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Ex1.xml" ContentType="application/vnd.ms-office.chartex+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C:\Users\Shonalee.Maurya\Downloads\"/>
    </mc:Choice>
  </mc:AlternateContent>
  <xr:revisionPtr revIDLastSave="0" documentId="8_{B601E005-9486-4E1F-9799-28C13640C937}" xr6:coauthVersionLast="47" xr6:coauthVersionMax="47" xr10:uidLastSave="{00000000-0000-0000-0000-000000000000}"/>
  <bookViews>
    <workbookView xWindow="-98" yWindow="-98" windowWidth="20715" windowHeight="13276" tabRatio="898" firstSheet="10" activeTab="10" xr2:uid="{00000000-000D-0000-FFFF-FFFF00000000}"/>
  </bookViews>
  <sheets>
    <sheet name="Version Contol" sheetId="2" state="hidden" r:id="rId1"/>
    <sheet name="RIIO Allowances" sheetId="9" state="hidden" r:id="rId2"/>
    <sheet name="UNC Revenue Splits" sheetId="115" state="hidden" r:id="rId3"/>
    <sheet name="Common Calculations" sheetId="6" state="hidden" r:id="rId4"/>
    <sheet name="SOLR Statement" sheetId="102" state="hidden" r:id="rId5"/>
    <sheet name="Revenue RRP Narrative Tables" sheetId="78" state="hidden" r:id="rId6"/>
    <sheet name="Price Changes Analyses" sheetId="82" state="hidden" r:id="rId7"/>
    <sheet name="Cashflow Model" sheetId="66" state="hidden" r:id="rId8"/>
    <sheet name="RFPR" sheetId="91" state="hidden" r:id="rId9"/>
    <sheet name="No Shorthaul Impact" sheetId="93" state="hidden" r:id="rId10"/>
    <sheet name="MOD0186 (EE)" sheetId="132" r:id="rId11"/>
    <sheet name="MOD0186 (LO)" sheetId="133" r:id="rId12"/>
    <sheet name="MOD0186 (NW)" sheetId="134" r:id="rId13"/>
    <sheet name="MOD0186 (WM)" sheetId="135" r:id="rId14"/>
    <sheet name="Monthly Inflation" sheetId="130" state="hidden"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0" hidden="1">'Version Contol'!$B$6:$F$37</definedName>
    <definedName name="_Order1" hidden="1">255</definedName>
    <definedName name="_Order2" hidden="1">0</definedName>
    <definedName name="_xlchart.v1.0" hidden="1">'Revenue RRP Narrative Tables'!$I$7:$I$14</definedName>
    <definedName name="_xlchart.v1.1" hidden="1">'Revenue RRP Narrative Tables'!$J$7:$J$14</definedName>
    <definedName name="AICR">#REF!</definedName>
    <definedName name="AICR_adj">#REF!</definedName>
    <definedName name="AllOutputData">#REF!</definedName>
    <definedName name="AllOutputData_Start">#REF!</definedName>
    <definedName name="BPI">#REF!</definedName>
    <definedName name="CalculatedRevenue">#REF!</definedName>
    <definedName name="ChargesRevenue">#REF!</definedName>
    <definedName name="ClosingNetDebt">#REF!</definedName>
    <definedName name="ClosingRAV">#REF!</definedName>
    <definedName name="Dividend_RegEquity">#REF!</definedName>
    <definedName name="DividendCover">#REF!</definedName>
    <definedName name="DPN">#REF!</definedName>
    <definedName name="DRS">#REF!</definedName>
    <definedName name="EBITDA_RAV">#REF!</definedName>
    <definedName name="EIC">#REF!</definedName>
    <definedName name="FFO_ICR_accretion">#REF!</definedName>
    <definedName name="FFO_ICR_accretion_adj">#REF!</definedName>
    <definedName name="FFO_ICR_cash">#REF!</definedName>
    <definedName name="FFO_ICR_cash_adj">#REF!</definedName>
    <definedName name="FFO_NetDebt">#REF!</definedName>
    <definedName name="FFO_NetDebt_adj">#REF!</definedName>
    <definedName name="FM">#REF!</definedName>
    <definedName name="GDNpf">[1]Input!$V$209:$AT$209</definedName>
    <definedName name="Gearing">#REF!</definedName>
    <definedName name="INN">#REF!</definedName>
    <definedName name="m_identity">[2]UserInterface!$E$59</definedName>
    <definedName name="m_PCFM_year_t">[3]UserInterface!$G$44</definedName>
    <definedName name="NumberofYear">[3]UserInterface!$G$37:$G$43</definedName>
    <definedName name="ODI">#REF!</definedName>
    <definedName name="OperatingRevenue">#REF!</definedName>
    <definedName name="OutputSummaryTable">#REF!</definedName>
    <definedName name="PMICR_nominal">#REF!</definedName>
    <definedName name="PMICR_nominal_adj">#REF!</definedName>
    <definedName name="_xlnm.Print_Area" localSheetId="6">'Price Changes Analyses'!$B$35:$H$240</definedName>
    <definedName name="PT">#REF!</definedName>
    <definedName name="RCF_NetDebt">#REF!</definedName>
    <definedName name="RCF_NetDebt_adj">#REF!</definedName>
    <definedName name="RegulatedEquity">#REF!</definedName>
    <definedName name="RiskAfterRecalcMacro" hidden="1">"Simulation"</definedName>
    <definedName name="RiskAfterSimMacro" hidden="1">"Reset"</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TRUE</definedName>
    <definedName name="RiskRunAfterSimMacro" hidden="1">TRUE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TRUE</definedName>
    <definedName name="RiskUseMultipleCPUs" hidden="1">FALSE</definedName>
    <definedName name="RoRE">#REF!</definedName>
    <definedName name="RoRE_links">#REF!</definedName>
    <definedName name="RoRE_scenarioindex">#REF!</definedName>
    <definedName name="RoRE_values">#REF!</definedName>
    <definedName name="RoREOutputSummaryTable">#REF!</definedName>
    <definedName name="RoREranges_centralcase">#REF!</definedName>
    <definedName name="RoREranges_centralcase_fin">#REF!</definedName>
    <definedName name="RTN">#REF!</definedName>
    <definedName name="RTNA">#REF!</definedName>
    <definedName name="Run_Companies">#REF!</definedName>
    <definedName name="Run_FinScenarios">#REF!</definedName>
    <definedName name="Run_ModScenarios">#REF!</definedName>
    <definedName name="SAPBEXhrIndnt" hidden="1">"Wide"</definedName>
    <definedName name="SAPsysID" hidden="1">"708C5W7SBKP804JT78WJ0JNKI"</definedName>
    <definedName name="SAPwbID" hidden="1">"ARS"</definedName>
    <definedName name="Table_scenarioindex">#REF!</definedName>
    <definedName name="TAX">#REF!</definedName>
    <definedName name="TAX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1" i="6" l="1"/>
  <c r="T13" i="6"/>
  <c r="T25" i="6" s="1"/>
  <c r="T27" i="6" s="1"/>
  <c r="B104" i="82" l="1"/>
  <c r="C42" i="82" l="1"/>
  <c r="G124" i="82" l="1"/>
  <c r="C116" i="82" l="1"/>
  <c r="G84" i="82" l="1"/>
  <c r="F42" i="82"/>
  <c r="F43" i="82" s="1"/>
  <c r="E42" i="82"/>
  <c r="E43" i="82" s="1"/>
  <c r="D42" i="82"/>
  <c r="D43" i="82" s="1"/>
  <c r="C43" i="82"/>
  <c r="D101" i="82" l="1"/>
  <c r="E102" i="82"/>
  <c r="E131" i="82" s="1"/>
  <c r="E101" i="82"/>
  <c r="F102" i="82"/>
  <c r="F131" i="82" s="1"/>
  <c r="F101" i="82"/>
  <c r="C101" i="82"/>
  <c r="D102" i="82" l="1"/>
  <c r="D131" i="82" s="1"/>
  <c r="C102" i="82"/>
  <c r="C131" i="82" s="1"/>
  <c r="G101" i="82"/>
  <c r="G102" i="82" l="1"/>
  <c r="G131" i="82" s="1"/>
  <c r="C96" i="82" l="1"/>
  <c r="C98" i="82"/>
  <c r="P1042" i="6"/>
  <c r="P1103" i="6"/>
  <c r="P267" i="82" l="1"/>
  <c r="P272" i="82"/>
  <c r="P277" i="82"/>
  <c r="P282" i="82"/>
  <c r="P287" i="82"/>
  <c r="P222" i="82"/>
  <c r="P223" i="82"/>
  <c r="O222" i="82"/>
  <c r="N222" i="82"/>
  <c r="M222" i="82"/>
  <c r="L222" i="82"/>
  <c r="K222" i="82"/>
  <c r="J222" i="82"/>
  <c r="I222" i="82"/>
  <c r="H222" i="82"/>
  <c r="G222" i="82"/>
  <c r="F222" i="82"/>
  <c r="E222" i="82"/>
  <c r="D222" i="82"/>
  <c r="C222" i="82"/>
  <c r="G88" i="82" l="1"/>
  <c r="G86" i="82" l="1"/>
  <c r="B64" i="82" l="1"/>
  <c r="B88" i="82"/>
  <c r="G85" i="82" l="1"/>
  <c r="B89" i="82" l="1"/>
  <c r="B90" i="82"/>
  <c r="G82" i="82"/>
  <c r="G95" i="82" s="1"/>
  <c r="G122" i="82" s="1"/>
  <c r="F82" i="82"/>
  <c r="F95" i="82" s="1"/>
  <c r="F122" i="82" s="1"/>
  <c r="E82" i="82"/>
  <c r="E95" i="82" s="1"/>
  <c r="E122" i="82" s="1"/>
  <c r="D82" i="82"/>
  <c r="D95" i="82" s="1"/>
  <c r="D122" i="82" s="1"/>
  <c r="C82" i="82"/>
  <c r="C95" i="82" s="1"/>
  <c r="C122" i="82" s="1"/>
  <c r="G83" i="82"/>
  <c r="B54" i="82"/>
  <c r="B63" i="82" s="1"/>
  <c r="B85" i="82" s="1"/>
  <c r="F64" i="82"/>
  <c r="E64" i="82"/>
  <c r="D64" i="82"/>
  <c r="C64" i="82"/>
  <c r="B53" i="82"/>
  <c r="B62" i="82" s="1"/>
  <c r="B86" i="82" s="1"/>
  <c r="I88" i="82" l="1"/>
  <c r="I86" i="82"/>
  <c r="I85" i="82"/>
  <c r="G64" i="82"/>
  <c r="I84" i="82"/>
  <c r="G42" i="82"/>
  <c r="G51" i="82" l="1"/>
  <c r="F51" i="82"/>
  <c r="E51" i="82"/>
  <c r="D51" i="82"/>
  <c r="C51" i="82"/>
  <c r="F63" i="82" l="1"/>
  <c r="E63" i="82"/>
  <c r="D63" i="82"/>
  <c r="C63" i="82"/>
  <c r="G63" i="82" l="1"/>
  <c r="G87" i="82" l="1"/>
  <c r="I87" i="82" s="1"/>
  <c r="C62" i="82" l="1"/>
  <c r="D96" i="82" l="1"/>
  <c r="D98" i="82"/>
  <c r="D62" i="82"/>
  <c r="E62" i="82" l="1"/>
  <c r="E98" i="82"/>
  <c r="E96" i="82"/>
  <c r="F62" i="82" l="1"/>
  <c r="F98" i="82"/>
  <c r="G98" i="82" s="1"/>
  <c r="F96" i="82"/>
  <c r="G96" i="82" s="1"/>
  <c r="O1101" i="6" l="1"/>
  <c r="S43" i="6" l="1"/>
  <c r="R43" i="6"/>
  <c r="Q43" i="6"/>
  <c r="P43" i="6"/>
  <c r="O43" i="6"/>
  <c r="S42" i="6"/>
  <c r="R42" i="6"/>
  <c r="Q42" i="6"/>
  <c r="P42" i="6"/>
  <c r="O42" i="6"/>
  <c r="S41" i="6"/>
  <c r="R41" i="6"/>
  <c r="Q41" i="6"/>
  <c r="P41" i="6"/>
  <c r="O41" i="6"/>
  <c r="S40" i="6"/>
  <c r="R40" i="6"/>
  <c r="Q40" i="6"/>
  <c r="P40" i="6"/>
  <c r="O40" i="6"/>
  <c r="S39" i="6"/>
  <c r="R39" i="6"/>
  <c r="Q39" i="6"/>
  <c r="P39" i="6"/>
  <c r="O39" i="6"/>
  <c r="S38" i="6"/>
  <c r="R38" i="6"/>
  <c r="Q38" i="6"/>
  <c r="P38" i="6"/>
  <c r="O38" i="6"/>
  <c r="S37" i="6"/>
  <c r="R37" i="6"/>
  <c r="Q37" i="6"/>
  <c r="P37" i="6"/>
  <c r="O37" i="6"/>
  <c r="S36" i="6"/>
  <c r="R36" i="6"/>
  <c r="Q36" i="6"/>
  <c r="P36" i="6"/>
  <c r="O36" i="6"/>
  <c r="S35" i="6"/>
  <c r="R35" i="6"/>
  <c r="Q35" i="6"/>
  <c r="P35" i="6"/>
  <c r="O35" i="6"/>
  <c r="S34" i="6"/>
  <c r="R34" i="6"/>
  <c r="Q34" i="6"/>
  <c r="P34" i="6"/>
  <c r="O34" i="6"/>
  <c r="S33" i="6"/>
  <c r="R33" i="6"/>
  <c r="Q33" i="6"/>
  <c r="P33" i="6"/>
  <c r="O33" i="6"/>
  <c r="S32" i="6"/>
  <c r="R32" i="6"/>
  <c r="Q32" i="6"/>
  <c r="P32" i="6"/>
  <c r="O32" i="6"/>
  <c r="O1083" i="6" l="1"/>
  <c r="E31" i="102" l="1"/>
  <c r="D31" i="102"/>
  <c r="C31" i="102"/>
  <c r="B31" i="102"/>
  <c r="F31" i="102" l="1"/>
  <c r="E30" i="102"/>
  <c r="D30" i="102"/>
  <c r="C30" i="102"/>
  <c r="B30" i="102"/>
  <c r="E29" i="102"/>
  <c r="D29" i="102"/>
  <c r="C29" i="102"/>
  <c r="B29" i="102"/>
  <c r="D32" i="102" l="1"/>
  <c r="B32" i="102"/>
  <c r="C32" i="102"/>
  <c r="E32" i="102"/>
  <c r="F29" i="102"/>
  <c r="F30" i="102"/>
  <c r="F32" i="102" l="1"/>
  <c r="E21" i="102"/>
  <c r="D21" i="102"/>
  <c r="B21" i="102"/>
  <c r="F21" i="102" s="1"/>
  <c r="C21" i="102"/>
  <c r="M40" i="102" l="1"/>
  <c r="O40" i="102" s="1"/>
  <c r="L39" i="102"/>
  <c r="M39" i="102" s="1"/>
  <c r="O39" i="102" s="1"/>
  <c r="L38" i="102"/>
  <c r="M38" i="102" s="1"/>
  <c r="O38" i="102" s="1"/>
  <c r="K40" i="102"/>
  <c r="K39" i="102"/>
  <c r="K38" i="102"/>
  <c r="M37" i="102" l="1"/>
  <c r="M41" i="102" s="1"/>
  <c r="L41" i="102"/>
  <c r="K41" i="102"/>
  <c r="O37" i="102" l="1"/>
  <c r="O41" i="102"/>
  <c r="P20" i="102"/>
  <c r="N23" i="102" l="1"/>
  <c r="N24" i="102"/>
  <c r="N20" i="102"/>
  <c r="O30" i="102"/>
  <c r="M21" i="102"/>
  <c r="P21" i="102" s="1"/>
  <c r="P30" i="102" s="1"/>
  <c r="M22" i="102"/>
  <c r="P22" i="102" s="1"/>
  <c r="M23" i="102"/>
  <c r="P23" i="102" s="1"/>
  <c r="M24" i="102"/>
  <c r="P24" i="102" s="1"/>
  <c r="M25" i="102"/>
  <c r="P25" i="102" s="1"/>
  <c r="M26" i="102"/>
  <c r="P26" i="102" s="1"/>
  <c r="M27" i="102"/>
  <c r="P27" i="102" s="1"/>
  <c r="M20" i="102"/>
  <c r="L28" i="102"/>
  <c r="N21" i="102" l="1"/>
  <c r="N25" i="102"/>
  <c r="N22" i="102"/>
  <c r="M28" i="102"/>
  <c r="N27" i="102"/>
  <c r="N26" i="102"/>
  <c r="N30" i="102" s="1"/>
  <c r="G63" i="78" l="1"/>
  <c r="F63" i="78"/>
  <c r="E63" i="78"/>
  <c r="D63" i="78"/>
  <c r="C63" i="78"/>
  <c r="G61" i="78"/>
  <c r="F61" i="78"/>
  <c r="E61" i="78"/>
  <c r="D61" i="78"/>
  <c r="C61" i="78"/>
  <c r="G60" i="78"/>
  <c r="F60" i="78"/>
  <c r="E60" i="78"/>
  <c r="D60" i="78"/>
  <c r="C60" i="78"/>
  <c r="G16" i="78"/>
  <c r="F16" i="78"/>
  <c r="E16" i="78"/>
  <c r="D16" i="78"/>
  <c r="C16" i="78"/>
  <c r="G14" i="78"/>
  <c r="F14" i="78"/>
  <c r="E14" i="78"/>
  <c r="D14" i="78"/>
  <c r="C14" i="78"/>
  <c r="G13" i="78"/>
  <c r="F13" i="78"/>
  <c r="E13" i="78"/>
  <c r="D13" i="78"/>
  <c r="C13" i="78"/>
  <c r="J371" i="78" l="1"/>
  <c r="I371" i="78"/>
  <c r="H371" i="78"/>
  <c r="J353" i="78"/>
  <c r="I353" i="78"/>
  <c r="H353" i="78"/>
  <c r="J335" i="78"/>
  <c r="I335" i="78"/>
  <c r="H335" i="78"/>
  <c r="J317" i="78"/>
  <c r="I317" i="78"/>
  <c r="H317" i="78"/>
  <c r="J299" i="78"/>
  <c r="I299" i="78"/>
  <c r="H299" i="78"/>
  <c r="G353" i="78"/>
  <c r="F353" i="78"/>
  <c r="E353" i="78"/>
  <c r="D353" i="78"/>
  <c r="C353" i="78"/>
  <c r="G335" i="78"/>
  <c r="F335" i="78"/>
  <c r="E335" i="78"/>
  <c r="D335" i="78"/>
  <c r="C335" i="78"/>
  <c r="G317" i="78"/>
  <c r="F317" i="78"/>
  <c r="E317" i="78"/>
  <c r="D317" i="78"/>
  <c r="C317" i="78"/>
  <c r="G299" i="78"/>
  <c r="F299" i="78"/>
  <c r="E299" i="78"/>
  <c r="D299" i="78"/>
  <c r="C299" i="78"/>
  <c r="D280" i="78"/>
  <c r="E280" i="78"/>
  <c r="F280" i="78"/>
  <c r="G280" i="78"/>
  <c r="H280" i="78"/>
  <c r="I280" i="78"/>
  <c r="J280" i="78"/>
  <c r="C280" i="78"/>
  <c r="F32" i="78"/>
  <c r="E32" i="78"/>
  <c r="D32" i="78"/>
  <c r="C32" i="78"/>
  <c r="F31" i="78"/>
  <c r="E31" i="78"/>
  <c r="D31" i="78"/>
  <c r="C31" i="78"/>
  <c r="F30" i="78"/>
  <c r="E30" i="78"/>
  <c r="D30" i="78"/>
  <c r="C30" i="78"/>
  <c r="F29" i="78"/>
  <c r="E29" i="78"/>
  <c r="D29" i="78"/>
  <c r="C29" i="78"/>
  <c r="F28" i="78"/>
  <c r="E28" i="78"/>
  <c r="D28" i="78"/>
  <c r="C28" i="78"/>
  <c r="F27" i="78"/>
  <c r="E27" i="78"/>
  <c r="D27" i="78"/>
  <c r="C27" i="78"/>
  <c r="F26" i="78"/>
  <c r="E26" i="78"/>
  <c r="D26" i="78"/>
  <c r="C26" i="78"/>
  <c r="F25" i="78"/>
  <c r="E25" i="78"/>
  <c r="D25" i="78"/>
  <c r="C25" i="78"/>
  <c r="F24" i="78"/>
  <c r="E24" i="78"/>
  <c r="D24" i="78"/>
  <c r="C24" i="78"/>
  <c r="F23" i="78"/>
  <c r="E23" i="78"/>
  <c r="D23" i="78"/>
  <c r="C23" i="78"/>
  <c r="F34" i="78"/>
  <c r="F36" i="78" s="1"/>
  <c r="F37" i="78" s="1"/>
  <c r="E34" i="78"/>
  <c r="E36" i="78" s="1"/>
  <c r="E37" i="78" s="1"/>
  <c r="D34" i="78"/>
  <c r="D36" i="78" s="1"/>
  <c r="D37" i="78" s="1"/>
  <c r="C34" i="78"/>
  <c r="C36" i="78" s="1"/>
  <c r="C37" i="78" s="1"/>
  <c r="B325" i="130" l="1"/>
  <c r="B324" i="130"/>
  <c r="B323" i="130"/>
  <c r="B322" i="130"/>
  <c r="B321" i="130"/>
  <c r="B320" i="130"/>
  <c r="B319" i="130"/>
  <c r="B318" i="130"/>
  <c r="B317" i="130"/>
  <c r="B316" i="130"/>
  <c r="B315" i="130"/>
  <c r="B314" i="130"/>
  <c r="B313" i="130"/>
  <c r="B312" i="130"/>
  <c r="B311" i="130"/>
  <c r="B310" i="130"/>
  <c r="B309" i="130"/>
  <c r="B308" i="130"/>
  <c r="B307" i="130"/>
  <c r="B306" i="130"/>
  <c r="B305" i="130"/>
  <c r="B304" i="130"/>
  <c r="B303" i="130"/>
  <c r="B302" i="130"/>
  <c r="B301" i="130"/>
  <c r="B300" i="130"/>
  <c r="B299" i="130"/>
  <c r="B298" i="130"/>
  <c r="B297" i="130"/>
  <c r="B296" i="130"/>
  <c r="B295" i="130"/>
  <c r="B294" i="130"/>
  <c r="B293" i="130"/>
  <c r="B292" i="130"/>
  <c r="B291" i="130"/>
  <c r="B290" i="130"/>
  <c r="B289" i="130"/>
  <c r="B288" i="130"/>
  <c r="B287" i="130"/>
  <c r="B286" i="130"/>
  <c r="B285" i="130"/>
  <c r="B284" i="130"/>
  <c r="B283" i="130"/>
  <c r="B282" i="130"/>
  <c r="B281" i="130"/>
  <c r="B280" i="130"/>
  <c r="B279" i="130"/>
  <c r="B278" i="130"/>
  <c r="B277" i="130"/>
  <c r="B276" i="130"/>
  <c r="B275" i="130"/>
  <c r="B274" i="130"/>
  <c r="B273" i="130"/>
  <c r="B272" i="130"/>
  <c r="B271" i="130"/>
  <c r="B270" i="130"/>
  <c r="B269" i="130"/>
  <c r="B268" i="130"/>
  <c r="B267" i="130"/>
  <c r="B266" i="130"/>
  <c r="B265" i="130"/>
  <c r="B264" i="130"/>
  <c r="B263" i="130"/>
  <c r="B262" i="130"/>
  <c r="B261" i="130"/>
  <c r="B260" i="130"/>
  <c r="B259" i="130"/>
  <c r="B258" i="130"/>
  <c r="B257" i="130"/>
  <c r="B256" i="130"/>
  <c r="B255" i="130"/>
  <c r="B254" i="130"/>
  <c r="B253" i="130"/>
  <c r="B252" i="130"/>
  <c r="B251" i="130"/>
  <c r="B250" i="130"/>
  <c r="B249" i="130"/>
  <c r="B248" i="130"/>
  <c r="B247" i="130"/>
  <c r="B246" i="130"/>
  <c r="B245" i="130"/>
  <c r="B244" i="130"/>
  <c r="B243" i="130"/>
  <c r="B242" i="130"/>
  <c r="H241" i="130"/>
  <c r="I241" i="130" s="1"/>
  <c r="G241" i="130"/>
  <c r="B241" i="130"/>
  <c r="H240" i="130"/>
  <c r="I240" i="130" s="1"/>
  <c r="G240" i="130"/>
  <c r="F240" i="130"/>
  <c r="B240" i="130"/>
  <c r="H239" i="130"/>
  <c r="I239" i="130" s="1"/>
  <c r="G239" i="130"/>
  <c r="B239" i="130"/>
  <c r="H238" i="130"/>
  <c r="I238" i="130" s="1"/>
  <c r="G238" i="130"/>
  <c r="F238" i="130"/>
  <c r="B238" i="130"/>
  <c r="H237" i="130"/>
  <c r="I237" i="130" s="1"/>
  <c r="G237" i="130"/>
  <c r="B237" i="130"/>
  <c r="H236" i="130"/>
  <c r="I236" i="130" s="1"/>
  <c r="G236" i="130"/>
  <c r="F236" i="130"/>
  <c r="B236" i="130"/>
  <c r="H235" i="130"/>
  <c r="I235" i="130" s="1"/>
  <c r="G235" i="130"/>
  <c r="B235" i="130"/>
  <c r="H234" i="130"/>
  <c r="I234" i="130" s="1"/>
  <c r="G234" i="130"/>
  <c r="F234" i="130"/>
  <c r="B234" i="130"/>
  <c r="H233" i="130"/>
  <c r="I233" i="130" s="1"/>
  <c r="G233" i="130"/>
  <c r="B233" i="130"/>
  <c r="H232" i="130"/>
  <c r="I232" i="130" s="1"/>
  <c r="G232" i="130"/>
  <c r="F232" i="130"/>
  <c r="E232" i="130"/>
  <c r="B232" i="130"/>
  <c r="H231" i="130"/>
  <c r="I231" i="130" s="1"/>
  <c r="G231" i="130"/>
  <c r="F231" i="130"/>
  <c r="E231" i="130"/>
  <c r="B231" i="130"/>
  <c r="H230" i="130"/>
  <c r="I230" i="130" s="1"/>
  <c r="G230" i="130"/>
  <c r="F230" i="130"/>
  <c r="E230" i="130"/>
  <c r="B230" i="130"/>
  <c r="H229" i="130"/>
  <c r="I229" i="130" s="1"/>
  <c r="G229" i="130"/>
  <c r="F229" i="130"/>
  <c r="E229" i="130"/>
  <c r="B229" i="130"/>
  <c r="H228" i="130"/>
  <c r="I228" i="130" s="1"/>
  <c r="G228" i="130"/>
  <c r="F228" i="130"/>
  <c r="E228" i="130"/>
  <c r="B228" i="130"/>
  <c r="H227" i="130"/>
  <c r="I227" i="130" s="1"/>
  <c r="G227" i="130"/>
  <c r="F227" i="130"/>
  <c r="E227" i="130"/>
  <c r="B227" i="130"/>
  <c r="H226" i="130"/>
  <c r="I226" i="130" s="1"/>
  <c r="G226" i="130"/>
  <c r="F226" i="130"/>
  <c r="E226" i="130"/>
  <c r="B226" i="130"/>
  <c r="H225" i="130"/>
  <c r="I225" i="130" s="1"/>
  <c r="G225" i="130"/>
  <c r="F225" i="130"/>
  <c r="E225" i="130"/>
  <c r="B225" i="130"/>
  <c r="H224" i="130"/>
  <c r="I224" i="130" s="1"/>
  <c r="G224" i="130"/>
  <c r="F224" i="130"/>
  <c r="E224" i="130"/>
  <c r="B224" i="130"/>
  <c r="H223" i="130"/>
  <c r="I223" i="130" s="1"/>
  <c r="G223" i="130"/>
  <c r="F223" i="130"/>
  <c r="E223" i="130"/>
  <c r="B223" i="130"/>
  <c r="H222" i="130"/>
  <c r="I222" i="130" s="1"/>
  <c r="G222" i="130"/>
  <c r="F222" i="130"/>
  <c r="E222" i="130"/>
  <c r="B222" i="130"/>
  <c r="H221" i="130"/>
  <c r="I221" i="130" s="1"/>
  <c r="G221" i="130"/>
  <c r="F221" i="130"/>
  <c r="E221" i="130"/>
  <c r="B221" i="130"/>
  <c r="H220" i="130"/>
  <c r="I220" i="130" s="1"/>
  <c r="G220" i="130"/>
  <c r="F220" i="130"/>
  <c r="E220" i="130"/>
  <c r="B220" i="130"/>
  <c r="H219" i="130"/>
  <c r="I219" i="130" s="1"/>
  <c r="G219" i="130"/>
  <c r="F219" i="130"/>
  <c r="E219" i="130"/>
  <c r="B219" i="130"/>
  <c r="H218" i="130"/>
  <c r="I218" i="130" s="1"/>
  <c r="G218" i="130"/>
  <c r="F218" i="130"/>
  <c r="E218" i="130"/>
  <c r="B218" i="130"/>
  <c r="H217" i="130"/>
  <c r="I217" i="130" s="1"/>
  <c r="G217" i="130"/>
  <c r="F217" i="130"/>
  <c r="E217" i="130"/>
  <c r="B217" i="130"/>
  <c r="H216" i="130"/>
  <c r="I216" i="130" s="1"/>
  <c r="G216" i="130"/>
  <c r="F216" i="130"/>
  <c r="E216" i="130"/>
  <c r="B216" i="130"/>
  <c r="H215" i="130"/>
  <c r="I215" i="130" s="1"/>
  <c r="G215" i="130"/>
  <c r="F215" i="130"/>
  <c r="E215" i="130"/>
  <c r="B215" i="130"/>
  <c r="H214" i="130"/>
  <c r="I214" i="130" s="1"/>
  <c r="G214" i="130"/>
  <c r="F214" i="130"/>
  <c r="E214" i="130"/>
  <c r="B214" i="130"/>
  <c r="H213" i="130"/>
  <c r="I213" i="130" s="1"/>
  <c r="G213" i="130"/>
  <c r="F213" i="130"/>
  <c r="E213" i="130"/>
  <c r="B213" i="130"/>
  <c r="H212" i="130"/>
  <c r="I212" i="130" s="1"/>
  <c r="G212" i="130"/>
  <c r="F212" i="130"/>
  <c r="E212" i="130"/>
  <c r="B212" i="130"/>
  <c r="H211" i="130"/>
  <c r="I211" i="130" s="1"/>
  <c r="G211" i="130"/>
  <c r="F211" i="130"/>
  <c r="E211" i="130"/>
  <c r="B211" i="130"/>
  <c r="H210" i="130"/>
  <c r="I210" i="130" s="1"/>
  <c r="G210" i="130"/>
  <c r="F210" i="130"/>
  <c r="E210" i="130"/>
  <c r="B210" i="130"/>
  <c r="H209" i="130"/>
  <c r="I209" i="130" s="1"/>
  <c r="G209" i="130"/>
  <c r="F209" i="130"/>
  <c r="E209" i="130"/>
  <c r="B209" i="130"/>
  <c r="H208" i="130"/>
  <c r="I208" i="130" s="1"/>
  <c r="G208" i="130"/>
  <c r="F208" i="130"/>
  <c r="E208" i="130"/>
  <c r="B208" i="130"/>
  <c r="H207" i="130"/>
  <c r="I207" i="130" s="1"/>
  <c r="G207" i="130"/>
  <c r="F207" i="130"/>
  <c r="E207" i="130"/>
  <c r="B207" i="130"/>
  <c r="H206" i="130"/>
  <c r="I206" i="130" s="1"/>
  <c r="G206" i="130"/>
  <c r="F206" i="130"/>
  <c r="E206" i="130"/>
  <c r="B206" i="130"/>
  <c r="H205" i="130"/>
  <c r="I205" i="130" s="1"/>
  <c r="G205" i="130"/>
  <c r="F205" i="130"/>
  <c r="E205" i="130"/>
  <c r="B205" i="130"/>
  <c r="H204" i="130"/>
  <c r="I204" i="130" s="1"/>
  <c r="G204" i="130"/>
  <c r="F204" i="130"/>
  <c r="E204" i="130"/>
  <c r="B204" i="130"/>
  <c r="H203" i="130"/>
  <c r="I203" i="130" s="1"/>
  <c r="G203" i="130"/>
  <c r="F203" i="130"/>
  <c r="E203" i="130"/>
  <c r="B203" i="130"/>
  <c r="H202" i="130"/>
  <c r="I202" i="130" s="1"/>
  <c r="G202" i="130"/>
  <c r="F202" i="130"/>
  <c r="E202" i="130"/>
  <c r="B202" i="130"/>
  <c r="H201" i="130"/>
  <c r="I201" i="130" s="1"/>
  <c r="G201" i="130"/>
  <c r="F201" i="130"/>
  <c r="E201" i="130"/>
  <c r="B201" i="130"/>
  <c r="H200" i="130"/>
  <c r="I200" i="130" s="1"/>
  <c r="G200" i="130"/>
  <c r="F200" i="130"/>
  <c r="E200" i="130"/>
  <c r="B200" i="130"/>
  <c r="H199" i="130"/>
  <c r="I199" i="130" s="1"/>
  <c r="G199" i="130"/>
  <c r="F199" i="130"/>
  <c r="E199" i="130"/>
  <c r="B199" i="130"/>
  <c r="H198" i="130"/>
  <c r="I198" i="130" s="1"/>
  <c r="G198" i="130"/>
  <c r="F198" i="130"/>
  <c r="E198" i="130"/>
  <c r="B198" i="130"/>
  <c r="H197" i="130"/>
  <c r="I197" i="130" s="1"/>
  <c r="G197" i="130"/>
  <c r="F197" i="130"/>
  <c r="E197" i="130"/>
  <c r="B197" i="130"/>
  <c r="I196" i="130"/>
  <c r="H196" i="130"/>
  <c r="G196" i="130"/>
  <c r="F196" i="130"/>
  <c r="E196" i="130"/>
  <c r="B196" i="130"/>
  <c r="H195" i="130"/>
  <c r="I195" i="130" s="1"/>
  <c r="G195" i="130"/>
  <c r="F195" i="130"/>
  <c r="E195" i="130"/>
  <c r="B195" i="130"/>
  <c r="H194" i="130"/>
  <c r="I194" i="130" s="1"/>
  <c r="G194" i="130"/>
  <c r="F194" i="130"/>
  <c r="E194" i="130"/>
  <c r="B194" i="130"/>
  <c r="H193" i="130"/>
  <c r="I193" i="130" s="1"/>
  <c r="G193" i="130"/>
  <c r="F193" i="130"/>
  <c r="E193" i="130"/>
  <c r="B193" i="130"/>
  <c r="H192" i="130"/>
  <c r="I192" i="130" s="1"/>
  <c r="G192" i="130"/>
  <c r="F192" i="130"/>
  <c r="E192" i="130"/>
  <c r="B192" i="130"/>
  <c r="H191" i="130"/>
  <c r="I191" i="130" s="1"/>
  <c r="G191" i="130"/>
  <c r="F191" i="130"/>
  <c r="E191" i="130"/>
  <c r="B191" i="130"/>
  <c r="H190" i="130"/>
  <c r="I190" i="130" s="1"/>
  <c r="G190" i="130"/>
  <c r="F190" i="130"/>
  <c r="E190" i="130"/>
  <c r="B190" i="130"/>
  <c r="H189" i="130"/>
  <c r="I189" i="130" s="1"/>
  <c r="G189" i="130"/>
  <c r="F189" i="130"/>
  <c r="E189" i="130"/>
  <c r="B189" i="130"/>
  <c r="H188" i="130"/>
  <c r="I188" i="130" s="1"/>
  <c r="G188" i="130"/>
  <c r="F188" i="130"/>
  <c r="E188" i="130"/>
  <c r="B188" i="130"/>
  <c r="H187" i="130"/>
  <c r="I187" i="130" s="1"/>
  <c r="G187" i="130"/>
  <c r="F187" i="130"/>
  <c r="E187" i="130"/>
  <c r="B187" i="130"/>
  <c r="H186" i="130"/>
  <c r="I186" i="130" s="1"/>
  <c r="G186" i="130"/>
  <c r="F186" i="130"/>
  <c r="E186" i="130"/>
  <c r="B186" i="130"/>
  <c r="H185" i="130"/>
  <c r="I185" i="130" s="1"/>
  <c r="G185" i="130"/>
  <c r="F185" i="130"/>
  <c r="E185" i="130"/>
  <c r="B185" i="130"/>
  <c r="H184" i="130"/>
  <c r="I184" i="130" s="1"/>
  <c r="G184" i="130"/>
  <c r="F184" i="130"/>
  <c r="E184" i="130"/>
  <c r="B184" i="130"/>
  <c r="H183" i="130"/>
  <c r="I183" i="130" s="1"/>
  <c r="G183" i="130"/>
  <c r="F183" i="130"/>
  <c r="E183" i="130"/>
  <c r="B183" i="130"/>
  <c r="H182" i="130"/>
  <c r="I182" i="130" s="1"/>
  <c r="G182" i="130"/>
  <c r="F182" i="130"/>
  <c r="E182" i="130"/>
  <c r="B182" i="130"/>
  <c r="H181" i="130"/>
  <c r="I181" i="130" s="1"/>
  <c r="G181" i="130"/>
  <c r="F181" i="130"/>
  <c r="E181" i="130"/>
  <c r="B181" i="130"/>
  <c r="H180" i="130"/>
  <c r="I180" i="130" s="1"/>
  <c r="G180" i="130"/>
  <c r="F180" i="130"/>
  <c r="E180" i="130"/>
  <c r="B180" i="130"/>
  <c r="H179" i="130"/>
  <c r="I179" i="130" s="1"/>
  <c r="G179" i="130"/>
  <c r="F179" i="130"/>
  <c r="E179" i="130"/>
  <c r="B179" i="130"/>
  <c r="H178" i="130"/>
  <c r="I178" i="130" s="1"/>
  <c r="G178" i="130"/>
  <c r="F178" i="130"/>
  <c r="E178" i="130"/>
  <c r="B178" i="130"/>
  <c r="H177" i="130"/>
  <c r="I177" i="130" s="1"/>
  <c r="G177" i="130"/>
  <c r="F177" i="130"/>
  <c r="E177" i="130"/>
  <c r="B177" i="130"/>
  <c r="H176" i="130"/>
  <c r="I176" i="130" s="1"/>
  <c r="G176" i="130"/>
  <c r="F176" i="130"/>
  <c r="E176" i="130"/>
  <c r="B176" i="130"/>
  <c r="H175" i="130"/>
  <c r="I175" i="130" s="1"/>
  <c r="G175" i="130"/>
  <c r="F175" i="130"/>
  <c r="E175" i="130"/>
  <c r="B175" i="130"/>
  <c r="H174" i="130"/>
  <c r="I174" i="130" s="1"/>
  <c r="G174" i="130"/>
  <c r="F174" i="130"/>
  <c r="E174" i="130"/>
  <c r="B174" i="130"/>
  <c r="H173" i="130"/>
  <c r="I173" i="130" s="1"/>
  <c r="G173" i="130"/>
  <c r="F173" i="130"/>
  <c r="E173" i="130"/>
  <c r="B173" i="130"/>
  <c r="H172" i="130"/>
  <c r="I172" i="130" s="1"/>
  <c r="G172" i="130"/>
  <c r="F172" i="130"/>
  <c r="E172" i="130"/>
  <c r="B172" i="130"/>
  <c r="H171" i="130"/>
  <c r="I171" i="130" s="1"/>
  <c r="G171" i="130"/>
  <c r="F171" i="130"/>
  <c r="E171" i="130"/>
  <c r="B171" i="130"/>
  <c r="H170" i="130"/>
  <c r="I170" i="130" s="1"/>
  <c r="G170" i="130"/>
  <c r="F170" i="130"/>
  <c r="E170" i="130"/>
  <c r="B170" i="130"/>
  <c r="H169" i="130"/>
  <c r="I169" i="130" s="1"/>
  <c r="G169" i="130"/>
  <c r="F169" i="130"/>
  <c r="E169" i="130"/>
  <c r="B169" i="130"/>
  <c r="H168" i="130"/>
  <c r="I168" i="130" s="1"/>
  <c r="G168" i="130"/>
  <c r="F168" i="130"/>
  <c r="E168" i="130"/>
  <c r="B168" i="130"/>
  <c r="H167" i="130"/>
  <c r="I167" i="130" s="1"/>
  <c r="G167" i="130"/>
  <c r="F167" i="130"/>
  <c r="E167" i="130"/>
  <c r="B167" i="130"/>
  <c r="H166" i="130"/>
  <c r="I166" i="130" s="1"/>
  <c r="G166" i="130"/>
  <c r="F166" i="130"/>
  <c r="E166" i="130"/>
  <c r="B166" i="130"/>
  <c r="H165" i="130"/>
  <c r="I165" i="130" s="1"/>
  <c r="G165" i="130"/>
  <c r="F165" i="130"/>
  <c r="E165" i="130"/>
  <c r="B165" i="130"/>
  <c r="H164" i="130"/>
  <c r="I164" i="130" s="1"/>
  <c r="G164" i="130"/>
  <c r="F164" i="130"/>
  <c r="E164" i="130"/>
  <c r="B164" i="130"/>
  <c r="H163" i="130"/>
  <c r="I163" i="130" s="1"/>
  <c r="G163" i="130"/>
  <c r="F163" i="130"/>
  <c r="E163" i="130"/>
  <c r="B163" i="130"/>
  <c r="H162" i="130"/>
  <c r="I162" i="130" s="1"/>
  <c r="G162" i="130"/>
  <c r="F162" i="130"/>
  <c r="E162" i="130"/>
  <c r="B162" i="130"/>
  <c r="H161" i="130"/>
  <c r="I161" i="130" s="1"/>
  <c r="G161" i="130"/>
  <c r="F161" i="130"/>
  <c r="E161" i="130"/>
  <c r="B161" i="130"/>
  <c r="H160" i="130"/>
  <c r="I160" i="130" s="1"/>
  <c r="G160" i="130"/>
  <c r="F160" i="130"/>
  <c r="E160" i="130"/>
  <c r="B160" i="130"/>
  <c r="H159" i="130"/>
  <c r="I159" i="130" s="1"/>
  <c r="G159" i="130"/>
  <c r="F159" i="130"/>
  <c r="E159" i="130"/>
  <c r="B159" i="130"/>
  <c r="H158" i="130"/>
  <c r="I158" i="130" s="1"/>
  <c r="G158" i="130"/>
  <c r="F158" i="130"/>
  <c r="E158" i="130"/>
  <c r="B158" i="130"/>
  <c r="H157" i="130"/>
  <c r="I157" i="130" s="1"/>
  <c r="G157" i="130"/>
  <c r="F157" i="130"/>
  <c r="E157" i="130"/>
  <c r="B157" i="130"/>
  <c r="H156" i="130"/>
  <c r="I156" i="130" s="1"/>
  <c r="G156" i="130"/>
  <c r="F156" i="130"/>
  <c r="E156" i="130"/>
  <c r="B156" i="130"/>
  <c r="H155" i="130"/>
  <c r="I155" i="130" s="1"/>
  <c r="G155" i="130"/>
  <c r="F155" i="130"/>
  <c r="E155" i="130"/>
  <c r="B155" i="130"/>
  <c r="H154" i="130"/>
  <c r="I154" i="130" s="1"/>
  <c r="G154" i="130"/>
  <c r="F154" i="130"/>
  <c r="E154" i="130"/>
  <c r="B154" i="130"/>
  <c r="H153" i="130"/>
  <c r="I153" i="130" s="1"/>
  <c r="G153" i="130"/>
  <c r="F153" i="130"/>
  <c r="E153" i="130"/>
  <c r="B153" i="130"/>
  <c r="H152" i="130"/>
  <c r="I152" i="130" s="1"/>
  <c r="G152" i="130"/>
  <c r="F152" i="130"/>
  <c r="E152" i="130"/>
  <c r="B152" i="130"/>
  <c r="H151" i="130"/>
  <c r="I151" i="130" s="1"/>
  <c r="G151" i="130"/>
  <c r="F151" i="130"/>
  <c r="E151" i="130"/>
  <c r="B151" i="130"/>
  <c r="H150" i="130"/>
  <c r="I150" i="130" s="1"/>
  <c r="G150" i="130"/>
  <c r="F150" i="130"/>
  <c r="E150" i="130"/>
  <c r="B150" i="130"/>
  <c r="H149" i="130"/>
  <c r="I149" i="130" s="1"/>
  <c r="G149" i="130"/>
  <c r="F149" i="130"/>
  <c r="E149" i="130"/>
  <c r="B149" i="130"/>
  <c r="H148" i="130"/>
  <c r="I148" i="130" s="1"/>
  <c r="G148" i="130"/>
  <c r="F148" i="130"/>
  <c r="E148" i="130"/>
  <c r="B148" i="130"/>
  <c r="H147" i="130"/>
  <c r="I147" i="130" s="1"/>
  <c r="G147" i="130"/>
  <c r="F147" i="130"/>
  <c r="E147" i="130"/>
  <c r="B147" i="130"/>
  <c r="H146" i="130"/>
  <c r="I146" i="130" s="1"/>
  <c r="G146" i="130"/>
  <c r="F146" i="130"/>
  <c r="E146" i="130"/>
  <c r="B146" i="130"/>
  <c r="H145" i="130"/>
  <c r="I145" i="130" s="1"/>
  <c r="G145" i="130"/>
  <c r="F145" i="130"/>
  <c r="E145" i="130"/>
  <c r="B145" i="130"/>
  <c r="H144" i="130"/>
  <c r="I144" i="130" s="1"/>
  <c r="G144" i="130"/>
  <c r="F144" i="130"/>
  <c r="E144" i="130"/>
  <c r="B144" i="130"/>
  <c r="H143" i="130"/>
  <c r="I143" i="130" s="1"/>
  <c r="G143" i="130"/>
  <c r="F143" i="130"/>
  <c r="E143" i="130"/>
  <c r="B143" i="130"/>
  <c r="H142" i="130"/>
  <c r="I142" i="130" s="1"/>
  <c r="G142" i="130"/>
  <c r="F142" i="130"/>
  <c r="E142" i="130"/>
  <c r="B142" i="130"/>
  <c r="H141" i="130"/>
  <c r="I141" i="130" s="1"/>
  <c r="G141" i="130"/>
  <c r="F141" i="130"/>
  <c r="E141" i="130"/>
  <c r="B141" i="130"/>
  <c r="H140" i="130"/>
  <c r="I140" i="130" s="1"/>
  <c r="G140" i="130"/>
  <c r="F140" i="130"/>
  <c r="E140" i="130"/>
  <c r="B140" i="130"/>
  <c r="H139" i="130"/>
  <c r="I139" i="130" s="1"/>
  <c r="G139" i="130"/>
  <c r="F139" i="130"/>
  <c r="E139" i="130"/>
  <c r="B139" i="130"/>
  <c r="H138" i="130"/>
  <c r="I138" i="130" s="1"/>
  <c r="G138" i="130"/>
  <c r="F138" i="130"/>
  <c r="E138" i="130"/>
  <c r="B138" i="130"/>
  <c r="H137" i="130"/>
  <c r="I137" i="130" s="1"/>
  <c r="G137" i="130"/>
  <c r="F137" i="130"/>
  <c r="E137" i="130"/>
  <c r="B137" i="130"/>
  <c r="H136" i="130"/>
  <c r="I136" i="130" s="1"/>
  <c r="G136" i="130"/>
  <c r="F136" i="130"/>
  <c r="E136" i="130"/>
  <c r="B136" i="130"/>
  <c r="H135" i="130"/>
  <c r="I135" i="130" s="1"/>
  <c r="G135" i="130"/>
  <c r="F135" i="130"/>
  <c r="E135" i="130"/>
  <c r="B135" i="130"/>
  <c r="H134" i="130"/>
  <c r="I134" i="130" s="1"/>
  <c r="G134" i="130"/>
  <c r="F134" i="130"/>
  <c r="E134" i="130"/>
  <c r="B134" i="130"/>
  <c r="H133" i="130"/>
  <c r="I133" i="130" s="1"/>
  <c r="G133" i="130"/>
  <c r="F133" i="130"/>
  <c r="E133" i="130"/>
  <c r="B133" i="130"/>
  <c r="H132" i="130"/>
  <c r="I132" i="130" s="1"/>
  <c r="G132" i="130"/>
  <c r="F132" i="130"/>
  <c r="E132" i="130"/>
  <c r="B132" i="130"/>
  <c r="H131" i="130"/>
  <c r="I131" i="130" s="1"/>
  <c r="G131" i="130"/>
  <c r="F131" i="130"/>
  <c r="E131" i="130"/>
  <c r="B131" i="130"/>
  <c r="H130" i="130"/>
  <c r="I130" i="130" s="1"/>
  <c r="G130" i="130"/>
  <c r="F130" i="130"/>
  <c r="E130" i="130"/>
  <c r="B130" i="130"/>
  <c r="H129" i="130"/>
  <c r="I129" i="130" s="1"/>
  <c r="G129" i="130"/>
  <c r="F129" i="130"/>
  <c r="E129" i="130"/>
  <c r="B129" i="130"/>
  <c r="H128" i="130"/>
  <c r="I128" i="130" s="1"/>
  <c r="G128" i="130"/>
  <c r="F128" i="130"/>
  <c r="E128" i="130"/>
  <c r="B128" i="130"/>
  <c r="H127" i="130"/>
  <c r="I127" i="130" s="1"/>
  <c r="G127" i="130"/>
  <c r="F127" i="130"/>
  <c r="E127" i="130"/>
  <c r="B127" i="130"/>
  <c r="H126" i="130"/>
  <c r="I126" i="130" s="1"/>
  <c r="G126" i="130"/>
  <c r="F126" i="130"/>
  <c r="E126" i="130"/>
  <c r="B126" i="130"/>
  <c r="H125" i="130"/>
  <c r="I125" i="130" s="1"/>
  <c r="G125" i="130"/>
  <c r="F125" i="130"/>
  <c r="E125" i="130"/>
  <c r="B125" i="130"/>
  <c r="H124" i="130"/>
  <c r="I124" i="130" s="1"/>
  <c r="G124" i="130"/>
  <c r="F124" i="130"/>
  <c r="E124" i="130"/>
  <c r="B124" i="130"/>
  <c r="H123" i="130"/>
  <c r="G123" i="130"/>
  <c r="F123" i="130"/>
  <c r="E123" i="130"/>
  <c r="B123" i="130"/>
  <c r="H122" i="130"/>
  <c r="I122" i="130" s="1"/>
  <c r="G122" i="130"/>
  <c r="F122" i="130"/>
  <c r="E122" i="130"/>
  <c r="B122" i="130"/>
  <c r="H121" i="130"/>
  <c r="I121" i="130" s="1"/>
  <c r="G121" i="130"/>
  <c r="F121" i="130"/>
  <c r="E121" i="130"/>
  <c r="B121" i="130"/>
  <c r="H120" i="130"/>
  <c r="I120" i="130" s="1"/>
  <c r="G120" i="130"/>
  <c r="F120" i="130"/>
  <c r="E120" i="130"/>
  <c r="B120" i="130"/>
  <c r="H119" i="130"/>
  <c r="I119" i="130" s="1"/>
  <c r="G119" i="130"/>
  <c r="F119" i="130"/>
  <c r="E119" i="130"/>
  <c r="B119" i="130"/>
  <c r="H118" i="130"/>
  <c r="I118" i="130" s="1"/>
  <c r="G118" i="130"/>
  <c r="F118" i="130"/>
  <c r="E118" i="130"/>
  <c r="B118" i="130"/>
  <c r="H117" i="130"/>
  <c r="I117" i="130" s="1"/>
  <c r="G117" i="130"/>
  <c r="F117" i="130"/>
  <c r="E117" i="130"/>
  <c r="B117" i="130"/>
  <c r="H116" i="130"/>
  <c r="I116" i="130" s="1"/>
  <c r="G116" i="130"/>
  <c r="F116" i="130"/>
  <c r="E116" i="130"/>
  <c r="B116" i="130"/>
  <c r="H115" i="130"/>
  <c r="I115" i="130" s="1"/>
  <c r="G115" i="130"/>
  <c r="F115" i="130"/>
  <c r="E115" i="130"/>
  <c r="B115" i="130"/>
  <c r="H114" i="130"/>
  <c r="I114" i="130" s="1"/>
  <c r="G114" i="130"/>
  <c r="F114" i="130"/>
  <c r="E114" i="130"/>
  <c r="B114" i="130"/>
  <c r="H113" i="130"/>
  <c r="I113" i="130" s="1"/>
  <c r="G113" i="130"/>
  <c r="F113" i="130"/>
  <c r="E113" i="130"/>
  <c r="B113" i="130"/>
  <c r="H112" i="130"/>
  <c r="I112" i="130" s="1"/>
  <c r="G112" i="130"/>
  <c r="F112" i="130"/>
  <c r="E112" i="130"/>
  <c r="B112" i="130"/>
  <c r="H111" i="130"/>
  <c r="I111" i="130" s="1"/>
  <c r="G111" i="130"/>
  <c r="F111" i="130"/>
  <c r="E111" i="130"/>
  <c r="B111" i="130"/>
  <c r="H110" i="130"/>
  <c r="I110" i="130" s="1"/>
  <c r="G110" i="130"/>
  <c r="F110" i="130"/>
  <c r="E110" i="130"/>
  <c r="B110" i="130"/>
  <c r="H109" i="130"/>
  <c r="I109" i="130" s="1"/>
  <c r="G109" i="130"/>
  <c r="F109" i="130"/>
  <c r="E109" i="130"/>
  <c r="B109" i="130"/>
  <c r="H108" i="130"/>
  <c r="I108" i="130" s="1"/>
  <c r="G108" i="130"/>
  <c r="F108" i="130"/>
  <c r="E108" i="130"/>
  <c r="B108" i="130"/>
  <c r="H107" i="130"/>
  <c r="I107" i="130" s="1"/>
  <c r="G107" i="130"/>
  <c r="F107" i="130"/>
  <c r="E107" i="130"/>
  <c r="B107" i="130"/>
  <c r="H106" i="130"/>
  <c r="I106" i="130" s="1"/>
  <c r="G106" i="130"/>
  <c r="F106" i="130"/>
  <c r="E106" i="130"/>
  <c r="B106" i="130"/>
  <c r="H105" i="130"/>
  <c r="I105" i="130" s="1"/>
  <c r="G105" i="130"/>
  <c r="F105" i="130"/>
  <c r="E105" i="130"/>
  <c r="B105" i="130"/>
  <c r="H104" i="130"/>
  <c r="I104" i="130" s="1"/>
  <c r="G104" i="130"/>
  <c r="F104" i="130"/>
  <c r="E104" i="130"/>
  <c r="B104" i="130"/>
  <c r="H103" i="130"/>
  <c r="I103" i="130" s="1"/>
  <c r="G103" i="130"/>
  <c r="F103" i="130"/>
  <c r="E103" i="130"/>
  <c r="B103" i="130"/>
  <c r="H102" i="130"/>
  <c r="I102" i="130" s="1"/>
  <c r="G102" i="130"/>
  <c r="F102" i="130"/>
  <c r="E102" i="130"/>
  <c r="B102" i="130"/>
  <c r="H101" i="130"/>
  <c r="I101" i="130" s="1"/>
  <c r="G101" i="130"/>
  <c r="F101" i="130"/>
  <c r="E101" i="130"/>
  <c r="B101" i="130"/>
  <c r="H100" i="130"/>
  <c r="I100" i="130" s="1"/>
  <c r="G100" i="130"/>
  <c r="F100" i="130"/>
  <c r="E100" i="130"/>
  <c r="B100" i="130"/>
  <c r="H99" i="130"/>
  <c r="I99" i="130" s="1"/>
  <c r="G99" i="130"/>
  <c r="F99" i="130"/>
  <c r="E99" i="130"/>
  <c r="B99" i="130"/>
  <c r="H98" i="130"/>
  <c r="I98" i="130" s="1"/>
  <c r="G98" i="130"/>
  <c r="F98" i="130"/>
  <c r="E98" i="130"/>
  <c r="B98" i="130"/>
  <c r="H97" i="130"/>
  <c r="I97" i="130" s="1"/>
  <c r="G97" i="130"/>
  <c r="F97" i="130"/>
  <c r="E97" i="130"/>
  <c r="B97" i="130"/>
  <c r="H96" i="130"/>
  <c r="I96" i="130" s="1"/>
  <c r="G96" i="130"/>
  <c r="F96" i="130"/>
  <c r="E96" i="130"/>
  <c r="B96" i="130"/>
  <c r="H95" i="130"/>
  <c r="I95" i="130" s="1"/>
  <c r="G95" i="130"/>
  <c r="F95" i="130"/>
  <c r="E95" i="130"/>
  <c r="B95" i="130"/>
  <c r="H94" i="130"/>
  <c r="I94" i="130" s="1"/>
  <c r="G94" i="130"/>
  <c r="F94" i="130"/>
  <c r="E94" i="130"/>
  <c r="B94" i="130"/>
  <c r="H93" i="130"/>
  <c r="I93" i="130" s="1"/>
  <c r="G93" i="130"/>
  <c r="F93" i="130"/>
  <c r="E93" i="130"/>
  <c r="B93" i="130"/>
  <c r="H92" i="130"/>
  <c r="I92" i="130" s="1"/>
  <c r="G92" i="130"/>
  <c r="F92" i="130"/>
  <c r="E92" i="130"/>
  <c r="B92" i="130"/>
  <c r="H91" i="130"/>
  <c r="I91" i="130" s="1"/>
  <c r="G91" i="130"/>
  <c r="F91" i="130"/>
  <c r="E91" i="130"/>
  <c r="B91" i="130"/>
  <c r="H90" i="130"/>
  <c r="I90" i="130" s="1"/>
  <c r="G90" i="130"/>
  <c r="F90" i="130"/>
  <c r="E90" i="130"/>
  <c r="B90" i="130"/>
  <c r="H89" i="130"/>
  <c r="I89" i="130" s="1"/>
  <c r="G89" i="130"/>
  <c r="F89" i="130"/>
  <c r="E89" i="130"/>
  <c r="B89" i="130"/>
  <c r="H88" i="130"/>
  <c r="I88" i="130" s="1"/>
  <c r="G88" i="130"/>
  <c r="F88" i="130"/>
  <c r="E88" i="130"/>
  <c r="B88" i="130"/>
  <c r="H87" i="130"/>
  <c r="G87" i="130"/>
  <c r="F87" i="130"/>
  <c r="E87" i="130"/>
  <c r="B87" i="130"/>
  <c r="H86" i="130"/>
  <c r="I86" i="130" s="1"/>
  <c r="G86" i="130"/>
  <c r="F86" i="130"/>
  <c r="E86" i="130"/>
  <c r="B86" i="130"/>
  <c r="H85" i="130"/>
  <c r="I85" i="130" s="1"/>
  <c r="G85" i="130"/>
  <c r="F85" i="130"/>
  <c r="E85" i="130"/>
  <c r="B85" i="130"/>
  <c r="H84" i="130"/>
  <c r="I84" i="130" s="1"/>
  <c r="G84" i="130"/>
  <c r="F84" i="130"/>
  <c r="E84" i="130"/>
  <c r="B84" i="130"/>
  <c r="H83" i="130"/>
  <c r="I83" i="130" s="1"/>
  <c r="G83" i="130"/>
  <c r="F83" i="130"/>
  <c r="E83" i="130"/>
  <c r="B83" i="130"/>
  <c r="H82" i="130"/>
  <c r="I82" i="130" s="1"/>
  <c r="G82" i="130"/>
  <c r="F82" i="130"/>
  <c r="E82" i="130"/>
  <c r="B82" i="130"/>
  <c r="H81" i="130"/>
  <c r="I81" i="130" s="1"/>
  <c r="G81" i="130"/>
  <c r="F81" i="130"/>
  <c r="E81" i="130"/>
  <c r="B81" i="130"/>
  <c r="H80" i="130"/>
  <c r="I80" i="130" s="1"/>
  <c r="G80" i="130"/>
  <c r="F80" i="130"/>
  <c r="E80" i="130"/>
  <c r="B80" i="130"/>
  <c r="H79" i="130"/>
  <c r="I79" i="130" s="1"/>
  <c r="G79" i="130"/>
  <c r="F79" i="130"/>
  <c r="E79" i="130"/>
  <c r="B79" i="130"/>
  <c r="H78" i="130"/>
  <c r="I78" i="130" s="1"/>
  <c r="G78" i="130"/>
  <c r="F78" i="130"/>
  <c r="E78" i="130"/>
  <c r="B78" i="130"/>
  <c r="H77" i="130"/>
  <c r="I77" i="130" s="1"/>
  <c r="G77" i="130"/>
  <c r="F77" i="130"/>
  <c r="E77" i="130"/>
  <c r="B77" i="130"/>
  <c r="H76" i="130"/>
  <c r="I76" i="130" s="1"/>
  <c r="G76" i="130"/>
  <c r="F76" i="130"/>
  <c r="E76" i="130"/>
  <c r="B76" i="130"/>
  <c r="H75" i="130"/>
  <c r="I75" i="130" s="1"/>
  <c r="G75" i="130"/>
  <c r="F75" i="130"/>
  <c r="E75" i="130"/>
  <c r="B75" i="130"/>
  <c r="H74" i="130"/>
  <c r="I74" i="130" s="1"/>
  <c r="G74" i="130"/>
  <c r="F74" i="130"/>
  <c r="E74" i="130"/>
  <c r="B74" i="130"/>
  <c r="H73" i="130"/>
  <c r="I73" i="130" s="1"/>
  <c r="G73" i="130"/>
  <c r="F73" i="130"/>
  <c r="E73" i="130"/>
  <c r="B73" i="130"/>
  <c r="H72" i="130"/>
  <c r="I72" i="130" s="1"/>
  <c r="G72" i="130"/>
  <c r="F72" i="130"/>
  <c r="E72" i="130"/>
  <c r="B72" i="130"/>
  <c r="H71" i="130"/>
  <c r="I71" i="130" s="1"/>
  <c r="G71" i="130"/>
  <c r="F71" i="130"/>
  <c r="E71" i="130"/>
  <c r="B71" i="130"/>
  <c r="H70" i="130"/>
  <c r="I70" i="130" s="1"/>
  <c r="G70" i="130"/>
  <c r="F70" i="130"/>
  <c r="E70" i="130"/>
  <c r="B70" i="130"/>
  <c r="H69" i="130"/>
  <c r="I69" i="130" s="1"/>
  <c r="G69" i="130"/>
  <c r="F69" i="130"/>
  <c r="E69" i="130"/>
  <c r="B69" i="130"/>
  <c r="H68" i="130"/>
  <c r="I68" i="130" s="1"/>
  <c r="G68" i="130"/>
  <c r="F68" i="130"/>
  <c r="E68" i="130"/>
  <c r="B68" i="130"/>
  <c r="H67" i="130"/>
  <c r="I67" i="130" s="1"/>
  <c r="G67" i="130"/>
  <c r="F67" i="130"/>
  <c r="E67" i="130"/>
  <c r="B67" i="130"/>
  <c r="H66" i="130"/>
  <c r="I66" i="130" s="1"/>
  <c r="G66" i="130"/>
  <c r="F66" i="130"/>
  <c r="E66" i="130"/>
  <c r="B66" i="130"/>
  <c r="H65" i="130"/>
  <c r="I65" i="130" s="1"/>
  <c r="G65" i="130"/>
  <c r="F65" i="130"/>
  <c r="E65" i="130"/>
  <c r="B65" i="130"/>
  <c r="H64" i="130"/>
  <c r="I64" i="130" s="1"/>
  <c r="G64" i="130"/>
  <c r="F64" i="130"/>
  <c r="E64" i="130"/>
  <c r="B64" i="130"/>
  <c r="H63" i="130"/>
  <c r="I63" i="130" s="1"/>
  <c r="G63" i="130"/>
  <c r="F63" i="130"/>
  <c r="E63" i="130"/>
  <c r="B63" i="130"/>
  <c r="H62" i="130"/>
  <c r="I62" i="130" s="1"/>
  <c r="G62" i="130"/>
  <c r="F62" i="130"/>
  <c r="E62" i="130"/>
  <c r="B62" i="130"/>
  <c r="H61" i="130"/>
  <c r="I61" i="130" s="1"/>
  <c r="G61" i="130"/>
  <c r="F61" i="130"/>
  <c r="E61" i="130"/>
  <c r="B61" i="130"/>
  <c r="H60" i="130"/>
  <c r="I60" i="130" s="1"/>
  <c r="G60" i="130"/>
  <c r="F60" i="130"/>
  <c r="E60" i="130"/>
  <c r="B60" i="130"/>
  <c r="H59" i="130"/>
  <c r="I59" i="130" s="1"/>
  <c r="G59" i="130"/>
  <c r="F59" i="130"/>
  <c r="E59" i="130"/>
  <c r="B59" i="130"/>
  <c r="H58" i="130"/>
  <c r="I58" i="130" s="1"/>
  <c r="G58" i="130"/>
  <c r="F58" i="130"/>
  <c r="E58" i="130"/>
  <c r="B58" i="130"/>
  <c r="H57" i="130"/>
  <c r="I57" i="130" s="1"/>
  <c r="G57" i="130"/>
  <c r="F57" i="130"/>
  <c r="E57" i="130"/>
  <c r="B57" i="130"/>
  <c r="H56" i="130"/>
  <c r="I56" i="130" s="1"/>
  <c r="G56" i="130"/>
  <c r="F56" i="130"/>
  <c r="E56" i="130"/>
  <c r="B56" i="130"/>
  <c r="H55" i="130"/>
  <c r="I55" i="130" s="1"/>
  <c r="G55" i="130"/>
  <c r="F55" i="130"/>
  <c r="E55" i="130"/>
  <c r="B55" i="130"/>
  <c r="H54" i="130"/>
  <c r="I54" i="130" s="1"/>
  <c r="G54" i="130"/>
  <c r="F54" i="130"/>
  <c r="E54" i="130"/>
  <c r="B54" i="130"/>
  <c r="H53" i="130"/>
  <c r="I53" i="130" s="1"/>
  <c r="G53" i="130"/>
  <c r="F53" i="130"/>
  <c r="E53" i="130"/>
  <c r="B53" i="130"/>
  <c r="H52" i="130"/>
  <c r="I52" i="130" s="1"/>
  <c r="G52" i="130"/>
  <c r="F52" i="130"/>
  <c r="E52" i="130"/>
  <c r="B52" i="130"/>
  <c r="H51" i="130"/>
  <c r="I51" i="130" s="1"/>
  <c r="G51" i="130"/>
  <c r="F51" i="130"/>
  <c r="E51" i="130"/>
  <c r="B51" i="130"/>
  <c r="H50" i="130"/>
  <c r="I50" i="130" s="1"/>
  <c r="G50" i="130"/>
  <c r="F50" i="130"/>
  <c r="E50" i="130"/>
  <c r="B50" i="130"/>
  <c r="H49" i="130"/>
  <c r="I49" i="130" s="1"/>
  <c r="G49" i="130"/>
  <c r="F49" i="130"/>
  <c r="E49" i="130"/>
  <c r="B49" i="130"/>
  <c r="H48" i="130"/>
  <c r="I48" i="130" s="1"/>
  <c r="G48" i="130"/>
  <c r="F48" i="130"/>
  <c r="E48" i="130"/>
  <c r="B48" i="130"/>
  <c r="H47" i="130"/>
  <c r="I47" i="130" s="1"/>
  <c r="G47" i="130"/>
  <c r="F47" i="130"/>
  <c r="E47" i="130"/>
  <c r="B47" i="130"/>
  <c r="H46" i="130"/>
  <c r="I46" i="130" s="1"/>
  <c r="G46" i="130"/>
  <c r="F46" i="130"/>
  <c r="E46" i="130"/>
  <c r="B46" i="130"/>
  <c r="H45" i="130"/>
  <c r="I45" i="130" s="1"/>
  <c r="G45" i="130"/>
  <c r="F45" i="130"/>
  <c r="E45" i="130"/>
  <c r="B45" i="130"/>
  <c r="H44" i="130"/>
  <c r="I44" i="130" s="1"/>
  <c r="G44" i="130"/>
  <c r="F44" i="130"/>
  <c r="E44" i="130"/>
  <c r="B44" i="130"/>
  <c r="H43" i="130"/>
  <c r="I43" i="130" s="1"/>
  <c r="G43" i="130"/>
  <c r="F43" i="130"/>
  <c r="E43" i="130"/>
  <c r="B43" i="130"/>
  <c r="H42" i="130"/>
  <c r="I42" i="130" s="1"/>
  <c r="G42" i="130"/>
  <c r="F42" i="130"/>
  <c r="E42" i="130"/>
  <c r="B42" i="130"/>
  <c r="H41" i="130"/>
  <c r="I41" i="130" s="1"/>
  <c r="G41" i="130"/>
  <c r="F41" i="130"/>
  <c r="E41" i="130"/>
  <c r="B41" i="130"/>
  <c r="H40" i="130"/>
  <c r="I40" i="130" s="1"/>
  <c r="G40" i="130"/>
  <c r="F40" i="130"/>
  <c r="E40" i="130"/>
  <c r="B40" i="130"/>
  <c r="H39" i="130"/>
  <c r="I39" i="130" s="1"/>
  <c r="G39" i="130"/>
  <c r="F39" i="130"/>
  <c r="E39" i="130"/>
  <c r="B39" i="130"/>
  <c r="H38" i="130"/>
  <c r="I38" i="130" s="1"/>
  <c r="G38" i="130"/>
  <c r="F38" i="130"/>
  <c r="E38" i="130"/>
  <c r="B38" i="130"/>
  <c r="H37" i="130"/>
  <c r="I37" i="130" s="1"/>
  <c r="G37" i="130"/>
  <c r="F37" i="130"/>
  <c r="E37" i="130"/>
  <c r="B37" i="130"/>
  <c r="H36" i="130"/>
  <c r="I36" i="130" s="1"/>
  <c r="G36" i="130"/>
  <c r="F36" i="130"/>
  <c r="E36" i="130"/>
  <c r="B36" i="130"/>
  <c r="H35" i="130"/>
  <c r="I35" i="130" s="1"/>
  <c r="G35" i="130"/>
  <c r="F35" i="130"/>
  <c r="E35" i="130"/>
  <c r="B35" i="130"/>
  <c r="H34" i="130"/>
  <c r="I34" i="130" s="1"/>
  <c r="G34" i="130"/>
  <c r="F34" i="130"/>
  <c r="E34" i="130"/>
  <c r="B34" i="130"/>
  <c r="H33" i="130"/>
  <c r="I33" i="130" s="1"/>
  <c r="G33" i="130"/>
  <c r="F33" i="130"/>
  <c r="E33" i="130"/>
  <c r="B33" i="130"/>
  <c r="H32" i="130"/>
  <c r="I32" i="130" s="1"/>
  <c r="G32" i="130"/>
  <c r="F32" i="130"/>
  <c r="E32" i="130"/>
  <c r="B32" i="130"/>
  <c r="H31" i="130"/>
  <c r="I31" i="130" s="1"/>
  <c r="G31" i="130"/>
  <c r="F31" i="130"/>
  <c r="E31" i="130"/>
  <c r="B31" i="130"/>
  <c r="H30" i="130"/>
  <c r="I30" i="130" s="1"/>
  <c r="G30" i="130"/>
  <c r="F30" i="130"/>
  <c r="E30" i="130"/>
  <c r="B30" i="130"/>
  <c r="H29" i="130"/>
  <c r="I29" i="130" s="1"/>
  <c r="G29" i="130"/>
  <c r="F29" i="130"/>
  <c r="E29" i="130"/>
  <c r="B29" i="130"/>
  <c r="H28" i="130"/>
  <c r="I28" i="130" s="1"/>
  <c r="G28" i="130"/>
  <c r="F28" i="130"/>
  <c r="E28" i="130"/>
  <c r="B28" i="130"/>
  <c r="H27" i="130"/>
  <c r="I27" i="130" s="1"/>
  <c r="G27" i="130"/>
  <c r="F27" i="130"/>
  <c r="E27" i="130"/>
  <c r="B27" i="130"/>
  <c r="H26" i="130"/>
  <c r="I26" i="130" s="1"/>
  <c r="G26" i="130"/>
  <c r="F26" i="130"/>
  <c r="E26" i="130"/>
  <c r="B26" i="130"/>
  <c r="H25" i="130"/>
  <c r="I25" i="130" s="1"/>
  <c r="G25" i="130"/>
  <c r="F25" i="130"/>
  <c r="E25" i="130"/>
  <c r="B25" i="130"/>
  <c r="H24" i="130"/>
  <c r="I24" i="130" s="1"/>
  <c r="G24" i="130"/>
  <c r="F24" i="130"/>
  <c r="E24" i="130"/>
  <c r="B24" i="130"/>
  <c r="H23" i="130"/>
  <c r="I23" i="130" s="1"/>
  <c r="G23" i="130"/>
  <c r="F23" i="130"/>
  <c r="E23" i="130"/>
  <c r="B23" i="130"/>
  <c r="H22" i="130"/>
  <c r="I22" i="130" s="1"/>
  <c r="G22" i="130"/>
  <c r="F22" i="130"/>
  <c r="E22" i="130"/>
  <c r="B22" i="130"/>
  <c r="H21" i="130"/>
  <c r="I21" i="130" s="1"/>
  <c r="G21" i="130"/>
  <c r="F21" i="130"/>
  <c r="E21" i="130"/>
  <c r="B21" i="130"/>
  <c r="H20" i="130"/>
  <c r="I20" i="130" s="1"/>
  <c r="G20" i="130"/>
  <c r="F20" i="130"/>
  <c r="E20" i="130"/>
  <c r="B20" i="130"/>
  <c r="H19" i="130"/>
  <c r="I19" i="130" s="1"/>
  <c r="G19" i="130"/>
  <c r="F19" i="130"/>
  <c r="E19" i="130"/>
  <c r="B19" i="130"/>
  <c r="H18" i="130"/>
  <c r="I18" i="130" s="1"/>
  <c r="G18" i="130"/>
  <c r="F18" i="130"/>
  <c r="E18" i="130"/>
  <c r="B18" i="130"/>
  <c r="H17" i="130"/>
  <c r="I17" i="130" s="1"/>
  <c r="G17" i="130"/>
  <c r="F17" i="130"/>
  <c r="E17" i="130"/>
  <c r="B17" i="130"/>
  <c r="H16" i="130"/>
  <c r="I16" i="130" s="1"/>
  <c r="G16" i="130"/>
  <c r="F16" i="130"/>
  <c r="E16" i="130"/>
  <c r="B16" i="130"/>
  <c r="H15" i="130"/>
  <c r="I15" i="130" s="1"/>
  <c r="G15" i="130"/>
  <c r="F15" i="130"/>
  <c r="E15" i="130"/>
  <c r="B15" i="130"/>
  <c r="H14" i="130"/>
  <c r="I14" i="130" s="1"/>
  <c r="G14" i="130"/>
  <c r="F14" i="130"/>
  <c r="E14" i="130"/>
  <c r="B14" i="130"/>
  <c r="H13" i="130"/>
  <c r="I13" i="130" s="1"/>
  <c r="G13" i="130"/>
  <c r="F13" i="130"/>
  <c r="E13" i="130"/>
  <c r="B13" i="130"/>
  <c r="H12" i="130"/>
  <c r="I12" i="130" s="1"/>
  <c r="G12" i="130"/>
  <c r="F12" i="130"/>
  <c r="E12" i="130"/>
  <c r="B12" i="130"/>
  <c r="H11" i="130"/>
  <c r="I11" i="130" s="1"/>
  <c r="G11" i="130"/>
  <c r="F11" i="130"/>
  <c r="E11" i="130"/>
  <c r="B11" i="130"/>
  <c r="H10" i="130"/>
  <c r="I10" i="130" s="1"/>
  <c r="G10" i="130"/>
  <c r="F10" i="130"/>
  <c r="E10" i="130"/>
  <c r="B10" i="130"/>
  <c r="H9" i="130"/>
  <c r="I9" i="130" s="1"/>
  <c r="G9" i="130"/>
  <c r="F9" i="130"/>
  <c r="E9" i="130"/>
  <c r="B9" i="130"/>
  <c r="H8" i="130"/>
  <c r="I8" i="130" s="1"/>
  <c r="G8" i="130"/>
  <c r="F8" i="130"/>
  <c r="E8" i="130"/>
  <c r="B8" i="130"/>
  <c r="H7" i="130"/>
  <c r="I7" i="130" s="1"/>
  <c r="G7" i="130"/>
  <c r="F7" i="130"/>
  <c r="E7" i="130"/>
  <c r="B7" i="130"/>
  <c r="H6" i="130"/>
  <c r="I6" i="130" s="1"/>
  <c r="G6" i="130"/>
  <c r="F6" i="130"/>
  <c r="E6" i="130"/>
  <c r="B6" i="130"/>
  <c r="H5" i="130"/>
  <c r="I5" i="130" s="1"/>
  <c r="G5" i="130"/>
  <c r="F5" i="130"/>
  <c r="E5" i="130"/>
  <c r="B5" i="130"/>
  <c r="H4" i="130"/>
  <c r="I4" i="130" s="1"/>
  <c r="G4" i="130"/>
  <c r="F4" i="130"/>
  <c r="E4" i="130"/>
  <c r="B4" i="130"/>
  <c r="H3" i="130"/>
  <c r="I3" i="130" s="1"/>
  <c r="G3" i="130"/>
  <c r="F3" i="130"/>
  <c r="E3" i="130"/>
  <c r="B3" i="130"/>
  <c r="H2" i="130"/>
  <c r="I2" i="130" s="1"/>
  <c r="G2" i="130"/>
  <c r="F2" i="130"/>
  <c r="E2" i="130"/>
  <c r="B2" i="130"/>
  <c r="I87" i="130" l="1"/>
  <c r="I123" i="130"/>
  <c r="E234" i="130"/>
  <c r="E236" i="130"/>
  <c r="E238" i="130"/>
  <c r="E240" i="130"/>
  <c r="F272" i="130"/>
  <c r="F278" i="130"/>
  <c r="F286" i="130"/>
  <c r="F294" i="130"/>
  <c r="F302" i="130"/>
  <c r="F310" i="130"/>
  <c r="F318" i="130"/>
  <c r="F280" i="130"/>
  <c r="F288" i="130"/>
  <c r="F296" i="130"/>
  <c r="F304" i="130"/>
  <c r="F312" i="130"/>
  <c r="F320" i="130"/>
  <c r="F274" i="130"/>
  <c r="E233" i="130"/>
  <c r="E235" i="130"/>
  <c r="E237" i="130"/>
  <c r="E239" i="130"/>
  <c r="E241" i="130"/>
  <c r="F282" i="130"/>
  <c r="F290" i="130"/>
  <c r="F298" i="130"/>
  <c r="F306" i="130"/>
  <c r="F314" i="130"/>
  <c r="F322" i="130"/>
  <c r="F233" i="130"/>
  <c r="F235" i="130"/>
  <c r="F237" i="130"/>
  <c r="F239" i="130"/>
  <c r="F241" i="130"/>
  <c r="F325" i="130"/>
  <c r="F323" i="130"/>
  <c r="F321" i="130"/>
  <c r="F319" i="130"/>
  <c r="F317" i="130"/>
  <c r="F315" i="130"/>
  <c r="F313" i="130"/>
  <c r="F311" i="130"/>
  <c r="F309" i="130"/>
  <c r="F307" i="130"/>
  <c r="F305" i="130"/>
  <c r="F303" i="130"/>
  <c r="F301" i="130"/>
  <c r="F299" i="130"/>
  <c r="F297" i="130"/>
  <c r="F295" i="130"/>
  <c r="F293" i="130"/>
  <c r="F291" i="130"/>
  <c r="F289" i="130"/>
  <c r="F287" i="130"/>
  <c r="F285" i="130"/>
  <c r="F283" i="130"/>
  <c r="F281" i="130"/>
  <c r="F279" i="130"/>
  <c r="F277" i="130"/>
  <c r="F275" i="130"/>
  <c r="F273" i="130"/>
  <c r="F271" i="130"/>
  <c r="F269" i="130"/>
  <c r="E325" i="130"/>
  <c r="E323" i="130"/>
  <c r="E321" i="130"/>
  <c r="E319" i="130"/>
  <c r="E317" i="130"/>
  <c r="E315" i="130"/>
  <c r="E313" i="130"/>
  <c r="E311" i="130"/>
  <c r="E309" i="130"/>
  <c r="E307" i="130"/>
  <c r="E305" i="130"/>
  <c r="E303" i="130"/>
  <c r="E301" i="130"/>
  <c r="E299" i="130"/>
  <c r="E297" i="130"/>
  <c r="E295" i="130"/>
  <c r="E293" i="130"/>
  <c r="E291" i="130"/>
  <c r="E289" i="130"/>
  <c r="E287" i="130"/>
  <c r="E285" i="130"/>
  <c r="E283" i="130"/>
  <c r="E281" i="130"/>
  <c r="E279" i="130"/>
  <c r="E277" i="130"/>
  <c r="E275" i="130"/>
  <c r="E273" i="130"/>
  <c r="E271" i="130"/>
  <c r="E269" i="130"/>
  <c r="E324" i="130"/>
  <c r="E322" i="130"/>
  <c r="E320" i="130"/>
  <c r="E318" i="130"/>
  <c r="E316" i="130"/>
  <c r="E314" i="130"/>
  <c r="E312" i="130"/>
  <c r="E310" i="130"/>
  <c r="E308" i="130"/>
  <c r="E306" i="130"/>
  <c r="E304" i="130"/>
  <c r="E302" i="130"/>
  <c r="E300" i="130"/>
  <c r="E298" i="130"/>
  <c r="E296" i="130"/>
  <c r="E294" i="130"/>
  <c r="E292" i="130"/>
  <c r="E290" i="130"/>
  <c r="E288" i="130"/>
  <c r="E286" i="130"/>
  <c r="E284" i="130"/>
  <c r="E282" i="130"/>
  <c r="E280" i="130"/>
  <c r="E278" i="130"/>
  <c r="E276" i="130"/>
  <c r="E274" i="130"/>
  <c r="E272" i="130"/>
  <c r="E270" i="130"/>
  <c r="F270" i="130"/>
  <c r="F276" i="130"/>
  <c r="F284" i="130"/>
  <c r="F292" i="130"/>
  <c r="F300" i="130"/>
  <c r="F308" i="130"/>
  <c r="F316" i="130"/>
  <c r="F324" i="130"/>
  <c r="G269" i="130" l="1"/>
  <c r="G270" i="130" s="1"/>
  <c r="G271" i="130" s="1"/>
  <c r="G272" i="130" s="1"/>
  <c r="G273" i="130" s="1"/>
  <c r="G274" i="130" s="1"/>
  <c r="G275" i="130" s="1"/>
  <c r="G276" i="130" s="1"/>
  <c r="G277" i="130" s="1"/>
  <c r="G278" i="130" s="1"/>
  <c r="G279" i="130" l="1"/>
  <c r="G280" i="130" s="1"/>
  <c r="G281" i="130" s="1"/>
  <c r="G282" i="130" s="1"/>
  <c r="G283" i="130" s="1"/>
  <c r="G284" i="130" s="1"/>
  <c r="G285" i="130" s="1"/>
  <c r="G286" i="130" s="1"/>
  <c r="G287" i="130" s="1"/>
  <c r="G288" i="130" s="1"/>
  <c r="G289" i="130" s="1"/>
  <c r="G290" i="130" s="1"/>
  <c r="G291" i="130" l="1"/>
  <c r="G292" i="130" s="1"/>
  <c r="G293" i="130" s="1"/>
  <c r="G294" i="130" s="1"/>
  <c r="G295" i="130" s="1"/>
  <c r="G296" i="130" s="1"/>
  <c r="G297" i="130" s="1"/>
  <c r="G298" i="130" s="1"/>
  <c r="G299" i="130" s="1"/>
  <c r="G300" i="130" s="1"/>
  <c r="G301" i="130" s="1"/>
  <c r="G302" i="130" s="1"/>
  <c r="G303" i="130" l="1"/>
  <c r="G304" i="130" s="1"/>
  <c r="G305" i="130" s="1"/>
  <c r="G306" i="130" s="1"/>
  <c r="G307" i="130" s="1"/>
  <c r="G308" i="130" s="1"/>
  <c r="G309" i="130" s="1"/>
  <c r="G310" i="130" s="1"/>
  <c r="G311" i="130" s="1"/>
  <c r="G312" i="130" s="1"/>
  <c r="G313" i="130" s="1"/>
  <c r="G314" i="130" s="1"/>
  <c r="G315" i="130" l="1"/>
  <c r="G316" i="130" s="1"/>
  <c r="G317" i="130" s="1"/>
  <c r="G318" i="130" s="1"/>
  <c r="G319" i="130" s="1"/>
  <c r="G320" i="130" s="1"/>
  <c r="G321" i="130" s="1"/>
  <c r="G322" i="130" s="1"/>
  <c r="G323" i="130" s="1"/>
  <c r="G324" i="130" s="1"/>
  <c r="G325" i="130" s="1"/>
  <c r="H269" i="130"/>
  <c r="H270" i="130" s="1"/>
  <c r="H271" i="130" s="1"/>
  <c r="H272" i="130" s="1"/>
  <c r="H273" i="130" s="1"/>
  <c r="H274" i="130" s="1"/>
  <c r="H275" i="130" s="1"/>
  <c r="H276" i="130" s="1"/>
  <c r="H277" i="130" s="1"/>
  <c r="H278" i="130" s="1"/>
  <c r="I269" i="130" l="1"/>
  <c r="I270" i="130" s="1"/>
  <c r="I271" i="130" s="1"/>
  <c r="I272" i="130" s="1"/>
  <c r="I273" i="130" s="1"/>
  <c r="I274" i="130" s="1"/>
  <c r="I275" i="130" s="1"/>
  <c r="I276" i="130" s="1"/>
  <c r="I277" i="130" s="1"/>
  <c r="H279" i="130"/>
  <c r="H280" i="130" s="1"/>
  <c r="H281" i="130" s="1"/>
  <c r="H282" i="130" s="1"/>
  <c r="H283" i="130" s="1"/>
  <c r="H284" i="130" s="1"/>
  <c r="H285" i="130" s="1"/>
  <c r="H286" i="130" s="1"/>
  <c r="H287" i="130" s="1"/>
  <c r="H288" i="130" s="1"/>
  <c r="H289" i="130" s="1"/>
  <c r="H290" i="130" s="1"/>
  <c r="I278" i="130" l="1"/>
  <c r="H291" i="130"/>
  <c r="H292" i="130" s="1"/>
  <c r="H293" i="130" s="1"/>
  <c r="H294" i="130" s="1"/>
  <c r="H295" i="130" s="1"/>
  <c r="H296" i="130" s="1"/>
  <c r="H297" i="130" s="1"/>
  <c r="H298" i="130" s="1"/>
  <c r="H299" i="130" s="1"/>
  <c r="H300" i="130" s="1"/>
  <c r="H301" i="130" s="1"/>
  <c r="H302" i="130" s="1"/>
  <c r="H303" i="130" l="1"/>
  <c r="H304" i="130" s="1"/>
  <c r="H305" i="130" s="1"/>
  <c r="H306" i="130" s="1"/>
  <c r="H307" i="130" s="1"/>
  <c r="H308" i="130" s="1"/>
  <c r="H309" i="130" s="1"/>
  <c r="H310" i="130" s="1"/>
  <c r="H311" i="130" s="1"/>
  <c r="H312" i="130" s="1"/>
  <c r="H313" i="130" s="1"/>
  <c r="H314" i="130" s="1"/>
  <c r="I279" i="130"/>
  <c r="I280" i="130" s="1"/>
  <c r="I281" i="130" s="1"/>
  <c r="I282" i="130" s="1"/>
  <c r="I283" i="130" s="1"/>
  <c r="I284" i="130" s="1"/>
  <c r="I285" i="130" s="1"/>
  <c r="I286" i="130" s="1"/>
  <c r="I287" i="130" s="1"/>
  <c r="I288" i="130" s="1"/>
  <c r="I289" i="130" s="1"/>
  <c r="I290" i="130" l="1"/>
  <c r="H315" i="130"/>
  <c r="H316" i="130" s="1"/>
  <c r="H317" i="130" s="1"/>
  <c r="H318" i="130" s="1"/>
  <c r="H319" i="130" s="1"/>
  <c r="H320" i="130" s="1"/>
  <c r="H321" i="130" s="1"/>
  <c r="H322" i="130" s="1"/>
  <c r="H323" i="130" s="1"/>
  <c r="H324" i="130" s="1"/>
  <c r="H325" i="130" s="1"/>
  <c r="I291" i="130" l="1"/>
  <c r="I292" i="130" s="1"/>
  <c r="I293" i="130" s="1"/>
  <c r="I294" i="130" s="1"/>
  <c r="I295" i="130" s="1"/>
  <c r="I296" i="130" s="1"/>
  <c r="I297" i="130" s="1"/>
  <c r="I298" i="130" s="1"/>
  <c r="I299" i="130" s="1"/>
  <c r="I300" i="130" s="1"/>
  <c r="I301" i="130" s="1"/>
  <c r="I302" i="130" l="1"/>
  <c r="I303" i="130" l="1"/>
  <c r="I304" i="130" s="1"/>
  <c r="I305" i="130" s="1"/>
  <c r="I306" i="130" s="1"/>
  <c r="I307" i="130" s="1"/>
  <c r="I308" i="130" s="1"/>
  <c r="I309" i="130" s="1"/>
  <c r="I310" i="130" s="1"/>
  <c r="I311" i="130" s="1"/>
  <c r="I312" i="130" s="1"/>
  <c r="I313" i="130" s="1"/>
  <c r="I314" i="130" l="1"/>
  <c r="I315" i="130" l="1"/>
  <c r="I316" i="130" s="1"/>
  <c r="I317" i="130" s="1"/>
  <c r="I318" i="130" s="1"/>
  <c r="I319" i="130" s="1"/>
  <c r="I320" i="130" s="1"/>
  <c r="I321" i="130" s="1"/>
  <c r="I322" i="130" s="1"/>
  <c r="I323" i="130" s="1"/>
  <c r="I324" i="130" s="1"/>
  <c r="I325" i="130" s="1"/>
  <c r="C40" i="82" l="1"/>
  <c r="C52" i="82" l="1"/>
  <c r="F40" i="82"/>
  <c r="E40" i="82"/>
  <c r="F52" i="82"/>
  <c r="E52" i="82"/>
  <c r="G167" i="82" l="1"/>
  <c r="D375" i="82" l="1"/>
  <c r="D390" i="82"/>
  <c r="D389" i="82"/>
  <c r="D388" i="82"/>
  <c r="D387" i="82"/>
  <c r="D386" i="82"/>
  <c r="D385" i="82"/>
  <c r="D384" i="82"/>
  <c r="D383" i="82"/>
  <c r="D382" i="82"/>
  <c r="D381" i="82"/>
  <c r="D380" i="82"/>
  <c r="D379" i="82"/>
  <c r="D378" i="82"/>
  <c r="D377" i="82"/>
  <c r="D376" i="82"/>
  <c r="D374" i="82"/>
  <c r="D373" i="82"/>
  <c r="D372" i="82"/>
  <c r="D371" i="82"/>
  <c r="S37" i="9" l="1"/>
  <c r="R37" i="9"/>
  <c r="Q37" i="9"/>
  <c r="P37" i="9"/>
  <c r="O37" i="9"/>
  <c r="S36" i="9"/>
  <c r="R36" i="9"/>
  <c r="Q36" i="9"/>
  <c r="P36" i="9"/>
  <c r="O36" i="9"/>
  <c r="X179" i="9" l="1"/>
  <c r="Y179" i="9"/>
  <c r="Z179" i="9"/>
  <c r="V179" i="9"/>
  <c r="W179" i="9"/>
  <c r="N46" i="6" l="1"/>
  <c r="H1979" i="6" l="1"/>
  <c r="I1979" i="6"/>
  <c r="J1979" i="6"/>
  <c r="K1979" i="6"/>
  <c r="L1979" i="6"/>
  <c r="M1979" i="6"/>
  <c r="N1979" i="6"/>
  <c r="H1980" i="6"/>
  <c r="I1980" i="6"/>
  <c r="J1980" i="6"/>
  <c r="K1980" i="6"/>
  <c r="L1980" i="6"/>
  <c r="M1980" i="6"/>
  <c r="N1980" i="6"/>
  <c r="H1981" i="6"/>
  <c r="I1981" i="6"/>
  <c r="J1981" i="6"/>
  <c r="K1981" i="6"/>
  <c r="L1981" i="6"/>
  <c r="M1981" i="6"/>
  <c r="N1981" i="6"/>
  <c r="H1982" i="6"/>
  <c r="I1982" i="6"/>
  <c r="J1982" i="6"/>
  <c r="K1982" i="6"/>
  <c r="L1982" i="6"/>
  <c r="M1982" i="6"/>
  <c r="N1982" i="6"/>
  <c r="G1980" i="6"/>
  <c r="G1981" i="6"/>
  <c r="G1982" i="6"/>
  <c r="G1979" i="6"/>
  <c r="B1973" i="6"/>
  <c r="S1976" i="6"/>
  <c r="R1976" i="6"/>
  <c r="Q1976" i="6"/>
  <c r="P1976" i="6"/>
  <c r="O1976" i="6"/>
  <c r="N1976" i="6"/>
  <c r="N1977" i="6" s="1"/>
  <c r="M1976" i="6"/>
  <c r="M1977" i="6" s="1"/>
  <c r="L1976" i="6"/>
  <c r="L1977" i="6" s="1"/>
  <c r="K1976" i="6"/>
  <c r="K1977" i="6" s="1"/>
  <c r="J1976" i="6"/>
  <c r="J1977" i="6" s="1"/>
  <c r="I1976" i="6"/>
  <c r="I1977" i="6" s="1"/>
  <c r="H1976" i="6"/>
  <c r="H1977" i="6" s="1"/>
  <c r="G1976" i="6"/>
  <c r="G1977" i="6" s="1"/>
  <c r="J1983" i="6" l="1"/>
  <c r="I1983" i="6"/>
  <c r="H1983" i="6"/>
  <c r="L1983" i="6"/>
  <c r="K1983" i="6"/>
  <c r="M1983" i="6"/>
  <c r="N1983" i="6"/>
  <c r="G1983" i="6"/>
  <c r="N336" i="9"/>
  <c r="M336" i="9"/>
  <c r="L336" i="9"/>
  <c r="K336" i="9"/>
  <c r="J336" i="9"/>
  <c r="I336" i="9"/>
  <c r="H336" i="9"/>
  <c r="G336" i="9"/>
  <c r="E30" i="115" l="1"/>
  <c r="D30" i="115"/>
  <c r="C30" i="115"/>
  <c r="B30" i="115"/>
  <c r="D73" i="115" l="1"/>
  <c r="D102" i="115"/>
  <c r="E100" i="115"/>
  <c r="G114" i="115"/>
  <c r="C114" i="115"/>
  <c r="B73" i="115"/>
  <c r="G73" i="115"/>
  <c r="C73" i="115"/>
  <c r="E88" i="115"/>
  <c r="F86" i="115"/>
  <c r="B102" i="115"/>
  <c r="G100" i="115"/>
  <c r="C102" i="115"/>
  <c r="E102" i="115"/>
  <c r="D100" i="115"/>
  <c r="E116" i="115"/>
  <c r="F116" i="115"/>
  <c r="F114" i="115"/>
  <c r="F73" i="115"/>
  <c r="B88" i="115"/>
  <c r="G86" i="115"/>
  <c r="C86" i="115"/>
  <c r="D88" i="115"/>
  <c r="F88" i="115"/>
  <c r="E86" i="115"/>
  <c r="B100" i="115"/>
  <c r="F102" i="115"/>
  <c r="D116" i="115"/>
  <c r="G116" i="115"/>
  <c r="C116" i="115"/>
  <c r="E114" i="115"/>
  <c r="E73" i="115"/>
  <c r="G88" i="115"/>
  <c r="C88" i="115"/>
  <c r="D114" i="115"/>
  <c r="D86" i="115"/>
  <c r="C100" i="115"/>
  <c r="C71" i="115"/>
  <c r="B116" i="115"/>
  <c r="F100" i="115"/>
  <c r="B71" i="115"/>
  <c r="F71" i="115"/>
  <c r="B86" i="115"/>
  <c r="E71" i="115"/>
  <c r="G102" i="115"/>
  <c r="G71" i="115"/>
  <c r="B114" i="115"/>
  <c r="D71" i="115"/>
  <c r="I105" i="115"/>
  <c r="J105" i="115"/>
  <c r="K105" i="115"/>
  <c r="L105" i="115"/>
  <c r="M105" i="115"/>
  <c r="I106" i="115"/>
  <c r="J106" i="115"/>
  <c r="K106" i="115"/>
  <c r="L106" i="115"/>
  <c r="M106" i="115"/>
  <c r="I108" i="115"/>
  <c r="K108" i="115"/>
  <c r="L108" i="115"/>
  <c r="M108" i="115"/>
  <c r="I109" i="115"/>
  <c r="K109" i="115"/>
  <c r="L109" i="115"/>
  <c r="M109" i="115"/>
  <c r="I110" i="115"/>
  <c r="J110" i="115"/>
  <c r="K110" i="115"/>
  <c r="L110" i="115"/>
  <c r="M110" i="115"/>
  <c r="I111" i="115"/>
  <c r="K111" i="115"/>
  <c r="L111" i="115"/>
  <c r="M111" i="115"/>
  <c r="I113" i="115"/>
  <c r="J113" i="115"/>
  <c r="K113" i="115"/>
  <c r="L113" i="115"/>
  <c r="M113" i="115"/>
  <c r="H106" i="115"/>
  <c r="O106" i="115" s="1"/>
  <c r="H108" i="115"/>
  <c r="H109" i="115"/>
  <c r="H110" i="115"/>
  <c r="H111" i="115"/>
  <c r="H113" i="115"/>
  <c r="H105" i="115"/>
  <c r="I91" i="115"/>
  <c r="J91" i="115"/>
  <c r="K91" i="115"/>
  <c r="L91" i="115"/>
  <c r="M91" i="115"/>
  <c r="I92" i="115"/>
  <c r="J92" i="115"/>
  <c r="K92" i="115"/>
  <c r="L92" i="115"/>
  <c r="M92" i="115"/>
  <c r="I94" i="115"/>
  <c r="K94" i="115"/>
  <c r="L94" i="115"/>
  <c r="M94" i="115"/>
  <c r="I95" i="115"/>
  <c r="K95" i="115"/>
  <c r="L95" i="115"/>
  <c r="I96" i="115"/>
  <c r="J96" i="115"/>
  <c r="K96" i="115"/>
  <c r="L96" i="115"/>
  <c r="I97" i="115"/>
  <c r="K97" i="115"/>
  <c r="L97" i="115"/>
  <c r="I99" i="115"/>
  <c r="J99" i="115"/>
  <c r="K99" i="115"/>
  <c r="L99" i="115"/>
  <c r="M99" i="115"/>
  <c r="H92" i="115"/>
  <c r="H94" i="115"/>
  <c r="H95" i="115"/>
  <c r="H96" i="115"/>
  <c r="H97" i="115"/>
  <c r="H99" i="115"/>
  <c r="H91" i="115"/>
  <c r="I77" i="115"/>
  <c r="J77" i="115"/>
  <c r="K77" i="115"/>
  <c r="L77" i="115"/>
  <c r="M77" i="115"/>
  <c r="I78" i="115"/>
  <c r="J78" i="115"/>
  <c r="K78" i="115"/>
  <c r="L78" i="115"/>
  <c r="M78" i="115"/>
  <c r="I80" i="115"/>
  <c r="K80" i="115"/>
  <c r="L80" i="115"/>
  <c r="M80" i="115"/>
  <c r="I81" i="115"/>
  <c r="K81" i="115"/>
  <c r="L81" i="115"/>
  <c r="M81" i="115"/>
  <c r="I82" i="115"/>
  <c r="J82" i="115"/>
  <c r="K82" i="115"/>
  <c r="L82" i="115"/>
  <c r="M82" i="115"/>
  <c r="I83" i="115"/>
  <c r="K83" i="115"/>
  <c r="L83" i="115"/>
  <c r="M83" i="115"/>
  <c r="I85" i="115"/>
  <c r="J85" i="115"/>
  <c r="K85" i="115"/>
  <c r="L85" i="115"/>
  <c r="M85" i="115"/>
  <c r="H78" i="115"/>
  <c r="H80" i="115"/>
  <c r="H81" i="115"/>
  <c r="H82" i="115"/>
  <c r="H83" i="115"/>
  <c r="H85" i="115"/>
  <c r="H77" i="115"/>
  <c r="I62" i="115"/>
  <c r="J62" i="115"/>
  <c r="K62" i="115"/>
  <c r="L62" i="115"/>
  <c r="M62" i="115"/>
  <c r="I63" i="115"/>
  <c r="J63" i="115"/>
  <c r="K63" i="115"/>
  <c r="L63" i="115"/>
  <c r="M63" i="115"/>
  <c r="I65" i="115"/>
  <c r="J65" i="115"/>
  <c r="K65" i="115"/>
  <c r="L65" i="115"/>
  <c r="M65" i="115"/>
  <c r="I66" i="115"/>
  <c r="J66" i="115"/>
  <c r="K66" i="115"/>
  <c r="L66" i="115"/>
  <c r="M66" i="115"/>
  <c r="I67" i="115"/>
  <c r="J67" i="115"/>
  <c r="K67" i="115"/>
  <c r="L67" i="115"/>
  <c r="M67" i="115"/>
  <c r="I68" i="115"/>
  <c r="J68" i="115"/>
  <c r="K68" i="115"/>
  <c r="L68" i="115"/>
  <c r="M68" i="115"/>
  <c r="I70" i="115"/>
  <c r="J70" i="115"/>
  <c r="K70" i="115"/>
  <c r="L70" i="115"/>
  <c r="M70" i="115"/>
  <c r="H63" i="115"/>
  <c r="H65" i="115"/>
  <c r="H66" i="115"/>
  <c r="H67" i="115"/>
  <c r="H68" i="115"/>
  <c r="H70" i="115"/>
  <c r="H62" i="115"/>
  <c r="O85" i="115" l="1"/>
  <c r="O63" i="115"/>
  <c r="O68" i="115"/>
  <c r="O110" i="115"/>
  <c r="O77" i="115"/>
  <c r="O82" i="115"/>
  <c r="O91" i="115"/>
  <c r="O105" i="115"/>
  <c r="O92" i="115"/>
  <c r="O78" i="115"/>
  <c r="O99" i="115"/>
  <c r="O113" i="115"/>
  <c r="O67" i="115"/>
  <c r="O65" i="115"/>
  <c r="O62" i="115"/>
  <c r="O70" i="115"/>
  <c r="O66" i="115"/>
  <c r="S1952" i="6"/>
  <c r="R1952" i="6"/>
  <c r="Q1952" i="6"/>
  <c r="P1952" i="6"/>
  <c r="O1952" i="6"/>
  <c r="N1952" i="6"/>
  <c r="M1952" i="6"/>
  <c r="M1953" i="6" s="1"/>
  <c r="L1952" i="6"/>
  <c r="K1952" i="6"/>
  <c r="K1953" i="6" s="1"/>
  <c r="J1952" i="6"/>
  <c r="J1953" i="6" s="1"/>
  <c r="I1952" i="6"/>
  <c r="I1953" i="6" s="1"/>
  <c r="H1952" i="6"/>
  <c r="H1953" i="6" s="1"/>
  <c r="G1952" i="6"/>
  <c r="G1953" i="6" s="1"/>
  <c r="N1953" i="6"/>
  <c r="S1964" i="6"/>
  <c r="R1964" i="6"/>
  <c r="Q1964" i="6"/>
  <c r="P1964" i="6"/>
  <c r="O1964" i="6"/>
  <c r="N1964" i="6"/>
  <c r="N1965" i="6" s="1"/>
  <c r="M1964" i="6"/>
  <c r="L1964" i="6"/>
  <c r="L1965" i="6" s="1"/>
  <c r="K1964" i="6"/>
  <c r="K1965" i="6" s="1"/>
  <c r="J1964" i="6"/>
  <c r="J1965" i="6" s="1"/>
  <c r="I1964" i="6"/>
  <c r="H1964" i="6"/>
  <c r="H1965" i="6" s="1"/>
  <c r="G1964" i="6"/>
  <c r="G1965" i="6" s="1"/>
  <c r="S1940" i="6"/>
  <c r="R1940" i="6"/>
  <c r="Q1940" i="6"/>
  <c r="P1940" i="6"/>
  <c r="O1940" i="6"/>
  <c r="N1940" i="6"/>
  <c r="N1941" i="6" s="1"/>
  <c r="M1940" i="6"/>
  <c r="M1941" i="6" s="1"/>
  <c r="L1940" i="6"/>
  <c r="L1941" i="6" s="1"/>
  <c r="K1940" i="6"/>
  <c r="K1941" i="6" s="1"/>
  <c r="J1940" i="6"/>
  <c r="I1940" i="6"/>
  <c r="I1941" i="6" s="1"/>
  <c r="H1940" i="6"/>
  <c r="H1941" i="6" s="1"/>
  <c r="G1940" i="6"/>
  <c r="G1941" i="6" s="1"/>
  <c r="N1970" i="6"/>
  <c r="M1970" i="6"/>
  <c r="L1970" i="6"/>
  <c r="K1970" i="6"/>
  <c r="J1970" i="6"/>
  <c r="I1970" i="6"/>
  <c r="H1970" i="6"/>
  <c r="G1970" i="6"/>
  <c r="N1969" i="6"/>
  <c r="M1969" i="6"/>
  <c r="L1969" i="6"/>
  <c r="K1969" i="6"/>
  <c r="J1969" i="6"/>
  <c r="I1969" i="6"/>
  <c r="H1969" i="6"/>
  <c r="G1969" i="6"/>
  <c r="N1968" i="6"/>
  <c r="M1968" i="6"/>
  <c r="L1968" i="6"/>
  <c r="K1968" i="6"/>
  <c r="J1968" i="6"/>
  <c r="I1968" i="6"/>
  <c r="H1968" i="6"/>
  <c r="G1968" i="6"/>
  <c r="N1967" i="6"/>
  <c r="M1967" i="6"/>
  <c r="L1967" i="6"/>
  <c r="K1967" i="6"/>
  <c r="J1967" i="6"/>
  <c r="I1967" i="6"/>
  <c r="H1967" i="6"/>
  <c r="G1967" i="6"/>
  <c r="N1958" i="6"/>
  <c r="M1958" i="6"/>
  <c r="L1958" i="6"/>
  <c r="K1958" i="6"/>
  <c r="J1958" i="6"/>
  <c r="I1958" i="6"/>
  <c r="H1958" i="6"/>
  <c r="G1958" i="6"/>
  <c r="N1957" i="6"/>
  <c r="M1957" i="6"/>
  <c r="L1957" i="6"/>
  <c r="K1957" i="6"/>
  <c r="J1957" i="6"/>
  <c r="I1957" i="6"/>
  <c r="H1957" i="6"/>
  <c r="G1957" i="6"/>
  <c r="N1956" i="6"/>
  <c r="M1956" i="6"/>
  <c r="L1956" i="6"/>
  <c r="K1956" i="6"/>
  <c r="J1956" i="6"/>
  <c r="I1956" i="6"/>
  <c r="H1956" i="6"/>
  <c r="G1956" i="6"/>
  <c r="N1955" i="6"/>
  <c r="M1955" i="6"/>
  <c r="L1955" i="6"/>
  <c r="K1955" i="6"/>
  <c r="J1955" i="6"/>
  <c r="I1955" i="6"/>
  <c r="H1955" i="6"/>
  <c r="G1955" i="6"/>
  <c r="N1946" i="6"/>
  <c r="M1946" i="6"/>
  <c r="L1946" i="6"/>
  <c r="K1946" i="6"/>
  <c r="J1946" i="6"/>
  <c r="I1946" i="6"/>
  <c r="H1946" i="6"/>
  <c r="G1946" i="6"/>
  <c r="N1945" i="6"/>
  <c r="M1945" i="6"/>
  <c r="L1945" i="6"/>
  <c r="K1945" i="6"/>
  <c r="J1945" i="6"/>
  <c r="I1945" i="6"/>
  <c r="H1945" i="6"/>
  <c r="G1945" i="6"/>
  <c r="N1944" i="6"/>
  <c r="M1944" i="6"/>
  <c r="L1944" i="6"/>
  <c r="K1944" i="6"/>
  <c r="J1944" i="6"/>
  <c r="I1944" i="6"/>
  <c r="H1944" i="6"/>
  <c r="G1944" i="6"/>
  <c r="N1943" i="6"/>
  <c r="M1943" i="6"/>
  <c r="L1943" i="6"/>
  <c r="K1943" i="6"/>
  <c r="J1943" i="6"/>
  <c r="I1943" i="6"/>
  <c r="H1943" i="6"/>
  <c r="G1943" i="6"/>
  <c r="B1961" i="6"/>
  <c r="B1949" i="6"/>
  <c r="B1937" i="6"/>
  <c r="M1965" i="6"/>
  <c r="I1965" i="6"/>
  <c r="L1953" i="6"/>
  <c r="J1941" i="6"/>
  <c r="N330" i="9"/>
  <c r="M330" i="9"/>
  <c r="L330" i="9"/>
  <c r="K330" i="9"/>
  <c r="J330" i="9"/>
  <c r="I330" i="9"/>
  <c r="H330" i="9"/>
  <c r="G330" i="9"/>
  <c r="N324" i="9"/>
  <c r="M324" i="9"/>
  <c r="L324" i="9"/>
  <c r="K324" i="9"/>
  <c r="J324" i="9"/>
  <c r="I324" i="9"/>
  <c r="H324" i="9"/>
  <c r="G324" i="9"/>
  <c r="H1947" i="6" l="1"/>
  <c r="L1971" i="6"/>
  <c r="N1971" i="6"/>
  <c r="K1971" i="6"/>
  <c r="I1971" i="6"/>
  <c r="M1971" i="6"/>
  <c r="H1971" i="6"/>
  <c r="I1947" i="6"/>
  <c r="J1947" i="6"/>
  <c r="K1947" i="6"/>
  <c r="J1971" i="6"/>
  <c r="N1947" i="6"/>
  <c r="M1947" i="6"/>
  <c r="G1971" i="6"/>
  <c r="G1959" i="6"/>
  <c r="L1947" i="6"/>
  <c r="G1947" i="6"/>
  <c r="H1959" i="6"/>
  <c r="N1959" i="6" l="1"/>
  <c r="I1959" i="6"/>
  <c r="J1959" i="6" l="1"/>
  <c r="K1959" i="6" l="1"/>
  <c r="L1959" i="6" l="1"/>
  <c r="M1959" i="6" l="1"/>
  <c r="N318" i="9" l="1"/>
  <c r="M318" i="9"/>
  <c r="L318" i="9"/>
  <c r="K318" i="9"/>
  <c r="J318" i="9"/>
  <c r="I318" i="9"/>
  <c r="H318" i="9"/>
  <c r="G318" i="9"/>
  <c r="W48" i="66" l="1"/>
  <c r="W49" i="66"/>
  <c r="W50" i="66"/>
  <c r="W47" i="66"/>
  <c r="N1824" i="6" l="1"/>
  <c r="M866" i="6" l="1"/>
  <c r="N866" i="6"/>
  <c r="O866" i="6"/>
  <c r="P866" i="6"/>
  <c r="Q866" i="6"/>
  <c r="R866" i="6"/>
  <c r="S866" i="6"/>
  <c r="AQ62" i="6" l="1"/>
  <c r="AP62" i="6"/>
  <c r="AQ61" i="6"/>
  <c r="AP61" i="6"/>
  <c r="AO61" i="6"/>
  <c r="AQ60" i="6"/>
  <c r="AP60" i="6"/>
  <c r="AO60" i="6"/>
  <c r="AQ59" i="6"/>
  <c r="AP59" i="6"/>
  <c r="AO59" i="6"/>
  <c r="AN59" i="6"/>
  <c r="AQ56" i="6"/>
  <c r="AP56" i="6"/>
  <c r="AO56" i="6"/>
  <c r="AN56" i="6"/>
  <c r="AM56" i="6"/>
  <c r="AL56" i="6"/>
  <c r="AK56" i="6"/>
  <c r="AJ56" i="6"/>
  <c r="AJ55" i="6"/>
  <c r="AI55" i="6"/>
  <c r="AQ54" i="6"/>
  <c r="AP54" i="6"/>
  <c r="AO54" i="6"/>
  <c r="AN54" i="6"/>
  <c r="AM54" i="6"/>
  <c r="AL54" i="6"/>
  <c r="AK54" i="6"/>
  <c r="AJ54" i="6"/>
  <c r="AI54" i="6"/>
  <c r="AQ55" i="6"/>
  <c r="AP55" i="6"/>
  <c r="AO55" i="6"/>
  <c r="AN55" i="6"/>
  <c r="AM55" i="6"/>
  <c r="AQ58" i="6"/>
  <c r="AP58" i="6"/>
  <c r="AO58" i="6"/>
  <c r="AN58" i="6"/>
  <c r="AQ57" i="6"/>
  <c r="AP57" i="6"/>
  <c r="AO57" i="6"/>
  <c r="AN57" i="6"/>
  <c r="AN60" i="6"/>
  <c r="AN62" i="6"/>
  <c r="AN63" i="6" s="1"/>
  <c r="AN64" i="6" s="1"/>
  <c r="AM62" i="6"/>
  <c r="AM61" i="6"/>
  <c r="AL62" i="6"/>
  <c r="AK62" i="6"/>
  <c r="AK61" i="6"/>
  <c r="AJ61" i="6"/>
  <c r="AL61" i="6"/>
  <c r="AN61" i="6"/>
  <c r="AO62" i="6"/>
  <c r="AO63" i="6" s="1"/>
  <c r="AO64" i="6" s="1"/>
  <c r="AP63" i="6"/>
  <c r="AP64" i="6" s="1"/>
  <c r="AM59" i="6"/>
  <c r="AM58" i="6"/>
  <c r="AM57" i="6"/>
  <c r="AL58" i="6"/>
  <c r="AL59" i="6" s="1"/>
  <c r="AL57" i="6"/>
  <c r="AL55" i="6"/>
  <c r="AK57" i="6"/>
  <c r="AK58" i="6" s="1"/>
  <c r="AK59" i="6" s="1"/>
  <c r="AK55" i="6"/>
  <c r="AH59" i="6"/>
  <c r="AH58" i="6"/>
  <c r="AH57" i="6"/>
  <c r="AH56" i="6"/>
  <c r="AI58" i="6"/>
  <c r="AI59" i="6" s="1"/>
  <c r="AI56" i="6"/>
  <c r="AI57" i="6"/>
  <c r="AJ57" i="6"/>
  <c r="AJ58" i="6" s="1"/>
  <c r="AJ59" i="6" s="1"/>
  <c r="AJ73" i="6"/>
  <c r="AI73" i="6"/>
  <c r="AH73" i="6"/>
  <c r="AM60" i="6"/>
  <c r="AL60" i="6"/>
  <c r="AK60" i="6"/>
  <c r="AJ60" i="6"/>
  <c r="AI60" i="6"/>
  <c r="AN65" i="6" l="1"/>
  <c r="Q75" i="6"/>
  <c r="R74" i="6"/>
  <c r="AP65" i="6"/>
  <c r="AP66" i="6" s="1"/>
  <c r="AP67" i="6" s="1"/>
  <c r="AO65" i="6"/>
  <c r="AO66" i="6" s="1"/>
  <c r="S74" i="6"/>
  <c r="R75" i="6"/>
  <c r="P74" i="6"/>
  <c r="O75" i="6"/>
  <c r="P75" i="6"/>
  <c r="AL63" i="6"/>
  <c r="AM63" i="6"/>
  <c r="AM64" i="6" s="1"/>
  <c r="Q74" i="6" s="1"/>
  <c r="AC75" i="6"/>
  <c r="AE74" i="6"/>
  <c r="AE75" i="6"/>
  <c r="AB60" i="6"/>
  <c r="AB61" i="6" s="1"/>
  <c r="AB62" i="6" s="1"/>
  <c r="AB63" i="6" s="1"/>
  <c r="AB64" i="6" s="1"/>
  <c r="AB65" i="6" s="1"/>
  <c r="AB66" i="6" s="1"/>
  <c r="AB67" i="6" s="1"/>
  <c r="AB68" i="6" s="1"/>
  <c r="AB69" i="6" s="1"/>
  <c r="AB70" i="6" s="1"/>
  <c r="AD60" i="6"/>
  <c r="AD61" i="6" s="1"/>
  <c r="AD62" i="6" s="1"/>
  <c r="AD63" i="6" s="1"/>
  <c r="AD64" i="6" s="1"/>
  <c r="AD65" i="6" s="1"/>
  <c r="AD66" i="6" s="1"/>
  <c r="AD67" i="6" s="1"/>
  <c r="AD68" i="6" s="1"/>
  <c r="AD69" i="6" s="1"/>
  <c r="AD70" i="6" s="1"/>
  <c r="AK75" i="6"/>
  <c r="AK63" i="6"/>
  <c r="AK64" i="6" s="1"/>
  <c r="AK65" i="6" s="1"/>
  <c r="AK66" i="6" s="1"/>
  <c r="AK67" i="6" s="1"/>
  <c r="AK68" i="6" s="1"/>
  <c r="AK69" i="6" s="1"/>
  <c r="AK70" i="6" s="1"/>
  <c r="AC73" i="6"/>
  <c r="AD73" i="6"/>
  <c r="AE73" i="6"/>
  <c r="AF73" i="6"/>
  <c r="AG73" i="6"/>
  <c r="AC74" i="6"/>
  <c r="AD74" i="6"/>
  <c r="AD75" i="6"/>
  <c r="AD76" i="6" l="1"/>
  <c r="AC76" i="6"/>
  <c r="AD77" i="6" s="1"/>
  <c r="AG75" i="6"/>
  <c r="AI75" i="6"/>
  <c r="AF75" i="6"/>
  <c r="AH75" i="6"/>
  <c r="AF74" i="6"/>
  <c r="AF76" i="6" s="1"/>
  <c r="AO75" i="6"/>
  <c r="AP68" i="6"/>
  <c r="AP69" i="6" s="1"/>
  <c r="AP70" i="6" s="1"/>
  <c r="AM75" i="6"/>
  <c r="AL74" i="6"/>
  <c r="AL75" i="6"/>
  <c r="AJ75" i="6"/>
  <c r="AN75" i="6"/>
  <c r="AE76" i="6"/>
  <c r="AE77" i="6" s="1"/>
  <c r="AC60" i="6"/>
  <c r="AC61" i="6" s="1"/>
  <c r="AC62" i="6" s="1"/>
  <c r="AC63" i="6" s="1"/>
  <c r="AC64" i="6" s="1"/>
  <c r="AC65" i="6" s="1"/>
  <c r="AC66" i="6" s="1"/>
  <c r="AC67" i="6" s="1"/>
  <c r="AC68" i="6" s="1"/>
  <c r="AC69" i="6" s="1"/>
  <c r="AC70" i="6" s="1"/>
  <c r="AE60" i="6"/>
  <c r="AE61" i="6" s="1"/>
  <c r="AE62" i="6" s="1"/>
  <c r="AE63" i="6" s="1"/>
  <c r="AE64" i="6" s="1"/>
  <c r="AE65" i="6" s="1"/>
  <c r="AE66" i="6" s="1"/>
  <c r="AE67" i="6" s="1"/>
  <c r="AE68" i="6" s="1"/>
  <c r="AE69" i="6" s="1"/>
  <c r="AE70" i="6" s="1"/>
  <c r="AF77" i="6" l="1"/>
  <c r="AJ62" i="6"/>
  <c r="AK74" i="6"/>
  <c r="AL64" i="6"/>
  <c r="AL65" i="6" s="1"/>
  <c r="AL66" i="6" s="1"/>
  <c r="AL67" i="6" s="1"/>
  <c r="AL68" i="6" s="1"/>
  <c r="AL69" i="6" s="1"/>
  <c r="AL70" i="6" s="1"/>
  <c r="AM74" i="6"/>
  <c r="AM65" i="6"/>
  <c r="AM66" i="6" s="1"/>
  <c r="AM67" i="6" s="1"/>
  <c r="AM68" i="6" s="1"/>
  <c r="AM69" i="6" s="1"/>
  <c r="AM70" i="6" s="1"/>
  <c r="AN74" i="6"/>
  <c r="AG74" i="6"/>
  <c r="AG76" i="6" s="1"/>
  <c r="AG77" i="6" s="1"/>
  <c r="AF60" i="6"/>
  <c r="AF61" i="6" s="1"/>
  <c r="AF62" i="6" s="1"/>
  <c r="AF63" i="6" s="1"/>
  <c r="AF64" i="6" s="1"/>
  <c r="AF65" i="6" s="1"/>
  <c r="AF66" i="6" s="1"/>
  <c r="AF67" i="6" s="1"/>
  <c r="AF68" i="6" s="1"/>
  <c r="AF69" i="6" s="1"/>
  <c r="AF70" i="6" s="1"/>
  <c r="AJ74" i="6"/>
  <c r="AJ76" i="6" s="1"/>
  <c r="AI61" i="6"/>
  <c r="AI62" i="6" s="1"/>
  <c r="AI63" i="6" s="1"/>
  <c r="AI64" i="6" s="1"/>
  <c r="AI65" i="6" s="1"/>
  <c r="AI66" i="6" s="1"/>
  <c r="AI67" i="6" s="1"/>
  <c r="AI68" i="6" s="1"/>
  <c r="AI69" i="6" s="1"/>
  <c r="AI70" i="6" s="1"/>
  <c r="AI74" i="6"/>
  <c r="AI76" i="6" s="1"/>
  <c r="AH60" i="6"/>
  <c r="AH61" i="6" s="1"/>
  <c r="AH62" i="6" s="1"/>
  <c r="AH63" i="6" s="1"/>
  <c r="AH64" i="6" s="1"/>
  <c r="AH65" i="6" s="1"/>
  <c r="AH66" i="6" s="1"/>
  <c r="AH67" i="6" s="1"/>
  <c r="AH68" i="6" s="1"/>
  <c r="AH69" i="6" s="1"/>
  <c r="AH70" i="6" s="1"/>
  <c r="AN66" i="6"/>
  <c r="AN67" i="6" s="1"/>
  <c r="AN68" i="6" s="1"/>
  <c r="AN69" i="6" s="1"/>
  <c r="AN70" i="6" s="1"/>
  <c r="AO74" i="6"/>
  <c r="AP74" i="6"/>
  <c r="AO67" i="6"/>
  <c r="AO68" i="6" s="1"/>
  <c r="AO69" i="6" s="1"/>
  <c r="AO70" i="6" s="1"/>
  <c r="AG60" i="6"/>
  <c r="AG61" i="6" s="1"/>
  <c r="AG62" i="6" s="1"/>
  <c r="AG63" i="6" s="1"/>
  <c r="AG64" i="6" s="1"/>
  <c r="AG65" i="6" s="1"/>
  <c r="AG66" i="6" s="1"/>
  <c r="AG67" i="6" s="1"/>
  <c r="AG68" i="6" s="1"/>
  <c r="AG69" i="6" s="1"/>
  <c r="AG70" i="6" s="1"/>
  <c r="AH74" i="6"/>
  <c r="AH76" i="6" s="1"/>
  <c r="AJ63" i="6" l="1"/>
  <c r="AQ63" i="6"/>
  <c r="AI77" i="6"/>
  <c r="AJ77" i="6"/>
  <c r="AH77" i="6"/>
  <c r="AJ64" i="6" l="1"/>
  <c r="AQ64" i="6"/>
  <c r="S75" i="6" s="1"/>
  <c r="AJ65" i="6" l="1"/>
  <c r="AQ65" i="6"/>
  <c r="AJ66" i="6" l="1"/>
  <c r="AQ66" i="6"/>
  <c r="AP75" i="6" s="1"/>
  <c r="AJ67" i="6" l="1"/>
  <c r="AQ67" i="6"/>
  <c r="AJ68" i="6" l="1"/>
  <c r="AJ69" i="6" s="1"/>
  <c r="AJ70" i="6" s="1"/>
  <c r="AQ68" i="6"/>
  <c r="AQ69" i="6" s="1"/>
  <c r="AQ70" i="6" s="1"/>
  <c r="N50" i="6" l="1"/>
  <c r="M50" i="6"/>
  <c r="L50" i="6"/>
  <c r="K50" i="6"/>
  <c r="J50" i="6"/>
  <c r="I50" i="6"/>
  <c r="H50" i="6"/>
  <c r="G50" i="6"/>
  <c r="F50" i="6"/>
  <c r="E50" i="6"/>
  <c r="D50" i="6"/>
  <c r="O46" i="6" l="1"/>
  <c r="O50" i="6" l="1"/>
  <c r="P46" i="6" l="1"/>
  <c r="P50" i="6" s="1"/>
  <c r="Q46" i="6"/>
  <c r="R46" i="6"/>
  <c r="Q50" i="6" l="1"/>
  <c r="R50" i="6"/>
  <c r="T54" i="6" l="1"/>
  <c r="T55" i="6"/>
  <c r="T56" i="6"/>
  <c r="T57" i="6"/>
  <c r="T58" i="6"/>
  <c r="T59" i="6"/>
  <c r="T60" i="6"/>
  <c r="T61" i="6"/>
  <c r="T62" i="6"/>
  <c r="T63" i="6"/>
  <c r="T64" i="6" s="1"/>
  <c r="T65" i="6" s="1"/>
  <c r="C48" i="6"/>
  <c r="T66" i="6" l="1"/>
  <c r="T67" i="6" s="1"/>
  <c r="T68" i="6" s="1"/>
  <c r="T69" i="6" s="1"/>
  <c r="T70" i="6" s="1"/>
  <c r="F211" i="82" l="1"/>
  <c r="E211" i="82"/>
  <c r="D211" i="82"/>
  <c r="C211" i="82"/>
  <c r="M112" i="115" l="1"/>
  <c r="M116" i="115" s="1"/>
  <c r="M107" i="115"/>
  <c r="M114" i="115" s="1"/>
  <c r="M93" i="115"/>
  <c r="M84" i="115"/>
  <c r="M88" i="115" s="1"/>
  <c r="M79" i="115"/>
  <c r="M69" i="115"/>
  <c r="M64" i="115"/>
  <c r="M86" i="115" l="1"/>
  <c r="M73" i="115"/>
  <c r="M71" i="115"/>
  <c r="T46" i="6" l="1"/>
  <c r="S46" i="6"/>
  <c r="S50" i="6" s="1"/>
  <c r="T50" i="6" l="1"/>
  <c r="L112" i="115" l="1"/>
  <c r="L116" i="115" s="1"/>
  <c r="L98" i="115"/>
  <c r="L102" i="115" s="1"/>
  <c r="L93" i="115"/>
  <c r="L84" i="115"/>
  <c r="L88" i="115" s="1"/>
  <c r="L79" i="115"/>
  <c r="L69" i="115"/>
  <c r="L64" i="115"/>
  <c r="L100" i="115" l="1"/>
  <c r="L86" i="115"/>
  <c r="L107" i="115"/>
  <c r="L114" i="115" s="1"/>
  <c r="L71" i="115"/>
  <c r="L73" i="115"/>
  <c r="K69" i="115" l="1"/>
  <c r="K73" i="115" l="1"/>
  <c r="I7" i="78"/>
  <c r="I14" i="78"/>
  <c r="K64" i="115" l="1"/>
  <c r="K71" i="115" s="1"/>
  <c r="K79" i="115"/>
  <c r="K93" i="115"/>
  <c r="K107" i="115"/>
  <c r="K112" i="115" l="1"/>
  <c r="K98" i="115"/>
  <c r="K84" i="115"/>
  <c r="K88" i="115" l="1"/>
  <c r="K86" i="115"/>
  <c r="K102" i="115"/>
  <c r="K100" i="115"/>
  <c r="K116" i="115"/>
  <c r="K114" i="115"/>
  <c r="J97" i="115" l="1"/>
  <c r="J108" i="115"/>
  <c r="O108" i="115" s="1"/>
  <c r="J83" i="115"/>
  <c r="O83" i="115" s="1"/>
  <c r="J94" i="115"/>
  <c r="O94" i="115" s="1"/>
  <c r="J109" i="115"/>
  <c r="O109" i="115" s="1"/>
  <c r="J81" i="115"/>
  <c r="O81" i="115" s="1"/>
  <c r="J80" i="115"/>
  <c r="O80" i="115" s="1"/>
  <c r="J95" i="115"/>
  <c r="J111" i="115"/>
  <c r="O111" i="115" s="1"/>
  <c r="J112" i="115" l="1"/>
  <c r="J116" i="115" s="1"/>
  <c r="J98" i="115"/>
  <c r="J102" i="115" s="1"/>
  <c r="J84" i="115"/>
  <c r="J88" i="115" s="1"/>
  <c r="J69" i="115"/>
  <c r="J107" i="115" l="1"/>
  <c r="J114" i="115" s="1"/>
  <c r="J73" i="115"/>
  <c r="J79" i="115"/>
  <c r="J86" i="115" s="1"/>
  <c r="J64" i="115"/>
  <c r="J93" i="115"/>
  <c r="J100" i="115" s="1"/>
  <c r="J71" i="115" l="1"/>
  <c r="F14" i="102" l="1"/>
  <c r="I112" i="115" l="1"/>
  <c r="I116" i="115" s="1"/>
  <c r="I98" i="115"/>
  <c r="I102" i="115" s="1"/>
  <c r="I84" i="115"/>
  <c r="I88" i="115" s="1"/>
  <c r="I69" i="115"/>
  <c r="I73" i="115" l="1"/>
  <c r="I64" i="115"/>
  <c r="I71" i="115" s="1"/>
  <c r="I93" i="115"/>
  <c r="I100" i="115" s="1"/>
  <c r="I107" i="115"/>
  <c r="I114" i="115" s="1"/>
  <c r="I79" i="115"/>
  <c r="I86" i="115" s="1"/>
  <c r="H112" i="115" l="1"/>
  <c r="H98" i="115"/>
  <c r="H102" i="115" s="1"/>
  <c r="H84" i="115"/>
  <c r="H69" i="115"/>
  <c r="H64" i="115" l="1"/>
  <c r="O64" i="115" s="1"/>
  <c r="H93" i="115"/>
  <c r="O69" i="115"/>
  <c r="H71" i="115"/>
  <c r="O71" i="115" s="1"/>
  <c r="H73" i="115"/>
  <c r="H79" i="115"/>
  <c r="H107" i="115"/>
  <c r="H88" i="115"/>
  <c r="O84" i="115"/>
  <c r="H116" i="115"/>
  <c r="O112" i="115"/>
  <c r="M96" i="115"/>
  <c r="O96" i="115" s="1"/>
  <c r="M97" i="115"/>
  <c r="O97" i="115" s="1"/>
  <c r="H100" i="115" l="1"/>
  <c r="O93" i="115"/>
  <c r="H114" i="115"/>
  <c r="O114" i="115" s="1"/>
  <c r="O107" i="115"/>
  <c r="P65" i="115"/>
  <c r="P66" i="115"/>
  <c r="M95" i="115"/>
  <c r="O95" i="115" s="1"/>
  <c r="H86" i="115"/>
  <c r="O86" i="115" s="1"/>
  <c r="O79" i="115"/>
  <c r="M98" i="115"/>
  <c r="P80" i="115" l="1"/>
  <c r="P81" i="115"/>
  <c r="T65" i="115" s="1"/>
  <c r="T77" i="115" s="1"/>
  <c r="S64" i="115"/>
  <c r="S76" i="115" s="1"/>
  <c r="S65" i="115"/>
  <c r="S77" i="115" s="1"/>
  <c r="P94" i="115"/>
  <c r="U63" i="115" s="1"/>
  <c r="U75" i="115" s="1"/>
  <c r="S62" i="115"/>
  <c r="S74" i="115" s="1"/>
  <c r="S63" i="115"/>
  <c r="S75" i="115" s="1"/>
  <c r="P95" i="115"/>
  <c r="U65" i="115" s="1"/>
  <c r="U77" i="115" s="1"/>
  <c r="P108" i="115"/>
  <c r="V63" i="115" s="1"/>
  <c r="V75" i="115" s="1"/>
  <c r="P109" i="115"/>
  <c r="O98" i="115"/>
  <c r="M100" i="115"/>
  <c r="O100" i="115" s="1"/>
  <c r="M102" i="115"/>
  <c r="V62" i="115" l="1"/>
  <c r="V74" i="115" s="1"/>
  <c r="U64" i="115"/>
  <c r="U76" i="115" s="1"/>
  <c r="T62" i="115"/>
  <c r="T74" i="115" s="1"/>
  <c r="T63" i="115"/>
  <c r="T75" i="115" s="1"/>
  <c r="U62" i="115"/>
  <c r="U74" i="115" s="1"/>
  <c r="V64" i="115"/>
  <c r="V76" i="115" s="1"/>
  <c r="V65" i="115"/>
  <c r="V77" i="115" s="1"/>
  <c r="T64" i="115"/>
  <c r="T76" i="115" s="1"/>
  <c r="O55" i="115" l="1"/>
  <c r="O53" i="115"/>
  <c r="O52" i="115"/>
  <c r="O51" i="115"/>
  <c r="O50" i="115"/>
  <c r="O48" i="115"/>
  <c r="O47" i="115"/>
  <c r="O41" i="115"/>
  <c r="O39" i="115"/>
  <c r="O38" i="115"/>
  <c r="O37" i="115"/>
  <c r="O36" i="115"/>
  <c r="O34" i="115"/>
  <c r="O33" i="115"/>
  <c r="O32" i="115"/>
  <c r="O27" i="115"/>
  <c r="O25" i="115"/>
  <c r="O24" i="115"/>
  <c r="O23" i="115"/>
  <c r="O22" i="115"/>
  <c r="O20" i="115"/>
  <c r="O19" i="115"/>
  <c r="O5" i="115"/>
  <c r="O7" i="115"/>
  <c r="O8" i="115"/>
  <c r="O9" i="115"/>
  <c r="O10" i="115"/>
  <c r="O12" i="115"/>
  <c r="O4" i="115"/>
  <c r="G40" i="115"/>
  <c r="G11" i="115"/>
  <c r="G49" i="115"/>
  <c r="F49" i="115"/>
  <c r="G35" i="115"/>
  <c r="F35" i="115"/>
  <c r="G21" i="115"/>
  <c r="F21" i="115"/>
  <c r="F6" i="115"/>
  <c r="G6" i="115"/>
  <c r="F11" i="115"/>
  <c r="G26" i="115"/>
  <c r="F26" i="115"/>
  <c r="G54" i="115"/>
  <c r="F54" i="115"/>
  <c r="F40" i="115"/>
  <c r="G56" i="115" l="1"/>
  <c r="F28" i="115"/>
  <c r="F30" i="115"/>
  <c r="G28" i="115"/>
  <c r="G30" i="115"/>
  <c r="F56" i="115"/>
  <c r="O6" i="115"/>
  <c r="P7" i="115" s="1"/>
  <c r="S4" i="115" s="1"/>
  <c r="S16" i="115" s="1"/>
  <c r="O11" i="115"/>
  <c r="G13" i="115"/>
  <c r="F42" i="115"/>
  <c r="F13" i="115"/>
  <c r="G42" i="115"/>
  <c r="P8" i="115" l="1"/>
  <c r="S7" i="115" s="1"/>
  <c r="S19" i="115" s="1"/>
  <c r="S5" i="115"/>
  <c r="S17" i="115" s="1"/>
  <c r="S6" i="115"/>
  <c r="S18" i="115" s="1"/>
  <c r="O13" i="115"/>
  <c r="M54" i="115" l="1"/>
  <c r="L54" i="115"/>
  <c r="K54" i="115"/>
  <c r="J54" i="115"/>
  <c r="I54" i="115"/>
  <c r="H54" i="115"/>
  <c r="M49" i="115"/>
  <c r="M56" i="115" s="1"/>
  <c r="L49" i="115"/>
  <c r="L56" i="115" s="1"/>
  <c r="K49" i="115"/>
  <c r="J49" i="115"/>
  <c r="I49" i="115"/>
  <c r="I56" i="115" s="1"/>
  <c r="H49" i="115"/>
  <c r="M40" i="115"/>
  <c r="L40" i="115"/>
  <c r="K40" i="115"/>
  <c r="J40" i="115"/>
  <c r="I40" i="115"/>
  <c r="H40" i="115"/>
  <c r="M35" i="115"/>
  <c r="M42" i="115" s="1"/>
  <c r="L35" i="115"/>
  <c r="L42" i="115" s="1"/>
  <c r="K35" i="115"/>
  <c r="J35" i="115"/>
  <c r="I35" i="115"/>
  <c r="I42" i="115" s="1"/>
  <c r="H35" i="115"/>
  <c r="M26" i="115"/>
  <c r="M30" i="115" s="1"/>
  <c r="L26" i="115"/>
  <c r="L30" i="115" s="1"/>
  <c r="K26" i="115"/>
  <c r="K30" i="115" s="1"/>
  <c r="J26" i="115"/>
  <c r="J30" i="115" s="1"/>
  <c r="I26" i="115"/>
  <c r="I30" i="115" s="1"/>
  <c r="H26" i="115"/>
  <c r="H30" i="115" s="1"/>
  <c r="M21" i="115"/>
  <c r="M28" i="115" s="1"/>
  <c r="L21" i="115"/>
  <c r="L28" i="115" s="1"/>
  <c r="K21" i="115"/>
  <c r="J21" i="115"/>
  <c r="I21" i="115"/>
  <c r="I28" i="115" s="1"/>
  <c r="H21" i="115"/>
  <c r="H42" i="115" l="1"/>
  <c r="O35" i="115"/>
  <c r="H28" i="115"/>
  <c r="O21" i="115"/>
  <c r="H56" i="115"/>
  <c r="O49" i="115"/>
  <c r="O26" i="115"/>
  <c r="O40" i="115"/>
  <c r="O54" i="115"/>
  <c r="K28" i="115"/>
  <c r="J28" i="115"/>
  <c r="J42" i="115"/>
  <c r="J56" i="115"/>
  <c r="K42" i="115"/>
  <c r="K56" i="115"/>
  <c r="P23" i="115" l="1"/>
  <c r="T7" i="115" s="1"/>
  <c r="T19" i="115" s="1"/>
  <c r="P22" i="115"/>
  <c r="T5" i="115" s="1"/>
  <c r="T17" i="115" s="1"/>
  <c r="O28" i="115"/>
  <c r="P50" i="115"/>
  <c r="V5" i="115" s="1"/>
  <c r="V17" i="115" s="1"/>
  <c r="P51" i="115"/>
  <c r="V7" i="115" s="1"/>
  <c r="V19" i="115" s="1"/>
  <c r="P36" i="115"/>
  <c r="U5" i="115" s="1"/>
  <c r="U17" i="115" s="1"/>
  <c r="P37" i="115"/>
  <c r="U7" i="115" s="1"/>
  <c r="U19" i="115" s="1"/>
  <c r="O56" i="115"/>
  <c r="U4" i="115" l="1"/>
  <c r="U16" i="115" s="1"/>
  <c r="V6" i="115"/>
  <c r="V18" i="115" s="1"/>
  <c r="U6" i="115"/>
  <c r="U18" i="115" s="1"/>
  <c r="V4" i="115"/>
  <c r="V16" i="115" s="1"/>
  <c r="T6" i="115"/>
  <c r="T18" i="115" s="1"/>
  <c r="T4" i="115"/>
  <c r="T16" i="115" s="1"/>
  <c r="D421" i="82" l="1"/>
  <c r="F414" i="82"/>
  <c r="C414" i="82"/>
  <c r="H416" i="82" l="1"/>
  <c r="G408" i="82" l="1"/>
  <c r="G423" i="82" l="1"/>
  <c r="F408" i="82" l="1"/>
  <c r="F409" i="82"/>
  <c r="G409" i="82"/>
  <c r="F410" i="82"/>
  <c r="G410" i="82"/>
  <c r="G407" i="82"/>
  <c r="F407" i="82"/>
  <c r="C413" i="82" s="1"/>
  <c r="D420" i="82" l="1"/>
  <c r="D423" i="82" s="1"/>
  <c r="K420" i="82" s="1"/>
  <c r="L420" i="82" s="1"/>
  <c r="F413" i="82"/>
  <c r="F416" i="82" s="1"/>
  <c r="C416" i="82"/>
  <c r="D418" i="82" l="1"/>
  <c r="K413" i="82" s="1"/>
  <c r="L413" i="82" s="1"/>
  <c r="I395" i="82" l="1"/>
  <c r="I396" i="82"/>
  <c r="I397" i="82"/>
  <c r="I398" i="82"/>
  <c r="F5" i="102" l="1"/>
  <c r="F213" i="82" l="1"/>
  <c r="E233" i="82"/>
  <c r="G213" i="82" l="1"/>
  <c r="G233" i="82"/>
  <c r="F233" i="82"/>
  <c r="C233" i="82"/>
  <c r="D233" i="82"/>
  <c r="C213" i="82"/>
  <c r="E213" i="82"/>
  <c r="D213" i="82"/>
  <c r="D214" i="82"/>
  <c r="E214" i="82"/>
  <c r="G214" i="82"/>
  <c r="F214" i="82"/>
  <c r="C214" i="82"/>
  <c r="E58" i="66" l="1"/>
  <c r="E57" i="66"/>
  <c r="E56" i="66"/>
  <c r="E54" i="66"/>
  <c r="E52" i="66"/>
  <c r="E51" i="66"/>
  <c r="E48" i="66"/>
  <c r="E47" i="66"/>
  <c r="G65" i="66" l="1"/>
  <c r="H65" i="66"/>
  <c r="J231" i="66" l="1"/>
  <c r="E32" i="66" l="1"/>
  <c r="F32" i="66"/>
  <c r="E33" i="66"/>
  <c r="F33" i="66"/>
  <c r="E34" i="66"/>
  <c r="F34" i="66"/>
  <c r="E35" i="66"/>
  <c r="F35" i="66"/>
  <c r="E36" i="66"/>
  <c r="F36" i="66"/>
  <c r="E37" i="66"/>
  <c r="F37" i="66"/>
  <c r="E38" i="66"/>
  <c r="F38" i="66"/>
  <c r="E39" i="66"/>
  <c r="F39" i="66"/>
  <c r="E40" i="66"/>
  <c r="F40" i="66"/>
  <c r="E41" i="66"/>
  <c r="F41" i="66"/>
  <c r="E42" i="66"/>
  <c r="F42" i="66"/>
  <c r="E43" i="66"/>
  <c r="F43" i="66"/>
  <c r="E44" i="66"/>
  <c r="F44" i="66"/>
  <c r="E28" i="66"/>
  <c r="F28" i="66"/>
  <c r="E29" i="66"/>
  <c r="F29" i="66"/>
  <c r="E30" i="66"/>
  <c r="F30" i="66"/>
  <c r="F12" i="66"/>
  <c r="G12" i="66"/>
  <c r="H12" i="66"/>
  <c r="I12" i="66"/>
  <c r="J12" i="66"/>
  <c r="K12" i="66"/>
  <c r="L12" i="66"/>
  <c r="M12" i="66"/>
  <c r="N12" i="66"/>
  <c r="O12" i="66"/>
  <c r="P12" i="66"/>
  <c r="Q12" i="66"/>
  <c r="R12" i="66"/>
  <c r="S12" i="66"/>
  <c r="T12" i="66"/>
  <c r="U12" i="66"/>
  <c r="V12" i="66"/>
  <c r="W12" i="66"/>
  <c r="X12" i="66"/>
  <c r="Y12" i="66"/>
  <c r="Z12" i="66"/>
  <c r="AA12" i="66"/>
  <c r="AB12" i="66"/>
  <c r="F13" i="66"/>
  <c r="G13" i="66"/>
  <c r="H13" i="66"/>
  <c r="I13" i="66"/>
  <c r="J13" i="66"/>
  <c r="K13" i="66"/>
  <c r="L13" i="66"/>
  <c r="M13" i="66"/>
  <c r="N13" i="66"/>
  <c r="O13" i="66"/>
  <c r="P13" i="66"/>
  <c r="Q13" i="66"/>
  <c r="R13" i="66"/>
  <c r="S13" i="66"/>
  <c r="T13" i="66"/>
  <c r="U13" i="66"/>
  <c r="V13" i="66"/>
  <c r="W13" i="66"/>
  <c r="X13" i="66"/>
  <c r="Y13" i="66"/>
  <c r="Z13" i="66"/>
  <c r="AA13" i="66"/>
  <c r="AB13" i="66"/>
  <c r="F14" i="66"/>
  <c r="G14" i="66"/>
  <c r="H14" i="66"/>
  <c r="I14" i="66"/>
  <c r="J14" i="66"/>
  <c r="K14" i="66"/>
  <c r="L14" i="66"/>
  <c r="M14" i="66"/>
  <c r="N14" i="66"/>
  <c r="O14" i="66"/>
  <c r="P14" i="66"/>
  <c r="Q14" i="66"/>
  <c r="R14" i="66"/>
  <c r="S14" i="66"/>
  <c r="T14" i="66"/>
  <c r="U14" i="66"/>
  <c r="V14" i="66"/>
  <c r="W14" i="66"/>
  <c r="X14" i="66"/>
  <c r="Y14" i="66"/>
  <c r="Z14" i="66"/>
  <c r="AA14" i="66"/>
  <c r="AB14" i="66"/>
  <c r="F15" i="66"/>
  <c r="G15" i="66"/>
  <c r="H15" i="66"/>
  <c r="I15" i="66"/>
  <c r="J15" i="66"/>
  <c r="K15" i="66"/>
  <c r="L15" i="66"/>
  <c r="M15" i="66"/>
  <c r="N15" i="66"/>
  <c r="O15" i="66"/>
  <c r="P15" i="66"/>
  <c r="Q15" i="66"/>
  <c r="R15" i="66"/>
  <c r="S15" i="66"/>
  <c r="T15" i="66"/>
  <c r="U15" i="66"/>
  <c r="V15" i="66"/>
  <c r="W15" i="66"/>
  <c r="X15" i="66"/>
  <c r="Y15" i="66"/>
  <c r="Z15" i="66"/>
  <c r="AA15" i="66"/>
  <c r="AB15" i="66"/>
  <c r="F16" i="66"/>
  <c r="G16" i="66"/>
  <c r="H16" i="66"/>
  <c r="I16" i="66"/>
  <c r="J16" i="66"/>
  <c r="K16" i="66"/>
  <c r="L16" i="66"/>
  <c r="M16" i="66"/>
  <c r="N16" i="66"/>
  <c r="O16" i="66"/>
  <c r="P16" i="66"/>
  <c r="Q16" i="66"/>
  <c r="R16" i="66"/>
  <c r="S16" i="66"/>
  <c r="T16" i="66"/>
  <c r="U16" i="66"/>
  <c r="V16" i="66"/>
  <c r="W16" i="66"/>
  <c r="X16" i="66"/>
  <c r="Y16" i="66"/>
  <c r="Z16" i="66"/>
  <c r="AA16" i="66"/>
  <c r="AB16" i="66"/>
  <c r="F17" i="66"/>
  <c r="G17" i="66"/>
  <c r="H17" i="66"/>
  <c r="I17" i="66"/>
  <c r="J17" i="66"/>
  <c r="K17" i="66"/>
  <c r="L17" i="66"/>
  <c r="M17" i="66"/>
  <c r="N17" i="66"/>
  <c r="O17" i="66"/>
  <c r="P17" i="66"/>
  <c r="Q17" i="66"/>
  <c r="R17" i="66"/>
  <c r="S17" i="66"/>
  <c r="T17" i="66"/>
  <c r="U17" i="66"/>
  <c r="V17" i="66"/>
  <c r="W17" i="66"/>
  <c r="X17" i="66"/>
  <c r="Y17" i="66"/>
  <c r="Z17" i="66"/>
  <c r="AA17" i="66"/>
  <c r="AB17" i="66"/>
  <c r="F18" i="66"/>
  <c r="G18" i="66"/>
  <c r="H18" i="66"/>
  <c r="I18" i="66"/>
  <c r="J18" i="66"/>
  <c r="K18" i="66"/>
  <c r="L18" i="66"/>
  <c r="M18" i="66"/>
  <c r="N18" i="66"/>
  <c r="O18" i="66"/>
  <c r="P18" i="66"/>
  <c r="Q18" i="66"/>
  <c r="R18" i="66"/>
  <c r="S18" i="66"/>
  <c r="T18" i="66"/>
  <c r="U18" i="66"/>
  <c r="V18" i="66"/>
  <c r="W18" i="66"/>
  <c r="X18" i="66"/>
  <c r="Y18" i="66"/>
  <c r="Z18" i="66"/>
  <c r="AA18" i="66"/>
  <c r="AB18" i="66"/>
  <c r="F19" i="66"/>
  <c r="G19" i="66"/>
  <c r="H19" i="66"/>
  <c r="I19" i="66"/>
  <c r="J19" i="66"/>
  <c r="K19" i="66"/>
  <c r="L19" i="66"/>
  <c r="M19" i="66"/>
  <c r="N19" i="66"/>
  <c r="O19" i="66"/>
  <c r="P19" i="66"/>
  <c r="Q19" i="66"/>
  <c r="R19" i="66"/>
  <c r="S19" i="66"/>
  <c r="T19" i="66"/>
  <c r="U19" i="66"/>
  <c r="V19" i="66"/>
  <c r="W19" i="66"/>
  <c r="X19" i="66"/>
  <c r="Y19" i="66"/>
  <c r="Z19" i="66"/>
  <c r="AA19" i="66"/>
  <c r="AB19" i="66"/>
  <c r="F20" i="66"/>
  <c r="G20" i="66"/>
  <c r="H20" i="66"/>
  <c r="I20" i="66"/>
  <c r="J20" i="66"/>
  <c r="K20" i="66"/>
  <c r="L20" i="66"/>
  <c r="M20" i="66"/>
  <c r="N20" i="66"/>
  <c r="O20" i="66"/>
  <c r="P20" i="66"/>
  <c r="Q20" i="66"/>
  <c r="R20" i="66"/>
  <c r="S20" i="66"/>
  <c r="T20" i="66"/>
  <c r="U20" i="66"/>
  <c r="V20" i="66"/>
  <c r="W20" i="66"/>
  <c r="X20" i="66"/>
  <c r="Y20" i="66"/>
  <c r="Z20" i="66"/>
  <c r="AA20" i="66"/>
  <c r="AB20" i="66"/>
  <c r="F21" i="66"/>
  <c r="G21" i="66"/>
  <c r="H21" i="66"/>
  <c r="I21" i="66"/>
  <c r="J21" i="66"/>
  <c r="K21" i="66"/>
  <c r="L21" i="66"/>
  <c r="M21" i="66"/>
  <c r="N21" i="66"/>
  <c r="O21" i="66"/>
  <c r="P21" i="66"/>
  <c r="Q21" i="66"/>
  <c r="R21" i="66"/>
  <c r="S21" i="66"/>
  <c r="T21" i="66"/>
  <c r="U21" i="66"/>
  <c r="V21" i="66"/>
  <c r="W21" i="66"/>
  <c r="X21" i="66"/>
  <c r="Y21" i="66"/>
  <c r="Z21" i="66"/>
  <c r="AA21" i="66"/>
  <c r="AB21" i="66"/>
  <c r="F22" i="66"/>
  <c r="G22" i="66"/>
  <c r="H22" i="66"/>
  <c r="I22" i="66"/>
  <c r="J22" i="66"/>
  <c r="K22" i="66"/>
  <c r="L22" i="66"/>
  <c r="M22" i="66"/>
  <c r="N22" i="66"/>
  <c r="O22" i="66"/>
  <c r="P22" i="66"/>
  <c r="Q22" i="66"/>
  <c r="R22" i="66"/>
  <c r="S22" i="66"/>
  <c r="T22" i="66"/>
  <c r="U22" i="66"/>
  <c r="V22" i="66"/>
  <c r="W22" i="66"/>
  <c r="X22" i="66"/>
  <c r="Y22" i="66"/>
  <c r="Z22" i="66"/>
  <c r="AA22" i="66"/>
  <c r="AB22" i="66"/>
  <c r="F23" i="66"/>
  <c r="G23" i="66"/>
  <c r="H23" i="66"/>
  <c r="I23" i="66"/>
  <c r="J23" i="66"/>
  <c r="K23" i="66"/>
  <c r="L23" i="66"/>
  <c r="M23" i="66"/>
  <c r="N23" i="66"/>
  <c r="O23" i="66"/>
  <c r="P23" i="66"/>
  <c r="Q23" i="66"/>
  <c r="R23" i="66"/>
  <c r="S23" i="66"/>
  <c r="T23" i="66"/>
  <c r="U23" i="66"/>
  <c r="V23" i="66"/>
  <c r="W23" i="66"/>
  <c r="X23" i="66"/>
  <c r="Y23" i="66"/>
  <c r="Z23" i="66"/>
  <c r="AA23" i="66"/>
  <c r="AB23" i="66"/>
  <c r="F24" i="66"/>
  <c r="G24" i="66"/>
  <c r="H24" i="66"/>
  <c r="I24" i="66"/>
  <c r="J24" i="66"/>
  <c r="K24" i="66"/>
  <c r="L24" i="66"/>
  <c r="M24" i="66"/>
  <c r="N24" i="66"/>
  <c r="O24" i="66"/>
  <c r="P24" i="66"/>
  <c r="Q24" i="66"/>
  <c r="R24" i="66"/>
  <c r="S24" i="66"/>
  <c r="T24" i="66"/>
  <c r="U24" i="66"/>
  <c r="V24" i="66"/>
  <c r="W24" i="66"/>
  <c r="X24" i="66"/>
  <c r="Y24" i="66"/>
  <c r="Z24" i="66"/>
  <c r="AA24" i="66"/>
  <c r="AB24" i="66"/>
  <c r="E13" i="66"/>
  <c r="E14" i="66"/>
  <c r="E15" i="66"/>
  <c r="E16" i="66"/>
  <c r="E17" i="66"/>
  <c r="E18" i="66"/>
  <c r="E19" i="66"/>
  <c r="E20" i="66"/>
  <c r="E21" i="66"/>
  <c r="E22" i="66"/>
  <c r="E23" i="66"/>
  <c r="E24" i="66"/>
  <c r="E12" i="66"/>
  <c r="F8" i="66"/>
  <c r="G8" i="66"/>
  <c r="H8" i="66"/>
  <c r="I8" i="66"/>
  <c r="J8" i="66"/>
  <c r="K8" i="66"/>
  <c r="L8" i="66"/>
  <c r="M8" i="66"/>
  <c r="N8" i="66"/>
  <c r="O8" i="66"/>
  <c r="P8" i="66"/>
  <c r="Q8" i="66"/>
  <c r="R8" i="66"/>
  <c r="S8" i="66"/>
  <c r="T8" i="66"/>
  <c r="U8" i="66"/>
  <c r="V8" i="66"/>
  <c r="W8" i="66"/>
  <c r="X8" i="66"/>
  <c r="Y8" i="66"/>
  <c r="Z8" i="66"/>
  <c r="AA8" i="66"/>
  <c r="AB8" i="66"/>
  <c r="F9" i="66"/>
  <c r="G9" i="66"/>
  <c r="H9" i="66"/>
  <c r="I9" i="66"/>
  <c r="J9" i="66"/>
  <c r="K9" i="66"/>
  <c r="L9" i="66"/>
  <c r="M9" i="66"/>
  <c r="N9" i="66"/>
  <c r="O9" i="66"/>
  <c r="P9" i="66"/>
  <c r="Q9" i="66"/>
  <c r="R9" i="66"/>
  <c r="S9" i="66"/>
  <c r="T9" i="66"/>
  <c r="U9" i="66"/>
  <c r="V9" i="66"/>
  <c r="W9" i="66"/>
  <c r="X9" i="66"/>
  <c r="Y9" i="66"/>
  <c r="Z9" i="66"/>
  <c r="AA9" i="66"/>
  <c r="AB9" i="66"/>
  <c r="F10" i="66"/>
  <c r="G10" i="66"/>
  <c r="H10" i="66"/>
  <c r="I10" i="66"/>
  <c r="J10" i="66"/>
  <c r="K10" i="66"/>
  <c r="L10" i="66"/>
  <c r="M10" i="66"/>
  <c r="N10" i="66"/>
  <c r="O10" i="66"/>
  <c r="P10" i="66"/>
  <c r="Q10" i="66"/>
  <c r="R10" i="66"/>
  <c r="S10" i="66"/>
  <c r="T10" i="66"/>
  <c r="U10" i="66"/>
  <c r="V10" i="66"/>
  <c r="W10" i="66"/>
  <c r="X10" i="66"/>
  <c r="Y10" i="66"/>
  <c r="Z10" i="66"/>
  <c r="AA10" i="66"/>
  <c r="AB10" i="66"/>
  <c r="E9" i="66"/>
  <c r="E10" i="66"/>
  <c r="E8" i="66"/>
  <c r="O65" i="66" l="1"/>
  <c r="H395" i="82" l="1"/>
  <c r="H396" i="82"/>
  <c r="H397" i="82"/>
  <c r="H398" i="82"/>
  <c r="D398" i="82"/>
  <c r="E398" i="82"/>
  <c r="F398" i="82"/>
  <c r="G398" i="82"/>
  <c r="C398" i="82"/>
  <c r="D397" i="82"/>
  <c r="E397" i="82"/>
  <c r="F397" i="82"/>
  <c r="G397" i="82"/>
  <c r="C397" i="82"/>
  <c r="D396" i="82"/>
  <c r="E396" i="82"/>
  <c r="F396" i="82"/>
  <c r="G396" i="82"/>
  <c r="C396" i="82"/>
  <c r="D395" i="82"/>
  <c r="E395" i="82"/>
  <c r="F395" i="82"/>
  <c r="G395" i="82"/>
  <c r="C395" i="82"/>
  <c r="J232" i="66" l="1"/>
  <c r="J233" i="66" l="1"/>
  <c r="H20" i="93" l="1"/>
  <c r="I20" i="93" s="1"/>
  <c r="H19" i="93"/>
  <c r="I19" i="93" s="1"/>
  <c r="H18" i="93"/>
  <c r="I18" i="93" s="1"/>
  <c r="H17" i="93"/>
  <c r="I17" i="93" s="1"/>
  <c r="H16" i="93"/>
  <c r="I16" i="93" s="1"/>
  <c r="H15" i="93"/>
  <c r="I15" i="93" s="1"/>
  <c r="H14" i="93"/>
  <c r="I14" i="93" s="1"/>
  <c r="I26" i="93" l="1"/>
  <c r="I27" i="93"/>
  <c r="I28" i="93"/>
  <c r="I25" i="93"/>
  <c r="I29" i="93"/>
  <c r="I30" i="93"/>
  <c r="I24" i="93" l="1"/>
  <c r="I31" i="93" s="1"/>
  <c r="Q4" i="93"/>
  <c r="R4" i="93" s="1"/>
  <c r="P4" i="93"/>
  <c r="O4" i="93"/>
  <c r="N5" i="93"/>
  <c r="N6" i="93"/>
  <c r="N7" i="93"/>
  <c r="N8" i="93"/>
  <c r="N9" i="93"/>
  <c r="N10" i="93"/>
  <c r="N4" i="93"/>
  <c r="S4" i="93" s="1"/>
  <c r="G5" i="93" l="1"/>
  <c r="G6" i="93"/>
  <c r="G7" i="93"/>
  <c r="G8" i="93"/>
  <c r="G9" i="93"/>
  <c r="G10" i="93"/>
  <c r="G4" i="93"/>
  <c r="H10" i="93"/>
  <c r="I10" i="93"/>
  <c r="J10" i="93"/>
  <c r="K10" i="93" s="1"/>
  <c r="O10" i="93"/>
  <c r="P10" i="93"/>
  <c r="S10" i="93" s="1"/>
  <c r="Q10" i="93"/>
  <c r="R10" i="93" s="1"/>
  <c r="M10" i="93" l="1"/>
  <c r="L10" i="93"/>
  <c r="P5" i="93"/>
  <c r="S5" i="93" s="1"/>
  <c r="P6" i="93"/>
  <c r="S6" i="93" s="1"/>
  <c r="P7" i="93"/>
  <c r="S7" i="93" s="1"/>
  <c r="P8" i="93"/>
  <c r="S8" i="93" s="1"/>
  <c r="P9" i="93"/>
  <c r="S9" i="93" s="1"/>
  <c r="I5" i="93"/>
  <c r="L5" i="93" s="1"/>
  <c r="I6" i="93"/>
  <c r="I7" i="93"/>
  <c r="L7" i="93" s="1"/>
  <c r="I8" i="93"/>
  <c r="L8" i="93" s="1"/>
  <c r="I9" i="93"/>
  <c r="L9" i="93" s="1"/>
  <c r="U9" i="93" s="1"/>
  <c r="I4" i="93"/>
  <c r="L4" i="93" s="1"/>
  <c r="U4" i="93" s="1"/>
  <c r="U5" i="93" l="1"/>
  <c r="U7" i="93"/>
  <c r="U8" i="93"/>
  <c r="U10" i="93"/>
  <c r="T4" i="93"/>
  <c r="H24" i="93" s="1"/>
  <c r="J24" i="93" s="1"/>
  <c r="T10" i="93"/>
  <c r="H30" i="93" s="1"/>
  <c r="J30" i="93" s="1"/>
  <c r="L6" i="93"/>
  <c r="U6" i="93" s="1"/>
  <c r="Q5" i="93"/>
  <c r="R5" i="93" s="1"/>
  <c r="Q6" i="93"/>
  <c r="R6" i="93" s="1"/>
  <c r="Q7" i="93"/>
  <c r="R7" i="93" s="1"/>
  <c r="Q8" i="93"/>
  <c r="R8" i="93" s="1"/>
  <c r="Q9" i="93"/>
  <c r="R9" i="93" s="1"/>
  <c r="O5" i="93"/>
  <c r="O6" i="93"/>
  <c r="O7" i="93"/>
  <c r="O8" i="93"/>
  <c r="O9" i="93"/>
  <c r="J5" i="93"/>
  <c r="K5" i="93" s="1"/>
  <c r="J6" i="93"/>
  <c r="K6" i="93" s="1"/>
  <c r="J7" i="93"/>
  <c r="K7" i="93" s="1"/>
  <c r="J8" i="93"/>
  <c r="K8" i="93" s="1"/>
  <c r="J9" i="93"/>
  <c r="K9" i="93" s="1"/>
  <c r="J4" i="93"/>
  <c r="K4" i="93" s="1"/>
  <c r="H5" i="93"/>
  <c r="M5" i="93" s="1"/>
  <c r="H6" i="93"/>
  <c r="M6" i="93" s="1"/>
  <c r="H7" i="93"/>
  <c r="M7" i="93" s="1"/>
  <c r="H8" i="93"/>
  <c r="M8" i="93" s="1"/>
  <c r="H9" i="93"/>
  <c r="M9" i="93" s="1"/>
  <c r="H4" i="93"/>
  <c r="M4" i="93" s="1"/>
  <c r="T5" i="93" l="1"/>
  <c r="H25" i="93" s="1"/>
  <c r="T7" i="93"/>
  <c r="H27" i="93" s="1"/>
  <c r="J27" i="93" s="1"/>
  <c r="T9" i="93"/>
  <c r="H29" i="93" s="1"/>
  <c r="J29" i="93" s="1"/>
  <c r="T6" i="93"/>
  <c r="H26" i="93" s="1"/>
  <c r="J26" i="93" s="1"/>
  <c r="T8" i="93"/>
  <c r="H28" i="93" s="1"/>
  <c r="J28" i="93" s="1"/>
  <c r="J25" i="93" l="1"/>
  <c r="J31" i="93" s="1"/>
  <c r="H31" i="93"/>
  <c r="L225" i="66" l="1"/>
  <c r="J225" i="66"/>
  <c r="L224" i="66"/>
  <c r="J224" i="66"/>
  <c r="P171" i="66"/>
  <c r="O171" i="66"/>
  <c r="N171" i="66"/>
  <c r="M171" i="66"/>
  <c r="L171" i="66"/>
  <c r="K171" i="66"/>
  <c r="J171" i="66"/>
  <c r="I171" i="66"/>
  <c r="H171" i="66"/>
  <c r="G171" i="66"/>
  <c r="F171" i="66"/>
  <c r="E171" i="66"/>
  <c r="P170" i="66"/>
  <c r="O170" i="66"/>
  <c r="N170" i="66"/>
  <c r="M170" i="66"/>
  <c r="L170" i="66"/>
  <c r="K170" i="66"/>
  <c r="J170" i="66"/>
  <c r="I170" i="66"/>
  <c r="H170" i="66"/>
  <c r="G170" i="66"/>
  <c r="F170" i="66"/>
  <c r="E170" i="66"/>
  <c r="P169" i="66"/>
  <c r="O169" i="66"/>
  <c r="N169" i="66"/>
  <c r="M169" i="66"/>
  <c r="L169" i="66"/>
  <c r="K169" i="66"/>
  <c r="J169" i="66"/>
  <c r="I169" i="66"/>
  <c r="H169" i="66"/>
  <c r="G169" i="66"/>
  <c r="F169" i="66"/>
  <c r="E169" i="66"/>
  <c r="P168" i="66"/>
  <c r="O168" i="66"/>
  <c r="N168" i="66"/>
  <c r="M168" i="66"/>
  <c r="L168" i="66"/>
  <c r="K168" i="66"/>
  <c r="J168" i="66"/>
  <c r="I168" i="66"/>
  <c r="H168" i="66"/>
  <c r="G168" i="66"/>
  <c r="F168" i="66"/>
  <c r="E168" i="66"/>
  <c r="P167" i="66"/>
  <c r="O167" i="66"/>
  <c r="N167" i="66"/>
  <c r="M167" i="66"/>
  <c r="L167" i="66"/>
  <c r="K167" i="66"/>
  <c r="J167" i="66"/>
  <c r="I167" i="66"/>
  <c r="H167" i="66"/>
  <c r="G167" i="66"/>
  <c r="F167" i="66"/>
  <c r="E167" i="66"/>
  <c r="P166" i="66"/>
  <c r="O166" i="66"/>
  <c r="N166" i="66"/>
  <c r="M166" i="66"/>
  <c r="L166" i="66"/>
  <c r="K166" i="66"/>
  <c r="J166" i="66"/>
  <c r="I166" i="66"/>
  <c r="H166" i="66"/>
  <c r="G166" i="66"/>
  <c r="F166" i="66"/>
  <c r="E166" i="66"/>
  <c r="P165" i="66"/>
  <c r="O165" i="66"/>
  <c r="N165" i="66"/>
  <c r="M165" i="66"/>
  <c r="L165" i="66"/>
  <c r="K165" i="66"/>
  <c r="J165" i="66"/>
  <c r="I165" i="66"/>
  <c r="H165" i="66"/>
  <c r="G165" i="66"/>
  <c r="F165" i="66"/>
  <c r="E165" i="66"/>
  <c r="P164" i="66"/>
  <c r="O164" i="66"/>
  <c r="N164" i="66"/>
  <c r="M164" i="66"/>
  <c r="L164" i="66"/>
  <c r="K164" i="66"/>
  <c r="J164" i="66"/>
  <c r="I164" i="66"/>
  <c r="H164" i="66"/>
  <c r="G164" i="66"/>
  <c r="F164" i="66"/>
  <c r="E164" i="66"/>
  <c r="E204" i="66" s="1"/>
  <c r="P163" i="66"/>
  <c r="O163" i="66"/>
  <c r="N163" i="66"/>
  <c r="M163" i="66"/>
  <c r="L163" i="66"/>
  <c r="K163" i="66"/>
  <c r="J163" i="66"/>
  <c r="I163" i="66"/>
  <c r="H163" i="66"/>
  <c r="G163" i="66"/>
  <c r="F163" i="66"/>
  <c r="E163" i="66"/>
  <c r="P162" i="66"/>
  <c r="O162" i="66"/>
  <c r="N162" i="66"/>
  <c r="M162" i="66"/>
  <c r="L162" i="66"/>
  <c r="K162" i="66"/>
  <c r="J162" i="66"/>
  <c r="I162" i="66"/>
  <c r="H162" i="66"/>
  <c r="G162" i="66"/>
  <c r="G172" i="66" s="1"/>
  <c r="F162" i="66"/>
  <c r="E162" i="66"/>
  <c r="ACK133" i="66"/>
  <c r="ACJ133" i="66"/>
  <c r="ACI133" i="66"/>
  <c r="ACF133" i="66"/>
  <c r="ACE133" i="66"/>
  <c r="ACD133" i="66"/>
  <c r="ACC133" i="66"/>
  <c r="ACB133" i="66"/>
  <c r="ABY133" i="66"/>
  <c r="ABX133" i="66"/>
  <c r="ABW133" i="66"/>
  <c r="ABV133" i="66"/>
  <c r="ABU133" i="66"/>
  <c r="ABR133" i="66"/>
  <c r="ABQ133" i="66"/>
  <c r="ABP133" i="66"/>
  <c r="ABO133" i="66"/>
  <c r="ABN133" i="66"/>
  <c r="ABK133" i="66"/>
  <c r="ABJ133" i="66"/>
  <c r="ABI133" i="66"/>
  <c r="ABH133" i="66"/>
  <c r="ABG133" i="66"/>
  <c r="ABD133" i="66"/>
  <c r="ABC133" i="66"/>
  <c r="ABB133" i="66"/>
  <c r="ABA133" i="66"/>
  <c r="AAZ133" i="66"/>
  <c r="AAW133" i="66"/>
  <c r="AAV133" i="66"/>
  <c r="AAU133" i="66"/>
  <c r="AAT133" i="66"/>
  <c r="AAS133" i="66"/>
  <c r="AAP133" i="66"/>
  <c r="AAO133" i="66"/>
  <c r="AAN133" i="66"/>
  <c r="AAM133" i="66"/>
  <c r="AAL133" i="66"/>
  <c r="AAI133" i="66"/>
  <c r="AAH133" i="66"/>
  <c r="AAG133" i="66"/>
  <c r="AAF133" i="66"/>
  <c r="AAE133" i="66"/>
  <c r="AAB133" i="66"/>
  <c r="AAA133" i="66"/>
  <c r="ZZ133" i="66"/>
  <c r="ZY133" i="66"/>
  <c r="ZX133" i="66"/>
  <c r="ZU133" i="66"/>
  <c r="ZT133" i="66"/>
  <c r="ZS133" i="66"/>
  <c r="ZR133" i="66"/>
  <c r="ZQ133" i="66"/>
  <c r="ZN133" i="66"/>
  <c r="ZM133" i="66"/>
  <c r="ZL133" i="66"/>
  <c r="ZK133" i="66"/>
  <c r="ZJ133" i="66"/>
  <c r="ZG133" i="66"/>
  <c r="ZF133" i="66"/>
  <c r="ZE133" i="66"/>
  <c r="ZD133" i="66"/>
  <c r="ZC133" i="66"/>
  <c r="YZ133" i="66"/>
  <c r="YY133" i="66"/>
  <c r="YX133" i="66"/>
  <c r="YW133" i="66"/>
  <c r="YV133" i="66"/>
  <c r="YS133" i="66"/>
  <c r="YR133" i="66"/>
  <c r="YQ133" i="66"/>
  <c r="YP133" i="66"/>
  <c r="YO133" i="66"/>
  <c r="YL133" i="66"/>
  <c r="YK133" i="66"/>
  <c r="YJ133" i="66"/>
  <c r="YI133" i="66"/>
  <c r="YH133" i="66"/>
  <c r="YE133" i="66"/>
  <c r="YD133" i="66"/>
  <c r="YC133" i="66"/>
  <c r="YB133" i="66"/>
  <c r="YA133" i="66"/>
  <c r="XX133" i="66"/>
  <c r="XW133" i="66"/>
  <c r="XV133" i="66"/>
  <c r="XU133" i="66"/>
  <c r="XT133" i="66"/>
  <c r="XQ133" i="66"/>
  <c r="XP133" i="66"/>
  <c r="XO133" i="66"/>
  <c r="XN133" i="66"/>
  <c r="XM133" i="66"/>
  <c r="XJ133" i="66"/>
  <c r="XI133" i="66"/>
  <c r="XH133" i="66"/>
  <c r="XG133" i="66"/>
  <c r="XF133" i="66"/>
  <c r="XC133" i="66"/>
  <c r="XB133" i="66"/>
  <c r="XA133" i="66"/>
  <c r="WZ133" i="66"/>
  <c r="WY133" i="66"/>
  <c r="WV133" i="66"/>
  <c r="WU133" i="66"/>
  <c r="WT133" i="66"/>
  <c r="WS133" i="66"/>
  <c r="WR133" i="66"/>
  <c r="WO133" i="66"/>
  <c r="WN133" i="66"/>
  <c r="WM133" i="66"/>
  <c r="WL133" i="66"/>
  <c r="WK133" i="66"/>
  <c r="WH133" i="66"/>
  <c r="WG133" i="66"/>
  <c r="WF133" i="66"/>
  <c r="WE133" i="66"/>
  <c r="WD133" i="66"/>
  <c r="WA133" i="66"/>
  <c r="VZ133" i="66"/>
  <c r="VY133" i="66"/>
  <c r="VX133" i="66"/>
  <c r="VW133" i="66"/>
  <c r="VT133" i="66"/>
  <c r="VS133" i="66"/>
  <c r="VR133" i="66"/>
  <c r="VQ133" i="66"/>
  <c r="VP133" i="66"/>
  <c r="VM133" i="66"/>
  <c r="VL133" i="66"/>
  <c r="VK133" i="66"/>
  <c r="VJ133" i="66"/>
  <c r="VI133" i="66"/>
  <c r="VF133" i="66"/>
  <c r="VE133" i="66"/>
  <c r="VD133" i="66"/>
  <c r="VC133" i="66"/>
  <c r="VB133" i="66"/>
  <c r="UY133" i="66"/>
  <c r="UX133" i="66"/>
  <c r="UW133" i="66"/>
  <c r="UV133" i="66"/>
  <c r="UU133" i="66"/>
  <c r="UR133" i="66"/>
  <c r="UQ133" i="66"/>
  <c r="UP133" i="66"/>
  <c r="UO133" i="66"/>
  <c r="UN133" i="66"/>
  <c r="UK133" i="66"/>
  <c r="UJ133" i="66"/>
  <c r="UI133" i="66"/>
  <c r="UH133" i="66"/>
  <c r="UG133" i="66"/>
  <c r="UD133" i="66"/>
  <c r="UC133" i="66"/>
  <c r="UB133" i="66"/>
  <c r="UA133" i="66"/>
  <c r="TZ133" i="66"/>
  <c r="TW133" i="66"/>
  <c r="TV133" i="66"/>
  <c r="TU133" i="66"/>
  <c r="TT133" i="66"/>
  <c r="TS133" i="66"/>
  <c r="TP133" i="66"/>
  <c r="TO133" i="66"/>
  <c r="TN133" i="66"/>
  <c r="TM133" i="66"/>
  <c r="TL133" i="66"/>
  <c r="TI133" i="66"/>
  <c r="TH133" i="66"/>
  <c r="TG133" i="66"/>
  <c r="TF133" i="66"/>
  <c r="TE133" i="66"/>
  <c r="TB133" i="66"/>
  <c r="TA133" i="66"/>
  <c r="SZ133" i="66"/>
  <c r="SY133" i="66"/>
  <c r="SX133" i="66"/>
  <c r="SU133" i="66"/>
  <c r="ST133" i="66"/>
  <c r="SS133" i="66"/>
  <c r="SR133" i="66"/>
  <c r="SQ133" i="66"/>
  <c r="SN133" i="66"/>
  <c r="SM133" i="66"/>
  <c r="SL133" i="66"/>
  <c r="SK133" i="66"/>
  <c r="SJ133" i="66"/>
  <c r="SG133" i="66"/>
  <c r="SF133" i="66"/>
  <c r="SE133" i="66"/>
  <c r="SD133" i="66"/>
  <c r="SC133" i="66"/>
  <c r="RZ133" i="66"/>
  <c r="RY133" i="66"/>
  <c r="RX133" i="66"/>
  <c r="RW133" i="66"/>
  <c r="RV133" i="66"/>
  <c r="RS133" i="66"/>
  <c r="RR133" i="66"/>
  <c r="RQ133" i="66"/>
  <c r="RP133" i="66"/>
  <c r="RO133" i="66"/>
  <c r="RL133" i="66"/>
  <c r="RK133" i="66"/>
  <c r="RJ133" i="66"/>
  <c r="RI133" i="66"/>
  <c r="RH133" i="66"/>
  <c r="RE133" i="66"/>
  <c r="RD133" i="66"/>
  <c r="RC133" i="66"/>
  <c r="RB133" i="66"/>
  <c r="RA133" i="66"/>
  <c r="QX133" i="66"/>
  <c r="QW133" i="66"/>
  <c r="QV133" i="66"/>
  <c r="QU133" i="66"/>
  <c r="QT133" i="66"/>
  <c r="QQ133" i="66"/>
  <c r="QP133" i="66"/>
  <c r="QO133" i="66"/>
  <c r="QN133" i="66"/>
  <c r="QM133" i="66"/>
  <c r="QJ133" i="66"/>
  <c r="QI133" i="66"/>
  <c r="QH133" i="66"/>
  <c r="QG133" i="66"/>
  <c r="QF133" i="66"/>
  <c r="QC133" i="66"/>
  <c r="QB133" i="66"/>
  <c r="QA133" i="66"/>
  <c r="PZ133" i="66"/>
  <c r="PY133" i="66"/>
  <c r="PV133" i="66"/>
  <c r="PU133" i="66"/>
  <c r="PT133" i="66"/>
  <c r="PS133" i="66"/>
  <c r="PR133" i="66"/>
  <c r="PO133" i="66"/>
  <c r="PN133" i="66"/>
  <c r="PM133" i="66"/>
  <c r="PL133" i="66"/>
  <c r="PK133" i="66"/>
  <c r="PH133" i="66"/>
  <c r="PG133" i="66"/>
  <c r="PF133" i="66"/>
  <c r="PE133" i="66"/>
  <c r="PD133" i="66"/>
  <c r="PA133" i="66"/>
  <c r="OZ133" i="66"/>
  <c r="OY133" i="66"/>
  <c r="OX133" i="66"/>
  <c r="OW133" i="66"/>
  <c r="OT133" i="66"/>
  <c r="OS133" i="66"/>
  <c r="OR133" i="66"/>
  <c r="OQ133" i="66"/>
  <c r="OP133" i="66"/>
  <c r="OM133" i="66"/>
  <c r="OL133" i="66"/>
  <c r="OK133" i="66"/>
  <c r="OJ133" i="66"/>
  <c r="OI133" i="66"/>
  <c r="OF133" i="66"/>
  <c r="OE133" i="66"/>
  <c r="OD133" i="66"/>
  <c r="OC133" i="66"/>
  <c r="OB133" i="66"/>
  <c r="NY133" i="66"/>
  <c r="NX133" i="66"/>
  <c r="NW133" i="66"/>
  <c r="NV133" i="66"/>
  <c r="NU133" i="66"/>
  <c r="NR133" i="66"/>
  <c r="NQ133" i="66"/>
  <c r="NP133" i="66"/>
  <c r="NO133" i="66"/>
  <c r="NN133" i="66"/>
  <c r="NK133" i="66"/>
  <c r="NJ133" i="66"/>
  <c r="NI133" i="66"/>
  <c r="NH133" i="66"/>
  <c r="NG133" i="66"/>
  <c r="ND133" i="66"/>
  <c r="NC133" i="66"/>
  <c r="NB133" i="66"/>
  <c r="NA133" i="66"/>
  <c r="MZ133" i="66"/>
  <c r="MW133" i="66"/>
  <c r="MV133" i="66"/>
  <c r="MU133" i="66"/>
  <c r="MT133" i="66"/>
  <c r="MS133" i="66"/>
  <c r="MP133" i="66"/>
  <c r="MO133" i="66"/>
  <c r="MN133" i="66"/>
  <c r="MM133" i="66"/>
  <c r="ML133" i="66"/>
  <c r="MI133" i="66"/>
  <c r="MH133" i="66"/>
  <c r="MG133" i="66"/>
  <c r="MF133" i="66"/>
  <c r="ME133" i="66"/>
  <c r="MB133" i="66"/>
  <c r="MA133" i="66"/>
  <c r="LZ133" i="66"/>
  <c r="LY133" i="66"/>
  <c r="LX133" i="66"/>
  <c r="LU133" i="66"/>
  <c r="LT133" i="66"/>
  <c r="LS133" i="66"/>
  <c r="LR133" i="66"/>
  <c r="LQ133" i="66"/>
  <c r="LN133" i="66"/>
  <c r="LM133" i="66"/>
  <c r="LL133" i="66"/>
  <c r="LK133" i="66"/>
  <c r="LJ133" i="66"/>
  <c r="LG133" i="66"/>
  <c r="LF133" i="66"/>
  <c r="LE133" i="66"/>
  <c r="LD133" i="66"/>
  <c r="LC133" i="66"/>
  <c r="KZ133" i="66"/>
  <c r="KY133" i="66"/>
  <c r="KX133" i="66"/>
  <c r="KW133" i="66"/>
  <c r="KV133" i="66"/>
  <c r="KS133" i="66"/>
  <c r="KR133" i="66"/>
  <c r="KQ133" i="66"/>
  <c r="KP133" i="66"/>
  <c r="KO133" i="66"/>
  <c r="KL133" i="66"/>
  <c r="KK133" i="66"/>
  <c r="KJ133" i="66"/>
  <c r="KI133" i="66"/>
  <c r="KH133" i="66"/>
  <c r="KE133" i="66"/>
  <c r="KD133" i="66"/>
  <c r="KC133" i="66"/>
  <c r="KB133" i="66"/>
  <c r="KA133" i="66"/>
  <c r="JX133" i="66"/>
  <c r="JW133" i="66"/>
  <c r="JV133" i="66"/>
  <c r="JU133" i="66"/>
  <c r="JT133" i="66"/>
  <c r="JQ133" i="66"/>
  <c r="JP133" i="66"/>
  <c r="JO133" i="66"/>
  <c r="JN133" i="66"/>
  <c r="JM133" i="66"/>
  <c r="JJ133" i="66"/>
  <c r="JI133" i="66"/>
  <c r="JH133" i="66"/>
  <c r="JG133" i="66"/>
  <c r="JF133" i="66"/>
  <c r="JC133" i="66"/>
  <c r="JB133" i="66"/>
  <c r="JA133" i="66"/>
  <c r="IZ133" i="66"/>
  <c r="IY133" i="66"/>
  <c r="IV133" i="66"/>
  <c r="IU133" i="66"/>
  <c r="IT133" i="66"/>
  <c r="IS133" i="66"/>
  <c r="IR133" i="66"/>
  <c r="IO133" i="66"/>
  <c r="IN133" i="66"/>
  <c r="IM133" i="66"/>
  <c r="IL133" i="66"/>
  <c r="IK133" i="66"/>
  <c r="IH133" i="66"/>
  <c r="IG133" i="66"/>
  <c r="IF133" i="66"/>
  <c r="IE133" i="66"/>
  <c r="ID133" i="66"/>
  <c r="IA133" i="66"/>
  <c r="HZ133" i="66"/>
  <c r="HY133" i="66"/>
  <c r="HX133" i="66"/>
  <c r="HW133" i="66"/>
  <c r="HT133" i="66"/>
  <c r="HS133" i="66"/>
  <c r="HR133" i="66"/>
  <c r="HQ133" i="66"/>
  <c r="HP133" i="66"/>
  <c r="HM133" i="66"/>
  <c r="HL133" i="66"/>
  <c r="HK133" i="66"/>
  <c r="HJ133" i="66"/>
  <c r="HI133" i="66"/>
  <c r="HF133" i="66"/>
  <c r="HE133" i="66"/>
  <c r="HD133" i="66"/>
  <c r="HC133" i="66"/>
  <c r="HB133" i="66"/>
  <c r="GY133" i="66"/>
  <c r="GX133" i="66"/>
  <c r="GW133" i="66"/>
  <c r="GV133" i="66"/>
  <c r="GU133" i="66"/>
  <c r="GR133" i="66"/>
  <c r="GQ133" i="66"/>
  <c r="GP133" i="66"/>
  <c r="GO133" i="66"/>
  <c r="GN133" i="66"/>
  <c r="GK133" i="66"/>
  <c r="GJ133" i="66"/>
  <c r="GI133" i="66"/>
  <c r="GH133" i="66"/>
  <c r="GG133" i="66"/>
  <c r="GD133" i="66"/>
  <c r="GC133" i="66"/>
  <c r="GB133" i="66"/>
  <c r="GA133" i="66"/>
  <c r="FZ133" i="66"/>
  <c r="FW133" i="66"/>
  <c r="FV133" i="66"/>
  <c r="FU133" i="66"/>
  <c r="FT133" i="66"/>
  <c r="FS133" i="66"/>
  <c r="FP133" i="66"/>
  <c r="FO133" i="66"/>
  <c r="FN133" i="66"/>
  <c r="FM133" i="66"/>
  <c r="FL133" i="66"/>
  <c r="FI133" i="66"/>
  <c r="FH133" i="66"/>
  <c r="FG133" i="66"/>
  <c r="FF133" i="66"/>
  <c r="FE133" i="66"/>
  <c r="FB133" i="66"/>
  <c r="FA133" i="66"/>
  <c r="EZ133" i="66"/>
  <c r="EY133" i="66"/>
  <c r="EX133" i="66"/>
  <c r="EU133" i="66"/>
  <c r="ET133" i="66"/>
  <c r="ES133" i="66"/>
  <c r="ER133" i="66"/>
  <c r="EQ133" i="66"/>
  <c r="EN133" i="66"/>
  <c r="EM133" i="66"/>
  <c r="EL133" i="66"/>
  <c r="EK133" i="66"/>
  <c r="EJ133" i="66"/>
  <c r="EG133" i="66"/>
  <c r="EF133" i="66"/>
  <c r="EE133" i="66"/>
  <c r="ED133" i="66"/>
  <c r="EC133" i="66"/>
  <c r="DZ133" i="66"/>
  <c r="DY133" i="66"/>
  <c r="DX133" i="66"/>
  <c r="DW133" i="66"/>
  <c r="DV133" i="66"/>
  <c r="DS133" i="66"/>
  <c r="DR133" i="66"/>
  <c r="DQ133" i="66"/>
  <c r="DP133" i="66"/>
  <c r="DO133" i="66"/>
  <c r="DL133" i="66"/>
  <c r="DK133" i="66"/>
  <c r="DJ133" i="66"/>
  <c r="DI133" i="66"/>
  <c r="DH133" i="66"/>
  <c r="DE133" i="66"/>
  <c r="DD133" i="66"/>
  <c r="DC133" i="66"/>
  <c r="DB133" i="66"/>
  <c r="DA133" i="66"/>
  <c r="CX133" i="66"/>
  <c r="CW133" i="66"/>
  <c r="CV133" i="66"/>
  <c r="CU133" i="66"/>
  <c r="CT133" i="66"/>
  <c r="CQ133" i="66"/>
  <c r="CP133" i="66"/>
  <c r="CO133" i="66"/>
  <c r="CN133" i="66"/>
  <c r="CM133" i="66"/>
  <c r="CJ133" i="66"/>
  <c r="CI133" i="66"/>
  <c r="CH133" i="66"/>
  <c r="CG133" i="66"/>
  <c r="CF133" i="66"/>
  <c r="CC133" i="66"/>
  <c r="CB133" i="66"/>
  <c r="CA133" i="66"/>
  <c r="BZ133" i="66"/>
  <c r="BY133" i="66"/>
  <c r="BV133" i="66"/>
  <c r="BU133" i="66"/>
  <c r="BT133" i="66"/>
  <c r="BS133" i="66"/>
  <c r="BR133" i="66"/>
  <c r="BO133" i="66"/>
  <c r="BN133" i="66"/>
  <c r="BM133" i="66"/>
  <c r="BL133" i="66"/>
  <c r="BK133" i="66"/>
  <c r="BH133" i="66"/>
  <c r="BG133" i="66"/>
  <c r="BF133" i="66"/>
  <c r="BE133" i="66"/>
  <c r="BD133" i="66"/>
  <c r="BA133" i="66"/>
  <c r="AZ133" i="66"/>
  <c r="AY133" i="66"/>
  <c r="AX133" i="66"/>
  <c r="AW133" i="66"/>
  <c r="AT133" i="66"/>
  <c r="AS133" i="66"/>
  <c r="AR133" i="66"/>
  <c r="AQ133" i="66"/>
  <c r="AP133" i="66"/>
  <c r="AM133" i="66"/>
  <c r="AL133" i="66"/>
  <c r="AK133" i="66"/>
  <c r="AJ133" i="66"/>
  <c r="AI133" i="66"/>
  <c r="AF133" i="66"/>
  <c r="AE133" i="66"/>
  <c r="AD133" i="66"/>
  <c r="AC133" i="66"/>
  <c r="AB133" i="66"/>
  <c r="Y133" i="66"/>
  <c r="X133" i="66"/>
  <c r="W133" i="66"/>
  <c r="V133" i="66"/>
  <c r="U133" i="66"/>
  <c r="R133" i="66"/>
  <c r="Q133" i="66"/>
  <c r="P133" i="66"/>
  <c r="O133" i="66"/>
  <c r="N133" i="66"/>
  <c r="K133" i="66"/>
  <c r="J133" i="66"/>
  <c r="I133" i="66"/>
  <c r="H133" i="66"/>
  <c r="G133" i="66"/>
  <c r="E133" i="66"/>
  <c r="ACK132" i="66"/>
  <c r="ACJ132" i="66"/>
  <c r="ACI132" i="66"/>
  <c r="ACH132" i="66"/>
  <c r="ACD132" i="66"/>
  <c r="ACC132" i="66"/>
  <c r="ACB132" i="66"/>
  <c r="ACA132" i="66"/>
  <c r="ABW132" i="66"/>
  <c r="ABV132" i="66"/>
  <c r="ABU132" i="66"/>
  <c r="ABT132" i="66"/>
  <c r="ABP132" i="66"/>
  <c r="ABO132" i="66"/>
  <c r="ABN132" i="66"/>
  <c r="ABM132" i="66"/>
  <c r="ABI132" i="66"/>
  <c r="ABH132" i="66"/>
  <c r="ABG132" i="66"/>
  <c r="ABF132" i="66"/>
  <c r="ABB132" i="66"/>
  <c r="ABA132" i="66"/>
  <c r="AAZ132" i="66"/>
  <c r="AAY132" i="66"/>
  <c r="AAU132" i="66"/>
  <c r="AAT132" i="66"/>
  <c r="AAS132" i="66"/>
  <c r="AAR132" i="66"/>
  <c r="AAN132" i="66"/>
  <c r="AAM132" i="66"/>
  <c r="AAL132" i="66"/>
  <c r="AAK132" i="66"/>
  <c r="AAG132" i="66"/>
  <c r="AAF132" i="66"/>
  <c r="AAE132" i="66"/>
  <c r="AAD132" i="66"/>
  <c r="ZZ132" i="66"/>
  <c r="ZY132" i="66"/>
  <c r="ZX132" i="66"/>
  <c r="ZW132" i="66"/>
  <c r="ZS132" i="66"/>
  <c r="ZR132" i="66"/>
  <c r="ZQ132" i="66"/>
  <c r="ZP132" i="66"/>
  <c r="ZL132" i="66"/>
  <c r="ZK132" i="66"/>
  <c r="ZJ132" i="66"/>
  <c r="ZI132" i="66"/>
  <c r="ZE132" i="66"/>
  <c r="ZD132" i="66"/>
  <c r="ZC132" i="66"/>
  <c r="ZB132" i="66"/>
  <c r="YX132" i="66"/>
  <c r="YW132" i="66"/>
  <c r="YV132" i="66"/>
  <c r="YU132" i="66"/>
  <c r="YQ132" i="66"/>
  <c r="YP132" i="66"/>
  <c r="YO132" i="66"/>
  <c r="YN132" i="66"/>
  <c r="YJ132" i="66"/>
  <c r="YI132" i="66"/>
  <c r="YH132" i="66"/>
  <c r="YG132" i="66"/>
  <c r="YC132" i="66"/>
  <c r="YB132" i="66"/>
  <c r="YA132" i="66"/>
  <c r="XZ132" i="66"/>
  <c r="XV132" i="66"/>
  <c r="XU132" i="66"/>
  <c r="XT132" i="66"/>
  <c r="XS132" i="66"/>
  <c r="XO132" i="66"/>
  <c r="XN132" i="66"/>
  <c r="XM132" i="66"/>
  <c r="XL132" i="66"/>
  <c r="XH132" i="66"/>
  <c r="XG132" i="66"/>
  <c r="XF132" i="66"/>
  <c r="XE132" i="66"/>
  <c r="XA132" i="66"/>
  <c r="WZ132" i="66"/>
  <c r="WY132" i="66"/>
  <c r="WX132" i="66"/>
  <c r="WT132" i="66"/>
  <c r="WS132" i="66"/>
  <c r="WR132" i="66"/>
  <c r="WQ132" i="66"/>
  <c r="WM132" i="66"/>
  <c r="WL132" i="66"/>
  <c r="WK132" i="66"/>
  <c r="WJ132" i="66"/>
  <c r="WF132" i="66"/>
  <c r="WE132" i="66"/>
  <c r="WD132" i="66"/>
  <c r="WC132" i="66"/>
  <c r="VY132" i="66"/>
  <c r="VX132" i="66"/>
  <c r="VW132" i="66"/>
  <c r="VV132" i="66"/>
  <c r="VR132" i="66"/>
  <c r="VQ132" i="66"/>
  <c r="VP132" i="66"/>
  <c r="VO132" i="66"/>
  <c r="VK132" i="66"/>
  <c r="VJ132" i="66"/>
  <c r="VI132" i="66"/>
  <c r="VH132" i="66"/>
  <c r="VD132" i="66"/>
  <c r="VC132" i="66"/>
  <c r="VB132" i="66"/>
  <c r="VA132" i="66"/>
  <c r="UW132" i="66"/>
  <c r="UV132" i="66"/>
  <c r="UU132" i="66"/>
  <c r="UT132" i="66"/>
  <c r="UP132" i="66"/>
  <c r="UO132" i="66"/>
  <c r="UN132" i="66"/>
  <c r="UM132" i="66"/>
  <c r="UI132" i="66"/>
  <c r="UH132" i="66"/>
  <c r="UG132" i="66"/>
  <c r="UF132" i="66"/>
  <c r="UB132" i="66"/>
  <c r="UA132" i="66"/>
  <c r="TZ132" i="66"/>
  <c r="TY132" i="66"/>
  <c r="TU132" i="66"/>
  <c r="TT132" i="66"/>
  <c r="TS132" i="66"/>
  <c r="TR132" i="66"/>
  <c r="TN132" i="66"/>
  <c r="TM132" i="66"/>
  <c r="TL132" i="66"/>
  <c r="TK132" i="66"/>
  <c r="TG132" i="66"/>
  <c r="TF132" i="66"/>
  <c r="TE132" i="66"/>
  <c r="TD132" i="66"/>
  <c r="SZ132" i="66"/>
  <c r="SY132" i="66"/>
  <c r="SX132" i="66"/>
  <c r="SW132" i="66"/>
  <c r="SS132" i="66"/>
  <c r="SR132" i="66"/>
  <c r="SQ132" i="66"/>
  <c r="SP132" i="66"/>
  <c r="SL132" i="66"/>
  <c r="SK132" i="66"/>
  <c r="SJ132" i="66"/>
  <c r="SI132" i="66"/>
  <c r="SE132" i="66"/>
  <c r="SD132" i="66"/>
  <c r="SC132" i="66"/>
  <c r="SB132" i="66"/>
  <c r="RX132" i="66"/>
  <c r="RW132" i="66"/>
  <c r="RV132" i="66"/>
  <c r="RU132" i="66"/>
  <c r="RQ132" i="66"/>
  <c r="RP132" i="66"/>
  <c r="RO132" i="66"/>
  <c r="RN132" i="66"/>
  <c r="RJ132" i="66"/>
  <c r="RI132" i="66"/>
  <c r="RH132" i="66"/>
  <c r="RG132" i="66"/>
  <c r="RC132" i="66"/>
  <c r="RB132" i="66"/>
  <c r="RA132" i="66"/>
  <c r="QZ132" i="66"/>
  <c r="QV132" i="66"/>
  <c r="QU132" i="66"/>
  <c r="QT132" i="66"/>
  <c r="QS132" i="66"/>
  <c r="QO132" i="66"/>
  <c r="QN132" i="66"/>
  <c r="QM132" i="66"/>
  <c r="QL132" i="66"/>
  <c r="QH132" i="66"/>
  <c r="QG132" i="66"/>
  <c r="QF132" i="66"/>
  <c r="QE132" i="66"/>
  <c r="QA132" i="66"/>
  <c r="PZ132" i="66"/>
  <c r="PY132" i="66"/>
  <c r="PX132" i="66"/>
  <c r="PT132" i="66"/>
  <c r="PS132" i="66"/>
  <c r="PR132" i="66"/>
  <c r="PQ132" i="66"/>
  <c r="PM132" i="66"/>
  <c r="PL132" i="66"/>
  <c r="PK132" i="66"/>
  <c r="PJ132" i="66"/>
  <c r="PF132" i="66"/>
  <c r="PE132" i="66"/>
  <c r="PD132" i="66"/>
  <c r="PC132" i="66"/>
  <c r="OY132" i="66"/>
  <c r="OX132" i="66"/>
  <c r="OW132" i="66"/>
  <c r="OV132" i="66"/>
  <c r="OR132" i="66"/>
  <c r="OQ132" i="66"/>
  <c r="OP132" i="66"/>
  <c r="OO132" i="66"/>
  <c r="OK132" i="66"/>
  <c r="OJ132" i="66"/>
  <c r="OI132" i="66"/>
  <c r="OH132" i="66"/>
  <c r="OD132" i="66"/>
  <c r="OC132" i="66"/>
  <c r="OB132" i="66"/>
  <c r="OA132" i="66"/>
  <c r="NW132" i="66"/>
  <c r="NV132" i="66"/>
  <c r="NU132" i="66"/>
  <c r="NT132" i="66"/>
  <c r="NP132" i="66"/>
  <c r="NO132" i="66"/>
  <c r="NN132" i="66"/>
  <c r="NM132" i="66"/>
  <c r="NI132" i="66"/>
  <c r="NH132" i="66"/>
  <c r="NG132" i="66"/>
  <c r="NF132" i="66"/>
  <c r="NB132" i="66"/>
  <c r="NA132" i="66"/>
  <c r="MZ132" i="66"/>
  <c r="MY132" i="66"/>
  <c r="MU132" i="66"/>
  <c r="MT132" i="66"/>
  <c r="MS132" i="66"/>
  <c r="MR132" i="66"/>
  <c r="MN132" i="66"/>
  <c r="MM132" i="66"/>
  <c r="ML132" i="66"/>
  <c r="MK132" i="66"/>
  <c r="MG132" i="66"/>
  <c r="MF132" i="66"/>
  <c r="ME132" i="66"/>
  <c r="MD132" i="66"/>
  <c r="LZ132" i="66"/>
  <c r="LY132" i="66"/>
  <c r="LX132" i="66"/>
  <c r="LW132" i="66"/>
  <c r="LS132" i="66"/>
  <c r="LR132" i="66"/>
  <c r="LQ132" i="66"/>
  <c r="LP132" i="66"/>
  <c r="LL132" i="66"/>
  <c r="LK132" i="66"/>
  <c r="LJ132" i="66"/>
  <c r="LI132" i="66"/>
  <c r="LE132" i="66"/>
  <c r="LD132" i="66"/>
  <c r="LC132" i="66"/>
  <c r="LB132" i="66"/>
  <c r="KX132" i="66"/>
  <c r="KW132" i="66"/>
  <c r="KV132" i="66"/>
  <c r="KU132" i="66"/>
  <c r="KQ132" i="66"/>
  <c r="KP132" i="66"/>
  <c r="KO132" i="66"/>
  <c r="KN132" i="66"/>
  <c r="KJ132" i="66"/>
  <c r="KI132" i="66"/>
  <c r="KH132" i="66"/>
  <c r="KG132" i="66"/>
  <c r="KC132" i="66"/>
  <c r="KB132" i="66"/>
  <c r="KA132" i="66"/>
  <c r="JZ132" i="66"/>
  <c r="JV132" i="66"/>
  <c r="JU132" i="66"/>
  <c r="JT132" i="66"/>
  <c r="JS132" i="66"/>
  <c r="JO132" i="66"/>
  <c r="JN132" i="66"/>
  <c r="JM132" i="66"/>
  <c r="JL132" i="66"/>
  <c r="JH132" i="66"/>
  <c r="JG132" i="66"/>
  <c r="JF132" i="66"/>
  <c r="JE132" i="66"/>
  <c r="JA132" i="66"/>
  <c r="IZ132" i="66"/>
  <c r="IY132" i="66"/>
  <c r="IX132" i="66"/>
  <c r="IT132" i="66"/>
  <c r="IS132" i="66"/>
  <c r="IR132" i="66"/>
  <c r="IQ132" i="66"/>
  <c r="IM132" i="66"/>
  <c r="IL132" i="66"/>
  <c r="IK132" i="66"/>
  <c r="IJ132" i="66"/>
  <c r="IF132" i="66"/>
  <c r="IE132" i="66"/>
  <c r="ID132" i="66"/>
  <c r="IC132" i="66"/>
  <c r="HY132" i="66"/>
  <c r="HX132" i="66"/>
  <c r="HW132" i="66"/>
  <c r="HV132" i="66"/>
  <c r="HR132" i="66"/>
  <c r="HQ132" i="66"/>
  <c r="HP132" i="66"/>
  <c r="HO132" i="66"/>
  <c r="HK132" i="66"/>
  <c r="HJ132" i="66"/>
  <c r="HI132" i="66"/>
  <c r="HH132" i="66"/>
  <c r="HD132" i="66"/>
  <c r="HC132" i="66"/>
  <c r="HB132" i="66"/>
  <c r="HA132" i="66"/>
  <c r="GW132" i="66"/>
  <c r="GV132" i="66"/>
  <c r="GU132" i="66"/>
  <c r="GT132" i="66"/>
  <c r="GP132" i="66"/>
  <c r="GO132" i="66"/>
  <c r="GN132" i="66"/>
  <c r="GM132" i="66"/>
  <c r="GI132" i="66"/>
  <c r="GH132" i="66"/>
  <c r="GG132" i="66"/>
  <c r="GF132" i="66"/>
  <c r="GB132" i="66"/>
  <c r="GA132" i="66"/>
  <c r="FZ132" i="66"/>
  <c r="FY132" i="66"/>
  <c r="FU132" i="66"/>
  <c r="FT132" i="66"/>
  <c r="FS132" i="66"/>
  <c r="FR132" i="66"/>
  <c r="FN132" i="66"/>
  <c r="FM132" i="66"/>
  <c r="FL132" i="66"/>
  <c r="FK132" i="66"/>
  <c r="FG132" i="66"/>
  <c r="FF132" i="66"/>
  <c r="FE132" i="66"/>
  <c r="FD132" i="66"/>
  <c r="EZ132" i="66"/>
  <c r="EY132" i="66"/>
  <c r="EX132" i="66"/>
  <c r="EW132" i="66"/>
  <c r="ES132" i="66"/>
  <c r="ER132" i="66"/>
  <c r="EQ132" i="66"/>
  <c r="EP132" i="66"/>
  <c r="EL132" i="66"/>
  <c r="EK132" i="66"/>
  <c r="EJ132" i="66"/>
  <c r="EI132" i="66"/>
  <c r="EE132" i="66"/>
  <c r="ED132" i="66"/>
  <c r="EC132" i="66"/>
  <c r="EB132" i="66"/>
  <c r="DX132" i="66"/>
  <c r="DW132" i="66"/>
  <c r="DV132" i="66"/>
  <c r="DU132" i="66"/>
  <c r="DQ132" i="66"/>
  <c r="DP132" i="66"/>
  <c r="DO132" i="66"/>
  <c r="DN132" i="66"/>
  <c r="DJ132" i="66"/>
  <c r="DI132" i="66"/>
  <c r="DH132" i="66"/>
  <c r="DG132" i="66"/>
  <c r="DC132" i="66"/>
  <c r="DB132" i="66"/>
  <c r="DA132" i="66"/>
  <c r="CZ132" i="66"/>
  <c r="CV132" i="66"/>
  <c r="CU132" i="66"/>
  <c r="CT132" i="66"/>
  <c r="CS132" i="66"/>
  <c r="CO132" i="66"/>
  <c r="CN132" i="66"/>
  <c r="CM132" i="66"/>
  <c r="CL132" i="66"/>
  <c r="CH132" i="66"/>
  <c r="CG132" i="66"/>
  <c r="CF132" i="66"/>
  <c r="CE132" i="66"/>
  <c r="CA132" i="66"/>
  <c r="BZ132" i="66"/>
  <c r="BY132" i="66"/>
  <c r="BX132" i="66"/>
  <c r="BT132" i="66"/>
  <c r="BS132" i="66"/>
  <c r="BR132" i="66"/>
  <c r="BQ132" i="66"/>
  <c r="BM132" i="66"/>
  <c r="BL132" i="66"/>
  <c r="BK132" i="66"/>
  <c r="BJ132" i="66"/>
  <c r="BF132" i="66"/>
  <c r="BE132" i="66"/>
  <c r="BD132" i="66"/>
  <c r="BC132" i="66"/>
  <c r="AY132" i="66"/>
  <c r="AX132" i="66"/>
  <c r="AW132" i="66"/>
  <c r="AV132" i="66"/>
  <c r="AR132" i="66"/>
  <c r="AQ132" i="66"/>
  <c r="AP132" i="66"/>
  <c r="AO132" i="66"/>
  <c r="AK132" i="66"/>
  <c r="AJ132" i="66"/>
  <c r="AI132" i="66"/>
  <c r="AH132" i="66"/>
  <c r="AD132" i="66"/>
  <c r="AC132" i="66"/>
  <c r="AB132" i="66"/>
  <c r="AA132" i="66"/>
  <c r="W132" i="66"/>
  <c r="V132" i="66"/>
  <c r="U132" i="66"/>
  <c r="T132" i="66"/>
  <c r="P132" i="66"/>
  <c r="O132" i="66"/>
  <c r="N132" i="66"/>
  <c r="M132" i="66"/>
  <c r="I132" i="66"/>
  <c r="H132" i="66"/>
  <c r="G132" i="66"/>
  <c r="F132" i="66"/>
  <c r="ACK111" i="66"/>
  <c r="ACK135" i="66" s="1"/>
  <c r="ACJ111" i="66"/>
  <c r="ACI111" i="66"/>
  <c r="ACI135" i="66" s="1"/>
  <c r="ACH111" i="66"/>
  <c r="ACG111" i="66"/>
  <c r="ACG135" i="66" s="1"/>
  <c r="ACF111" i="66"/>
  <c r="ACE111" i="66"/>
  <c r="ACE135" i="66" s="1"/>
  <c r="ACD111" i="66"/>
  <c r="ACC111" i="66"/>
  <c r="ACC135" i="66" s="1"/>
  <c r="ACB111" i="66"/>
  <c r="ACA111" i="66"/>
  <c r="ACA135" i="66" s="1"/>
  <c r="ABZ111" i="66"/>
  <c r="ABY111" i="66"/>
  <c r="ABY135" i="66" s="1"/>
  <c r="ABX111" i="66"/>
  <c r="ABW111" i="66"/>
  <c r="ABW135" i="66" s="1"/>
  <c r="ABV111" i="66"/>
  <c r="ABU111" i="66"/>
  <c r="ABU135" i="66" s="1"/>
  <c r="ABT111" i="66"/>
  <c r="ABS111" i="66"/>
  <c r="ABS135" i="66" s="1"/>
  <c r="ABR111" i="66"/>
  <c r="ABQ111" i="66"/>
  <c r="ABP111" i="66"/>
  <c r="ABO111" i="66"/>
  <c r="ABO135" i="66" s="1"/>
  <c r="ABN111" i="66"/>
  <c r="ABM111" i="66"/>
  <c r="ABM135" i="66" s="1"/>
  <c r="ABL111" i="66"/>
  <c r="ABK111" i="66"/>
  <c r="ABK135" i="66" s="1"/>
  <c r="ABJ111" i="66"/>
  <c r="ABI111" i="66"/>
  <c r="ABI135" i="66" s="1"/>
  <c r="ABH111" i="66"/>
  <c r="ABG111" i="66"/>
  <c r="ABG135" i="66" s="1"/>
  <c r="ABF111" i="66"/>
  <c r="ABE111" i="66"/>
  <c r="ABE135" i="66" s="1"/>
  <c r="ABD111" i="66"/>
  <c r="ABC111" i="66"/>
  <c r="ABC135" i="66" s="1"/>
  <c r="ABB111" i="66"/>
  <c r="ABA111" i="66"/>
  <c r="ABA135" i="66" s="1"/>
  <c r="AAZ111" i="66"/>
  <c r="AAY111" i="66"/>
  <c r="AAY135" i="66" s="1"/>
  <c r="AAX111" i="66"/>
  <c r="AAW111" i="66"/>
  <c r="AAW135" i="66" s="1"/>
  <c r="AAV111" i="66"/>
  <c r="AAU111" i="66"/>
  <c r="AAU135" i="66" s="1"/>
  <c r="AAT111" i="66"/>
  <c r="AAS111" i="66"/>
  <c r="AAS135" i="66" s="1"/>
  <c r="AAR111" i="66"/>
  <c r="AAQ111" i="66"/>
  <c r="AAQ135" i="66" s="1"/>
  <c r="AAP111" i="66"/>
  <c r="AAO111" i="66"/>
  <c r="AAO135" i="66" s="1"/>
  <c r="AAN111" i="66"/>
  <c r="AAM111" i="66"/>
  <c r="AAM135" i="66" s="1"/>
  <c r="AAL111" i="66"/>
  <c r="AAK111" i="66"/>
  <c r="AAK135" i="66" s="1"/>
  <c r="AAJ111" i="66"/>
  <c r="AAI111" i="66"/>
  <c r="AAI135" i="66" s="1"/>
  <c r="AAH111" i="66"/>
  <c r="AAG111" i="66"/>
  <c r="AAG135" i="66" s="1"/>
  <c r="AAF111" i="66"/>
  <c r="AAE111" i="66"/>
  <c r="AAE135" i="66" s="1"/>
  <c r="AAD111" i="66"/>
  <c r="AAC111" i="66"/>
  <c r="AAC135" i="66" s="1"/>
  <c r="AAB111" i="66"/>
  <c r="AAA111" i="66"/>
  <c r="AAA135" i="66" s="1"/>
  <c r="ZZ111" i="66"/>
  <c r="ZY111" i="66"/>
  <c r="ZY135" i="66" s="1"/>
  <c r="ZX111" i="66"/>
  <c r="ZW111" i="66"/>
  <c r="ZW135" i="66" s="1"/>
  <c r="ZV111" i="66"/>
  <c r="ZU111" i="66"/>
  <c r="ZU135" i="66" s="1"/>
  <c r="ZT111" i="66"/>
  <c r="ZS111" i="66"/>
  <c r="ZS135" i="66" s="1"/>
  <c r="ZR111" i="66"/>
  <c r="ZQ111" i="66"/>
  <c r="ZQ135" i="66" s="1"/>
  <c r="ZP111" i="66"/>
  <c r="ZO111" i="66"/>
  <c r="ZO135" i="66" s="1"/>
  <c r="ZN111" i="66"/>
  <c r="ZM111" i="66"/>
  <c r="ZM135" i="66" s="1"/>
  <c r="ZL111" i="66"/>
  <c r="ZK111" i="66"/>
  <c r="ZK135" i="66" s="1"/>
  <c r="ZJ111" i="66"/>
  <c r="ZI111" i="66"/>
  <c r="ZI135" i="66" s="1"/>
  <c r="ZH111" i="66"/>
  <c r="ZG111" i="66"/>
  <c r="ZG135" i="66" s="1"/>
  <c r="ZF111" i="66"/>
  <c r="ZE111" i="66"/>
  <c r="ZE135" i="66" s="1"/>
  <c r="ZD111" i="66"/>
  <c r="ZC111" i="66"/>
  <c r="ZC135" i="66" s="1"/>
  <c r="ZB111" i="66"/>
  <c r="ZA111" i="66"/>
  <c r="ZA135" i="66" s="1"/>
  <c r="YZ111" i="66"/>
  <c r="YY111" i="66"/>
  <c r="YY135" i="66" s="1"/>
  <c r="YX111" i="66"/>
  <c r="YW111" i="66"/>
  <c r="YW135" i="66" s="1"/>
  <c r="YV111" i="66"/>
  <c r="YU111" i="66"/>
  <c r="YU135" i="66" s="1"/>
  <c r="YT111" i="66"/>
  <c r="YS111" i="66"/>
  <c r="YS135" i="66" s="1"/>
  <c r="YR111" i="66"/>
  <c r="YQ111" i="66"/>
  <c r="YQ135" i="66" s="1"/>
  <c r="YP111" i="66"/>
  <c r="YO111" i="66"/>
  <c r="YO135" i="66" s="1"/>
  <c r="YN111" i="66"/>
  <c r="YM111" i="66"/>
  <c r="YM135" i="66" s="1"/>
  <c r="YL111" i="66"/>
  <c r="YK111" i="66"/>
  <c r="YK135" i="66" s="1"/>
  <c r="YJ111" i="66"/>
  <c r="YI111" i="66"/>
  <c r="YI135" i="66" s="1"/>
  <c r="YH111" i="66"/>
  <c r="YG111" i="66"/>
  <c r="YG135" i="66" s="1"/>
  <c r="YF111" i="66"/>
  <c r="YE111" i="66"/>
  <c r="YE135" i="66" s="1"/>
  <c r="YD111" i="66"/>
  <c r="YC111" i="66"/>
  <c r="YC135" i="66" s="1"/>
  <c r="YB111" i="66"/>
  <c r="YA111" i="66"/>
  <c r="YA135" i="66" s="1"/>
  <c r="XZ111" i="66"/>
  <c r="XY111" i="66"/>
  <c r="XY135" i="66" s="1"/>
  <c r="XX111" i="66"/>
  <c r="XW111" i="66"/>
  <c r="XW135" i="66" s="1"/>
  <c r="XV111" i="66"/>
  <c r="XU111" i="66"/>
  <c r="XT111" i="66"/>
  <c r="XS111" i="66"/>
  <c r="XS135" i="66" s="1"/>
  <c r="XR111" i="66"/>
  <c r="XQ111" i="66"/>
  <c r="XQ135" i="66" s="1"/>
  <c r="XP111" i="66"/>
  <c r="XO111" i="66"/>
  <c r="XN111" i="66"/>
  <c r="XM111" i="66"/>
  <c r="XM135" i="66" s="1"/>
  <c r="XL111" i="66"/>
  <c r="XK111" i="66"/>
  <c r="XK135" i="66" s="1"/>
  <c r="XJ111" i="66"/>
  <c r="XI111" i="66"/>
  <c r="XI135" i="66" s="1"/>
  <c r="XH111" i="66"/>
  <c r="XG111" i="66"/>
  <c r="XG135" i="66" s="1"/>
  <c r="XF111" i="66"/>
  <c r="XE111" i="66"/>
  <c r="XE135" i="66" s="1"/>
  <c r="XD111" i="66"/>
  <c r="XC111" i="66"/>
  <c r="XC135" i="66" s="1"/>
  <c r="XB111" i="66"/>
  <c r="XA111" i="66"/>
  <c r="XA135" i="66" s="1"/>
  <c r="WZ111" i="66"/>
  <c r="WY111" i="66"/>
  <c r="WY135" i="66" s="1"/>
  <c r="WX111" i="66"/>
  <c r="WW111" i="66"/>
  <c r="WW135" i="66" s="1"/>
  <c r="WV111" i="66"/>
  <c r="WU111" i="66"/>
  <c r="WU135" i="66" s="1"/>
  <c r="WT111" i="66"/>
  <c r="WS111" i="66"/>
  <c r="WS135" i="66" s="1"/>
  <c r="WR111" i="66"/>
  <c r="WQ111" i="66"/>
  <c r="WQ135" i="66" s="1"/>
  <c r="WP111" i="66"/>
  <c r="WO111" i="66"/>
  <c r="WO135" i="66" s="1"/>
  <c r="WN111" i="66"/>
  <c r="WM111" i="66"/>
  <c r="WM135" i="66" s="1"/>
  <c r="WL111" i="66"/>
  <c r="WK111" i="66"/>
  <c r="WK135" i="66" s="1"/>
  <c r="WJ111" i="66"/>
  <c r="WI111" i="66"/>
  <c r="WI135" i="66" s="1"/>
  <c r="WH111" i="66"/>
  <c r="WG111" i="66"/>
  <c r="WG135" i="66" s="1"/>
  <c r="WF111" i="66"/>
  <c r="WE111" i="66"/>
  <c r="WE135" i="66" s="1"/>
  <c r="WD111" i="66"/>
  <c r="WC111" i="66"/>
  <c r="WC135" i="66" s="1"/>
  <c r="WB111" i="66"/>
  <c r="WA111" i="66"/>
  <c r="WA135" i="66" s="1"/>
  <c r="VZ111" i="66"/>
  <c r="VY111" i="66"/>
  <c r="VY135" i="66" s="1"/>
  <c r="VX111" i="66"/>
  <c r="VW111" i="66"/>
  <c r="VW135" i="66" s="1"/>
  <c r="VV111" i="66"/>
  <c r="VU111" i="66"/>
  <c r="VU135" i="66" s="1"/>
  <c r="VT111" i="66"/>
  <c r="VS111" i="66"/>
  <c r="VS135" i="66" s="1"/>
  <c r="VR111" i="66"/>
  <c r="VQ111" i="66"/>
  <c r="VQ135" i="66" s="1"/>
  <c r="VP111" i="66"/>
  <c r="VO111" i="66"/>
  <c r="VO135" i="66" s="1"/>
  <c r="VN111" i="66"/>
  <c r="VM111" i="66"/>
  <c r="VM135" i="66" s="1"/>
  <c r="VL111" i="66"/>
  <c r="VK111" i="66"/>
  <c r="VK135" i="66" s="1"/>
  <c r="VJ111" i="66"/>
  <c r="VI111" i="66"/>
  <c r="VI135" i="66" s="1"/>
  <c r="VH111" i="66"/>
  <c r="VG111" i="66"/>
  <c r="VG135" i="66" s="1"/>
  <c r="VF111" i="66"/>
  <c r="VE111" i="66"/>
  <c r="VE135" i="66" s="1"/>
  <c r="VD111" i="66"/>
  <c r="VC111" i="66"/>
  <c r="VC135" i="66" s="1"/>
  <c r="VB111" i="66"/>
  <c r="VA111" i="66"/>
  <c r="VA135" i="66" s="1"/>
  <c r="UZ111" i="66"/>
  <c r="UY111" i="66"/>
  <c r="UY135" i="66" s="1"/>
  <c r="UX111" i="66"/>
  <c r="UW111" i="66"/>
  <c r="UW135" i="66" s="1"/>
  <c r="UV111" i="66"/>
  <c r="UU111" i="66"/>
  <c r="UU135" i="66" s="1"/>
  <c r="UT111" i="66"/>
  <c r="US111" i="66"/>
  <c r="US135" i="66" s="1"/>
  <c r="UR111" i="66"/>
  <c r="UQ111" i="66"/>
  <c r="UQ135" i="66" s="1"/>
  <c r="UP111" i="66"/>
  <c r="UO111" i="66"/>
  <c r="UO135" i="66" s="1"/>
  <c r="UN111" i="66"/>
  <c r="UM111" i="66"/>
  <c r="UM135" i="66" s="1"/>
  <c r="UL111" i="66"/>
  <c r="UK111" i="66"/>
  <c r="UK135" i="66" s="1"/>
  <c r="UJ111" i="66"/>
  <c r="UI111" i="66"/>
  <c r="UI135" i="66" s="1"/>
  <c r="UH111" i="66"/>
  <c r="UG111" i="66"/>
  <c r="UG135" i="66" s="1"/>
  <c r="UF111" i="66"/>
  <c r="UE111" i="66"/>
  <c r="UE135" i="66" s="1"/>
  <c r="UD111" i="66"/>
  <c r="UC111" i="66"/>
  <c r="UC135" i="66" s="1"/>
  <c r="UB111" i="66"/>
  <c r="UA111" i="66"/>
  <c r="UA135" i="66" s="1"/>
  <c r="TZ111" i="66"/>
  <c r="TY111" i="66"/>
  <c r="TY135" i="66" s="1"/>
  <c r="TX111" i="66"/>
  <c r="TW111" i="66"/>
  <c r="TW135" i="66" s="1"/>
  <c r="TV111" i="66"/>
  <c r="TU111" i="66"/>
  <c r="TU135" i="66" s="1"/>
  <c r="TT111" i="66"/>
  <c r="TS111" i="66"/>
  <c r="TS135" i="66" s="1"/>
  <c r="TR111" i="66"/>
  <c r="TQ111" i="66"/>
  <c r="TQ135" i="66" s="1"/>
  <c r="TP111" i="66"/>
  <c r="TO111" i="66"/>
  <c r="TO135" i="66" s="1"/>
  <c r="TN111" i="66"/>
  <c r="TM111" i="66"/>
  <c r="TM135" i="66" s="1"/>
  <c r="TL111" i="66"/>
  <c r="TK111" i="66"/>
  <c r="TK135" i="66" s="1"/>
  <c r="TJ111" i="66"/>
  <c r="TI111" i="66"/>
  <c r="TI135" i="66" s="1"/>
  <c r="TH111" i="66"/>
  <c r="TG111" i="66"/>
  <c r="TG135" i="66" s="1"/>
  <c r="TF111" i="66"/>
  <c r="TE111" i="66"/>
  <c r="TE135" i="66" s="1"/>
  <c r="TD111" i="66"/>
  <c r="TC111" i="66"/>
  <c r="TC135" i="66" s="1"/>
  <c r="TB111" i="66"/>
  <c r="TA111" i="66"/>
  <c r="TA135" i="66" s="1"/>
  <c r="SZ111" i="66"/>
  <c r="SY111" i="66"/>
  <c r="SY135" i="66" s="1"/>
  <c r="SX111" i="66"/>
  <c r="SW111" i="66"/>
  <c r="SV111" i="66"/>
  <c r="SU111" i="66"/>
  <c r="SU135" i="66" s="1"/>
  <c r="ST111" i="66"/>
  <c r="SS111" i="66"/>
  <c r="SS135" i="66" s="1"/>
  <c r="SR111" i="66"/>
  <c r="SQ111" i="66"/>
  <c r="SQ135" i="66" s="1"/>
  <c r="SP111" i="66"/>
  <c r="SO111" i="66"/>
  <c r="SO135" i="66" s="1"/>
  <c r="SN111" i="66"/>
  <c r="SM111" i="66"/>
  <c r="SM135" i="66" s="1"/>
  <c r="SL111" i="66"/>
  <c r="SK111" i="66"/>
  <c r="SK135" i="66" s="1"/>
  <c r="SJ111" i="66"/>
  <c r="SI111" i="66"/>
  <c r="SI135" i="66" s="1"/>
  <c r="SH111" i="66"/>
  <c r="SG111" i="66"/>
  <c r="SG135" i="66" s="1"/>
  <c r="SF111" i="66"/>
  <c r="SE111" i="66"/>
  <c r="SE135" i="66" s="1"/>
  <c r="SD111" i="66"/>
  <c r="SC111" i="66"/>
  <c r="SC135" i="66" s="1"/>
  <c r="SB111" i="66"/>
  <c r="SA111" i="66"/>
  <c r="SA135" i="66" s="1"/>
  <c r="RZ111" i="66"/>
  <c r="RY111" i="66"/>
  <c r="RY135" i="66" s="1"/>
  <c r="RX111" i="66"/>
  <c r="RW111" i="66"/>
  <c r="RW135" i="66" s="1"/>
  <c r="RV111" i="66"/>
  <c r="RU111" i="66"/>
  <c r="RU135" i="66" s="1"/>
  <c r="RT111" i="66"/>
  <c r="RS111" i="66"/>
  <c r="RS135" i="66" s="1"/>
  <c r="RR111" i="66"/>
  <c r="RQ111" i="66"/>
  <c r="RQ135" i="66" s="1"/>
  <c r="RP111" i="66"/>
  <c r="RO111" i="66"/>
  <c r="RO135" i="66" s="1"/>
  <c r="RN111" i="66"/>
  <c r="RM111" i="66"/>
  <c r="RM135" i="66" s="1"/>
  <c r="RL111" i="66"/>
  <c r="RK111" i="66"/>
  <c r="RK135" i="66" s="1"/>
  <c r="RJ111" i="66"/>
  <c r="RI111" i="66"/>
  <c r="RI135" i="66" s="1"/>
  <c r="RH111" i="66"/>
  <c r="RG111" i="66"/>
  <c r="RG135" i="66" s="1"/>
  <c r="RF111" i="66"/>
  <c r="RE111" i="66"/>
  <c r="RE135" i="66" s="1"/>
  <c r="RD111" i="66"/>
  <c r="RC111" i="66"/>
  <c r="RC135" i="66" s="1"/>
  <c r="RB111" i="66"/>
  <c r="RA111" i="66"/>
  <c r="RA135" i="66" s="1"/>
  <c r="QZ111" i="66"/>
  <c r="QY111" i="66"/>
  <c r="QY135" i="66" s="1"/>
  <c r="QX111" i="66"/>
  <c r="QW111" i="66"/>
  <c r="QW135" i="66" s="1"/>
  <c r="QV111" i="66"/>
  <c r="QU111" i="66"/>
  <c r="QU135" i="66" s="1"/>
  <c r="QT111" i="66"/>
  <c r="QS111" i="66"/>
  <c r="QS135" i="66" s="1"/>
  <c r="QR111" i="66"/>
  <c r="QQ111" i="66"/>
  <c r="QQ135" i="66" s="1"/>
  <c r="QP111" i="66"/>
  <c r="QO111" i="66"/>
  <c r="QO135" i="66" s="1"/>
  <c r="QN111" i="66"/>
  <c r="QM111" i="66"/>
  <c r="QM135" i="66" s="1"/>
  <c r="QL111" i="66"/>
  <c r="QK111" i="66"/>
  <c r="QK135" i="66" s="1"/>
  <c r="QJ111" i="66"/>
  <c r="QI111" i="66"/>
  <c r="QI135" i="66" s="1"/>
  <c r="QH111" i="66"/>
  <c r="QG111" i="66"/>
  <c r="QG135" i="66" s="1"/>
  <c r="QF111" i="66"/>
  <c r="QE111" i="66"/>
  <c r="QE135" i="66" s="1"/>
  <c r="QD111" i="66"/>
  <c r="QC111" i="66"/>
  <c r="QC135" i="66" s="1"/>
  <c r="QB111" i="66"/>
  <c r="QA111" i="66"/>
  <c r="QA135" i="66" s="1"/>
  <c r="PZ111" i="66"/>
  <c r="PY111" i="66"/>
  <c r="PY135" i="66" s="1"/>
  <c r="PX111" i="66"/>
  <c r="PW111" i="66"/>
  <c r="PW135" i="66" s="1"/>
  <c r="PV111" i="66"/>
  <c r="PU111" i="66"/>
  <c r="PU135" i="66" s="1"/>
  <c r="PT111" i="66"/>
  <c r="PS111" i="66"/>
  <c r="PS135" i="66" s="1"/>
  <c r="PR111" i="66"/>
  <c r="PQ111" i="66"/>
  <c r="PQ135" i="66" s="1"/>
  <c r="PP111" i="66"/>
  <c r="PO111" i="66"/>
  <c r="PO135" i="66" s="1"/>
  <c r="PN111" i="66"/>
  <c r="PM111" i="66"/>
  <c r="PM135" i="66" s="1"/>
  <c r="PL111" i="66"/>
  <c r="PK111" i="66"/>
  <c r="PK135" i="66" s="1"/>
  <c r="PJ111" i="66"/>
  <c r="PI111" i="66"/>
  <c r="PH111" i="66"/>
  <c r="PG111" i="66"/>
  <c r="PG135" i="66" s="1"/>
  <c r="PF111" i="66"/>
  <c r="PE111" i="66"/>
  <c r="PE135" i="66" s="1"/>
  <c r="PD111" i="66"/>
  <c r="PC111" i="66"/>
  <c r="PC135" i="66" s="1"/>
  <c r="PB111" i="66"/>
  <c r="PA111" i="66"/>
  <c r="PA135" i="66" s="1"/>
  <c r="OZ111" i="66"/>
  <c r="OY111" i="66"/>
  <c r="OY135" i="66" s="1"/>
  <c r="OX111" i="66"/>
  <c r="OW111" i="66"/>
  <c r="OW135" i="66" s="1"/>
  <c r="OV111" i="66"/>
  <c r="OU111" i="66"/>
  <c r="OU135" i="66" s="1"/>
  <c r="OT111" i="66"/>
  <c r="OS111" i="66"/>
  <c r="OS135" i="66" s="1"/>
  <c r="OR111" i="66"/>
  <c r="OQ111" i="66"/>
  <c r="OQ135" i="66" s="1"/>
  <c r="OP111" i="66"/>
  <c r="OO111" i="66"/>
  <c r="ON111" i="66"/>
  <c r="OM111" i="66"/>
  <c r="OM135" i="66" s="1"/>
  <c r="OL111" i="66"/>
  <c r="OK111" i="66"/>
  <c r="OK135" i="66" s="1"/>
  <c r="OJ111" i="66"/>
  <c r="OI111" i="66"/>
  <c r="OI135" i="66" s="1"/>
  <c r="OH111" i="66"/>
  <c r="OG111" i="66"/>
  <c r="OG135" i="66" s="1"/>
  <c r="OF111" i="66"/>
  <c r="OE111" i="66"/>
  <c r="OE135" i="66" s="1"/>
  <c r="OD111" i="66"/>
  <c r="OC111" i="66"/>
  <c r="OC135" i="66" s="1"/>
  <c r="OB111" i="66"/>
  <c r="OA111" i="66"/>
  <c r="NZ111" i="66"/>
  <c r="NY111" i="66"/>
  <c r="NY135" i="66" s="1"/>
  <c r="NX111" i="66"/>
  <c r="NW111" i="66"/>
  <c r="NW135" i="66" s="1"/>
  <c r="NV111" i="66"/>
  <c r="NU111" i="66"/>
  <c r="NU135" i="66" s="1"/>
  <c r="NT111" i="66"/>
  <c r="NS111" i="66"/>
  <c r="NR111" i="66"/>
  <c r="NQ111" i="66"/>
  <c r="NQ135" i="66" s="1"/>
  <c r="NP111" i="66"/>
  <c r="NO111" i="66"/>
  <c r="NO135" i="66" s="1"/>
  <c r="NN111" i="66"/>
  <c r="NM111" i="66"/>
  <c r="NM135" i="66" s="1"/>
  <c r="NL111" i="66"/>
  <c r="NK111" i="66"/>
  <c r="NK135" i="66" s="1"/>
  <c r="NJ111" i="66"/>
  <c r="NI111" i="66"/>
  <c r="NI135" i="66" s="1"/>
  <c r="NH111" i="66"/>
  <c r="NG111" i="66"/>
  <c r="NG135" i="66" s="1"/>
  <c r="NF111" i="66"/>
  <c r="NE111" i="66"/>
  <c r="NE135" i="66" s="1"/>
  <c r="ND111" i="66"/>
  <c r="NC111" i="66"/>
  <c r="NC135" i="66" s="1"/>
  <c r="NB111" i="66"/>
  <c r="NA111" i="66"/>
  <c r="NA135" i="66" s="1"/>
  <c r="MZ111" i="66"/>
  <c r="MY111" i="66"/>
  <c r="MY135" i="66" s="1"/>
  <c r="MX111" i="66"/>
  <c r="MW111" i="66"/>
  <c r="MW135" i="66" s="1"/>
  <c r="MV111" i="66"/>
  <c r="MU111" i="66"/>
  <c r="MU135" i="66" s="1"/>
  <c r="MT111" i="66"/>
  <c r="MS111" i="66"/>
  <c r="MS135" i="66" s="1"/>
  <c r="MR111" i="66"/>
  <c r="MQ111" i="66"/>
  <c r="MQ135" i="66" s="1"/>
  <c r="MP111" i="66"/>
  <c r="MO111" i="66"/>
  <c r="MO135" i="66" s="1"/>
  <c r="MN111" i="66"/>
  <c r="MM111" i="66"/>
  <c r="MM135" i="66" s="1"/>
  <c r="ML111" i="66"/>
  <c r="MK111" i="66"/>
  <c r="MK135" i="66" s="1"/>
  <c r="MJ111" i="66"/>
  <c r="MI111" i="66"/>
  <c r="MI135" i="66" s="1"/>
  <c r="MH111" i="66"/>
  <c r="MG111" i="66"/>
  <c r="MG135" i="66" s="1"/>
  <c r="MF111" i="66"/>
  <c r="ME111" i="66"/>
  <c r="ME135" i="66" s="1"/>
  <c r="MD111" i="66"/>
  <c r="MC111" i="66"/>
  <c r="MC135" i="66" s="1"/>
  <c r="MB111" i="66"/>
  <c r="MA111" i="66"/>
  <c r="MA135" i="66" s="1"/>
  <c r="LZ111" i="66"/>
  <c r="LY111" i="66"/>
  <c r="LY135" i="66" s="1"/>
  <c r="LX111" i="66"/>
  <c r="LW111" i="66"/>
  <c r="LW135" i="66" s="1"/>
  <c r="LV111" i="66"/>
  <c r="LU111" i="66"/>
  <c r="LU135" i="66" s="1"/>
  <c r="LT111" i="66"/>
  <c r="LS111" i="66"/>
  <c r="LS135" i="66" s="1"/>
  <c r="LR111" i="66"/>
  <c r="LQ111" i="66"/>
  <c r="LQ135" i="66" s="1"/>
  <c r="LP111" i="66"/>
  <c r="LO111" i="66"/>
  <c r="LO135" i="66" s="1"/>
  <c r="LN111" i="66"/>
  <c r="LM111" i="66"/>
  <c r="LM135" i="66" s="1"/>
  <c r="LL111" i="66"/>
  <c r="LK111" i="66"/>
  <c r="LK135" i="66" s="1"/>
  <c r="LJ111" i="66"/>
  <c r="LI111" i="66"/>
  <c r="LI135" i="66" s="1"/>
  <c r="LH111" i="66"/>
  <c r="LG111" i="66"/>
  <c r="LG135" i="66" s="1"/>
  <c r="LF111" i="66"/>
  <c r="LE111" i="66"/>
  <c r="LE135" i="66" s="1"/>
  <c r="LD111" i="66"/>
  <c r="LC111" i="66"/>
  <c r="LC135" i="66" s="1"/>
  <c r="LB111" i="66"/>
  <c r="LA111" i="66"/>
  <c r="LA135" i="66" s="1"/>
  <c r="KZ111" i="66"/>
  <c r="KY111" i="66"/>
  <c r="KY135" i="66" s="1"/>
  <c r="KX111" i="66"/>
  <c r="KW111" i="66"/>
  <c r="KW135" i="66" s="1"/>
  <c r="KV111" i="66"/>
  <c r="KU111" i="66"/>
  <c r="KU135" i="66" s="1"/>
  <c r="KT111" i="66"/>
  <c r="KS111" i="66"/>
  <c r="KS135" i="66" s="1"/>
  <c r="KR111" i="66"/>
  <c r="KQ111" i="66"/>
  <c r="KQ135" i="66" s="1"/>
  <c r="KP111" i="66"/>
  <c r="KO111" i="66"/>
  <c r="KO135" i="66" s="1"/>
  <c r="KN111" i="66"/>
  <c r="KM111" i="66"/>
  <c r="KM135" i="66" s="1"/>
  <c r="KL111" i="66"/>
  <c r="KK111" i="66"/>
  <c r="KK135" i="66" s="1"/>
  <c r="KJ111" i="66"/>
  <c r="KI111" i="66"/>
  <c r="KI135" i="66" s="1"/>
  <c r="KH111" i="66"/>
  <c r="KG111" i="66"/>
  <c r="KG135" i="66" s="1"/>
  <c r="KF111" i="66"/>
  <c r="KE111" i="66"/>
  <c r="KE135" i="66" s="1"/>
  <c r="KD111" i="66"/>
  <c r="KC111" i="66"/>
  <c r="KC135" i="66" s="1"/>
  <c r="KB111" i="66"/>
  <c r="KA111" i="66"/>
  <c r="KA135" i="66" s="1"/>
  <c r="JZ111" i="66"/>
  <c r="JY111" i="66"/>
  <c r="JY135" i="66" s="1"/>
  <c r="JX111" i="66"/>
  <c r="JW111" i="66"/>
  <c r="JW135" i="66" s="1"/>
  <c r="JV111" i="66"/>
  <c r="JU111" i="66"/>
  <c r="JU135" i="66" s="1"/>
  <c r="JT111" i="66"/>
  <c r="JS111" i="66"/>
  <c r="JS135" i="66" s="1"/>
  <c r="JR111" i="66"/>
  <c r="JQ111" i="66"/>
  <c r="JQ135" i="66" s="1"/>
  <c r="JP111" i="66"/>
  <c r="JO111" i="66"/>
  <c r="JO135" i="66" s="1"/>
  <c r="JN111" i="66"/>
  <c r="JM111" i="66"/>
  <c r="JL111" i="66"/>
  <c r="JK111" i="66"/>
  <c r="JK135" i="66" s="1"/>
  <c r="JJ111" i="66"/>
  <c r="JI111" i="66"/>
  <c r="JI135" i="66" s="1"/>
  <c r="JH111" i="66"/>
  <c r="JG111" i="66"/>
  <c r="JG135" i="66" s="1"/>
  <c r="JF111" i="66"/>
  <c r="JE111" i="66"/>
  <c r="JE135" i="66" s="1"/>
  <c r="JD111" i="66"/>
  <c r="JC111" i="66"/>
  <c r="JC135" i="66" s="1"/>
  <c r="JB111" i="66"/>
  <c r="JA111" i="66"/>
  <c r="JA135" i="66" s="1"/>
  <c r="IZ111" i="66"/>
  <c r="IY111" i="66"/>
  <c r="IY135" i="66" s="1"/>
  <c r="IX111" i="66"/>
  <c r="IW111" i="66"/>
  <c r="IW135" i="66" s="1"/>
  <c r="IV111" i="66"/>
  <c r="IU111" i="66"/>
  <c r="IU135" i="66" s="1"/>
  <c r="IT111" i="66"/>
  <c r="IS111" i="66"/>
  <c r="IS135" i="66" s="1"/>
  <c r="IR111" i="66"/>
  <c r="IQ111" i="66"/>
  <c r="IQ135" i="66" s="1"/>
  <c r="IP111" i="66"/>
  <c r="IO111" i="66"/>
  <c r="IO135" i="66" s="1"/>
  <c r="IN111" i="66"/>
  <c r="IM111" i="66"/>
  <c r="IM135" i="66" s="1"/>
  <c r="IL111" i="66"/>
  <c r="IK111" i="66"/>
  <c r="IK135" i="66" s="1"/>
  <c r="IJ111" i="66"/>
  <c r="II111" i="66"/>
  <c r="II135" i="66" s="1"/>
  <c r="IH111" i="66"/>
  <c r="IG111" i="66"/>
  <c r="IG135" i="66" s="1"/>
  <c r="IF111" i="66"/>
  <c r="IE111" i="66"/>
  <c r="IE135" i="66" s="1"/>
  <c r="ID111" i="66"/>
  <c r="IC111" i="66"/>
  <c r="IC135" i="66" s="1"/>
  <c r="IB111" i="66"/>
  <c r="IA111" i="66"/>
  <c r="IA135" i="66" s="1"/>
  <c r="HZ111" i="66"/>
  <c r="HY111" i="66"/>
  <c r="HY135" i="66" s="1"/>
  <c r="HX111" i="66"/>
  <c r="HW111" i="66"/>
  <c r="HW135" i="66" s="1"/>
  <c r="HV111" i="66"/>
  <c r="HU111" i="66"/>
  <c r="HU135" i="66" s="1"/>
  <c r="HT111" i="66"/>
  <c r="HS111" i="66"/>
  <c r="HS135" i="66" s="1"/>
  <c r="HR111" i="66"/>
  <c r="HQ111" i="66"/>
  <c r="HQ135" i="66" s="1"/>
  <c r="HP111" i="66"/>
  <c r="HO111" i="66"/>
  <c r="HO135" i="66" s="1"/>
  <c r="HN111" i="66"/>
  <c r="HM111" i="66"/>
  <c r="HM135" i="66" s="1"/>
  <c r="HL111" i="66"/>
  <c r="HK111" i="66"/>
  <c r="HK135" i="66" s="1"/>
  <c r="HJ111" i="66"/>
  <c r="HI111" i="66"/>
  <c r="HI135" i="66" s="1"/>
  <c r="HH111" i="66"/>
  <c r="HG111" i="66"/>
  <c r="HG135" i="66" s="1"/>
  <c r="HF111" i="66"/>
  <c r="HE111" i="66"/>
  <c r="HE135" i="66" s="1"/>
  <c r="HD111" i="66"/>
  <c r="HC111" i="66"/>
  <c r="HC135" i="66" s="1"/>
  <c r="HB111" i="66"/>
  <c r="HA111" i="66"/>
  <c r="HA135" i="66" s="1"/>
  <c r="GZ111" i="66"/>
  <c r="GY111" i="66"/>
  <c r="GY135" i="66" s="1"/>
  <c r="GX111" i="66"/>
  <c r="GW111" i="66"/>
  <c r="GW135" i="66" s="1"/>
  <c r="GV111" i="66"/>
  <c r="GU111" i="66"/>
  <c r="GU135" i="66" s="1"/>
  <c r="GT111" i="66"/>
  <c r="GS111" i="66"/>
  <c r="GS135" i="66" s="1"/>
  <c r="GR111" i="66"/>
  <c r="GQ111" i="66"/>
  <c r="GQ135" i="66" s="1"/>
  <c r="GP111" i="66"/>
  <c r="GO111" i="66"/>
  <c r="GO135" i="66" s="1"/>
  <c r="GN111" i="66"/>
  <c r="GM111" i="66"/>
  <c r="GM135" i="66" s="1"/>
  <c r="GL111" i="66"/>
  <c r="GK111" i="66"/>
  <c r="GK135" i="66" s="1"/>
  <c r="GJ111" i="66"/>
  <c r="GI111" i="66"/>
  <c r="GI135" i="66" s="1"/>
  <c r="GH111" i="66"/>
  <c r="GG111" i="66"/>
  <c r="GG135" i="66" s="1"/>
  <c r="GF111" i="66"/>
  <c r="GE111" i="66"/>
  <c r="GE135" i="66" s="1"/>
  <c r="GD111" i="66"/>
  <c r="GC111" i="66"/>
  <c r="GC135" i="66" s="1"/>
  <c r="GB111" i="66"/>
  <c r="GA111" i="66"/>
  <c r="GA135" i="66" s="1"/>
  <c r="FZ111" i="66"/>
  <c r="FY111" i="66"/>
  <c r="FY135" i="66" s="1"/>
  <c r="FX111" i="66"/>
  <c r="FW111" i="66"/>
  <c r="FW135" i="66" s="1"/>
  <c r="FV111" i="66"/>
  <c r="FU111" i="66"/>
  <c r="FU135" i="66" s="1"/>
  <c r="FT111" i="66"/>
  <c r="FS111" i="66"/>
  <c r="FS135" i="66" s="1"/>
  <c r="FR111" i="66"/>
  <c r="FQ111" i="66"/>
  <c r="FQ135" i="66" s="1"/>
  <c r="FP111" i="66"/>
  <c r="FO111" i="66"/>
  <c r="FO135" i="66" s="1"/>
  <c r="FN111" i="66"/>
  <c r="FM111" i="66"/>
  <c r="FM135" i="66" s="1"/>
  <c r="FL111" i="66"/>
  <c r="FK111" i="66"/>
  <c r="FK135" i="66" s="1"/>
  <c r="FJ111" i="66"/>
  <c r="FI111" i="66"/>
  <c r="FI135" i="66" s="1"/>
  <c r="FH111" i="66"/>
  <c r="FG111" i="66"/>
  <c r="FG135" i="66" s="1"/>
  <c r="FF111" i="66"/>
  <c r="FE111" i="66"/>
  <c r="FE135" i="66" s="1"/>
  <c r="FD111" i="66"/>
  <c r="FC111" i="66"/>
  <c r="FC135" i="66" s="1"/>
  <c r="FB111" i="66"/>
  <c r="FA111" i="66"/>
  <c r="FA135" i="66" s="1"/>
  <c r="EZ111" i="66"/>
  <c r="EY111" i="66"/>
  <c r="EY135" i="66" s="1"/>
  <c r="EX111" i="66"/>
  <c r="EW111" i="66"/>
  <c r="EV111" i="66"/>
  <c r="EU111" i="66"/>
  <c r="EU135" i="66" s="1"/>
  <c r="ET111" i="66"/>
  <c r="ES111" i="66"/>
  <c r="ES135" i="66" s="1"/>
  <c r="ER111" i="66"/>
  <c r="EQ111" i="66"/>
  <c r="EQ135" i="66" s="1"/>
  <c r="EP111" i="66"/>
  <c r="EO111" i="66"/>
  <c r="EO135" i="66" s="1"/>
  <c r="EN111" i="66"/>
  <c r="EM111" i="66"/>
  <c r="EM135" i="66" s="1"/>
  <c r="EL111" i="66"/>
  <c r="EK111" i="66"/>
  <c r="EK135" i="66" s="1"/>
  <c r="EJ111" i="66"/>
  <c r="EI111" i="66"/>
  <c r="EI135" i="66" s="1"/>
  <c r="EH111" i="66"/>
  <c r="EG111" i="66"/>
  <c r="EG135" i="66" s="1"/>
  <c r="EF111" i="66"/>
  <c r="EE111" i="66"/>
  <c r="EE135" i="66" s="1"/>
  <c r="ED111" i="66"/>
  <c r="EC111" i="66"/>
  <c r="EC135" i="66" s="1"/>
  <c r="EB111" i="66"/>
  <c r="EA111" i="66"/>
  <c r="EA135" i="66" s="1"/>
  <c r="DZ111" i="66"/>
  <c r="DY111" i="66"/>
  <c r="DY135" i="66" s="1"/>
  <c r="DX111" i="66"/>
  <c r="DW111" i="66"/>
  <c r="DW135" i="66" s="1"/>
  <c r="DV111" i="66"/>
  <c r="DU111" i="66"/>
  <c r="DU135" i="66" s="1"/>
  <c r="DT111" i="66"/>
  <c r="DT135" i="66" s="1"/>
  <c r="DS111" i="66"/>
  <c r="DS135" i="66" s="1"/>
  <c r="DR111" i="66"/>
  <c r="DR135" i="66" s="1"/>
  <c r="DQ111" i="66"/>
  <c r="DQ135" i="66" s="1"/>
  <c r="DP111" i="66"/>
  <c r="DP135" i="66" s="1"/>
  <c r="DO111" i="66"/>
  <c r="DO135" i="66" s="1"/>
  <c r="DN111" i="66"/>
  <c r="DN135" i="66" s="1"/>
  <c r="DM111" i="66"/>
  <c r="DM135" i="66" s="1"/>
  <c r="DL111" i="66"/>
  <c r="DL135" i="66" s="1"/>
  <c r="DK111" i="66"/>
  <c r="DK135" i="66" s="1"/>
  <c r="DJ111" i="66"/>
  <c r="DJ135" i="66" s="1"/>
  <c r="DI111" i="66"/>
  <c r="DI135" i="66" s="1"/>
  <c r="DH111" i="66"/>
  <c r="DH135" i="66" s="1"/>
  <c r="DG111" i="66"/>
  <c r="DG135" i="66" s="1"/>
  <c r="DF111" i="66"/>
  <c r="DF135" i="66" s="1"/>
  <c r="DE111" i="66"/>
  <c r="DE135" i="66" s="1"/>
  <c r="DD111" i="66"/>
  <c r="DD135" i="66" s="1"/>
  <c r="DC111" i="66"/>
  <c r="DC135" i="66" s="1"/>
  <c r="DB111" i="66"/>
  <c r="DB135" i="66" s="1"/>
  <c r="DA111" i="66"/>
  <c r="DA135" i="66" s="1"/>
  <c r="CZ111" i="66"/>
  <c r="CZ135" i="66" s="1"/>
  <c r="CY111" i="66"/>
  <c r="CY135" i="66" s="1"/>
  <c r="CX111" i="66"/>
  <c r="CX135" i="66" s="1"/>
  <c r="CW111" i="66"/>
  <c r="CW135" i="66" s="1"/>
  <c r="CV111" i="66"/>
  <c r="CV135" i="66" s="1"/>
  <c r="CU111" i="66"/>
  <c r="CU135" i="66" s="1"/>
  <c r="CT111" i="66"/>
  <c r="CT135" i="66" s="1"/>
  <c r="CS111" i="66"/>
  <c r="CS135" i="66" s="1"/>
  <c r="CR111" i="66"/>
  <c r="CR135" i="66" s="1"/>
  <c r="CQ111" i="66"/>
  <c r="CQ135" i="66" s="1"/>
  <c r="CP111" i="66"/>
  <c r="CP135" i="66" s="1"/>
  <c r="CO111" i="66"/>
  <c r="CO135" i="66" s="1"/>
  <c r="CN111" i="66"/>
  <c r="CN135" i="66" s="1"/>
  <c r="CM111" i="66"/>
  <c r="CM135" i="66" s="1"/>
  <c r="CL111" i="66"/>
  <c r="CL135" i="66" s="1"/>
  <c r="CK111" i="66"/>
  <c r="CK135" i="66" s="1"/>
  <c r="CJ111" i="66"/>
  <c r="CJ135" i="66" s="1"/>
  <c r="CI111" i="66"/>
  <c r="CI135" i="66" s="1"/>
  <c r="CH111" i="66"/>
  <c r="CH135" i="66" s="1"/>
  <c r="CG111" i="66"/>
  <c r="CG135" i="66" s="1"/>
  <c r="CF111" i="66"/>
  <c r="CF135" i="66" s="1"/>
  <c r="CE111" i="66"/>
  <c r="CE135" i="66" s="1"/>
  <c r="CD111" i="66"/>
  <c r="CD135" i="66" s="1"/>
  <c r="CC111" i="66"/>
  <c r="CC135" i="66" s="1"/>
  <c r="CB111" i="66"/>
  <c r="CB135" i="66" s="1"/>
  <c r="CA111" i="66"/>
  <c r="CA135" i="66" s="1"/>
  <c r="BZ111" i="66"/>
  <c r="BZ135" i="66" s="1"/>
  <c r="BY111" i="66"/>
  <c r="BY135" i="66" s="1"/>
  <c r="BX111" i="66"/>
  <c r="BX135" i="66" s="1"/>
  <c r="BW111" i="66"/>
  <c r="BW135" i="66" s="1"/>
  <c r="BV111" i="66"/>
  <c r="BV135" i="66" s="1"/>
  <c r="BU111" i="66"/>
  <c r="BU135" i="66" s="1"/>
  <c r="BT111" i="66"/>
  <c r="BT135" i="66" s="1"/>
  <c r="BS111" i="66"/>
  <c r="BS135" i="66" s="1"/>
  <c r="BR111" i="66"/>
  <c r="BR135" i="66" s="1"/>
  <c r="BQ111" i="66"/>
  <c r="BQ135" i="66" s="1"/>
  <c r="BP111" i="66"/>
  <c r="BP135" i="66" s="1"/>
  <c r="BO111" i="66"/>
  <c r="BO135" i="66" s="1"/>
  <c r="BN111" i="66"/>
  <c r="BN135" i="66" s="1"/>
  <c r="BM111" i="66"/>
  <c r="BM135" i="66" s="1"/>
  <c r="BL111" i="66"/>
  <c r="BL135" i="66" s="1"/>
  <c r="BK111" i="66"/>
  <c r="BK135" i="66" s="1"/>
  <c r="BJ111" i="66"/>
  <c r="BI111" i="66"/>
  <c r="BH111" i="66"/>
  <c r="BH135" i="66" s="1"/>
  <c r="BG111" i="66"/>
  <c r="BG135" i="66" s="1"/>
  <c r="BF111" i="66"/>
  <c r="BF135" i="66" s="1"/>
  <c r="BE111" i="66"/>
  <c r="BE135" i="66" s="1"/>
  <c r="BD111" i="66"/>
  <c r="BD135" i="66" s="1"/>
  <c r="BC111" i="66"/>
  <c r="BC135" i="66" s="1"/>
  <c r="BB111" i="66"/>
  <c r="BB135" i="66" s="1"/>
  <c r="BA111" i="66"/>
  <c r="BA135" i="66" s="1"/>
  <c r="AZ111" i="66"/>
  <c r="AZ135" i="66" s="1"/>
  <c r="AY111" i="66"/>
  <c r="AY135" i="66" s="1"/>
  <c r="AX111" i="66"/>
  <c r="AX135" i="66" s="1"/>
  <c r="AW111" i="66"/>
  <c r="AW135" i="66" s="1"/>
  <c r="AV111" i="66"/>
  <c r="AV135" i="66" s="1"/>
  <c r="AU111" i="66"/>
  <c r="AU135" i="66" s="1"/>
  <c r="AT111" i="66"/>
  <c r="AT135" i="66" s="1"/>
  <c r="AS111" i="66"/>
  <c r="AS135" i="66" s="1"/>
  <c r="AR111" i="66"/>
  <c r="AR135" i="66" s="1"/>
  <c r="AQ111" i="66"/>
  <c r="AQ135" i="66" s="1"/>
  <c r="AP111" i="66"/>
  <c r="AP135" i="66" s="1"/>
  <c r="AO111" i="66"/>
  <c r="AN111" i="66"/>
  <c r="AM111" i="66"/>
  <c r="AM135" i="66" s="1"/>
  <c r="AL111" i="66"/>
  <c r="AL135" i="66" s="1"/>
  <c r="AK111" i="66"/>
  <c r="AK135" i="66" s="1"/>
  <c r="AJ111" i="66"/>
  <c r="AJ135" i="66" s="1"/>
  <c r="AI111" i="66"/>
  <c r="AI135" i="66" s="1"/>
  <c r="AH111" i="66"/>
  <c r="AH135" i="66" s="1"/>
  <c r="AG111" i="66"/>
  <c r="AG135" i="66" s="1"/>
  <c r="AF111" i="66"/>
  <c r="AF135" i="66" s="1"/>
  <c r="AE111" i="66"/>
  <c r="AE135" i="66" s="1"/>
  <c r="AD111" i="66"/>
  <c r="AD135" i="66" s="1"/>
  <c r="AC111" i="66"/>
  <c r="AC135" i="66" s="1"/>
  <c r="AB111" i="66"/>
  <c r="AB135" i="66" s="1"/>
  <c r="AA111" i="66"/>
  <c r="AA135" i="66" s="1"/>
  <c r="Z111" i="66"/>
  <c r="Y111" i="66"/>
  <c r="Y135" i="66" s="1"/>
  <c r="X111" i="66"/>
  <c r="X135" i="66" s="1"/>
  <c r="W111" i="66"/>
  <c r="V111" i="66"/>
  <c r="V135" i="66" s="1"/>
  <c r="U111" i="66"/>
  <c r="U135" i="66" s="1"/>
  <c r="T111" i="66"/>
  <c r="T135" i="66" s="1"/>
  <c r="S111" i="66"/>
  <c r="S135" i="66" s="1"/>
  <c r="R111" i="66"/>
  <c r="R135" i="66" s="1"/>
  <c r="Q111" i="66"/>
  <c r="Q135" i="66" s="1"/>
  <c r="P111" i="66"/>
  <c r="P135" i="66" s="1"/>
  <c r="O111" i="66"/>
  <c r="O135" i="66" s="1"/>
  <c r="N111" i="66"/>
  <c r="N135" i="66" s="1"/>
  <c r="M111" i="66"/>
  <c r="M135" i="66" s="1"/>
  <c r="L111" i="66"/>
  <c r="L135" i="66" s="1"/>
  <c r="K111" i="66"/>
  <c r="K135" i="66" s="1"/>
  <c r="J111" i="66"/>
  <c r="J135" i="66" s="1"/>
  <c r="I111" i="66"/>
  <c r="I135" i="66" s="1"/>
  <c r="H111" i="66"/>
  <c r="H135" i="66" s="1"/>
  <c r="G111" i="66"/>
  <c r="G135" i="66" s="1"/>
  <c r="F111" i="66"/>
  <c r="E111" i="66"/>
  <c r="E135" i="66" s="1"/>
  <c r="AB106" i="66"/>
  <c r="AA106" i="66"/>
  <c r="Z106" i="66"/>
  <c r="Y106" i="66"/>
  <c r="X106" i="66"/>
  <c r="W106" i="66"/>
  <c r="V106" i="66"/>
  <c r="U106" i="66"/>
  <c r="T106" i="66"/>
  <c r="S106" i="66"/>
  <c r="R106" i="66"/>
  <c r="Q106" i="66"/>
  <c r="P106" i="66"/>
  <c r="O106" i="66"/>
  <c r="N106" i="66"/>
  <c r="M106" i="66"/>
  <c r="L106" i="66"/>
  <c r="K106" i="66"/>
  <c r="J106" i="66"/>
  <c r="I106" i="66"/>
  <c r="H106" i="66"/>
  <c r="G106" i="66"/>
  <c r="F106" i="66"/>
  <c r="E106" i="66"/>
  <c r="AB105" i="66"/>
  <c r="AA105" i="66"/>
  <c r="Z105" i="66"/>
  <c r="Y105" i="66"/>
  <c r="X105" i="66"/>
  <c r="W105" i="66"/>
  <c r="V105" i="66"/>
  <c r="U105" i="66"/>
  <c r="T105" i="66"/>
  <c r="S105" i="66"/>
  <c r="R105" i="66"/>
  <c r="Q105" i="66"/>
  <c r="P105" i="66"/>
  <c r="O105" i="66"/>
  <c r="N105" i="66"/>
  <c r="M105" i="66"/>
  <c r="L105" i="66"/>
  <c r="K105" i="66"/>
  <c r="J105" i="66"/>
  <c r="I105" i="66"/>
  <c r="H105" i="66"/>
  <c r="G105" i="66"/>
  <c r="F105" i="66"/>
  <c r="E105" i="66"/>
  <c r="AB104" i="66"/>
  <c r="AA104" i="66"/>
  <c r="Z104" i="66"/>
  <c r="Y104" i="66"/>
  <c r="X104" i="66"/>
  <c r="W104" i="66"/>
  <c r="V104" i="66"/>
  <c r="U104" i="66"/>
  <c r="T104" i="66"/>
  <c r="S104" i="66"/>
  <c r="R104" i="66"/>
  <c r="Q104" i="66"/>
  <c r="P104" i="66"/>
  <c r="O104" i="66"/>
  <c r="N104" i="66"/>
  <c r="M104" i="66"/>
  <c r="L104" i="66"/>
  <c r="K104" i="66"/>
  <c r="J104" i="66"/>
  <c r="I104" i="66"/>
  <c r="H104" i="66"/>
  <c r="G104" i="66"/>
  <c r="F104" i="66"/>
  <c r="E104" i="66"/>
  <c r="AB103" i="66"/>
  <c r="AA103" i="66"/>
  <c r="Z103" i="66"/>
  <c r="Y103" i="66"/>
  <c r="X103" i="66"/>
  <c r="W103" i="66"/>
  <c r="V103" i="66"/>
  <c r="U103" i="66"/>
  <c r="T103" i="66"/>
  <c r="S103" i="66"/>
  <c r="R103" i="66"/>
  <c r="Q103" i="66"/>
  <c r="P103" i="66"/>
  <c r="O103" i="66"/>
  <c r="N103" i="66"/>
  <c r="M103" i="66"/>
  <c r="L103" i="66"/>
  <c r="K103" i="66"/>
  <c r="J103" i="66"/>
  <c r="I103" i="66"/>
  <c r="H103" i="66"/>
  <c r="G103" i="66"/>
  <c r="F103" i="66"/>
  <c r="E103" i="66"/>
  <c r="AB102" i="66"/>
  <c r="AA102" i="66"/>
  <c r="Z102" i="66"/>
  <c r="Y102" i="66"/>
  <c r="X102" i="66"/>
  <c r="W102" i="66"/>
  <c r="V102" i="66"/>
  <c r="U102" i="66"/>
  <c r="T102" i="66"/>
  <c r="S102" i="66"/>
  <c r="R102" i="66"/>
  <c r="Q102" i="66"/>
  <c r="P102" i="66"/>
  <c r="O102" i="66"/>
  <c r="N102" i="66"/>
  <c r="M102" i="66"/>
  <c r="L102" i="66"/>
  <c r="K102" i="66"/>
  <c r="J102" i="66"/>
  <c r="AB65" i="66"/>
  <c r="AA65" i="66"/>
  <c r="Z65" i="66"/>
  <c r="Y65" i="66"/>
  <c r="X65" i="66"/>
  <c r="W65" i="66"/>
  <c r="V65" i="66"/>
  <c r="U65" i="66"/>
  <c r="T65" i="66"/>
  <c r="S65" i="66"/>
  <c r="R65" i="66"/>
  <c r="Q65" i="66"/>
  <c r="P65" i="66"/>
  <c r="N65" i="66"/>
  <c r="M65" i="66"/>
  <c r="L65" i="66"/>
  <c r="K65" i="66"/>
  <c r="J65" i="66"/>
  <c r="I65" i="66"/>
  <c r="F65" i="66"/>
  <c r="E65" i="66"/>
  <c r="AB44" i="66"/>
  <c r="AA44" i="66"/>
  <c r="Z44" i="66"/>
  <c r="Y44" i="66"/>
  <c r="X44" i="66"/>
  <c r="W44" i="66"/>
  <c r="V44" i="66"/>
  <c r="U44" i="66"/>
  <c r="T44" i="66"/>
  <c r="S44" i="66"/>
  <c r="R44" i="66"/>
  <c r="Q44" i="66"/>
  <c r="P44" i="66"/>
  <c r="O44" i="66"/>
  <c r="N44" i="66"/>
  <c r="M44" i="66"/>
  <c r="L44" i="66"/>
  <c r="K44" i="66"/>
  <c r="J44" i="66"/>
  <c r="I44" i="66"/>
  <c r="H44" i="66"/>
  <c r="G44" i="66"/>
  <c r="AB43" i="66"/>
  <c r="AA43" i="66"/>
  <c r="Z43" i="66"/>
  <c r="Y43" i="66"/>
  <c r="X43" i="66"/>
  <c r="W43" i="66"/>
  <c r="V43" i="66"/>
  <c r="U43" i="66"/>
  <c r="T43" i="66"/>
  <c r="S43" i="66"/>
  <c r="R43" i="66"/>
  <c r="Q43" i="66"/>
  <c r="P43" i="66"/>
  <c r="O43" i="66"/>
  <c r="N43" i="66"/>
  <c r="M43" i="66"/>
  <c r="L43" i="66"/>
  <c r="K43" i="66"/>
  <c r="J43" i="66"/>
  <c r="I43" i="66"/>
  <c r="H43" i="66"/>
  <c r="G43" i="66"/>
  <c r="AB42" i="66"/>
  <c r="AA42" i="66"/>
  <c r="Z42" i="66"/>
  <c r="Y42" i="66"/>
  <c r="X42" i="66"/>
  <c r="W42" i="66"/>
  <c r="V42" i="66"/>
  <c r="U42" i="66"/>
  <c r="T42" i="66"/>
  <c r="S42" i="66"/>
  <c r="R42" i="66"/>
  <c r="Q42" i="66"/>
  <c r="P42" i="66"/>
  <c r="O42" i="66"/>
  <c r="N42" i="66"/>
  <c r="M42" i="66"/>
  <c r="L42" i="66"/>
  <c r="K42" i="66"/>
  <c r="J42" i="66"/>
  <c r="I42" i="66"/>
  <c r="H42" i="66"/>
  <c r="G42" i="66"/>
  <c r="AB41" i="66"/>
  <c r="AA41" i="66"/>
  <c r="Z41" i="66"/>
  <c r="Y41" i="66"/>
  <c r="X41" i="66"/>
  <c r="W41" i="66"/>
  <c r="V41" i="66"/>
  <c r="U41" i="66"/>
  <c r="T41" i="66"/>
  <c r="S41" i="66"/>
  <c r="R41" i="66"/>
  <c r="Q41" i="66"/>
  <c r="P41" i="66"/>
  <c r="O41" i="66"/>
  <c r="N41" i="66"/>
  <c r="M41" i="66"/>
  <c r="L41" i="66"/>
  <c r="K41" i="66"/>
  <c r="J41" i="66"/>
  <c r="I41" i="66"/>
  <c r="H41" i="66"/>
  <c r="G41" i="66"/>
  <c r="AB40" i="66"/>
  <c r="AA40" i="66"/>
  <c r="Z40" i="66"/>
  <c r="Y40" i="66"/>
  <c r="X40" i="66"/>
  <c r="W40" i="66"/>
  <c r="V40" i="66"/>
  <c r="U40" i="66"/>
  <c r="T40" i="66"/>
  <c r="S40" i="66"/>
  <c r="R40" i="66"/>
  <c r="Q40" i="66"/>
  <c r="P40" i="66"/>
  <c r="O40" i="66"/>
  <c r="N40" i="66"/>
  <c r="M40" i="66"/>
  <c r="L40" i="66"/>
  <c r="K40" i="66"/>
  <c r="J40" i="66"/>
  <c r="I40" i="66"/>
  <c r="H40" i="66"/>
  <c r="G40" i="66"/>
  <c r="AB39" i="66"/>
  <c r="AA39" i="66"/>
  <c r="Z39" i="66"/>
  <c r="Y39" i="66"/>
  <c r="X39" i="66"/>
  <c r="W39" i="66"/>
  <c r="V39" i="66"/>
  <c r="U39" i="66"/>
  <c r="T39" i="66"/>
  <c r="S39" i="66"/>
  <c r="R39" i="66"/>
  <c r="Q39" i="66"/>
  <c r="P39" i="66"/>
  <c r="O39" i="66"/>
  <c r="N39" i="66"/>
  <c r="M39" i="66"/>
  <c r="L39" i="66"/>
  <c r="K39" i="66"/>
  <c r="J39" i="66"/>
  <c r="I39" i="66"/>
  <c r="H39" i="66"/>
  <c r="G39" i="66"/>
  <c r="AB38" i="66"/>
  <c r="AA38" i="66"/>
  <c r="Z38" i="66"/>
  <c r="Y38" i="66"/>
  <c r="X38" i="66"/>
  <c r="W38" i="66"/>
  <c r="V38" i="66"/>
  <c r="U38" i="66"/>
  <c r="T38" i="66"/>
  <c r="S38" i="66"/>
  <c r="R38" i="66"/>
  <c r="Q38" i="66"/>
  <c r="P38" i="66"/>
  <c r="O38" i="66"/>
  <c r="N38" i="66"/>
  <c r="M38" i="66"/>
  <c r="L38" i="66"/>
  <c r="K38" i="66"/>
  <c r="J38" i="66"/>
  <c r="I38" i="66"/>
  <c r="H38" i="66"/>
  <c r="G38" i="66"/>
  <c r="AB37" i="66"/>
  <c r="AA37" i="66"/>
  <c r="Z37" i="66"/>
  <c r="Y37" i="66"/>
  <c r="X37" i="66"/>
  <c r="W37" i="66"/>
  <c r="V37" i="66"/>
  <c r="U37" i="66"/>
  <c r="T37" i="66"/>
  <c r="S37" i="66"/>
  <c r="R37" i="66"/>
  <c r="Q37" i="66"/>
  <c r="P37" i="66"/>
  <c r="O37" i="66"/>
  <c r="N37" i="66"/>
  <c r="M37" i="66"/>
  <c r="L37" i="66"/>
  <c r="K37" i="66"/>
  <c r="J37" i="66"/>
  <c r="I37" i="66"/>
  <c r="H37" i="66"/>
  <c r="G37" i="66"/>
  <c r="AB36" i="66"/>
  <c r="AA36" i="66"/>
  <c r="Z36" i="66"/>
  <c r="Y36" i="66"/>
  <c r="X36" i="66"/>
  <c r="W36" i="66"/>
  <c r="V36" i="66"/>
  <c r="U36" i="66"/>
  <c r="T36" i="66"/>
  <c r="S36" i="66"/>
  <c r="R36" i="66"/>
  <c r="Q36" i="66"/>
  <c r="P36" i="66"/>
  <c r="O36" i="66"/>
  <c r="N36" i="66"/>
  <c r="M36" i="66"/>
  <c r="L36" i="66"/>
  <c r="K36" i="66"/>
  <c r="J36" i="66"/>
  <c r="I36" i="66"/>
  <c r="H36" i="66"/>
  <c r="G36" i="66"/>
  <c r="AB35" i="66"/>
  <c r="AA35" i="66"/>
  <c r="Z35" i="66"/>
  <c r="Y35" i="66"/>
  <c r="X35" i="66"/>
  <c r="W35" i="66"/>
  <c r="V35" i="66"/>
  <c r="U35" i="66"/>
  <c r="T35" i="66"/>
  <c r="S35" i="66"/>
  <c r="R35" i="66"/>
  <c r="Q35" i="66"/>
  <c r="P35" i="66"/>
  <c r="O35" i="66"/>
  <c r="N35" i="66"/>
  <c r="M35" i="66"/>
  <c r="L35" i="66"/>
  <c r="K35" i="66"/>
  <c r="J35" i="66"/>
  <c r="I35" i="66"/>
  <c r="H35" i="66"/>
  <c r="G35" i="66"/>
  <c r="AB34" i="66"/>
  <c r="AA34" i="66"/>
  <c r="Z34" i="66"/>
  <c r="Y34" i="66"/>
  <c r="X34" i="66"/>
  <c r="W34" i="66"/>
  <c r="V34" i="66"/>
  <c r="U34" i="66"/>
  <c r="T34" i="66"/>
  <c r="S34" i="66"/>
  <c r="R34" i="66"/>
  <c r="Q34" i="66"/>
  <c r="P34" i="66"/>
  <c r="O34" i="66"/>
  <c r="N34" i="66"/>
  <c r="M34" i="66"/>
  <c r="L34" i="66"/>
  <c r="K34" i="66"/>
  <c r="J34" i="66"/>
  <c r="I34" i="66"/>
  <c r="H34" i="66"/>
  <c r="G34" i="66"/>
  <c r="AB33" i="66"/>
  <c r="AA33" i="66"/>
  <c r="Z33" i="66"/>
  <c r="Y33" i="66"/>
  <c r="X33" i="66"/>
  <c r="W33" i="66"/>
  <c r="V33" i="66"/>
  <c r="U33" i="66"/>
  <c r="T33" i="66"/>
  <c r="S33" i="66"/>
  <c r="R33" i="66"/>
  <c r="Q33" i="66"/>
  <c r="P33" i="66"/>
  <c r="O33" i="66"/>
  <c r="N33" i="66"/>
  <c r="M33" i="66"/>
  <c r="L33" i="66"/>
  <c r="K33" i="66"/>
  <c r="J33" i="66"/>
  <c r="I33" i="66"/>
  <c r="H33" i="66"/>
  <c r="G33" i="66"/>
  <c r="AB32" i="66"/>
  <c r="AA32" i="66"/>
  <c r="Z32" i="66"/>
  <c r="Y32" i="66"/>
  <c r="X32" i="66"/>
  <c r="W32" i="66"/>
  <c r="V32" i="66"/>
  <c r="U32" i="66"/>
  <c r="T32" i="66"/>
  <c r="S32" i="66"/>
  <c r="R32" i="66"/>
  <c r="Q32" i="66"/>
  <c r="P32" i="66"/>
  <c r="O32" i="66"/>
  <c r="N32" i="66"/>
  <c r="M32" i="66"/>
  <c r="L32" i="66"/>
  <c r="K32" i="66"/>
  <c r="J32" i="66"/>
  <c r="I32" i="66"/>
  <c r="H32" i="66"/>
  <c r="G32" i="66"/>
  <c r="AB30" i="66"/>
  <c r="AA30" i="66"/>
  <c r="Z30" i="66"/>
  <c r="Y30" i="66"/>
  <c r="X30" i="66"/>
  <c r="W30" i="66"/>
  <c r="V30" i="66"/>
  <c r="U30" i="66"/>
  <c r="T30" i="66"/>
  <c r="S30" i="66"/>
  <c r="R30" i="66"/>
  <c r="Q30" i="66"/>
  <c r="P30" i="66"/>
  <c r="O30" i="66"/>
  <c r="N30" i="66"/>
  <c r="M30" i="66"/>
  <c r="L30" i="66"/>
  <c r="K30" i="66"/>
  <c r="J30" i="66"/>
  <c r="I30" i="66"/>
  <c r="H30" i="66"/>
  <c r="G30" i="66"/>
  <c r="AB29" i="66"/>
  <c r="AA29" i="66"/>
  <c r="Z29" i="66"/>
  <c r="Y29" i="66"/>
  <c r="X29" i="66"/>
  <c r="W29" i="66"/>
  <c r="V29" i="66"/>
  <c r="U29" i="66"/>
  <c r="T29" i="66"/>
  <c r="S29" i="66"/>
  <c r="R29" i="66"/>
  <c r="Q29" i="66"/>
  <c r="P29" i="66"/>
  <c r="O29" i="66"/>
  <c r="N29" i="66"/>
  <c r="M29" i="66"/>
  <c r="L29" i="66"/>
  <c r="K29" i="66"/>
  <c r="J29" i="66"/>
  <c r="I29" i="66"/>
  <c r="H29" i="66"/>
  <c r="G29" i="66"/>
  <c r="AB28" i="66"/>
  <c r="AA28" i="66"/>
  <c r="Z28" i="66"/>
  <c r="Y28" i="66"/>
  <c r="X28" i="66"/>
  <c r="W28" i="66"/>
  <c r="V28" i="66"/>
  <c r="U28" i="66"/>
  <c r="T28" i="66"/>
  <c r="S28" i="66"/>
  <c r="R28" i="66"/>
  <c r="Q28" i="66"/>
  <c r="P28" i="66"/>
  <c r="O28" i="66"/>
  <c r="N28" i="66"/>
  <c r="M28" i="66"/>
  <c r="L28" i="66"/>
  <c r="K28" i="66"/>
  <c r="J28" i="66"/>
  <c r="I28" i="66"/>
  <c r="H28" i="66"/>
  <c r="G28" i="66"/>
  <c r="T13" i="93" l="1"/>
  <c r="E190" i="66"/>
  <c r="O172" i="66"/>
  <c r="M172" i="66"/>
  <c r="AAB126" i="66"/>
  <c r="GX128" i="66"/>
  <c r="QM127" i="66"/>
  <c r="ACK126" i="66"/>
  <c r="ACG126" i="66"/>
  <c r="ACC126" i="66"/>
  <c r="ABY126" i="66"/>
  <c r="ABU126" i="66"/>
  <c r="ABQ126" i="66"/>
  <c r="ABM126" i="66"/>
  <c r="ABI126" i="66"/>
  <c r="ABE126" i="66"/>
  <c r="ABA126" i="66"/>
  <c r="AAW126" i="66"/>
  <c r="AAS126" i="66"/>
  <c r="AAO126" i="66"/>
  <c r="AAK126" i="66"/>
  <c r="AAG126" i="66"/>
  <c r="AAC126" i="66"/>
  <c r="ZY126" i="66"/>
  <c r="ZU126" i="66"/>
  <c r="ZQ126" i="66"/>
  <c r="ZM126" i="66"/>
  <c r="ZI126" i="66"/>
  <c r="ZE126" i="66"/>
  <c r="ACI126" i="66"/>
  <c r="ACE126" i="66"/>
  <c r="ACA126" i="66"/>
  <c r="ABW126" i="66"/>
  <c r="ABS126" i="66"/>
  <c r="ABO126" i="66"/>
  <c r="ABK126" i="66"/>
  <c r="ABG126" i="66"/>
  <c r="ABC126" i="66"/>
  <c r="AAY126" i="66"/>
  <c r="AAU126" i="66"/>
  <c r="AAQ126" i="66"/>
  <c r="AAM126" i="66"/>
  <c r="AAI126" i="66"/>
  <c r="AAE126" i="66"/>
  <c r="AAA126" i="66"/>
  <c r="ZW126" i="66"/>
  <c r="ZS126" i="66"/>
  <c r="ZO126" i="66"/>
  <c r="ZK126" i="66"/>
  <c r="ZG126" i="66"/>
  <c r="ZC126" i="66"/>
  <c r="YY126" i="66"/>
  <c r="ACD126" i="66"/>
  <c r="ABV126" i="66"/>
  <c r="ABN126" i="66"/>
  <c r="ABF126" i="66"/>
  <c r="AAX126" i="66"/>
  <c r="AAP126" i="66"/>
  <c r="AAH126" i="66"/>
  <c r="ZZ126" i="66"/>
  <c r="ZR126" i="66"/>
  <c r="ZJ126" i="66"/>
  <c r="ZB126" i="66"/>
  <c r="YW126" i="66"/>
  <c r="YS126" i="66"/>
  <c r="YO126" i="66"/>
  <c r="YK126" i="66"/>
  <c r="YG126" i="66"/>
  <c r="YC126" i="66"/>
  <c r="XY126" i="66"/>
  <c r="XU126" i="66"/>
  <c r="XQ126" i="66"/>
  <c r="XM126" i="66"/>
  <c r="XI126" i="66"/>
  <c r="XE126" i="66"/>
  <c r="XA126" i="66"/>
  <c r="WW126" i="66"/>
  <c r="WS126" i="66"/>
  <c r="WO126" i="66"/>
  <c r="WK126" i="66"/>
  <c r="WG126" i="66"/>
  <c r="WC126" i="66"/>
  <c r="VY126" i="66"/>
  <c r="VU126" i="66"/>
  <c r="VQ126" i="66"/>
  <c r="VM126" i="66"/>
  <c r="VI126" i="66"/>
  <c r="VE126" i="66"/>
  <c r="VA126" i="66"/>
  <c r="UW126" i="66"/>
  <c r="US126" i="66"/>
  <c r="UO126" i="66"/>
  <c r="UK126" i="66"/>
  <c r="UG126" i="66"/>
  <c r="UC126" i="66"/>
  <c r="TY126" i="66"/>
  <c r="TU126" i="66"/>
  <c r="TQ126" i="66"/>
  <c r="TM126" i="66"/>
  <c r="TI126" i="66"/>
  <c r="TE126" i="66"/>
  <c r="TA126" i="66"/>
  <c r="SW126" i="66"/>
  <c r="SS126" i="66"/>
  <c r="SO126" i="66"/>
  <c r="SK126" i="66"/>
  <c r="SG126" i="66"/>
  <c r="SC126" i="66"/>
  <c r="RY126" i="66"/>
  <c r="RU126" i="66"/>
  <c r="RQ126" i="66"/>
  <c r="RM126" i="66"/>
  <c r="RI126" i="66"/>
  <c r="RE126" i="66"/>
  <c r="RA126" i="66"/>
  <c r="QW126" i="66"/>
  <c r="QS126" i="66"/>
  <c r="QO126" i="66"/>
  <c r="QK126" i="66"/>
  <c r="QG126" i="66"/>
  <c r="QC126" i="66"/>
  <c r="PY126" i="66"/>
  <c r="PU126" i="66"/>
  <c r="PQ126" i="66"/>
  <c r="PM126" i="66"/>
  <c r="PI126" i="66"/>
  <c r="PE126" i="66"/>
  <c r="PA126" i="66"/>
  <c r="OW126" i="66"/>
  <c r="OS126" i="66"/>
  <c r="OO126" i="66"/>
  <c r="OK126" i="66"/>
  <c r="OG126" i="66"/>
  <c r="OC126" i="66"/>
  <c r="NY126" i="66"/>
  <c r="NU126" i="66"/>
  <c r="NQ126" i="66"/>
  <c r="NM126" i="66"/>
  <c r="NI126" i="66"/>
  <c r="NE126" i="66"/>
  <c r="NA126" i="66"/>
  <c r="MW126" i="66"/>
  <c r="MS126" i="66"/>
  <c r="MO126" i="66"/>
  <c r="MK126" i="66"/>
  <c r="MG126" i="66"/>
  <c r="MC126" i="66"/>
  <c r="LY126" i="66"/>
  <c r="LU126" i="66"/>
  <c r="LQ126" i="66"/>
  <c r="LM126" i="66"/>
  <c r="LI126" i="66"/>
  <c r="LE126" i="66"/>
  <c r="LA126" i="66"/>
  <c r="KW126" i="66"/>
  <c r="KS126" i="66"/>
  <c r="KO126" i="66"/>
  <c r="KK126" i="66"/>
  <c r="KG126" i="66"/>
  <c r="KC126" i="66"/>
  <c r="JY126" i="66"/>
  <c r="JU126" i="66"/>
  <c r="JQ126" i="66"/>
  <c r="JM126" i="66"/>
  <c r="JI126" i="66"/>
  <c r="JE126" i="66"/>
  <c r="JA126" i="66"/>
  <c r="IW126" i="66"/>
  <c r="IS126" i="66"/>
  <c r="IO126" i="66"/>
  <c r="IK126" i="66"/>
  <c r="IG126" i="66"/>
  <c r="IC126" i="66"/>
  <c r="HY126" i="66"/>
  <c r="HU126" i="66"/>
  <c r="HQ126" i="66"/>
  <c r="HM126" i="66"/>
  <c r="HI126" i="66"/>
  <c r="HE126" i="66"/>
  <c r="HA126" i="66"/>
  <c r="GW126" i="66"/>
  <c r="GS126" i="66"/>
  <c r="GO126" i="66"/>
  <c r="GK126" i="66"/>
  <c r="GG126" i="66"/>
  <c r="GC126" i="66"/>
  <c r="FY126" i="66"/>
  <c r="FU126" i="66"/>
  <c r="FQ126" i="66"/>
  <c r="FM126" i="66"/>
  <c r="FI126" i="66"/>
  <c r="FE126" i="66"/>
  <c r="FA126" i="66"/>
  <c r="EW126" i="66"/>
  <c r="ES126" i="66"/>
  <c r="EO126" i="66"/>
  <c r="EK126" i="66"/>
  <c r="EG126" i="66"/>
  <c r="EC126" i="66"/>
  <c r="DY126" i="66"/>
  <c r="DU126" i="66"/>
  <c r="DQ126" i="66"/>
  <c r="DM126" i="66"/>
  <c r="DI126" i="66"/>
  <c r="DE126" i="66"/>
  <c r="DA126" i="66"/>
  <c r="CW126" i="66"/>
  <c r="CS126" i="66"/>
  <c r="CO126" i="66"/>
  <c r="CK126" i="66"/>
  <c r="CG126" i="66"/>
  <c r="CC126" i="66"/>
  <c r="BY126" i="66"/>
  <c r="BU126" i="66"/>
  <c r="BQ126" i="66"/>
  <c r="BM126" i="66"/>
  <c r="BI126" i="66"/>
  <c r="BE126" i="66"/>
  <c r="BA126" i="66"/>
  <c r="AW126" i="66"/>
  <c r="AS126" i="66"/>
  <c r="AO126" i="66"/>
  <c r="AK126" i="66"/>
  <c r="AG126" i="66"/>
  <c r="AC126" i="66"/>
  <c r="Y126" i="66"/>
  <c r="U126" i="66"/>
  <c r="Q126" i="66"/>
  <c r="M126" i="66"/>
  <c r="I126" i="66"/>
  <c r="E126" i="66"/>
  <c r="ACJ126" i="66"/>
  <c r="ACB126" i="66"/>
  <c r="ABT126" i="66"/>
  <c r="ABL126" i="66"/>
  <c r="ABD126" i="66"/>
  <c r="AAV126" i="66"/>
  <c r="AAN126" i="66"/>
  <c r="AAF126" i="66"/>
  <c r="ZX126" i="66"/>
  <c r="ZP126" i="66"/>
  <c r="ZH126" i="66"/>
  <c r="ZA126" i="66"/>
  <c r="YV126" i="66"/>
  <c r="YR126" i="66"/>
  <c r="YN126" i="66"/>
  <c r="YJ126" i="66"/>
  <c r="YF126" i="66"/>
  <c r="YB126" i="66"/>
  <c r="XX126" i="66"/>
  <c r="XT126" i="66"/>
  <c r="XP126" i="66"/>
  <c r="XL126" i="66"/>
  <c r="XH126" i="66"/>
  <c r="XD126" i="66"/>
  <c r="WZ126" i="66"/>
  <c r="WV126" i="66"/>
  <c r="WR126" i="66"/>
  <c r="WN126" i="66"/>
  <c r="WJ126" i="66"/>
  <c r="WF126" i="66"/>
  <c r="WB126" i="66"/>
  <c r="VX126" i="66"/>
  <c r="VT126" i="66"/>
  <c r="VP126" i="66"/>
  <c r="VL126" i="66"/>
  <c r="VH126" i="66"/>
  <c r="VD126" i="66"/>
  <c r="UZ126" i="66"/>
  <c r="UV126" i="66"/>
  <c r="UR126" i="66"/>
  <c r="UN126" i="66"/>
  <c r="UJ126" i="66"/>
  <c r="UF126" i="66"/>
  <c r="UB126" i="66"/>
  <c r="TX126" i="66"/>
  <c r="TT126" i="66"/>
  <c r="TP126" i="66"/>
  <c r="TL126" i="66"/>
  <c r="TH126" i="66"/>
  <c r="TD126" i="66"/>
  <c r="SZ126" i="66"/>
  <c r="SV126" i="66"/>
  <c r="SR126" i="66"/>
  <c r="SN126" i="66"/>
  <c r="SJ126" i="66"/>
  <c r="SF126" i="66"/>
  <c r="SB126" i="66"/>
  <c r="RX126" i="66"/>
  <c r="RT126" i="66"/>
  <c r="RP126" i="66"/>
  <c r="RL126" i="66"/>
  <c r="RH126" i="66"/>
  <c r="RD126" i="66"/>
  <c r="QZ126" i="66"/>
  <c r="QV126" i="66"/>
  <c r="QR126" i="66"/>
  <c r="QN126" i="66"/>
  <c r="QJ126" i="66"/>
  <c r="QF126" i="66"/>
  <c r="QB126" i="66"/>
  <c r="PX126" i="66"/>
  <c r="PT126" i="66"/>
  <c r="PP126" i="66"/>
  <c r="PL126" i="66"/>
  <c r="PH126" i="66"/>
  <c r="PD126" i="66"/>
  <c r="OZ126" i="66"/>
  <c r="OV126" i="66"/>
  <c r="OR126" i="66"/>
  <c r="ON126" i="66"/>
  <c r="OJ126" i="66"/>
  <c r="OF126" i="66"/>
  <c r="OB126" i="66"/>
  <c r="NX126" i="66"/>
  <c r="NT126" i="66"/>
  <c r="NP126" i="66"/>
  <c r="NL126" i="66"/>
  <c r="NH126" i="66"/>
  <c r="ND126" i="66"/>
  <c r="MZ126" i="66"/>
  <c r="MV126" i="66"/>
  <c r="MR126" i="66"/>
  <c r="MN126" i="66"/>
  <c r="MJ126" i="66"/>
  <c r="MF126" i="66"/>
  <c r="MB126" i="66"/>
  <c r="LX126" i="66"/>
  <c r="LT126" i="66"/>
  <c r="LP126" i="66"/>
  <c r="LL126" i="66"/>
  <c r="LH126" i="66"/>
  <c r="LD126" i="66"/>
  <c r="KZ126" i="66"/>
  <c r="KV126" i="66"/>
  <c r="KR126" i="66"/>
  <c r="KN126" i="66"/>
  <c r="KJ126" i="66"/>
  <c r="KF126" i="66"/>
  <c r="KB126" i="66"/>
  <c r="JX126" i="66"/>
  <c r="JT126" i="66"/>
  <c r="JP126" i="66"/>
  <c r="JL126" i="66"/>
  <c r="JH126" i="66"/>
  <c r="JD126" i="66"/>
  <c r="IZ126" i="66"/>
  <c r="IV126" i="66"/>
  <c r="IR126" i="66"/>
  <c r="IN126" i="66"/>
  <c r="IJ126" i="66"/>
  <c r="IF126" i="66"/>
  <c r="IB126" i="66"/>
  <c r="HX126" i="66"/>
  <c r="HT126" i="66"/>
  <c r="HP126" i="66"/>
  <c r="HL126" i="66"/>
  <c r="HH126" i="66"/>
  <c r="HD126" i="66"/>
  <c r="GZ126" i="66"/>
  <c r="GV126" i="66"/>
  <c r="GR126" i="66"/>
  <c r="GN126" i="66"/>
  <c r="GJ126" i="66"/>
  <c r="GF126" i="66"/>
  <c r="GB126" i="66"/>
  <c r="FX126" i="66"/>
  <c r="FT126" i="66"/>
  <c r="FP126" i="66"/>
  <c r="FL126" i="66"/>
  <c r="FH126" i="66"/>
  <c r="FD126" i="66"/>
  <c r="EZ126" i="66"/>
  <c r="EV126" i="66"/>
  <c r="ER126" i="66"/>
  <c r="EN126" i="66"/>
  <c r="EJ126" i="66"/>
  <c r="EF126" i="66"/>
  <c r="EB126" i="66"/>
  <c r="DX126" i="66"/>
  <c r="DT126" i="66"/>
  <c r="DP126" i="66"/>
  <c r="DL126" i="66"/>
  <c r="DH126" i="66"/>
  <c r="DD126" i="66"/>
  <c r="CZ126" i="66"/>
  <c r="CV126" i="66"/>
  <c r="CR126" i="66"/>
  <c r="CN126" i="66"/>
  <c r="CJ126" i="66"/>
  <c r="CF126" i="66"/>
  <c r="CB126" i="66"/>
  <c r="BX126" i="66"/>
  <c r="BT126" i="66"/>
  <c r="BP126" i="66"/>
  <c r="BL126" i="66"/>
  <c r="BH126" i="66"/>
  <c r="BD126" i="66"/>
  <c r="AZ126" i="66"/>
  <c r="AV126" i="66"/>
  <c r="AR126" i="66"/>
  <c r="AN126" i="66"/>
  <c r="AJ126" i="66"/>
  <c r="AF126" i="66"/>
  <c r="AB126" i="66"/>
  <c r="X126" i="66"/>
  <c r="T126" i="66"/>
  <c r="P126" i="66"/>
  <c r="L126" i="66"/>
  <c r="H126" i="66"/>
  <c r="ACH126" i="66"/>
  <c r="ABZ126" i="66"/>
  <c r="ABR126" i="66"/>
  <c r="ABJ126" i="66"/>
  <c r="ABB126" i="66"/>
  <c r="AAT126" i="66"/>
  <c r="AAL126" i="66"/>
  <c r="AAD126" i="66"/>
  <c r="ZV126" i="66"/>
  <c r="ZN126" i="66"/>
  <c r="ZF126" i="66"/>
  <c r="YZ126" i="66"/>
  <c r="YU126" i="66"/>
  <c r="YQ126" i="66"/>
  <c r="YM126" i="66"/>
  <c r="YI126" i="66"/>
  <c r="YE126" i="66"/>
  <c r="YA126" i="66"/>
  <c r="XW126" i="66"/>
  <c r="XS126" i="66"/>
  <c r="XO126" i="66"/>
  <c r="XK126" i="66"/>
  <c r="XG126" i="66"/>
  <c r="XC126" i="66"/>
  <c r="WY126" i="66"/>
  <c r="WU126" i="66"/>
  <c r="WQ126" i="66"/>
  <c r="WM126" i="66"/>
  <c r="WI126" i="66"/>
  <c r="WE126" i="66"/>
  <c r="WA126" i="66"/>
  <c r="VW126" i="66"/>
  <c r="VS126" i="66"/>
  <c r="VO126" i="66"/>
  <c r="VK126" i="66"/>
  <c r="VG126" i="66"/>
  <c r="VC126" i="66"/>
  <c r="UY126" i="66"/>
  <c r="UU126" i="66"/>
  <c r="UQ126" i="66"/>
  <c r="UM126" i="66"/>
  <c r="UI126" i="66"/>
  <c r="UE126" i="66"/>
  <c r="UA126" i="66"/>
  <c r="TW126" i="66"/>
  <c r="TS126" i="66"/>
  <c r="TO126" i="66"/>
  <c r="TK126" i="66"/>
  <c r="TG126" i="66"/>
  <c r="TC126" i="66"/>
  <c r="SY126" i="66"/>
  <c r="SU126" i="66"/>
  <c r="SQ126" i="66"/>
  <c r="SM126" i="66"/>
  <c r="SI126" i="66"/>
  <c r="SE126" i="66"/>
  <c r="SA126" i="66"/>
  <c r="RW126" i="66"/>
  <c r="RS126" i="66"/>
  <c r="RO126" i="66"/>
  <c r="RK126" i="66"/>
  <c r="RG126" i="66"/>
  <c r="RC126" i="66"/>
  <c r="QY126" i="66"/>
  <c r="QU126" i="66"/>
  <c r="QQ126" i="66"/>
  <c r="QM126" i="66"/>
  <c r="QI126" i="66"/>
  <c r="QE126" i="66"/>
  <c r="QA126" i="66"/>
  <c r="PW126" i="66"/>
  <c r="PS126" i="66"/>
  <c r="PO126" i="66"/>
  <c r="PK126" i="66"/>
  <c r="PG126" i="66"/>
  <c r="PC126" i="66"/>
  <c r="OY126" i="66"/>
  <c r="OU126" i="66"/>
  <c r="OQ126" i="66"/>
  <c r="OM126" i="66"/>
  <c r="OI126" i="66"/>
  <c r="OE126" i="66"/>
  <c r="OA126" i="66"/>
  <c r="NW126" i="66"/>
  <c r="NS126" i="66"/>
  <c r="NO126" i="66"/>
  <c r="NK126" i="66"/>
  <c r="NG126" i="66"/>
  <c r="NC126" i="66"/>
  <c r="MY126" i="66"/>
  <c r="MU126" i="66"/>
  <c r="MQ126" i="66"/>
  <c r="MM126" i="66"/>
  <c r="MI126" i="66"/>
  <c r="ME126" i="66"/>
  <c r="MA126" i="66"/>
  <c r="LW126" i="66"/>
  <c r="LS126" i="66"/>
  <c r="LO126" i="66"/>
  <c r="LK126" i="66"/>
  <c r="LG126" i="66"/>
  <c r="LC126" i="66"/>
  <c r="KY126" i="66"/>
  <c r="KU126" i="66"/>
  <c r="KQ126" i="66"/>
  <c r="KM126" i="66"/>
  <c r="KI126" i="66"/>
  <c r="KE126" i="66"/>
  <c r="KA126" i="66"/>
  <c r="JW126" i="66"/>
  <c r="JS126" i="66"/>
  <c r="JO126" i="66"/>
  <c r="JK126" i="66"/>
  <c r="JG126" i="66"/>
  <c r="JC126" i="66"/>
  <c r="IY126" i="66"/>
  <c r="IU126" i="66"/>
  <c r="IQ126" i="66"/>
  <c r="IM126" i="66"/>
  <c r="II126" i="66"/>
  <c r="IE126" i="66"/>
  <c r="IA126" i="66"/>
  <c r="HW126" i="66"/>
  <c r="HS126" i="66"/>
  <c r="HO126" i="66"/>
  <c r="HK126" i="66"/>
  <c r="HG126" i="66"/>
  <c r="HC126" i="66"/>
  <c r="GY126" i="66"/>
  <c r="GU126" i="66"/>
  <c r="GQ126" i="66"/>
  <c r="GM126" i="66"/>
  <c r="GI126" i="66"/>
  <c r="GE126" i="66"/>
  <c r="GA126" i="66"/>
  <c r="FW126" i="66"/>
  <c r="FS126" i="66"/>
  <c r="FO126" i="66"/>
  <c r="FK126" i="66"/>
  <c r="FG126" i="66"/>
  <c r="FC126" i="66"/>
  <c r="EY126" i="66"/>
  <c r="EU126" i="66"/>
  <c r="EQ126" i="66"/>
  <c r="EM126" i="66"/>
  <c r="EI126" i="66"/>
  <c r="EE126" i="66"/>
  <c r="EA126" i="66"/>
  <c r="DW126" i="66"/>
  <c r="DS126" i="66"/>
  <c r="DO126" i="66"/>
  <c r="DK126" i="66"/>
  <c r="DG126" i="66"/>
  <c r="DC126" i="66"/>
  <c r="CY126" i="66"/>
  <c r="CU126" i="66"/>
  <c r="CQ126" i="66"/>
  <c r="CM126" i="66"/>
  <c r="CI126" i="66"/>
  <c r="CE126" i="66"/>
  <c r="CA126" i="66"/>
  <c r="BW126" i="66"/>
  <c r="BS126" i="66"/>
  <c r="BO126" i="66"/>
  <c r="BK126" i="66"/>
  <c r="BG126" i="66"/>
  <c r="BC126" i="66"/>
  <c r="AY126" i="66"/>
  <c r="AU126" i="66"/>
  <c r="AQ126" i="66"/>
  <c r="AM126" i="66"/>
  <c r="AI126" i="66"/>
  <c r="AE126" i="66"/>
  <c r="AA126" i="66"/>
  <c r="W126" i="66"/>
  <c r="S126" i="66"/>
  <c r="O126" i="66"/>
  <c r="K126" i="66"/>
  <c r="G126" i="66"/>
  <c r="ACF126" i="66"/>
  <c r="AAZ126" i="66"/>
  <c r="ZT126" i="66"/>
  <c r="YT126" i="66"/>
  <c r="YD126" i="66"/>
  <c r="XN126" i="66"/>
  <c r="WX126" i="66"/>
  <c r="WH126" i="66"/>
  <c r="VR126" i="66"/>
  <c r="VB126" i="66"/>
  <c r="UL126" i="66"/>
  <c r="TV126" i="66"/>
  <c r="TF126" i="66"/>
  <c r="SP126" i="66"/>
  <c r="RZ126" i="66"/>
  <c r="RJ126" i="66"/>
  <c r="QT126" i="66"/>
  <c r="QD126" i="66"/>
  <c r="PN126" i="66"/>
  <c r="OX126" i="66"/>
  <c r="OH126" i="66"/>
  <c r="NR126" i="66"/>
  <c r="NB126" i="66"/>
  <c r="ML126" i="66"/>
  <c r="LV126" i="66"/>
  <c r="LF126" i="66"/>
  <c r="KP126" i="66"/>
  <c r="JZ126" i="66"/>
  <c r="JJ126" i="66"/>
  <c r="IT126" i="66"/>
  <c r="ID126" i="66"/>
  <c r="HN126" i="66"/>
  <c r="GX126" i="66"/>
  <c r="GH126" i="66"/>
  <c r="FR126" i="66"/>
  <c r="FB126" i="66"/>
  <c r="EL126" i="66"/>
  <c r="DV126" i="66"/>
  <c r="DF126" i="66"/>
  <c r="CP126" i="66"/>
  <c r="BZ126" i="66"/>
  <c r="BJ126" i="66"/>
  <c r="AT126" i="66"/>
  <c r="AD126" i="66"/>
  <c r="N126" i="66"/>
  <c r="ABX126" i="66"/>
  <c r="AAR126" i="66"/>
  <c r="ZL126" i="66"/>
  <c r="YP126" i="66"/>
  <c r="XZ126" i="66"/>
  <c r="XJ126" i="66"/>
  <c r="WT126" i="66"/>
  <c r="WD126" i="66"/>
  <c r="VN126" i="66"/>
  <c r="UX126" i="66"/>
  <c r="UH126" i="66"/>
  <c r="TR126" i="66"/>
  <c r="TB126" i="66"/>
  <c r="SL126" i="66"/>
  <c r="RV126" i="66"/>
  <c r="RF126" i="66"/>
  <c r="QP126" i="66"/>
  <c r="PZ126" i="66"/>
  <c r="PJ126" i="66"/>
  <c r="OT126" i="66"/>
  <c r="OD126" i="66"/>
  <c r="NN126" i="66"/>
  <c r="MX126" i="66"/>
  <c r="MH126" i="66"/>
  <c r="LR126" i="66"/>
  <c r="LB126" i="66"/>
  <c r="KL126" i="66"/>
  <c r="JV126" i="66"/>
  <c r="JF126" i="66"/>
  <c r="IP126" i="66"/>
  <c r="HZ126" i="66"/>
  <c r="HJ126" i="66"/>
  <c r="GT126" i="66"/>
  <c r="GD126" i="66"/>
  <c r="FN126" i="66"/>
  <c r="EX126" i="66"/>
  <c r="EH126" i="66"/>
  <c r="DR126" i="66"/>
  <c r="DB126" i="66"/>
  <c r="CL126" i="66"/>
  <c r="BV126" i="66"/>
  <c r="BF126" i="66"/>
  <c r="AP126" i="66"/>
  <c r="Z126" i="66"/>
  <c r="J126" i="66"/>
  <c r="ABP126" i="66"/>
  <c r="AAJ126" i="66"/>
  <c r="ZD126" i="66"/>
  <c r="YL126" i="66"/>
  <c r="XV126" i="66"/>
  <c r="XF126" i="66"/>
  <c r="WP126" i="66"/>
  <c r="VZ126" i="66"/>
  <c r="VJ126" i="66"/>
  <c r="UT126" i="66"/>
  <c r="UD126" i="66"/>
  <c r="TN126" i="66"/>
  <c r="SX126" i="66"/>
  <c r="SH126" i="66"/>
  <c r="RR126" i="66"/>
  <c r="RB126" i="66"/>
  <c r="QL126" i="66"/>
  <c r="PV126" i="66"/>
  <c r="PF126" i="66"/>
  <c r="OP126" i="66"/>
  <c r="NZ126" i="66"/>
  <c r="NJ126" i="66"/>
  <c r="MT126" i="66"/>
  <c r="MD126" i="66"/>
  <c r="LN126" i="66"/>
  <c r="KX126" i="66"/>
  <c r="KH126" i="66"/>
  <c r="JR126" i="66"/>
  <c r="JB126" i="66"/>
  <c r="IL126" i="66"/>
  <c r="HV126" i="66"/>
  <c r="HF126" i="66"/>
  <c r="GP126" i="66"/>
  <c r="FZ126" i="66"/>
  <c r="FJ126" i="66"/>
  <c r="ET126" i="66"/>
  <c r="ED126" i="66"/>
  <c r="DN126" i="66"/>
  <c r="CX126" i="66"/>
  <c r="CH126" i="66"/>
  <c r="BR126" i="66"/>
  <c r="BB126" i="66"/>
  <c r="AL126" i="66"/>
  <c r="V126" i="66"/>
  <c r="F126" i="66"/>
  <c r="YX126" i="66"/>
  <c r="WL126" i="66"/>
  <c r="TZ126" i="66"/>
  <c r="RN126" i="66"/>
  <c r="PB126" i="66"/>
  <c r="MP126" i="66"/>
  <c r="KD126" i="66"/>
  <c r="HR126" i="66"/>
  <c r="FF126" i="66"/>
  <c r="CT126" i="66"/>
  <c r="AH126" i="66"/>
  <c r="ABH126" i="66"/>
  <c r="XR126" i="66"/>
  <c r="VF126" i="66"/>
  <c r="ST126" i="66"/>
  <c r="QH126" i="66"/>
  <c r="NV126" i="66"/>
  <c r="LJ126" i="66"/>
  <c r="IX126" i="66"/>
  <c r="GL126" i="66"/>
  <c r="DZ126" i="66"/>
  <c r="BN126" i="66"/>
  <c r="YH126" i="66"/>
  <c r="TJ126" i="66"/>
  <c r="OL126" i="66"/>
  <c r="JN126" i="66"/>
  <c r="EP126" i="66"/>
  <c r="R126" i="66"/>
  <c r="XB126" i="66"/>
  <c r="SD126" i="66"/>
  <c r="NF126" i="66"/>
  <c r="IH126" i="66"/>
  <c r="DJ126" i="66"/>
  <c r="VV126" i="66"/>
  <c r="QX126" i="66"/>
  <c r="LZ126" i="66"/>
  <c r="HB126" i="66"/>
  <c r="CD126" i="66"/>
  <c r="ACI128" i="66"/>
  <c r="ACE128" i="66"/>
  <c r="ACA128" i="66"/>
  <c r="ABW128" i="66"/>
  <c r="ABS128" i="66"/>
  <c r="ABO128" i="66"/>
  <c r="ABK128" i="66"/>
  <c r="ABG128" i="66"/>
  <c r="ABC128" i="66"/>
  <c r="AAY128" i="66"/>
  <c r="AAU128" i="66"/>
  <c r="AAQ128" i="66"/>
  <c r="AAM128" i="66"/>
  <c r="AAI128" i="66"/>
  <c r="AAE128" i="66"/>
  <c r="AAA128" i="66"/>
  <c r="ZW128" i="66"/>
  <c r="ZS128" i="66"/>
  <c r="ZO128" i="66"/>
  <c r="ZK128" i="66"/>
  <c r="ZG128" i="66"/>
  <c r="ZC128" i="66"/>
  <c r="YY128" i="66"/>
  <c r="YU128" i="66"/>
  <c r="YQ128" i="66"/>
  <c r="YM128" i="66"/>
  <c r="YI128" i="66"/>
  <c r="YE128" i="66"/>
  <c r="YA128" i="66"/>
  <c r="XW128" i="66"/>
  <c r="XS128" i="66"/>
  <c r="XO128" i="66"/>
  <c r="XK128" i="66"/>
  <c r="XG128" i="66"/>
  <c r="XC128" i="66"/>
  <c r="WY128" i="66"/>
  <c r="WU128" i="66"/>
  <c r="WQ128" i="66"/>
  <c r="WM128" i="66"/>
  <c r="WI128" i="66"/>
  <c r="WE128" i="66"/>
  <c r="WA128" i="66"/>
  <c r="VW128" i="66"/>
  <c r="VS128" i="66"/>
  <c r="VO128" i="66"/>
  <c r="VK128" i="66"/>
  <c r="VG128" i="66"/>
  <c r="VC128" i="66"/>
  <c r="UY128" i="66"/>
  <c r="UU128" i="66"/>
  <c r="UQ128" i="66"/>
  <c r="UM128" i="66"/>
  <c r="UI128" i="66"/>
  <c r="UE128" i="66"/>
  <c r="UA128" i="66"/>
  <c r="TW128" i="66"/>
  <c r="TS128" i="66"/>
  <c r="TO128" i="66"/>
  <c r="TK128" i="66"/>
  <c r="TG128" i="66"/>
  <c r="TC128" i="66"/>
  <c r="SY128" i="66"/>
  <c r="SU128" i="66"/>
  <c r="SQ128" i="66"/>
  <c r="SM128" i="66"/>
  <c r="SI128" i="66"/>
  <c r="SE128" i="66"/>
  <c r="SA128" i="66"/>
  <c r="RW128" i="66"/>
  <c r="RS128" i="66"/>
  <c r="RO128" i="66"/>
  <c r="RK128" i="66"/>
  <c r="RG128" i="66"/>
  <c r="RC128" i="66"/>
  <c r="QY128" i="66"/>
  <c r="QU128" i="66"/>
  <c r="QQ128" i="66"/>
  <c r="QM128" i="66"/>
  <c r="QI128" i="66"/>
  <c r="QE128" i="66"/>
  <c r="QA128" i="66"/>
  <c r="PW128" i="66"/>
  <c r="PS128" i="66"/>
  <c r="PO128" i="66"/>
  <c r="PK128" i="66"/>
  <c r="PG128" i="66"/>
  <c r="PC128" i="66"/>
  <c r="OY128" i="66"/>
  <c r="OU128" i="66"/>
  <c r="OQ128" i="66"/>
  <c r="OM128" i="66"/>
  <c r="OI128" i="66"/>
  <c r="OE128" i="66"/>
  <c r="OA128" i="66"/>
  <c r="NW128" i="66"/>
  <c r="NS128" i="66"/>
  <c r="NO128" i="66"/>
  <c r="NK128" i="66"/>
  <c r="NG128" i="66"/>
  <c r="NC128" i="66"/>
  <c r="MY128" i="66"/>
  <c r="MU128" i="66"/>
  <c r="MQ128" i="66"/>
  <c r="MM128" i="66"/>
  <c r="MI128" i="66"/>
  <c r="ME128" i="66"/>
  <c r="MA128" i="66"/>
  <c r="LW128" i="66"/>
  <c r="LS128" i="66"/>
  <c r="LO128" i="66"/>
  <c r="LK128" i="66"/>
  <c r="LG128" i="66"/>
  <c r="LC128" i="66"/>
  <c r="KY128" i="66"/>
  <c r="KU128" i="66"/>
  <c r="KQ128" i="66"/>
  <c r="KM128" i="66"/>
  <c r="KI128" i="66"/>
  <c r="KE128" i="66"/>
  <c r="KA128" i="66"/>
  <c r="JW128" i="66"/>
  <c r="JS128" i="66"/>
  <c r="JO128" i="66"/>
  <c r="JK128" i="66"/>
  <c r="JG128" i="66"/>
  <c r="JC128" i="66"/>
  <c r="IY128" i="66"/>
  <c r="IU128" i="66"/>
  <c r="IQ128" i="66"/>
  <c r="IM128" i="66"/>
  <c r="II128" i="66"/>
  <c r="IE128" i="66"/>
  <c r="IA128" i="66"/>
  <c r="HW128" i="66"/>
  <c r="HS128" i="66"/>
  <c r="HO128" i="66"/>
  <c r="HK128" i="66"/>
  <c r="HG128" i="66"/>
  <c r="HC128" i="66"/>
  <c r="GY128" i="66"/>
  <c r="GU128" i="66"/>
  <c r="GQ128" i="66"/>
  <c r="GM128" i="66"/>
  <c r="GI128" i="66"/>
  <c r="GE128" i="66"/>
  <c r="GA128" i="66"/>
  <c r="FW128" i="66"/>
  <c r="FS128" i="66"/>
  <c r="FO128" i="66"/>
  <c r="FK128" i="66"/>
  <c r="FG128" i="66"/>
  <c r="FC128" i="66"/>
  <c r="EY128" i="66"/>
  <c r="EU128" i="66"/>
  <c r="EQ128" i="66"/>
  <c r="EM128" i="66"/>
  <c r="EI128" i="66"/>
  <c r="EE128" i="66"/>
  <c r="EA128" i="66"/>
  <c r="DW128" i="66"/>
  <c r="DS128" i="66"/>
  <c r="DO128" i="66"/>
  <c r="DK128" i="66"/>
  <c r="DG128" i="66"/>
  <c r="DC128" i="66"/>
  <c r="CY128" i="66"/>
  <c r="CU128" i="66"/>
  <c r="CQ128" i="66"/>
  <c r="CM128" i="66"/>
  <c r="CI128" i="66"/>
  <c r="CE128" i="66"/>
  <c r="CA128" i="66"/>
  <c r="BW128" i="66"/>
  <c r="BS128" i="66"/>
  <c r="BO128" i="66"/>
  <c r="BK128" i="66"/>
  <c r="BG128" i="66"/>
  <c r="BC128" i="66"/>
  <c r="AY128" i="66"/>
  <c r="AU128" i="66"/>
  <c r="AQ128" i="66"/>
  <c r="AM128" i="66"/>
  <c r="AI128" i="66"/>
  <c r="AE128" i="66"/>
  <c r="AA128" i="66"/>
  <c r="W128" i="66"/>
  <c r="S128" i="66"/>
  <c r="O128" i="66"/>
  <c r="K128" i="66"/>
  <c r="G128" i="66"/>
  <c r="ACK128" i="66"/>
  <c r="ACG128" i="66"/>
  <c r="ACC128" i="66"/>
  <c r="ABY128" i="66"/>
  <c r="ABU128" i="66"/>
  <c r="ABQ128" i="66"/>
  <c r="ABM128" i="66"/>
  <c r="ABI128" i="66"/>
  <c r="ABE128" i="66"/>
  <c r="ABA128" i="66"/>
  <c r="AAW128" i="66"/>
  <c r="AAS128" i="66"/>
  <c r="AAO128" i="66"/>
  <c r="AAK128" i="66"/>
  <c r="AAG128" i="66"/>
  <c r="AAC128" i="66"/>
  <c r="ZY128" i="66"/>
  <c r="ZU128" i="66"/>
  <c r="ZQ128" i="66"/>
  <c r="ZM128" i="66"/>
  <c r="ZI128" i="66"/>
  <c r="ZE128" i="66"/>
  <c r="ZA128" i="66"/>
  <c r="YW128" i="66"/>
  <c r="YS128" i="66"/>
  <c r="YO128" i="66"/>
  <c r="YK128" i="66"/>
  <c r="YG128" i="66"/>
  <c r="YC128" i="66"/>
  <c r="XY128" i="66"/>
  <c r="XU128" i="66"/>
  <c r="XQ128" i="66"/>
  <c r="XM128" i="66"/>
  <c r="XI128" i="66"/>
  <c r="XE128" i="66"/>
  <c r="XA128" i="66"/>
  <c r="WW128" i="66"/>
  <c r="WS128" i="66"/>
  <c r="WO128" i="66"/>
  <c r="WK128" i="66"/>
  <c r="WG128" i="66"/>
  <c r="WC128" i="66"/>
  <c r="VY128" i="66"/>
  <c r="VU128" i="66"/>
  <c r="VQ128" i="66"/>
  <c r="VM128" i="66"/>
  <c r="VI128" i="66"/>
  <c r="VE128" i="66"/>
  <c r="VA128" i="66"/>
  <c r="UW128" i="66"/>
  <c r="US128" i="66"/>
  <c r="UO128" i="66"/>
  <c r="UK128" i="66"/>
  <c r="UG128" i="66"/>
  <c r="UC128" i="66"/>
  <c r="TY128" i="66"/>
  <c r="TU128" i="66"/>
  <c r="TQ128" i="66"/>
  <c r="TM128" i="66"/>
  <c r="TI128" i="66"/>
  <c r="TE128" i="66"/>
  <c r="TA128" i="66"/>
  <c r="SW128" i="66"/>
  <c r="SS128" i="66"/>
  <c r="SO128" i="66"/>
  <c r="SK128" i="66"/>
  <c r="SG128" i="66"/>
  <c r="SC128" i="66"/>
  <c r="RY128" i="66"/>
  <c r="RU128" i="66"/>
  <c r="RQ128" i="66"/>
  <c r="RM128" i="66"/>
  <c r="RI128" i="66"/>
  <c r="RE128" i="66"/>
  <c r="RA128" i="66"/>
  <c r="QW128" i="66"/>
  <c r="QS128" i="66"/>
  <c r="QO128" i="66"/>
  <c r="QK128" i="66"/>
  <c r="QG128" i="66"/>
  <c r="QC128" i="66"/>
  <c r="PY128" i="66"/>
  <c r="PU128" i="66"/>
  <c r="PQ128" i="66"/>
  <c r="PM128" i="66"/>
  <c r="PI128" i="66"/>
  <c r="PE128" i="66"/>
  <c r="PA128" i="66"/>
  <c r="OW128" i="66"/>
  <c r="OS128" i="66"/>
  <c r="OO128" i="66"/>
  <c r="OK128" i="66"/>
  <c r="OG128" i="66"/>
  <c r="OC128" i="66"/>
  <c r="NY128" i="66"/>
  <c r="NU128" i="66"/>
  <c r="NQ128" i="66"/>
  <c r="NM128" i="66"/>
  <c r="NI128" i="66"/>
  <c r="NE128" i="66"/>
  <c r="NA128" i="66"/>
  <c r="MW128" i="66"/>
  <c r="MS128" i="66"/>
  <c r="MO128" i="66"/>
  <c r="MK128" i="66"/>
  <c r="MG128" i="66"/>
  <c r="MC128" i="66"/>
  <c r="LY128" i="66"/>
  <c r="LU128" i="66"/>
  <c r="LQ128" i="66"/>
  <c r="LM128" i="66"/>
  <c r="LI128" i="66"/>
  <c r="LE128" i="66"/>
  <c r="LA128" i="66"/>
  <c r="KW128" i="66"/>
  <c r="KS128" i="66"/>
  <c r="KO128" i="66"/>
  <c r="KK128" i="66"/>
  <c r="KG128" i="66"/>
  <c r="KC128" i="66"/>
  <c r="JY128" i="66"/>
  <c r="JU128" i="66"/>
  <c r="JQ128" i="66"/>
  <c r="JM128" i="66"/>
  <c r="JI128" i="66"/>
  <c r="JE128" i="66"/>
  <c r="JA128" i="66"/>
  <c r="IW128" i="66"/>
  <c r="IS128" i="66"/>
  <c r="IO128" i="66"/>
  <c r="IK128" i="66"/>
  <c r="IG128" i="66"/>
  <c r="IC128" i="66"/>
  <c r="HY128" i="66"/>
  <c r="HU128" i="66"/>
  <c r="HQ128" i="66"/>
  <c r="HM128" i="66"/>
  <c r="HI128" i="66"/>
  <c r="HE128" i="66"/>
  <c r="HA128" i="66"/>
  <c r="GW128" i="66"/>
  <c r="GS128" i="66"/>
  <c r="GO128" i="66"/>
  <c r="GK128" i="66"/>
  <c r="GG128" i="66"/>
  <c r="GC128" i="66"/>
  <c r="FY128" i="66"/>
  <c r="FU128" i="66"/>
  <c r="FQ128" i="66"/>
  <c r="FM128" i="66"/>
  <c r="FI128" i="66"/>
  <c r="FE128" i="66"/>
  <c r="FA128" i="66"/>
  <c r="EW128" i="66"/>
  <c r="ES128" i="66"/>
  <c r="EO128" i="66"/>
  <c r="EK128" i="66"/>
  <c r="EG128" i="66"/>
  <c r="EC128" i="66"/>
  <c r="DY128" i="66"/>
  <c r="DU128" i="66"/>
  <c r="DQ128" i="66"/>
  <c r="DM128" i="66"/>
  <c r="DI128" i="66"/>
  <c r="DE128" i="66"/>
  <c r="DA128" i="66"/>
  <c r="CW128" i="66"/>
  <c r="CS128" i="66"/>
  <c r="CO128" i="66"/>
  <c r="CK128" i="66"/>
  <c r="CG128" i="66"/>
  <c r="CC128" i="66"/>
  <c r="BY128" i="66"/>
  <c r="BU128" i="66"/>
  <c r="BQ128" i="66"/>
  <c r="BM128" i="66"/>
  <c r="BI128" i="66"/>
  <c r="BE128" i="66"/>
  <c r="BA128" i="66"/>
  <c r="AW128" i="66"/>
  <c r="AS128" i="66"/>
  <c r="AO128" i="66"/>
  <c r="AK128" i="66"/>
  <c r="AG128" i="66"/>
  <c r="AC128" i="66"/>
  <c r="Y128" i="66"/>
  <c r="U128" i="66"/>
  <c r="Q128" i="66"/>
  <c r="M128" i="66"/>
  <c r="I128" i="66"/>
  <c r="E128" i="66"/>
  <c r="ACJ128" i="66"/>
  <c r="ACB128" i="66"/>
  <c r="ABT128" i="66"/>
  <c r="ABL128" i="66"/>
  <c r="ABD128" i="66"/>
  <c r="AAV128" i="66"/>
  <c r="AAN128" i="66"/>
  <c r="AAF128" i="66"/>
  <c r="ZX128" i="66"/>
  <c r="ZP128" i="66"/>
  <c r="ZH128" i="66"/>
  <c r="YZ128" i="66"/>
  <c r="YR128" i="66"/>
  <c r="YJ128" i="66"/>
  <c r="YB128" i="66"/>
  <c r="XT128" i="66"/>
  <c r="XL128" i="66"/>
  <c r="XD128" i="66"/>
  <c r="WV128" i="66"/>
  <c r="WN128" i="66"/>
  <c r="WF128" i="66"/>
  <c r="VX128" i="66"/>
  <c r="VP128" i="66"/>
  <c r="VH128" i="66"/>
  <c r="UZ128" i="66"/>
  <c r="UR128" i="66"/>
  <c r="UJ128" i="66"/>
  <c r="UB128" i="66"/>
  <c r="TT128" i="66"/>
  <c r="TL128" i="66"/>
  <c r="TD128" i="66"/>
  <c r="SV128" i="66"/>
  <c r="SN128" i="66"/>
  <c r="SF128" i="66"/>
  <c r="RX128" i="66"/>
  <c r="RP128" i="66"/>
  <c r="RH128" i="66"/>
  <c r="QZ128" i="66"/>
  <c r="QR128" i="66"/>
  <c r="QJ128" i="66"/>
  <c r="QB128" i="66"/>
  <c r="PT128" i="66"/>
  <c r="PL128" i="66"/>
  <c r="PD128" i="66"/>
  <c r="OV128" i="66"/>
  <c r="ON128" i="66"/>
  <c r="OF128" i="66"/>
  <c r="NX128" i="66"/>
  <c r="NP128" i="66"/>
  <c r="NH128" i="66"/>
  <c r="MZ128" i="66"/>
  <c r="MR128" i="66"/>
  <c r="MJ128" i="66"/>
  <c r="MB128" i="66"/>
  <c r="LT128" i="66"/>
  <c r="LL128" i="66"/>
  <c r="LD128" i="66"/>
  <c r="KV128" i="66"/>
  <c r="KN128" i="66"/>
  <c r="KF128" i="66"/>
  <c r="JX128" i="66"/>
  <c r="JP128" i="66"/>
  <c r="JH128" i="66"/>
  <c r="IZ128" i="66"/>
  <c r="IR128" i="66"/>
  <c r="IJ128" i="66"/>
  <c r="IB128" i="66"/>
  <c r="HT128" i="66"/>
  <c r="HL128" i="66"/>
  <c r="HD128" i="66"/>
  <c r="GV128" i="66"/>
  <c r="GN128" i="66"/>
  <c r="GF128" i="66"/>
  <c r="FX128" i="66"/>
  <c r="FP128" i="66"/>
  <c r="FH128" i="66"/>
  <c r="EZ128" i="66"/>
  <c r="ER128" i="66"/>
  <c r="EJ128" i="66"/>
  <c r="EB128" i="66"/>
  <c r="DT128" i="66"/>
  <c r="DL128" i="66"/>
  <c r="DD128" i="66"/>
  <c r="CV128" i="66"/>
  <c r="CN128" i="66"/>
  <c r="CF128" i="66"/>
  <c r="BX128" i="66"/>
  <c r="BP128" i="66"/>
  <c r="BH128" i="66"/>
  <c r="AZ128" i="66"/>
  <c r="AR128" i="66"/>
  <c r="AJ128" i="66"/>
  <c r="AB128" i="66"/>
  <c r="T128" i="66"/>
  <c r="L128" i="66"/>
  <c r="ACH128" i="66"/>
  <c r="ABZ128" i="66"/>
  <c r="ABR128" i="66"/>
  <c r="ABJ128" i="66"/>
  <c r="ABB128" i="66"/>
  <c r="AAT128" i="66"/>
  <c r="AAL128" i="66"/>
  <c r="AAD128" i="66"/>
  <c r="ZV128" i="66"/>
  <c r="ZN128" i="66"/>
  <c r="ZF128" i="66"/>
  <c r="YX128" i="66"/>
  <c r="YP128" i="66"/>
  <c r="YH128" i="66"/>
  <c r="XZ128" i="66"/>
  <c r="XR128" i="66"/>
  <c r="XJ128" i="66"/>
  <c r="XB128" i="66"/>
  <c r="WT128" i="66"/>
  <c r="WL128" i="66"/>
  <c r="WD128" i="66"/>
  <c r="VV128" i="66"/>
  <c r="VN128" i="66"/>
  <c r="VF128" i="66"/>
  <c r="UX128" i="66"/>
  <c r="UP128" i="66"/>
  <c r="UH128" i="66"/>
  <c r="TZ128" i="66"/>
  <c r="TR128" i="66"/>
  <c r="TJ128" i="66"/>
  <c r="TB128" i="66"/>
  <c r="ST128" i="66"/>
  <c r="SL128" i="66"/>
  <c r="SD128" i="66"/>
  <c r="RV128" i="66"/>
  <c r="RN128" i="66"/>
  <c r="RF128" i="66"/>
  <c r="QX128" i="66"/>
  <c r="QP128" i="66"/>
  <c r="QH128" i="66"/>
  <c r="PZ128" i="66"/>
  <c r="PR128" i="66"/>
  <c r="PJ128" i="66"/>
  <c r="PB128" i="66"/>
  <c r="OT128" i="66"/>
  <c r="OL128" i="66"/>
  <c r="OD128" i="66"/>
  <c r="NV128" i="66"/>
  <c r="NN128" i="66"/>
  <c r="NF128" i="66"/>
  <c r="MX128" i="66"/>
  <c r="MP128" i="66"/>
  <c r="MH128" i="66"/>
  <c r="LZ128" i="66"/>
  <c r="LR128" i="66"/>
  <c r="LJ128" i="66"/>
  <c r="LB128" i="66"/>
  <c r="KT128" i="66"/>
  <c r="KL128" i="66"/>
  <c r="KD128" i="66"/>
  <c r="JV128" i="66"/>
  <c r="JN128" i="66"/>
  <c r="JF128" i="66"/>
  <c r="IX128" i="66"/>
  <c r="IP128" i="66"/>
  <c r="IH128" i="66"/>
  <c r="HZ128" i="66"/>
  <c r="HR128" i="66"/>
  <c r="HJ128" i="66"/>
  <c r="HB128" i="66"/>
  <c r="GT128" i="66"/>
  <c r="GL128" i="66"/>
  <c r="GD128" i="66"/>
  <c r="FV128" i="66"/>
  <c r="FN128" i="66"/>
  <c r="FF128" i="66"/>
  <c r="EX128" i="66"/>
  <c r="EP128" i="66"/>
  <c r="EH128" i="66"/>
  <c r="DZ128" i="66"/>
  <c r="DR128" i="66"/>
  <c r="DJ128" i="66"/>
  <c r="DB128" i="66"/>
  <c r="CT128" i="66"/>
  <c r="CL128" i="66"/>
  <c r="CD128" i="66"/>
  <c r="BV128" i="66"/>
  <c r="BN128" i="66"/>
  <c r="BF128" i="66"/>
  <c r="AX128" i="66"/>
  <c r="AP128" i="66"/>
  <c r="AH128" i="66"/>
  <c r="Z128" i="66"/>
  <c r="R128" i="66"/>
  <c r="J128" i="66"/>
  <c r="ACF128" i="66"/>
  <c r="ABX128" i="66"/>
  <c r="ABP128" i="66"/>
  <c r="ABH128" i="66"/>
  <c r="AAZ128" i="66"/>
  <c r="AAR128" i="66"/>
  <c r="AAJ128" i="66"/>
  <c r="AAB128" i="66"/>
  <c r="ZT128" i="66"/>
  <c r="ZL128" i="66"/>
  <c r="ZD128" i="66"/>
  <c r="YV128" i="66"/>
  <c r="YN128" i="66"/>
  <c r="YF128" i="66"/>
  <c r="XX128" i="66"/>
  <c r="XP128" i="66"/>
  <c r="XH128" i="66"/>
  <c r="WZ128" i="66"/>
  <c r="WR128" i="66"/>
  <c r="WJ128" i="66"/>
  <c r="WB128" i="66"/>
  <c r="VT128" i="66"/>
  <c r="VL128" i="66"/>
  <c r="VD128" i="66"/>
  <c r="UV128" i="66"/>
  <c r="UN128" i="66"/>
  <c r="UF128" i="66"/>
  <c r="TX128" i="66"/>
  <c r="TP128" i="66"/>
  <c r="TH128" i="66"/>
  <c r="SZ128" i="66"/>
  <c r="SR128" i="66"/>
  <c r="SJ128" i="66"/>
  <c r="SB128" i="66"/>
  <c r="RT128" i="66"/>
  <c r="RL128" i="66"/>
  <c r="RD128" i="66"/>
  <c r="QV128" i="66"/>
  <c r="QN128" i="66"/>
  <c r="QF128" i="66"/>
  <c r="PX128" i="66"/>
  <c r="PP128" i="66"/>
  <c r="PH128" i="66"/>
  <c r="OZ128" i="66"/>
  <c r="OR128" i="66"/>
  <c r="OJ128" i="66"/>
  <c r="OB128" i="66"/>
  <c r="NT128" i="66"/>
  <c r="NL128" i="66"/>
  <c r="ND128" i="66"/>
  <c r="MV128" i="66"/>
  <c r="MN128" i="66"/>
  <c r="MF128" i="66"/>
  <c r="LX128" i="66"/>
  <c r="LP128" i="66"/>
  <c r="LH128" i="66"/>
  <c r="KZ128" i="66"/>
  <c r="KR128" i="66"/>
  <c r="KJ128" i="66"/>
  <c r="KB128" i="66"/>
  <c r="JT128" i="66"/>
  <c r="JL128" i="66"/>
  <c r="JD128" i="66"/>
  <c r="IV128" i="66"/>
  <c r="IN128" i="66"/>
  <c r="IF128" i="66"/>
  <c r="HX128" i="66"/>
  <c r="HP128" i="66"/>
  <c r="HH128" i="66"/>
  <c r="GZ128" i="66"/>
  <c r="GR128" i="66"/>
  <c r="GJ128" i="66"/>
  <c r="GB128" i="66"/>
  <c r="FT128" i="66"/>
  <c r="FL128" i="66"/>
  <c r="FD128" i="66"/>
  <c r="EV128" i="66"/>
  <c r="EN128" i="66"/>
  <c r="EF128" i="66"/>
  <c r="DX128" i="66"/>
  <c r="DP128" i="66"/>
  <c r="DH128" i="66"/>
  <c r="CZ128" i="66"/>
  <c r="CR128" i="66"/>
  <c r="CJ128" i="66"/>
  <c r="CB128" i="66"/>
  <c r="BT128" i="66"/>
  <c r="BL128" i="66"/>
  <c r="BD128" i="66"/>
  <c r="AV128" i="66"/>
  <c r="AN128" i="66"/>
  <c r="AF128" i="66"/>
  <c r="X128" i="66"/>
  <c r="P128" i="66"/>
  <c r="H128" i="66"/>
  <c r="ABN128" i="66"/>
  <c r="AAH128" i="66"/>
  <c r="ZB128" i="66"/>
  <c r="XV128" i="66"/>
  <c r="WP128" i="66"/>
  <c r="VJ128" i="66"/>
  <c r="UD128" i="66"/>
  <c r="SX128" i="66"/>
  <c r="RR128" i="66"/>
  <c r="QL128" i="66"/>
  <c r="PF128" i="66"/>
  <c r="NZ128" i="66"/>
  <c r="MT128" i="66"/>
  <c r="LN128" i="66"/>
  <c r="KH128" i="66"/>
  <c r="JB128" i="66"/>
  <c r="HV128" i="66"/>
  <c r="GP128" i="66"/>
  <c r="FJ128" i="66"/>
  <c r="ED128" i="66"/>
  <c r="CX128" i="66"/>
  <c r="BR128" i="66"/>
  <c r="AL128" i="66"/>
  <c r="F128" i="66"/>
  <c r="ABF128" i="66"/>
  <c r="ZZ128" i="66"/>
  <c r="YT128" i="66"/>
  <c r="XN128" i="66"/>
  <c r="WH128" i="66"/>
  <c r="VB128" i="66"/>
  <c r="TV128" i="66"/>
  <c r="SP128" i="66"/>
  <c r="RJ128" i="66"/>
  <c r="QD128" i="66"/>
  <c r="OX128" i="66"/>
  <c r="NR128" i="66"/>
  <c r="ML128" i="66"/>
  <c r="LF128" i="66"/>
  <c r="JZ128" i="66"/>
  <c r="IT128" i="66"/>
  <c r="HN128" i="66"/>
  <c r="GH128" i="66"/>
  <c r="FB128" i="66"/>
  <c r="DV128" i="66"/>
  <c r="CP128" i="66"/>
  <c r="BJ128" i="66"/>
  <c r="AD128" i="66"/>
  <c r="ACD128" i="66"/>
  <c r="AAX128" i="66"/>
  <c r="ZR128" i="66"/>
  <c r="YL128" i="66"/>
  <c r="XF128" i="66"/>
  <c r="VZ128" i="66"/>
  <c r="UT128" i="66"/>
  <c r="TN128" i="66"/>
  <c r="SH128" i="66"/>
  <c r="RB128" i="66"/>
  <c r="PV128" i="66"/>
  <c r="OP128" i="66"/>
  <c r="NJ128" i="66"/>
  <c r="MD128" i="66"/>
  <c r="KX128" i="66"/>
  <c r="JR128" i="66"/>
  <c r="IL128" i="66"/>
  <c r="HF128" i="66"/>
  <c r="FZ128" i="66"/>
  <c r="ET128" i="66"/>
  <c r="DN128" i="66"/>
  <c r="CH128" i="66"/>
  <c r="BB128" i="66"/>
  <c r="V128" i="66"/>
  <c r="ZJ128" i="66"/>
  <c r="UL128" i="66"/>
  <c r="PN128" i="66"/>
  <c r="KP128" i="66"/>
  <c r="FR128" i="66"/>
  <c r="AT128" i="66"/>
  <c r="ABV128" i="66"/>
  <c r="WX128" i="66"/>
  <c r="RZ128" i="66"/>
  <c r="NB128" i="66"/>
  <c r="ID128" i="66"/>
  <c r="DF128" i="66"/>
  <c r="YD128" i="66"/>
  <c r="OH128" i="66"/>
  <c r="EL128" i="66"/>
  <c r="VR128" i="66"/>
  <c r="LV128" i="66"/>
  <c r="BZ128" i="66"/>
  <c r="TF128" i="66"/>
  <c r="JJ128" i="66"/>
  <c r="N128" i="66"/>
  <c r="KT126" i="66"/>
  <c r="GQ127" i="66"/>
  <c r="QT128" i="66"/>
  <c r="FV126" i="66"/>
  <c r="PR126" i="66"/>
  <c r="AAP128" i="66"/>
  <c r="ACJ127" i="66"/>
  <c r="ACF127" i="66"/>
  <c r="ACB127" i="66"/>
  <c r="ABX127" i="66"/>
  <c r="ABT127" i="66"/>
  <c r="ABP127" i="66"/>
  <c r="ABL127" i="66"/>
  <c r="ABH127" i="66"/>
  <c r="ABD127" i="66"/>
  <c r="AAZ127" i="66"/>
  <c r="AAV127" i="66"/>
  <c r="AAR127" i="66"/>
  <c r="AAN127" i="66"/>
  <c r="AAJ127" i="66"/>
  <c r="AAF127" i="66"/>
  <c r="AAB127" i="66"/>
  <c r="ZX127" i="66"/>
  <c r="ZT127" i="66"/>
  <c r="ZP127" i="66"/>
  <c r="ZL127" i="66"/>
  <c r="ZH127" i="66"/>
  <c r="ZD127" i="66"/>
  <c r="YZ127" i="66"/>
  <c r="YV127" i="66"/>
  <c r="YR127" i="66"/>
  <c r="YN127" i="66"/>
  <c r="YJ127" i="66"/>
  <c r="YF127" i="66"/>
  <c r="YB127" i="66"/>
  <c r="XX127" i="66"/>
  <c r="XT127" i="66"/>
  <c r="XP127" i="66"/>
  <c r="XL127" i="66"/>
  <c r="XH127" i="66"/>
  <c r="XD127" i="66"/>
  <c r="WZ127" i="66"/>
  <c r="WV127" i="66"/>
  <c r="WR127" i="66"/>
  <c r="WN127" i="66"/>
  <c r="WJ127" i="66"/>
  <c r="WF127" i="66"/>
  <c r="WB127" i="66"/>
  <c r="VX127" i="66"/>
  <c r="VT127" i="66"/>
  <c r="VP127" i="66"/>
  <c r="VL127" i="66"/>
  <c r="VH127" i="66"/>
  <c r="VD127" i="66"/>
  <c r="UZ127" i="66"/>
  <c r="UV127" i="66"/>
  <c r="UR127" i="66"/>
  <c r="UN127" i="66"/>
  <c r="UJ127" i="66"/>
  <c r="UF127" i="66"/>
  <c r="UB127" i="66"/>
  <c r="TX127" i="66"/>
  <c r="TT127" i="66"/>
  <c r="TP127" i="66"/>
  <c r="TL127" i="66"/>
  <c r="TH127" i="66"/>
  <c r="TD127" i="66"/>
  <c r="SZ127" i="66"/>
  <c r="SV127" i="66"/>
  <c r="SR127" i="66"/>
  <c r="SN127" i="66"/>
  <c r="SJ127" i="66"/>
  <c r="SF127" i="66"/>
  <c r="SB127" i="66"/>
  <c r="RX127" i="66"/>
  <c r="RT127" i="66"/>
  <c r="RP127" i="66"/>
  <c r="RL127" i="66"/>
  <c r="RH127" i="66"/>
  <c r="RD127" i="66"/>
  <c r="QZ127" i="66"/>
  <c r="QV127" i="66"/>
  <c r="QR127" i="66"/>
  <c r="QN127" i="66"/>
  <c r="QJ127" i="66"/>
  <c r="QF127" i="66"/>
  <c r="QB127" i="66"/>
  <c r="PX127" i="66"/>
  <c r="PT127" i="66"/>
  <c r="PP127" i="66"/>
  <c r="PL127" i="66"/>
  <c r="PH127" i="66"/>
  <c r="PD127" i="66"/>
  <c r="OZ127" i="66"/>
  <c r="OV127" i="66"/>
  <c r="OR127" i="66"/>
  <c r="ON127" i="66"/>
  <c r="OJ127" i="66"/>
  <c r="OF127" i="66"/>
  <c r="OB127" i="66"/>
  <c r="NX127" i="66"/>
  <c r="NT127" i="66"/>
  <c r="NP127" i="66"/>
  <c r="NL127" i="66"/>
  <c r="NH127" i="66"/>
  <c r="ND127" i="66"/>
  <c r="MZ127" i="66"/>
  <c r="MV127" i="66"/>
  <c r="MR127" i="66"/>
  <c r="MN127" i="66"/>
  <c r="MJ127" i="66"/>
  <c r="MF127" i="66"/>
  <c r="MB127" i="66"/>
  <c r="LX127" i="66"/>
  <c r="LT127" i="66"/>
  <c r="LP127" i="66"/>
  <c r="LL127" i="66"/>
  <c r="LH127" i="66"/>
  <c r="LD127" i="66"/>
  <c r="KZ127" i="66"/>
  <c r="KV127" i="66"/>
  <c r="KR127" i="66"/>
  <c r="KN127" i="66"/>
  <c r="KJ127" i="66"/>
  <c r="KF127" i="66"/>
  <c r="KB127" i="66"/>
  <c r="JX127" i="66"/>
  <c r="JT127" i="66"/>
  <c r="JP127" i="66"/>
  <c r="JL127" i="66"/>
  <c r="JH127" i="66"/>
  <c r="JD127" i="66"/>
  <c r="IZ127" i="66"/>
  <c r="IV127" i="66"/>
  <c r="IR127" i="66"/>
  <c r="IN127" i="66"/>
  <c r="IJ127" i="66"/>
  <c r="IF127" i="66"/>
  <c r="IB127" i="66"/>
  <c r="HX127" i="66"/>
  <c r="HT127" i="66"/>
  <c r="HP127" i="66"/>
  <c r="HL127" i="66"/>
  <c r="HH127" i="66"/>
  <c r="HD127" i="66"/>
  <c r="GZ127" i="66"/>
  <c r="GV127" i="66"/>
  <c r="GR127" i="66"/>
  <c r="GN127" i="66"/>
  <c r="GJ127" i="66"/>
  <c r="GF127" i="66"/>
  <c r="GB127" i="66"/>
  <c r="FX127" i="66"/>
  <c r="FT127" i="66"/>
  <c r="FP127" i="66"/>
  <c r="FL127" i="66"/>
  <c r="FH127" i="66"/>
  <c r="FD127" i="66"/>
  <c r="EZ127" i="66"/>
  <c r="EV127" i="66"/>
  <c r="ER127" i="66"/>
  <c r="EN127" i="66"/>
  <c r="EJ127" i="66"/>
  <c r="EF127" i="66"/>
  <c r="EB127" i="66"/>
  <c r="DX127" i="66"/>
  <c r="DT127" i="66"/>
  <c r="DP127" i="66"/>
  <c r="DL127" i="66"/>
  <c r="DH127" i="66"/>
  <c r="DD127" i="66"/>
  <c r="CZ127" i="66"/>
  <c r="CV127" i="66"/>
  <c r="CR127" i="66"/>
  <c r="CN127" i="66"/>
  <c r="CJ127" i="66"/>
  <c r="CF127" i="66"/>
  <c r="CB127" i="66"/>
  <c r="BX127" i="66"/>
  <c r="BT127" i="66"/>
  <c r="BP127" i="66"/>
  <c r="BL127" i="66"/>
  <c r="BH127" i="66"/>
  <c r="BD127" i="66"/>
  <c r="AZ127" i="66"/>
  <c r="AV127" i="66"/>
  <c r="AR127" i="66"/>
  <c r="AN127" i="66"/>
  <c r="AJ127" i="66"/>
  <c r="AF127" i="66"/>
  <c r="AB127" i="66"/>
  <c r="X127" i="66"/>
  <c r="T127" i="66"/>
  <c r="P127" i="66"/>
  <c r="L127" i="66"/>
  <c r="H127" i="66"/>
  <c r="ACH127" i="66"/>
  <c r="ACD127" i="66"/>
  <c r="ABZ127" i="66"/>
  <c r="ABV127" i="66"/>
  <c r="ABR127" i="66"/>
  <c r="ABN127" i="66"/>
  <c r="ABJ127" i="66"/>
  <c r="ABF127" i="66"/>
  <c r="ABB127" i="66"/>
  <c r="AAX127" i="66"/>
  <c r="AAT127" i="66"/>
  <c r="AAP127" i="66"/>
  <c r="AAL127" i="66"/>
  <c r="AAH127" i="66"/>
  <c r="AAD127" i="66"/>
  <c r="ZZ127" i="66"/>
  <c r="ZV127" i="66"/>
  <c r="ZR127" i="66"/>
  <c r="ZN127" i="66"/>
  <c r="ZJ127" i="66"/>
  <c r="ZF127" i="66"/>
  <c r="ZB127" i="66"/>
  <c r="YX127" i="66"/>
  <c r="YT127" i="66"/>
  <c r="YP127" i="66"/>
  <c r="YL127" i="66"/>
  <c r="YH127" i="66"/>
  <c r="YD127" i="66"/>
  <c r="XZ127" i="66"/>
  <c r="XV127" i="66"/>
  <c r="XR127" i="66"/>
  <c r="XN127" i="66"/>
  <c r="XJ127" i="66"/>
  <c r="XF127" i="66"/>
  <c r="XB127" i="66"/>
  <c r="WX127" i="66"/>
  <c r="WT127" i="66"/>
  <c r="WP127" i="66"/>
  <c r="WL127" i="66"/>
  <c r="WH127" i="66"/>
  <c r="WD127" i="66"/>
  <c r="VZ127" i="66"/>
  <c r="VV127" i="66"/>
  <c r="VR127" i="66"/>
  <c r="VN127" i="66"/>
  <c r="VJ127" i="66"/>
  <c r="VF127" i="66"/>
  <c r="VB127" i="66"/>
  <c r="UX127" i="66"/>
  <c r="UT127" i="66"/>
  <c r="UP127" i="66"/>
  <c r="UL127" i="66"/>
  <c r="UH127" i="66"/>
  <c r="UD127" i="66"/>
  <c r="TZ127" i="66"/>
  <c r="TV127" i="66"/>
  <c r="TR127" i="66"/>
  <c r="TN127" i="66"/>
  <c r="TJ127" i="66"/>
  <c r="TF127" i="66"/>
  <c r="TB127" i="66"/>
  <c r="SX127" i="66"/>
  <c r="ST127" i="66"/>
  <c r="SP127" i="66"/>
  <c r="SL127" i="66"/>
  <c r="SH127" i="66"/>
  <c r="SD127" i="66"/>
  <c r="RZ127" i="66"/>
  <c r="RV127" i="66"/>
  <c r="RR127" i="66"/>
  <c r="RN127" i="66"/>
  <c r="RJ127" i="66"/>
  <c r="RF127" i="66"/>
  <c r="RB127" i="66"/>
  <c r="QX127" i="66"/>
  <c r="QT127" i="66"/>
  <c r="QP127" i="66"/>
  <c r="QL127" i="66"/>
  <c r="QH127" i="66"/>
  <c r="QD127" i="66"/>
  <c r="PZ127" i="66"/>
  <c r="PV127" i="66"/>
  <c r="PR127" i="66"/>
  <c r="PN127" i="66"/>
  <c r="PJ127" i="66"/>
  <c r="PF127" i="66"/>
  <c r="PB127" i="66"/>
  <c r="OX127" i="66"/>
  <c r="OT127" i="66"/>
  <c r="OP127" i="66"/>
  <c r="OL127" i="66"/>
  <c r="OH127" i="66"/>
  <c r="OD127" i="66"/>
  <c r="NZ127" i="66"/>
  <c r="NV127" i="66"/>
  <c r="NR127" i="66"/>
  <c r="NN127" i="66"/>
  <c r="NJ127" i="66"/>
  <c r="NF127" i="66"/>
  <c r="NB127" i="66"/>
  <c r="MX127" i="66"/>
  <c r="MT127" i="66"/>
  <c r="MP127" i="66"/>
  <c r="ML127" i="66"/>
  <c r="MH127" i="66"/>
  <c r="MD127" i="66"/>
  <c r="LZ127" i="66"/>
  <c r="LV127" i="66"/>
  <c r="LR127" i="66"/>
  <c r="LN127" i="66"/>
  <c r="LJ127" i="66"/>
  <c r="LF127" i="66"/>
  <c r="LB127" i="66"/>
  <c r="KX127" i="66"/>
  <c r="KT127" i="66"/>
  <c r="KP127" i="66"/>
  <c r="KL127" i="66"/>
  <c r="KH127" i="66"/>
  <c r="KD127" i="66"/>
  <c r="JZ127" i="66"/>
  <c r="JV127" i="66"/>
  <c r="JR127" i="66"/>
  <c r="JN127" i="66"/>
  <c r="JJ127" i="66"/>
  <c r="JF127" i="66"/>
  <c r="JB127" i="66"/>
  <c r="IX127" i="66"/>
  <c r="IT127" i="66"/>
  <c r="IP127" i="66"/>
  <c r="IL127" i="66"/>
  <c r="IH127" i="66"/>
  <c r="ID127" i="66"/>
  <c r="HZ127" i="66"/>
  <c r="HV127" i="66"/>
  <c r="HR127" i="66"/>
  <c r="HN127" i="66"/>
  <c r="HJ127" i="66"/>
  <c r="HF127" i="66"/>
  <c r="HB127" i="66"/>
  <c r="GX127" i="66"/>
  <c r="GT127" i="66"/>
  <c r="GP127" i="66"/>
  <c r="GL127" i="66"/>
  <c r="GH127" i="66"/>
  <c r="GD127" i="66"/>
  <c r="FZ127" i="66"/>
  <c r="FV127" i="66"/>
  <c r="FR127" i="66"/>
  <c r="FN127" i="66"/>
  <c r="FJ127" i="66"/>
  <c r="FF127" i="66"/>
  <c r="FB127" i="66"/>
  <c r="EX127" i="66"/>
  <c r="ET127" i="66"/>
  <c r="EP127" i="66"/>
  <c r="EL127" i="66"/>
  <c r="EH127" i="66"/>
  <c r="ED127" i="66"/>
  <c r="DZ127" i="66"/>
  <c r="DV127" i="66"/>
  <c r="DR127" i="66"/>
  <c r="DN127" i="66"/>
  <c r="DJ127" i="66"/>
  <c r="DF127" i="66"/>
  <c r="DB127" i="66"/>
  <c r="CX127" i="66"/>
  <c r="CT127" i="66"/>
  <c r="CP127" i="66"/>
  <c r="CL127" i="66"/>
  <c r="CH127" i="66"/>
  <c r="CD127" i="66"/>
  <c r="BZ127" i="66"/>
  <c r="BV127" i="66"/>
  <c r="BR127" i="66"/>
  <c r="BN127" i="66"/>
  <c r="BJ127" i="66"/>
  <c r="BF127" i="66"/>
  <c r="BB127" i="66"/>
  <c r="AX127" i="66"/>
  <c r="AT127" i="66"/>
  <c r="AP127" i="66"/>
  <c r="AL127" i="66"/>
  <c r="AH127" i="66"/>
  <c r="AD127" i="66"/>
  <c r="Z127" i="66"/>
  <c r="V127" i="66"/>
  <c r="R127" i="66"/>
  <c r="N127" i="66"/>
  <c r="J127" i="66"/>
  <c r="F127" i="66"/>
  <c r="ACK127" i="66"/>
  <c r="ACC127" i="66"/>
  <c r="ABU127" i="66"/>
  <c r="ABM127" i="66"/>
  <c r="ABE127" i="66"/>
  <c r="AAW127" i="66"/>
  <c r="AAO127" i="66"/>
  <c r="AAG127" i="66"/>
  <c r="ZY127" i="66"/>
  <c r="ZQ127" i="66"/>
  <c r="ZI127" i="66"/>
  <c r="ZA127" i="66"/>
  <c r="YS127" i="66"/>
  <c r="YK127" i="66"/>
  <c r="YC127" i="66"/>
  <c r="XU127" i="66"/>
  <c r="XM127" i="66"/>
  <c r="XE127" i="66"/>
  <c r="WW127" i="66"/>
  <c r="WO127" i="66"/>
  <c r="WG127" i="66"/>
  <c r="VY127" i="66"/>
  <c r="VQ127" i="66"/>
  <c r="VI127" i="66"/>
  <c r="VA127" i="66"/>
  <c r="US127" i="66"/>
  <c r="UK127" i="66"/>
  <c r="UC127" i="66"/>
  <c r="TU127" i="66"/>
  <c r="TM127" i="66"/>
  <c r="TE127" i="66"/>
  <c r="SW127" i="66"/>
  <c r="SO127" i="66"/>
  <c r="SG127" i="66"/>
  <c r="RY127" i="66"/>
  <c r="RQ127" i="66"/>
  <c r="RI127" i="66"/>
  <c r="RA127" i="66"/>
  <c r="QS127" i="66"/>
  <c r="QK127" i="66"/>
  <c r="QC127" i="66"/>
  <c r="PU127" i="66"/>
  <c r="PM127" i="66"/>
  <c r="PE127" i="66"/>
  <c r="OW127" i="66"/>
  <c r="OO127" i="66"/>
  <c r="OG127" i="66"/>
  <c r="NY127" i="66"/>
  <c r="NQ127" i="66"/>
  <c r="NI127" i="66"/>
  <c r="NA127" i="66"/>
  <c r="MS127" i="66"/>
  <c r="MK127" i="66"/>
  <c r="MC127" i="66"/>
  <c r="LU127" i="66"/>
  <c r="LM127" i="66"/>
  <c r="LE127" i="66"/>
  <c r="KW127" i="66"/>
  <c r="KO127" i="66"/>
  <c r="KG127" i="66"/>
  <c r="JY127" i="66"/>
  <c r="JQ127" i="66"/>
  <c r="JI127" i="66"/>
  <c r="JA127" i="66"/>
  <c r="IS127" i="66"/>
  <c r="IK127" i="66"/>
  <c r="IC127" i="66"/>
  <c r="HU127" i="66"/>
  <c r="HM127" i="66"/>
  <c r="HE127" i="66"/>
  <c r="GW127" i="66"/>
  <c r="GO127" i="66"/>
  <c r="GG127" i="66"/>
  <c r="FY127" i="66"/>
  <c r="FQ127" i="66"/>
  <c r="FI127" i="66"/>
  <c r="FA127" i="66"/>
  <c r="ES127" i="66"/>
  <c r="EK127" i="66"/>
  <c r="EC127" i="66"/>
  <c r="DU127" i="66"/>
  <c r="DM127" i="66"/>
  <c r="DE127" i="66"/>
  <c r="CW127" i="66"/>
  <c r="CO127" i="66"/>
  <c r="CG127" i="66"/>
  <c r="BY127" i="66"/>
  <c r="BQ127" i="66"/>
  <c r="BI127" i="66"/>
  <c r="BA127" i="66"/>
  <c r="AS127" i="66"/>
  <c r="AK127" i="66"/>
  <c r="AC127" i="66"/>
  <c r="U127" i="66"/>
  <c r="M127" i="66"/>
  <c r="E127" i="66"/>
  <c r="ACI127" i="66"/>
  <c r="ACA127" i="66"/>
  <c r="ABS127" i="66"/>
  <c r="ABK127" i="66"/>
  <c r="ABC127" i="66"/>
  <c r="AAU127" i="66"/>
  <c r="AAM127" i="66"/>
  <c r="AAE127" i="66"/>
  <c r="ZW127" i="66"/>
  <c r="ZO127" i="66"/>
  <c r="ZG127" i="66"/>
  <c r="YY127" i="66"/>
  <c r="YQ127" i="66"/>
  <c r="YI127" i="66"/>
  <c r="YA127" i="66"/>
  <c r="XS127" i="66"/>
  <c r="XK127" i="66"/>
  <c r="XC127" i="66"/>
  <c r="WU127" i="66"/>
  <c r="WM127" i="66"/>
  <c r="WE127" i="66"/>
  <c r="VW127" i="66"/>
  <c r="VO127" i="66"/>
  <c r="VG127" i="66"/>
  <c r="UY127" i="66"/>
  <c r="UQ127" i="66"/>
  <c r="UI127" i="66"/>
  <c r="UA127" i="66"/>
  <c r="TS127" i="66"/>
  <c r="TK127" i="66"/>
  <c r="TC127" i="66"/>
  <c r="SU127" i="66"/>
  <c r="SM127" i="66"/>
  <c r="SE127" i="66"/>
  <c r="RW127" i="66"/>
  <c r="RO127" i="66"/>
  <c r="RG127" i="66"/>
  <c r="QY127" i="66"/>
  <c r="QQ127" i="66"/>
  <c r="QI127" i="66"/>
  <c r="QA127" i="66"/>
  <c r="PS127" i="66"/>
  <c r="PK127" i="66"/>
  <c r="PC127" i="66"/>
  <c r="OU127" i="66"/>
  <c r="OM127" i="66"/>
  <c r="OE127" i="66"/>
  <c r="NW127" i="66"/>
  <c r="NO127" i="66"/>
  <c r="NG127" i="66"/>
  <c r="MY127" i="66"/>
  <c r="MQ127" i="66"/>
  <c r="MI127" i="66"/>
  <c r="MA127" i="66"/>
  <c r="LS127" i="66"/>
  <c r="LK127" i="66"/>
  <c r="LC127" i="66"/>
  <c r="KU127" i="66"/>
  <c r="KM127" i="66"/>
  <c r="KE127" i="66"/>
  <c r="JW127" i="66"/>
  <c r="JO127" i="66"/>
  <c r="JG127" i="66"/>
  <c r="IY127" i="66"/>
  <c r="IQ127" i="66"/>
  <c r="II127" i="66"/>
  <c r="IA127" i="66"/>
  <c r="HS127" i="66"/>
  <c r="HK127" i="66"/>
  <c r="HC127" i="66"/>
  <c r="GU127" i="66"/>
  <c r="GM127" i="66"/>
  <c r="GE127" i="66"/>
  <c r="FW127" i="66"/>
  <c r="FO127" i="66"/>
  <c r="FG127" i="66"/>
  <c r="EY127" i="66"/>
  <c r="EQ127" i="66"/>
  <c r="EI127" i="66"/>
  <c r="EA127" i="66"/>
  <c r="DS127" i="66"/>
  <c r="DK127" i="66"/>
  <c r="DC127" i="66"/>
  <c r="CU127" i="66"/>
  <c r="CM127" i="66"/>
  <c r="CE127" i="66"/>
  <c r="BW127" i="66"/>
  <c r="BO127" i="66"/>
  <c r="BG127" i="66"/>
  <c r="AY127" i="66"/>
  <c r="AQ127" i="66"/>
  <c r="AI127" i="66"/>
  <c r="AA127" i="66"/>
  <c r="S127" i="66"/>
  <c r="K127" i="66"/>
  <c r="ACG127" i="66"/>
  <c r="ABY127" i="66"/>
  <c r="ABQ127" i="66"/>
  <c r="ABI127" i="66"/>
  <c r="ABA127" i="66"/>
  <c r="AAS127" i="66"/>
  <c r="AAK127" i="66"/>
  <c r="AAC127" i="66"/>
  <c r="ZU127" i="66"/>
  <c r="ZM127" i="66"/>
  <c r="ZE127" i="66"/>
  <c r="YW127" i="66"/>
  <c r="YO127" i="66"/>
  <c r="YG127" i="66"/>
  <c r="XY127" i="66"/>
  <c r="XQ127" i="66"/>
  <c r="XI127" i="66"/>
  <c r="XA127" i="66"/>
  <c r="WS127" i="66"/>
  <c r="WK127" i="66"/>
  <c r="WC127" i="66"/>
  <c r="VU127" i="66"/>
  <c r="VM127" i="66"/>
  <c r="VE127" i="66"/>
  <c r="UW127" i="66"/>
  <c r="UO127" i="66"/>
  <c r="UG127" i="66"/>
  <c r="TY127" i="66"/>
  <c r="TQ127" i="66"/>
  <c r="TI127" i="66"/>
  <c r="TA127" i="66"/>
  <c r="SS127" i="66"/>
  <c r="SK127" i="66"/>
  <c r="SC127" i="66"/>
  <c r="RU127" i="66"/>
  <c r="RM127" i="66"/>
  <c r="RE127" i="66"/>
  <c r="QW127" i="66"/>
  <c r="QO127" i="66"/>
  <c r="QG127" i="66"/>
  <c r="PY127" i="66"/>
  <c r="PQ127" i="66"/>
  <c r="PI127" i="66"/>
  <c r="PA127" i="66"/>
  <c r="OS127" i="66"/>
  <c r="OK127" i="66"/>
  <c r="OC127" i="66"/>
  <c r="NU127" i="66"/>
  <c r="NM127" i="66"/>
  <c r="NE127" i="66"/>
  <c r="MW127" i="66"/>
  <c r="MO127" i="66"/>
  <c r="MG127" i="66"/>
  <c r="LY127" i="66"/>
  <c r="LQ127" i="66"/>
  <c r="LI127" i="66"/>
  <c r="LA127" i="66"/>
  <c r="KS127" i="66"/>
  <c r="KK127" i="66"/>
  <c r="KC127" i="66"/>
  <c r="JU127" i="66"/>
  <c r="JM127" i="66"/>
  <c r="JE127" i="66"/>
  <c r="IW127" i="66"/>
  <c r="IO127" i="66"/>
  <c r="IG127" i="66"/>
  <c r="HY127" i="66"/>
  <c r="HQ127" i="66"/>
  <c r="HI127" i="66"/>
  <c r="HA127" i="66"/>
  <c r="GS127" i="66"/>
  <c r="GK127" i="66"/>
  <c r="GC127" i="66"/>
  <c r="FU127" i="66"/>
  <c r="FM127" i="66"/>
  <c r="FE127" i="66"/>
  <c r="EW127" i="66"/>
  <c r="EO127" i="66"/>
  <c r="EG127" i="66"/>
  <c r="DY127" i="66"/>
  <c r="DQ127" i="66"/>
  <c r="DI127" i="66"/>
  <c r="DA127" i="66"/>
  <c r="CS127" i="66"/>
  <c r="CK127" i="66"/>
  <c r="CC127" i="66"/>
  <c r="BU127" i="66"/>
  <c r="BM127" i="66"/>
  <c r="BE127" i="66"/>
  <c r="AW127" i="66"/>
  <c r="AO127" i="66"/>
  <c r="AG127" i="66"/>
  <c r="Y127" i="66"/>
  <c r="Q127" i="66"/>
  <c r="I127" i="66"/>
  <c r="ABG127" i="66"/>
  <c r="AAA127" i="66"/>
  <c r="YU127" i="66"/>
  <c r="XO127" i="66"/>
  <c r="WI127" i="66"/>
  <c r="VC127" i="66"/>
  <c r="TW127" i="66"/>
  <c r="SQ127" i="66"/>
  <c r="RK127" i="66"/>
  <c r="QE127" i="66"/>
  <c r="OY127" i="66"/>
  <c r="NS127" i="66"/>
  <c r="MM127" i="66"/>
  <c r="LG127" i="66"/>
  <c r="KA127" i="66"/>
  <c r="IU127" i="66"/>
  <c r="HO127" i="66"/>
  <c r="GI127" i="66"/>
  <c r="FC127" i="66"/>
  <c r="DW127" i="66"/>
  <c r="CQ127" i="66"/>
  <c r="BK127" i="66"/>
  <c r="AE127" i="66"/>
  <c r="ACE127" i="66"/>
  <c r="AAY127" i="66"/>
  <c r="ZS127" i="66"/>
  <c r="YM127" i="66"/>
  <c r="XG127" i="66"/>
  <c r="WA127" i="66"/>
  <c r="UU127" i="66"/>
  <c r="TO127" i="66"/>
  <c r="SI127" i="66"/>
  <c r="RC127" i="66"/>
  <c r="PW127" i="66"/>
  <c r="OQ127" i="66"/>
  <c r="NK127" i="66"/>
  <c r="ME127" i="66"/>
  <c r="KY127" i="66"/>
  <c r="JS127" i="66"/>
  <c r="IM127" i="66"/>
  <c r="HG127" i="66"/>
  <c r="GA127" i="66"/>
  <c r="EU127" i="66"/>
  <c r="DO127" i="66"/>
  <c r="CI127" i="66"/>
  <c r="BC127" i="66"/>
  <c r="W127" i="66"/>
  <c r="ABW127" i="66"/>
  <c r="AAQ127" i="66"/>
  <c r="ZK127" i="66"/>
  <c r="YE127" i="66"/>
  <c r="WY127" i="66"/>
  <c r="VS127" i="66"/>
  <c r="UM127" i="66"/>
  <c r="TG127" i="66"/>
  <c r="SA127" i="66"/>
  <c r="QU127" i="66"/>
  <c r="PO127" i="66"/>
  <c r="OI127" i="66"/>
  <c r="NC127" i="66"/>
  <c r="LW127" i="66"/>
  <c r="KQ127" i="66"/>
  <c r="JK127" i="66"/>
  <c r="IE127" i="66"/>
  <c r="GY127" i="66"/>
  <c r="FS127" i="66"/>
  <c r="EM127" i="66"/>
  <c r="DG127" i="66"/>
  <c r="CA127" i="66"/>
  <c r="AU127" i="66"/>
  <c r="O127" i="66"/>
  <c r="ZC127" i="66"/>
  <c r="UE127" i="66"/>
  <c r="PG127" i="66"/>
  <c r="KI127" i="66"/>
  <c r="FK127" i="66"/>
  <c r="AM127" i="66"/>
  <c r="ABO127" i="66"/>
  <c r="WQ127" i="66"/>
  <c r="RS127" i="66"/>
  <c r="MU127" i="66"/>
  <c r="HW127" i="66"/>
  <c r="CY127" i="66"/>
  <c r="XW127" i="66"/>
  <c r="OA127" i="66"/>
  <c r="EE127" i="66"/>
  <c r="VK127" i="66"/>
  <c r="LO127" i="66"/>
  <c r="BS127" i="66"/>
  <c r="SY127" i="66"/>
  <c r="JC127" i="66"/>
  <c r="G127" i="66"/>
  <c r="ACK129" i="66"/>
  <c r="ACG129" i="66"/>
  <c r="ACC129" i="66"/>
  <c r="ABY129" i="66"/>
  <c r="ABU129" i="66"/>
  <c r="ABQ129" i="66"/>
  <c r="ABM129" i="66"/>
  <c r="ABI129" i="66"/>
  <c r="ABE129" i="66"/>
  <c r="ABA129" i="66"/>
  <c r="AAW129" i="66"/>
  <c r="AAS129" i="66"/>
  <c r="AAO129" i="66"/>
  <c r="AAK129" i="66"/>
  <c r="AAG129" i="66"/>
  <c r="AAC129" i="66"/>
  <c r="ZY129" i="66"/>
  <c r="ZU129" i="66"/>
  <c r="ZQ129" i="66"/>
  <c r="ZM129" i="66"/>
  <c r="ZI129" i="66"/>
  <c r="ZE129" i="66"/>
  <c r="ZA129" i="66"/>
  <c r="YW129" i="66"/>
  <c r="YS129" i="66"/>
  <c r="YO129" i="66"/>
  <c r="YK129" i="66"/>
  <c r="YG129" i="66"/>
  <c r="YC129" i="66"/>
  <c r="XY129" i="66"/>
  <c r="XU129" i="66"/>
  <c r="XQ129" i="66"/>
  <c r="XM129" i="66"/>
  <c r="XI129" i="66"/>
  <c r="XE129" i="66"/>
  <c r="XA129" i="66"/>
  <c r="WW129" i="66"/>
  <c r="WS129" i="66"/>
  <c r="WO129" i="66"/>
  <c r="WK129" i="66"/>
  <c r="WG129" i="66"/>
  <c r="WC129" i="66"/>
  <c r="VY129" i="66"/>
  <c r="VU129" i="66"/>
  <c r="VQ129" i="66"/>
  <c r="VM129" i="66"/>
  <c r="VI129" i="66"/>
  <c r="VE129" i="66"/>
  <c r="VA129" i="66"/>
  <c r="UW129" i="66"/>
  <c r="US129" i="66"/>
  <c r="UO129" i="66"/>
  <c r="UK129" i="66"/>
  <c r="UG129" i="66"/>
  <c r="UC129" i="66"/>
  <c r="TY129" i="66"/>
  <c r="TU129" i="66"/>
  <c r="TQ129" i="66"/>
  <c r="TM129" i="66"/>
  <c r="TI129" i="66"/>
  <c r="TE129" i="66"/>
  <c r="TA129" i="66"/>
  <c r="SW129" i="66"/>
  <c r="SS129" i="66"/>
  <c r="SO129" i="66"/>
  <c r="SK129" i="66"/>
  <c r="SG129" i="66"/>
  <c r="SC129" i="66"/>
  <c r="RY129" i="66"/>
  <c r="RU129" i="66"/>
  <c r="RQ129" i="66"/>
  <c r="RM129" i="66"/>
  <c r="RI129" i="66"/>
  <c r="RE129" i="66"/>
  <c r="RA129" i="66"/>
  <c r="QW129" i="66"/>
  <c r="QS129" i="66"/>
  <c r="QO129" i="66"/>
  <c r="QK129" i="66"/>
  <c r="QG129" i="66"/>
  <c r="QC129" i="66"/>
  <c r="PY129" i="66"/>
  <c r="PU129" i="66"/>
  <c r="PQ129" i="66"/>
  <c r="PM129" i="66"/>
  <c r="PI129" i="66"/>
  <c r="PE129" i="66"/>
  <c r="PA129" i="66"/>
  <c r="OW129" i="66"/>
  <c r="OS129" i="66"/>
  <c r="OO129" i="66"/>
  <c r="OK129" i="66"/>
  <c r="OG129" i="66"/>
  <c r="OC129" i="66"/>
  <c r="NY129" i="66"/>
  <c r="NU129" i="66"/>
  <c r="ACJ129" i="66"/>
  <c r="ACF129" i="66"/>
  <c r="ACB129" i="66"/>
  <c r="ABX129" i="66"/>
  <c r="ABT129" i="66"/>
  <c r="ABP129" i="66"/>
  <c r="ABL129" i="66"/>
  <c r="ABH129" i="66"/>
  <c r="ABD129" i="66"/>
  <c r="AAZ129" i="66"/>
  <c r="AAV129" i="66"/>
  <c r="AAR129" i="66"/>
  <c r="AAN129" i="66"/>
  <c r="AAJ129" i="66"/>
  <c r="AAF129" i="66"/>
  <c r="AAB129" i="66"/>
  <c r="ZX129" i="66"/>
  <c r="ZT129" i="66"/>
  <c r="ZP129" i="66"/>
  <c r="ZL129" i="66"/>
  <c r="ZH129" i="66"/>
  <c r="ZD129" i="66"/>
  <c r="YZ129" i="66"/>
  <c r="YV129" i="66"/>
  <c r="YR129" i="66"/>
  <c r="YN129" i="66"/>
  <c r="YJ129" i="66"/>
  <c r="YF129" i="66"/>
  <c r="YB129" i="66"/>
  <c r="XX129" i="66"/>
  <c r="XT129" i="66"/>
  <c r="XP129" i="66"/>
  <c r="XL129" i="66"/>
  <c r="XH129" i="66"/>
  <c r="XD129" i="66"/>
  <c r="WZ129" i="66"/>
  <c r="WV129" i="66"/>
  <c r="WR129" i="66"/>
  <c r="WN129" i="66"/>
  <c r="WJ129" i="66"/>
  <c r="WF129" i="66"/>
  <c r="WB129" i="66"/>
  <c r="VX129" i="66"/>
  <c r="VT129" i="66"/>
  <c r="VP129" i="66"/>
  <c r="VL129" i="66"/>
  <c r="VH129" i="66"/>
  <c r="VD129" i="66"/>
  <c r="UZ129" i="66"/>
  <c r="UV129" i="66"/>
  <c r="UR129" i="66"/>
  <c r="UN129" i="66"/>
  <c r="UJ129" i="66"/>
  <c r="UF129" i="66"/>
  <c r="UB129" i="66"/>
  <c r="TX129" i="66"/>
  <c r="TT129" i="66"/>
  <c r="TP129" i="66"/>
  <c r="TL129" i="66"/>
  <c r="TH129" i="66"/>
  <c r="TD129" i="66"/>
  <c r="SZ129" i="66"/>
  <c r="SV129" i="66"/>
  <c r="SR129" i="66"/>
  <c r="SN129" i="66"/>
  <c r="SJ129" i="66"/>
  <c r="SF129" i="66"/>
  <c r="SB129" i="66"/>
  <c r="RX129" i="66"/>
  <c r="RT129" i="66"/>
  <c r="RP129" i="66"/>
  <c r="RL129" i="66"/>
  <c r="RH129" i="66"/>
  <c r="RD129" i="66"/>
  <c r="QZ129" i="66"/>
  <c r="QV129" i="66"/>
  <c r="QR129" i="66"/>
  <c r="QN129" i="66"/>
  <c r="QJ129" i="66"/>
  <c r="QF129" i="66"/>
  <c r="QB129" i="66"/>
  <c r="PX129" i="66"/>
  <c r="PT129" i="66"/>
  <c r="PP129" i="66"/>
  <c r="PL129" i="66"/>
  <c r="PH129" i="66"/>
  <c r="PD129" i="66"/>
  <c r="OZ129" i="66"/>
  <c r="OV129" i="66"/>
  <c r="OR129" i="66"/>
  <c r="ON129" i="66"/>
  <c r="OJ129" i="66"/>
  <c r="OF129" i="66"/>
  <c r="OB129" i="66"/>
  <c r="NX129" i="66"/>
  <c r="ACI129" i="66"/>
  <c r="ACA129" i="66"/>
  <c r="ABS129" i="66"/>
  <c r="ABK129" i="66"/>
  <c r="ABC129" i="66"/>
  <c r="AAU129" i="66"/>
  <c r="AAM129" i="66"/>
  <c r="AAE129" i="66"/>
  <c r="ZW129" i="66"/>
  <c r="ZO129" i="66"/>
  <c r="ZG129" i="66"/>
  <c r="YY129" i="66"/>
  <c r="YQ129" i="66"/>
  <c r="YI129" i="66"/>
  <c r="YA129" i="66"/>
  <c r="XS129" i="66"/>
  <c r="XK129" i="66"/>
  <c r="XC129" i="66"/>
  <c r="WU129" i="66"/>
  <c r="WM129" i="66"/>
  <c r="WE129" i="66"/>
  <c r="VW129" i="66"/>
  <c r="VO129" i="66"/>
  <c r="VG129" i="66"/>
  <c r="UY129" i="66"/>
  <c r="UQ129" i="66"/>
  <c r="UI129" i="66"/>
  <c r="UA129" i="66"/>
  <c r="TS129" i="66"/>
  <c r="TK129" i="66"/>
  <c r="TC129" i="66"/>
  <c r="SU129" i="66"/>
  <c r="SM129" i="66"/>
  <c r="SE129" i="66"/>
  <c r="RW129" i="66"/>
  <c r="RO129" i="66"/>
  <c r="RG129" i="66"/>
  <c r="QY129" i="66"/>
  <c r="QQ129" i="66"/>
  <c r="QI129" i="66"/>
  <c r="QA129" i="66"/>
  <c r="PS129" i="66"/>
  <c r="PK129" i="66"/>
  <c r="PC129" i="66"/>
  <c r="OU129" i="66"/>
  <c r="OM129" i="66"/>
  <c r="OE129" i="66"/>
  <c r="NW129" i="66"/>
  <c r="NR129" i="66"/>
  <c r="NN129" i="66"/>
  <c r="NJ129" i="66"/>
  <c r="NF129" i="66"/>
  <c r="NB129" i="66"/>
  <c r="MX129" i="66"/>
  <c r="MT129" i="66"/>
  <c r="MP129" i="66"/>
  <c r="ML129" i="66"/>
  <c r="MH129" i="66"/>
  <c r="MD129" i="66"/>
  <c r="LZ129" i="66"/>
  <c r="LV129" i="66"/>
  <c r="LR129" i="66"/>
  <c r="LN129" i="66"/>
  <c r="LJ129" i="66"/>
  <c r="LF129" i="66"/>
  <c r="LB129" i="66"/>
  <c r="KX129" i="66"/>
  <c r="KT129" i="66"/>
  <c r="KP129" i="66"/>
  <c r="KL129" i="66"/>
  <c r="KH129" i="66"/>
  <c r="KD129" i="66"/>
  <c r="JZ129" i="66"/>
  <c r="JV129" i="66"/>
  <c r="JR129" i="66"/>
  <c r="JN129" i="66"/>
  <c r="JJ129" i="66"/>
  <c r="JF129" i="66"/>
  <c r="JB129" i="66"/>
  <c r="IX129" i="66"/>
  <c r="IT129" i="66"/>
  <c r="IP129" i="66"/>
  <c r="IL129" i="66"/>
  <c r="IH129" i="66"/>
  <c r="ID129" i="66"/>
  <c r="HZ129" i="66"/>
  <c r="HV129" i="66"/>
  <c r="HR129" i="66"/>
  <c r="HN129" i="66"/>
  <c r="HJ129" i="66"/>
  <c r="HF129" i="66"/>
  <c r="HB129" i="66"/>
  <c r="GX129" i="66"/>
  <c r="GT129" i="66"/>
  <c r="GP129" i="66"/>
  <c r="GL129" i="66"/>
  <c r="GH129" i="66"/>
  <c r="GD129" i="66"/>
  <c r="FZ129" i="66"/>
  <c r="FV129" i="66"/>
  <c r="FR129" i="66"/>
  <c r="FN129" i="66"/>
  <c r="FJ129" i="66"/>
  <c r="FF129" i="66"/>
  <c r="FB129" i="66"/>
  <c r="EX129" i="66"/>
  <c r="ET129" i="66"/>
  <c r="EP129" i="66"/>
  <c r="EL129" i="66"/>
  <c r="EH129" i="66"/>
  <c r="ED129" i="66"/>
  <c r="DZ129" i="66"/>
  <c r="DV129" i="66"/>
  <c r="DR129" i="66"/>
  <c r="DN129" i="66"/>
  <c r="DJ129" i="66"/>
  <c r="DF129" i="66"/>
  <c r="DB129" i="66"/>
  <c r="CX129" i="66"/>
  <c r="CT129" i="66"/>
  <c r="CP129" i="66"/>
  <c r="CL129" i="66"/>
  <c r="CH129" i="66"/>
  <c r="CD129" i="66"/>
  <c r="BZ129" i="66"/>
  <c r="BV129" i="66"/>
  <c r="BR129" i="66"/>
  <c r="BN129" i="66"/>
  <c r="BJ129" i="66"/>
  <c r="BF129" i="66"/>
  <c r="BB129" i="66"/>
  <c r="AX129" i="66"/>
  <c r="AT129" i="66"/>
  <c r="AP129" i="66"/>
  <c r="AL129" i="66"/>
  <c r="AH129" i="66"/>
  <c r="AD129" i="66"/>
  <c r="Z129" i="66"/>
  <c r="V129" i="66"/>
  <c r="R129" i="66"/>
  <c r="N129" i="66"/>
  <c r="J129" i="66"/>
  <c r="F129" i="66"/>
  <c r="ACE129" i="66"/>
  <c r="ABW129" i="66"/>
  <c r="ABO129" i="66"/>
  <c r="ABG129" i="66"/>
  <c r="AAY129" i="66"/>
  <c r="AAQ129" i="66"/>
  <c r="AAI129" i="66"/>
  <c r="AAA129" i="66"/>
  <c r="ZS129" i="66"/>
  <c r="ZK129" i="66"/>
  <c r="ZC129" i="66"/>
  <c r="YU129" i="66"/>
  <c r="YM129" i="66"/>
  <c r="YE129" i="66"/>
  <c r="XW129" i="66"/>
  <c r="XO129" i="66"/>
  <c r="XG129" i="66"/>
  <c r="WY129" i="66"/>
  <c r="WQ129" i="66"/>
  <c r="WI129" i="66"/>
  <c r="WA129" i="66"/>
  <c r="VS129" i="66"/>
  <c r="VK129" i="66"/>
  <c r="VC129" i="66"/>
  <c r="UU129" i="66"/>
  <c r="UM129" i="66"/>
  <c r="UE129" i="66"/>
  <c r="TW129" i="66"/>
  <c r="TO129" i="66"/>
  <c r="TG129" i="66"/>
  <c r="SY129" i="66"/>
  <c r="SQ129" i="66"/>
  <c r="SI129" i="66"/>
  <c r="SA129" i="66"/>
  <c r="RS129" i="66"/>
  <c r="RK129" i="66"/>
  <c r="RC129" i="66"/>
  <c r="QU129" i="66"/>
  <c r="QM129" i="66"/>
  <c r="QE129" i="66"/>
  <c r="PW129" i="66"/>
  <c r="PO129" i="66"/>
  <c r="PG129" i="66"/>
  <c r="OY129" i="66"/>
  <c r="OQ129" i="66"/>
  <c r="OI129" i="66"/>
  <c r="OA129" i="66"/>
  <c r="NT129" i="66"/>
  <c r="NP129" i="66"/>
  <c r="NL129" i="66"/>
  <c r="NH129" i="66"/>
  <c r="ND129" i="66"/>
  <c r="MZ129" i="66"/>
  <c r="MV129" i="66"/>
  <c r="MR129" i="66"/>
  <c r="MN129" i="66"/>
  <c r="MJ129" i="66"/>
  <c r="MF129" i="66"/>
  <c r="MB129" i="66"/>
  <c r="LX129" i="66"/>
  <c r="LT129" i="66"/>
  <c r="LP129" i="66"/>
  <c r="LL129" i="66"/>
  <c r="LH129" i="66"/>
  <c r="LD129" i="66"/>
  <c r="KZ129" i="66"/>
  <c r="KV129" i="66"/>
  <c r="KR129" i="66"/>
  <c r="KN129" i="66"/>
  <c r="KJ129" i="66"/>
  <c r="KF129" i="66"/>
  <c r="KB129" i="66"/>
  <c r="JX129" i="66"/>
  <c r="JT129" i="66"/>
  <c r="JP129" i="66"/>
  <c r="JL129" i="66"/>
  <c r="JH129" i="66"/>
  <c r="JD129" i="66"/>
  <c r="IZ129" i="66"/>
  <c r="IV129" i="66"/>
  <c r="IR129" i="66"/>
  <c r="IN129" i="66"/>
  <c r="IJ129" i="66"/>
  <c r="IF129" i="66"/>
  <c r="IB129" i="66"/>
  <c r="HX129" i="66"/>
  <c r="HT129" i="66"/>
  <c r="HP129" i="66"/>
  <c r="HL129" i="66"/>
  <c r="HH129" i="66"/>
  <c r="HD129" i="66"/>
  <c r="GZ129" i="66"/>
  <c r="GV129" i="66"/>
  <c r="GR129" i="66"/>
  <c r="GN129" i="66"/>
  <c r="GJ129" i="66"/>
  <c r="GF129" i="66"/>
  <c r="GB129" i="66"/>
  <c r="FX129" i="66"/>
  <c r="FT129" i="66"/>
  <c r="FP129" i="66"/>
  <c r="FL129" i="66"/>
  <c r="FH129" i="66"/>
  <c r="FD129" i="66"/>
  <c r="EZ129" i="66"/>
  <c r="EV129" i="66"/>
  <c r="ER129" i="66"/>
  <c r="EN129" i="66"/>
  <c r="EJ129" i="66"/>
  <c r="EF129" i="66"/>
  <c r="EB129" i="66"/>
  <c r="DX129" i="66"/>
  <c r="DT129" i="66"/>
  <c r="DP129" i="66"/>
  <c r="DL129" i="66"/>
  <c r="DH129" i="66"/>
  <c r="DD129" i="66"/>
  <c r="CZ129" i="66"/>
  <c r="CV129" i="66"/>
  <c r="CR129" i="66"/>
  <c r="CN129" i="66"/>
  <c r="CJ129" i="66"/>
  <c r="CF129" i="66"/>
  <c r="CB129" i="66"/>
  <c r="BX129" i="66"/>
  <c r="BT129" i="66"/>
  <c r="BP129" i="66"/>
  <c r="BL129" i="66"/>
  <c r="BH129" i="66"/>
  <c r="BD129" i="66"/>
  <c r="AZ129" i="66"/>
  <c r="AV129" i="66"/>
  <c r="AR129" i="66"/>
  <c r="AN129" i="66"/>
  <c r="AJ129" i="66"/>
  <c r="AF129" i="66"/>
  <c r="AB129" i="66"/>
  <c r="X129" i="66"/>
  <c r="T129" i="66"/>
  <c r="P129" i="66"/>
  <c r="L129" i="66"/>
  <c r="H129" i="66"/>
  <c r="ACD129" i="66"/>
  <c r="ABN129" i="66"/>
  <c r="AAX129" i="66"/>
  <c r="AAH129" i="66"/>
  <c r="ZR129" i="66"/>
  <c r="ZB129" i="66"/>
  <c r="YL129" i="66"/>
  <c r="XV129" i="66"/>
  <c r="XF129" i="66"/>
  <c r="WP129" i="66"/>
  <c r="VZ129" i="66"/>
  <c r="VJ129" i="66"/>
  <c r="UT129" i="66"/>
  <c r="UD129" i="66"/>
  <c r="TN129" i="66"/>
  <c r="SX129" i="66"/>
  <c r="SH129" i="66"/>
  <c r="RR129" i="66"/>
  <c r="RB129" i="66"/>
  <c r="QL129" i="66"/>
  <c r="PV129" i="66"/>
  <c r="PF129" i="66"/>
  <c r="OP129" i="66"/>
  <c r="NZ129" i="66"/>
  <c r="NO129" i="66"/>
  <c r="NG129" i="66"/>
  <c r="MY129" i="66"/>
  <c r="MQ129" i="66"/>
  <c r="MI129" i="66"/>
  <c r="MA129" i="66"/>
  <c r="LS129" i="66"/>
  <c r="LK129" i="66"/>
  <c r="LC129" i="66"/>
  <c r="KU129" i="66"/>
  <c r="KM129" i="66"/>
  <c r="KE129" i="66"/>
  <c r="JW129" i="66"/>
  <c r="JO129" i="66"/>
  <c r="JG129" i="66"/>
  <c r="IY129" i="66"/>
  <c r="IQ129" i="66"/>
  <c r="II129" i="66"/>
  <c r="IA129" i="66"/>
  <c r="HS129" i="66"/>
  <c r="HK129" i="66"/>
  <c r="HC129" i="66"/>
  <c r="GU129" i="66"/>
  <c r="GM129" i="66"/>
  <c r="GE129" i="66"/>
  <c r="FW129" i="66"/>
  <c r="FO129" i="66"/>
  <c r="FG129" i="66"/>
  <c r="EY129" i="66"/>
  <c r="EQ129" i="66"/>
  <c r="EI129" i="66"/>
  <c r="EA129" i="66"/>
  <c r="DS129" i="66"/>
  <c r="DK129" i="66"/>
  <c r="DC129" i="66"/>
  <c r="CU129" i="66"/>
  <c r="CM129" i="66"/>
  <c r="CE129" i="66"/>
  <c r="BW129" i="66"/>
  <c r="BO129" i="66"/>
  <c r="BG129" i="66"/>
  <c r="AY129" i="66"/>
  <c r="AQ129" i="66"/>
  <c r="AI129" i="66"/>
  <c r="AA129" i="66"/>
  <c r="S129" i="66"/>
  <c r="K129" i="66"/>
  <c r="ABZ129" i="66"/>
  <c r="ABJ129" i="66"/>
  <c r="AAT129" i="66"/>
  <c r="AAD129" i="66"/>
  <c r="ZN129" i="66"/>
  <c r="YX129" i="66"/>
  <c r="YH129" i="66"/>
  <c r="XR129" i="66"/>
  <c r="XB129" i="66"/>
  <c r="WL129" i="66"/>
  <c r="VV129" i="66"/>
  <c r="VF129" i="66"/>
  <c r="UP129" i="66"/>
  <c r="TZ129" i="66"/>
  <c r="TJ129" i="66"/>
  <c r="ST129" i="66"/>
  <c r="SD129" i="66"/>
  <c r="RN129" i="66"/>
  <c r="QX129" i="66"/>
  <c r="QH129" i="66"/>
  <c r="PR129" i="66"/>
  <c r="PB129" i="66"/>
  <c r="OL129" i="66"/>
  <c r="NV129" i="66"/>
  <c r="NM129" i="66"/>
  <c r="NE129" i="66"/>
  <c r="MW129" i="66"/>
  <c r="MO129" i="66"/>
  <c r="MG129" i="66"/>
  <c r="LY129" i="66"/>
  <c r="LQ129" i="66"/>
  <c r="LI129" i="66"/>
  <c r="LA129" i="66"/>
  <c r="KS129" i="66"/>
  <c r="KK129" i="66"/>
  <c r="KC129" i="66"/>
  <c r="JU129" i="66"/>
  <c r="JM129" i="66"/>
  <c r="JE129" i="66"/>
  <c r="IW129" i="66"/>
  <c r="IO129" i="66"/>
  <c r="IG129" i="66"/>
  <c r="HY129" i="66"/>
  <c r="HQ129" i="66"/>
  <c r="HI129" i="66"/>
  <c r="HA129" i="66"/>
  <c r="GS129" i="66"/>
  <c r="GK129" i="66"/>
  <c r="GC129" i="66"/>
  <c r="FU129" i="66"/>
  <c r="FM129" i="66"/>
  <c r="FE129" i="66"/>
  <c r="EW129" i="66"/>
  <c r="EO129" i="66"/>
  <c r="EG129" i="66"/>
  <c r="DY129" i="66"/>
  <c r="DQ129" i="66"/>
  <c r="DI129" i="66"/>
  <c r="DA129" i="66"/>
  <c r="CS129" i="66"/>
  <c r="CK129" i="66"/>
  <c r="CC129" i="66"/>
  <c r="BU129" i="66"/>
  <c r="BM129" i="66"/>
  <c r="BE129" i="66"/>
  <c r="AW129" i="66"/>
  <c r="AO129" i="66"/>
  <c r="AG129" i="66"/>
  <c r="Y129" i="66"/>
  <c r="Q129" i="66"/>
  <c r="I129" i="66"/>
  <c r="ABV129" i="66"/>
  <c r="ABF129" i="66"/>
  <c r="AAP129" i="66"/>
  <c r="ZZ129" i="66"/>
  <c r="ZJ129" i="66"/>
  <c r="YT129" i="66"/>
  <c r="YD129" i="66"/>
  <c r="XN129" i="66"/>
  <c r="WX129" i="66"/>
  <c r="WH129" i="66"/>
  <c r="VR129" i="66"/>
  <c r="VB129" i="66"/>
  <c r="UL129" i="66"/>
  <c r="TV129" i="66"/>
  <c r="TF129" i="66"/>
  <c r="SP129" i="66"/>
  <c r="RZ129" i="66"/>
  <c r="RJ129" i="66"/>
  <c r="QT129" i="66"/>
  <c r="QD129" i="66"/>
  <c r="PN129" i="66"/>
  <c r="OX129" i="66"/>
  <c r="OH129" i="66"/>
  <c r="NS129" i="66"/>
  <c r="NK129" i="66"/>
  <c r="NC129" i="66"/>
  <c r="MU129" i="66"/>
  <c r="MM129" i="66"/>
  <c r="ME129" i="66"/>
  <c r="LW129" i="66"/>
  <c r="LO129" i="66"/>
  <c r="LG129" i="66"/>
  <c r="KY129" i="66"/>
  <c r="KQ129" i="66"/>
  <c r="KI129" i="66"/>
  <c r="KA129" i="66"/>
  <c r="JS129" i="66"/>
  <c r="JK129" i="66"/>
  <c r="JC129" i="66"/>
  <c r="IU129" i="66"/>
  <c r="IM129" i="66"/>
  <c r="IE129" i="66"/>
  <c r="HW129" i="66"/>
  <c r="HO129" i="66"/>
  <c r="HG129" i="66"/>
  <c r="GY129" i="66"/>
  <c r="GQ129" i="66"/>
  <c r="GI129" i="66"/>
  <c r="GA129" i="66"/>
  <c r="FS129" i="66"/>
  <c r="FK129" i="66"/>
  <c r="FC129" i="66"/>
  <c r="EU129" i="66"/>
  <c r="EM129" i="66"/>
  <c r="EE129" i="66"/>
  <c r="DW129" i="66"/>
  <c r="DO129" i="66"/>
  <c r="DG129" i="66"/>
  <c r="CY129" i="66"/>
  <c r="CQ129" i="66"/>
  <c r="CI129" i="66"/>
  <c r="CA129" i="66"/>
  <c r="BS129" i="66"/>
  <c r="BK129" i="66"/>
  <c r="BC129" i="66"/>
  <c r="AU129" i="66"/>
  <c r="AM129" i="66"/>
  <c r="AE129" i="66"/>
  <c r="W129" i="66"/>
  <c r="O129" i="66"/>
  <c r="G129" i="66"/>
  <c r="ABB129" i="66"/>
  <c r="YP129" i="66"/>
  <c r="WD129" i="66"/>
  <c r="TR129" i="66"/>
  <c r="RF129" i="66"/>
  <c r="OT129" i="66"/>
  <c r="NA129" i="66"/>
  <c r="LU129" i="66"/>
  <c r="KO129" i="66"/>
  <c r="JI129" i="66"/>
  <c r="IC129" i="66"/>
  <c r="GW129" i="66"/>
  <c r="FQ129" i="66"/>
  <c r="EK129" i="66"/>
  <c r="DE129" i="66"/>
  <c r="BY129" i="66"/>
  <c r="AS129" i="66"/>
  <c r="M129" i="66"/>
  <c r="AAL129" i="66"/>
  <c r="XZ129" i="66"/>
  <c r="VN129" i="66"/>
  <c r="TB129" i="66"/>
  <c r="QP129" i="66"/>
  <c r="OD129" i="66"/>
  <c r="MS129" i="66"/>
  <c r="LM129" i="66"/>
  <c r="KG129" i="66"/>
  <c r="JA129" i="66"/>
  <c r="HU129" i="66"/>
  <c r="GO129" i="66"/>
  <c r="FI129" i="66"/>
  <c r="EC129" i="66"/>
  <c r="CW129" i="66"/>
  <c r="BQ129" i="66"/>
  <c r="AK129" i="66"/>
  <c r="E129" i="66"/>
  <c r="ACH129" i="66"/>
  <c r="ZV129" i="66"/>
  <c r="XJ129" i="66"/>
  <c r="UX129" i="66"/>
  <c r="SL129" i="66"/>
  <c r="PZ129" i="66"/>
  <c r="NQ129" i="66"/>
  <c r="MK129" i="66"/>
  <c r="LE129" i="66"/>
  <c r="JY129" i="66"/>
  <c r="IS129" i="66"/>
  <c r="HM129" i="66"/>
  <c r="GG129" i="66"/>
  <c r="FA129" i="66"/>
  <c r="DU129" i="66"/>
  <c r="CO129" i="66"/>
  <c r="BI129" i="66"/>
  <c r="AC129" i="66"/>
  <c r="ABR129" i="66"/>
  <c r="RV129" i="66"/>
  <c r="KW129" i="66"/>
  <c r="FY129" i="66"/>
  <c r="BA129" i="66"/>
  <c r="ZF129" i="66"/>
  <c r="PJ129" i="66"/>
  <c r="WT129" i="66"/>
  <c r="NI129" i="66"/>
  <c r="IK129" i="66"/>
  <c r="DM129" i="66"/>
  <c r="UH129" i="66"/>
  <c r="ES129" i="66"/>
  <c r="MC129" i="66"/>
  <c r="CG129" i="66"/>
  <c r="JQ129" i="66"/>
  <c r="U129" i="66"/>
  <c r="AX126" i="66"/>
  <c r="UP126" i="66"/>
  <c r="AAI127" i="66"/>
  <c r="HE129" i="66"/>
  <c r="E202" i="66"/>
  <c r="E188" i="66"/>
  <c r="F175" i="66"/>
  <c r="F202" i="66" s="1"/>
  <c r="I172" i="66"/>
  <c r="E203" i="66"/>
  <c r="F176" i="66"/>
  <c r="F203" i="66" s="1"/>
  <c r="E205" i="66"/>
  <c r="E191" i="66"/>
  <c r="F191" i="66" s="1"/>
  <c r="G191" i="66" s="1"/>
  <c r="H191" i="66" s="1"/>
  <c r="I191" i="66" s="1"/>
  <c r="J191" i="66" s="1"/>
  <c r="K191" i="66" s="1"/>
  <c r="L191" i="66" s="1"/>
  <c r="M191" i="66" s="1"/>
  <c r="N191" i="66" s="1"/>
  <c r="O191" i="66" s="1"/>
  <c r="P191" i="66" s="1"/>
  <c r="E206" i="66"/>
  <c r="E192" i="66"/>
  <c r="F192" i="66" s="1"/>
  <c r="E207" i="66"/>
  <c r="E193" i="66"/>
  <c r="F193" i="66" s="1"/>
  <c r="E208" i="66"/>
  <c r="E194" i="66"/>
  <c r="F194" i="66" s="1"/>
  <c r="G194" i="66" s="1"/>
  <c r="H194" i="66" s="1"/>
  <c r="I194" i="66" s="1"/>
  <c r="J194" i="66" s="1"/>
  <c r="E209" i="66"/>
  <c r="E195" i="66"/>
  <c r="F195" i="66" s="1"/>
  <c r="G195" i="66" s="1"/>
  <c r="H195" i="66" s="1"/>
  <c r="I195" i="66" s="1"/>
  <c r="J195" i="66" s="1"/>
  <c r="K195" i="66" s="1"/>
  <c r="L195" i="66" s="1"/>
  <c r="M195" i="66" s="1"/>
  <c r="N195" i="66" s="1"/>
  <c r="O195" i="66" s="1"/>
  <c r="P195" i="66" s="1"/>
  <c r="F182" i="66"/>
  <c r="F209" i="66" s="1"/>
  <c r="E210" i="66"/>
  <c r="E196" i="66"/>
  <c r="F196" i="66" s="1"/>
  <c r="E211" i="66"/>
  <c r="E197" i="66"/>
  <c r="F197" i="66" s="1"/>
  <c r="G197" i="66" s="1"/>
  <c r="H197" i="66" s="1"/>
  <c r="I197" i="66" s="1"/>
  <c r="J197" i="66" s="1"/>
  <c r="K197" i="66" s="1"/>
  <c r="E172" i="66"/>
  <c r="F178" i="66"/>
  <c r="F205" i="66" s="1"/>
  <c r="F183" i="66"/>
  <c r="E189" i="66"/>
  <c r="F189" i="66" s="1"/>
  <c r="G189" i="66" s="1"/>
  <c r="H189" i="66" s="1"/>
  <c r="I189" i="66" s="1"/>
  <c r="J189" i="66" s="1"/>
  <c r="K189" i="66" s="1"/>
  <c r="L189" i="66" s="1"/>
  <c r="M189" i="66" s="1"/>
  <c r="N189" i="66" s="1"/>
  <c r="O189" i="66" s="1"/>
  <c r="P189" i="66" s="1"/>
  <c r="K172" i="66"/>
  <c r="H172" i="66"/>
  <c r="L172" i="66"/>
  <c r="P172" i="66"/>
  <c r="F190" i="66"/>
  <c r="F177" i="66"/>
  <c r="F180" i="66"/>
  <c r="G180" i="66" s="1"/>
  <c r="F181" i="66"/>
  <c r="G181" i="66" s="1"/>
  <c r="F184" i="66"/>
  <c r="F211" i="66" s="1"/>
  <c r="F172" i="66"/>
  <c r="J172" i="66"/>
  <c r="N172" i="66"/>
  <c r="F179" i="66"/>
  <c r="G179" i="66" s="1"/>
  <c r="G192" i="66" l="1"/>
  <c r="F206" i="66"/>
  <c r="F208" i="66"/>
  <c r="G208" i="66" s="1"/>
  <c r="G190" i="66"/>
  <c r="H190" i="66" s="1"/>
  <c r="F204" i="66"/>
  <c r="G193" i="66"/>
  <c r="H193" i="66" s="1"/>
  <c r="F207" i="66"/>
  <c r="G196" i="66"/>
  <c r="G210" i="66" s="1"/>
  <c r="F210" i="66"/>
  <c r="G182" i="66"/>
  <c r="G209" i="66" s="1"/>
  <c r="F188" i="66"/>
  <c r="G188" i="66" s="1"/>
  <c r="H188" i="66" s="1"/>
  <c r="I188" i="66" s="1"/>
  <c r="J188" i="66" s="1"/>
  <c r="K188" i="66" s="1"/>
  <c r="L188" i="66" s="1"/>
  <c r="M188" i="66" s="1"/>
  <c r="N188" i="66" s="1"/>
  <c r="E198" i="66"/>
  <c r="E199" i="66" s="1"/>
  <c r="G178" i="66"/>
  <c r="G205" i="66" s="1"/>
  <c r="H180" i="66"/>
  <c r="G175" i="66"/>
  <c r="G202" i="66" s="1"/>
  <c r="G176" i="66"/>
  <c r="G203" i="66" s="1"/>
  <c r="H181" i="66"/>
  <c r="H179" i="66"/>
  <c r="G183" i="66"/>
  <c r="G177" i="66"/>
  <c r="H177" i="66" s="1"/>
  <c r="G206" i="66"/>
  <c r="H192" i="66"/>
  <c r="G184" i="66"/>
  <c r="G211" i="66" s="1"/>
  <c r="F185" i="66"/>
  <c r="L197" i="66"/>
  <c r="K194" i="66"/>
  <c r="E212" i="66"/>
  <c r="E213" i="66" s="1"/>
  <c r="G207" i="66" l="1"/>
  <c r="H196" i="66"/>
  <c r="H198" i="66" s="1"/>
  <c r="H199" i="66" s="1"/>
  <c r="G204" i="66"/>
  <c r="F212" i="66"/>
  <c r="F213" i="66" s="1"/>
  <c r="H178" i="66"/>
  <c r="I178" i="66" s="1"/>
  <c r="H183" i="66"/>
  <c r="I183" i="66" s="1"/>
  <c r="G198" i="66"/>
  <c r="G199" i="66" s="1"/>
  <c r="I180" i="66"/>
  <c r="J180" i="66" s="1"/>
  <c r="I181" i="66"/>
  <c r="J181" i="66" s="1"/>
  <c r="I179" i="66"/>
  <c r="J179" i="66" s="1"/>
  <c r="H184" i="66"/>
  <c r="H211" i="66" s="1"/>
  <c r="H208" i="66"/>
  <c r="H176" i="66"/>
  <c r="H203" i="66" s="1"/>
  <c r="I177" i="66"/>
  <c r="J177" i="66" s="1"/>
  <c r="H182" i="66"/>
  <c r="F198" i="66"/>
  <c r="F199" i="66" s="1"/>
  <c r="H175" i="66"/>
  <c r="H202" i="66" s="1"/>
  <c r="G185" i="66"/>
  <c r="H185" i="66" s="1"/>
  <c r="H204" i="66"/>
  <c r="I190" i="66"/>
  <c r="H206" i="66"/>
  <c r="I192" i="66"/>
  <c r="H207" i="66"/>
  <c r="I193" i="66"/>
  <c r="E215" i="66"/>
  <c r="M197" i="66"/>
  <c r="O188" i="66"/>
  <c r="L194" i="66"/>
  <c r="H205" i="66" l="1"/>
  <c r="I205" i="66" s="1"/>
  <c r="H210" i="66"/>
  <c r="G212" i="66"/>
  <c r="G213" i="66" s="1"/>
  <c r="G215" i="66" s="1"/>
  <c r="J178" i="66"/>
  <c r="K178" i="66" s="1"/>
  <c r="I196" i="66"/>
  <c r="J196" i="66" s="1"/>
  <c r="F215" i="66"/>
  <c r="F216" i="66" s="1"/>
  <c r="K180" i="66"/>
  <c r="L180" i="66" s="1"/>
  <c r="M180" i="66" s="1"/>
  <c r="N180" i="66" s="1"/>
  <c r="O180" i="66" s="1"/>
  <c r="I176" i="66"/>
  <c r="J176" i="66" s="1"/>
  <c r="I184" i="66"/>
  <c r="I211" i="66" s="1"/>
  <c r="J183" i="66"/>
  <c r="K177" i="66"/>
  <c r="L177" i="66" s="1"/>
  <c r="I208" i="66"/>
  <c r="J208" i="66" s="1"/>
  <c r="K179" i="66"/>
  <c r="L179" i="66" s="1"/>
  <c r="K181" i="66"/>
  <c r="L181" i="66" s="1"/>
  <c r="H209" i="66"/>
  <c r="H212" i="66" s="1"/>
  <c r="H213" i="66" s="1"/>
  <c r="I182" i="66"/>
  <c r="J182" i="66" s="1"/>
  <c r="I185" i="66"/>
  <c r="J185" i="66" s="1"/>
  <c r="I175" i="66"/>
  <c r="J175" i="66" s="1"/>
  <c r="I207" i="66"/>
  <c r="J193" i="66"/>
  <c r="I206" i="66"/>
  <c r="J192" i="66"/>
  <c r="I204" i="66"/>
  <c r="J190" i="66"/>
  <c r="M194" i="66"/>
  <c r="N197" i="66"/>
  <c r="P188" i="66"/>
  <c r="G216" i="66" l="1"/>
  <c r="I210" i="66"/>
  <c r="I198" i="66"/>
  <c r="I199" i="66" s="1"/>
  <c r="L178" i="66"/>
  <c r="M178" i="66" s="1"/>
  <c r="N178" i="66" s="1"/>
  <c r="O178" i="66" s="1"/>
  <c r="P178" i="66" s="1"/>
  <c r="J205" i="66"/>
  <c r="K205" i="66" s="1"/>
  <c r="J184" i="66"/>
  <c r="K184" i="66" s="1"/>
  <c r="K176" i="66"/>
  <c r="L176" i="66" s="1"/>
  <c r="M176" i="66" s="1"/>
  <c r="I203" i="66"/>
  <c r="J203" i="66" s="1"/>
  <c r="M179" i="66"/>
  <c r="M177" i="66"/>
  <c r="N177" i="66" s="1"/>
  <c r="K182" i="66"/>
  <c r="K183" i="66"/>
  <c r="L183" i="66" s="1"/>
  <c r="M183" i="66" s="1"/>
  <c r="K175" i="66"/>
  <c r="L175" i="66" s="1"/>
  <c r="M175" i="66" s="1"/>
  <c r="J211" i="66"/>
  <c r="K211" i="66" s="1"/>
  <c r="I202" i="66"/>
  <c r="K208" i="66"/>
  <c r="L208" i="66" s="1"/>
  <c r="I209" i="66"/>
  <c r="J209" i="66" s="1"/>
  <c r="M181" i="66"/>
  <c r="N181" i="66" s="1"/>
  <c r="H215" i="66"/>
  <c r="H216" i="66" s="1"/>
  <c r="K185" i="66"/>
  <c r="L185" i="66" s="1"/>
  <c r="M185" i="66" s="1"/>
  <c r="J206" i="66"/>
  <c r="K192" i="66"/>
  <c r="J204" i="66"/>
  <c r="K190" i="66"/>
  <c r="J198" i="66"/>
  <c r="J199" i="66" s="1"/>
  <c r="K193" i="66"/>
  <c r="J207" i="66"/>
  <c r="J210" i="66"/>
  <c r="K196" i="66"/>
  <c r="P180" i="66"/>
  <c r="O197" i="66"/>
  <c r="N194" i="66"/>
  <c r="L184" i="66" l="1"/>
  <c r="M184" i="66" s="1"/>
  <c r="L205" i="66"/>
  <c r="M205" i="66" s="1"/>
  <c r="K203" i="66"/>
  <c r="L203" i="66" s="1"/>
  <c r="M203" i="66" s="1"/>
  <c r="N176" i="66"/>
  <c r="O176" i="66" s="1"/>
  <c r="K209" i="66"/>
  <c r="I212" i="66"/>
  <c r="I213" i="66" s="1"/>
  <c r="I215" i="66" s="1"/>
  <c r="I216" i="66" s="1"/>
  <c r="N183" i="66"/>
  <c r="O183" i="66" s="1"/>
  <c r="P183" i="66" s="1"/>
  <c r="N179" i="66"/>
  <c r="O179" i="66" s="1"/>
  <c r="P179" i="66" s="1"/>
  <c r="J202" i="66"/>
  <c r="K202" i="66" s="1"/>
  <c r="N205" i="66"/>
  <c r="O205" i="66" s="1"/>
  <c r="P205" i="66" s="1"/>
  <c r="J219" i="66"/>
  <c r="O177" i="66"/>
  <c r="P177" i="66" s="1"/>
  <c r="L182" i="66"/>
  <c r="L209" i="66" s="1"/>
  <c r="O181" i="66"/>
  <c r="P181" i="66" s="1"/>
  <c r="M208" i="66"/>
  <c r="N208" i="66" s="1"/>
  <c r="N185" i="66"/>
  <c r="O185" i="66" s="1"/>
  <c r="P185" i="66" s="1"/>
  <c r="N175" i="66"/>
  <c r="O175" i="66" s="1"/>
  <c r="P175" i="66" s="1"/>
  <c r="K204" i="66"/>
  <c r="L190" i="66"/>
  <c r="K198" i="66"/>
  <c r="K199" i="66" s="1"/>
  <c r="K210" i="66"/>
  <c r="K219" i="66" s="1"/>
  <c r="K222" i="66" s="1"/>
  <c r="K225" i="66" s="1"/>
  <c r="L196" i="66"/>
  <c r="K207" i="66"/>
  <c r="L193" i="66"/>
  <c r="K206" i="66"/>
  <c r="L192" i="66"/>
  <c r="O194" i="66"/>
  <c r="P197" i="66"/>
  <c r="N184" i="66" l="1"/>
  <c r="O184" i="66" s="1"/>
  <c r="P184" i="66" s="1"/>
  <c r="L211" i="66"/>
  <c r="M211" i="66" s="1"/>
  <c r="P176" i="66"/>
  <c r="N203" i="66"/>
  <c r="O203" i="66" s="1"/>
  <c r="J212" i="66"/>
  <c r="J213" i="66" s="1"/>
  <c r="J215" i="66" s="1"/>
  <c r="J216" i="66" s="1"/>
  <c r="J218" i="66"/>
  <c r="M182" i="66"/>
  <c r="N182" i="66" s="1"/>
  <c r="O182" i="66" s="1"/>
  <c r="P182" i="66" s="1"/>
  <c r="O208" i="66"/>
  <c r="P208" i="66" s="1"/>
  <c r="K218" i="66"/>
  <c r="K221" i="66" s="1"/>
  <c r="K224" i="66" s="1"/>
  <c r="L202" i="66"/>
  <c r="M202" i="66" s="1"/>
  <c r="K212" i="66"/>
  <c r="K213" i="66" s="1"/>
  <c r="K215" i="66" s="1"/>
  <c r="M192" i="66"/>
  <c r="L206" i="66"/>
  <c r="M196" i="66"/>
  <c r="L210" i="66"/>
  <c r="L219" i="66" s="1"/>
  <c r="L204" i="66"/>
  <c r="M190" i="66"/>
  <c r="L198" i="66"/>
  <c r="L199" i="66" s="1"/>
  <c r="L207" i="66"/>
  <c r="M193" i="66"/>
  <c r="P194" i="66"/>
  <c r="N211" i="66" l="1"/>
  <c r="O211" i="66" s="1"/>
  <c r="P211" i="66" s="1"/>
  <c r="P203" i="66"/>
  <c r="M209" i="66"/>
  <c r="N209" i="66" s="1"/>
  <c r="O209" i="66" s="1"/>
  <c r="P209" i="66" s="1"/>
  <c r="L218" i="66"/>
  <c r="K216" i="66"/>
  <c r="N202" i="66"/>
  <c r="L212" i="66"/>
  <c r="L213" i="66" s="1"/>
  <c r="L215" i="66" s="1"/>
  <c r="L216" i="66" s="1"/>
  <c r="N193" i="66"/>
  <c r="M207" i="66"/>
  <c r="N190" i="66"/>
  <c r="M204" i="66"/>
  <c r="M198" i="66"/>
  <c r="M199" i="66" s="1"/>
  <c r="M210" i="66"/>
  <c r="N196" i="66"/>
  <c r="M206" i="66"/>
  <c r="N192" i="66"/>
  <c r="M219" i="66" l="1"/>
  <c r="M222" i="66" s="1"/>
  <c r="M225" i="66" s="1"/>
  <c r="M218" i="66"/>
  <c r="M221" i="66" s="1"/>
  <c r="M224" i="66" s="1"/>
  <c r="M212" i="66"/>
  <c r="M213" i="66" s="1"/>
  <c r="M215" i="66" s="1"/>
  <c r="M216" i="66" s="1"/>
  <c r="O202" i="66"/>
  <c r="P202" i="66" s="1"/>
  <c r="N204" i="66"/>
  <c r="O190" i="66"/>
  <c r="N198" i="66"/>
  <c r="N199" i="66" s="1"/>
  <c r="N207" i="66"/>
  <c r="O193" i="66"/>
  <c r="O192" i="66"/>
  <c r="N206" i="66"/>
  <c r="O196" i="66"/>
  <c r="N210" i="66"/>
  <c r="N219" i="66" s="1"/>
  <c r="N222" i="66" s="1"/>
  <c r="N225" i="66" s="1"/>
  <c r="N212" i="66" l="1"/>
  <c r="N213" i="66" s="1"/>
  <c r="N215" i="66" s="1"/>
  <c r="N216" i="66" s="1"/>
  <c r="N218" i="66"/>
  <c r="N221" i="66" s="1"/>
  <c r="N224" i="66" s="1"/>
  <c r="O210" i="66"/>
  <c r="O219" i="66" s="1"/>
  <c r="O222" i="66" s="1"/>
  <c r="O225" i="66" s="1"/>
  <c r="P196" i="66"/>
  <c r="P192" i="66"/>
  <c r="P206" i="66" s="1"/>
  <c r="O206" i="66"/>
  <c r="O204" i="66"/>
  <c r="P190" i="66"/>
  <c r="O198" i="66"/>
  <c r="O199" i="66" s="1"/>
  <c r="O207" i="66"/>
  <c r="P193" i="66"/>
  <c r="P207" i="66" s="1"/>
  <c r="O218" i="66" l="1"/>
  <c r="O221" i="66" s="1"/>
  <c r="O224" i="66" s="1"/>
  <c r="O212" i="66"/>
  <c r="O213" i="66" s="1"/>
  <c r="O215" i="66" s="1"/>
  <c r="O216" i="66" s="1"/>
  <c r="P210" i="66"/>
  <c r="P219" i="66" s="1"/>
  <c r="P222" i="66" s="1"/>
  <c r="P225" i="66" s="1"/>
  <c r="P204" i="66"/>
  <c r="P218" i="66" s="1"/>
  <c r="P221" i="66" s="1"/>
  <c r="P224" i="66" s="1"/>
  <c r="P198" i="66"/>
  <c r="P199" i="66" s="1"/>
  <c r="P212" i="66" l="1"/>
  <c r="P213" i="66" s="1"/>
  <c r="G219" i="66"/>
  <c r="G221" i="66" s="1"/>
  <c r="G222" i="66" s="1"/>
  <c r="G228" i="66" s="1"/>
  <c r="G225" i="66" s="1"/>
  <c r="E219" i="66" l="1"/>
  <c r="F219" i="66" s="1"/>
  <c r="F221" i="66" s="1"/>
  <c r="F222" i="66" s="1"/>
  <c r="P215" i="66"/>
  <c r="P216" i="66" s="1"/>
  <c r="G227" i="66"/>
  <c r="E221" i="66" l="1"/>
  <c r="E222" i="66" s="1"/>
  <c r="E228" i="66" s="1"/>
  <c r="E225" i="66" s="1"/>
  <c r="E227" i="66" l="1"/>
  <c r="F225" i="66"/>
  <c r="F227" i="66" s="1"/>
  <c r="F228" i="66" s="1"/>
  <c r="F186" i="78" l="1"/>
  <c r="E186" i="78"/>
  <c r="D186" i="78"/>
  <c r="C186" i="78"/>
  <c r="F185" i="78"/>
  <c r="E185" i="78"/>
  <c r="D185" i="78"/>
  <c r="C185" i="78"/>
  <c r="H164" i="78"/>
  <c r="H148" i="78"/>
  <c r="G105" i="78"/>
  <c r="F105" i="78"/>
  <c r="E105" i="78"/>
  <c r="D105" i="78"/>
  <c r="C105" i="78"/>
  <c r="G90" i="78"/>
  <c r="F90" i="78"/>
  <c r="E90" i="78"/>
  <c r="D90" i="78"/>
  <c r="C90" i="78"/>
  <c r="G89" i="78"/>
  <c r="F89" i="78"/>
  <c r="E89" i="78"/>
  <c r="D89" i="78"/>
  <c r="C89" i="78"/>
  <c r="C91" i="78" l="1"/>
  <c r="G91" i="78"/>
  <c r="D91" i="78"/>
  <c r="F91" i="78"/>
  <c r="E91" i="78"/>
  <c r="C13" i="6" l="1"/>
  <c r="G25" i="78" l="1"/>
  <c r="G28" i="78" l="1"/>
  <c r="G32" i="78"/>
  <c r="G26" i="78"/>
  <c r="G29" i="78"/>
  <c r="G31" i="78"/>
  <c r="G30" i="78"/>
  <c r="G24" i="78" l="1"/>
  <c r="G27" i="78"/>
  <c r="G23" i="78"/>
  <c r="G34" i="78" l="1"/>
  <c r="H1832" i="6" l="1"/>
  <c r="I1832" i="6"/>
  <c r="H1833" i="6"/>
  <c r="I1833" i="6"/>
  <c r="H1834" i="6"/>
  <c r="I1834" i="6"/>
  <c r="H1835" i="6"/>
  <c r="I1835" i="6"/>
  <c r="G1835" i="6"/>
  <c r="G1834" i="6"/>
  <c r="G1833" i="6"/>
  <c r="G1832" i="6"/>
  <c r="F55" i="9"/>
  <c r="F62" i="9"/>
  <c r="C357" i="82"/>
  <c r="F359" i="82"/>
  <c r="E359" i="82"/>
  <c r="D359" i="82"/>
  <c r="C359" i="82"/>
  <c r="F357" i="82"/>
  <c r="E357" i="82"/>
  <c r="D357" i="82"/>
  <c r="S1576" i="6"/>
  <c r="R1576" i="6"/>
  <c r="Q1576" i="6"/>
  <c r="P1576" i="6"/>
  <c r="O1576" i="6"/>
  <c r="N1576" i="6"/>
  <c r="M1576" i="6"/>
  <c r="L1576" i="6"/>
  <c r="K1576" i="6"/>
  <c r="J1576" i="6"/>
  <c r="I1576" i="6"/>
  <c r="H1576" i="6"/>
  <c r="G1576" i="6"/>
  <c r="S1575" i="6"/>
  <c r="R1575" i="6"/>
  <c r="Q1575" i="6"/>
  <c r="P1575" i="6"/>
  <c r="O1575" i="6"/>
  <c r="N1575" i="6"/>
  <c r="M1575" i="6"/>
  <c r="L1575" i="6"/>
  <c r="K1575" i="6"/>
  <c r="J1575" i="6"/>
  <c r="I1575" i="6"/>
  <c r="H1575" i="6"/>
  <c r="G1575" i="6"/>
  <c r="S1574" i="6"/>
  <c r="R1574" i="6"/>
  <c r="Q1574" i="6"/>
  <c r="P1574" i="6"/>
  <c r="O1574" i="6"/>
  <c r="N1574" i="6"/>
  <c r="M1574" i="6"/>
  <c r="L1574" i="6"/>
  <c r="K1574" i="6"/>
  <c r="J1574" i="6"/>
  <c r="I1574" i="6"/>
  <c r="H1574" i="6"/>
  <c r="G1574" i="6"/>
  <c r="S1573" i="6"/>
  <c r="R1573" i="6"/>
  <c r="Q1573" i="6"/>
  <c r="P1573" i="6"/>
  <c r="O1573" i="6"/>
  <c r="N1573" i="6"/>
  <c r="M1573" i="6"/>
  <c r="L1573" i="6"/>
  <c r="K1573" i="6"/>
  <c r="J1573" i="6"/>
  <c r="I1573" i="6"/>
  <c r="H1573" i="6"/>
  <c r="G1573" i="6"/>
  <c r="S1572" i="6"/>
  <c r="R1572" i="6"/>
  <c r="Q1572" i="6"/>
  <c r="P1572" i="6"/>
  <c r="O1572" i="6"/>
  <c r="N1572" i="6"/>
  <c r="M1572" i="6"/>
  <c r="L1572" i="6"/>
  <c r="K1572" i="6"/>
  <c r="J1572" i="6"/>
  <c r="I1572" i="6"/>
  <c r="H1572" i="6"/>
  <c r="G1572" i="6"/>
  <c r="S1571" i="6"/>
  <c r="R1571" i="6"/>
  <c r="Q1571" i="6"/>
  <c r="P1571" i="6"/>
  <c r="O1571" i="6"/>
  <c r="N1571" i="6"/>
  <c r="M1571" i="6"/>
  <c r="L1571" i="6"/>
  <c r="K1571" i="6"/>
  <c r="J1571" i="6"/>
  <c r="I1571" i="6"/>
  <c r="H1571" i="6"/>
  <c r="G1571" i="6"/>
  <c r="S1570" i="6"/>
  <c r="R1570" i="6"/>
  <c r="Q1570" i="6"/>
  <c r="P1570" i="6"/>
  <c r="O1570" i="6"/>
  <c r="N1570" i="6"/>
  <c r="M1570" i="6"/>
  <c r="L1570" i="6"/>
  <c r="K1570" i="6"/>
  <c r="J1570" i="6"/>
  <c r="I1570" i="6"/>
  <c r="H1570" i="6"/>
  <c r="G1570" i="6"/>
  <c r="S1569" i="6"/>
  <c r="R1569" i="6"/>
  <c r="Q1569" i="6"/>
  <c r="P1569" i="6"/>
  <c r="O1569" i="6"/>
  <c r="N1569" i="6"/>
  <c r="M1569" i="6"/>
  <c r="L1569" i="6"/>
  <c r="K1569" i="6"/>
  <c r="J1569" i="6"/>
  <c r="I1569" i="6"/>
  <c r="H1569" i="6"/>
  <c r="G1569" i="6"/>
  <c r="S1568" i="6"/>
  <c r="R1568" i="6"/>
  <c r="Q1568" i="6"/>
  <c r="P1568" i="6"/>
  <c r="O1568" i="6"/>
  <c r="N1568" i="6"/>
  <c r="M1568" i="6"/>
  <c r="L1568" i="6"/>
  <c r="K1568" i="6"/>
  <c r="J1568" i="6"/>
  <c r="I1568" i="6"/>
  <c r="H1568" i="6"/>
  <c r="G1568" i="6"/>
  <c r="S1567" i="6"/>
  <c r="R1567" i="6"/>
  <c r="Q1567" i="6"/>
  <c r="P1567" i="6"/>
  <c r="O1567" i="6"/>
  <c r="N1567" i="6"/>
  <c r="M1567" i="6"/>
  <c r="L1567" i="6"/>
  <c r="K1567" i="6"/>
  <c r="J1567" i="6"/>
  <c r="I1567" i="6"/>
  <c r="H1567" i="6"/>
  <c r="G1567" i="6"/>
  <c r="S1566" i="6"/>
  <c r="R1566" i="6"/>
  <c r="Q1566" i="6"/>
  <c r="P1566" i="6"/>
  <c r="O1566" i="6"/>
  <c r="N1566" i="6"/>
  <c r="M1566" i="6"/>
  <c r="L1566" i="6"/>
  <c r="K1566" i="6"/>
  <c r="J1566" i="6"/>
  <c r="I1566" i="6"/>
  <c r="H1566" i="6"/>
  <c r="G1566" i="6"/>
  <c r="S1565" i="6"/>
  <c r="R1565" i="6"/>
  <c r="Q1565" i="6"/>
  <c r="P1565" i="6"/>
  <c r="O1565" i="6"/>
  <c r="N1565" i="6"/>
  <c r="M1565" i="6"/>
  <c r="L1565" i="6"/>
  <c r="K1565" i="6"/>
  <c r="J1565" i="6"/>
  <c r="I1565" i="6"/>
  <c r="H1565" i="6"/>
  <c r="G1565" i="6"/>
  <c r="S1564" i="6"/>
  <c r="R1564" i="6"/>
  <c r="Q1564" i="6"/>
  <c r="P1564" i="6"/>
  <c r="O1564" i="6"/>
  <c r="N1564" i="6"/>
  <c r="M1564" i="6"/>
  <c r="L1564" i="6"/>
  <c r="K1564" i="6"/>
  <c r="J1564" i="6"/>
  <c r="I1564" i="6"/>
  <c r="H1564" i="6"/>
  <c r="G1564" i="6"/>
  <c r="S1563" i="6"/>
  <c r="R1563" i="6"/>
  <c r="Q1563" i="6"/>
  <c r="P1563" i="6"/>
  <c r="O1563" i="6"/>
  <c r="N1563" i="6"/>
  <c r="M1563" i="6"/>
  <c r="L1563" i="6"/>
  <c r="K1563" i="6"/>
  <c r="J1563" i="6"/>
  <c r="I1563" i="6"/>
  <c r="H1563" i="6"/>
  <c r="G1563" i="6"/>
  <c r="S1562" i="6"/>
  <c r="R1562" i="6"/>
  <c r="Q1562" i="6"/>
  <c r="P1562" i="6"/>
  <c r="O1562" i="6"/>
  <c r="N1562" i="6"/>
  <c r="M1562" i="6"/>
  <c r="L1562" i="6"/>
  <c r="K1562" i="6"/>
  <c r="J1562" i="6"/>
  <c r="I1562" i="6"/>
  <c r="H1562" i="6"/>
  <c r="G1562" i="6"/>
  <c r="S1561" i="6"/>
  <c r="R1561" i="6"/>
  <c r="Q1561" i="6"/>
  <c r="P1561" i="6"/>
  <c r="O1561" i="6"/>
  <c r="N1561" i="6"/>
  <c r="M1561" i="6"/>
  <c r="L1561" i="6"/>
  <c r="K1561" i="6"/>
  <c r="J1561" i="6"/>
  <c r="I1561" i="6"/>
  <c r="H1561" i="6"/>
  <c r="G1561" i="6"/>
  <c r="S1560" i="6"/>
  <c r="R1560" i="6"/>
  <c r="Q1560" i="6"/>
  <c r="P1560" i="6"/>
  <c r="O1560" i="6"/>
  <c r="N1560" i="6"/>
  <c r="M1560" i="6"/>
  <c r="L1560" i="6"/>
  <c r="K1560" i="6"/>
  <c r="J1560" i="6"/>
  <c r="I1560" i="6"/>
  <c r="H1560" i="6"/>
  <c r="G1560" i="6"/>
  <c r="S1559" i="6"/>
  <c r="R1559" i="6"/>
  <c r="Q1559" i="6"/>
  <c r="P1559" i="6"/>
  <c r="O1559" i="6"/>
  <c r="N1559" i="6"/>
  <c r="M1559" i="6"/>
  <c r="L1559" i="6"/>
  <c r="K1559" i="6"/>
  <c r="J1559" i="6"/>
  <c r="I1559" i="6"/>
  <c r="H1559" i="6"/>
  <c r="G1559" i="6"/>
  <c r="S1558" i="6"/>
  <c r="R1558" i="6"/>
  <c r="Q1558" i="6"/>
  <c r="P1558" i="6"/>
  <c r="O1558" i="6"/>
  <c r="N1558" i="6"/>
  <c r="M1558" i="6"/>
  <c r="L1558" i="6"/>
  <c r="K1558" i="6"/>
  <c r="J1558" i="6"/>
  <c r="I1558" i="6"/>
  <c r="H1558" i="6"/>
  <c r="G1558" i="6"/>
  <c r="S1557" i="6"/>
  <c r="R1557" i="6"/>
  <c r="Q1557" i="6"/>
  <c r="P1557" i="6"/>
  <c r="O1557" i="6"/>
  <c r="N1557" i="6"/>
  <c r="M1557" i="6"/>
  <c r="L1557" i="6"/>
  <c r="K1557" i="6"/>
  <c r="J1557" i="6"/>
  <c r="I1557" i="6"/>
  <c r="H1557" i="6"/>
  <c r="G1557" i="6"/>
  <c r="S1556" i="6"/>
  <c r="R1556" i="6"/>
  <c r="Q1556" i="6"/>
  <c r="P1556" i="6"/>
  <c r="O1556" i="6"/>
  <c r="N1556" i="6"/>
  <c r="M1556" i="6"/>
  <c r="L1556" i="6"/>
  <c r="K1556" i="6"/>
  <c r="J1556" i="6"/>
  <c r="I1556" i="6"/>
  <c r="H1556" i="6"/>
  <c r="G1556" i="6"/>
  <c r="S1555" i="6"/>
  <c r="R1555" i="6"/>
  <c r="Q1555" i="6"/>
  <c r="P1555" i="6"/>
  <c r="O1555" i="6"/>
  <c r="N1555" i="6"/>
  <c r="M1555" i="6"/>
  <c r="L1555" i="6"/>
  <c r="K1555" i="6"/>
  <c r="J1555" i="6"/>
  <c r="I1555" i="6"/>
  <c r="H1555" i="6"/>
  <c r="G1555" i="6"/>
  <c r="S1554" i="6"/>
  <c r="R1554" i="6"/>
  <c r="Q1554" i="6"/>
  <c r="P1554" i="6"/>
  <c r="O1554" i="6"/>
  <c r="N1554" i="6"/>
  <c r="M1554" i="6"/>
  <c r="L1554" i="6"/>
  <c r="K1554" i="6"/>
  <c r="J1554" i="6"/>
  <c r="I1554" i="6"/>
  <c r="H1554" i="6"/>
  <c r="G1554" i="6"/>
  <c r="S1553" i="6"/>
  <c r="R1553" i="6"/>
  <c r="Q1553" i="6"/>
  <c r="P1553" i="6"/>
  <c r="O1553" i="6"/>
  <c r="N1553" i="6"/>
  <c r="M1553" i="6"/>
  <c r="L1553" i="6"/>
  <c r="K1553" i="6"/>
  <c r="J1553" i="6"/>
  <c r="I1553" i="6"/>
  <c r="H1553" i="6"/>
  <c r="G1553" i="6"/>
  <c r="S1552" i="6"/>
  <c r="R1552" i="6"/>
  <c r="Q1552" i="6"/>
  <c r="P1552" i="6"/>
  <c r="O1552" i="6"/>
  <c r="N1552" i="6"/>
  <c r="M1552" i="6"/>
  <c r="L1552" i="6"/>
  <c r="K1552" i="6"/>
  <c r="J1552" i="6"/>
  <c r="I1552" i="6"/>
  <c r="H1552" i="6"/>
  <c r="G1552" i="6"/>
  <c r="S1551" i="6"/>
  <c r="R1551" i="6"/>
  <c r="Q1551" i="6"/>
  <c r="P1551" i="6"/>
  <c r="O1551" i="6"/>
  <c r="N1551" i="6"/>
  <c r="M1551" i="6"/>
  <c r="L1551" i="6"/>
  <c r="K1551" i="6"/>
  <c r="J1551" i="6"/>
  <c r="I1551" i="6"/>
  <c r="H1551" i="6"/>
  <c r="G1551" i="6"/>
  <c r="S1550" i="6"/>
  <c r="R1550" i="6"/>
  <c r="Q1550" i="6"/>
  <c r="P1550" i="6"/>
  <c r="O1550" i="6"/>
  <c r="N1550" i="6"/>
  <c r="M1550" i="6"/>
  <c r="L1550" i="6"/>
  <c r="K1550" i="6"/>
  <c r="J1550" i="6"/>
  <c r="I1550" i="6"/>
  <c r="H1550" i="6"/>
  <c r="G1550" i="6"/>
  <c r="S1549" i="6"/>
  <c r="R1549" i="6"/>
  <c r="Q1549" i="6"/>
  <c r="P1549" i="6"/>
  <c r="O1549" i="6"/>
  <c r="N1549" i="6"/>
  <c r="M1549" i="6"/>
  <c r="L1549" i="6"/>
  <c r="K1549" i="6"/>
  <c r="J1549" i="6"/>
  <c r="I1549" i="6"/>
  <c r="H1549" i="6"/>
  <c r="G1549" i="6"/>
  <c r="S1548" i="6"/>
  <c r="R1548" i="6"/>
  <c r="Q1548" i="6"/>
  <c r="P1548" i="6"/>
  <c r="O1548" i="6"/>
  <c r="N1548" i="6"/>
  <c r="M1548" i="6"/>
  <c r="L1548" i="6"/>
  <c r="K1548" i="6"/>
  <c r="J1548" i="6"/>
  <c r="I1548" i="6"/>
  <c r="H1548" i="6"/>
  <c r="G1548" i="6"/>
  <c r="S1547" i="6"/>
  <c r="R1547" i="6"/>
  <c r="Q1547" i="6"/>
  <c r="P1547" i="6"/>
  <c r="O1547" i="6"/>
  <c r="N1547" i="6"/>
  <c r="M1547" i="6"/>
  <c r="L1547" i="6"/>
  <c r="K1547" i="6"/>
  <c r="J1547" i="6"/>
  <c r="I1547" i="6"/>
  <c r="H1547" i="6"/>
  <c r="G1547" i="6"/>
  <c r="S1546" i="6"/>
  <c r="R1546" i="6"/>
  <c r="Q1546" i="6"/>
  <c r="P1546" i="6"/>
  <c r="O1546" i="6"/>
  <c r="N1546" i="6"/>
  <c r="M1546" i="6"/>
  <c r="L1546" i="6"/>
  <c r="K1546" i="6"/>
  <c r="J1546" i="6"/>
  <c r="I1546" i="6"/>
  <c r="H1546" i="6"/>
  <c r="G1546" i="6"/>
  <c r="S1545" i="6"/>
  <c r="R1545" i="6"/>
  <c r="Q1545" i="6"/>
  <c r="P1545" i="6"/>
  <c r="O1545" i="6"/>
  <c r="N1545" i="6"/>
  <c r="M1545" i="6"/>
  <c r="L1545" i="6"/>
  <c r="K1545" i="6"/>
  <c r="J1545" i="6"/>
  <c r="I1545" i="6"/>
  <c r="H1545" i="6"/>
  <c r="G1545" i="6"/>
  <c r="S1544" i="6"/>
  <c r="R1544" i="6"/>
  <c r="Q1544" i="6"/>
  <c r="P1544" i="6"/>
  <c r="O1544" i="6"/>
  <c r="N1544" i="6"/>
  <c r="M1544" i="6"/>
  <c r="L1544" i="6"/>
  <c r="K1544" i="6"/>
  <c r="J1544" i="6"/>
  <c r="I1544" i="6"/>
  <c r="H1544" i="6"/>
  <c r="G1544" i="6"/>
  <c r="S1543" i="6"/>
  <c r="R1543" i="6"/>
  <c r="Q1543" i="6"/>
  <c r="P1543" i="6"/>
  <c r="O1543" i="6"/>
  <c r="N1543" i="6"/>
  <c r="M1543" i="6"/>
  <c r="L1543" i="6"/>
  <c r="K1543" i="6"/>
  <c r="J1543" i="6"/>
  <c r="I1543" i="6"/>
  <c r="H1543" i="6"/>
  <c r="G1543" i="6"/>
  <c r="S1542" i="6"/>
  <c r="R1542" i="6"/>
  <c r="Q1542" i="6"/>
  <c r="P1542" i="6"/>
  <c r="O1542" i="6"/>
  <c r="N1542" i="6"/>
  <c r="M1542" i="6"/>
  <c r="L1542" i="6"/>
  <c r="K1542" i="6"/>
  <c r="J1542" i="6"/>
  <c r="I1542" i="6"/>
  <c r="H1542" i="6"/>
  <c r="G1542" i="6"/>
  <c r="S1541" i="6"/>
  <c r="R1541" i="6"/>
  <c r="Q1541" i="6"/>
  <c r="P1541" i="6"/>
  <c r="O1541" i="6"/>
  <c r="N1541" i="6"/>
  <c r="M1541" i="6"/>
  <c r="L1541" i="6"/>
  <c r="K1541" i="6"/>
  <c r="J1541" i="6"/>
  <c r="I1541" i="6"/>
  <c r="H1541" i="6"/>
  <c r="G1541" i="6"/>
  <c r="S1540" i="6"/>
  <c r="R1540" i="6"/>
  <c r="Q1540" i="6"/>
  <c r="P1540" i="6"/>
  <c r="O1540" i="6"/>
  <c r="N1540" i="6"/>
  <c r="M1540" i="6"/>
  <c r="L1540" i="6"/>
  <c r="K1540" i="6"/>
  <c r="J1540" i="6"/>
  <c r="I1540" i="6"/>
  <c r="H1540" i="6"/>
  <c r="G1540" i="6"/>
  <c r="S1539" i="6"/>
  <c r="R1539" i="6"/>
  <c r="Q1539" i="6"/>
  <c r="P1539" i="6"/>
  <c r="O1539" i="6"/>
  <c r="N1539" i="6"/>
  <c r="M1539" i="6"/>
  <c r="L1539" i="6"/>
  <c r="K1539" i="6"/>
  <c r="J1539" i="6"/>
  <c r="I1539" i="6"/>
  <c r="H1539" i="6"/>
  <c r="G1539" i="6"/>
  <c r="S1538" i="6"/>
  <c r="R1538" i="6"/>
  <c r="Q1538" i="6"/>
  <c r="P1538" i="6"/>
  <c r="O1538" i="6"/>
  <c r="N1538" i="6"/>
  <c r="M1538" i="6"/>
  <c r="L1538" i="6"/>
  <c r="K1538" i="6"/>
  <c r="J1538" i="6"/>
  <c r="I1538" i="6"/>
  <c r="H1538" i="6"/>
  <c r="G1538" i="6"/>
  <c r="S1537" i="6"/>
  <c r="R1537" i="6"/>
  <c r="Q1537" i="6"/>
  <c r="P1537" i="6"/>
  <c r="O1537" i="6"/>
  <c r="N1537" i="6"/>
  <c r="M1537" i="6"/>
  <c r="L1537" i="6"/>
  <c r="K1537" i="6"/>
  <c r="J1537" i="6"/>
  <c r="I1537" i="6"/>
  <c r="H1537" i="6"/>
  <c r="G1537" i="6"/>
  <c r="S1536" i="6"/>
  <c r="R1536" i="6"/>
  <c r="Q1536" i="6"/>
  <c r="P1536" i="6"/>
  <c r="O1536" i="6"/>
  <c r="N1536" i="6"/>
  <c r="M1536" i="6"/>
  <c r="L1536" i="6"/>
  <c r="K1536" i="6"/>
  <c r="J1536" i="6"/>
  <c r="I1536" i="6"/>
  <c r="H1536" i="6"/>
  <c r="G1536" i="6"/>
  <c r="S1535" i="6"/>
  <c r="R1535" i="6"/>
  <c r="Q1535" i="6"/>
  <c r="P1535" i="6"/>
  <c r="O1535" i="6"/>
  <c r="N1535" i="6"/>
  <c r="M1535" i="6"/>
  <c r="L1535" i="6"/>
  <c r="K1535" i="6"/>
  <c r="J1535" i="6"/>
  <c r="I1535" i="6"/>
  <c r="H1535" i="6"/>
  <c r="G1535" i="6"/>
  <c r="S1534" i="6"/>
  <c r="R1534" i="6"/>
  <c r="Q1534" i="6"/>
  <c r="P1534" i="6"/>
  <c r="O1534" i="6"/>
  <c r="N1534" i="6"/>
  <c r="M1534" i="6"/>
  <c r="L1534" i="6"/>
  <c r="K1534" i="6"/>
  <c r="J1534" i="6"/>
  <c r="I1534" i="6"/>
  <c r="H1534" i="6"/>
  <c r="G1534" i="6"/>
  <c r="S1533" i="6"/>
  <c r="R1533" i="6"/>
  <c r="Q1533" i="6"/>
  <c r="P1533" i="6"/>
  <c r="O1533" i="6"/>
  <c r="N1533" i="6"/>
  <c r="M1533" i="6"/>
  <c r="L1533" i="6"/>
  <c r="K1533" i="6"/>
  <c r="J1533" i="6"/>
  <c r="I1533" i="6"/>
  <c r="H1533" i="6"/>
  <c r="G1533" i="6"/>
  <c r="S1532" i="6"/>
  <c r="R1532" i="6"/>
  <c r="Q1532" i="6"/>
  <c r="P1532" i="6"/>
  <c r="O1532" i="6"/>
  <c r="N1532" i="6"/>
  <c r="M1532" i="6"/>
  <c r="L1532" i="6"/>
  <c r="K1532" i="6"/>
  <c r="J1532" i="6"/>
  <c r="I1532" i="6"/>
  <c r="H1532" i="6"/>
  <c r="G1532" i="6"/>
  <c r="S1531" i="6"/>
  <c r="R1531" i="6"/>
  <c r="Q1531" i="6"/>
  <c r="P1531" i="6"/>
  <c r="O1531" i="6"/>
  <c r="N1531" i="6"/>
  <c r="M1531" i="6"/>
  <c r="L1531" i="6"/>
  <c r="K1531" i="6"/>
  <c r="J1531" i="6"/>
  <c r="I1531" i="6"/>
  <c r="H1531" i="6"/>
  <c r="G1531" i="6"/>
  <c r="S1530" i="6"/>
  <c r="R1530" i="6"/>
  <c r="Q1530" i="6"/>
  <c r="P1530" i="6"/>
  <c r="O1530" i="6"/>
  <c r="N1530" i="6"/>
  <c r="M1530" i="6"/>
  <c r="L1530" i="6"/>
  <c r="K1530" i="6"/>
  <c r="J1530" i="6"/>
  <c r="I1530" i="6"/>
  <c r="H1530" i="6"/>
  <c r="G1530" i="6"/>
  <c r="S1529" i="6"/>
  <c r="R1529" i="6"/>
  <c r="Q1529" i="6"/>
  <c r="P1529" i="6"/>
  <c r="O1529" i="6"/>
  <c r="N1529" i="6"/>
  <c r="M1529" i="6"/>
  <c r="L1529" i="6"/>
  <c r="K1529" i="6"/>
  <c r="J1529" i="6"/>
  <c r="I1529" i="6"/>
  <c r="H1529" i="6"/>
  <c r="G1529" i="6"/>
  <c r="H1526" i="6"/>
  <c r="I1526" i="6"/>
  <c r="J1526" i="6"/>
  <c r="K1526" i="6"/>
  <c r="L1526" i="6"/>
  <c r="M1526" i="6"/>
  <c r="N1526" i="6"/>
  <c r="O1526" i="6"/>
  <c r="P1526" i="6"/>
  <c r="Q1526" i="6"/>
  <c r="R1526" i="6"/>
  <c r="S1526" i="6"/>
  <c r="H1527" i="6"/>
  <c r="I1527" i="6"/>
  <c r="J1527" i="6"/>
  <c r="K1527" i="6"/>
  <c r="L1527" i="6"/>
  <c r="M1527" i="6"/>
  <c r="N1527" i="6"/>
  <c r="O1527" i="6"/>
  <c r="P1527" i="6"/>
  <c r="Q1527" i="6"/>
  <c r="R1527" i="6"/>
  <c r="S1527" i="6"/>
  <c r="G1527" i="6"/>
  <c r="G1526" i="6"/>
  <c r="S1523" i="6"/>
  <c r="R1523" i="6"/>
  <c r="Q1523" i="6"/>
  <c r="P1523" i="6"/>
  <c r="O1523" i="6"/>
  <c r="N1523" i="6"/>
  <c r="M1523" i="6"/>
  <c r="L1523" i="6"/>
  <c r="K1523" i="6"/>
  <c r="J1523" i="6"/>
  <c r="I1523" i="6"/>
  <c r="H1523" i="6"/>
  <c r="G1523" i="6"/>
  <c r="H1094" i="6"/>
  <c r="H1131" i="6" s="1"/>
  <c r="I1094" i="6"/>
  <c r="I1101" i="6" s="1"/>
  <c r="J1094" i="6"/>
  <c r="J1137" i="6" s="1"/>
  <c r="K1094" i="6"/>
  <c r="K1128" i="6" s="1"/>
  <c r="L1094" i="6"/>
  <c r="L1113" i="6" s="1"/>
  <c r="M1094" i="6"/>
  <c r="N1094" i="6"/>
  <c r="O1094" i="6"/>
  <c r="P1094" i="6"/>
  <c r="Q1094" i="6"/>
  <c r="R1094" i="6"/>
  <c r="S1094" i="6"/>
  <c r="G1094" i="6"/>
  <c r="G1126" i="6" s="1"/>
  <c r="H1038" i="6"/>
  <c r="I1038" i="6"/>
  <c r="I1080" i="6" s="1"/>
  <c r="J1038" i="6"/>
  <c r="J1082" i="6" s="1"/>
  <c r="K1038" i="6"/>
  <c r="K1087" i="6" s="1"/>
  <c r="L1038" i="6"/>
  <c r="L1058" i="6" s="1"/>
  <c r="M1038" i="6"/>
  <c r="M1058" i="6" s="1"/>
  <c r="N1038" i="6"/>
  <c r="O1038" i="6"/>
  <c r="P1038" i="6"/>
  <c r="Q1038" i="6"/>
  <c r="R1038" i="6"/>
  <c r="S1038" i="6"/>
  <c r="G1038" i="6"/>
  <c r="G1080" i="6" s="1"/>
  <c r="S983" i="6"/>
  <c r="R983" i="6"/>
  <c r="Q983" i="6"/>
  <c r="P983" i="6"/>
  <c r="O983" i="6"/>
  <c r="N983" i="6"/>
  <c r="M983" i="6"/>
  <c r="L983" i="6"/>
  <c r="K983" i="6"/>
  <c r="J983" i="6"/>
  <c r="I983" i="6"/>
  <c r="H983" i="6"/>
  <c r="G983" i="6"/>
  <c r="S928" i="6"/>
  <c r="R928" i="6"/>
  <c r="Q928" i="6"/>
  <c r="P928" i="6"/>
  <c r="O928" i="6"/>
  <c r="N928" i="6"/>
  <c r="M928" i="6"/>
  <c r="L928" i="6"/>
  <c r="K928" i="6"/>
  <c r="J928" i="6"/>
  <c r="I928" i="6"/>
  <c r="H928" i="6"/>
  <c r="G928" i="6"/>
  <c r="F36" i="91"/>
  <c r="G36" i="91"/>
  <c r="H36" i="91"/>
  <c r="I36" i="91"/>
  <c r="J36" i="91"/>
  <c r="K36" i="91"/>
  <c r="L36" i="91"/>
  <c r="E36" i="91"/>
  <c r="H922" i="6"/>
  <c r="I922" i="6"/>
  <c r="H923" i="6"/>
  <c r="I923" i="6"/>
  <c r="H924" i="6"/>
  <c r="I924" i="6"/>
  <c r="H925" i="6"/>
  <c r="I925" i="6"/>
  <c r="G923" i="6"/>
  <c r="G924" i="6"/>
  <c r="G925" i="6"/>
  <c r="G922" i="6"/>
  <c r="N1851" i="6"/>
  <c r="O1851" i="6"/>
  <c r="P1851" i="6"/>
  <c r="Q1851" i="6"/>
  <c r="R1851" i="6"/>
  <c r="S1851" i="6"/>
  <c r="G1850" i="6"/>
  <c r="G1851" i="6" s="1"/>
  <c r="H1850" i="6"/>
  <c r="H1851" i="6" s="1"/>
  <c r="I1850" i="6"/>
  <c r="I1851" i="6" s="1"/>
  <c r="J1850" i="6"/>
  <c r="J1851" i="6" s="1"/>
  <c r="N1852" i="6"/>
  <c r="M1852" i="6"/>
  <c r="L1852" i="6"/>
  <c r="K1852" i="6"/>
  <c r="K1850" i="6"/>
  <c r="K1851" i="6" s="1"/>
  <c r="L1850" i="6"/>
  <c r="L1851" i="6" s="1"/>
  <c r="M1850" i="6"/>
  <c r="M1851" i="6" s="1"/>
  <c r="N1850" i="6"/>
  <c r="O1850" i="6"/>
  <c r="P1850" i="6"/>
  <c r="Q1850" i="6"/>
  <c r="R1850" i="6"/>
  <c r="S1850" i="6"/>
  <c r="H1841" i="6"/>
  <c r="I1841" i="6"/>
  <c r="H1842" i="6"/>
  <c r="I1842" i="6"/>
  <c r="H1843" i="6"/>
  <c r="I1843" i="6"/>
  <c r="H1844" i="6"/>
  <c r="I1844" i="6"/>
  <c r="G1842" i="6"/>
  <c r="G1843" i="6"/>
  <c r="G1844" i="6"/>
  <c r="G1841" i="6"/>
  <c r="F132" i="78"/>
  <c r="E101" i="78"/>
  <c r="F27" i="91"/>
  <c r="G27" i="91"/>
  <c r="H27" i="91"/>
  <c r="I27" i="91"/>
  <c r="J27" i="91"/>
  <c r="K27" i="91"/>
  <c r="L27" i="91"/>
  <c r="E27" i="91"/>
  <c r="D101" i="78"/>
  <c r="F18" i="91"/>
  <c r="G18" i="91"/>
  <c r="H18" i="91"/>
  <c r="I18" i="91"/>
  <c r="J18" i="91"/>
  <c r="K18" i="91"/>
  <c r="L18" i="91"/>
  <c r="E18" i="91"/>
  <c r="H1852" i="6"/>
  <c r="I1852" i="6"/>
  <c r="O1852" i="6"/>
  <c r="P1852" i="6"/>
  <c r="Q1852" i="6"/>
  <c r="R1852" i="6"/>
  <c r="S1852" i="6"/>
  <c r="G1852" i="6"/>
  <c r="H1829" i="6"/>
  <c r="H1830" i="6" s="1"/>
  <c r="I1829" i="6"/>
  <c r="I1830" i="6" s="1"/>
  <c r="J1829" i="6"/>
  <c r="J1830" i="6" s="1"/>
  <c r="K1829" i="6"/>
  <c r="L1829" i="6"/>
  <c r="M1829" i="6"/>
  <c r="N1829" i="6"/>
  <c r="O1829" i="6"/>
  <c r="P1829" i="6"/>
  <c r="Q1829" i="6"/>
  <c r="R1829" i="6"/>
  <c r="S1829" i="6"/>
  <c r="G1829" i="6"/>
  <c r="G1830" i="6" s="1"/>
  <c r="S294" i="9"/>
  <c r="R294" i="9"/>
  <c r="Q294" i="9"/>
  <c r="P294" i="9"/>
  <c r="O294" i="9"/>
  <c r="N294" i="9"/>
  <c r="M294" i="9"/>
  <c r="L294" i="9"/>
  <c r="K294" i="9"/>
  <c r="J294" i="9"/>
  <c r="I294" i="9"/>
  <c r="H294" i="9"/>
  <c r="F115" i="78" s="1"/>
  <c r="G294" i="9"/>
  <c r="S293" i="9"/>
  <c r="R293" i="9"/>
  <c r="Q293" i="9"/>
  <c r="P293" i="9"/>
  <c r="O293" i="9"/>
  <c r="N293" i="9"/>
  <c r="M293" i="9"/>
  <c r="L293" i="9"/>
  <c r="K293" i="9"/>
  <c r="J293" i="9"/>
  <c r="I293" i="9"/>
  <c r="H293" i="9"/>
  <c r="E115" i="78" s="1"/>
  <c r="G293" i="9"/>
  <c r="S292" i="9"/>
  <c r="R292" i="9"/>
  <c r="Q292" i="9"/>
  <c r="P292" i="9"/>
  <c r="O292" i="9"/>
  <c r="N292" i="9"/>
  <c r="M292" i="9"/>
  <c r="L292" i="9"/>
  <c r="K292" i="9"/>
  <c r="J292" i="9"/>
  <c r="I292" i="9"/>
  <c r="H292" i="9"/>
  <c r="D115" i="78" s="1"/>
  <c r="G292" i="9"/>
  <c r="S291" i="9"/>
  <c r="R291" i="9"/>
  <c r="Q291" i="9"/>
  <c r="P291" i="9"/>
  <c r="O291" i="9"/>
  <c r="N291" i="9"/>
  <c r="M291" i="9"/>
  <c r="L291" i="9"/>
  <c r="K291" i="9"/>
  <c r="J291" i="9"/>
  <c r="I291" i="9"/>
  <c r="H291" i="9"/>
  <c r="G291" i="9"/>
  <c r="S289" i="9"/>
  <c r="R289" i="9"/>
  <c r="Q289" i="9"/>
  <c r="P289" i="9"/>
  <c r="O289" i="9"/>
  <c r="N289" i="9"/>
  <c r="M289" i="9"/>
  <c r="L289" i="9"/>
  <c r="K289" i="9"/>
  <c r="J289" i="9"/>
  <c r="I289" i="9"/>
  <c r="H289" i="9"/>
  <c r="G289" i="9"/>
  <c r="S283" i="9"/>
  <c r="R283" i="9"/>
  <c r="Q283" i="9"/>
  <c r="P283" i="9"/>
  <c r="O283" i="9"/>
  <c r="N283" i="9"/>
  <c r="M283" i="9"/>
  <c r="L283" i="9"/>
  <c r="K283" i="9"/>
  <c r="J283" i="9"/>
  <c r="I283" i="9"/>
  <c r="H283" i="9"/>
  <c r="G283" i="9"/>
  <c r="S277" i="9"/>
  <c r="R277" i="9"/>
  <c r="Q277" i="9"/>
  <c r="P277" i="9"/>
  <c r="O277" i="9"/>
  <c r="N277" i="9"/>
  <c r="M277" i="9"/>
  <c r="L277" i="9"/>
  <c r="K277" i="9"/>
  <c r="J277" i="9"/>
  <c r="I277" i="9"/>
  <c r="H277" i="9"/>
  <c r="G277" i="9"/>
  <c r="S271" i="9"/>
  <c r="R271" i="9"/>
  <c r="Q271" i="9"/>
  <c r="P271" i="9"/>
  <c r="O271" i="9"/>
  <c r="N271" i="9"/>
  <c r="M271" i="9"/>
  <c r="L271" i="9"/>
  <c r="K271" i="9"/>
  <c r="J271" i="9"/>
  <c r="I271" i="9"/>
  <c r="H271" i="9"/>
  <c r="G271" i="9"/>
  <c r="S265" i="9"/>
  <c r="R265" i="9"/>
  <c r="Q265" i="9"/>
  <c r="P265" i="9"/>
  <c r="O265" i="9"/>
  <c r="N265" i="9"/>
  <c r="M265" i="9"/>
  <c r="L265" i="9"/>
  <c r="K265" i="9"/>
  <c r="J265" i="9"/>
  <c r="I265" i="9"/>
  <c r="H265" i="9"/>
  <c r="G265" i="9"/>
  <c r="S259" i="9"/>
  <c r="R259" i="9"/>
  <c r="Q259" i="9"/>
  <c r="P259" i="9"/>
  <c r="O259" i="9"/>
  <c r="N259" i="9"/>
  <c r="M259" i="9"/>
  <c r="L259" i="9"/>
  <c r="K259" i="9"/>
  <c r="J259" i="9"/>
  <c r="I259" i="9"/>
  <c r="H259" i="9"/>
  <c r="G259" i="9"/>
  <c r="S251" i="9"/>
  <c r="R251" i="9"/>
  <c r="Q251" i="9"/>
  <c r="P251" i="9"/>
  <c r="O251" i="9"/>
  <c r="N251" i="9"/>
  <c r="M251" i="9"/>
  <c r="L251" i="9"/>
  <c r="K251" i="9"/>
  <c r="J251" i="9"/>
  <c r="I251" i="9"/>
  <c r="H251" i="9"/>
  <c r="F100" i="78" s="1"/>
  <c r="G251" i="9"/>
  <c r="S250" i="9"/>
  <c r="R250" i="9"/>
  <c r="Q250" i="9"/>
  <c r="P250" i="9"/>
  <c r="O250" i="9"/>
  <c r="N250" i="9"/>
  <c r="M250" i="9"/>
  <c r="L250" i="9"/>
  <c r="K250" i="9"/>
  <c r="J250" i="9"/>
  <c r="I250" i="9"/>
  <c r="H250" i="9"/>
  <c r="G250" i="9"/>
  <c r="S249" i="9"/>
  <c r="R249" i="9"/>
  <c r="Q249" i="9"/>
  <c r="P249" i="9"/>
  <c r="O249" i="9"/>
  <c r="N249" i="9"/>
  <c r="M249" i="9"/>
  <c r="L249" i="9"/>
  <c r="K249" i="9"/>
  <c r="J249" i="9"/>
  <c r="I249" i="9"/>
  <c r="H249" i="9"/>
  <c r="D100" i="78" s="1"/>
  <c r="G249" i="9"/>
  <c r="S248" i="9"/>
  <c r="R248" i="9"/>
  <c r="Q248" i="9"/>
  <c r="P248" i="9"/>
  <c r="O248" i="9"/>
  <c r="N248" i="9"/>
  <c r="M248" i="9"/>
  <c r="L248" i="9"/>
  <c r="K248" i="9"/>
  <c r="J248" i="9"/>
  <c r="I248" i="9"/>
  <c r="H248" i="9"/>
  <c r="G248" i="9"/>
  <c r="S246" i="9"/>
  <c r="R246" i="9"/>
  <c r="Q246" i="9"/>
  <c r="P246" i="9"/>
  <c r="O246" i="9"/>
  <c r="N246" i="9"/>
  <c r="M246" i="9"/>
  <c r="L246" i="9"/>
  <c r="K246" i="9"/>
  <c r="J246" i="9"/>
  <c r="I246" i="9"/>
  <c r="H246" i="9"/>
  <c r="G246" i="9"/>
  <c r="S240" i="9"/>
  <c r="R240" i="9"/>
  <c r="Q240" i="9"/>
  <c r="P240" i="9"/>
  <c r="O240" i="9"/>
  <c r="N240" i="9"/>
  <c r="M240" i="9"/>
  <c r="L240" i="9"/>
  <c r="K240" i="9"/>
  <c r="J240" i="9"/>
  <c r="I240" i="9"/>
  <c r="H240" i="9"/>
  <c r="G240" i="9"/>
  <c r="S234" i="9"/>
  <c r="R234" i="9"/>
  <c r="Q234" i="9"/>
  <c r="P234" i="9"/>
  <c r="O234" i="9"/>
  <c r="N234" i="9"/>
  <c r="M234" i="9"/>
  <c r="L234" i="9"/>
  <c r="K234" i="9"/>
  <c r="J234" i="9"/>
  <c r="I234" i="9"/>
  <c r="H234" i="9"/>
  <c r="G234" i="9"/>
  <c r="S228" i="9"/>
  <c r="R228" i="9"/>
  <c r="Q228" i="9"/>
  <c r="P228" i="9"/>
  <c r="O228" i="9"/>
  <c r="N228" i="9"/>
  <c r="M228" i="9"/>
  <c r="L228" i="9"/>
  <c r="K228" i="9"/>
  <c r="J228" i="9"/>
  <c r="I228" i="9"/>
  <c r="H228" i="9"/>
  <c r="G228" i="9"/>
  <c r="S222" i="9"/>
  <c r="R222" i="9"/>
  <c r="Q222" i="9"/>
  <c r="P222" i="9"/>
  <c r="O222" i="9"/>
  <c r="N222" i="9"/>
  <c r="M222" i="9"/>
  <c r="L222" i="9"/>
  <c r="K222" i="9"/>
  <c r="J222" i="9"/>
  <c r="I222" i="9"/>
  <c r="H222" i="9"/>
  <c r="G222" i="9"/>
  <c r="S216" i="9"/>
  <c r="R216" i="9"/>
  <c r="Q216" i="9"/>
  <c r="P216" i="9"/>
  <c r="O216" i="9"/>
  <c r="N216" i="9"/>
  <c r="M216" i="9"/>
  <c r="L216" i="9"/>
  <c r="K216" i="9"/>
  <c r="J216" i="9"/>
  <c r="I216" i="9"/>
  <c r="H216" i="9"/>
  <c r="G216" i="9"/>
  <c r="N208" i="9"/>
  <c r="M208" i="9"/>
  <c r="L208" i="9"/>
  <c r="K208" i="9"/>
  <c r="J208" i="9"/>
  <c r="I208" i="9"/>
  <c r="H208" i="9"/>
  <c r="G208" i="9"/>
  <c r="N207" i="9"/>
  <c r="M207" i="9"/>
  <c r="L207" i="9"/>
  <c r="K207" i="9"/>
  <c r="J207" i="9"/>
  <c r="I207" i="9"/>
  <c r="H207" i="9"/>
  <c r="G207" i="9"/>
  <c r="N206" i="9"/>
  <c r="M206" i="9"/>
  <c r="L206" i="9"/>
  <c r="K206" i="9"/>
  <c r="J206" i="9"/>
  <c r="I206" i="9"/>
  <c r="H206" i="9"/>
  <c r="G206" i="9"/>
  <c r="N205" i="9"/>
  <c r="M205" i="9"/>
  <c r="L205" i="9"/>
  <c r="K205" i="9"/>
  <c r="J205" i="9"/>
  <c r="I205" i="9"/>
  <c r="H205" i="9"/>
  <c r="G205" i="9"/>
  <c r="S203" i="9"/>
  <c r="R203" i="9"/>
  <c r="Q203" i="9"/>
  <c r="P203" i="9"/>
  <c r="O203" i="9"/>
  <c r="N203" i="9"/>
  <c r="M203" i="9"/>
  <c r="L203" i="9"/>
  <c r="K203" i="9"/>
  <c r="J203" i="9"/>
  <c r="I203" i="9"/>
  <c r="H203" i="9"/>
  <c r="G203" i="9"/>
  <c r="S197" i="9"/>
  <c r="R197" i="9"/>
  <c r="Q197" i="9"/>
  <c r="P197" i="9"/>
  <c r="O197" i="9"/>
  <c r="N197" i="9"/>
  <c r="M197" i="9"/>
  <c r="L197" i="9"/>
  <c r="K197" i="9"/>
  <c r="J197" i="9"/>
  <c r="I197" i="9"/>
  <c r="H197" i="9"/>
  <c r="G197" i="9"/>
  <c r="S191" i="9"/>
  <c r="R191" i="9"/>
  <c r="Q191" i="9"/>
  <c r="P191" i="9"/>
  <c r="O191" i="9"/>
  <c r="N191" i="9"/>
  <c r="M191" i="9"/>
  <c r="L191" i="9"/>
  <c r="K191" i="9"/>
  <c r="J191" i="9"/>
  <c r="I191" i="9"/>
  <c r="H191" i="9"/>
  <c r="G191" i="9"/>
  <c r="S185" i="9"/>
  <c r="R185" i="9"/>
  <c r="Q185" i="9"/>
  <c r="P185" i="9"/>
  <c r="O185" i="9"/>
  <c r="N185" i="9"/>
  <c r="M185" i="9"/>
  <c r="L185" i="9"/>
  <c r="K185" i="9"/>
  <c r="J185" i="9"/>
  <c r="I185" i="9"/>
  <c r="H185" i="9"/>
  <c r="G185" i="9"/>
  <c r="N179" i="9"/>
  <c r="M179" i="9"/>
  <c r="L179" i="9"/>
  <c r="K179" i="9"/>
  <c r="J179" i="9"/>
  <c r="I179" i="9"/>
  <c r="H179" i="9"/>
  <c r="G179" i="9"/>
  <c r="S173" i="9"/>
  <c r="R173" i="9"/>
  <c r="N173" i="9"/>
  <c r="M173" i="9"/>
  <c r="L173" i="9"/>
  <c r="K173" i="9"/>
  <c r="J173" i="9"/>
  <c r="I173" i="9"/>
  <c r="H173" i="9"/>
  <c r="G173" i="9"/>
  <c r="F9" i="91"/>
  <c r="G9" i="91"/>
  <c r="H9" i="91"/>
  <c r="I9" i="91"/>
  <c r="J9" i="91"/>
  <c r="K9" i="91"/>
  <c r="L9" i="91"/>
  <c r="E9" i="91"/>
  <c r="G931" i="6"/>
  <c r="H931" i="6"/>
  <c r="I931" i="6"/>
  <c r="J931" i="6"/>
  <c r="G932" i="6"/>
  <c r="H932" i="6"/>
  <c r="I932" i="6"/>
  <c r="J932" i="6"/>
  <c r="G934" i="6"/>
  <c r="H934" i="6"/>
  <c r="I934" i="6"/>
  <c r="J934" i="6"/>
  <c r="G935" i="6"/>
  <c r="H935" i="6"/>
  <c r="I935" i="6"/>
  <c r="J935" i="6"/>
  <c r="G936" i="6"/>
  <c r="H936" i="6"/>
  <c r="I936" i="6"/>
  <c r="J936" i="6"/>
  <c r="G937" i="6"/>
  <c r="H937" i="6"/>
  <c r="I937" i="6"/>
  <c r="J937" i="6"/>
  <c r="G938" i="6"/>
  <c r="H938" i="6"/>
  <c r="I938" i="6"/>
  <c r="J938" i="6"/>
  <c r="G939" i="6"/>
  <c r="H939" i="6"/>
  <c r="I939" i="6"/>
  <c r="J939" i="6"/>
  <c r="G940" i="6"/>
  <c r="H940" i="6"/>
  <c r="I940" i="6"/>
  <c r="J940" i="6"/>
  <c r="G941" i="6"/>
  <c r="H941" i="6"/>
  <c r="I941" i="6"/>
  <c r="J941" i="6"/>
  <c r="G942" i="6"/>
  <c r="H942" i="6"/>
  <c r="I942" i="6"/>
  <c r="J942" i="6"/>
  <c r="G943" i="6"/>
  <c r="H943" i="6"/>
  <c r="I943" i="6"/>
  <c r="J943" i="6"/>
  <c r="G944" i="6"/>
  <c r="H944" i="6"/>
  <c r="I944" i="6"/>
  <c r="J944" i="6"/>
  <c r="G945" i="6"/>
  <c r="H945" i="6"/>
  <c r="I945" i="6"/>
  <c r="J945" i="6"/>
  <c r="G946" i="6"/>
  <c r="H946" i="6"/>
  <c r="I946" i="6"/>
  <c r="J946" i="6"/>
  <c r="G947" i="6"/>
  <c r="H947" i="6"/>
  <c r="I947" i="6"/>
  <c r="J947" i="6"/>
  <c r="G948" i="6"/>
  <c r="H948" i="6"/>
  <c r="I948" i="6"/>
  <c r="J948" i="6"/>
  <c r="G949" i="6"/>
  <c r="H949" i="6"/>
  <c r="I949" i="6"/>
  <c r="J949" i="6"/>
  <c r="G950" i="6"/>
  <c r="H950" i="6"/>
  <c r="I950" i="6"/>
  <c r="J950" i="6"/>
  <c r="G951" i="6"/>
  <c r="H951" i="6"/>
  <c r="I951" i="6"/>
  <c r="J951" i="6"/>
  <c r="G952" i="6"/>
  <c r="H952" i="6"/>
  <c r="I952" i="6"/>
  <c r="J952" i="6"/>
  <c r="G953" i="6"/>
  <c r="H953" i="6"/>
  <c r="I953" i="6"/>
  <c r="J953" i="6"/>
  <c r="G954" i="6"/>
  <c r="H954" i="6"/>
  <c r="I954" i="6"/>
  <c r="J954" i="6"/>
  <c r="G955" i="6"/>
  <c r="H955" i="6"/>
  <c r="I955" i="6"/>
  <c r="J955" i="6"/>
  <c r="G956" i="6"/>
  <c r="H956" i="6"/>
  <c r="I956" i="6"/>
  <c r="J956" i="6"/>
  <c r="G957" i="6"/>
  <c r="H957" i="6"/>
  <c r="I957" i="6"/>
  <c r="J957" i="6"/>
  <c r="G958" i="6"/>
  <c r="H958" i="6"/>
  <c r="I958" i="6"/>
  <c r="J958" i="6"/>
  <c r="G959" i="6"/>
  <c r="H959" i="6"/>
  <c r="I959" i="6"/>
  <c r="J959" i="6"/>
  <c r="G960" i="6"/>
  <c r="H960" i="6"/>
  <c r="I960" i="6"/>
  <c r="J960" i="6"/>
  <c r="G961" i="6"/>
  <c r="H961" i="6"/>
  <c r="I961" i="6"/>
  <c r="J961" i="6"/>
  <c r="G962" i="6"/>
  <c r="H962" i="6"/>
  <c r="I962" i="6"/>
  <c r="J962" i="6"/>
  <c r="G963" i="6"/>
  <c r="H963" i="6"/>
  <c r="I963" i="6"/>
  <c r="J963" i="6"/>
  <c r="G964" i="6"/>
  <c r="H964" i="6"/>
  <c r="I964" i="6"/>
  <c r="J964" i="6"/>
  <c r="G965" i="6"/>
  <c r="H965" i="6"/>
  <c r="I965" i="6"/>
  <c r="J965" i="6"/>
  <c r="G966" i="6"/>
  <c r="H966" i="6"/>
  <c r="I966" i="6"/>
  <c r="J966" i="6"/>
  <c r="G967" i="6"/>
  <c r="H967" i="6"/>
  <c r="I967" i="6"/>
  <c r="J967" i="6"/>
  <c r="G968" i="6"/>
  <c r="H968" i="6"/>
  <c r="I968" i="6"/>
  <c r="J968" i="6"/>
  <c r="G969" i="6"/>
  <c r="H969" i="6"/>
  <c r="I969" i="6"/>
  <c r="J969" i="6"/>
  <c r="G970" i="6"/>
  <c r="H970" i="6"/>
  <c r="I970" i="6"/>
  <c r="J970" i="6"/>
  <c r="G971" i="6"/>
  <c r="H971" i="6"/>
  <c r="I971" i="6"/>
  <c r="J971" i="6"/>
  <c r="G972" i="6"/>
  <c r="H972" i="6"/>
  <c r="I972" i="6"/>
  <c r="J972" i="6"/>
  <c r="G973" i="6"/>
  <c r="H973" i="6"/>
  <c r="I973" i="6"/>
  <c r="J973" i="6"/>
  <c r="G974" i="6"/>
  <c r="H974" i="6"/>
  <c r="I974" i="6"/>
  <c r="J974" i="6"/>
  <c r="G975" i="6"/>
  <c r="H975" i="6"/>
  <c r="I975" i="6"/>
  <c r="J975" i="6"/>
  <c r="G976" i="6"/>
  <c r="H976" i="6"/>
  <c r="I976" i="6"/>
  <c r="J976" i="6"/>
  <c r="G977" i="6"/>
  <c r="H977" i="6"/>
  <c r="I977" i="6"/>
  <c r="J977" i="6"/>
  <c r="G978" i="6"/>
  <c r="H978" i="6"/>
  <c r="I978" i="6"/>
  <c r="J978" i="6"/>
  <c r="G979" i="6"/>
  <c r="H979" i="6"/>
  <c r="I979" i="6"/>
  <c r="J979" i="6"/>
  <c r="G980" i="6"/>
  <c r="H980" i="6"/>
  <c r="I980" i="6"/>
  <c r="J980" i="6"/>
  <c r="G981" i="6"/>
  <c r="H981" i="6"/>
  <c r="I981" i="6"/>
  <c r="J981" i="6"/>
  <c r="S1754" i="6"/>
  <c r="R1754" i="6"/>
  <c r="Q1754" i="6"/>
  <c r="P1754" i="6"/>
  <c r="O1754" i="6"/>
  <c r="N1754" i="6"/>
  <c r="M1754" i="6"/>
  <c r="L1754" i="6"/>
  <c r="K1754" i="6"/>
  <c r="J1754" i="6"/>
  <c r="I1754" i="6"/>
  <c r="H1754" i="6"/>
  <c r="G1754" i="6"/>
  <c r="S1699" i="6"/>
  <c r="R1699" i="6"/>
  <c r="Q1699" i="6"/>
  <c r="P1699" i="6"/>
  <c r="O1699" i="6"/>
  <c r="N1699" i="6"/>
  <c r="M1699" i="6"/>
  <c r="L1699" i="6"/>
  <c r="K1699" i="6"/>
  <c r="J1699" i="6"/>
  <c r="I1699" i="6"/>
  <c r="H1699" i="6"/>
  <c r="G1699" i="6"/>
  <c r="S1633" i="6"/>
  <c r="R1633" i="6"/>
  <c r="Q1633" i="6"/>
  <c r="P1633" i="6"/>
  <c r="O1633" i="6"/>
  <c r="N1633" i="6"/>
  <c r="M1633" i="6"/>
  <c r="L1633" i="6"/>
  <c r="K1633" i="6"/>
  <c r="J1633" i="6"/>
  <c r="I1633" i="6"/>
  <c r="H1633" i="6"/>
  <c r="G1633" i="6"/>
  <c r="S1578" i="6"/>
  <c r="R1578" i="6"/>
  <c r="Q1578" i="6"/>
  <c r="P1578" i="6"/>
  <c r="O1578" i="6"/>
  <c r="N1578" i="6"/>
  <c r="M1578" i="6"/>
  <c r="L1578" i="6"/>
  <c r="K1578" i="6"/>
  <c r="J1578" i="6"/>
  <c r="I1578" i="6"/>
  <c r="H1578" i="6"/>
  <c r="G1578" i="6"/>
  <c r="H1468" i="6"/>
  <c r="I1468" i="6"/>
  <c r="J1468" i="6"/>
  <c r="K1468" i="6"/>
  <c r="L1468" i="6"/>
  <c r="M1468" i="6"/>
  <c r="N1468" i="6"/>
  <c r="O1468" i="6"/>
  <c r="O1471" i="6" s="1"/>
  <c r="P1468" i="6"/>
  <c r="Q1468" i="6"/>
  <c r="R1468" i="6"/>
  <c r="S1468" i="6"/>
  <c r="G1468" i="6"/>
  <c r="H108" i="9"/>
  <c r="I108" i="9"/>
  <c r="J108" i="9"/>
  <c r="K108" i="9"/>
  <c r="L108" i="9"/>
  <c r="M108" i="9"/>
  <c r="N108" i="9"/>
  <c r="H109" i="9"/>
  <c r="I109" i="9"/>
  <c r="J109" i="9"/>
  <c r="K109" i="9"/>
  <c r="L109" i="9"/>
  <c r="M109" i="9"/>
  <c r="N109" i="9"/>
  <c r="H110" i="9"/>
  <c r="I110" i="9"/>
  <c r="J110" i="9"/>
  <c r="K110" i="9"/>
  <c r="L110" i="9"/>
  <c r="M110" i="9"/>
  <c r="N110" i="9"/>
  <c r="H111" i="9"/>
  <c r="I111" i="9"/>
  <c r="J111" i="9"/>
  <c r="K111" i="9"/>
  <c r="L111" i="9"/>
  <c r="M111" i="9"/>
  <c r="N111" i="9"/>
  <c r="G109" i="9"/>
  <c r="G110" i="9"/>
  <c r="G111" i="9"/>
  <c r="G108" i="9"/>
  <c r="G100" i="9"/>
  <c r="F112" i="9"/>
  <c r="S106" i="9"/>
  <c r="R106" i="9"/>
  <c r="Q106" i="9"/>
  <c r="P106" i="9"/>
  <c r="O106" i="9"/>
  <c r="N106" i="9"/>
  <c r="M106" i="9"/>
  <c r="L106" i="9"/>
  <c r="K106" i="9"/>
  <c r="J106" i="9"/>
  <c r="I106" i="9"/>
  <c r="H106" i="9"/>
  <c r="G106" i="9"/>
  <c r="F106" i="9"/>
  <c r="S100" i="9"/>
  <c r="R100" i="9"/>
  <c r="Q100" i="9"/>
  <c r="P100" i="9"/>
  <c r="O100" i="9"/>
  <c r="N100" i="9"/>
  <c r="M100" i="9"/>
  <c r="L100" i="9"/>
  <c r="K100" i="9"/>
  <c r="J100" i="9"/>
  <c r="I100" i="9"/>
  <c r="H100" i="9"/>
  <c r="F100" i="9"/>
  <c r="S94" i="9"/>
  <c r="R94" i="9"/>
  <c r="Q94" i="9"/>
  <c r="P94" i="9"/>
  <c r="O94" i="9"/>
  <c r="N94" i="9"/>
  <c r="M94" i="9"/>
  <c r="L94" i="9"/>
  <c r="K94" i="9"/>
  <c r="J94" i="9"/>
  <c r="I94" i="9"/>
  <c r="H94" i="9"/>
  <c r="G94" i="9"/>
  <c r="F94" i="9"/>
  <c r="S88" i="9"/>
  <c r="R88" i="9"/>
  <c r="Q88" i="9"/>
  <c r="P88" i="9"/>
  <c r="O88" i="9"/>
  <c r="N88" i="9"/>
  <c r="M88" i="9"/>
  <c r="L88" i="9"/>
  <c r="K88" i="9"/>
  <c r="J88" i="9"/>
  <c r="I88" i="9"/>
  <c r="H88" i="9"/>
  <c r="G88" i="9"/>
  <c r="F88" i="9"/>
  <c r="S82" i="9"/>
  <c r="R82" i="9"/>
  <c r="Q82" i="9"/>
  <c r="P82" i="9"/>
  <c r="O82" i="9"/>
  <c r="N82" i="9"/>
  <c r="M82" i="9"/>
  <c r="L82" i="9"/>
  <c r="K82" i="9"/>
  <c r="J82" i="9"/>
  <c r="I82" i="9"/>
  <c r="H82" i="9"/>
  <c r="G82" i="9"/>
  <c r="F82" i="9"/>
  <c r="M1466" i="6"/>
  <c r="N1466" i="6"/>
  <c r="L1466" i="6"/>
  <c r="K1466" i="6"/>
  <c r="J1466" i="6"/>
  <c r="I1466" i="6"/>
  <c r="H1466" i="6"/>
  <c r="G1466" i="6"/>
  <c r="M1465" i="6"/>
  <c r="N1465" i="6"/>
  <c r="L1465" i="6"/>
  <c r="K1465" i="6"/>
  <c r="J1465" i="6"/>
  <c r="I1465" i="6"/>
  <c r="H1465" i="6"/>
  <c r="G1465" i="6"/>
  <c r="M1464" i="6"/>
  <c r="N1464" i="6"/>
  <c r="L1464" i="6"/>
  <c r="K1464" i="6"/>
  <c r="J1464" i="6"/>
  <c r="I1464" i="6"/>
  <c r="H1464" i="6"/>
  <c r="G1464" i="6"/>
  <c r="M1463" i="6"/>
  <c r="N1463" i="6"/>
  <c r="L1463" i="6"/>
  <c r="K1463" i="6"/>
  <c r="J1463" i="6"/>
  <c r="I1463" i="6"/>
  <c r="H1463" i="6"/>
  <c r="G1463" i="6"/>
  <c r="M1462" i="6"/>
  <c r="N1462" i="6"/>
  <c r="L1462" i="6"/>
  <c r="K1462" i="6"/>
  <c r="J1462" i="6"/>
  <c r="I1462" i="6"/>
  <c r="H1462" i="6"/>
  <c r="G1462" i="6"/>
  <c r="M1461" i="6"/>
  <c r="L1461" i="6"/>
  <c r="K1461" i="6"/>
  <c r="J1461" i="6"/>
  <c r="I1461" i="6"/>
  <c r="H1461" i="6"/>
  <c r="G1461" i="6"/>
  <c r="M1460" i="6"/>
  <c r="N1460" i="6"/>
  <c r="L1460" i="6"/>
  <c r="K1460" i="6"/>
  <c r="J1460" i="6"/>
  <c r="I1460" i="6"/>
  <c r="H1460" i="6"/>
  <c r="G1460" i="6"/>
  <c r="M1459" i="6"/>
  <c r="N1459" i="6"/>
  <c r="L1459" i="6"/>
  <c r="K1459" i="6"/>
  <c r="J1459" i="6"/>
  <c r="I1459" i="6"/>
  <c r="H1459" i="6"/>
  <c r="G1459" i="6"/>
  <c r="M1458" i="6"/>
  <c r="N1458" i="6"/>
  <c r="L1458" i="6"/>
  <c r="K1458" i="6"/>
  <c r="J1458" i="6"/>
  <c r="I1458" i="6"/>
  <c r="H1458" i="6"/>
  <c r="G1458" i="6"/>
  <c r="M1457" i="6"/>
  <c r="L1457" i="6"/>
  <c r="K1457" i="6"/>
  <c r="J1457" i="6"/>
  <c r="I1457" i="6"/>
  <c r="H1457" i="6"/>
  <c r="G1457" i="6"/>
  <c r="M1456" i="6"/>
  <c r="N1456" i="6"/>
  <c r="L1456" i="6"/>
  <c r="K1456" i="6"/>
  <c r="J1456" i="6"/>
  <c r="I1456" i="6"/>
  <c r="H1456" i="6"/>
  <c r="G1456" i="6"/>
  <c r="M1455" i="6"/>
  <c r="N1455" i="6"/>
  <c r="L1455" i="6"/>
  <c r="K1455" i="6"/>
  <c r="J1455" i="6"/>
  <c r="I1455" i="6"/>
  <c r="H1455" i="6"/>
  <c r="G1455" i="6"/>
  <c r="M1454" i="6"/>
  <c r="N1454" i="6"/>
  <c r="L1454" i="6"/>
  <c r="K1454" i="6"/>
  <c r="J1454" i="6"/>
  <c r="I1454" i="6"/>
  <c r="H1454" i="6"/>
  <c r="G1454" i="6"/>
  <c r="M1453" i="6"/>
  <c r="L1453" i="6"/>
  <c r="K1453" i="6"/>
  <c r="J1453" i="6"/>
  <c r="I1453" i="6"/>
  <c r="H1453" i="6"/>
  <c r="G1453" i="6"/>
  <c r="M1452" i="6"/>
  <c r="L1452" i="6"/>
  <c r="K1452" i="6"/>
  <c r="J1452" i="6"/>
  <c r="I1452" i="6"/>
  <c r="H1452" i="6"/>
  <c r="G1452" i="6"/>
  <c r="M1451" i="6"/>
  <c r="L1451" i="6"/>
  <c r="K1451" i="6"/>
  <c r="J1451" i="6"/>
  <c r="I1451" i="6"/>
  <c r="H1451" i="6"/>
  <c r="G1451" i="6"/>
  <c r="M1450" i="6"/>
  <c r="N1450" i="6"/>
  <c r="L1450" i="6"/>
  <c r="K1450" i="6"/>
  <c r="J1450" i="6"/>
  <c r="I1450" i="6"/>
  <c r="H1450" i="6"/>
  <c r="G1450" i="6"/>
  <c r="M1449" i="6"/>
  <c r="L1449" i="6"/>
  <c r="K1449" i="6"/>
  <c r="J1449" i="6"/>
  <c r="I1449" i="6"/>
  <c r="H1449" i="6"/>
  <c r="G1449" i="6"/>
  <c r="M1448" i="6"/>
  <c r="N1448" i="6"/>
  <c r="L1448" i="6"/>
  <c r="K1448" i="6"/>
  <c r="J1448" i="6"/>
  <c r="I1448" i="6"/>
  <c r="H1448" i="6"/>
  <c r="G1448" i="6"/>
  <c r="M1447" i="6"/>
  <c r="N1447" i="6"/>
  <c r="L1447" i="6"/>
  <c r="K1447" i="6"/>
  <c r="J1447" i="6"/>
  <c r="I1447" i="6"/>
  <c r="H1447" i="6"/>
  <c r="G1447" i="6"/>
  <c r="M1446" i="6"/>
  <c r="N1446" i="6"/>
  <c r="L1446" i="6"/>
  <c r="K1446" i="6"/>
  <c r="J1446" i="6"/>
  <c r="I1446" i="6"/>
  <c r="H1446" i="6"/>
  <c r="G1446" i="6"/>
  <c r="M1445" i="6"/>
  <c r="N1445" i="6"/>
  <c r="L1445" i="6"/>
  <c r="K1445" i="6"/>
  <c r="J1445" i="6"/>
  <c r="I1445" i="6"/>
  <c r="H1445" i="6"/>
  <c r="G1445" i="6"/>
  <c r="M1444" i="6"/>
  <c r="L1444" i="6"/>
  <c r="K1444" i="6"/>
  <c r="J1444" i="6"/>
  <c r="I1444" i="6"/>
  <c r="H1444" i="6"/>
  <c r="G1444" i="6"/>
  <c r="M1443" i="6"/>
  <c r="N1443" i="6"/>
  <c r="L1443" i="6"/>
  <c r="K1443" i="6"/>
  <c r="J1443" i="6"/>
  <c r="I1443" i="6"/>
  <c r="H1443" i="6"/>
  <c r="G1443" i="6"/>
  <c r="M1442" i="6"/>
  <c r="N1442" i="6"/>
  <c r="L1442" i="6"/>
  <c r="K1442" i="6"/>
  <c r="J1442" i="6"/>
  <c r="I1442" i="6"/>
  <c r="H1442" i="6"/>
  <c r="G1442" i="6"/>
  <c r="M1441" i="6"/>
  <c r="L1441" i="6"/>
  <c r="K1441" i="6"/>
  <c r="J1441" i="6"/>
  <c r="I1441" i="6"/>
  <c r="H1441" i="6"/>
  <c r="G1441" i="6"/>
  <c r="M1440" i="6"/>
  <c r="L1440" i="6"/>
  <c r="K1440" i="6"/>
  <c r="J1440" i="6"/>
  <c r="I1440" i="6"/>
  <c r="H1440" i="6"/>
  <c r="G1440" i="6"/>
  <c r="M1439" i="6"/>
  <c r="N1439" i="6"/>
  <c r="L1439" i="6"/>
  <c r="K1439" i="6"/>
  <c r="J1439" i="6"/>
  <c r="I1439" i="6"/>
  <c r="H1439" i="6"/>
  <c r="G1439" i="6"/>
  <c r="M1438" i="6"/>
  <c r="N1438" i="6"/>
  <c r="L1438" i="6"/>
  <c r="K1438" i="6"/>
  <c r="J1438" i="6"/>
  <c r="I1438" i="6"/>
  <c r="H1438" i="6"/>
  <c r="G1438" i="6"/>
  <c r="M1437" i="6"/>
  <c r="L1437" i="6"/>
  <c r="K1437" i="6"/>
  <c r="J1437" i="6"/>
  <c r="I1437" i="6"/>
  <c r="H1437" i="6"/>
  <c r="G1437" i="6"/>
  <c r="M1436" i="6"/>
  <c r="N1436" i="6"/>
  <c r="L1436" i="6"/>
  <c r="K1436" i="6"/>
  <c r="J1436" i="6"/>
  <c r="I1436" i="6"/>
  <c r="H1436" i="6"/>
  <c r="G1436" i="6"/>
  <c r="M1435" i="6"/>
  <c r="N1435" i="6"/>
  <c r="L1435" i="6"/>
  <c r="K1435" i="6"/>
  <c r="J1435" i="6"/>
  <c r="I1435" i="6"/>
  <c r="H1435" i="6"/>
  <c r="G1435" i="6"/>
  <c r="M1434" i="6"/>
  <c r="N1434" i="6"/>
  <c r="L1434" i="6"/>
  <c r="K1434" i="6"/>
  <c r="J1434" i="6"/>
  <c r="I1434" i="6"/>
  <c r="H1434" i="6"/>
  <c r="G1434" i="6"/>
  <c r="M1433" i="6"/>
  <c r="L1433" i="6"/>
  <c r="K1433" i="6"/>
  <c r="J1433" i="6"/>
  <c r="I1433" i="6"/>
  <c r="H1433" i="6"/>
  <c r="G1433" i="6"/>
  <c r="M1432" i="6"/>
  <c r="L1432" i="6"/>
  <c r="K1432" i="6"/>
  <c r="J1432" i="6"/>
  <c r="I1432" i="6"/>
  <c r="H1432" i="6"/>
  <c r="G1432" i="6"/>
  <c r="M1431" i="6"/>
  <c r="N1431" i="6"/>
  <c r="L1431" i="6"/>
  <c r="K1431" i="6"/>
  <c r="J1431" i="6"/>
  <c r="I1431" i="6"/>
  <c r="H1431" i="6"/>
  <c r="G1431" i="6"/>
  <c r="M1430" i="6"/>
  <c r="N1430" i="6"/>
  <c r="L1430" i="6"/>
  <c r="K1430" i="6"/>
  <c r="J1430" i="6"/>
  <c r="I1430" i="6"/>
  <c r="H1430" i="6"/>
  <c r="G1430" i="6"/>
  <c r="M1429" i="6"/>
  <c r="L1429" i="6"/>
  <c r="K1429" i="6"/>
  <c r="J1429" i="6"/>
  <c r="I1429" i="6"/>
  <c r="H1429" i="6"/>
  <c r="G1429" i="6"/>
  <c r="M1428" i="6"/>
  <c r="L1428" i="6"/>
  <c r="K1428" i="6"/>
  <c r="J1428" i="6"/>
  <c r="I1428" i="6"/>
  <c r="H1428" i="6"/>
  <c r="G1428" i="6"/>
  <c r="M1427" i="6"/>
  <c r="N1427" i="6"/>
  <c r="L1427" i="6"/>
  <c r="K1427" i="6"/>
  <c r="J1427" i="6"/>
  <c r="I1427" i="6"/>
  <c r="H1427" i="6"/>
  <c r="G1427" i="6"/>
  <c r="M1426" i="6"/>
  <c r="N1426" i="6"/>
  <c r="L1426" i="6"/>
  <c r="K1426" i="6"/>
  <c r="J1426" i="6"/>
  <c r="I1426" i="6"/>
  <c r="H1426" i="6"/>
  <c r="G1426" i="6"/>
  <c r="M1425" i="6"/>
  <c r="L1425" i="6"/>
  <c r="K1425" i="6"/>
  <c r="J1425" i="6"/>
  <c r="I1425" i="6"/>
  <c r="H1425" i="6"/>
  <c r="G1425" i="6"/>
  <c r="M1424" i="6"/>
  <c r="N1424" i="6"/>
  <c r="L1424" i="6"/>
  <c r="K1424" i="6"/>
  <c r="J1424" i="6"/>
  <c r="I1424" i="6"/>
  <c r="H1424" i="6"/>
  <c r="G1424" i="6"/>
  <c r="M1423" i="6"/>
  <c r="L1423" i="6"/>
  <c r="K1423" i="6"/>
  <c r="J1423" i="6"/>
  <c r="I1423" i="6"/>
  <c r="H1423" i="6"/>
  <c r="G1423" i="6"/>
  <c r="M1422" i="6"/>
  <c r="L1422" i="6"/>
  <c r="K1422" i="6"/>
  <c r="J1422" i="6"/>
  <c r="I1422" i="6"/>
  <c r="H1422" i="6"/>
  <c r="G1422" i="6"/>
  <c r="M1421" i="6"/>
  <c r="L1421" i="6"/>
  <c r="K1421" i="6"/>
  <c r="J1421" i="6"/>
  <c r="I1421" i="6"/>
  <c r="H1421" i="6"/>
  <c r="G1421" i="6"/>
  <c r="M1420" i="6"/>
  <c r="L1420" i="6"/>
  <c r="K1420" i="6"/>
  <c r="J1420" i="6"/>
  <c r="I1420" i="6"/>
  <c r="H1420" i="6"/>
  <c r="G1420" i="6"/>
  <c r="M1419" i="6"/>
  <c r="N1419" i="6"/>
  <c r="L1419" i="6"/>
  <c r="K1419" i="6"/>
  <c r="J1419" i="6"/>
  <c r="I1419" i="6"/>
  <c r="H1419" i="6"/>
  <c r="G1419" i="6"/>
  <c r="M1417" i="6"/>
  <c r="N1417" i="6"/>
  <c r="L1417" i="6"/>
  <c r="K1417" i="6"/>
  <c r="J1417" i="6"/>
  <c r="I1417" i="6"/>
  <c r="H1417" i="6"/>
  <c r="G1417" i="6"/>
  <c r="M1416" i="6"/>
  <c r="L1416" i="6"/>
  <c r="K1416" i="6"/>
  <c r="J1416" i="6"/>
  <c r="I1416" i="6"/>
  <c r="H1416" i="6"/>
  <c r="G1416" i="6"/>
  <c r="H913" i="6"/>
  <c r="G913" i="6"/>
  <c r="H912" i="6"/>
  <c r="G912" i="6"/>
  <c r="H911" i="6"/>
  <c r="G911" i="6"/>
  <c r="H910" i="6"/>
  <c r="G910" i="6"/>
  <c r="H901" i="6"/>
  <c r="G901" i="6"/>
  <c r="H900" i="6"/>
  <c r="G900" i="6"/>
  <c r="H899" i="6"/>
  <c r="G899" i="6"/>
  <c r="H898" i="6"/>
  <c r="G898" i="6"/>
  <c r="H889" i="6"/>
  <c r="G889" i="6"/>
  <c r="F889" i="6"/>
  <c r="H888" i="6"/>
  <c r="G888" i="6"/>
  <c r="F888" i="6"/>
  <c r="H887" i="6"/>
  <c r="G887" i="6"/>
  <c r="F887" i="6"/>
  <c r="H886" i="6"/>
  <c r="G886" i="6"/>
  <c r="F886" i="6"/>
  <c r="H877" i="6"/>
  <c r="G877" i="6"/>
  <c r="F877" i="6"/>
  <c r="H876" i="6"/>
  <c r="G876" i="6"/>
  <c r="F876" i="6"/>
  <c r="H875" i="6"/>
  <c r="G875" i="6"/>
  <c r="F875" i="6"/>
  <c r="H874" i="6"/>
  <c r="G874" i="6"/>
  <c r="F874" i="6"/>
  <c r="H843" i="6"/>
  <c r="F31" i="91" s="1"/>
  <c r="G843" i="6"/>
  <c r="E31" i="91" s="1"/>
  <c r="H842" i="6"/>
  <c r="F22" i="91" s="1"/>
  <c r="G842" i="6"/>
  <c r="E22" i="91" s="1"/>
  <c r="H841" i="6"/>
  <c r="G841" i="6"/>
  <c r="E13" i="91" s="1"/>
  <c r="H840" i="6"/>
  <c r="F4" i="91" s="1"/>
  <c r="G840" i="6"/>
  <c r="K1036" i="6"/>
  <c r="L981" i="6"/>
  <c r="J1036" i="6"/>
  <c r="I1036" i="6"/>
  <c r="H1036" i="6"/>
  <c r="G1036" i="6"/>
  <c r="L1035" i="6"/>
  <c r="M980" i="6" s="1"/>
  <c r="K1035" i="6"/>
  <c r="L980" i="6"/>
  <c r="J1035" i="6"/>
  <c r="I1035" i="6"/>
  <c r="H1035" i="6"/>
  <c r="G1035" i="6"/>
  <c r="K1034" i="6"/>
  <c r="L1034" i="6"/>
  <c r="J1034" i="6"/>
  <c r="I1034" i="6"/>
  <c r="H1034" i="6"/>
  <c r="G1034" i="6"/>
  <c r="L1033" i="6"/>
  <c r="M978" i="6" s="1"/>
  <c r="K1033" i="6"/>
  <c r="J1033" i="6"/>
  <c r="I1033" i="6"/>
  <c r="H1033" i="6"/>
  <c r="G1033" i="6"/>
  <c r="K1032" i="6"/>
  <c r="L977" i="6"/>
  <c r="J1032" i="6"/>
  <c r="I1032" i="6"/>
  <c r="H1032" i="6"/>
  <c r="G1032" i="6"/>
  <c r="L1031" i="6"/>
  <c r="M976" i="6" s="1"/>
  <c r="M1031" i="6"/>
  <c r="N976" i="6" s="1"/>
  <c r="K1031" i="6"/>
  <c r="J1031" i="6"/>
  <c r="I1031" i="6"/>
  <c r="H1031" i="6"/>
  <c r="G1031" i="6"/>
  <c r="K1030" i="6"/>
  <c r="L975" i="6"/>
  <c r="J1030" i="6"/>
  <c r="I1030" i="6"/>
  <c r="H1030" i="6"/>
  <c r="G1030" i="6"/>
  <c r="L1029" i="6"/>
  <c r="K1029" i="6"/>
  <c r="L974" i="6"/>
  <c r="J1029" i="6"/>
  <c r="I1029" i="6"/>
  <c r="H1029" i="6"/>
  <c r="G1029" i="6"/>
  <c r="K1028" i="6"/>
  <c r="L973" i="6"/>
  <c r="J1028" i="6"/>
  <c r="I1028" i="6"/>
  <c r="H1028" i="6"/>
  <c r="G1028" i="6"/>
  <c r="L1027" i="6"/>
  <c r="M1027" i="6"/>
  <c r="N972" i="6" s="1"/>
  <c r="K1027" i="6"/>
  <c r="L972" i="6"/>
  <c r="J1027" i="6"/>
  <c r="I1027" i="6"/>
  <c r="H1027" i="6"/>
  <c r="G1027" i="6"/>
  <c r="K1026" i="6"/>
  <c r="L1026" i="6"/>
  <c r="M971" i="6" s="1"/>
  <c r="J1026" i="6"/>
  <c r="I1026" i="6"/>
  <c r="H1026" i="6"/>
  <c r="G1026" i="6"/>
  <c r="L1025" i="6"/>
  <c r="M970" i="6" s="1"/>
  <c r="K1025" i="6"/>
  <c r="L970" i="6"/>
  <c r="J1025" i="6"/>
  <c r="I1025" i="6"/>
  <c r="H1025" i="6"/>
  <c r="G1025" i="6"/>
  <c r="K1024" i="6"/>
  <c r="L969" i="6"/>
  <c r="J1024" i="6"/>
  <c r="I1024" i="6"/>
  <c r="H1024" i="6"/>
  <c r="G1024" i="6"/>
  <c r="L1023" i="6"/>
  <c r="M968" i="6" s="1"/>
  <c r="K1023" i="6"/>
  <c r="L968" i="6"/>
  <c r="J1023" i="6"/>
  <c r="I1023" i="6"/>
  <c r="H1023" i="6"/>
  <c r="G1023" i="6"/>
  <c r="K1022" i="6"/>
  <c r="L1022" i="6"/>
  <c r="J1022" i="6"/>
  <c r="I1022" i="6"/>
  <c r="H1022" i="6"/>
  <c r="G1022" i="6"/>
  <c r="L1021" i="6"/>
  <c r="M966" i="6" s="1"/>
  <c r="K1021" i="6"/>
  <c r="L966" i="6"/>
  <c r="J1021" i="6"/>
  <c r="I1021" i="6"/>
  <c r="H1021" i="6"/>
  <c r="G1021" i="6"/>
  <c r="K1020" i="6"/>
  <c r="L965" i="6"/>
  <c r="J1020" i="6"/>
  <c r="I1020" i="6"/>
  <c r="H1020" i="6"/>
  <c r="G1020" i="6"/>
  <c r="L1019" i="6"/>
  <c r="M964" i="6" s="1"/>
  <c r="M1019" i="6"/>
  <c r="N964" i="6" s="1"/>
  <c r="K1019" i="6"/>
  <c r="J1019" i="6"/>
  <c r="I1019" i="6"/>
  <c r="H1019" i="6"/>
  <c r="G1019" i="6"/>
  <c r="K1018" i="6"/>
  <c r="L963" i="6"/>
  <c r="J1018" i="6"/>
  <c r="I1018" i="6"/>
  <c r="H1018" i="6"/>
  <c r="G1018" i="6"/>
  <c r="L1017" i="6"/>
  <c r="K1017" i="6"/>
  <c r="L962" i="6"/>
  <c r="J1017" i="6"/>
  <c r="I1017" i="6"/>
  <c r="H1017" i="6"/>
  <c r="G1017" i="6"/>
  <c r="K1016" i="6"/>
  <c r="L961" i="6"/>
  <c r="J1016" i="6"/>
  <c r="I1016" i="6"/>
  <c r="H1016" i="6"/>
  <c r="G1016" i="6"/>
  <c r="L1015" i="6"/>
  <c r="M960" i="6" s="1"/>
  <c r="M1015" i="6"/>
  <c r="N960" i="6" s="1"/>
  <c r="K1015" i="6"/>
  <c r="J1015" i="6"/>
  <c r="I1015" i="6"/>
  <c r="H1015" i="6"/>
  <c r="G1015" i="6"/>
  <c r="K1014" i="6"/>
  <c r="L1014" i="6"/>
  <c r="M959" i="6" s="1"/>
  <c r="J1014" i="6"/>
  <c r="I1014" i="6"/>
  <c r="H1014" i="6"/>
  <c r="G1014" i="6"/>
  <c r="L1013" i="6"/>
  <c r="M958" i="6" s="1"/>
  <c r="K1013" i="6"/>
  <c r="L958" i="6"/>
  <c r="J1013" i="6"/>
  <c r="I1013" i="6"/>
  <c r="H1013" i="6"/>
  <c r="G1013" i="6"/>
  <c r="K1012" i="6"/>
  <c r="L957" i="6"/>
  <c r="J1012" i="6"/>
  <c r="I1012" i="6"/>
  <c r="H1012" i="6"/>
  <c r="G1012" i="6"/>
  <c r="L1011" i="6"/>
  <c r="M956" i="6" s="1"/>
  <c r="M1011" i="6"/>
  <c r="N956" i="6" s="1"/>
  <c r="K1011" i="6"/>
  <c r="J1011" i="6"/>
  <c r="I1011" i="6"/>
  <c r="H1011" i="6"/>
  <c r="G1011" i="6"/>
  <c r="K1010" i="6"/>
  <c r="L1010" i="6"/>
  <c r="M955" i="6" s="1"/>
  <c r="J1010" i="6"/>
  <c r="I1010" i="6"/>
  <c r="H1010" i="6"/>
  <c r="G1010" i="6"/>
  <c r="L1009" i="6"/>
  <c r="M954" i="6" s="1"/>
  <c r="K1009" i="6"/>
  <c r="L954" i="6"/>
  <c r="J1009" i="6"/>
  <c r="I1009" i="6"/>
  <c r="H1009" i="6"/>
  <c r="G1009" i="6"/>
  <c r="K1008" i="6"/>
  <c r="L953" i="6"/>
  <c r="J1008" i="6"/>
  <c r="I1008" i="6"/>
  <c r="H1008" i="6"/>
  <c r="G1008" i="6"/>
  <c r="L1007" i="6"/>
  <c r="M952" i="6" s="1"/>
  <c r="K1007" i="6"/>
  <c r="L952" i="6"/>
  <c r="J1007" i="6"/>
  <c r="I1007" i="6"/>
  <c r="H1007" i="6"/>
  <c r="G1007" i="6"/>
  <c r="K1006" i="6"/>
  <c r="L1006" i="6"/>
  <c r="J1006" i="6"/>
  <c r="I1006" i="6"/>
  <c r="H1006" i="6"/>
  <c r="G1006" i="6"/>
  <c r="L1005" i="6"/>
  <c r="M950" i="6" s="1"/>
  <c r="K1005" i="6"/>
  <c r="L950" i="6"/>
  <c r="J1005" i="6"/>
  <c r="I1005" i="6"/>
  <c r="H1005" i="6"/>
  <c r="G1005" i="6"/>
  <c r="K1004" i="6"/>
  <c r="L949" i="6"/>
  <c r="J1004" i="6"/>
  <c r="I1004" i="6"/>
  <c r="H1004" i="6"/>
  <c r="G1004" i="6"/>
  <c r="L1003" i="6"/>
  <c r="M1003" i="6"/>
  <c r="N1003" i="6" s="1"/>
  <c r="O948" i="6" s="1"/>
  <c r="K1003" i="6"/>
  <c r="L948" i="6"/>
  <c r="J1003" i="6"/>
  <c r="I1003" i="6"/>
  <c r="H1003" i="6"/>
  <c r="G1003" i="6"/>
  <c r="K1002" i="6"/>
  <c r="L1002" i="6"/>
  <c r="J1002" i="6"/>
  <c r="I1002" i="6"/>
  <c r="H1002" i="6"/>
  <c r="G1002" i="6"/>
  <c r="L1001" i="6"/>
  <c r="M946" i="6" s="1"/>
  <c r="K1001" i="6"/>
  <c r="L946" i="6"/>
  <c r="J1001" i="6"/>
  <c r="I1001" i="6"/>
  <c r="H1001" i="6"/>
  <c r="G1001" i="6"/>
  <c r="K1000" i="6"/>
  <c r="L945" i="6"/>
  <c r="J1000" i="6"/>
  <c r="I1000" i="6"/>
  <c r="H1000" i="6"/>
  <c r="G1000" i="6"/>
  <c r="L999" i="6"/>
  <c r="M999" i="6"/>
  <c r="K999" i="6"/>
  <c r="J999" i="6"/>
  <c r="I999" i="6"/>
  <c r="H999" i="6"/>
  <c r="G999" i="6"/>
  <c r="K998" i="6"/>
  <c r="L998" i="6"/>
  <c r="M943" i="6" s="1"/>
  <c r="J998" i="6"/>
  <c r="I998" i="6"/>
  <c r="H998" i="6"/>
  <c r="G998" i="6"/>
  <c r="L997" i="6"/>
  <c r="M942" i="6" s="1"/>
  <c r="M997" i="6"/>
  <c r="N942" i="6" s="1"/>
  <c r="K997" i="6"/>
  <c r="L942" i="6"/>
  <c r="J997" i="6"/>
  <c r="I997" i="6"/>
  <c r="H997" i="6"/>
  <c r="G997" i="6"/>
  <c r="K996" i="6"/>
  <c r="L941" i="6"/>
  <c r="J996" i="6"/>
  <c r="I996" i="6"/>
  <c r="H996" i="6"/>
  <c r="G996" i="6"/>
  <c r="L995" i="6"/>
  <c r="M940" i="6" s="1"/>
  <c r="K995" i="6"/>
  <c r="L940" i="6"/>
  <c r="J995" i="6"/>
  <c r="I995" i="6"/>
  <c r="H995" i="6"/>
  <c r="G995" i="6"/>
  <c r="K994" i="6"/>
  <c r="L994" i="6"/>
  <c r="J994" i="6"/>
  <c r="I994" i="6"/>
  <c r="H994" i="6"/>
  <c r="G994" i="6"/>
  <c r="L993" i="6"/>
  <c r="M938" i="6" s="1"/>
  <c r="K993" i="6"/>
  <c r="L938" i="6"/>
  <c r="J993" i="6"/>
  <c r="I993" i="6"/>
  <c r="H993" i="6"/>
  <c r="G993" i="6"/>
  <c r="K992" i="6"/>
  <c r="L937" i="6"/>
  <c r="J992" i="6"/>
  <c r="I992" i="6"/>
  <c r="H992" i="6"/>
  <c r="G992" i="6"/>
  <c r="L991" i="6"/>
  <c r="M991" i="6"/>
  <c r="N991" i="6" s="1"/>
  <c r="O936" i="6" s="1"/>
  <c r="K991" i="6"/>
  <c r="J991" i="6"/>
  <c r="I991" i="6"/>
  <c r="H991" i="6"/>
  <c r="G991" i="6"/>
  <c r="K990" i="6"/>
  <c r="L990" i="6"/>
  <c r="M935" i="6" s="1"/>
  <c r="J990" i="6"/>
  <c r="I990" i="6"/>
  <c r="H990" i="6"/>
  <c r="G990" i="6"/>
  <c r="L989" i="6"/>
  <c r="M934" i="6" s="1"/>
  <c r="K989" i="6"/>
  <c r="L934" i="6"/>
  <c r="J989" i="6"/>
  <c r="I989" i="6"/>
  <c r="H989" i="6"/>
  <c r="G989" i="6"/>
  <c r="K987" i="6"/>
  <c r="L987" i="6"/>
  <c r="M932" i="6" s="1"/>
  <c r="M987" i="6"/>
  <c r="N932" i="6" s="1"/>
  <c r="J987" i="6"/>
  <c r="I987" i="6"/>
  <c r="H987" i="6"/>
  <c r="G987" i="6"/>
  <c r="L986" i="6"/>
  <c r="M986" i="6"/>
  <c r="N931" i="6" s="1"/>
  <c r="K986" i="6"/>
  <c r="J986" i="6"/>
  <c r="I986" i="6"/>
  <c r="H986" i="6"/>
  <c r="G986" i="6"/>
  <c r="K944" i="6"/>
  <c r="K956" i="6"/>
  <c r="K964" i="6"/>
  <c r="K976" i="6"/>
  <c r="K980" i="6"/>
  <c r="K947" i="6"/>
  <c r="K959" i="6"/>
  <c r="K979" i="6"/>
  <c r="K938" i="6"/>
  <c r="K942" i="6"/>
  <c r="K946" i="6"/>
  <c r="K950" i="6"/>
  <c r="K954" i="6"/>
  <c r="K958" i="6"/>
  <c r="K962" i="6"/>
  <c r="K966" i="6"/>
  <c r="K970" i="6"/>
  <c r="K974" i="6"/>
  <c r="K978" i="6"/>
  <c r="K936" i="6"/>
  <c r="K940" i="6"/>
  <c r="K948" i="6"/>
  <c r="K952" i="6"/>
  <c r="K960" i="6"/>
  <c r="K968" i="6"/>
  <c r="K972" i="6"/>
  <c r="K935" i="6"/>
  <c r="K939" i="6"/>
  <c r="K943" i="6"/>
  <c r="K951" i="6"/>
  <c r="K955" i="6"/>
  <c r="K963" i="6"/>
  <c r="K967" i="6"/>
  <c r="K971" i="6"/>
  <c r="K975" i="6"/>
  <c r="K932" i="6"/>
  <c r="K937" i="6"/>
  <c r="K941" i="6"/>
  <c r="K945" i="6"/>
  <c r="K949" i="6"/>
  <c r="K953" i="6"/>
  <c r="K957" i="6"/>
  <c r="K961" i="6"/>
  <c r="K965" i="6"/>
  <c r="K969" i="6"/>
  <c r="K973" i="6"/>
  <c r="K977" i="6"/>
  <c r="K981" i="6"/>
  <c r="K934" i="6"/>
  <c r="K931" i="6"/>
  <c r="H830" i="6"/>
  <c r="I830" i="6"/>
  <c r="J830" i="6"/>
  <c r="K830" i="6"/>
  <c r="L830" i="6"/>
  <c r="M830" i="6"/>
  <c r="N830" i="6"/>
  <c r="G830" i="6"/>
  <c r="H822" i="6"/>
  <c r="I822" i="6"/>
  <c r="J822" i="6"/>
  <c r="K822" i="6"/>
  <c r="L822" i="6"/>
  <c r="M822" i="6"/>
  <c r="N822" i="6"/>
  <c r="G822" i="6"/>
  <c r="H821" i="6"/>
  <c r="I821" i="6"/>
  <c r="J821" i="6"/>
  <c r="K821" i="6"/>
  <c r="L821" i="6"/>
  <c r="M821" i="6"/>
  <c r="N821" i="6"/>
  <c r="G821" i="6"/>
  <c r="C83" i="6"/>
  <c r="C84" i="6" s="1"/>
  <c r="C85" i="6" s="1"/>
  <c r="C86" i="6" s="1"/>
  <c r="C87" i="6" s="1"/>
  <c r="C88" i="6" s="1"/>
  <c r="C89" i="6" s="1"/>
  <c r="C90" i="6" s="1"/>
  <c r="C91" i="6" s="1"/>
  <c r="C92" i="6" s="1"/>
  <c r="C93" i="6" s="1"/>
  <c r="C94" i="6" s="1"/>
  <c r="C95" i="6" s="1"/>
  <c r="C96" i="6" s="1"/>
  <c r="C97" i="6" s="1"/>
  <c r="C98" i="6" s="1"/>
  <c r="C99" i="6" s="1"/>
  <c r="C100" i="6" s="1"/>
  <c r="C101" i="6" s="1"/>
  <c r="C102" i="6" s="1"/>
  <c r="C103" i="6" s="1"/>
  <c r="C104" i="6" s="1"/>
  <c r="C105" i="6" s="1"/>
  <c r="C106" i="6" s="1"/>
  <c r="C107" i="6" s="1"/>
  <c r="C108" i="6" s="1"/>
  <c r="C109" i="6" s="1"/>
  <c r="C110" i="6" s="1"/>
  <c r="C111" i="6" s="1"/>
  <c r="C112" i="6" s="1"/>
  <c r="C113" i="6" s="1"/>
  <c r="C114" i="6" s="1"/>
  <c r="C115" i="6" s="1"/>
  <c r="C116" i="6" s="1"/>
  <c r="C117" i="6" s="1"/>
  <c r="C118" i="6" s="1"/>
  <c r="C119" i="6" s="1"/>
  <c r="C120" i="6" s="1"/>
  <c r="C121" i="6" s="1"/>
  <c r="C122" i="6" s="1"/>
  <c r="C123" i="6" s="1"/>
  <c r="C124" i="6" s="1"/>
  <c r="C125" i="6" s="1"/>
  <c r="C126" i="6" s="1"/>
  <c r="C127" i="6" s="1"/>
  <c r="C128" i="6" s="1"/>
  <c r="C129" i="6" s="1"/>
  <c r="C130" i="6" s="1"/>
  <c r="C131" i="6" s="1"/>
  <c r="C132" i="6" s="1"/>
  <c r="C133" i="6" s="1"/>
  <c r="C134" i="6" s="1"/>
  <c r="C135" i="6" s="1"/>
  <c r="C136" i="6" s="1"/>
  <c r="C137" i="6" s="1"/>
  <c r="C138" i="6" s="1"/>
  <c r="C139" i="6" s="1"/>
  <c r="C140" i="6" s="1"/>
  <c r="C141" i="6" s="1"/>
  <c r="C142" i="6" s="1"/>
  <c r="C143" i="6" s="1"/>
  <c r="C144" i="6" s="1"/>
  <c r="C145" i="6" s="1"/>
  <c r="C146" i="6" s="1"/>
  <c r="C147" i="6" s="1"/>
  <c r="C148" i="6" s="1"/>
  <c r="C149" i="6" s="1"/>
  <c r="C150" i="6" s="1"/>
  <c r="C151" i="6" s="1"/>
  <c r="C152" i="6" s="1"/>
  <c r="C153" i="6" s="1"/>
  <c r="C154" i="6" s="1"/>
  <c r="C155" i="6" s="1"/>
  <c r="C156" i="6" s="1"/>
  <c r="C157" i="6" s="1"/>
  <c r="C158" i="6" s="1"/>
  <c r="C159" i="6" s="1"/>
  <c r="C160" i="6" s="1"/>
  <c r="C161" i="6" s="1"/>
  <c r="C162" i="6" s="1"/>
  <c r="C163" i="6" s="1"/>
  <c r="C164" i="6" s="1"/>
  <c r="C165" i="6" s="1"/>
  <c r="C166" i="6" s="1"/>
  <c r="C167" i="6" s="1"/>
  <c r="C168" i="6" s="1"/>
  <c r="C169" i="6" s="1"/>
  <c r="C170" i="6" s="1"/>
  <c r="C171" i="6" s="1"/>
  <c r="C172" i="6" s="1"/>
  <c r="C173" i="6" s="1"/>
  <c r="C174" i="6" s="1"/>
  <c r="C175" i="6" s="1"/>
  <c r="C176" i="6" s="1"/>
  <c r="C177" i="6" s="1"/>
  <c r="C178" i="6" s="1"/>
  <c r="C179" i="6" s="1"/>
  <c r="C180" i="6" s="1"/>
  <c r="C181" i="6" s="1"/>
  <c r="C182" i="6" s="1"/>
  <c r="C183" i="6" s="1"/>
  <c r="C184" i="6" s="1"/>
  <c r="C185" i="6" s="1"/>
  <c r="C186" i="6" s="1"/>
  <c r="C187" i="6" s="1"/>
  <c r="C188" i="6" s="1"/>
  <c r="C189" i="6" s="1"/>
  <c r="C190" i="6" s="1"/>
  <c r="C191" i="6" s="1"/>
  <c r="C192" i="6" s="1"/>
  <c r="C193" i="6" s="1"/>
  <c r="C194" i="6" s="1"/>
  <c r="C195" i="6" s="1"/>
  <c r="C196" i="6" s="1"/>
  <c r="C197" i="6" s="1"/>
  <c r="C198" i="6" s="1"/>
  <c r="C199" i="6" s="1"/>
  <c r="C200" i="6" s="1"/>
  <c r="C201" i="6" s="1"/>
  <c r="C202" i="6" s="1"/>
  <c r="C203" i="6" s="1"/>
  <c r="C204" i="6" s="1"/>
  <c r="C205" i="6" s="1"/>
  <c r="C206" i="6" s="1"/>
  <c r="C207" i="6" s="1"/>
  <c r="C208" i="6" s="1"/>
  <c r="C209" i="6" s="1"/>
  <c r="C210" i="6" s="1"/>
  <c r="C211" i="6" s="1"/>
  <c r="C212" i="6" s="1"/>
  <c r="C213" i="6" s="1"/>
  <c r="C214" i="6" s="1"/>
  <c r="C215" i="6" s="1"/>
  <c r="C216" i="6" s="1"/>
  <c r="C217" i="6" s="1"/>
  <c r="C218" i="6" s="1"/>
  <c r="C219" i="6" s="1"/>
  <c r="C220" i="6" s="1"/>
  <c r="C221" i="6" s="1"/>
  <c r="C222" i="6" s="1"/>
  <c r="C223" i="6" s="1"/>
  <c r="C224" i="6" s="1"/>
  <c r="C225" i="6" s="1"/>
  <c r="C226" i="6" s="1"/>
  <c r="C227" i="6" s="1"/>
  <c r="C228" i="6" s="1"/>
  <c r="C229" i="6" s="1"/>
  <c r="C230" i="6" s="1"/>
  <c r="C231" i="6" s="1"/>
  <c r="C232" i="6" s="1"/>
  <c r="C233" i="6" s="1"/>
  <c r="C234" i="6" s="1"/>
  <c r="C235" i="6" s="1"/>
  <c r="C236" i="6" s="1"/>
  <c r="C237" i="6" s="1"/>
  <c r="C238" i="6" s="1"/>
  <c r="C239" i="6" s="1"/>
  <c r="C240" i="6" s="1"/>
  <c r="C241" i="6" s="1"/>
  <c r="C242" i="6" s="1"/>
  <c r="C243" i="6" s="1"/>
  <c r="C244" i="6" s="1"/>
  <c r="C245" i="6" s="1"/>
  <c r="C246" i="6" s="1"/>
  <c r="C247" i="6" s="1"/>
  <c r="C248" i="6" s="1"/>
  <c r="C249" i="6" s="1"/>
  <c r="C250" i="6" s="1"/>
  <c r="C251" i="6" s="1"/>
  <c r="C252" i="6" s="1"/>
  <c r="C253" i="6" s="1"/>
  <c r="C254" i="6" s="1"/>
  <c r="C255" i="6" s="1"/>
  <c r="C256" i="6" s="1"/>
  <c r="C257" i="6" s="1"/>
  <c r="C258" i="6" s="1"/>
  <c r="C259" i="6" s="1"/>
  <c r="C260" i="6" s="1"/>
  <c r="C261" i="6" s="1"/>
  <c r="C262" i="6" s="1"/>
  <c r="C263" i="6" s="1"/>
  <c r="C264" i="6" s="1"/>
  <c r="C265" i="6" s="1"/>
  <c r="C266" i="6" s="1"/>
  <c r="C267" i="6" s="1"/>
  <c r="C268" i="6" s="1"/>
  <c r="C269" i="6" s="1"/>
  <c r="C270" i="6" s="1"/>
  <c r="C271" i="6" s="1"/>
  <c r="C272" i="6" s="1"/>
  <c r="C273" i="6" s="1"/>
  <c r="C274" i="6" s="1"/>
  <c r="C275" i="6" s="1"/>
  <c r="C276" i="6" s="1"/>
  <c r="C277" i="6" s="1"/>
  <c r="C278" i="6" s="1"/>
  <c r="C279" i="6" s="1"/>
  <c r="C280" i="6" s="1"/>
  <c r="C281" i="6" s="1"/>
  <c r="C282" i="6" s="1"/>
  <c r="C283" i="6" s="1"/>
  <c r="C284" i="6" s="1"/>
  <c r="C285" i="6" s="1"/>
  <c r="C286" i="6" s="1"/>
  <c r="C287" i="6" s="1"/>
  <c r="C288" i="6" s="1"/>
  <c r="C289" i="6" s="1"/>
  <c r="C290" i="6" s="1"/>
  <c r="C291" i="6" s="1"/>
  <c r="C292" i="6" s="1"/>
  <c r="C293" i="6" s="1"/>
  <c r="C294" i="6" s="1"/>
  <c r="C295" i="6" s="1"/>
  <c r="C296" i="6" s="1"/>
  <c r="C297" i="6" s="1"/>
  <c r="C298" i="6" s="1"/>
  <c r="C299" i="6" s="1"/>
  <c r="C300" i="6" s="1"/>
  <c r="C301" i="6" s="1"/>
  <c r="C302" i="6" s="1"/>
  <c r="C303" i="6" s="1"/>
  <c r="C304" i="6" s="1"/>
  <c r="C305" i="6" s="1"/>
  <c r="C306" i="6" s="1"/>
  <c r="C307" i="6" s="1"/>
  <c r="C308" i="6" s="1"/>
  <c r="C309" i="6" s="1"/>
  <c r="C310" i="6" s="1"/>
  <c r="C311" i="6" s="1"/>
  <c r="C312" i="6" s="1"/>
  <c r="C313" i="6" s="1"/>
  <c r="C314" i="6" s="1"/>
  <c r="C315" i="6" s="1"/>
  <c r="C316" i="6" s="1"/>
  <c r="C317" i="6" s="1"/>
  <c r="C318" i="6" s="1"/>
  <c r="C319" i="6" s="1"/>
  <c r="C320" i="6" s="1"/>
  <c r="C321" i="6" s="1"/>
  <c r="C322" i="6" s="1"/>
  <c r="C323" i="6" s="1"/>
  <c r="C324" i="6" s="1"/>
  <c r="C325" i="6" s="1"/>
  <c r="C326" i="6" s="1"/>
  <c r="C327" i="6" s="1"/>
  <c r="C328" i="6" s="1"/>
  <c r="C329" i="6" s="1"/>
  <c r="C330" i="6" s="1"/>
  <c r="C331" i="6" s="1"/>
  <c r="C332" i="6" s="1"/>
  <c r="C333" i="6" s="1"/>
  <c r="C334" i="6" s="1"/>
  <c r="C335" i="6" s="1"/>
  <c r="C336" i="6" s="1"/>
  <c r="C337" i="6" s="1"/>
  <c r="C338" i="6" s="1"/>
  <c r="C339" i="6" s="1"/>
  <c r="C340" i="6" s="1"/>
  <c r="C341" i="6" s="1"/>
  <c r="C342" i="6" s="1"/>
  <c r="C343" i="6" s="1"/>
  <c r="C344" i="6" s="1"/>
  <c r="C345" i="6" s="1"/>
  <c r="C346" i="6" s="1"/>
  <c r="C347" i="6" s="1"/>
  <c r="C348" i="6" s="1"/>
  <c r="C349" i="6" s="1"/>
  <c r="C350" i="6" s="1"/>
  <c r="C351" i="6" s="1"/>
  <c r="C352" i="6" s="1"/>
  <c r="C353" i="6" s="1"/>
  <c r="C354" i="6" s="1"/>
  <c r="C355" i="6" s="1"/>
  <c r="C356" i="6" s="1"/>
  <c r="C357" i="6" s="1"/>
  <c r="C358" i="6" s="1"/>
  <c r="C359" i="6" s="1"/>
  <c r="C360" i="6" s="1"/>
  <c r="C361" i="6" s="1"/>
  <c r="C362" i="6" s="1"/>
  <c r="C363" i="6" s="1"/>
  <c r="C364" i="6" s="1"/>
  <c r="C365" i="6" s="1"/>
  <c r="C366" i="6" s="1"/>
  <c r="C367" i="6" s="1"/>
  <c r="C368" i="6" s="1"/>
  <c r="C369" i="6" s="1"/>
  <c r="C370" i="6" s="1"/>
  <c r="C371" i="6" s="1"/>
  <c r="C372" i="6" s="1"/>
  <c r="C373" i="6" s="1"/>
  <c r="C374" i="6" s="1"/>
  <c r="C375" i="6" s="1"/>
  <c r="C376" i="6" s="1"/>
  <c r="C377" i="6" s="1"/>
  <c r="C378" i="6" s="1"/>
  <c r="C379" i="6" s="1"/>
  <c r="C380" i="6" s="1"/>
  <c r="C381" i="6" s="1"/>
  <c r="C382" i="6" s="1"/>
  <c r="C383" i="6" s="1"/>
  <c r="C384" i="6" s="1"/>
  <c r="C385" i="6" s="1"/>
  <c r="C386" i="6" s="1"/>
  <c r="C387" i="6" s="1"/>
  <c r="C388" i="6" s="1"/>
  <c r="C389" i="6" s="1"/>
  <c r="C390" i="6" s="1"/>
  <c r="C391" i="6" s="1"/>
  <c r="C392" i="6" s="1"/>
  <c r="C393" i="6" s="1"/>
  <c r="C394" i="6" s="1"/>
  <c r="C395" i="6" s="1"/>
  <c r="C396" i="6" s="1"/>
  <c r="C397" i="6" s="1"/>
  <c r="C398" i="6" s="1"/>
  <c r="C399" i="6" s="1"/>
  <c r="C400" i="6" s="1"/>
  <c r="C401" i="6" s="1"/>
  <c r="C402" i="6" s="1"/>
  <c r="C403" i="6" s="1"/>
  <c r="C404" i="6" s="1"/>
  <c r="C405" i="6" s="1"/>
  <c r="C406" i="6" s="1"/>
  <c r="C407" i="6" s="1"/>
  <c r="C408" i="6" s="1"/>
  <c r="C409" i="6" s="1"/>
  <c r="C410" i="6" s="1"/>
  <c r="C411" i="6" s="1"/>
  <c r="C412" i="6" s="1"/>
  <c r="C413" i="6" s="1"/>
  <c r="C414" i="6" s="1"/>
  <c r="C415" i="6" s="1"/>
  <c r="C417" i="6" s="1"/>
  <c r="C418" i="6" s="1"/>
  <c r="C419" i="6" s="1"/>
  <c r="C420" i="6" s="1"/>
  <c r="C421" i="6" s="1"/>
  <c r="C422" i="6" s="1"/>
  <c r="C423" i="6" s="1"/>
  <c r="C424" i="6" s="1"/>
  <c r="C425" i="6" s="1"/>
  <c r="C426" i="6" s="1"/>
  <c r="C427" i="6" s="1"/>
  <c r="C428" i="6" s="1"/>
  <c r="C429" i="6" s="1"/>
  <c r="C430" i="6" s="1"/>
  <c r="C431" i="6" s="1"/>
  <c r="C432" i="6" s="1"/>
  <c r="C433" i="6" s="1"/>
  <c r="C434" i="6" s="1"/>
  <c r="C435" i="6" s="1"/>
  <c r="C436" i="6" s="1"/>
  <c r="C437" i="6" s="1"/>
  <c r="C438" i="6" s="1"/>
  <c r="C439" i="6" s="1"/>
  <c r="C440" i="6" s="1"/>
  <c r="C441" i="6" s="1"/>
  <c r="C442" i="6" s="1"/>
  <c r="C443" i="6" s="1"/>
  <c r="C444" i="6" s="1"/>
  <c r="C445" i="6" s="1"/>
  <c r="C446" i="6" s="1"/>
  <c r="C447" i="6" s="1"/>
  <c r="D82" i="6" s="1"/>
  <c r="D83" i="6" s="1"/>
  <c r="D84" i="6" s="1"/>
  <c r="D85" i="6" s="1"/>
  <c r="D86" i="6" s="1"/>
  <c r="D87" i="6" s="1"/>
  <c r="D88" i="6" s="1"/>
  <c r="D89" i="6" s="1"/>
  <c r="D90" i="6" s="1"/>
  <c r="D91" i="6" s="1"/>
  <c r="D92" i="6" s="1"/>
  <c r="D93" i="6" s="1"/>
  <c r="D94" i="6" s="1"/>
  <c r="D95" i="6" s="1"/>
  <c r="D96" i="6" s="1"/>
  <c r="D97" i="6" s="1"/>
  <c r="D98" i="6" s="1"/>
  <c r="D99" i="6" s="1"/>
  <c r="D100" i="6" s="1"/>
  <c r="D101" i="6" s="1"/>
  <c r="D102" i="6" s="1"/>
  <c r="D103" i="6" s="1"/>
  <c r="D104" i="6" s="1"/>
  <c r="D105" i="6" s="1"/>
  <c r="D106" i="6" s="1"/>
  <c r="D107" i="6" s="1"/>
  <c r="D108" i="6" s="1"/>
  <c r="D109" i="6" s="1"/>
  <c r="D110" i="6" s="1"/>
  <c r="D111" i="6" s="1"/>
  <c r="D112" i="6" s="1"/>
  <c r="D113" i="6" s="1"/>
  <c r="D114" i="6" s="1"/>
  <c r="D115" i="6" s="1"/>
  <c r="D116" i="6" s="1"/>
  <c r="D117" i="6" s="1"/>
  <c r="D118" i="6" s="1"/>
  <c r="D119" i="6" s="1"/>
  <c r="D120" i="6" s="1"/>
  <c r="D121" i="6" s="1"/>
  <c r="D122" i="6" s="1"/>
  <c r="D123" i="6" s="1"/>
  <c r="D124" i="6" s="1"/>
  <c r="D125" i="6" s="1"/>
  <c r="D126" i="6" s="1"/>
  <c r="D127" i="6" s="1"/>
  <c r="D128" i="6" s="1"/>
  <c r="D129" i="6" s="1"/>
  <c r="D130" i="6" s="1"/>
  <c r="D131" i="6" s="1"/>
  <c r="D132" i="6" s="1"/>
  <c r="D133" i="6" s="1"/>
  <c r="D134" i="6" s="1"/>
  <c r="D135" i="6" s="1"/>
  <c r="D136" i="6" s="1"/>
  <c r="D137" i="6" s="1"/>
  <c r="D138" i="6" s="1"/>
  <c r="D139" i="6" s="1"/>
  <c r="D140" i="6" s="1"/>
  <c r="D141" i="6" s="1"/>
  <c r="D142" i="6" s="1"/>
  <c r="D143" i="6" s="1"/>
  <c r="D144" i="6" s="1"/>
  <c r="D145" i="6" s="1"/>
  <c r="D146" i="6" s="1"/>
  <c r="D147" i="6" s="1"/>
  <c r="D148" i="6" s="1"/>
  <c r="D149" i="6" s="1"/>
  <c r="D150" i="6" s="1"/>
  <c r="D151" i="6" s="1"/>
  <c r="D152" i="6" s="1"/>
  <c r="D153" i="6" s="1"/>
  <c r="D154" i="6" s="1"/>
  <c r="D155" i="6" s="1"/>
  <c r="D156" i="6" s="1"/>
  <c r="D157" i="6" s="1"/>
  <c r="D158" i="6" s="1"/>
  <c r="D159" i="6" s="1"/>
  <c r="D160" i="6" s="1"/>
  <c r="D161" i="6" s="1"/>
  <c r="D162" i="6" s="1"/>
  <c r="D163" i="6" s="1"/>
  <c r="D164" i="6" s="1"/>
  <c r="D165" i="6" s="1"/>
  <c r="D166" i="6" s="1"/>
  <c r="D167" i="6" s="1"/>
  <c r="D168" i="6" s="1"/>
  <c r="D169" i="6" s="1"/>
  <c r="D170" i="6" s="1"/>
  <c r="D171" i="6" s="1"/>
  <c r="D172" i="6" s="1"/>
  <c r="D173" i="6" s="1"/>
  <c r="D174" i="6" s="1"/>
  <c r="D175" i="6" s="1"/>
  <c r="D176" i="6" s="1"/>
  <c r="D177" i="6" s="1"/>
  <c r="D178" i="6" s="1"/>
  <c r="D179" i="6" s="1"/>
  <c r="D180" i="6" s="1"/>
  <c r="D181" i="6" s="1"/>
  <c r="D182" i="6" s="1"/>
  <c r="D183" i="6" s="1"/>
  <c r="D184" i="6" s="1"/>
  <c r="D185" i="6" s="1"/>
  <c r="D186" i="6" s="1"/>
  <c r="D187" i="6" s="1"/>
  <c r="D188" i="6" s="1"/>
  <c r="D189" i="6" s="1"/>
  <c r="D190" i="6" s="1"/>
  <c r="D191" i="6" s="1"/>
  <c r="D192" i="6" s="1"/>
  <c r="D193" i="6" s="1"/>
  <c r="D194" i="6" s="1"/>
  <c r="D195" i="6" s="1"/>
  <c r="D196" i="6" s="1"/>
  <c r="D197" i="6" s="1"/>
  <c r="D198" i="6" s="1"/>
  <c r="D199" i="6" s="1"/>
  <c r="D200" i="6" s="1"/>
  <c r="D201" i="6" s="1"/>
  <c r="D202" i="6" s="1"/>
  <c r="D203" i="6" s="1"/>
  <c r="D204" i="6" s="1"/>
  <c r="D205" i="6" s="1"/>
  <c r="D206" i="6" s="1"/>
  <c r="D207" i="6" s="1"/>
  <c r="D208" i="6" s="1"/>
  <c r="D209" i="6" s="1"/>
  <c r="D210" i="6" s="1"/>
  <c r="D211" i="6" s="1"/>
  <c r="D212" i="6" s="1"/>
  <c r="D213" i="6" s="1"/>
  <c r="D214" i="6" s="1"/>
  <c r="D215" i="6" s="1"/>
  <c r="D216" i="6" s="1"/>
  <c r="D217" i="6" s="1"/>
  <c r="D218" i="6" s="1"/>
  <c r="D219" i="6" s="1"/>
  <c r="D220" i="6" s="1"/>
  <c r="D221" i="6" s="1"/>
  <c r="D222" i="6" s="1"/>
  <c r="D223" i="6" s="1"/>
  <c r="D224" i="6" s="1"/>
  <c r="D225" i="6" s="1"/>
  <c r="D226" i="6" s="1"/>
  <c r="D227" i="6" s="1"/>
  <c r="D228" i="6" s="1"/>
  <c r="D229" i="6" s="1"/>
  <c r="D230" i="6" s="1"/>
  <c r="D231" i="6" s="1"/>
  <c r="D232" i="6" s="1"/>
  <c r="D233" i="6" s="1"/>
  <c r="D234" i="6" s="1"/>
  <c r="D235" i="6" s="1"/>
  <c r="D236" i="6" s="1"/>
  <c r="D237" i="6" s="1"/>
  <c r="D238" i="6" s="1"/>
  <c r="D239" i="6" s="1"/>
  <c r="D240" i="6" s="1"/>
  <c r="D241" i="6" s="1"/>
  <c r="D242" i="6" s="1"/>
  <c r="D243" i="6" s="1"/>
  <c r="D244" i="6" s="1"/>
  <c r="D245" i="6" s="1"/>
  <c r="D246" i="6" s="1"/>
  <c r="D247" i="6" s="1"/>
  <c r="D248" i="6" s="1"/>
  <c r="D249" i="6" s="1"/>
  <c r="D250" i="6" s="1"/>
  <c r="D251" i="6" s="1"/>
  <c r="D252" i="6" s="1"/>
  <c r="D253" i="6" s="1"/>
  <c r="D254" i="6" s="1"/>
  <c r="D255" i="6" s="1"/>
  <c r="D256" i="6" s="1"/>
  <c r="D257" i="6" s="1"/>
  <c r="D258" i="6" s="1"/>
  <c r="D259" i="6" s="1"/>
  <c r="D260" i="6" s="1"/>
  <c r="D261" i="6" s="1"/>
  <c r="D262" i="6" s="1"/>
  <c r="D263" i="6" s="1"/>
  <c r="D264" i="6" s="1"/>
  <c r="D265" i="6" s="1"/>
  <c r="D266" i="6" s="1"/>
  <c r="D267" i="6" s="1"/>
  <c r="D268" i="6" s="1"/>
  <c r="D269" i="6" s="1"/>
  <c r="D270" i="6" s="1"/>
  <c r="D271" i="6" s="1"/>
  <c r="D272" i="6" s="1"/>
  <c r="D273" i="6" s="1"/>
  <c r="D274" i="6" s="1"/>
  <c r="D275" i="6" s="1"/>
  <c r="D276" i="6" s="1"/>
  <c r="D277" i="6" s="1"/>
  <c r="D278" i="6" s="1"/>
  <c r="D279" i="6" s="1"/>
  <c r="D280" i="6" s="1"/>
  <c r="D281" i="6" s="1"/>
  <c r="D282" i="6" s="1"/>
  <c r="D283" i="6" s="1"/>
  <c r="D284" i="6" s="1"/>
  <c r="D285" i="6" s="1"/>
  <c r="D286" i="6" s="1"/>
  <c r="D287" i="6" s="1"/>
  <c r="D288" i="6" s="1"/>
  <c r="D289" i="6" s="1"/>
  <c r="D290" i="6" s="1"/>
  <c r="D291" i="6" s="1"/>
  <c r="D292" i="6" s="1"/>
  <c r="D293" i="6" s="1"/>
  <c r="D294" i="6" s="1"/>
  <c r="D295" i="6" s="1"/>
  <c r="D296" i="6" s="1"/>
  <c r="D297" i="6" s="1"/>
  <c r="D298" i="6" s="1"/>
  <c r="D299" i="6" s="1"/>
  <c r="D300" i="6" s="1"/>
  <c r="D301" i="6" s="1"/>
  <c r="D302" i="6" s="1"/>
  <c r="D303" i="6" s="1"/>
  <c r="D304" i="6" s="1"/>
  <c r="D305" i="6" s="1"/>
  <c r="D306" i="6" s="1"/>
  <c r="D307" i="6" s="1"/>
  <c r="D308" i="6" s="1"/>
  <c r="D309" i="6" s="1"/>
  <c r="D310" i="6" s="1"/>
  <c r="D311" i="6" s="1"/>
  <c r="D312" i="6" s="1"/>
  <c r="D313" i="6" s="1"/>
  <c r="D314" i="6" s="1"/>
  <c r="D315" i="6" s="1"/>
  <c r="D316" i="6" s="1"/>
  <c r="D317" i="6" s="1"/>
  <c r="D318" i="6" s="1"/>
  <c r="D319" i="6" s="1"/>
  <c r="D320" i="6" s="1"/>
  <c r="D321" i="6" s="1"/>
  <c r="D322" i="6" s="1"/>
  <c r="D323" i="6" s="1"/>
  <c r="D324" i="6" s="1"/>
  <c r="D325" i="6" s="1"/>
  <c r="D326" i="6" s="1"/>
  <c r="D327" i="6" s="1"/>
  <c r="D328" i="6" s="1"/>
  <c r="D329" i="6" s="1"/>
  <c r="D330" i="6" s="1"/>
  <c r="D331" i="6" s="1"/>
  <c r="D332" i="6" s="1"/>
  <c r="D333" i="6" s="1"/>
  <c r="D334" i="6" s="1"/>
  <c r="D335" i="6" s="1"/>
  <c r="D336" i="6" s="1"/>
  <c r="D337" i="6" s="1"/>
  <c r="D338" i="6" s="1"/>
  <c r="D339" i="6" s="1"/>
  <c r="D340" i="6" s="1"/>
  <c r="D341" i="6" s="1"/>
  <c r="D342" i="6" s="1"/>
  <c r="D343" i="6" s="1"/>
  <c r="D344" i="6" s="1"/>
  <c r="D345" i="6" s="1"/>
  <c r="D346" i="6" s="1"/>
  <c r="D347" i="6" s="1"/>
  <c r="D348" i="6" s="1"/>
  <c r="D349" i="6" s="1"/>
  <c r="D350" i="6" s="1"/>
  <c r="D351" i="6" s="1"/>
  <c r="D352" i="6" s="1"/>
  <c r="D353" i="6" s="1"/>
  <c r="D354" i="6" s="1"/>
  <c r="D355" i="6" s="1"/>
  <c r="D356" i="6" s="1"/>
  <c r="D357" i="6" s="1"/>
  <c r="D358" i="6" s="1"/>
  <c r="D359" i="6" s="1"/>
  <c r="D360" i="6" s="1"/>
  <c r="D361" i="6" s="1"/>
  <c r="D362" i="6" s="1"/>
  <c r="D363" i="6" s="1"/>
  <c r="D364" i="6" s="1"/>
  <c r="D365" i="6" s="1"/>
  <c r="D366" i="6" s="1"/>
  <c r="D367" i="6" s="1"/>
  <c r="D368" i="6" s="1"/>
  <c r="D369" i="6" s="1"/>
  <c r="D370" i="6" s="1"/>
  <c r="D371" i="6" s="1"/>
  <c r="D372" i="6" s="1"/>
  <c r="D373" i="6" s="1"/>
  <c r="D374" i="6" s="1"/>
  <c r="D375" i="6" s="1"/>
  <c r="D376" i="6" s="1"/>
  <c r="D377" i="6" s="1"/>
  <c r="D378" i="6" s="1"/>
  <c r="D379" i="6" s="1"/>
  <c r="D380" i="6" s="1"/>
  <c r="D381" i="6" s="1"/>
  <c r="D382" i="6" s="1"/>
  <c r="D383" i="6" s="1"/>
  <c r="D384" i="6" s="1"/>
  <c r="D385" i="6" s="1"/>
  <c r="D386" i="6" s="1"/>
  <c r="D387" i="6" s="1"/>
  <c r="D388" i="6" s="1"/>
  <c r="D389" i="6" s="1"/>
  <c r="D390" i="6" s="1"/>
  <c r="D391" i="6" s="1"/>
  <c r="D392" i="6" s="1"/>
  <c r="D393" i="6" s="1"/>
  <c r="D394" i="6" s="1"/>
  <c r="D395" i="6" s="1"/>
  <c r="D396" i="6" s="1"/>
  <c r="D397" i="6" s="1"/>
  <c r="D398" i="6" s="1"/>
  <c r="D399" i="6" s="1"/>
  <c r="D400" i="6" s="1"/>
  <c r="D401" i="6" s="1"/>
  <c r="D402" i="6" s="1"/>
  <c r="D403" i="6" s="1"/>
  <c r="D404" i="6" s="1"/>
  <c r="D405" i="6" s="1"/>
  <c r="D406" i="6" s="1"/>
  <c r="D407" i="6" s="1"/>
  <c r="D408" i="6" s="1"/>
  <c r="D409" i="6" s="1"/>
  <c r="D410" i="6" s="1"/>
  <c r="D411" i="6" s="1"/>
  <c r="D412" i="6" s="1"/>
  <c r="D413" i="6" s="1"/>
  <c r="D414" i="6" s="1"/>
  <c r="D415" i="6" s="1"/>
  <c r="D417" i="6" s="1"/>
  <c r="D418" i="6" s="1"/>
  <c r="D419" i="6" s="1"/>
  <c r="D420" i="6" s="1"/>
  <c r="D421" i="6" s="1"/>
  <c r="D422" i="6" s="1"/>
  <c r="D423" i="6" s="1"/>
  <c r="D424" i="6" s="1"/>
  <c r="D425" i="6" s="1"/>
  <c r="D426" i="6" s="1"/>
  <c r="D427" i="6" s="1"/>
  <c r="D428" i="6" s="1"/>
  <c r="D429" i="6" s="1"/>
  <c r="D430" i="6" s="1"/>
  <c r="D431" i="6" s="1"/>
  <c r="D432" i="6" s="1"/>
  <c r="D433" i="6" s="1"/>
  <c r="D434" i="6" s="1"/>
  <c r="D435" i="6" s="1"/>
  <c r="D436" i="6" s="1"/>
  <c r="D437" i="6" s="1"/>
  <c r="D438" i="6" s="1"/>
  <c r="D439" i="6" s="1"/>
  <c r="D440" i="6" s="1"/>
  <c r="D441" i="6" s="1"/>
  <c r="D442" i="6" s="1"/>
  <c r="D443" i="6" s="1"/>
  <c r="D444" i="6" s="1"/>
  <c r="D445" i="6" s="1"/>
  <c r="D446" i="6" s="1"/>
  <c r="D447" i="6" s="1"/>
  <c r="E82" i="6" s="1"/>
  <c r="C25" i="6"/>
  <c r="C27" i="6" s="1"/>
  <c r="S11" i="6"/>
  <c r="S13" i="6" s="1"/>
  <c r="S25" i="6" s="1"/>
  <c r="S27" i="6" s="1"/>
  <c r="R11" i="6"/>
  <c r="R13" i="6" s="1"/>
  <c r="R25" i="6" s="1"/>
  <c r="R27" i="6" s="1"/>
  <c r="Q11" i="6"/>
  <c r="Q13" i="6" s="1"/>
  <c r="Q25" i="6" s="1"/>
  <c r="Q27" i="6" s="1"/>
  <c r="P11" i="6"/>
  <c r="P13" i="6" s="1"/>
  <c r="P25" i="6" s="1"/>
  <c r="O11" i="6"/>
  <c r="O13" i="6" s="1"/>
  <c r="O25" i="6" s="1"/>
  <c r="O27" i="6" s="1"/>
  <c r="N11" i="6"/>
  <c r="N13" i="6" s="1"/>
  <c r="N25" i="6" s="1"/>
  <c r="M11" i="6"/>
  <c r="M13" i="6" s="1"/>
  <c r="M25" i="6" s="1"/>
  <c r="L11" i="6"/>
  <c r="L13" i="6" s="1"/>
  <c r="L25" i="6" s="1"/>
  <c r="K11" i="6"/>
  <c r="J11" i="6"/>
  <c r="J13" i="6" s="1"/>
  <c r="J25" i="6" s="1"/>
  <c r="I11" i="6"/>
  <c r="I13" i="6" s="1"/>
  <c r="I25" i="6" s="1"/>
  <c r="H11" i="6"/>
  <c r="H13" i="6" s="1"/>
  <c r="H25" i="6" s="1"/>
  <c r="G11" i="6"/>
  <c r="G13" i="6" s="1"/>
  <c r="G25" i="6" s="1"/>
  <c r="F11" i="6"/>
  <c r="F13" i="6" s="1"/>
  <c r="F25" i="6" s="1"/>
  <c r="F27" i="6" s="1"/>
  <c r="D11" i="6"/>
  <c r="D13" i="6" s="1"/>
  <c r="D25" i="6" s="1"/>
  <c r="D27" i="6" s="1"/>
  <c r="N76" i="9"/>
  <c r="M76" i="9"/>
  <c r="L76" i="9"/>
  <c r="K76" i="9"/>
  <c r="J76" i="9"/>
  <c r="I76" i="9"/>
  <c r="H76" i="9"/>
  <c r="G76" i="9"/>
  <c r="F76" i="9"/>
  <c r="N69" i="9"/>
  <c r="M69" i="9"/>
  <c r="L69" i="9"/>
  <c r="K69" i="9"/>
  <c r="J69" i="9"/>
  <c r="I69" i="9"/>
  <c r="H69" i="9"/>
  <c r="G69" i="9"/>
  <c r="F69" i="9"/>
  <c r="N62" i="9"/>
  <c r="M62" i="9"/>
  <c r="L62" i="9"/>
  <c r="K62" i="9"/>
  <c r="J62" i="9"/>
  <c r="I62" i="9"/>
  <c r="H62" i="9"/>
  <c r="G62" i="9"/>
  <c r="N55" i="9"/>
  <c r="M55" i="9"/>
  <c r="L55" i="9"/>
  <c r="K55" i="9"/>
  <c r="J55" i="9"/>
  <c r="I55" i="9"/>
  <c r="H55" i="9"/>
  <c r="G55" i="9"/>
  <c r="G48" i="9"/>
  <c r="H48" i="9"/>
  <c r="I48" i="9"/>
  <c r="J48" i="9"/>
  <c r="K48" i="9"/>
  <c r="L48" i="9"/>
  <c r="M48" i="9"/>
  <c r="N48" i="9"/>
  <c r="F48" i="9"/>
  <c r="H919" i="6"/>
  <c r="H920" i="6" s="1"/>
  <c r="I919" i="6"/>
  <c r="I920" i="6" s="1"/>
  <c r="J919" i="6"/>
  <c r="J920" i="6" s="1"/>
  <c r="K919" i="6"/>
  <c r="L919" i="6"/>
  <c r="M919" i="6"/>
  <c r="N919" i="6"/>
  <c r="O919" i="6"/>
  <c r="P919" i="6"/>
  <c r="Q919" i="6"/>
  <c r="R919" i="6"/>
  <c r="S919" i="6"/>
  <c r="G919" i="6"/>
  <c r="G920" i="6" s="1"/>
  <c r="H907" i="6"/>
  <c r="H908" i="6" s="1"/>
  <c r="I907" i="6"/>
  <c r="I908" i="6" s="1"/>
  <c r="J907" i="6"/>
  <c r="J908" i="6" s="1"/>
  <c r="K907" i="6"/>
  <c r="L907" i="6"/>
  <c r="M907" i="6"/>
  <c r="N907" i="6"/>
  <c r="O907" i="6"/>
  <c r="P907" i="6"/>
  <c r="Q907" i="6"/>
  <c r="R907" i="6"/>
  <c r="S907" i="6"/>
  <c r="G907" i="6"/>
  <c r="G908" i="6" s="1"/>
  <c r="G895" i="6"/>
  <c r="G896" i="6" s="1"/>
  <c r="H895" i="6"/>
  <c r="H896" i="6" s="1"/>
  <c r="I895" i="6"/>
  <c r="I896" i="6" s="1"/>
  <c r="J895" i="6"/>
  <c r="J896" i="6" s="1"/>
  <c r="K895" i="6"/>
  <c r="L895" i="6"/>
  <c r="M895" i="6"/>
  <c r="N895" i="6"/>
  <c r="O895" i="6"/>
  <c r="P895" i="6"/>
  <c r="Q895" i="6"/>
  <c r="R895" i="6"/>
  <c r="S895" i="6"/>
  <c r="F871" i="6"/>
  <c r="F872" i="6" s="1"/>
  <c r="F883" i="6"/>
  <c r="F884" i="6" s="1"/>
  <c r="H883" i="6"/>
  <c r="H884" i="6" s="1"/>
  <c r="I883" i="6"/>
  <c r="I884" i="6" s="1"/>
  <c r="J883" i="6"/>
  <c r="J884" i="6" s="1"/>
  <c r="K883" i="6"/>
  <c r="L883" i="6"/>
  <c r="M883" i="6"/>
  <c r="N883" i="6"/>
  <c r="O883" i="6"/>
  <c r="P883" i="6"/>
  <c r="Q883" i="6"/>
  <c r="R883" i="6"/>
  <c r="S883" i="6"/>
  <c r="G883" i="6"/>
  <c r="G884" i="6" s="1"/>
  <c r="H837" i="6"/>
  <c r="H838" i="6" s="1"/>
  <c r="I837" i="6"/>
  <c r="I838" i="6" s="1"/>
  <c r="J837" i="6"/>
  <c r="J838" i="6" s="1"/>
  <c r="K837" i="6"/>
  <c r="K838" i="6" s="1"/>
  <c r="L837" i="6"/>
  <c r="M837" i="6"/>
  <c r="N837" i="6"/>
  <c r="O837" i="6"/>
  <c r="P837" i="6"/>
  <c r="Q837" i="6"/>
  <c r="R837" i="6"/>
  <c r="S837" i="6"/>
  <c r="G837" i="6"/>
  <c r="G838" i="6" s="1"/>
  <c r="H871" i="6"/>
  <c r="H872" i="6" s="1"/>
  <c r="I871" i="6"/>
  <c r="I872" i="6" s="1"/>
  <c r="J871" i="6"/>
  <c r="J872" i="6" s="1"/>
  <c r="K871" i="6"/>
  <c r="L871" i="6"/>
  <c r="M871" i="6"/>
  <c r="N871" i="6"/>
  <c r="O871" i="6"/>
  <c r="P871" i="6"/>
  <c r="Q871" i="6"/>
  <c r="R871" i="6"/>
  <c r="S871" i="6"/>
  <c r="G871" i="6"/>
  <c r="G872" i="6" s="1"/>
  <c r="F825" i="6"/>
  <c r="H862" i="6"/>
  <c r="F6" i="91" s="1"/>
  <c r="I862" i="6"/>
  <c r="G6" i="91" s="1"/>
  <c r="J862" i="6"/>
  <c r="H6" i="91" s="1"/>
  <c r="H863" i="6"/>
  <c r="F15" i="91" s="1"/>
  <c r="I863" i="6"/>
  <c r="J863" i="6"/>
  <c r="H15" i="91" s="1"/>
  <c r="H864" i="6"/>
  <c r="F24" i="91" s="1"/>
  <c r="I864" i="6"/>
  <c r="G24" i="91" s="1"/>
  <c r="J864" i="6"/>
  <c r="H24" i="91" s="1"/>
  <c r="H865" i="6"/>
  <c r="F33" i="91" s="1"/>
  <c r="I865" i="6"/>
  <c r="G33" i="91" s="1"/>
  <c r="J865" i="6"/>
  <c r="H33" i="91" s="1"/>
  <c r="G863" i="6"/>
  <c r="E15" i="91" s="1"/>
  <c r="G864" i="6"/>
  <c r="E24" i="91" s="1"/>
  <c r="G865" i="6"/>
  <c r="E33" i="91" s="1"/>
  <c r="G862" i="6"/>
  <c r="E6" i="91" s="1"/>
  <c r="H852" i="6"/>
  <c r="F5" i="91" s="1"/>
  <c r="I852" i="6"/>
  <c r="H853" i="6"/>
  <c r="F14" i="91" s="1"/>
  <c r="I853" i="6"/>
  <c r="G14" i="91" s="1"/>
  <c r="H854" i="6"/>
  <c r="F23" i="91" s="1"/>
  <c r="I854" i="6"/>
  <c r="G23" i="91" s="1"/>
  <c r="H855" i="6"/>
  <c r="I855" i="6"/>
  <c r="G32" i="91" s="1"/>
  <c r="G853" i="6"/>
  <c r="E14" i="91" s="1"/>
  <c r="G854" i="6"/>
  <c r="E23" i="91" s="1"/>
  <c r="G855" i="6"/>
  <c r="E32" i="91" s="1"/>
  <c r="G852" i="6"/>
  <c r="E5" i="91" s="1"/>
  <c r="K849" i="6"/>
  <c r="J849" i="6"/>
  <c r="J850" i="6" s="1"/>
  <c r="I849" i="6"/>
  <c r="I850" i="6" s="1"/>
  <c r="H849" i="6"/>
  <c r="H850" i="6" s="1"/>
  <c r="G849" i="6"/>
  <c r="G850" i="6" s="1"/>
  <c r="M849" i="6"/>
  <c r="H1824" i="6"/>
  <c r="I1824" i="6"/>
  <c r="J1824" i="6"/>
  <c r="K1824" i="6"/>
  <c r="L1824" i="6"/>
  <c r="M1824" i="6"/>
  <c r="G1824" i="6"/>
  <c r="N849" i="6"/>
  <c r="H831" i="6"/>
  <c r="I831" i="6"/>
  <c r="J831" i="6"/>
  <c r="K831" i="6"/>
  <c r="L831" i="6"/>
  <c r="M831" i="6"/>
  <c r="N831" i="6"/>
  <c r="O831" i="6"/>
  <c r="P831" i="6"/>
  <c r="Q831" i="6"/>
  <c r="R831" i="6"/>
  <c r="S831" i="6"/>
  <c r="G831" i="6"/>
  <c r="G823" i="6"/>
  <c r="H823" i="6"/>
  <c r="I823" i="6"/>
  <c r="J823" i="6"/>
  <c r="K823" i="6"/>
  <c r="L823" i="6"/>
  <c r="M823" i="6"/>
  <c r="N823" i="6"/>
  <c r="P823" i="6"/>
  <c r="Q823" i="6"/>
  <c r="R823" i="6"/>
  <c r="S823" i="6"/>
  <c r="E54" i="6"/>
  <c r="E55" i="6" s="1"/>
  <c r="E56" i="6" s="1"/>
  <c r="E57" i="6" s="1"/>
  <c r="E58" i="6" s="1"/>
  <c r="E59" i="6" s="1"/>
  <c r="E60" i="6" s="1"/>
  <c r="E61" i="6" s="1"/>
  <c r="E62" i="6" s="1"/>
  <c r="E63" i="6" s="1"/>
  <c r="E64" i="6" s="1"/>
  <c r="E65" i="6" s="1"/>
  <c r="E66" i="6" s="1"/>
  <c r="E67" i="6" s="1"/>
  <c r="E68" i="6" s="1"/>
  <c r="E69" i="6" s="1"/>
  <c r="E70" i="6" s="1"/>
  <c r="I43" i="6"/>
  <c r="H43" i="6"/>
  <c r="G43" i="6"/>
  <c r="F43" i="6"/>
  <c r="E43" i="6"/>
  <c r="D43" i="6"/>
  <c r="C43" i="6"/>
  <c r="I42" i="6"/>
  <c r="H42" i="6"/>
  <c r="G42" i="6"/>
  <c r="F42" i="6"/>
  <c r="E42" i="6"/>
  <c r="D42" i="6"/>
  <c r="C42" i="6"/>
  <c r="I41" i="6"/>
  <c r="H41" i="6"/>
  <c r="G41" i="6"/>
  <c r="F41" i="6"/>
  <c r="E41" i="6"/>
  <c r="D41" i="6"/>
  <c r="C41" i="6"/>
  <c r="I40" i="6"/>
  <c r="H40" i="6"/>
  <c r="G40" i="6"/>
  <c r="F40" i="6"/>
  <c r="E40" i="6"/>
  <c r="D40" i="6"/>
  <c r="C40" i="6"/>
  <c r="I39" i="6"/>
  <c r="H39" i="6"/>
  <c r="G39" i="6"/>
  <c r="F39" i="6"/>
  <c r="E39" i="6"/>
  <c r="D39" i="6"/>
  <c r="C39" i="6"/>
  <c r="I38" i="6"/>
  <c r="H38" i="6"/>
  <c r="G38" i="6"/>
  <c r="F38" i="6"/>
  <c r="E38" i="6"/>
  <c r="D38" i="6"/>
  <c r="C38" i="6"/>
  <c r="I37" i="6"/>
  <c r="H37" i="6"/>
  <c r="G37" i="6"/>
  <c r="F37" i="6"/>
  <c r="E37" i="6"/>
  <c r="D37" i="6"/>
  <c r="C37" i="6"/>
  <c r="I36" i="6"/>
  <c r="H36" i="6"/>
  <c r="G36" i="6"/>
  <c r="F36" i="6"/>
  <c r="E36" i="6"/>
  <c r="D36" i="6"/>
  <c r="C36" i="6"/>
  <c r="I35" i="6"/>
  <c r="H35" i="6"/>
  <c r="G35" i="6"/>
  <c r="F35" i="6"/>
  <c r="E35" i="6"/>
  <c r="D35" i="6"/>
  <c r="C35" i="6"/>
  <c r="I34" i="6"/>
  <c r="H34" i="6"/>
  <c r="G34" i="6"/>
  <c r="F34" i="6"/>
  <c r="E34" i="6"/>
  <c r="D34" i="6"/>
  <c r="C34" i="6"/>
  <c r="I33" i="6"/>
  <c r="H33" i="6"/>
  <c r="G33" i="6"/>
  <c r="F33" i="6"/>
  <c r="E33" i="6"/>
  <c r="D33" i="6"/>
  <c r="C33" i="6"/>
  <c r="I32" i="6"/>
  <c r="H32" i="6"/>
  <c r="G32" i="6"/>
  <c r="F32" i="6"/>
  <c r="E32" i="6"/>
  <c r="D32" i="6"/>
  <c r="C32" i="6"/>
  <c r="S62" i="6"/>
  <c r="S63" i="6" s="1"/>
  <c r="S64" i="6" s="1"/>
  <c r="S65" i="6" s="1"/>
  <c r="R61" i="6"/>
  <c r="R62" i="6" s="1"/>
  <c r="R63" i="6" s="1"/>
  <c r="R64" i="6" s="1"/>
  <c r="R65" i="6" s="1"/>
  <c r="S61" i="6"/>
  <c r="Q60" i="6"/>
  <c r="Q61" i="6" s="1"/>
  <c r="Q62" i="6" s="1"/>
  <c r="Q63" i="6" s="1"/>
  <c r="Q64" i="6" s="1"/>
  <c r="R60" i="6"/>
  <c r="S60" i="6"/>
  <c r="P59" i="6"/>
  <c r="P60" i="6" s="1"/>
  <c r="P61" i="6" s="1"/>
  <c r="P62" i="6" s="1"/>
  <c r="P63" i="6" s="1"/>
  <c r="Q59" i="6"/>
  <c r="R59" i="6"/>
  <c r="S59" i="6"/>
  <c r="O58" i="6"/>
  <c r="O59" i="6"/>
  <c r="O60" i="6" s="1"/>
  <c r="O61" i="6" s="1"/>
  <c r="O62" i="6" s="1"/>
  <c r="P58" i="6"/>
  <c r="Q58" i="6"/>
  <c r="R58" i="6"/>
  <c r="S58" i="6"/>
  <c r="N57" i="6"/>
  <c r="O57" i="6"/>
  <c r="P57" i="6"/>
  <c r="Q57" i="6"/>
  <c r="R57" i="6"/>
  <c r="S57" i="6"/>
  <c r="M56" i="6"/>
  <c r="N56" i="6"/>
  <c r="O56" i="6"/>
  <c r="P56" i="6"/>
  <c r="Q56" i="6"/>
  <c r="R56" i="6"/>
  <c r="S56" i="6"/>
  <c r="L55" i="6"/>
  <c r="M55" i="6"/>
  <c r="N55" i="6"/>
  <c r="O55" i="6"/>
  <c r="P55" i="6"/>
  <c r="Q55" i="6"/>
  <c r="R55" i="6"/>
  <c r="S55" i="6"/>
  <c r="L54" i="6"/>
  <c r="M54" i="6"/>
  <c r="N54" i="6"/>
  <c r="O54" i="6"/>
  <c r="P54" i="6"/>
  <c r="Q54" i="6"/>
  <c r="R54" i="6"/>
  <c r="S54" i="6"/>
  <c r="K54" i="6"/>
  <c r="K58" i="6"/>
  <c r="K59" i="6"/>
  <c r="K60" i="6" s="1"/>
  <c r="K61" i="6" s="1"/>
  <c r="K62" i="6" s="1"/>
  <c r="K63" i="6" s="1"/>
  <c r="K64" i="6" s="1"/>
  <c r="K65" i="6" s="1"/>
  <c r="K66" i="6" s="1"/>
  <c r="K67" i="6" s="1"/>
  <c r="K68" i="6" s="1"/>
  <c r="K69" i="6" s="1"/>
  <c r="K70" i="6" s="1"/>
  <c r="L58" i="6"/>
  <c r="L59" i="6"/>
  <c r="L60" i="6" s="1"/>
  <c r="M58" i="6"/>
  <c r="M59" i="6"/>
  <c r="M60" i="6" s="1"/>
  <c r="N58" i="6"/>
  <c r="N59" i="6"/>
  <c r="N60" i="6" s="1"/>
  <c r="N61" i="6" s="1"/>
  <c r="J58" i="6"/>
  <c r="J59" i="6" s="1"/>
  <c r="J60" i="6" s="1"/>
  <c r="J61" i="6" s="1"/>
  <c r="J62" i="6" s="1"/>
  <c r="J63" i="6" s="1"/>
  <c r="J64" i="6" s="1"/>
  <c r="J65" i="6" s="1"/>
  <c r="J66" i="6" s="1"/>
  <c r="J67" i="6" s="1"/>
  <c r="J68" i="6" s="1"/>
  <c r="J69" i="6" s="1"/>
  <c r="J70" i="6" s="1"/>
  <c r="J57" i="6"/>
  <c r="K57" i="6"/>
  <c r="L57" i="6"/>
  <c r="M57" i="6"/>
  <c r="I57" i="6"/>
  <c r="I56" i="6"/>
  <c r="J56" i="6"/>
  <c r="K56" i="6"/>
  <c r="L56" i="6"/>
  <c r="H56" i="6"/>
  <c r="H55" i="6"/>
  <c r="I55" i="6"/>
  <c r="J55" i="6"/>
  <c r="K55" i="6"/>
  <c r="G55" i="6"/>
  <c r="G54" i="6"/>
  <c r="H54" i="6"/>
  <c r="I54" i="6"/>
  <c r="J54" i="6"/>
  <c r="F54" i="6"/>
  <c r="F55" i="6" s="1"/>
  <c r="F56" i="6" s="1"/>
  <c r="F57" i="6" s="1"/>
  <c r="F58" i="6" s="1"/>
  <c r="F59" i="6" s="1"/>
  <c r="F60" i="6" s="1"/>
  <c r="F61" i="6" s="1"/>
  <c r="F62" i="6" s="1"/>
  <c r="F63" i="6" s="1"/>
  <c r="F64" i="6" s="1"/>
  <c r="F65" i="6" s="1"/>
  <c r="F66" i="6" s="1"/>
  <c r="F67" i="6" s="1"/>
  <c r="F68" i="6" s="1"/>
  <c r="F69" i="6" s="1"/>
  <c r="F70" i="6" s="1"/>
  <c r="I840" i="6"/>
  <c r="G4" i="91" s="1"/>
  <c r="I842" i="6"/>
  <c r="G22" i="91" s="1"/>
  <c r="I843" i="6"/>
  <c r="I841" i="6"/>
  <c r="G13" i="91" s="1"/>
  <c r="I912" i="6"/>
  <c r="I910" i="6"/>
  <c r="I913" i="6"/>
  <c r="I911" i="6"/>
  <c r="I888" i="6"/>
  <c r="I886" i="6"/>
  <c r="I887" i="6"/>
  <c r="I889" i="6"/>
  <c r="I900" i="6"/>
  <c r="I898" i="6"/>
  <c r="I901" i="6"/>
  <c r="I899" i="6"/>
  <c r="I876" i="6"/>
  <c r="I874" i="6"/>
  <c r="I875" i="6"/>
  <c r="I877" i="6"/>
  <c r="J33" i="6"/>
  <c r="J35" i="6"/>
  <c r="J34" i="6"/>
  <c r="J36" i="6"/>
  <c r="J39" i="6"/>
  <c r="J38" i="6"/>
  <c r="J37" i="6"/>
  <c r="J32" i="6"/>
  <c r="E11" i="6"/>
  <c r="E13" i="6" s="1"/>
  <c r="E25" i="6" s="1"/>
  <c r="E27" i="6" s="1"/>
  <c r="L932" i="6"/>
  <c r="N999" i="6"/>
  <c r="M1026" i="6"/>
  <c r="N971" i="6" s="1"/>
  <c r="M994" i="6"/>
  <c r="N939" i="6" s="1"/>
  <c r="M1002" i="6"/>
  <c r="N1002" i="6" s="1"/>
  <c r="M1010" i="6"/>
  <c r="N955" i="6" s="1"/>
  <c r="M1034" i="6"/>
  <c r="N979" i="6" s="1"/>
  <c r="M990" i="6"/>
  <c r="N990" i="6" s="1"/>
  <c r="O935" i="6" s="1"/>
  <c r="M998" i="6"/>
  <c r="N998" i="6" s="1"/>
  <c r="O943" i="6" s="1"/>
  <c r="M1006" i="6"/>
  <c r="N951" i="6" s="1"/>
  <c r="M1014" i="6"/>
  <c r="N959" i="6" s="1"/>
  <c r="M967" i="6"/>
  <c r="M1022" i="6"/>
  <c r="N967" i="6" s="1"/>
  <c r="M995" i="6"/>
  <c r="N995" i="6" s="1"/>
  <c r="O940" i="6" s="1"/>
  <c r="M1007" i="6"/>
  <c r="N1007" i="6" s="1"/>
  <c r="L1018" i="6"/>
  <c r="M963" i="6" s="1"/>
  <c r="M1023" i="6"/>
  <c r="N968" i="6" s="1"/>
  <c r="L1030" i="6"/>
  <c r="M975" i="6" s="1"/>
  <c r="M1035" i="6"/>
  <c r="N980" i="6" s="1"/>
  <c r="M989" i="6"/>
  <c r="N934" i="6" s="1"/>
  <c r="L992" i="6"/>
  <c r="M993" i="6"/>
  <c r="N938" i="6" s="1"/>
  <c r="L996" i="6"/>
  <c r="M941" i="6" s="1"/>
  <c r="M996" i="6"/>
  <c r="N996" i="6" s="1"/>
  <c r="O941" i="6" s="1"/>
  <c r="L1000" i="6"/>
  <c r="M945" i="6" s="1"/>
  <c r="M1001" i="6"/>
  <c r="N946" i="6" s="1"/>
  <c r="L1004" i="6"/>
  <c r="M1005" i="6"/>
  <c r="N950" i="6" s="1"/>
  <c r="L1008" i="6"/>
  <c r="M1009" i="6"/>
  <c r="N954" i="6" s="1"/>
  <c r="L1012" i="6"/>
  <c r="M957" i="6" s="1"/>
  <c r="M1012" i="6"/>
  <c r="N957" i="6" s="1"/>
  <c r="M1013" i="6"/>
  <c r="N1013" i="6" s="1"/>
  <c r="O1013" i="6" s="1"/>
  <c r="L1016" i="6"/>
  <c r="M961" i="6" s="1"/>
  <c r="M1017" i="6"/>
  <c r="N962" i="6" s="1"/>
  <c r="L1020" i="6"/>
  <c r="M965" i="6" s="1"/>
  <c r="M1020" i="6"/>
  <c r="N965" i="6" s="1"/>
  <c r="M1021" i="6"/>
  <c r="N966" i="6" s="1"/>
  <c r="L1024" i="6"/>
  <c r="M969" i="6" s="1"/>
  <c r="M1024" i="6"/>
  <c r="N969" i="6" s="1"/>
  <c r="M1025" i="6"/>
  <c r="N1025" i="6" s="1"/>
  <c r="O1025" i="6" s="1"/>
  <c r="L1028" i="6"/>
  <c r="M973" i="6" s="1"/>
  <c r="M1029" i="6"/>
  <c r="N1029" i="6" s="1"/>
  <c r="O1029" i="6" s="1"/>
  <c r="L1032" i="6"/>
  <c r="M977" i="6" s="1"/>
  <c r="M1032" i="6"/>
  <c r="N977" i="6" s="1"/>
  <c r="M1033" i="6"/>
  <c r="N978" i="6" s="1"/>
  <c r="L1036" i="6"/>
  <c r="M981" i="6" s="1"/>
  <c r="M1036" i="6"/>
  <c r="N981" i="6" s="1"/>
  <c r="N1423" i="6"/>
  <c r="N1422" i="6"/>
  <c r="N1425" i="6"/>
  <c r="N1437" i="6"/>
  <c r="N1449" i="6"/>
  <c r="N1453" i="6"/>
  <c r="N1457" i="6"/>
  <c r="N1461" i="6"/>
  <c r="N1416" i="6"/>
  <c r="N1471" i="6" s="1"/>
  <c r="N1581" i="6" s="1"/>
  <c r="N935" i="6"/>
  <c r="N1441" i="6"/>
  <c r="N1420" i="6"/>
  <c r="N1475" i="6" s="1"/>
  <c r="N1585" i="6" s="1"/>
  <c r="N1432" i="6"/>
  <c r="N1440" i="6"/>
  <c r="N1421" i="6"/>
  <c r="N1429" i="6"/>
  <c r="N1433" i="6"/>
  <c r="N1451" i="6"/>
  <c r="N1031" i="6"/>
  <c r="O976" i="6" s="1"/>
  <c r="J1852" i="6"/>
  <c r="J43" i="6"/>
  <c r="K33" i="6"/>
  <c r="J42" i="6"/>
  <c r="K32" i="6"/>
  <c r="M931" i="6"/>
  <c r="L935" i="6"/>
  <c r="M936" i="6"/>
  <c r="L939" i="6"/>
  <c r="L943" i="6"/>
  <c r="M944" i="6"/>
  <c r="L947" i="6"/>
  <c r="M948" i="6"/>
  <c r="L951" i="6"/>
  <c r="L955" i="6"/>
  <c r="L959" i="6"/>
  <c r="N1020" i="6"/>
  <c r="O1020" i="6" s="1"/>
  <c r="L967" i="6"/>
  <c r="L971" i="6"/>
  <c r="M972" i="6"/>
  <c r="N1032" i="6"/>
  <c r="O977" i="6" s="1"/>
  <c r="L979" i="6"/>
  <c r="J41" i="6"/>
  <c r="J40" i="6"/>
  <c r="L931" i="6"/>
  <c r="L936" i="6"/>
  <c r="L944" i="6"/>
  <c r="L956" i="6"/>
  <c r="L960" i="6"/>
  <c r="L964" i="6"/>
  <c r="N974" i="6"/>
  <c r="L976" i="6"/>
  <c r="N1428" i="6"/>
  <c r="N1444" i="6"/>
  <c r="N1452" i="6"/>
  <c r="L978" i="6"/>
  <c r="G1121" i="6"/>
  <c r="N970" i="6"/>
  <c r="M1028" i="6"/>
  <c r="N973" i="6" s="1"/>
  <c r="N940" i="6"/>
  <c r="N1026" i="6"/>
  <c r="O1026" i="6" s="1"/>
  <c r="P971" i="6" s="1"/>
  <c r="M1016" i="6"/>
  <c r="M953" i="6"/>
  <c r="M1008" i="6"/>
  <c r="N953" i="6" s="1"/>
  <c r="M1000" i="6"/>
  <c r="N945" i="6" s="1"/>
  <c r="M1018" i="6"/>
  <c r="N963" i="6" s="1"/>
  <c r="M1004" i="6"/>
  <c r="N949" i="6" s="1"/>
  <c r="M1030" i="6"/>
  <c r="N1030" i="6" s="1"/>
  <c r="O975" i="6" s="1"/>
  <c r="M992" i="6"/>
  <c r="N937" i="6" s="1"/>
  <c r="N1016" i="6"/>
  <c r="J924" i="6"/>
  <c r="K841" i="6"/>
  <c r="I13" i="91" s="1"/>
  <c r="K840" i="6"/>
  <c r="K843" i="6"/>
  <c r="I31" i="91" s="1"/>
  <c r="K842" i="6"/>
  <c r="I22" i="91" s="1"/>
  <c r="J852" i="6"/>
  <c r="J853" i="6"/>
  <c r="H14" i="91" s="1"/>
  <c r="J855" i="6"/>
  <c r="H32" i="91" s="1"/>
  <c r="J854" i="6"/>
  <c r="H23" i="91" s="1"/>
  <c r="J842" i="6"/>
  <c r="H22" i="91" s="1"/>
  <c r="J840" i="6"/>
  <c r="H4" i="91" s="1"/>
  <c r="J841" i="6"/>
  <c r="H13" i="91" s="1"/>
  <c r="J843" i="6"/>
  <c r="H31" i="91" s="1"/>
  <c r="J910" i="6"/>
  <c r="J913" i="6"/>
  <c r="J911" i="6"/>
  <c r="J912" i="6"/>
  <c r="J899" i="6"/>
  <c r="J900" i="6"/>
  <c r="J898" i="6"/>
  <c r="J901" i="6"/>
  <c r="J874" i="6"/>
  <c r="J875" i="6"/>
  <c r="J876" i="6"/>
  <c r="J877" i="6"/>
  <c r="J889" i="6"/>
  <c r="J888" i="6"/>
  <c r="J887" i="6"/>
  <c r="J886" i="6"/>
  <c r="J922" i="6"/>
  <c r="J923" i="6"/>
  <c r="J925" i="6"/>
  <c r="J1835" i="6"/>
  <c r="J1834" i="6"/>
  <c r="J1833" i="6"/>
  <c r="O1824" i="6"/>
  <c r="J1844" i="6"/>
  <c r="J1832" i="6"/>
  <c r="J1842" i="6"/>
  <c r="D135" i="78" s="1"/>
  <c r="J1843" i="6"/>
  <c r="J1841" i="6"/>
  <c r="C135" i="78" s="1"/>
  <c r="M974" i="6" l="1"/>
  <c r="P1029" i="6"/>
  <c r="N75" i="6"/>
  <c r="L61" i="6"/>
  <c r="L62" i="6" s="1"/>
  <c r="L63" i="6" s="1"/>
  <c r="L64" i="6" s="1"/>
  <c r="L65" i="6" s="1"/>
  <c r="L66" i="6" s="1"/>
  <c r="L67" i="6" s="1"/>
  <c r="L68" i="6" s="1"/>
  <c r="L69" i="6" s="1"/>
  <c r="L70" i="6" s="1"/>
  <c r="M74" i="6"/>
  <c r="G1043" i="6"/>
  <c r="M75" i="6"/>
  <c r="O1581" i="6"/>
  <c r="O1636" i="6" s="1"/>
  <c r="G1119" i="6"/>
  <c r="K1118" i="6"/>
  <c r="G1141" i="6"/>
  <c r="G1746" i="6" s="1"/>
  <c r="G1801" i="6" s="1"/>
  <c r="G1104" i="6"/>
  <c r="G1709" i="6" s="1"/>
  <c r="G1764" i="6" s="1"/>
  <c r="G1146" i="6"/>
  <c r="G1117" i="6"/>
  <c r="K1074" i="6"/>
  <c r="L1880" i="6"/>
  <c r="H74" i="6"/>
  <c r="I74" i="6"/>
  <c r="K832" i="6"/>
  <c r="C101" i="78"/>
  <c r="C106" i="78" s="1"/>
  <c r="L46" i="91"/>
  <c r="H1492" i="6"/>
  <c r="H1602" i="6" s="1"/>
  <c r="H1657" i="6" s="1"/>
  <c r="H1500" i="6"/>
  <c r="H1610" i="6" s="1"/>
  <c r="H1665" i="6" s="1"/>
  <c r="H1503" i="6"/>
  <c r="H1613" i="6" s="1"/>
  <c r="H1668" i="6" s="1"/>
  <c r="K1126" i="6"/>
  <c r="K1129" i="6"/>
  <c r="C129" i="78"/>
  <c r="C130" i="78"/>
  <c r="S66" i="6"/>
  <c r="C128" i="78"/>
  <c r="H27" i="6"/>
  <c r="P1506" i="6"/>
  <c r="P1616" i="6" s="1"/>
  <c r="P1671" i="6" s="1"/>
  <c r="L849" i="6"/>
  <c r="H1514" i="6"/>
  <c r="H1624" i="6" s="1"/>
  <c r="H1679" i="6" s="1"/>
  <c r="L1516" i="6"/>
  <c r="L1626" i="6" s="1"/>
  <c r="L1681" i="6" s="1"/>
  <c r="K209" i="9"/>
  <c r="N295" i="9"/>
  <c r="R295" i="9"/>
  <c r="O295" i="9"/>
  <c r="S295" i="9"/>
  <c r="J1062" i="6"/>
  <c r="J1172" i="6" s="1"/>
  <c r="J1109" i="6"/>
  <c r="J1252" i="6" s="1"/>
  <c r="N1490" i="6"/>
  <c r="N1600" i="6" s="1"/>
  <c r="N1655" i="6" s="1"/>
  <c r="J1073" i="6"/>
  <c r="N1486" i="6"/>
  <c r="N1596" i="6" s="1"/>
  <c r="N1651" i="6" s="1"/>
  <c r="J1077" i="6"/>
  <c r="J1187" i="6" s="1"/>
  <c r="K1733" i="6"/>
  <c r="K1788" i="6" s="1"/>
  <c r="N1010" i="6"/>
  <c r="O955" i="6" s="1"/>
  <c r="N1035" i="6"/>
  <c r="O1035" i="6" s="1"/>
  <c r="P980" i="6" s="1"/>
  <c r="N1000" i="6"/>
  <c r="N1034" i="6"/>
  <c r="O1034" i="6" s="1"/>
  <c r="N986" i="6"/>
  <c r="O931" i="6" s="1"/>
  <c r="N1019" i="6"/>
  <c r="O964" i="6" s="1"/>
  <c r="N992" i="6"/>
  <c r="O992" i="6" s="1"/>
  <c r="P992" i="6" s="1"/>
  <c r="Q937" i="6" s="1"/>
  <c r="N1022" i="6"/>
  <c r="O1022" i="6" s="1"/>
  <c r="P1022" i="6" s="1"/>
  <c r="N1018" i="6"/>
  <c r="O963" i="6" s="1"/>
  <c r="N994" i="6"/>
  <c r="O939" i="6" s="1"/>
  <c r="N1028" i="6"/>
  <c r="O973" i="6" s="1"/>
  <c r="N1012" i="6"/>
  <c r="O1012" i="6" s="1"/>
  <c r="N987" i="6"/>
  <c r="O987" i="6" s="1"/>
  <c r="P987" i="6" s="1"/>
  <c r="Q932" i="6" s="1"/>
  <c r="N1005" i="6"/>
  <c r="N1021" i="6"/>
  <c r="O966" i="6" s="1"/>
  <c r="N1001" i="6"/>
  <c r="O946" i="6" s="1"/>
  <c r="O1032" i="6"/>
  <c r="N1008" i="6"/>
  <c r="O953" i="6" s="1"/>
  <c r="N1009" i="6"/>
  <c r="N1033" i="6"/>
  <c r="N1011" i="6"/>
  <c r="O1011" i="6" s="1"/>
  <c r="N1023" i="6"/>
  <c r="N989" i="6"/>
  <c r="N1006" i="6"/>
  <c r="O1006" i="6" s="1"/>
  <c r="P1006" i="6" s="1"/>
  <c r="N1004" i="6"/>
  <c r="O1004" i="6" s="1"/>
  <c r="P949" i="6" s="1"/>
  <c r="N1024" i="6"/>
  <c r="O1024" i="6" s="1"/>
  <c r="N1015" i="6"/>
  <c r="O960" i="6" s="1"/>
  <c r="N1036" i="6"/>
  <c r="O1036" i="6" s="1"/>
  <c r="N1017" i="6"/>
  <c r="O1017" i="6" s="1"/>
  <c r="P1017" i="6" s="1"/>
  <c r="O996" i="6"/>
  <c r="P996" i="6" s="1"/>
  <c r="N993" i="6"/>
  <c r="O993" i="6" s="1"/>
  <c r="N997" i="6"/>
  <c r="O997" i="6" s="1"/>
  <c r="N1027" i="6"/>
  <c r="O995" i="6"/>
  <c r="P995" i="6" s="1"/>
  <c r="N1014" i="6"/>
  <c r="O959" i="6" s="1"/>
  <c r="L1474" i="6"/>
  <c r="L1584" i="6" s="1"/>
  <c r="L1639" i="6" s="1"/>
  <c r="H1475" i="6"/>
  <c r="H1585" i="6" s="1"/>
  <c r="H1640" i="6" s="1"/>
  <c r="H1479" i="6"/>
  <c r="H1589" i="6" s="1"/>
  <c r="H1644" i="6" s="1"/>
  <c r="H1480" i="6"/>
  <c r="H1590" i="6" s="1"/>
  <c r="H1645" i="6" s="1"/>
  <c r="H1508" i="6"/>
  <c r="H1618" i="6" s="1"/>
  <c r="H1673" i="6" s="1"/>
  <c r="L1508" i="6"/>
  <c r="L1618" i="6" s="1"/>
  <c r="L1673" i="6" s="1"/>
  <c r="L1521" i="6"/>
  <c r="L1631" i="6" s="1"/>
  <c r="L1686" i="6" s="1"/>
  <c r="H1477" i="6"/>
  <c r="H1587" i="6" s="1"/>
  <c r="H1642" i="6" s="1"/>
  <c r="L1514" i="6"/>
  <c r="L1624" i="6" s="1"/>
  <c r="L1679" i="6" s="1"/>
  <c r="H1515" i="6"/>
  <c r="H1625" i="6" s="1"/>
  <c r="H1680" i="6" s="1"/>
  <c r="H1516" i="6"/>
  <c r="H1626" i="6" s="1"/>
  <c r="H1681" i="6" s="1"/>
  <c r="L27" i="6"/>
  <c r="I1083" i="6"/>
  <c r="Q1856" i="6"/>
  <c r="K252" i="9"/>
  <c r="O252" i="9"/>
  <c r="G1051" i="6"/>
  <c r="G1161" i="6" s="1"/>
  <c r="G1081" i="6"/>
  <c r="G1191" i="6" s="1"/>
  <c r="G1076" i="6"/>
  <c r="G1186" i="6" s="1"/>
  <c r="G1130" i="6"/>
  <c r="G1273" i="6" s="1"/>
  <c r="G1107" i="6"/>
  <c r="G1250" i="6" s="1"/>
  <c r="G1298" i="6" s="1"/>
  <c r="K1117" i="6"/>
  <c r="K1111" i="6"/>
  <c r="K1716" i="6" s="1"/>
  <c r="L209" i="9"/>
  <c r="P252" i="9"/>
  <c r="S252" i="9"/>
  <c r="K1103" i="6"/>
  <c r="K1708" i="6" s="1"/>
  <c r="G1124" i="6"/>
  <c r="G1267" i="6" s="1"/>
  <c r="G1140" i="6"/>
  <c r="G1745" i="6" s="1"/>
  <c r="G1800" i="6" s="1"/>
  <c r="K1054" i="6"/>
  <c r="K1164" i="6" s="1"/>
  <c r="I1072" i="6"/>
  <c r="I1182" i="6" s="1"/>
  <c r="J1472" i="6"/>
  <c r="J1582" i="6" s="1"/>
  <c r="J1637" i="6" s="1"/>
  <c r="J1474" i="6"/>
  <c r="J1584" i="6" s="1"/>
  <c r="J1639" i="6" s="1"/>
  <c r="J1475" i="6"/>
  <c r="J1585" i="6" s="1"/>
  <c r="J1640" i="6" s="1"/>
  <c r="J1479" i="6"/>
  <c r="J1589" i="6" s="1"/>
  <c r="J1644" i="6" s="1"/>
  <c r="J1480" i="6"/>
  <c r="J1590" i="6" s="1"/>
  <c r="J1645" i="6" s="1"/>
  <c r="J1488" i="6"/>
  <c r="J1598" i="6" s="1"/>
  <c r="J1653" i="6" s="1"/>
  <c r="J1497" i="6"/>
  <c r="J1607" i="6" s="1"/>
  <c r="J1662" i="6" s="1"/>
  <c r="J1499" i="6"/>
  <c r="J1609" i="6" s="1"/>
  <c r="J1664" i="6" s="1"/>
  <c r="J1508" i="6"/>
  <c r="J1618" i="6" s="1"/>
  <c r="J1673" i="6" s="1"/>
  <c r="S1856" i="6"/>
  <c r="O1853" i="6"/>
  <c r="D130" i="78"/>
  <c r="J1070" i="6"/>
  <c r="J1072" i="6"/>
  <c r="J1141" i="6"/>
  <c r="J1746" i="6" s="1"/>
  <c r="J1801" i="6" s="1"/>
  <c r="J1122" i="6"/>
  <c r="J1727" i="6" s="1"/>
  <c r="J1782" i="6" s="1"/>
  <c r="L295" i="9"/>
  <c r="G295" i="9"/>
  <c r="H1072" i="6"/>
  <c r="H1182" i="6" s="1"/>
  <c r="H1075" i="6"/>
  <c r="H1185" i="6" s="1"/>
  <c r="H1059" i="6"/>
  <c r="H1169" i="6" s="1"/>
  <c r="G112" i="9"/>
  <c r="K13" i="6"/>
  <c r="K25" i="6" s="1"/>
  <c r="G1484" i="6"/>
  <c r="G1594" i="6" s="1"/>
  <c r="G1649" i="6" s="1"/>
  <c r="R252" i="9"/>
  <c r="G252" i="9"/>
  <c r="E100" i="78"/>
  <c r="E102" i="78" s="1"/>
  <c r="E103" i="78" s="1"/>
  <c r="I295" i="9"/>
  <c r="N1640" i="6"/>
  <c r="J209" i="9"/>
  <c r="J1046" i="6"/>
  <c r="J1156" i="6" s="1"/>
  <c r="J1076" i="6"/>
  <c r="J1186" i="6" s="1"/>
  <c r="J1055" i="6"/>
  <c r="J1100" i="6"/>
  <c r="J1243" i="6" s="1"/>
  <c r="J1111" i="6"/>
  <c r="J1716" i="6" s="1"/>
  <c r="J1771" i="6" s="1"/>
  <c r="J1121" i="6"/>
  <c r="J1726" i="6" s="1"/>
  <c r="J1781" i="6" s="1"/>
  <c r="J1103" i="6"/>
  <c r="J1246" i="6" s="1"/>
  <c r="N1513" i="6"/>
  <c r="N1623" i="6" s="1"/>
  <c r="N1678" i="6" s="1"/>
  <c r="J1478" i="6"/>
  <c r="J1588" i="6" s="1"/>
  <c r="J1643" i="6" s="1"/>
  <c r="J1505" i="6"/>
  <c r="J1615" i="6" s="1"/>
  <c r="J1670" i="6" s="1"/>
  <c r="Q252" i="9"/>
  <c r="J295" i="9"/>
  <c r="Q295" i="9"/>
  <c r="K1075" i="6"/>
  <c r="K1048" i="6"/>
  <c r="L1491" i="6"/>
  <c r="L1601" i="6" s="1"/>
  <c r="L1656" i="6" s="1"/>
  <c r="H1482" i="6"/>
  <c r="H1592" i="6" s="1"/>
  <c r="H1647" i="6" s="1"/>
  <c r="G1264" i="6"/>
  <c r="N1512" i="6"/>
  <c r="N1622" i="6" s="1"/>
  <c r="N1677" i="6" s="1"/>
  <c r="J1071" i="6"/>
  <c r="J1181" i="6" s="1"/>
  <c r="J1067" i="6"/>
  <c r="J1057" i="6"/>
  <c r="J1167" i="6" s="1"/>
  <c r="J1212" i="6" s="1"/>
  <c r="J1078" i="6"/>
  <c r="J1188" i="6" s="1"/>
  <c r="H1520" i="6"/>
  <c r="H1630" i="6" s="1"/>
  <c r="H1685" i="6" s="1"/>
  <c r="L1492" i="6"/>
  <c r="L1602" i="6" s="1"/>
  <c r="L1657" i="6" s="1"/>
  <c r="H1491" i="6"/>
  <c r="H1601" i="6" s="1"/>
  <c r="H1656" i="6" s="1"/>
  <c r="N1497" i="6"/>
  <c r="N1607" i="6" s="1"/>
  <c r="N1662" i="6" s="1"/>
  <c r="L1490" i="6"/>
  <c r="L1600" i="6" s="1"/>
  <c r="L1655" i="6" s="1"/>
  <c r="N1518" i="6"/>
  <c r="N1628" i="6" s="1"/>
  <c r="N1683" i="6" s="1"/>
  <c r="J1104" i="6"/>
  <c r="J1709" i="6" s="1"/>
  <c r="J1764" i="6" s="1"/>
  <c r="J1130" i="6"/>
  <c r="J1735" i="6" s="1"/>
  <c r="J1790" i="6" s="1"/>
  <c r="J1124" i="6"/>
  <c r="J1267" i="6" s="1"/>
  <c r="L1471" i="6"/>
  <c r="L1581" i="6" s="1"/>
  <c r="L1636" i="6" s="1"/>
  <c r="J1483" i="6"/>
  <c r="J1593" i="6" s="1"/>
  <c r="J1648" i="6" s="1"/>
  <c r="J1489" i="6"/>
  <c r="J1599" i="6" s="1"/>
  <c r="J1654" i="6" s="1"/>
  <c r="J1503" i="6"/>
  <c r="J1613" i="6" s="1"/>
  <c r="J1668" i="6" s="1"/>
  <c r="L1507" i="6"/>
  <c r="L1617" i="6" s="1"/>
  <c r="L1672" i="6" s="1"/>
  <c r="J1509" i="6"/>
  <c r="J1619" i="6" s="1"/>
  <c r="J1674" i="6" s="1"/>
  <c r="J1510" i="6"/>
  <c r="J1620" i="6" s="1"/>
  <c r="J1675" i="6" s="1"/>
  <c r="J1512" i="6"/>
  <c r="J1622" i="6" s="1"/>
  <c r="J1677" i="6" s="1"/>
  <c r="L1518" i="6"/>
  <c r="L1628" i="6" s="1"/>
  <c r="L1683" i="6" s="1"/>
  <c r="L1520" i="6"/>
  <c r="L1630" i="6" s="1"/>
  <c r="L1685" i="6" s="1"/>
  <c r="G1472" i="6"/>
  <c r="G1582" i="6" s="1"/>
  <c r="G1637" i="6" s="1"/>
  <c r="O1486" i="6"/>
  <c r="O1596" i="6" s="1"/>
  <c r="O1651" i="6" s="1"/>
  <c r="K1472" i="6"/>
  <c r="K1582" i="6" s="1"/>
  <c r="Q1853" i="6"/>
  <c r="H1089" i="6"/>
  <c r="H1199" i="6" s="1"/>
  <c r="J1052" i="6"/>
  <c r="J1162" i="6" s="1"/>
  <c r="J1210" i="6" s="1"/>
  <c r="J1064" i="6"/>
  <c r="J1174" i="6" s="1"/>
  <c r="J1042" i="6"/>
  <c r="J1043" i="6"/>
  <c r="J1153" i="6" s="1"/>
  <c r="L1500" i="6"/>
  <c r="L1610" i="6" s="1"/>
  <c r="L1665" i="6" s="1"/>
  <c r="J1487" i="6"/>
  <c r="J1597" i="6" s="1"/>
  <c r="J1652" i="6" s="1"/>
  <c r="J1136" i="6"/>
  <c r="J1741" i="6" s="1"/>
  <c r="J1796" i="6" s="1"/>
  <c r="J1125" i="6"/>
  <c r="J1730" i="6" s="1"/>
  <c r="J1785" i="6" s="1"/>
  <c r="J1080" i="6"/>
  <c r="P1487" i="6"/>
  <c r="P1597" i="6" s="1"/>
  <c r="P1652" i="6" s="1"/>
  <c r="I1049" i="6"/>
  <c r="I1065" i="6"/>
  <c r="I1175" i="6" s="1"/>
  <c r="M1056" i="6"/>
  <c r="M1166" i="6" s="1"/>
  <c r="L1051" i="6"/>
  <c r="L1161" i="6" s="1"/>
  <c r="I1136" i="6"/>
  <c r="I1741" i="6" s="1"/>
  <c r="I1796" i="6" s="1"/>
  <c r="H1052" i="6"/>
  <c r="H1162" i="6" s="1"/>
  <c r="J1192" i="6"/>
  <c r="J1471" i="6"/>
  <c r="J1581" i="6" s="1"/>
  <c r="J1636" i="6" s="1"/>
  <c r="N1485" i="6"/>
  <c r="N1595" i="6" s="1"/>
  <c r="N1650" i="6" s="1"/>
  <c r="N1520" i="6"/>
  <c r="N1630" i="6" s="1"/>
  <c r="N1685" i="6" s="1"/>
  <c r="J1477" i="6"/>
  <c r="J1587" i="6" s="1"/>
  <c r="J1642" i="6" s="1"/>
  <c r="J1493" i="6"/>
  <c r="J1603" i="6" s="1"/>
  <c r="J1658" i="6" s="1"/>
  <c r="N1503" i="6"/>
  <c r="N1613" i="6" s="1"/>
  <c r="N1668" i="6" s="1"/>
  <c r="J1506" i="6"/>
  <c r="J1616" i="6" s="1"/>
  <c r="J1671" i="6" s="1"/>
  <c r="J1516" i="6"/>
  <c r="J1626" i="6" s="1"/>
  <c r="J1681" i="6" s="1"/>
  <c r="M1071" i="6"/>
  <c r="G1511" i="6"/>
  <c r="G1621" i="6" s="1"/>
  <c r="G1676" i="6" s="1"/>
  <c r="J75" i="6"/>
  <c r="M1042" i="6"/>
  <c r="M1152" i="6" s="1"/>
  <c r="I1117" i="6"/>
  <c r="H1068" i="6"/>
  <c r="H1178" i="6" s="1"/>
  <c r="H1066" i="6"/>
  <c r="H1176" i="6" s="1"/>
  <c r="K1518" i="6"/>
  <c r="K1628" i="6" s="1"/>
  <c r="G1724" i="6"/>
  <c r="G1779" i="6" s="1"/>
  <c r="O1509" i="6"/>
  <c r="O1619" i="6" s="1"/>
  <c r="O1674" i="6" s="1"/>
  <c r="P1486" i="6"/>
  <c r="P1596" i="6" s="1"/>
  <c r="P1651" i="6" s="1"/>
  <c r="I1494" i="6"/>
  <c r="I1604" i="6" s="1"/>
  <c r="I1659" i="6" s="1"/>
  <c r="L1077" i="6"/>
  <c r="L1187" i="6" s="1"/>
  <c r="L1119" i="6"/>
  <c r="L1262" i="6" s="1"/>
  <c r="L1103" i="6"/>
  <c r="L1708" i="6" s="1"/>
  <c r="L1763" i="6" s="1"/>
  <c r="H1084" i="6"/>
  <c r="H1194" i="6" s="1"/>
  <c r="H1087" i="6"/>
  <c r="H1197" i="6" s="1"/>
  <c r="H112" i="9"/>
  <c r="L1048" i="6"/>
  <c r="L1071" i="6"/>
  <c r="L1181" i="6" s="1"/>
  <c r="H1046" i="6"/>
  <c r="H1156" i="6" s="1"/>
  <c r="H1048" i="6"/>
  <c r="H1158" i="6" s="1"/>
  <c r="J252" i="9"/>
  <c r="H1119" i="6"/>
  <c r="H1262" i="6" s="1"/>
  <c r="L1118" i="6"/>
  <c r="L1723" i="6" s="1"/>
  <c r="L1778" i="6" s="1"/>
  <c r="L1074" i="6"/>
  <c r="L1184" i="6" s="1"/>
  <c r="H1067" i="6"/>
  <c r="H1056" i="6"/>
  <c r="H1166" i="6" s="1"/>
  <c r="H1060" i="6"/>
  <c r="H1170" i="6" s="1"/>
  <c r="H1091" i="6"/>
  <c r="H1201" i="6" s="1"/>
  <c r="J1063" i="6"/>
  <c r="J1173" i="6" s="1"/>
  <c r="J1085" i="6"/>
  <c r="J1195" i="6" s="1"/>
  <c r="J1086" i="6"/>
  <c r="J1047" i="6"/>
  <c r="J1157" i="6" s="1"/>
  <c r="J1074" i="6"/>
  <c r="J1184" i="6" s="1"/>
  <c r="J1053" i="6"/>
  <c r="J1163" i="6" s="1"/>
  <c r="J1065" i="6"/>
  <c r="J1175" i="6" s="1"/>
  <c r="J1045" i="6"/>
  <c r="J1155" i="6" s="1"/>
  <c r="G1475" i="6"/>
  <c r="G1585" i="6" s="1"/>
  <c r="G1640" i="6" s="1"/>
  <c r="L112" i="9"/>
  <c r="O1520" i="6"/>
  <c r="O1630" i="6" s="1"/>
  <c r="O1685" i="6" s="1"/>
  <c r="J1110" i="6"/>
  <c r="J1253" i="6" s="1"/>
  <c r="J1105" i="6"/>
  <c r="J1128" i="6"/>
  <c r="J1733" i="6" s="1"/>
  <c r="J1788" i="6" s="1"/>
  <c r="J1144" i="6"/>
  <c r="J1287" i="6" s="1"/>
  <c r="J1091" i="6"/>
  <c r="J1201" i="6" s="1"/>
  <c r="I112" i="9"/>
  <c r="J1116" i="6"/>
  <c r="K1478" i="6"/>
  <c r="K1588" i="6" s="1"/>
  <c r="O1501" i="6"/>
  <c r="O1611" i="6" s="1"/>
  <c r="O1666" i="6" s="1"/>
  <c r="K1519" i="6"/>
  <c r="K1629" i="6" s="1"/>
  <c r="K1684" i="6" s="1"/>
  <c r="M209" i="9"/>
  <c r="L1056" i="6"/>
  <c r="L1166" i="6" s="1"/>
  <c r="L1122" i="6"/>
  <c r="L1265" i="6" s="1"/>
  <c r="L1102" i="6"/>
  <c r="L1245" i="6" s="1"/>
  <c r="L1086" i="6"/>
  <c r="L1196" i="6" s="1"/>
  <c r="N1506" i="6"/>
  <c r="N1616" i="6" s="1"/>
  <c r="N1671" i="6" s="1"/>
  <c r="H1082" i="6"/>
  <c r="H1192" i="6" s="1"/>
  <c r="H1054" i="6"/>
  <c r="H1164" i="6" s="1"/>
  <c r="H1045" i="6"/>
  <c r="H1155" i="6" s="1"/>
  <c r="H1081" i="6"/>
  <c r="H1191" i="6" s="1"/>
  <c r="H1064" i="6"/>
  <c r="H1174" i="6" s="1"/>
  <c r="J1054" i="6"/>
  <c r="J1876" i="6" s="1"/>
  <c r="J1051" i="6"/>
  <c r="J1161" i="6" s="1"/>
  <c r="J1087" i="6"/>
  <c r="J1197" i="6" s="1"/>
  <c r="J1084" i="6"/>
  <c r="J1194" i="6" s="1"/>
  <c r="J1079" i="6"/>
  <c r="J1189" i="6" s="1"/>
  <c r="J1060" i="6"/>
  <c r="J1170" i="6" s="1"/>
  <c r="J1048" i="6"/>
  <c r="J1158" i="6" s="1"/>
  <c r="O1508" i="6"/>
  <c r="O1618" i="6" s="1"/>
  <c r="O1673" i="6" s="1"/>
  <c r="L1117" i="6"/>
  <c r="N1508" i="6"/>
  <c r="N1618" i="6" s="1"/>
  <c r="N1673" i="6" s="1"/>
  <c r="J1126" i="6"/>
  <c r="J1269" i="6" s="1"/>
  <c r="J1097" i="6"/>
  <c r="J1240" i="6" s="1"/>
  <c r="J1114" i="6"/>
  <c r="J1257" i="6" s="1"/>
  <c r="J1131" i="6"/>
  <c r="J1274" i="6" s="1"/>
  <c r="J1098" i="6"/>
  <c r="J1241" i="6" s="1"/>
  <c r="H1106" i="6"/>
  <c r="H1711" i="6" s="1"/>
  <c r="H1766" i="6" s="1"/>
  <c r="J832" i="6"/>
  <c r="H1471" i="6"/>
  <c r="H1581" i="6" s="1"/>
  <c r="H1636" i="6" s="1"/>
  <c r="G1477" i="6"/>
  <c r="G1587" i="6" s="1"/>
  <c r="G1642" i="6" s="1"/>
  <c r="H1478" i="6"/>
  <c r="H1588" i="6" s="1"/>
  <c r="H1643" i="6" s="1"/>
  <c r="L1478" i="6"/>
  <c r="L1588" i="6" s="1"/>
  <c r="L1643" i="6" s="1"/>
  <c r="H1485" i="6"/>
  <c r="H1595" i="6" s="1"/>
  <c r="H1650" i="6" s="1"/>
  <c r="L1485" i="6"/>
  <c r="L1595" i="6" s="1"/>
  <c r="L1650" i="6" s="1"/>
  <c r="H1486" i="6"/>
  <c r="H1596" i="6" s="1"/>
  <c r="L1486" i="6"/>
  <c r="L1596" i="6" s="1"/>
  <c r="L1651" i="6" s="1"/>
  <c r="H1487" i="6"/>
  <c r="H1597" i="6" s="1"/>
  <c r="H1652" i="6" s="1"/>
  <c r="L1487" i="6"/>
  <c r="L1597" i="6" s="1"/>
  <c r="L1652" i="6" s="1"/>
  <c r="G1493" i="6"/>
  <c r="G1603" i="6" s="1"/>
  <c r="G1658" i="6" s="1"/>
  <c r="K1494" i="6"/>
  <c r="K1604" i="6" s="1"/>
  <c r="K1659" i="6" s="1"/>
  <c r="H1496" i="6"/>
  <c r="H1606" i="6" s="1"/>
  <c r="H1661" i="6" s="1"/>
  <c r="L1496" i="6"/>
  <c r="L1606" i="6" s="1"/>
  <c r="L1661" i="6" s="1"/>
  <c r="G1505" i="6"/>
  <c r="G1615" i="6" s="1"/>
  <c r="G1670" i="6" s="1"/>
  <c r="K1505" i="6"/>
  <c r="K1615" i="6" s="1"/>
  <c r="D128" i="78"/>
  <c r="D129" i="78"/>
  <c r="N209" i="9"/>
  <c r="I252" i="9"/>
  <c r="E450" i="6"/>
  <c r="E83" i="6"/>
  <c r="E84" i="6" s="1"/>
  <c r="E85" i="6" s="1"/>
  <c r="E86" i="6" s="1"/>
  <c r="E87" i="6" s="1"/>
  <c r="E88" i="6" s="1"/>
  <c r="E89" i="6" s="1"/>
  <c r="E90" i="6" s="1"/>
  <c r="E91" i="6" s="1"/>
  <c r="E92" i="6" s="1"/>
  <c r="E93" i="6" s="1"/>
  <c r="E94" i="6" s="1"/>
  <c r="E95" i="6" s="1"/>
  <c r="E96" i="6" s="1"/>
  <c r="E97" i="6" s="1"/>
  <c r="E98" i="6" s="1"/>
  <c r="E99" i="6" s="1"/>
  <c r="E100" i="6" s="1"/>
  <c r="E101" i="6" s="1"/>
  <c r="E102" i="6" s="1"/>
  <c r="E103" i="6" s="1"/>
  <c r="E104" i="6" s="1"/>
  <c r="E105" i="6" s="1"/>
  <c r="E106" i="6" s="1"/>
  <c r="E107" i="6" s="1"/>
  <c r="E108" i="6" s="1"/>
  <c r="E109" i="6" s="1"/>
  <c r="E110" i="6" s="1"/>
  <c r="E111" i="6" s="1"/>
  <c r="E112" i="6" s="1"/>
  <c r="E113" i="6" s="1"/>
  <c r="E114" i="6" s="1"/>
  <c r="E115" i="6" s="1"/>
  <c r="E116" i="6" s="1"/>
  <c r="E117" i="6" s="1"/>
  <c r="E118" i="6" s="1"/>
  <c r="E119" i="6" s="1"/>
  <c r="E120" i="6" s="1"/>
  <c r="E121" i="6" s="1"/>
  <c r="E122" i="6" s="1"/>
  <c r="E123" i="6" s="1"/>
  <c r="E124" i="6" s="1"/>
  <c r="E125" i="6" s="1"/>
  <c r="E126" i="6" s="1"/>
  <c r="E127" i="6" s="1"/>
  <c r="E128" i="6" s="1"/>
  <c r="E129" i="6" s="1"/>
  <c r="E130" i="6" s="1"/>
  <c r="E131" i="6" s="1"/>
  <c r="E132" i="6" s="1"/>
  <c r="E133" i="6" s="1"/>
  <c r="E134" i="6" s="1"/>
  <c r="E135" i="6" s="1"/>
  <c r="E136" i="6" s="1"/>
  <c r="E137" i="6" s="1"/>
  <c r="E138" i="6" s="1"/>
  <c r="E139" i="6" s="1"/>
  <c r="E140" i="6" s="1"/>
  <c r="E141" i="6" s="1"/>
  <c r="E142" i="6" s="1"/>
  <c r="E143" i="6" s="1"/>
  <c r="E144" i="6" s="1"/>
  <c r="E145" i="6" s="1"/>
  <c r="E146" i="6" s="1"/>
  <c r="E147" i="6" s="1"/>
  <c r="E148" i="6" s="1"/>
  <c r="E149" i="6" s="1"/>
  <c r="E150" i="6" s="1"/>
  <c r="E151" i="6" s="1"/>
  <c r="E152" i="6" s="1"/>
  <c r="E153" i="6" s="1"/>
  <c r="E154" i="6" s="1"/>
  <c r="E155" i="6" s="1"/>
  <c r="E156" i="6" s="1"/>
  <c r="E157" i="6" s="1"/>
  <c r="E158" i="6" s="1"/>
  <c r="E159" i="6" s="1"/>
  <c r="E160" i="6" s="1"/>
  <c r="E161" i="6" s="1"/>
  <c r="E162" i="6" s="1"/>
  <c r="E163" i="6" s="1"/>
  <c r="E164" i="6" s="1"/>
  <c r="E165" i="6" s="1"/>
  <c r="E166" i="6" s="1"/>
  <c r="E167" i="6" s="1"/>
  <c r="E168" i="6" s="1"/>
  <c r="E169" i="6" s="1"/>
  <c r="E170" i="6" s="1"/>
  <c r="E171" i="6" s="1"/>
  <c r="E172" i="6" s="1"/>
  <c r="E173" i="6" s="1"/>
  <c r="E174" i="6" s="1"/>
  <c r="E175" i="6" s="1"/>
  <c r="E176" i="6" s="1"/>
  <c r="E177" i="6" s="1"/>
  <c r="E178" i="6" s="1"/>
  <c r="E179" i="6" s="1"/>
  <c r="E180" i="6" s="1"/>
  <c r="E181" i="6" s="1"/>
  <c r="E182" i="6" s="1"/>
  <c r="E183" i="6" s="1"/>
  <c r="E184" i="6" s="1"/>
  <c r="E185" i="6" s="1"/>
  <c r="E186" i="6" s="1"/>
  <c r="E187" i="6" s="1"/>
  <c r="E188" i="6" s="1"/>
  <c r="E189" i="6" s="1"/>
  <c r="E190" i="6" s="1"/>
  <c r="E191" i="6" s="1"/>
  <c r="E192" i="6" s="1"/>
  <c r="E193" i="6" s="1"/>
  <c r="E194" i="6" s="1"/>
  <c r="E195" i="6" s="1"/>
  <c r="E196" i="6" s="1"/>
  <c r="E197" i="6" s="1"/>
  <c r="E198" i="6" s="1"/>
  <c r="E199" i="6" s="1"/>
  <c r="E200" i="6" s="1"/>
  <c r="E201" i="6" s="1"/>
  <c r="E202" i="6" s="1"/>
  <c r="E203" i="6" s="1"/>
  <c r="E204" i="6" s="1"/>
  <c r="E205" i="6" s="1"/>
  <c r="E206" i="6" s="1"/>
  <c r="E207" i="6" s="1"/>
  <c r="E208" i="6" s="1"/>
  <c r="E209" i="6" s="1"/>
  <c r="E210" i="6" s="1"/>
  <c r="E211" i="6" s="1"/>
  <c r="E212" i="6" s="1"/>
  <c r="E213" i="6" s="1"/>
  <c r="E214" i="6" s="1"/>
  <c r="E215" i="6" s="1"/>
  <c r="E216" i="6" s="1"/>
  <c r="E217" i="6" s="1"/>
  <c r="E218" i="6" s="1"/>
  <c r="E219" i="6" s="1"/>
  <c r="E220" i="6" s="1"/>
  <c r="E221" i="6" s="1"/>
  <c r="E222" i="6" s="1"/>
  <c r="E223" i="6" s="1"/>
  <c r="E224" i="6" s="1"/>
  <c r="E225" i="6" s="1"/>
  <c r="E226" i="6" s="1"/>
  <c r="E227" i="6" s="1"/>
  <c r="E228" i="6" s="1"/>
  <c r="E229" i="6" s="1"/>
  <c r="E230" i="6" s="1"/>
  <c r="E231" i="6" s="1"/>
  <c r="E232" i="6" s="1"/>
  <c r="E233" i="6" s="1"/>
  <c r="E234" i="6" s="1"/>
  <c r="E235" i="6" s="1"/>
  <c r="E236" i="6" s="1"/>
  <c r="E237" i="6" s="1"/>
  <c r="E238" i="6" s="1"/>
  <c r="E239" i="6" s="1"/>
  <c r="E240" i="6" s="1"/>
  <c r="E241" i="6" s="1"/>
  <c r="E242" i="6" s="1"/>
  <c r="E243" i="6" s="1"/>
  <c r="E244" i="6" s="1"/>
  <c r="E245" i="6" s="1"/>
  <c r="E246" i="6" s="1"/>
  <c r="E247" i="6" s="1"/>
  <c r="E248" i="6" s="1"/>
  <c r="E249" i="6" s="1"/>
  <c r="E250" i="6" s="1"/>
  <c r="E251" i="6" s="1"/>
  <c r="E252" i="6" s="1"/>
  <c r="E253" i="6" s="1"/>
  <c r="E254" i="6" s="1"/>
  <c r="E255" i="6" s="1"/>
  <c r="E256" i="6" s="1"/>
  <c r="E257" i="6" s="1"/>
  <c r="E258" i="6" s="1"/>
  <c r="E259" i="6" s="1"/>
  <c r="E260" i="6" s="1"/>
  <c r="E261" i="6" s="1"/>
  <c r="E262" i="6" s="1"/>
  <c r="E263" i="6" s="1"/>
  <c r="E264" i="6" s="1"/>
  <c r="E265" i="6" s="1"/>
  <c r="E266" i="6" s="1"/>
  <c r="E267" i="6" s="1"/>
  <c r="E268" i="6" s="1"/>
  <c r="E269" i="6" s="1"/>
  <c r="E270" i="6" s="1"/>
  <c r="E271" i="6" s="1"/>
  <c r="E272" i="6" s="1"/>
  <c r="E273" i="6" s="1"/>
  <c r="E274" i="6" s="1"/>
  <c r="E275" i="6" s="1"/>
  <c r="E276" i="6" s="1"/>
  <c r="E277" i="6" s="1"/>
  <c r="E278" i="6" s="1"/>
  <c r="E279" i="6" s="1"/>
  <c r="E280" i="6" s="1"/>
  <c r="E281" i="6" s="1"/>
  <c r="E282" i="6" s="1"/>
  <c r="E283" i="6" s="1"/>
  <c r="E284" i="6" s="1"/>
  <c r="E285" i="6" s="1"/>
  <c r="E286" i="6" s="1"/>
  <c r="E287" i="6" s="1"/>
  <c r="E288" i="6" s="1"/>
  <c r="E289" i="6" s="1"/>
  <c r="E290" i="6" s="1"/>
  <c r="E291" i="6" s="1"/>
  <c r="E292" i="6" s="1"/>
  <c r="E293" i="6" s="1"/>
  <c r="E294" i="6" s="1"/>
  <c r="E295" i="6" s="1"/>
  <c r="E296" i="6" s="1"/>
  <c r="E297" i="6" s="1"/>
  <c r="E298" i="6" s="1"/>
  <c r="E299" i="6" s="1"/>
  <c r="E300" i="6" s="1"/>
  <c r="E301" i="6" s="1"/>
  <c r="E302" i="6" s="1"/>
  <c r="E303" i="6" s="1"/>
  <c r="E304" i="6" s="1"/>
  <c r="E305" i="6" s="1"/>
  <c r="E306" i="6" s="1"/>
  <c r="E307" i="6" s="1"/>
  <c r="E308" i="6" s="1"/>
  <c r="E309" i="6" s="1"/>
  <c r="E310" i="6" s="1"/>
  <c r="E311" i="6" s="1"/>
  <c r="E312" i="6" s="1"/>
  <c r="E313" i="6" s="1"/>
  <c r="E314" i="6" s="1"/>
  <c r="E315" i="6" s="1"/>
  <c r="E316" i="6" s="1"/>
  <c r="E317" i="6" s="1"/>
  <c r="E318" i="6" s="1"/>
  <c r="E319" i="6" s="1"/>
  <c r="E320" i="6" s="1"/>
  <c r="E321" i="6" s="1"/>
  <c r="E322" i="6" s="1"/>
  <c r="E323" i="6" s="1"/>
  <c r="E324" i="6" s="1"/>
  <c r="E325" i="6" s="1"/>
  <c r="E326" i="6" s="1"/>
  <c r="E327" i="6" s="1"/>
  <c r="E328" i="6" s="1"/>
  <c r="E329" i="6" s="1"/>
  <c r="E330" i="6" s="1"/>
  <c r="E331" i="6" s="1"/>
  <c r="E332" i="6" s="1"/>
  <c r="E333" i="6" s="1"/>
  <c r="E334" i="6" s="1"/>
  <c r="E335" i="6" s="1"/>
  <c r="E336" i="6" s="1"/>
  <c r="E337" i="6" s="1"/>
  <c r="E338" i="6" s="1"/>
  <c r="E339" i="6" s="1"/>
  <c r="E340" i="6" s="1"/>
  <c r="E341" i="6" s="1"/>
  <c r="E342" i="6" s="1"/>
  <c r="E343" i="6" s="1"/>
  <c r="E344" i="6" s="1"/>
  <c r="E345" i="6" s="1"/>
  <c r="E346" i="6" s="1"/>
  <c r="E347" i="6" s="1"/>
  <c r="E348" i="6" s="1"/>
  <c r="E349" i="6" s="1"/>
  <c r="E350" i="6" s="1"/>
  <c r="E351" i="6" s="1"/>
  <c r="E352" i="6" s="1"/>
  <c r="E353" i="6" s="1"/>
  <c r="E354" i="6" s="1"/>
  <c r="E355" i="6" s="1"/>
  <c r="E356" i="6" s="1"/>
  <c r="E357" i="6" s="1"/>
  <c r="E358" i="6" s="1"/>
  <c r="E359" i="6" s="1"/>
  <c r="E360" i="6" s="1"/>
  <c r="E361" i="6" s="1"/>
  <c r="E362" i="6" s="1"/>
  <c r="E363" i="6" s="1"/>
  <c r="E364" i="6" s="1"/>
  <c r="E365" i="6" s="1"/>
  <c r="E366" i="6" s="1"/>
  <c r="E367" i="6" s="1"/>
  <c r="E368" i="6" s="1"/>
  <c r="E369" i="6" s="1"/>
  <c r="E370" i="6" s="1"/>
  <c r="E371" i="6" s="1"/>
  <c r="E372" i="6" s="1"/>
  <c r="E373" i="6" s="1"/>
  <c r="E374" i="6" s="1"/>
  <c r="E375" i="6" s="1"/>
  <c r="E376" i="6" s="1"/>
  <c r="E377" i="6" s="1"/>
  <c r="E378" i="6" s="1"/>
  <c r="E379" i="6" s="1"/>
  <c r="E380" i="6" s="1"/>
  <c r="E381" i="6" s="1"/>
  <c r="E382" i="6" s="1"/>
  <c r="E383" i="6" s="1"/>
  <c r="E384" i="6" s="1"/>
  <c r="E385" i="6" s="1"/>
  <c r="E386" i="6" s="1"/>
  <c r="E387" i="6" s="1"/>
  <c r="E388" i="6" s="1"/>
  <c r="E389" i="6" s="1"/>
  <c r="E390" i="6" s="1"/>
  <c r="E391" i="6" s="1"/>
  <c r="E392" i="6" s="1"/>
  <c r="E393" i="6" s="1"/>
  <c r="E394" i="6" s="1"/>
  <c r="E395" i="6" s="1"/>
  <c r="E396" i="6" s="1"/>
  <c r="E397" i="6" s="1"/>
  <c r="E398" i="6" s="1"/>
  <c r="E399" i="6" s="1"/>
  <c r="E400" i="6" s="1"/>
  <c r="E401" i="6" s="1"/>
  <c r="E402" i="6" s="1"/>
  <c r="E403" i="6" s="1"/>
  <c r="E404" i="6" s="1"/>
  <c r="E405" i="6" s="1"/>
  <c r="E406" i="6" s="1"/>
  <c r="E407" i="6" s="1"/>
  <c r="E408" i="6" s="1"/>
  <c r="E409" i="6" s="1"/>
  <c r="E410" i="6" s="1"/>
  <c r="E411" i="6" s="1"/>
  <c r="E412" i="6" s="1"/>
  <c r="E413" i="6" s="1"/>
  <c r="E414" i="6" s="1"/>
  <c r="E415" i="6" s="1"/>
  <c r="E416" i="6" s="1"/>
  <c r="E417" i="6" s="1"/>
  <c r="E418" i="6" s="1"/>
  <c r="E419" i="6" s="1"/>
  <c r="E420" i="6" s="1"/>
  <c r="E421" i="6" s="1"/>
  <c r="E422" i="6" s="1"/>
  <c r="E423" i="6" s="1"/>
  <c r="E424" i="6" s="1"/>
  <c r="E425" i="6" s="1"/>
  <c r="E426" i="6" s="1"/>
  <c r="E427" i="6" s="1"/>
  <c r="E428" i="6" s="1"/>
  <c r="E429" i="6" s="1"/>
  <c r="E430" i="6" s="1"/>
  <c r="E431" i="6" s="1"/>
  <c r="E432" i="6" s="1"/>
  <c r="E433" i="6" s="1"/>
  <c r="E434" i="6" s="1"/>
  <c r="E435" i="6" s="1"/>
  <c r="E436" i="6" s="1"/>
  <c r="E437" i="6" s="1"/>
  <c r="E438" i="6" s="1"/>
  <c r="E439" i="6" s="1"/>
  <c r="E440" i="6" s="1"/>
  <c r="E441" i="6" s="1"/>
  <c r="E442" i="6" s="1"/>
  <c r="E443" i="6" s="1"/>
  <c r="E444" i="6" s="1"/>
  <c r="E445" i="6" s="1"/>
  <c r="E446" i="6" s="1"/>
  <c r="E447" i="6" s="1"/>
  <c r="F82" i="6" s="1"/>
  <c r="F83" i="6" s="1"/>
  <c r="F84" i="6" s="1"/>
  <c r="F85" i="6" s="1"/>
  <c r="F86" i="6" s="1"/>
  <c r="F87" i="6" s="1"/>
  <c r="F88" i="6" s="1"/>
  <c r="F89" i="6" s="1"/>
  <c r="F90" i="6" s="1"/>
  <c r="F91" i="6" s="1"/>
  <c r="F92" i="6" s="1"/>
  <c r="F93" i="6" s="1"/>
  <c r="F94" i="6" s="1"/>
  <c r="F95" i="6" s="1"/>
  <c r="F96" i="6" s="1"/>
  <c r="F97" i="6" s="1"/>
  <c r="F98" i="6" s="1"/>
  <c r="F99" i="6" s="1"/>
  <c r="F100" i="6" s="1"/>
  <c r="F101" i="6" s="1"/>
  <c r="F102" i="6" s="1"/>
  <c r="F103" i="6" s="1"/>
  <c r="F104" i="6" s="1"/>
  <c r="F105" i="6" s="1"/>
  <c r="F106" i="6" s="1"/>
  <c r="F107" i="6" s="1"/>
  <c r="F108" i="6" s="1"/>
  <c r="F109" i="6" s="1"/>
  <c r="F110" i="6" s="1"/>
  <c r="F111" i="6" s="1"/>
  <c r="F112" i="6" s="1"/>
  <c r="F113" i="6" s="1"/>
  <c r="F114" i="6" s="1"/>
  <c r="F115" i="6" s="1"/>
  <c r="F116" i="6" s="1"/>
  <c r="F117" i="6" s="1"/>
  <c r="F118" i="6" s="1"/>
  <c r="F119" i="6" s="1"/>
  <c r="F120" i="6" s="1"/>
  <c r="F121" i="6" s="1"/>
  <c r="F122" i="6" s="1"/>
  <c r="F123" i="6" s="1"/>
  <c r="F124" i="6" s="1"/>
  <c r="F125" i="6" s="1"/>
  <c r="F126" i="6" s="1"/>
  <c r="F127" i="6" s="1"/>
  <c r="F128" i="6" s="1"/>
  <c r="F129" i="6" s="1"/>
  <c r="F130" i="6" s="1"/>
  <c r="F131" i="6" s="1"/>
  <c r="F132" i="6" s="1"/>
  <c r="F133" i="6" s="1"/>
  <c r="F134" i="6" s="1"/>
  <c r="F135" i="6" s="1"/>
  <c r="F136" i="6" s="1"/>
  <c r="F137" i="6" s="1"/>
  <c r="F138" i="6" s="1"/>
  <c r="F139" i="6" s="1"/>
  <c r="F140" i="6" s="1"/>
  <c r="F141" i="6" s="1"/>
  <c r="F142" i="6" s="1"/>
  <c r="F143" i="6" s="1"/>
  <c r="F144" i="6" s="1"/>
  <c r="F145" i="6" s="1"/>
  <c r="F146" i="6" s="1"/>
  <c r="F147" i="6" s="1"/>
  <c r="F148" i="6" s="1"/>
  <c r="F149" i="6" s="1"/>
  <c r="F150" i="6" s="1"/>
  <c r="F151" i="6" s="1"/>
  <c r="F152" i="6" s="1"/>
  <c r="F153" i="6" s="1"/>
  <c r="F154" i="6" s="1"/>
  <c r="F155" i="6" s="1"/>
  <c r="F156" i="6" s="1"/>
  <c r="F157" i="6" s="1"/>
  <c r="F158" i="6" s="1"/>
  <c r="F159" i="6" s="1"/>
  <c r="F160" i="6" s="1"/>
  <c r="F161" i="6" s="1"/>
  <c r="F162" i="6" s="1"/>
  <c r="F163" i="6" s="1"/>
  <c r="F164" i="6" s="1"/>
  <c r="F165" i="6" s="1"/>
  <c r="F166" i="6" s="1"/>
  <c r="F167" i="6" s="1"/>
  <c r="F168" i="6" s="1"/>
  <c r="F169" i="6" s="1"/>
  <c r="F170" i="6" s="1"/>
  <c r="F171" i="6" s="1"/>
  <c r="F172" i="6" s="1"/>
  <c r="F173" i="6" s="1"/>
  <c r="F174" i="6" s="1"/>
  <c r="F175" i="6" s="1"/>
  <c r="F176" i="6" s="1"/>
  <c r="F177" i="6" s="1"/>
  <c r="F178" i="6" s="1"/>
  <c r="F179" i="6" s="1"/>
  <c r="F180" i="6" s="1"/>
  <c r="F181" i="6" s="1"/>
  <c r="F182" i="6" s="1"/>
  <c r="F183" i="6" s="1"/>
  <c r="F184" i="6" s="1"/>
  <c r="F185" i="6" s="1"/>
  <c r="F186" i="6" s="1"/>
  <c r="F187" i="6" s="1"/>
  <c r="F188" i="6" s="1"/>
  <c r="F189" i="6" s="1"/>
  <c r="F190" i="6" s="1"/>
  <c r="F191" i="6" s="1"/>
  <c r="F192" i="6" s="1"/>
  <c r="F193" i="6" s="1"/>
  <c r="F194" i="6" s="1"/>
  <c r="F195" i="6" s="1"/>
  <c r="F196" i="6" s="1"/>
  <c r="F197" i="6" s="1"/>
  <c r="F198" i="6" s="1"/>
  <c r="F199" i="6" s="1"/>
  <c r="F200" i="6" s="1"/>
  <c r="F201" i="6" s="1"/>
  <c r="F202" i="6" s="1"/>
  <c r="F203" i="6" s="1"/>
  <c r="F204" i="6" s="1"/>
  <c r="F205" i="6" s="1"/>
  <c r="F206" i="6" s="1"/>
  <c r="F207" i="6" s="1"/>
  <c r="F208" i="6" s="1"/>
  <c r="F209" i="6" s="1"/>
  <c r="F210" i="6" s="1"/>
  <c r="F211" i="6" s="1"/>
  <c r="F212" i="6" s="1"/>
  <c r="F213" i="6" s="1"/>
  <c r="F214" i="6" s="1"/>
  <c r="F215" i="6" s="1"/>
  <c r="F216" i="6" s="1"/>
  <c r="F217" i="6" s="1"/>
  <c r="F218" i="6" s="1"/>
  <c r="F219" i="6" s="1"/>
  <c r="F220" i="6" s="1"/>
  <c r="F221" i="6" s="1"/>
  <c r="F222" i="6" s="1"/>
  <c r="F223" i="6" s="1"/>
  <c r="F224" i="6" s="1"/>
  <c r="F225" i="6" s="1"/>
  <c r="F226" i="6" s="1"/>
  <c r="F227" i="6" s="1"/>
  <c r="F228" i="6" s="1"/>
  <c r="F229" i="6" s="1"/>
  <c r="F230" i="6" s="1"/>
  <c r="F231" i="6" s="1"/>
  <c r="F232" i="6" s="1"/>
  <c r="F233" i="6" s="1"/>
  <c r="F234" i="6" s="1"/>
  <c r="F235" i="6" s="1"/>
  <c r="F236" i="6" s="1"/>
  <c r="F237" i="6" s="1"/>
  <c r="F238" i="6" s="1"/>
  <c r="F239" i="6" s="1"/>
  <c r="F240" i="6" s="1"/>
  <c r="F241" i="6" s="1"/>
  <c r="F242" i="6" s="1"/>
  <c r="F243" i="6" s="1"/>
  <c r="F244" i="6" s="1"/>
  <c r="F245" i="6" s="1"/>
  <c r="F246" i="6" s="1"/>
  <c r="F247" i="6" s="1"/>
  <c r="F248" i="6" s="1"/>
  <c r="F249" i="6" s="1"/>
  <c r="F250" i="6" s="1"/>
  <c r="F251" i="6" s="1"/>
  <c r="F252" i="6" s="1"/>
  <c r="F253" i="6" s="1"/>
  <c r="F254" i="6" s="1"/>
  <c r="F255" i="6" s="1"/>
  <c r="F256" i="6" s="1"/>
  <c r="F257" i="6" s="1"/>
  <c r="F258" i="6" s="1"/>
  <c r="F259" i="6" s="1"/>
  <c r="F260" i="6" s="1"/>
  <c r="F261" i="6" s="1"/>
  <c r="F262" i="6" s="1"/>
  <c r="F263" i="6" s="1"/>
  <c r="F264" i="6" s="1"/>
  <c r="F265" i="6" s="1"/>
  <c r="F266" i="6" s="1"/>
  <c r="F267" i="6" s="1"/>
  <c r="F268" i="6" s="1"/>
  <c r="F269" i="6" s="1"/>
  <c r="F270" i="6" s="1"/>
  <c r="F271" i="6" s="1"/>
  <c r="F272" i="6" s="1"/>
  <c r="F273" i="6" s="1"/>
  <c r="F274" i="6" s="1"/>
  <c r="F275" i="6" s="1"/>
  <c r="F276" i="6" s="1"/>
  <c r="F277" i="6" s="1"/>
  <c r="F278" i="6" s="1"/>
  <c r="F279" i="6" s="1"/>
  <c r="F280" i="6" s="1"/>
  <c r="F281" i="6" s="1"/>
  <c r="F282" i="6" s="1"/>
  <c r="F283" i="6" s="1"/>
  <c r="F284" i="6" s="1"/>
  <c r="F285" i="6" s="1"/>
  <c r="F286" i="6" s="1"/>
  <c r="F287" i="6" s="1"/>
  <c r="F288" i="6" s="1"/>
  <c r="F289" i="6" s="1"/>
  <c r="F290" i="6" s="1"/>
  <c r="F291" i="6" s="1"/>
  <c r="F292" i="6" s="1"/>
  <c r="F293" i="6" s="1"/>
  <c r="F294" i="6" s="1"/>
  <c r="F295" i="6" s="1"/>
  <c r="F296" i="6" s="1"/>
  <c r="F297" i="6" s="1"/>
  <c r="F298" i="6" s="1"/>
  <c r="F299" i="6" s="1"/>
  <c r="F300" i="6" s="1"/>
  <c r="F301" i="6" s="1"/>
  <c r="F302" i="6" s="1"/>
  <c r="F303" i="6" s="1"/>
  <c r="F304" i="6" s="1"/>
  <c r="F305" i="6" s="1"/>
  <c r="F306" i="6" s="1"/>
  <c r="F307" i="6" s="1"/>
  <c r="F308" i="6" s="1"/>
  <c r="F309" i="6" s="1"/>
  <c r="F310" i="6" s="1"/>
  <c r="F311" i="6" s="1"/>
  <c r="F312" i="6" s="1"/>
  <c r="F313" i="6" s="1"/>
  <c r="F314" i="6" s="1"/>
  <c r="F315" i="6" s="1"/>
  <c r="F316" i="6" s="1"/>
  <c r="F317" i="6" s="1"/>
  <c r="F318" i="6" s="1"/>
  <c r="F319" i="6" s="1"/>
  <c r="F320" i="6" s="1"/>
  <c r="F321" i="6" s="1"/>
  <c r="F322" i="6" s="1"/>
  <c r="F323" i="6" s="1"/>
  <c r="F324" i="6" s="1"/>
  <c r="F325" i="6" s="1"/>
  <c r="F326" i="6" s="1"/>
  <c r="F327" i="6" s="1"/>
  <c r="F328" i="6" s="1"/>
  <c r="F329" i="6" s="1"/>
  <c r="F330" i="6" s="1"/>
  <c r="F331" i="6" s="1"/>
  <c r="F332" i="6" s="1"/>
  <c r="F333" i="6" s="1"/>
  <c r="F334" i="6" s="1"/>
  <c r="F335" i="6" s="1"/>
  <c r="F336" i="6" s="1"/>
  <c r="F337" i="6" s="1"/>
  <c r="F338" i="6" s="1"/>
  <c r="F339" i="6" s="1"/>
  <c r="F340" i="6" s="1"/>
  <c r="F341" i="6" s="1"/>
  <c r="F342" i="6" s="1"/>
  <c r="F343" i="6" s="1"/>
  <c r="F344" i="6" s="1"/>
  <c r="F345" i="6" s="1"/>
  <c r="F346" i="6" s="1"/>
  <c r="F347" i="6" s="1"/>
  <c r="F348" i="6" s="1"/>
  <c r="F349" i="6" s="1"/>
  <c r="F350" i="6" s="1"/>
  <c r="F351" i="6" s="1"/>
  <c r="F352" i="6" s="1"/>
  <c r="F353" i="6" s="1"/>
  <c r="F354" i="6" s="1"/>
  <c r="F355" i="6" s="1"/>
  <c r="F356" i="6" s="1"/>
  <c r="F357" i="6" s="1"/>
  <c r="F358" i="6" s="1"/>
  <c r="F359" i="6" s="1"/>
  <c r="F360" i="6" s="1"/>
  <c r="F361" i="6" s="1"/>
  <c r="F362" i="6" s="1"/>
  <c r="F363" i="6" s="1"/>
  <c r="F364" i="6" s="1"/>
  <c r="F365" i="6" s="1"/>
  <c r="F366" i="6" s="1"/>
  <c r="F367" i="6" s="1"/>
  <c r="F368" i="6" s="1"/>
  <c r="F369" i="6" s="1"/>
  <c r="F370" i="6" s="1"/>
  <c r="F371" i="6" s="1"/>
  <c r="F372" i="6" s="1"/>
  <c r="F373" i="6" s="1"/>
  <c r="F374" i="6" s="1"/>
  <c r="F375" i="6" s="1"/>
  <c r="F376" i="6" s="1"/>
  <c r="F377" i="6" s="1"/>
  <c r="F378" i="6" s="1"/>
  <c r="F379" i="6" s="1"/>
  <c r="F380" i="6" s="1"/>
  <c r="F381" i="6" s="1"/>
  <c r="F382" i="6" s="1"/>
  <c r="F383" i="6" s="1"/>
  <c r="F384" i="6" s="1"/>
  <c r="F385" i="6" s="1"/>
  <c r="F386" i="6" s="1"/>
  <c r="F387" i="6" s="1"/>
  <c r="F388" i="6" s="1"/>
  <c r="F389" i="6" s="1"/>
  <c r="F390" i="6" s="1"/>
  <c r="F391" i="6" s="1"/>
  <c r="F392" i="6" s="1"/>
  <c r="F393" i="6" s="1"/>
  <c r="F394" i="6" s="1"/>
  <c r="F395" i="6" s="1"/>
  <c r="F396" i="6" s="1"/>
  <c r="F397" i="6" s="1"/>
  <c r="F398" i="6" s="1"/>
  <c r="F399" i="6" s="1"/>
  <c r="F400" i="6" s="1"/>
  <c r="F401" i="6" s="1"/>
  <c r="F402" i="6" s="1"/>
  <c r="F403" i="6" s="1"/>
  <c r="F404" i="6" s="1"/>
  <c r="F405" i="6" s="1"/>
  <c r="F406" i="6" s="1"/>
  <c r="F407" i="6" s="1"/>
  <c r="F408" i="6" s="1"/>
  <c r="F409" i="6" s="1"/>
  <c r="F410" i="6" s="1"/>
  <c r="F411" i="6" s="1"/>
  <c r="F412" i="6" s="1"/>
  <c r="F413" i="6" s="1"/>
  <c r="F414" i="6" s="1"/>
  <c r="F415" i="6" s="1"/>
  <c r="F417" i="6" s="1"/>
  <c r="F418" i="6" s="1"/>
  <c r="F419" i="6" s="1"/>
  <c r="F420" i="6" s="1"/>
  <c r="F421" i="6" s="1"/>
  <c r="F422" i="6" s="1"/>
  <c r="F423" i="6" s="1"/>
  <c r="F424" i="6" s="1"/>
  <c r="F425" i="6" s="1"/>
  <c r="F426" i="6" s="1"/>
  <c r="F427" i="6" s="1"/>
  <c r="F428" i="6" s="1"/>
  <c r="F429" i="6" s="1"/>
  <c r="F430" i="6" s="1"/>
  <c r="F431" i="6" s="1"/>
  <c r="F432" i="6" s="1"/>
  <c r="F433" i="6" s="1"/>
  <c r="F434" i="6" s="1"/>
  <c r="F435" i="6" s="1"/>
  <c r="F436" i="6" s="1"/>
  <c r="F437" i="6" s="1"/>
  <c r="F438" i="6" s="1"/>
  <c r="F439" i="6" s="1"/>
  <c r="F440" i="6" s="1"/>
  <c r="F441" i="6" s="1"/>
  <c r="F442" i="6" s="1"/>
  <c r="F443" i="6" s="1"/>
  <c r="F444" i="6" s="1"/>
  <c r="F445" i="6" s="1"/>
  <c r="F446" i="6" s="1"/>
  <c r="F447" i="6" s="1"/>
  <c r="G82" i="6" s="1"/>
  <c r="G83" i="6" s="1"/>
  <c r="G84" i="6" s="1"/>
  <c r="G85" i="6" s="1"/>
  <c r="G86" i="6" s="1"/>
  <c r="G87" i="6" s="1"/>
  <c r="G88" i="6" s="1"/>
  <c r="G89" i="6" s="1"/>
  <c r="G90" i="6" s="1"/>
  <c r="G91" i="6" s="1"/>
  <c r="G92" i="6" s="1"/>
  <c r="G93" i="6" s="1"/>
  <c r="G94" i="6" s="1"/>
  <c r="G95" i="6" s="1"/>
  <c r="G96" i="6" s="1"/>
  <c r="G97" i="6" s="1"/>
  <c r="G98" i="6" s="1"/>
  <c r="G99" i="6" s="1"/>
  <c r="G100" i="6" s="1"/>
  <c r="G101" i="6" s="1"/>
  <c r="G102" i="6" s="1"/>
  <c r="G103" i="6" s="1"/>
  <c r="G104" i="6" s="1"/>
  <c r="G105" i="6" s="1"/>
  <c r="G106" i="6" s="1"/>
  <c r="G107" i="6" s="1"/>
  <c r="G108" i="6" s="1"/>
  <c r="G109" i="6" s="1"/>
  <c r="G110" i="6" s="1"/>
  <c r="G111" i="6" s="1"/>
  <c r="G112" i="6" s="1"/>
  <c r="G113" i="6" s="1"/>
  <c r="G114" i="6" s="1"/>
  <c r="G115" i="6" s="1"/>
  <c r="G116" i="6" s="1"/>
  <c r="G117" i="6" s="1"/>
  <c r="G118" i="6" s="1"/>
  <c r="G119" i="6" s="1"/>
  <c r="G120" i="6" s="1"/>
  <c r="G121" i="6" s="1"/>
  <c r="G122" i="6" s="1"/>
  <c r="G123" i="6" s="1"/>
  <c r="G124" i="6" s="1"/>
  <c r="G125" i="6" s="1"/>
  <c r="G126" i="6" s="1"/>
  <c r="G127" i="6" s="1"/>
  <c r="G128" i="6" s="1"/>
  <c r="G129" i="6" s="1"/>
  <c r="G130" i="6" s="1"/>
  <c r="G131" i="6" s="1"/>
  <c r="G132" i="6" s="1"/>
  <c r="G133" i="6" s="1"/>
  <c r="G134" i="6" s="1"/>
  <c r="G135" i="6" s="1"/>
  <c r="G136" i="6" s="1"/>
  <c r="G137" i="6" s="1"/>
  <c r="G138" i="6" s="1"/>
  <c r="G139" i="6" s="1"/>
  <c r="G140" i="6" s="1"/>
  <c r="G141" i="6" s="1"/>
  <c r="G142" i="6" s="1"/>
  <c r="G143" i="6" s="1"/>
  <c r="G144" i="6" s="1"/>
  <c r="G145" i="6" s="1"/>
  <c r="G146" i="6" s="1"/>
  <c r="G147" i="6" s="1"/>
  <c r="G148" i="6" s="1"/>
  <c r="G149" i="6" s="1"/>
  <c r="G150" i="6" s="1"/>
  <c r="G151" i="6" s="1"/>
  <c r="G152" i="6" s="1"/>
  <c r="G153" i="6" s="1"/>
  <c r="G154" i="6" s="1"/>
  <c r="G155" i="6" s="1"/>
  <c r="G156" i="6" s="1"/>
  <c r="G157" i="6" s="1"/>
  <c r="G158" i="6" s="1"/>
  <c r="G159" i="6" s="1"/>
  <c r="G160" i="6" s="1"/>
  <c r="G161" i="6" s="1"/>
  <c r="G162" i="6" s="1"/>
  <c r="G163" i="6" s="1"/>
  <c r="G164" i="6" s="1"/>
  <c r="G165" i="6" s="1"/>
  <c r="G166" i="6" s="1"/>
  <c r="G167" i="6" s="1"/>
  <c r="G168" i="6" s="1"/>
  <c r="G169" i="6" s="1"/>
  <c r="G170" i="6" s="1"/>
  <c r="G171" i="6" s="1"/>
  <c r="G172" i="6" s="1"/>
  <c r="G173" i="6" s="1"/>
  <c r="G174" i="6" s="1"/>
  <c r="G175" i="6" s="1"/>
  <c r="G176" i="6" s="1"/>
  <c r="G177" i="6" s="1"/>
  <c r="G178" i="6" s="1"/>
  <c r="G179" i="6" s="1"/>
  <c r="G180" i="6" s="1"/>
  <c r="G181" i="6" s="1"/>
  <c r="G182" i="6" s="1"/>
  <c r="G183" i="6" s="1"/>
  <c r="G184" i="6" s="1"/>
  <c r="G185" i="6" s="1"/>
  <c r="G186" i="6" s="1"/>
  <c r="G187" i="6" s="1"/>
  <c r="G188" i="6" s="1"/>
  <c r="G189" i="6" s="1"/>
  <c r="G190" i="6" s="1"/>
  <c r="G191" i="6" s="1"/>
  <c r="G192" i="6" s="1"/>
  <c r="G193" i="6" s="1"/>
  <c r="G194" i="6" s="1"/>
  <c r="G195" i="6" s="1"/>
  <c r="G196" i="6" s="1"/>
  <c r="G197" i="6" s="1"/>
  <c r="G198" i="6" s="1"/>
  <c r="G199" i="6" s="1"/>
  <c r="G200" i="6" s="1"/>
  <c r="G201" i="6" s="1"/>
  <c r="G202" i="6" s="1"/>
  <c r="G203" i="6" s="1"/>
  <c r="G204" i="6" s="1"/>
  <c r="G205" i="6" s="1"/>
  <c r="G206" i="6" s="1"/>
  <c r="G207" i="6" s="1"/>
  <c r="G208" i="6" s="1"/>
  <c r="G209" i="6" s="1"/>
  <c r="G210" i="6" s="1"/>
  <c r="G211" i="6" s="1"/>
  <c r="G212" i="6" s="1"/>
  <c r="G213" i="6" s="1"/>
  <c r="G214" i="6" s="1"/>
  <c r="G215" i="6" s="1"/>
  <c r="G216" i="6" s="1"/>
  <c r="G217" i="6" s="1"/>
  <c r="G218" i="6" s="1"/>
  <c r="G219" i="6" s="1"/>
  <c r="G220" i="6" s="1"/>
  <c r="G221" i="6" s="1"/>
  <c r="G222" i="6" s="1"/>
  <c r="G223" i="6" s="1"/>
  <c r="G224" i="6" s="1"/>
  <c r="G225" i="6" s="1"/>
  <c r="G226" i="6" s="1"/>
  <c r="G227" i="6" s="1"/>
  <c r="G228" i="6" s="1"/>
  <c r="G229" i="6" s="1"/>
  <c r="G230" i="6" s="1"/>
  <c r="G231" i="6" s="1"/>
  <c r="G232" i="6" s="1"/>
  <c r="G233" i="6" s="1"/>
  <c r="G234" i="6" s="1"/>
  <c r="G235" i="6" s="1"/>
  <c r="G236" i="6" s="1"/>
  <c r="G237" i="6" s="1"/>
  <c r="G238" i="6" s="1"/>
  <c r="G239" i="6" s="1"/>
  <c r="G240" i="6" s="1"/>
  <c r="G241" i="6" s="1"/>
  <c r="G242" i="6" s="1"/>
  <c r="G243" i="6" s="1"/>
  <c r="G244" i="6" s="1"/>
  <c r="G245" i="6" s="1"/>
  <c r="G246" i="6" s="1"/>
  <c r="G247" i="6" s="1"/>
  <c r="G248" i="6" s="1"/>
  <c r="G249" i="6" s="1"/>
  <c r="G250" i="6" s="1"/>
  <c r="G251" i="6" s="1"/>
  <c r="G252" i="6" s="1"/>
  <c r="G253" i="6" s="1"/>
  <c r="G254" i="6" s="1"/>
  <c r="G255" i="6" s="1"/>
  <c r="G256" i="6" s="1"/>
  <c r="G257" i="6" s="1"/>
  <c r="G258" i="6" s="1"/>
  <c r="G259" i="6" s="1"/>
  <c r="G260" i="6" s="1"/>
  <c r="G261" i="6" s="1"/>
  <c r="G262" i="6" s="1"/>
  <c r="G263" i="6" s="1"/>
  <c r="G264" i="6" s="1"/>
  <c r="G265" i="6" s="1"/>
  <c r="G266" i="6" s="1"/>
  <c r="G267" i="6" s="1"/>
  <c r="G268" i="6" s="1"/>
  <c r="G269" i="6" s="1"/>
  <c r="G270" i="6" s="1"/>
  <c r="G271" i="6" s="1"/>
  <c r="G272" i="6" s="1"/>
  <c r="G273" i="6" s="1"/>
  <c r="G274" i="6" s="1"/>
  <c r="G275" i="6" s="1"/>
  <c r="G276" i="6" s="1"/>
  <c r="G277" i="6" s="1"/>
  <c r="G278" i="6" s="1"/>
  <c r="G279" i="6" s="1"/>
  <c r="G280" i="6" s="1"/>
  <c r="G281" i="6" s="1"/>
  <c r="G282" i="6" s="1"/>
  <c r="G283" i="6" s="1"/>
  <c r="G284" i="6" s="1"/>
  <c r="G285" i="6" s="1"/>
  <c r="G286" i="6" s="1"/>
  <c r="G287" i="6" s="1"/>
  <c r="G288" i="6" s="1"/>
  <c r="G289" i="6" s="1"/>
  <c r="G290" i="6" s="1"/>
  <c r="G291" i="6" s="1"/>
  <c r="G292" i="6" s="1"/>
  <c r="G293" i="6" s="1"/>
  <c r="G294" i="6" s="1"/>
  <c r="G295" i="6" s="1"/>
  <c r="G296" i="6" s="1"/>
  <c r="G297" i="6" s="1"/>
  <c r="G298" i="6" s="1"/>
  <c r="G299" i="6" s="1"/>
  <c r="G300" i="6" s="1"/>
  <c r="G301" i="6" s="1"/>
  <c r="G302" i="6" s="1"/>
  <c r="G303" i="6" s="1"/>
  <c r="G304" i="6" s="1"/>
  <c r="G305" i="6" s="1"/>
  <c r="G306" i="6" s="1"/>
  <c r="G307" i="6" s="1"/>
  <c r="G308" i="6" s="1"/>
  <c r="G309" i="6" s="1"/>
  <c r="G310" i="6" s="1"/>
  <c r="G311" i="6" s="1"/>
  <c r="G312" i="6" s="1"/>
  <c r="G313" i="6" s="1"/>
  <c r="G314" i="6" s="1"/>
  <c r="G315" i="6" s="1"/>
  <c r="G316" i="6" s="1"/>
  <c r="G317" i="6" s="1"/>
  <c r="G318" i="6" s="1"/>
  <c r="G319" i="6" s="1"/>
  <c r="G320" i="6" s="1"/>
  <c r="G321" i="6" s="1"/>
  <c r="G322" i="6" s="1"/>
  <c r="G323" i="6" s="1"/>
  <c r="G324" i="6" s="1"/>
  <c r="G325" i="6" s="1"/>
  <c r="G326" i="6" s="1"/>
  <c r="G327" i="6" s="1"/>
  <c r="G328" i="6" s="1"/>
  <c r="G329" i="6" s="1"/>
  <c r="G330" i="6" s="1"/>
  <c r="G331" i="6" s="1"/>
  <c r="G332" i="6" s="1"/>
  <c r="G333" i="6" s="1"/>
  <c r="G334" i="6" s="1"/>
  <c r="G335" i="6" s="1"/>
  <c r="G336" i="6" s="1"/>
  <c r="G337" i="6" s="1"/>
  <c r="G338" i="6" s="1"/>
  <c r="G339" i="6" s="1"/>
  <c r="G340" i="6" s="1"/>
  <c r="G341" i="6" s="1"/>
  <c r="G342" i="6" s="1"/>
  <c r="G343" i="6" s="1"/>
  <c r="G344" i="6" s="1"/>
  <c r="G345" i="6" s="1"/>
  <c r="G346" i="6" s="1"/>
  <c r="G347" i="6" s="1"/>
  <c r="G348" i="6" s="1"/>
  <c r="G349" i="6" s="1"/>
  <c r="G350" i="6" s="1"/>
  <c r="G351" i="6" s="1"/>
  <c r="G352" i="6" s="1"/>
  <c r="G353" i="6" s="1"/>
  <c r="G354" i="6" s="1"/>
  <c r="G355" i="6" s="1"/>
  <c r="G356" i="6" s="1"/>
  <c r="G357" i="6" s="1"/>
  <c r="G358" i="6" s="1"/>
  <c r="G359" i="6" s="1"/>
  <c r="G360" i="6" s="1"/>
  <c r="G361" i="6" s="1"/>
  <c r="G362" i="6" s="1"/>
  <c r="G363" i="6" s="1"/>
  <c r="G364" i="6" s="1"/>
  <c r="G365" i="6" s="1"/>
  <c r="G366" i="6" s="1"/>
  <c r="G367" i="6" s="1"/>
  <c r="G368" i="6" s="1"/>
  <c r="G369" i="6" s="1"/>
  <c r="G370" i="6" s="1"/>
  <c r="G371" i="6" s="1"/>
  <c r="G372" i="6" s="1"/>
  <c r="G373" i="6" s="1"/>
  <c r="G374" i="6" s="1"/>
  <c r="G375" i="6" s="1"/>
  <c r="G376" i="6" s="1"/>
  <c r="G377" i="6" s="1"/>
  <c r="G378" i="6" s="1"/>
  <c r="G379" i="6" s="1"/>
  <c r="G380" i="6" s="1"/>
  <c r="G381" i="6" s="1"/>
  <c r="G382" i="6" s="1"/>
  <c r="G383" i="6" s="1"/>
  <c r="G384" i="6" s="1"/>
  <c r="G385" i="6" s="1"/>
  <c r="G386" i="6" s="1"/>
  <c r="G387" i="6" s="1"/>
  <c r="G388" i="6" s="1"/>
  <c r="G389" i="6" s="1"/>
  <c r="G390" i="6" s="1"/>
  <c r="G391" i="6" s="1"/>
  <c r="G392" i="6" s="1"/>
  <c r="G393" i="6" s="1"/>
  <c r="G394" i="6" s="1"/>
  <c r="G395" i="6" s="1"/>
  <c r="G396" i="6" s="1"/>
  <c r="G397" i="6" s="1"/>
  <c r="G398" i="6" s="1"/>
  <c r="G399" i="6" s="1"/>
  <c r="G400" i="6" s="1"/>
  <c r="G401" i="6" s="1"/>
  <c r="G402" i="6" s="1"/>
  <c r="G403" i="6" s="1"/>
  <c r="G404" i="6" s="1"/>
  <c r="G405" i="6" s="1"/>
  <c r="G406" i="6" s="1"/>
  <c r="G407" i="6" s="1"/>
  <c r="G408" i="6" s="1"/>
  <c r="G409" i="6" s="1"/>
  <c r="G410" i="6" s="1"/>
  <c r="G411" i="6" s="1"/>
  <c r="G412" i="6" s="1"/>
  <c r="G413" i="6" s="1"/>
  <c r="G414" i="6" s="1"/>
  <c r="G415" i="6" s="1"/>
  <c r="G417" i="6" s="1"/>
  <c r="G418" i="6" s="1"/>
  <c r="G419" i="6" s="1"/>
  <c r="G420" i="6" s="1"/>
  <c r="G421" i="6" s="1"/>
  <c r="G422" i="6" s="1"/>
  <c r="G423" i="6" s="1"/>
  <c r="G424" i="6" s="1"/>
  <c r="G425" i="6" s="1"/>
  <c r="G426" i="6" s="1"/>
  <c r="G427" i="6" s="1"/>
  <c r="G428" i="6" s="1"/>
  <c r="G429" i="6" s="1"/>
  <c r="G430" i="6" s="1"/>
  <c r="G431" i="6" s="1"/>
  <c r="G432" i="6" s="1"/>
  <c r="G433" i="6" s="1"/>
  <c r="G434" i="6" s="1"/>
  <c r="G435" i="6" s="1"/>
  <c r="G436" i="6" s="1"/>
  <c r="G437" i="6" s="1"/>
  <c r="G438" i="6" s="1"/>
  <c r="G439" i="6" s="1"/>
  <c r="G440" i="6" s="1"/>
  <c r="G441" i="6" s="1"/>
  <c r="G442" i="6" s="1"/>
  <c r="G443" i="6" s="1"/>
  <c r="G444" i="6" s="1"/>
  <c r="G445" i="6" s="1"/>
  <c r="G446" i="6" s="1"/>
  <c r="G447" i="6" s="1"/>
  <c r="H82" i="6" s="1"/>
  <c r="H83" i="6" s="1"/>
  <c r="H84" i="6" s="1"/>
  <c r="H85" i="6" s="1"/>
  <c r="H86" i="6" s="1"/>
  <c r="H87" i="6" s="1"/>
  <c r="H88" i="6" s="1"/>
  <c r="H89" i="6" s="1"/>
  <c r="H90" i="6" s="1"/>
  <c r="H91" i="6" s="1"/>
  <c r="H92" i="6" s="1"/>
  <c r="H93" i="6" s="1"/>
  <c r="H94" i="6" s="1"/>
  <c r="H95" i="6" s="1"/>
  <c r="H96" i="6" s="1"/>
  <c r="H97" i="6" s="1"/>
  <c r="H98" i="6" s="1"/>
  <c r="H99" i="6" s="1"/>
  <c r="H100" i="6" s="1"/>
  <c r="H101" i="6" s="1"/>
  <c r="H102" i="6" s="1"/>
  <c r="H103" i="6" s="1"/>
  <c r="H104" i="6" s="1"/>
  <c r="H105" i="6" s="1"/>
  <c r="H106" i="6" s="1"/>
  <c r="H107" i="6" s="1"/>
  <c r="H108" i="6" s="1"/>
  <c r="H109" i="6" s="1"/>
  <c r="H110" i="6" s="1"/>
  <c r="H111" i="6" s="1"/>
  <c r="H112" i="6" s="1"/>
  <c r="H113" i="6" s="1"/>
  <c r="H114" i="6" s="1"/>
  <c r="H115" i="6" s="1"/>
  <c r="H116" i="6" s="1"/>
  <c r="H117" i="6" s="1"/>
  <c r="H118" i="6" s="1"/>
  <c r="H119" i="6" s="1"/>
  <c r="H120" i="6" s="1"/>
  <c r="H121" i="6" s="1"/>
  <c r="H122" i="6" s="1"/>
  <c r="H123" i="6" s="1"/>
  <c r="H124" i="6" s="1"/>
  <c r="H125" i="6" s="1"/>
  <c r="H126" i="6" s="1"/>
  <c r="H127" i="6" s="1"/>
  <c r="H128" i="6" s="1"/>
  <c r="H129" i="6" s="1"/>
  <c r="H130" i="6" s="1"/>
  <c r="H131" i="6" s="1"/>
  <c r="H132" i="6" s="1"/>
  <c r="H133" i="6" s="1"/>
  <c r="H134" i="6" s="1"/>
  <c r="H135" i="6" s="1"/>
  <c r="H136" i="6" s="1"/>
  <c r="H137" i="6" s="1"/>
  <c r="H138" i="6" s="1"/>
  <c r="H139" i="6" s="1"/>
  <c r="H140" i="6" s="1"/>
  <c r="H141" i="6" s="1"/>
  <c r="H142" i="6" s="1"/>
  <c r="H143" i="6" s="1"/>
  <c r="H144" i="6" s="1"/>
  <c r="H145" i="6" s="1"/>
  <c r="H146" i="6" s="1"/>
  <c r="H147" i="6" s="1"/>
  <c r="H148" i="6" s="1"/>
  <c r="H149" i="6" s="1"/>
  <c r="H150" i="6" s="1"/>
  <c r="H151" i="6" s="1"/>
  <c r="H152" i="6" s="1"/>
  <c r="H153" i="6" s="1"/>
  <c r="H154" i="6" s="1"/>
  <c r="H155" i="6" s="1"/>
  <c r="H156" i="6" s="1"/>
  <c r="H157" i="6" s="1"/>
  <c r="H158" i="6" s="1"/>
  <c r="H159" i="6" s="1"/>
  <c r="H160" i="6" s="1"/>
  <c r="H161" i="6" s="1"/>
  <c r="H162" i="6" s="1"/>
  <c r="H163" i="6" s="1"/>
  <c r="H164" i="6" s="1"/>
  <c r="H165" i="6" s="1"/>
  <c r="H166" i="6" s="1"/>
  <c r="H167" i="6" s="1"/>
  <c r="H168" i="6" s="1"/>
  <c r="H169" i="6" s="1"/>
  <c r="H170" i="6" s="1"/>
  <c r="H171" i="6" s="1"/>
  <c r="H172" i="6" s="1"/>
  <c r="H173" i="6" s="1"/>
  <c r="H174" i="6" s="1"/>
  <c r="H175" i="6" s="1"/>
  <c r="H176" i="6" s="1"/>
  <c r="H177" i="6" s="1"/>
  <c r="H178" i="6" s="1"/>
  <c r="H179" i="6" s="1"/>
  <c r="H180" i="6" s="1"/>
  <c r="H181" i="6" s="1"/>
  <c r="H182" i="6" s="1"/>
  <c r="H183" i="6" s="1"/>
  <c r="H184" i="6" s="1"/>
  <c r="H185" i="6" s="1"/>
  <c r="H186" i="6" s="1"/>
  <c r="H187" i="6" s="1"/>
  <c r="H188" i="6" s="1"/>
  <c r="H189" i="6" s="1"/>
  <c r="H190" i="6" s="1"/>
  <c r="H191" i="6" s="1"/>
  <c r="H192" i="6" s="1"/>
  <c r="H193" i="6" s="1"/>
  <c r="H194" i="6" s="1"/>
  <c r="H195" i="6" s="1"/>
  <c r="H196" i="6" s="1"/>
  <c r="H197" i="6" s="1"/>
  <c r="H198" i="6" s="1"/>
  <c r="H199" i="6" s="1"/>
  <c r="H200" i="6" s="1"/>
  <c r="H201" i="6" s="1"/>
  <c r="H202" i="6" s="1"/>
  <c r="H203" i="6" s="1"/>
  <c r="H204" i="6" s="1"/>
  <c r="H205" i="6" s="1"/>
  <c r="H206" i="6" s="1"/>
  <c r="H207" i="6" s="1"/>
  <c r="H208" i="6" s="1"/>
  <c r="H209" i="6" s="1"/>
  <c r="H210" i="6" s="1"/>
  <c r="H211" i="6" s="1"/>
  <c r="H212" i="6" s="1"/>
  <c r="H213" i="6" s="1"/>
  <c r="H214" i="6" s="1"/>
  <c r="H215" i="6" s="1"/>
  <c r="H216" i="6" s="1"/>
  <c r="H217" i="6" s="1"/>
  <c r="H218" i="6" s="1"/>
  <c r="H219" i="6" s="1"/>
  <c r="H220" i="6" s="1"/>
  <c r="H221" i="6" s="1"/>
  <c r="H222" i="6" s="1"/>
  <c r="H223" i="6" s="1"/>
  <c r="H224" i="6" s="1"/>
  <c r="H225" i="6" s="1"/>
  <c r="H226" i="6" s="1"/>
  <c r="H227" i="6" s="1"/>
  <c r="H228" i="6" s="1"/>
  <c r="H229" i="6" s="1"/>
  <c r="H230" i="6" s="1"/>
  <c r="H231" i="6" s="1"/>
  <c r="H232" i="6" s="1"/>
  <c r="H233" i="6" s="1"/>
  <c r="H234" i="6" s="1"/>
  <c r="H235" i="6" s="1"/>
  <c r="H236" i="6" s="1"/>
  <c r="H237" i="6" s="1"/>
  <c r="H238" i="6" s="1"/>
  <c r="H239" i="6" s="1"/>
  <c r="H240" i="6" s="1"/>
  <c r="H241" i="6" s="1"/>
  <c r="H242" i="6" s="1"/>
  <c r="H243" i="6" s="1"/>
  <c r="H244" i="6" s="1"/>
  <c r="H245" i="6" s="1"/>
  <c r="H246" i="6" s="1"/>
  <c r="H247" i="6" s="1"/>
  <c r="H248" i="6" s="1"/>
  <c r="H249" i="6" s="1"/>
  <c r="H250" i="6" s="1"/>
  <c r="H251" i="6" s="1"/>
  <c r="H252" i="6" s="1"/>
  <c r="H253" i="6" s="1"/>
  <c r="H254" i="6" s="1"/>
  <c r="H255" i="6" s="1"/>
  <c r="H256" i="6" s="1"/>
  <c r="H257" i="6" s="1"/>
  <c r="H258" i="6" s="1"/>
  <c r="H259" i="6" s="1"/>
  <c r="H260" i="6" s="1"/>
  <c r="H261" i="6" s="1"/>
  <c r="H262" i="6" s="1"/>
  <c r="H263" i="6" s="1"/>
  <c r="H264" i="6" s="1"/>
  <c r="H265" i="6" s="1"/>
  <c r="H266" i="6" s="1"/>
  <c r="H267" i="6" s="1"/>
  <c r="H268" i="6" s="1"/>
  <c r="H269" i="6" s="1"/>
  <c r="H270" i="6" s="1"/>
  <c r="H271" i="6" s="1"/>
  <c r="H272" i="6" s="1"/>
  <c r="H273" i="6" s="1"/>
  <c r="H274" i="6" s="1"/>
  <c r="H275" i="6" s="1"/>
  <c r="H276" i="6" s="1"/>
  <c r="H277" i="6" s="1"/>
  <c r="H278" i="6" s="1"/>
  <c r="H279" i="6" s="1"/>
  <c r="H280" i="6" s="1"/>
  <c r="H281" i="6" s="1"/>
  <c r="H282" i="6" s="1"/>
  <c r="H283" i="6" s="1"/>
  <c r="H284" i="6" s="1"/>
  <c r="H285" i="6" s="1"/>
  <c r="H286" i="6" s="1"/>
  <c r="H287" i="6" s="1"/>
  <c r="H288" i="6" s="1"/>
  <c r="H289" i="6" s="1"/>
  <c r="H290" i="6" s="1"/>
  <c r="H291" i="6" s="1"/>
  <c r="H292" i="6" s="1"/>
  <c r="H293" i="6" s="1"/>
  <c r="H294" i="6" s="1"/>
  <c r="H295" i="6" s="1"/>
  <c r="H296" i="6" s="1"/>
  <c r="H297" i="6" s="1"/>
  <c r="H298" i="6" s="1"/>
  <c r="H299" i="6" s="1"/>
  <c r="H300" i="6" s="1"/>
  <c r="H301" i="6" s="1"/>
  <c r="H302" i="6" s="1"/>
  <c r="H303" i="6" s="1"/>
  <c r="H304" i="6" s="1"/>
  <c r="H305" i="6" s="1"/>
  <c r="H306" i="6" s="1"/>
  <c r="H307" i="6" s="1"/>
  <c r="H308" i="6" s="1"/>
  <c r="H309" i="6" s="1"/>
  <c r="H310" i="6" s="1"/>
  <c r="H311" i="6" s="1"/>
  <c r="H312" i="6" s="1"/>
  <c r="H313" i="6" s="1"/>
  <c r="H314" i="6" s="1"/>
  <c r="H315" i="6" s="1"/>
  <c r="H316" i="6" s="1"/>
  <c r="H317" i="6" s="1"/>
  <c r="H318" i="6" s="1"/>
  <c r="H319" i="6" s="1"/>
  <c r="H320" i="6" s="1"/>
  <c r="H321" i="6" s="1"/>
  <c r="H322" i="6" s="1"/>
  <c r="H323" i="6" s="1"/>
  <c r="H324" i="6" s="1"/>
  <c r="H325" i="6" s="1"/>
  <c r="H326" i="6" s="1"/>
  <c r="H327" i="6" s="1"/>
  <c r="H328" i="6" s="1"/>
  <c r="H329" i="6" s="1"/>
  <c r="H330" i="6" s="1"/>
  <c r="H331" i="6" s="1"/>
  <c r="H332" i="6" s="1"/>
  <c r="H333" i="6" s="1"/>
  <c r="H334" i="6" s="1"/>
  <c r="H335" i="6" s="1"/>
  <c r="H336" i="6" s="1"/>
  <c r="H337" i="6" s="1"/>
  <c r="H338" i="6" s="1"/>
  <c r="H339" i="6" s="1"/>
  <c r="H340" i="6" s="1"/>
  <c r="H341" i="6" s="1"/>
  <c r="H342" i="6" s="1"/>
  <c r="H343" i="6" s="1"/>
  <c r="H344" i="6" s="1"/>
  <c r="H345" i="6" s="1"/>
  <c r="H346" i="6" s="1"/>
  <c r="H347" i="6" s="1"/>
  <c r="H348" i="6" s="1"/>
  <c r="H349" i="6" s="1"/>
  <c r="H350" i="6" s="1"/>
  <c r="H351" i="6" s="1"/>
  <c r="H352" i="6" s="1"/>
  <c r="H353" i="6" s="1"/>
  <c r="H354" i="6" s="1"/>
  <c r="H355" i="6" s="1"/>
  <c r="H356" i="6" s="1"/>
  <c r="H357" i="6" s="1"/>
  <c r="H358" i="6" s="1"/>
  <c r="H359" i="6" s="1"/>
  <c r="H360" i="6" s="1"/>
  <c r="H361" i="6" s="1"/>
  <c r="H362" i="6" s="1"/>
  <c r="H363" i="6" s="1"/>
  <c r="H364" i="6" s="1"/>
  <c r="H365" i="6" s="1"/>
  <c r="H366" i="6" s="1"/>
  <c r="H367" i="6" s="1"/>
  <c r="H368" i="6" s="1"/>
  <c r="H369" i="6" s="1"/>
  <c r="H370" i="6" s="1"/>
  <c r="H371" i="6" s="1"/>
  <c r="H372" i="6" s="1"/>
  <c r="H373" i="6" s="1"/>
  <c r="H374" i="6" s="1"/>
  <c r="H375" i="6" s="1"/>
  <c r="H376" i="6" s="1"/>
  <c r="H377" i="6" s="1"/>
  <c r="H378" i="6" s="1"/>
  <c r="H379" i="6" s="1"/>
  <c r="H380" i="6" s="1"/>
  <c r="H381" i="6" s="1"/>
  <c r="H382" i="6" s="1"/>
  <c r="H383" i="6" s="1"/>
  <c r="H384" i="6" s="1"/>
  <c r="H385" i="6" s="1"/>
  <c r="H386" i="6" s="1"/>
  <c r="H387" i="6" s="1"/>
  <c r="H388" i="6" s="1"/>
  <c r="H389" i="6" s="1"/>
  <c r="H390" i="6" s="1"/>
  <c r="H391" i="6" s="1"/>
  <c r="H392" i="6" s="1"/>
  <c r="H393" i="6" s="1"/>
  <c r="H394" i="6" s="1"/>
  <c r="H395" i="6" s="1"/>
  <c r="H396" i="6" s="1"/>
  <c r="H397" i="6" s="1"/>
  <c r="H398" i="6" s="1"/>
  <c r="H399" i="6" s="1"/>
  <c r="H400" i="6" s="1"/>
  <c r="H401" i="6" s="1"/>
  <c r="H402" i="6" s="1"/>
  <c r="H403" i="6" s="1"/>
  <c r="H404" i="6" s="1"/>
  <c r="H405" i="6" s="1"/>
  <c r="H406" i="6" s="1"/>
  <c r="H407" i="6" s="1"/>
  <c r="H408" i="6" s="1"/>
  <c r="H409" i="6" s="1"/>
  <c r="H410" i="6" s="1"/>
  <c r="H411" i="6" s="1"/>
  <c r="H412" i="6" s="1"/>
  <c r="H413" i="6" s="1"/>
  <c r="H414" i="6" s="1"/>
  <c r="H415" i="6" s="1"/>
  <c r="H417" i="6" s="1"/>
  <c r="H418" i="6" s="1"/>
  <c r="H419" i="6" s="1"/>
  <c r="H420" i="6" s="1"/>
  <c r="H421" i="6" s="1"/>
  <c r="H422" i="6" s="1"/>
  <c r="H423" i="6" s="1"/>
  <c r="H424" i="6" s="1"/>
  <c r="H425" i="6" s="1"/>
  <c r="H426" i="6" s="1"/>
  <c r="H427" i="6" s="1"/>
  <c r="H428" i="6" s="1"/>
  <c r="H429" i="6" s="1"/>
  <c r="H430" i="6" s="1"/>
  <c r="H431" i="6" s="1"/>
  <c r="H432" i="6" s="1"/>
  <c r="H433" i="6" s="1"/>
  <c r="H434" i="6" s="1"/>
  <c r="H435" i="6" s="1"/>
  <c r="H436" i="6" s="1"/>
  <c r="H437" i="6" s="1"/>
  <c r="H438" i="6" s="1"/>
  <c r="H439" i="6" s="1"/>
  <c r="H440" i="6" s="1"/>
  <c r="H441" i="6" s="1"/>
  <c r="H442" i="6" s="1"/>
  <c r="H443" i="6" s="1"/>
  <c r="H444" i="6" s="1"/>
  <c r="H445" i="6" s="1"/>
  <c r="H446" i="6" s="1"/>
  <c r="H447" i="6" s="1"/>
  <c r="I82" i="6" s="1"/>
  <c r="I83" i="6" s="1"/>
  <c r="I84" i="6" s="1"/>
  <c r="I85" i="6" s="1"/>
  <c r="I86" i="6" s="1"/>
  <c r="I87" i="6" s="1"/>
  <c r="I88" i="6" s="1"/>
  <c r="I89" i="6" s="1"/>
  <c r="I90" i="6" s="1"/>
  <c r="I91" i="6" s="1"/>
  <c r="I92" i="6" s="1"/>
  <c r="I93" i="6" s="1"/>
  <c r="I94" i="6" s="1"/>
  <c r="I95" i="6" s="1"/>
  <c r="I96" i="6" s="1"/>
  <c r="I97" i="6" s="1"/>
  <c r="I98" i="6" s="1"/>
  <c r="I99" i="6" s="1"/>
  <c r="I100" i="6" s="1"/>
  <c r="I101" i="6" s="1"/>
  <c r="I102" i="6" s="1"/>
  <c r="I103" i="6" s="1"/>
  <c r="I104" i="6" s="1"/>
  <c r="I105" i="6" s="1"/>
  <c r="I106" i="6" s="1"/>
  <c r="I107" i="6" s="1"/>
  <c r="I108" i="6" s="1"/>
  <c r="I109" i="6" s="1"/>
  <c r="I110" i="6" s="1"/>
  <c r="I111" i="6" s="1"/>
  <c r="I112" i="6" s="1"/>
  <c r="I113" i="6" s="1"/>
  <c r="I114" i="6" s="1"/>
  <c r="I115" i="6" s="1"/>
  <c r="I116" i="6" s="1"/>
  <c r="I117" i="6" s="1"/>
  <c r="I118" i="6" s="1"/>
  <c r="I119" i="6" s="1"/>
  <c r="I120" i="6" s="1"/>
  <c r="I121" i="6" s="1"/>
  <c r="I122" i="6" s="1"/>
  <c r="I123" i="6" s="1"/>
  <c r="I124" i="6" s="1"/>
  <c r="I125" i="6" s="1"/>
  <c r="I126" i="6" s="1"/>
  <c r="I127" i="6" s="1"/>
  <c r="I128" i="6" s="1"/>
  <c r="I129" i="6" s="1"/>
  <c r="I130" i="6" s="1"/>
  <c r="I131" i="6" s="1"/>
  <c r="I132" i="6" s="1"/>
  <c r="I133" i="6" s="1"/>
  <c r="I134" i="6" s="1"/>
  <c r="I135" i="6" s="1"/>
  <c r="I136" i="6" s="1"/>
  <c r="I137" i="6" s="1"/>
  <c r="I138" i="6" s="1"/>
  <c r="I139" i="6" s="1"/>
  <c r="I140" i="6" s="1"/>
  <c r="I141" i="6" s="1"/>
  <c r="I142" i="6" s="1"/>
  <c r="I143" i="6" s="1"/>
  <c r="I144" i="6" s="1"/>
  <c r="I145" i="6" s="1"/>
  <c r="I146" i="6" s="1"/>
  <c r="I147" i="6" s="1"/>
  <c r="I148" i="6" s="1"/>
  <c r="I149" i="6" s="1"/>
  <c r="I150" i="6" s="1"/>
  <c r="I151" i="6" s="1"/>
  <c r="I152" i="6" s="1"/>
  <c r="I153" i="6" s="1"/>
  <c r="I154" i="6" s="1"/>
  <c r="I155" i="6" s="1"/>
  <c r="I156" i="6" s="1"/>
  <c r="I157" i="6" s="1"/>
  <c r="I158" i="6" s="1"/>
  <c r="I159" i="6" s="1"/>
  <c r="I160" i="6" s="1"/>
  <c r="I161" i="6" s="1"/>
  <c r="I162" i="6" s="1"/>
  <c r="I163" i="6" s="1"/>
  <c r="I164" i="6" s="1"/>
  <c r="I165" i="6" s="1"/>
  <c r="I166" i="6" s="1"/>
  <c r="I167" i="6" s="1"/>
  <c r="I168" i="6" s="1"/>
  <c r="I169" i="6" s="1"/>
  <c r="I170" i="6" s="1"/>
  <c r="I171" i="6" s="1"/>
  <c r="I172" i="6" s="1"/>
  <c r="I173" i="6" s="1"/>
  <c r="I174" i="6" s="1"/>
  <c r="I175" i="6" s="1"/>
  <c r="I176" i="6" s="1"/>
  <c r="I177" i="6" s="1"/>
  <c r="I178" i="6" s="1"/>
  <c r="I179" i="6" s="1"/>
  <c r="I180" i="6" s="1"/>
  <c r="I181" i="6" s="1"/>
  <c r="I182" i="6" s="1"/>
  <c r="I183" i="6" s="1"/>
  <c r="I184" i="6" s="1"/>
  <c r="I185" i="6" s="1"/>
  <c r="I186" i="6" s="1"/>
  <c r="I187" i="6" s="1"/>
  <c r="I188" i="6" s="1"/>
  <c r="I189" i="6" s="1"/>
  <c r="I190" i="6" s="1"/>
  <c r="I191" i="6" s="1"/>
  <c r="I192" i="6" s="1"/>
  <c r="I193" i="6" s="1"/>
  <c r="I194" i="6" s="1"/>
  <c r="I195" i="6" s="1"/>
  <c r="I196" i="6" s="1"/>
  <c r="I197" i="6" s="1"/>
  <c r="I198" i="6" s="1"/>
  <c r="I199" i="6" s="1"/>
  <c r="I200" i="6" s="1"/>
  <c r="I201" i="6" s="1"/>
  <c r="I202" i="6" s="1"/>
  <c r="I203" i="6" s="1"/>
  <c r="I204" i="6" s="1"/>
  <c r="I205" i="6" s="1"/>
  <c r="I206" i="6" s="1"/>
  <c r="I207" i="6" s="1"/>
  <c r="I208" i="6" s="1"/>
  <c r="I209" i="6" s="1"/>
  <c r="I210" i="6" s="1"/>
  <c r="I211" i="6" s="1"/>
  <c r="I212" i="6" s="1"/>
  <c r="I213" i="6" s="1"/>
  <c r="I214" i="6" s="1"/>
  <c r="I215" i="6" s="1"/>
  <c r="I216" i="6" s="1"/>
  <c r="I217" i="6" s="1"/>
  <c r="I218" i="6" s="1"/>
  <c r="I219" i="6" s="1"/>
  <c r="I220" i="6" s="1"/>
  <c r="I221" i="6" s="1"/>
  <c r="I222" i="6" s="1"/>
  <c r="I223" i="6" s="1"/>
  <c r="I224" i="6" s="1"/>
  <c r="I225" i="6" s="1"/>
  <c r="I226" i="6" s="1"/>
  <c r="I227" i="6" s="1"/>
  <c r="I228" i="6" s="1"/>
  <c r="I229" i="6" s="1"/>
  <c r="I230" i="6" s="1"/>
  <c r="I231" i="6" s="1"/>
  <c r="I232" i="6" s="1"/>
  <c r="I233" i="6" s="1"/>
  <c r="I234" i="6" s="1"/>
  <c r="I235" i="6" s="1"/>
  <c r="I236" i="6" s="1"/>
  <c r="I237" i="6" s="1"/>
  <c r="I238" i="6" s="1"/>
  <c r="I239" i="6" s="1"/>
  <c r="I240" i="6" s="1"/>
  <c r="I241" i="6" s="1"/>
  <c r="I242" i="6" s="1"/>
  <c r="I243" i="6" s="1"/>
  <c r="I244" i="6" s="1"/>
  <c r="I245" i="6" s="1"/>
  <c r="I246" i="6" s="1"/>
  <c r="I247" i="6" s="1"/>
  <c r="I248" i="6" s="1"/>
  <c r="I249" i="6" s="1"/>
  <c r="I250" i="6" s="1"/>
  <c r="I251" i="6" s="1"/>
  <c r="I252" i="6" s="1"/>
  <c r="I253" i="6" s="1"/>
  <c r="I254" i="6" s="1"/>
  <c r="I255" i="6" s="1"/>
  <c r="I256" i="6" s="1"/>
  <c r="I257" i="6" s="1"/>
  <c r="I258" i="6" s="1"/>
  <c r="I259" i="6" s="1"/>
  <c r="I260" i="6" s="1"/>
  <c r="I261" i="6" s="1"/>
  <c r="I262" i="6" s="1"/>
  <c r="I263" i="6" s="1"/>
  <c r="I264" i="6" s="1"/>
  <c r="I265" i="6" s="1"/>
  <c r="I266" i="6" s="1"/>
  <c r="I267" i="6" s="1"/>
  <c r="I268" i="6" s="1"/>
  <c r="I269" i="6" s="1"/>
  <c r="I270" i="6" s="1"/>
  <c r="I271" i="6" s="1"/>
  <c r="I272" i="6" s="1"/>
  <c r="I273" i="6" s="1"/>
  <c r="I274" i="6" s="1"/>
  <c r="I275" i="6" s="1"/>
  <c r="I276" i="6" s="1"/>
  <c r="I277" i="6" s="1"/>
  <c r="I278" i="6" s="1"/>
  <c r="I279" i="6" s="1"/>
  <c r="I280" i="6" s="1"/>
  <c r="I281" i="6" s="1"/>
  <c r="I282" i="6" s="1"/>
  <c r="I283" i="6" s="1"/>
  <c r="I284" i="6" s="1"/>
  <c r="I285" i="6" s="1"/>
  <c r="I286" i="6" s="1"/>
  <c r="I287" i="6" s="1"/>
  <c r="I288" i="6" s="1"/>
  <c r="I289" i="6" s="1"/>
  <c r="I290" i="6" s="1"/>
  <c r="I291" i="6" s="1"/>
  <c r="I292" i="6" s="1"/>
  <c r="I293" i="6" s="1"/>
  <c r="I294" i="6" s="1"/>
  <c r="I295" i="6" s="1"/>
  <c r="I296" i="6" s="1"/>
  <c r="I297" i="6" s="1"/>
  <c r="I298" i="6" s="1"/>
  <c r="I299" i="6" s="1"/>
  <c r="I300" i="6" s="1"/>
  <c r="I301" i="6" s="1"/>
  <c r="I302" i="6" s="1"/>
  <c r="I303" i="6" s="1"/>
  <c r="I304" i="6" s="1"/>
  <c r="I305" i="6" s="1"/>
  <c r="I306" i="6" s="1"/>
  <c r="I307" i="6" s="1"/>
  <c r="I308" i="6" s="1"/>
  <c r="I309" i="6" s="1"/>
  <c r="I310" i="6" s="1"/>
  <c r="I311" i="6" s="1"/>
  <c r="I312" i="6" s="1"/>
  <c r="I313" i="6" s="1"/>
  <c r="I314" i="6" s="1"/>
  <c r="I315" i="6" s="1"/>
  <c r="I316" i="6" s="1"/>
  <c r="I317" i="6" s="1"/>
  <c r="I318" i="6" s="1"/>
  <c r="I319" i="6" s="1"/>
  <c r="I320" i="6" s="1"/>
  <c r="I321" i="6" s="1"/>
  <c r="I322" i="6" s="1"/>
  <c r="I323" i="6" s="1"/>
  <c r="I324" i="6" s="1"/>
  <c r="I325" i="6" s="1"/>
  <c r="I326" i="6" s="1"/>
  <c r="I327" i="6" s="1"/>
  <c r="I328" i="6" s="1"/>
  <c r="I329" i="6" s="1"/>
  <c r="I330" i="6" s="1"/>
  <c r="I331" i="6" s="1"/>
  <c r="I332" i="6" s="1"/>
  <c r="I333" i="6" s="1"/>
  <c r="I334" i="6" s="1"/>
  <c r="I335" i="6" s="1"/>
  <c r="I336" i="6" s="1"/>
  <c r="I337" i="6" s="1"/>
  <c r="I338" i="6" s="1"/>
  <c r="I339" i="6" s="1"/>
  <c r="I340" i="6" s="1"/>
  <c r="I341" i="6" s="1"/>
  <c r="I342" i="6" s="1"/>
  <c r="I343" i="6" s="1"/>
  <c r="I344" i="6" s="1"/>
  <c r="I345" i="6" s="1"/>
  <c r="I346" i="6" s="1"/>
  <c r="I347" i="6" s="1"/>
  <c r="I348" i="6" s="1"/>
  <c r="I349" i="6" s="1"/>
  <c r="I350" i="6" s="1"/>
  <c r="I351" i="6" s="1"/>
  <c r="I352" i="6" s="1"/>
  <c r="I353" i="6" s="1"/>
  <c r="I354" i="6" s="1"/>
  <c r="I355" i="6" s="1"/>
  <c r="I356" i="6" s="1"/>
  <c r="I357" i="6" s="1"/>
  <c r="I358" i="6" s="1"/>
  <c r="I359" i="6" s="1"/>
  <c r="I360" i="6" s="1"/>
  <c r="I361" i="6" s="1"/>
  <c r="I362" i="6" s="1"/>
  <c r="I363" i="6" s="1"/>
  <c r="I364" i="6" s="1"/>
  <c r="I365" i="6" s="1"/>
  <c r="I366" i="6" s="1"/>
  <c r="I367" i="6" s="1"/>
  <c r="I368" i="6" s="1"/>
  <c r="I369" i="6" s="1"/>
  <c r="I370" i="6" s="1"/>
  <c r="I371" i="6" s="1"/>
  <c r="I372" i="6" s="1"/>
  <c r="I373" i="6" s="1"/>
  <c r="I374" i="6" s="1"/>
  <c r="I375" i="6" s="1"/>
  <c r="I376" i="6" s="1"/>
  <c r="I377" i="6" s="1"/>
  <c r="I378" i="6" s="1"/>
  <c r="I379" i="6" s="1"/>
  <c r="I380" i="6" s="1"/>
  <c r="I381" i="6" s="1"/>
  <c r="I382" i="6" s="1"/>
  <c r="I383" i="6" s="1"/>
  <c r="I384" i="6" s="1"/>
  <c r="I385" i="6" s="1"/>
  <c r="I386" i="6" s="1"/>
  <c r="I387" i="6" s="1"/>
  <c r="I388" i="6" s="1"/>
  <c r="I389" i="6" s="1"/>
  <c r="I390" i="6" s="1"/>
  <c r="I391" i="6" s="1"/>
  <c r="I392" i="6" s="1"/>
  <c r="I393" i="6" s="1"/>
  <c r="I394" i="6" s="1"/>
  <c r="I395" i="6" s="1"/>
  <c r="I396" i="6" s="1"/>
  <c r="I397" i="6" s="1"/>
  <c r="I398" i="6" s="1"/>
  <c r="I399" i="6" s="1"/>
  <c r="I400" i="6" s="1"/>
  <c r="I401" i="6" s="1"/>
  <c r="I402" i="6" s="1"/>
  <c r="I403" i="6" s="1"/>
  <c r="I404" i="6" s="1"/>
  <c r="I405" i="6" s="1"/>
  <c r="I406" i="6" s="1"/>
  <c r="I407" i="6" s="1"/>
  <c r="I408" i="6" s="1"/>
  <c r="I409" i="6" s="1"/>
  <c r="I410" i="6" s="1"/>
  <c r="I411" i="6" s="1"/>
  <c r="I412" i="6" s="1"/>
  <c r="I413" i="6" s="1"/>
  <c r="I414" i="6" s="1"/>
  <c r="I415" i="6" s="1"/>
  <c r="I416" i="6" s="1"/>
  <c r="I417" i="6" s="1"/>
  <c r="I418" i="6" s="1"/>
  <c r="I419" i="6" s="1"/>
  <c r="I420" i="6" s="1"/>
  <c r="I421" i="6" s="1"/>
  <c r="I422" i="6" s="1"/>
  <c r="I423" i="6" s="1"/>
  <c r="I424" i="6" s="1"/>
  <c r="I425" i="6" s="1"/>
  <c r="I426" i="6" s="1"/>
  <c r="I427" i="6" s="1"/>
  <c r="I428" i="6" s="1"/>
  <c r="I429" i="6" s="1"/>
  <c r="I430" i="6" s="1"/>
  <c r="I431" i="6" s="1"/>
  <c r="I432" i="6" s="1"/>
  <c r="I433" i="6" s="1"/>
  <c r="I434" i="6" s="1"/>
  <c r="I435" i="6" s="1"/>
  <c r="I436" i="6" s="1"/>
  <c r="I437" i="6" s="1"/>
  <c r="I438" i="6" s="1"/>
  <c r="I439" i="6" s="1"/>
  <c r="I440" i="6" s="1"/>
  <c r="I441" i="6" s="1"/>
  <c r="I442" i="6" s="1"/>
  <c r="I443" i="6" s="1"/>
  <c r="I444" i="6" s="1"/>
  <c r="I445" i="6" s="1"/>
  <c r="I446" i="6" s="1"/>
  <c r="I447" i="6" s="1"/>
  <c r="J82" i="6" s="1"/>
  <c r="J83" i="6" s="1"/>
  <c r="J84" i="6" s="1"/>
  <c r="J85" i="6" s="1"/>
  <c r="J86" i="6" s="1"/>
  <c r="J87" i="6" s="1"/>
  <c r="J88" i="6" s="1"/>
  <c r="J89" i="6" s="1"/>
  <c r="J90" i="6" s="1"/>
  <c r="J91" i="6" s="1"/>
  <c r="J92" i="6" s="1"/>
  <c r="J93" i="6" s="1"/>
  <c r="J94" i="6" s="1"/>
  <c r="J95" i="6" s="1"/>
  <c r="J96" i="6" s="1"/>
  <c r="J97" i="6" s="1"/>
  <c r="J98" i="6" s="1"/>
  <c r="J99" i="6" s="1"/>
  <c r="J100" i="6" s="1"/>
  <c r="J101" i="6" s="1"/>
  <c r="J102" i="6" s="1"/>
  <c r="J103" i="6" s="1"/>
  <c r="J104" i="6" s="1"/>
  <c r="J105" i="6" s="1"/>
  <c r="J106" i="6" s="1"/>
  <c r="J107" i="6" s="1"/>
  <c r="J108" i="6" s="1"/>
  <c r="J109" i="6" s="1"/>
  <c r="J110" i="6" s="1"/>
  <c r="J111" i="6" s="1"/>
  <c r="J112" i="6" s="1"/>
  <c r="J113" i="6" s="1"/>
  <c r="J114" i="6" s="1"/>
  <c r="J115" i="6" s="1"/>
  <c r="J116" i="6" s="1"/>
  <c r="J117" i="6" s="1"/>
  <c r="J118" i="6" s="1"/>
  <c r="J119" i="6" s="1"/>
  <c r="J120" i="6" s="1"/>
  <c r="J121" i="6" s="1"/>
  <c r="J122" i="6" s="1"/>
  <c r="J123" i="6" s="1"/>
  <c r="J124" i="6" s="1"/>
  <c r="J125" i="6" s="1"/>
  <c r="J126" i="6" s="1"/>
  <c r="J127" i="6" s="1"/>
  <c r="J128" i="6" s="1"/>
  <c r="J129" i="6" s="1"/>
  <c r="J130" i="6" s="1"/>
  <c r="J131" i="6" s="1"/>
  <c r="J132" i="6" s="1"/>
  <c r="J133" i="6" s="1"/>
  <c r="J134" i="6" s="1"/>
  <c r="J135" i="6" s="1"/>
  <c r="J136" i="6" s="1"/>
  <c r="J137" i="6" s="1"/>
  <c r="J138" i="6" s="1"/>
  <c r="J139" i="6" s="1"/>
  <c r="J140" i="6" s="1"/>
  <c r="J141" i="6" s="1"/>
  <c r="J142" i="6" s="1"/>
  <c r="J143" i="6" s="1"/>
  <c r="J144" i="6" s="1"/>
  <c r="J145" i="6" s="1"/>
  <c r="J146" i="6" s="1"/>
  <c r="J147" i="6" s="1"/>
  <c r="J148" i="6" s="1"/>
  <c r="J149" i="6" s="1"/>
  <c r="J150" i="6" s="1"/>
  <c r="J151" i="6" s="1"/>
  <c r="J152" i="6" s="1"/>
  <c r="J153" i="6" s="1"/>
  <c r="J154" i="6" s="1"/>
  <c r="J155" i="6" s="1"/>
  <c r="J156" i="6" s="1"/>
  <c r="J157" i="6" s="1"/>
  <c r="J158" i="6" s="1"/>
  <c r="J159" i="6" s="1"/>
  <c r="J160" i="6" s="1"/>
  <c r="J161" i="6" s="1"/>
  <c r="J162" i="6" s="1"/>
  <c r="J163" i="6" s="1"/>
  <c r="J164" i="6" s="1"/>
  <c r="J165" i="6" s="1"/>
  <c r="J166" i="6" s="1"/>
  <c r="J167" i="6" s="1"/>
  <c r="J168" i="6" s="1"/>
  <c r="J169" i="6" s="1"/>
  <c r="J170" i="6" s="1"/>
  <c r="J171" i="6" s="1"/>
  <c r="J172" i="6" s="1"/>
  <c r="J173" i="6" s="1"/>
  <c r="J174" i="6" s="1"/>
  <c r="J175" i="6" s="1"/>
  <c r="J176" i="6" s="1"/>
  <c r="J177" i="6" s="1"/>
  <c r="J178" i="6" s="1"/>
  <c r="J179" i="6" s="1"/>
  <c r="J180" i="6" s="1"/>
  <c r="J181" i="6" s="1"/>
  <c r="J182" i="6" s="1"/>
  <c r="J183" i="6" s="1"/>
  <c r="J184" i="6" s="1"/>
  <c r="J185" i="6" s="1"/>
  <c r="J186" i="6" s="1"/>
  <c r="J187" i="6" s="1"/>
  <c r="J188" i="6" s="1"/>
  <c r="J189" i="6" s="1"/>
  <c r="J190" i="6" s="1"/>
  <c r="J191" i="6" s="1"/>
  <c r="J192" i="6" s="1"/>
  <c r="J193" i="6" s="1"/>
  <c r="J194" i="6" s="1"/>
  <c r="J195" i="6" s="1"/>
  <c r="J196" i="6" s="1"/>
  <c r="J197" i="6" s="1"/>
  <c r="J198" i="6" s="1"/>
  <c r="J199" i="6" s="1"/>
  <c r="J200" i="6" s="1"/>
  <c r="J201" i="6" s="1"/>
  <c r="J202" i="6" s="1"/>
  <c r="J203" i="6" s="1"/>
  <c r="J204" i="6" s="1"/>
  <c r="J205" i="6" s="1"/>
  <c r="J206" i="6" s="1"/>
  <c r="J207" i="6" s="1"/>
  <c r="J208" i="6" s="1"/>
  <c r="J27" i="6"/>
  <c r="N112" i="9"/>
  <c r="M112" i="9"/>
  <c r="J112" i="9"/>
  <c r="H209" i="9"/>
  <c r="M27" i="6"/>
  <c r="K112" i="9"/>
  <c r="I27" i="6"/>
  <c r="N1636" i="6"/>
  <c r="I209" i="9"/>
  <c r="L252" i="9"/>
  <c r="M252" i="9"/>
  <c r="H295" i="9"/>
  <c r="K295" i="9"/>
  <c r="M295" i="9"/>
  <c r="N1480" i="6"/>
  <c r="N1590" i="6" s="1"/>
  <c r="N1645" i="6" s="1"/>
  <c r="P27" i="6"/>
  <c r="H252" i="9"/>
  <c r="G209" i="9"/>
  <c r="P295" i="9"/>
  <c r="N252" i="9"/>
  <c r="K824" i="6"/>
  <c r="K825" i="6" s="1"/>
  <c r="G824" i="6"/>
  <c r="G825" i="6" s="1"/>
  <c r="H832" i="6"/>
  <c r="J1490" i="6"/>
  <c r="J1600" i="6" s="1"/>
  <c r="J1655" i="6" s="1"/>
  <c r="J1491" i="6"/>
  <c r="J1601" i="6" s="1"/>
  <c r="J1656" i="6" s="1"/>
  <c r="J1492" i="6"/>
  <c r="J1602" i="6" s="1"/>
  <c r="J1657" i="6" s="1"/>
  <c r="J1500" i="6"/>
  <c r="J1610" i="6" s="1"/>
  <c r="J1665" i="6" s="1"/>
  <c r="J1502" i="6"/>
  <c r="J1612" i="6" s="1"/>
  <c r="J1667" i="6" s="1"/>
  <c r="K1670" i="6"/>
  <c r="G1858" i="6"/>
  <c r="O1856" i="6"/>
  <c r="N1493" i="6"/>
  <c r="N1603" i="6" s="1"/>
  <c r="N1658" i="6" s="1"/>
  <c r="M1519" i="6"/>
  <c r="M1629" i="6" s="1"/>
  <c r="M1684" i="6" s="1"/>
  <c r="M1520" i="6"/>
  <c r="M1630" i="6" s="1"/>
  <c r="M1685" i="6" s="1"/>
  <c r="M1521" i="6"/>
  <c r="M1631" i="6" s="1"/>
  <c r="M1686" i="6" s="1"/>
  <c r="E128" i="78"/>
  <c r="E129" i="78"/>
  <c r="E130" i="78"/>
  <c r="F128" i="78"/>
  <c r="F129" i="78"/>
  <c r="F130" i="78"/>
  <c r="N947" i="6"/>
  <c r="J74" i="6"/>
  <c r="I58" i="6"/>
  <c r="I59" i="6" s="1"/>
  <c r="I60" i="6" s="1"/>
  <c r="I61" i="6" s="1"/>
  <c r="I62" i="6" s="1"/>
  <c r="I63" i="6" s="1"/>
  <c r="I64" i="6" s="1"/>
  <c r="I65" i="6" s="1"/>
  <c r="I66" i="6" s="1"/>
  <c r="I67" i="6" s="1"/>
  <c r="I68" i="6" s="1"/>
  <c r="I69" i="6" s="1"/>
  <c r="I70" i="6" s="1"/>
  <c r="K1058" i="6"/>
  <c r="K1168" i="6" s="1"/>
  <c r="K1059" i="6"/>
  <c r="K1169" i="6" s="1"/>
  <c r="K1047" i="6"/>
  <c r="K1157" i="6" s="1"/>
  <c r="K1078" i="6"/>
  <c r="K1070" i="6"/>
  <c r="G1136" i="6"/>
  <c r="G1741" i="6" s="1"/>
  <c r="G1796" i="6" s="1"/>
  <c r="G1113" i="6"/>
  <c r="G1718" i="6" s="1"/>
  <c r="G1773" i="6" s="1"/>
  <c r="G1139" i="6"/>
  <c r="G1120" i="6"/>
  <c r="G1725" i="6" s="1"/>
  <c r="G1780" i="6" s="1"/>
  <c r="G1102" i="6"/>
  <c r="G1707" i="6" s="1"/>
  <c r="G1762" i="6" s="1"/>
  <c r="G1112" i="6"/>
  <c r="G1717" i="6" s="1"/>
  <c r="G1772" i="6" s="1"/>
  <c r="G1105" i="6"/>
  <c r="G1710" i="6" s="1"/>
  <c r="G1765" i="6" s="1"/>
  <c r="K1097" i="6"/>
  <c r="K1702" i="6" s="1"/>
  <c r="K1757" i="6" s="1"/>
  <c r="K1113" i="6"/>
  <c r="K1718" i="6" s="1"/>
  <c r="K1773" i="6" s="1"/>
  <c r="K1112" i="6"/>
  <c r="K1717" i="6" s="1"/>
  <c r="K1772" i="6" s="1"/>
  <c r="L1050" i="6"/>
  <c r="L1160" i="6" s="1"/>
  <c r="L1097" i="6"/>
  <c r="L1702" i="6" s="1"/>
  <c r="L1757" i="6" s="1"/>
  <c r="K1125" i="6"/>
  <c r="H1070" i="6"/>
  <c r="H1180" i="6" s="1"/>
  <c r="H1216" i="6" s="1"/>
  <c r="H1061" i="6"/>
  <c r="H1171" i="6" s="1"/>
  <c r="H1085" i="6"/>
  <c r="H1195" i="6" s="1"/>
  <c r="H1092" i="6"/>
  <c r="H1202" i="6" s="1"/>
  <c r="K1510" i="6"/>
  <c r="K1620" i="6" s="1"/>
  <c r="K1675" i="6" s="1"/>
  <c r="N1472" i="6"/>
  <c r="N1582" i="6" s="1"/>
  <c r="N1637" i="6" s="1"/>
  <c r="K1106" i="6"/>
  <c r="K1711" i="6" s="1"/>
  <c r="K1766" i="6" s="1"/>
  <c r="G1115" i="6"/>
  <c r="G1720" i="6" s="1"/>
  <c r="G1775" i="6" s="1"/>
  <c r="G1109" i="6"/>
  <c r="G1252" i="6" s="1"/>
  <c r="G1098" i="6"/>
  <c r="G1241" i="6" s="1"/>
  <c r="G1123" i="6"/>
  <c r="G1266" i="6" s="1"/>
  <c r="G1118" i="6"/>
  <c r="G1261" i="6" s="1"/>
  <c r="N1487" i="6"/>
  <c r="N1597" i="6" s="1"/>
  <c r="N1652" i="6" s="1"/>
  <c r="K1061" i="6"/>
  <c r="K1171" i="6" s="1"/>
  <c r="G1084" i="6"/>
  <c r="G1194" i="6" s="1"/>
  <c r="G1075" i="6"/>
  <c r="K1109" i="6"/>
  <c r="G1111" i="6"/>
  <c r="G1716" i="6" s="1"/>
  <c r="G1771" i="6" s="1"/>
  <c r="G1071" i="6"/>
  <c r="G1893" i="6" s="1"/>
  <c r="I1853" i="6"/>
  <c r="J1068" i="6"/>
  <c r="J1178" i="6" s="1"/>
  <c r="J1058" i="6"/>
  <c r="J1113" i="6"/>
  <c r="J1718" i="6" s="1"/>
  <c r="J1773" i="6" s="1"/>
  <c r="J1106" i="6"/>
  <c r="J1133" i="6"/>
  <c r="J1115" i="6"/>
  <c r="J1258" i="6" s="1"/>
  <c r="J1102" i="6"/>
  <c r="J1707" i="6" s="1"/>
  <c r="J1762" i="6" s="1"/>
  <c r="J1118" i="6"/>
  <c r="J1143" i="6"/>
  <c r="J1748" i="6" s="1"/>
  <c r="J1803" i="6" s="1"/>
  <c r="J1132" i="6"/>
  <c r="J1275" i="6" s="1"/>
  <c r="J1134" i="6"/>
  <c r="J1277" i="6" s="1"/>
  <c r="J1142" i="6"/>
  <c r="J1747" i="6" s="1"/>
  <c r="J1802" i="6" s="1"/>
  <c r="J1101" i="6"/>
  <c r="G1058" i="6"/>
  <c r="G1059" i="6"/>
  <c r="G1169" i="6" s="1"/>
  <c r="G1087" i="6"/>
  <c r="G1197" i="6" s="1"/>
  <c r="G1063" i="6"/>
  <c r="G1173" i="6" s="1"/>
  <c r="G1085" i="6"/>
  <c r="G1195" i="6" s="1"/>
  <c r="G1089" i="6"/>
  <c r="G1199" i="6" s="1"/>
  <c r="L1125" i="6"/>
  <c r="L1268" i="6" s="1"/>
  <c r="L1054" i="6"/>
  <c r="L1164" i="6" s="1"/>
  <c r="L1111" i="6"/>
  <c r="L1716" i="6" s="1"/>
  <c r="L1771" i="6" s="1"/>
  <c r="O1479" i="6"/>
  <c r="O1589" i="6" s="1"/>
  <c r="O1644" i="6" s="1"/>
  <c r="L1106" i="6"/>
  <c r="L1249" i="6" s="1"/>
  <c r="O1493" i="6"/>
  <c r="O1603" i="6" s="1"/>
  <c r="O1658" i="6" s="1"/>
  <c r="L1062" i="6"/>
  <c r="L1172" i="6" s="1"/>
  <c r="K1144" i="6"/>
  <c r="K1749" i="6" s="1"/>
  <c r="K1804" i="6" s="1"/>
  <c r="G1050" i="6"/>
  <c r="G1160" i="6" s="1"/>
  <c r="K1142" i="6"/>
  <c r="K1747" i="6" s="1"/>
  <c r="K1802" i="6" s="1"/>
  <c r="H1050" i="6"/>
  <c r="H1160" i="6" s="1"/>
  <c r="H1043" i="6"/>
  <c r="H1153" i="6" s="1"/>
  <c r="H1078" i="6"/>
  <c r="H1188" i="6" s="1"/>
  <c r="H1074" i="6"/>
  <c r="H1184" i="6" s="1"/>
  <c r="H1086" i="6"/>
  <c r="H1196" i="6" s="1"/>
  <c r="K1119" i="6"/>
  <c r="K1133" i="6"/>
  <c r="K1276" i="6" s="1"/>
  <c r="G1138" i="6"/>
  <c r="G1743" i="6" s="1"/>
  <c r="G1798" i="6" s="1"/>
  <c r="G1125" i="6"/>
  <c r="G1730" i="6" s="1"/>
  <c r="G1785" i="6" s="1"/>
  <c r="G1129" i="6"/>
  <c r="G1272" i="6" s="1"/>
  <c r="G1142" i="6"/>
  <c r="G1747" i="6" s="1"/>
  <c r="G1802" i="6" s="1"/>
  <c r="G1097" i="6"/>
  <c r="G1702" i="6" s="1"/>
  <c r="G1757" i="6" s="1"/>
  <c r="R1501" i="6"/>
  <c r="R1611" i="6" s="1"/>
  <c r="R1666" i="6" s="1"/>
  <c r="O1499" i="6"/>
  <c r="O1609" i="6" s="1"/>
  <c r="O1664" i="6" s="1"/>
  <c r="N1489" i="6"/>
  <c r="N1599" i="6" s="1"/>
  <c r="N1654" i="6" s="1"/>
  <c r="K1107" i="6"/>
  <c r="K1712" i="6" s="1"/>
  <c r="K1767" i="6" s="1"/>
  <c r="K1064" i="6"/>
  <c r="K1174" i="6" s="1"/>
  <c r="G1092" i="6"/>
  <c r="G1202" i="6" s="1"/>
  <c r="H1129" i="6"/>
  <c r="H1272" i="6" s="1"/>
  <c r="H1143" i="6"/>
  <c r="H1748" i="6" s="1"/>
  <c r="H1803" i="6" s="1"/>
  <c r="K1073" i="6"/>
  <c r="K1183" i="6" s="1"/>
  <c r="N1495" i="6"/>
  <c r="N1605" i="6" s="1"/>
  <c r="N1660" i="6" s="1"/>
  <c r="K1050" i="6"/>
  <c r="K1160" i="6" s="1"/>
  <c r="K1077" i="6"/>
  <c r="K1187" i="6" s="1"/>
  <c r="G1042" i="6"/>
  <c r="L1070" i="6"/>
  <c r="L1180" i="6" s="1"/>
  <c r="L1216" i="6" s="1"/>
  <c r="L1126" i="6"/>
  <c r="L1269" i="6" s="1"/>
  <c r="L1088" i="6"/>
  <c r="L1198" i="6" s="1"/>
  <c r="L1115" i="6"/>
  <c r="L1133" i="6"/>
  <c r="L1738" i="6" s="1"/>
  <c r="L1793" i="6" s="1"/>
  <c r="L1087" i="6"/>
  <c r="L1197" i="6" s="1"/>
  <c r="N1499" i="6"/>
  <c r="N1609" i="6" s="1"/>
  <c r="N1664" i="6" s="1"/>
  <c r="L1073" i="6"/>
  <c r="L1183" i="6" s="1"/>
  <c r="L1042" i="6"/>
  <c r="L1152" i="6" s="1"/>
  <c r="G1067" i="6"/>
  <c r="K1145" i="6"/>
  <c r="K1288" i="6" s="1"/>
  <c r="K1115" i="6"/>
  <c r="H1051" i="6"/>
  <c r="H1042" i="6"/>
  <c r="H1152" i="6" s="1"/>
  <c r="H1057" i="6"/>
  <c r="H1071" i="6"/>
  <c r="H1181" i="6" s="1"/>
  <c r="H1065" i="6"/>
  <c r="H1175" i="6" s="1"/>
  <c r="H1069" i="6"/>
  <c r="H1179" i="6" s="1"/>
  <c r="H1053" i="6"/>
  <c r="H1163" i="6" s="1"/>
  <c r="J1081" i="6"/>
  <c r="J1061" i="6"/>
  <c r="J1066" i="6"/>
  <c r="J1176" i="6" s="1"/>
  <c r="J1050" i="6"/>
  <c r="J1160" i="6" s="1"/>
  <c r="J1088" i="6"/>
  <c r="J1198" i="6" s="1"/>
  <c r="J1092" i="6"/>
  <c r="J1202" i="6" s="1"/>
  <c r="J1049" i="6"/>
  <c r="J1090" i="6"/>
  <c r="J1200" i="6" s="1"/>
  <c r="J1056" i="6"/>
  <c r="K1139" i="6"/>
  <c r="L1084" i="6" s="1"/>
  <c r="L1194" i="6" s="1"/>
  <c r="K1116" i="6"/>
  <c r="K1259" i="6" s="1"/>
  <c r="K1102" i="6"/>
  <c r="K1707" i="6" s="1"/>
  <c r="K1762" i="6" s="1"/>
  <c r="G1144" i="6"/>
  <c r="G1749" i="6" s="1"/>
  <c r="G1804" i="6" s="1"/>
  <c r="G1134" i="6"/>
  <c r="G1739" i="6" s="1"/>
  <c r="G1794" i="6" s="1"/>
  <c r="G1122" i="6"/>
  <c r="G1727" i="6" s="1"/>
  <c r="G1782" i="6" s="1"/>
  <c r="G1127" i="6"/>
  <c r="G1732" i="6" s="1"/>
  <c r="G1787" i="6" s="1"/>
  <c r="G1137" i="6"/>
  <c r="G1742" i="6" s="1"/>
  <c r="G1797" i="6" s="1"/>
  <c r="G1108" i="6"/>
  <c r="G1713" i="6" s="1"/>
  <c r="G1768" i="6" s="1"/>
  <c r="G1145" i="6"/>
  <c r="G1750" i="6" s="1"/>
  <c r="G1805" i="6" s="1"/>
  <c r="G1110" i="6"/>
  <c r="G1715" i="6" s="1"/>
  <c r="G1770" i="6" s="1"/>
  <c r="G1133" i="6"/>
  <c r="G1509" i="6"/>
  <c r="G1619" i="6" s="1"/>
  <c r="G1674" i="6" s="1"/>
  <c r="O1483" i="6"/>
  <c r="O1593" i="6" s="1"/>
  <c r="O1648" i="6" s="1"/>
  <c r="N1502" i="6"/>
  <c r="N1612" i="6" s="1"/>
  <c r="N1667" i="6" s="1"/>
  <c r="K1063" i="6"/>
  <c r="K1885" i="6" s="1"/>
  <c r="K1090" i="6"/>
  <c r="G1086" i="6"/>
  <c r="G1196" i="6" s="1"/>
  <c r="G1052" i="6"/>
  <c r="G1162" i="6" s="1"/>
  <c r="G1210" i="6" s="1"/>
  <c r="G1047" i="6"/>
  <c r="J1112" i="6"/>
  <c r="J1717" i="6" s="1"/>
  <c r="J1772" i="6" s="1"/>
  <c r="J1117" i="6"/>
  <c r="J1129" i="6"/>
  <c r="J1734" i="6" s="1"/>
  <c r="J1789" i="6" s="1"/>
  <c r="J1135" i="6"/>
  <c r="J1740" i="6" s="1"/>
  <c r="J1795" i="6" s="1"/>
  <c r="J1145" i="6"/>
  <c r="J1288" i="6" s="1"/>
  <c r="J1108" i="6"/>
  <c r="J1251" i="6" s="1"/>
  <c r="J1089" i="6"/>
  <c r="J1199" i="6" s="1"/>
  <c r="G1106" i="6"/>
  <c r="G1711" i="6" s="1"/>
  <c r="G1766" i="6" s="1"/>
  <c r="G1131" i="6"/>
  <c r="G1274" i="6" s="1"/>
  <c r="K1052" i="6"/>
  <c r="K1162" i="6" s="1"/>
  <c r="K1210" i="6" s="1"/>
  <c r="J1107" i="6"/>
  <c r="J1250" i="6" s="1"/>
  <c r="M824" i="6"/>
  <c r="I824" i="6"/>
  <c r="I825" i="6" s="1"/>
  <c r="L832" i="6"/>
  <c r="S1855" i="6"/>
  <c r="O947" i="6"/>
  <c r="N1492" i="6"/>
  <c r="N1602" i="6" s="1"/>
  <c r="N1657" i="6" s="1"/>
  <c r="G1091" i="6"/>
  <c r="G1201" i="6" s="1"/>
  <c r="I1706" i="6"/>
  <c r="I1761" i="6" s="1"/>
  <c r="K1132" i="6"/>
  <c r="K1275" i="6" s="1"/>
  <c r="K1100" i="6"/>
  <c r="K1705" i="6" s="1"/>
  <c r="K1760" i="6" s="1"/>
  <c r="K1127" i="6"/>
  <c r="K1732" i="6" s="1"/>
  <c r="K1787" i="6" s="1"/>
  <c r="K1134" i="6"/>
  <c r="G1128" i="6"/>
  <c r="G1733" i="6" s="1"/>
  <c r="G1788" i="6" s="1"/>
  <c r="G1100" i="6"/>
  <c r="G1243" i="6" s="1"/>
  <c r="G1114" i="6"/>
  <c r="G1719" i="6" s="1"/>
  <c r="G1774" i="6" s="1"/>
  <c r="G1135" i="6"/>
  <c r="G1902" i="6" s="1"/>
  <c r="G1147" i="6"/>
  <c r="G1752" i="6" s="1"/>
  <c r="G1807" i="6" s="1"/>
  <c r="G1103" i="6"/>
  <c r="G1708" i="6" s="1"/>
  <c r="G1763" i="6" s="1"/>
  <c r="G1143" i="6"/>
  <c r="G1748" i="6" s="1"/>
  <c r="G1803" i="6" s="1"/>
  <c r="G1132" i="6"/>
  <c r="G1101" i="6"/>
  <c r="G1706" i="6" s="1"/>
  <c r="G1761" i="6" s="1"/>
  <c r="N1479" i="6"/>
  <c r="N1589" i="6" s="1"/>
  <c r="N1644" i="6" s="1"/>
  <c r="K1105" i="6"/>
  <c r="K1710" i="6" s="1"/>
  <c r="K1765" i="6" s="1"/>
  <c r="K1092" i="6"/>
  <c r="K1202" i="6" s="1"/>
  <c r="K1067" i="6"/>
  <c r="K1177" i="6" s="1"/>
  <c r="K1080" i="6"/>
  <c r="K1190" i="6" s="1"/>
  <c r="G1073" i="6"/>
  <c r="G1183" i="6" s="1"/>
  <c r="G1064" i="6"/>
  <c r="G1174" i="6" s="1"/>
  <c r="G1082" i="6"/>
  <c r="G1192" i="6" s="1"/>
  <c r="G1116" i="6"/>
  <c r="G1721" i="6" s="1"/>
  <c r="G1776" i="6" s="1"/>
  <c r="K1043" i="6"/>
  <c r="K1153" i="6" s="1"/>
  <c r="N1496" i="6"/>
  <c r="N1606" i="6" s="1"/>
  <c r="N1661" i="6" s="1"/>
  <c r="L824" i="6"/>
  <c r="H824" i="6"/>
  <c r="H825" i="6" s="1"/>
  <c r="K1471" i="6"/>
  <c r="K1581" i="6" s="1"/>
  <c r="K1636" i="6" s="1"/>
  <c r="H1055" i="6"/>
  <c r="H1165" i="6" s="1"/>
  <c r="H1058" i="6"/>
  <c r="H1168" i="6" s="1"/>
  <c r="L1718" i="6"/>
  <c r="L1773" i="6" s="1"/>
  <c r="H1113" i="6"/>
  <c r="H1718" i="6" s="1"/>
  <c r="H1111" i="6"/>
  <c r="H1254" i="6" s="1"/>
  <c r="H1098" i="6"/>
  <c r="H1703" i="6" s="1"/>
  <c r="H1758" i="6" s="1"/>
  <c r="H1108" i="6"/>
  <c r="H1251" i="6" s="1"/>
  <c r="P1520" i="6"/>
  <c r="P1630" i="6" s="1"/>
  <c r="P1685" i="6" s="1"/>
  <c r="J1858" i="6"/>
  <c r="F137" i="78" s="1"/>
  <c r="N824" i="6"/>
  <c r="J824" i="6"/>
  <c r="J825" i="6" s="1"/>
  <c r="I832" i="6"/>
  <c r="L1256" i="6"/>
  <c r="G1476" i="6"/>
  <c r="G1586" i="6" s="1"/>
  <c r="G1641" i="6" s="1"/>
  <c r="L1477" i="6"/>
  <c r="L1587" i="6" s="1"/>
  <c r="L1642" i="6" s="1"/>
  <c r="H1484" i="6"/>
  <c r="H1594" i="6" s="1"/>
  <c r="H1649" i="6" s="1"/>
  <c r="L1484" i="6"/>
  <c r="L1594" i="6" s="1"/>
  <c r="L1649" i="6" s="1"/>
  <c r="O1485" i="6"/>
  <c r="O1595" i="6" s="1"/>
  <c r="O1650" i="6" s="1"/>
  <c r="K1489" i="6"/>
  <c r="K1599" i="6" s="1"/>
  <c r="K1654" i="6" s="1"/>
  <c r="G1490" i="6"/>
  <c r="G1600" i="6" s="1"/>
  <c r="G1655" i="6" s="1"/>
  <c r="G1722" i="6"/>
  <c r="G1777" i="6" s="1"/>
  <c r="H1493" i="6"/>
  <c r="H1603" i="6" s="1"/>
  <c r="H1658" i="6" s="1"/>
  <c r="L1493" i="6"/>
  <c r="L1603" i="6" s="1"/>
  <c r="L1658" i="6" s="1"/>
  <c r="H1494" i="6"/>
  <c r="H1604" i="6" s="1"/>
  <c r="H1659" i="6" s="1"/>
  <c r="L1494" i="6"/>
  <c r="L1604" i="6" s="1"/>
  <c r="L1659" i="6" s="1"/>
  <c r="H1495" i="6"/>
  <c r="H1605" i="6" s="1"/>
  <c r="H1660" i="6" s="1"/>
  <c r="K1501" i="6"/>
  <c r="K1611" i="6" s="1"/>
  <c r="K1666" i="6" s="1"/>
  <c r="H1507" i="6"/>
  <c r="H1617" i="6" s="1"/>
  <c r="H1672" i="6" s="1"/>
  <c r="L1517" i="6"/>
  <c r="L1627" i="6" s="1"/>
  <c r="L1682" i="6" s="1"/>
  <c r="H1518" i="6"/>
  <c r="H1628" i="6" s="1"/>
  <c r="H1683" i="6" s="1"/>
  <c r="H1519" i="6"/>
  <c r="H1629" i="6" s="1"/>
  <c r="H1684" i="6" s="1"/>
  <c r="N1853" i="6"/>
  <c r="H1853" i="6"/>
  <c r="I1060" i="6"/>
  <c r="I1170" i="6" s="1"/>
  <c r="I1058" i="6"/>
  <c r="I1168" i="6" s="1"/>
  <c r="M1126" i="6"/>
  <c r="M1731" i="6" s="1"/>
  <c r="M1786" i="6" s="1"/>
  <c r="M1113" i="6"/>
  <c r="M1718" i="6" s="1"/>
  <c r="I1097" i="6"/>
  <c r="I1240" i="6" s="1"/>
  <c r="I1113" i="6"/>
  <c r="I1718" i="6" s="1"/>
  <c r="F146" i="78"/>
  <c r="D146" i="78"/>
  <c r="C146" i="78"/>
  <c r="E146" i="78"/>
  <c r="O970" i="6"/>
  <c r="O958" i="6"/>
  <c r="O942" i="6"/>
  <c r="Q1029" i="6"/>
  <c r="R974" i="6" s="1"/>
  <c r="Q974" i="6"/>
  <c r="R1486" i="6"/>
  <c r="R1596" i="6" s="1"/>
  <c r="R1651" i="6" s="1"/>
  <c r="F75" i="6"/>
  <c r="G74" i="6"/>
  <c r="M1119" i="6"/>
  <c r="N1119" i="6" s="1"/>
  <c r="M1070" i="6"/>
  <c r="M1180" i="6" s="1"/>
  <c r="O974" i="6"/>
  <c r="M1060" i="6"/>
  <c r="O981" i="6"/>
  <c r="M1103" i="6"/>
  <c r="M1708" i="6" s="1"/>
  <c r="M1763" i="6" s="1"/>
  <c r="O994" i="6"/>
  <c r="O998" i="6"/>
  <c r="P943" i="6" s="1"/>
  <c r="I1128" i="6"/>
  <c r="I1271" i="6" s="1"/>
  <c r="O980" i="6"/>
  <c r="H1121" i="6"/>
  <c r="H1141" i="6"/>
  <c r="H1118" i="6"/>
  <c r="H1723" i="6" s="1"/>
  <c r="H1778" i="6" s="1"/>
  <c r="H1134" i="6"/>
  <c r="H1739" i="6" s="1"/>
  <c r="H1794" i="6" s="1"/>
  <c r="H1144" i="6"/>
  <c r="H1122" i="6"/>
  <c r="H1123" i="6"/>
  <c r="H1266" i="6" s="1"/>
  <c r="O965" i="6"/>
  <c r="I1091" i="6"/>
  <c r="I1201" i="6" s="1"/>
  <c r="I1045" i="6"/>
  <c r="I1155" i="6" s="1"/>
  <c r="I1053" i="6"/>
  <c r="I1163" i="6" s="1"/>
  <c r="I1051" i="6"/>
  <c r="I1161" i="6" s="1"/>
  <c r="I1063" i="6"/>
  <c r="I1173" i="6" s="1"/>
  <c r="I1078" i="6"/>
  <c r="I1188" i="6" s="1"/>
  <c r="P1035" i="6"/>
  <c r="Q980" i="6" s="1"/>
  <c r="M1106" i="6"/>
  <c r="N1051" i="6" s="1"/>
  <c r="N1161" i="6" s="1"/>
  <c r="I1142" i="6"/>
  <c r="I1285" i="6" s="1"/>
  <c r="I1064" i="6"/>
  <c r="I1174" i="6" s="1"/>
  <c r="J1742" i="6"/>
  <c r="J1797" i="6" s="1"/>
  <c r="O1480" i="6"/>
  <c r="O1590" i="6" s="1"/>
  <c r="O1645" i="6" s="1"/>
  <c r="L1476" i="6"/>
  <c r="L1586" i="6" s="1"/>
  <c r="L1641" i="6" s="1"/>
  <c r="K1480" i="6"/>
  <c r="K1590" i="6" s="1"/>
  <c r="K1645" i="6" s="1"/>
  <c r="L1481" i="6"/>
  <c r="L1591" i="6" s="1"/>
  <c r="L1646" i="6" s="1"/>
  <c r="L1482" i="6"/>
  <c r="L1592" i="6" s="1"/>
  <c r="L1647" i="6" s="1"/>
  <c r="H1483" i="6"/>
  <c r="H1593" i="6" s="1"/>
  <c r="H1648" i="6" s="1"/>
  <c r="L1483" i="6"/>
  <c r="L1593" i="6" s="1"/>
  <c r="L1648" i="6" s="1"/>
  <c r="G1488" i="6"/>
  <c r="G1598" i="6" s="1"/>
  <c r="G1653" i="6" s="1"/>
  <c r="K1488" i="6"/>
  <c r="K1598" i="6" s="1"/>
  <c r="K1653" i="6" s="1"/>
  <c r="L1489" i="6"/>
  <c r="L1599" i="6" s="1"/>
  <c r="L1654" i="6" s="1"/>
  <c r="H1490" i="6"/>
  <c r="H1600" i="6" s="1"/>
  <c r="H1655" i="6" s="1"/>
  <c r="L1501" i="6"/>
  <c r="L1611" i="6" s="1"/>
  <c r="L1666" i="6" s="1"/>
  <c r="G1504" i="6"/>
  <c r="G1614" i="6" s="1"/>
  <c r="G1669" i="6" s="1"/>
  <c r="K1504" i="6"/>
  <c r="K1614" i="6" s="1"/>
  <c r="K1669" i="6" s="1"/>
  <c r="L1505" i="6"/>
  <c r="L1615" i="6" s="1"/>
  <c r="L1670" i="6" s="1"/>
  <c r="H1506" i="6"/>
  <c r="H1616" i="6" s="1"/>
  <c r="H1671" i="6" s="1"/>
  <c r="L1506" i="6"/>
  <c r="L1616" i="6" s="1"/>
  <c r="L1671" i="6" s="1"/>
  <c r="K1509" i="6"/>
  <c r="K1619" i="6" s="1"/>
  <c r="K1674" i="6" s="1"/>
  <c r="L1513" i="6"/>
  <c r="L1623" i="6" s="1"/>
  <c r="L1678" i="6" s="1"/>
  <c r="L1515" i="6"/>
  <c r="L1625" i="6" s="1"/>
  <c r="L1680" i="6" s="1"/>
  <c r="N1501" i="6"/>
  <c r="N1611" i="6" s="1"/>
  <c r="N1666" i="6" s="1"/>
  <c r="J1501" i="6"/>
  <c r="J1611" i="6" s="1"/>
  <c r="J1666" i="6" s="1"/>
  <c r="F45" i="91"/>
  <c r="G1153" i="6"/>
  <c r="L1067" i="6"/>
  <c r="L1177" i="6" s="1"/>
  <c r="O1506" i="6"/>
  <c r="O1616" i="6" s="1"/>
  <c r="O1671" i="6" s="1"/>
  <c r="H1472" i="6"/>
  <c r="H1582" i="6" s="1"/>
  <c r="H1637" i="6" s="1"/>
  <c r="L1472" i="6"/>
  <c r="L1582" i="6" s="1"/>
  <c r="L1637" i="6" s="1"/>
  <c r="H1474" i="6"/>
  <c r="H1584" i="6" s="1"/>
  <c r="H1639" i="6" s="1"/>
  <c r="L1475" i="6"/>
  <c r="L1585" i="6" s="1"/>
  <c r="L1640" i="6" s="1"/>
  <c r="L1480" i="6"/>
  <c r="L1590" i="6" s="1"/>
  <c r="L1645" i="6" s="1"/>
  <c r="G1485" i="6"/>
  <c r="G1595" i="6" s="1"/>
  <c r="G1650" i="6" s="1"/>
  <c r="G1486" i="6"/>
  <c r="G1596" i="6" s="1"/>
  <c r="G1651" i="6" s="1"/>
  <c r="K1486" i="6"/>
  <c r="K1596" i="6" s="1"/>
  <c r="K1651" i="6" s="1"/>
  <c r="H1488" i="6"/>
  <c r="H1598" i="6" s="1"/>
  <c r="H1653" i="6" s="1"/>
  <c r="L1488" i="6"/>
  <c r="L1598" i="6" s="1"/>
  <c r="L1653" i="6" s="1"/>
  <c r="O1490" i="6"/>
  <c r="O1600" i="6" s="1"/>
  <c r="O1655" i="6" s="1"/>
  <c r="P1491" i="6"/>
  <c r="P1601" i="6" s="1"/>
  <c r="P1656" i="6" s="1"/>
  <c r="H1497" i="6"/>
  <c r="H1607" i="6" s="1"/>
  <c r="H1662" i="6" s="1"/>
  <c r="L1497" i="6"/>
  <c r="L1607" i="6" s="1"/>
  <c r="L1662" i="6" s="1"/>
  <c r="H1498" i="6"/>
  <c r="H1608" i="6" s="1"/>
  <c r="H1663" i="6" s="1"/>
  <c r="L1498" i="6"/>
  <c r="L1608" i="6" s="1"/>
  <c r="L1663" i="6" s="1"/>
  <c r="H1499" i="6"/>
  <c r="H1609" i="6" s="1"/>
  <c r="H1664" i="6" s="1"/>
  <c r="L1499" i="6"/>
  <c r="L1609" i="6" s="1"/>
  <c r="L1664" i="6" s="1"/>
  <c r="H1502" i="6"/>
  <c r="H1612" i="6" s="1"/>
  <c r="H1667" i="6" s="1"/>
  <c r="L1502" i="6"/>
  <c r="L1612" i="6" s="1"/>
  <c r="L1667" i="6" s="1"/>
  <c r="H1504" i="6"/>
  <c r="H1614" i="6" s="1"/>
  <c r="H1669" i="6" s="1"/>
  <c r="L1504" i="6"/>
  <c r="L1614" i="6" s="1"/>
  <c r="L1669" i="6" s="1"/>
  <c r="G1508" i="6"/>
  <c r="G1618" i="6" s="1"/>
  <c r="G1673" i="6" s="1"/>
  <c r="H1509" i="6"/>
  <c r="H1619" i="6" s="1"/>
  <c r="H1674" i="6" s="1"/>
  <c r="L1509" i="6"/>
  <c r="L1619" i="6" s="1"/>
  <c r="L1674" i="6" s="1"/>
  <c r="L1510" i="6"/>
  <c r="L1620" i="6" s="1"/>
  <c r="L1675" i="6" s="1"/>
  <c r="H1511" i="6"/>
  <c r="H1621" i="6" s="1"/>
  <c r="H1676" i="6" s="1"/>
  <c r="L1511" i="6"/>
  <c r="L1621" i="6" s="1"/>
  <c r="L1676" i="6" s="1"/>
  <c r="H1512" i="6"/>
  <c r="H1622" i="6" s="1"/>
  <c r="H1677" i="6" s="1"/>
  <c r="L1512" i="6"/>
  <c r="L1622" i="6" s="1"/>
  <c r="L1677" i="6" s="1"/>
  <c r="E45" i="91"/>
  <c r="P1020" i="6"/>
  <c r="P965" i="6"/>
  <c r="P958" i="6"/>
  <c r="P1013" i="6"/>
  <c r="Q958" i="6" s="1"/>
  <c r="I1102" i="6"/>
  <c r="I1107" i="6"/>
  <c r="I1712" i="6" s="1"/>
  <c r="I1767" i="6" s="1"/>
  <c r="I1119" i="6"/>
  <c r="I1724" i="6" s="1"/>
  <c r="I1779" i="6" s="1"/>
  <c r="I1106" i="6"/>
  <c r="I1249" i="6" s="1"/>
  <c r="I1139" i="6"/>
  <c r="I1744" i="6" s="1"/>
  <c r="I1799" i="6" s="1"/>
  <c r="I1100" i="6"/>
  <c r="I1705" i="6" s="1"/>
  <c r="I1760" i="6" s="1"/>
  <c r="I1111" i="6"/>
  <c r="I1716" i="6" s="1"/>
  <c r="I1771" i="6" s="1"/>
  <c r="I1122" i="6"/>
  <c r="I1265" i="6" s="1"/>
  <c r="I1134" i="6"/>
  <c r="I1277" i="6" s="1"/>
  <c r="I1118" i="6"/>
  <c r="I1261" i="6" s="1"/>
  <c r="I1143" i="6"/>
  <c r="I1748" i="6" s="1"/>
  <c r="I1803" i="6" s="1"/>
  <c r="I1138" i="6"/>
  <c r="I1281" i="6" s="1"/>
  <c r="I1110" i="6"/>
  <c r="I1253" i="6" s="1"/>
  <c r="I1130" i="6"/>
  <c r="I1735" i="6" s="1"/>
  <c r="I1790" i="6" s="1"/>
  <c r="I1146" i="6"/>
  <c r="I1751" i="6" s="1"/>
  <c r="I1806" i="6" s="1"/>
  <c r="I1140" i="6"/>
  <c r="I1745" i="6" s="1"/>
  <c r="I1800" i="6" s="1"/>
  <c r="O937" i="6"/>
  <c r="I1121" i="6"/>
  <c r="I1120" i="6"/>
  <c r="I1144" i="6"/>
  <c r="I1287" i="6" s="1"/>
  <c r="I1103" i="6"/>
  <c r="I1246" i="6" s="1"/>
  <c r="I1114" i="6"/>
  <c r="I1719" i="6" s="1"/>
  <c r="I1774" i="6" s="1"/>
  <c r="I1115" i="6"/>
  <c r="I1720" i="6" s="1"/>
  <c r="I1775" i="6" s="1"/>
  <c r="I1147" i="6"/>
  <c r="I1752" i="6" s="1"/>
  <c r="I1807" i="6" s="1"/>
  <c r="O1008" i="6"/>
  <c r="P953" i="6" s="1"/>
  <c r="I1104" i="6"/>
  <c r="I1141" i="6"/>
  <c r="I1746" i="6" s="1"/>
  <c r="I1801" i="6" s="1"/>
  <c r="I1125" i="6"/>
  <c r="I1730" i="6" s="1"/>
  <c r="I1785" i="6" s="1"/>
  <c r="I1105" i="6"/>
  <c r="I1248" i="6" s="1"/>
  <c r="I1109" i="6"/>
  <c r="N1484" i="6"/>
  <c r="N1594" i="6" s="1"/>
  <c r="N1649" i="6" s="1"/>
  <c r="I1098" i="6"/>
  <c r="I1241" i="6" s="1"/>
  <c r="H1088" i="6"/>
  <c r="H1198" i="6" s="1"/>
  <c r="H1063" i="6"/>
  <c r="H1079" i="6"/>
  <c r="H1189" i="6" s="1"/>
  <c r="I1112" i="6"/>
  <c r="I1255" i="6" s="1"/>
  <c r="I1300" i="6" s="1"/>
  <c r="I1129" i="6"/>
  <c r="I1734" i="6" s="1"/>
  <c r="I1789" i="6" s="1"/>
  <c r="I1145" i="6"/>
  <c r="I1288" i="6" s="1"/>
  <c r="I1108" i="6"/>
  <c r="I1713" i="6" s="1"/>
  <c r="I1768" i="6" s="1"/>
  <c r="I1123" i="6"/>
  <c r="I1266" i="6" s="1"/>
  <c r="I1131" i="6"/>
  <c r="I1274" i="6" s="1"/>
  <c r="E116" i="78"/>
  <c r="E117" i="78" s="1"/>
  <c r="E118" i="78" s="1"/>
  <c r="L1046" i="6"/>
  <c r="L1156" i="6" s="1"/>
  <c r="J1484" i="6"/>
  <c r="J1594" i="6" s="1"/>
  <c r="J1649" i="6" s="1"/>
  <c r="J1494" i="6"/>
  <c r="J1604" i="6" s="1"/>
  <c r="J1659" i="6" s="1"/>
  <c r="J1495" i="6"/>
  <c r="J1605" i="6" s="1"/>
  <c r="J1660" i="6" s="1"/>
  <c r="J1507" i="6"/>
  <c r="J1617" i="6" s="1"/>
  <c r="J1672" i="6" s="1"/>
  <c r="N1515" i="6"/>
  <c r="N1625" i="6" s="1"/>
  <c r="N1680" i="6" s="1"/>
  <c r="J1517" i="6"/>
  <c r="J1627" i="6" s="1"/>
  <c r="J1682" i="6" s="1"/>
  <c r="J1518" i="6"/>
  <c r="J1628" i="6" s="1"/>
  <c r="J1683" i="6" s="1"/>
  <c r="J1519" i="6"/>
  <c r="J1629" i="6" s="1"/>
  <c r="J1684" i="6" s="1"/>
  <c r="J1520" i="6"/>
  <c r="J1630" i="6" s="1"/>
  <c r="J1685" i="6" s="1"/>
  <c r="G1289" i="6"/>
  <c r="I1159" i="6"/>
  <c r="J1476" i="6"/>
  <c r="J1586" i="6" s="1"/>
  <c r="J1641" i="6" s="1"/>
  <c r="J1481" i="6"/>
  <c r="J1591" i="6" s="1"/>
  <c r="J1646" i="6" s="1"/>
  <c r="J1853" i="6"/>
  <c r="I1190" i="6"/>
  <c r="I1193" i="6"/>
  <c r="M1490" i="6"/>
  <c r="M1600" i="6" s="1"/>
  <c r="M1655" i="6" s="1"/>
  <c r="M1501" i="6"/>
  <c r="M1611" i="6" s="1"/>
  <c r="M1666" i="6" s="1"/>
  <c r="C116" i="78"/>
  <c r="J1856" i="6"/>
  <c r="D137" i="78" s="1"/>
  <c r="O969" i="6"/>
  <c r="J1857" i="6"/>
  <c r="E137" i="78" s="1"/>
  <c r="O1028" i="6"/>
  <c r="P1028" i="6" s="1"/>
  <c r="P1479" i="6"/>
  <c r="P1589" i="6" s="1"/>
  <c r="P1644" i="6" s="1"/>
  <c r="O967" i="6"/>
  <c r="N1491" i="6"/>
  <c r="N1601" i="6" s="1"/>
  <c r="N1656" i="6" s="1"/>
  <c r="I1048" i="6"/>
  <c r="I1158" i="6" s="1"/>
  <c r="I1059" i="6"/>
  <c r="I1169" i="6" s="1"/>
  <c r="I1079" i="6"/>
  <c r="I1189" i="6" s="1"/>
  <c r="I1088" i="6"/>
  <c r="I1050" i="6"/>
  <c r="I1160" i="6" s="1"/>
  <c r="I1056" i="6"/>
  <c r="I1166" i="6" s="1"/>
  <c r="I1042" i="6"/>
  <c r="I1152" i="6" s="1"/>
  <c r="I1073" i="6"/>
  <c r="I1183" i="6" s="1"/>
  <c r="I1055" i="6"/>
  <c r="I1165" i="6" s="1"/>
  <c r="I1067" i="6"/>
  <c r="I1177" i="6" s="1"/>
  <c r="I1057" i="6"/>
  <c r="I1167" i="6" s="1"/>
  <c r="I1212" i="6" s="1"/>
  <c r="I1090" i="6"/>
  <c r="I1200" i="6" s="1"/>
  <c r="I1069" i="6"/>
  <c r="I1179" i="6" s="1"/>
  <c r="I1052" i="6"/>
  <c r="I1089" i="6"/>
  <c r="I1199" i="6" s="1"/>
  <c r="I1070" i="6"/>
  <c r="I1180" i="6" s="1"/>
  <c r="I1216" i="6" s="1"/>
  <c r="I1066" i="6"/>
  <c r="I1176" i="6" s="1"/>
  <c r="I1092" i="6"/>
  <c r="I1202" i="6" s="1"/>
  <c r="I1075" i="6"/>
  <c r="I1185" i="6" s="1"/>
  <c r="I1047" i="6"/>
  <c r="I1061" i="6"/>
  <c r="I1171" i="6" s="1"/>
  <c r="I1084" i="6"/>
  <c r="I1194" i="6" s="1"/>
  <c r="I1086" i="6"/>
  <c r="I1196" i="6" s="1"/>
  <c r="I1046" i="6"/>
  <c r="I1054" i="6"/>
  <c r="I1164" i="6" s="1"/>
  <c r="I1068" i="6"/>
  <c r="I1178" i="6" s="1"/>
  <c r="I1081" i="6"/>
  <c r="I1191" i="6" s="1"/>
  <c r="I1076" i="6"/>
  <c r="I1186" i="6" s="1"/>
  <c r="I1062" i="6"/>
  <c r="I1172" i="6" s="1"/>
  <c r="I1082" i="6"/>
  <c r="I1192" i="6" s="1"/>
  <c r="I1087" i="6"/>
  <c r="I1197" i="6" s="1"/>
  <c r="I1077" i="6"/>
  <c r="I1187" i="6" s="1"/>
  <c r="I1074" i="6"/>
  <c r="I1184" i="6" s="1"/>
  <c r="I1071" i="6"/>
  <c r="I1181" i="6" s="1"/>
  <c r="I1043" i="6"/>
  <c r="I1153" i="6" s="1"/>
  <c r="I1085" i="6"/>
  <c r="I1195" i="6" s="1"/>
  <c r="Q1500" i="6"/>
  <c r="Q1610" i="6" s="1"/>
  <c r="Q1665" i="6" s="1"/>
  <c r="N1500" i="6"/>
  <c r="N1610" i="6" s="1"/>
  <c r="N1665" i="6" s="1"/>
  <c r="I1490" i="6"/>
  <c r="I1600" i="6" s="1"/>
  <c r="I1655" i="6" s="1"/>
  <c r="N1474" i="6"/>
  <c r="N1584" i="6" s="1"/>
  <c r="N1639" i="6" s="1"/>
  <c r="J1855" i="6"/>
  <c r="C137" i="78" s="1"/>
  <c r="P940" i="6"/>
  <c r="O971" i="6"/>
  <c r="N1481" i="6"/>
  <c r="N1591" i="6" s="1"/>
  <c r="N1646" i="6" s="1"/>
  <c r="L1109" i="6"/>
  <c r="M1054" i="6" s="1"/>
  <c r="M1164" i="6" s="1"/>
  <c r="N1482" i="6"/>
  <c r="N1592" i="6" s="1"/>
  <c r="N1647" i="6" s="1"/>
  <c r="G832" i="6"/>
  <c r="G46" i="91"/>
  <c r="O952" i="6"/>
  <c r="O1007" i="6"/>
  <c r="D116" i="78"/>
  <c r="D117" i="78" s="1"/>
  <c r="D118" i="78" s="1"/>
  <c r="Q1855" i="6"/>
  <c r="Q1857" i="6"/>
  <c r="Q1858" i="6"/>
  <c r="J1127" i="6"/>
  <c r="J1270" i="6" s="1"/>
  <c r="J1147" i="6"/>
  <c r="J1290" i="6" s="1"/>
  <c r="J1138" i="6"/>
  <c r="J1281" i="6" s="1"/>
  <c r="J1146" i="6"/>
  <c r="J1119" i="6"/>
  <c r="J1123" i="6"/>
  <c r="J1728" i="6" s="1"/>
  <c r="J1783" i="6" s="1"/>
  <c r="J1139" i="6"/>
  <c r="J1282" i="6" s="1"/>
  <c r="J1120" i="6"/>
  <c r="J1263" i="6" s="1"/>
  <c r="J1351" i="6" s="1"/>
  <c r="J1140" i="6"/>
  <c r="J1745" i="6" s="1"/>
  <c r="J1800" i="6" s="1"/>
  <c r="N1519" i="6"/>
  <c r="N1629" i="6" s="1"/>
  <c r="N1684" i="6" s="1"/>
  <c r="H1651" i="6"/>
  <c r="J1482" i="6"/>
  <c r="J1592" i="6" s="1"/>
  <c r="J1647" i="6" s="1"/>
  <c r="N1509" i="6"/>
  <c r="N1619" i="6" s="1"/>
  <c r="N1674" i="6" s="1"/>
  <c r="J1515" i="6"/>
  <c r="J1625" i="6" s="1"/>
  <c r="J1680" i="6" s="1"/>
  <c r="M1853" i="6"/>
  <c r="J1504" i="6"/>
  <c r="J1614" i="6" s="1"/>
  <c r="J1669" i="6" s="1"/>
  <c r="J1511" i="6"/>
  <c r="J1621" i="6" s="1"/>
  <c r="J1676" i="6" s="1"/>
  <c r="O1030" i="6"/>
  <c r="P975" i="6" s="1"/>
  <c r="P974" i="6"/>
  <c r="O951" i="6"/>
  <c r="O990" i="6"/>
  <c r="P1025" i="6"/>
  <c r="Q1025" i="6" s="1"/>
  <c r="P970" i="6"/>
  <c r="Q1479" i="6"/>
  <c r="Q1589" i="6" s="1"/>
  <c r="Q1644" i="6" s="1"/>
  <c r="O1021" i="6"/>
  <c r="I1519" i="6"/>
  <c r="I1629" i="6" s="1"/>
  <c r="I1684" i="6" s="1"/>
  <c r="I1487" i="6"/>
  <c r="I1597" i="6" s="1"/>
  <c r="I1652" i="6" s="1"/>
  <c r="M1509" i="6"/>
  <c r="M1619" i="6" s="1"/>
  <c r="M1674" i="6" s="1"/>
  <c r="G1284" i="6"/>
  <c r="N1483" i="6"/>
  <c r="N1593" i="6" s="1"/>
  <c r="N1648" i="6" s="1"/>
  <c r="O1003" i="6"/>
  <c r="P1003" i="6" s="1"/>
  <c r="I1477" i="6"/>
  <c r="I1587" i="6" s="1"/>
  <c r="I1642" i="6" s="1"/>
  <c r="M1489" i="6"/>
  <c r="M1599" i="6" s="1"/>
  <c r="M1654" i="6" s="1"/>
  <c r="O1019" i="6"/>
  <c r="P1019" i="6" s="1"/>
  <c r="M1498" i="6"/>
  <c r="M1608" i="6" s="1"/>
  <c r="M1663" i="6" s="1"/>
  <c r="M1502" i="6"/>
  <c r="M1612" i="6" s="1"/>
  <c r="M1667" i="6" s="1"/>
  <c r="M1503" i="6"/>
  <c r="M1613" i="6" s="1"/>
  <c r="M1668" i="6" s="1"/>
  <c r="I1508" i="6"/>
  <c r="I1618" i="6" s="1"/>
  <c r="I1673" i="6" s="1"/>
  <c r="I1509" i="6"/>
  <c r="I1619" i="6" s="1"/>
  <c r="I1674" i="6" s="1"/>
  <c r="I1510" i="6"/>
  <c r="I1620" i="6" s="1"/>
  <c r="I1675" i="6" s="1"/>
  <c r="M1514" i="6"/>
  <c r="M1624" i="6" s="1"/>
  <c r="M1679" i="6" s="1"/>
  <c r="M1515" i="6"/>
  <c r="M1625" i="6" s="1"/>
  <c r="M1680" i="6" s="1"/>
  <c r="C132" i="78"/>
  <c r="E132" i="78"/>
  <c r="H1126" i="6"/>
  <c r="H1269" i="6" s="1"/>
  <c r="H1102" i="6"/>
  <c r="H1245" i="6" s="1"/>
  <c r="H1147" i="6"/>
  <c r="H1752" i="6" s="1"/>
  <c r="H1807" i="6" s="1"/>
  <c r="H1112" i="6"/>
  <c r="H1120" i="6"/>
  <c r="H1142" i="6"/>
  <c r="H1285" i="6" s="1"/>
  <c r="H1104" i="6"/>
  <c r="H1709" i="6" s="1"/>
  <c r="H1764" i="6" s="1"/>
  <c r="H1107" i="6"/>
  <c r="H1712" i="6" s="1"/>
  <c r="H1767" i="6" s="1"/>
  <c r="H1145" i="6"/>
  <c r="H1288" i="6" s="1"/>
  <c r="H1139" i="6"/>
  <c r="H1744" i="6" s="1"/>
  <c r="H1799" i="6" s="1"/>
  <c r="H1125" i="6"/>
  <c r="H1268" i="6" s="1"/>
  <c r="H1304" i="6" s="1"/>
  <c r="H1117" i="6"/>
  <c r="H1260" i="6" s="1"/>
  <c r="H1097" i="6"/>
  <c r="H1135" i="6"/>
  <c r="H1740" i="6" s="1"/>
  <c r="H1795" i="6" s="1"/>
  <c r="H1132" i="6"/>
  <c r="H1105" i="6"/>
  <c r="H1710" i="6" s="1"/>
  <c r="H1765" i="6" s="1"/>
  <c r="H1133" i="6"/>
  <c r="H1738" i="6" s="1"/>
  <c r="H1793" i="6" s="1"/>
  <c r="H1138" i="6"/>
  <c r="H1128" i="6"/>
  <c r="H1140" i="6"/>
  <c r="H1283" i="6" s="1"/>
  <c r="H1146" i="6"/>
  <c r="H1289" i="6" s="1"/>
  <c r="H1100" i="6"/>
  <c r="H1136" i="6"/>
  <c r="H1279" i="6" s="1"/>
  <c r="H1130" i="6"/>
  <c r="H1273" i="6" s="1"/>
  <c r="H1116" i="6"/>
  <c r="H1103" i="6"/>
  <c r="H1246" i="6" s="1"/>
  <c r="H1127" i="6"/>
  <c r="H1270" i="6" s="1"/>
  <c r="H1101" i="6"/>
  <c r="H1706" i="6" s="1"/>
  <c r="H1761" i="6" s="1"/>
  <c r="H1110" i="6"/>
  <c r="H1715" i="6" s="1"/>
  <c r="H1770" i="6" s="1"/>
  <c r="H1114" i="6"/>
  <c r="H1137" i="6"/>
  <c r="H1115" i="6"/>
  <c r="H1258" i="6" s="1"/>
  <c r="H1124" i="6"/>
  <c r="H1729" i="6" s="1"/>
  <c r="H1784" i="6" s="1"/>
  <c r="H1109" i="6"/>
  <c r="H1714" i="6" s="1"/>
  <c r="H1769" i="6" s="1"/>
  <c r="M1481" i="6"/>
  <c r="M1591" i="6" s="1"/>
  <c r="M1646" i="6" s="1"/>
  <c r="M1510" i="6"/>
  <c r="M1620" i="6" s="1"/>
  <c r="M1675" i="6" s="1"/>
  <c r="P1026" i="6"/>
  <c r="Q971" i="6" s="1"/>
  <c r="O1487" i="6"/>
  <c r="O1597" i="6" s="1"/>
  <c r="O1652" i="6" s="1"/>
  <c r="Q1486" i="6"/>
  <c r="Q1596" i="6" s="1"/>
  <c r="Q1651" i="6" s="1"/>
  <c r="I1483" i="6"/>
  <c r="I1593" i="6" s="1"/>
  <c r="I1648" i="6" s="1"/>
  <c r="M1484" i="6"/>
  <c r="M1594" i="6" s="1"/>
  <c r="M1649" i="6" s="1"/>
  <c r="J1069" i="6"/>
  <c r="J1179" i="6" s="1"/>
  <c r="J1075" i="6"/>
  <c r="J1185" i="6" s="1"/>
  <c r="K1141" i="6"/>
  <c r="K1746" i="6" s="1"/>
  <c r="K1801" i="6" s="1"/>
  <c r="K1120" i="6"/>
  <c r="K1263" i="6" s="1"/>
  <c r="K1146" i="6"/>
  <c r="K1751" i="6" s="1"/>
  <c r="K1806" i="6" s="1"/>
  <c r="H75" i="6"/>
  <c r="L1853" i="6"/>
  <c r="P973" i="6"/>
  <c r="O961" i="6"/>
  <c r="O1016" i="6"/>
  <c r="O1002" i="6"/>
  <c r="O1005" i="6"/>
  <c r="O950" i="6"/>
  <c r="O957" i="6"/>
  <c r="P941" i="6"/>
  <c r="P937" i="6"/>
  <c r="P969" i="6"/>
  <c r="P1024" i="6"/>
  <c r="P1512" i="6"/>
  <c r="P1622" i="6" s="1"/>
  <c r="P1677" i="6" s="1"/>
  <c r="O979" i="6"/>
  <c r="O1477" i="6"/>
  <c r="O1587" i="6" s="1"/>
  <c r="O1642" i="6" s="1"/>
  <c r="N1477" i="6"/>
  <c r="N1587" i="6" s="1"/>
  <c r="N1642" i="6" s="1"/>
  <c r="O1015" i="6"/>
  <c r="N1476" i="6"/>
  <c r="N1586" i="6" s="1"/>
  <c r="N1641" i="6" s="1"/>
  <c r="P1481" i="6"/>
  <c r="P1591" i="6" s="1"/>
  <c r="P1646" i="6" s="1"/>
  <c r="H1489" i="6"/>
  <c r="H1599" i="6" s="1"/>
  <c r="H1654" i="6" s="1"/>
  <c r="M1477" i="6"/>
  <c r="M1587" i="6" s="1"/>
  <c r="M1642" i="6" s="1"/>
  <c r="M1518" i="6"/>
  <c r="M1628" i="6" s="1"/>
  <c r="M1683" i="6" s="1"/>
  <c r="M1472" i="6"/>
  <c r="M1582" i="6" s="1"/>
  <c r="M1637" i="6" s="1"/>
  <c r="M1500" i="6"/>
  <c r="M1610" i="6" s="1"/>
  <c r="M1665" i="6" s="1"/>
  <c r="M1507" i="6"/>
  <c r="M1617" i="6" s="1"/>
  <c r="M1672" i="6" s="1"/>
  <c r="M1491" i="6"/>
  <c r="M1601" i="6" s="1"/>
  <c r="M1656" i="6" s="1"/>
  <c r="M1475" i="6"/>
  <c r="M1585" i="6" s="1"/>
  <c r="M1640" i="6" s="1"/>
  <c r="M1506" i="6"/>
  <c r="M1616" i="6" s="1"/>
  <c r="M1671" i="6" s="1"/>
  <c r="M1493" i="6"/>
  <c r="M1603" i="6" s="1"/>
  <c r="M1658" i="6" s="1"/>
  <c r="M1517" i="6"/>
  <c r="M1627" i="6" s="1"/>
  <c r="M1682" i="6" s="1"/>
  <c r="M1482" i="6"/>
  <c r="M1592" i="6" s="1"/>
  <c r="M1647" i="6" s="1"/>
  <c r="M1486" i="6"/>
  <c r="M1596" i="6" s="1"/>
  <c r="M1651" i="6" s="1"/>
  <c r="M1476" i="6"/>
  <c r="M1586" i="6" s="1"/>
  <c r="M1641" i="6" s="1"/>
  <c r="M1488" i="6"/>
  <c r="M1598" i="6" s="1"/>
  <c r="M1653" i="6" s="1"/>
  <c r="M1505" i="6"/>
  <c r="M1615" i="6" s="1"/>
  <c r="M1670" i="6" s="1"/>
  <c r="M1487" i="6"/>
  <c r="M1597" i="6" s="1"/>
  <c r="M1652" i="6" s="1"/>
  <c r="M1499" i="6"/>
  <c r="M1609" i="6" s="1"/>
  <c r="M1664" i="6" s="1"/>
  <c r="M1480" i="6"/>
  <c r="M1590" i="6" s="1"/>
  <c r="M1645" i="6" s="1"/>
  <c r="M1508" i="6"/>
  <c r="M1618" i="6" s="1"/>
  <c r="M1673" i="6" s="1"/>
  <c r="M1494" i="6"/>
  <c r="M1604" i="6" s="1"/>
  <c r="M1659" i="6" s="1"/>
  <c r="M1497" i="6"/>
  <c r="M1607" i="6" s="1"/>
  <c r="M1662" i="6" s="1"/>
  <c r="I1480" i="6"/>
  <c r="I1590" i="6" s="1"/>
  <c r="I1645" i="6" s="1"/>
  <c r="I1513" i="6"/>
  <c r="I1623" i="6" s="1"/>
  <c r="I1678" i="6" s="1"/>
  <c r="I1507" i="6"/>
  <c r="I1617" i="6" s="1"/>
  <c r="I1672" i="6" s="1"/>
  <c r="I1476" i="6"/>
  <c r="I1586" i="6" s="1"/>
  <c r="I1641" i="6" s="1"/>
  <c r="I1471" i="6"/>
  <c r="I1581" i="6" s="1"/>
  <c r="I1636" i="6" s="1"/>
  <c r="I1492" i="6"/>
  <c r="I1602" i="6" s="1"/>
  <c r="I1657" i="6" s="1"/>
  <c r="I1499" i="6"/>
  <c r="I1609" i="6" s="1"/>
  <c r="I1664" i="6" s="1"/>
  <c r="I1479" i="6"/>
  <c r="I1589" i="6" s="1"/>
  <c r="I1644" i="6" s="1"/>
  <c r="I1505" i="6"/>
  <c r="I1615" i="6" s="1"/>
  <c r="I1670" i="6" s="1"/>
  <c r="I1474" i="6"/>
  <c r="I1584" i="6" s="1"/>
  <c r="I1639" i="6" s="1"/>
  <c r="I1514" i="6"/>
  <c r="I1624" i="6" s="1"/>
  <c r="I1679" i="6" s="1"/>
  <c r="I1497" i="6"/>
  <c r="I1607" i="6" s="1"/>
  <c r="I1662" i="6" s="1"/>
  <c r="I1502" i="6"/>
  <c r="I1612" i="6" s="1"/>
  <c r="I1667" i="6" s="1"/>
  <c r="I1496" i="6"/>
  <c r="I1606" i="6" s="1"/>
  <c r="I1661" i="6" s="1"/>
  <c r="I1521" i="6"/>
  <c r="I1631" i="6" s="1"/>
  <c r="I1686" i="6" s="1"/>
  <c r="I1501" i="6"/>
  <c r="I1611" i="6" s="1"/>
  <c r="I1666" i="6" s="1"/>
  <c r="I1493" i="6"/>
  <c r="I1603" i="6" s="1"/>
  <c r="I1658" i="6" s="1"/>
  <c r="I1478" i="6"/>
  <c r="I1588" i="6" s="1"/>
  <c r="I1643" i="6" s="1"/>
  <c r="I1482" i="6"/>
  <c r="I1592" i="6" s="1"/>
  <c r="I1647" i="6" s="1"/>
  <c r="I1475" i="6"/>
  <c r="I1585" i="6" s="1"/>
  <c r="I1640" i="6" s="1"/>
  <c r="I1503" i="6"/>
  <c r="I1613" i="6" s="1"/>
  <c r="I1668" i="6" s="1"/>
  <c r="I1498" i="6"/>
  <c r="I1608" i="6" s="1"/>
  <c r="I1663" i="6" s="1"/>
  <c r="I1504" i="6"/>
  <c r="I1614" i="6" s="1"/>
  <c r="I1669" i="6" s="1"/>
  <c r="I1491" i="6"/>
  <c r="I1601" i="6" s="1"/>
  <c r="I1656" i="6" s="1"/>
  <c r="O1476" i="6"/>
  <c r="O1586" i="6" s="1"/>
  <c r="O1641" i="6" s="1"/>
  <c r="O1475" i="6"/>
  <c r="O1585" i="6" s="1"/>
  <c r="O1640" i="6" s="1"/>
  <c r="O1484" i="6"/>
  <c r="O1594" i="6" s="1"/>
  <c r="O1649" i="6" s="1"/>
  <c r="O991" i="6"/>
  <c r="P991" i="6" s="1"/>
  <c r="N1488" i="6"/>
  <c r="N1598" i="6" s="1"/>
  <c r="N1653" i="6" s="1"/>
  <c r="G1269" i="6"/>
  <c r="N832" i="6"/>
  <c r="G1061" i="6"/>
  <c r="G1171" i="6" s="1"/>
  <c r="G1065" i="6"/>
  <c r="G1049" i="6"/>
  <c r="G1057" i="6"/>
  <c r="G1167" i="6" s="1"/>
  <c r="G1068" i="6"/>
  <c r="G1178" i="6" s="1"/>
  <c r="G1060" i="6"/>
  <c r="G1170" i="6" s="1"/>
  <c r="G1056" i="6"/>
  <c r="G1166" i="6" s="1"/>
  <c r="G1088" i="6"/>
  <c r="G1198" i="6" s="1"/>
  <c r="G1079" i="6"/>
  <c r="G1189" i="6" s="1"/>
  <c r="G1074" i="6"/>
  <c r="G1078" i="6"/>
  <c r="G1055" i="6"/>
  <c r="G1165" i="6" s="1"/>
  <c r="G1070" i="6"/>
  <c r="G1180" i="6" s="1"/>
  <c r="G1216" i="6" s="1"/>
  <c r="G1053" i="6"/>
  <c r="G1163" i="6" s="1"/>
  <c r="G1066" i="6"/>
  <c r="G1888" i="6" s="1"/>
  <c r="G1072" i="6"/>
  <c r="G1182" i="6" s="1"/>
  <c r="G1083" i="6"/>
  <c r="G1193" i="6" s="1"/>
  <c r="G1045" i="6"/>
  <c r="G1155" i="6" s="1"/>
  <c r="G1054" i="6"/>
  <c r="G1164" i="6" s="1"/>
  <c r="G1077" i="6"/>
  <c r="G1187" i="6" s="1"/>
  <c r="G1062" i="6"/>
  <c r="G1172" i="6" s="1"/>
  <c r="G1090" i="6"/>
  <c r="G1200" i="6" s="1"/>
  <c r="G1048" i="6"/>
  <c r="G1158" i="6" s="1"/>
  <c r="G1069" i="6"/>
  <c r="G1179" i="6" s="1"/>
  <c r="G1046" i="6"/>
  <c r="G1156" i="6" s="1"/>
  <c r="K1089" i="6"/>
  <c r="K1199" i="6" s="1"/>
  <c r="K1068" i="6"/>
  <c r="K1178" i="6" s="1"/>
  <c r="K1083" i="6"/>
  <c r="K1193" i="6" s="1"/>
  <c r="K1065" i="6"/>
  <c r="K1051" i="6"/>
  <c r="K1082" i="6"/>
  <c r="K1192" i="6" s="1"/>
  <c r="K1055" i="6"/>
  <c r="K1165" i="6" s="1"/>
  <c r="K1056" i="6"/>
  <c r="K1166" i="6" s="1"/>
  <c r="K1072" i="6"/>
  <c r="K1182" i="6" s="1"/>
  <c r="K1079" i="6"/>
  <c r="K1189" i="6" s="1"/>
  <c r="K1042" i="6"/>
  <c r="K1152" i="6" s="1"/>
  <c r="K1084" i="6"/>
  <c r="K1194" i="6" s="1"/>
  <c r="K1053" i="6"/>
  <c r="K1163" i="6" s="1"/>
  <c r="K1046" i="6"/>
  <c r="K1045" i="6"/>
  <c r="K1155" i="6" s="1"/>
  <c r="K1086" i="6"/>
  <c r="K1196" i="6" s="1"/>
  <c r="K1071" i="6"/>
  <c r="K1057" i="6"/>
  <c r="K1167" i="6" s="1"/>
  <c r="K1212" i="6" s="1"/>
  <c r="K1049" i="6"/>
  <c r="K1159" i="6" s="1"/>
  <c r="K1062" i="6"/>
  <c r="K1172" i="6" s="1"/>
  <c r="K1085" i="6"/>
  <c r="K1195" i="6" s="1"/>
  <c r="K1076" i="6"/>
  <c r="K1186" i="6" s="1"/>
  <c r="K1069" i="6"/>
  <c r="K1179" i="6" s="1"/>
  <c r="K1081" i="6"/>
  <c r="K1191" i="6" s="1"/>
  <c r="K1060" i="6"/>
  <c r="K1066" i="6"/>
  <c r="K1176" i="6" s="1"/>
  <c r="K1088" i="6"/>
  <c r="K1091" i="6"/>
  <c r="K1201" i="6" s="1"/>
  <c r="H1080" i="6"/>
  <c r="H1190" i="6" s="1"/>
  <c r="H1090" i="6"/>
  <c r="H1200" i="6" s="1"/>
  <c r="H1073" i="6"/>
  <c r="H1183" i="6" s="1"/>
  <c r="H1049" i="6"/>
  <c r="H1159" i="6" s="1"/>
  <c r="H1083" i="6"/>
  <c r="H1047" i="6"/>
  <c r="H1157" i="6" s="1"/>
  <c r="E45" i="6"/>
  <c r="M1471" i="6"/>
  <c r="M1581" i="6" s="1"/>
  <c r="M1636" i="6" s="1"/>
  <c r="F101" i="78"/>
  <c r="F116" i="78"/>
  <c r="F117" i="78" s="1"/>
  <c r="F118" i="78" s="1"/>
  <c r="I1488" i="6"/>
  <c r="I1598" i="6" s="1"/>
  <c r="I1653" i="6" s="1"/>
  <c r="G1491" i="6"/>
  <c r="G1601" i="6" s="1"/>
  <c r="G1656" i="6" s="1"/>
  <c r="G1489" i="6"/>
  <c r="G1599" i="6" s="1"/>
  <c r="G1654" i="6" s="1"/>
  <c r="G1496" i="6"/>
  <c r="G1606" i="6" s="1"/>
  <c r="G1661" i="6" s="1"/>
  <c r="K1485" i="6"/>
  <c r="K1595" i="6" s="1"/>
  <c r="K1650" i="6" s="1"/>
  <c r="K1499" i="6"/>
  <c r="K1609" i="6" s="1"/>
  <c r="K1664" i="6" s="1"/>
  <c r="K1517" i="6"/>
  <c r="K1627" i="6" s="1"/>
  <c r="K1682" i="6" s="1"/>
  <c r="K1476" i="6"/>
  <c r="K1586" i="6" s="1"/>
  <c r="K1641" i="6" s="1"/>
  <c r="D132" i="78"/>
  <c r="O1512" i="6"/>
  <c r="O1622" i="6" s="1"/>
  <c r="O1677" i="6" s="1"/>
  <c r="C45" i="6"/>
  <c r="I1495" i="6"/>
  <c r="I1605" i="6" s="1"/>
  <c r="I1660" i="6" s="1"/>
  <c r="G1497" i="6"/>
  <c r="G1607" i="6" s="1"/>
  <c r="G1662" i="6" s="1"/>
  <c r="G45" i="91"/>
  <c r="E106" i="78"/>
  <c r="G75" i="6"/>
  <c r="M832" i="6"/>
  <c r="G1474" i="6"/>
  <c r="G1584" i="6" s="1"/>
  <c r="G1639" i="6" s="1"/>
  <c r="K1474" i="6"/>
  <c r="K1584" i="6" s="1"/>
  <c r="K1639" i="6" s="1"/>
  <c r="M1474" i="6"/>
  <c r="M1584" i="6" s="1"/>
  <c r="M1639" i="6" s="1"/>
  <c r="K1477" i="6"/>
  <c r="K1587" i="6" s="1"/>
  <c r="K1642" i="6" s="1"/>
  <c r="I1481" i="6"/>
  <c r="I1591" i="6" s="1"/>
  <c r="I1646" i="6" s="1"/>
  <c r="I1516" i="6"/>
  <c r="I1626" i="6" s="1"/>
  <c r="I1681" i="6" s="1"/>
  <c r="M1516" i="6"/>
  <c r="M1626" i="6" s="1"/>
  <c r="M1681" i="6" s="1"/>
  <c r="K1475" i="6"/>
  <c r="K1585" i="6" s="1"/>
  <c r="K1640" i="6" s="1"/>
  <c r="M1478" i="6"/>
  <c r="M1588" i="6" s="1"/>
  <c r="M1643" i="6" s="1"/>
  <c r="M1479" i="6"/>
  <c r="M1589" i="6" s="1"/>
  <c r="M1644" i="6" s="1"/>
  <c r="I1486" i="6"/>
  <c r="I1596" i="6" s="1"/>
  <c r="I1651" i="6" s="1"/>
  <c r="M1496" i="6"/>
  <c r="M1606" i="6" s="1"/>
  <c r="M1661" i="6" s="1"/>
  <c r="M1504" i="6"/>
  <c r="M1614" i="6" s="1"/>
  <c r="M1669" i="6" s="1"/>
  <c r="I1515" i="6"/>
  <c r="I1625" i="6" s="1"/>
  <c r="I1680" i="6" s="1"/>
  <c r="I1517" i="6"/>
  <c r="I1627" i="6" s="1"/>
  <c r="I1682" i="6" s="1"/>
  <c r="K1520" i="6"/>
  <c r="K1630" i="6" s="1"/>
  <c r="K1685" i="6" s="1"/>
  <c r="H1510" i="6"/>
  <c r="H1620" i="6" s="1"/>
  <c r="H1675" i="6" s="1"/>
  <c r="H45" i="91"/>
  <c r="D102" i="78"/>
  <c r="D103" i="78" s="1"/>
  <c r="D106" i="78"/>
  <c r="K1853" i="6"/>
  <c r="M1483" i="6"/>
  <c r="M1593" i="6" s="1"/>
  <c r="M1648" i="6" s="1"/>
  <c r="M1492" i="6"/>
  <c r="M1602" i="6" s="1"/>
  <c r="M1657" i="6" s="1"/>
  <c r="I1500" i="6"/>
  <c r="I1610" i="6" s="1"/>
  <c r="I1665" i="6" s="1"/>
  <c r="M1511" i="6"/>
  <c r="M1621" i="6" s="1"/>
  <c r="M1676" i="6" s="1"/>
  <c r="I1520" i="6"/>
  <c r="I1630" i="6" s="1"/>
  <c r="I1685" i="6" s="1"/>
  <c r="G357" i="82"/>
  <c r="G359" i="82"/>
  <c r="L74" i="6"/>
  <c r="G56" i="6"/>
  <c r="G57" i="6" s="1"/>
  <c r="G58" i="6" s="1"/>
  <c r="G59" i="6" s="1"/>
  <c r="G60" i="6" s="1"/>
  <c r="G61" i="6" s="1"/>
  <c r="G62" i="6" s="1"/>
  <c r="G63" i="6" s="1"/>
  <c r="G64" i="6" s="1"/>
  <c r="G65" i="6" s="1"/>
  <c r="G66" i="6" s="1"/>
  <c r="G67" i="6" s="1"/>
  <c r="G68" i="6" s="1"/>
  <c r="G69" i="6" s="1"/>
  <c r="G70" i="6" s="1"/>
  <c r="I75" i="6"/>
  <c r="H45" i="6"/>
  <c r="F42" i="91"/>
  <c r="H57" i="6"/>
  <c r="H58" i="6" s="1"/>
  <c r="H59" i="6" s="1"/>
  <c r="H60" i="6" s="1"/>
  <c r="H61" i="6" s="1"/>
  <c r="H62" i="6" s="1"/>
  <c r="H63" i="6" s="1"/>
  <c r="H64" i="6" s="1"/>
  <c r="H65" i="6" s="1"/>
  <c r="H66" i="6" s="1"/>
  <c r="H67" i="6" s="1"/>
  <c r="H68" i="6" s="1"/>
  <c r="H69" i="6" s="1"/>
  <c r="H70" i="6" s="1"/>
  <c r="F74" i="6"/>
  <c r="G866" i="6"/>
  <c r="H866" i="6"/>
  <c r="F45" i="6"/>
  <c r="G45" i="6"/>
  <c r="D45" i="6"/>
  <c r="I46" i="91"/>
  <c r="L75" i="6"/>
  <c r="J866" i="6"/>
  <c r="H46" i="91"/>
  <c r="F170" i="78"/>
  <c r="C170" i="78"/>
  <c r="C171" i="78"/>
  <c r="E172" i="78"/>
  <c r="D136" i="78"/>
  <c r="C172" i="78"/>
  <c r="D172" i="78"/>
  <c r="F135" i="78"/>
  <c r="F171" i="78"/>
  <c r="C136" i="78"/>
  <c r="C142" i="78" s="1"/>
  <c r="H42" i="91"/>
  <c r="G1845" i="6"/>
  <c r="E170" i="78"/>
  <c r="D171" i="78"/>
  <c r="D170" i="78"/>
  <c r="E171" i="78"/>
  <c r="F172" i="78"/>
  <c r="F136" i="78"/>
  <c r="J1836" i="6"/>
  <c r="G902" i="6"/>
  <c r="F890" i="6"/>
  <c r="K46" i="91"/>
  <c r="J878" i="6"/>
  <c r="G914" i="6"/>
  <c r="I902" i="6"/>
  <c r="J890" i="6"/>
  <c r="N27" i="6"/>
  <c r="G27" i="6"/>
  <c r="L1143" i="6"/>
  <c r="L1129" i="6"/>
  <c r="L1734" i="6" s="1"/>
  <c r="L1789" i="6" s="1"/>
  <c r="L1120" i="6"/>
  <c r="M1065" i="6" s="1"/>
  <c r="M1175" i="6" s="1"/>
  <c r="M1063" i="6"/>
  <c r="M1173" i="6" s="1"/>
  <c r="L1101" i="6"/>
  <c r="M1101" i="6" s="1"/>
  <c r="N1046" i="6" s="1"/>
  <c r="N1156" i="6" s="1"/>
  <c r="L1100" i="6"/>
  <c r="L1705" i="6" s="1"/>
  <c r="L1760" i="6" s="1"/>
  <c r="H5" i="91"/>
  <c r="J856" i="6"/>
  <c r="H856" i="6"/>
  <c r="H890" i="6"/>
  <c r="H844" i="6"/>
  <c r="I890" i="6"/>
  <c r="G844" i="6"/>
  <c r="J926" i="6"/>
  <c r="G878" i="6"/>
  <c r="H926" i="6"/>
  <c r="G890" i="6"/>
  <c r="H1845" i="6"/>
  <c r="I1836" i="6"/>
  <c r="M1045" i="6"/>
  <c r="M1155" i="6" s="1"/>
  <c r="L1060" i="6"/>
  <c r="L1170" i="6" s="1"/>
  <c r="L1107" i="6"/>
  <c r="L1712" i="6" s="1"/>
  <c r="L1767" i="6" s="1"/>
  <c r="L1145" i="6"/>
  <c r="M1090" i="6" s="1"/>
  <c r="L1052" i="6"/>
  <c r="L1162" i="6" s="1"/>
  <c r="L1210" i="6" s="1"/>
  <c r="L1168" i="6"/>
  <c r="K1271" i="6"/>
  <c r="L1079" i="6"/>
  <c r="L1127" i="6"/>
  <c r="L1732" i="6" s="1"/>
  <c r="L1787" i="6" s="1"/>
  <c r="L1141" i="6"/>
  <c r="L1140" i="6"/>
  <c r="L1283" i="6" s="1"/>
  <c r="L1063" i="6"/>
  <c r="L1173" i="6" s="1"/>
  <c r="L1132" i="6"/>
  <c r="M1077" i="6" s="1"/>
  <c r="M1187" i="6" s="1"/>
  <c r="L1105" i="6"/>
  <c r="M1105" i="6" s="1"/>
  <c r="L1128" i="6"/>
  <c r="L1134" i="6"/>
  <c r="L1277" i="6" s="1"/>
  <c r="L1072" i="6"/>
  <c r="L1182" i="6" s="1"/>
  <c r="L1045" i="6"/>
  <c r="L1155" i="6" s="1"/>
  <c r="G1731" i="6"/>
  <c r="G1786" i="6" s="1"/>
  <c r="K1734" i="6"/>
  <c r="K1789" i="6" s="1"/>
  <c r="K1272" i="6"/>
  <c r="H1167" i="6"/>
  <c r="H1212" i="6" s="1"/>
  <c r="G1262" i="6"/>
  <c r="M1115" i="6"/>
  <c r="G1726" i="6"/>
  <c r="G1781" i="6" s="1"/>
  <c r="K1137" i="6"/>
  <c r="J1280" i="6"/>
  <c r="K1269" i="6"/>
  <c r="K1731" i="6"/>
  <c r="K1786" i="6" s="1"/>
  <c r="I1244" i="6"/>
  <c r="J1702" i="6"/>
  <c r="J1757" i="6" s="1"/>
  <c r="L1146" i="6"/>
  <c r="L1091" i="6"/>
  <c r="K1123" i="6"/>
  <c r="L1123" i="6" s="1"/>
  <c r="N1103" i="6"/>
  <c r="M1073" i="6"/>
  <c r="L1142" i="6"/>
  <c r="L1747" i="6" s="1"/>
  <c r="L1802" i="6" s="1"/>
  <c r="L1064" i="6"/>
  <c r="L1139" i="6"/>
  <c r="L1078" i="6"/>
  <c r="L1188" i="6" s="1"/>
  <c r="N1101" i="6"/>
  <c r="N1706" i="6" s="1"/>
  <c r="N1761" i="6" s="1"/>
  <c r="K1121" i="6"/>
  <c r="K1726" i="6" s="1"/>
  <c r="K1781" i="6" s="1"/>
  <c r="N1048" i="6"/>
  <c r="M1048" i="6"/>
  <c r="M1143" i="6"/>
  <c r="N1088" i="6" s="1"/>
  <c r="M1088" i="6"/>
  <c r="M1198" i="6" s="1"/>
  <c r="M1051" i="6"/>
  <c r="K1098" i="6"/>
  <c r="N1064" i="6"/>
  <c r="N1174" i="6" s="1"/>
  <c r="M1133" i="6"/>
  <c r="M1078" i="6"/>
  <c r="M1064" i="6"/>
  <c r="M1118" i="6"/>
  <c r="N1118" i="6" s="1"/>
  <c r="K1138" i="6"/>
  <c r="K1104" i="6"/>
  <c r="K1709" i="6" s="1"/>
  <c r="K1764" i="6" s="1"/>
  <c r="K1108" i="6"/>
  <c r="L1053" i="6" s="1"/>
  <c r="L1112" i="6"/>
  <c r="L1057" i="6"/>
  <c r="K1114" i="6"/>
  <c r="J1719" i="6"/>
  <c r="J1774" i="6" s="1"/>
  <c r="L1065" i="6"/>
  <c r="J1904" i="6"/>
  <c r="K1185" i="6"/>
  <c r="N1106" i="6"/>
  <c r="K1723" i="6"/>
  <c r="K1778" i="6" s="1"/>
  <c r="K1261" i="6"/>
  <c r="I1279" i="6"/>
  <c r="H1274" i="6"/>
  <c r="H1736" i="6"/>
  <c r="H1791" i="6" s="1"/>
  <c r="J1705" i="6"/>
  <c r="J1760" i="6" s="1"/>
  <c r="G1260" i="6"/>
  <c r="K1197" i="6"/>
  <c r="M1134" i="6"/>
  <c r="F173" i="78"/>
  <c r="N1478" i="6"/>
  <c r="N1588" i="6" s="1"/>
  <c r="N1643" i="6" s="1"/>
  <c r="G31" i="91"/>
  <c r="I844" i="6"/>
  <c r="K74" i="6"/>
  <c r="K75" i="6"/>
  <c r="P1483" i="6"/>
  <c r="P1593" i="6" s="1"/>
  <c r="P1648" i="6" s="1"/>
  <c r="E135" i="78"/>
  <c r="J1845" i="6"/>
  <c r="O1119" i="6"/>
  <c r="O1064" i="6"/>
  <c r="K1110" i="6"/>
  <c r="N1126" i="6"/>
  <c r="M1109" i="6"/>
  <c r="M1102" i="6"/>
  <c r="M1245" i="6" s="1"/>
  <c r="M1047" i="6"/>
  <c r="M1097" i="6"/>
  <c r="G1265" i="6"/>
  <c r="N1507" i="6"/>
  <c r="N1617" i="6" s="1"/>
  <c r="N1672" i="6" s="1"/>
  <c r="K1184" i="6"/>
  <c r="K1896" i="6"/>
  <c r="K37" i="6"/>
  <c r="E42" i="91"/>
  <c r="I866" i="6"/>
  <c r="P948" i="6"/>
  <c r="P967" i="6"/>
  <c r="R1479" i="6"/>
  <c r="R1589" i="6" s="1"/>
  <c r="R1644" i="6" s="1"/>
  <c r="M1111" i="6"/>
  <c r="M1254" i="6" s="1"/>
  <c r="M1062" i="6"/>
  <c r="M1117" i="6"/>
  <c r="L1144" i="6"/>
  <c r="L1089" i="6"/>
  <c r="N975" i="6"/>
  <c r="P1502" i="6"/>
  <c r="P1612" i="6" s="1"/>
  <c r="P1667" i="6" s="1"/>
  <c r="K41" i="6"/>
  <c r="J45" i="6"/>
  <c r="N958" i="6"/>
  <c r="M949" i="6"/>
  <c r="N941" i="6"/>
  <c r="M937" i="6"/>
  <c r="N952" i="6"/>
  <c r="N943" i="6"/>
  <c r="K36" i="6"/>
  <c r="K42" i="6"/>
  <c r="K34" i="6"/>
  <c r="K39" i="6"/>
  <c r="K38" i="6"/>
  <c r="K35" i="6"/>
  <c r="O63" i="6"/>
  <c r="Q65" i="6"/>
  <c r="R66" i="6"/>
  <c r="N936" i="6"/>
  <c r="M939" i="6"/>
  <c r="N944" i="6"/>
  <c r="M947" i="6"/>
  <c r="N948" i="6"/>
  <c r="M951" i="6"/>
  <c r="M962" i="6"/>
  <c r="M979" i="6"/>
  <c r="F878" i="6"/>
  <c r="I1484" i="6"/>
  <c r="I1594" i="6" s="1"/>
  <c r="I1649" i="6" s="1"/>
  <c r="J1485" i="6"/>
  <c r="J1595" i="6" s="1"/>
  <c r="J1650" i="6" s="1"/>
  <c r="M1485" i="6"/>
  <c r="M1595" i="6" s="1"/>
  <c r="M1650" i="6" s="1"/>
  <c r="J1486" i="6"/>
  <c r="J1596" i="6" s="1"/>
  <c r="J1651" i="6" s="1"/>
  <c r="N1494" i="6"/>
  <c r="N1604" i="6" s="1"/>
  <c r="N1659" i="6" s="1"/>
  <c r="M1495" i="6"/>
  <c r="M1605" i="6" s="1"/>
  <c r="M1660" i="6" s="1"/>
  <c r="J1496" i="6"/>
  <c r="J1606" i="6" s="1"/>
  <c r="J1661" i="6" s="1"/>
  <c r="K1497" i="6"/>
  <c r="K1607" i="6" s="1"/>
  <c r="K1662" i="6" s="1"/>
  <c r="N1510" i="6"/>
  <c r="N1620" i="6" s="1"/>
  <c r="N1675" i="6" s="1"/>
  <c r="I1511" i="6"/>
  <c r="I1621" i="6" s="1"/>
  <c r="I1676" i="6" s="1"/>
  <c r="N1511" i="6"/>
  <c r="N1621" i="6" s="1"/>
  <c r="N1676" i="6" s="1"/>
  <c r="I1512" i="6"/>
  <c r="I1622" i="6" s="1"/>
  <c r="I1677" i="6" s="1"/>
  <c r="M1512" i="6"/>
  <c r="M1622" i="6" s="1"/>
  <c r="M1677" i="6" s="1"/>
  <c r="J1513" i="6"/>
  <c r="J1623" i="6" s="1"/>
  <c r="J1678" i="6" s="1"/>
  <c r="M1513" i="6"/>
  <c r="M1623" i="6" s="1"/>
  <c r="M1678" i="6" s="1"/>
  <c r="J1514" i="6"/>
  <c r="J1624" i="6" s="1"/>
  <c r="J1679" i="6" s="1"/>
  <c r="M1125" i="6"/>
  <c r="M1145" i="6"/>
  <c r="P1493" i="6"/>
  <c r="P1603" i="6" s="1"/>
  <c r="P1658" i="6" s="1"/>
  <c r="M1120" i="6"/>
  <c r="O938" i="6"/>
  <c r="K43" i="6"/>
  <c r="K1136" i="6"/>
  <c r="K1130" i="6"/>
  <c r="K1135" i="6"/>
  <c r="K1131" i="6"/>
  <c r="O1031" i="6"/>
  <c r="G1190" i="6"/>
  <c r="O1492" i="6"/>
  <c r="O1602" i="6" s="1"/>
  <c r="O1657" i="6" s="1"/>
  <c r="P951" i="6"/>
  <c r="I914" i="6"/>
  <c r="J902" i="6"/>
  <c r="J914" i="6"/>
  <c r="M1122" i="6"/>
  <c r="P981" i="6"/>
  <c r="Q940" i="6"/>
  <c r="Q995" i="6"/>
  <c r="N961" i="6"/>
  <c r="L1116" i="6"/>
  <c r="L1061" i="6"/>
  <c r="N1516" i="6"/>
  <c r="N1626" i="6" s="1"/>
  <c r="N1681" i="6" s="1"/>
  <c r="N62" i="6"/>
  <c r="O74" i="6" s="1"/>
  <c r="M61" i="6"/>
  <c r="N74" i="6" s="1"/>
  <c r="N1517" i="6"/>
  <c r="N1627" i="6" s="1"/>
  <c r="N1682" i="6" s="1"/>
  <c r="I1518" i="6"/>
  <c r="I1628" i="6" s="1"/>
  <c r="I1683" i="6" s="1"/>
  <c r="O1518" i="6"/>
  <c r="O1628" i="6" s="1"/>
  <c r="O1683" i="6" s="1"/>
  <c r="L1519" i="6"/>
  <c r="L1629" i="6" s="1"/>
  <c r="L1684" i="6" s="1"/>
  <c r="G1751" i="6"/>
  <c r="G1806" i="6" s="1"/>
  <c r="G1520" i="6"/>
  <c r="G1630" i="6" s="1"/>
  <c r="G1685" i="6" s="1"/>
  <c r="R1858" i="6"/>
  <c r="R1857" i="6"/>
  <c r="R1856" i="6"/>
  <c r="R1855" i="6"/>
  <c r="R1853" i="6"/>
  <c r="P1855" i="6"/>
  <c r="P1856" i="6"/>
  <c r="P1857" i="6"/>
  <c r="P1858" i="6"/>
  <c r="P1853" i="6"/>
  <c r="I1858" i="6"/>
  <c r="I1855" i="6"/>
  <c r="I1857" i="6"/>
  <c r="I1856" i="6"/>
  <c r="J1714" i="6"/>
  <c r="J1769" i="6" s="1"/>
  <c r="O954" i="6"/>
  <c r="O1009" i="6"/>
  <c r="E41" i="91"/>
  <c r="O944" i="6"/>
  <c r="O999" i="6"/>
  <c r="I878" i="6"/>
  <c r="P64" i="6"/>
  <c r="O1482" i="6"/>
  <c r="O1592" i="6" s="1"/>
  <c r="O1647" i="6" s="1"/>
  <c r="H1501" i="6"/>
  <c r="H1611" i="6" s="1"/>
  <c r="H1666" i="6" s="1"/>
  <c r="G1502" i="6"/>
  <c r="G1612" i="6" s="1"/>
  <c r="G1667" i="6" s="1"/>
  <c r="K1502" i="6"/>
  <c r="K1612" i="6" s="1"/>
  <c r="K1667" i="6" s="1"/>
  <c r="G1513" i="6"/>
  <c r="G1623" i="6" s="1"/>
  <c r="G1678" i="6" s="1"/>
  <c r="K1513" i="6"/>
  <c r="K1623" i="6" s="1"/>
  <c r="K1678" i="6" s="1"/>
  <c r="I1845" i="6"/>
  <c r="G1856" i="6"/>
  <c r="G1853" i="6"/>
  <c r="G1857" i="6"/>
  <c r="G1855" i="6"/>
  <c r="S1857" i="6"/>
  <c r="S1858" i="6"/>
  <c r="S1853" i="6"/>
  <c r="O1857" i="6"/>
  <c r="O1855" i="6"/>
  <c r="O1858" i="6"/>
  <c r="K1124" i="6"/>
  <c r="K1147" i="6"/>
  <c r="G856" i="6"/>
  <c r="I856" i="6"/>
  <c r="G5" i="91"/>
  <c r="H902" i="6"/>
  <c r="N1498" i="6"/>
  <c r="N1608" i="6" s="1"/>
  <c r="N1663" i="6" s="1"/>
  <c r="N1505" i="6"/>
  <c r="N1615" i="6" s="1"/>
  <c r="N1670" i="6" s="1"/>
  <c r="I1506" i="6"/>
  <c r="I1616" i="6" s="1"/>
  <c r="I1671" i="6" s="1"/>
  <c r="G1510" i="6"/>
  <c r="G1620" i="6" s="1"/>
  <c r="G1675" i="6" s="1"/>
  <c r="N1521" i="6"/>
  <c r="N1631" i="6" s="1"/>
  <c r="N1686" i="6" s="1"/>
  <c r="G1500" i="6"/>
  <c r="G1610" i="6" s="1"/>
  <c r="G1665" i="6" s="1"/>
  <c r="G1479" i="6"/>
  <c r="G1589" i="6" s="1"/>
  <c r="G1644" i="6" s="1"/>
  <c r="G1519" i="6"/>
  <c r="G1629" i="6" s="1"/>
  <c r="G1684" i="6" s="1"/>
  <c r="G1506" i="6"/>
  <c r="G1616" i="6" s="1"/>
  <c r="G1671" i="6" s="1"/>
  <c r="G1518" i="6"/>
  <c r="G1628" i="6" s="1"/>
  <c r="G1683" i="6" s="1"/>
  <c r="G1521" i="6"/>
  <c r="G1631" i="6" s="1"/>
  <c r="G1686" i="6" s="1"/>
  <c r="G1512" i="6"/>
  <c r="G1622" i="6" s="1"/>
  <c r="G1677" i="6" s="1"/>
  <c r="G1503" i="6"/>
  <c r="G1613" i="6" s="1"/>
  <c r="G1668" i="6" s="1"/>
  <c r="G1483" i="6"/>
  <c r="G1593" i="6" s="1"/>
  <c r="G1648" i="6" s="1"/>
  <c r="G1478" i="6"/>
  <c r="G1588" i="6" s="1"/>
  <c r="G1643" i="6" s="1"/>
  <c r="G1515" i="6"/>
  <c r="G1625" i="6" s="1"/>
  <c r="G1680" i="6" s="1"/>
  <c r="G1495" i="6"/>
  <c r="G1605" i="6" s="1"/>
  <c r="G1660" i="6" s="1"/>
  <c r="G1480" i="6"/>
  <c r="G1590" i="6" s="1"/>
  <c r="G1645" i="6" s="1"/>
  <c r="G1498" i="6"/>
  <c r="G1608" i="6" s="1"/>
  <c r="G1663" i="6" s="1"/>
  <c r="G1514" i="6"/>
  <c r="G1624" i="6" s="1"/>
  <c r="G1679" i="6" s="1"/>
  <c r="G1517" i="6"/>
  <c r="G1627" i="6" s="1"/>
  <c r="G1682" i="6" s="1"/>
  <c r="G1499" i="6"/>
  <c r="G1609" i="6" s="1"/>
  <c r="G1664" i="6" s="1"/>
  <c r="G1471" i="6"/>
  <c r="G1581" i="6" s="1"/>
  <c r="G1636" i="6" s="1"/>
  <c r="G1492" i="6"/>
  <c r="G1602" i="6" s="1"/>
  <c r="G1657" i="6" s="1"/>
  <c r="G1516" i="6"/>
  <c r="G1626" i="6" s="1"/>
  <c r="G1681" i="6" s="1"/>
  <c r="G1481" i="6"/>
  <c r="G1591" i="6" s="1"/>
  <c r="G1646" i="6" s="1"/>
  <c r="G1494" i="6"/>
  <c r="G1604" i="6" s="1"/>
  <c r="G1659" i="6" s="1"/>
  <c r="O1489" i="6"/>
  <c r="O1599" i="6" s="1"/>
  <c r="O1654" i="6" s="1"/>
  <c r="O1491" i="6"/>
  <c r="O1601" i="6" s="1"/>
  <c r="O1656" i="6" s="1"/>
  <c r="O1481" i="6"/>
  <c r="O1591" i="6" s="1"/>
  <c r="O1646" i="6" s="1"/>
  <c r="K1498" i="6"/>
  <c r="K1608" i="6" s="1"/>
  <c r="K1663" i="6" s="1"/>
  <c r="K1503" i="6"/>
  <c r="K1613" i="6" s="1"/>
  <c r="K1668" i="6" s="1"/>
  <c r="K1521" i="6"/>
  <c r="K1631" i="6" s="1"/>
  <c r="K1686" i="6" s="1"/>
  <c r="K1515" i="6"/>
  <c r="K1625" i="6" s="1"/>
  <c r="K1680" i="6" s="1"/>
  <c r="K1483" i="6"/>
  <c r="K1593" i="6" s="1"/>
  <c r="K1648" i="6" s="1"/>
  <c r="K1484" i="6"/>
  <c r="K1594" i="6" s="1"/>
  <c r="K1649" i="6" s="1"/>
  <c r="K1492" i="6"/>
  <c r="K1602" i="6" s="1"/>
  <c r="K1657" i="6" s="1"/>
  <c r="K1496" i="6"/>
  <c r="K1606" i="6" s="1"/>
  <c r="K1661" i="6" s="1"/>
  <c r="K1512" i="6"/>
  <c r="K1622" i="6" s="1"/>
  <c r="K1677" i="6" s="1"/>
  <c r="K1516" i="6"/>
  <c r="K1626" i="6" s="1"/>
  <c r="K1681" i="6" s="1"/>
  <c r="K1481" i="6"/>
  <c r="K1591" i="6" s="1"/>
  <c r="K1646" i="6" s="1"/>
  <c r="K1514" i="6"/>
  <c r="K1624" i="6" s="1"/>
  <c r="K1679" i="6" s="1"/>
  <c r="K1506" i="6"/>
  <c r="K1616" i="6" s="1"/>
  <c r="K1671" i="6" s="1"/>
  <c r="K1495" i="6"/>
  <c r="K1605" i="6" s="1"/>
  <c r="K1660" i="6" s="1"/>
  <c r="K1479" i="6"/>
  <c r="K1589" i="6" s="1"/>
  <c r="K1644" i="6" s="1"/>
  <c r="K1511" i="6"/>
  <c r="K1621" i="6" s="1"/>
  <c r="K1676" i="6" s="1"/>
  <c r="K1500" i="6"/>
  <c r="K1610" i="6" s="1"/>
  <c r="K1665" i="6" s="1"/>
  <c r="K1508" i="6"/>
  <c r="K1618" i="6" s="1"/>
  <c r="K1673" i="6" s="1"/>
  <c r="K1493" i="6"/>
  <c r="K1603" i="6" s="1"/>
  <c r="K1658" i="6" s="1"/>
  <c r="G926" i="6"/>
  <c r="H1836" i="6"/>
  <c r="K40" i="6"/>
  <c r="P1508" i="6"/>
  <c r="P1618" i="6" s="1"/>
  <c r="P1673" i="6" s="1"/>
  <c r="N1504" i="6"/>
  <c r="N1614" i="6" s="1"/>
  <c r="N1669" i="6" s="1"/>
  <c r="J46" i="91"/>
  <c r="H878" i="6"/>
  <c r="H914" i="6"/>
  <c r="I1472" i="6"/>
  <c r="I1582" i="6" s="1"/>
  <c r="I1637" i="6" s="1"/>
  <c r="O1472" i="6"/>
  <c r="O1582" i="6" s="1"/>
  <c r="O1637" i="6" s="1"/>
  <c r="H1476" i="6"/>
  <c r="H1586" i="6" s="1"/>
  <c r="H1641" i="6" s="1"/>
  <c r="G1482" i="6"/>
  <c r="G1592" i="6" s="1"/>
  <c r="G1647" i="6" s="1"/>
  <c r="K1482" i="6"/>
  <c r="K1592" i="6" s="1"/>
  <c r="K1647" i="6" s="1"/>
  <c r="I1489" i="6"/>
  <c r="I1599" i="6" s="1"/>
  <c r="I1654" i="6" s="1"/>
  <c r="P1489" i="6"/>
  <c r="P1599" i="6" s="1"/>
  <c r="P1654" i="6" s="1"/>
  <c r="K1490" i="6"/>
  <c r="K1600" i="6" s="1"/>
  <c r="K1655" i="6" s="1"/>
  <c r="K1491" i="6"/>
  <c r="K1601" i="6" s="1"/>
  <c r="K1656" i="6" s="1"/>
  <c r="J1498" i="6"/>
  <c r="J1608" i="6" s="1"/>
  <c r="J1663" i="6" s="1"/>
  <c r="N1514" i="6"/>
  <c r="N1624" i="6" s="1"/>
  <c r="N1679" i="6" s="1"/>
  <c r="J1521" i="6"/>
  <c r="J1631" i="6" s="1"/>
  <c r="J1686" i="6" s="1"/>
  <c r="I926" i="6"/>
  <c r="O1502" i="6"/>
  <c r="O1612" i="6" s="1"/>
  <c r="O1667" i="6" s="1"/>
  <c r="G1507" i="6"/>
  <c r="G1617" i="6" s="1"/>
  <c r="G1672" i="6" s="1"/>
  <c r="K1507" i="6"/>
  <c r="K1617" i="6" s="1"/>
  <c r="K1672" i="6" s="1"/>
  <c r="H1062" i="6"/>
  <c r="H1077" i="6"/>
  <c r="H1076" i="6"/>
  <c r="G1836" i="6"/>
  <c r="I45" i="6"/>
  <c r="I1485" i="6"/>
  <c r="I1595" i="6" s="1"/>
  <c r="I1650" i="6" s="1"/>
  <c r="G1487" i="6"/>
  <c r="G1597" i="6" s="1"/>
  <c r="G1652" i="6" s="1"/>
  <c r="K1487" i="6"/>
  <c r="K1597" i="6" s="1"/>
  <c r="K1652" i="6" s="1"/>
  <c r="O1497" i="6"/>
  <c r="O1607" i="6" s="1"/>
  <c r="O1662" i="6" s="1"/>
  <c r="G1501" i="6"/>
  <c r="G1611" i="6" s="1"/>
  <c r="G1666" i="6" s="1"/>
  <c r="O1513" i="6"/>
  <c r="O1623" i="6" s="1"/>
  <c r="O1678" i="6" s="1"/>
  <c r="L1479" i="6"/>
  <c r="L1589" i="6" s="1"/>
  <c r="L1644" i="6" s="1"/>
  <c r="L1495" i="6"/>
  <c r="L1605" i="6" s="1"/>
  <c r="L1660" i="6" s="1"/>
  <c r="L1503" i="6"/>
  <c r="L1613" i="6" s="1"/>
  <c r="L1668" i="6" s="1"/>
  <c r="H1505" i="6"/>
  <c r="H1615" i="6" s="1"/>
  <c r="H1670" i="6" s="1"/>
  <c r="H1481" i="6"/>
  <c r="H1591" i="6" s="1"/>
  <c r="H1646" i="6" s="1"/>
  <c r="H1521" i="6"/>
  <c r="H1631" i="6" s="1"/>
  <c r="H1686" i="6" s="1"/>
  <c r="H1517" i="6"/>
  <c r="H1627" i="6" s="1"/>
  <c r="H1682" i="6" s="1"/>
  <c r="H1513" i="6"/>
  <c r="H1623" i="6" s="1"/>
  <c r="H1678" i="6" s="1"/>
  <c r="J1083" i="6"/>
  <c r="J1059" i="6"/>
  <c r="I1126" i="6"/>
  <c r="I1124" i="6"/>
  <c r="I1133" i="6"/>
  <c r="I1276" i="6" s="1"/>
  <c r="I1132" i="6"/>
  <c r="I1127" i="6"/>
  <c r="I1116" i="6"/>
  <c r="I1137" i="6"/>
  <c r="I1135" i="6"/>
  <c r="I45" i="91"/>
  <c r="J45" i="91"/>
  <c r="K45" i="91"/>
  <c r="J844" i="6"/>
  <c r="H40" i="91"/>
  <c r="I4" i="91"/>
  <c r="K844" i="6"/>
  <c r="J1715" i="6" l="1"/>
  <c r="J1770" i="6" s="1"/>
  <c r="G1247" i="6"/>
  <c r="P1036" i="6"/>
  <c r="P1034" i="6"/>
  <c r="Q979" i="6" s="1"/>
  <c r="N1692" i="6"/>
  <c r="K1643" i="6"/>
  <c r="K1683" i="6"/>
  <c r="K1637" i="6"/>
  <c r="C47" i="6"/>
  <c r="J1279" i="6"/>
  <c r="K1270" i="6"/>
  <c r="N1262" i="6"/>
  <c r="N1350" i="6" s="1"/>
  <c r="J1871" i="6"/>
  <c r="G100" i="78"/>
  <c r="J1284" i="6"/>
  <c r="J1913" i="6"/>
  <c r="S67" i="6"/>
  <c r="S68" i="6" s="1"/>
  <c r="S69" i="6" s="1"/>
  <c r="S70" i="6" s="1"/>
  <c r="P977" i="6"/>
  <c r="E131" i="78"/>
  <c r="F131" i="78"/>
  <c r="N1693" i="6"/>
  <c r="K1893" i="6"/>
  <c r="N825" i="6"/>
  <c r="O986" i="6"/>
  <c r="O956" i="6"/>
  <c r="P962" i="6"/>
  <c r="O1010" i="6"/>
  <c r="P955" i="6" s="1"/>
  <c r="P997" i="6"/>
  <c r="Q942" i="6" s="1"/>
  <c r="P942" i="6"/>
  <c r="O1033" i="6"/>
  <c r="O978" i="6"/>
  <c r="P964" i="6"/>
  <c r="O1018" i="6"/>
  <c r="O949" i="6"/>
  <c r="O962" i="6"/>
  <c r="O989" i="6"/>
  <c r="O934" i="6"/>
  <c r="O1000" i="6"/>
  <c r="P1000" i="6" s="1"/>
  <c r="Q945" i="6" s="1"/>
  <c r="O945" i="6"/>
  <c r="O932" i="6"/>
  <c r="P932" i="6"/>
  <c r="N1071" i="6"/>
  <c r="N1893" i="6" s="1"/>
  <c r="G1286" i="6"/>
  <c r="K1909" i="6"/>
  <c r="J1708" i="6"/>
  <c r="J1763" i="6" s="1"/>
  <c r="L1246" i="6"/>
  <c r="H1713" i="6"/>
  <c r="H1768" i="6" s="1"/>
  <c r="J1247" i="6"/>
  <c r="D131" i="78"/>
  <c r="D122" i="78"/>
  <c r="E451" i="6"/>
  <c r="E452" i="6" s="1"/>
  <c r="E453" i="6" s="1"/>
  <c r="E454" i="6" s="1"/>
  <c r="E455" i="6" s="1"/>
  <c r="E456" i="6" s="1"/>
  <c r="E457" i="6" s="1"/>
  <c r="E458" i="6" s="1"/>
  <c r="E459" i="6" s="1"/>
  <c r="E460" i="6" s="1"/>
  <c r="E461" i="6" s="1"/>
  <c r="E462" i="6" s="1"/>
  <c r="E463" i="6" s="1"/>
  <c r="E464" i="6" s="1"/>
  <c r="E465" i="6" s="1"/>
  <c r="E466" i="6" s="1"/>
  <c r="E467" i="6" s="1"/>
  <c r="E468" i="6" s="1"/>
  <c r="E469" i="6" s="1"/>
  <c r="E470" i="6" s="1"/>
  <c r="E471" i="6" s="1"/>
  <c r="E472" i="6" s="1"/>
  <c r="E473" i="6" s="1"/>
  <c r="E474" i="6" s="1"/>
  <c r="E475" i="6" s="1"/>
  <c r="E476" i="6" s="1"/>
  <c r="E477" i="6" s="1"/>
  <c r="E478" i="6" s="1"/>
  <c r="E479" i="6" s="1"/>
  <c r="E480" i="6" s="1"/>
  <c r="E481" i="6" s="1"/>
  <c r="E482" i="6" s="1"/>
  <c r="E483" i="6" s="1"/>
  <c r="E484" i="6" s="1"/>
  <c r="E485" i="6" s="1"/>
  <c r="E486" i="6" s="1"/>
  <c r="E487" i="6" s="1"/>
  <c r="E488" i="6" s="1"/>
  <c r="E489" i="6" s="1"/>
  <c r="E490" i="6" s="1"/>
  <c r="E491" i="6" s="1"/>
  <c r="E492" i="6" s="1"/>
  <c r="E493" i="6" s="1"/>
  <c r="E494" i="6" s="1"/>
  <c r="E495" i="6" s="1"/>
  <c r="E496" i="6" s="1"/>
  <c r="E497" i="6" s="1"/>
  <c r="E498" i="6" s="1"/>
  <c r="E499" i="6" s="1"/>
  <c r="E500" i="6" s="1"/>
  <c r="E501" i="6" s="1"/>
  <c r="E502" i="6" s="1"/>
  <c r="E503" i="6" s="1"/>
  <c r="E504" i="6" s="1"/>
  <c r="E505" i="6" s="1"/>
  <c r="E506" i="6" s="1"/>
  <c r="E507" i="6" s="1"/>
  <c r="E508" i="6" s="1"/>
  <c r="E509" i="6" s="1"/>
  <c r="E510" i="6" s="1"/>
  <c r="E511" i="6" s="1"/>
  <c r="E512" i="6" s="1"/>
  <c r="E513" i="6" s="1"/>
  <c r="E514" i="6" s="1"/>
  <c r="E515" i="6" s="1"/>
  <c r="E516" i="6" s="1"/>
  <c r="E517" i="6" s="1"/>
  <c r="E518" i="6" s="1"/>
  <c r="E519" i="6" s="1"/>
  <c r="E520" i="6" s="1"/>
  <c r="E521" i="6" s="1"/>
  <c r="E522" i="6" s="1"/>
  <c r="E523" i="6" s="1"/>
  <c r="E524" i="6" s="1"/>
  <c r="E525" i="6" s="1"/>
  <c r="E526" i="6" s="1"/>
  <c r="E527" i="6" s="1"/>
  <c r="E528" i="6" s="1"/>
  <c r="E529" i="6" s="1"/>
  <c r="E530" i="6" s="1"/>
  <c r="E531" i="6" s="1"/>
  <c r="E532" i="6" s="1"/>
  <c r="E533" i="6" s="1"/>
  <c r="E534" i="6" s="1"/>
  <c r="E535" i="6" s="1"/>
  <c r="E536" i="6" s="1"/>
  <c r="E537" i="6" s="1"/>
  <c r="E538" i="6" s="1"/>
  <c r="E539" i="6" s="1"/>
  <c r="E540" i="6" s="1"/>
  <c r="E541" i="6" s="1"/>
  <c r="E542" i="6" s="1"/>
  <c r="E543" i="6" s="1"/>
  <c r="E544" i="6" s="1"/>
  <c r="E545" i="6" s="1"/>
  <c r="E546" i="6" s="1"/>
  <c r="E547" i="6" s="1"/>
  <c r="E548" i="6" s="1"/>
  <c r="E549" i="6" s="1"/>
  <c r="E550" i="6" s="1"/>
  <c r="E551" i="6" s="1"/>
  <c r="E552" i="6" s="1"/>
  <c r="E553" i="6" s="1"/>
  <c r="E554" i="6" s="1"/>
  <c r="E555" i="6" s="1"/>
  <c r="E556" i="6" s="1"/>
  <c r="E557" i="6" s="1"/>
  <c r="E558" i="6" s="1"/>
  <c r="E559" i="6" s="1"/>
  <c r="E560" i="6" s="1"/>
  <c r="E561" i="6" s="1"/>
  <c r="E562" i="6" s="1"/>
  <c r="E563" i="6" s="1"/>
  <c r="E564" i="6" s="1"/>
  <c r="E565" i="6" s="1"/>
  <c r="E566" i="6" s="1"/>
  <c r="E567" i="6" s="1"/>
  <c r="E568" i="6" s="1"/>
  <c r="E569" i="6" s="1"/>
  <c r="E570" i="6" s="1"/>
  <c r="E571" i="6" s="1"/>
  <c r="E572" i="6" s="1"/>
  <c r="E573" i="6" s="1"/>
  <c r="E574" i="6" s="1"/>
  <c r="E575" i="6" s="1"/>
  <c r="E576" i="6" s="1"/>
  <c r="E577" i="6" s="1"/>
  <c r="E578" i="6" s="1"/>
  <c r="E579" i="6" s="1"/>
  <c r="E580" i="6" s="1"/>
  <c r="E581" i="6" s="1"/>
  <c r="E582" i="6" s="1"/>
  <c r="E583" i="6" s="1"/>
  <c r="E584" i="6" s="1"/>
  <c r="E585" i="6" s="1"/>
  <c r="E586" i="6" s="1"/>
  <c r="E587" i="6" s="1"/>
  <c r="E588" i="6" s="1"/>
  <c r="E589" i="6" s="1"/>
  <c r="E590" i="6" s="1"/>
  <c r="E591" i="6" s="1"/>
  <c r="E592" i="6" s="1"/>
  <c r="E593" i="6" s="1"/>
  <c r="E594" i="6" s="1"/>
  <c r="E595" i="6" s="1"/>
  <c r="E596" i="6" s="1"/>
  <c r="E597" i="6" s="1"/>
  <c r="E598" i="6" s="1"/>
  <c r="E599" i="6" s="1"/>
  <c r="E600" i="6" s="1"/>
  <c r="E601" i="6" s="1"/>
  <c r="E602" i="6" s="1"/>
  <c r="E603" i="6" s="1"/>
  <c r="E604" i="6" s="1"/>
  <c r="E605" i="6" s="1"/>
  <c r="E606" i="6" s="1"/>
  <c r="E607" i="6" s="1"/>
  <c r="E608" i="6" s="1"/>
  <c r="E609" i="6" s="1"/>
  <c r="E610" i="6" s="1"/>
  <c r="E611" i="6" s="1"/>
  <c r="E612" i="6" s="1"/>
  <c r="E613" i="6" s="1"/>
  <c r="E614" i="6" s="1"/>
  <c r="E615" i="6" s="1"/>
  <c r="E616" i="6" s="1"/>
  <c r="E617" i="6" s="1"/>
  <c r="E618" i="6" s="1"/>
  <c r="E619" i="6" s="1"/>
  <c r="E620" i="6" s="1"/>
  <c r="E621" i="6" s="1"/>
  <c r="E622" i="6" s="1"/>
  <c r="E623" i="6" s="1"/>
  <c r="E624" i="6" s="1"/>
  <c r="E625" i="6" s="1"/>
  <c r="E626" i="6" s="1"/>
  <c r="E627" i="6" s="1"/>
  <c r="E628" i="6" s="1"/>
  <c r="E629" i="6" s="1"/>
  <c r="E630" i="6" s="1"/>
  <c r="E631" i="6" s="1"/>
  <c r="E632" i="6" s="1"/>
  <c r="E633" i="6" s="1"/>
  <c r="E634" i="6" s="1"/>
  <c r="E635" i="6" s="1"/>
  <c r="E636" i="6" s="1"/>
  <c r="E637" i="6" s="1"/>
  <c r="E638" i="6" s="1"/>
  <c r="E639" i="6" s="1"/>
  <c r="E640" i="6" s="1"/>
  <c r="E641" i="6" s="1"/>
  <c r="E642" i="6" s="1"/>
  <c r="E643" i="6" s="1"/>
  <c r="E644" i="6" s="1"/>
  <c r="E645" i="6" s="1"/>
  <c r="E646" i="6" s="1"/>
  <c r="E647" i="6" s="1"/>
  <c r="E648" i="6" s="1"/>
  <c r="E649" i="6" s="1"/>
  <c r="E650" i="6" s="1"/>
  <c r="E651" i="6" s="1"/>
  <c r="E652" i="6" s="1"/>
  <c r="E653" i="6" s="1"/>
  <c r="E654" i="6" s="1"/>
  <c r="E655" i="6" s="1"/>
  <c r="E656" i="6" s="1"/>
  <c r="E657" i="6" s="1"/>
  <c r="E658" i="6" s="1"/>
  <c r="E659" i="6" s="1"/>
  <c r="E660" i="6" s="1"/>
  <c r="E661" i="6" s="1"/>
  <c r="E662" i="6" s="1"/>
  <c r="E663" i="6" s="1"/>
  <c r="E664" i="6" s="1"/>
  <c r="E665" i="6" s="1"/>
  <c r="E666" i="6" s="1"/>
  <c r="E667" i="6" s="1"/>
  <c r="E668" i="6" s="1"/>
  <c r="E669" i="6" s="1"/>
  <c r="E670" i="6" s="1"/>
  <c r="E671" i="6" s="1"/>
  <c r="E672" i="6" s="1"/>
  <c r="E673" i="6" s="1"/>
  <c r="E674" i="6" s="1"/>
  <c r="E675" i="6" s="1"/>
  <c r="E676" i="6" s="1"/>
  <c r="E677" i="6" s="1"/>
  <c r="E678" i="6" s="1"/>
  <c r="E679" i="6" s="1"/>
  <c r="E680" i="6" s="1"/>
  <c r="E681" i="6" s="1"/>
  <c r="E682" i="6" s="1"/>
  <c r="E683" i="6" s="1"/>
  <c r="E684" i="6" s="1"/>
  <c r="E685" i="6" s="1"/>
  <c r="E686" i="6" s="1"/>
  <c r="E687" i="6" s="1"/>
  <c r="E688" i="6" s="1"/>
  <c r="E689" i="6" s="1"/>
  <c r="E690" i="6" s="1"/>
  <c r="E691" i="6" s="1"/>
  <c r="E692" i="6" s="1"/>
  <c r="E693" i="6" s="1"/>
  <c r="E694" i="6" s="1"/>
  <c r="E695" i="6" s="1"/>
  <c r="E696" i="6" s="1"/>
  <c r="E697" i="6" s="1"/>
  <c r="E698" i="6" s="1"/>
  <c r="E699" i="6" s="1"/>
  <c r="E700" i="6" s="1"/>
  <c r="E701" i="6" s="1"/>
  <c r="E702" i="6" s="1"/>
  <c r="E703" i="6" s="1"/>
  <c r="E704" i="6" s="1"/>
  <c r="E705" i="6" s="1"/>
  <c r="E706" i="6" s="1"/>
  <c r="E707" i="6" s="1"/>
  <c r="E708" i="6" s="1"/>
  <c r="E709" i="6" s="1"/>
  <c r="E710" i="6" s="1"/>
  <c r="E711" i="6" s="1"/>
  <c r="E712" i="6" s="1"/>
  <c r="E713" i="6" s="1"/>
  <c r="E714" i="6" s="1"/>
  <c r="E715" i="6" s="1"/>
  <c r="E716" i="6" s="1"/>
  <c r="E717" i="6" s="1"/>
  <c r="E718" i="6" s="1"/>
  <c r="E719" i="6" s="1"/>
  <c r="E720" i="6" s="1"/>
  <c r="E721" i="6" s="1"/>
  <c r="E722" i="6" s="1"/>
  <c r="E723" i="6" s="1"/>
  <c r="E724" i="6" s="1"/>
  <c r="E725" i="6" s="1"/>
  <c r="E726" i="6" s="1"/>
  <c r="E727" i="6" s="1"/>
  <c r="E728" i="6" s="1"/>
  <c r="E729" i="6" s="1"/>
  <c r="E730" i="6" s="1"/>
  <c r="E731" i="6" s="1"/>
  <c r="E732" i="6" s="1"/>
  <c r="E733" i="6" s="1"/>
  <c r="E734" i="6" s="1"/>
  <c r="E735" i="6" s="1"/>
  <c r="E736" i="6" s="1"/>
  <c r="E737" i="6" s="1"/>
  <c r="E738" i="6" s="1"/>
  <c r="E739" i="6" s="1"/>
  <c r="E740" i="6" s="1"/>
  <c r="E741" i="6" s="1"/>
  <c r="E742" i="6" s="1"/>
  <c r="E743" i="6" s="1"/>
  <c r="E744" i="6" s="1"/>
  <c r="E745" i="6" s="1"/>
  <c r="E746" i="6" s="1"/>
  <c r="E747" i="6" s="1"/>
  <c r="E748" i="6" s="1"/>
  <c r="E749" i="6" s="1"/>
  <c r="E750" i="6" s="1"/>
  <c r="E751" i="6" s="1"/>
  <c r="E752" i="6" s="1"/>
  <c r="E753" i="6" s="1"/>
  <c r="E754" i="6" s="1"/>
  <c r="E755" i="6" s="1"/>
  <c r="E756" i="6" s="1"/>
  <c r="E757" i="6" s="1"/>
  <c r="E758" i="6" s="1"/>
  <c r="E759" i="6" s="1"/>
  <c r="E760" i="6" s="1"/>
  <c r="E761" i="6" s="1"/>
  <c r="E762" i="6" s="1"/>
  <c r="E763" i="6" s="1"/>
  <c r="E764" i="6" s="1"/>
  <c r="E765" i="6" s="1"/>
  <c r="E766" i="6" s="1"/>
  <c r="E767" i="6" s="1"/>
  <c r="E768" i="6" s="1"/>
  <c r="E769" i="6" s="1"/>
  <c r="E770" i="6" s="1"/>
  <c r="E771" i="6" s="1"/>
  <c r="E772" i="6" s="1"/>
  <c r="E773" i="6" s="1"/>
  <c r="E774" i="6" s="1"/>
  <c r="E775" i="6" s="1"/>
  <c r="E776" i="6" s="1"/>
  <c r="E777" i="6" s="1"/>
  <c r="E778" i="6" s="1"/>
  <c r="E779" i="6" s="1"/>
  <c r="E780" i="6" s="1"/>
  <c r="E781" i="6" s="1"/>
  <c r="E782" i="6" s="1"/>
  <c r="E783" i="6" s="1"/>
  <c r="E784" i="6" s="1"/>
  <c r="E785" i="6" s="1"/>
  <c r="E786" i="6" s="1"/>
  <c r="E787" i="6" s="1"/>
  <c r="E788" i="6" s="1"/>
  <c r="E789" i="6" s="1"/>
  <c r="E790" i="6" s="1"/>
  <c r="E791" i="6" s="1"/>
  <c r="E792" i="6" s="1"/>
  <c r="E793" i="6" s="1"/>
  <c r="E794" i="6" s="1"/>
  <c r="E795" i="6" s="1"/>
  <c r="E796" i="6" s="1"/>
  <c r="E797" i="6" s="1"/>
  <c r="E798" i="6" s="1"/>
  <c r="E799" i="6" s="1"/>
  <c r="E800" i="6" s="1"/>
  <c r="E801" i="6" s="1"/>
  <c r="E802" i="6" s="1"/>
  <c r="E803" i="6" s="1"/>
  <c r="E804" i="6" s="1"/>
  <c r="E805" i="6" s="1"/>
  <c r="E806" i="6" s="1"/>
  <c r="E807" i="6" s="1"/>
  <c r="E808" i="6" s="1"/>
  <c r="E809" i="6" s="1"/>
  <c r="E810" i="6" s="1"/>
  <c r="E811" i="6" s="1"/>
  <c r="E812" i="6" s="1"/>
  <c r="E813" i="6" s="1"/>
  <c r="E814" i="6" s="1"/>
  <c r="E815" i="6" s="1"/>
  <c r="F450" i="6" s="1"/>
  <c r="F451" i="6" s="1"/>
  <c r="F452" i="6" s="1"/>
  <c r="F453" i="6" s="1"/>
  <c r="F454" i="6" s="1"/>
  <c r="F455" i="6" s="1"/>
  <c r="F456" i="6" s="1"/>
  <c r="F457" i="6" s="1"/>
  <c r="F458" i="6" s="1"/>
  <c r="F459" i="6" s="1"/>
  <c r="F460" i="6" s="1"/>
  <c r="F461" i="6" s="1"/>
  <c r="F462" i="6" s="1"/>
  <c r="F463" i="6" s="1"/>
  <c r="F464" i="6" s="1"/>
  <c r="F465" i="6" s="1"/>
  <c r="F466" i="6" s="1"/>
  <c r="F467" i="6" s="1"/>
  <c r="F468" i="6" s="1"/>
  <c r="F469" i="6" s="1"/>
  <c r="F470" i="6" s="1"/>
  <c r="F471" i="6" s="1"/>
  <c r="F472" i="6" s="1"/>
  <c r="F473" i="6" s="1"/>
  <c r="F474" i="6" s="1"/>
  <c r="F475" i="6" s="1"/>
  <c r="F476" i="6" s="1"/>
  <c r="F477" i="6" s="1"/>
  <c r="F478" i="6" s="1"/>
  <c r="F479" i="6" s="1"/>
  <c r="F480" i="6" s="1"/>
  <c r="F481" i="6" s="1"/>
  <c r="F482" i="6" s="1"/>
  <c r="F483" i="6" s="1"/>
  <c r="F484" i="6" s="1"/>
  <c r="F485" i="6" s="1"/>
  <c r="F486" i="6" s="1"/>
  <c r="F487" i="6" s="1"/>
  <c r="F488" i="6" s="1"/>
  <c r="F489" i="6" s="1"/>
  <c r="F490" i="6" s="1"/>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5" i="6" s="1"/>
  <c r="F786" i="6" s="1"/>
  <c r="F787" i="6" s="1"/>
  <c r="F788" i="6" s="1"/>
  <c r="F789" i="6" s="1"/>
  <c r="F790" i="6" s="1"/>
  <c r="F791" i="6" s="1"/>
  <c r="F792" i="6" s="1"/>
  <c r="F793" i="6" s="1"/>
  <c r="F794" i="6" s="1"/>
  <c r="F795" i="6" s="1"/>
  <c r="F796" i="6" s="1"/>
  <c r="F797" i="6" s="1"/>
  <c r="F798" i="6" s="1"/>
  <c r="F799" i="6" s="1"/>
  <c r="F800" i="6" s="1"/>
  <c r="F801" i="6" s="1"/>
  <c r="F802" i="6" s="1"/>
  <c r="F803" i="6" s="1"/>
  <c r="F804" i="6" s="1"/>
  <c r="F805" i="6" s="1"/>
  <c r="F806" i="6" s="1"/>
  <c r="F807" i="6" s="1"/>
  <c r="F808" i="6" s="1"/>
  <c r="F809" i="6" s="1"/>
  <c r="F810" i="6" s="1"/>
  <c r="F811" i="6" s="1"/>
  <c r="F812" i="6" s="1"/>
  <c r="F813" i="6" s="1"/>
  <c r="F814" i="6" s="1"/>
  <c r="F815" i="6" s="1"/>
  <c r="G450" i="6" s="1"/>
  <c r="K1763" i="6"/>
  <c r="K1771" i="6"/>
  <c r="I1739" i="6"/>
  <c r="I1794" i="6" s="1"/>
  <c r="K1240" i="6"/>
  <c r="K1328" i="6" s="1"/>
  <c r="K1249" i="6"/>
  <c r="J1254" i="6"/>
  <c r="G1288" i="6"/>
  <c r="G1712" i="6"/>
  <c r="G1767" i="6" s="1"/>
  <c r="J1895" i="6"/>
  <c r="K1721" i="6"/>
  <c r="K1776" i="6" s="1"/>
  <c r="M1864" i="6"/>
  <c r="J1271" i="6"/>
  <c r="F122" i="78"/>
  <c r="J1881" i="6"/>
  <c r="J1878" i="6"/>
  <c r="G1283" i="6"/>
  <c r="G1371" i="6" s="1"/>
  <c r="N1113" i="6"/>
  <c r="N1058" i="6"/>
  <c r="G1285" i="6"/>
  <c r="G1373" i="6" s="1"/>
  <c r="K1246" i="6"/>
  <c r="J1264" i="6"/>
  <c r="J1352" i="6" s="1"/>
  <c r="J1268" i="6"/>
  <c r="J1304" i="6" s="1"/>
  <c r="J1867" i="6"/>
  <c r="G1735" i="6"/>
  <c r="G1790" i="6" s="1"/>
  <c r="J1894" i="6"/>
  <c r="J1902" i="6"/>
  <c r="G1897" i="6"/>
  <c r="J1892" i="6"/>
  <c r="J1273" i="6"/>
  <c r="J1307" i="6" s="1"/>
  <c r="J1732" i="6"/>
  <c r="J1787" i="6" s="1"/>
  <c r="J1182" i="6"/>
  <c r="J1358" i="6" s="1"/>
  <c r="H1716" i="6"/>
  <c r="H1771" i="6" s="1"/>
  <c r="L1908" i="6"/>
  <c r="Q987" i="6"/>
  <c r="R932" i="6" s="1"/>
  <c r="J1864" i="6"/>
  <c r="J1183" i="6"/>
  <c r="J1190" i="6"/>
  <c r="J1873" i="6"/>
  <c r="G1729" i="6"/>
  <c r="G1784" i="6" s="1"/>
  <c r="I1282" i="6"/>
  <c r="I1370" i="6" s="1"/>
  <c r="J1166" i="6"/>
  <c r="J1342" i="6" s="1"/>
  <c r="I1290" i="6"/>
  <c r="I1378" i="6" s="1"/>
  <c r="G1255" i="6"/>
  <c r="G1300" i="6" s="1"/>
  <c r="L1724" i="6"/>
  <c r="L1779" i="6" s="1"/>
  <c r="J1737" i="6"/>
  <c r="J1792" i="6" s="1"/>
  <c r="I1702" i="6"/>
  <c r="I1757" i="6" s="1"/>
  <c r="K1101" i="6"/>
  <c r="K1706" i="6" s="1"/>
  <c r="K1761" i="6" s="1"/>
  <c r="J1868" i="6"/>
  <c r="M1067" i="6"/>
  <c r="M1177" i="6" s="1"/>
  <c r="L1727" i="6"/>
  <c r="L1782" i="6" s="1"/>
  <c r="J1196" i="6"/>
  <c r="J1223" i="6" s="1"/>
  <c r="J1908" i="6"/>
  <c r="K1254" i="6"/>
  <c r="K1303" i="6" s="1"/>
  <c r="J1889" i="6"/>
  <c r="J1177" i="6"/>
  <c r="J1877" i="6"/>
  <c r="J1165" i="6"/>
  <c r="J1341" i="6" s="1"/>
  <c r="K1122" i="6"/>
  <c r="J1265" i="6"/>
  <c r="K1722" i="6"/>
  <c r="K1777" i="6" s="1"/>
  <c r="K1260" i="6"/>
  <c r="K1348" i="6" s="1"/>
  <c r="P945" i="6"/>
  <c r="J1736" i="6"/>
  <c r="J1791" i="6" s="1"/>
  <c r="G1736" i="6"/>
  <c r="G1791" i="6" s="1"/>
  <c r="J1249" i="6"/>
  <c r="J1337" i="6" s="1"/>
  <c r="J1711" i="6"/>
  <c r="J1766" i="6" s="1"/>
  <c r="L1722" i="6"/>
  <c r="L1777" i="6" s="1"/>
  <c r="L1260" i="6"/>
  <c r="L1348" i="6" s="1"/>
  <c r="K1158" i="6"/>
  <c r="K1870" i="6"/>
  <c r="J1898" i="6"/>
  <c r="H1286" i="6"/>
  <c r="H1374" i="6" s="1"/>
  <c r="J1152" i="6"/>
  <c r="J1328" i="6" s="1"/>
  <c r="J1729" i="6"/>
  <c r="J1784" i="6" s="1"/>
  <c r="J1814" i="6" s="1"/>
  <c r="G1714" i="6"/>
  <c r="G1769" i="6" s="1"/>
  <c r="J1180" i="6"/>
  <c r="J1216" i="6" s="1"/>
  <c r="I1157" i="6"/>
  <c r="I1869" i="6"/>
  <c r="I1707" i="6"/>
  <c r="I1762" i="6" s="1"/>
  <c r="I1245" i="6"/>
  <c r="I1296" i="6" s="1"/>
  <c r="H1888" i="6"/>
  <c r="G1864" i="6"/>
  <c r="H1881" i="6"/>
  <c r="J1886" i="6"/>
  <c r="K1876" i="6"/>
  <c r="Q997" i="6"/>
  <c r="R942" i="6" s="1"/>
  <c r="P1032" i="6"/>
  <c r="O1001" i="6"/>
  <c r="P1001" i="6" s="1"/>
  <c r="O1014" i="6"/>
  <c r="O968" i="6"/>
  <c r="O1023" i="6"/>
  <c r="O972" i="6"/>
  <c r="O1027" i="6"/>
  <c r="G1185" i="6"/>
  <c r="G1361" i="6" s="1"/>
  <c r="M825" i="6"/>
  <c r="G1349" i="6"/>
  <c r="L1889" i="6"/>
  <c r="P1495" i="6"/>
  <c r="P1605" i="6" s="1"/>
  <c r="P1660" i="6" s="1"/>
  <c r="G1271" i="6"/>
  <c r="G1359" i="6" s="1"/>
  <c r="I1727" i="6"/>
  <c r="I1782" i="6" s="1"/>
  <c r="I1283" i="6"/>
  <c r="I1371" i="6" s="1"/>
  <c r="G1246" i="6"/>
  <c r="G1334" i="6" s="1"/>
  <c r="I1711" i="6"/>
  <c r="I1766" i="6" s="1"/>
  <c r="K1744" i="6"/>
  <c r="K1799" i="6" s="1"/>
  <c r="J1899" i="6"/>
  <c r="G1254" i="6"/>
  <c r="G1342" i="6" s="1"/>
  <c r="K1363" i="6"/>
  <c r="I1891" i="6"/>
  <c r="G1865" i="6"/>
  <c r="L1730" i="6"/>
  <c r="L1785" i="6" s="1"/>
  <c r="M1269" i="6"/>
  <c r="K1895" i="6"/>
  <c r="H1910" i="6"/>
  <c r="R1506" i="6"/>
  <c r="R1616" i="6" s="1"/>
  <c r="R1671" i="6" s="1"/>
  <c r="H1887" i="6"/>
  <c r="K27" i="6"/>
  <c r="G1723" i="6"/>
  <c r="G1778" i="6" s="1"/>
  <c r="J1869" i="6"/>
  <c r="M1244" i="6"/>
  <c r="H1726" i="6"/>
  <c r="H1781" i="6" s="1"/>
  <c r="G1181" i="6"/>
  <c r="G1357" i="6" s="1"/>
  <c r="J1872" i="6"/>
  <c r="H1879" i="6"/>
  <c r="H1921" i="6" s="1"/>
  <c r="J1739" i="6"/>
  <c r="J1794" i="6" s="1"/>
  <c r="H1875" i="6"/>
  <c r="G1896" i="6"/>
  <c r="I1708" i="6"/>
  <c r="I1763" i="6" s="1"/>
  <c r="G1879" i="6"/>
  <c r="G1921" i="6" s="1"/>
  <c r="J1209" i="6"/>
  <c r="G1306" i="6"/>
  <c r="I1337" i="6"/>
  <c r="H1906" i="6"/>
  <c r="I1878" i="6"/>
  <c r="I1710" i="6"/>
  <c r="I1765" i="6" s="1"/>
  <c r="G1703" i="6"/>
  <c r="G1758" i="6" s="1"/>
  <c r="G1885" i="6"/>
  <c r="I1715" i="6"/>
  <c r="I1770" i="6" s="1"/>
  <c r="L1240" i="6"/>
  <c r="J1706" i="6"/>
  <c r="J1761" i="6" s="1"/>
  <c r="G1281" i="6"/>
  <c r="G1867" i="6"/>
  <c r="H1878" i="6"/>
  <c r="I1877" i="6"/>
  <c r="G1906" i="6"/>
  <c r="J1164" i="6"/>
  <c r="J1340" i="6" s="1"/>
  <c r="J1910" i="6"/>
  <c r="L1910" i="6"/>
  <c r="J1870" i="6"/>
  <c r="H1734" i="6"/>
  <c r="H1789" i="6" s="1"/>
  <c r="G1240" i="6"/>
  <c r="I1873" i="6"/>
  <c r="G1152" i="6"/>
  <c r="G1362" i="6"/>
  <c r="G1869" i="6"/>
  <c r="I1870" i="6"/>
  <c r="J1750" i="6"/>
  <c r="J1805" i="6" s="1"/>
  <c r="K1181" i="6"/>
  <c r="K1357" i="6" s="1"/>
  <c r="L1878" i="6"/>
  <c r="Q970" i="6"/>
  <c r="G1248" i="6"/>
  <c r="G1336" i="6" s="1"/>
  <c r="J1245" i="6"/>
  <c r="J1333" i="6" s="1"/>
  <c r="L1261" i="6"/>
  <c r="L1349" i="6" s="1"/>
  <c r="G1913" i="6"/>
  <c r="J1368" i="6"/>
  <c r="G1245" i="6"/>
  <c r="L1895" i="6"/>
  <c r="K1737" i="6"/>
  <c r="K1792" i="6" s="1"/>
  <c r="G1905" i="6"/>
  <c r="I1750" i="6"/>
  <c r="I1805" i="6" s="1"/>
  <c r="M1246" i="6"/>
  <c r="I1373" i="6"/>
  <c r="I1376" i="6"/>
  <c r="I38" i="91"/>
  <c r="I37" i="91"/>
  <c r="L37" i="91"/>
  <c r="J19" i="91"/>
  <c r="E47" i="91"/>
  <c r="E46" i="91"/>
  <c r="I1714" i="6"/>
  <c r="I1769" i="6" s="1"/>
  <c r="I1252" i="6"/>
  <c r="I1340" i="6" s="1"/>
  <c r="F38" i="91"/>
  <c r="F37" i="91"/>
  <c r="J1703" i="6"/>
  <c r="J1758" i="6" s="1"/>
  <c r="J1865" i="6"/>
  <c r="J1731" i="6"/>
  <c r="J1786" i="6" s="1"/>
  <c r="J1893" i="6"/>
  <c r="H1724" i="6"/>
  <c r="H1779" i="6" s="1"/>
  <c r="H1886" i="6"/>
  <c r="L1158" i="6"/>
  <c r="L1870" i="6"/>
  <c r="I11" i="91"/>
  <c r="I10" i="91"/>
  <c r="L28" i="91"/>
  <c r="K1173" i="6"/>
  <c r="K1349" i="6" s="1"/>
  <c r="G20" i="91"/>
  <c r="G19" i="91"/>
  <c r="E11" i="91"/>
  <c r="E10" i="91"/>
  <c r="J1278" i="6"/>
  <c r="L1707" i="6"/>
  <c r="L1762" i="6" s="1"/>
  <c r="H1264" i="6"/>
  <c r="H1352" i="6" s="1"/>
  <c r="G1157" i="6"/>
  <c r="H11" i="91"/>
  <c r="H10" i="91"/>
  <c r="H1257" i="6"/>
  <c r="H1345" i="6" s="1"/>
  <c r="H1719" i="6"/>
  <c r="H1774" i="6" s="1"/>
  <c r="H1867" i="6"/>
  <c r="H1243" i="6"/>
  <c r="H1331" i="6" s="1"/>
  <c r="I1162" i="6"/>
  <c r="I1210" i="6" s="1"/>
  <c r="I1874" i="6"/>
  <c r="F29" i="91"/>
  <c r="F28" i="91"/>
  <c r="G1177" i="6"/>
  <c r="G1353" i="6" s="1"/>
  <c r="G1889" i="6"/>
  <c r="G1926" i="6" s="1"/>
  <c r="J1365" i="6"/>
  <c r="G1903" i="6"/>
  <c r="G1279" i="6"/>
  <c r="G1367" i="6" s="1"/>
  <c r="J1749" i="6"/>
  <c r="J1804" i="6" s="1"/>
  <c r="J1911" i="6"/>
  <c r="I29" i="91"/>
  <c r="I28" i="91"/>
  <c r="L10" i="91"/>
  <c r="E20" i="91"/>
  <c r="E19" i="91"/>
  <c r="I20" i="91"/>
  <c r="I19" i="91"/>
  <c r="L45" i="91"/>
  <c r="J37" i="91"/>
  <c r="G29" i="91"/>
  <c r="G28" i="91"/>
  <c r="E29" i="91"/>
  <c r="E28" i="91"/>
  <c r="P1477" i="6"/>
  <c r="P1587" i="6" s="1"/>
  <c r="P1642" i="6" s="1"/>
  <c r="K1738" i="6"/>
  <c r="K1793" i="6" s="1"/>
  <c r="K19" i="91"/>
  <c r="H1749" i="6"/>
  <c r="H1804" i="6" s="1"/>
  <c r="H1287" i="6"/>
  <c r="H1375" i="6" s="1"/>
  <c r="H1911" i="6"/>
  <c r="H1177" i="6"/>
  <c r="H1217" i="6" s="1"/>
  <c r="H1889" i="6"/>
  <c r="I1722" i="6"/>
  <c r="I1777" i="6" s="1"/>
  <c r="I1260" i="6"/>
  <c r="I1348" i="6" s="1"/>
  <c r="M1181" i="6"/>
  <c r="M1893" i="6"/>
  <c r="L19" i="91"/>
  <c r="J28" i="91"/>
  <c r="G38" i="91"/>
  <c r="G37" i="91"/>
  <c r="L1864" i="6"/>
  <c r="E38" i="91"/>
  <c r="E37" i="91"/>
  <c r="G1898" i="6"/>
  <c r="J1331" i="6"/>
  <c r="H1249" i="6"/>
  <c r="E40" i="91"/>
  <c r="E4" i="91"/>
  <c r="H29" i="91"/>
  <c r="H28" i="91"/>
  <c r="F20" i="91"/>
  <c r="F19" i="91"/>
  <c r="H1728" i="6"/>
  <c r="H1783" i="6" s="1"/>
  <c r="I1156" i="6"/>
  <c r="I1211" i="6" s="1"/>
  <c r="I1868" i="6"/>
  <c r="I1359" i="6"/>
  <c r="I1910" i="6"/>
  <c r="Q1501" i="6"/>
  <c r="Q1611" i="6" s="1"/>
  <c r="Q1666" i="6" s="1"/>
  <c r="Q1020" i="6"/>
  <c r="R1020" i="6" s="1"/>
  <c r="S965" i="6" s="1"/>
  <c r="Q965" i="6"/>
  <c r="G1737" i="6"/>
  <c r="G1792" i="6" s="1"/>
  <c r="G1275" i="6"/>
  <c r="G1363" i="6" s="1"/>
  <c r="G1899" i="6"/>
  <c r="G1740" i="6"/>
  <c r="G1795" i="6" s="1"/>
  <c r="G1278" i="6"/>
  <c r="G1366" i="6" s="1"/>
  <c r="K1739" i="6"/>
  <c r="K1794" i="6" s="1"/>
  <c r="K1277" i="6"/>
  <c r="K1365" i="6" s="1"/>
  <c r="J1191" i="6"/>
  <c r="J1903" i="6"/>
  <c r="K1258" i="6"/>
  <c r="K1720" i="6"/>
  <c r="K1775" i="6" s="1"/>
  <c r="J1276" i="6"/>
  <c r="J1364" i="6" s="1"/>
  <c r="J1900" i="6"/>
  <c r="K1714" i="6"/>
  <c r="K1769" i="6" s="1"/>
  <c r="K1252" i="6"/>
  <c r="K1340" i="6" s="1"/>
  <c r="G1282" i="6"/>
  <c r="G1370" i="6" s="1"/>
  <c r="G1744" i="6"/>
  <c r="G1799" i="6" s="1"/>
  <c r="G1816" i="6" s="1"/>
  <c r="K1188" i="6"/>
  <c r="K1364" i="6" s="1"/>
  <c r="K1900" i="6"/>
  <c r="J1721" i="6"/>
  <c r="J1776" i="6" s="1"/>
  <c r="J1259" i="6"/>
  <c r="J1248" i="6"/>
  <c r="J1336" i="6" s="1"/>
  <c r="J1710" i="6"/>
  <c r="J1765" i="6" s="1"/>
  <c r="F40" i="91"/>
  <c r="F13" i="91"/>
  <c r="F41" i="91"/>
  <c r="F32" i="91"/>
  <c r="K28" i="91"/>
  <c r="K10" i="91"/>
  <c r="K37" i="91"/>
  <c r="H20" i="91"/>
  <c r="H19" i="91"/>
  <c r="H38" i="91"/>
  <c r="H37" i="91"/>
  <c r="F47" i="91"/>
  <c r="F46" i="91"/>
  <c r="J1370" i="6"/>
  <c r="G1329" i="6"/>
  <c r="J1883" i="6"/>
  <c r="H1873" i="6"/>
  <c r="K1869" i="6"/>
  <c r="G42" i="91"/>
  <c r="G15" i="91"/>
  <c r="J10" i="91"/>
  <c r="F11" i="91"/>
  <c r="F10" i="91"/>
  <c r="K1882" i="6"/>
  <c r="H1904" i="6"/>
  <c r="J1907" i="6"/>
  <c r="G11" i="91"/>
  <c r="G10" i="91"/>
  <c r="G1377" i="6"/>
  <c r="Q1013" i="6"/>
  <c r="R1013" i="6" s="1"/>
  <c r="P1499" i="6"/>
  <c r="P1609" i="6" s="1"/>
  <c r="P1664" i="6" s="1"/>
  <c r="I1726" i="6"/>
  <c r="I1781" i="6" s="1"/>
  <c r="I1264" i="6"/>
  <c r="I1352" i="6" s="1"/>
  <c r="I1209" i="6"/>
  <c r="H1727" i="6"/>
  <c r="H1782" i="6" s="1"/>
  <c r="H1265" i="6"/>
  <c r="H1746" i="6"/>
  <c r="H1801" i="6" s="1"/>
  <c r="H1284" i="6"/>
  <c r="H1372" i="6" s="1"/>
  <c r="H1702" i="6"/>
  <c r="H1757" i="6" s="1"/>
  <c r="H1240" i="6"/>
  <c r="H1328" i="6" s="1"/>
  <c r="J1722" i="6"/>
  <c r="J1777" i="6" s="1"/>
  <c r="J1260" i="6"/>
  <c r="J1301" i="6" s="1"/>
  <c r="G1372" i="6"/>
  <c r="Q1487" i="6"/>
  <c r="Q1597" i="6" s="1"/>
  <c r="Q1652" i="6" s="1"/>
  <c r="J1285" i="6"/>
  <c r="J1373" i="6" s="1"/>
  <c r="J1909" i="6"/>
  <c r="J1723" i="6"/>
  <c r="J1778" i="6" s="1"/>
  <c r="J1885" i="6"/>
  <c r="K1730" i="6"/>
  <c r="K1785" i="6" s="1"/>
  <c r="K1268" i="6"/>
  <c r="K1304" i="6" s="1"/>
  <c r="G1895" i="6"/>
  <c r="G1176" i="6"/>
  <c r="J1884" i="6"/>
  <c r="K1255" i="6"/>
  <c r="K1300" i="6" s="1"/>
  <c r="J1713" i="6"/>
  <c r="J1768" i="6" s="1"/>
  <c r="M1870" i="6"/>
  <c r="G1287" i="6"/>
  <c r="G1375" i="6" s="1"/>
  <c r="Q1034" i="6"/>
  <c r="R1034" i="6" s="1"/>
  <c r="K1250" i="6"/>
  <c r="K1298" i="6" s="1"/>
  <c r="K1175" i="6"/>
  <c r="K1351" i="6" s="1"/>
  <c r="K1887" i="6"/>
  <c r="I1907" i="6"/>
  <c r="G1908" i="6"/>
  <c r="I1709" i="6"/>
  <c r="I1764" i="6" s="1"/>
  <c r="I1871" i="6"/>
  <c r="Q1509" i="6"/>
  <c r="Q1619" i="6" s="1"/>
  <c r="Q1674" i="6" s="1"/>
  <c r="G1256" i="6"/>
  <c r="H1865" i="6"/>
  <c r="H1241" i="6"/>
  <c r="H1329" i="6" s="1"/>
  <c r="K1874" i="6"/>
  <c r="J1879" i="6"/>
  <c r="J1255" i="6"/>
  <c r="J1300" i="6" s="1"/>
  <c r="K1912" i="6"/>
  <c r="K1200" i="6"/>
  <c r="K1223" i="6" s="1"/>
  <c r="L1047" i="6"/>
  <c r="K1245" i="6"/>
  <c r="K1333" i="6" s="1"/>
  <c r="L1258" i="6"/>
  <c r="L1346" i="6" s="1"/>
  <c r="L1720" i="6"/>
  <c r="L1775" i="6" s="1"/>
  <c r="I1364" i="6"/>
  <c r="H1334" i="6"/>
  <c r="L1884" i="6"/>
  <c r="I1743" i="6"/>
  <c r="I1798" i="6" s="1"/>
  <c r="K1287" i="6"/>
  <c r="K1375" i="6" s="1"/>
  <c r="L1254" i="6"/>
  <c r="L1342" i="6" s="1"/>
  <c r="J1901" i="6"/>
  <c r="H1874" i="6"/>
  <c r="H1919" i="6" s="1"/>
  <c r="I1905" i="6"/>
  <c r="I1881" i="6"/>
  <c r="K1725" i="6"/>
  <c r="K1780" i="6" s="1"/>
  <c r="J1261" i="6"/>
  <c r="J1349" i="6" s="1"/>
  <c r="G1268" i="6"/>
  <c r="G1304" i="6" s="1"/>
  <c r="I1247" i="6"/>
  <c r="I1299" i="6" s="1"/>
  <c r="G1258" i="6"/>
  <c r="G1346" i="6" s="1"/>
  <c r="L825" i="6"/>
  <c r="I1876" i="6"/>
  <c r="G1290" i="6"/>
  <c r="G1378" i="6" s="1"/>
  <c r="P998" i="6"/>
  <c r="Q943" i="6" s="1"/>
  <c r="J1724" i="6"/>
  <c r="J1779" i="6" s="1"/>
  <c r="J1262" i="6"/>
  <c r="J1350" i="6" s="1"/>
  <c r="P1509" i="6"/>
  <c r="P1619" i="6" s="1"/>
  <c r="P1674" i="6" s="1"/>
  <c r="G1253" i="6"/>
  <c r="G1341" i="6" s="1"/>
  <c r="I1725" i="6"/>
  <c r="I1780" i="6" s="1"/>
  <c r="I1887" i="6"/>
  <c r="P1501" i="6"/>
  <c r="P1611" i="6" s="1"/>
  <c r="P1666" i="6" s="1"/>
  <c r="K1256" i="6"/>
  <c r="K1344" i="6" s="1"/>
  <c r="L1090" i="6"/>
  <c r="L1200" i="6" s="1"/>
  <c r="K1750" i="6"/>
  <c r="K1805" i="6" s="1"/>
  <c r="K1262" i="6"/>
  <c r="K1350" i="6" s="1"/>
  <c r="K1724" i="6"/>
  <c r="K1779" i="6" s="1"/>
  <c r="K1883" i="6"/>
  <c r="K1180" i="6"/>
  <c r="K1216" i="6" s="1"/>
  <c r="K1892" i="6"/>
  <c r="H1367" i="6"/>
  <c r="I1343" i="6"/>
  <c r="I1388" i="6" s="1"/>
  <c r="I1328" i="6"/>
  <c r="I1349" i="6"/>
  <c r="K1886" i="6"/>
  <c r="G1880" i="6"/>
  <c r="L1893" i="6"/>
  <c r="G1277" i="6"/>
  <c r="G1365" i="6" s="1"/>
  <c r="H1276" i="6"/>
  <c r="H1364" i="6" s="1"/>
  <c r="L1711" i="6"/>
  <c r="L1766" i="6" s="1"/>
  <c r="I1912" i="6"/>
  <c r="J1882" i="6"/>
  <c r="I1198" i="6"/>
  <c r="I1221" i="6" s="1"/>
  <c r="J1891" i="6"/>
  <c r="G1354" i="6"/>
  <c r="G1168" i="6"/>
  <c r="G1214" i="6" s="1"/>
  <c r="G1907" i="6"/>
  <c r="H1267" i="6"/>
  <c r="H1306" i="6" s="1"/>
  <c r="G1881" i="6"/>
  <c r="J1171" i="6"/>
  <c r="I1896" i="6"/>
  <c r="G1705" i="6"/>
  <c r="G1760" i="6" s="1"/>
  <c r="S1486" i="6"/>
  <c r="S1596" i="6" s="1"/>
  <c r="S1651" i="6" s="1"/>
  <c r="I1286" i="6"/>
  <c r="I1309" i="6" s="1"/>
  <c r="G1911" i="6"/>
  <c r="J1378" i="6"/>
  <c r="G1914" i="6"/>
  <c r="J1244" i="6"/>
  <c r="C100" i="78"/>
  <c r="C102" i="78" s="1"/>
  <c r="C103" i="78" s="1"/>
  <c r="H1731" i="6"/>
  <c r="H1786" i="6" s="1"/>
  <c r="J1720" i="6"/>
  <c r="J1775" i="6" s="1"/>
  <c r="L1892" i="6"/>
  <c r="H1360" i="6"/>
  <c r="I1749" i="6"/>
  <c r="I1804" i="6" s="1"/>
  <c r="G1734" i="6"/>
  <c r="G1789" i="6" s="1"/>
  <c r="H1161" i="6"/>
  <c r="H1208" i="6" s="1"/>
  <c r="L1353" i="6"/>
  <c r="G1872" i="6"/>
  <c r="G1886" i="6"/>
  <c r="J1334" i="6"/>
  <c r="L1873" i="6"/>
  <c r="J1875" i="6"/>
  <c r="J1738" i="6"/>
  <c r="J1793" i="6" s="1"/>
  <c r="G1263" i="6"/>
  <c r="G1259" i="6"/>
  <c r="H1751" i="6"/>
  <c r="H1806" i="6" s="1"/>
  <c r="J1896" i="6"/>
  <c r="J1712" i="6"/>
  <c r="J1767" i="6" s="1"/>
  <c r="H1893" i="6"/>
  <c r="L1276" i="6"/>
  <c r="L1364" i="6" s="1"/>
  <c r="H1722" i="6"/>
  <c r="H1777" i="6" s="1"/>
  <c r="I1263" i="6"/>
  <c r="I1351" i="6" s="1"/>
  <c r="J1159" i="6"/>
  <c r="G1728" i="6"/>
  <c r="G1783" i="6" s="1"/>
  <c r="I1736" i="6"/>
  <c r="I1791" i="6" s="1"/>
  <c r="I1717" i="6"/>
  <c r="I1772" i="6" s="1"/>
  <c r="H1346" i="6"/>
  <c r="K1248" i="6"/>
  <c r="K1336" i="6" s="1"/>
  <c r="H1894" i="6"/>
  <c r="H1869" i="6"/>
  <c r="H1912" i="6"/>
  <c r="G1909" i="6"/>
  <c r="H1913" i="6"/>
  <c r="K1911" i="6"/>
  <c r="J1725" i="6"/>
  <c r="J1780" i="6" s="1"/>
  <c r="K1285" i="6"/>
  <c r="K1373" i="6" s="1"/>
  <c r="J1272" i="6"/>
  <c r="J1360" i="6" s="1"/>
  <c r="I1262" i="6"/>
  <c r="I1350" i="6" s="1"/>
  <c r="I1257" i="6"/>
  <c r="I1345" i="6" s="1"/>
  <c r="G1251" i="6"/>
  <c r="G1339" i="6" s="1"/>
  <c r="H1277" i="6"/>
  <c r="H1365" i="6" s="1"/>
  <c r="I1895" i="6"/>
  <c r="G1878" i="6"/>
  <c r="K1872" i="6"/>
  <c r="J1751" i="6"/>
  <c r="J1806" i="6" s="1"/>
  <c r="K1282" i="6"/>
  <c r="K1370" i="6" s="1"/>
  <c r="H1750" i="6"/>
  <c r="H1805" i="6" s="1"/>
  <c r="K1899" i="6"/>
  <c r="I1243" i="6"/>
  <c r="I1297" i="6" s="1"/>
  <c r="G1270" i="6"/>
  <c r="G1358" i="6" s="1"/>
  <c r="K1243" i="6"/>
  <c r="K1331" i="6" s="1"/>
  <c r="H1908" i="6"/>
  <c r="G1873" i="6"/>
  <c r="I1272" i="6"/>
  <c r="I1360" i="6" s="1"/>
  <c r="I1909" i="6"/>
  <c r="G1249" i="6"/>
  <c r="G1337" i="6" s="1"/>
  <c r="K1284" i="6"/>
  <c r="K1372" i="6" s="1"/>
  <c r="H47" i="91"/>
  <c r="K1864" i="6"/>
  <c r="G1877" i="6"/>
  <c r="G116" i="78"/>
  <c r="H1890" i="6"/>
  <c r="G1904" i="6"/>
  <c r="I1864" i="6"/>
  <c r="I1888" i="6"/>
  <c r="I1341" i="6"/>
  <c r="H1261" i="6"/>
  <c r="I1733" i="6"/>
  <c r="I1788" i="6" s="1"/>
  <c r="G1280" i="6"/>
  <c r="G1368" i="6" s="1"/>
  <c r="O1495" i="6"/>
  <c r="O1605" i="6" s="1"/>
  <c r="O1660" i="6" s="1"/>
  <c r="I1880" i="6"/>
  <c r="J209" i="6"/>
  <c r="J1888" i="6"/>
  <c r="K1873" i="6"/>
  <c r="G1887" i="6"/>
  <c r="L1731" i="6"/>
  <c r="L1786" i="6" s="1"/>
  <c r="I1747" i="6"/>
  <c r="I1802" i="6" s="1"/>
  <c r="G1874" i="6"/>
  <c r="G1919" i="6" s="1"/>
  <c r="C115" i="78"/>
  <c r="C117" i="78" s="1"/>
  <c r="C118" i="78" s="1"/>
  <c r="G115" i="78"/>
  <c r="P1471" i="6"/>
  <c r="P1581" i="6" s="1"/>
  <c r="P1636" i="6" s="1"/>
  <c r="J1298" i="6"/>
  <c r="J1338" i="6"/>
  <c r="J1386" i="6" s="1"/>
  <c r="L1885" i="6"/>
  <c r="K1908" i="6"/>
  <c r="I1329" i="6"/>
  <c r="I1908" i="6"/>
  <c r="M1880" i="6"/>
  <c r="H1880" i="6"/>
  <c r="G1244" i="6"/>
  <c r="G1332" i="6" s="1"/>
  <c r="J1912" i="6"/>
  <c r="J1880" i="6"/>
  <c r="M1882" i="6"/>
  <c r="J1256" i="6"/>
  <c r="J1874" i="6"/>
  <c r="J1168" i="6"/>
  <c r="P1002" i="6"/>
  <c r="G1276" i="6"/>
  <c r="G1738" i="6"/>
  <c r="G1793" i="6" s="1"/>
  <c r="H1896" i="6"/>
  <c r="K1880" i="6"/>
  <c r="G1257" i="6"/>
  <c r="G1345" i="6" s="1"/>
  <c r="I1218" i="6"/>
  <c r="I1256" i="6"/>
  <c r="O1496" i="6"/>
  <c r="O1606" i="6" s="1"/>
  <c r="O1661" i="6" s="1"/>
  <c r="H1256" i="6"/>
  <c r="H1344" i="6" s="1"/>
  <c r="O1503" i="6"/>
  <c r="O1613" i="6" s="1"/>
  <c r="O1668" i="6" s="1"/>
  <c r="K1143" i="6"/>
  <c r="K1910" i="6" s="1"/>
  <c r="J1286" i="6"/>
  <c r="J1374" i="6" s="1"/>
  <c r="M1256" i="6"/>
  <c r="L1706" i="6"/>
  <c r="L1761" i="6" s="1"/>
  <c r="M1249" i="6"/>
  <c r="M1711" i="6"/>
  <c r="M1766" i="6" s="1"/>
  <c r="M1873" i="6"/>
  <c r="M1724" i="6"/>
  <c r="M1779" i="6" s="1"/>
  <c r="L1275" i="6"/>
  <c r="L1363" i="6" s="1"/>
  <c r="L1286" i="6"/>
  <c r="L1374" i="6" s="1"/>
  <c r="M1706" i="6"/>
  <c r="M1761" i="6" s="1"/>
  <c r="L1244" i="6"/>
  <c r="L1332" i="6" s="1"/>
  <c r="L1737" i="6"/>
  <c r="L1792" i="6" s="1"/>
  <c r="N1724" i="6"/>
  <c r="N1779" i="6" s="1"/>
  <c r="M1170" i="6"/>
  <c r="L1252" i="6"/>
  <c r="L1340" i="6" s="1"/>
  <c r="L1896" i="6"/>
  <c r="M1262" i="6"/>
  <c r="L1868" i="6"/>
  <c r="G146" i="78"/>
  <c r="H146" i="78" s="1"/>
  <c r="I1214" i="6"/>
  <c r="D138" i="78"/>
  <c r="D139" i="78" s="1"/>
  <c r="P1030" i="6"/>
  <c r="Q1030" i="6" s="1"/>
  <c r="Q1035" i="6"/>
  <c r="R1035" i="6" s="1"/>
  <c r="S1035" i="6" s="1"/>
  <c r="R1029" i="6"/>
  <c r="S1029" i="6" s="1"/>
  <c r="H1693" i="6"/>
  <c r="P994" i="6"/>
  <c r="P939" i="6"/>
  <c r="I1723" i="6"/>
  <c r="I1778" i="6" s="1"/>
  <c r="I1703" i="6"/>
  <c r="I1758" i="6" s="1"/>
  <c r="Q1491" i="6"/>
  <c r="Q1601" i="6" s="1"/>
  <c r="Q1656" i="6" s="1"/>
  <c r="I1882" i="6"/>
  <c r="I1885" i="6"/>
  <c r="I1284" i="6"/>
  <c r="I1250" i="6"/>
  <c r="I1298" i="6" s="1"/>
  <c r="I1867" i="6"/>
  <c r="I1914" i="6"/>
  <c r="L1887" i="6"/>
  <c r="K1906" i="6"/>
  <c r="K1913" i="6"/>
  <c r="L1250" i="6"/>
  <c r="L1298" i="6" s="1"/>
  <c r="H1877" i="6"/>
  <c r="H1278" i="6"/>
  <c r="H1366" i="6" s="1"/>
  <c r="I1251" i="6"/>
  <c r="I1339" i="6" s="1"/>
  <c r="K1359" i="6"/>
  <c r="H1707" i="6"/>
  <c r="H1762" i="6" s="1"/>
  <c r="H1282" i="6"/>
  <c r="I1889" i="6"/>
  <c r="L1694" i="6"/>
  <c r="Q1481" i="6"/>
  <c r="Q1591" i="6" s="1"/>
  <c r="Q1646" i="6" s="1"/>
  <c r="J1744" i="6"/>
  <c r="J1799" i="6" s="1"/>
  <c r="I1258" i="6"/>
  <c r="I1346" i="6" s="1"/>
  <c r="H1253" i="6"/>
  <c r="H1341" i="6" s="1"/>
  <c r="I1231" i="6"/>
  <c r="H1747" i="6"/>
  <c r="H1802" i="6" s="1"/>
  <c r="K1289" i="6"/>
  <c r="K1377" i="6" s="1"/>
  <c r="I1865" i="6"/>
  <c r="I1884" i="6"/>
  <c r="K1884" i="6"/>
  <c r="I1875" i="6"/>
  <c r="I1890" i="6"/>
  <c r="K1878" i="6"/>
  <c r="H1891" i="6"/>
  <c r="H1247" i="6"/>
  <c r="H1335" i="6" s="1"/>
  <c r="P1008" i="6"/>
  <c r="Q953" i="6" s="1"/>
  <c r="J1906" i="6"/>
  <c r="H1870" i="6"/>
  <c r="L1263" i="6"/>
  <c r="J1905" i="6"/>
  <c r="P947" i="6"/>
  <c r="L1693" i="6"/>
  <c r="H1708" i="6"/>
  <c r="H1763" i="6" s="1"/>
  <c r="J1376" i="6"/>
  <c r="O1474" i="6"/>
  <c r="O1584" i="6" s="1"/>
  <c r="O1639" i="6" s="1"/>
  <c r="H1901" i="6"/>
  <c r="I1906" i="6"/>
  <c r="L1725" i="6"/>
  <c r="L1780" i="6" s="1"/>
  <c r="G1901" i="6"/>
  <c r="J1743" i="6"/>
  <c r="J1798" i="6" s="1"/>
  <c r="H1909" i="6"/>
  <c r="H1705" i="6"/>
  <c r="H1760" i="6" s="1"/>
  <c r="H1354" i="6"/>
  <c r="G1892" i="6"/>
  <c r="G1925" i="6" s="1"/>
  <c r="I1273" i="6"/>
  <c r="I1361" i="6" s="1"/>
  <c r="G1868" i="6"/>
  <c r="G1884" i="6"/>
  <c r="H1905" i="6"/>
  <c r="H1930" i="6" s="1"/>
  <c r="I1220" i="6"/>
  <c r="I1222" i="6"/>
  <c r="I1354" i="6"/>
  <c r="I1892" i="6"/>
  <c r="I1375" i="6"/>
  <c r="J1859" i="6"/>
  <c r="P1004" i="6"/>
  <c r="Q1004" i="6" s="1"/>
  <c r="P936" i="6"/>
  <c r="Q992" i="6"/>
  <c r="R937" i="6" s="1"/>
  <c r="H1193" i="6"/>
  <c r="H1221" i="6" s="1"/>
  <c r="I1913" i="6"/>
  <c r="I1254" i="6"/>
  <c r="I1342" i="6" s="1"/>
  <c r="I1886" i="6"/>
  <c r="P946" i="6"/>
  <c r="H1885" i="6"/>
  <c r="H1173" i="6"/>
  <c r="I1268" i="6"/>
  <c r="I1304" i="6" s="1"/>
  <c r="I1901" i="6"/>
  <c r="I1367" i="6"/>
  <c r="I1897" i="6"/>
  <c r="I1289" i="6"/>
  <c r="I1377" i="6" s="1"/>
  <c r="H1250" i="6"/>
  <c r="H1298" i="6" s="1"/>
  <c r="Q1026" i="6"/>
  <c r="R1026" i="6" s="1"/>
  <c r="I1904" i="6"/>
  <c r="O1500" i="6"/>
  <c r="O1610" i="6" s="1"/>
  <c r="O1665" i="6" s="1"/>
  <c r="L1876" i="6"/>
  <c r="H1730" i="6"/>
  <c r="H1785" i="6" s="1"/>
  <c r="G1882" i="6"/>
  <c r="J1266" i="6"/>
  <c r="J1354" i="6" s="1"/>
  <c r="H1252" i="6"/>
  <c r="H1340" i="6" s="1"/>
  <c r="H1741" i="6"/>
  <c r="H1796" i="6" s="1"/>
  <c r="J1346" i="6"/>
  <c r="G1875" i="6"/>
  <c r="H1773" i="6"/>
  <c r="I1728" i="6"/>
  <c r="I1783" i="6" s="1"/>
  <c r="M1885" i="6"/>
  <c r="G1218" i="6"/>
  <c r="H1742" i="6"/>
  <c r="H1797" i="6" s="1"/>
  <c r="I1693" i="6"/>
  <c r="P1500" i="6"/>
  <c r="P1610" i="6" s="1"/>
  <c r="P1665" i="6" s="1"/>
  <c r="J1694" i="6"/>
  <c r="H1215" i="6"/>
  <c r="Q1506" i="6"/>
  <c r="Q1616" i="6" s="1"/>
  <c r="Q1671" i="6" s="1"/>
  <c r="Q1520" i="6"/>
  <c r="Q1630" i="6" s="1"/>
  <c r="Q1685" i="6" s="1"/>
  <c r="O1519" i="6"/>
  <c r="O1629" i="6" s="1"/>
  <c r="O1684" i="6" s="1"/>
  <c r="H1900" i="6"/>
  <c r="G1355" i="6"/>
  <c r="L1714" i="6"/>
  <c r="L1769" i="6" s="1"/>
  <c r="I1334" i="6"/>
  <c r="H1871" i="6"/>
  <c r="I1911" i="6"/>
  <c r="G1222" i="6"/>
  <c r="K1219" i="6"/>
  <c r="H1350" i="6"/>
  <c r="J1289" i="6"/>
  <c r="J1377" i="6" s="1"/>
  <c r="I1223" i="6"/>
  <c r="J1914" i="6"/>
  <c r="I1898" i="6"/>
  <c r="H1903" i="6"/>
  <c r="H1290" i="6"/>
  <c r="H1378" i="6" s="1"/>
  <c r="Q1859" i="6"/>
  <c r="G47" i="91"/>
  <c r="I1879" i="6"/>
  <c r="I1336" i="6"/>
  <c r="H1882" i="6"/>
  <c r="H1358" i="6"/>
  <c r="H1361" i="6"/>
  <c r="K1140" i="6"/>
  <c r="J1283" i="6"/>
  <c r="P1474" i="6"/>
  <c r="P1584" i="6" s="1"/>
  <c r="P1639" i="6" s="1"/>
  <c r="M1694" i="6"/>
  <c r="H1720" i="6"/>
  <c r="H1775" i="6" s="1"/>
  <c r="I1899" i="6"/>
  <c r="L1692" i="6"/>
  <c r="J1752" i="6"/>
  <c r="J1807" i="6" s="1"/>
  <c r="H1902" i="6"/>
  <c r="L1695" i="6"/>
  <c r="G1910" i="6"/>
  <c r="G1376" i="6"/>
  <c r="J1890" i="6"/>
  <c r="K1170" i="6"/>
  <c r="G1184" i="6"/>
  <c r="G1360" i="6" s="1"/>
  <c r="I1903" i="6"/>
  <c r="L1909" i="6"/>
  <c r="G1883" i="6"/>
  <c r="H1892" i="6"/>
  <c r="H1925" i="6" s="1"/>
  <c r="G1338" i="6"/>
  <c r="G1386" i="6" s="1"/>
  <c r="H1356" i="6"/>
  <c r="H1392" i="6" s="1"/>
  <c r="I1215" i="6"/>
  <c r="J1887" i="6"/>
  <c r="H1914" i="6"/>
  <c r="I1362" i="6"/>
  <c r="H1876" i="6"/>
  <c r="G1891" i="6"/>
  <c r="H1864" i="6"/>
  <c r="I1872" i="6"/>
  <c r="H1333" i="6"/>
  <c r="K1218" i="6"/>
  <c r="P952" i="6"/>
  <c r="P1007" i="6"/>
  <c r="P935" i="6"/>
  <c r="P990" i="6"/>
  <c r="D47" i="6"/>
  <c r="J1897" i="6"/>
  <c r="G1876" i="6"/>
  <c r="H1907" i="6"/>
  <c r="H1897" i="6"/>
  <c r="K1879" i="6"/>
  <c r="H1339" i="6"/>
  <c r="H1717" i="6"/>
  <c r="H1772" i="6" s="1"/>
  <c r="H1872" i="6"/>
  <c r="L1867" i="6"/>
  <c r="G47" i="6"/>
  <c r="H47" i="6"/>
  <c r="H1280" i="6"/>
  <c r="H1368" i="6" s="1"/>
  <c r="H1244" i="6"/>
  <c r="H1332" i="6" s="1"/>
  <c r="H1868" i="6"/>
  <c r="H1721" i="6"/>
  <c r="H1776" i="6" s="1"/>
  <c r="H1883" i="6"/>
  <c r="H1259" i="6"/>
  <c r="H1347" i="6" s="1"/>
  <c r="H1263" i="6"/>
  <c r="H1351" i="6" s="1"/>
  <c r="H1725" i="6"/>
  <c r="H1780" i="6" s="1"/>
  <c r="G101" i="78"/>
  <c r="P1480" i="6"/>
  <c r="P1590" i="6" s="1"/>
  <c r="P1645" i="6" s="1"/>
  <c r="P1021" i="6"/>
  <c r="P966" i="6"/>
  <c r="K1156" i="6"/>
  <c r="K1211" i="6" s="1"/>
  <c r="L1272" i="6"/>
  <c r="L1360" i="6" s="1"/>
  <c r="H1745" i="6"/>
  <c r="H1800" i="6" s="1"/>
  <c r="J1363" i="6"/>
  <c r="H1248" i="6"/>
  <c r="H1336" i="6" s="1"/>
  <c r="G1890" i="6"/>
  <c r="H1733" i="6"/>
  <c r="H1788" i="6" s="1"/>
  <c r="H1271" i="6"/>
  <c r="H1359" i="6" s="1"/>
  <c r="H1275" i="6"/>
  <c r="H1737" i="6"/>
  <c r="H1792" i="6" s="1"/>
  <c r="R1487" i="6"/>
  <c r="R1597" i="6" s="1"/>
  <c r="R1652" i="6" s="1"/>
  <c r="H1732" i="6"/>
  <c r="H1787" i="6" s="1"/>
  <c r="J1692" i="6"/>
  <c r="H1735" i="6"/>
  <c r="H1790" i="6" s="1"/>
  <c r="G1870" i="6"/>
  <c r="K1901" i="6"/>
  <c r="I1219" i="6"/>
  <c r="H1255" i="6"/>
  <c r="H1300" i="6" s="1"/>
  <c r="D49" i="6"/>
  <c r="H1743" i="6"/>
  <c r="H1798" i="6" s="1"/>
  <c r="H1281" i="6"/>
  <c r="Q1019" i="6"/>
  <c r="Q964" i="6"/>
  <c r="H1210" i="6"/>
  <c r="O1488" i="6"/>
  <c r="O1598" i="6" s="1"/>
  <c r="O1653" i="6" s="1"/>
  <c r="P1484" i="6"/>
  <c r="P1594" i="6" s="1"/>
  <c r="P1649" i="6" s="1"/>
  <c r="Q1499" i="6"/>
  <c r="Q1609" i="6" s="1"/>
  <c r="Q1664" i="6" s="1"/>
  <c r="G1374" i="6"/>
  <c r="P979" i="6"/>
  <c r="M1887" i="6"/>
  <c r="M1693" i="6"/>
  <c r="H1895" i="6"/>
  <c r="K1161" i="6"/>
  <c r="K1894" i="6"/>
  <c r="K1358" i="6"/>
  <c r="P960" i="6"/>
  <c r="P1015" i="6"/>
  <c r="Q1512" i="6"/>
  <c r="Q1622" i="6" s="1"/>
  <c r="Q1677" i="6" s="1"/>
  <c r="Q1024" i="6"/>
  <c r="Q969" i="6"/>
  <c r="Q941" i="6"/>
  <c r="Q996" i="6"/>
  <c r="P950" i="6"/>
  <c r="P1005" i="6"/>
  <c r="Q1028" i="6"/>
  <c r="Q973" i="6"/>
  <c r="N1886" i="6"/>
  <c r="C131" i="78"/>
  <c r="F102" i="78"/>
  <c r="F103" i="78" s="1"/>
  <c r="F106" i="78"/>
  <c r="G1894" i="6"/>
  <c r="P1476" i="6"/>
  <c r="P1586" i="6" s="1"/>
  <c r="P1641" i="6" s="1"/>
  <c r="P1485" i="6"/>
  <c r="P1595" i="6" s="1"/>
  <c r="P1650" i="6" s="1"/>
  <c r="S1506" i="6"/>
  <c r="S1616" i="6" s="1"/>
  <c r="S1671" i="6" s="1"/>
  <c r="G1175" i="6"/>
  <c r="K1198" i="6"/>
  <c r="K1221" i="6" s="1"/>
  <c r="I1694" i="6"/>
  <c r="L1900" i="6"/>
  <c r="I1233" i="6"/>
  <c r="K1713" i="6"/>
  <c r="K1768" i="6" s="1"/>
  <c r="M1692" i="6"/>
  <c r="K1360" i="6"/>
  <c r="L1175" i="6"/>
  <c r="G1912" i="6"/>
  <c r="K1867" i="6"/>
  <c r="E47" i="6"/>
  <c r="G1188" i="6"/>
  <c r="G1900" i="6"/>
  <c r="G1871" i="6"/>
  <c r="G1159" i="6"/>
  <c r="P1475" i="6"/>
  <c r="P1585" i="6" s="1"/>
  <c r="P1640" i="6" s="1"/>
  <c r="P931" i="6"/>
  <c r="P986" i="6"/>
  <c r="P1490" i="6"/>
  <c r="P1600" i="6" s="1"/>
  <c r="P1655" i="6" s="1"/>
  <c r="P1018" i="6"/>
  <c r="P963" i="6"/>
  <c r="P957" i="6"/>
  <c r="P1012" i="6"/>
  <c r="P1016" i="6"/>
  <c r="P961" i="6"/>
  <c r="E176" i="78"/>
  <c r="E181" i="78" s="1"/>
  <c r="I47" i="91"/>
  <c r="G49" i="6"/>
  <c r="H49" i="6"/>
  <c r="F47" i="6"/>
  <c r="F49" i="6"/>
  <c r="E49" i="6"/>
  <c r="D142" i="78"/>
  <c r="F176" i="78"/>
  <c r="F181" i="78" s="1"/>
  <c r="C178" i="78"/>
  <c r="C183" i="78" s="1"/>
  <c r="C176" i="78"/>
  <c r="C181" i="78" s="1"/>
  <c r="C138" i="78"/>
  <c r="C139" i="78" s="1"/>
  <c r="E178" i="78"/>
  <c r="E183" i="78" s="1"/>
  <c r="C173" i="78"/>
  <c r="C174" i="78" s="1"/>
  <c r="D176" i="78"/>
  <c r="D181" i="78" s="1"/>
  <c r="E175" i="78"/>
  <c r="E180" i="78" s="1"/>
  <c r="E177" i="78"/>
  <c r="E182" i="78" s="1"/>
  <c r="F78" i="78"/>
  <c r="E78" i="78"/>
  <c r="G171" i="78"/>
  <c r="G172" i="78"/>
  <c r="H172" i="78" s="1"/>
  <c r="E173" i="78"/>
  <c r="E174" i="78" s="1"/>
  <c r="G170" i="78"/>
  <c r="F178" i="78"/>
  <c r="F183" i="78" s="1"/>
  <c r="D178" i="78"/>
  <c r="D183" i="78" s="1"/>
  <c r="C177" i="78"/>
  <c r="C182" i="78" s="1"/>
  <c r="C175" i="78"/>
  <c r="C180" i="78" s="1"/>
  <c r="F177" i="78"/>
  <c r="F182" i="78" s="1"/>
  <c r="F175" i="78"/>
  <c r="F180" i="78" s="1"/>
  <c r="F174" i="78"/>
  <c r="F142" i="78"/>
  <c r="F138" i="78"/>
  <c r="F139" i="78" s="1"/>
  <c r="D173" i="78"/>
  <c r="D174" i="78" s="1"/>
  <c r="D175" i="78"/>
  <c r="D180" i="78" s="1"/>
  <c r="D177" i="78"/>
  <c r="D182" i="78" s="1"/>
  <c r="E136" i="78"/>
  <c r="E142" i="78" s="1"/>
  <c r="M1200" i="6"/>
  <c r="L1748" i="6"/>
  <c r="L1803" i="6" s="1"/>
  <c r="L1901" i="6"/>
  <c r="L1739" i="6"/>
  <c r="L1794" i="6" s="1"/>
  <c r="L1270" i="6"/>
  <c r="L1358" i="6" s="1"/>
  <c r="E204" i="82"/>
  <c r="D204" i="82"/>
  <c r="F204" i="82"/>
  <c r="C204" i="82"/>
  <c r="G1695" i="6"/>
  <c r="N1694" i="6"/>
  <c r="J1695" i="6"/>
  <c r="K1687" i="6"/>
  <c r="N1687" i="6"/>
  <c r="H1687" i="6"/>
  <c r="L1687" i="6"/>
  <c r="K1692" i="6"/>
  <c r="H1694" i="6"/>
  <c r="I1695" i="6"/>
  <c r="M1687" i="6"/>
  <c r="H1692" i="6"/>
  <c r="H1695" i="6"/>
  <c r="K1695" i="6"/>
  <c r="J1687" i="6"/>
  <c r="M1079" i="6"/>
  <c r="M1901" i="6" s="1"/>
  <c r="L1189" i="6"/>
  <c r="L1365" i="6" s="1"/>
  <c r="M1074" i="6"/>
  <c r="M1129" i="6"/>
  <c r="L1894" i="6"/>
  <c r="L1882" i="6"/>
  <c r="L1872" i="6"/>
  <c r="L1248" i="6"/>
  <c r="L1336" i="6" s="1"/>
  <c r="O1046" i="6"/>
  <c r="O1156" i="6" s="1"/>
  <c r="M1046" i="6"/>
  <c r="M1156" i="6" s="1"/>
  <c r="L1243" i="6"/>
  <c r="L1331" i="6" s="1"/>
  <c r="M1100" i="6"/>
  <c r="H41" i="91"/>
  <c r="L1750" i="6"/>
  <c r="L1805" i="6" s="1"/>
  <c r="L1288" i="6"/>
  <c r="L1271" i="6"/>
  <c r="L1359" i="6" s="1"/>
  <c r="M1172" i="6"/>
  <c r="M1127" i="6"/>
  <c r="N1072" i="6" s="1"/>
  <c r="N1182" i="6" s="1"/>
  <c r="L1899" i="6"/>
  <c r="L1746" i="6"/>
  <c r="L1801" i="6" s="1"/>
  <c r="L1284" i="6"/>
  <c r="L1372" i="6" s="1"/>
  <c r="M1086" i="6"/>
  <c r="M1141" i="6"/>
  <c r="M1720" i="6"/>
  <c r="M1775" i="6" s="1"/>
  <c r="N1115" i="6"/>
  <c r="N1060" i="6"/>
  <c r="L1733" i="6"/>
  <c r="L1788" i="6" s="1"/>
  <c r="M1128" i="6"/>
  <c r="M1895" i="6" s="1"/>
  <c r="L1874" i="6"/>
  <c r="M1052" i="6"/>
  <c r="M1107" i="6"/>
  <c r="L1066" i="6"/>
  <c r="L1176" i="6" s="1"/>
  <c r="L1344" i="6"/>
  <c r="N1143" i="6"/>
  <c r="N1748" i="6" s="1"/>
  <c r="N1803" i="6" s="1"/>
  <c r="M1072" i="6"/>
  <c r="L1068" i="6"/>
  <c r="L1890" i="6" s="1"/>
  <c r="L1082" i="6"/>
  <c r="L1137" i="6"/>
  <c r="M1132" i="6"/>
  <c r="L1710" i="6"/>
  <c r="L1765" i="6" s="1"/>
  <c r="M1050" i="6"/>
  <c r="M1160" i="6" s="1"/>
  <c r="L1745" i="6"/>
  <c r="L1800" i="6" s="1"/>
  <c r="M1140" i="6"/>
  <c r="M1085" i="6"/>
  <c r="H1342" i="6"/>
  <c r="H1377" i="6"/>
  <c r="K1247" i="6"/>
  <c r="K1335" i="6" s="1"/>
  <c r="I1369" i="6"/>
  <c r="H1357" i="6"/>
  <c r="M1258" i="6"/>
  <c r="M1910" i="6"/>
  <c r="J1218" i="6"/>
  <c r="J1367" i="6"/>
  <c r="M1183" i="6"/>
  <c r="G1350" i="6"/>
  <c r="J1297" i="6"/>
  <c r="L1337" i="6"/>
  <c r="M1748" i="6"/>
  <c r="M1803" i="6" s="1"/>
  <c r="K1742" i="6"/>
  <c r="K1797" i="6" s="1"/>
  <c r="K1280" i="6"/>
  <c r="K1368" i="6" s="1"/>
  <c r="K1904" i="6"/>
  <c r="G1305" i="6"/>
  <c r="I1232" i="6"/>
  <c r="K1266" i="6"/>
  <c r="K1354" i="6" s="1"/>
  <c r="H1218" i="6"/>
  <c r="H1376" i="6"/>
  <c r="K1875" i="6"/>
  <c r="K1728" i="6"/>
  <c r="K1783" i="6" s="1"/>
  <c r="L1879" i="6"/>
  <c r="H1373" i="6"/>
  <c r="K1257" i="6"/>
  <c r="K1345" i="6" s="1"/>
  <c r="L1059" i="6"/>
  <c r="L1114" i="6"/>
  <c r="K1719" i="6"/>
  <c r="K1774" i="6" s="1"/>
  <c r="N1158" i="6"/>
  <c r="N1870" i="6"/>
  <c r="M1158" i="6"/>
  <c r="K1871" i="6"/>
  <c r="N1133" i="6"/>
  <c r="N1078" i="6"/>
  <c r="M1276" i="6"/>
  <c r="M1738" i="6"/>
  <c r="M1793" i="6" s="1"/>
  <c r="M1139" i="6"/>
  <c r="L1744" i="6"/>
  <c r="L1799" i="6" s="1"/>
  <c r="M1084" i="6"/>
  <c r="L1906" i="6"/>
  <c r="L1282" i="6"/>
  <c r="L1370" i="6" s="1"/>
  <c r="O1103" i="6"/>
  <c r="O1048" i="6"/>
  <c r="N1708" i="6"/>
  <c r="N1763" i="6" s="1"/>
  <c r="N1246" i="6"/>
  <c r="L1913" i="6"/>
  <c r="L1201" i="6"/>
  <c r="M1716" i="6"/>
  <c r="M1771" i="6" s="1"/>
  <c r="L1167" i="6"/>
  <c r="L1212" i="6" s="1"/>
  <c r="M1261" i="6"/>
  <c r="M1349" i="6" s="1"/>
  <c r="L1104" i="6"/>
  <c r="M1104" i="6" s="1"/>
  <c r="M1286" i="6"/>
  <c r="M1374" i="6" s="1"/>
  <c r="K1881" i="6"/>
  <c r="K1890" i="6"/>
  <c r="K1264" i="6"/>
  <c r="N1868" i="6"/>
  <c r="L1083" i="6"/>
  <c r="K1743" i="6"/>
  <c r="K1798" i="6" s="1"/>
  <c r="K1281" i="6"/>
  <c r="K1905" i="6"/>
  <c r="L1138" i="6"/>
  <c r="M1886" i="6"/>
  <c r="M1174" i="6"/>
  <c r="G1215" i="6"/>
  <c r="L1717" i="6"/>
  <c r="L1772" i="6" s="1"/>
  <c r="L1255" i="6"/>
  <c r="L1300" i="6" s="1"/>
  <c r="M1057" i="6"/>
  <c r="M1112" i="6"/>
  <c r="N1105" i="6"/>
  <c r="N1050" i="6"/>
  <c r="M1248" i="6"/>
  <c r="M1710" i="6"/>
  <c r="M1765" i="6" s="1"/>
  <c r="L1108" i="6"/>
  <c r="K1251" i="6"/>
  <c r="M1723" i="6"/>
  <c r="M1778" i="6" s="1"/>
  <c r="N1063" i="6"/>
  <c r="N1885" i="6" s="1"/>
  <c r="L1121" i="6"/>
  <c r="L1264" i="6" s="1"/>
  <c r="L1049" i="6"/>
  <c r="L1159" i="6" s="1"/>
  <c r="L1211" i="6" s="1"/>
  <c r="M1161" i="6"/>
  <c r="N1244" i="6"/>
  <c r="N1332" i="6" s="1"/>
  <c r="K1888" i="6"/>
  <c r="J1329" i="6"/>
  <c r="M1900" i="6"/>
  <c r="M1188" i="6"/>
  <c r="K1703" i="6"/>
  <c r="K1758" i="6" s="1"/>
  <c r="K1241" i="6"/>
  <c r="K1865" i="6"/>
  <c r="L1098" i="6"/>
  <c r="L1043" i="6"/>
  <c r="L1886" i="6"/>
  <c r="L1174" i="6"/>
  <c r="L1350" i="6" s="1"/>
  <c r="L1285" i="6"/>
  <c r="L1373" i="6" s="1"/>
  <c r="M1142" i="6"/>
  <c r="M1087" i="6"/>
  <c r="M1091" i="6"/>
  <c r="L1751" i="6"/>
  <c r="L1806" i="6" s="1"/>
  <c r="M1146" i="6"/>
  <c r="L1289" i="6"/>
  <c r="P1101" i="6"/>
  <c r="O1706" i="6"/>
  <c r="O1761" i="6" s="1"/>
  <c r="O1244" i="6"/>
  <c r="P1046" i="6"/>
  <c r="J1193" i="6"/>
  <c r="J1369" i="6" s="1"/>
  <c r="G1348" i="6"/>
  <c r="O1063" i="6"/>
  <c r="N1261" i="6"/>
  <c r="O1118" i="6"/>
  <c r="N1723" i="6"/>
  <c r="N1778" i="6" s="1"/>
  <c r="H1211" i="6"/>
  <c r="O1051" i="6"/>
  <c r="N1711" i="6"/>
  <c r="N1766" i="6" s="1"/>
  <c r="N1249" i="6"/>
  <c r="N1337" i="6" s="1"/>
  <c r="O1106" i="6"/>
  <c r="N1873" i="6"/>
  <c r="K1222" i="6"/>
  <c r="J1375" i="6"/>
  <c r="I1217" i="6"/>
  <c r="I1208" i="6"/>
  <c r="L1883" i="6"/>
  <c r="J1222" i="6"/>
  <c r="G1209" i="6"/>
  <c r="G1331" i="6"/>
  <c r="I1902" i="6"/>
  <c r="I1278" i="6"/>
  <c r="I1366" i="6" s="1"/>
  <c r="I1740" i="6"/>
  <c r="I1795" i="6" s="1"/>
  <c r="P1011" i="6"/>
  <c r="P956" i="6"/>
  <c r="E122" i="78"/>
  <c r="P954" i="6"/>
  <c r="P1009" i="6"/>
  <c r="M62" i="6"/>
  <c r="M63" i="6" s="1"/>
  <c r="M64" i="6" s="1"/>
  <c r="M65" i="6" s="1"/>
  <c r="M66" i="6" s="1"/>
  <c r="M67" i="6" s="1"/>
  <c r="M68" i="6" s="1"/>
  <c r="M69" i="6" s="1"/>
  <c r="M70" i="6" s="1"/>
  <c r="L37" i="6" s="1"/>
  <c r="N1122" i="6"/>
  <c r="M1727" i="6"/>
  <c r="M1782" i="6" s="1"/>
  <c r="N1067" i="6"/>
  <c r="M1265" i="6"/>
  <c r="L1131" i="6"/>
  <c r="K1736" i="6"/>
  <c r="K1791" i="6" s="1"/>
  <c r="L1076" i="6"/>
  <c r="K1274" i="6"/>
  <c r="K1898" i="6"/>
  <c r="J1693" i="6"/>
  <c r="R67" i="6"/>
  <c r="R68" i="6" s="1"/>
  <c r="R69" i="6" s="1"/>
  <c r="R70" i="6" s="1"/>
  <c r="K45" i="6"/>
  <c r="K1347" i="6"/>
  <c r="K1215" i="6"/>
  <c r="H1209" i="6"/>
  <c r="G1212" i="6"/>
  <c r="M1342" i="6"/>
  <c r="M1773" i="6"/>
  <c r="G1213" i="6"/>
  <c r="I1893" i="6"/>
  <c r="I1269" i="6"/>
  <c r="I1731" i="6"/>
  <c r="I1786" i="6" s="1"/>
  <c r="P1513" i="6"/>
  <c r="P1623" i="6" s="1"/>
  <c r="P1678" i="6" s="1"/>
  <c r="O1521" i="6"/>
  <c r="O1631" i="6" s="1"/>
  <c r="O1686" i="6" s="1"/>
  <c r="O1498" i="6"/>
  <c r="O1608" i="6" s="1"/>
  <c r="O1663" i="6" s="1"/>
  <c r="P1482" i="6"/>
  <c r="P1592" i="6" s="1"/>
  <c r="P1647" i="6" s="1"/>
  <c r="Q1495" i="6"/>
  <c r="Q1605" i="6" s="1"/>
  <c r="Q1660" i="6" s="1"/>
  <c r="I1859" i="6"/>
  <c r="R1859" i="6"/>
  <c r="H1219" i="6"/>
  <c r="P993" i="6"/>
  <c r="P938" i="6"/>
  <c r="Q1493" i="6"/>
  <c r="Q1603" i="6" s="1"/>
  <c r="Q1658" i="6" s="1"/>
  <c r="I1773" i="6"/>
  <c r="J1355" i="6"/>
  <c r="P1014" i="6"/>
  <c r="P959" i="6"/>
  <c r="I1742" i="6"/>
  <c r="I1797" i="6" s="1"/>
  <c r="Q66" i="6"/>
  <c r="Q67" i="6" s="1"/>
  <c r="Q68" i="6" s="1"/>
  <c r="Q69" i="6" s="1"/>
  <c r="Q70" i="6" s="1"/>
  <c r="S1479" i="6"/>
  <c r="S1589" i="6" s="1"/>
  <c r="S1644" i="6" s="1"/>
  <c r="N1198" i="6"/>
  <c r="O1507" i="6"/>
  <c r="O1617" i="6" s="1"/>
  <c r="O1672" i="6" s="1"/>
  <c r="I1353" i="6"/>
  <c r="M1277" i="6"/>
  <c r="M1739" i="6"/>
  <c r="M1794" i="6" s="1"/>
  <c r="N1134" i="6"/>
  <c r="N1079" i="6"/>
  <c r="K1693" i="6"/>
  <c r="G1694" i="6"/>
  <c r="R1481" i="6"/>
  <c r="R1591" i="6" s="1"/>
  <c r="R1646" i="6" s="1"/>
  <c r="G1859" i="6"/>
  <c r="O1515" i="6"/>
  <c r="O1625" i="6" s="1"/>
  <c r="O1680" i="6" s="1"/>
  <c r="G1223" i="6"/>
  <c r="P1031" i="6"/>
  <c r="P976" i="6"/>
  <c r="L1130" i="6"/>
  <c r="K1897" i="6"/>
  <c r="K1735" i="6"/>
  <c r="K1790" i="6" s="1"/>
  <c r="K1273" i="6"/>
  <c r="L1075" i="6"/>
  <c r="L1136" i="6"/>
  <c r="K1279" i="6"/>
  <c r="K1367" i="6" s="1"/>
  <c r="K1903" i="6"/>
  <c r="K1741" i="6"/>
  <c r="K1796" i="6" s="1"/>
  <c r="L1081" i="6"/>
  <c r="Q936" i="6"/>
  <c r="Q991" i="6"/>
  <c r="L1304" i="6"/>
  <c r="L1356" i="6"/>
  <c r="L1392" i="6" s="1"/>
  <c r="N1695" i="6"/>
  <c r="O1494" i="6"/>
  <c r="O1604" i="6" s="1"/>
  <c r="O1659" i="6" s="1"/>
  <c r="L1171" i="6"/>
  <c r="M1168" i="6"/>
  <c r="L1749" i="6"/>
  <c r="L1804" i="6" s="1"/>
  <c r="L1287" i="6"/>
  <c r="M1089" i="6"/>
  <c r="M1144" i="6"/>
  <c r="M1722" i="6"/>
  <c r="M1777" i="6" s="1"/>
  <c r="N1062" i="6"/>
  <c r="N1117" i="6"/>
  <c r="M1260" i="6"/>
  <c r="Q1017" i="6"/>
  <c r="Q962" i="6"/>
  <c r="N1056" i="6"/>
  <c r="N1111" i="6"/>
  <c r="Q1022" i="6"/>
  <c r="Q967" i="6"/>
  <c r="R1500" i="6"/>
  <c r="R1610" i="6" s="1"/>
  <c r="R1665" i="6" s="1"/>
  <c r="J1220" i="6"/>
  <c r="J1357" i="6"/>
  <c r="Q948" i="6"/>
  <c r="Q1003" i="6"/>
  <c r="I1365" i="6"/>
  <c r="M1869" i="6"/>
  <c r="M1157" i="6"/>
  <c r="M1333" i="6" s="1"/>
  <c r="O1126" i="6"/>
  <c r="N1269" i="6"/>
  <c r="N1731" i="6"/>
  <c r="N1786" i="6" s="1"/>
  <c r="O1071" i="6"/>
  <c r="G40" i="91"/>
  <c r="P1119" i="6"/>
  <c r="O1262" i="6"/>
  <c r="P1064" i="6"/>
  <c r="O1724" i="6"/>
  <c r="O1779" i="6" s="1"/>
  <c r="Q1483" i="6"/>
  <c r="Q1593" i="6" s="1"/>
  <c r="Q1648" i="6" s="1"/>
  <c r="H1187" i="6"/>
  <c r="H1899" i="6"/>
  <c r="H1858" i="6"/>
  <c r="H1856" i="6"/>
  <c r="H1857" i="6"/>
  <c r="K1891" i="6"/>
  <c r="L1069" i="6"/>
  <c r="K1729" i="6"/>
  <c r="K1784" i="6" s="1"/>
  <c r="L1124" i="6"/>
  <c r="K1267" i="6"/>
  <c r="P1492" i="6"/>
  <c r="P1602" i="6" s="1"/>
  <c r="P1657" i="6" s="1"/>
  <c r="I1213" i="6"/>
  <c r="O1510" i="6"/>
  <c r="O1620" i="6" s="1"/>
  <c r="O1675" i="6" s="1"/>
  <c r="J47" i="6"/>
  <c r="L48" i="6" s="1"/>
  <c r="AK73" i="6" s="1"/>
  <c r="AK76" i="6" s="1"/>
  <c r="AK77" i="6" s="1"/>
  <c r="J49" i="6"/>
  <c r="M1216" i="6"/>
  <c r="R970" i="6"/>
  <c r="R1025" i="6"/>
  <c r="M1707" i="6"/>
  <c r="M1762" i="6" s="1"/>
  <c r="N1102" i="6"/>
  <c r="N1047" i="6"/>
  <c r="N1157" i="6" s="1"/>
  <c r="M1714" i="6"/>
  <c r="M1769" i="6" s="1"/>
  <c r="N1054" i="6"/>
  <c r="N1109" i="6"/>
  <c r="O1174" i="6"/>
  <c r="O1886" i="6"/>
  <c r="O1478" i="6"/>
  <c r="O1588" i="6" s="1"/>
  <c r="O1643" i="6" s="1"/>
  <c r="G173" i="78"/>
  <c r="H1172" i="6"/>
  <c r="H1884" i="6"/>
  <c r="Q1489" i="6"/>
  <c r="Q1599" i="6" s="1"/>
  <c r="Q1654" i="6" s="1"/>
  <c r="O1504" i="6"/>
  <c r="O1614" i="6" s="1"/>
  <c r="O1669" i="6" s="1"/>
  <c r="J1169" i="6"/>
  <c r="J1345" i="6" s="1"/>
  <c r="G1687" i="6"/>
  <c r="G1692" i="6"/>
  <c r="S1859" i="6"/>
  <c r="M1066" i="6"/>
  <c r="M1121" i="6"/>
  <c r="Q981" i="6"/>
  <c r="Q1036" i="6"/>
  <c r="M1263" i="6"/>
  <c r="M1351" i="6" s="1"/>
  <c r="N1065" i="6"/>
  <c r="N1120" i="6"/>
  <c r="M1725" i="6"/>
  <c r="M1780" i="6" s="1"/>
  <c r="N1145" i="6"/>
  <c r="N1090" i="6"/>
  <c r="M1288" i="6"/>
  <c r="M1750" i="6"/>
  <c r="M1805" i="6" s="1"/>
  <c r="M1912" i="6"/>
  <c r="M1730" i="6"/>
  <c r="M1785" i="6" s="1"/>
  <c r="N1125" i="6"/>
  <c r="M1268" i="6"/>
  <c r="M1304" i="6" s="1"/>
  <c r="N1070" i="6"/>
  <c r="I1275" i="6"/>
  <c r="I1363" i="6" s="1"/>
  <c r="G1340" i="6"/>
  <c r="L1911" i="6"/>
  <c r="L1199" i="6"/>
  <c r="M1240" i="6"/>
  <c r="M1328" i="6" s="1"/>
  <c r="M1702" i="6"/>
  <c r="M1757" i="6" s="1"/>
  <c r="N1097" i="6"/>
  <c r="N1042" i="6"/>
  <c r="N1181" i="6"/>
  <c r="K1253" i="6"/>
  <c r="L1110" i="6"/>
  <c r="K1715" i="6"/>
  <c r="K1770" i="6" s="1"/>
  <c r="K1877" i="6"/>
  <c r="L1055" i="6"/>
  <c r="M1876" i="6"/>
  <c r="O1859" i="6"/>
  <c r="I1259" i="6"/>
  <c r="I1721" i="6"/>
  <c r="I1776" i="6" s="1"/>
  <c r="I1883" i="6"/>
  <c r="I1738" i="6"/>
  <c r="I1793" i="6" s="1"/>
  <c r="I1900" i="6"/>
  <c r="G1221" i="6"/>
  <c r="G1233" i="6"/>
  <c r="P1472" i="6"/>
  <c r="P1582" i="6" s="1"/>
  <c r="P1637" i="6" s="1"/>
  <c r="K1217" i="6"/>
  <c r="O1505" i="6"/>
  <c r="O1615" i="6" s="1"/>
  <c r="O1670" i="6" s="1"/>
  <c r="P1859" i="6"/>
  <c r="N63" i="6"/>
  <c r="N64" i="6" s="1"/>
  <c r="N65" i="6" s="1"/>
  <c r="N66" i="6" s="1"/>
  <c r="N67" i="6" s="1"/>
  <c r="N68" i="6" s="1"/>
  <c r="N69" i="6" s="1"/>
  <c r="N70" i="6" s="1"/>
  <c r="L1721" i="6"/>
  <c r="L1776" i="6" s="1"/>
  <c r="M1116" i="6"/>
  <c r="M1061" i="6"/>
  <c r="L1259" i="6"/>
  <c r="H1222" i="6"/>
  <c r="H1371" i="6"/>
  <c r="I1894" i="6"/>
  <c r="I1732" i="6"/>
  <c r="I1787" i="6" s="1"/>
  <c r="I1270" i="6"/>
  <c r="I1729" i="6"/>
  <c r="I1784" i="6" s="1"/>
  <c r="I1267" i="6"/>
  <c r="P1497" i="6"/>
  <c r="P1607" i="6" s="1"/>
  <c r="P1662" i="6" s="1"/>
  <c r="I49" i="6"/>
  <c r="I47" i="6"/>
  <c r="H1186" i="6"/>
  <c r="H1898" i="6"/>
  <c r="H1855" i="6"/>
  <c r="O1514" i="6"/>
  <c r="O1624" i="6" s="1"/>
  <c r="O1679" i="6" s="1"/>
  <c r="I1692" i="6"/>
  <c r="I1687" i="6"/>
  <c r="Q1508" i="6"/>
  <c r="Q1618" i="6" s="1"/>
  <c r="Q1673" i="6" s="1"/>
  <c r="K1694" i="6"/>
  <c r="G1693" i="6"/>
  <c r="I1737" i="6"/>
  <c r="I1792" i="6" s="1"/>
  <c r="G41" i="91"/>
  <c r="K1752" i="6"/>
  <c r="K1807" i="6" s="1"/>
  <c r="K1290" i="6"/>
  <c r="K1378" i="6" s="1"/>
  <c r="L1092" i="6"/>
  <c r="L1147" i="6"/>
  <c r="K1914" i="6"/>
  <c r="P65" i="6"/>
  <c r="P66" i="6" s="1"/>
  <c r="P67" i="6" s="1"/>
  <c r="P68" i="6" s="1"/>
  <c r="P69" i="6" s="1"/>
  <c r="P70" i="6" s="1"/>
  <c r="P999" i="6"/>
  <c r="P944" i="6"/>
  <c r="P1518" i="6"/>
  <c r="P1628" i="6" s="1"/>
  <c r="P1683" i="6" s="1"/>
  <c r="O1517" i="6"/>
  <c r="O1627" i="6" s="1"/>
  <c r="O1682" i="6" s="1"/>
  <c r="O1516" i="6"/>
  <c r="O1626" i="6" s="1"/>
  <c r="O1681" i="6" s="1"/>
  <c r="R940" i="6"/>
  <c r="R995" i="6"/>
  <c r="R1491" i="6"/>
  <c r="R1601" i="6" s="1"/>
  <c r="R1656" i="6" s="1"/>
  <c r="Q1006" i="6"/>
  <c r="Q951" i="6"/>
  <c r="J1362" i="6"/>
  <c r="L1135" i="6"/>
  <c r="K1278" i="6"/>
  <c r="K1366" i="6" s="1"/>
  <c r="L1080" i="6"/>
  <c r="K1740" i="6"/>
  <c r="K1795" i="6" s="1"/>
  <c r="K1902" i="6"/>
  <c r="L1357" i="6"/>
  <c r="M1695" i="6"/>
  <c r="O1511" i="6"/>
  <c r="O1621" i="6" s="1"/>
  <c r="O1676" i="6" s="1"/>
  <c r="I1280" i="6"/>
  <c r="L1163" i="6"/>
  <c r="O64" i="6"/>
  <c r="O65" i="6" s="1"/>
  <c r="O66" i="6" s="1"/>
  <c r="O67" i="6" s="1"/>
  <c r="O68" i="6" s="1"/>
  <c r="O69" i="6" s="1"/>
  <c r="O70" i="6" s="1"/>
  <c r="M1252" i="6"/>
  <c r="M1340" i="6" s="1"/>
  <c r="Q1502" i="6"/>
  <c r="Q1612" i="6" s="1"/>
  <c r="Q1667" i="6" s="1"/>
  <c r="M1884" i="6"/>
  <c r="H1223" i="6"/>
  <c r="M1892" i="6"/>
  <c r="S1501" i="6"/>
  <c r="S1611" i="6" s="1"/>
  <c r="S1666" i="6" s="1"/>
  <c r="M1878" i="6"/>
  <c r="J1339" i="6"/>
  <c r="L1728" i="6"/>
  <c r="L1783" i="6" s="1"/>
  <c r="M1068" i="6"/>
  <c r="L1266" i="6"/>
  <c r="M1123" i="6"/>
  <c r="I40" i="91"/>
  <c r="G1930" i="6" l="1"/>
  <c r="L1328" i="6"/>
  <c r="L1318" i="6"/>
  <c r="I1333" i="6"/>
  <c r="G73" i="6"/>
  <c r="G76" i="6" s="1"/>
  <c r="H1978" i="6"/>
  <c r="H1966" i="6"/>
  <c r="H1954" i="6"/>
  <c r="H1942" i="6"/>
  <c r="J1978" i="6"/>
  <c r="J1954" i="6"/>
  <c r="J1942" i="6"/>
  <c r="J1966" i="6"/>
  <c r="G1978" i="6"/>
  <c r="G1966" i="6"/>
  <c r="G1942" i="6"/>
  <c r="G1954" i="6"/>
  <c r="I1978" i="6"/>
  <c r="I1954" i="6"/>
  <c r="I1942" i="6"/>
  <c r="I1966" i="6"/>
  <c r="F73" i="6"/>
  <c r="F76" i="6" s="1"/>
  <c r="J1372" i="6"/>
  <c r="J1215" i="6"/>
  <c r="H63" i="78"/>
  <c r="K1343" i="6"/>
  <c r="K1388" i="6" s="1"/>
  <c r="P1010" i="6"/>
  <c r="Q955" i="6" s="1"/>
  <c r="J1335" i="6"/>
  <c r="C221" i="78"/>
  <c r="G1309" i="6"/>
  <c r="P1033" i="6"/>
  <c r="P978" i="6"/>
  <c r="P989" i="6"/>
  <c r="P934" i="6"/>
  <c r="S1020" i="6"/>
  <c r="L38" i="91"/>
  <c r="L29" i="91"/>
  <c r="L20" i="91"/>
  <c r="L11" i="91"/>
  <c r="L1334" i="6"/>
  <c r="L1385" i="6" s="1"/>
  <c r="H1926" i="6"/>
  <c r="L1209" i="6"/>
  <c r="L1912" i="6"/>
  <c r="G1814" i="6"/>
  <c r="G1217" i="6"/>
  <c r="J1366" i="6"/>
  <c r="N1880" i="6"/>
  <c r="J1385" i="6"/>
  <c r="J1299" i="6"/>
  <c r="K1337" i="6"/>
  <c r="E816" i="6"/>
  <c r="J1359" i="6"/>
  <c r="J1396" i="6" s="1"/>
  <c r="J1231" i="6"/>
  <c r="J1361" i="6"/>
  <c r="R997" i="6"/>
  <c r="S942" i="6" s="1"/>
  <c r="J1217" i="6"/>
  <c r="G1219" i="6"/>
  <c r="J1303" i="6"/>
  <c r="R965" i="6"/>
  <c r="J1353" i="6"/>
  <c r="J1393" i="6" s="1"/>
  <c r="H1924" i="6"/>
  <c r="J1356" i="6"/>
  <c r="J1392" i="6" s="1"/>
  <c r="K1868" i="6"/>
  <c r="K1920" i="6" s="1"/>
  <c r="K1244" i="6"/>
  <c r="K1332" i="6" s="1"/>
  <c r="K1387" i="6" s="1"/>
  <c r="G1343" i="6"/>
  <c r="G1388" i="6" s="1"/>
  <c r="J1296" i="6"/>
  <c r="J1232" i="6"/>
  <c r="J1219" i="6"/>
  <c r="G1297" i="6"/>
  <c r="H1231" i="6"/>
  <c r="H1927" i="6"/>
  <c r="N1256" i="6"/>
  <c r="O1058" i="6"/>
  <c r="N1718" i="6"/>
  <c r="N1773" i="6" s="1"/>
  <c r="O1113" i="6"/>
  <c r="J1208" i="6"/>
  <c r="M1889" i="6"/>
  <c r="I1331" i="6"/>
  <c r="I1385" i="6" s="1"/>
  <c r="K1334" i="6"/>
  <c r="K1385" i="6" s="1"/>
  <c r="I1814" i="6"/>
  <c r="G1352" i="6"/>
  <c r="G1393" i="6" s="1"/>
  <c r="H1309" i="6"/>
  <c r="M1353" i="6"/>
  <c r="J1305" i="6"/>
  <c r="I1311" i="6"/>
  <c r="G1208" i="6"/>
  <c r="G1831" i="6"/>
  <c r="Q1000" i="6"/>
  <c r="R1000" i="6" s="1"/>
  <c r="R987" i="6"/>
  <c r="S932" i="6" s="1"/>
  <c r="K1209" i="6"/>
  <c r="G1917" i="6"/>
  <c r="J1815" i="6"/>
  <c r="K1342" i="6"/>
  <c r="K1391" i="6" s="1"/>
  <c r="H1353" i="6"/>
  <c r="H1393" i="6" s="1"/>
  <c r="Q949" i="6"/>
  <c r="J47" i="91"/>
  <c r="G1303" i="6"/>
  <c r="G1319" i="6"/>
  <c r="G1918" i="6"/>
  <c r="G1931" i="6"/>
  <c r="G1231" i="6"/>
  <c r="H1918" i="6"/>
  <c r="J1214" i="6"/>
  <c r="M1357" i="6"/>
  <c r="K1265" i="6"/>
  <c r="K1353" i="6" s="1"/>
  <c r="K1889" i="6"/>
  <c r="K1926" i="6" s="1"/>
  <c r="K1727" i="6"/>
  <c r="K1782" i="6" s="1"/>
  <c r="K1814" i="6" s="1"/>
  <c r="Q1032" i="6"/>
  <c r="Q977" i="6"/>
  <c r="Q1010" i="6"/>
  <c r="R1010" i="6" s="1"/>
  <c r="G1328" i="6"/>
  <c r="K1346" i="6"/>
  <c r="H1297" i="6"/>
  <c r="M1332" i="6"/>
  <c r="H1305" i="6"/>
  <c r="I1335" i="6"/>
  <c r="G1356" i="6"/>
  <c r="G1392" i="6" s="1"/>
  <c r="I1230" i="6"/>
  <c r="I1234" i="6" s="1"/>
  <c r="G1321" i="6"/>
  <c r="H1319" i="6"/>
  <c r="J1348" i="6"/>
  <c r="J1389" i="6" s="1"/>
  <c r="P968" i="6"/>
  <c r="P1023" i="6"/>
  <c r="P972" i="6"/>
  <c r="P1027" i="6"/>
  <c r="K11" i="91"/>
  <c r="K20" i="91"/>
  <c r="G1922" i="6"/>
  <c r="K38" i="91"/>
  <c r="K29" i="91"/>
  <c r="G1230" i="6"/>
  <c r="J1813" i="6"/>
  <c r="H1814" i="6"/>
  <c r="G1813" i="6"/>
  <c r="G861" i="6"/>
  <c r="J1311" i="6"/>
  <c r="M1334" i="6"/>
  <c r="R958" i="6"/>
  <c r="G1394" i="6"/>
  <c r="G1310" i="6"/>
  <c r="G1307" i="6"/>
  <c r="H1337" i="6"/>
  <c r="H1384" i="6" s="1"/>
  <c r="H1385" i="6"/>
  <c r="K1297" i="6"/>
  <c r="L1376" i="6"/>
  <c r="G1351" i="6"/>
  <c r="G1389" i="6" s="1"/>
  <c r="J1320" i="6"/>
  <c r="G1302" i="6"/>
  <c r="G1296" i="6"/>
  <c r="K1220" i="6"/>
  <c r="I1356" i="6"/>
  <c r="I1392" i="6" s="1"/>
  <c r="G1347" i="6"/>
  <c r="G1391" i="6" s="1"/>
  <c r="K1338" i="6"/>
  <c r="K1386" i="6" s="1"/>
  <c r="J1308" i="6"/>
  <c r="K1232" i="6"/>
  <c r="R979" i="6"/>
  <c r="I1301" i="6"/>
  <c r="G1398" i="6"/>
  <c r="H1343" i="6"/>
  <c r="H1388" i="6" s="1"/>
  <c r="H1355" i="6"/>
  <c r="H1394" i="6" s="1"/>
  <c r="H1311" i="6"/>
  <c r="G1308" i="6"/>
  <c r="J1302" i="6"/>
  <c r="I1389" i="6"/>
  <c r="G1929" i="6"/>
  <c r="H1307" i="6"/>
  <c r="H1932" i="6"/>
  <c r="G1395" i="6"/>
  <c r="I1203" i="6"/>
  <c r="I1305" i="6"/>
  <c r="H1302" i="6"/>
  <c r="G1318" i="6"/>
  <c r="J1318" i="6"/>
  <c r="G1320" i="6"/>
  <c r="G1301" i="6"/>
  <c r="K1376" i="6"/>
  <c r="K1399" i="6" s="1"/>
  <c r="H1917" i="6"/>
  <c r="G1808" i="6"/>
  <c r="I1374" i="6"/>
  <c r="I1397" i="6" s="1"/>
  <c r="G1369" i="6"/>
  <c r="G1397" i="6" s="1"/>
  <c r="H1363" i="6"/>
  <c r="I1816" i="6"/>
  <c r="K1214" i="6"/>
  <c r="I1384" i="6"/>
  <c r="J1211" i="6"/>
  <c r="H1928" i="6"/>
  <c r="G1924" i="6"/>
  <c r="H1349" i="6"/>
  <c r="H1390" i="6" s="1"/>
  <c r="G1815" i="6"/>
  <c r="J11" i="91"/>
  <c r="J38" i="91"/>
  <c r="I1319" i="6"/>
  <c r="O1693" i="6"/>
  <c r="G1299" i="6"/>
  <c r="G1291" i="6"/>
  <c r="H1296" i="6"/>
  <c r="K1356" i="6"/>
  <c r="K1392" i="6" s="1"/>
  <c r="G839" i="6"/>
  <c r="G1333" i="6"/>
  <c r="H1931" i="6"/>
  <c r="J29" i="91"/>
  <c r="K47" i="91"/>
  <c r="L47" i="91"/>
  <c r="J20" i="91"/>
  <c r="L1303" i="6"/>
  <c r="K1231" i="6"/>
  <c r="J1319" i="6"/>
  <c r="G1311" i="6"/>
  <c r="I1338" i="6"/>
  <c r="I1386" i="6" s="1"/>
  <c r="G1932" i="6"/>
  <c r="Q998" i="6"/>
  <c r="R998" i="6" s="1"/>
  <c r="J1343" i="6"/>
  <c r="J1388" i="6" s="1"/>
  <c r="I1332" i="6"/>
  <c r="J1347" i="6"/>
  <c r="J1391" i="6" s="1"/>
  <c r="Q947" i="6"/>
  <c r="Q1002" i="6"/>
  <c r="G1344" i="6"/>
  <c r="G1390" i="6" s="1"/>
  <c r="L1869" i="6"/>
  <c r="L1157" i="6"/>
  <c r="L1333" i="6" s="1"/>
  <c r="R1509" i="6"/>
  <c r="R1619" i="6" s="1"/>
  <c r="R1674" i="6" s="1"/>
  <c r="G1364" i="6"/>
  <c r="G1396" i="6" s="1"/>
  <c r="H1338" i="6"/>
  <c r="H1386" i="6" s="1"/>
  <c r="J1332" i="6"/>
  <c r="C189" i="78"/>
  <c r="J210" i="6"/>
  <c r="J211" i="6" s="1"/>
  <c r="J212" i="6" s="1"/>
  <c r="J213" i="6" s="1"/>
  <c r="J214" i="6" s="1"/>
  <c r="J215" i="6" s="1"/>
  <c r="J216" i="6" s="1"/>
  <c r="J217" i="6" s="1"/>
  <c r="J218" i="6" s="1"/>
  <c r="J219" i="6" s="1"/>
  <c r="J220" i="6" s="1"/>
  <c r="J221" i="6" s="1"/>
  <c r="J222" i="6" s="1"/>
  <c r="J223" i="6" s="1"/>
  <c r="J224" i="6" s="1"/>
  <c r="J225" i="6" s="1"/>
  <c r="J226" i="6" s="1"/>
  <c r="J227" i="6" s="1"/>
  <c r="J228" i="6" s="1"/>
  <c r="J229" i="6" s="1"/>
  <c r="J230" i="6" s="1"/>
  <c r="J231" i="6" s="1"/>
  <c r="J232" i="6" s="1"/>
  <c r="J233" i="6" s="1"/>
  <c r="J234" i="6" s="1"/>
  <c r="J235" i="6" s="1"/>
  <c r="J236" i="6" s="1"/>
  <c r="J237" i="6" s="1"/>
  <c r="J238" i="6" s="1"/>
  <c r="J239" i="6" s="1"/>
  <c r="J240" i="6" s="1"/>
  <c r="J241" i="6" s="1"/>
  <c r="J242" i="6" s="1"/>
  <c r="J243" i="6" s="1"/>
  <c r="J244" i="6" s="1"/>
  <c r="J245" i="6" s="1"/>
  <c r="J246" i="6" s="1"/>
  <c r="J247" i="6" s="1"/>
  <c r="J248" i="6" s="1"/>
  <c r="J249" i="6" s="1"/>
  <c r="J250" i="6" s="1"/>
  <c r="J251" i="6" s="1"/>
  <c r="J252" i="6" s="1"/>
  <c r="J253" i="6" s="1"/>
  <c r="J254" i="6" s="1"/>
  <c r="J255" i="6" s="1"/>
  <c r="J256" i="6" s="1"/>
  <c r="J257" i="6" s="1"/>
  <c r="J258" i="6" s="1"/>
  <c r="J259" i="6" s="1"/>
  <c r="J260" i="6" s="1"/>
  <c r="J261" i="6" s="1"/>
  <c r="J262" i="6" s="1"/>
  <c r="J263" i="6" s="1"/>
  <c r="J264" i="6" s="1"/>
  <c r="J265" i="6" s="1"/>
  <c r="J266" i="6" s="1"/>
  <c r="J267" i="6" s="1"/>
  <c r="J268" i="6" s="1"/>
  <c r="J269" i="6" s="1"/>
  <c r="J270" i="6" s="1"/>
  <c r="J271" i="6" s="1"/>
  <c r="J272" i="6" s="1"/>
  <c r="J273" i="6" s="1"/>
  <c r="J274" i="6" s="1"/>
  <c r="J275" i="6" s="1"/>
  <c r="J276" i="6" s="1"/>
  <c r="J277" i="6" s="1"/>
  <c r="J278" i="6" s="1"/>
  <c r="J279" i="6" s="1"/>
  <c r="J280" i="6" s="1"/>
  <c r="J281" i="6" s="1"/>
  <c r="J282" i="6" s="1"/>
  <c r="J283" i="6" s="1"/>
  <c r="J284" i="6" s="1"/>
  <c r="J285" i="6" s="1"/>
  <c r="J286" i="6" s="1"/>
  <c r="J287" i="6" s="1"/>
  <c r="J288" i="6" s="1"/>
  <c r="J289" i="6" s="1"/>
  <c r="J290" i="6" s="1"/>
  <c r="J291" i="6" s="1"/>
  <c r="J292" i="6" s="1"/>
  <c r="J293" i="6" s="1"/>
  <c r="J294" i="6" s="1"/>
  <c r="J295" i="6" s="1"/>
  <c r="J296" i="6" s="1"/>
  <c r="J297" i="6" s="1"/>
  <c r="J298" i="6" s="1"/>
  <c r="J299" i="6" s="1"/>
  <c r="J300" i="6" s="1"/>
  <c r="J301" i="6" s="1"/>
  <c r="J302" i="6" s="1"/>
  <c r="J303" i="6" s="1"/>
  <c r="J304" i="6" s="1"/>
  <c r="J305" i="6" s="1"/>
  <c r="J306" i="6" s="1"/>
  <c r="J307" i="6" s="1"/>
  <c r="J308" i="6" s="1"/>
  <c r="J309" i="6" s="1"/>
  <c r="J310" i="6" s="1"/>
  <c r="J311" i="6" s="1"/>
  <c r="J312" i="6" s="1"/>
  <c r="J313" i="6" s="1"/>
  <c r="J314" i="6" s="1"/>
  <c r="J315" i="6" s="1"/>
  <c r="J316" i="6" s="1"/>
  <c r="J317" i="6" s="1"/>
  <c r="J318" i="6" s="1"/>
  <c r="J319" i="6" s="1"/>
  <c r="J320" i="6" s="1"/>
  <c r="J321" i="6" s="1"/>
  <c r="J322" i="6" s="1"/>
  <c r="J323" i="6" s="1"/>
  <c r="J324" i="6" s="1"/>
  <c r="J325" i="6" s="1"/>
  <c r="J326" i="6" s="1"/>
  <c r="J327" i="6" s="1"/>
  <c r="J328" i="6" s="1"/>
  <c r="J329" i="6" s="1"/>
  <c r="J330" i="6" s="1"/>
  <c r="J331" i="6" s="1"/>
  <c r="J332" i="6" s="1"/>
  <c r="J333" i="6" s="1"/>
  <c r="J334" i="6" s="1"/>
  <c r="J335" i="6" s="1"/>
  <c r="J336" i="6" s="1"/>
  <c r="J337" i="6" s="1"/>
  <c r="J338" i="6" s="1"/>
  <c r="J339" i="6" s="1"/>
  <c r="J340" i="6" s="1"/>
  <c r="J341" i="6" s="1"/>
  <c r="J342" i="6" s="1"/>
  <c r="J343" i="6" s="1"/>
  <c r="J344" i="6" s="1"/>
  <c r="J345" i="6" s="1"/>
  <c r="J346" i="6" s="1"/>
  <c r="J347" i="6" s="1"/>
  <c r="J348" i="6" s="1"/>
  <c r="J349" i="6" s="1"/>
  <c r="J350" i="6" s="1"/>
  <c r="J351" i="6" s="1"/>
  <c r="J352" i="6" s="1"/>
  <c r="J353" i="6" s="1"/>
  <c r="J354" i="6" s="1"/>
  <c r="J355" i="6" s="1"/>
  <c r="J356" i="6" s="1"/>
  <c r="J357" i="6" s="1"/>
  <c r="J358" i="6" s="1"/>
  <c r="J359" i="6" s="1"/>
  <c r="J360" i="6" s="1"/>
  <c r="J361" i="6" s="1"/>
  <c r="J362" i="6" s="1"/>
  <c r="J363" i="6" s="1"/>
  <c r="J364" i="6" s="1"/>
  <c r="J365" i="6" s="1"/>
  <c r="J366" i="6" s="1"/>
  <c r="J367" i="6" s="1"/>
  <c r="J368" i="6" s="1"/>
  <c r="J369" i="6" s="1"/>
  <c r="J370" i="6" s="1"/>
  <c r="J371" i="6" s="1"/>
  <c r="J372" i="6" s="1"/>
  <c r="J373" i="6" s="1"/>
  <c r="J374" i="6" s="1"/>
  <c r="J375" i="6" s="1"/>
  <c r="J376" i="6" s="1"/>
  <c r="J377" i="6" s="1"/>
  <c r="J378" i="6" s="1"/>
  <c r="J379" i="6" s="1"/>
  <c r="J380" i="6" s="1"/>
  <c r="J381" i="6" s="1"/>
  <c r="J382" i="6" s="1"/>
  <c r="J383" i="6" s="1"/>
  <c r="J384" i="6" s="1"/>
  <c r="J385" i="6" s="1"/>
  <c r="J386" i="6" s="1"/>
  <c r="J387" i="6" s="1"/>
  <c r="J388" i="6" s="1"/>
  <c r="J389" i="6" s="1"/>
  <c r="J390" i="6" s="1"/>
  <c r="J391" i="6" s="1"/>
  <c r="J392" i="6" s="1"/>
  <c r="J393" i="6" s="1"/>
  <c r="J394" i="6" s="1"/>
  <c r="J395" i="6" s="1"/>
  <c r="J396" i="6" s="1"/>
  <c r="J397" i="6" s="1"/>
  <c r="J398" i="6" s="1"/>
  <c r="J399" i="6" s="1"/>
  <c r="J400" i="6" s="1"/>
  <c r="J401" i="6" s="1"/>
  <c r="J402" i="6" s="1"/>
  <c r="J403" i="6" s="1"/>
  <c r="J404" i="6" s="1"/>
  <c r="J405" i="6" s="1"/>
  <c r="J406" i="6" s="1"/>
  <c r="J407" i="6" s="1"/>
  <c r="J408" i="6" s="1"/>
  <c r="J409" i="6" s="1"/>
  <c r="J410" i="6" s="1"/>
  <c r="J411" i="6" s="1"/>
  <c r="J412" i="6" s="1"/>
  <c r="J413" i="6" s="1"/>
  <c r="J414" i="6" s="1"/>
  <c r="J415" i="6" s="1"/>
  <c r="J417" i="6" s="1"/>
  <c r="J418" i="6" s="1"/>
  <c r="J419" i="6" s="1"/>
  <c r="J420" i="6" s="1"/>
  <c r="J421" i="6" s="1"/>
  <c r="J422" i="6" s="1"/>
  <c r="J423" i="6" s="1"/>
  <c r="J424" i="6" s="1"/>
  <c r="J425" i="6" s="1"/>
  <c r="J426" i="6" s="1"/>
  <c r="J427" i="6" s="1"/>
  <c r="J428" i="6" s="1"/>
  <c r="J429" i="6" s="1"/>
  <c r="J430" i="6" s="1"/>
  <c r="J431" i="6" s="1"/>
  <c r="J432" i="6" s="1"/>
  <c r="J433" i="6" s="1"/>
  <c r="J434" i="6" s="1"/>
  <c r="J435" i="6" s="1"/>
  <c r="J436" i="6" s="1"/>
  <c r="J437" i="6" s="1"/>
  <c r="J438" i="6" s="1"/>
  <c r="J439" i="6" s="1"/>
  <c r="J440" i="6" s="1"/>
  <c r="J441" i="6" s="1"/>
  <c r="J442" i="6" s="1"/>
  <c r="J443" i="6" s="1"/>
  <c r="J444" i="6" s="1"/>
  <c r="J445" i="6" s="1"/>
  <c r="J446" i="6" s="1"/>
  <c r="J447"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L82" i="6" s="1"/>
  <c r="L83" i="6" s="1"/>
  <c r="Q975" i="6"/>
  <c r="Q1008" i="6"/>
  <c r="R953" i="6" s="1"/>
  <c r="H1310" i="6"/>
  <c r="H1923" i="6"/>
  <c r="S974" i="6"/>
  <c r="Q1471" i="6"/>
  <c r="Q1581" i="6" s="1"/>
  <c r="Q1636" i="6" s="1"/>
  <c r="G117" i="78"/>
  <c r="G118" i="78" s="1"/>
  <c r="J1816" i="6"/>
  <c r="G1928" i="6"/>
  <c r="H1816" i="6"/>
  <c r="P1503" i="6"/>
  <c r="P1613" i="6" s="1"/>
  <c r="P1668" i="6" s="1"/>
  <c r="G1927" i="6"/>
  <c r="R980" i="6"/>
  <c r="K1748" i="6"/>
  <c r="K1803" i="6" s="1"/>
  <c r="K1286" i="6"/>
  <c r="K1309" i="6" s="1"/>
  <c r="J1344" i="6"/>
  <c r="J1390" i="6" s="1"/>
  <c r="H1308" i="6"/>
  <c r="S980" i="6"/>
  <c r="P1496" i="6"/>
  <c r="P1606" i="6" s="1"/>
  <c r="P1661" i="6" s="1"/>
  <c r="J1309" i="6"/>
  <c r="M1337" i="6"/>
  <c r="M1346" i="6"/>
  <c r="L1297" i="6"/>
  <c r="M1350" i="6"/>
  <c r="H1808" i="6"/>
  <c r="L1351" i="6"/>
  <c r="M1348" i="6"/>
  <c r="L1338" i="6"/>
  <c r="L1386" i="6" s="1"/>
  <c r="K1233" i="6"/>
  <c r="H873" i="6"/>
  <c r="H885" i="6"/>
  <c r="M1344" i="6"/>
  <c r="G1399" i="6"/>
  <c r="H1370" i="6"/>
  <c r="H1398" i="6" s="1"/>
  <c r="H861" i="6"/>
  <c r="R971" i="6"/>
  <c r="G1923" i="6"/>
  <c r="I1372" i="6"/>
  <c r="I1399" i="6" s="1"/>
  <c r="Q939" i="6"/>
  <c r="Q994" i="6"/>
  <c r="H1321" i="6"/>
  <c r="G1823" i="6"/>
  <c r="K1203" i="6"/>
  <c r="J1306" i="6"/>
  <c r="H1399" i="6"/>
  <c r="H921" i="6"/>
  <c r="G1920" i="6"/>
  <c r="C205" i="78"/>
  <c r="H1815" i="6"/>
  <c r="H1920" i="6"/>
  <c r="I1924" i="6"/>
  <c r="R992" i="6"/>
  <c r="S992" i="6" s="1"/>
  <c r="O1868" i="6"/>
  <c r="C237" i="78"/>
  <c r="H1387" i="6"/>
  <c r="H1233" i="6"/>
  <c r="R1520" i="6"/>
  <c r="R1630" i="6" s="1"/>
  <c r="R1685" i="6" s="1"/>
  <c r="M1376" i="6"/>
  <c r="H1214" i="6"/>
  <c r="H1391" i="6"/>
  <c r="H1299" i="6"/>
  <c r="H1303" i="6"/>
  <c r="Q1001" i="6"/>
  <c r="Q946" i="6"/>
  <c r="J1310" i="6"/>
  <c r="J1371" i="6"/>
  <c r="J1398" i="6" s="1"/>
  <c r="J1291" i="6"/>
  <c r="G1220" i="6"/>
  <c r="J1808" i="6"/>
  <c r="H1395" i="6"/>
  <c r="L1696" i="6"/>
  <c r="L1697" i="6" s="1"/>
  <c r="M1868" i="6"/>
  <c r="H1831" i="6"/>
  <c r="J73" i="6"/>
  <c r="J76" i="6" s="1"/>
  <c r="H897" i="6"/>
  <c r="H851" i="6"/>
  <c r="H16" i="78"/>
  <c r="L1085" i="6"/>
  <c r="K1745" i="6"/>
  <c r="K1800" i="6" s="1"/>
  <c r="K1283" i="6"/>
  <c r="K1371" i="6" s="1"/>
  <c r="K1398" i="6" s="1"/>
  <c r="K1907" i="6"/>
  <c r="K1213" i="6"/>
  <c r="J1321" i="6"/>
  <c r="K1230" i="6"/>
  <c r="G1232" i="6"/>
  <c r="K1208" i="6"/>
  <c r="H1320" i="6"/>
  <c r="H909" i="6"/>
  <c r="H839" i="6"/>
  <c r="H1813" i="6"/>
  <c r="Q1007" i="6"/>
  <c r="Q952" i="6"/>
  <c r="Q1474" i="6"/>
  <c r="Q1584" i="6" s="1"/>
  <c r="Q1639" i="6" s="1"/>
  <c r="P1519" i="6"/>
  <c r="P1629" i="6" s="1"/>
  <c r="P1684" i="6" s="1"/>
  <c r="S958" i="6"/>
  <c r="S1013" i="6"/>
  <c r="Q990" i="6"/>
  <c r="Q935" i="6"/>
  <c r="H1291" i="6"/>
  <c r="I1923" i="6"/>
  <c r="H1318" i="6"/>
  <c r="J1394" i="6"/>
  <c r="G851" i="6"/>
  <c r="G921" i="6"/>
  <c r="G897" i="6"/>
  <c r="I1918" i="6"/>
  <c r="R1019" i="6"/>
  <c r="R964" i="6"/>
  <c r="Q1480" i="6"/>
  <c r="Q1590" i="6" s="1"/>
  <c r="Q1645" i="6" s="1"/>
  <c r="S1487" i="6"/>
  <c r="S1597" i="6" s="1"/>
  <c r="S1652" i="6" s="1"/>
  <c r="I1930" i="6"/>
  <c r="I1926" i="6"/>
  <c r="H1301" i="6"/>
  <c r="I73" i="6"/>
  <c r="I76" i="6" s="1"/>
  <c r="I1927" i="6"/>
  <c r="I1920" i="6"/>
  <c r="J1395" i="6"/>
  <c r="I1925" i="6"/>
  <c r="G885" i="6"/>
  <c r="G873" i="6"/>
  <c r="G909" i="6"/>
  <c r="Q966" i="6"/>
  <c r="Q1021" i="6"/>
  <c r="G106" i="78"/>
  <c r="G102" i="78"/>
  <c r="G103" i="78" s="1"/>
  <c r="H1369" i="6"/>
  <c r="H1397" i="6" s="1"/>
  <c r="Q957" i="6"/>
  <c r="Q1012" i="6"/>
  <c r="Q1490" i="6"/>
  <c r="Q1600" i="6" s="1"/>
  <c r="Q1655" i="6" s="1"/>
  <c r="Q986" i="6"/>
  <c r="Q931" i="6"/>
  <c r="G1335" i="6"/>
  <c r="G1387" i="6" s="1"/>
  <c r="G1211" i="6"/>
  <c r="Q1005" i="6"/>
  <c r="Q950" i="6"/>
  <c r="R1512" i="6"/>
  <c r="R1622" i="6" s="1"/>
  <c r="R1677" i="6" s="1"/>
  <c r="P1488" i="6"/>
  <c r="P1598" i="6" s="1"/>
  <c r="P1653" i="6" s="1"/>
  <c r="G1203" i="6"/>
  <c r="O1694" i="6"/>
  <c r="J1930" i="6"/>
  <c r="I1919" i="6"/>
  <c r="I1932" i="6"/>
  <c r="C253" i="78"/>
  <c r="S1026" i="6"/>
  <c r="S971" i="6"/>
  <c r="R1499" i="6"/>
  <c r="R1609" i="6" s="1"/>
  <c r="R1664" i="6" s="1"/>
  <c r="Q1475" i="6"/>
  <c r="Q1585" i="6" s="1"/>
  <c r="Q1640" i="6" s="1"/>
  <c r="Q1485" i="6"/>
  <c r="Q1595" i="6" s="1"/>
  <c r="Q1650" i="6" s="1"/>
  <c r="C122" i="78"/>
  <c r="R941" i="6"/>
  <c r="R996" i="6"/>
  <c r="Q960" i="6"/>
  <c r="Q1015" i="6"/>
  <c r="Q1484" i="6"/>
  <c r="Q1594" i="6" s="1"/>
  <c r="Q1649" i="6" s="1"/>
  <c r="F816" i="6"/>
  <c r="I1917" i="6"/>
  <c r="I1928" i="6"/>
  <c r="I1921" i="6"/>
  <c r="I1922" i="6"/>
  <c r="I1931" i="6"/>
  <c r="M37" i="6"/>
  <c r="N37" i="6" s="1"/>
  <c r="R1030" i="6"/>
  <c r="R975" i="6"/>
  <c r="Q1016" i="6"/>
  <c r="Q961" i="6"/>
  <c r="Q1018" i="6"/>
  <c r="Q963" i="6"/>
  <c r="Q1476" i="6"/>
  <c r="Q1586" i="6" s="1"/>
  <c r="Q1641" i="6" s="1"/>
  <c r="R1028" i="6"/>
  <c r="R973" i="6"/>
  <c r="R1024" i="6"/>
  <c r="R969" i="6"/>
  <c r="C73" i="78"/>
  <c r="H1823" i="6"/>
  <c r="F873" i="6"/>
  <c r="H73" i="6"/>
  <c r="H76" i="6" s="1"/>
  <c r="F885" i="6"/>
  <c r="L38" i="6"/>
  <c r="M38" i="6" s="1"/>
  <c r="N38" i="6" s="1"/>
  <c r="L42" i="6"/>
  <c r="M42" i="6" s="1"/>
  <c r="N42" i="6" s="1"/>
  <c r="E138" i="78"/>
  <c r="E139" i="78" s="1"/>
  <c r="H173" i="78"/>
  <c r="G137" i="78"/>
  <c r="H137" i="78" s="1"/>
  <c r="G135" i="78"/>
  <c r="C78" i="78"/>
  <c r="G177" i="78"/>
  <c r="G175" i="78"/>
  <c r="G180" i="78" s="1"/>
  <c r="H170" i="78"/>
  <c r="G174" i="78"/>
  <c r="H174" i="78" s="1"/>
  <c r="G178" i="78"/>
  <c r="D78" i="78"/>
  <c r="G136" i="78"/>
  <c r="H136" i="78" s="1"/>
  <c r="G176" i="78"/>
  <c r="G181" i="78" s="1"/>
  <c r="H171" i="78"/>
  <c r="M1732" i="6"/>
  <c r="M1787" i="6" s="1"/>
  <c r="M1189" i="6"/>
  <c r="M1365" i="6" s="1"/>
  <c r="M1894" i="6"/>
  <c r="M1270" i="6"/>
  <c r="O1687" i="6"/>
  <c r="O1695" i="6"/>
  <c r="H1696" i="6"/>
  <c r="H1697" i="6" s="1"/>
  <c r="O1088" i="6"/>
  <c r="O1198" i="6" s="1"/>
  <c r="N1129" i="6"/>
  <c r="N1074" i="6"/>
  <c r="M1734" i="6"/>
  <c r="M1789" i="6" s="1"/>
  <c r="M1272" i="6"/>
  <c r="M1184" i="6"/>
  <c r="M1896" i="6"/>
  <c r="N1127" i="6"/>
  <c r="N1732" i="6" s="1"/>
  <c r="N1787" i="6" s="1"/>
  <c r="M1182" i="6"/>
  <c r="L1178" i="6"/>
  <c r="L1354" i="6" s="1"/>
  <c r="M1049" i="6"/>
  <c r="M1159" i="6" s="1"/>
  <c r="L1709" i="6"/>
  <c r="L1764" i="6" s="1"/>
  <c r="M1705" i="6"/>
  <c r="M1760" i="6" s="1"/>
  <c r="N1045" i="6"/>
  <c r="N1100" i="6"/>
  <c r="M1243" i="6"/>
  <c r="M1867" i="6"/>
  <c r="M1712" i="6"/>
  <c r="M1767" i="6" s="1"/>
  <c r="N1052" i="6"/>
  <c r="N1107" i="6"/>
  <c r="M1250" i="6"/>
  <c r="M1298" i="6" s="1"/>
  <c r="K1311" i="6"/>
  <c r="M1162" i="6"/>
  <c r="M1874" i="6"/>
  <c r="M1746" i="6"/>
  <c r="M1801" i="6" s="1"/>
  <c r="N1086" i="6"/>
  <c r="N1141" i="6"/>
  <c r="M1284" i="6"/>
  <c r="O1143" i="6"/>
  <c r="O1286" i="6" s="1"/>
  <c r="L1247" i="6"/>
  <c r="L1299" i="6" s="1"/>
  <c r="O1332" i="6"/>
  <c r="M1872" i="6"/>
  <c r="M1336" i="6"/>
  <c r="N1334" i="6"/>
  <c r="L1192" i="6"/>
  <c r="L1904" i="6"/>
  <c r="N1720" i="6"/>
  <c r="N1775" i="6" s="1"/>
  <c r="O1115" i="6"/>
  <c r="O1060" i="6"/>
  <c r="N1258" i="6"/>
  <c r="M1196" i="6"/>
  <c r="M1908" i="6"/>
  <c r="M1195" i="6"/>
  <c r="M1907" i="6"/>
  <c r="L1742" i="6"/>
  <c r="L1797" i="6" s="1"/>
  <c r="M1137" i="6"/>
  <c r="M1082" i="6"/>
  <c r="L1280" i="6"/>
  <c r="N1170" i="6"/>
  <c r="N1882" i="6"/>
  <c r="N1286" i="6"/>
  <c r="N1374" i="6" s="1"/>
  <c r="N1910" i="6"/>
  <c r="M1745" i="6"/>
  <c r="M1800" i="6" s="1"/>
  <c r="N1085" i="6"/>
  <c r="N1140" i="6"/>
  <c r="M1283" i="6"/>
  <c r="N1077" i="6"/>
  <c r="M1899" i="6"/>
  <c r="M1737" i="6"/>
  <c r="M1792" i="6" s="1"/>
  <c r="M1275" i="6"/>
  <c r="M1363" i="6" s="1"/>
  <c r="N1132" i="6"/>
  <c r="N1073" i="6"/>
  <c r="N1128" i="6"/>
  <c r="M1271" i="6"/>
  <c r="M1359" i="6" s="1"/>
  <c r="M1733" i="6"/>
  <c r="M1788" i="6" s="1"/>
  <c r="L1726" i="6"/>
  <c r="L1781" i="6" s="1"/>
  <c r="L1888" i="6"/>
  <c r="L1926" i="6" s="1"/>
  <c r="N1876" i="6"/>
  <c r="J1929" i="6"/>
  <c r="L1871" i="6"/>
  <c r="L1920" i="6" s="1"/>
  <c r="N1173" i="6"/>
  <c r="N1349" i="6" s="1"/>
  <c r="J1399" i="6"/>
  <c r="J1203" i="6"/>
  <c r="L1343" i="6"/>
  <c r="L1388" i="6" s="1"/>
  <c r="L1703" i="6"/>
  <c r="L1758" i="6" s="1"/>
  <c r="M1098" i="6"/>
  <c r="M1043" i="6"/>
  <c r="L1241" i="6"/>
  <c r="L1296" i="6" s="1"/>
  <c r="H1203" i="6"/>
  <c r="K1813" i="6"/>
  <c r="M1209" i="6"/>
  <c r="M1913" i="6"/>
  <c r="M1201" i="6"/>
  <c r="N1160" i="6"/>
  <c r="N1872" i="6"/>
  <c r="O1158" i="6"/>
  <c r="O1870" i="6"/>
  <c r="M1194" i="6"/>
  <c r="M1906" i="6"/>
  <c r="M1059" i="6"/>
  <c r="M1114" i="6"/>
  <c r="L1257" i="6"/>
  <c r="L1719" i="6"/>
  <c r="L1774" i="6" s="1"/>
  <c r="L1377" i="6"/>
  <c r="M1909" i="6"/>
  <c r="M1197" i="6"/>
  <c r="K1329" i="6"/>
  <c r="K1296" i="6"/>
  <c r="M1364" i="6"/>
  <c r="O1050" i="6"/>
  <c r="O1105" i="6"/>
  <c r="N1248" i="6"/>
  <c r="N1710" i="6"/>
  <c r="N1765" i="6" s="1"/>
  <c r="P1048" i="6"/>
  <c r="O1708" i="6"/>
  <c r="O1763" i="6" s="1"/>
  <c r="O1246" i="6"/>
  <c r="N1900" i="6"/>
  <c r="N1188" i="6"/>
  <c r="L1881" i="6"/>
  <c r="L1169" i="6"/>
  <c r="L1251" i="6"/>
  <c r="L1302" i="6" s="1"/>
  <c r="M1108" i="6"/>
  <c r="L1713" i="6"/>
  <c r="L1768" i="6" s="1"/>
  <c r="M1053" i="6"/>
  <c r="M1879" i="6"/>
  <c r="M1167" i="6"/>
  <c r="K1929" i="6"/>
  <c r="M1083" i="6"/>
  <c r="M1193" i="6" s="1"/>
  <c r="M1221" i="6" s="1"/>
  <c r="L1281" i="6"/>
  <c r="L1309" i="6" s="1"/>
  <c r="M1138" i="6"/>
  <c r="L1743" i="6"/>
  <c r="L1798" i="6" s="1"/>
  <c r="L1905" i="6"/>
  <c r="L1930" i="6" s="1"/>
  <c r="L1193" i="6"/>
  <c r="K1922" i="6"/>
  <c r="J1230" i="6"/>
  <c r="K1352" i="6"/>
  <c r="N1146" i="6"/>
  <c r="N1091" i="6"/>
  <c r="M1289" i="6"/>
  <c r="M1751" i="6"/>
  <c r="M1806" i="6" s="1"/>
  <c r="M1747" i="6"/>
  <c r="M1802" i="6" s="1"/>
  <c r="N1087" i="6"/>
  <c r="N1142" i="6"/>
  <c r="M1285" i="6"/>
  <c r="L1865" i="6"/>
  <c r="L1153" i="6"/>
  <c r="K1302" i="6"/>
  <c r="K1339" i="6"/>
  <c r="K1390" i="6" s="1"/>
  <c r="M1255" i="6"/>
  <c r="M1300" i="6" s="1"/>
  <c r="M1717" i="6"/>
  <c r="M1772" i="6" s="1"/>
  <c r="N1112" i="6"/>
  <c r="N1057" i="6"/>
  <c r="K1369" i="6"/>
  <c r="M1282" i="6"/>
  <c r="N1084" i="6"/>
  <c r="N1139" i="6"/>
  <c r="M1744" i="6"/>
  <c r="M1799" i="6" s="1"/>
  <c r="N1276" i="6"/>
  <c r="O1133" i="6"/>
  <c r="O1078" i="6"/>
  <c r="N1738" i="6"/>
  <c r="N1793" i="6" s="1"/>
  <c r="L1875" i="6"/>
  <c r="L1923" i="6" s="1"/>
  <c r="Q1101" i="6"/>
  <c r="Q1046" i="6"/>
  <c r="P1244" i="6"/>
  <c r="P1706" i="6"/>
  <c r="P1761" i="6" s="1"/>
  <c r="J1213" i="6"/>
  <c r="J1233" i="6"/>
  <c r="O1873" i="6"/>
  <c r="O1161" i="6"/>
  <c r="P1156" i="6"/>
  <c r="P1868" i="6"/>
  <c r="P1063" i="6"/>
  <c r="P1118" i="6"/>
  <c r="O1723" i="6"/>
  <c r="O1778" i="6" s="1"/>
  <c r="O1261" i="6"/>
  <c r="I1813" i="6"/>
  <c r="I1929" i="6"/>
  <c r="J1221" i="6"/>
  <c r="P1051" i="6"/>
  <c r="O1711" i="6"/>
  <c r="O1766" i="6" s="1"/>
  <c r="O1249" i="6"/>
  <c r="P1106" i="6"/>
  <c r="O1885" i="6"/>
  <c r="O1173" i="6"/>
  <c r="O1350" i="6"/>
  <c r="I1224" i="6"/>
  <c r="K1924" i="6"/>
  <c r="G1385" i="6"/>
  <c r="M1890" i="6"/>
  <c r="M1178" i="6"/>
  <c r="P1517" i="6"/>
  <c r="P1627" i="6" s="1"/>
  <c r="P1682" i="6" s="1"/>
  <c r="M1883" i="6"/>
  <c r="M1171" i="6"/>
  <c r="Q1492" i="6"/>
  <c r="Q1602" i="6" s="1"/>
  <c r="Q1657" i="6" s="1"/>
  <c r="R1483" i="6"/>
  <c r="R1593" i="6" s="1"/>
  <c r="R1648" i="6" s="1"/>
  <c r="O1117" i="6"/>
  <c r="N1260" i="6"/>
  <c r="O1062" i="6"/>
  <c r="N1722" i="6"/>
  <c r="N1777" i="6" s="1"/>
  <c r="J1932" i="6"/>
  <c r="G451" i="6"/>
  <c r="G452" i="6" s="1"/>
  <c r="G453" i="6" s="1"/>
  <c r="G454" i="6" s="1"/>
  <c r="G455" i="6" s="1"/>
  <c r="G456" i="6" s="1"/>
  <c r="G457" i="6" s="1"/>
  <c r="G458" i="6" s="1"/>
  <c r="G459" i="6" s="1"/>
  <c r="G460" i="6" s="1"/>
  <c r="G461" i="6" s="1"/>
  <c r="G462" i="6" s="1"/>
  <c r="G463" i="6" s="1"/>
  <c r="G464" i="6" s="1"/>
  <c r="G465" i="6" s="1"/>
  <c r="G466" i="6" s="1"/>
  <c r="G467" i="6" s="1"/>
  <c r="G468" i="6" s="1"/>
  <c r="G469" i="6" s="1"/>
  <c r="G470" i="6" s="1"/>
  <c r="G471" i="6" s="1"/>
  <c r="G472" i="6" s="1"/>
  <c r="G473" i="6" s="1"/>
  <c r="G474" i="6" s="1"/>
  <c r="G475" i="6" s="1"/>
  <c r="G476" i="6" s="1"/>
  <c r="G477" i="6" s="1"/>
  <c r="G478" i="6" s="1"/>
  <c r="G479" i="6" s="1"/>
  <c r="G480" i="6" s="1"/>
  <c r="G481" i="6" s="1"/>
  <c r="G482" i="6" s="1"/>
  <c r="G483" i="6" s="1"/>
  <c r="G484" i="6" s="1"/>
  <c r="G485" i="6" s="1"/>
  <c r="G486" i="6" s="1"/>
  <c r="G487" i="6" s="1"/>
  <c r="G488" i="6" s="1"/>
  <c r="G489" i="6" s="1"/>
  <c r="G490" i="6" s="1"/>
  <c r="G491" i="6" s="1"/>
  <c r="G492" i="6" s="1"/>
  <c r="G493" i="6" s="1"/>
  <c r="G494" i="6" s="1"/>
  <c r="G495" i="6" s="1"/>
  <c r="G496" i="6" s="1"/>
  <c r="G497" i="6" s="1"/>
  <c r="G498" i="6" s="1"/>
  <c r="G499" i="6" s="1"/>
  <c r="G500" i="6" s="1"/>
  <c r="G501" i="6" s="1"/>
  <c r="G502" i="6" s="1"/>
  <c r="G503" i="6" s="1"/>
  <c r="G504" i="6" s="1"/>
  <c r="G505" i="6" s="1"/>
  <c r="G506" i="6" s="1"/>
  <c r="G507" i="6" s="1"/>
  <c r="G508" i="6" s="1"/>
  <c r="G509" i="6" s="1"/>
  <c r="G510" i="6" s="1"/>
  <c r="G511" i="6" s="1"/>
  <c r="G512" i="6" s="1"/>
  <c r="G513" i="6" s="1"/>
  <c r="G514" i="6" s="1"/>
  <c r="G515" i="6" s="1"/>
  <c r="G516" i="6" s="1"/>
  <c r="G517" i="6" s="1"/>
  <c r="G518" i="6" s="1"/>
  <c r="G519" i="6" s="1"/>
  <c r="G520" i="6" s="1"/>
  <c r="G521" i="6" s="1"/>
  <c r="G522" i="6" s="1"/>
  <c r="G523" i="6" s="1"/>
  <c r="G524" i="6" s="1"/>
  <c r="G525" i="6" s="1"/>
  <c r="G526" i="6" s="1"/>
  <c r="G527" i="6" s="1"/>
  <c r="G528" i="6" s="1"/>
  <c r="G529" i="6" s="1"/>
  <c r="G530" i="6" s="1"/>
  <c r="G531" i="6" s="1"/>
  <c r="G532" i="6" s="1"/>
  <c r="G533" i="6" s="1"/>
  <c r="G534" i="6" s="1"/>
  <c r="G535" i="6" s="1"/>
  <c r="G536" i="6" s="1"/>
  <c r="G537" i="6" s="1"/>
  <c r="G538" i="6" s="1"/>
  <c r="G539" i="6" s="1"/>
  <c r="G540" i="6" s="1"/>
  <c r="G541" i="6" s="1"/>
  <c r="G542" i="6" s="1"/>
  <c r="G543" i="6" s="1"/>
  <c r="G544" i="6" s="1"/>
  <c r="G545" i="6" s="1"/>
  <c r="G546" i="6" s="1"/>
  <c r="G547" i="6" s="1"/>
  <c r="G548" i="6" s="1"/>
  <c r="G549" i="6" s="1"/>
  <c r="G550" i="6" s="1"/>
  <c r="G551" i="6" s="1"/>
  <c r="G552" i="6" s="1"/>
  <c r="G553" i="6" s="1"/>
  <c r="G554" i="6" s="1"/>
  <c r="G555" i="6" s="1"/>
  <c r="G556" i="6" s="1"/>
  <c r="G557" i="6" s="1"/>
  <c r="G558" i="6" s="1"/>
  <c r="G559" i="6" s="1"/>
  <c r="G560" i="6" s="1"/>
  <c r="G561" i="6" s="1"/>
  <c r="G562" i="6" s="1"/>
  <c r="G563" i="6" s="1"/>
  <c r="G564" i="6" s="1"/>
  <c r="G565" i="6" s="1"/>
  <c r="G566" i="6" s="1"/>
  <c r="G567" i="6" s="1"/>
  <c r="G568" i="6" s="1"/>
  <c r="G569" i="6" s="1"/>
  <c r="G570" i="6" s="1"/>
  <c r="G571" i="6" s="1"/>
  <c r="G572" i="6" s="1"/>
  <c r="G573" i="6" s="1"/>
  <c r="G574" i="6" s="1"/>
  <c r="G575" i="6" s="1"/>
  <c r="G576" i="6" s="1"/>
  <c r="G577" i="6" s="1"/>
  <c r="G578" i="6" s="1"/>
  <c r="G579" i="6" s="1"/>
  <c r="G580" i="6" s="1"/>
  <c r="G581" i="6" s="1"/>
  <c r="G582" i="6" s="1"/>
  <c r="G583" i="6" s="1"/>
  <c r="G584" i="6" s="1"/>
  <c r="G585" i="6" s="1"/>
  <c r="G586" i="6" s="1"/>
  <c r="G587" i="6" s="1"/>
  <c r="G588" i="6" s="1"/>
  <c r="G589" i="6" s="1"/>
  <c r="G590" i="6" s="1"/>
  <c r="G591" i="6" s="1"/>
  <c r="G592" i="6" s="1"/>
  <c r="G593" i="6" s="1"/>
  <c r="G594" i="6" s="1"/>
  <c r="G595" i="6" s="1"/>
  <c r="G596" i="6" s="1"/>
  <c r="G597" i="6" s="1"/>
  <c r="G598" i="6" s="1"/>
  <c r="G599" i="6" s="1"/>
  <c r="G600" i="6" s="1"/>
  <c r="G601" i="6" s="1"/>
  <c r="G602" i="6" s="1"/>
  <c r="G603" i="6" s="1"/>
  <c r="G604" i="6" s="1"/>
  <c r="G605" i="6" s="1"/>
  <c r="G606" i="6" s="1"/>
  <c r="G607" i="6" s="1"/>
  <c r="G608" i="6" s="1"/>
  <c r="G609" i="6" s="1"/>
  <c r="G610" i="6" s="1"/>
  <c r="G611" i="6" s="1"/>
  <c r="G612" i="6" s="1"/>
  <c r="G613" i="6" s="1"/>
  <c r="G614" i="6" s="1"/>
  <c r="G615" i="6" s="1"/>
  <c r="G616" i="6" s="1"/>
  <c r="G617" i="6" s="1"/>
  <c r="G618" i="6" s="1"/>
  <c r="G619" i="6" s="1"/>
  <c r="G620" i="6" s="1"/>
  <c r="G621" i="6" s="1"/>
  <c r="G622" i="6" s="1"/>
  <c r="G623" i="6" s="1"/>
  <c r="G624" i="6" s="1"/>
  <c r="G625" i="6" s="1"/>
  <c r="G626" i="6" s="1"/>
  <c r="G627" i="6" s="1"/>
  <c r="G628" i="6" s="1"/>
  <c r="G629" i="6" s="1"/>
  <c r="G630" i="6" s="1"/>
  <c r="G631" i="6" s="1"/>
  <c r="G632" i="6" s="1"/>
  <c r="G633" i="6" s="1"/>
  <c r="G634" i="6" s="1"/>
  <c r="G635" i="6" s="1"/>
  <c r="G636" i="6" s="1"/>
  <c r="G637" i="6" s="1"/>
  <c r="G638" i="6" s="1"/>
  <c r="G639" i="6" s="1"/>
  <c r="G640" i="6" s="1"/>
  <c r="G641" i="6" s="1"/>
  <c r="G642" i="6" s="1"/>
  <c r="G643" i="6" s="1"/>
  <c r="G644" i="6" s="1"/>
  <c r="G645" i="6" s="1"/>
  <c r="G646" i="6" s="1"/>
  <c r="G647" i="6" s="1"/>
  <c r="G648" i="6" s="1"/>
  <c r="G649" i="6" s="1"/>
  <c r="G650" i="6" s="1"/>
  <c r="G651" i="6" s="1"/>
  <c r="G652" i="6" s="1"/>
  <c r="G653" i="6" s="1"/>
  <c r="G654" i="6" s="1"/>
  <c r="G655" i="6" s="1"/>
  <c r="G656" i="6" s="1"/>
  <c r="G657" i="6" s="1"/>
  <c r="G658" i="6" s="1"/>
  <c r="G659" i="6" s="1"/>
  <c r="G660" i="6" s="1"/>
  <c r="G661" i="6" s="1"/>
  <c r="G662" i="6" s="1"/>
  <c r="G663" i="6" s="1"/>
  <c r="G664" i="6" s="1"/>
  <c r="G665" i="6" s="1"/>
  <c r="G666" i="6" s="1"/>
  <c r="G667" i="6" s="1"/>
  <c r="G668" i="6" s="1"/>
  <c r="G669" i="6" s="1"/>
  <c r="G670" i="6" s="1"/>
  <c r="G671" i="6" s="1"/>
  <c r="G672" i="6" s="1"/>
  <c r="G673" i="6" s="1"/>
  <c r="G674" i="6" s="1"/>
  <c r="G675" i="6" s="1"/>
  <c r="G676" i="6" s="1"/>
  <c r="G677" i="6" s="1"/>
  <c r="G678" i="6" s="1"/>
  <c r="G679" i="6" s="1"/>
  <c r="G680" i="6" s="1"/>
  <c r="G681" i="6" s="1"/>
  <c r="G682" i="6" s="1"/>
  <c r="G683" i="6" s="1"/>
  <c r="G684" i="6" s="1"/>
  <c r="G685" i="6" s="1"/>
  <c r="G686" i="6" s="1"/>
  <c r="G687" i="6" s="1"/>
  <c r="G688" i="6" s="1"/>
  <c r="G689" i="6" s="1"/>
  <c r="G690" i="6" s="1"/>
  <c r="G691" i="6" s="1"/>
  <c r="G692" i="6" s="1"/>
  <c r="G693" i="6" s="1"/>
  <c r="G694" i="6" s="1"/>
  <c r="G695" i="6" s="1"/>
  <c r="G696" i="6" s="1"/>
  <c r="G697" i="6" s="1"/>
  <c r="G698" i="6" s="1"/>
  <c r="G699" i="6" s="1"/>
  <c r="G700" i="6" s="1"/>
  <c r="G701" i="6" s="1"/>
  <c r="G702" i="6" s="1"/>
  <c r="G703" i="6" s="1"/>
  <c r="G704" i="6" s="1"/>
  <c r="G705" i="6" s="1"/>
  <c r="G706" i="6" s="1"/>
  <c r="G707" i="6" s="1"/>
  <c r="G708" i="6" s="1"/>
  <c r="G709" i="6" s="1"/>
  <c r="G710" i="6" s="1"/>
  <c r="G711" i="6" s="1"/>
  <c r="G712" i="6" s="1"/>
  <c r="G713" i="6" s="1"/>
  <c r="G714" i="6" s="1"/>
  <c r="G715" i="6" s="1"/>
  <c r="G716" i="6" s="1"/>
  <c r="G717" i="6" s="1"/>
  <c r="G718" i="6" s="1"/>
  <c r="G719" i="6" s="1"/>
  <c r="G720" i="6" s="1"/>
  <c r="G721" i="6" s="1"/>
  <c r="G722" i="6" s="1"/>
  <c r="G723" i="6" s="1"/>
  <c r="G724" i="6" s="1"/>
  <c r="G725" i="6" s="1"/>
  <c r="G726" i="6" s="1"/>
  <c r="G727" i="6" s="1"/>
  <c r="G728" i="6" s="1"/>
  <c r="G729" i="6" s="1"/>
  <c r="G730" i="6" s="1"/>
  <c r="G731" i="6" s="1"/>
  <c r="G732" i="6" s="1"/>
  <c r="G733" i="6" s="1"/>
  <c r="G734" i="6" s="1"/>
  <c r="G735" i="6" s="1"/>
  <c r="G736" i="6" s="1"/>
  <c r="G737" i="6" s="1"/>
  <c r="G738" i="6" s="1"/>
  <c r="G739" i="6" s="1"/>
  <c r="G740" i="6" s="1"/>
  <c r="G741" i="6" s="1"/>
  <c r="G742" i="6" s="1"/>
  <c r="G743" i="6" s="1"/>
  <c r="G744" i="6" s="1"/>
  <c r="G745" i="6" s="1"/>
  <c r="G746" i="6" s="1"/>
  <c r="G747" i="6" s="1"/>
  <c r="G748" i="6" s="1"/>
  <c r="G749" i="6" s="1"/>
  <c r="G750" i="6" s="1"/>
  <c r="G751" i="6" s="1"/>
  <c r="G752" i="6" s="1"/>
  <c r="G753" i="6" s="1"/>
  <c r="G754" i="6" s="1"/>
  <c r="G755" i="6" s="1"/>
  <c r="G756" i="6" s="1"/>
  <c r="G757" i="6" s="1"/>
  <c r="G758" i="6" s="1"/>
  <c r="G759" i="6" s="1"/>
  <c r="G760" i="6" s="1"/>
  <c r="G761" i="6" s="1"/>
  <c r="G762" i="6" s="1"/>
  <c r="G763" i="6" s="1"/>
  <c r="G764" i="6" s="1"/>
  <c r="G765" i="6" s="1"/>
  <c r="G766" i="6" s="1"/>
  <c r="G767" i="6" s="1"/>
  <c r="G768" i="6" s="1"/>
  <c r="G769" i="6" s="1"/>
  <c r="G770" i="6" s="1"/>
  <c r="G771" i="6" s="1"/>
  <c r="G772" i="6" s="1"/>
  <c r="G773" i="6" s="1"/>
  <c r="G774" i="6" s="1"/>
  <c r="G775" i="6" s="1"/>
  <c r="G776" i="6" s="1"/>
  <c r="G777" i="6" s="1"/>
  <c r="G778" i="6" s="1"/>
  <c r="G779" i="6" s="1"/>
  <c r="G780" i="6" s="1"/>
  <c r="G781" i="6" s="1"/>
  <c r="G782" i="6" s="1"/>
  <c r="G783" i="6" s="1"/>
  <c r="G785" i="6" s="1"/>
  <c r="G786" i="6" s="1"/>
  <c r="G787" i="6" s="1"/>
  <c r="G788" i="6" s="1"/>
  <c r="G789" i="6" s="1"/>
  <c r="G790" i="6" s="1"/>
  <c r="G791" i="6" s="1"/>
  <c r="G792" i="6" s="1"/>
  <c r="G793" i="6" s="1"/>
  <c r="G794" i="6" s="1"/>
  <c r="G795" i="6" s="1"/>
  <c r="G796" i="6" s="1"/>
  <c r="G797" i="6" s="1"/>
  <c r="G798" i="6" s="1"/>
  <c r="G799" i="6" s="1"/>
  <c r="G800" i="6" s="1"/>
  <c r="G801" i="6" s="1"/>
  <c r="G802" i="6" s="1"/>
  <c r="G803" i="6" s="1"/>
  <c r="G804" i="6" s="1"/>
  <c r="G805" i="6" s="1"/>
  <c r="G806" i="6" s="1"/>
  <c r="G807" i="6" s="1"/>
  <c r="G808" i="6" s="1"/>
  <c r="G809" i="6" s="1"/>
  <c r="G810" i="6" s="1"/>
  <c r="G811" i="6" s="1"/>
  <c r="G812" i="6" s="1"/>
  <c r="G813" i="6" s="1"/>
  <c r="G814" i="6" s="1"/>
  <c r="G815" i="6" s="1"/>
  <c r="H450" i="6" s="1"/>
  <c r="P1511" i="6"/>
  <c r="P1621" i="6" s="1"/>
  <c r="P1676" i="6" s="1"/>
  <c r="R955" i="6"/>
  <c r="S1491" i="6"/>
  <c r="S1601" i="6" s="1"/>
  <c r="S1656" i="6" s="1"/>
  <c r="J1920" i="6"/>
  <c r="S995" i="6"/>
  <c r="S940" i="6"/>
  <c r="R1508" i="6"/>
  <c r="R1618" i="6" s="1"/>
  <c r="R1673" i="6" s="1"/>
  <c r="H1859" i="6"/>
  <c r="I1358" i="6"/>
  <c r="I1395" i="6" s="1"/>
  <c r="I1307" i="6"/>
  <c r="M1721" i="6"/>
  <c r="M1776" i="6" s="1"/>
  <c r="N1116" i="6"/>
  <c r="M1259" i="6"/>
  <c r="M1303" i="6" s="1"/>
  <c r="N1061" i="6"/>
  <c r="N1730" i="6"/>
  <c r="N1785" i="6" s="1"/>
  <c r="O1070" i="6"/>
  <c r="O1125" i="6"/>
  <c r="N1268" i="6"/>
  <c r="N1304" i="6" s="1"/>
  <c r="O1145" i="6"/>
  <c r="O1288" i="6" s="1"/>
  <c r="N1288" i="6"/>
  <c r="N1750" i="6"/>
  <c r="N1805" i="6" s="1"/>
  <c r="O1090" i="6"/>
  <c r="J1919" i="6"/>
  <c r="L1305" i="6"/>
  <c r="H1348" i="6"/>
  <c r="H1213" i="6"/>
  <c r="O1127" i="6"/>
  <c r="O1072" i="6"/>
  <c r="P1478" i="6"/>
  <c r="P1588" i="6" s="1"/>
  <c r="P1643" i="6" s="1"/>
  <c r="S970" i="6"/>
  <c r="S1025" i="6"/>
  <c r="H1230" i="6"/>
  <c r="L1267" i="6"/>
  <c r="L1319" i="6" s="1"/>
  <c r="M1069" i="6"/>
  <c r="M1124" i="6"/>
  <c r="L1729" i="6"/>
  <c r="L1784" i="6" s="1"/>
  <c r="S1034" i="6"/>
  <c r="S979" i="6"/>
  <c r="R948" i="6"/>
  <c r="R1003" i="6"/>
  <c r="N1172" i="6"/>
  <c r="N1884" i="6"/>
  <c r="P1494" i="6"/>
  <c r="P1604" i="6" s="1"/>
  <c r="P1659" i="6" s="1"/>
  <c r="K1815" i="6"/>
  <c r="J1922" i="6"/>
  <c r="K1923" i="6"/>
  <c r="K1918" i="6"/>
  <c r="L1352" i="6"/>
  <c r="L1217" i="6"/>
  <c r="I1393" i="6"/>
  <c r="L1918" i="6"/>
  <c r="M1696" i="6"/>
  <c r="M1697" i="6" s="1"/>
  <c r="Q1513" i="6"/>
  <c r="Q1623" i="6" s="1"/>
  <c r="Q1678" i="6" s="1"/>
  <c r="N1049" i="6"/>
  <c r="M1247" i="6"/>
  <c r="M1299" i="6" s="1"/>
  <c r="N1104" i="6"/>
  <c r="M1709" i="6"/>
  <c r="M1764" i="6" s="1"/>
  <c r="N1164" i="6"/>
  <c r="M1076" i="6"/>
  <c r="L1736" i="6"/>
  <c r="L1791" i="6" s="1"/>
  <c r="M1131" i="6"/>
  <c r="L1274" i="6"/>
  <c r="N1889" i="6"/>
  <c r="N1177" i="6"/>
  <c r="R1502" i="6"/>
  <c r="R1612" i="6" s="1"/>
  <c r="R1667" i="6" s="1"/>
  <c r="L1214" i="6"/>
  <c r="L1902" i="6"/>
  <c r="L1190" i="6"/>
  <c r="I1696" i="6"/>
  <c r="I1697" i="6" s="1"/>
  <c r="Q1472" i="6"/>
  <c r="Q1582" i="6" s="1"/>
  <c r="Q1637" i="6" s="1"/>
  <c r="K1301" i="6"/>
  <c r="K1341" i="6"/>
  <c r="N1200" i="6"/>
  <c r="N1912" i="6"/>
  <c r="K1927" i="6"/>
  <c r="K1355" i="6"/>
  <c r="Q1119" i="6"/>
  <c r="P1262" i="6"/>
  <c r="Q1064" i="6"/>
  <c r="P1724" i="6"/>
  <c r="P1779" i="6" s="1"/>
  <c r="M1911" i="6"/>
  <c r="M1199" i="6"/>
  <c r="R936" i="6"/>
  <c r="R991" i="6"/>
  <c r="J1925" i="6"/>
  <c r="I1302" i="6"/>
  <c r="I1344" i="6"/>
  <c r="I1291" i="6"/>
  <c r="I1318" i="6"/>
  <c r="N1168" i="6"/>
  <c r="L33" i="6"/>
  <c r="M33" i="6" s="1"/>
  <c r="N33" i="6" s="1"/>
  <c r="L32" i="6"/>
  <c r="Q954" i="6"/>
  <c r="Q1009" i="6"/>
  <c r="I1808" i="6"/>
  <c r="J1384" i="6"/>
  <c r="M1728" i="6"/>
  <c r="M1783" i="6" s="1"/>
  <c r="N1068" i="6"/>
  <c r="M1266" i="6"/>
  <c r="N1123" i="6"/>
  <c r="K1930" i="6"/>
  <c r="L39" i="6"/>
  <c r="M39" i="6" s="1"/>
  <c r="N39" i="6" s="1"/>
  <c r="M1135" i="6"/>
  <c r="L1278" i="6"/>
  <c r="M1080" i="6"/>
  <c r="L1740" i="6"/>
  <c r="L1795" i="6" s="1"/>
  <c r="J1931" i="6"/>
  <c r="Q944" i="6"/>
  <c r="Q999" i="6"/>
  <c r="P1514" i="6"/>
  <c r="P1624" i="6" s="1"/>
  <c r="P1679" i="6" s="1"/>
  <c r="H1929" i="6"/>
  <c r="I885" i="6"/>
  <c r="I851" i="6"/>
  <c r="I839" i="6"/>
  <c r="K73" i="6"/>
  <c r="K76" i="6" s="1"/>
  <c r="I861" i="6"/>
  <c r="I1831" i="6"/>
  <c r="I909" i="6"/>
  <c r="I897" i="6"/>
  <c r="I921" i="6"/>
  <c r="I873" i="6"/>
  <c r="Q1497" i="6"/>
  <c r="Q1607" i="6" s="1"/>
  <c r="Q1662" i="6" s="1"/>
  <c r="P1505" i="6"/>
  <c r="P1615" i="6" s="1"/>
  <c r="P1670" i="6" s="1"/>
  <c r="N1357" i="6"/>
  <c r="N1864" i="6"/>
  <c r="N1152" i="6"/>
  <c r="L1375" i="6"/>
  <c r="O1065" i="6"/>
  <c r="N1263" i="6"/>
  <c r="O1120" i="6"/>
  <c r="N1725" i="6"/>
  <c r="N1780" i="6" s="1"/>
  <c r="L43" i="6"/>
  <c r="M43" i="6" s="1"/>
  <c r="R981" i="6"/>
  <c r="R1036" i="6"/>
  <c r="L1921" i="6"/>
  <c r="J1926" i="6"/>
  <c r="M1264" i="6"/>
  <c r="N1121" i="6"/>
  <c r="N1066" i="6"/>
  <c r="M1726" i="6"/>
  <c r="M1781" i="6" s="1"/>
  <c r="P1504" i="6"/>
  <c r="P1614" i="6" s="1"/>
  <c r="P1669" i="6" s="1"/>
  <c r="R1489" i="6"/>
  <c r="R1599" i="6" s="1"/>
  <c r="R1654" i="6" s="1"/>
  <c r="N1869" i="6"/>
  <c r="J1823" i="6"/>
  <c r="P1886" i="6"/>
  <c r="P1174" i="6"/>
  <c r="N1716" i="6"/>
  <c r="N1771" i="6" s="1"/>
  <c r="O1056" i="6"/>
  <c r="N1254" i="6"/>
  <c r="O1111" i="6"/>
  <c r="R1017" i="6"/>
  <c r="R962" i="6"/>
  <c r="L1215" i="6"/>
  <c r="L1347" i="6"/>
  <c r="L1391" i="6" s="1"/>
  <c r="L1903" i="6"/>
  <c r="L1191" i="6"/>
  <c r="M1081" i="6"/>
  <c r="M1136" i="6"/>
  <c r="L1279" i="6"/>
  <c r="L1741" i="6"/>
  <c r="L1796" i="6" s="1"/>
  <c r="Q1031" i="6"/>
  <c r="Q976" i="6"/>
  <c r="J1928" i="6"/>
  <c r="N1189" i="6"/>
  <c r="N1901" i="6"/>
  <c r="P1507" i="6"/>
  <c r="P1617" i="6" s="1"/>
  <c r="P1672" i="6" s="1"/>
  <c r="L41" i="6"/>
  <c r="M41" i="6" s="1"/>
  <c r="N41" i="6" s="1"/>
  <c r="R1495" i="6"/>
  <c r="R1605" i="6" s="1"/>
  <c r="R1660" i="6" s="1"/>
  <c r="Q1482" i="6"/>
  <c r="Q1592" i="6" s="1"/>
  <c r="Q1647" i="6" s="1"/>
  <c r="I1815" i="6"/>
  <c r="K47" i="6"/>
  <c r="M48" i="6" s="1"/>
  <c r="AL73" i="6" s="1"/>
  <c r="AL76" i="6" s="1"/>
  <c r="AL77" i="6" s="1"/>
  <c r="K49" i="6"/>
  <c r="K1308" i="6"/>
  <c r="K1362" i="6"/>
  <c r="K1396" i="6" s="1"/>
  <c r="N1696" i="6"/>
  <c r="N1697" i="6" s="1"/>
  <c r="O1692" i="6"/>
  <c r="J1397" i="6"/>
  <c r="G122" i="78"/>
  <c r="Q956" i="6"/>
  <c r="Q1011" i="6"/>
  <c r="J1696" i="6"/>
  <c r="J1697" i="6" s="1"/>
  <c r="R951" i="6"/>
  <c r="R1006" i="6"/>
  <c r="R949" i="6"/>
  <c r="R1004" i="6"/>
  <c r="P1516" i="6"/>
  <c r="P1626" i="6" s="1"/>
  <c r="P1681" i="6" s="1"/>
  <c r="L1914" i="6"/>
  <c r="L1932" i="6" s="1"/>
  <c r="L1202" i="6"/>
  <c r="L1165" i="6"/>
  <c r="L1877" i="6"/>
  <c r="H1922" i="6"/>
  <c r="J1921" i="6"/>
  <c r="J1924" i="6"/>
  <c r="J1923" i="6"/>
  <c r="P1510" i="6"/>
  <c r="P1620" i="6" s="1"/>
  <c r="P1675" i="6" s="1"/>
  <c r="O1893" i="6"/>
  <c r="O1181" i="6"/>
  <c r="K1307" i="6"/>
  <c r="K1361" i="6"/>
  <c r="K1395" i="6" s="1"/>
  <c r="K1320" i="6"/>
  <c r="J1927" i="6"/>
  <c r="I1321" i="6"/>
  <c r="I1310" i="6"/>
  <c r="I1368" i="6"/>
  <c r="K1928" i="6"/>
  <c r="L1919" i="6"/>
  <c r="Q1518" i="6"/>
  <c r="Q1628" i="6" s="1"/>
  <c r="Q1683" i="6" s="1"/>
  <c r="M1092" i="6"/>
  <c r="L1752" i="6"/>
  <c r="L1807" i="6" s="1"/>
  <c r="L1290" i="6"/>
  <c r="M1147" i="6"/>
  <c r="H1362" i="6"/>
  <c r="H1232" i="6"/>
  <c r="H1220" i="6"/>
  <c r="I1823" i="6"/>
  <c r="I1355" i="6"/>
  <c r="I1394" i="6" s="1"/>
  <c r="I1306" i="6"/>
  <c r="I1347" i="6"/>
  <c r="I1391" i="6" s="1"/>
  <c r="I1303" i="6"/>
  <c r="K1306" i="6"/>
  <c r="M1055" i="6"/>
  <c r="M1110" i="6"/>
  <c r="L1253" i="6"/>
  <c r="L1715" i="6"/>
  <c r="L1770" i="6" s="1"/>
  <c r="N1240" i="6"/>
  <c r="N1702" i="6"/>
  <c r="N1757" i="6" s="1"/>
  <c r="O1097" i="6"/>
  <c r="O1240" i="6" s="1"/>
  <c r="O1042" i="6"/>
  <c r="O1152" i="6" s="1"/>
  <c r="L35" i="6"/>
  <c r="M35" i="6" s="1"/>
  <c r="N35" i="6" s="1"/>
  <c r="N1892" i="6"/>
  <c r="N1180" i="6"/>
  <c r="N1887" i="6"/>
  <c r="N1175" i="6"/>
  <c r="M1888" i="6"/>
  <c r="M1176" i="6"/>
  <c r="G1696" i="6"/>
  <c r="G1697" i="6" s="1"/>
  <c r="N1252" i="6"/>
  <c r="N1714" i="6"/>
  <c r="N1769" i="6" s="1"/>
  <c r="O1109" i="6"/>
  <c r="O1054" i="6"/>
  <c r="O1102" i="6"/>
  <c r="N1707" i="6"/>
  <c r="N1762" i="6" s="1"/>
  <c r="N1245" i="6"/>
  <c r="N1333" i="6" s="1"/>
  <c r="O1047" i="6"/>
  <c r="M1356" i="6"/>
  <c r="M1392" i="6" s="1"/>
  <c r="J1831" i="6"/>
  <c r="J921" i="6"/>
  <c r="J909" i="6"/>
  <c r="J885" i="6"/>
  <c r="J851" i="6"/>
  <c r="J873" i="6"/>
  <c r="J861" i="6"/>
  <c r="L73" i="6"/>
  <c r="L76" i="6" s="1"/>
  <c r="J897" i="6"/>
  <c r="J839" i="6"/>
  <c r="Q1477" i="6"/>
  <c r="Q1587" i="6" s="1"/>
  <c r="Q1642" i="6" s="1"/>
  <c r="R1002" i="6"/>
  <c r="L1891" i="6"/>
  <c r="L1927" i="6" s="1"/>
  <c r="L1179" i="6"/>
  <c r="J1917" i="6"/>
  <c r="P1071" i="6"/>
  <c r="O1731" i="6"/>
  <c r="O1786" i="6" s="1"/>
  <c r="O1269" i="6"/>
  <c r="P1126" i="6"/>
  <c r="S1500" i="6"/>
  <c r="S1610" i="6" s="1"/>
  <c r="S1665" i="6" s="1"/>
  <c r="R967" i="6"/>
  <c r="R1022" i="6"/>
  <c r="N1878" i="6"/>
  <c r="N1166" i="6"/>
  <c r="N1089" i="6"/>
  <c r="M1287" i="6"/>
  <c r="N1144" i="6"/>
  <c r="N1287" i="6" s="1"/>
  <c r="M1749" i="6"/>
  <c r="M1804" i="6" s="1"/>
  <c r="L36" i="6"/>
  <c r="M36" i="6" s="1"/>
  <c r="N36" i="6" s="1"/>
  <c r="L1897" i="6"/>
  <c r="L1928" i="6" s="1"/>
  <c r="L1185" i="6"/>
  <c r="M1075" i="6"/>
  <c r="L1273" i="6"/>
  <c r="L1735" i="6"/>
  <c r="L1790" i="6" s="1"/>
  <c r="M1130" i="6"/>
  <c r="K1919" i="6"/>
  <c r="P1515" i="6"/>
  <c r="P1625" i="6" s="1"/>
  <c r="P1680" i="6" s="1"/>
  <c r="S1481" i="6"/>
  <c r="S1591" i="6" s="1"/>
  <c r="S1646" i="6" s="1"/>
  <c r="L40" i="6"/>
  <c r="M40" i="6" s="1"/>
  <c r="N40" i="6" s="1"/>
  <c r="N1739" i="6"/>
  <c r="N1794" i="6" s="1"/>
  <c r="N1277" i="6"/>
  <c r="O1079" i="6"/>
  <c r="O1189" i="6" s="1"/>
  <c r="O1134" i="6"/>
  <c r="K1925" i="6"/>
  <c r="J1918" i="6"/>
  <c r="Q1014" i="6"/>
  <c r="Q959" i="6"/>
  <c r="K1921" i="6"/>
  <c r="L1925" i="6"/>
  <c r="K1932" i="6"/>
  <c r="K1917" i="6"/>
  <c r="L1924" i="6"/>
  <c r="R1493" i="6"/>
  <c r="R1603" i="6" s="1"/>
  <c r="R1658" i="6" s="1"/>
  <c r="Q993" i="6"/>
  <c r="Q938" i="6"/>
  <c r="P1498" i="6"/>
  <c r="P1608" i="6" s="1"/>
  <c r="P1663" i="6" s="1"/>
  <c r="P1521" i="6"/>
  <c r="P1631" i="6" s="1"/>
  <c r="P1686" i="6" s="1"/>
  <c r="I1357" i="6"/>
  <c r="I1320" i="6"/>
  <c r="I1308" i="6"/>
  <c r="L34" i="6"/>
  <c r="M34" i="6" s="1"/>
  <c r="N34" i="6" s="1"/>
  <c r="L1898" i="6"/>
  <c r="L1186" i="6"/>
  <c r="O1067" i="6"/>
  <c r="N1727" i="6"/>
  <c r="N1782" i="6" s="1"/>
  <c r="O1122" i="6"/>
  <c r="N1265" i="6"/>
  <c r="K1696" i="6"/>
  <c r="K1697" i="6" s="1"/>
  <c r="F56" i="78" l="1"/>
  <c r="G55" i="78"/>
  <c r="C55" i="78"/>
  <c r="E56" i="78"/>
  <c r="F55" i="78"/>
  <c r="D56" i="78"/>
  <c r="E55" i="78"/>
  <c r="G56" i="78"/>
  <c r="C56" i="78"/>
  <c r="D55" i="78"/>
  <c r="O1328" i="6"/>
  <c r="I255" i="78"/>
  <c r="J255" i="78"/>
  <c r="E375" i="82"/>
  <c r="F375" i="82" s="1"/>
  <c r="E387" i="82"/>
  <c r="G387" i="82" s="1"/>
  <c r="E389" i="82"/>
  <c r="F389" i="82" s="1"/>
  <c r="E388" i="82"/>
  <c r="G388" i="82" s="1"/>
  <c r="E384" i="82"/>
  <c r="F384" i="82" s="1"/>
  <c r="E385" i="82"/>
  <c r="G385" i="82" s="1"/>
  <c r="E380" i="82"/>
  <c r="G380" i="82" s="1"/>
  <c r="E381" i="82"/>
  <c r="G381" i="82" s="1"/>
  <c r="E382" i="82"/>
  <c r="F382" i="82" s="1"/>
  <c r="E374" i="82"/>
  <c r="G374" i="82" s="1"/>
  <c r="E372" i="82"/>
  <c r="G372" i="82" s="1"/>
  <c r="E373" i="82"/>
  <c r="G373" i="82" s="1"/>
  <c r="E371" i="82"/>
  <c r="F371" i="82" s="1"/>
  <c r="E376" i="82"/>
  <c r="G376" i="82" s="1"/>
  <c r="E378" i="82"/>
  <c r="G378" i="82" s="1"/>
  <c r="E377" i="82"/>
  <c r="G377" i="82" s="1"/>
  <c r="J1407" i="6"/>
  <c r="G77" i="6"/>
  <c r="K1978" i="6"/>
  <c r="K1966" i="6"/>
  <c r="K1954" i="6"/>
  <c r="K1942" i="6"/>
  <c r="J1387" i="6"/>
  <c r="O1748" i="6"/>
  <c r="O1803" i="6" s="1"/>
  <c r="O1374" i="6"/>
  <c r="N43" i="6"/>
  <c r="J1408" i="6"/>
  <c r="F223" i="78"/>
  <c r="D191" i="78"/>
  <c r="G255" i="78"/>
  <c r="E223" i="78"/>
  <c r="C191" i="78"/>
  <c r="D207" i="78"/>
  <c r="C207" i="78"/>
  <c r="G223" i="78"/>
  <c r="F255" i="78"/>
  <c r="D223" i="78"/>
  <c r="E207" i="78"/>
  <c r="E239" i="78"/>
  <c r="E255" i="78"/>
  <c r="C223" i="78"/>
  <c r="F207" i="78"/>
  <c r="G239" i="78"/>
  <c r="D239" i="78"/>
  <c r="C239" i="78"/>
  <c r="D255" i="78"/>
  <c r="G207" i="78"/>
  <c r="C255" i="78"/>
  <c r="F239" i="78"/>
  <c r="F191" i="78"/>
  <c r="E191" i="78"/>
  <c r="G191" i="78"/>
  <c r="P1693" i="6"/>
  <c r="K1319" i="6"/>
  <c r="Q989" i="6"/>
  <c r="Q934" i="6"/>
  <c r="Q978" i="6"/>
  <c r="Q1033" i="6"/>
  <c r="I1225" i="6"/>
  <c r="K1318" i="6"/>
  <c r="K1299" i="6"/>
  <c r="S987" i="6"/>
  <c r="R945" i="6"/>
  <c r="G1234" i="6"/>
  <c r="G1235" i="6" s="1"/>
  <c r="M1925" i="6"/>
  <c r="G1408" i="6"/>
  <c r="E25" i="91" s="1"/>
  <c r="K1384" i="6"/>
  <c r="R943" i="6"/>
  <c r="G1817" i="6"/>
  <c r="G1818" i="6" s="1"/>
  <c r="I1235" i="6"/>
  <c r="K1393" i="6"/>
  <c r="S997" i="6"/>
  <c r="I1387" i="6"/>
  <c r="O1880" i="6"/>
  <c r="O1718" i="6"/>
  <c r="O1773" i="6" s="1"/>
  <c r="P1058" i="6"/>
  <c r="P1113" i="6"/>
  <c r="O1256" i="6"/>
  <c r="F284" i="78"/>
  <c r="E283" i="78"/>
  <c r="C284" i="78"/>
  <c r="E284" i="78"/>
  <c r="D283" i="78"/>
  <c r="F283" i="78"/>
  <c r="G282" i="78"/>
  <c r="D284" i="78"/>
  <c r="D282" i="78"/>
  <c r="K1816" i="6"/>
  <c r="G1384" i="6"/>
  <c r="G1400" i="6" s="1"/>
  <c r="K1305" i="6"/>
  <c r="R977" i="6"/>
  <c r="R1032" i="6"/>
  <c r="G1407" i="6"/>
  <c r="E16" i="91" s="1"/>
  <c r="Q968" i="6"/>
  <c r="Q1023" i="6"/>
  <c r="Q972" i="6"/>
  <c r="Q1027" i="6"/>
  <c r="L1917" i="6"/>
  <c r="F377" i="82"/>
  <c r="S937" i="6"/>
  <c r="G1322" i="6"/>
  <c r="G1323" i="6" s="1"/>
  <c r="G1312" i="6"/>
  <c r="G1313" i="6" s="1"/>
  <c r="R1008" i="6"/>
  <c r="S953" i="6" s="1"/>
  <c r="J1322" i="6"/>
  <c r="J1323" i="6" s="1"/>
  <c r="G1409" i="6"/>
  <c r="H1407" i="6"/>
  <c r="F16" i="91" s="1"/>
  <c r="J1817" i="6"/>
  <c r="J1818" i="6" s="1"/>
  <c r="K1931" i="6"/>
  <c r="K1933" i="6" s="1"/>
  <c r="K1934" i="6" s="1"/>
  <c r="H1817" i="6"/>
  <c r="H1818" i="6" s="1"/>
  <c r="G1933" i="6"/>
  <c r="G1934" i="6" s="1"/>
  <c r="R947" i="6"/>
  <c r="K1234" i="6"/>
  <c r="K1235" i="6" s="1"/>
  <c r="M1919" i="6"/>
  <c r="H16" i="91"/>
  <c r="M1926" i="6"/>
  <c r="M1921" i="6"/>
  <c r="H1322" i="6"/>
  <c r="H1323" i="6" s="1"/>
  <c r="K1374" i="6"/>
  <c r="K1397" i="6" s="1"/>
  <c r="J1406" i="6"/>
  <c r="H7" i="91" s="1"/>
  <c r="J1379" i="6"/>
  <c r="M1924" i="6"/>
  <c r="G1406" i="6"/>
  <c r="E7" i="91" s="1"/>
  <c r="M1918" i="6"/>
  <c r="J1312" i="6"/>
  <c r="J1313" i="6" s="1"/>
  <c r="S1509" i="6"/>
  <c r="S1619" i="6" s="1"/>
  <c r="S1674" i="6" s="1"/>
  <c r="R1471" i="6"/>
  <c r="R1581" i="6" s="1"/>
  <c r="R1636" i="6" s="1"/>
  <c r="L84" i="6"/>
  <c r="L85" i="6" s="1"/>
  <c r="L86" i="6" s="1"/>
  <c r="L87" i="6" s="1"/>
  <c r="L88" i="6" s="1"/>
  <c r="L89" i="6" s="1"/>
  <c r="L90" i="6" s="1"/>
  <c r="L91" i="6" s="1"/>
  <c r="L92" i="6" s="1"/>
  <c r="L93" i="6" s="1"/>
  <c r="L94" i="6" s="1"/>
  <c r="L95" i="6" s="1"/>
  <c r="L96" i="6" s="1"/>
  <c r="L97" i="6" s="1"/>
  <c r="L98" i="6" s="1"/>
  <c r="L99" i="6" s="1"/>
  <c r="L100" i="6" s="1"/>
  <c r="L101" i="6" s="1"/>
  <c r="L102" i="6" s="1"/>
  <c r="L103" i="6" s="1"/>
  <c r="L104" i="6" s="1"/>
  <c r="L105" i="6" s="1"/>
  <c r="L106" i="6" s="1"/>
  <c r="L107" i="6" s="1"/>
  <c r="L108" i="6" s="1"/>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M82" i="6" s="1"/>
  <c r="M83" i="6" s="1"/>
  <c r="M1871" i="6"/>
  <c r="M1920" i="6" s="1"/>
  <c r="H191" i="78"/>
  <c r="H223" i="78"/>
  <c r="H239" i="78"/>
  <c r="H207" i="78"/>
  <c r="H255" i="78"/>
  <c r="K1808" i="6"/>
  <c r="L1368" i="6"/>
  <c r="Q1496" i="6"/>
  <c r="Q1606" i="6" s="1"/>
  <c r="Q1661" i="6" s="1"/>
  <c r="Q1503" i="6"/>
  <c r="Q1613" i="6" s="1"/>
  <c r="Q1668" i="6" s="1"/>
  <c r="M1358" i="6"/>
  <c r="L1355" i="6"/>
  <c r="L1394" i="6" s="1"/>
  <c r="K232" i="66"/>
  <c r="E253" i="78"/>
  <c r="R994" i="6"/>
  <c r="R939" i="6"/>
  <c r="K1224" i="6"/>
  <c r="K1225" i="6" s="1"/>
  <c r="G1224" i="6"/>
  <c r="G1225" i="6" s="1"/>
  <c r="H1312" i="6"/>
  <c r="H1313" i="6" s="1"/>
  <c r="R1001" i="6"/>
  <c r="R946" i="6"/>
  <c r="S1520" i="6"/>
  <c r="S1630" i="6" s="1"/>
  <c r="S1685" i="6" s="1"/>
  <c r="E221" i="78"/>
  <c r="J1409" i="6"/>
  <c r="K1291" i="6"/>
  <c r="K1321" i="6"/>
  <c r="E189" i="78"/>
  <c r="F189" i="78"/>
  <c r="J77" i="6"/>
  <c r="F205" i="78"/>
  <c r="Q1519" i="6"/>
  <c r="Q1629" i="6" s="1"/>
  <c r="Q1684" i="6" s="1"/>
  <c r="R1007" i="6"/>
  <c r="R952" i="6"/>
  <c r="L1195" i="6"/>
  <c r="L1371" i="6" s="1"/>
  <c r="L1907" i="6"/>
  <c r="N1925" i="6" s="1"/>
  <c r="L1301" i="6"/>
  <c r="K1310" i="6"/>
  <c r="E237" i="78"/>
  <c r="E205" i="78"/>
  <c r="F253" i="78"/>
  <c r="F221" i="78"/>
  <c r="F237" i="78"/>
  <c r="R1474" i="6"/>
  <c r="R1584" i="6" s="1"/>
  <c r="R1639" i="6" s="1"/>
  <c r="S1000" i="6"/>
  <c r="S945" i="6"/>
  <c r="R935" i="6"/>
  <c r="R990" i="6"/>
  <c r="R966" i="6"/>
  <c r="R1021" i="6"/>
  <c r="S943" i="6"/>
  <c r="S998" i="6"/>
  <c r="H1409" i="6"/>
  <c r="R1480" i="6"/>
  <c r="R1590" i="6" s="1"/>
  <c r="R1645" i="6" s="1"/>
  <c r="S964" i="6"/>
  <c r="S1019" i="6"/>
  <c r="S973" i="6"/>
  <c r="S1028" i="6"/>
  <c r="R1016" i="6"/>
  <c r="R961" i="6"/>
  <c r="S941" i="6"/>
  <c r="S996" i="6"/>
  <c r="R1475" i="6"/>
  <c r="R1585" i="6" s="1"/>
  <c r="R1640" i="6" s="1"/>
  <c r="Q1488" i="6"/>
  <c r="Q1598" i="6" s="1"/>
  <c r="Q1653" i="6" s="1"/>
  <c r="R1490" i="6"/>
  <c r="R1600" i="6" s="1"/>
  <c r="R1655" i="6" s="1"/>
  <c r="G1379" i="6"/>
  <c r="R1485" i="6"/>
  <c r="R1595" i="6" s="1"/>
  <c r="R1650" i="6" s="1"/>
  <c r="R1012" i="6"/>
  <c r="R957" i="6"/>
  <c r="N1270" i="6"/>
  <c r="N1358" i="6" s="1"/>
  <c r="P1350" i="6"/>
  <c r="N1894" i="6"/>
  <c r="I1933" i="6"/>
  <c r="I1934" i="6" s="1"/>
  <c r="J1234" i="6"/>
  <c r="J1235" i="6" s="1"/>
  <c r="S969" i="6"/>
  <c r="S1024" i="6"/>
  <c r="R1476" i="6"/>
  <c r="R1586" i="6" s="1"/>
  <c r="R1641" i="6" s="1"/>
  <c r="R963" i="6"/>
  <c r="R1018" i="6"/>
  <c r="S975" i="6"/>
  <c r="S1030" i="6"/>
  <c r="R1484" i="6"/>
  <c r="R1594" i="6" s="1"/>
  <c r="R1649" i="6" s="1"/>
  <c r="R960" i="6"/>
  <c r="R1015" i="6"/>
  <c r="S1499" i="6"/>
  <c r="S1609" i="6" s="1"/>
  <c r="S1664" i="6" s="1"/>
  <c r="S1512" i="6"/>
  <c r="S1622" i="6" s="1"/>
  <c r="S1677" i="6" s="1"/>
  <c r="R1005" i="6"/>
  <c r="R950" i="6"/>
  <c r="R986" i="6"/>
  <c r="R931" i="6"/>
  <c r="G253" i="78"/>
  <c r="G189" i="78"/>
  <c r="G205" i="78"/>
  <c r="G237" i="78"/>
  <c r="G221" i="78"/>
  <c r="D237" i="78"/>
  <c r="D221" i="78"/>
  <c r="D189" i="78"/>
  <c r="D205" i="78"/>
  <c r="D253" i="78"/>
  <c r="H77" i="6"/>
  <c r="I77" i="6"/>
  <c r="G138" i="78"/>
  <c r="H135" i="78"/>
  <c r="G142" i="78"/>
  <c r="H253" i="78"/>
  <c r="H237" i="78"/>
  <c r="H221" i="78"/>
  <c r="H205" i="78"/>
  <c r="H189" i="78"/>
  <c r="G78" i="78"/>
  <c r="H78" i="78" s="1"/>
  <c r="M1372" i="6"/>
  <c r="L1335" i="6"/>
  <c r="L1387" i="6" s="1"/>
  <c r="L1814" i="6"/>
  <c r="P1692" i="6"/>
  <c r="P1088" i="6"/>
  <c r="P1198" i="6" s="1"/>
  <c r="O1910" i="6"/>
  <c r="M1371" i="6"/>
  <c r="L1815" i="6"/>
  <c r="N1184" i="6"/>
  <c r="N1896" i="6"/>
  <c r="M1360" i="6"/>
  <c r="O1074" i="6"/>
  <c r="N1734" i="6"/>
  <c r="N1789" i="6" s="1"/>
  <c r="N1272" i="6"/>
  <c r="O1129" i="6"/>
  <c r="N1346" i="6"/>
  <c r="N1155" i="6"/>
  <c r="N1867" i="6"/>
  <c r="O1045" i="6"/>
  <c r="N1705" i="6"/>
  <c r="N1760" i="6" s="1"/>
  <c r="N1243" i="6"/>
  <c r="N1297" i="6" s="1"/>
  <c r="O1100" i="6"/>
  <c r="M1297" i="6"/>
  <c r="M1331" i="6"/>
  <c r="M1385" i="6" s="1"/>
  <c r="N1183" i="6"/>
  <c r="N1895" i="6"/>
  <c r="N1195" i="6"/>
  <c r="N1907" i="6"/>
  <c r="M1904" i="6"/>
  <c r="M1931" i="6" s="1"/>
  <c r="M1192" i="6"/>
  <c r="M1222" i="6" s="1"/>
  <c r="P1143" i="6"/>
  <c r="P1748" i="6" s="1"/>
  <c r="P1803" i="6" s="1"/>
  <c r="M1373" i="6"/>
  <c r="O1132" i="6"/>
  <c r="O1275" i="6" s="1"/>
  <c r="N1737" i="6"/>
  <c r="N1792" i="6" s="1"/>
  <c r="O1077" i="6"/>
  <c r="N1275" i="6"/>
  <c r="N1187" i="6"/>
  <c r="N1899" i="6"/>
  <c r="N1082" i="6"/>
  <c r="N1137" i="6"/>
  <c r="M1742" i="6"/>
  <c r="M1797" i="6" s="1"/>
  <c r="M1280" i="6"/>
  <c r="M1310" i="6" s="1"/>
  <c r="L1310" i="6"/>
  <c r="O1170" i="6"/>
  <c r="O1882" i="6"/>
  <c r="O1128" i="6"/>
  <c r="N1733" i="6"/>
  <c r="N1788" i="6" s="1"/>
  <c r="N1271" i="6"/>
  <c r="O1073" i="6"/>
  <c r="O1085" i="6"/>
  <c r="O1140" i="6"/>
  <c r="O1283" i="6" s="1"/>
  <c r="N1745" i="6"/>
  <c r="N1800" i="6" s="1"/>
  <c r="N1283" i="6"/>
  <c r="N1908" i="6"/>
  <c r="N1196" i="6"/>
  <c r="N1874" i="6"/>
  <c r="N1162" i="6"/>
  <c r="P1332" i="6"/>
  <c r="N1376" i="6"/>
  <c r="L1339" i="6"/>
  <c r="L1390" i="6" s="1"/>
  <c r="N1348" i="6"/>
  <c r="O1258" i="6"/>
  <c r="P1115" i="6"/>
  <c r="P1060" i="6"/>
  <c r="O1720" i="6"/>
  <c r="O1775" i="6" s="1"/>
  <c r="O1141" i="6"/>
  <c r="O1746" i="6" s="1"/>
  <c r="N1284" i="6"/>
  <c r="N1746" i="6"/>
  <c r="N1801" i="6" s="1"/>
  <c r="O1086" i="6"/>
  <c r="M1210" i="6"/>
  <c r="M1338" i="6"/>
  <c r="M1386" i="6" s="1"/>
  <c r="N1250" i="6"/>
  <c r="N1298" i="6" s="1"/>
  <c r="O1052" i="6"/>
  <c r="O1107" i="6"/>
  <c r="N1712" i="6"/>
  <c r="N1767" i="6" s="1"/>
  <c r="N1364" i="6"/>
  <c r="N1365" i="6"/>
  <c r="L1367" i="6"/>
  <c r="O1337" i="6"/>
  <c r="M1377" i="6"/>
  <c r="K1407" i="6"/>
  <c r="I16" i="91" s="1"/>
  <c r="L1230" i="6"/>
  <c r="J1224" i="6"/>
  <c r="J1225" i="6" s="1"/>
  <c r="L1321" i="6"/>
  <c r="L1306" i="6"/>
  <c r="H1224" i="6"/>
  <c r="H1225" i="6" s="1"/>
  <c r="M1370" i="6"/>
  <c r="L1329" i="6"/>
  <c r="L1384" i="6" s="1"/>
  <c r="L1208" i="6"/>
  <c r="N1909" i="6"/>
  <c r="N1197" i="6"/>
  <c r="N1913" i="6"/>
  <c r="N1201" i="6"/>
  <c r="M1163" i="6"/>
  <c r="M1875" i="6"/>
  <c r="M1923" i="6" s="1"/>
  <c r="Q1103" i="6"/>
  <c r="Q1048" i="6"/>
  <c r="P1246" i="6"/>
  <c r="P1708" i="6"/>
  <c r="P1763" i="6" s="1"/>
  <c r="N1744" i="6"/>
  <c r="N1799" i="6" s="1"/>
  <c r="O1084" i="6"/>
  <c r="N1282" i="6"/>
  <c r="O1139" i="6"/>
  <c r="O1146" i="6"/>
  <c r="N1289" i="6"/>
  <c r="O1091" i="6"/>
  <c r="N1751" i="6"/>
  <c r="N1806" i="6" s="1"/>
  <c r="L1816" i="6"/>
  <c r="K1394" i="6"/>
  <c r="O1349" i="6"/>
  <c r="P1078" i="6"/>
  <c r="P1133" i="6"/>
  <c r="O1276" i="6"/>
  <c r="O1738" i="6"/>
  <c r="O1793" i="6" s="1"/>
  <c r="N1906" i="6"/>
  <c r="N1194" i="6"/>
  <c r="N1167" i="6"/>
  <c r="N1879" i="6"/>
  <c r="L1369" i="6"/>
  <c r="L1397" i="6" s="1"/>
  <c r="L1221" i="6"/>
  <c r="M1212" i="6"/>
  <c r="M1343" i="6"/>
  <c r="M1388" i="6" s="1"/>
  <c r="N1108" i="6"/>
  <c r="M1713" i="6"/>
  <c r="M1768" i="6" s="1"/>
  <c r="M1251" i="6"/>
  <c r="M1302" i="6" s="1"/>
  <c r="N1053" i="6"/>
  <c r="O1710" i="6"/>
  <c r="O1765" i="6" s="1"/>
  <c r="P1050" i="6"/>
  <c r="O1248" i="6"/>
  <c r="P1105" i="6"/>
  <c r="M1153" i="6"/>
  <c r="M1208" i="6" s="1"/>
  <c r="M1865" i="6"/>
  <c r="M1917" i="6" s="1"/>
  <c r="N1114" i="6"/>
  <c r="N1059" i="6"/>
  <c r="M1719" i="6"/>
  <c r="M1774" i="6" s="1"/>
  <c r="M1257" i="6"/>
  <c r="O1188" i="6"/>
  <c r="O1900" i="6"/>
  <c r="M1905" i="6"/>
  <c r="M1930" i="6" s="1"/>
  <c r="M1743" i="6"/>
  <c r="M1798" i="6" s="1"/>
  <c r="N1138" i="6"/>
  <c r="M1281" i="6"/>
  <c r="N1083" i="6"/>
  <c r="M1881" i="6"/>
  <c r="M1169" i="6"/>
  <c r="N1336" i="6"/>
  <c r="N1717" i="6"/>
  <c r="N1772" i="6" s="1"/>
  <c r="O1057" i="6"/>
  <c r="N1255" i="6"/>
  <c r="N1300" i="6" s="1"/>
  <c r="O1112" i="6"/>
  <c r="N1747" i="6"/>
  <c r="N1802" i="6" s="1"/>
  <c r="O1142" i="6"/>
  <c r="O1087" i="6"/>
  <c r="O1197" i="6" s="1"/>
  <c r="N1285" i="6"/>
  <c r="P1158" i="6"/>
  <c r="P1870" i="6"/>
  <c r="O1872" i="6"/>
  <c r="O1160" i="6"/>
  <c r="L1345" i="6"/>
  <c r="O1334" i="6"/>
  <c r="M1241" i="6"/>
  <c r="M1703" i="6"/>
  <c r="M1758" i="6" s="1"/>
  <c r="N1043" i="6"/>
  <c r="N1098" i="6"/>
  <c r="Q1106" i="6"/>
  <c r="P1711" i="6"/>
  <c r="P1766" i="6" s="1"/>
  <c r="P1249" i="6"/>
  <c r="Q1051" i="6"/>
  <c r="Q1063" i="6"/>
  <c r="P1261" i="6"/>
  <c r="Q1118" i="6"/>
  <c r="P1723" i="6"/>
  <c r="P1778" i="6" s="1"/>
  <c r="H1234" i="6"/>
  <c r="H1235" i="6" s="1"/>
  <c r="I1817" i="6"/>
  <c r="I1818" i="6" s="1"/>
  <c r="P1173" i="6"/>
  <c r="P1885" i="6"/>
  <c r="Q1156" i="6"/>
  <c r="Q1868" i="6"/>
  <c r="P1161" i="6"/>
  <c r="P1873" i="6"/>
  <c r="L1929" i="6"/>
  <c r="N1344" i="6"/>
  <c r="R1101" i="6"/>
  <c r="Q1706" i="6"/>
  <c r="Q1761" i="6" s="1"/>
  <c r="R1046" i="6"/>
  <c r="Q1244" i="6"/>
  <c r="H1933" i="6"/>
  <c r="H1934" i="6" s="1"/>
  <c r="J1933" i="6"/>
  <c r="J1934" i="6" s="1"/>
  <c r="O1889" i="6"/>
  <c r="O1177" i="6"/>
  <c r="O1901" i="6"/>
  <c r="L77" i="6"/>
  <c r="R1497" i="6"/>
  <c r="R1607" i="6" s="1"/>
  <c r="R1662" i="6" s="1"/>
  <c r="R1513" i="6"/>
  <c r="R1623" i="6" s="1"/>
  <c r="R1678" i="6" s="1"/>
  <c r="H1389" i="6"/>
  <c r="H1379" i="6"/>
  <c r="H1406" i="6"/>
  <c r="O1061" i="6"/>
  <c r="O1116" i="6"/>
  <c r="N1259" i="6"/>
  <c r="N1303" i="6" s="1"/>
  <c r="N1721" i="6"/>
  <c r="N1776" i="6" s="1"/>
  <c r="S1508" i="6"/>
  <c r="S1618" i="6" s="1"/>
  <c r="S1673" i="6" s="1"/>
  <c r="K1408" i="6"/>
  <c r="I25" i="91" s="1"/>
  <c r="P1695" i="6"/>
  <c r="Q1517" i="6"/>
  <c r="Q1627" i="6" s="1"/>
  <c r="Q1682" i="6" s="1"/>
  <c r="Q1521" i="6"/>
  <c r="Q1631" i="6" s="1"/>
  <c r="Q1686" i="6" s="1"/>
  <c r="L1320" i="6"/>
  <c r="L1307" i="6"/>
  <c r="N1199" i="6"/>
  <c r="N1911" i="6"/>
  <c r="S967" i="6"/>
  <c r="S1022" i="6"/>
  <c r="P1893" i="6"/>
  <c r="P1181" i="6"/>
  <c r="O1869" i="6"/>
  <c r="O1157" i="6"/>
  <c r="O1876" i="6"/>
  <c r="O1164" i="6"/>
  <c r="M1877" i="6"/>
  <c r="M1165" i="6"/>
  <c r="Q1510" i="6"/>
  <c r="Q1620" i="6" s="1"/>
  <c r="Q1675" i="6" s="1"/>
  <c r="L1378" i="6"/>
  <c r="L1399" i="6" s="1"/>
  <c r="Q1516" i="6"/>
  <c r="Q1626" i="6" s="1"/>
  <c r="Q1681" i="6" s="1"/>
  <c r="O1696" i="6"/>
  <c r="O1697" i="6" s="1"/>
  <c r="O1878" i="6"/>
  <c r="O1166" i="6"/>
  <c r="L1291" i="6"/>
  <c r="P1694" i="6"/>
  <c r="S1036" i="6"/>
  <c r="S981" i="6"/>
  <c r="O1887" i="6"/>
  <c r="O1175" i="6"/>
  <c r="N1328" i="6"/>
  <c r="M1902" i="6"/>
  <c r="M1190" i="6"/>
  <c r="O1068" i="6"/>
  <c r="N1728" i="6"/>
  <c r="N1783" i="6" s="1"/>
  <c r="N1266" i="6"/>
  <c r="O1123" i="6"/>
  <c r="J1400" i="6"/>
  <c r="R1009" i="6"/>
  <c r="R954" i="6"/>
  <c r="I1322" i="6"/>
  <c r="I1323" i="6" s="1"/>
  <c r="M1898" i="6"/>
  <c r="M1186" i="6"/>
  <c r="N1340" i="6"/>
  <c r="N1159" i="6"/>
  <c r="N1871" i="6"/>
  <c r="L1311" i="6"/>
  <c r="M1729" i="6"/>
  <c r="M1784" i="6" s="1"/>
  <c r="M1814" i="6" s="1"/>
  <c r="N1124" i="6"/>
  <c r="N1069" i="6"/>
  <c r="M1267" i="6"/>
  <c r="M1306" i="6" s="1"/>
  <c r="O1892" i="6"/>
  <c r="O1180" i="6"/>
  <c r="G816" i="6"/>
  <c r="O1884" i="6"/>
  <c r="O1172" i="6"/>
  <c r="S1483" i="6"/>
  <c r="S1593" i="6" s="1"/>
  <c r="S1648" i="6" s="1"/>
  <c r="R1492" i="6"/>
  <c r="R1602" i="6" s="1"/>
  <c r="R1657" i="6" s="1"/>
  <c r="S1002" i="6"/>
  <c r="S947" i="6"/>
  <c r="P1102" i="6"/>
  <c r="O1707" i="6"/>
  <c r="O1762" i="6" s="1"/>
  <c r="P1047" i="6"/>
  <c r="O1245" i="6"/>
  <c r="N1110" i="6"/>
  <c r="N1055" i="6"/>
  <c r="M1715" i="6"/>
  <c r="M1770" i="6" s="1"/>
  <c r="M1253" i="6"/>
  <c r="I1409" i="6"/>
  <c r="I1398" i="6"/>
  <c r="L1213" i="6"/>
  <c r="L1341" i="6"/>
  <c r="M1305" i="6"/>
  <c r="S936" i="6"/>
  <c r="S991" i="6"/>
  <c r="M1375" i="6"/>
  <c r="P1127" i="6"/>
  <c r="O1732" i="6"/>
  <c r="O1787" i="6" s="1"/>
  <c r="P1072" i="6"/>
  <c r="O1270" i="6"/>
  <c r="R993" i="6"/>
  <c r="R938" i="6"/>
  <c r="S1493" i="6"/>
  <c r="S1603" i="6" s="1"/>
  <c r="S1658" i="6" s="1"/>
  <c r="M1897" i="6"/>
  <c r="M1928" i="6" s="1"/>
  <c r="M1185" i="6"/>
  <c r="O1864" i="6"/>
  <c r="K1823" i="6"/>
  <c r="S1495" i="6"/>
  <c r="S1605" i="6" s="1"/>
  <c r="S1660" i="6" s="1"/>
  <c r="Q1507" i="6"/>
  <c r="Q1617" i="6" s="1"/>
  <c r="Q1672" i="6" s="1"/>
  <c r="N1136" i="6"/>
  <c r="M1279" i="6"/>
  <c r="N1081" i="6"/>
  <c r="M1741" i="6"/>
  <c r="M1796" i="6" s="1"/>
  <c r="S962" i="6"/>
  <c r="S1017" i="6"/>
  <c r="S1489" i="6"/>
  <c r="S1599" i="6" s="1"/>
  <c r="S1654" i="6" s="1"/>
  <c r="N1888" i="6"/>
  <c r="N1176" i="6"/>
  <c r="K77" i="6"/>
  <c r="Q1514" i="6"/>
  <c r="Q1624" i="6" s="1"/>
  <c r="Q1679" i="6" s="1"/>
  <c r="R999" i="6"/>
  <c r="R944" i="6"/>
  <c r="R1119" i="6"/>
  <c r="Q1262" i="6"/>
  <c r="R1064" i="6"/>
  <c r="Q1724" i="6"/>
  <c r="Q1779" i="6" s="1"/>
  <c r="R1472" i="6"/>
  <c r="R1582" i="6" s="1"/>
  <c r="R1637" i="6" s="1"/>
  <c r="L1366" i="6"/>
  <c r="N1353" i="6"/>
  <c r="L1308" i="6"/>
  <c r="L1231" i="6"/>
  <c r="S948" i="6"/>
  <c r="S1003" i="6"/>
  <c r="M1891" i="6"/>
  <c r="M1179" i="6"/>
  <c r="M1218" i="6" s="1"/>
  <c r="O1894" i="6"/>
  <c r="O1182" i="6"/>
  <c r="P1090" i="6"/>
  <c r="O1750" i="6"/>
  <c r="O1805" i="6" s="1"/>
  <c r="P1145" i="6"/>
  <c r="P1687" i="6"/>
  <c r="N1171" i="6"/>
  <c r="N1215" i="6" s="1"/>
  <c r="N1883" i="6"/>
  <c r="S1010" i="6"/>
  <c r="S955" i="6"/>
  <c r="H451" i="6"/>
  <c r="O1168" i="6"/>
  <c r="I1408" i="6"/>
  <c r="I1396" i="6"/>
  <c r="Q1498" i="6"/>
  <c r="Q1608" i="6" s="1"/>
  <c r="Q1663" i="6" s="1"/>
  <c r="Q1515" i="6"/>
  <c r="Q1625" i="6" s="1"/>
  <c r="Q1680" i="6" s="1"/>
  <c r="R1477" i="6"/>
  <c r="R1587" i="6" s="1"/>
  <c r="R1642" i="6" s="1"/>
  <c r="R1011" i="6"/>
  <c r="R956" i="6"/>
  <c r="Q1505" i="6"/>
  <c r="Q1615" i="6" s="1"/>
  <c r="Q1670" i="6" s="1"/>
  <c r="I1312" i="6"/>
  <c r="I1313" i="6" s="1"/>
  <c r="Q1174" i="6"/>
  <c r="Q1886" i="6"/>
  <c r="L1393" i="6"/>
  <c r="O1730" i="6"/>
  <c r="O1785" i="6" s="1"/>
  <c r="P1070" i="6"/>
  <c r="P1125" i="6"/>
  <c r="O1268" i="6"/>
  <c r="O1304" i="6" s="1"/>
  <c r="P1122" i="6"/>
  <c r="O1727" i="6"/>
  <c r="O1782" i="6" s="1"/>
  <c r="P1067" i="6"/>
  <c r="O1265" i="6"/>
  <c r="R959" i="6"/>
  <c r="R1014" i="6"/>
  <c r="N1342" i="6"/>
  <c r="Q1071" i="6"/>
  <c r="Q1126" i="6"/>
  <c r="P1269" i="6"/>
  <c r="P1731" i="6"/>
  <c r="P1786" i="6" s="1"/>
  <c r="P1109" i="6"/>
  <c r="P1054" i="6"/>
  <c r="O1252" i="6"/>
  <c r="O1714" i="6"/>
  <c r="O1769" i="6" s="1"/>
  <c r="L1218" i="6"/>
  <c r="L1813" i="6"/>
  <c r="L1808" i="6"/>
  <c r="H1396" i="6"/>
  <c r="H1408" i="6"/>
  <c r="M1914" i="6"/>
  <c r="M1202" i="6"/>
  <c r="O1357" i="6"/>
  <c r="L1362" i="6"/>
  <c r="L1220" i="6"/>
  <c r="P1079" i="6"/>
  <c r="O1739" i="6"/>
  <c r="O1794" i="6" s="1"/>
  <c r="P1134" i="6"/>
  <c r="O1277" i="6"/>
  <c r="N1075" i="6"/>
  <c r="M1735" i="6"/>
  <c r="M1790" i="6" s="1"/>
  <c r="N1130" i="6"/>
  <c r="M1273" i="6"/>
  <c r="L1361" i="6"/>
  <c r="L1219" i="6"/>
  <c r="L1232" i="6"/>
  <c r="O1089" i="6"/>
  <c r="O1144" i="6"/>
  <c r="N1749" i="6"/>
  <c r="N1804" i="6" s="1"/>
  <c r="M1217" i="6"/>
  <c r="M1352" i="6"/>
  <c r="N1351" i="6"/>
  <c r="N1356" i="6"/>
  <c r="N1392" i="6" s="1"/>
  <c r="N1216" i="6"/>
  <c r="P1097" i="6"/>
  <c r="O1702" i="6"/>
  <c r="O1757" i="6" s="1"/>
  <c r="M1752" i="6"/>
  <c r="M1807" i="6" s="1"/>
  <c r="N1147" i="6"/>
  <c r="N1092" i="6"/>
  <c r="M1290" i="6"/>
  <c r="M1311" i="6" s="1"/>
  <c r="R1518" i="6"/>
  <c r="R1628" i="6" s="1"/>
  <c r="R1683" i="6" s="1"/>
  <c r="L1922" i="6"/>
  <c r="S949" i="6"/>
  <c r="S1004" i="6"/>
  <c r="S951" i="6"/>
  <c r="S1006" i="6"/>
  <c r="K861" i="6"/>
  <c r="K863" i="6" s="1"/>
  <c r="K851" i="6"/>
  <c r="K920" i="6"/>
  <c r="K885" i="6"/>
  <c r="K872" i="6"/>
  <c r="K897" i="6"/>
  <c r="K896" i="6"/>
  <c r="K839" i="6"/>
  <c r="K873" i="6"/>
  <c r="K908" i="6"/>
  <c r="K884" i="6"/>
  <c r="K921" i="6"/>
  <c r="K850" i="6"/>
  <c r="K1831" i="6"/>
  <c r="M73" i="6"/>
  <c r="M76" i="6" s="1"/>
  <c r="K1830" i="6"/>
  <c r="K909" i="6"/>
  <c r="M1211" i="6"/>
  <c r="M1335" i="6"/>
  <c r="R1482" i="6"/>
  <c r="R1592" i="6" s="1"/>
  <c r="R1647" i="6" s="1"/>
  <c r="R1031" i="6"/>
  <c r="R976" i="6"/>
  <c r="M1903" i="6"/>
  <c r="M1191" i="6"/>
  <c r="P1111" i="6"/>
  <c r="O1254" i="6"/>
  <c r="P1056" i="6"/>
  <c r="O1716" i="6"/>
  <c r="O1771" i="6" s="1"/>
  <c r="Q1504" i="6"/>
  <c r="Q1614" i="6" s="1"/>
  <c r="Q1669" i="6" s="1"/>
  <c r="N1726" i="6"/>
  <c r="N1781" i="6" s="1"/>
  <c r="O1121" i="6"/>
  <c r="N1264" i="6"/>
  <c r="O1066" i="6"/>
  <c r="P1065" i="6"/>
  <c r="P1120" i="6"/>
  <c r="O1725" i="6"/>
  <c r="O1780" i="6" s="1"/>
  <c r="O1263" i="6"/>
  <c r="L1223" i="6"/>
  <c r="M1740" i="6"/>
  <c r="M1795" i="6" s="1"/>
  <c r="N1080" i="6"/>
  <c r="M1278" i="6"/>
  <c r="N1135" i="6"/>
  <c r="N1178" i="6"/>
  <c r="N1890" i="6"/>
  <c r="M32" i="6"/>
  <c r="L45" i="6"/>
  <c r="I1390" i="6"/>
  <c r="I1406" i="6"/>
  <c r="I1379" i="6"/>
  <c r="K1389" i="6"/>
  <c r="S1502" i="6"/>
  <c r="S1612" i="6" s="1"/>
  <c r="S1667" i="6" s="1"/>
  <c r="M1736" i="6"/>
  <c r="M1791" i="6" s="1"/>
  <c r="N1131" i="6"/>
  <c r="M1274" i="6"/>
  <c r="N1076" i="6"/>
  <c r="O1104" i="6"/>
  <c r="O1049" i="6"/>
  <c r="N1709" i="6"/>
  <c r="N1764" i="6" s="1"/>
  <c r="N1247" i="6"/>
  <c r="K1406" i="6"/>
  <c r="I1407" i="6"/>
  <c r="Q1494" i="6"/>
  <c r="Q1604" i="6" s="1"/>
  <c r="Q1659" i="6" s="1"/>
  <c r="Q1478" i="6"/>
  <c r="Q1588" i="6" s="1"/>
  <c r="Q1643" i="6" s="1"/>
  <c r="O1912" i="6"/>
  <c r="O1200" i="6"/>
  <c r="Q1511" i="6"/>
  <c r="Q1621" i="6" s="1"/>
  <c r="Q1676" i="6" s="1"/>
  <c r="P1117" i="6"/>
  <c r="P1062" i="6"/>
  <c r="O1722" i="6"/>
  <c r="O1777" i="6" s="1"/>
  <c r="O1260" i="6"/>
  <c r="M1347" i="6"/>
  <c r="M1391" i="6" s="1"/>
  <c r="M1215" i="6"/>
  <c r="M1354" i="6"/>
  <c r="P265" i="82" l="1"/>
  <c r="P271" i="82"/>
  <c r="P285" i="82"/>
  <c r="P266" i="82"/>
  <c r="P280" i="82"/>
  <c r="P286" i="82"/>
  <c r="P275" i="82"/>
  <c r="P281" i="82"/>
  <c r="P270" i="82"/>
  <c r="P276" i="82"/>
  <c r="I253" i="78"/>
  <c r="F387" i="82"/>
  <c r="G375" i="82"/>
  <c r="F376" i="82"/>
  <c r="G384" i="82"/>
  <c r="G371" i="82"/>
  <c r="F378" i="82"/>
  <c r="F385" i="82"/>
  <c r="G382" i="82"/>
  <c r="G389" i="82"/>
  <c r="F381" i="82"/>
  <c r="F388" i="82"/>
  <c r="F372" i="82"/>
  <c r="F373" i="82"/>
  <c r="F380" i="82"/>
  <c r="F374" i="82"/>
  <c r="E31" i="82"/>
  <c r="F31" i="82"/>
  <c r="D31" i="82"/>
  <c r="C31" i="82"/>
  <c r="F281" i="78"/>
  <c r="J280" i="82"/>
  <c r="J275" i="82"/>
  <c r="J270" i="82"/>
  <c r="J265" i="82"/>
  <c r="J285" i="82"/>
  <c r="P175" i="9"/>
  <c r="O175" i="9"/>
  <c r="O178" i="9"/>
  <c r="Q176" i="9"/>
  <c r="Q177" i="9"/>
  <c r="R178" i="9"/>
  <c r="R208" i="9" s="1"/>
  <c r="R176" i="9"/>
  <c r="R206" i="9" s="1"/>
  <c r="S176" i="9"/>
  <c r="S206" i="9" s="1"/>
  <c r="Q178" i="9"/>
  <c r="S175" i="9"/>
  <c r="O177" i="9"/>
  <c r="O176" i="9"/>
  <c r="P176" i="9"/>
  <c r="P177" i="9"/>
  <c r="P178" i="9"/>
  <c r="R175" i="9"/>
  <c r="S177" i="9"/>
  <c r="S207" i="9" s="1"/>
  <c r="S178" i="9"/>
  <c r="S208" i="9" s="1"/>
  <c r="Q175" i="9"/>
  <c r="R177" i="9"/>
  <c r="R207" i="9" s="1"/>
  <c r="C77" i="78"/>
  <c r="F84" i="78"/>
  <c r="H25" i="91"/>
  <c r="K1322" i="6"/>
  <c r="K1323" i="6" s="1"/>
  <c r="F94" i="78"/>
  <c r="G371" i="78"/>
  <c r="F371" i="78"/>
  <c r="E371" i="78"/>
  <c r="D371" i="78"/>
  <c r="C371" i="78"/>
  <c r="D285" i="82"/>
  <c r="F275" i="82"/>
  <c r="H265" i="82"/>
  <c r="D275" i="82"/>
  <c r="F265" i="82"/>
  <c r="H280" i="82"/>
  <c r="I270" i="82"/>
  <c r="C265" i="82"/>
  <c r="I275" i="82"/>
  <c r="E285" i="82"/>
  <c r="C285" i="82"/>
  <c r="E275" i="82"/>
  <c r="G265" i="82"/>
  <c r="I280" i="82"/>
  <c r="C275" i="82"/>
  <c r="E265" i="82"/>
  <c r="G280" i="82"/>
  <c r="D265" i="82"/>
  <c r="F280" i="82"/>
  <c r="H270" i="82"/>
  <c r="C280" i="82"/>
  <c r="G285" i="82"/>
  <c r="D270" i="82"/>
  <c r="C270" i="82"/>
  <c r="I265" i="82"/>
  <c r="E280" i="82"/>
  <c r="G270" i="82"/>
  <c r="I285" i="82"/>
  <c r="D280" i="82"/>
  <c r="F270" i="82"/>
  <c r="H285" i="82"/>
  <c r="E270" i="82"/>
  <c r="F285" i="82"/>
  <c r="H275" i="82"/>
  <c r="G275" i="82"/>
  <c r="E77" i="78"/>
  <c r="K231" i="66"/>
  <c r="L231" i="66" s="1"/>
  <c r="K233" i="66"/>
  <c r="L232" i="66"/>
  <c r="R1033" i="6"/>
  <c r="R978" i="6"/>
  <c r="R934" i="6"/>
  <c r="R989" i="6"/>
  <c r="C111" i="78"/>
  <c r="E94" i="78"/>
  <c r="D94" i="78"/>
  <c r="K1312" i="6"/>
  <c r="P1880" i="6"/>
  <c r="Q1058" i="6"/>
  <c r="Q1113" i="6"/>
  <c r="P1718" i="6"/>
  <c r="P1773" i="6" s="1"/>
  <c r="P1256" i="6"/>
  <c r="F282" i="78"/>
  <c r="C281" i="78"/>
  <c r="D281" i="78"/>
  <c r="C283" i="78"/>
  <c r="C282" i="78"/>
  <c r="G284" i="78"/>
  <c r="G283" i="78"/>
  <c r="G281" i="78"/>
  <c r="E281" i="78"/>
  <c r="E282" i="78"/>
  <c r="K1817" i="6"/>
  <c r="K1818" i="6" s="1"/>
  <c r="S1032" i="6"/>
  <c r="S977" i="6"/>
  <c r="S1008" i="6"/>
  <c r="R968" i="6"/>
  <c r="R1023" i="6"/>
  <c r="R1027" i="6"/>
  <c r="R972" i="6"/>
  <c r="K1409" i="6"/>
  <c r="I34" i="91" s="1"/>
  <c r="K1379" i="6"/>
  <c r="G1410" i="6"/>
  <c r="G1411" i="6" s="1"/>
  <c r="E34" i="91"/>
  <c r="F113" i="78"/>
  <c r="F34" i="91"/>
  <c r="E84" i="78"/>
  <c r="G34" i="91"/>
  <c r="G16" i="91"/>
  <c r="F25" i="91"/>
  <c r="G25" i="91"/>
  <c r="J1410" i="6"/>
  <c r="J1411" i="6" s="1"/>
  <c r="H34" i="91"/>
  <c r="Q1693" i="6"/>
  <c r="J1401" i="6"/>
  <c r="L1398" i="6"/>
  <c r="G94" i="78"/>
  <c r="L1233" i="6"/>
  <c r="S1471" i="6"/>
  <c r="S1581" i="6" s="1"/>
  <c r="S1636" i="6" s="1"/>
  <c r="G1401" i="6"/>
  <c r="M84" i="6"/>
  <c r="M85" i="6" s="1"/>
  <c r="M86" i="6" s="1"/>
  <c r="M87" i="6" s="1"/>
  <c r="M88" i="6" s="1"/>
  <c r="M89" i="6" s="1"/>
  <c r="M90" i="6" s="1"/>
  <c r="M91" i="6" s="1"/>
  <c r="M92" i="6" s="1"/>
  <c r="M93" i="6" s="1"/>
  <c r="M94" i="6" s="1"/>
  <c r="M95" i="6" s="1"/>
  <c r="M96" i="6" s="1"/>
  <c r="M97" i="6" s="1"/>
  <c r="M98" i="6" s="1"/>
  <c r="M99" i="6" s="1"/>
  <c r="M100" i="6" s="1"/>
  <c r="M101" i="6" s="1"/>
  <c r="M102" i="6" s="1"/>
  <c r="M103" i="6" s="1"/>
  <c r="M104" i="6" s="1"/>
  <c r="M105" i="6" s="1"/>
  <c r="M106" i="6" s="1"/>
  <c r="M107" i="6" s="1"/>
  <c r="M108" i="6" s="1"/>
  <c r="M109" i="6" s="1"/>
  <c r="M110" i="6" s="1"/>
  <c r="M111" i="6" s="1"/>
  <c r="M112" i="6" s="1"/>
  <c r="M113" i="6" s="1"/>
  <c r="M114" i="6" s="1"/>
  <c r="M115" i="6" s="1"/>
  <c r="M116" i="6" s="1"/>
  <c r="M117" i="6" s="1"/>
  <c r="M118" i="6" s="1"/>
  <c r="M119" i="6" s="1"/>
  <c r="M120" i="6" s="1"/>
  <c r="M121" i="6" s="1"/>
  <c r="M122" i="6" s="1"/>
  <c r="M123" i="6" s="1"/>
  <c r="M124" i="6" s="1"/>
  <c r="M125" i="6" s="1"/>
  <c r="M126" i="6" s="1"/>
  <c r="M127" i="6" s="1"/>
  <c r="M128" i="6" s="1"/>
  <c r="M129" i="6" s="1"/>
  <c r="M130" i="6" s="1"/>
  <c r="M131" i="6" s="1"/>
  <c r="M132" i="6" s="1"/>
  <c r="M133" i="6" s="1"/>
  <c r="M134" i="6" s="1"/>
  <c r="M135" i="6" s="1"/>
  <c r="M136" i="6" s="1"/>
  <c r="M137" i="6" s="1"/>
  <c r="M138" i="6" s="1"/>
  <c r="M139" i="6" s="1"/>
  <c r="M140" i="6" s="1"/>
  <c r="M141" i="6" s="1"/>
  <c r="M142" i="6" s="1"/>
  <c r="M143" i="6" s="1"/>
  <c r="M144" i="6" s="1"/>
  <c r="M145" i="6" s="1"/>
  <c r="M146" i="6" s="1"/>
  <c r="M147" i="6" s="1"/>
  <c r="M148" i="6" s="1"/>
  <c r="M149" i="6" s="1"/>
  <c r="M150" i="6" s="1"/>
  <c r="M151" i="6" s="1"/>
  <c r="M152" i="6" s="1"/>
  <c r="M153" i="6" s="1"/>
  <c r="M154" i="6" s="1"/>
  <c r="M155" i="6" s="1"/>
  <c r="M156" i="6" s="1"/>
  <c r="M157" i="6" s="1"/>
  <c r="M158" i="6" s="1"/>
  <c r="M159" i="6" s="1"/>
  <c r="M160" i="6" s="1"/>
  <c r="M161" i="6" s="1"/>
  <c r="M162" i="6" s="1"/>
  <c r="M163" i="6" s="1"/>
  <c r="M164" i="6" s="1"/>
  <c r="M165" i="6" s="1"/>
  <c r="M166" i="6" s="1"/>
  <c r="M167" i="6" s="1"/>
  <c r="M168" i="6" s="1"/>
  <c r="M169" i="6" s="1"/>
  <c r="M170" i="6" s="1"/>
  <c r="M171" i="6" s="1"/>
  <c r="M172" i="6" s="1"/>
  <c r="M173" i="6" s="1"/>
  <c r="M174" i="6" s="1"/>
  <c r="M175" i="6" s="1"/>
  <c r="M176" i="6" s="1"/>
  <c r="M177" i="6" s="1"/>
  <c r="M178" i="6" s="1"/>
  <c r="M179" i="6" s="1"/>
  <c r="M180" i="6" s="1"/>
  <c r="M181" i="6" s="1"/>
  <c r="M182" i="6" s="1"/>
  <c r="M183" i="6" s="1"/>
  <c r="M184" i="6" s="1"/>
  <c r="M185" i="6" s="1"/>
  <c r="M186" i="6" s="1"/>
  <c r="M187" i="6" s="1"/>
  <c r="M188" i="6" s="1"/>
  <c r="M189" i="6" s="1"/>
  <c r="M190" i="6" s="1"/>
  <c r="M191" i="6" s="1"/>
  <c r="M192" i="6" s="1"/>
  <c r="M193" i="6" s="1"/>
  <c r="M194" i="6" s="1"/>
  <c r="M195" i="6" s="1"/>
  <c r="M196" i="6" s="1"/>
  <c r="M197" i="6" s="1"/>
  <c r="M198" i="6" s="1"/>
  <c r="M199" i="6" s="1"/>
  <c r="M200" i="6" s="1"/>
  <c r="M201" i="6" s="1"/>
  <c r="M202" i="6" s="1"/>
  <c r="M203" i="6" s="1"/>
  <c r="M204" i="6" s="1"/>
  <c r="M205" i="6" s="1"/>
  <c r="M206" i="6" s="1"/>
  <c r="M207" i="6" s="1"/>
  <c r="M208" i="6" s="1"/>
  <c r="M209" i="6" s="1"/>
  <c r="M210" i="6" s="1"/>
  <c r="M211" i="6" s="1"/>
  <c r="M212" i="6" s="1"/>
  <c r="M213" i="6" s="1"/>
  <c r="M214" i="6" s="1"/>
  <c r="M215" i="6" s="1"/>
  <c r="M216" i="6" s="1"/>
  <c r="M217" i="6" s="1"/>
  <c r="M218" i="6" s="1"/>
  <c r="M219" i="6" s="1"/>
  <c r="M220" i="6" s="1"/>
  <c r="M221" i="6" s="1"/>
  <c r="M222" i="6" s="1"/>
  <c r="M223" i="6" s="1"/>
  <c r="M224" i="6" s="1"/>
  <c r="M225" i="6" s="1"/>
  <c r="M226" i="6" s="1"/>
  <c r="M227" i="6" s="1"/>
  <c r="M228" i="6" s="1"/>
  <c r="M229" i="6" s="1"/>
  <c r="M230" i="6" s="1"/>
  <c r="M231" i="6" s="1"/>
  <c r="M232" i="6" s="1"/>
  <c r="M233" i="6" s="1"/>
  <c r="M234" i="6" s="1"/>
  <c r="M235" i="6" s="1"/>
  <c r="M236" i="6" s="1"/>
  <c r="M237" i="6" s="1"/>
  <c r="M238" i="6" s="1"/>
  <c r="M239" i="6" s="1"/>
  <c r="M240" i="6" s="1"/>
  <c r="M241" i="6" s="1"/>
  <c r="M242" i="6" s="1"/>
  <c r="M243" i="6" s="1"/>
  <c r="M244" i="6" s="1"/>
  <c r="M245" i="6" s="1"/>
  <c r="M246" i="6" s="1"/>
  <c r="M247" i="6" s="1"/>
  <c r="M248" i="6" s="1"/>
  <c r="M249" i="6" s="1"/>
  <c r="M250" i="6" s="1"/>
  <c r="M251" i="6" s="1"/>
  <c r="M252" i="6" s="1"/>
  <c r="M253" i="6" s="1"/>
  <c r="M254" i="6" s="1"/>
  <c r="M255" i="6" s="1"/>
  <c r="M256" i="6" s="1"/>
  <c r="M257" i="6" s="1"/>
  <c r="M258" i="6" s="1"/>
  <c r="M259" i="6" s="1"/>
  <c r="M260" i="6" s="1"/>
  <c r="M261" i="6" s="1"/>
  <c r="M262" i="6" s="1"/>
  <c r="M263" i="6" s="1"/>
  <c r="M264" i="6" s="1"/>
  <c r="M265" i="6" s="1"/>
  <c r="M266" i="6" s="1"/>
  <c r="M267" i="6" s="1"/>
  <c r="M268" i="6" s="1"/>
  <c r="M269" i="6" s="1"/>
  <c r="M270" i="6" s="1"/>
  <c r="M271" i="6" s="1"/>
  <c r="M272" i="6" s="1"/>
  <c r="M273" i="6" s="1"/>
  <c r="M274" i="6" s="1"/>
  <c r="M275" i="6" s="1"/>
  <c r="M276" i="6" s="1"/>
  <c r="M277" i="6" s="1"/>
  <c r="M278" i="6" s="1"/>
  <c r="M279" i="6" s="1"/>
  <c r="M280" i="6" s="1"/>
  <c r="M281" i="6" s="1"/>
  <c r="M282" i="6" s="1"/>
  <c r="M283" i="6" s="1"/>
  <c r="M284" i="6" s="1"/>
  <c r="M285" i="6" s="1"/>
  <c r="M286" i="6" s="1"/>
  <c r="M287" i="6" s="1"/>
  <c r="M288" i="6" s="1"/>
  <c r="M289" i="6" s="1"/>
  <c r="M290" i="6" s="1"/>
  <c r="M291" i="6" s="1"/>
  <c r="M292" i="6" s="1"/>
  <c r="M293" i="6" s="1"/>
  <c r="M294" i="6" s="1"/>
  <c r="M295" i="6" s="1"/>
  <c r="M296" i="6" s="1"/>
  <c r="M297" i="6" s="1"/>
  <c r="M298" i="6" s="1"/>
  <c r="M299" i="6" s="1"/>
  <c r="M300" i="6" s="1"/>
  <c r="M301" i="6" s="1"/>
  <c r="M302" i="6" s="1"/>
  <c r="M303" i="6" s="1"/>
  <c r="M304" i="6" s="1"/>
  <c r="M305" i="6" s="1"/>
  <c r="M306" i="6" s="1"/>
  <c r="M307" i="6" s="1"/>
  <c r="M308" i="6" s="1"/>
  <c r="M309" i="6" s="1"/>
  <c r="M310" i="6" s="1"/>
  <c r="M311" i="6" s="1"/>
  <c r="M312" i="6" s="1"/>
  <c r="M313" i="6" s="1"/>
  <c r="M314" i="6" s="1"/>
  <c r="M315" i="6" s="1"/>
  <c r="M316" i="6" s="1"/>
  <c r="M317" i="6" s="1"/>
  <c r="M318" i="6" s="1"/>
  <c r="M319" i="6" s="1"/>
  <c r="M320" i="6" s="1"/>
  <c r="M321" i="6" s="1"/>
  <c r="M322" i="6" s="1"/>
  <c r="M323" i="6" s="1"/>
  <c r="M324" i="6" s="1"/>
  <c r="M325" i="6" s="1"/>
  <c r="M326" i="6" s="1"/>
  <c r="M327" i="6" s="1"/>
  <c r="M328" i="6" s="1"/>
  <c r="M329" i="6" s="1"/>
  <c r="M330" i="6" s="1"/>
  <c r="M331" i="6" s="1"/>
  <c r="M332" i="6" s="1"/>
  <c r="M333" i="6" s="1"/>
  <c r="M334" i="6" s="1"/>
  <c r="M335" i="6" s="1"/>
  <c r="M336" i="6" s="1"/>
  <c r="M337" i="6" s="1"/>
  <c r="M338" i="6" s="1"/>
  <c r="M339" i="6" s="1"/>
  <c r="M340" i="6" s="1"/>
  <c r="M341" i="6" s="1"/>
  <c r="M342" i="6" s="1"/>
  <c r="M343" i="6" s="1"/>
  <c r="M344" i="6" s="1"/>
  <c r="M345" i="6" s="1"/>
  <c r="M346" i="6" s="1"/>
  <c r="M347" i="6" s="1"/>
  <c r="M348" i="6" s="1"/>
  <c r="M349" i="6" s="1"/>
  <c r="M350" i="6" s="1"/>
  <c r="M351" i="6" s="1"/>
  <c r="M352" i="6" s="1"/>
  <c r="M353" i="6" s="1"/>
  <c r="M354" i="6" s="1"/>
  <c r="M355" i="6" s="1"/>
  <c r="M356" i="6" s="1"/>
  <c r="M357" i="6" s="1"/>
  <c r="M358" i="6" s="1"/>
  <c r="M359" i="6" s="1"/>
  <c r="M360" i="6" s="1"/>
  <c r="M361" i="6" s="1"/>
  <c r="M362" i="6" s="1"/>
  <c r="M363" i="6" s="1"/>
  <c r="M364" i="6" s="1"/>
  <c r="M365" i="6" s="1"/>
  <c r="M366" i="6" s="1"/>
  <c r="M367" i="6" s="1"/>
  <c r="M368" i="6" s="1"/>
  <c r="M369" i="6" s="1"/>
  <c r="M370" i="6" s="1"/>
  <c r="M371" i="6" s="1"/>
  <c r="M372" i="6" s="1"/>
  <c r="M373" i="6" s="1"/>
  <c r="M374" i="6" s="1"/>
  <c r="M375" i="6" s="1"/>
  <c r="M376" i="6" s="1"/>
  <c r="M377" i="6" s="1"/>
  <c r="M378" i="6" s="1"/>
  <c r="M379" i="6" s="1"/>
  <c r="M380" i="6" s="1"/>
  <c r="M381" i="6" s="1"/>
  <c r="M382" i="6" s="1"/>
  <c r="M383" i="6" s="1"/>
  <c r="M384" i="6" s="1"/>
  <c r="M385" i="6" s="1"/>
  <c r="M386" i="6" s="1"/>
  <c r="M387" i="6" s="1"/>
  <c r="M388" i="6" s="1"/>
  <c r="M389" i="6" s="1"/>
  <c r="M390" i="6" s="1"/>
  <c r="M391" i="6" s="1"/>
  <c r="M392" i="6" s="1"/>
  <c r="M393" i="6" s="1"/>
  <c r="M394" i="6" s="1"/>
  <c r="M395" i="6" s="1"/>
  <c r="M396" i="6" s="1"/>
  <c r="M397" i="6" s="1"/>
  <c r="M398" i="6" s="1"/>
  <c r="M399" i="6" s="1"/>
  <c r="M400" i="6" s="1"/>
  <c r="M401" i="6" s="1"/>
  <c r="M402" i="6" s="1"/>
  <c r="M403" i="6" s="1"/>
  <c r="M404" i="6" s="1"/>
  <c r="M405" i="6" s="1"/>
  <c r="M406" i="6" s="1"/>
  <c r="M407" i="6" s="1"/>
  <c r="M408" i="6" s="1"/>
  <c r="M409" i="6" s="1"/>
  <c r="M410" i="6" s="1"/>
  <c r="M411" i="6" s="1"/>
  <c r="M412" i="6" s="1"/>
  <c r="M413" i="6" s="1"/>
  <c r="M414" i="6" s="1"/>
  <c r="M415" i="6" s="1"/>
  <c r="M416" i="6" s="1"/>
  <c r="M417" i="6" s="1"/>
  <c r="M418" i="6" s="1"/>
  <c r="M419" i="6" s="1"/>
  <c r="M420" i="6" s="1"/>
  <c r="M421" i="6" s="1"/>
  <c r="M422" i="6" s="1"/>
  <c r="M423" i="6" s="1"/>
  <c r="M424" i="6" s="1"/>
  <c r="M425" i="6" s="1"/>
  <c r="M426" i="6" s="1"/>
  <c r="M427" i="6" s="1"/>
  <c r="M428" i="6" s="1"/>
  <c r="M429" i="6" s="1"/>
  <c r="M430" i="6" s="1"/>
  <c r="M431" i="6" s="1"/>
  <c r="M432" i="6" s="1"/>
  <c r="M433" i="6" s="1"/>
  <c r="M434" i="6" s="1"/>
  <c r="M435" i="6" s="1"/>
  <c r="M436" i="6" s="1"/>
  <c r="M437" i="6" s="1"/>
  <c r="M438" i="6" s="1"/>
  <c r="M439" i="6" s="1"/>
  <c r="M440" i="6" s="1"/>
  <c r="M441" i="6" s="1"/>
  <c r="M442" i="6" s="1"/>
  <c r="M443" i="6" s="1"/>
  <c r="M444" i="6" s="1"/>
  <c r="M445" i="6" s="1"/>
  <c r="M446" i="6" s="1"/>
  <c r="M447" i="6" s="1"/>
  <c r="N82" i="6" s="1"/>
  <c r="N83" i="6" s="1"/>
  <c r="R1503" i="6"/>
  <c r="R1613" i="6" s="1"/>
  <c r="R1668" i="6" s="1"/>
  <c r="R1496" i="6"/>
  <c r="R1606" i="6" s="1"/>
  <c r="R1661" i="6" s="1"/>
  <c r="N1919" i="6"/>
  <c r="L1407" i="6"/>
  <c r="J16" i="91" s="1"/>
  <c r="N1926" i="6"/>
  <c r="L1931" i="6"/>
  <c r="L1933" i="6" s="1"/>
  <c r="G77" i="78"/>
  <c r="F77" i="78"/>
  <c r="S994" i="6"/>
  <c r="S939" i="6"/>
  <c r="N1924" i="6"/>
  <c r="N1920" i="6"/>
  <c r="N1921" i="6"/>
  <c r="H55" i="78"/>
  <c r="S1001" i="6"/>
  <c r="S946" i="6"/>
  <c r="N1918" i="6"/>
  <c r="K1313" i="6"/>
  <c r="S1474" i="6"/>
  <c r="S1584" i="6" s="1"/>
  <c r="S1639" i="6" s="1"/>
  <c r="S1007" i="6"/>
  <c r="S952" i="6"/>
  <c r="L1222" i="6"/>
  <c r="L1224" i="6" s="1"/>
  <c r="L1203" i="6"/>
  <c r="R1519" i="6"/>
  <c r="R1629" i="6" s="1"/>
  <c r="R1684" i="6" s="1"/>
  <c r="S935" i="6"/>
  <c r="S990" i="6"/>
  <c r="S1021" i="6"/>
  <c r="S966" i="6"/>
  <c r="O1344" i="6"/>
  <c r="S1480" i="6"/>
  <c r="S1590" i="6" s="1"/>
  <c r="S1645" i="6" s="1"/>
  <c r="N1360" i="6"/>
  <c r="S960" i="6"/>
  <c r="S1015" i="6"/>
  <c r="O1376" i="6"/>
  <c r="S1005" i="6"/>
  <c r="S950" i="6"/>
  <c r="S1476" i="6"/>
  <c r="S1586" i="6" s="1"/>
  <c r="S1641" i="6" s="1"/>
  <c r="S957" i="6"/>
  <c r="S1012" i="6"/>
  <c r="S1485" i="6"/>
  <c r="S1595" i="6" s="1"/>
  <c r="S1650" i="6" s="1"/>
  <c r="S1475" i="6"/>
  <c r="S1585" i="6" s="1"/>
  <c r="S1640" i="6" s="1"/>
  <c r="S1484" i="6"/>
  <c r="S1594" i="6" s="1"/>
  <c r="S1649" i="6" s="1"/>
  <c r="S963" i="6"/>
  <c r="S1018" i="6"/>
  <c r="S986" i="6"/>
  <c r="S931" i="6"/>
  <c r="S1490" i="6"/>
  <c r="S1600" i="6" s="1"/>
  <c r="S1655" i="6" s="1"/>
  <c r="R1488" i="6"/>
  <c r="R1598" i="6" s="1"/>
  <c r="R1653" i="6" s="1"/>
  <c r="S961" i="6"/>
  <c r="S1016" i="6"/>
  <c r="F85" i="78"/>
  <c r="F95" i="78"/>
  <c r="F107" i="78" s="1"/>
  <c r="F108" i="78" s="1"/>
  <c r="E85" i="78"/>
  <c r="D84" i="78"/>
  <c r="D85" i="78"/>
  <c r="G95" i="78"/>
  <c r="G107" i="78" s="1"/>
  <c r="G108" i="78" s="1"/>
  <c r="E95" i="78"/>
  <c r="E107" i="78" s="1"/>
  <c r="E108" i="78" s="1"/>
  <c r="C85" i="78"/>
  <c r="C72" i="78"/>
  <c r="C74" i="78" s="1"/>
  <c r="C95" i="78"/>
  <c r="C107" i="78" s="1"/>
  <c r="C108" i="78" s="1"/>
  <c r="D111" i="78"/>
  <c r="D95" i="78"/>
  <c r="H138" i="78"/>
  <c r="G139" i="78"/>
  <c r="P1286" i="6"/>
  <c r="P1374" i="6" s="1"/>
  <c r="Q1694" i="6"/>
  <c r="Q1695" i="6"/>
  <c r="Q1088" i="6"/>
  <c r="Q1198" i="6" s="1"/>
  <c r="M1233" i="6"/>
  <c r="O1734" i="6"/>
  <c r="O1789" i="6" s="1"/>
  <c r="P1129" i="6"/>
  <c r="P1074" i="6"/>
  <c r="O1272" i="6"/>
  <c r="O1184" i="6"/>
  <c r="O1896" i="6"/>
  <c r="O1155" i="6"/>
  <c r="O1209" i="6" s="1"/>
  <c r="O1867" i="6"/>
  <c r="O1918" i="6" s="1"/>
  <c r="P1100" i="6"/>
  <c r="O1243" i="6"/>
  <c r="O1705" i="6"/>
  <c r="O1760" i="6" s="1"/>
  <c r="P1045" i="6"/>
  <c r="N1331" i="6"/>
  <c r="N1385" i="6" s="1"/>
  <c r="N1209" i="6"/>
  <c r="K864" i="6"/>
  <c r="I24" i="91" s="1"/>
  <c r="P1882" i="6"/>
  <c r="P1170" i="6"/>
  <c r="O1082" i="6"/>
  <c r="O1137" i="6"/>
  <c r="N1280" i="6"/>
  <c r="N1310" i="6" s="1"/>
  <c r="N1742" i="6"/>
  <c r="N1797" i="6" s="1"/>
  <c r="M1355" i="6"/>
  <c r="M1407" i="6" s="1"/>
  <c r="K16" i="91" s="1"/>
  <c r="Q1060" i="6"/>
  <c r="Q1115" i="6"/>
  <c r="P1720" i="6"/>
  <c r="P1775" i="6" s="1"/>
  <c r="P1258" i="6"/>
  <c r="N1372" i="6"/>
  <c r="O1745" i="6"/>
  <c r="O1800" i="6" s="1"/>
  <c r="P1085" i="6"/>
  <c r="P1140" i="6"/>
  <c r="N1904" i="6"/>
  <c r="N1931" i="6" s="1"/>
  <c r="N1192" i="6"/>
  <c r="N1222" i="6" s="1"/>
  <c r="O1899" i="6"/>
  <c r="O1187" i="6"/>
  <c r="P1910" i="6"/>
  <c r="P1107" i="6"/>
  <c r="O1250" i="6"/>
  <c r="O1298" i="6" s="1"/>
  <c r="P1052" i="6"/>
  <c r="O1712" i="6"/>
  <c r="O1767" i="6" s="1"/>
  <c r="P1141" i="6"/>
  <c r="O1801" i="6"/>
  <c r="P1086" i="6"/>
  <c r="O1284" i="6"/>
  <c r="O1346" i="6"/>
  <c r="O1907" i="6"/>
  <c r="O1195" i="6"/>
  <c r="O1271" i="6"/>
  <c r="P1073" i="6"/>
  <c r="O1733" i="6"/>
  <c r="O1788" i="6" s="1"/>
  <c r="P1128" i="6"/>
  <c r="M1368" i="6"/>
  <c r="M1398" i="6" s="1"/>
  <c r="Q1143" i="6"/>
  <c r="R1088" i="6" s="1"/>
  <c r="M1319" i="6"/>
  <c r="O1162" i="6"/>
  <c r="O1874" i="6"/>
  <c r="O1919" i="6" s="1"/>
  <c r="O1196" i="6"/>
  <c r="O1908" i="6"/>
  <c r="N1338" i="6"/>
  <c r="N1386" i="6" s="1"/>
  <c r="N1210" i="6"/>
  <c r="N1371" i="6"/>
  <c r="O1183" i="6"/>
  <c r="O1895" i="6"/>
  <c r="N1363" i="6"/>
  <c r="O1737" i="6"/>
  <c r="O1792" i="6" s="1"/>
  <c r="P1077" i="6"/>
  <c r="P1132" i="6"/>
  <c r="N1359" i="6"/>
  <c r="P1334" i="6"/>
  <c r="K1400" i="6"/>
  <c r="M1816" i="6"/>
  <c r="M1813" i="6"/>
  <c r="N1370" i="6"/>
  <c r="M1301" i="6"/>
  <c r="M1231" i="6"/>
  <c r="Q1350" i="6"/>
  <c r="P1337" i="6"/>
  <c r="M1329" i="6"/>
  <c r="M1384" i="6" s="1"/>
  <c r="M1296" i="6"/>
  <c r="P1142" i="6"/>
  <c r="P1087" i="6"/>
  <c r="O1747" i="6"/>
  <c r="O1802" i="6" s="1"/>
  <c r="O1285" i="6"/>
  <c r="N1743" i="6"/>
  <c r="N1798" i="6" s="1"/>
  <c r="N1281" i="6"/>
  <c r="N1309" i="6" s="1"/>
  <c r="O1138" i="6"/>
  <c r="N1881" i="6"/>
  <c r="N1169" i="6"/>
  <c r="N1343" i="6"/>
  <c r="N1388" i="6" s="1"/>
  <c r="N1212" i="6"/>
  <c r="O1364" i="6"/>
  <c r="M1318" i="6"/>
  <c r="O1059" i="6"/>
  <c r="N1719" i="6"/>
  <c r="N1774" i="6" s="1"/>
  <c r="N1257" i="6"/>
  <c r="O1114" i="6"/>
  <c r="P1872" i="6"/>
  <c r="P1160" i="6"/>
  <c r="O1744" i="6"/>
  <c r="O1799" i="6" s="1"/>
  <c r="O1282" i="6"/>
  <c r="P1084" i="6"/>
  <c r="P1139" i="6"/>
  <c r="R1048" i="6"/>
  <c r="R1103" i="6"/>
  <c r="Q1246" i="6"/>
  <c r="Q1708" i="6"/>
  <c r="Q1763" i="6" s="1"/>
  <c r="P1349" i="6"/>
  <c r="N1865" i="6"/>
  <c r="N1917" i="6" s="1"/>
  <c r="N1153" i="6"/>
  <c r="O1336" i="6"/>
  <c r="N1373" i="6"/>
  <c r="P1057" i="6"/>
  <c r="O1255" i="6"/>
  <c r="O1300" i="6" s="1"/>
  <c r="O1717" i="6"/>
  <c r="O1772" i="6" s="1"/>
  <c r="P1112" i="6"/>
  <c r="N1193" i="6"/>
  <c r="N1905" i="6"/>
  <c r="N1930" i="6" s="1"/>
  <c r="M1345" i="6"/>
  <c r="O1053" i="6"/>
  <c r="O1163" i="6" s="1"/>
  <c r="N1251" i="6"/>
  <c r="N1302" i="6" s="1"/>
  <c r="O1108" i="6"/>
  <c r="N1713" i="6"/>
  <c r="N1768" i="6" s="1"/>
  <c r="P1900" i="6"/>
  <c r="P1188" i="6"/>
  <c r="O1913" i="6"/>
  <c r="O1201" i="6"/>
  <c r="N1377" i="6"/>
  <c r="O1167" i="6"/>
  <c r="O1212" i="6" s="1"/>
  <c r="O1879" i="6"/>
  <c r="O1921" i="6" s="1"/>
  <c r="P1091" i="6"/>
  <c r="O1289" i="6"/>
  <c r="P1146" i="6"/>
  <c r="O1751" i="6"/>
  <c r="O1806" i="6" s="1"/>
  <c r="Q1870" i="6"/>
  <c r="Q1158" i="6"/>
  <c r="N1241" i="6"/>
  <c r="O1098" i="6"/>
  <c r="N1703" i="6"/>
  <c r="N1758" i="6" s="1"/>
  <c r="O1043" i="6"/>
  <c r="Q1133" i="6"/>
  <c r="Q1078" i="6"/>
  <c r="P1276" i="6"/>
  <c r="P1738" i="6"/>
  <c r="P1793" i="6" s="1"/>
  <c r="L1409" i="6"/>
  <c r="J34" i="91" s="1"/>
  <c r="O1909" i="6"/>
  <c r="M1309" i="6"/>
  <c r="M1369" i="6"/>
  <c r="M1397" i="6" s="1"/>
  <c r="P1248" i="6"/>
  <c r="Q1105" i="6"/>
  <c r="Q1050" i="6"/>
  <c r="P1710" i="6"/>
  <c r="P1765" i="6" s="1"/>
  <c r="N1875" i="6"/>
  <c r="N1923" i="6" s="1"/>
  <c r="N1163" i="6"/>
  <c r="O1906" i="6"/>
  <c r="O1194" i="6"/>
  <c r="M1214" i="6"/>
  <c r="M1339" i="6"/>
  <c r="M1390" i="6" s="1"/>
  <c r="M1291" i="6"/>
  <c r="L1396" i="6"/>
  <c r="R1118" i="6"/>
  <c r="R1063" i="6"/>
  <c r="Q1261" i="6"/>
  <c r="Q1723" i="6"/>
  <c r="Q1778" i="6" s="1"/>
  <c r="R1706" i="6"/>
  <c r="R1761" i="6" s="1"/>
  <c r="S1046" i="6"/>
  <c r="S1101" i="6"/>
  <c r="R1244" i="6"/>
  <c r="Q1873" i="6"/>
  <c r="Q1161" i="6"/>
  <c r="R1868" i="6"/>
  <c r="R1156" i="6"/>
  <c r="N1347" i="6"/>
  <c r="N1391" i="6" s="1"/>
  <c r="Q1332" i="6"/>
  <c r="Q1885" i="6"/>
  <c r="Q1173" i="6"/>
  <c r="R1051" i="6"/>
  <c r="R1106" i="6"/>
  <c r="Q1711" i="6"/>
  <c r="Q1766" i="6" s="1"/>
  <c r="Q1249" i="6"/>
  <c r="N1190" i="6"/>
  <c r="N1902" i="6"/>
  <c r="N1354" i="6"/>
  <c r="O1888" i="6"/>
  <c r="O1926" i="6" s="1"/>
  <c r="O1176" i="6"/>
  <c r="Q1056" i="6"/>
  <c r="P1254" i="6"/>
  <c r="Q1111" i="6"/>
  <c r="P1716" i="6"/>
  <c r="P1771" i="6" s="1"/>
  <c r="P1164" i="6"/>
  <c r="P1876" i="6"/>
  <c r="H452" i="6"/>
  <c r="H453" i="6" s="1"/>
  <c r="H454" i="6" s="1"/>
  <c r="H455" i="6" s="1"/>
  <c r="H456" i="6" s="1"/>
  <c r="H457" i="6" s="1"/>
  <c r="H458" i="6" s="1"/>
  <c r="H459" i="6" s="1"/>
  <c r="H460" i="6" s="1"/>
  <c r="H461" i="6" s="1"/>
  <c r="H462" i="6" s="1"/>
  <c r="H463" i="6" s="1"/>
  <c r="H464" i="6" s="1"/>
  <c r="H465" i="6" s="1"/>
  <c r="H466" i="6" s="1"/>
  <c r="H467" i="6" s="1"/>
  <c r="H468" i="6" s="1"/>
  <c r="H469" i="6" s="1"/>
  <c r="H470" i="6" s="1"/>
  <c r="H471" i="6" s="1"/>
  <c r="H472" i="6" s="1"/>
  <c r="H473" i="6" s="1"/>
  <c r="H474" i="6" s="1"/>
  <c r="H475" i="6" s="1"/>
  <c r="H476" i="6" s="1"/>
  <c r="H477" i="6" s="1"/>
  <c r="H478" i="6" s="1"/>
  <c r="H479" i="6" s="1"/>
  <c r="H480" i="6" s="1"/>
  <c r="H481" i="6" s="1"/>
  <c r="H482" i="6" s="1"/>
  <c r="H483" i="6" s="1"/>
  <c r="H484" i="6" s="1"/>
  <c r="H485" i="6" s="1"/>
  <c r="H486" i="6" s="1"/>
  <c r="H487" i="6" s="1"/>
  <c r="H488" i="6" s="1"/>
  <c r="H489" i="6" s="1"/>
  <c r="H490" i="6" s="1"/>
  <c r="H491" i="6" s="1"/>
  <c r="H492" i="6" s="1"/>
  <c r="H493" i="6" s="1"/>
  <c r="H494" i="6" s="1"/>
  <c r="H495" i="6" s="1"/>
  <c r="H496" i="6" s="1"/>
  <c r="H497" i="6" s="1"/>
  <c r="H498" i="6" s="1"/>
  <c r="H499" i="6" s="1"/>
  <c r="H500" i="6" s="1"/>
  <c r="H501" i="6" s="1"/>
  <c r="H502" i="6" s="1"/>
  <c r="H503" i="6" s="1"/>
  <c r="H504" i="6" s="1"/>
  <c r="H505" i="6" s="1"/>
  <c r="H506" i="6" s="1"/>
  <c r="H507" i="6" s="1"/>
  <c r="H508" i="6" s="1"/>
  <c r="H509" i="6" s="1"/>
  <c r="H510" i="6" s="1"/>
  <c r="H511" i="6" s="1"/>
  <c r="H512" i="6" s="1"/>
  <c r="H513" i="6" s="1"/>
  <c r="H514" i="6" s="1"/>
  <c r="H515" i="6" s="1"/>
  <c r="H516" i="6" s="1"/>
  <c r="H517" i="6" s="1"/>
  <c r="H518" i="6" s="1"/>
  <c r="H519" i="6" s="1"/>
  <c r="H520" i="6" s="1"/>
  <c r="H521" i="6" s="1"/>
  <c r="H522" i="6" s="1"/>
  <c r="H523" i="6" s="1"/>
  <c r="H524" i="6" s="1"/>
  <c r="H525" i="6" s="1"/>
  <c r="H526" i="6" s="1"/>
  <c r="H527" i="6" s="1"/>
  <c r="H528" i="6" s="1"/>
  <c r="H529" i="6" s="1"/>
  <c r="H530" i="6" s="1"/>
  <c r="H531" i="6" s="1"/>
  <c r="H532" i="6" s="1"/>
  <c r="H533" i="6" s="1"/>
  <c r="H534" i="6" s="1"/>
  <c r="H535" i="6" s="1"/>
  <c r="H536" i="6" s="1"/>
  <c r="H537" i="6" s="1"/>
  <c r="H538" i="6" s="1"/>
  <c r="H539" i="6" s="1"/>
  <c r="H540" i="6" s="1"/>
  <c r="H541" i="6" s="1"/>
  <c r="H542" i="6" s="1"/>
  <c r="H543" i="6" s="1"/>
  <c r="H544" i="6" s="1"/>
  <c r="H545" i="6" s="1"/>
  <c r="H546" i="6" s="1"/>
  <c r="H547" i="6" s="1"/>
  <c r="H548" i="6" s="1"/>
  <c r="H549" i="6" s="1"/>
  <c r="H550" i="6" s="1"/>
  <c r="H551" i="6" s="1"/>
  <c r="H552" i="6" s="1"/>
  <c r="H553" i="6" s="1"/>
  <c r="H554" i="6" s="1"/>
  <c r="H555" i="6" s="1"/>
  <c r="H556" i="6" s="1"/>
  <c r="H557" i="6" s="1"/>
  <c r="H558" i="6" s="1"/>
  <c r="H559" i="6" s="1"/>
  <c r="H560" i="6" s="1"/>
  <c r="H561" i="6" s="1"/>
  <c r="H562" i="6" s="1"/>
  <c r="H563" i="6" s="1"/>
  <c r="H564" i="6" s="1"/>
  <c r="H565" i="6" s="1"/>
  <c r="H566" i="6" s="1"/>
  <c r="H567" i="6" s="1"/>
  <c r="H568" i="6" s="1"/>
  <c r="H569" i="6" s="1"/>
  <c r="H570" i="6" s="1"/>
  <c r="H571" i="6" s="1"/>
  <c r="H572" i="6" s="1"/>
  <c r="H573" i="6" s="1"/>
  <c r="H574" i="6" s="1"/>
  <c r="H575" i="6" s="1"/>
  <c r="H576" i="6" s="1"/>
  <c r="H577" i="6" s="1"/>
  <c r="H578" i="6" s="1"/>
  <c r="H579" i="6" s="1"/>
  <c r="H580" i="6" s="1"/>
  <c r="H581" i="6" s="1"/>
  <c r="H582" i="6" s="1"/>
  <c r="H583" i="6" s="1"/>
  <c r="H584" i="6" s="1"/>
  <c r="H585" i="6" s="1"/>
  <c r="H586" i="6" s="1"/>
  <c r="H587" i="6" s="1"/>
  <c r="H588" i="6" s="1"/>
  <c r="H589" i="6" s="1"/>
  <c r="H590" i="6" s="1"/>
  <c r="H591" i="6" s="1"/>
  <c r="H592" i="6" s="1"/>
  <c r="H593" i="6" s="1"/>
  <c r="H594" i="6" s="1"/>
  <c r="H595" i="6" s="1"/>
  <c r="H596" i="6" s="1"/>
  <c r="H597" i="6" s="1"/>
  <c r="H598" i="6" s="1"/>
  <c r="H599" i="6" s="1"/>
  <c r="H600" i="6" s="1"/>
  <c r="H601" i="6" s="1"/>
  <c r="H602" i="6" s="1"/>
  <c r="H603" i="6" s="1"/>
  <c r="H604" i="6" s="1"/>
  <c r="H605" i="6" s="1"/>
  <c r="H606" i="6" s="1"/>
  <c r="H607" i="6" s="1"/>
  <c r="H608" i="6" s="1"/>
  <c r="H609" i="6" s="1"/>
  <c r="H610" i="6" s="1"/>
  <c r="H611" i="6" s="1"/>
  <c r="H612" i="6" s="1"/>
  <c r="H613" i="6" s="1"/>
  <c r="H614" i="6" s="1"/>
  <c r="H615" i="6" s="1"/>
  <c r="H616" i="6" s="1"/>
  <c r="H617" i="6" s="1"/>
  <c r="H618" i="6" s="1"/>
  <c r="H619" i="6" s="1"/>
  <c r="H620" i="6" s="1"/>
  <c r="H621" i="6" s="1"/>
  <c r="H622" i="6" s="1"/>
  <c r="H623" i="6" s="1"/>
  <c r="H624" i="6" s="1"/>
  <c r="H625" i="6" s="1"/>
  <c r="H626" i="6" s="1"/>
  <c r="H627" i="6" s="1"/>
  <c r="H628" i="6" s="1"/>
  <c r="H629" i="6" s="1"/>
  <c r="H630" i="6" s="1"/>
  <c r="H631" i="6" s="1"/>
  <c r="H632" i="6" s="1"/>
  <c r="H633" i="6" s="1"/>
  <c r="H634" i="6" s="1"/>
  <c r="H635" i="6" s="1"/>
  <c r="H636" i="6" s="1"/>
  <c r="H637" i="6" s="1"/>
  <c r="H638" i="6" s="1"/>
  <c r="H639" i="6" s="1"/>
  <c r="H640" i="6" s="1"/>
  <c r="H641" i="6" s="1"/>
  <c r="H642" i="6" s="1"/>
  <c r="H643" i="6" s="1"/>
  <c r="H644" i="6" s="1"/>
  <c r="H645" i="6" s="1"/>
  <c r="H646" i="6" s="1"/>
  <c r="H647" i="6" s="1"/>
  <c r="H648" i="6" s="1"/>
  <c r="H649" i="6" s="1"/>
  <c r="H650" i="6" s="1"/>
  <c r="H651" i="6" s="1"/>
  <c r="H652" i="6" s="1"/>
  <c r="H653" i="6" s="1"/>
  <c r="H654" i="6" s="1"/>
  <c r="H655" i="6" s="1"/>
  <c r="H656" i="6" s="1"/>
  <c r="H657" i="6" s="1"/>
  <c r="H658" i="6" s="1"/>
  <c r="H659" i="6" s="1"/>
  <c r="H660" i="6" s="1"/>
  <c r="H661" i="6" s="1"/>
  <c r="H662" i="6" s="1"/>
  <c r="H663" i="6" s="1"/>
  <c r="H664" i="6" s="1"/>
  <c r="H665" i="6" s="1"/>
  <c r="H666" i="6" s="1"/>
  <c r="H667" i="6" s="1"/>
  <c r="H668" i="6" s="1"/>
  <c r="H669" i="6" s="1"/>
  <c r="H670" i="6" s="1"/>
  <c r="H671" i="6" s="1"/>
  <c r="H672" i="6" s="1"/>
  <c r="H673" i="6" s="1"/>
  <c r="H674" i="6" s="1"/>
  <c r="H675" i="6" s="1"/>
  <c r="H676" i="6" s="1"/>
  <c r="H677" i="6" s="1"/>
  <c r="H678" i="6" s="1"/>
  <c r="H679" i="6" s="1"/>
  <c r="H680" i="6" s="1"/>
  <c r="H681" i="6" s="1"/>
  <c r="H682" i="6" s="1"/>
  <c r="H683" i="6" s="1"/>
  <c r="H684" i="6" s="1"/>
  <c r="H685" i="6" s="1"/>
  <c r="H686" i="6" s="1"/>
  <c r="H687" i="6" s="1"/>
  <c r="H688" i="6" s="1"/>
  <c r="H689" i="6" s="1"/>
  <c r="H690" i="6" s="1"/>
  <c r="H691" i="6" s="1"/>
  <c r="H692" i="6" s="1"/>
  <c r="H693" i="6" s="1"/>
  <c r="H694" i="6" s="1"/>
  <c r="H695" i="6" s="1"/>
  <c r="H696" i="6" s="1"/>
  <c r="H697" i="6" s="1"/>
  <c r="H698" i="6" s="1"/>
  <c r="H699" i="6" s="1"/>
  <c r="H700" i="6" s="1"/>
  <c r="H701" i="6" s="1"/>
  <c r="H702" i="6" s="1"/>
  <c r="H703" i="6" s="1"/>
  <c r="H704" i="6" s="1"/>
  <c r="H705" i="6" s="1"/>
  <c r="H706" i="6" s="1"/>
  <c r="H707" i="6" s="1"/>
  <c r="H708" i="6" s="1"/>
  <c r="H709" i="6" s="1"/>
  <c r="H710" i="6" s="1"/>
  <c r="H711" i="6" s="1"/>
  <c r="H712" i="6" s="1"/>
  <c r="H713" i="6" s="1"/>
  <c r="H714" i="6" s="1"/>
  <c r="H715" i="6" s="1"/>
  <c r="H716" i="6" s="1"/>
  <c r="H717" i="6" s="1"/>
  <c r="H718" i="6" s="1"/>
  <c r="H719" i="6" s="1"/>
  <c r="H720" i="6" s="1"/>
  <c r="H721" i="6" s="1"/>
  <c r="H722" i="6" s="1"/>
  <c r="H723" i="6" s="1"/>
  <c r="H724" i="6" s="1"/>
  <c r="H725" i="6" s="1"/>
  <c r="H726" i="6" s="1"/>
  <c r="H727" i="6" s="1"/>
  <c r="H728" i="6" s="1"/>
  <c r="H729" i="6" s="1"/>
  <c r="H730" i="6" s="1"/>
  <c r="H731" i="6" s="1"/>
  <c r="H732" i="6" s="1"/>
  <c r="H733" i="6" s="1"/>
  <c r="H734" i="6" s="1"/>
  <c r="H735" i="6" s="1"/>
  <c r="H736" i="6" s="1"/>
  <c r="H737" i="6" s="1"/>
  <c r="H738" i="6" s="1"/>
  <c r="H739" i="6" s="1"/>
  <c r="H740" i="6" s="1"/>
  <c r="H741" i="6" s="1"/>
  <c r="H742" i="6" s="1"/>
  <c r="H743" i="6" s="1"/>
  <c r="H744" i="6" s="1"/>
  <c r="H745" i="6" s="1"/>
  <c r="H746" i="6" s="1"/>
  <c r="H747" i="6" s="1"/>
  <c r="H748" i="6" s="1"/>
  <c r="H749" i="6" s="1"/>
  <c r="H750" i="6" s="1"/>
  <c r="H751" i="6" s="1"/>
  <c r="H752" i="6" s="1"/>
  <c r="H753" i="6" s="1"/>
  <c r="H754" i="6" s="1"/>
  <c r="H755" i="6" s="1"/>
  <c r="H756" i="6" s="1"/>
  <c r="H757" i="6" s="1"/>
  <c r="H758" i="6" s="1"/>
  <c r="H759" i="6" s="1"/>
  <c r="H760" i="6" s="1"/>
  <c r="H761" i="6" s="1"/>
  <c r="H762" i="6" s="1"/>
  <c r="H763" i="6" s="1"/>
  <c r="H764" i="6" s="1"/>
  <c r="H765" i="6" s="1"/>
  <c r="H766" i="6" s="1"/>
  <c r="H767" i="6" s="1"/>
  <c r="H768" i="6" s="1"/>
  <c r="H769" i="6" s="1"/>
  <c r="H770" i="6" s="1"/>
  <c r="H771" i="6" s="1"/>
  <c r="H772" i="6" s="1"/>
  <c r="H773" i="6" s="1"/>
  <c r="H774" i="6" s="1"/>
  <c r="H775" i="6" s="1"/>
  <c r="H776" i="6" s="1"/>
  <c r="H777" i="6" s="1"/>
  <c r="H778" i="6" s="1"/>
  <c r="H779" i="6" s="1"/>
  <c r="H780" i="6" s="1"/>
  <c r="H781" i="6" s="1"/>
  <c r="H782" i="6" s="1"/>
  <c r="H783" i="6" s="1"/>
  <c r="H785" i="6" s="1"/>
  <c r="H786" i="6" s="1"/>
  <c r="H787" i="6" s="1"/>
  <c r="H788" i="6" s="1"/>
  <c r="H789" i="6" s="1"/>
  <c r="H790" i="6" s="1"/>
  <c r="H791" i="6" s="1"/>
  <c r="H792" i="6" s="1"/>
  <c r="H793" i="6" s="1"/>
  <c r="H794" i="6" s="1"/>
  <c r="H795" i="6" s="1"/>
  <c r="H796" i="6" s="1"/>
  <c r="H797" i="6" s="1"/>
  <c r="H798" i="6" s="1"/>
  <c r="H799" i="6" s="1"/>
  <c r="H800" i="6" s="1"/>
  <c r="H801" i="6" s="1"/>
  <c r="H802" i="6" s="1"/>
  <c r="H803" i="6" s="1"/>
  <c r="H804" i="6" s="1"/>
  <c r="H805" i="6" s="1"/>
  <c r="H806" i="6" s="1"/>
  <c r="H807" i="6" s="1"/>
  <c r="H808" i="6" s="1"/>
  <c r="H809" i="6" s="1"/>
  <c r="H810" i="6" s="1"/>
  <c r="H811" i="6" s="1"/>
  <c r="H812" i="6" s="1"/>
  <c r="H813" i="6" s="1"/>
  <c r="H814" i="6" s="1"/>
  <c r="H815" i="6" s="1"/>
  <c r="I450" i="6" s="1"/>
  <c r="K1410" i="6"/>
  <c r="K875" i="6"/>
  <c r="K874" i="6"/>
  <c r="K876" i="6"/>
  <c r="K877" i="6"/>
  <c r="O1147" i="6"/>
  <c r="O1290" i="6" s="1"/>
  <c r="N1290" i="6"/>
  <c r="N1311" i="6" s="1"/>
  <c r="O1092" i="6"/>
  <c r="N1752" i="6"/>
  <c r="N1807" i="6" s="1"/>
  <c r="N1735" i="6"/>
  <c r="N1790" i="6" s="1"/>
  <c r="O1130" i="6"/>
  <c r="N1273" i="6"/>
  <c r="O1075" i="6"/>
  <c r="S1477" i="6"/>
  <c r="S1587" i="6" s="1"/>
  <c r="S1642" i="6" s="1"/>
  <c r="N1335" i="6"/>
  <c r="N1387" i="6" s="1"/>
  <c r="N1211" i="6"/>
  <c r="P1068" i="6"/>
  <c r="O1266" i="6"/>
  <c r="O1728" i="6"/>
  <c r="O1783" i="6" s="1"/>
  <c r="P1123" i="6"/>
  <c r="M1393" i="6"/>
  <c r="O1358" i="6"/>
  <c r="Q1692" i="6"/>
  <c r="Q1687" i="6"/>
  <c r="N1299" i="6"/>
  <c r="N1898" i="6"/>
  <c r="N1186" i="6"/>
  <c r="I15" i="91"/>
  <c r="P1739" i="6"/>
  <c r="P1794" i="6" s="1"/>
  <c r="Q1134" i="6"/>
  <c r="Q1079" i="6"/>
  <c r="P1277" i="6"/>
  <c r="P1889" i="6"/>
  <c r="P1177" i="6"/>
  <c r="P1912" i="6"/>
  <c r="P1200" i="6"/>
  <c r="P1722" i="6"/>
  <c r="P1777" i="6" s="1"/>
  <c r="Q1062" i="6"/>
  <c r="Q1117" i="6"/>
  <c r="P1260" i="6"/>
  <c r="R1494" i="6"/>
  <c r="R1604" i="6" s="1"/>
  <c r="R1659" i="6" s="1"/>
  <c r="O1871" i="6"/>
  <c r="O1920" i="6" s="1"/>
  <c r="O1159" i="6"/>
  <c r="N1736" i="6"/>
  <c r="N1791" i="6" s="1"/>
  <c r="O1131" i="6"/>
  <c r="N1274" i="6"/>
  <c r="O1076" i="6"/>
  <c r="G7" i="91"/>
  <c r="I1410" i="6"/>
  <c r="I1411" i="6" s="1"/>
  <c r="L49" i="6"/>
  <c r="L47" i="6"/>
  <c r="N48" i="6" s="1"/>
  <c r="AM73" i="6" s="1"/>
  <c r="AM76" i="6" s="1"/>
  <c r="AM77" i="6" s="1"/>
  <c r="O1080" i="6"/>
  <c r="O1190" i="6" s="1"/>
  <c r="N1740" i="6"/>
  <c r="N1795" i="6" s="1"/>
  <c r="N1278" i="6"/>
  <c r="O1135" i="6"/>
  <c r="Q1120" i="6"/>
  <c r="Q1065" i="6"/>
  <c r="P1725" i="6"/>
  <c r="P1780" i="6" s="1"/>
  <c r="P1263" i="6"/>
  <c r="O1726" i="6"/>
  <c r="O1781" i="6" s="1"/>
  <c r="P1066" i="6"/>
  <c r="P1121" i="6"/>
  <c r="O1264" i="6"/>
  <c r="O1305" i="6" s="1"/>
  <c r="R1504" i="6"/>
  <c r="R1614" i="6" s="1"/>
  <c r="R1669" i="6" s="1"/>
  <c r="P1878" i="6"/>
  <c r="P1166" i="6"/>
  <c r="S1482" i="6"/>
  <c r="S1592" i="6" s="1"/>
  <c r="S1647" i="6" s="1"/>
  <c r="M77" i="6"/>
  <c r="P1864" i="6"/>
  <c r="P1152" i="6"/>
  <c r="P1089" i="6"/>
  <c r="P1144" i="6"/>
  <c r="O1749" i="6"/>
  <c r="O1804" i="6" s="1"/>
  <c r="O1287" i="6"/>
  <c r="L1395" i="6"/>
  <c r="L1408" i="6"/>
  <c r="J25" i="91" s="1"/>
  <c r="N1185" i="6"/>
  <c r="N1897" i="6"/>
  <c r="N1928" i="6" s="1"/>
  <c r="P1189" i="6"/>
  <c r="P1901" i="6"/>
  <c r="M1932" i="6"/>
  <c r="M1927" i="6"/>
  <c r="L1817" i="6"/>
  <c r="L1818" i="6" s="1"/>
  <c r="K862" i="6"/>
  <c r="R1126" i="6"/>
  <c r="R1071" i="6"/>
  <c r="Q1731" i="6"/>
  <c r="Q1786" i="6" s="1"/>
  <c r="Q1269" i="6"/>
  <c r="S1014" i="6"/>
  <c r="S959" i="6"/>
  <c r="Q1067" i="6"/>
  <c r="Q1122" i="6"/>
  <c r="P1727" i="6"/>
  <c r="P1782" i="6" s="1"/>
  <c r="P1265" i="6"/>
  <c r="P1892" i="6"/>
  <c r="P1180" i="6"/>
  <c r="R1515" i="6"/>
  <c r="R1625" i="6" s="1"/>
  <c r="R1680" i="6" s="1"/>
  <c r="R1498" i="6"/>
  <c r="R1608" i="6" s="1"/>
  <c r="R1663" i="6" s="1"/>
  <c r="Q1145" i="6"/>
  <c r="P1750" i="6"/>
  <c r="P1805" i="6" s="1"/>
  <c r="Q1090" i="6"/>
  <c r="P1288" i="6"/>
  <c r="O1925" i="6"/>
  <c r="L1389" i="6"/>
  <c r="L1379" i="6"/>
  <c r="L1406" i="6"/>
  <c r="P1707" i="6"/>
  <c r="P1762" i="6" s="1"/>
  <c r="Q1102" i="6"/>
  <c r="Q1047" i="6"/>
  <c r="P1245" i="6"/>
  <c r="O1348" i="6"/>
  <c r="O1171" i="6"/>
  <c r="O1215" i="6" s="1"/>
  <c r="O1883" i="6"/>
  <c r="O1924" i="6" s="1"/>
  <c r="F7" i="91"/>
  <c r="H1410" i="6"/>
  <c r="H1411" i="6" s="1"/>
  <c r="P1104" i="6"/>
  <c r="P1247" i="6" s="1"/>
  <c r="P1049" i="6"/>
  <c r="O1709" i="6"/>
  <c r="O1764" i="6" s="1"/>
  <c r="O1247" i="6"/>
  <c r="O1299" i="6" s="1"/>
  <c r="I1400" i="6"/>
  <c r="I1401" i="6" s="1"/>
  <c r="N32" i="6"/>
  <c r="N45" i="6" s="1"/>
  <c r="N47" i="6" s="1"/>
  <c r="M45" i="6"/>
  <c r="M47" i="6" s="1"/>
  <c r="P1887" i="6"/>
  <c r="P1175" i="6"/>
  <c r="M1367" i="6"/>
  <c r="S976" i="6"/>
  <c r="S1031" i="6"/>
  <c r="M1387" i="6"/>
  <c r="K923" i="6"/>
  <c r="K922" i="6"/>
  <c r="K925" i="6"/>
  <c r="K924" i="6"/>
  <c r="S1518" i="6"/>
  <c r="S1628" i="6" s="1"/>
  <c r="S1683" i="6" s="1"/>
  <c r="N1202" i="6"/>
  <c r="N1223" i="6" s="1"/>
  <c r="N1914" i="6"/>
  <c r="N1932" i="6" s="1"/>
  <c r="Q1097" i="6"/>
  <c r="Q1042" i="6"/>
  <c r="P1702" i="6"/>
  <c r="P1757" i="6" s="1"/>
  <c r="P1240" i="6"/>
  <c r="O1199" i="6"/>
  <c r="O1911" i="6"/>
  <c r="M1320" i="6"/>
  <c r="M1307" i="6"/>
  <c r="K865" i="6"/>
  <c r="Q1893" i="6"/>
  <c r="Q1181" i="6"/>
  <c r="R1505" i="6"/>
  <c r="R1615" i="6" s="1"/>
  <c r="R1670" i="6" s="1"/>
  <c r="Q1072" i="6"/>
  <c r="P1270" i="6"/>
  <c r="P1732" i="6"/>
  <c r="P1787" i="6" s="1"/>
  <c r="Q1127" i="6"/>
  <c r="N1877" i="6"/>
  <c r="N1165" i="6"/>
  <c r="R1521" i="6"/>
  <c r="R1631" i="6" s="1"/>
  <c r="R1686" i="6" s="1"/>
  <c r="P1884" i="6"/>
  <c r="P1172" i="6"/>
  <c r="R1511" i="6"/>
  <c r="R1621" i="6" s="1"/>
  <c r="R1676" i="6" s="1"/>
  <c r="R1478" i="6"/>
  <c r="R1588" i="6" s="1"/>
  <c r="R1643" i="6" s="1"/>
  <c r="M1308" i="6"/>
  <c r="N1305" i="6"/>
  <c r="K1834" i="6"/>
  <c r="K1833" i="6"/>
  <c r="K1832" i="6"/>
  <c r="K1835" i="6"/>
  <c r="K855" i="6"/>
  <c r="I32" i="91" s="1"/>
  <c r="K853" i="6"/>
  <c r="I14" i="91" s="1"/>
  <c r="K854" i="6"/>
  <c r="I23" i="91" s="1"/>
  <c r="K852" i="6"/>
  <c r="K888" i="6"/>
  <c r="K887" i="6"/>
  <c r="K889" i="6"/>
  <c r="K886" i="6"/>
  <c r="K913" i="6"/>
  <c r="K912" i="6"/>
  <c r="K910" i="6"/>
  <c r="K911" i="6"/>
  <c r="K900" i="6"/>
  <c r="K899" i="6"/>
  <c r="K901" i="6"/>
  <c r="K898" i="6"/>
  <c r="M1815" i="6"/>
  <c r="M1378" i="6"/>
  <c r="M1223" i="6"/>
  <c r="P1252" i="6"/>
  <c r="Q1054" i="6"/>
  <c r="Q1109" i="6"/>
  <c r="P1714" i="6"/>
  <c r="P1769" i="6" s="1"/>
  <c r="Q1070" i="6"/>
  <c r="Q1125" i="6"/>
  <c r="P1730" i="6"/>
  <c r="P1785" i="6" s="1"/>
  <c r="P1268" i="6"/>
  <c r="P1304" i="6" s="1"/>
  <c r="S1011" i="6"/>
  <c r="S956" i="6"/>
  <c r="M1321" i="6"/>
  <c r="O1342" i="6"/>
  <c r="R1510" i="6"/>
  <c r="R1620" i="6" s="1"/>
  <c r="R1675" i="6" s="1"/>
  <c r="S1472" i="6"/>
  <c r="S1582" i="6" s="1"/>
  <c r="S1637" i="6" s="1"/>
  <c r="R1514" i="6"/>
  <c r="R1624" i="6" s="1"/>
  <c r="R1679" i="6" s="1"/>
  <c r="P1894" i="6"/>
  <c r="P1182" i="6"/>
  <c r="P1869" i="6"/>
  <c r="P1157" i="6"/>
  <c r="O1216" i="6"/>
  <c r="O1356" i="6"/>
  <c r="O1392" i="6" s="1"/>
  <c r="N1891" i="6"/>
  <c r="N1927" i="6" s="1"/>
  <c r="N1179" i="6"/>
  <c r="N1218" i="6" s="1"/>
  <c r="M1362" i="6"/>
  <c r="M1220" i="6"/>
  <c r="M1366" i="6"/>
  <c r="M1922" i="6"/>
  <c r="L1312" i="6"/>
  <c r="L1313" i="6" s="1"/>
  <c r="H1400" i="6"/>
  <c r="H1401" i="6" s="1"/>
  <c r="O1353" i="6"/>
  <c r="S1064" i="6"/>
  <c r="R1262" i="6"/>
  <c r="S1119" i="6"/>
  <c r="R1724" i="6"/>
  <c r="R1779" i="6" s="1"/>
  <c r="S944" i="6"/>
  <c r="S999" i="6"/>
  <c r="N1352" i="6"/>
  <c r="N1217" i="6"/>
  <c r="N1903" i="6"/>
  <c r="N1191" i="6"/>
  <c r="P1168" i="6"/>
  <c r="M1808" i="6"/>
  <c r="O1124" i="6"/>
  <c r="N1267" i="6"/>
  <c r="N1319" i="6" s="1"/>
  <c r="O1069" i="6"/>
  <c r="N1729" i="6"/>
  <c r="N1784" i="6" s="1"/>
  <c r="N1814" i="6" s="1"/>
  <c r="M1929" i="6"/>
  <c r="O1178" i="6"/>
  <c r="O1890" i="6"/>
  <c r="O1351" i="6"/>
  <c r="O1340" i="6"/>
  <c r="P1357" i="6"/>
  <c r="P1061" i="6"/>
  <c r="O1259" i="6"/>
  <c r="O1303" i="6" s="1"/>
  <c r="P1116" i="6"/>
  <c r="O1721" i="6"/>
  <c r="O1776" i="6" s="1"/>
  <c r="R1886" i="6"/>
  <c r="R1174" i="6"/>
  <c r="O1136" i="6"/>
  <c r="N1279" i="6"/>
  <c r="O1081" i="6"/>
  <c r="N1741" i="6"/>
  <c r="N1796" i="6" s="1"/>
  <c r="R1507" i="6"/>
  <c r="R1617" i="6" s="1"/>
  <c r="R1672" i="6" s="1"/>
  <c r="M1361" i="6"/>
  <c r="M1232" i="6"/>
  <c r="M1219" i="6"/>
  <c r="S993" i="6"/>
  <c r="S938" i="6"/>
  <c r="O1055" i="6"/>
  <c r="O1110" i="6"/>
  <c r="N1253" i="6"/>
  <c r="N1715" i="6"/>
  <c r="N1770" i="6" s="1"/>
  <c r="S1492" i="6"/>
  <c r="S1602" i="6" s="1"/>
  <c r="S1657" i="6" s="1"/>
  <c r="S1009" i="6"/>
  <c r="S954" i="6"/>
  <c r="R1516" i="6"/>
  <c r="R1626" i="6" s="1"/>
  <c r="R1681" i="6" s="1"/>
  <c r="M1213" i="6"/>
  <c r="M1341" i="6"/>
  <c r="M1203" i="6"/>
  <c r="M1230" i="6"/>
  <c r="O1333" i="6"/>
  <c r="N1375" i="6"/>
  <c r="R1517" i="6"/>
  <c r="R1627" i="6" s="1"/>
  <c r="R1682" i="6" s="1"/>
  <c r="L1322" i="6"/>
  <c r="L1323" i="6" s="1"/>
  <c r="P1696" i="6"/>
  <c r="P1697" i="6" s="1"/>
  <c r="S1513" i="6"/>
  <c r="S1623" i="6" s="1"/>
  <c r="S1678" i="6" s="1"/>
  <c r="S1497" i="6"/>
  <c r="S1607" i="6" s="1"/>
  <c r="S1662" i="6" s="1"/>
  <c r="O1365" i="6"/>
  <c r="O1372" i="6" l="1"/>
  <c r="Q179" i="9"/>
  <c r="P179" i="9"/>
  <c r="N1813" i="6"/>
  <c r="S179" i="9"/>
  <c r="S205" i="9"/>
  <c r="R179" i="9"/>
  <c r="R205" i="9"/>
  <c r="O179" i="9"/>
  <c r="C113" i="78"/>
  <c r="C112" i="78" s="1"/>
  <c r="D77" i="78"/>
  <c r="H77" i="78" s="1"/>
  <c r="N51" i="6"/>
  <c r="N1978" i="6"/>
  <c r="M51" i="6"/>
  <c r="M1978" i="6"/>
  <c r="M1966" i="6"/>
  <c r="M1954" i="6"/>
  <c r="M1942" i="6"/>
  <c r="T51" i="6"/>
  <c r="L51" i="6"/>
  <c r="L1978" i="6"/>
  <c r="L1966" i="6"/>
  <c r="L1954" i="6"/>
  <c r="L1942" i="6"/>
  <c r="G51" i="6"/>
  <c r="E51" i="6"/>
  <c r="F51" i="6"/>
  <c r="I51" i="6"/>
  <c r="D51" i="6"/>
  <c r="J51" i="6"/>
  <c r="H51" i="6"/>
  <c r="C51" i="6"/>
  <c r="K51" i="6"/>
  <c r="C354" i="78"/>
  <c r="D113" i="78"/>
  <c r="D112" i="78" s="1"/>
  <c r="N1966" i="6"/>
  <c r="N1954" i="6"/>
  <c r="N1942" i="6"/>
  <c r="O73" i="6"/>
  <c r="P1925" i="6"/>
  <c r="N49" i="6"/>
  <c r="P73" i="6"/>
  <c r="N1296" i="6"/>
  <c r="N1318" i="6"/>
  <c r="O1377" i="6"/>
  <c r="O1371" i="6"/>
  <c r="Q1334" i="6"/>
  <c r="R1143" i="6"/>
  <c r="R1748" i="6" s="1"/>
  <c r="R1803" i="6" s="1"/>
  <c r="S934" i="6"/>
  <c r="S989" i="6"/>
  <c r="S1033" i="6"/>
  <c r="S978" i="6"/>
  <c r="F111" i="78"/>
  <c r="F112" i="78" s="1"/>
  <c r="E111" i="78"/>
  <c r="C94" i="78"/>
  <c r="H94" i="78" s="1"/>
  <c r="R1693" i="6"/>
  <c r="R1058" i="6"/>
  <c r="R1113" i="6"/>
  <c r="Q1718" i="6"/>
  <c r="Q1773" i="6" s="1"/>
  <c r="Q1256" i="6"/>
  <c r="Q1880" i="6"/>
  <c r="G285" i="78"/>
  <c r="K1411" i="6"/>
  <c r="K1401" i="6"/>
  <c r="S968" i="6"/>
  <c r="S1023" i="6"/>
  <c r="S1027" i="6"/>
  <c r="S972" i="6"/>
  <c r="L1234" i="6"/>
  <c r="L1235" i="6" s="1"/>
  <c r="H43" i="91"/>
  <c r="E43" i="91"/>
  <c r="I43" i="91"/>
  <c r="I7" i="91"/>
  <c r="N84" i="6"/>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O82" i="6" s="1"/>
  <c r="O83" i="6" s="1"/>
  <c r="F285" i="78"/>
  <c r="D285" i="78"/>
  <c r="C285" i="78"/>
  <c r="E285" i="78"/>
  <c r="S1496" i="6"/>
  <c r="S1606" i="6" s="1"/>
  <c r="S1661" i="6" s="1"/>
  <c r="S1503" i="6"/>
  <c r="S1613" i="6" s="1"/>
  <c r="S1668" i="6" s="1"/>
  <c r="L838" i="6"/>
  <c r="F97" i="78"/>
  <c r="F96" i="78" s="1"/>
  <c r="F98" i="78" s="1"/>
  <c r="L1225" i="6"/>
  <c r="D97" i="78"/>
  <c r="D96" i="78" s="1"/>
  <c r="D98" i="78" s="1"/>
  <c r="S1519" i="6"/>
  <c r="S1629" i="6" s="1"/>
  <c r="S1684" i="6" s="1"/>
  <c r="Q1748" i="6"/>
  <c r="Q1803" i="6" s="1"/>
  <c r="S1488" i="6"/>
  <c r="S1598" i="6" s="1"/>
  <c r="S1653" i="6" s="1"/>
  <c r="Q1286" i="6"/>
  <c r="Q1374" i="6" s="1"/>
  <c r="R1692" i="6"/>
  <c r="O1370" i="6"/>
  <c r="G84" i="78"/>
  <c r="H95" i="78"/>
  <c r="D107" i="78"/>
  <c r="D108" i="78" s="1"/>
  <c r="G85" i="78"/>
  <c r="H85" i="78" s="1"/>
  <c r="H139" i="78"/>
  <c r="M1394" i="6"/>
  <c r="O1360" i="6"/>
  <c r="R1687" i="6"/>
  <c r="Q1910" i="6"/>
  <c r="N1368" i="6"/>
  <c r="N1398" i="6" s="1"/>
  <c r="O1363" i="6"/>
  <c r="P1896" i="6"/>
  <c r="P1184" i="6"/>
  <c r="Q1129" i="6"/>
  <c r="Q1074" i="6"/>
  <c r="P1272" i="6"/>
  <c r="P1734" i="6"/>
  <c r="P1789" i="6" s="1"/>
  <c r="P1351" i="6"/>
  <c r="N1922" i="6"/>
  <c r="O1331" i="6"/>
  <c r="O1385" i="6" s="1"/>
  <c r="O1297" i="6"/>
  <c r="Q1045" i="6"/>
  <c r="P1705" i="6"/>
  <c r="P1760" i="6" s="1"/>
  <c r="P1243" i="6"/>
  <c r="P1297" i="6" s="1"/>
  <c r="Q1100" i="6"/>
  <c r="P1867" i="6"/>
  <c r="P1918" i="6" s="1"/>
  <c r="P1155" i="6"/>
  <c r="Q1077" i="6"/>
  <c r="P1275" i="6"/>
  <c r="Q1132" i="6"/>
  <c r="P1737" i="6"/>
  <c r="P1792" i="6" s="1"/>
  <c r="O1210" i="6"/>
  <c r="O1338" i="6"/>
  <c r="O1386" i="6" s="1"/>
  <c r="Q1720" i="6"/>
  <c r="Q1775" i="6" s="1"/>
  <c r="R1115" i="6"/>
  <c r="Q1258" i="6"/>
  <c r="R1060" i="6"/>
  <c r="P1137" i="6"/>
  <c r="P1082" i="6"/>
  <c r="O1280" i="6"/>
  <c r="O1310" i="6" s="1"/>
  <c r="O1742" i="6"/>
  <c r="O1797" i="6" s="1"/>
  <c r="P1187" i="6"/>
  <c r="P1899" i="6"/>
  <c r="O1359" i="6"/>
  <c r="P1271" i="6"/>
  <c r="P1733" i="6"/>
  <c r="P1788" i="6" s="1"/>
  <c r="Q1128" i="6"/>
  <c r="Q1073" i="6"/>
  <c r="P1196" i="6"/>
  <c r="P1908" i="6"/>
  <c r="P1162" i="6"/>
  <c r="P1874" i="6"/>
  <c r="P1919" i="6" s="1"/>
  <c r="P1745" i="6"/>
  <c r="P1800" i="6" s="1"/>
  <c r="Q1085" i="6"/>
  <c r="Q1140" i="6"/>
  <c r="P1283" i="6"/>
  <c r="Q1882" i="6"/>
  <c r="Q1170" i="6"/>
  <c r="O1904" i="6"/>
  <c r="O1931" i="6" s="1"/>
  <c r="O1192" i="6"/>
  <c r="O1222" i="6" s="1"/>
  <c r="P1346" i="6"/>
  <c r="N1816" i="6"/>
  <c r="P1895" i="6"/>
  <c r="P1183" i="6"/>
  <c r="Q1141" i="6"/>
  <c r="Q1086" i="6"/>
  <c r="P1284" i="6"/>
  <c r="P1746" i="6"/>
  <c r="P1801" i="6" s="1"/>
  <c r="P1250" i="6"/>
  <c r="P1298" i="6" s="1"/>
  <c r="P1712" i="6"/>
  <c r="P1767" i="6" s="1"/>
  <c r="Q1052" i="6"/>
  <c r="Q1107" i="6"/>
  <c r="P1195" i="6"/>
  <c r="P1907" i="6"/>
  <c r="M1409" i="6"/>
  <c r="K34" i="91" s="1"/>
  <c r="R1350" i="6"/>
  <c r="N1321" i="6"/>
  <c r="P1336" i="6"/>
  <c r="N1301" i="6"/>
  <c r="M1399" i="6"/>
  <c r="N1345" i="6"/>
  <c r="M1389" i="6"/>
  <c r="R1332" i="6"/>
  <c r="P1879" i="6"/>
  <c r="P1167" i="6"/>
  <c r="P1282" i="6"/>
  <c r="Q1139" i="6"/>
  <c r="Q1084" i="6"/>
  <c r="P1744" i="6"/>
  <c r="P1799" i="6" s="1"/>
  <c r="O1193" i="6"/>
  <c r="O1905" i="6"/>
  <c r="O1930" i="6" s="1"/>
  <c r="O1373" i="6"/>
  <c r="P1333" i="6"/>
  <c r="R1133" i="6"/>
  <c r="R1078" i="6"/>
  <c r="Q1276" i="6"/>
  <c r="Q1738" i="6"/>
  <c r="Q1793" i="6" s="1"/>
  <c r="N1369" i="6"/>
  <c r="N1397" i="6" s="1"/>
  <c r="N1221" i="6"/>
  <c r="Q1112" i="6"/>
  <c r="Q1057" i="6"/>
  <c r="P1255" i="6"/>
  <c r="P1300" i="6" s="1"/>
  <c r="P1717" i="6"/>
  <c r="P1772" i="6" s="1"/>
  <c r="P1194" i="6"/>
  <c r="P1906" i="6"/>
  <c r="O1881" i="6"/>
  <c r="O1169" i="6"/>
  <c r="M1224" i="6"/>
  <c r="M1225" i="6" s="1"/>
  <c r="P1365" i="6"/>
  <c r="O1153" i="6"/>
  <c r="O1865" i="6"/>
  <c r="O1917" i="6" s="1"/>
  <c r="O1875" i="6"/>
  <c r="O1923" i="6" s="1"/>
  <c r="S1103" i="6"/>
  <c r="S1048" i="6"/>
  <c r="R1246" i="6"/>
  <c r="R1708" i="6"/>
  <c r="R1763" i="6" s="1"/>
  <c r="O1257" i="6"/>
  <c r="P1059" i="6"/>
  <c r="P1114" i="6"/>
  <c r="O1719" i="6"/>
  <c r="O1774" i="6" s="1"/>
  <c r="O1743" i="6"/>
  <c r="O1798" i="6" s="1"/>
  <c r="P1138" i="6"/>
  <c r="P1083" i="6"/>
  <c r="O1281" i="6"/>
  <c r="O1309" i="6" s="1"/>
  <c r="P1909" i="6"/>
  <c r="P1197" i="6"/>
  <c r="N1339" i="6"/>
  <c r="N1390" i="6" s="1"/>
  <c r="N1214" i="6"/>
  <c r="Q1248" i="6"/>
  <c r="R1050" i="6"/>
  <c r="R1105" i="6"/>
  <c r="Q1710" i="6"/>
  <c r="Q1765" i="6" s="1"/>
  <c r="Q1900" i="6"/>
  <c r="Q1188" i="6"/>
  <c r="P1043" i="6"/>
  <c r="O1241" i="6"/>
  <c r="O1703" i="6"/>
  <c r="O1758" i="6" s="1"/>
  <c r="P1098" i="6"/>
  <c r="O1251" i="6"/>
  <c r="O1302" i="6" s="1"/>
  <c r="O1713" i="6"/>
  <c r="O1768" i="6" s="1"/>
  <c r="P1053" i="6"/>
  <c r="P1108" i="6"/>
  <c r="P1913" i="6"/>
  <c r="P1201" i="6"/>
  <c r="N1231" i="6"/>
  <c r="Q1337" i="6"/>
  <c r="Q1160" i="6"/>
  <c r="Q1872" i="6"/>
  <c r="P1364" i="6"/>
  <c r="Q1146" i="6"/>
  <c r="P1751" i="6"/>
  <c r="P1806" i="6" s="1"/>
  <c r="P1289" i="6"/>
  <c r="Q1091" i="6"/>
  <c r="O1343" i="6"/>
  <c r="O1388" i="6" s="1"/>
  <c r="N1329" i="6"/>
  <c r="N1384" i="6" s="1"/>
  <c r="N1208" i="6"/>
  <c r="R1870" i="6"/>
  <c r="R1158" i="6"/>
  <c r="Q1142" i="6"/>
  <c r="Q1087" i="6"/>
  <c r="P1747" i="6"/>
  <c r="P1802" i="6" s="1"/>
  <c r="P1285" i="6"/>
  <c r="S1868" i="6"/>
  <c r="S1156" i="6"/>
  <c r="R1885" i="6"/>
  <c r="R1173" i="6"/>
  <c r="P1344" i="6"/>
  <c r="P1348" i="6"/>
  <c r="S1118" i="6"/>
  <c r="S1063" i="6"/>
  <c r="R1261" i="6"/>
  <c r="R1723" i="6"/>
  <c r="R1778" i="6" s="1"/>
  <c r="N1203" i="6"/>
  <c r="M1312" i="6"/>
  <c r="M1313" i="6" s="1"/>
  <c r="S1106" i="6"/>
  <c r="S1051" i="6"/>
  <c r="R1711" i="6"/>
  <c r="R1766" i="6" s="1"/>
  <c r="R1249" i="6"/>
  <c r="N1306" i="6"/>
  <c r="N1808" i="6"/>
  <c r="M1322" i="6"/>
  <c r="M1323" i="6" s="1"/>
  <c r="P1376" i="6"/>
  <c r="N1366" i="6"/>
  <c r="R1873" i="6"/>
  <c r="R1161" i="6"/>
  <c r="S1706" i="6"/>
  <c r="S1761" i="6" s="1"/>
  <c r="S1244" i="6"/>
  <c r="Q1349" i="6"/>
  <c r="M1933" i="6"/>
  <c r="M1934" i="6" s="1"/>
  <c r="P1110" i="6"/>
  <c r="O1715" i="6"/>
  <c r="O1770" i="6" s="1"/>
  <c r="P1055" i="6"/>
  <c r="O1253" i="6"/>
  <c r="M1408" i="6"/>
  <c r="K25" i="91" s="1"/>
  <c r="M1395" i="6"/>
  <c r="O1903" i="6"/>
  <c r="O1191" i="6"/>
  <c r="P1883" i="6"/>
  <c r="P1924" i="6" s="1"/>
  <c r="P1171" i="6"/>
  <c r="P1215" i="6" s="1"/>
  <c r="S1174" i="6"/>
  <c r="S1886" i="6"/>
  <c r="P1358" i="6"/>
  <c r="Q1168" i="6"/>
  <c r="R1109" i="6"/>
  <c r="Q1252" i="6"/>
  <c r="R1054" i="6"/>
  <c r="Q1714" i="6"/>
  <c r="Q1769" i="6" s="1"/>
  <c r="K1842" i="6"/>
  <c r="S1511" i="6"/>
  <c r="S1621" i="6" s="1"/>
  <c r="S1676" i="6" s="1"/>
  <c r="Q1894" i="6"/>
  <c r="Q1182" i="6"/>
  <c r="O1375" i="6"/>
  <c r="R1042" i="6"/>
  <c r="Q1240" i="6"/>
  <c r="Q1702" i="6"/>
  <c r="Q1757" i="6" s="1"/>
  <c r="R1097" i="6"/>
  <c r="M49" i="6"/>
  <c r="R1102" i="6"/>
  <c r="R1047" i="6"/>
  <c r="Q1707" i="6"/>
  <c r="Q1762" i="6" s="1"/>
  <c r="Q1245" i="6"/>
  <c r="R1090" i="6"/>
  <c r="R1145" i="6"/>
  <c r="Q1750" i="6"/>
  <c r="Q1805" i="6" s="1"/>
  <c r="Q1288" i="6"/>
  <c r="S1126" i="6"/>
  <c r="S1071" i="6"/>
  <c r="R1731" i="6"/>
  <c r="R1786" i="6" s="1"/>
  <c r="R1269" i="6"/>
  <c r="P1287" i="6"/>
  <c r="Q1144" i="6"/>
  <c r="Q1089" i="6"/>
  <c r="P1749" i="6"/>
  <c r="P1804" i="6" s="1"/>
  <c r="O1902" i="6"/>
  <c r="L850" i="6"/>
  <c r="L1830" i="6"/>
  <c r="L909" i="6"/>
  <c r="L908" i="6"/>
  <c r="L839" i="6"/>
  <c r="L921" i="6"/>
  <c r="N73" i="6"/>
  <c r="N76" i="6" s="1"/>
  <c r="G36" i="78" s="1"/>
  <c r="G37" i="78" s="1"/>
  <c r="L1831" i="6"/>
  <c r="L861" i="6"/>
  <c r="L865" i="6" s="1"/>
  <c r="L851" i="6"/>
  <c r="L885" i="6"/>
  <c r="L884" i="6"/>
  <c r="L872" i="6"/>
  <c r="L873" i="6"/>
  <c r="L897" i="6"/>
  <c r="L896" i="6"/>
  <c r="L920" i="6"/>
  <c r="O1898" i="6"/>
  <c r="O1186" i="6"/>
  <c r="O1211" i="6"/>
  <c r="O1335" i="6"/>
  <c r="O1387" i="6" s="1"/>
  <c r="Q1884" i="6"/>
  <c r="Q1172" i="6"/>
  <c r="N1929" i="6"/>
  <c r="P1178" i="6"/>
  <c r="P1890" i="6"/>
  <c r="N1230" i="6"/>
  <c r="N1815" i="6"/>
  <c r="K878" i="6"/>
  <c r="I451" i="6"/>
  <c r="I452" i="6" s="1"/>
  <c r="I453" i="6" s="1"/>
  <c r="I454" i="6" s="1"/>
  <c r="I455" i="6" s="1"/>
  <c r="I456" i="6" s="1"/>
  <c r="I457" i="6" s="1"/>
  <c r="I458" i="6" s="1"/>
  <c r="I459" i="6" s="1"/>
  <c r="I460" i="6" s="1"/>
  <c r="I461" i="6" s="1"/>
  <c r="I462" i="6" s="1"/>
  <c r="I463" i="6" s="1"/>
  <c r="I464" i="6" s="1"/>
  <c r="I465" i="6" s="1"/>
  <c r="I466" i="6" s="1"/>
  <c r="I467" i="6" s="1"/>
  <c r="I468" i="6" s="1"/>
  <c r="I469" i="6" s="1"/>
  <c r="I470" i="6" s="1"/>
  <c r="I471" i="6" s="1"/>
  <c r="I472" i="6" s="1"/>
  <c r="I473" i="6" s="1"/>
  <c r="I474" i="6" s="1"/>
  <c r="I475" i="6" s="1"/>
  <c r="I476" i="6" s="1"/>
  <c r="I477" i="6" s="1"/>
  <c r="I478" i="6" s="1"/>
  <c r="I479" i="6" s="1"/>
  <c r="I480" i="6" s="1"/>
  <c r="I481" i="6" s="1"/>
  <c r="I482" i="6" s="1"/>
  <c r="I483" i="6" s="1"/>
  <c r="I484" i="6" s="1"/>
  <c r="I485" i="6" s="1"/>
  <c r="I486" i="6" s="1"/>
  <c r="I487" i="6" s="1"/>
  <c r="I488" i="6" s="1"/>
  <c r="I489" i="6" s="1"/>
  <c r="I490" i="6" s="1"/>
  <c r="I491" i="6" s="1"/>
  <c r="I492" i="6" s="1"/>
  <c r="I493" i="6" s="1"/>
  <c r="I494" i="6" s="1"/>
  <c r="I495" i="6" s="1"/>
  <c r="I496" i="6" s="1"/>
  <c r="I497" i="6" s="1"/>
  <c r="I498" i="6" s="1"/>
  <c r="I499" i="6" s="1"/>
  <c r="I500" i="6" s="1"/>
  <c r="I501" i="6" s="1"/>
  <c r="I502" i="6" s="1"/>
  <c r="I503" i="6" s="1"/>
  <c r="I504" i="6" s="1"/>
  <c r="I505" i="6" s="1"/>
  <c r="I506" i="6" s="1"/>
  <c r="I507" i="6" s="1"/>
  <c r="I508" i="6" s="1"/>
  <c r="I509" i="6" s="1"/>
  <c r="I510" i="6" s="1"/>
  <c r="I511" i="6" s="1"/>
  <c r="I512" i="6" s="1"/>
  <c r="I513" i="6" s="1"/>
  <c r="I514" i="6" s="1"/>
  <c r="I515" i="6" s="1"/>
  <c r="I516" i="6" s="1"/>
  <c r="I517" i="6" s="1"/>
  <c r="I518" i="6" s="1"/>
  <c r="I519" i="6" s="1"/>
  <c r="I520" i="6" s="1"/>
  <c r="I521" i="6" s="1"/>
  <c r="I522" i="6" s="1"/>
  <c r="I523" i="6" s="1"/>
  <c r="I524" i="6" s="1"/>
  <c r="I525" i="6" s="1"/>
  <c r="I526" i="6" s="1"/>
  <c r="I527" i="6" s="1"/>
  <c r="I528" i="6" s="1"/>
  <c r="I529" i="6" s="1"/>
  <c r="I530" i="6" s="1"/>
  <c r="I531" i="6" s="1"/>
  <c r="I532" i="6" s="1"/>
  <c r="I533" i="6" s="1"/>
  <c r="I534" i="6" s="1"/>
  <c r="I535" i="6" s="1"/>
  <c r="I536" i="6" s="1"/>
  <c r="I537" i="6" s="1"/>
  <c r="I538" i="6" s="1"/>
  <c r="I539" i="6" s="1"/>
  <c r="I540" i="6" s="1"/>
  <c r="I541" i="6" s="1"/>
  <c r="I542" i="6" s="1"/>
  <c r="I543" i="6" s="1"/>
  <c r="I544" i="6" s="1"/>
  <c r="I545" i="6" s="1"/>
  <c r="I546" i="6" s="1"/>
  <c r="I547" i="6" s="1"/>
  <c r="I548" i="6" s="1"/>
  <c r="I549" i="6" s="1"/>
  <c r="I550" i="6" s="1"/>
  <c r="I551" i="6" s="1"/>
  <c r="I552" i="6" s="1"/>
  <c r="I553" i="6" s="1"/>
  <c r="I554" i="6" s="1"/>
  <c r="I555" i="6" s="1"/>
  <c r="I556" i="6" s="1"/>
  <c r="I557" i="6" s="1"/>
  <c r="I558" i="6" s="1"/>
  <c r="I559" i="6" s="1"/>
  <c r="I560" i="6" s="1"/>
  <c r="I561" i="6" s="1"/>
  <c r="I562" i="6" s="1"/>
  <c r="I563" i="6" s="1"/>
  <c r="I564" i="6" s="1"/>
  <c r="I565" i="6" s="1"/>
  <c r="I566" i="6" s="1"/>
  <c r="I567" i="6" s="1"/>
  <c r="I568" i="6" s="1"/>
  <c r="I569" i="6" s="1"/>
  <c r="I570" i="6" s="1"/>
  <c r="I571" i="6" s="1"/>
  <c r="I572" i="6" s="1"/>
  <c r="I573" i="6" s="1"/>
  <c r="I574" i="6" s="1"/>
  <c r="I575" i="6" s="1"/>
  <c r="I576" i="6" s="1"/>
  <c r="I577" i="6" s="1"/>
  <c r="I578" i="6" s="1"/>
  <c r="I579" i="6" s="1"/>
  <c r="I580" i="6" s="1"/>
  <c r="I581" i="6" s="1"/>
  <c r="I582" i="6" s="1"/>
  <c r="I583" i="6" s="1"/>
  <c r="I584" i="6" s="1"/>
  <c r="I585" i="6" s="1"/>
  <c r="I586" i="6" s="1"/>
  <c r="I587" i="6" s="1"/>
  <c r="I588" i="6" s="1"/>
  <c r="I589" i="6" s="1"/>
  <c r="I590" i="6" s="1"/>
  <c r="I591" i="6" s="1"/>
  <c r="I592" i="6" s="1"/>
  <c r="I593" i="6" s="1"/>
  <c r="I594" i="6" s="1"/>
  <c r="I595" i="6" s="1"/>
  <c r="I596" i="6" s="1"/>
  <c r="I597" i="6" s="1"/>
  <c r="I598" i="6" s="1"/>
  <c r="I599" i="6" s="1"/>
  <c r="I600" i="6" s="1"/>
  <c r="I601" i="6" s="1"/>
  <c r="I602" i="6" s="1"/>
  <c r="I603" i="6" s="1"/>
  <c r="I604" i="6" s="1"/>
  <c r="I605" i="6" s="1"/>
  <c r="I606" i="6" s="1"/>
  <c r="I607" i="6" s="1"/>
  <c r="I608" i="6" s="1"/>
  <c r="I609" i="6" s="1"/>
  <c r="I610" i="6" s="1"/>
  <c r="I611" i="6" s="1"/>
  <c r="I612" i="6" s="1"/>
  <c r="I613" i="6" s="1"/>
  <c r="I614" i="6" s="1"/>
  <c r="I615" i="6" s="1"/>
  <c r="I616" i="6" s="1"/>
  <c r="I617" i="6" s="1"/>
  <c r="I618" i="6" s="1"/>
  <c r="I619" i="6" s="1"/>
  <c r="I620" i="6" s="1"/>
  <c r="I621" i="6" s="1"/>
  <c r="I622" i="6" s="1"/>
  <c r="I623" i="6" s="1"/>
  <c r="I624" i="6" s="1"/>
  <c r="I625" i="6" s="1"/>
  <c r="I626" i="6" s="1"/>
  <c r="I627" i="6" s="1"/>
  <c r="I628" i="6" s="1"/>
  <c r="I629" i="6" s="1"/>
  <c r="I630" i="6" s="1"/>
  <c r="I631" i="6" s="1"/>
  <c r="I632" i="6" s="1"/>
  <c r="I633" i="6" s="1"/>
  <c r="I634" i="6" s="1"/>
  <c r="I635" i="6" s="1"/>
  <c r="I636" i="6" s="1"/>
  <c r="I637" i="6" s="1"/>
  <c r="I638" i="6" s="1"/>
  <c r="I639" i="6" s="1"/>
  <c r="I640" i="6" s="1"/>
  <c r="I641" i="6" s="1"/>
  <c r="I642" i="6" s="1"/>
  <c r="I643" i="6" s="1"/>
  <c r="I644" i="6" s="1"/>
  <c r="I645" i="6" s="1"/>
  <c r="I646" i="6" s="1"/>
  <c r="I647" i="6" s="1"/>
  <c r="I648" i="6" s="1"/>
  <c r="I649" i="6" s="1"/>
  <c r="I650" i="6" s="1"/>
  <c r="I651" i="6" s="1"/>
  <c r="I652" i="6" s="1"/>
  <c r="I653" i="6" s="1"/>
  <c r="I654" i="6" s="1"/>
  <c r="I655" i="6" s="1"/>
  <c r="I656" i="6" s="1"/>
  <c r="I657" i="6" s="1"/>
  <c r="I658" i="6" s="1"/>
  <c r="I659" i="6" s="1"/>
  <c r="I660" i="6" s="1"/>
  <c r="I661" i="6" s="1"/>
  <c r="I662" i="6" s="1"/>
  <c r="I663" i="6" s="1"/>
  <c r="I664" i="6" s="1"/>
  <c r="I665" i="6" s="1"/>
  <c r="I666" i="6" s="1"/>
  <c r="I667" i="6" s="1"/>
  <c r="I668" i="6" s="1"/>
  <c r="I669" i="6" s="1"/>
  <c r="I670" i="6" s="1"/>
  <c r="I671" i="6" s="1"/>
  <c r="I672" i="6" s="1"/>
  <c r="I673" i="6" s="1"/>
  <c r="I674" i="6" s="1"/>
  <c r="I675" i="6" s="1"/>
  <c r="I676" i="6" s="1"/>
  <c r="I677" i="6" s="1"/>
  <c r="I678" i="6" s="1"/>
  <c r="I679" i="6" s="1"/>
  <c r="I680" i="6" s="1"/>
  <c r="I681" i="6" s="1"/>
  <c r="I682" i="6" s="1"/>
  <c r="I683" i="6" s="1"/>
  <c r="I684" i="6" s="1"/>
  <c r="I685" i="6" s="1"/>
  <c r="I686" i="6" s="1"/>
  <c r="I687" i="6" s="1"/>
  <c r="I688" i="6" s="1"/>
  <c r="I689" i="6" s="1"/>
  <c r="I690" i="6" s="1"/>
  <c r="I691" i="6" s="1"/>
  <c r="I692" i="6" s="1"/>
  <c r="I693" i="6" s="1"/>
  <c r="I694" i="6" s="1"/>
  <c r="I695" i="6" s="1"/>
  <c r="I696" i="6" s="1"/>
  <c r="I697" i="6" s="1"/>
  <c r="I698" i="6" s="1"/>
  <c r="I699" i="6" s="1"/>
  <c r="I700" i="6" s="1"/>
  <c r="I701" i="6" s="1"/>
  <c r="I702" i="6" s="1"/>
  <c r="I703" i="6" s="1"/>
  <c r="I704" i="6" s="1"/>
  <c r="I705" i="6" s="1"/>
  <c r="I706" i="6" s="1"/>
  <c r="I707" i="6" s="1"/>
  <c r="I708" i="6" s="1"/>
  <c r="I709" i="6" s="1"/>
  <c r="I710" i="6" s="1"/>
  <c r="I711" i="6" s="1"/>
  <c r="I712" i="6" s="1"/>
  <c r="I713" i="6" s="1"/>
  <c r="I714" i="6" s="1"/>
  <c r="I715" i="6" s="1"/>
  <c r="I716" i="6" s="1"/>
  <c r="I717" i="6" s="1"/>
  <c r="I718" i="6" s="1"/>
  <c r="I719" i="6" s="1"/>
  <c r="I720" i="6" s="1"/>
  <c r="I721" i="6" s="1"/>
  <c r="I722" i="6" s="1"/>
  <c r="I723" i="6" s="1"/>
  <c r="I724" i="6" s="1"/>
  <c r="I725" i="6" s="1"/>
  <c r="I726" i="6" s="1"/>
  <c r="I727" i="6" s="1"/>
  <c r="I728" i="6" s="1"/>
  <c r="I729" i="6" s="1"/>
  <c r="I730" i="6" s="1"/>
  <c r="I731" i="6" s="1"/>
  <c r="I732" i="6" s="1"/>
  <c r="I733" i="6" s="1"/>
  <c r="I734" i="6" s="1"/>
  <c r="I735" i="6" s="1"/>
  <c r="I736" i="6" s="1"/>
  <c r="I737" i="6" s="1"/>
  <c r="I738" i="6" s="1"/>
  <c r="I739" i="6" s="1"/>
  <c r="I740" i="6" s="1"/>
  <c r="I741" i="6" s="1"/>
  <c r="I742" i="6" s="1"/>
  <c r="I743" i="6" s="1"/>
  <c r="I744" i="6" s="1"/>
  <c r="I745" i="6" s="1"/>
  <c r="I746" i="6" s="1"/>
  <c r="I747" i="6" s="1"/>
  <c r="I748" i="6" s="1"/>
  <c r="I749" i="6" s="1"/>
  <c r="I750" i="6" s="1"/>
  <c r="I751" i="6" s="1"/>
  <c r="I752" i="6" s="1"/>
  <c r="I753" i="6" s="1"/>
  <c r="I754" i="6" s="1"/>
  <c r="I755" i="6" s="1"/>
  <c r="I756" i="6" s="1"/>
  <c r="I757" i="6" s="1"/>
  <c r="I758" i="6" s="1"/>
  <c r="I759" i="6" s="1"/>
  <c r="I760" i="6" s="1"/>
  <c r="I761" i="6" s="1"/>
  <c r="I762" i="6" s="1"/>
  <c r="I763" i="6" s="1"/>
  <c r="I764" i="6" s="1"/>
  <c r="I765" i="6" s="1"/>
  <c r="I766" i="6" s="1"/>
  <c r="I767" i="6" s="1"/>
  <c r="I768" i="6" s="1"/>
  <c r="I769" i="6" s="1"/>
  <c r="I770" i="6" s="1"/>
  <c r="I771" i="6" s="1"/>
  <c r="I772" i="6" s="1"/>
  <c r="I773" i="6" s="1"/>
  <c r="I774" i="6" s="1"/>
  <c r="I775" i="6" s="1"/>
  <c r="I776" i="6" s="1"/>
  <c r="I777" i="6" s="1"/>
  <c r="I778" i="6" s="1"/>
  <c r="I779" i="6" s="1"/>
  <c r="I780" i="6" s="1"/>
  <c r="I781" i="6" s="1"/>
  <c r="I782" i="6" s="1"/>
  <c r="I783" i="6" s="1"/>
  <c r="I784" i="6" s="1"/>
  <c r="I785" i="6" s="1"/>
  <c r="I786" i="6" s="1"/>
  <c r="I787" i="6" s="1"/>
  <c r="I788" i="6" s="1"/>
  <c r="I789" i="6" s="1"/>
  <c r="I790" i="6" s="1"/>
  <c r="I791" i="6" s="1"/>
  <c r="I792" i="6" s="1"/>
  <c r="I793" i="6" s="1"/>
  <c r="I794" i="6" s="1"/>
  <c r="I795" i="6" s="1"/>
  <c r="I796" i="6" s="1"/>
  <c r="I797" i="6" s="1"/>
  <c r="I798" i="6" s="1"/>
  <c r="I799" i="6" s="1"/>
  <c r="I800" i="6" s="1"/>
  <c r="I801" i="6" s="1"/>
  <c r="I802" i="6" s="1"/>
  <c r="I803" i="6" s="1"/>
  <c r="I804" i="6" s="1"/>
  <c r="I805" i="6" s="1"/>
  <c r="I806" i="6" s="1"/>
  <c r="I807" i="6" s="1"/>
  <c r="I808" i="6" s="1"/>
  <c r="I809" i="6" s="1"/>
  <c r="I810" i="6" s="1"/>
  <c r="I811" i="6" s="1"/>
  <c r="I812" i="6" s="1"/>
  <c r="I813" i="6" s="1"/>
  <c r="I814" i="6" s="1"/>
  <c r="I815" i="6" s="1"/>
  <c r="J450" i="6" s="1"/>
  <c r="Q1166" i="6"/>
  <c r="Q1878" i="6"/>
  <c r="O1877" i="6"/>
  <c r="O1165" i="6"/>
  <c r="O1179" i="6"/>
  <c r="O1231" i="6" s="1"/>
  <c r="O1891" i="6"/>
  <c r="S1510" i="6"/>
  <c r="S1620" i="6" s="1"/>
  <c r="S1675" i="6" s="1"/>
  <c r="R1125" i="6"/>
  <c r="Q1730" i="6"/>
  <c r="Q1785" i="6" s="1"/>
  <c r="R1070" i="6"/>
  <c r="Q1268" i="6"/>
  <c r="Q1304" i="6" s="1"/>
  <c r="Q1876" i="6"/>
  <c r="Q1164" i="6"/>
  <c r="K1843" i="6"/>
  <c r="S1521" i="6"/>
  <c r="S1631" i="6" s="1"/>
  <c r="S1686" i="6" s="1"/>
  <c r="R1072" i="6"/>
  <c r="Q1270" i="6"/>
  <c r="R1127" i="6"/>
  <c r="Q1732" i="6"/>
  <c r="Q1787" i="6" s="1"/>
  <c r="I33" i="91"/>
  <c r="L1410" i="6"/>
  <c r="L1411" i="6" s="1"/>
  <c r="J7" i="91"/>
  <c r="S1515" i="6"/>
  <c r="S1625" i="6" s="1"/>
  <c r="S1680" i="6" s="1"/>
  <c r="P1911" i="6"/>
  <c r="P1199" i="6"/>
  <c r="P1342" i="6"/>
  <c r="Q1066" i="6"/>
  <c r="Q1121" i="6"/>
  <c r="P1726" i="6"/>
  <c r="P1781" i="6" s="1"/>
  <c r="P1264" i="6"/>
  <c r="O1740" i="6"/>
  <c r="O1795" i="6" s="1"/>
  <c r="P1080" i="6"/>
  <c r="P1135" i="6"/>
  <c r="O1278" i="6"/>
  <c r="S1143" i="6"/>
  <c r="R1286" i="6"/>
  <c r="S1088" i="6"/>
  <c r="L1823" i="6"/>
  <c r="N1308" i="6"/>
  <c r="S1494" i="6"/>
  <c r="S1604" i="6" s="1"/>
  <c r="S1659" i="6" s="1"/>
  <c r="M1817" i="6"/>
  <c r="M1818" i="6" s="1"/>
  <c r="N1291" i="6"/>
  <c r="Q1123" i="6"/>
  <c r="Q1068" i="6"/>
  <c r="P1266" i="6"/>
  <c r="P1728" i="6"/>
  <c r="P1783" i="6" s="1"/>
  <c r="O1897" i="6"/>
  <c r="O1928" i="6" s="1"/>
  <c r="O1185" i="6"/>
  <c r="O1914" i="6"/>
  <c r="O1202" i="6"/>
  <c r="O1223" i="6" s="1"/>
  <c r="P1340" i="6"/>
  <c r="S1517" i="6"/>
  <c r="S1627" i="6" s="1"/>
  <c r="S1682" i="6" s="1"/>
  <c r="M1234" i="6"/>
  <c r="M1235" i="6" s="1"/>
  <c r="S1516" i="6"/>
  <c r="S1626" i="6" s="1"/>
  <c r="S1681" i="6" s="1"/>
  <c r="S1507" i="6"/>
  <c r="S1617" i="6" s="1"/>
  <c r="S1672" i="6" s="1"/>
  <c r="P1136" i="6"/>
  <c r="O1279" i="6"/>
  <c r="P1081" i="6"/>
  <c r="O1741" i="6"/>
  <c r="O1796" i="6" s="1"/>
  <c r="Q1061" i="6"/>
  <c r="P1259" i="6"/>
  <c r="P1303" i="6" s="1"/>
  <c r="Q1116" i="6"/>
  <c r="P1721" i="6"/>
  <c r="P1776" i="6" s="1"/>
  <c r="O1354" i="6"/>
  <c r="S1262" i="6"/>
  <c r="S1724" i="6"/>
  <c r="S1779" i="6" s="1"/>
  <c r="Q1892" i="6"/>
  <c r="Q1180" i="6"/>
  <c r="K902" i="6"/>
  <c r="K890" i="6"/>
  <c r="I5" i="91"/>
  <c r="K856" i="6"/>
  <c r="K1844" i="6"/>
  <c r="N1213" i="6"/>
  <c r="N1341" i="6"/>
  <c r="S1505" i="6"/>
  <c r="S1615" i="6" s="1"/>
  <c r="S1670" i="6" s="1"/>
  <c r="M1406" i="6"/>
  <c r="P1871" i="6"/>
  <c r="P1920" i="6" s="1"/>
  <c r="P1159" i="6"/>
  <c r="O1347" i="6"/>
  <c r="O1391" i="6" s="1"/>
  <c r="Q1912" i="6"/>
  <c r="Q1200" i="6"/>
  <c r="S1498" i="6"/>
  <c r="S1608" i="6" s="1"/>
  <c r="S1663" i="6" s="1"/>
  <c r="R1067" i="6"/>
  <c r="R1122" i="6"/>
  <c r="Q1727" i="6"/>
  <c r="Q1782" i="6" s="1"/>
  <c r="Q1265" i="6"/>
  <c r="K866" i="6"/>
  <c r="I6" i="91"/>
  <c r="R1694" i="6"/>
  <c r="P1888" i="6"/>
  <c r="P1926" i="6" s="1"/>
  <c r="P1176" i="6"/>
  <c r="Q1887" i="6"/>
  <c r="Q1175" i="6"/>
  <c r="R1198" i="6"/>
  <c r="R1910" i="6"/>
  <c r="P1076" i="6"/>
  <c r="O1274" i="6"/>
  <c r="P1131" i="6"/>
  <c r="O1736" i="6"/>
  <c r="O1791" i="6" s="1"/>
  <c r="Q1901" i="6"/>
  <c r="Q1189" i="6"/>
  <c r="N1320" i="6"/>
  <c r="N1307" i="6"/>
  <c r="R1111" i="6"/>
  <c r="Q1254" i="6"/>
  <c r="R1056" i="6"/>
  <c r="Q1716" i="6"/>
  <c r="Q1771" i="6" s="1"/>
  <c r="O1217" i="6"/>
  <c r="O1352" i="6"/>
  <c r="P1124" i="6"/>
  <c r="O1267" i="6"/>
  <c r="O1319" i="6" s="1"/>
  <c r="P1069" i="6"/>
  <c r="O1729" i="6"/>
  <c r="O1784" i="6" s="1"/>
  <c r="O1814" i="6" s="1"/>
  <c r="N1367" i="6"/>
  <c r="N1393" i="6"/>
  <c r="M1396" i="6"/>
  <c r="N1355" i="6"/>
  <c r="N1394" i="6" s="1"/>
  <c r="S1514" i="6"/>
  <c r="S1624" i="6" s="1"/>
  <c r="S1679" i="6" s="1"/>
  <c r="K914" i="6"/>
  <c r="K1836" i="6"/>
  <c r="K1841" i="6"/>
  <c r="S1478" i="6"/>
  <c r="S1588" i="6" s="1"/>
  <c r="S1643" i="6" s="1"/>
  <c r="R1695" i="6"/>
  <c r="Q1357" i="6"/>
  <c r="Q1152" i="6"/>
  <c r="Q1864" i="6"/>
  <c r="N1378" i="6"/>
  <c r="N1233" i="6"/>
  <c r="K926" i="6"/>
  <c r="M1379" i="6"/>
  <c r="Q1104" i="6"/>
  <c r="Q1049" i="6"/>
  <c r="P1299" i="6"/>
  <c r="P1709" i="6"/>
  <c r="P1764" i="6" s="1"/>
  <c r="Q1869" i="6"/>
  <c r="Q1157" i="6"/>
  <c r="L1400" i="6"/>
  <c r="P1216" i="6"/>
  <c r="P1356" i="6"/>
  <c r="P1392" i="6" s="1"/>
  <c r="Q1889" i="6"/>
  <c r="Q1177" i="6"/>
  <c r="R1893" i="6"/>
  <c r="R1181" i="6"/>
  <c r="N1361" i="6"/>
  <c r="N1232" i="6"/>
  <c r="N1219" i="6"/>
  <c r="P1328" i="6"/>
  <c r="L1934" i="6"/>
  <c r="S1504" i="6"/>
  <c r="S1614" i="6" s="1"/>
  <c r="S1669" i="6" s="1"/>
  <c r="R1065" i="6"/>
  <c r="R1120" i="6"/>
  <c r="Q1263" i="6"/>
  <c r="Q1725" i="6"/>
  <c r="Q1780" i="6" s="1"/>
  <c r="R1117" i="6"/>
  <c r="R1062" i="6"/>
  <c r="Q1722" i="6"/>
  <c r="Q1777" i="6" s="1"/>
  <c r="Q1260" i="6"/>
  <c r="P1353" i="6"/>
  <c r="R1134" i="6"/>
  <c r="R1079" i="6"/>
  <c r="Q1739" i="6"/>
  <c r="Q1794" i="6" s="1"/>
  <c r="Q1277" i="6"/>
  <c r="N1362" i="6"/>
  <c r="N1220" i="6"/>
  <c r="Q1696" i="6"/>
  <c r="Q1697" i="6" s="1"/>
  <c r="P1130" i="6"/>
  <c r="O1273" i="6"/>
  <c r="P1075" i="6"/>
  <c r="O1735" i="6"/>
  <c r="O1790" i="6" s="1"/>
  <c r="P1147" i="6"/>
  <c r="P1092" i="6"/>
  <c r="O1752" i="6"/>
  <c r="O1807" i="6" s="1"/>
  <c r="H816" i="6"/>
  <c r="G8" i="78" l="1"/>
  <c r="C8" i="78"/>
  <c r="D7" i="78"/>
  <c r="F8" i="78"/>
  <c r="G7" i="78"/>
  <c r="C7" i="78"/>
  <c r="E8" i="78"/>
  <c r="F7" i="78"/>
  <c r="D8" i="78"/>
  <c r="E7" i="78"/>
  <c r="J253" i="78"/>
  <c r="I283" i="78"/>
  <c r="O1230" i="6"/>
  <c r="O1318" i="6"/>
  <c r="O1296" i="6"/>
  <c r="C300" i="78"/>
  <c r="C271" i="82"/>
  <c r="R209" i="9"/>
  <c r="O76" i="6"/>
  <c r="S209" i="9"/>
  <c r="D80" i="78"/>
  <c r="D79" i="78" s="1"/>
  <c r="D81" i="78" s="1"/>
  <c r="C80" i="78"/>
  <c r="C79" i="78" s="1"/>
  <c r="C81" i="78" s="1"/>
  <c r="C281" i="82"/>
  <c r="C336" i="78"/>
  <c r="P76" i="6"/>
  <c r="Q1925" i="6"/>
  <c r="I26" i="78"/>
  <c r="H23" i="78"/>
  <c r="E97" i="78"/>
  <c r="E96" i="78" s="1"/>
  <c r="E98" i="78" s="1"/>
  <c r="I29" i="78"/>
  <c r="C33" i="78"/>
  <c r="H27" i="78"/>
  <c r="H25" i="78"/>
  <c r="I24" i="78"/>
  <c r="I31" i="78"/>
  <c r="H28" i="78"/>
  <c r="I27" i="78"/>
  <c r="H30" i="78"/>
  <c r="I23" i="78"/>
  <c r="H31" i="78"/>
  <c r="I34" i="78"/>
  <c r="H29" i="78"/>
  <c r="I30" i="78"/>
  <c r="H26" i="78"/>
  <c r="H32" i="78"/>
  <c r="I28" i="78"/>
  <c r="I32" i="78"/>
  <c r="E33" i="78"/>
  <c r="G33" i="78"/>
  <c r="I33" i="78" s="1"/>
  <c r="H34" i="78"/>
  <c r="D33" i="78"/>
  <c r="I25" i="78"/>
  <c r="F33" i="78"/>
  <c r="C240" i="78"/>
  <c r="S1748" i="6"/>
  <c r="S1803" i="6" s="1"/>
  <c r="S1058" i="6"/>
  <c r="S1113" i="6"/>
  <c r="R1718" i="6"/>
  <c r="R1773" i="6" s="1"/>
  <c r="R1256" i="6"/>
  <c r="R1880" i="6"/>
  <c r="F43" i="91"/>
  <c r="G43" i="91"/>
  <c r="J43" i="91"/>
  <c r="E113" i="78"/>
  <c r="E112" i="78" s="1"/>
  <c r="Q1346" i="6"/>
  <c r="E87" i="78"/>
  <c r="E86" i="78" s="1"/>
  <c r="E88" i="78" s="1"/>
  <c r="S1693" i="6"/>
  <c r="O84" i="6"/>
  <c r="O85" i="6" s="1"/>
  <c r="O86" i="6" s="1"/>
  <c r="O87" i="6" s="1"/>
  <c r="O88" i="6" s="1"/>
  <c r="O89" i="6" s="1"/>
  <c r="O90" i="6" s="1"/>
  <c r="O91" i="6" s="1"/>
  <c r="O92" i="6" s="1"/>
  <c r="O93" i="6" s="1"/>
  <c r="O94" i="6" s="1"/>
  <c r="O95" i="6" s="1"/>
  <c r="O96" i="6" s="1"/>
  <c r="O97" i="6" s="1"/>
  <c r="O98" i="6" s="1"/>
  <c r="O99" i="6" s="1"/>
  <c r="O100" i="6" s="1"/>
  <c r="O101" i="6" s="1"/>
  <c r="O102" i="6" s="1"/>
  <c r="O103" i="6" s="1"/>
  <c r="O104" i="6" s="1"/>
  <c r="O105" i="6" s="1"/>
  <c r="O106" i="6" s="1"/>
  <c r="O107" i="6" s="1"/>
  <c r="O108" i="6" s="1"/>
  <c r="O109" i="6" s="1"/>
  <c r="O110" i="6" s="1"/>
  <c r="O111" i="6" s="1"/>
  <c r="O112" i="6" s="1"/>
  <c r="O113" i="6" s="1"/>
  <c r="O114" i="6" s="1"/>
  <c r="O115" i="6" s="1"/>
  <c r="O116" i="6" s="1"/>
  <c r="O117" i="6" s="1"/>
  <c r="O118" i="6" s="1"/>
  <c r="O119" i="6" s="1"/>
  <c r="O120" i="6" s="1"/>
  <c r="O121" i="6" s="1"/>
  <c r="O122" i="6" s="1"/>
  <c r="O123" i="6" s="1"/>
  <c r="O124" i="6" s="1"/>
  <c r="O125" i="6" s="1"/>
  <c r="O126" i="6" s="1"/>
  <c r="O127" i="6" s="1"/>
  <c r="O128" i="6" s="1"/>
  <c r="O129" i="6" s="1"/>
  <c r="O130" i="6" s="1"/>
  <c r="O131" i="6" s="1"/>
  <c r="O132" i="6" s="1"/>
  <c r="O133" i="6" s="1"/>
  <c r="O134" i="6" s="1"/>
  <c r="O135" i="6" s="1"/>
  <c r="O136" i="6" s="1"/>
  <c r="O137" i="6" s="1"/>
  <c r="O138" i="6" s="1"/>
  <c r="O139" i="6" s="1"/>
  <c r="O140" i="6" s="1"/>
  <c r="O141" i="6" s="1"/>
  <c r="O142" i="6" s="1"/>
  <c r="O143" i="6" s="1"/>
  <c r="O144" i="6" s="1"/>
  <c r="O145" i="6" s="1"/>
  <c r="O146" i="6" s="1"/>
  <c r="O147" i="6" s="1"/>
  <c r="O148" i="6" s="1"/>
  <c r="O149" i="6" s="1"/>
  <c r="O150" i="6" s="1"/>
  <c r="O151" i="6" s="1"/>
  <c r="O152" i="6" s="1"/>
  <c r="O153" i="6" s="1"/>
  <c r="O154" i="6" s="1"/>
  <c r="O155" i="6" s="1"/>
  <c r="O156" i="6" s="1"/>
  <c r="O157" i="6" s="1"/>
  <c r="O158" i="6" s="1"/>
  <c r="O159" i="6" s="1"/>
  <c r="O160" i="6" s="1"/>
  <c r="O161" i="6" s="1"/>
  <c r="O162" i="6" s="1"/>
  <c r="O163" i="6" s="1"/>
  <c r="O164" i="6" s="1"/>
  <c r="O165" i="6" s="1"/>
  <c r="O166" i="6" s="1"/>
  <c r="O167" i="6" s="1"/>
  <c r="O168" i="6" s="1"/>
  <c r="O169" i="6" s="1"/>
  <c r="O170" i="6" s="1"/>
  <c r="O171" i="6" s="1"/>
  <c r="O172" i="6" s="1"/>
  <c r="O173" i="6" s="1"/>
  <c r="O174" i="6" s="1"/>
  <c r="O175" i="6" s="1"/>
  <c r="O176" i="6" s="1"/>
  <c r="O177" i="6" s="1"/>
  <c r="O178" i="6" s="1"/>
  <c r="O179" i="6" s="1"/>
  <c r="O180" i="6" s="1"/>
  <c r="O181" i="6" s="1"/>
  <c r="O182" i="6" s="1"/>
  <c r="O183" i="6" s="1"/>
  <c r="O184" i="6" s="1"/>
  <c r="O185" i="6" s="1"/>
  <c r="O186" i="6" s="1"/>
  <c r="O187" i="6" s="1"/>
  <c r="O188" i="6" s="1"/>
  <c r="O189" i="6" s="1"/>
  <c r="O190" i="6" s="1"/>
  <c r="O191" i="6" s="1"/>
  <c r="O192" i="6" s="1"/>
  <c r="O193" i="6" s="1"/>
  <c r="O194" i="6" s="1"/>
  <c r="O195" i="6" s="1"/>
  <c r="O196" i="6" s="1"/>
  <c r="O197" i="6" s="1"/>
  <c r="O198" i="6" s="1"/>
  <c r="O199" i="6" s="1"/>
  <c r="O200" i="6" s="1"/>
  <c r="O201" i="6" s="1"/>
  <c r="O202" i="6" s="1"/>
  <c r="O203" i="6" s="1"/>
  <c r="O204" i="6" s="1"/>
  <c r="O205" i="6" s="1"/>
  <c r="O206" i="6" s="1"/>
  <c r="O207" i="6" s="1"/>
  <c r="O208" i="6" s="1"/>
  <c r="O209" i="6" s="1"/>
  <c r="O210" i="6" s="1"/>
  <c r="O211" i="6" s="1"/>
  <c r="O212" i="6" s="1"/>
  <c r="O213" i="6" s="1"/>
  <c r="O214" i="6" s="1"/>
  <c r="O215" i="6" s="1"/>
  <c r="O216" i="6" s="1"/>
  <c r="O217" i="6" s="1"/>
  <c r="O218" i="6" s="1"/>
  <c r="O219" i="6" s="1"/>
  <c r="O220" i="6" s="1"/>
  <c r="O221" i="6" s="1"/>
  <c r="O222" i="6" s="1"/>
  <c r="O223" i="6" s="1"/>
  <c r="O224" i="6" s="1"/>
  <c r="O225" i="6" s="1"/>
  <c r="O226" i="6" s="1"/>
  <c r="O227" i="6" s="1"/>
  <c r="O228" i="6" s="1"/>
  <c r="O229" i="6" s="1"/>
  <c r="O230" i="6" s="1"/>
  <c r="O231" i="6" s="1"/>
  <c r="O232" i="6" s="1"/>
  <c r="O233" i="6" s="1"/>
  <c r="O234" i="6" s="1"/>
  <c r="O235" i="6" s="1"/>
  <c r="O236" i="6" s="1"/>
  <c r="O237" i="6" s="1"/>
  <c r="O238" i="6" s="1"/>
  <c r="O239" i="6" s="1"/>
  <c r="O240" i="6" s="1"/>
  <c r="O241" i="6" s="1"/>
  <c r="O242" i="6" s="1"/>
  <c r="O243" i="6" s="1"/>
  <c r="O244" i="6" s="1"/>
  <c r="O245" i="6" s="1"/>
  <c r="O246" i="6" s="1"/>
  <c r="O247" i="6" s="1"/>
  <c r="O248" i="6" s="1"/>
  <c r="O249" i="6" s="1"/>
  <c r="O250" i="6" s="1"/>
  <c r="O251" i="6" s="1"/>
  <c r="O252" i="6" s="1"/>
  <c r="O253" i="6" s="1"/>
  <c r="O254" i="6" s="1"/>
  <c r="O255" i="6" s="1"/>
  <c r="O256" i="6" s="1"/>
  <c r="O257" i="6" s="1"/>
  <c r="O258" i="6" s="1"/>
  <c r="O259" i="6" s="1"/>
  <c r="O260" i="6" s="1"/>
  <c r="O261" i="6" s="1"/>
  <c r="O262" i="6" s="1"/>
  <c r="O263" i="6" s="1"/>
  <c r="O264" i="6" s="1"/>
  <c r="O265" i="6" s="1"/>
  <c r="O266" i="6" s="1"/>
  <c r="O267" i="6" s="1"/>
  <c r="O268" i="6" s="1"/>
  <c r="O269" i="6" s="1"/>
  <c r="O270" i="6" s="1"/>
  <c r="O271" i="6" s="1"/>
  <c r="O272" i="6" s="1"/>
  <c r="O273" i="6" s="1"/>
  <c r="O274" i="6" s="1"/>
  <c r="O275" i="6" s="1"/>
  <c r="O276" i="6" s="1"/>
  <c r="O277" i="6" s="1"/>
  <c r="O278" i="6" s="1"/>
  <c r="O279" i="6" s="1"/>
  <c r="O280" i="6" s="1"/>
  <c r="O281" i="6" s="1"/>
  <c r="O282" i="6" s="1"/>
  <c r="O283" i="6" s="1"/>
  <c r="O284" i="6" s="1"/>
  <c r="O285" i="6" s="1"/>
  <c r="O286" i="6" s="1"/>
  <c r="O287" i="6" s="1"/>
  <c r="O288" i="6" s="1"/>
  <c r="O289" i="6" s="1"/>
  <c r="O290" i="6" s="1"/>
  <c r="O291" i="6" s="1"/>
  <c r="O292" i="6" s="1"/>
  <c r="O293" i="6" s="1"/>
  <c r="O294" i="6" s="1"/>
  <c r="O295" i="6" s="1"/>
  <c r="O296" i="6" s="1"/>
  <c r="O297" i="6" s="1"/>
  <c r="O298" i="6" s="1"/>
  <c r="O299" i="6" s="1"/>
  <c r="O300" i="6" s="1"/>
  <c r="O301" i="6" s="1"/>
  <c r="O302" i="6" s="1"/>
  <c r="O303" i="6" s="1"/>
  <c r="O304" i="6" s="1"/>
  <c r="O305" i="6" s="1"/>
  <c r="O306" i="6" s="1"/>
  <c r="O307" i="6" s="1"/>
  <c r="O308" i="6" s="1"/>
  <c r="O309" i="6" s="1"/>
  <c r="O310" i="6" s="1"/>
  <c r="O311" i="6" s="1"/>
  <c r="O312" i="6" s="1"/>
  <c r="O313" i="6" s="1"/>
  <c r="O314" i="6" s="1"/>
  <c r="O315" i="6" s="1"/>
  <c r="O316" i="6" s="1"/>
  <c r="O317" i="6" s="1"/>
  <c r="O318" i="6" s="1"/>
  <c r="O319" i="6" s="1"/>
  <c r="O320" i="6" s="1"/>
  <c r="O321" i="6" s="1"/>
  <c r="O322" i="6" s="1"/>
  <c r="O323" i="6" s="1"/>
  <c r="O324" i="6" s="1"/>
  <c r="O325" i="6" s="1"/>
  <c r="O326" i="6" s="1"/>
  <c r="O327" i="6" s="1"/>
  <c r="O328" i="6" s="1"/>
  <c r="O329" i="6" s="1"/>
  <c r="O330" i="6" s="1"/>
  <c r="O331" i="6" s="1"/>
  <c r="O332" i="6" s="1"/>
  <c r="O333" i="6" s="1"/>
  <c r="O334" i="6" s="1"/>
  <c r="O335" i="6" s="1"/>
  <c r="O336" i="6" s="1"/>
  <c r="O337" i="6" s="1"/>
  <c r="O338" i="6" s="1"/>
  <c r="O339" i="6" s="1"/>
  <c r="O340" i="6" s="1"/>
  <c r="O341" i="6" s="1"/>
  <c r="O342" i="6" s="1"/>
  <c r="O343" i="6" s="1"/>
  <c r="O344" i="6" s="1"/>
  <c r="O345" i="6" s="1"/>
  <c r="O346" i="6" s="1"/>
  <c r="O347" i="6" s="1"/>
  <c r="O348" i="6" s="1"/>
  <c r="O349" i="6" s="1"/>
  <c r="O350" i="6" s="1"/>
  <c r="O351" i="6" s="1"/>
  <c r="O352" i="6" s="1"/>
  <c r="O353" i="6" s="1"/>
  <c r="O354" i="6" s="1"/>
  <c r="O355" i="6" s="1"/>
  <c r="O356" i="6" s="1"/>
  <c r="O357" i="6" s="1"/>
  <c r="O358" i="6" s="1"/>
  <c r="O359" i="6" s="1"/>
  <c r="O360" i="6" s="1"/>
  <c r="O361" i="6" s="1"/>
  <c r="O362" i="6" s="1"/>
  <c r="O363" i="6" s="1"/>
  <c r="O364" i="6" s="1"/>
  <c r="O365" i="6" s="1"/>
  <c r="O366" i="6" s="1"/>
  <c r="O367" i="6" s="1"/>
  <c r="O368" i="6" s="1"/>
  <c r="O369" i="6" s="1"/>
  <c r="O370" i="6" s="1"/>
  <c r="O371" i="6" s="1"/>
  <c r="O372" i="6" s="1"/>
  <c r="O373" i="6" s="1"/>
  <c r="O374" i="6" s="1"/>
  <c r="O375" i="6" s="1"/>
  <c r="O376" i="6" s="1"/>
  <c r="O377" i="6" s="1"/>
  <c r="O378" i="6" s="1"/>
  <c r="O379" i="6" s="1"/>
  <c r="O380" i="6" s="1"/>
  <c r="O381" i="6" s="1"/>
  <c r="O382" i="6" s="1"/>
  <c r="O383" i="6" s="1"/>
  <c r="O384" i="6" s="1"/>
  <c r="O385" i="6" s="1"/>
  <c r="O386" i="6" s="1"/>
  <c r="O387" i="6" s="1"/>
  <c r="O388" i="6" s="1"/>
  <c r="O389" i="6" s="1"/>
  <c r="O390" i="6" s="1"/>
  <c r="O391" i="6" s="1"/>
  <c r="O392" i="6" s="1"/>
  <c r="O393" i="6" s="1"/>
  <c r="O394" i="6" s="1"/>
  <c r="O395" i="6" s="1"/>
  <c r="O396" i="6" s="1"/>
  <c r="O397" i="6" s="1"/>
  <c r="O398" i="6" s="1"/>
  <c r="O399" i="6" s="1"/>
  <c r="O400" i="6" s="1"/>
  <c r="O401" i="6" s="1"/>
  <c r="O402" i="6" s="1"/>
  <c r="O403" i="6" s="1"/>
  <c r="O404" i="6" s="1"/>
  <c r="O405" i="6" s="1"/>
  <c r="O406" i="6" s="1"/>
  <c r="O407" i="6" s="1"/>
  <c r="O408" i="6" s="1"/>
  <c r="O409" i="6" s="1"/>
  <c r="O410" i="6" s="1"/>
  <c r="O411" i="6" s="1"/>
  <c r="O412" i="6" s="1"/>
  <c r="O413" i="6" s="1"/>
  <c r="O414" i="6" s="1"/>
  <c r="O415" i="6" s="1"/>
  <c r="O417" i="6" s="1"/>
  <c r="O418" i="6" s="1"/>
  <c r="O419" i="6" s="1"/>
  <c r="O420" i="6" s="1"/>
  <c r="O421" i="6" s="1"/>
  <c r="O422" i="6" s="1"/>
  <c r="O423" i="6" s="1"/>
  <c r="O424" i="6" s="1"/>
  <c r="O425" i="6" s="1"/>
  <c r="O426" i="6" s="1"/>
  <c r="O427" i="6" s="1"/>
  <c r="O428" i="6" s="1"/>
  <c r="O429" i="6" s="1"/>
  <c r="O430" i="6" s="1"/>
  <c r="O431" i="6" s="1"/>
  <c r="O432" i="6" s="1"/>
  <c r="O433" i="6" s="1"/>
  <c r="O434" i="6" s="1"/>
  <c r="O435" i="6" s="1"/>
  <c r="O436" i="6" s="1"/>
  <c r="O437" i="6" s="1"/>
  <c r="O438" i="6" s="1"/>
  <c r="O439" i="6" s="1"/>
  <c r="O440" i="6" s="1"/>
  <c r="O441" i="6" s="1"/>
  <c r="O442" i="6" s="1"/>
  <c r="O443" i="6" s="1"/>
  <c r="O444" i="6" s="1"/>
  <c r="O445" i="6" s="1"/>
  <c r="O446" i="6" s="1"/>
  <c r="O447" i="6" s="1"/>
  <c r="P82" i="6" s="1"/>
  <c r="P83" i="6" s="1"/>
  <c r="G111" i="78"/>
  <c r="H111" i="78" s="1"/>
  <c r="C238" i="78"/>
  <c r="P1371" i="6"/>
  <c r="K1858" i="6"/>
  <c r="K1856" i="6"/>
  <c r="K1855" i="6"/>
  <c r="K1857" i="6"/>
  <c r="M838" i="6"/>
  <c r="G80" i="78"/>
  <c r="G79" i="78" s="1"/>
  <c r="G81" i="78" s="1"/>
  <c r="G87" i="78"/>
  <c r="F87" i="78"/>
  <c r="F86" i="78" s="1"/>
  <c r="F88" i="78" s="1"/>
  <c r="G97" i="78"/>
  <c r="S1692" i="6"/>
  <c r="D123" i="78"/>
  <c r="F121" i="78"/>
  <c r="F123" i="78"/>
  <c r="E121" i="78"/>
  <c r="C123" i="78"/>
  <c r="D121" i="78"/>
  <c r="C84" i="78"/>
  <c r="C121" i="78"/>
  <c r="G123" i="78"/>
  <c r="E123" i="78"/>
  <c r="F80" i="78"/>
  <c r="F79" i="78" s="1"/>
  <c r="F81" i="78" s="1"/>
  <c r="L862" i="6"/>
  <c r="S1694" i="6"/>
  <c r="O1816" i="6"/>
  <c r="P1372" i="6"/>
  <c r="O1368" i="6"/>
  <c r="O1398" i="6" s="1"/>
  <c r="P1363" i="6"/>
  <c r="N1933" i="6"/>
  <c r="N1934" i="6" s="1"/>
  <c r="R1129" i="6"/>
  <c r="Q1272" i="6"/>
  <c r="R1074" i="6"/>
  <c r="Q1734" i="6"/>
  <c r="Q1789" i="6" s="1"/>
  <c r="Q1896" i="6"/>
  <c r="Q1184" i="6"/>
  <c r="P1360" i="6"/>
  <c r="P1331" i="6"/>
  <c r="P1385" i="6" s="1"/>
  <c r="P1209" i="6"/>
  <c r="R1100" i="6"/>
  <c r="Q1705" i="6"/>
  <c r="Q1760" i="6" s="1"/>
  <c r="R1045" i="6"/>
  <c r="Q1243" i="6"/>
  <c r="Q1297" i="6" s="1"/>
  <c r="Q1867" i="6"/>
  <c r="Q1918" i="6" s="1"/>
  <c r="Q1155" i="6"/>
  <c r="Q1746" i="6"/>
  <c r="Q1801" i="6" s="1"/>
  <c r="R1141" i="6"/>
  <c r="Q1284" i="6"/>
  <c r="R1086" i="6"/>
  <c r="R1720" i="6"/>
  <c r="R1775" i="6" s="1"/>
  <c r="R1258" i="6"/>
  <c r="S1115" i="6"/>
  <c r="S1060" i="6"/>
  <c r="R1052" i="6"/>
  <c r="R1107" i="6"/>
  <c r="Q1712" i="6"/>
  <c r="Q1767" i="6" s="1"/>
  <c r="Q1250" i="6"/>
  <c r="Q1298" i="6" s="1"/>
  <c r="P1359" i="6"/>
  <c r="Q1183" i="6"/>
  <c r="Q1895" i="6"/>
  <c r="Q1137" i="6"/>
  <c r="P1280" i="6"/>
  <c r="P1310" i="6" s="1"/>
  <c r="Q1082" i="6"/>
  <c r="P1742" i="6"/>
  <c r="P1797" i="6" s="1"/>
  <c r="Q1162" i="6"/>
  <c r="Q1874" i="6"/>
  <c r="Q1919" i="6" s="1"/>
  <c r="Q1745" i="6"/>
  <c r="Q1800" i="6" s="1"/>
  <c r="R1140" i="6"/>
  <c r="R1085" i="6"/>
  <c r="Q1283" i="6"/>
  <c r="P1210" i="6"/>
  <c r="P1338" i="6"/>
  <c r="P1386" i="6" s="1"/>
  <c r="Q1271" i="6"/>
  <c r="Q1733" i="6"/>
  <c r="Q1788" i="6" s="1"/>
  <c r="R1128" i="6"/>
  <c r="R1073" i="6"/>
  <c r="R1170" i="6"/>
  <c r="R1882" i="6"/>
  <c r="P1904" i="6"/>
  <c r="P1931" i="6" s="1"/>
  <c r="P1192" i="6"/>
  <c r="Q1275" i="6"/>
  <c r="Q1737" i="6"/>
  <c r="Q1792" i="6" s="1"/>
  <c r="R1077" i="6"/>
  <c r="R1132" i="6"/>
  <c r="O1306" i="6"/>
  <c r="Q1908" i="6"/>
  <c r="Q1196" i="6"/>
  <c r="Q1907" i="6"/>
  <c r="Q1195" i="6"/>
  <c r="Q1187" i="6"/>
  <c r="Q1899" i="6"/>
  <c r="O1218" i="6"/>
  <c r="R1334" i="6"/>
  <c r="P1377" i="6"/>
  <c r="Q1353" i="6"/>
  <c r="R1374" i="6"/>
  <c r="Q1340" i="6"/>
  <c r="O1922" i="6"/>
  <c r="O1321" i="6"/>
  <c r="Q1333" i="6"/>
  <c r="N1409" i="6"/>
  <c r="O1813" i="6"/>
  <c r="P1373" i="6"/>
  <c r="Q1336" i="6"/>
  <c r="P1153" i="6"/>
  <c r="P1865" i="6"/>
  <c r="P1917" i="6" s="1"/>
  <c r="S1105" i="6"/>
  <c r="R1710" i="6"/>
  <c r="R1765" i="6" s="1"/>
  <c r="S1050" i="6"/>
  <c r="R1248" i="6"/>
  <c r="S1246" i="6"/>
  <c r="S1708" i="6"/>
  <c r="S1763" i="6" s="1"/>
  <c r="Q1167" i="6"/>
  <c r="Q1879" i="6"/>
  <c r="Q1921" i="6" s="1"/>
  <c r="N1312" i="6"/>
  <c r="N1313" i="6" s="1"/>
  <c r="Q1053" i="6"/>
  <c r="P1251" i="6"/>
  <c r="P1302" i="6" s="1"/>
  <c r="Q1108" i="6"/>
  <c r="P1713" i="6"/>
  <c r="P1768" i="6" s="1"/>
  <c r="P1703" i="6"/>
  <c r="P1758" i="6" s="1"/>
  <c r="P1241" i="6"/>
  <c r="P1296" i="6" s="1"/>
  <c r="Q1043" i="6"/>
  <c r="Q1098" i="6"/>
  <c r="R1872" i="6"/>
  <c r="R1160" i="6"/>
  <c r="O1329" i="6"/>
  <c r="O1208" i="6"/>
  <c r="Q1255" i="6"/>
  <c r="Q1300" i="6" s="1"/>
  <c r="R1057" i="6"/>
  <c r="R1112" i="6"/>
  <c r="Q1717" i="6"/>
  <c r="Q1772" i="6" s="1"/>
  <c r="Q1364" i="6"/>
  <c r="Q1906" i="6"/>
  <c r="Q1194" i="6"/>
  <c r="O1815" i="6"/>
  <c r="M1400" i="6"/>
  <c r="M1401" i="6" s="1"/>
  <c r="O1308" i="6"/>
  <c r="R1337" i="6"/>
  <c r="S1332" i="6"/>
  <c r="Q1909" i="6"/>
  <c r="Q1197" i="6"/>
  <c r="P1875" i="6"/>
  <c r="P1923" i="6" s="1"/>
  <c r="P1163" i="6"/>
  <c r="P1905" i="6"/>
  <c r="P1930" i="6" s="1"/>
  <c r="P1193" i="6"/>
  <c r="P1257" i="6"/>
  <c r="Q1114" i="6"/>
  <c r="Q1059" i="6"/>
  <c r="P1719" i="6"/>
  <c r="P1774" i="6" s="1"/>
  <c r="O1345" i="6"/>
  <c r="R1900" i="6"/>
  <c r="R1188" i="6"/>
  <c r="R1139" i="6"/>
  <c r="Q1282" i="6"/>
  <c r="R1084" i="6"/>
  <c r="Q1744" i="6"/>
  <c r="Q1799" i="6" s="1"/>
  <c r="P1343" i="6"/>
  <c r="P1388" i="6" s="1"/>
  <c r="P1212" i="6"/>
  <c r="O1808" i="6"/>
  <c r="R1146" i="6"/>
  <c r="Q1289" i="6"/>
  <c r="R1091" i="6"/>
  <c r="Q1751" i="6"/>
  <c r="Q1806" i="6" s="1"/>
  <c r="Q1913" i="6"/>
  <c r="Q1201" i="6"/>
  <c r="R1087" i="6"/>
  <c r="R1142" i="6"/>
  <c r="Q1747" i="6"/>
  <c r="Q1802" i="6" s="1"/>
  <c r="Q1285" i="6"/>
  <c r="P1281" i="6"/>
  <c r="P1309" i="6" s="1"/>
  <c r="Q1083" i="6"/>
  <c r="P1743" i="6"/>
  <c r="P1798" i="6" s="1"/>
  <c r="Q1138" i="6"/>
  <c r="P1881" i="6"/>
  <c r="P1169" i="6"/>
  <c r="S1870" i="6"/>
  <c r="S1158" i="6"/>
  <c r="O1214" i="6"/>
  <c r="O1339" i="6"/>
  <c r="S1078" i="6"/>
  <c r="S1133" i="6"/>
  <c r="R1276" i="6"/>
  <c r="R1738" i="6"/>
  <c r="R1793" i="6" s="1"/>
  <c r="O1369" i="6"/>
  <c r="O1397" i="6" s="1"/>
  <c r="O1221" i="6"/>
  <c r="P1370" i="6"/>
  <c r="N1396" i="6"/>
  <c r="Q1376" i="6"/>
  <c r="O1929" i="6"/>
  <c r="S1711" i="6"/>
  <c r="S1766" i="6" s="1"/>
  <c r="S1249" i="6"/>
  <c r="S1885" i="6"/>
  <c r="S1173" i="6"/>
  <c r="S1261" i="6"/>
  <c r="S1723" i="6"/>
  <c r="S1778" i="6" s="1"/>
  <c r="S1873" i="6"/>
  <c r="S1161" i="6"/>
  <c r="R1349" i="6"/>
  <c r="P1273" i="6"/>
  <c r="Q1130" i="6"/>
  <c r="Q1075" i="6"/>
  <c r="P1735" i="6"/>
  <c r="P1790" i="6" s="1"/>
  <c r="S1134" i="6"/>
  <c r="S1079" i="6"/>
  <c r="R1739" i="6"/>
  <c r="R1794" i="6" s="1"/>
  <c r="R1277" i="6"/>
  <c r="R1357" i="6"/>
  <c r="L1401" i="6"/>
  <c r="Q1871" i="6"/>
  <c r="Q1920" i="6" s="1"/>
  <c r="Q1159" i="6"/>
  <c r="P1179" i="6"/>
  <c r="P1218" i="6" s="1"/>
  <c r="P1891" i="6"/>
  <c r="P1927" i="6" s="1"/>
  <c r="O1393" i="6"/>
  <c r="N1322" i="6"/>
  <c r="N1323" i="6" s="1"/>
  <c r="P1898" i="6"/>
  <c r="P1186" i="6"/>
  <c r="Q1351" i="6"/>
  <c r="S1067" i="6"/>
  <c r="S1122" i="6"/>
  <c r="R1727" i="6"/>
  <c r="R1782" i="6" s="1"/>
  <c r="R1265" i="6"/>
  <c r="P1211" i="6"/>
  <c r="P1335" i="6"/>
  <c r="P1387" i="6" s="1"/>
  <c r="Q1081" i="6"/>
  <c r="Q1136" i="6"/>
  <c r="P1279" i="6"/>
  <c r="P1741" i="6"/>
  <c r="P1796" i="6" s="1"/>
  <c r="O1361" i="6"/>
  <c r="O1232" i="6"/>
  <c r="O1219" i="6"/>
  <c r="P1305" i="6"/>
  <c r="Q1342" i="6"/>
  <c r="P1354" i="6"/>
  <c r="L841" i="6"/>
  <c r="L842" i="6"/>
  <c r="L840" i="6"/>
  <c r="L843" i="6"/>
  <c r="O1366" i="6"/>
  <c r="S1731" i="6"/>
  <c r="S1786" i="6" s="1"/>
  <c r="S1269" i="6"/>
  <c r="S1145" i="6"/>
  <c r="S1090" i="6"/>
  <c r="R1750" i="6"/>
  <c r="R1805" i="6" s="1"/>
  <c r="R1288" i="6"/>
  <c r="R1869" i="6"/>
  <c r="R1157" i="6"/>
  <c r="M884" i="6"/>
  <c r="M909" i="6"/>
  <c r="M839" i="6"/>
  <c r="M872" i="6"/>
  <c r="M850" i="6"/>
  <c r="M851" i="6"/>
  <c r="M920" i="6"/>
  <c r="M921" i="6"/>
  <c r="M908" i="6"/>
  <c r="M896" i="6"/>
  <c r="M897" i="6"/>
  <c r="M885" i="6"/>
  <c r="M873" i="6"/>
  <c r="M1830" i="6"/>
  <c r="M1831" i="6"/>
  <c r="S1695" i="6"/>
  <c r="Q1344" i="6"/>
  <c r="S1350" i="6"/>
  <c r="P1877" i="6"/>
  <c r="P1165" i="6"/>
  <c r="O1932" i="6"/>
  <c r="S1120" i="6"/>
  <c r="S1065" i="6"/>
  <c r="R1725" i="6"/>
  <c r="R1780" i="6" s="1"/>
  <c r="R1263" i="6"/>
  <c r="R1049" i="6"/>
  <c r="R1104" i="6"/>
  <c r="Q1247" i="6"/>
  <c r="Q1299" i="6" s="1"/>
  <c r="Q1709" i="6"/>
  <c r="Q1764" i="6" s="1"/>
  <c r="Q1328" i="6"/>
  <c r="K1845" i="6"/>
  <c r="N1407" i="6"/>
  <c r="R1716" i="6"/>
  <c r="R1771" i="6" s="1"/>
  <c r="S1111" i="6"/>
  <c r="S1056" i="6"/>
  <c r="R1254" i="6"/>
  <c r="I42" i="91"/>
  <c r="R1889" i="6"/>
  <c r="R1177" i="6"/>
  <c r="Q1356" i="6"/>
  <c r="Q1392" i="6" s="1"/>
  <c r="Q1216" i="6"/>
  <c r="Q1883" i="6"/>
  <c r="Q1924" i="6" s="1"/>
  <c r="Q1171" i="6"/>
  <c r="Q1215" i="6" s="1"/>
  <c r="N1817" i="6"/>
  <c r="N1818" i="6" s="1"/>
  <c r="S1910" i="6"/>
  <c r="S1198" i="6"/>
  <c r="Q1080" i="6"/>
  <c r="P1740" i="6"/>
  <c r="P1795" i="6" s="1"/>
  <c r="Q1135" i="6"/>
  <c r="P1278" i="6"/>
  <c r="S1127" i="6"/>
  <c r="S1072" i="6"/>
  <c r="R1732" i="6"/>
  <c r="R1787" i="6" s="1"/>
  <c r="R1270" i="6"/>
  <c r="R1730" i="6"/>
  <c r="R1785" i="6" s="1"/>
  <c r="S1070" i="6"/>
  <c r="S1125" i="6"/>
  <c r="R1268" i="6"/>
  <c r="R1304" i="6" s="1"/>
  <c r="J451" i="6"/>
  <c r="J452" i="6" s="1"/>
  <c r="J453" i="6" s="1"/>
  <c r="J454" i="6" s="1"/>
  <c r="J455" i="6" s="1"/>
  <c r="J456" i="6" s="1"/>
  <c r="J457" i="6" s="1"/>
  <c r="J458" i="6" s="1"/>
  <c r="J459" i="6" s="1"/>
  <c r="J460" i="6" s="1"/>
  <c r="J461" i="6" s="1"/>
  <c r="J462" i="6" s="1"/>
  <c r="J463" i="6" s="1"/>
  <c r="J464" i="6" s="1"/>
  <c r="J465" i="6" s="1"/>
  <c r="J466" i="6" s="1"/>
  <c r="J467" i="6" s="1"/>
  <c r="J468" i="6" s="1"/>
  <c r="J469" i="6" s="1"/>
  <c r="J470" i="6" s="1"/>
  <c r="J471" i="6" s="1"/>
  <c r="J472" i="6" s="1"/>
  <c r="J473" i="6" s="1"/>
  <c r="J474" i="6" s="1"/>
  <c r="J475" i="6" s="1"/>
  <c r="J476" i="6" s="1"/>
  <c r="J477" i="6" s="1"/>
  <c r="J478" i="6" s="1"/>
  <c r="J479" i="6" s="1"/>
  <c r="J480" i="6" s="1"/>
  <c r="J481" i="6" s="1"/>
  <c r="J482" i="6" s="1"/>
  <c r="J483" i="6" s="1"/>
  <c r="J484" i="6" s="1"/>
  <c r="J485" i="6" s="1"/>
  <c r="J486" i="6" s="1"/>
  <c r="J487" i="6" s="1"/>
  <c r="J488" i="6" s="1"/>
  <c r="J489" i="6" s="1"/>
  <c r="J490" i="6" s="1"/>
  <c r="J491" i="6" s="1"/>
  <c r="J492" i="6" s="1"/>
  <c r="J493" i="6" s="1"/>
  <c r="J494" i="6" s="1"/>
  <c r="J495" i="6" s="1"/>
  <c r="J496" i="6" s="1"/>
  <c r="J497" i="6" s="1"/>
  <c r="J498" i="6" s="1"/>
  <c r="J499" i="6" s="1"/>
  <c r="J500" i="6" s="1"/>
  <c r="J501" i="6" s="1"/>
  <c r="J502" i="6" s="1"/>
  <c r="J503" i="6" s="1"/>
  <c r="J504" i="6" s="1"/>
  <c r="J505" i="6" s="1"/>
  <c r="J506" i="6" s="1"/>
  <c r="J507" i="6" s="1"/>
  <c r="J508" i="6" s="1"/>
  <c r="J509" i="6" s="1"/>
  <c r="J510" i="6" s="1"/>
  <c r="J511" i="6" s="1"/>
  <c r="J512" i="6" s="1"/>
  <c r="J513" i="6" s="1"/>
  <c r="J514" i="6" s="1"/>
  <c r="J515" i="6" s="1"/>
  <c r="J516" i="6" s="1"/>
  <c r="J517" i="6" s="1"/>
  <c r="J518" i="6" s="1"/>
  <c r="J519" i="6" s="1"/>
  <c r="J520" i="6" s="1"/>
  <c r="J521" i="6" s="1"/>
  <c r="J522" i="6" s="1"/>
  <c r="J523" i="6" s="1"/>
  <c r="J524" i="6" s="1"/>
  <c r="J525" i="6" s="1"/>
  <c r="J526" i="6" s="1"/>
  <c r="J527" i="6" s="1"/>
  <c r="J528" i="6" s="1"/>
  <c r="J529" i="6" s="1"/>
  <c r="J530" i="6" s="1"/>
  <c r="J531" i="6" s="1"/>
  <c r="J532" i="6" s="1"/>
  <c r="J533" i="6" s="1"/>
  <c r="J534" i="6" s="1"/>
  <c r="J535" i="6" s="1"/>
  <c r="J536" i="6" s="1"/>
  <c r="J537" i="6" s="1"/>
  <c r="J538" i="6" s="1"/>
  <c r="J539" i="6" s="1"/>
  <c r="J540" i="6" s="1"/>
  <c r="J541" i="6" s="1"/>
  <c r="J542" i="6" s="1"/>
  <c r="J543" i="6" s="1"/>
  <c r="J544" i="6" s="1"/>
  <c r="J545" i="6" s="1"/>
  <c r="J546" i="6" s="1"/>
  <c r="J547" i="6" s="1"/>
  <c r="J548" i="6" s="1"/>
  <c r="J549" i="6" s="1"/>
  <c r="J550" i="6" s="1"/>
  <c r="J551" i="6" s="1"/>
  <c r="J552" i="6" s="1"/>
  <c r="J553" i="6" s="1"/>
  <c r="J554" i="6" s="1"/>
  <c r="J555" i="6" s="1"/>
  <c r="J556" i="6" s="1"/>
  <c r="J557" i="6" s="1"/>
  <c r="J558" i="6" s="1"/>
  <c r="J559" i="6" s="1"/>
  <c r="J560" i="6" s="1"/>
  <c r="J561" i="6" s="1"/>
  <c r="J562" i="6" s="1"/>
  <c r="J563" i="6" s="1"/>
  <c r="J564" i="6" s="1"/>
  <c r="J565" i="6" s="1"/>
  <c r="J566" i="6" s="1"/>
  <c r="J567" i="6" s="1"/>
  <c r="J568" i="6" s="1"/>
  <c r="J569" i="6" s="1"/>
  <c r="J570" i="6" s="1"/>
  <c r="J571" i="6" s="1"/>
  <c r="J572" i="6" s="1"/>
  <c r="J573" i="6" s="1"/>
  <c r="J574" i="6" s="1"/>
  <c r="J575" i="6" s="1"/>
  <c r="J576" i="6" s="1"/>
  <c r="J577" i="6" s="1"/>
  <c r="J578" i="6" s="1"/>
  <c r="J579" i="6" s="1"/>
  <c r="J580" i="6" s="1"/>
  <c r="J581" i="6" s="1"/>
  <c r="J582" i="6" s="1"/>
  <c r="J583" i="6" s="1"/>
  <c r="J584" i="6" s="1"/>
  <c r="J585" i="6" s="1"/>
  <c r="J586" i="6" s="1"/>
  <c r="J587" i="6" s="1"/>
  <c r="J588" i="6" s="1"/>
  <c r="J589" i="6" s="1"/>
  <c r="J590" i="6" s="1"/>
  <c r="J591" i="6" s="1"/>
  <c r="J592" i="6" s="1"/>
  <c r="J593" i="6" s="1"/>
  <c r="J594" i="6" s="1"/>
  <c r="J595" i="6" s="1"/>
  <c r="J596" i="6" s="1"/>
  <c r="J597" i="6" s="1"/>
  <c r="J598" i="6" s="1"/>
  <c r="J599" i="6" s="1"/>
  <c r="J600" i="6" s="1"/>
  <c r="J601" i="6" s="1"/>
  <c r="J602" i="6" s="1"/>
  <c r="J603" i="6" s="1"/>
  <c r="J604" i="6" s="1"/>
  <c r="J605" i="6" s="1"/>
  <c r="J606" i="6" s="1"/>
  <c r="J607" i="6" s="1"/>
  <c r="J608" i="6" s="1"/>
  <c r="J609" i="6" s="1"/>
  <c r="J610" i="6" s="1"/>
  <c r="J611" i="6" s="1"/>
  <c r="J612" i="6" s="1"/>
  <c r="J613" i="6" s="1"/>
  <c r="J614" i="6" s="1"/>
  <c r="J615" i="6" s="1"/>
  <c r="J616" i="6" s="1"/>
  <c r="J617" i="6" s="1"/>
  <c r="J618" i="6" s="1"/>
  <c r="J619" i="6" s="1"/>
  <c r="J620" i="6" s="1"/>
  <c r="J621" i="6" s="1"/>
  <c r="J622" i="6" s="1"/>
  <c r="J623" i="6" s="1"/>
  <c r="J624" i="6" s="1"/>
  <c r="J625" i="6" s="1"/>
  <c r="J626" i="6" s="1"/>
  <c r="J627" i="6" s="1"/>
  <c r="J628" i="6" s="1"/>
  <c r="J629" i="6" s="1"/>
  <c r="J630" i="6" s="1"/>
  <c r="J631" i="6" s="1"/>
  <c r="J632" i="6" s="1"/>
  <c r="J633" i="6" s="1"/>
  <c r="J634" i="6" s="1"/>
  <c r="J635" i="6" s="1"/>
  <c r="J636" i="6" s="1"/>
  <c r="J637" i="6" s="1"/>
  <c r="J638" i="6" s="1"/>
  <c r="J639" i="6" s="1"/>
  <c r="J640" i="6" s="1"/>
  <c r="J641" i="6" s="1"/>
  <c r="J642" i="6" s="1"/>
  <c r="J643" i="6" s="1"/>
  <c r="J644" i="6" s="1"/>
  <c r="J645" i="6" s="1"/>
  <c r="J646" i="6" s="1"/>
  <c r="J647" i="6" s="1"/>
  <c r="J648" i="6" s="1"/>
  <c r="J649" i="6" s="1"/>
  <c r="J650" i="6" s="1"/>
  <c r="J651" i="6" s="1"/>
  <c r="J652" i="6" s="1"/>
  <c r="J653" i="6" s="1"/>
  <c r="J654" i="6" s="1"/>
  <c r="J655" i="6" s="1"/>
  <c r="J656" i="6" s="1"/>
  <c r="J657" i="6" s="1"/>
  <c r="J658" i="6" s="1"/>
  <c r="J659" i="6" s="1"/>
  <c r="J660" i="6" s="1"/>
  <c r="J661" i="6" s="1"/>
  <c r="J662" i="6" s="1"/>
  <c r="J663" i="6" s="1"/>
  <c r="J664" i="6" s="1"/>
  <c r="J665" i="6" s="1"/>
  <c r="J666" i="6" s="1"/>
  <c r="J667" i="6" s="1"/>
  <c r="J668" i="6" s="1"/>
  <c r="J669" i="6" s="1"/>
  <c r="J670" i="6" s="1"/>
  <c r="J671" i="6" s="1"/>
  <c r="J672" i="6" s="1"/>
  <c r="J673" i="6" s="1"/>
  <c r="J674" i="6" s="1"/>
  <c r="J675" i="6" s="1"/>
  <c r="J676" i="6" s="1"/>
  <c r="J677" i="6" s="1"/>
  <c r="J678" i="6" s="1"/>
  <c r="J679" i="6" s="1"/>
  <c r="J680" i="6" s="1"/>
  <c r="J681" i="6" s="1"/>
  <c r="J682" i="6" s="1"/>
  <c r="J683" i="6" s="1"/>
  <c r="J684" i="6" s="1"/>
  <c r="J685" i="6" s="1"/>
  <c r="J686" i="6" s="1"/>
  <c r="J687" i="6" s="1"/>
  <c r="J688" i="6" s="1"/>
  <c r="J689" i="6" s="1"/>
  <c r="J690" i="6" s="1"/>
  <c r="J691" i="6" s="1"/>
  <c r="J692" i="6" s="1"/>
  <c r="J693" i="6" s="1"/>
  <c r="J694" i="6" s="1"/>
  <c r="J695" i="6" s="1"/>
  <c r="J696" i="6" s="1"/>
  <c r="J697" i="6" s="1"/>
  <c r="J698" i="6" s="1"/>
  <c r="J699" i="6" s="1"/>
  <c r="J700" i="6" s="1"/>
  <c r="J701" i="6" s="1"/>
  <c r="J702" i="6" s="1"/>
  <c r="J703" i="6" s="1"/>
  <c r="J704" i="6" s="1"/>
  <c r="J705" i="6" s="1"/>
  <c r="J706" i="6" s="1"/>
  <c r="J707" i="6" s="1"/>
  <c r="J708" i="6" s="1"/>
  <c r="J709" i="6" s="1"/>
  <c r="J710" i="6" s="1"/>
  <c r="J711" i="6" s="1"/>
  <c r="J712" i="6" s="1"/>
  <c r="J713" i="6" s="1"/>
  <c r="J714" i="6" s="1"/>
  <c r="J715" i="6" s="1"/>
  <c r="J716" i="6" s="1"/>
  <c r="J717" i="6" s="1"/>
  <c r="J718" i="6" s="1"/>
  <c r="J719" i="6" s="1"/>
  <c r="J720" i="6" s="1"/>
  <c r="J721" i="6" s="1"/>
  <c r="J722" i="6" s="1"/>
  <c r="J723" i="6" s="1"/>
  <c r="J724" i="6" s="1"/>
  <c r="J725" i="6" s="1"/>
  <c r="J726" i="6" s="1"/>
  <c r="J727" i="6" s="1"/>
  <c r="J728" i="6" s="1"/>
  <c r="J729" i="6" s="1"/>
  <c r="J730" i="6" s="1"/>
  <c r="J731" i="6" s="1"/>
  <c r="J732" i="6" s="1"/>
  <c r="J733" i="6" s="1"/>
  <c r="J734" i="6" s="1"/>
  <c r="J735" i="6" s="1"/>
  <c r="J736" i="6" s="1"/>
  <c r="J737" i="6" s="1"/>
  <c r="J738" i="6" s="1"/>
  <c r="J739" i="6" s="1"/>
  <c r="J740" i="6" s="1"/>
  <c r="J741" i="6" s="1"/>
  <c r="J742" i="6" s="1"/>
  <c r="J743" i="6" s="1"/>
  <c r="J744" i="6" s="1"/>
  <c r="J745" i="6" s="1"/>
  <c r="J746" i="6" s="1"/>
  <c r="J747" i="6" s="1"/>
  <c r="J748" i="6" s="1"/>
  <c r="J749" i="6" s="1"/>
  <c r="J750" i="6" s="1"/>
  <c r="J751" i="6" s="1"/>
  <c r="J752" i="6" s="1"/>
  <c r="J753" i="6" s="1"/>
  <c r="J754" i="6" s="1"/>
  <c r="J755" i="6" s="1"/>
  <c r="J756" i="6" s="1"/>
  <c r="J757" i="6" s="1"/>
  <c r="J758" i="6" s="1"/>
  <c r="J759" i="6" s="1"/>
  <c r="J760" i="6" s="1"/>
  <c r="J761" i="6" s="1"/>
  <c r="J762" i="6" s="1"/>
  <c r="J763" i="6" s="1"/>
  <c r="J764" i="6" s="1"/>
  <c r="J765" i="6" s="1"/>
  <c r="J766" i="6" s="1"/>
  <c r="J767" i="6" s="1"/>
  <c r="J768" i="6" s="1"/>
  <c r="J769" i="6" s="1"/>
  <c r="J770" i="6" s="1"/>
  <c r="J771" i="6" s="1"/>
  <c r="J772" i="6" s="1"/>
  <c r="J773" i="6" s="1"/>
  <c r="J774" i="6" s="1"/>
  <c r="J775" i="6" s="1"/>
  <c r="J776" i="6" s="1"/>
  <c r="J777" i="6" s="1"/>
  <c r="J778" i="6" s="1"/>
  <c r="J779" i="6" s="1"/>
  <c r="J780" i="6" s="1"/>
  <c r="J781" i="6" s="1"/>
  <c r="J782" i="6" s="1"/>
  <c r="J783" i="6" s="1"/>
  <c r="J785" i="6" s="1"/>
  <c r="J786" i="6" s="1"/>
  <c r="J787" i="6" s="1"/>
  <c r="J788" i="6" s="1"/>
  <c r="J789" i="6" s="1"/>
  <c r="J790" i="6" s="1"/>
  <c r="J791" i="6" s="1"/>
  <c r="J792" i="6" s="1"/>
  <c r="J793" i="6" s="1"/>
  <c r="J794" i="6" s="1"/>
  <c r="J795" i="6" s="1"/>
  <c r="J796" i="6" s="1"/>
  <c r="J797" i="6" s="1"/>
  <c r="J798" i="6" s="1"/>
  <c r="J799" i="6" s="1"/>
  <c r="J800" i="6" s="1"/>
  <c r="J801" i="6" s="1"/>
  <c r="J802" i="6" s="1"/>
  <c r="J803" i="6" s="1"/>
  <c r="J804" i="6" s="1"/>
  <c r="J805" i="6" s="1"/>
  <c r="J806" i="6" s="1"/>
  <c r="J807" i="6" s="1"/>
  <c r="J808" i="6" s="1"/>
  <c r="J809" i="6" s="1"/>
  <c r="J810" i="6" s="1"/>
  <c r="J811" i="6" s="1"/>
  <c r="J812" i="6" s="1"/>
  <c r="J813" i="6" s="1"/>
  <c r="J814" i="6" s="1"/>
  <c r="J815" i="6" s="1"/>
  <c r="K450" i="6" s="1"/>
  <c r="L877" i="6"/>
  <c r="L876" i="6"/>
  <c r="L874" i="6"/>
  <c r="L875" i="6"/>
  <c r="L887" i="6"/>
  <c r="L886" i="6"/>
  <c r="L888" i="6"/>
  <c r="L889" i="6"/>
  <c r="L864" i="6"/>
  <c r="L863" i="6"/>
  <c r="R1912" i="6"/>
  <c r="R1200" i="6"/>
  <c r="S1047" i="6"/>
  <c r="S1102" i="6"/>
  <c r="R1707" i="6"/>
  <c r="R1762" i="6" s="1"/>
  <c r="R1245" i="6"/>
  <c r="Q1358" i="6"/>
  <c r="R1876" i="6"/>
  <c r="R1164" i="6"/>
  <c r="N1399" i="6"/>
  <c r="N1395" i="6"/>
  <c r="N1408" i="6"/>
  <c r="Q1147" i="6"/>
  <c r="Q1092" i="6"/>
  <c r="P1290" i="6"/>
  <c r="P1752" i="6"/>
  <c r="P1807" i="6" s="1"/>
  <c r="P1897" i="6"/>
  <c r="P1928" i="6" s="1"/>
  <c r="P1185" i="6"/>
  <c r="R1884" i="6"/>
  <c r="R1172" i="6"/>
  <c r="R1887" i="6"/>
  <c r="R1175" i="6"/>
  <c r="Q1124" i="6"/>
  <c r="P1267" i="6"/>
  <c r="P1319" i="6" s="1"/>
  <c r="Q1069" i="6"/>
  <c r="P1729" i="6"/>
  <c r="P1784" i="6" s="1"/>
  <c r="P1814" i="6" s="1"/>
  <c r="Q1365" i="6"/>
  <c r="Q1076" i="6"/>
  <c r="P1274" i="6"/>
  <c r="Q1131" i="6"/>
  <c r="P1736" i="6"/>
  <c r="P1791" i="6" s="1"/>
  <c r="P1352" i="6"/>
  <c r="P1217" i="6"/>
  <c r="O1311" i="6"/>
  <c r="M1410" i="6"/>
  <c r="M1411" i="6" s="1"/>
  <c r="N1389" i="6"/>
  <c r="N1379" i="6"/>
  <c r="N1406" i="6"/>
  <c r="L855" i="6"/>
  <c r="L853" i="6"/>
  <c r="L852" i="6"/>
  <c r="L854" i="6"/>
  <c r="P1903" i="6"/>
  <c r="P1191" i="6"/>
  <c r="O1378" i="6"/>
  <c r="O1233" i="6"/>
  <c r="Q1890" i="6"/>
  <c r="Q1178" i="6"/>
  <c r="P1902" i="6"/>
  <c r="P1190" i="6"/>
  <c r="R1121" i="6"/>
  <c r="R1066" i="6"/>
  <c r="Q1726" i="6"/>
  <c r="Q1781" i="6" s="1"/>
  <c r="Q1264" i="6"/>
  <c r="R1168" i="6"/>
  <c r="O1355" i="6"/>
  <c r="O1394" i="6" s="1"/>
  <c r="O1927" i="6"/>
  <c r="O1213" i="6"/>
  <c r="O1341" i="6"/>
  <c r="O1203" i="6"/>
  <c r="I816" i="6"/>
  <c r="N1234" i="6"/>
  <c r="N1235" i="6" s="1"/>
  <c r="L900" i="6"/>
  <c r="L901" i="6"/>
  <c r="L899" i="6"/>
  <c r="L898" i="6"/>
  <c r="Q1199" i="6"/>
  <c r="Q1911" i="6"/>
  <c r="R1152" i="6"/>
  <c r="R1864" i="6"/>
  <c r="S1687" i="6"/>
  <c r="P1347" i="6"/>
  <c r="P1391" i="6" s="1"/>
  <c r="O1367" i="6"/>
  <c r="Q1110" i="6"/>
  <c r="Q1055" i="6"/>
  <c r="P1715" i="6"/>
  <c r="P1770" i="6" s="1"/>
  <c r="P1253" i="6"/>
  <c r="P1914" i="6"/>
  <c r="P1921" i="6" s="1"/>
  <c r="P1202" i="6"/>
  <c r="P1223" i="6" s="1"/>
  <c r="O1320" i="6"/>
  <c r="O1307" i="6"/>
  <c r="R1901" i="6"/>
  <c r="R1189" i="6"/>
  <c r="S1117" i="6"/>
  <c r="S1062" i="6"/>
  <c r="R1722" i="6"/>
  <c r="R1777" i="6" s="1"/>
  <c r="R1260" i="6"/>
  <c r="R1878" i="6"/>
  <c r="R1166" i="6"/>
  <c r="N1224" i="6"/>
  <c r="N1225" i="6" s="1"/>
  <c r="I41" i="91"/>
  <c r="R1061" i="6"/>
  <c r="Q1259" i="6"/>
  <c r="Q1303" i="6" s="1"/>
  <c r="R1116" i="6"/>
  <c r="Q1721" i="6"/>
  <c r="Q1776" i="6" s="1"/>
  <c r="R1123" i="6"/>
  <c r="R1068" i="6"/>
  <c r="Q1266" i="6"/>
  <c r="Q1728" i="6"/>
  <c r="Q1783" i="6" s="1"/>
  <c r="S1286" i="6"/>
  <c r="Q1888" i="6"/>
  <c r="Q1926" i="6" s="1"/>
  <c r="Q1176" i="6"/>
  <c r="P1375" i="6"/>
  <c r="R1182" i="6"/>
  <c r="R1894" i="6"/>
  <c r="R1892" i="6"/>
  <c r="R1180" i="6"/>
  <c r="R1696" i="6"/>
  <c r="R1697" i="6" s="1"/>
  <c r="Q1348" i="6"/>
  <c r="O1362" i="6"/>
  <c r="O1220" i="6"/>
  <c r="N77" i="6"/>
  <c r="L913" i="6"/>
  <c r="L912" i="6"/>
  <c r="L911" i="6"/>
  <c r="L910" i="6"/>
  <c r="R1144" i="6"/>
  <c r="Q1287" i="6"/>
  <c r="R1089" i="6"/>
  <c r="Q1749" i="6"/>
  <c r="Q1804" i="6" s="1"/>
  <c r="S1893" i="6"/>
  <c r="S1181" i="6"/>
  <c r="M1823" i="6"/>
  <c r="S1097" i="6"/>
  <c r="R1240" i="6"/>
  <c r="S1042" i="6"/>
  <c r="R1702" i="6"/>
  <c r="R1757" i="6" s="1"/>
  <c r="S1054" i="6"/>
  <c r="R1252" i="6"/>
  <c r="S1109" i="6"/>
  <c r="R1714" i="6"/>
  <c r="R1769" i="6" s="1"/>
  <c r="O1301" i="6"/>
  <c r="O1291" i="6"/>
  <c r="K451" i="6" l="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5" i="6" s="1"/>
  <c r="K786" i="6" s="1"/>
  <c r="K787" i="6" s="1"/>
  <c r="K788" i="6" s="1"/>
  <c r="K789" i="6" s="1"/>
  <c r="K790" i="6" s="1"/>
  <c r="K791" i="6" s="1"/>
  <c r="K792" i="6" s="1"/>
  <c r="K793" i="6" s="1"/>
  <c r="K794" i="6" s="1"/>
  <c r="K795" i="6" s="1"/>
  <c r="K796" i="6" s="1"/>
  <c r="K797" i="6" s="1"/>
  <c r="K798" i="6" s="1"/>
  <c r="K799" i="6" s="1"/>
  <c r="K800" i="6" s="1"/>
  <c r="K801" i="6" s="1"/>
  <c r="K802" i="6" s="1"/>
  <c r="K803" i="6" s="1"/>
  <c r="K804" i="6" s="1"/>
  <c r="K805" i="6" s="1"/>
  <c r="K806" i="6" s="1"/>
  <c r="K807" i="6" s="1"/>
  <c r="K808" i="6" s="1"/>
  <c r="K809" i="6" s="1"/>
  <c r="K810" i="6" s="1"/>
  <c r="K811" i="6" s="1"/>
  <c r="K812" i="6" s="1"/>
  <c r="K813" i="6" s="1"/>
  <c r="K814" i="6" s="1"/>
  <c r="K815" i="6" s="1"/>
  <c r="L450" i="6" s="1"/>
  <c r="J7" i="78"/>
  <c r="H7" i="78"/>
  <c r="C190" i="78"/>
  <c r="O1384" i="6"/>
  <c r="O1406" i="6"/>
  <c r="C206" i="78"/>
  <c r="C192" i="78"/>
  <c r="C208" i="78"/>
  <c r="C318" i="78"/>
  <c r="O1390" i="6"/>
  <c r="C266" i="82"/>
  <c r="D87" i="78"/>
  <c r="D86" i="78" s="1"/>
  <c r="D88" i="78" s="1"/>
  <c r="C276" i="82"/>
  <c r="C286" i="82"/>
  <c r="P77" i="6"/>
  <c r="R1346" i="6"/>
  <c r="R1925" i="6"/>
  <c r="O77" i="6"/>
  <c r="H33" i="78"/>
  <c r="E80" i="78"/>
  <c r="E79" i="78" s="1"/>
  <c r="E81" i="78" s="1"/>
  <c r="H81" i="78" s="1"/>
  <c r="C372" i="78"/>
  <c r="C256" i="78"/>
  <c r="C224" i="78"/>
  <c r="P1368" i="6"/>
  <c r="P1398" i="6" s="1"/>
  <c r="L25" i="91"/>
  <c r="L16" i="91"/>
  <c r="L34" i="91"/>
  <c r="S1880" i="6"/>
  <c r="S1718" i="6"/>
  <c r="S1773" i="6" s="1"/>
  <c r="S1256" i="6"/>
  <c r="C203" i="82"/>
  <c r="C205" i="82" s="1"/>
  <c r="C206" i="82" s="1"/>
  <c r="C222" i="78"/>
  <c r="J23" i="91"/>
  <c r="J14" i="91"/>
  <c r="K43" i="91"/>
  <c r="K7" i="91"/>
  <c r="J31" i="91"/>
  <c r="J33" i="91"/>
  <c r="J6" i="91"/>
  <c r="J32" i="91"/>
  <c r="J22" i="91"/>
  <c r="J13" i="91"/>
  <c r="C97" i="78"/>
  <c r="C96" i="78" s="1"/>
  <c r="C98" i="78" s="1"/>
  <c r="G113" i="78"/>
  <c r="P84" i="6"/>
  <c r="P85" i="6" s="1"/>
  <c r="P86" i="6" s="1"/>
  <c r="P87" i="6" s="1"/>
  <c r="P88" i="6" s="1"/>
  <c r="P89" i="6" s="1"/>
  <c r="P90" i="6" s="1"/>
  <c r="P91" i="6" s="1"/>
  <c r="P92" i="6" s="1"/>
  <c r="P93" i="6" s="1"/>
  <c r="P94" i="6" s="1"/>
  <c r="P95" i="6" s="1"/>
  <c r="P96" i="6" s="1"/>
  <c r="P97" i="6" s="1"/>
  <c r="P98" i="6" s="1"/>
  <c r="P99" i="6" s="1"/>
  <c r="P100" i="6" s="1"/>
  <c r="P101" i="6" s="1"/>
  <c r="P102" i="6" s="1"/>
  <c r="P103" i="6" s="1"/>
  <c r="P104" i="6" s="1"/>
  <c r="P105" i="6" s="1"/>
  <c r="P106" i="6" s="1"/>
  <c r="P107" i="6" s="1"/>
  <c r="P108" i="6" s="1"/>
  <c r="P109" i="6" s="1"/>
  <c r="P110" i="6" s="1"/>
  <c r="P111" i="6" s="1"/>
  <c r="P112" i="6" s="1"/>
  <c r="P113" i="6" s="1"/>
  <c r="P114" i="6" s="1"/>
  <c r="P115" i="6" s="1"/>
  <c r="P116" i="6" s="1"/>
  <c r="P117" i="6" s="1"/>
  <c r="P118" i="6" s="1"/>
  <c r="P119" i="6" s="1"/>
  <c r="P120" i="6" s="1"/>
  <c r="P121" i="6" s="1"/>
  <c r="P122" i="6" s="1"/>
  <c r="P123" i="6" s="1"/>
  <c r="P124" i="6" s="1"/>
  <c r="P125" i="6" s="1"/>
  <c r="P126" i="6" s="1"/>
  <c r="P127" i="6" s="1"/>
  <c r="P128" i="6" s="1"/>
  <c r="P129" i="6" s="1"/>
  <c r="P130" i="6" s="1"/>
  <c r="P131" i="6" s="1"/>
  <c r="P132" i="6" s="1"/>
  <c r="P133" i="6" s="1"/>
  <c r="P134" i="6" s="1"/>
  <c r="P135" i="6" s="1"/>
  <c r="P136" i="6" s="1"/>
  <c r="P137" i="6" s="1"/>
  <c r="P138" i="6" s="1"/>
  <c r="P139" i="6" s="1"/>
  <c r="P140" i="6" s="1"/>
  <c r="P141" i="6" s="1"/>
  <c r="P142" i="6" s="1"/>
  <c r="P143" i="6" s="1"/>
  <c r="P144" i="6" s="1"/>
  <c r="P145" i="6" s="1"/>
  <c r="P146" i="6" s="1"/>
  <c r="P147" i="6" s="1"/>
  <c r="P148" i="6" s="1"/>
  <c r="P149" i="6" s="1"/>
  <c r="P150" i="6" s="1"/>
  <c r="P151" i="6" s="1"/>
  <c r="P152" i="6" s="1"/>
  <c r="P153" i="6" s="1"/>
  <c r="P154" i="6" s="1"/>
  <c r="P155" i="6" s="1"/>
  <c r="P156" i="6" s="1"/>
  <c r="P157" i="6" s="1"/>
  <c r="P158" i="6" s="1"/>
  <c r="P159" i="6" s="1"/>
  <c r="P160" i="6" s="1"/>
  <c r="P161" i="6" s="1"/>
  <c r="P162" i="6" s="1"/>
  <c r="P163" i="6" s="1"/>
  <c r="P164" i="6" s="1"/>
  <c r="P165" i="6" s="1"/>
  <c r="P166" i="6" s="1"/>
  <c r="P167" i="6" s="1"/>
  <c r="P168" i="6" s="1"/>
  <c r="P169" i="6" s="1"/>
  <c r="P170" i="6" s="1"/>
  <c r="P171" i="6" s="1"/>
  <c r="P172" i="6" s="1"/>
  <c r="P173" i="6" s="1"/>
  <c r="P174" i="6" s="1"/>
  <c r="P175" i="6" s="1"/>
  <c r="P176" i="6" s="1"/>
  <c r="P177" i="6" s="1"/>
  <c r="P178" i="6" s="1"/>
  <c r="P179" i="6" s="1"/>
  <c r="P180" i="6" s="1"/>
  <c r="P181" i="6" s="1"/>
  <c r="P182" i="6" s="1"/>
  <c r="P183" i="6" s="1"/>
  <c r="P184" i="6" s="1"/>
  <c r="P185" i="6" s="1"/>
  <c r="P186" i="6" s="1"/>
  <c r="P187" i="6" s="1"/>
  <c r="P188" i="6" s="1"/>
  <c r="P189" i="6" s="1"/>
  <c r="P190" i="6" s="1"/>
  <c r="P191" i="6" s="1"/>
  <c r="P192" i="6" s="1"/>
  <c r="P193" i="6" s="1"/>
  <c r="P194" i="6" s="1"/>
  <c r="P195" i="6" s="1"/>
  <c r="P196" i="6" s="1"/>
  <c r="P197" i="6" s="1"/>
  <c r="P198" i="6" s="1"/>
  <c r="P199" i="6" s="1"/>
  <c r="P200" i="6" s="1"/>
  <c r="P201" i="6" s="1"/>
  <c r="P202" i="6" s="1"/>
  <c r="P203" i="6" s="1"/>
  <c r="P204" i="6" s="1"/>
  <c r="P205" i="6" s="1"/>
  <c r="P206" i="6" s="1"/>
  <c r="P207" i="6" s="1"/>
  <c r="P208" i="6" s="1"/>
  <c r="P209" i="6" s="1"/>
  <c r="P210" i="6" s="1"/>
  <c r="P211" i="6" s="1"/>
  <c r="P212" i="6" s="1"/>
  <c r="P213" i="6" s="1"/>
  <c r="P214" i="6" s="1"/>
  <c r="P215" i="6" s="1"/>
  <c r="P216" i="6" s="1"/>
  <c r="P217" i="6" s="1"/>
  <c r="P218" i="6" s="1"/>
  <c r="P219" i="6" s="1"/>
  <c r="P220" i="6" s="1"/>
  <c r="P221" i="6" s="1"/>
  <c r="P222" i="6" s="1"/>
  <c r="P223" i="6" s="1"/>
  <c r="P224" i="6" s="1"/>
  <c r="P225" i="6" s="1"/>
  <c r="P226" i="6" s="1"/>
  <c r="P227" i="6" s="1"/>
  <c r="P228" i="6" s="1"/>
  <c r="P229" i="6" s="1"/>
  <c r="P230" i="6" s="1"/>
  <c r="P231" i="6" s="1"/>
  <c r="P232" i="6" s="1"/>
  <c r="P233" i="6" s="1"/>
  <c r="P234" i="6" s="1"/>
  <c r="P235" i="6" s="1"/>
  <c r="P236" i="6" s="1"/>
  <c r="P237" i="6" s="1"/>
  <c r="P238" i="6" s="1"/>
  <c r="P239" i="6" s="1"/>
  <c r="P240" i="6" s="1"/>
  <c r="P241" i="6" s="1"/>
  <c r="P242" i="6" s="1"/>
  <c r="P243" i="6" s="1"/>
  <c r="P244" i="6" s="1"/>
  <c r="P245" i="6" s="1"/>
  <c r="P246" i="6" s="1"/>
  <c r="P247" i="6" s="1"/>
  <c r="P248" i="6" s="1"/>
  <c r="P249" i="6" s="1"/>
  <c r="P250" i="6" s="1"/>
  <c r="P251" i="6" s="1"/>
  <c r="P252" i="6" s="1"/>
  <c r="P253" i="6" s="1"/>
  <c r="P254" i="6" s="1"/>
  <c r="P255" i="6" s="1"/>
  <c r="P256" i="6" s="1"/>
  <c r="P257" i="6" s="1"/>
  <c r="P258" i="6" s="1"/>
  <c r="P259" i="6" s="1"/>
  <c r="P260" i="6" s="1"/>
  <c r="P261" i="6" s="1"/>
  <c r="P262" i="6" s="1"/>
  <c r="P263" i="6" s="1"/>
  <c r="P264" i="6" s="1"/>
  <c r="P265" i="6" s="1"/>
  <c r="P266" i="6" s="1"/>
  <c r="P267" i="6" s="1"/>
  <c r="P268" i="6" s="1"/>
  <c r="P269" i="6" s="1"/>
  <c r="P270" i="6" s="1"/>
  <c r="P271" i="6" s="1"/>
  <c r="P272" i="6" s="1"/>
  <c r="P273" i="6" s="1"/>
  <c r="P274" i="6" s="1"/>
  <c r="P275" i="6" s="1"/>
  <c r="P276" i="6" s="1"/>
  <c r="P277" i="6" s="1"/>
  <c r="P278" i="6" s="1"/>
  <c r="P279" i="6" s="1"/>
  <c r="P280" i="6" s="1"/>
  <c r="P281" i="6" s="1"/>
  <c r="P282" i="6" s="1"/>
  <c r="P283" i="6" s="1"/>
  <c r="P284" i="6" s="1"/>
  <c r="P285" i="6" s="1"/>
  <c r="P286" i="6" s="1"/>
  <c r="P287" i="6" s="1"/>
  <c r="P288" i="6" s="1"/>
  <c r="P289" i="6" s="1"/>
  <c r="P290" i="6" s="1"/>
  <c r="P291" i="6" s="1"/>
  <c r="P292" i="6" s="1"/>
  <c r="P293" i="6" s="1"/>
  <c r="P294" i="6" s="1"/>
  <c r="P295" i="6" s="1"/>
  <c r="P296" i="6" s="1"/>
  <c r="P297" i="6" s="1"/>
  <c r="P298" i="6" s="1"/>
  <c r="P299" i="6" s="1"/>
  <c r="P300" i="6" s="1"/>
  <c r="P301" i="6" s="1"/>
  <c r="P302" i="6" s="1"/>
  <c r="P303" i="6" s="1"/>
  <c r="P304" i="6" s="1"/>
  <c r="P305" i="6" s="1"/>
  <c r="P306" i="6" s="1"/>
  <c r="P307" i="6" s="1"/>
  <c r="P308" i="6" s="1"/>
  <c r="P309" i="6" s="1"/>
  <c r="P310" i="6" s="1"/>
  <c r="P311" i="6" s="1"/>
  <c r="P312" i="6" s="1"/>
  <c r="P313" i="6" s="1"/>
  <c r="P314" i="6" s="1"/>
  <c r="P315" i="6" s="1"/>
  <c r="P316" i="6" s="1"/>
  <c r="P317" i="6" s="1"/>
  <c r="P318" i="6" s="1"/>
  <c r="P319" i="6" s="1"/>
  <c r="P320" i="6" s="1"/>
  <c r="P321" i="6" s="1"/>
  <c r="P322" i="6" s="1"/>
  <c r="P323" i="6" s="1"/>
  <c r="P324" i="6" s="1"/>
  <c r="P325" i="6" s="1"/>
  <c r="P326" i="6" s="1"/>
  <c r="P327" i="6" s="1"/>
  <c r="P328" i="6" s="1"/>
  <c r="P329" i="6" s="1"/>
  <c r="P330" i="6" s="1"/>
  <c r="P331" i="6" s="1"/>
  <c r="P332" i="6" s="1"/>
  <c r="P333" i="6" s="1"/>
  <c r="P334" i="6" s="1"/>
  <c r="P335" i="6" s="1"/>
  <c r="P336" i="6" s="1"/>
  <c r="P337" i="6" s="1"/>
  <c r="P338" i="6" s="1"/>
  <c r="P339" i="6" s="1"/>
  <c r="P340" i="6" s="1"/>
  <c r="P341" i="6" s="1"/>
  <c r="P342" i="6" s="1"/>
  <c r="P343" i="6" s="1"/>
  <c r="P344" i="6" s="1"/>
  <c r="P345" i="6" s="1"/>
  <c r="P346" i="6" s="1"/>
  <c r="P347" i="6" s="1"/>
  <c r="P348" i="6" s="1"/>
  <c r="P349" i="6" s="1"/>
  <c r="P350" i="6" s="1"/>
  <c r="P351" i="6" s="1"/>
  <c r="P352" i="6" s="1"/>
  <c r="P353" i="6" s="1"/>
  <c r="P354" i="6" s="1"/>
  <c r="P355" i="6" s="1"/>
  <c r="P356" i="6" s="1"/>
  <c r="P357" i="6" s="1"/>
  <c r="P358" i="6" s="1"/>
  <c r="P359" i="6" s="1"/>
  <c r="P360" i="6" s="1"/>
  <c r="P361" i="6" s="1"/>
  <c r="P362" i="6" s="1"/>
  <c r="P363" i="6" s="1"/>
  <c r="P364" i="6" s="1"/>
  <c r="P365" i="6" s="1"/>
  <c r="P366" i="6" s="1"/>
  <c r="P367" i="6" s="1"/>
  <c r="P368" i="6" s="1"/>
  <c r="P369" i="6" s="1"/>
  <c r="P370" i="6" s="1"/>
  <c r="P371" i="6" s="1"/>
  <c r="P372" i="6" s="1"/>
  <c r="P373" i="6" s="1"/>
  <c r="P374" i="6" s="1"/>
  <c r="P375" i="6" s="1"/>
  <c r="P376" i="6" s="1"/>
  <c r="P377" i="6" s="1"/>
  <c r="P378" i="6" s="1"/>
  <c r="P379" i="6" s="1"/>
  <c r="P380" i="6" s="1"/>
  <c r="P381" i="6" s="1"/>
  <c r="P382" i="6" s="1"/>
  <c r="P383" i="6" s="1"/>
  <c r="P384" i="6" s="1"/>
  <c r="P385" i="6" s="1"/>
  <c r="P386" i="6" s="1"/>
  <c r="P387" i="6" s="1"/>
  <c r="P388" i="6" s="1"/>
  <c r="P389" i="6" s="1"/>
  <c r="P390" i="6" s="1"/>
  <c r="P391" i="6" s="1"/>
  <c r="P392" i="6" s="1"/>
  <c r="P393" i="6" s="1"/>
  <c r="P394" i="6" s="1"/>
  <c r="P395" i="6" s="1"/>
  <c r="P396" i="6" s="1"/>
  <c r="P397" i="6" s="1"/>
  <c r="P398" i="6" s="1"/>
  <c r="P399" i="6" s="1"/>
  <c r="P400" i="6" s="1"/>
  <c r="P401" i="6" s="1"/>
  <c r="P402" i="6" s="1"/>
  <c r="P403" i="6" s="1"/>
  <c r="P404" i="6" s="1"/>
  <c r="P405" i="6" s="1"/>
  <c r="P406" i="6" s="1"/>
  <c r="P407" i="6" s="1"/>
  <c r="P408" i="6" s="1"/>
  <c r="P409" i="6" s="1"/>
  <c r="P410" i="6" s="1"/>
  <c r="P411" i="6" s="1"/>
  <c r="P412" i="6" s="1"/>
  <c r="P413" i="6" s="1"/>
  <c r="P414" i="6" s="1"/>
  <c r="P415" i="6" s="1"/>
  <c r="P417" i="6" s="1"/>
  <c r="P418" i="6" s="1"/>
  <c r="P419" i="6" s="1"/>
  <c r="P420" i="6" s="1"/>
  <c r="P421" i="6" s="1"/>
  <c r="P422" i="6" s="1"/>
  <c r="P423" i="6" s="1"/>
  <c r="P424" i="6" s="1"/>
  <c r="P425" i="6" s="1"/>
  <c r="P426" i="6" s="1"/>
  <c r="P427" i="6" s="1"/>
  <c r="P428" i="6" s="1"/>
  <c r="P429" i="6" s="1"/>
  <c r="P430" i="6" s="1"/>
  <c r="P431" i="6" s="1"/>
  <c r="P432" i="6" s="1"/>
  <c r="P433" i="6" s="1"/>
  <c r="P434" i="6" s="1"/>
  <c r="P435" i="6" s="1"/>
  <c r="P436" i="6" s="1"/>
  <c r="P437" i="6" s="1"/>
  <c r="P438" i="6" s="1"/>
  <c r="P439" i="6" s="1"/>
  <c r="P440" i="6" s="1"/>
  <c r="P441" i="6" s="1"/>
  <c r="P442" i="6" s="1"/>
  <c r="P443" i="6" s="1"/>
  <c r="P444" i="6" s="1"/>
  <c r="P445" i="6" s="1"/>
  <c r="P446" i="6" s="1"/>
  <c r="P447" i="6" s="1"/>
  <c r="Q82" i="6" s="1"/>
  <c r="Q83" i="6" s="1"/>
  <c r="N838" i="6"/>
  <c r="K1859" i="6"/>
  <c r="Q1360" i="6"/>
  <c r="P1308" i="6"/>
  <c r="Q1371" i="6"/>
  <c r="P1301" i="6"/>
  <c r="G96" i="78"/>
  <c r="G98" i="78" s="1"/>
  <c r="G86" i="78"/>
  <c r="G88" i="78" s="1"/>
  <c r="G121" i="78"/>
  <c r="H121" i="78" s="1"/>
  <c r="H84" i="78"/>
  <c r="C254" i="78"/>
  <c r="Q1373" i="6"/>
  <c r="P1222" i="6"/>
  <c r="R1184" i="6"/>
  <c r="R1896" i="6"/>
  <c r="R1272" i="6"/>
  <c r="S1074" i="6"/>
  <c r="S1129" i="6"/>
  <c r="R1734" i="6"/>
  <c r="R1789" i="6" s="1"/>
  <c r="Q1331" i="6"/>
  <c r="Q1385" i="6" s="1"/>
  <c r="Q1209" i="6"/>
  <c r="R1155" i="6"/>
  <c r="R1867" i="6"/>
  <c r="R1918" i="6" s="1"/>
  <c r="S1045" i="6"/>
  <c r="S1100" i="6"/>
  <c r="R1705" i="6"/>
  <c r="R1760" i="6" s="1"/>
  <c r="R1243" i="6"/>
  <c r="R1297" i="6" s="1"/>
  <c r="R1271" i="6"/>
  <c r="S1128" i="6"/>
  <c r="R1733" i="6"/>
  <c r="R1788" i="6" s="1"/>
  <c r="S1073" i="6"/>
  <c r="S1170" i="6"/>
  <c r="S1882" i="6"/>
  <c r="S1720" i="6"/>
  <c r="S1775" i="6" s="1"/>
  <c r="S1258" i="6"/>
  <c r="Q1372" i="6"/>
  <c r="R1187" i="6"/>
  <c r="R1899" i="6"/>
  <c r="R1907" i="6"/>
  <c r="R1195" i="6"/>
  <c r="Q1210" i="6"/>
  <c r="Q1338" i="6"/>
  <c r="Q1386" i="6" s="1"/>
  <c r="Q1904" i="6"/>
  <c r="Q1931" i="6" s="1"/>
  <c r="Q1192" i="6"/>
  <c r="Q1359" i="6"/>
  <c r="R1712" i="6"/>
  <c r="R1767" i="6" s="1"/>
  <c r="S1107" i="6"/>
  <c r="R1250" i="6"/>
  <c r="R1298" i="6" s="1"/>
  <c r="S1052" i="6"/>
  <c r="R1284" i="6"/>
  <c r="R1746" i="6"/>
  <c r="R1801" i="6" s="1"/>
  <c r="S1086" i="6"/>
  <c r="S1141" i="6"/>
  <c r="R1137" i="6"/>
  <c r="Q1280" i="6"/>
  <c r="Q1310" i="6" s="1"/>
  <c r="Q1742" i="6"/>
  <c r="Q1797" i="6" s="1"/>
  <c r="R1082" i="6"/>
  <c r="R1908" i="6"/>
  <c r="R1196" i="6"/>
  <c r="S1077" i="6"/>
  <c r="R1275" i="6"/>
  <c r="R1737" i="6"/>
  <c r="R1792" i="6" s="1"/>
  <c r="S1132" i="6"/>
  <c r="Q1363" i="6"/>
  <c r="R1183" i="6"/>
  <c r="R1895" i="6"/>
  <c r="R1283" i="6"/>
  <c r="R1745" i="6"/>
  <c r="R1800" i="6" s="1"/>
  <c r="S1085" i="6"/>
  <c r="S1140" i="6"/>
  <c r="R1162" i="6"/>
  <c r="R1874" i="6"/>
  <c r="R1919" i="6" s="1"/>
  <c r="P1367" i="6"/>
  <c r="R1364" i="6"/>
  <c r="R1351" i="6"/>
  <c r="P1321" i="6"/>
  <c r="P1922" i="6"/>
  <c r="O1817" i="6"/>
  <c r="O1818" i="6" s="1"/>
  <c r="Q1370" i="6"/>
  <c r="P1345" i="6"/>
  <c r="P1366" i="6"/>
  <c r="P1231" i="6"/>
  <c r="Q1905" i="6"/>
  <c r="Q1930" i="6" s="1"/>
  <c r="Q1193" i="6"/>
  <c r="S1087" i="6"/>
  <c r="S1142" i="6"/>
  <c r="R1285" i="6"/>
  <c r="R1747" i="6"/>
  <c r="R1802" i="6" s="1"/>
  <c r="O1396" i="6"/>
  <c r="R1365" i="6"/>
  <c r="O1409" i="6"/>
  <c r="N1400" i="6"/>
  <c r="P1816" i="6"/>
  <c r="R1376" i="6"/>
  <c r="R1909" i="6"/>
  <c r="R1197" i="6"/>
  <c r="S1091" i="6"/>
  <c r="S1146" i="6"/>
  <c r="R1751" i="6"/>
  <c r="R1806" i="6" s="1"/>
  <c r="R1289" i="6"/>
  <c r="R1194" i="6"/>
  <c r="R1906" i="6"/>
  <c r="Q1719" i="6"/>
  <c r="Q1774" i="6" s="1"/>
  <c r="R1114" i="6"/>
  <c r="Q1257" i="6"/>
  <c r="R1059" i="6"/>
  <c r="P1339" i="6"/>
  <c r="P1390" i="6" s="1"/>
  <c r="P1214" i="6"/>
  <c r="R1879" i="6"/>
  <c r="R1921" i="6" s="1"/>
  <c r="R1167" i="6"/>
  <c r="R1336" i="6"/>
  <c r="S1334" i="6"/>
  <c r="S1160" i="6"/>
  <c r="S1872" i="6"/>
  <c r="P1329" i="6"/>
  <c r="P1384" i="6" s="1"/>
  <c r="P1208" i="6"/>
  <c r="S1900" i="6"/>
  <c r="S1188" i="6"/>
  <c r="R1201" i="6"/>
  <c r="R1913" i="6"/>
  <c r="S1084" i="6"/>
  <c r="R1282" i="6"/>
  <c r="S1139" i="6"/>
  <c r="R1744" i="6"/>
  <c r="R1799" i="6" s="1"/>
  <c r="P1221" i="6"/>
  <c r="P1369" i="6"/>
  <c r="P1397" i="6" s="1"/>
  <c r="Q1241" i="6"/>
  <c r="Q1296" i="6" s="1"/>
  <c r="Q1703" i="6"/>
  <c r="Q1758" i="6" s="1"/>
  <c r="R1043" i="6"/>
  <c r="R1098" i="6"/>
  <c r="Q1343" i="6"/>
  <c r="Q1388" i="6" s="1"/>
  <c r="Q1212" i="6"/>
  <c r="S1710" i="6"/>
  <c r="S1765" i="6" s="1"/>
  <c r="S1248" i="6"/>
  <c r="Q1881" i="6"/>
  <c r="Q1169" i="6"/>
  <c r="S1112" i="6"/>
  <c r="S1057" i="6"/>
  <c r="R1717" i="6"/>
  <c r="R1772" i="6" s="1"/>
  <c r="R1255" i="6"/>
  <c r="R1300" i="6" s="1"/>
  <c r="Q1865" i="6"/>
  <c r="Q1917" i="6" s="1"/>
  <c r="Q1153" i="6"/>
  <c r="R1108" i="6"/>
  <c r="R1053" i="6"/>
  <c r="Q1251" i="6"/>
  <c r="Q1302" i="6" s="1"/>
  <c r="Q1713" i="6"/>
  <c r="Q1768" i="6" s="1"/>
  <c r="S1276" i="6"/>
  <c r="S1738" i="6"/>
  <c r="S1793" i="6" s="1"/>
  <c r="Q1743" i="6"/>
  <c r="Q1798" i="6" s="1"/>
  <c r="R1083" i="6"/>
  <c r="R1138" i="6"/>
  <c r="Q1281" i="6"/>
  <c r="Q1309" i="6" s="1"/>
  <c r="Q1377" i="6"/>
  <c r="Q1875" i="6"/>
  <c r="Q1923" i="6" s="1"/>
  <c r="Q1163" i="6"/>
  <c r="P1808" i="6"/>
  <c r="R1353" i="6"/>
  <c r="S1337" i="6"/>
  <c r="S1349" i="6"/>
  <c r="O1933" i="6"/>
  <c r="O1934" i="6" s="1"/>
  <c r="S1252" i="6"/>
  <c r="S1714" i="6"/>
  <c r="S1769" i="6" s="1"/>
  <c r="L902" i="6"/>
  <c r="S1164" i="6"/>
  <c r="S1876" i="6"/>
  <c r="R1890" i="6"/>
  <c r="R1178" i="6"/>
  <c r="R1259" i="6"/>
  <c r="R1303" i="6" s="1"/>
  <c r="S1116" i="6"/>
  <c r="S1061" i="6"/>
  <c r="R1721" i="6"/>
  <c r="R1776" i="6" s="1"/>
  <c r="R1328" i="6"/>
  <c r="R1344" i="6"/>
  <c r="N1830" i="6"/>
  <c r="N839" i="6"/>
  <c r="N885" i="6"/>
  <c r="N896" i="6"/>
  <c r="N1831" i="6"/>
  <c r="N884" i="6"/>
  <c r="N909" i="6"/>
  <c r="N873" i="6"/>
  <c r="N851" i="6"/>
  <c r="N897" i="6"/>
  <c r="N920" i="6"/>
  <c r="N921" i="6"/>
  <c r="N850" i="6"/>
  <c r="N872" i="6"/>
  <c r="N908" i="6"/>
  <c r="Q1305" i="6"/>
  <c r="Q1354" i="6"/>
  <c r="N1410" i="6"/>
  <c r="N1411" i="6" s="1"/>
  <c r="R1340" i="6"/>
  <c r="S1707" i="6"/>
  <c r="S1762" i="6" s="1"/>
  <c r="S1245" i="6"/>
  <c r="S1730" i="6"/>
  <c r="S1785" i="6" s="1"/>
  <c r="S1268" i="6"/>
  <c r="S1304" i="6" s="1"/>
  <c r="S1894" i="6"/>
  <c r="S1182" i="6"/>
  <c r="S1374" i="6"/>
  <c r="S1878" i="6"/>
  <c r="S1166" i="6"/>
  <c r="R1871" i="6"/>
  <c r="R1920" i="6" s="1"/>
  <c r="R1159" i="6"/>
  <c r="S1288" i="6"/>
  <c r="S1750" i="6"/>
  <c r="S1805" i="6" s="1"/>
  <c r="Q1903" i="6"/>
  <c r="Q1191" i="6"/>
  <c r="P1929" i="6"/>
  <c r="P1355" i="6"/>
  <c r="P1394" i="6" s="1"/>
  <c r="Q1335" i="6"/>
  <c r="Q1387" i="6" s="1"/>
  <c r="Q1211" i="6"/>
  <c r="S1277" i="6"/>
  <c r="S1739" i="6"/>
  <c r="S1794" i="6" s="1"/>
  <c r="Q1185" i="6"/>
  <c r="Q1897" i="6"/>
  <c r="Q1928" i="6" s="1"/>
  <c r="O1322" i="6"/>
  <c r="O1323" i="6" s="1"/>
  <c r="S1240" i="6"/>
  <c r="S1702" i="6"/>
  <c r="S1757" i="6" s="1"/>
  <c r="S1144" i="6"/>
  <c r="R1287" i="6"/>
  <c r="S1089" i="6"/>
  <c r="R1749" i="6"/>
  <c r="R1804" i="6" s="1"/>
  <c r="O1312" i="6"/>
  <c r="O1313" i="6" s="1"/>
  <c r="S1152" i="6"/>
  <c r="S1864" i="6"/>
  <c r="R1911" i="6"/>
  <c r="R1199" i="6"/>
  <c r="L914" i="6"/>
  <c r="S1168" i="6"/>
  <c r="R1356" i="6"/>
  <c r="R1392" i="6" s="1"/>
  <c r="R1216" i="6"/>
  <c r="P1291" i="6"/>
  <c r="S1123" i="6"/>
  <c r="S1068" i="6"/>
  <c r="R1266" i="6"/>
  <c r="R1728" i="6"/>
  <c r="R1783" i="6" s="1"/>
  <c r="R1342" i="6"/>
  <c r="S1884" i="6"/>
  <c r="S1172" i="6"/>
  <c r="P1378" i="6"/>
  <c r="P1399" i="6" s="1"/>
  <c r="P1233" i="6"/>
  <c r="Q1877" i="6"/>
  <c r="Q1165" i="6"/>
  <c r="O1234" i="6"/>
  <c r="O1235" i="6" s="1"/>
  <c r="R1131" i="6"/>
  <c r="Q1274" i="6"/>
  <c r="R1076" i="6"/>
  <c r="Q1736" i="6"/>
  <c r="Q1791" i="6" s="1"/>
  <c r="Q1891" i="6"/>
  <c r="Q1927" i="6" s="1"/>
  <c r="Q1179" i="6"/>
  <c r="Q1231" i="6" s="1"/>
  <c r="P1361" i="6"/>
  <c r="P1232" i="6"/>
  <c r="P1219" i="6"/>
  <c r="Q1914" i="6"/>
  <c r="Q1932" i="6" s="1"/>
  <c r="Q1202" i="6"/>
  <c r="Q1223" i="6" s="1"/>
  <c r="S1869" i="6"/>
  <c r="S1157" i="6"/>
  <c r="J816" i="6"/>
  <c r="S1892" i="6"/>
  <c r="S1180" i="6"/>
  <c r="S1732" i="6"/>
  <c r="S1787" i="6" s="1"/>
  <c r="S1270" i="6"/>
  <c r="P1318" i="6"/>
  <c r="R1135" i="6"/>
  <c r="Q1740" i="6"/>
  <c r="Q1795" i="6" s="1"/>
  <c r="Q1278" i="6"/>
  <c r="R1080" i="6"/>
  <c r="P1306" i="6"/>
  <c r="Q1347" i="6"/>
  <c r="Q1391" i="6" s="1"/>
  <c r="S1716" i="6"/>
  <c r="S1771" i="6" s="1"/>
  <c r="S1254" i="6"/>
  <c r="P1341" i="6"/>
  <c r="P1213" i="6"/>
  <c r="P1230" i="6"/>
  <c r="P1203" i="6"/>
  <c r="M877" i="6"/>
  <c r="M875" i="6"/>
  <c r="M876" i="6"/>
  <c r="M874" i="6"/>
  <c r="M840" i="6"/>
  <c r="M843" i="6"/>
  <c r="M842" i="6"/>
  <c r="M841" i="6"/>
  <c r="P1311" i="6"/>
  <c r="L844" i="6"/>
  <c r="P1932" i="6"/>
  <c r="O1407" i="6"/>
  <c r="R1130" i="6"/>
  <c r="R1075" i="6"/>
  <c r="Q1273" i="6"/>
  <c r="Q1735" i="6"/>
  <c r="Q1790" i="6" s="1"/>
  <c r="P1813" i="6"/>
  <c r="S1357" i="6"/>
  <c r="R1358" i="6"/>
  <c r="Q1352" i="6"/>
  <c r="Q1217" i="6"/>
  <c r="R1883" i="6"/>
  <c r="R1924" i="6" s="1"/>
  <c r="R1171" i="6"/>
  <c r="S1722" i="6"/>
  <c r="S1777" i="6" s="1"/>
  <c r="S1260" i="6"/>
  <c r="Q1715" i="6"/>
  <c r="Q1770" i="6" s="1"/>
  <c r="R1110" i="6"/>
  <c r="R1055" i="6"/>
  <c r="Q1253" i="6"/>
  <c r="O1389" i="6"/>
  <c r="O1379" i="6"/>
  <c r="R1888" i="6"/>
  <c r="R1926" i="6" s="1"/>
  <c r="R1176" i="6"/>
  <c r="P1393" i="6"/>
  <c r="R1348" i="6"/>
  <c r="R1092" i="6"/>
  <c r="R1147" i="6"/>
  <c r="Q1290" i="6"/>
  <c r="Q1311" i="6" s="1"/>
  <c r="Q1752" i="6"/>
  <c r="Q1807" i="6" s="1"/>
  <c r="O1399" i="6"/>
  <c r="L878" i="6"/>
  <c r="S1887" i="6"/>
  <c r="S1175" i="6"/>
  <c r="M910" i="6"/>
  <c r="M913" i="6"/>
  <c r="M912" i="6"/>
  <c r="M911" i="6"/>
  <c r="R1333" i="6"/>
  <c r="S1727" i="6"/>
  <c r="S1782" i="6" s="1"/>
  <c r="S1265" i="6"/>
  <c r="L866" i="6"/>
  <c r="P1320" i="6"/>
  <c r="P1307" i="6"/>
  <c r="S1696" i="6"/>
  <c r="S1697" i="6" s="1"/>
  <c r="Q1375" i="6"/>
  <c r="O1224" i="6"/>
  <c r="O1225" i="6" s="1"/>
  <c r="N1823" i="6"/>
  <c r="S1121" i="6"/>
  <c r="S1066" i="6"/>
  <c r="R1726" i="6"/>
  <c r="R1781" i="6" s="1"/>
  <c r="R1264" i="6"/>
  <c r="L856" i="6"/>
  <c r="Q1898" i="6"/>
  <c r="Q1186" i="6"/>
  <c r="R1069" i="6"/>
  <c r="Q1267" i="6"/>
  <c r="Q1306" i="6" s="1"/>
  <c r="R1124" i="6"/>
  <c r="Q1729" i="6"/>
  <c r="Q1784" i="6" s="1"/>
  <c r="Q1814" i="6" s="1"/>
  <c r="L890" i="6"/>
  <c r="Q1902" i="6"/>
  <c r="Q1190" i="6"/>
  <c r="S1049" i="6"/>
  <c r="S1104" i="6"/>
  <c r="R1247" i="6"/>
  <c r="R1299" i="6" s="1"/>
  <c r="R1709" i="6"/>
  <c r="R1764" i="6" s="1"/>
  <c r="S1263" i="6"/>
  <c r="S1725" i="6"/>
  <c r="S1780" i="6" s="1"/>
  <c r="M899" i="6"/>
  <c r="M901" i="6"/>
  <c r="M900" i="6"/>
  <c r="M898" i="6"/>
  <c r="M925" i="6"/>
  <c r="M922" i="6"/>
  <c r="M923" i="6"/>
  <c r="M924" i="6"/>
  <c r="M887" i="6"/>
  <c r="M886" i="6"/>
  <c r="M888" i="6"/>
  <c r="M889" i="6"/>
  <c r="S1912" i="6"/>
  <c r="S1200" i="6"/>
  <c r="O1408" i="6"/>
  <c r="O1395" i="6"/>
  <c r="R1081" i="6"/>
  <c r="R1136" i="6"/>
  <c r="Q1279" i="6"/>
  <c r="Q1741" i="6"/>
  <c r="Q1796" i="6" s="1"/>
  <c r="S1889" i="6"/>
  <c r="S1177" i="6"/>
  <c r="P1362" i="6"/>
  <c r="P1220" i="6"/>
  <c r="S1901" i="6"/>
  <c r="S1189" i="6"/>
  <c r="P1815" i="6"/>
  <c r="K816" i="6" l="1"/>
  <c r="L451" i="6"/>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5" i="6" s="1"/>
  <c r="L786" i="6" s="1"/>
  <c r="L787" i="6" s="1"/>
  <c r="L788" i="6" s="1"/>
  <c r="L789" i="6" s="1"/>
  <c r="L790" i="6" s="1"/>
  <c r="L791" i="6" s="1"/>
  <c r="L792" i="6" s="1"/>
  <c r="L793" i="6" s="1"/>
  <c r="L794" i="6" s="1"/>
  <c r="L795" i="6" s="1"/>
  <c r="L796" i="6" s="1"/>
  <c r="L797" i="6" s="1"/>
  <c r="L798" i="6" s="1"/>
  <c r="L799" i="6" s="1"/>
  <c r="L800" i="6" s="1"/>
  <c r="L801" i="6" s="1"/>
  <c r="L802" i="6" s="1"/>
  <c r="L803" i="6" s="1"/>
  <c r="L804" i="6" s="1"/>
  <c r="L805" i="6" s="1"/>
  <c r="L806" i="6" s="1"/>
  <c r="L807" i="6" s="1"/>
  <c r="L808" i="6" s="1"/>
  <c r="L809" i="6" s="1"/>
  <c r="L810" i="6" s="1"/>
  <c r="L811" i="6" s="1"/>
  <c r="L812" i="6" s="1"/>
  <c r="L813" i="6" s="1"/>
  <c r="L814" i="6" s="1"/>
  <c r="L815" i="6" s="1"/>
  <c r="M450" i="6" s="1"/>
  <c r="G270" i="78"/>
  <c r="E272" i="78"/>
  <c r="D282" i="82"/>
  <c r="D337" i="78"/>
  <c r="C272" i="78"/>
  <c r="D319" i="78"/>
  <c r="F355" i="78"/>
  <c r="C270" i="78"/>
  <c r="C337" i="78"/>
  <c r="G337" i="78"/>
  <c r="D373" i="78"/>
  <c r="D397" i="78" s="1"/>
  <c r="E223" i="82"/>
  <c r="D318" i="78"/>
  <c r="D336" i="78"/>
  <c r="N922" i="6"/>
  <c r="S1925" i="6"/>
  <c r="H80" i="78"/>
  <c r="H79" i="78"/>
  <c r="I92" i="66"/>
  <c r="N1401" i="6"/>
  <c r="K33" i="91"/>
  <c r="H98" i="78"/>
  <c r="K22" i="91"/>
  <c r="J4" i="91"/>
  <c r="K31" i="91"/>
  <c r="L7" i="91"/>
  <c r="J5" i="91"/>
  <c r="J24" i="91"/>
  <c r="K13" i="91"/>
  <c r="J15" i="91"/>
  <c r="H97" i="78"/>
  <c r="H113" i="78"/>
  <c r="G112" i="78"/>
  <c r="H112" i="78" s="1"/>
  <c r="Q84" i="6"/>
  <c r="Q85" i="6" s="1"/>
  <c r="Q86" i="6" s="1"/>
  <c r="Q87" i="6" s="1"/>
  <c r="Q88" i="6" s="1"/>
  <c r="Q89" i="6" s="1"/>
  <c r="Q90" i="6" s="1"/>
  <c r="Q91" i="6" s="1"/>
  <c r="Q92" i="6" s="1"/>
  <c r="Q93" i="6" s="1"/>
  <c r="Q94" i="6" s="1"/>
  <c r="Q95" i="6" s="1"/>
  <c r="Q96" i="6" s="1"/>
  <c r="Q97" i="6" s="1"/>
  <c r="Q98" i="6" s="1"/>
  <c r="Q99" i="6" s="1"/>
  <c r="Q100" i="6" s="1"/>
  <c r="Q101" i="6" s="1"/>
  <c r="Q102" i="6" s="1"/>
  <c r="Q103" i="6" s="1"/>
  <c r="Q104" i="6" s="1"/>
  <c r="Q105" i="6" s="1"/>
  <c r="Q106" i="6" s="1"/>
  <c r="Q107" i="6" s="1"/>
  <c r="Q108" i="6" s="1"/>
  <c r="Q109" i="6" s="1"/>
  <c r="Q110" i="6" s="1"/>
  <c r="Q111" i="6" s="1"/>
  <c r="Q112" i="6" s="1"/>
  <c r="Q113" i="6" s="1"/>
  <c r="Q114" i="6" s="1"/>
  <c r="Q115" i="6" s="1"/>
  <c r="Q116" i="6" s="1"/>
  <c r="Q117" i="6" s="1"/>
  <c r="Q118" i="6" s="1"/>
  <c r="Q119" i="6" s="1"/>
  <c r="Q120" i="6" s="1"/>
  <c r="Q121" i="6" s="1"/>
  <c r="Q122" i="6" s="1"/>
  <c r="Q123" i="6" s="1"/>
  <c r="Q124" i="6" s="1"/>
  <c r="Q125" i="6" s="1"/>
  <c r="Q126" i="6" s="1"/>
  <c r="Q127" i="6" s="1"/>
  <c r="Q128" i="6" s="1"/>
  <c r="Q129" i="6" s="1"/>
  <c r="Q130" i="6" s="1"/>
  <c r="Q131" i="6" s="1"/>
  <c r="Q132" i="6" s="1"/>
  <c r="Q133" i="6" s="1"/>
  <c r="Q134" i="6" s="1"/>
  <c r="Q135" i="6" s="1"/>
  <c r="Q136" i="6" s="1"/>
  <c r="Q137" i="6" s="1"/>
  <c r="Q138" i="6" s="1"/>
  <c r="Q139" i="6" s="1"/>
  <c r="Q140" i="6" s="1"/>
  <c r="Q141" i="6" s="1"/>
  <c r="Q142" i="6" s="1"/>
  <c r="Q143" i="6" s="1"/>
  <c r="Q144" i="6" s="1"/>
  <c r="Q145" i="6" s="1"/>
  <c r="Q146" i="6" s="1"/>
  <c r="Q147" i="6" s="1"/>
  <c r="Q148" i="6" s="1"/>
  <c r="Q149" i="6" s="1"/>
  <c r="Q150" i="6" s="1"/>
  <c r="Q151" i="6" s="1"/>
  <c r="Q152" i="6" s="1"/>
  <c r="Q153" i="6" s="1"/>
  <c r="Q154" i="6" s="1"/>
  <c r="Q155" i="6" s="1"/>
  <c r="Q156" i="6" s="1"/>
  <c r="Q157" i="6" s="1"/>
  <c r="Q158" i="6" s="1"/>
  <c r="Q159" i="6" s="1"/>
  <c r="Q160" i="6" s="1"/>
  <c r="Q161" i="6" s="1"/>
  <c r="Q162" i="6" s="1"/>
  <c r="Q163" i="6" s="1"/>
  <c r="Q164" i="6" s="1"/>
  <c r="Q165" i="6" s="1"/>
  <c r="Q166" i="6" s="1"/>
  <c r="Q167" i="6" s="1"/>
  <c r="Q168" i="6" s="1"/>
  <c r="Q169" i="6" s="1"/>
  <c r="Q170" i="6" s="1"/>
  <c r="Q171" i="6" s="1"/>
  <c r="Q172" i="6" s="1"/>
  <c r="Q173" i="6" s="1"/>
  <c r="Q174" i="6" s="1"/>
  <c r="Q175" i="6" s="1"/>
  <c r="Q176" i="6" s="1"/>
  <c r="Q177" i="6" s="1"/>
  <c r="Q178" i="6" s="1"/>
  <c r="Q179" i="6" s="1"/>
  <c r="Q180" i="6" s="1"/>
  <c r="Q181" i="6" s="1"/>
  <c r="Q182" i="6" s="1"/>
  <c r="Q183" i="6" s="1"/>
  <c r="Q184" i="6" s="1"/>
  <c r="Q185" i="6" s="1"/>
  <c r="Q186" i="6" s="1"/>
  <c r="Q187" i="6" s="1"/>
  <c r="Q188" i="6" s="1"/>
  <c r="Q189" i="6" s="1"/>
  <c r="Q190" i="6" s="1"/>
  <c r="Q191" i="6" s="1"/>
  <c r="Q192" i="6" s="1"/>
  <c r="Q193" i="6" s="1"/>
  <c r="Q194" i="6" s="1"/>
  <c r="Q195" i="6" s="1"/>
  <c r="Q196" i="6" s="1"/>
  <c r="Q197" i="6" s="1"/>
  <c r="Q198" i="6" s="1"/>
  <c r="Q199" i="6" s="1"/>
  <c r="Q200" i="6" s="1"/>
  <c r="Q201" i="6" s="1"/>
  <c r="Q202" i="6" s="1"/>
  <c r="Q203" i="6" s="1"/>
  <c r="Q204" i="6" s="1"/>
  <c r="Q205" i="6" s="1"/>
  <c r="Q206" i="6" s="1"/>
  <c r="Q207" i="6" s="1"/>
  <c r="Q208" i="6" s="1"/>
  <c r="Q209" i="6" s="1"/>
  <c r="Q210" i="6" s="1"/>
  <c r="Q211" i="6" s="1"/>
  <c r="Q212" i="6" s="1"/>
  <c r="Q213" i="6" s="1"/>
  <c r="Q214" i="6" s="1"/>
  <c r="Q215" i="6" s="1"/>
  <c r="Q216" i="6" s="1"/>
  <c r="Q217" i="6" s="1"/>
  <c r="Q218" i="6" s="1"/>
  <c r="Q219" i="6" s="1"/>
  <c r="Q220" i="6" s="1"/>
  <c r="Q221" i="6" s="1"/>
  <c r="Q222" i="6" s="1"/>
  <c r="Q223" i="6" s="1"/>
  <c r="Q224" i="6" s="1"/>
  <c r="Q225" i="6" s="1"/>
  <c r="Q226" i="6" s="1"/>
  <c r="Q227" i="6" s="1"/>
  <c r="Q228" i="6" s="1"/>
  <c r="Q229" i="6" s="1"/>
  <c r="Q230" i="6" s="1"/>
  <c r="Q231" i="6" s="1"/>
  <c r="Q232" i="6" s="1"/>
  <c r="Q233" i="6" s="1"/>
  <c r="Q234" i="6" s="1"/>
  <c r="Q235" i="6" s="1"/>
  <c r="Q236" i="6" s="1"/>
  <c r="Q237" i="6" s="1"/>
  <c r="Q238" i="6" s="1"/>
  <c r="Q239" i="6" s="1"/>
  <c r="Q240" i="6" s="1"/>
  <c r="Q241" i="6" s="1"/>
  <c r="Q242" i="6" s="1"/>
  <c r="Q243" i="6" s="1"/>
  <c r="Q244" i="6" s="1"/>
  <c r="Q245" i="6" s="1"/>
  <c r="Q246" i="6" s="1"/>
  <c r="Q247" i="6" s="1"/>
  <c r="Q248" i="6" s="1"/>
  <c r="Q249" i="6" s="1"/>
  <c r="Q250" i="6" s="1"/>
  <c r="Q251" i="6" s="1"/>
  <c r="Q252" i="6" s="1"/>
  <c r="Q253" i="6" s="1"/>
  <c r="Q254" i="6" s="1"/>
  <c r="Q255" i="6" s="1"/>
  <c r="Q256" i="6" s="1"/>
  <c r="Q257" i="6" s="1"/>
  <c r="Q258" i="6" s="1"/>
  <c r="Q259" i="6" s="1"/>
  <c r="Q260" i="6" s="1"/>
  <c r="Q261" i="6" s="1"/>
  <c r="Q262" i="6" s="1"/>
  <c r="Q263" i="6" s="1"/>
  <c r="Q264" i="6" s="1"/>
  <c r="Q265" i="6" s="1"/>
  <c r="Q266" i="6" s="1"/>
  <c r="Q267" i="6" s="1"/>
  <c r="Q268" i="6" s="1"/>
  <c r="Q269" i="6" s="1"/>
  <c r="Q270" i="6" s="1"/>
  <c r="Q271" i="6" s="1"/>
  <c r="Q272" i="6" s="1"/>
  <c r="Q273" i="6" s="1"/>
  <c r="Q274" i="6" s="1"/>
  <c r="Q275" i="6" s="1"/>
  <c r="Q276" i="6" s="1"/>
  <c r="Q277" i="6" s="1"/>
  <c r="Q278" i="6" s="1"/>
  <c r="Q279" i="6" s="1"/>
  <c r="Q280" i="6" s="1"/>
  <c r="Q281" i="6" s="1"/>
  <c r="Q282" i="6" s="1"/>
  <c r="Q283" i="6" s="1"/>
  <c r="Q284" i="6" s="1"/>
  <c r="Q285" i="6" s="1"/>
  <c r="Q286" i="6" s="1"/>
  <c r="Q287" i="6" s="1"/>
  <c r="Q288" i="6" s="1"/>
  <c r="Q289" i="6" s="1"/>
  <c r="Q290" i="6" s="1"/>
  <c r="Q291" i="6" s="1"/>
  <c r="Q292" i="6" s="1"/>
  <c r="Q293" i="6" s="1"/>
  <c r="Q294" i="6" s="1"/>
  <c r="Q295" i="6" s="1"/>
  <c r="Q296" i="6" s="1"/>
  <c r="Q297" i="6" s="1"/>
  <c r="Q298" i="6" s="1"/>
  <c r="Q299" i="6" s="1"/>
  <c r="Q300" i="6" s="1"/>
  <c r="Q301" i="6" s="1"/>
  <c r="Q302" i="6" s="1"/>
  <c r="Q303" i="6" s="1"/>
  <c r="Q304" i="6" s="1"/>
  <c r="Q305" i="6" s="1"/>
  <c r="Q306" i="6" s="1"/>
  <c r="Q307" i="6" s="1"/>
  <c r="Q308" i="6" s="1"/>
  <c r="Q309" i="6" s="1"/>
  <c r="Q310" i="6" s="1"/>
  <c r="Q311" i="6" s="1"/>
  <c r="Q312" i="6" s="1"/>
  <c r="Q313" i="6" s="1"/>
  <c r="Q314" i="6" s="1"/>
  <c r="Q315" i="6" s="1"/>
  <c r="Q316" i="6" s="1"/>
  <c r="Q317" i="6" s="1"/>
  <c r="Q318" i="6" s="1"/>
  <c r="Q319" i="6" s="1"/>
  <c r="Q320" i="6" s="1"/>
  <c r="Q321" i="6" s="1"/>
  <c r="Q322" i="6" s="1"/>
  <c r="Q323" i="6" s="1"/>
  <c r="Q324" i="6" s="1"/>
  <c r="Q325" i="6" s="1"/>
  <c r="Q326" i="6" s="1"/>
  <c r="Q327" i="6" s="1"/>
  <c r="Q328" i="6" s="1"/>
  <c r="Q329" i="6" s="1"/>
  <c r="Q330" i="6" s="1"/>
  <c r="Q331" i="6" s="1"/>
  <c r="Q332" i="6" s="1"/>
  <c r="Q333" i="6" s="1"/>
  <c r="Q334" i="6" s="1"/>
  <c r="Q335" i="6" s="1"/>
  <c r="Q336" i="6" s="1"/>
  <c r="Q337" i="6" s="1"/>
  <c r="Q338" i="6" s="1"/>
  <c r="Q339" i="6" s="1"/>
  <c r="Q340" i="6" s="1"/>
  <c r="Q341" i="6" s="1"/>
  <c r="Q342" i="6" s="1"/>
  <c r="Q343" i="6" s="1"/>
  <c r="Q344" i="6" s="1"/>
  <c r="Q345" i="6" s="1"/>
  <c r="Q346" i="6" s="1"/>
  <c r="Q347" i="6" s="1"/>
  <c r="Q348" i="6" s="1"/>
  <c r="Q349" i="6" s="1"/>
  <c r="Q350" i="6" s="1"/>
  <c r="Q351" i="6" s="1"/>
  <c r="Q352" i="6" s="1"/>
  <c r="Q353" i="6" s="1"/>
  <c r="Q354" i="6" s="1"/>
  <c r="Q355" i="6" s="1"/>
  <c r="Q356" i="6" s="1"/>
  <c r="Q357" i="6" s="1"/>
  <c r="Q358" i="6" s="1"/>
  <c r="Q359" i="6" s="1"/>
  <c r="Q360" i="6" s="1"/>
  <c r="Q361" i="6" s="1"/>
  <c r="Q362" i="6" s="1"/>
  <c r="Q363" i="6" s="1"/>
  <c r="Q364" i="6" s="1"/>
  <c r="Q365" i="6" s="1"/>
  <c r="Q366" i="6" s="1"/>
  <c r="Q367" i="6" s="1"/>
  <c r="Q368" i="6" s="1"/>
  <c r="Q369" i="6" s="1"/>
  <c r="Q370" i="6" s="1"/>
  <c r="Q371" i="6" s="1"/>
  <c r="Q372" i="6" s="1"/>
  <c r="Q373" i="6" s="1"/>
  <c r="Q374" i="6" s="1"/>
  <c r="Q375" i="6" s="1"/>
  <c r="Q376" i="6" s="1"/>
  <c r="Q377" i="6" s="1"/>
  <c r="Q378" i="6" s="1"/>
  <c r="Q379" i="6" s="1"/>
  <c r="Q380" i="6" s="1"/>
  <c r="Q381" i="6" s="1"/>
  <c r="Q382" i="6" s="1"/>
  <c r="Q383" i="6" s="1"/>
  <c r="Q384" i="6" s="1"/>
  <c r="Q385" i="6" s="1"/>
  <c r="Q386" i="6" s="1"/>
  <c r="Q387" i="6" s="1"/>
  <c r="Q388" i="6" s="1"/>
  <c r="Q389" i="6" s="1"/>
  <c r="Q390" i="6" s="1"/>
  <c r="Q391" i="6" s="1"/>
  <c r="Q392" i="6" s="1"/>
  <c r="Q393" i="6" s="1"/>
  <c r="Q394" i="6" s="1"/>
  <c r="Q395" i="6" s="1"/>
  <c r="Q396" i="6" s="1"/>
  <c r="Q397" i="6" s="1"/>
  <c r="Q398" i="6" s="1"/>
  <c r="Q399" i="6" s="1"/>
  <c r="Q400" i="6" s="1"/>
  <c r="Q401" i="6" s="1"/>
  <c r="Q402" i="6" s="1"/>
  <c r="Q403" i="6" s="1"/>
  <c r="Q404" i="6" s="1"/>
  <c r="Q405" i="6" s="1"/>
  <c r="Q406" i="6" s="1"/>
  <c r="Q407" i="6" s="1"/>
  <c r="Q408" i="6" s="1"/>
  <c r="Q409" i="6" s="1"/>
  <c r="Q410" i="6" s="1"/>
  <c r="Q411" i="6" s="1"/>
  <c r="Q412" i="6" s="1"/>
  <c r="Q413" i="6" s="1"/>
  <c r="Q414" i="6" s="1"/>
  <c r="Q415" i="6" s="1"/>
  <c r="Q416" i="6" s="1"/>
  <c r="Q417" i="6" s="1"/>
  <c r="Q418" i="6" s="1"/>
  <c r="Q419" i="6" s="1"/>
  <c r="Q420" i="6" s="1"/>
  <c r="Q421" i="6" s="1"/>
  <c r="Q422" i="6" s="1"/>
  <c r="Q423" i="6" s="1"/>
  <c r="Q424" i="6" s="1"/>
  <c r="Q425" i="6" s="1"/>
  <c r="Q426" i="6" s="1"/>
  <c r="Q427" i="6" s="1"/>
  <c r="Q428" i="6" s="1"/>
  <c r="Q429" i="6" s="1"/>
  <c r="Q430" i="6" s="1"/>
  <c r="Q431" i="6" s="1"/>
  <c r="Q432" i="6" s="1"/>
  <c r="Q433" i="6" s="1"/>
  <c r="Q434" i="6" s="1"/>
  <c r="Q435" i="6" s="1"/>
  <c r="Q436" i="6" s="1"/>
  <c r="Q437" i="6" s="1"/>
  <c r="Q438" i="6" s="1"/>
  <c r="Q439" i="6" s="1"/>
  <c r="Q440" i="6" s="1"/>
  <c r="Q441" i="6" s="1"/>
  <c r="Q442" i="6" s="1"/>
  <c r="Q443" i="6" s="1"/>
  <c r="Q444" i="6" s="1"/>
  <c r="Q445" i="6" s="1"/>
  <c r="Q446" i="6" s="1"/>
  <c r="Q447" i="6" s="1"/>
  <c r="R82" i="6" s="1"/>
  <c r="R83" i="6" s="1"/>
  <c r="R1359" i="6"/>
  <c r="Q1368" i="6"/>
  <c r="Q1398" i="6" s="1"/>
  <c r="C87" i="78"/>
  <c r="S1344" i="6"/>
  <c r="R1363" i="6"/>
  <c r="S1896" i="6"/>
  <c r="S1184" i="6"/>
  <c r="S1734" i="6"/>
  <c r="S1789" i="6" s="1"/>
  <c r="S1272" i="6"/>
  <c r="R1360" i="6"/>
  <c r="S1333" i="6"/>
  <c r="S1705" i="6"/>
  <c r="S1760" i="6" s="1"/>
  <c r="S1243" i="6"/>
  <c r="S1297" i="6" s="1"/>
  <c r="R1331" i="6"/>
  <c r="R1385" i="6" s="1"/>
  <c r="R1209" i="6"/>
  <c r="S1867" i="6"/>
  <c r="S1918" i="6" s="1"/>
  <c r="S1155" i="6"/>
  <c r="R1210" i="6"/>
  <c r="R1338" i="6"/>
  <c r="R1386" i="6" s="1"/>
  <c r="S1745" i="6"/>
  <c r="S1800" i="6" s="1"/>
  <c r="S1283" i="6"/>
  <c r="S1275" i="6"/>
  <c r="S1737" i="6"/>
  <c r="S1792" i="6" s="1"/>
  <c r="R1371" i="6"/>
  <c r="S1907" i="6"/>
  <c r="S1195" i="6"/>
  <c r="R1372" i="6"/>
  <c r="S1712" i="6"/>
  <c r="S1767" i="6" s="1"/>
  <c r="S1250" i="6"/>
  <c r="S1298" i="6" s="1"/>
  <c r="S1271" i="6"/>
  <c r="S1733" i="6"/>
  <c r="S1788" i="6" s="1"/>
  <c r="S1187" i="6"/>
  <c r="S1899" i="6"/>
  <c r="R1192" i="6"/>
  <c r="R1222" i="6" s="1"/>
  <c r="R1904" i="6"/>
  <c r="R1931" i="6" s="1"/>
  <c r="S1746" i="6"/>
  <c r="S1801" i="6" s="1"/>
  <c r="S1284" i="6"/>
  <c r="S1874" i="6"/>
  <c r="S1919" i="6" s="1"/>
  <c r="S1162" i="6"/>
  <c r="S1895" i="6"/>
  <c r="S1183" i="6"/>
  <c r="S1908" i="6"/>
  <c r="S1196" i="6"/>
  <c r="P1409" i="6"/>
  <c r="Q1345" i="6"/>
  <c r="Q1233" i="6"/>
  <c r="Q1222" i="6"/>
  <c r="R1280" i="6"/>
  <c r="R1310" i="6" s="1"/>
  <c r="R1742" i="6"/>
  <c r="R1797" i="6" s="1"/>
  <c r="S1082" i="6"/>
  <c r="S1137" i="6"/>
  <c r="S1346" i="6"/>
  <c r="S1336" i="6"/>
  <c r="R1370" i="6"/>
  <c r="S1364" i="6"/>
  <c r="Q1816" i="6"/>
  <c r="P1396" i="6"/>
  <c r="Q1366" i="6"/>
  <c r="S1365" i="6"/>
  <c r="R1281" i="6"/>
  <c r="R1309" i="6" s="1"/>
  <c r="S1138" i="6"/>
  <c r="R1743" i="6"/>
  <c r="R1798" i="6" s="1"/>
  <c r="S1083" i="6"/>
  <c r="R1257" i="6"/>
  <c r="S1114" i="6"/>
  <c r="R1719" i="6"/>
  <c r="R1774" i="6" s="1"/>
  <c r="S1059" i="6"/>
  <c r="S1751" i="6"/>
  <c r="S1806" i="6" s="1"/>
  <c r="S1289" i="6"/>
  <c r="S1717" i="6"/>
  <c r="S1772" i="6" s="1"/>
  <c r="S1255" i="6"/>
  <c r="S1300" i="6" s="1"/>
  <c r="R1703" i="6"/>
  <c r="R1758" i="6" s="1"/>
  <c r="S1098" i="6"/>
  <c r="R1241" i="6"/>
  <c r="R1296" i="6" s="1"/>
  <c r="S1043" i="6"/>
  <c r="S1913" i="6"/>
  <c r="S1201" i="6"/>
  <c r="R1373" i="6"/>
  <c r="Q1339" i="6"/>
  <c r="Q1390" i="6" s="1"/>
  <c r="Q1214" i="6"/>
  <c r="S1053" i="6"/>
  <c r="R1713" i="6"/>
  <c r="R1768" i="6" s="1"/>
  <c r="S1108" i="6"/>
  <c r="R1251" i="6"/>
  <c r="R1302" i="6" s="1"/>
  <c r="S1909" i="6"/>
  <c r="S1197" i="6"/>
  <c r="S1353" i="6"/>
  <c r="R1193" i="6"/>
  <c r="R1905" i="6"/>
  <c r="R1930" i="6" s="1"/>
  <c r="Q1329" i="6"/>
  <c r="Q1384" i="6" s="1"/>
  <c r="Q1208" i="6"/>
  <c r="S1167" i="6"/>
  <c r="S1879" i="6"/>
  <c r="S1921" i="6" s="1"/>
  <c r="S1282" i="6"/>
  <c r="S1744" i="6"/>
  <c r="S1799" i="6" s="1"/>
  <c r="Q1221" i="6"/>
  <c r="Q1369" i="6"/>
  <c r="Q1397" i="6" s="1"/>
  <c r="Q1922" i="6"/>
  <c r="S1340" i="6"/>
  <c r="R1163" i="6"/>
  <c r="R1875" i="6"/>
  <c r="R1923" i="6" s="1"/>
  <c r="R1865" i="6"/>
  <c r="R1917" i="6" s="1"/>
  <c r="R1153" i="6"/>
  <c r="S1906" i="6"/>
  <c r="S1194" i="6"/>
  <c r="R1343" i="6"/>
  <c r="R1388" i="6" s="1"/>
  <c r="R1212" i="6"/>
  <c r="R1881" i="6"/>
  <c r="R1169" i="6"/>
  <c r="R1377" i="6"/>
  <c r="S1747" i="6"/>
  <c r="S1802" i="6" s="1"/>
  <c r="S1285" i="6"/>
  <c r="S1376" i="6"/>
  <c r="P1407" i="6"/>
  <c r="Q1808" i="6"/>
  <c r="R1347" i="6"/>
  <c r="R1391" i="6" s="1"/>
  <c r="P1312" i="6"/>
  <c r="P1313" i="6" s="1"/>
  <c r="P1933" i="6"/>
  <c r="P1934" i="6" s="1"/>
  <c r="M890" i="6"/>
  <c r="M902" i="6"/>
  <c r="S1871" i="6"/>
  <c r="S1920" i="6" s="1"/>
  <c r="S1159" i="6"/>
  <c r="Q1362" i="6"/>
  <c r="Q1220" i="6"/>
  <c r="M854" i="6"/>
  <c r="M852" i="6"/>
  <c r="M853" i="6"/>
  <c r="M855" i="6"/>
  <c r="S1888" i="6"/>
  <c r="S1926" i="6" s="1"/>
  <c r="S1176" i="6"/>
  <c r="R1352" i="6"/>
  <c r="R1217" i="6"/>
  <c r="O1410" i="6"/>
  <c r="O1411" i="6" s="1"/>
  <c r="R1715" i="6"/>
  <c r="R1770" i="6" s="1"/>
  <c r="S1110" i="6"/>
  <c r="S1055" i="6"/>
  <c r="R1253" i="6"/>
  <c r="Q1393" i="6"/>
  <c r="P1817" i="6"/>
  <c r="P1818" i="6" s="1"/>
  <c r="S1075" i="6"/>
  <c r="R1273" i="6"/>
  <c r="S1130" i="6"/>
  <c r="R1735" i="6"/>
  <c r="R1790" i="6" s="1"/>
  <c r="P1234" i="6"/>
  <c r="P1235" i="6" s="1"/>
  <c r="R1902" i="6"/>
  <c r="R1190" i="6"/>
  <c r="S1216" i="6"/>
  <c r="S1356" i="6"/>
  <c r="S1392" i="6" s="1"/>
  <c r="Q1929" i="6"/>
  <c r="Q1355" i="6"/>
  <c r="Q1394" i="6" s="1"/>
  <c r="Q1213" i="6"/>
  <c r="Q1341" i="6"/>
  <c r="Q1230" i="6"/>
  <c r="Q1203" i="6"/>
  <c r="R1215" i="6"/>
  <c r="S1199" i="6"/>
  <c r="S1911" i="6"/>
  <c r="Q1361" i="6"/>
  <c r="Q1232" i="6"/>
  <c r="Q1219" i="6"/>
  <c r="Q1367" i="6"/>
  <c r="Q1813" i="6"/>
  <c r="S1358" i="6"/>
  <c r="Q1218" i="6"/>
  <c r="Q1319" i="6"/>
  <c r="N874" i="6"/>
  <c r="N875" i="6"/>
  <c r="N877" i="6"/>
  <c r="N876" i="6"/>
  <c r="S1259" i="6"/>
  <c r="S1303" i="6" s="1"/>
  <c r="S1721" i="6"/>
  <c r="S1776" i="6" s="1"/>
  <c r="Q1321" i="6"/>
  <c r="R1305" i="6"/>
  <c r="R1914" i="6"/>
  <c r="R1932" i="6" s="1"/>
  <c r="R1202" i="6"/>
  <c r="R1223" i="6" s="1"/>
  <c r="Q1320" i="6"/>
  <c r="Q1307" i="6"/>
  <c r="M844" i="6"/>
  <c r="P1389" i="6"/>
  <c r="P1379" i="6"/>
  <c r="P1406" i="6"/>
  <c r="R1903" i="6"/>
  <c r="R1191" i="6"/>
  <c r="S1069" i="6"/>
  <c r="R1267" i="6"/>
  <c r="R1319" i="6" s="1"/>
  <c r="S1124" i="6"/>
  <c r="R1729" i="6"/>
  <c r="R1784" i="6" s="1"/>
  <c r="R1814" i="6" s="1"/>
  <c r="S1726" i="6"/>
  <c r="S1781" i="6" s="1"/>
  <c r="S1264" i="6"/>
  <c r="S1351" i="6"/>
  <c r="S1147" i="6"/>
  <c r="S1092" i="6"/>
  <c r="R1290" i="6"/>
  <c r="R1311" i="6" s="1"/>
  <c r="R1752" i="6"/>
  <c r="R1807" i="6" s="1"/>
  <c r="O1400" i="6"/>
  <c r="O1401" i="6" s="1"/>
  <c r="Q1815" i="6"/>
  <c r="P1224" i="6"/>
  <c r="P1225" i="6" s="1"/>
  <c r="R1898" i="6"/>
  <c r="R1186" i="6"/>
  <c r="S1890" i="6"/>
  <c r="S1178" i="6"/>
  <c r="S1342" i="6"/>
  <c r="M926" i="6"/>
  <c r="Q1308" i="6"/>
  <c r="S1348" i="6"/>
  <c r="S1266" i="6"/>
  <c r="S1728" i="6"/>
  <c r="S1783" i="6" s="1"/>
  <c r="S1328" i="6"/>
  <c r="S1287" i="6"/>
  <c r="S1749" i="6"/>
  <c r="S1804" i="6" s="1"/>
  <c r="N913" i="6"/>
  <c r="N910" i="6"/>
  <c r="N912" i="6"/>
  <c r="N911" i="6"/>
  <c r="M914" i="6"/>
  <c r="Q1301" i="6"/>
  <c r="Q1291" i="6"/>
  <c r="Q1318" i="6"/>
  <c r="S1136" i="6"/>
  <c r="S1081" i="6"/>
  <c r="R1279" i="6"/>
  <c r="R1741" i="6"/>
  <c r="R1796" i="6" s="1"/>
  <c r="S1709" i="6"/>
  <c r="S1764" i="6" s="1"/>
  <c r="S1247" i="6"/>
  <c r="S1299" i="6" s="1"/>
  <c r="R1891" i="6"/>
  <c r="R1927" i="6" s="1"/>
  <c r="R1179" i="6"/>
  <c r="R1218" i="6" s="1"/>
  <c r="R1877" i="6"/>
  <c r="R1165" i="6"/>
  <c r="O1830" i="6"/>
  <c r="R1897" i="6"/>
  <c r="R1928" i="6" s="1"/>
  <c r="R1185" i="6"/>
  <c r="M878" i="6"/>
  <c r="S1080" i="6"/>
  <c r="R1740" i="6"/>
  <c r="R1795" i="6" s="1"/>
  <c r="S1135" i="6"/>
  <c r="R1278" i="6"/>
  <c r="P1322" i="6"/>
  <c r="P1323" i="6" s="1"/>
  <c r="Q1378" i="6"/>
  <c r="Q1399" i="6" s="1"/>
  <c r="P1408" i="6"/>
  <c r="P1395" i="6"/>
  <c r="S1076" i="6"/>
  <c r="S1131" i="6"/>
  <c r="R1274" i="6"/>
  <c r="R1736" i="6"/>
  <c r="R1791" i="6" s="1"/>
  <c r="R1375" i="6"/>
  <c r="R1335" i="6"/>
  <c r="R1387" i="6" s="1"/>
  <c r="R1211" i="6"/>
  <c r="N923" i="6"/>
  <c r="N924" i="6"/>
  <c r="N925" i="6"/>
  <c r="N887" i="6"/>
  <c r="N886" i="6"/>
  <c r="N888" i="6"/>
  <c r="N889" i="6"/>
  <c r="N899" i="6"/>
  <c r="N901" i="6"/>
  <c r="N900" i="6"/>
  <c r="N898" i="6"/>
  <c r="N840" i="6"/>
  <c r="N841" i="6"/>
  <c r="N843" i="6"/>
  <c r="N842" i="6"/>
  <c r="S1883" i="6"/>
  <c r="S1924" i="6" s="1"/>
  <c r="S1171" i="6"/>
  <c r="R1354" i="6"/>
  <c r="L816" i="6" l="1"/>
  <c r="M451" i="6"/>
  <c r="M452" i="6" s="1"/>
  <c r="M453" i="6" s="1"/>
  <c r="M454" i="6" s="1"/>
  <c r="M455" i="6" s="1"/>
  <c r="M456" i="6" s="1"/>
  <c r="M457" i="6" s="1"/>
  <c r="M458" i="6" s="1"/>
  <c r="M459" i="6" s="1"/>
  <c r="M460" i="6" s="1"/>
  <c r="M461" i="6" s="1"/>
  <c r="M462" i="6" s="1"/>
  <c r="M463" i="6" s="1"/>
  <c r="M464" i="6" s="1"/>
  <c r="M465" i="6" s="1"/>
  <c r="M466" i="6" s="1"/>
  <c r="M467" i="6" s="1"/>
  <c r="M468" i="6" s="1"/>
  <c r="M469" i="6" s="1"/>
  <c r="M470" i="6" s="1"/>
  <c r="M471" i="6" s="1"/>
  <c r="M472" i="6" s="1"/>
  <c r="M473" i="6" s="1"/>
  <c r="M474" i="6" s="1"/>
  <c r="M475" i="6" s="1"/>
  <c r="M476" i="6" s="1"/>
  <c r="M477" i="6" s="1"/>
  <c r="M478" i="6" s="1"/>
  <c r="M479" i="6" s="1"/>
  <c r="M480" i="6" s="1"/>
  <c r="M481" i="6" s="1"/>
  <c r="M482" i="6" s="1"/>
  <c r="M483" i="6" s="1"/>
  <c r="M484" i="6" s="1"/>
  <c r="M485" i="6" s="1"/>
  <c r="M486" i="6" s="1"/>
  <c r="M487" i="6" s="1"/>
  <c r="M488" i="6" s="1"/>
  <c r="M489" i="6" s="1"/>
  <c r="M490" i="6" s="1"/>
  <c r="M491" i="6" s="1"/>
  <c r="M492" i="6" s="1"/>
  <c r="M493" i="6" s="1"/>
  <c r="M494" i="6" s="1"/>
  <c r="M495" i="6" s="1"/>
  <c r="M496" i="6" s="1"/>
  <c r="M497" i="6" s="1"/>
  <c r="M498" i="6" s="1"/>
  <c r="M499" i="6" s="1"/>
  <c r="M500" i="6" s="1"/>
  <c r="M501" i="6" s="1"/>
  <c r="M502" i="6" s="1"/>
  <c r="M503" i="6" s="1"/>
  <c r="M504" i="6" s="1"/>
  <c r="M505" i="6" s="1"/>
  <c r="M506" i="6" s="1"/>
  <c r="M507" i="6" s="1"/>
  <c r="M508" i="6" s="1"/>
  <c r="M509" i="6" s="1"/>
  <c r="M510" i="6" s="1"/>
  <c r="M511" i="6" s="1"/>
  <c r="M512" i="6" s="1"/>
  <c r="M513" i="6" s="1"/>
  <c r="M514" i="6" s="1"/>
  <c r="M515" i="6" s="1"/>
  <c r="M516" i="6" s="1"/>
  <c r="M517" i="6" s="1"/>
  <c r="M518" i="6" s="1"/>
  <c r="M519" i="6" s="1"/>
  <c r="M520" i="6" s="1"/>
  <c r="M521" i="6" s="1"/>
  <c r="M522" i="6" s="1"/>
  <c r="M523" i="6" s="1"/>
  <c r="M524" i="6" s="1"/>
  <c r="M525" i="6" s="1"/>
  <c r="M526" i="6" s="1"/>
  <c r="M527" i="6" s="1"/>
  <c r="M528" i="6" s="1"/>
  <c r="M529" i="6" s="1"/>
  <c r="M530" i="6" s="1"/>
  <c r="M531" i="6" s="1"/>
  <c r="M532" i="6" s="1"/>
  <c r="M533" i="6" s="1"/>
  <c r="M534" i="6" s="1"/>
  <c r="M535" i="6" s="1"/>
  <c r="M536" i="6" s="1"/>
  <c r="M537" i="6" s="1"/>
  <c r="M538" i="6" s="1"/>
  <c r="M539" i="6" s="1"/>
  <c r="M540" i="6" s="1"/>
  <c r="M541" i="6" s="1"/>
  <c r="M542" i="6" s="1"/>
  <c r="M543" i="6" s="1"/>
  <c r="M544" i="6" s="1"/>
  <c r="M545" i="6" s="1"/>
  <c r="M546" i="6" s="1"/>
  <c r="M547" i="6" s="1"/>
  <c r="M548" i="6" s="1"/>
  <c r="M549" i="6" s="1"/>
  <c r="M550" i="6" s="1"/>
  <c r="M551" i="6" s="1"/>
  <c r="M552" i="6" s="1"/>
  <c r="M553" i="6" s="1"/>
  <c r="M554" i="6" s="1"/>
  <c r="M555" i="6" s="1"/>
  <c r="M556" i="6" s="1"/>
  <c r="M557" i="6" s="1"/>
  <c r="M558" i="6" s="1"/>
  <c r="M559" i="6" s="1"/>
  <c r="M560" i="6" s="1"/>
  <c r="M561" i="6" s="1"/>
  <c r="M562" i="6" s="1"/>
  <c r="M563" i="6" s="1"/>
  <c r="M564" i="6" s="1"/>
  <c r="M565" i="6" s="1"/>
  <c r="M566" i="6" s="1"/>
  <c r="M567" i="6" s="1"/>
  <c r="M568" i="6" s="1"/>
  <c r="M569" i="6" s="1"/>
  <c r="M570" i="6" s="1"/>
  <c r="M571" i="6" s="1"/>
  <c r="M572" i="6" s="1"/>
  <c r="M573" i="6" s="1"/>
  <c r="M574" i="6" s="1"/>
  <c r="M575" i="6" s="1"/>
  <c r="M576" i="6" s="1"/>
  <c r="M577" i="6" s="1"/>
  <c r="M578" i="6" s="1"/>
  <c r="M579" i="6" s="1"/>
  <c r="M580" i="6" s="1"/>
  <c r="M581" i="6" s="1"/>
  <c r="M582" i="6" s="1"/>
  <c r="M583" i="6" s="1"/>
  <c r="M584" i="6" s="1"/>
  <c r="M585" i="6" s="1"/>
  <c r="M586" i="6" s="1"/>
  <c r="M587" i="6" s="1"/>
  <c r="M588" i="6" s="1"/>
  <c r="M589" i="6" s="1"/>
  <c r="M590" i="6" s="1"/>
  <c r="M591" i="6" s="1"/>
  <c r="M592" i="6" s="1"/>
  <c r="M593" i="6" s="1"/>
  <c r="M594" i="6" s="1"/>
  <c r="M595" i="6" s="1"/>
  <c r="M596" i="6" s="1"/>
  <c r="M597" i="6" s="1"/>
  <c r="M598" i="6" s="1"/>
  <c r="M599" i="6" s="1"/>
  <c r="M600" i="6" s="1"/>
  <c r="M601" i="6" s="1"/>
  <c r="M602" i="6" s="1"/>
  <c r="M603" i="6" s="1"/>
  <c r="M604" i="6" s="1"/>
  <c r="M605" i="6" s="1"/>
  <c r="M606" i="6" s="1"/>
  <c r="M607" i="6" s="1"/>
  <c r="M608" i="6" s="1"/>
  <c r="M609" i="6" s="1"/>
  <c r="M610" i="6" s="1"/>
  <c r="M611" i="6" s="1"/>
  <c r="M612" i="6" s="1"/>
  <c r="M613" i="6" s="1"/>
  <c r="M614" i="6" s="1"/>
  <c r="M615" i="6" s="1"/>
  <c r="M616" i="6" s="1"/>
  <c r="M617" i="6" s="1"/>
  <c r="M618" i="6" s="1"/>
  <c r="M619" i="6" s="1"/>
  <c r="M620" i="6" s="1"/>
  <c r="M621" i="6" s="1"/>
  <c r="M622" i="6" s="1"/>
  <c r="M623" i="6" s="1"/>
  <c r="M624" i="6" s="1"/>
  <c r="M625" i="6" s="1"/>
  <c r="M626" i="6" s="1"/>
  <c r="M627" i="6" s="1"/>
  <c r="M628" i="6" s="1"/>
  <c r="M629" i="6" s="1"/>
  <c r="M630" i="6" s="1"/>
  <c r="M631" i="6" s="1"/>
  <c r="M632" i="6" s="1"/>
  <c r="M633" i="6" s="1"/>
  <c r="M634" i="6" s="1"/>
  <c r="M635" i="6" s="1"/>
  <c r="M636" i="6" s="1"/>
  <c r="M637" i="6" s="1"/>
  <c r="M638" i="6" s="1"/>
  <c r="M639" i="6" s="1"/>
  <c r="M640" i="6" s="1"/>
  <c r="M641" i="6" s="1"/>
  <c r="M642" i="6" s="1"/>
  <c r="M643" i="6" s="1"/>
  <c r="M644" i="6" s="1"/>
  <c r="M645" i="6" s="1"/>
  <c r="M646" i="6" s="1"/>
  <c r="M647" i="6" s="1"/>
  <c r="M648" i="6" s="1"/>
  <c r="M649" i="6" s="1"/>
  <c r="M650" i="6" s="1"/>
  <c r="M651" i="6" s="1"/>
  <c r="M652" i="6" s="1"/>
  <c r="M653" i="6" s="1"/>
  <c r="M654" i="6" s="1"/>
  <c r="M655" i="6" s="1"/>
  <c r="M656" i="6" s="1"/>
  <c r="M657" i="6" s="1"/>
  <c r="M658" i="6" s="1"/>
  <c r="M659" i="6" s="1"/>
  <c r="M660" i="6" s="1"/>
  <c r="M661" i="6" s="1"/>
  <c r="M662" i="6" s="1"/>
  <c r="M663" i="6" s="1"/>
  <c r="M664" i="6" s="1"/>
  <c r="M665" i="6" s="1"/>
  <c r="M666" i="6" s="1"/>
  <c r="M667" i="6" s="1"/>
  <c r="M668" i="6" s="1"/>
  <c r="M669" i="6" s="1"/>
  <c r="M670" i="6" s="1"/>
  <c r="M671" i="6" s="1"/>
  <c r="M672" i="6" s="1"/>
  <c r="M673" i="6" s="1"/>
  <c r="M674" i="6" s="1"/>
  <c r="M675" i="6" s="1"/>
  <c r="M676" i="6" s="1"/>
  <c r="M677" i="6" s="1"/>
  <c r="M678" i="6" s="1"/>
  <c r="M679" i="6" s="1"/>
  <c r="M680" i="6" s="1"/>
  <c r="M681" i="6" s="1"/>
  <c r="M682" i="6" s="1"/>
  <c r="M683" i="6" s="1"/>
  <c r="M684" i="6" s="1"/>
  <c r="M685" i="6" s="1"/>
  <c r="M686" i="6" s="1"/>
  <c r="M687" i="6" s="1"/>
  <c r="M688" i="6" s="1"/>
  <c r="M689" i="6" s="1"/>
  <c r="M690" i="6" s="1"/>
  <c r="M691" i="6" s="1"/>
  <c r="M692" i="6" s="1"/>
  <c r="M693" i="6" s="1"/>
  <c r="M694" i="6" s="1"/>
  <c r="M695" i="6" s="1"/>
  <c r="M696" i="6" s="1"/>
  <c r="M697" i="6" s="1"/>
  <c r="M698" i="6" s="1"/>
  <c r="M699" i="6" s="1"/>
  <c r="M700" i="6" s="1"/>
  <c r="M701" i="6" s="1"/>
  <c r="M702" i="6" s="1"/>
  <c r="M703" i="6" s="1"/>
  <c r="M704" i="6" s="1"/>
  <c r="M705" i="6" s="1"/>
  <c r="M706" i="6" s="1"/>
  <c r="M707" i="6" s="1"/>
  <c r="M708" i="6" s="1"/>
  <c r="M709" i="6" s="1"/>
  <c r="M710" i="6" s="1"/>
  <c r="M711" i="6" s="1"/>
  <c r="M712" i="6" s="1"/>
  <c r="M713" i="6" s="1"/>
  <c r="M714" i="6" s="1"/>
  <c r="M715" i="6" s="1"/>
  <c r="M716" i="6" s="1"/>
  <c r="M717" i="6" s="1"/>
  <c r="M718" i="6" s="1"/>
  <c r="M719" i="6" s="1"/>
  <c r="M720" i="6" s="1"/>
  <c r="M721" i="6" s="1"/>
  <c r="M722" i="6" s="1"/>
  <c r="M723" i="6" s="1"/>
  <c r="M724" i="6" s="1"/>
  <c r="M725" i="6" s="1"/>
  <c r="M726" i="6" s="1"/>
  <c r="M727" i="6" s="1"/>
  <c r="M728" i="6" s="1"/>
  <c r="M729" i="6" s="1"/>
  <c r="M730" i="6" s="1"/>
  <c r="M731" i="6" s="1"/>
  <c r="M732" i="6" s="1"/>
  <c r="M733" i="6" s="1"/>
  <c r="M734" i="6" s="1"/>
  <c r="M735" i="6" s="1"/>
  <c r="M736" i="6" s="1"/>
  <c r="M737" i="6" s="1"/>
  <c r="M738" i="6" s="1"/>
  <c r="M739" i="6" s="1"/>
  <c r="M740" i="6" s="1"/>
  <c r="M741" i="6" s="1"/>
  <c r="M742" i="6" s="1"/>
  <c r="M743" i="6" s="1"/>
  <c r="M744" i="6" s="1"/>
  <c r="M745" i="6" s="1"/>
  <c r="M746" i="6" s="1"/>
  <c r="M747" i="6" s="1"/>
  <c r="M748" i="6" s="1"/>
  <c r="M749" i="6" s="1"/>
  <c r="M750" i="6" s="1"/>
  <c r="M751" i="6" s="1"/>
  <c r="M752" i="6" s="1"/>
  <c r="M753" i="6" s="1"/>
  <c r="M754" i="6" s="1"/>
  <c r="M755" i="6" s="1"/>
  <c r="M756" i="6" s="1"/>
  <c r="M757" i="6" s="1"/>
  <c r="M758" i="6" s="1"/>
  <c r="M759" i="6" s="1"/>
  <c r="M760" i="6" s="1"/>
  <c r="M761" i="6" s="1"/>
  <c r="M762" i="6" s="1"/>
  <c r="M763" i="6" s="1"/>
  <c r="M764" i="6" s="1"/>
  <c r="M765" i="6" s="1"/>
  <c r="M766" i="6" s="1"/>
  <c r="M767" i="6" s="1"/>
  <c r="M768" i="6" s="1"/>
  <c r="M769" i="6" s="1"/>
  <c r="M770" i="6" s="1"/>
  <c r="M771" i="6" s="1"/>
  <c r="M772" i="6" s="1"/>
  <c r="M773" i="6" s="1"/>
  <c r="M774" i="6" s="1"/>
  <c r="M775" i="6" s="1"/>
  <c r="M776" i="6" s="1"/>
  <c r="M777" i="6" s="1"/>
  <c r="M778" i="6" s="1"/>
  <c r="M779" i="6" s="1"/>
  <c r="M780" i="6" s="1"/>
  <c r="M781" i="6" s="1"/>
  <c r="M782" i="6" s="1"/>
  <c r="M783" i="6" s="1"/>
  <c r="M784" i="6" s="1"/>
  <c r="M785" i="6" s="1"/>
  <c r="M786" i="6" s="1"/>
  <c r="M787" i="6" s="1"/>
  <c r="M788" i="6" s="1"/>
  <c r="M789" i="6" s="1"/>
  <c r="M790" i="6" s="1"/>
  <c r="M791" i="6" s="1"/>
  <c r="M792" i="6" s="1"/>
  <c r="M793" i="6" s="1"/>
  <c r="M794" i="6" s="1"/>
  <c r="M795" i="6" s="1"/>
  <c r="M796" i="6" s="1"/>
  <c r="M797" i="6" s="1"/>
  <c r="M798" i="6" s="1"/>
  <c r="M799" i="6" s="1"/>
  <c r="M800" i="6" s="1"/>
  <c r="M801" i="6" s="1"/>
  <c r="M802" i="6" s="1"/>
  <c r="M803" i="6" s="1"/>
  <c r="M804" i="6" s="1"/>
  <c r="M805" i="6" s="1"/>
  <c r="M806" i="6" s="1"/>
  <c r="M807" i="6" s="1"/>
  <c r="M808" i="6" s="1"/>
  <c r="M809" i="6" s="1"/>
  <c r="M810" i="6" s="1"/>
  <c r="M811" i="6" s="1"/>
  <c r="M812" i="6" s="1"/>
  <c r="M813" i="6" s="1"/>
  <c r="M814" i="6" s="1"/>
  <c r="M815" i="6" s="1"/>
  <c r="N450" i="6" s="1"/>
  <c r="E12" i="78"/>
  <c r="E59" i="78"/>
  <c r="G373" i="78"/>
  <c r="G403" i="78" s="1"/>
  <c r="F373" i="78"/>
  <c r="F401" i="78" s="1"/>
  <c r="C287" i="82"/>
  <c r="F301" i="78"/>
  <c r="F267" i="82"/>
  <c r="F223" i="82"/>
  <c r="F224" i="82" s="1"/>
  <c r="G319" i="78"/>
  <c r="F337" i="78"/>
  <c r="F271" i="78"/>
  <c r="D267" i="82"/>
  <c r="C373" i="78"/>
  <c r="C403" i="78" s="1"/>
  <c r="C271" i="78"/>
  <c r="D301" i="78"/>
  <c r="F269" i="78"/>
  <c r="C223" i="82"/>
  <c r="G273" i="78"/>
  <c r="E319" i="78"/>
  <c r="E355" i="78"/>
  <c r="C277" i="82"/>
  <c r="G287" i="82"/>
  <c r="E282" i="82"/>
  <c r="E272" i="82"/>
  <c r="D272" i="78"/>
  <c r="C267" i="82"/>
  <c r="D355" i="78"/>
  <c r="C269" i="78"/>
  <c r="E267" i="82"/>
  <c r="C273" i="78"/>
  <c r="C301" i="78"/>
  <c r="D269" i="78"/>
  <c r="F277" i="82"/>
  <c r="E270" i="78"/>
  <c r="G223" i="82"/>
  <c r="D271" i="78"/>
  <c r="G272" i="82"/>
  <c r="E269" i="78"/>
  <c r="F287" i="82"/>
  <c r="E301" i="78"/>
  <c r="F273" i="78"/>
  <c r="G282" i="82"/>
  <c r="G272" i="78"/>
  <c r="G355" i="78"/>
  <c r="D277" i="82"/>
  <c r="D272" i="82"/>
  <c r="F282" i="82"/>
  <c r="D223" i="82"/>
  <c r="E224" i="82" s="1"/>
  <c r="F272" i="78"/>
  <c r="G269" i="78"/>
  <c r="D287" i="82"/>
  <c r="G267" i="82"/>
  <c r="D270" i="78"/>
  <c r="D273" i="78"/>
  <c r="G301" i="78"/>
  <c r="D300" i="78"/>
  <c r="G277" i="82"/>
  <c r="F49" i="78"/>
  <c r="D49" i="78"/>
  <c r="C272" i="82"/>
  <c r="E337" i="78"/>
  <c r="G271" i="78"/>
  <c r="E373" i="78"/>
  <c r="E398" i="78" s="1"/>
  <c r="F270" i="78"/>
  <c r="E273" i="78"/>
  <c r="E277" i="82"/>
  <c r="F272" i="82"/>
  <c r="F319" i="78"/>
  <c r="E287" i="82"/>
  <c r="C319" i="78"/>
  <c r="E271" i="78"/>
  <c r="C355" i="78"/>
  <c r="C282" i="82"/>
  <c r="E49" i="78"/>
  <c r="C163" i="82"/>
  <c r="F163" i="82"/>
  <c r="D276" i="82"/>
  <c r="D399" i="78"/>
  <c r="D400" i="78"/>
  <c r="D398" i="78"/>
  <c r="D403" i="78"/>
  <c r="D401" i="78"/>
  <c r="D402" i="78"/>
  <c r="L43" i="91"/>
  <c r="F125" i="78"/>
  <c r="F124" i="78" s="1"/>
  <c r="F126" i="78" s="1"/>
  <c r="E125" i="78"/>
  <c r="E124" i="78" s="1"/>
  <c r="E126" i="78" s="1"/>
  <c r="S1371" i="6"/>
  <c r="K6" i="91"/>
  <c r="S1372" i="6"/>
  <c r="K4" i="91"/>
  <c r="K24" i="91"/>
  <c r="K15" i="91"/>
  <c r="L33" i="91"/>
  <c r="K14" i="91"/>
  <c r="L22" i="91"/>
  <c r="J40" i="91"/>
  <c r="L31" i="91"/>
  <c r="K23" i="91"/>
  <c r="L13" i="91"/>
  <c r="J41" i="91"/>
  <c r="K32" i="91"/>
  <c r="J42" i="91"/>
  <c r="R84" i="6"/>
  <c r="R85" i="6" s="1"/>
  <c r="R86" i="6" s="1"/>
  <c r="R87" i="6" s="1"/>
  <c r="R88" i="6" s="1"/>
  <c r="R89" i="6" s="1"/>
  <c r="R90" i="6" s="1"/>
  <c r="R91" i="6" s="1"/>
  <c r="R92" i="6" s="1"/>
  <c r="R93" i="6" s="1"/>
  <c r="R94" i="6" s="1"/>
  <c r="R95" i="6" s="1"/>
  <c r="R96" i="6" s="1"/>
  <c r="R97" i="6" s="1"/>
  <c r="R98" i="6" s="1"/>
  <c r="R99" i="6" s="1"/>
  <c r="R100" i="6" s="1"/>
  <c r="R101" i="6" s="1"/>
  <c r="R102" i="6" s="1"/>
  <c r="R103" i="6" s="1"/>
  <c r="R104" i="6" s="1"/>
  <c r="R105" i="6" s="1"/>
  <c r="R106" i="6" s="1"/>
  <c r="R107" i="6" s="1"/>
  <c r="R108" i="6" s="1"/>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S82" i="6" s="1"/>
  <c r="S83" i="6" s="1"/>
  <c r="G125" i="78"/>
  <c r="E145" i="78"/>
  <c r="E147" i="78" s="1"/>
  <c r="D145" i="78"/>
  <c r="D147" i="78" s="1"/>
  <c r="H87" i="78"/>
  <c r="C86" i="78"/>
  <c r="C88" i="78" s="1"/>
  <c r="H88" i="78" s="1"/>
  <c r="C145" i="78"/>
  <c r="C147" i="78" s="1"/>
  <c r="D354" i="78"/>
  <c r="F145" i="78"/>
  <c r="F147" i="78" s="1"/>
  <c r="R1816" i="6"/>
  <c r="R1368" i="6"/>
  <c r="R1398" i="6" s="1"/>
  <c r="R1929" i="6"/>
  <c r="S1360" i="6"/>
  <c r="S1359" i="6"/>
  <c r="S1331" i="6"/>
  <c r="S1385" i="6" s="1"/>
  <c r="S1209" i="6"/>
  <c r="S1742" i="6"/>
  <c r="S1797" i="6" s="1"/>
  <c r="S1280" i="6"/>
  <c r="S1310" i="6" s="1"/>
  <c r="S1338" i="6"/>
  <c r="S1386" i="6" s="1"/>
  <c r="S1210" i="6"/>
  <c r="R1922" i="6"/>
  <c r="S1363" i="6"/>
  <c r="S1192" i="6"/>
  <c r="S1904" i="6"/>
  <c r="S1931" i="6" s="1"/>
  <c r="R1813" i="6"/>
  <c r="S1377" i="6"/>
  <c r="R1318" i="6"/>
  <c r="R1291" i="6"/>
  <c r="S1703" i="6"/>
  <c r="S1758" i="6" s="1"/>
  <c r="S1241" i="6"/>
  <c r="S1296" i="6" s="1"/>
  <c r="S1257" i="6"/>
  <c r="S1719" i="6"/>
  <c r="S1774" i="6" s="1"/>
  <c r="S1212" i="6"/>
  <c r="S1343" i="6"/>
  <c r="S1388" i="6" s="1"/>
  <c r="R1369" i="6"/>
  <c r="R1397" i="6" s="1"/>
  <c r="R1221" i="6"/>
  <c r="S1193" i="6"/>
  <c r="S1905" i="6"/>
  <c r="S1930" i="6" s="1"/>
  <c r="R1321" i="6"/>
  <c r="R1355" i="6"/>
  <c r="R1407" i="6" s="1"/>
  <c r="S1373" i="6"/>
  <c r="S1163" i="6"/>
  <c r="S1875" i="6"/>
  <c r="S1923" i="6" s="1"/>
  <c r="S1865" i="6"/>
  <c r="S1917" i="6" s="1"/>
  <c r="S1153" i="6"/>
  <c r="S1881" i="6"/>
  <c r="S1169" i="6"/>
  <c r="R1339" i="6"/>
  <c r="R1390" i="6" s="1"/>
  <c r="R1214" i="6"/>
  <c r="S1251" i="6"/>
  <c r="S1302" i="6" s="1"/>
  <c r="S1713" i="6"/>
  <c r="S1768" i="6" s="1"/>
  <c r="Q1312" i="6"/>
  <c r="Q1313" i="6" s="1"/>
  <c r="R1329" i="6"/>
  <c r="R1384" i="6" s="1"/>
  <c r="R1208" i="6"/>
  <c r="R1230" i="6"/>
  <c r="Q1933" i="6"/>
  <c r="Q1934" i="6" s="1"/>
  <c r="R1301" i="6"/>
  <c r="R1345" i="6"/>
  <c r="S1370" i="6"/>
  <c r="S1281" i="6"/>
  <c r="S1309" i="6" s="1"/>
  <c r="S1743" i="6"/>
  <c r="S1798" i="6" s="1"/>
  <c r="Q1407" i="6"/>
  <c r="Q1396" i="6"/>
  <c r="S1347" i="6"/>
  <c r="S1391" i="6" s="1"/>
  <c r="R1808" i="6"/>
  <c r="N890" i="6"/>
  <c r="N844" i="6"/>
  <c r="S1903" i="6"/>
  <c r="S1191" i="6"/>
  <c r="S1914" i="6"/>
  <c r="S1932" i="6" s="1"/>
  <c r="S1202" i="6"/>
  <c r="S1223" i="6" s="1"/>
  <c r="S1267" i="6"/>
  <c r="S1319" i="6" s="1"/>
  <c r="S1729" i="6"/>
  <c r="S1784" i="6" s="1"/>
  <c r="S1814" i="6" s="1"/>
  <c r="R1367" i="6"/>
  <c r="R1378" i="6"/>
  <c r="R1399" i="6" s="1"/>
  <c r="Q1234" i="6"/>
  <c r="Q1235" i="6" s="1"/>
  <c r="S1185" i="6"/>
  <c r="S1897" i="6"/>
  <c r="S1928" i="6" s="1"/>
  <c r="R1231" i="6"/>
  <c r="S1335" i="6"/>
  <c r="S1387" i="6" s="1"/>
  <c r="S1211" i="6"/>
  <c r="N926" i="6"/>
  <c r="S1740" i="6"/>
  <c r="S1795" i="6" s="1"/>
  <c r="S1278" i="6"/>
  <c r="S1354" i="6"/>
  <c r="N902" i="6"/>
  <c r="S1902" i="6"/>
  <c r="S1190" i="6"/>
  <c r="S1279" i="6"/>
  <c r="S1741" i="6"/>
  <c r="S1796" i="6" s="1"/>
  <c r="Q1322" i="6"/>
  <c r="Q1323" i="6" s="1"/>
  <c r="N914" i="6"/>
  <c r="P1830" i="6"/>
  <c r="S1215" i="6"/>
  <c r="R1362" i="6"/>
  <c r="R1220" i="6"/>
  <c r="S1290" i="6"/>
  <c r="S1752" i="6"/>
  <c r="S1807" i="6" s="1"/>
  <c r="S1305" i="6"/>
  <c r="P1400" i="6"/>
  <c r="P1401" i="6" s="1"/>
  <c r="R1306" i="6"/>
  <c r="Q1389" i="6"/>
  <c r="Q1379" i="6"/>
  <c r="Q1406" i="6"/>
  <c r="Q1409" i="6"/>
  <c r="R1366" i="6"/>
  <c r="R1815" i="6"/>
  <c r="R1393" i="6"/>
  <c r="M856" i="6"/>
  <c r="R1341" i="6"/>
  <c r="R1213" i="6"/>
  <c r="S1898" i="6"/>
  <c r="S1186" i="6"/>
  <c r="R1308" i="6"/>
  <c r="R1361" i="6"/>
  <c r="R1232" i="6"/>
  <c r="R1219" i="6"/>
  <c r="S1891" i="6"/>
  <c r="S1927" i="6" s="1"/>
  <c r="S1179" i="6"/>
  <c r="S1231" i="6" s="1"/>
  <c r="R1203" i="6"/>
  <c r="N878" i="6"/>
  <c r="Q1817" i="6"/>
  <c r="Q1818" i="6" s="1"/>
  <c r="S1375" i="6"/>
  <c r="Q1224" i="6"/>
  <c r="Q1225" i="6" s="1"/>
  <c r="S1273" i="6"/>
  <c r="S1735" i="6"/>
  <c r="S1790" i="6" s="1"/>
  <c r="S1877" i="6"/>
  <c r="S1165" i="6"/>
  <c r="R1233" i="6"/>
  <c r="S1274" i="6"/>
  <c r="S1736" i="6"/>
  <c r="S1791" i="6" s="1"/>
  <c r="P1410" i="6"/>
  <c r="P1411" i="6" s="1"/>
  <c r="Q1408" i="6"/>
  <c r="Q1395" i="6"/>
  <c r="R1320" i="6"/>
  <c r="R1307" i="6"/>
  <c r="S1715" i="6"/>
  <c r="S1770" i="6" s="1"/>
  <c r="S1253" i="6"/>
  <c r="S1217" i="6"/>
  <c r="S1352" i="6"/>
  <c r="M816" i="6" l="1"/>
  <c r="N451" i="6"/>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5" i="6" s="1"/>
  <c r="N786" i="6" s="1"/>
  <c r="N787" i="6" s="1"/>
  <c r="N788" i="6" s="1"/>
  <c r="N789" i="6" s="1"/>
  <c r="N790" i="6" s="1"/>
  <c r="N791" i="6" s="1"/>
  <c r="N792" i="6" s="1"/>
  <c r="N793" i="6" s="1"/>
  <c r="N794" i="6" s="1"/>
  <c r="N795" i="6" s="1"/>
  <c r="N796" i="6" s="1"/>
  <c r="N797" i="6" s="1"/>
  <c r="N798" i="6" s="1"/>
  <c r="N799" i="6" s="1"/>
  <c r="N800" i="6" s="1"/>
  <c r="N801" i="6" s="1"/>
  <c r="N802" i="6" s="1"/>
  <c r="N803" i="6" s="1"/>
  <c r="N804" i="6" s="1"/>
  <c r="N805" i="6" s="1"/>
  <c r="N806" i="6" s="1"/>
  <c r="N807" i="6" s="1"/>
  <c r="N808" i="6" s="1"/>
  <c r="N809" i="6" s="1"/>
  <c r="N810" i="6" s="1"/>
  <c r="N811" i="6" s="1"/>
  <c r="N812" i="6" s="1"/>
  <c r="N813" i="6" s="1"/>
  <c r="N814" i="6" s="1"/>
  <c r="N815" i="6" s="1"/>
  <c r="O450" i="6" s="1"/>
  <c r="F402" i="78"/>
  <c r="F397" i="78"/>
  <c r="F400" i="78"/>
  <c r="G398" i="78"/>
  <c r="F403" i="78"/>
  <c r="F398" i="78"/>
  <c r="F59" i="78"/>
  <c r="F12" i="78"/>
  <c r="C59" i="78"/>
  <c r="C12" i="78"/>
  <c r="E225" i="82"/>
  <c r="P225" i="82"/>
  <c r="G400" i="78"/>
  <c r="G402" i="78"/>
  <c r="G401" i="78"/>
  <c r="G397" i="78"/>
  <c r="G399" i="78"/>
  <c r="F399" i="78"/>
  <c r="L71" i="66"/>
  <c r="L92" i="66" s="1"/>
  <c r="C400" i="78"/>
  <c r="C397" i="78"/>
  <c r="D275" i="78"/>
  <c r="G224" i="82"/>
  <c r="F225" i="82"/>
  <c r="C401" i="78"/>
  <c r="C398" i="78"/>
  <c r="C399" i="78"/>
  <c r="C402" i="78"/>
  <c r="G274" i="78"/>
  <c r="D274" i="78"/>
  <c r="D224" i="82"/>
  <c r="G225" i="82"/>
  <c r="G275" i="78"/>
  <c r="E275" i="78"/>
  <c r="D225" i="82"/>
  <c r="E401" i="78"/>
  <c r="E400" i="78"/>
  <c r="E402" i="78"/>
  <c r="E399" i="78"/>
  <c r="E397" i="78"/>
  <c r="E403" i="78"/>
  <c r="F275" i="78"/>
  <c r="F274" i="78"/>
  <c r="E274" i="78"/>
  <c r="C49" i="78"/>
  <c r="D163" i="82"/>
  <c r="E163" i="82"/>
  <c r="H71" i="66"/>
  <c r="H92" i="66" s="1"/>
  <c r="D281" i="82"/>
  <c r="D271" i="82"/>
  <c r="D266" i="82"/>
  <c r="H61" i="78"/>
  <c r="H14" i="78"/>
  <c r="H60" i="78"/>
  <c r="H13" i="78"/>
  <c r="D404" i="78"/>
  <c r="D192" i="78"/>
  <c r="D240" i="78"/>
  <c r="D208" i="78"/>
  <c r="D224" i="78"/>
  <c r="D125" i="78"/>
  <c r="D124" i="78" s="1"/>
  <c r="D126" i="78" s="1"/>
  <c r="C125" i="78"/>
  <c r="C124" i="78" s="1"/>
  <c r="C126" i="78" s="1"/>
  <c r="L6" i="91"/>
  <c r="L4" i="91"/>
  <c r="O205" i="9"/>
  <c r="K5" i="91"/>
  <c r="L15" i="91"/>
  <c r="L24" i="91"/>
  <c r="K42" i="91"/>
  <c r="K40" i="91"/>
  <c r="S84" i="6"/>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1368" i="6"/>
  <c r="S1398" i="6" s="1"/>
  <c r="E155" i="78"/>
  <c r="E156" i="78" s="1"/>
  <c r="D140" i="78"/>
  <c r="D190" i="78"/>
  <c r="F155" i="78"/>
  <c r="F156" i="78" s="1"/>
  <c r="F151" i="78"/>
  <c r="F149" i="78"/>
  <c r="E140" i="78"/>
  <c r="C151" i="78"/>
  <c r="C149" i="78"/>
  <c r="D151" i="78"/>
  <c r="D149" i="78"/>
  <c r="E149" i="78"/>
  <c r="E151" i="78"/>
  <c r="D155" i="78"/>
  <c r="D156" i="78" s="1"/>
  <c r="F140" i="78"/>
  <c r="D238" i="78"/>
  <c r="G145" i="78"/>
  <c r="D206" i="78"/>
  <c r="D222" i="78"/>
  <c r="G124" i="78"/>
  <c r="R1933" i="6"/>
  <c r="R1934" i="6" s="1"/>
  <c r="S1366" i="6"/>
  <c r="S1222" i="6"/>
  <c r="R1394" i="6"/>
  <c r="S1306" i="6"/>
  <c r="S1816" i="6"/>
  <c r="R1322" i="6"/>
  <c r="R1323" i="6" s="1"/>
  <c r="S1308" i="6"/>
  <c r="S1922" i="6"/>
  <c r="R1409" i="6"/>
  <c r="S1321" i="6"/>
  <c r="S1345" i="6"/>
  <c r="S1301" i="6"/>
  <c r="S1214" i="6"/>
  <c r="S1339" i="6"/>
  <c r="S1390" i="6" s="1"/>
  <c r="S1369" i="6"/>
  <c r="S1397" i="6" s="1"/>
  <c r="S1221" i="6"/>
  <c r="S1808" i="6"/>
  <c r="S1329" i="6"/>
  <c r="S1384" i="6" s="1"/>
  <c r="S1208" i="6"/>
  <c r="S1355" i="6"/>
  <c r="S1407" i="6" s="1"/>
  <c r="S1929" i="6"/>
  <c r="R1234" i="6"/>
  <c r="R1235" i="6" s="1"/>
  <c r="R1817" i="6"/>
  <c r="R1818" i="6" s="1"/>
  <c r="S1311" i="6"/>
  <c r="R1312" i="6"/>
  <c r="R1313" i="6" s="1"/>
  <c r="R1224" i="6"/>
  <c r="R1225" i="6" s="1"/>
  <c r="S1362" i="6"/>
  <c r="S1220" i="6"/>
  <c r="S1361" i="6"/>
  <c r="S1232" i="6"/>
  <c r="S1219" i="6"/>
  <c r="S1291" i="6"/>
  <c r="S1393" i="6"/>
  <c r="S1341" i="6"/>
  <c r="S1213" i="6"/>
  <c r="S1230" i="6"/>
  <c r="S1203" i="6"/>
  <c r="S1320" i="6"/>
  <c r="S1307" i="6"/>
  <c r="Q1400" i="6"/>
  <c r="Q1401" i="6" s="1"/>
  <c r="N852" i="6"/>
  <c r="N853" i="6"/>
  <c r="N854" i="6"/>
  <c r="N855" i="6"/>
  <c r="S1318" i="6"/>
  <c r="Q1830" i="6"/>
  <c r="S1378" i="6"/>
  <c r="S1233" i="6"/>
  <c r="S1813" i="6"/>
  <c r="S1815" i="6"/>
  <c r="R1408" i="6"/>
  <c r="R1395" i="6"/>
  <c r="R1389" i="6"/>
  <c r="R1406" i="6"/>
  <c r="R1379" i="6"/>
  <c r="Q1410" i="6"/>
  <c r="Q1411" i="6" s="1"/>
  <c r="R1396" i="6"/>
  <c r="S1218" i="6"/>
  <c r="S1367" i="6"/>
  <c r="N816" i="6" l="1"/>
  <c r="O451" i="6"/>
  <c r="O452" i="6" s="1"/>
  <c r="O453" i="6" s="1"/>
  <c r="O454" i="6" s="1"/>
  <c r="O455" i="6" s="1"/>
  <c r="O456" i="6" s="1"/>
  <c r="O457" i="6" s="1"/>
  <c r="O458" i="6" s="1"/>
  <c r="O459" i="6" s="1"/>
  <c r="O460" i="6" s="1"/>
  <c r="O461" i="6" s="1"/>
  <c r="O462" i="6" s="1"/>
  <c r="O463" i="6" s="1"/>
  <c r="O464" i="6" s="1"/>
  <c r="O465" i="6" s="1"/>
  <c r="O466" i="6" s="1"/>
  <c r="O467" i="6" s="1"/>
  <c r="O468" i="6" s="1"/>
  <c r="O469" i="6" s="1"/>
  <c r="O470" i="6" s="1"/>
  <c r="O471" i="6" s="1"/>
  <c r="O472" i="6" s="1"/>
  <c r="O473" i="6" s="1"/>
  <c r="O474" i="6" s="1"/>
  <c r="O475" i="6" s="1"/>
  <c r="O476" i="6" s="1"/>
  <c r="O477" i="6" s="1"/>
  <c r="O478" i="6" s="1"/>
  <c r="O479" i="6" s="1"/>
  <c r="O480" i="6" s="1"/>
  <c r="O481" i="6" s="1"/>
  <c r="O482" i="6" s="1"/>
  <c r="O483" i="6" s="1"/>
  <c r="O484" i="6" s="1"/>
  <c r="O485" i="6" s="1"/>
  <c r="O486" i="6" s="1"/>
  <c r="O487" i="6" s="1"/>
  <c r="O488" i="6" s="1"/>
  <c r="O489" i="6" s="1"/>
  <c r="O490" i="6" s="1"/>
  <c r="O491" i="6" s="1"/>
  <c r="O492" i="6" s="1"/>
  <c r="O493" i="6" s="1"/>
  <c r="O494" i="6" s="1"/>
  <c r="O495" i="6" s="1"/>
  <c r="O496" i="6" s="1"/>
  <c r="O497" i="6" s="1"/>
  <c r="O498" i="6" s="1"/>
  <c r="O499" i="6" s="1"/>
  <c r="O500" i="6" s="1"/>
  <c r="O501" i="6" s="1"/>
  <c r="O502" i="6" s="1"/>
  <c r="O503" i="6" s="1"/>
  <c r="O504" i="6" s="1"/>
  <c r="O505" i="6" s="1"/>
  <c r="O506" i="6" s="1"/>
  <c r="O507" i="6" s="1"/>
  <c r="O508" i="6" s="1"/>
  <c r="O509" i="6" s="1"/>
  <c r="O510" i="6" s="1"/>
  <c r="O511" i="6" s="1"/>
  <c r="O512" i="6" s="1"/>
  <c r="O513" i="6" s="1"/>
  <c r="O514" i="6" s="1"/>
  <c r="O515" i="6" s="1"/>
  <c r="O516" i="6" s="1"/>
  <c r="O517" i="6" s="1"/>
  <c r="O518" i="6" s="1"/>
  <c r="O519" i="6" s="1"/>
  <c r="O520" i="6" s="1"/>
  <c r="O521" i="6" s="1"/>
  <c r="O522" i="6" s="1"/>
  <c r="O523" i="6" s="1"/>
  <c r="O524" i="6" s="1"/>
  <c r="O525" i="6" s="1"/>
  <c r="O526" i="6" s="1"/>
  <c r="O527" i="6" s="1"/>
  <c r="O528" i="6" s="1"/>
  <c r="O529" i="6" s="1"/>
  <c r="O530" i="6" s="1"/>
  <c r="O531" i="6" s="1"/>
  <c r="O532" i="6" s="1"/>
  <c r="O533" i="6" s="1"/>
  <c r="O534" i="6" s="1"/>
  <c r="O535" i="6" s="1"/>
  <c r="O536" i="6" s="1"/>
  <c r="O537" i="6" s="1"/>
  <c r="O538" i="6" s="1"/>
  <c r="O539" i="6" s="1"/>
  <c r="O540" i="6" s="1"/>
  <c r="O541" i="6" s="1"/>
  <c r="O542" i="6" s="1"/>
  <c r="O543" i="6" s="1"/>
  <c r="O544" i="6" s="1"/>
  <c r="O545" i="6" s="1"/>
  <c r="O546" i="6" s="1"/>
  <c r="O547" i="6" s="1"/>
  <c r="O548" i="6" s="1"/>
  <c r="O549" i="6" s="1"/>
  <c r="O550" i="6" s="1"/>
  <c r="O551" i="6" s="1"/>
  <c r="O552" i="6" s="1"/>
  <c r="O553" i="6" s="1"/>
  <c r="O554" i="6" s="1"/>
  <c r="O555" i="6" s="1"/>
  <c r="O556" i="6" s="1"/>
  <c r="O557" i="6" s="1"/>
  <c r="O558" i="6" s="1"/>
  <c r="O559" i="6" s="1"/>
  <c r="O560" i="6" s="1"/>
  <c r="O561" i="6" s="1"/>
  <c r="O562" i="6" s="1"/>
  <c r="O563" i="6" s="1"/>
  <c r="O564" i="6" s="1"/>
  <c r="O565" i="6" s="1"/>
  <c r="O566" i="6" s="1"/>
  <c r="O567" i="6" s="1"/>
  <c r="O568" i="6" s="1"/>
  <c r="O569" i="6" s="1"/>
  <c r="O570" i="6" s="1"/>
  <c r="O571" i="6" s="1"/>
  <c r="O572" i="6" s="1"/>
  <c r="O573" i="6" s="1"/>
  <c r="O574" i="6" s="1"/>
  <c r="O575" i="6" s="1"/>
  <c r="O576" i="6" s="1"/>
  <c r="O577" i="6" s="1"/>
  <c r="O578" i="6" s="1"/>
  <c r="O579" i="6" s="1"/>
  <c r="O580" i="6" s="1"/>
  <c r="O581" i="6" s="1"/>
  <c r="O582" i="6" s="1"/>
  <c r="O583" i="6" s="1"/>
  <c r="O584" i="6" s="1"/>
  <c r="O585" i="6" s="1"/>
  <c r="O586" i="6" s="1"/>
  <c r="O587" i="6" s="1"/>
  <c r="O588" i="6" s="1"/>
  <c r="O589" i="6" s="1"/>
  <c r="O590" i="6" s="1"/>
  <c r="O591" i="6" s="1"/>
  <c r="O592" i="6" s="1"/>
  <c r="O593" i="6" s="1"/>
  <c r="O594" i="6" s="1"/>
  <c r="O595" i="6" s="1"/>
  <c r="O596" i="6" s="1"/>
  <c r="O597" i="6" s="1"/>
  <c r="O598" i="6" s="1"/>
  <c r="O599" i="6" s="1"/>
  <c r="O600" i="6" s="1"/>
  <c r="O601" i="6" s="1"/>
  <c r="O602" i="6" s="1"/>
  <c r="O603" i="6" s="1"/>
  <c r="O604" i="6" s="1"/>
  <c r="O605" i="6" s="1"/>
  <c r="O606" i="6" s="1"/>
  <c r="O607" i="6" s="1"/>
  <c r="O608" i="6" s="1"/>
  <c r="O609" i="6" s="1"/>
  <c r="O610" i="6" s="1"/>
  <c r="O611" i="6" s="1"/>
  <c r="O612" i="6" s="1"/>
  <c r="O613" i="6" s="1"/>
  <c r="O614" i="6" s="1"/>
  <c r="O615" i="6" s="1"/>
  <c r="O616" i="6" s="1"/>
  <c r="O617" i="6" s="1"/>
  <c r="O618" i="6" s="1"/>
  <c r="O619" i="6" s="1"/>
  <c r="O620" i="6" s="1"/>
  <c r="O621" i="6" s="1"/>
  <c r="O622" i="6" s="1"/>
  <c r="O623" i="6" s="1"/>
  <c r="O624" i="6" s="1"/>
  <c r="O625" i="6" s="1"/>
  <c r="O626" i="6" s="1"/>
  <c r="O627" i="6" s="1"/>
  <c r="O628" i="6" s="1"/>
  <c r="O629" i="6" s="1"/>
  <c r="O630" i="6" s="1"/>
  <c r="O631" i="6" s="1"/>
  <c r="O632" i="6" s="1"/>
  <c r="O633" i="6" s="1"/>
  <c r="O634" i="6" s="1"/>
  <c r="O635" i="6" s="1"/>
  <c r="O636" i="6" s="1"/>
  <c r="O637" i="6" s="1"/>
  <c r="O638" i="6" s="1"/>
  <c r="O639" i="6" s="1"/>
  <c r="O640" i="6" s="1"/>
  <c r="O641" i="6" s="1"/>
  <c r="O642" i="6" s="1"/>
  <c r="O643" i="6" s="1"/>
  <c r="O644" i="6" s="1"/>
  <c r="O645" i="6" s="1"/>
  <c r="O646" i="6" s="1"/>
  <c r="O647" i="6" s="1"/>
  <c r="O648" i="6" s="1"/>
  <c r="O649" i="6" s="1"/>
  <c r="O650" i="6" s="1"/>
  <c r="O651" i="6" s="1"/>
  <c r="O652" i="6" s="1"/>
  <c r="O653" i="6" s="1"/>
  <c r="O654" i="6" s="1"/>
  <c r="O655" i="6" s="1"/>
  <c r="O656" i="6" s="1"/>
  <c r="O657" i="6" s="1"/>
  <c r="O658" i="6" s="1"/>
  <c r="O659" i="6" s="1"/>
  <c r="O660" i="6" s="1"/>
  <c r="O661" i="6" s="1"/>
  <c r="O662" i="6" s="1"/>
  <c r="O663" i="6" s="1"/>
  <c r="O664" i="6" s="1"/>
  <c r="O665" i="6" s="1"/>
  <c r="O666" i="6" s="1"/>
  <c r="O667" i="6" s="1"/>
  <c r="O668" i="6" s="1"/>
  <c r="O669" i="6" s="1"/>
  <c r="O670" i="6" s="1"/>
  <c r="O671" i="6" s="1"/>
  <c r="O672" i="6" s="1"/>
  <c r="O673" i="6" s="1"/>
  <c r="O674" i="6" s="1"/>
  <c r="O675" i="6" s="1"/>
  <c r="O676" i="6" s="1"/>
  <c r="O677" i="6" s="1"/>
  <c r="O678" i="6" s="1"/>
  <c r="O679" i="6" s="1"/>
  <c r="O680" i="6" s="1"/>
  <c r="O681" i="6" s="1"/>
  <c r="O682" i="6" s="1"/>
  <c r="O683" i="6" s="1"/>
  <c r="O684" i="6" s="1"/>
  <c r="O685" i="6" s="1"/>
  <c r="O686" i="6" s="1"/>
  <c r="O687" i="6" s="1"/>
  <c r="O688" i="6" s="1"/>
  <c r="O689" i="6" s="1"/>
  <c r="O690" i="6" s="1"/>
  <c r="O691" i="6" s="1"/>
  <c r="O692" i="6" s="1"/>
  <c r="O693" i="6" s="1"/>
  <c r="O694" i="6" s="1"/>
  <c r="O695" i="6" s="1"/>
  <c r="O696" i="6" s="1"/>
  <c r="O697" i="6" s="1"/>
  <c r="O698" i="6" s="1"/>
  <c r="O699" i="6" s="1"/>
  <c r="O700" i="6" s="1"/>
  <c r="O701" i="6" s="1"/>
  <c r="O702" i="6" s="1"/>
  <c r="O703" i="6" s="1"/>
  <c r="O704" i="6" s="1"/>
  <c r="O705" i="6" s="1"/>
  <c r="O706" i="6" s="1"/>
  <c r="O707" i="6" s="1"/>
  <c r="O708" i="6" s="1"/>
  <c r="O709" i="6" s="1"/>
  <c r="O710" i="6" s="1"/>
  <c r="O711" i="6" s="1"/>
  <c r="O712" i="6" s="1"/>
  <c r="O713" i="6" s="1"/>
  <c r="O714" i="6" s="1"/>
  <c r="O715" i="6" s="1"/>
  <c r="O716" i="6" s="1"/>
  <c r="O717" i="6" s="1"/>
  <c r="O718" i="6" s="1"/>
  <c r="O719" i="6" s="1"/>
  <c r="O720" i="6" s="1"/>
  <c r="O721" i="6" s="1"/>
  <c r="O722" i="6" s="1"/>
  <c r="O723" i="6" s="1"/>
  <c r="O724" i="6" s="1"/>
  <c r="O725" i="6" s="1"/>
  <c r="O726" i="6" s="1"/>
  <c r="O727" i="6" s="1"/>
  <c r="O728" i="6" s="1"/>
  <c r="O729" i="6" s="1"/>
  <c r="O730" i="6" s="1"/>
  <c r="O731" i="6" s="1"/>
  <c r="O732" i="6" s="1"/>
  <c r="O733" i="6" s="1"/>
  <c r="O734" i="6" s="1"/>
  <c r="O735" i="6" s="1"/>
  <c r="O736" i="6" s="1"/>
  <c r="O737" i="6" s="1"/>
  <c r="O738" i="6" s="1"/>
  <c r="O739" i="6" s="1"/>
  <c r="O740" i="6" s="1"/>
  <c r="O741" i="6" s="1"/>
  <c r="O742" i="6" s="1"/>
  <c r="O743" i="6" s="1"/>
  <c r="O744" i="6" s="1"/>
  <c r="O745" i="6" s="1"/>
  <c r="O746" i="6" s="1"/>
  <c r="O747" i="6" s="1"/>
  <c r="O748" i="6" s="1"/>
  <c r="O749" i="6" s="1"/>
  <c r="O750" i="6" s="1"/>
  <c r="O751" i="6" s="1"/>
  <c r="O752" i="6" s="1"/>
  <c r="O753" i="6" s="1"/>
  <c r="O754" i="6" s="1"/>
  <c r="O755" i="6" s="1"/>
  <c r="O756" i="6" s="1"/>
  <c r="O757" i="6" s="1"/>
  <c r="O758" i="6" s="1"/>
  <c r="O759" i="6" s="1"/>
  <c r="O760" i="6" s="1"/>
  <c r="O761" i="6" s="1"/>
  <c r="O762" i="6" s="1"/>
  <c r="O763" i="6" s="1"/>
  <c r="O764" i="6" s="1"/>
  <c r="O765" i="6" s="1"/>
  <c r="O766" i="6" s="1"/>
  <c r="O767" i="6" s="1"/>
  <c r="O768" i="6" s="1"/>
  <c r="O769" i="6" s="1"/>
  <c r="O770" i="6" s="1"/>
  <c r="O771" i="6" s="1"/>
  <c r="O772" i="6" s="1"/>
  <c r="O773" i="6" s="1"/>
  <c r="O774" i="6" s="1"/>
  <c r="O775" i="6" s="1"/>
  <c r="O776" i="6" s="1"/>
  <c r="O777" i="6" s="1"/>
  <c r="O778" i="6" s="1"/>
  <c r="O779" i="6" s="1"/>
  <c r="O780" i="6" s="1"/>
  <c r="O781" i="6" s="1"/>
  <c r="O782" i="6" s="1"/>
  <c r="O783" i="6" s="1"/>
  <c r="O785" i="6" s="1"/>
  <c r="O786" i="6" s="1"/>
  <c r="O787" i="6" s="1"/>
  <c r="O788" i="6" s="1"/>
  <c r="O789" i="6" s="1"/>
  <c r="O790" i="6" s="1"/>
  <c r="O791" i="6" s="1"/>
  <c r="O792" i="6" s="1"/>
  <c r="O793" i="6" s="1"/>
  <c r="O794" i="6" s="1"/>
  <c r="O795" i="6" s="1"/>
  <c r="O796" i="6" s="1"/>
  <c r="O797" i="6" s="1"/>
  <c r="O798" i="6" s="1"/>
  <c r="O799" i="6" s="1"/>
  <c r="O800" i="6" s="1"/>
  <c r="O801" i="6" s="1"/>
  <c r="O802" i="6" s="1"/>
  <c r="O803" i="6" s="1"/>
  <c r="O804" i="6" s="1"/>
  <c r="O805" i="6" s="1"/>
  <c r="O806" i="6" s="1"/>
  <c r="O807" i="6" s="1"/>
  <c r="O808" i="6" s="1"/>
  <c r="O809" i="6" s="1"/>
  <c r="O810" i="6" s="1"/>
  <c r="O811" i="6" s="1"/>
  <c r="O812" i="6" s="1"/>
  <c r="O813" i="6" s="1"/>
  <c r="O814" i="6" s="1"/>
  <c r="O815" i="6" s="1"/>
  <c r="P450" i="6" s="1"/>
  <c r="M71" i="66"/>
  <c r="M92" i="66" s="1"/>
  <c r="N71" i="66"/>
  <c r="N92" i="66" s="1"/>
  <c r="I71" i="66"/>
  <c r="O71" i="66"/>
  <c r="O92" i="66" s="1"/>
  <c r="K71" i="66"/>
  <c r="K92" i="66" s="1"/>
  <c r="G71" i="66"/>
  <c r="G92" i="66" s="1"/>
  <c r="J71" i="66"/>
  <c r="J92" i="66" s="1"/>
  <c r="E71" i="66"/>
  <c r="E92" i="66" s="1"/>
  <c r="F71" i="66"/>
  <c r="F92" i="66" s="1"/>
  <c r="P71" i="66"/>
  <c r="P92" i="66" s="1"/>
  <c r="F404" i="78"/>
  <c r="D12" i="78"/>
  <c r="D59" i="78"/>
  <c r="G59" i="78"/>
  <c r="G12" i="78"/>
  <c r="G404" i="78"/>
  <c r="C404" i="78"/>
  <c r="E404" i="78"/>
  <c r="D11" i="78"/>
  <c r="F11" i="78"/>
  <c r="E300" i="78"/>
  <c r="G49" i="78"/>
  <c r="E318" i="78"/>
  <c r="E281" i="82"/>
  <c r="E354" i="78"/>
  <c r="G163" i="82"/>
  <c r="E238" i="78"/>
  <c r="E240" i="78"/>
  <c r="D286" i="82"/>
  <c r="H124" i="78"/>
  <c r="D256" i="78"/>
  <c r="D372" i="78"/>
  <c r="H125" i="78"/>
  <c r="L42" i="91"/>
  <c r="D203" i="82"/>
  <c r="D205" i="82" s="1"/>
  <c r="D206" i="82" s="1"/>
  <c r="L40" i="91"/>
  <c r="L32" i="91"/>
  <c r="K41" i="91"/>
  <c r="L23" i="91"/>
  <c r="L14" i="91"/>
  <c r="G126" i="78"/>
  <c r="H126" i="78" s="1"/>
  <c r="D254" i="78"/>
  <c r="G147" i="78"/>
  <c r="H145" i="78"/>
  <c r="S1409" i="6"/>
  <c r="S1933" i="6"/>
  <c r="S1934" i="6" s="1"/>
  <c r="S1394" i="6"/>
  <c r="S1312" i="6"/>
  <c r="S1313" i="6" s="1"/>
  <c r="S1817" i="6"/>
  <c r="S1818" i="6" s="1"/>
  <c r="S1234" i="6"/>
  <c r="S1235" i="6" s="1"/>
  <c r="S1396" i="6"/>
  <c r="R1410" i="6"/>
  <c r="R1411" i="6" s="1"/>
  <c r="N856" i="6"/>
  <c r="R1830" i="6"/>
  <c r="S1224" i="6"/>
  <c r="S1225" i="6" s="1"/>
  <c r="R1400" i="6"/>
  <c r="R1401" i="6" s="1"/>
  <c r="S1322" i="6"/>
  <c r="S1323" i="6" s="1"/>
  <c r="S1399" i="6"/>
  <c r="S1389" i="6"/>
  <c r="S1379" i="6"/>
  <c r="S1406" i="6"/>
  <c r="S1408" i="6"/>
  <c r="S1395" i="6"/>
  <c r="O816" i="6" l="1"/>
  <c r="P451" i="6"/>
  <c r="P452" i="6" s="1"/>
  <c r="P453" i="6" s="1"/>
  <c r="P454" i="6" s="1"/>
  <c r="P455" i="6" s="1"/>
  <c r="P456" i="6" s="1"/>
  <c r="P457" i="6" s="1"/>
  <c r="P458" i="6" s="1"/>
  <c r="P459" i="6" s="1"/>
  <c r="P460" i="6" s="1"/>
  <c r="P461" i="6" s="1"/>
  <c r="P462" i="6" s="1"/>
  <c r="P463" i="6" s="1"/>
  <c r="P464" i="6" s="1"/>
  <c r="P465" i="6" s="1"/>
  <c r="P466" i="6" s="1"/>
  <c r="P467" i="6" s="1"/>
  <c r="P468" i="6" s="1"/>
  <c r="P469" i="6" s="1"/>
  <c r="P470" i="6" s="1"/>
  <c r="P471" i="6" s="1"/>
  <c r="P472" i="6" s="1"/>
  <c r="P473" i="6" s="1"/>
  <c r="P474" i="6" s="1"/>
  <c r="P475" i="6" s="1"/>
  <c r="P476" i="6" s="1"/>
  <c r="P477" i="6" s="1"/>
  <c r="P478" i="6" s="1"/>
  <c r="P479" i="6" s="1"/>
  <c r="P480" i="6" s="1"/>
  <c r="P481" i="6" s="1"/>
  <c r="P482" i="6" s="1"/>
  <c r="P483" i="6" s="1"/>
  <c r="P484" i="6" s="1"/>
  <c r="P485" i="6" s="1"/>
  <c r="P486" i="6" s="1"/>
  <c r="P487" i="6" s="1"/>
  <c r="P488" i="6" s="1"/>
  <c r="P489" i="6" s="1"/>
  <c r="P490" i="6" s="1"/>
  <c r="P491" i="6" s="1"/>
  <c r="P492" i="6" s="1"/>
  <c r="P493" i="6" s="1"/>
  <c r="P494" i="6" s="1"/>
  <c r="P495" i="6" s="1"/>
  <c r="P496" i="6" s="1"/>
  <c r="P497" i="6" s="1"/>
  <c r="P498" i="6" s="1"/>
  <c r="P499" i="6" s="1"/>
  <c r="P500" i="6" s="1"/>
  <c r="P501" i="6" s="1"/>
  <c r="P502" i="6" s="1"/>
  <c r="P503" i="6" s="1"/>
  <c r="P504" i="6" s="1"/>
  <c r="P505" i="6" s="1"/>
  <c r="P506" i="6" s="1"/>
  <c r="P507" i="6" s="1"/>
  <c r="P508" i="6" s="1"/>
  <c r="P509" i="6" s="1"/>
  <c r="P510" i="6" s="1"/>
  <c r="P511" i="6" s="1"/>
  <c r="P512" i="6" s="1"/>
  <c r="P513" i="6" s="1"/>
  <c r="P514" i="6" s="1"/>
  <c r="P515" i="6" s="1"/>
  <c r="P516" i="6" s="1"/>
  <c r="P517" i="6" s="1"/>
  <c r="P518" i="6" s="1"/>
  <c r="P519" i="6" s="1"/>
  <c r="P520" i="6" s="1"/>
  <c r="P521" i="6" s="1"/>
  <c r="P522" i="6" s="1"/>
  <c r="P523" i="6" s="1"/>
  <c r="P524" i="6" s="1"/>
  <c r="P525" i="6" s="1"/>
  <c r="P526" i="6" s="1"/>
  <c r="P527" i="6" s="1"/>
  <c r="P528" i="6" s="1"/>
  <c r="P529" i="6" s="1"/>
  <c r="P530" i="6" s="1"/>
  <c r="P531" i="6" s="1"/>
  <c r="P532" i="6" s="1"/>
  <c r="P533" i="6" s="1"/>
  <c r="P534" i="6" s="1"/>
  <c r="P535" i="6" s="1"/>
  <c r="P536" i="6" s="1"/>
  <c r="P537" i="6" s="1"/>
  <c r="P538" i="6" s="1"/>
  <c r="P539" i="6" s="1"/>
  <c r="P540" i="6" s="1"/>
  <c r="P541" i="6" s="1"/>
  <c r="P542" i="6" s="1"/>
  <c r="P543" i="6" s="1"/>
  <c r="P544" i="6" s="1"/>
  <c r="P545" i="6" s="1"/>
  <c r="P546" i="6" s="1"/>
  <c r="P547" i="6" s="1"/>
  <c r="P548" i="6" s="1"/>
  <c r="P549" i="6" s="1"/>
  <c r="P550" i="6" s="1"/>
  <c r="P551" i="6" s="1"/>
  <c r="P552" i="6" s="1"/>
  <c r="P553" i="6" s="1"/>
  <c r="P554" i="6" s="1"/>
  <c r="P555" i="6" s="1"/>
  <c r="P556" i="6" s="1"/>
  <c r="P557" i="6" s="1"/>
  <c r="P558" i="6" s="1"/>
  <c r="P559" i="6" s="1"/>
  <c r="P560" i="6" s="1"/>
  <c r="P561" i="6" s="1"/>
  <c r="P562" i="6" s="1"/>
  <c r="P563" i="6" s="1"/>
  <c r="P564" i="6" s="1"/>
  <c r="P565" i="6" s="1"/>
  <c r="P566" i="6" s="1"/>
  <c r="P567" i="6" s="1"/>
  <c r="P568" i="6" s="1"/>
  <c r="P569" i="6" s="1"/>
  <c r="P570" i="6" s="1"/>
  <c r="P571" i="6" s="1"/>
  <c r="P572" i="6" s="1"/>
  <c r="P573" i="6" s="1"/>
  <c r="P574" i="6" s="1"/>
  <c r="P575" i="6" s="1"/>
  <c r="P576" i="6" s="1"/>
  <c r="P577" i="6" s="1"/>
  <c r="P578" i="6" s="1"/>
  <c r="P579" i="6" s="1"/>
  <c r="P580" i="6" s="1"/>
  <c r="P581" i="6" s="1"/>
  <c r="P582" i="6" s="1"/>
  <c r="P583" i="6" s="1"/>
  <c r="P584" i="6" s="1"/>
  <c r="P585" i="6" s="1"/>
  <c r="P586" i="6" s="1"/>
  <c r="P587" i="6" s="1"/>
  <c r="P588" i="6" s="1"/>
  <c r="P589" i="6" s="1"/>
  <c r="P590" i="6" s="1"/>
  <c r="P591" i="6" s="1"/>
  <c r="P592" i="6" s="1"/>
  <c r="P593" i="6" s="1"/>
  <c r="P594" i="6" s="1"/>
  <c r="P595" i="6" s="1"/>
  <c r="P596" i="6" s="1"/>
  <c r="P597" i="6" s="1"/>
  <c r="P598" i="6" s="1"/>
  <c r="P599" i="6" s="1"/>
  <c r="P600" i="6" s="1"/>
  <c r="P601" i="6" s="1"/>
  <c r="P602" i="6" s="1"/>
  <c r="P603" i="6" s="1"/>
  <c r="P604" i="6" s="1"/>
  <c r="P605" i="6" s="1"/>
  <c r="P606" i="6" s="1"/>
  <c r="P607" i="6" s="1"/>
  <c r="P608" i="6" s="1"/>
  <c r="P609" i="6" s="1"/>
  <c r="P610" i="6" s="1"/>
  <c r="P611" i="6" s="1"/>
  <c r="P612" i="6" s="1"/>
  <c r="P613" i="6" s="1"/>
  <c r="P614" i="6" s="1"/>
  <c r="P615" i="6" s="1"/>
  <c r="P616" i="6" s="1"/>
  <c r="P617" i="6" s="1"/>
  <c r="P618" i="6" s="1"/>
  <c r="P619" i="6" s="1"/>
  <c r="P620" i="6" s="1"/>
  <c r="P621" i="6" s="1"/>
  <c r="P622" i="6" s="1"/>
  <c r="P623" i="6" s="1"/>
  <c r="P624" i="6" s="1"/>
  <c r="P625" i="6" s="1"/>
  <c r="P626" i="6" s="1"/>
  <c r="P627" i="6" s="1"/>
  <c r="P628" i="6" s="1"/>
  <c r="P629" i="6" s="1"/>
  <c r="P630" i="6" s="1"/>
  <c r="P631" i="6" s="1"/>
  <c r="P632" i="6" s="1"/>
  <c r="P633" i="6" s="1"/>
  <c r="P634" i="6" s="1"/>
  <c r="P635" i="6" s="1"/>
  <c r="P636" i="6" s="1"/>
  <c r="P637" i="6" s="1"/>
  <c r="P638" i="6" s="1"/>
  <c r="P639" i="6" s="1"/>
  <c r="P640" i="6" s="1"/>
  <c r="P641" i="6" s="1"/>
  <c r="P642" i="6" s="1"/>
  <c r="P643" i="6" s="1"/>
  <c r="P644" i="6" s="1"/>
  <c r="P645" i="6" s="1"/>
  <c r="P646" i="6" s="1"/>
  <c r="P647" i="6" s="1"/>
  <c r="P648" i="6" s="1"/>
  <c r="P649" i="6" s="1"/>
  <c r="P650" i="6" s="1"/>
  <c r="P651" i="6" s="1"/>
  <c r="P652" i="6" s="1"/>
  <c r="P653" i="6" s="1"/>
  <c r="P654" i="6" s="1"/>
  <c r="P655" i="6" s="1"/>
  <c r="P656" i="6" s="1"/>
  <c r="P657" i="6" s="1"/>
  <c r="P658" i="6" s="1"/>
  <c r="P659" i="6" s="1"/>
  <c r="P660" i="6" s="1"/>
  <c r="P661" i="6" s="1"/>
  <c r="P662" i="6" s="1"/>
  <c r="P663" i="6" s="1"/>
  <c r="P664" i="6" s="1"/>
  <c r="P665" i="6" s="1"/>
  <c r="P666" i="6" s="1"/>
  <c r="P667" i="6" s="1"/>
  <c r="P668" i="6" s="1"/>
  <c r="P669" i="6" s="1"/>
  <c r="P670" i="6" s="1"/>
  <c r="P671" i="6" s="1"/>
  <c r="P672" i="6" s="1"/>
  <c r="P673" i="6" s="1"/>
  <c r="P674" i="6" s="1"/>
  <c r="P675" i="6" s="1"/>
  <c r="P676" i="6" s="1"/>
  <c r="P677" i="6" s="1"/>
  <c r="P678" i="6" s="1"/>
  <c r="P679" i="6" s="1"/>
  <c r="P680" i="6" s="1"/>
  <c r="P681" i="6" s="1"/>
  <c r="P682" i="6" s="1"/>
  <c r="P683" i="6" s="1"/>
  <c r="P684" i="6" s="1"/>
  <c r="P685" i="6" s="1"/>
  <c r="P686" i="6" s="1"/>
  <c r="P687" i="6" s="1"/>
  <c r="P688" i="6" s="1"/>
  <c r="P689" i="6" s="1"/>
  <c r="P690" i="6" s="1"/>
  <c r="P691" i="6" s="1"/>
  <c r="P692" i="6" s="1"/>
  <c r="P693" i="6" s="1"/>
  <c r="P694" i="6" s="1"/>
  <c r="P695" i="6" s="1"/>
  <c r="P696" i="6" s="1"/>
  <c r="P697" i="6" s="1"/>
  <c r="P698" i="6" s="1"/>
  <c r="P699" i="6" s="1"/>
  <c r="P700" i="6" s="1"/>
  <c r="P701" i="6" s="1"/>
  <c r="P702" i="6" s="1"/>
  <c r="P703" i="6" s="1"/>
  <c r="P704" i="6" s="1"/>
  <c r="P705" i="6" s="1"/>
  <c r="P706" i="6" s="1"/>
  <c r="P707" i="6" s="1"/>
  <c r="P708" i="6" s="1"/>
  <c r="P709" i="6" s="1"/>
  <c r="P710" i="6" s="1"/>
  <c r="P711" i="6" s="1"/>
  <c r="P712" i="6" s="1"/>
  <c r="P713" i="6" s="1"/>
  <c r="P714" i="6" s="1"/>
  <c r="P715" i="6" s="1"/>
  <c r="P716" i="6" s="1"/>
  <c r="P717" i="6" s="1"/>
  <c r="P718" i="6" s="1"/>
  <c r="P719" i="6" s="1"/>
  <c r="P720" i="6" s="1"/>
  <c r="P721" i="6" s="1"/>
  <c r="P722" i="6" s="1"/>
  <c r="P723" i="6" s="1"/>
  <c r="P724" i="6" s="1"/>
  <c r="P725" i="6" s="1"/>
  <c r="P726" i="6" s="1"/>
  <c r="P727" i="6" s="1"/>
  <c r="P728" i="6" s="1"/>
  <c r="P729" i="6" s="1"/>
  <c r="P730" i="6" s="1"/>
  <c r="P731" i="6" s="1"/>
  <c r="P732" i="6" s="1"/>
  <c r="P733" i="6" s="1"/>
  <c r="P734" i="6" s="1"/>
  <c r="P735" i="6" s="1"/>
  <c r="P736" i="6" s="1"/>
  <c r="P737" i="6" s="1"/>
  <c r="P738" i="6" s="1"/>
  <c r="P739" i="6" s="1"/>
  <c r="P740" i="6" s="1"/>
  <c r="P741" i="6" s="1"/>
  <c r="P742" i="6" s="1"/>
  <c r="P743" i="6" s="1"/>
  <c r="P744" i="6" s="1"/>
  <c r="P745" i="6" s="1"/>
  <c r="P746" i="6" s="1"/>
  <c r="P747" i="6" s="1"/>
  <c r="P748" i="6" s="1"/>
  <c r="P749" i="6" s="1"/>
  <c r="P750" i="6" s="1"/>
  <c r="P751" i="6" s="1"/>
  <c r="P752" i="6" s="1"/>
  <c r="P753" i="6" s="1"/>
  <c r="P754" i="6" s="1"/>
  <c r="P755" i="6" s="1"/>
  <c r="P756" i="6" s="1"/>
  <c r="P757" i="6" s="1"/>
  <c r="P758" i="6" s="1"/>
  <c r="P759" i="6" s="1"/>
  <c r="P760" i="6" s="1"/>
  <c r="P761" i="6" s="1"/>
  <c r="P762" i="6" s="1"/>
  <c r="P763" i="6" s="1"/>
  <c r="P764" i="6" s="1"/>
  <c r="P765" i="6" s="1"/>
  <c r="P766" i="6" s="1"/>
  <c r="P767" i="6" s="1"/>
  <c r="P768" i="6" s="1"/>
  <c r="P769" i="6" s="1"/>
  <c r="P770" i="6" s="1"/>
  <c r="P771" i="6" s="1"/>
  <c r="P772" i="6" s="1"/>
  <c r="P773" i="6" s="1"/>
  <c r="P774" i="6" s="1"/>
  <c r="P775" i="6" s="1"/>
  <c r="P776" i="6" s="1"/>
  <c r="P777" i="6" s="1"/>
  <c r="P778" i="6" s="1"/>
  <c r="P779" i="6" s="1"/>
  <c r="P780" i="6" s="1"/>
  <c r="P781" i="6" s="1"/>
  <c r="P782" i="6" s="1"/>
  <c r="P783" i="6" s="1"/>
  <c r="P785" i="6" s="1"/>
  <c r="P786" i="6" s="1"/>
  <c r="P787" i="6" s="1"/>
  <c r="P788" i="6" s="1"/>
  <c r="P789" i="6" s="1"/>
  <c r="P790" i="6" s="1"/>
  <c r="P791" i="6" s="1"/>
  <c r="P792" i="6" s="1"/>
  <c r="P793" i="6" s="1"/>
  <c r="P794" i="6" s="1"/>
  <c r="P795" i="6" s="1"/>
  <c r="P796" i="6" s="1"/>
  <c r="P797" i="6" s="1"/>
  <c r="P798" i="6" s="1"/>
  <c r="P799" i="6" s="1"/>
  <c r="P800" i="6" s="1"/>
  <c r="P801" i="6" s="1"/>
  <c r="P802" i="6" s="1"/>
  <c r="P803" i="6" s="1"/>
  <c r="P804" i="6" s="1"/>
  <c r="P805" i="6" s="1"/>
  <c r="P806" i="6" s="1"/>
  <c r="P807" i="6" s="1"/>
  <c r="P808" i="6" s="1"/>
  <c r="P809" i="6" s="1"/>
  <c r="P810" i="6" s="1"/>
  <c r="P811" i="6" s="1"/>
  <c r="P812" i="6" s="1"/>
  <c r="P813" i="6" s="1"/>
  <c r="P814" i="6" s="1"/>
  <c r="P815" i="6" s="1"/>
  <c r="Q450" i="6" s="1"/>
  <c r="E192" i="78"/>
  <c r="C11" i="78"/>
  <c r="E11" i="78"/>
  <c r="E190" i="78"/>
  <c r="E266" i="82"/>
  <c r="E271" i="82"/>
  <c r="H59" i="78"/>
  <c r="H12" i="78"/>
  <c r="E336" i="78"/>
  <c r="E208" i="78"/>
  <c r="L5" i="91"/>
  <c r="P205" i="9"/>
  <c r="C155" i="78"/>
  <c r="C156" i="78" s="1"/>
  <c r="G151" i="78"/>
  <c r="G149" i="78"/>
  <c r="H147" i="78"/>
  <c r="L1833" i="6"/>
  <c r="C140" i="78"/>
  <c r="L1834" i="6"/>
  <c r="E206" i="78"/>
  <c r="S1400" i="6"/>
  <c r="S1401" i="6" s="1"/>
  <c r="S1410" i="6"/>
  <c r="S1411" i="6" s="1"/>
  <c r="S1830" i="6"/>
  <c r="P816" i="6" l="1"/>
  <c r="Q451" i="6"/>
  <c r="Q452" i="6" s="1"/>
  <c r="Q453" i="6" s="1"/>
  <c r="Q454" i="6" s="1"/>
  <c r="Q455" i="6" s="1"/>
  <c r="Q456" i="6" s="1"/>
  <c r="Q457" i="6" s="1"/>
  <c r="Q458" i="6" s="1"/>
  <c r="Q459" i="6" s="1"/>
  <c r="Q460" i="6" s="1"/>
  <c r="Q461" i="6" s="1"/>
  <c r="Q462" i="6" s="1"/>
  <c r="Q463" i="6" s="1"/>
  <c r="Q464" i="6" s="1"/>
  <c r="Q465" i="6" s="1"/>
  <c r="Q466" i="6" s="1"/>
  <c r="Q467" i="6" s="1"/>
  <c r="Q468" i="6" s="1"/>
  <c r="Q469" i="6" s="1"/>
  <c r="Q470" i="6" s="1"/>
  <c r="Q471" i="6" s="1"/>
  <c r="Q472" i="6" s="1"/>
  <c r="Q473" i="6" s="1"/>
  <c r="Q474" i="6" s="1"/>
  <c r="Q475" i="6" s="1"/>
  <c r="Q476" i="6" s="1"/>
  <c r="Q477" i="6" s="1"/>
  <c r="Q478" i="6" s="1"/>
  <c r="Q479" i="6" s="1"/>
  <c r="Q480" i="6" s="1"/>
  <c r="Q481" i="6" s="1"/>
  <c r="Q482" i="6" s="1"/>
  <c r="Q483" i="6" s="1"/>
  <c r="Q484" i="6" s="1"/>
  <c r="Q485" i="6" s="1"/>
  <c r="Q486" i="6" s="1"/>
  <c r="Q487" i="6" s="1"/>
  <c r="Q488" i="6" s="1"/>
  <c r="Q489" i="6" s="1"/>
  <c r="Q490" i="6" s="1"/>
  <c r="Q491" i="6" s="1"/>
  <c r="Q492" i="6" s="1"/>
  <c r="Q493" i="6" s="1"/>
  <c r="Q494" i="6" s="1"/>
  <c r="Q495" i="6" s="1"/>
  <c r="Q496" i="6" s="1"/>
  <c r="Q497" i="6" s="1"/>
  <c r="Q498" i="6" s="1"/>
  <c r="Q499" i="6" s="1"/>
  <c r="Q500" i="6" s="1"/>
  <c r="Q501" i="6" s="1"/>
  <c r="Q502" i="6" s="1"/>
  <c r="Q503" i="6" s="1"/>
  <c r="Q504" i="6" s="1"/>
  <c r="Q505" i="6" s="1"/>
  <c r="Q506" i="6" s="1"/>
  <c r="Q507" i="6" s="1"/>
  <c r="Q508" i="6" s="1"/>
  <c r="Q509" i="6" s="1"/>
  <c r="Q510" i="6" s="1"/>
  <c r="Q511" i="6" s="1"/>
  <c r="Q512" i="6" s="1"/>
  <c r="Q513" i="6" s="1"/>
  <c r="Q514" i="6" s="1"/>
  <c r="Q515" i="6" s="1"/>
  <c r="Q516" i="6" s="1"/>
  <c r="Q517" i="6" s="1"/>
  <c r="Q518" i="6" s="1"/>
  <c r="Q519" i="6" s="1"/>
  <c r="Q520" i="6" s="1"/>
  <c r="Q521" i="6" s="1"/>
  <c r="Q522" i="6" s="1"/>
  <c r="Q523" i="6" s="1"/>
  <c r="Q524" i="6" s="1"/>
  <c r="Q525" i="6" s="1"/>
  <c r="Q526" i="6" s="1"/>
  <c r="Q527" i="6" s="1"/>
  <c r="Q528" i="6" s="1"/>
  <c r="Q529" i="6" s="1"/>
  <c r="Q530" i="6" s="1"/>
  <c r="Q531" i="6" s="1"/>
  <c r="Q532" i="6" s="1"/>
  <c r="Q533" i="6" s="1"/>
  <c r="Q534" i="6" s="1"/>
  <c r="Q535" i="6" s="1"/>
  <c r="Q536" i="6" s="1"/>
  <c r="Q537" i="6" s="1"/>
  <c r="Q538" i="6" s="1"/>
  <c r="Q539" i="6" s="1"/>
  <c r="Q540" i="6" s="1"/>
  <c r="Q541" i="6" s="1"/>
  <c r="Q542" i="6" s="1"/>
  <c r="Q543" i="6" s="1"/>
  <c r="Q544" i="6" s="1"/>
  <c r="Q545" i="6" s="1"/>
  <c r="Q546" i="6" s="1"/>
  <c r="Q547" i="6" s="1"/>
  <c r="Q548" i="6" s="1"/>
  <c r="Q549" i="6" s="1"/>
  <c r="Q550" i="6" s="1"/>
  <c r="Q551" i="6" s="1"/>
  <c r="Q552" i="6" s="1"/>
  <c r="Q553" i="6" s="1"/>
  <c r="Q554" i="6" s="1"/>
  <c r="Q555" i="6" s="1"/>
  <c r="Q556" i="6" s="1"/>
  <c r="Q557" i="6" s="1"/>
  <c r="Q558" i="6" s="1"/>
  <c r="Q559" i="6" s="1"/>
  <c r="Q560" i="6" s="1"/>
  <c r="Q561" i="6" s="1"/>
  <c r="Q562" i="6" s="1"/>
  <c r="Q563" i="6" s="1"/>
  <c r="Q564" i="6" s="1"/>
  <c r="Q565" i="6" s="1"/>
  <c r="Q566" i="6" s="1"/>
  <c r="Q567" i="6" s="1"/>
  <c r="Q568" i="6" s="1"/>
  <c r="Q569" i="6" s="1"/>
  <c r="Q570" i="6" s="1"/>
  <c r="Q571" i="6" s="1"/>
  <c r="Q572" i="6" s="1"/>
  <c r="Q573" i="6" s="1"/>
  <c r="Q574" i="6" s="1"/>
  <c r="Q575" i="6" s="1"/>
  <c r="Q576" i="6" s="1"/>
  <c r="Q577" i="6" s="1"/>
  <c r="Q578" i="6" s="1"/>
  <c r="Q579" i="6" s="1"/>
  <c r="Q580" i="6" s="1"/>
  <c r="Q581" i="6" s="1"/>
  <c r="Q582" i="6" s="1"/>
  <c r="Q583" i="6" s="1"/>
  <c r="Q584" i="6" s="1"/>
  <c r="Q585" i="6" s="1"/>
  <c r="Q586" i="6" s="1"/>
  <c r="Q587" i="6" s="1"/>
  <c r="Q588" i="6" s="1"/>
  <c r="Q589" i="6" s="1"/>
  <c r="Q590" i="6" s="1"/>
  <c r="Q591" i="6" s="1"/>
  <c r="Q592" i="6" s="1"/>
  <c r="Q593" i="6" s="1"/>
  <c r="Q594" i="6" s="1"/>
  <c r="Q595" i="6" s="1"/>
  <c r="Q596" i="6" s="1"/>
  <c r="Q597" i="6" s="1"/>
  <c r="Q598" i="6" s="1"/>
  <c r="Q599" i="6" s="1"/>
  <c r="Q600" i="6" s="1"/>
  <c r="Q601" i="6" s="1"/>
  <c r="Q602" i="6" s="1"/>
  <c r="Q603" i="6" s="1"/>
  <c r="Q604" i="6" s="1"/>
  <c r="Q605" i="6" s="1"/>
  <c r="Q606" i="6" s="1"/>
  <c r="Q607" i="6" s="1"/>
  <c r="Q608" i="6" s="1"/>
  <c r="Q609" i="6" s="1"/>
  <c r="Q610" i="6" s="1"/>
  <c r="Q611" i="6" s="1"/>
  <c r="Q612" i="6" s="1"/>
  <c r="Q613" i="6" s="1"/>
  <c r="Q614" i="6" s="1"/>
  <c r="Q615" i="6" s="1"/>
  <c r="Q616" i="6" s="1"/>
  <c r="Q617" i="6" s="1"/>
  <c r="Q618" i="6" s="1"/>
  <c r="Q619" i="6" s="1"/>
  <c r="Q620" i="6" s="1"/>
  <c r="Q621" i="6" s="1"/>
  <c r="Q622" i="6" s="1"/>
  <c r="Q623" i="6" s="1"/>
  <c r="Q624" i="6" s="1"/>
  <c r="Q625" i="6" s="1"/>
  <c r="Q626" i="6" s="1"/>
  <c r="Q627" i="6" s="1"/>
  <c r="Q628" i="6" s="1"/>
  <c r="Q629" i="6" s="1"/>
  <c r="Q630" i="6" s="1"/>
  <c r="Q631" i="6" s="1"/>
  <c r="Q632" i="6" s="1"/>
  <c r="Q633" i="6" s="1"/>
  <c r="Q634" i="6" s="1"/>
  <c r="Q635" i="6" s="1"/>
  <c r="Q636" i="6" s="1"/>
  <c r="Q637" i="6" s="1"/>
  <c r="Q638" i="6" s="1"/>
  <c r="Q639" i="6" s="1"/>
  <c r="Q640" i="6" s="1"/>
  <c r="Q641" i="6" s="1"/>
  <c r="Q642" i="6" s="1"/>
  <c r="Q643" i="6" s="1"/>
  <c r="Q644" i="6" s="1"/>
  <c r="Q645" i="6" s="1"/>
  <c r="Q646" i="6" s="1"/>
  <c r="Q647" i="6" s="1"/>
  <c r="Q648" i="6" s="1"/>
  <c r="Q649" i="6" s="1"/>
  <c r="Q650" i="6" s="1"/>
  <c r="Q651" i="6" s="1"/>
  <c r="Q652" i="6" s="1"/>
  <c r="Q653" i="6" s="1"/>
  <c r="Q654" i="6" s="1"/>
  <c r="Q655" i="6" s="1"/>
  <c r="Q656" i="6" s="1"/>
  <c r="Q657" i="6" s="1"/>
  <c r="Q658" i="6" s="1"/>
  <c r="Q659" i="6" s="1"/>
  <c r="Q660" i="6" s="1"/>
  <c r="Q661" i="6" s="1"/>
  <c r="Q662" i="6" s="1"/>
  <c r="Q663" i="6" s="1"/>
  <c r="Q664" i="6" s="1"/>
  <c r="Q665" i="6" s="1"/>
  <c r="Q666" i="6" s="1"/>
  <c r="Q667" i="6" s="1"/>
  <c r="Q668" i="6" s="1"/>
  <c r="Q669" i="6" s="1"/>
  <c r="Q670" i="6" s="1"/>
  <c r="Q671" i="6" s="1"/>
  <c r="Q672" i="6" s="1"/>
  <c r="Q673" i="6" s="1"/>
  <c r="Q674" i="6" s="1"/>
  <c r="Q675" i="6" s="1"/>
  <c r="Q676" i="6" s="1"/>
  <c r="Q677" i="6" s="1"/>
  <c r="Q678" i="6" s="1"/>
  <c r="Q679" i="6" s="1"/>
  <c r="Q680" i="6" s="1"/>
  <c r="Q681" i="6" s="1"/>
  <c r="Q682" i="6" s="1"/>
  <c r="Q683" i="6" s="1"/>
  <c r="Q684" i="6" s="1"/>
  <c r="Q685" i="6" s="1"/>
  <c r="Q686" i="6" s="1"/>
  <c r="Q687" i="6" s="1"/>
  <c r="Q688" i="6" s="1"/>
  <c r="Q689" i="6" s="1"/>
  <c r="Q690" i="6" s="1"/>
  <c r="Q691" i="6" s="1"/>
  <c r="Q692" i="6" s="1"/>
  <c r="Q693" i="6" s="1"/>
  <c r="Q694" i="6" s="1"/>
  <c r="Q695" i="6" s="1"/>
  <c r="Q696" i="6" s="1"/>
  <c r="Q697" i="6" s="1"/>
  <c r="Q698" i="6" s="1"/>
  <c r="Q699" i="6" s="1"/>
  <c r="Q700" i="6" s="1"/>
  <c r="Q701" i="6" s="1"/>
  <c r="Q702" i="6" s="1"/>
  <c r="Q703" i="6" s="1"/>
  <c r="Q704" i="6" s="1"/>
  <c r="Q705" i="6" s="1"/>
  <c r="Q706" i="6" s="1"/>
  <c r="Q707" i="6" s="1"/>
  <c r="Q708" i="6" s="1"/>
  <c r="Q709" i="6" s="1"/>
  <c r="Q710" i="6" s="1"/>
  <c r="Q711" i="6" s="1"/>
  <c r="Q712" i="6" s="1"/>
  <c r="Q713" i="6" s="1"/>
  <c r="Q714" i="6" s="1"/>
  <c r="Q715" i="6" s="1"/>
  <c r="Q716" i="6" s="1"/>
  <c r="Q717" i="6" s="1"/>
  <c r="Q718" i="6" s="1"/>
  <c r="Q719" i="6" s="1"/>
  <c r="Q720" i="6" s="1"/>
  <c r="Q721" i="6" s="1"/>
  <c r="Q722" i="6" s="1"/>
  <c r="Q723" i="6" s="1"/>
  <c r="Q724" i="6" s="1"/>
  <c r="Q725" i="6" s="1"/>
  <c r="Q726" i="6" s="1"/>
  <c r="Q727" i="6" s="1"/>
  <c r="Q728" i="6" s="1"/>
  <c r="Q729" i="6" s="1"/>
  <c r="Q730" i="6" s="1"/>
  <c r="Q731" i="6" s="1"/>
  <c r="Q732" i="6" s="1"/>
  <c r="Q733" i="6" s="1"/>
  <c r="Q734" i="6" s="1"/>
  <c r="Q735" i="6" s="1"/>
  <c r="Q736" i="6" s="1"/>
  <c r="Q737" i="6" s="1"/>
  <c r="Q738" i="6" s="1"/>
  <c r="Q739" i="6" s="1"/>
  <c r="Q740" i="6" s="1"/>
  <c r="Q741" i="6" s="1"/>
  <c r="Q742" i="6" s="1"/>
  <c r="Q743" i="6" s="1"/>
  <c r="Q744" i="6" s="1"/>
  <c r="Q745" i="6" s="1"/>
  <c r="Q746" i="6" s="1"/>
  <c r="Q747" i="6" s="1"/>
  <c r="Q748" i="6" s="1"/>
  <c r="Q749" i="6" s="1"/>
  <c r="Q750" i="6" s="1"/>
  <c r="Q751" i="6" s="1"/>
  <c r="Q752" i="6" s="1"/>
  <c r="Q753" i="6" s="1"/>
  <c r="Q754" i="6" s="1"/>
  <c r="Q755" i="6" s="1"/>
  <c r="Q756" i="6" s="1"/>
  <c r="Q757" i="6" s="1"/>
  <c r="Q758" i="6" s="1"/>
  <c r="Q759" i="6" s="1"/>
  <c r="Q760" i="6" s="1"/>
  <c r="Q761" i="6" s="1"/>
  <c r="Q762" i="6" s="1"/>
  <c r="Q763" i="6" s="1"/>
  <c r="Q764" i="6" s="1"/>
  <c r="Q765" i="6" s="1"/>
  <c r="Q766" i="6" s="1"/>
  <c r="Q767" i="6" s="1"/>
  <c r="Q768" i="6" s="1"/>
  <c r="Q769" i="6" s="1"/>
  <c r="Q770" i="6" s="1"/>
  <c r="Q771" i="6" s="1"/>
  <c r="Q772" i="6" s="1"/>
  <c r="Q773" i="6" s="1"/>
  <c r="Q774" i="6" s="1"/>
  <c r="Q775" i="6" s="1"/>
  <c r="Q776" i="6" s="1"/>
  <c r="Q777" i="6" s="1"/>
  <c r="Q778" i="6" s="1"/>
  <c r="Q779" i="6" s="1"/>
  <c r="Q780" i="6" s="1"/>
  <c r="Q781" i="6" s="1"/>
  <c r="Q782" i="6" s="1"/>
  <c r="Q783" i="6" s="1"/>
  <c r="Q784" i="6" s="1"/>
  <c r="Q785" i="6" s="1"/>
  <c r="Q786" i="6" s="1"/>
  <c r="Q787" i="6" s="1"/>
  <c r="Q788" i="6" s="1"/>
  <c r="Q789" i="6" s="1"/>
  <c r="Q790" i="6" s="1"/>
  <c r="Q791" i="6" s="1"/>
  <c r="Q792" i="6" s="1"/>
  <c r="Q793" i="6" s="1"/>
  <c r="Q794" i="6" s="1"/>
  <c r="Q795" i="6" s="1"/>
  <c r="Q796" i="6" s="1"/>
  <c r="Q797" i="6" s="1"/>
  <c r="Q798" i="6" s="1"/>
  <c r="Q799" i="6" s="1"/>
  <c r="Q800" i="6" s="1"/>
  <c r="Q801" i="6" s="1"/>
  <c r="Q802" i="6" s="1"/>
  <c r="Q803" i="6" s="1"/>
  <c r="Q804" i="6" s="1"/>
  <c r="Q805" i="6" s="1"/>
  <c r="Q806" i="6" s="1"/>
  <c r="Q807" i="6" s="1"/>
  <c r="Q808" i="6" s="1"/>
  <c r="Q809" i="6" s="1"/>
  <c r="Q810" i="6" s="1"/>
  <c r="Q811" i="6" s="1"/>
  <c r="Q812" i="6" s="1"/>
  <c r="Q813" i="6" s="1"/>
  <c r="Q814" i="6" s="1"/>
  <c r="Q815" i="6" s="1"/>
  <c r="R450" i="6" s="1"/>
  <c r="F318" i="78"/>
  <c r="E276" i="82"/>
  <c r="E286" i="82"/>
  <c r="E224" i="78"/>
  <c r="E256" i="78"/>
  <c r="E372" i="78"/>
  <c r="Q205" i="9"/>
  <c r="E203" i="82"/>
  <c r="E205" i="82" s="1"/>
  <c r="E206" i="82" s="1"/>
  <c r="E254" i="78"/>
  <c r="E222" i="78"/>
  <c r="L41" i="91"/>
  <c r="L924" i="6"/>
  <c r="L923" i="6"/>
  <c r="L925" i="6"/>
  <c r="F150" i="78"/>
  <c r="G140" i="78"/>
  <c r="F336" i="78"/>
  <c r="H149" i="78"/>
  <c r="D150" i="78"/>
  <c r="E150" i="78"/>
  <c r="L1842" i="6"/>
  <c r="C150" i="78"/>
  <c r="G155" i="78"/>
  <c r="G156" i="78" s="1"/>
  <c r="L1843" i="6"/>
  <c r="Q816" i="6" l="1"/>
  <c r="R451" i="6"/>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5" i="6" s="1"/>
  <c r="R786" i="6" s="1"/>
  <c r="R787" i="6" s="1"/>
  <c r="R788" i="6" s="1"/>
  <c r="R789" i="6" s="1"/>
  <c r="R790" i="6" s="1"/>
  <c r="R791" i="6" s="1"/>
  <c r="R792" i="6" s="1"/>
  <c r="R793" i="6" s="1"/>
  <c r="R794" i="6" s="1"/>
  <c r="R795" i="6" s="1"/>
  <c r="R796" i="6" s="1"/>
  <c r="R797" i="6" s="1"/>
  <c r="R798" i="6" s="1"/>
  <c r="R799" i="6" s="1"/>
  <c r="R800" i="6" s="1"/>
  <c r="R801" i="6" s="1"/>
  <c r="R802" i="6" s="1"/>
  <c r="R803" i="6" s="1"/>
  <c r="R804" i="6" s="1"/>
  <c r="R805" i="6" s="1"/>
  <c r="R806" i="6" s="1"/>
  <c r="R807" i="6" s="1"/>
  <c r="R808" i="6" s="1"/>
  <c r="R809" i="6" s="1"/>
  <c r="R810" i="6" s="1"/>
  <c r="R811" i="6" s="1"/>
  <c r="R812" i="6" s="1"/>
  <c r="R813" i="6" s="1"/>
  <c r="R814" i="6" s="1"/>
  <c r="R815" i="6" s="1"/>
  <c r="S450" i="6" s="1"/>
  <c r="G11" i="78"/>
  <c r="E57" i="78"/>
  <c r="E9" i="78"/>
  <c r="D57" i="78"/>
  <c r="D9" i="78"/>
  <c r="F300" i="78"/>
  <c r="G354" i="78"/>
  <c r="E160" i="82"/>
  <c r="F276" i="82"/>
  <c r="F354" i="78"/>
  <c r="G150" i="78"/>
  <c r="R816" i="6" l="1"/>
  <c r="S451" i="6"/>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5" i="6" s="1"/>
  <c r="S786" i="6" s="1"/>
  <c r="S787" i="6" s="1"/>
  <c r="S788" i="6" s="1"/>
  <c r="S789" i="6" s="1"/>
  <c r="S790" i="6" s="1"/>
  <c r="S791" i="6" s="1"/>
  <c r="S792" i="6" s="1"/>
  <c r="S793" i="6" s="1"/>
  <c r="S794" i="6" s="1"/>
  <c r="S795" i="6" s="1"/>
  <c r="S796" i="6" s="1"/>
  <c r="S797" i="6" s="1"/>
  <c r="S798" i="6" s="1"/>
  <c r="S799" i="6" s="1"/>
  <c r="S800" i="6" s="1"/>
  <c r="S801" i="6" s="1"/>
  <c r="S802" i="6" s="1"/>
  <c r="S803" i="6" s="1"/>
  <c r="S804" i="6" s="1"/>
  <c r="S805" i="6" s="1"/>
  <c r="S806" i="6" s="1"/>
  <c r="S807" i="6" s="1"/>
  <c r="S808" i="6" s="1"/>
  <c r="S809" i="6" s="1"/>
  <c r="S810" i="6" s="1"/>
  <c r="S811" i="6" s="1"/>
  <c r="S812" i="6" s="1"/>
  <c r="S813" i="6" s="1"/>
  <c r="S814" i="6" s="1"/>
  <c r="S815" i="6" s="1"/>
  <c r="I81" i="66"/>
  <c r="I102" i="66" s="1"/>
  <c r="E81" i="66"/>
  <c r="E102" i="66" s="1"/>
  <c r="H81" i="66"/>
  <c r="H102" i="66" s="1"/>
  <c r="F81" i="66"/>
  <c r="F102" i="66" s="1"/>
  <c r="G81" i="66"/>
  <c r="G102" i="66" s="1"/>
  <c r="F9" i="78"/>
  <c r="F57" i="78"/>
  <c r="G281" i="82"/>
  <c r="F271" i="82"/>
  <c r="F266" i="82"/>
  <c r="F281" i="82"/>
  <c r="E58" i="78"/>
  <c r="F240" i="78"/>
  <c r="F192" i="78"/>
  <c r="F208" i="78"/>
  <c r="F224" i="78"/>
  <c r="G240" i="78"/>
  <c r="F58" i="78"/>
  <c r="L922" i="6"/>
  <c r="F222" i="78"/>
  <c r="F190" i="78"/>
  <c r="F206" i="78"/>
  <c r="F238" i="78"/>
  <c r="G238" i="78"/>
  <c r="S816" i="6" l="1"/>
  <c r="F27" i="82"/>
  <c r="D27" i="82"/>
  <c r="E27" i="82"/>
  <c r="D358" i="82"/>
  <c r="QX125" i="66"/>
  <c r="E352" i="82"/>
  <c r="RK125" i="66"/>
  <c r="VK125" i="66"/>
  <c r="UM125" i="66"/>
  <c r="OZ125" i="66"/>
  <c r="KM125" i="66"/>
  <c r="KV125" i="66"/>
  <c r="QS125" i="66"/>
  <c r="YR125" i="66"/>
  <c r="EG125" i="66"/>
  <c r="RY125" i="66"/>
  <c r="AA125" i="66"/>
  <c r="IA125" i="66"/>
  <c r="ZZ125" i="66"/>
  <c r="RT125" i="66"/>
  <c r="ACD125" i="66"/>
  <c r="YW125" i="66"/>
  <c r="OH125" i="66"/>
  <c r="FQ125" i="66"/>
  <c r="LN125" i="66"/>
  <c r="VF125" i="66"/>
  <c r="YM125" i="66"/>
  <c r="XD125" i="66"/>
  <c r="VI125" i="66"/>
  <c r="TR125" i="66"/>
  <c r="QJ125" i="66"/>
  <c r="HX125" i="66"/>
  <c r="UQ125" i="66"/>
  <c r="MC125" i="66"/>
  <c r="DZ125" i="66"/>
  <c r="EO125" i="66"/>
  <c r="V125" i="66"/>
  <c r="QI125" i="66"/>
  <c r="FW125" i="66"/>
  <c r="DD125" i="66"/>
  <c r="NK125" i="66"/>
  <c r="FA125" i="66"/>
  <c r="DY125" i="66"/>
  <c r="CZ125" i="66"/>
  <c r="JX125" i="66"/>
  <c r="HI125" i="66"/>
  <c r="YN125" i="66"/>
  <c r="TY125" i="66"/>
  <c r="ACC125" i="66"/>
  <c r="OT125" i="66"/>
  <c r="OC125" i="66"/>
  <c r="CI125" i="66"/>
  <c r="FL125" i="66"/>
  <c r="NW125" i="66"/>
  <c r="BI125" i="66"/>
  <c r="CP125" i="66"/>
  <c r="MG125" i="66"/>
  <c r="OG125" i="66"/>
  <c r="AAZ125" i="66"/>
  <c r="XN125" i="66"/>
  <c r="WK125" i="66"/>
  <c r="MN125" i="66"/>
  <c r="JB125" i="66"/>
  <c r="UR125" i="66"/>
  <c r="RF125" i="66"/>
  <c r="HE125" i="66"/>
  <c r="VC125" i="66"/>
  <c r="ZC125" i="66"/>
  <c r="GA125" i="66"/>
  <c r="IF125" i="66"/>
  <c r="VW125" i="66"/>
  <c r="PH125" i="66"/>
  <c r="LV125" i="66"/>
  <c r="WF125" i="66"/>
  <c r="ST125" i="66"/>
  <c r="SW125" i="66"/>
  <c r="NX125" i="66"/>
  <c r="ABR125" i="66"/>
  <c r="GQ125" i="66"/>
  <c r="AAE125" i="66"/>
  <c r="GX125" i="66"/>
  <c r="SS125" i="66"/>
  <c r="AS125" i="66"/>
  <c r="IL125" i="66"/>
  <c r="JC125" i="66"/>
  <c r="JW125" i="66"/>
  <c r="KJ125" i="66"/>
  <c r="S125" i="66"/>
  <c r="IG125" i="66"/>
  <c r="KG125" i="66"/>
  <c r="ABG125" i="66"/>
  <c r="CF125" i="66"/>
  <c r="UK125" i="66"/>
  <c r="BQ125" i="66"/>
  <c r="ABI125" i="66"/>
  <c r="RL125" i="66"/>
  <c r="NZ125" i="66"/>
  <c r="ZP125" i="66"/>
  <c r="WD125" i="66"/>
  <c r="RC125" i="66"/>
  <c r="CO125" i="66"/>
  <c r="FP125" i="66"/>
  <c r="PK125" i="66"/>
  <c r="BM125" i="66"/>
  <c r="CU125" i="66"/>
  <c r="UF125" i="66"/>
  <c r="QT125" i="66"/>
  <c r="ABD125" i="66"/>
  <c r="XR125" i="66"/>
  <c r="XU125" i="66"/>
  <c r="VH125" i="66"/>
  <c r="MI125" i="66"/>
  <c r="AY125" i="66"/>
  <c r="MS125" i="66"/>
  <c r="DL125" i="66"/>
  <c r="SR125" i="66"/>
  <c r="UU125" i="66"/>
  <c r="SK125" i="66"/>
  <c r="CM125" i="66"/>
  <c r="CK125" i="66"/>
  <c r="BJ125" i="66"/>
  <c r="LT125" i="66"/>
  <c r="QL125" i="66"/>
  <c r="YP125" i="66"/>
  <c r="IB125" i="66"/>
  <c r="ET125" i="66"/>
  <c r="WR125" i="66"/>
  <c r="TF125" i="66"/>
  <c r="SC125" i="66"/>
  <c r="AAD125" i="66"/>
  <c r="AAG125" i="66"/>
  <c r="XT125" i="66"/>
  <c r="ABK125" i="66"/>
  <c r="HM125" i="66"/>
  <c r="ACE125" i="66"/>
  <c r="IJ125" i="66"/>
  <c r="AAW125" i="66"/>
  <c r="LA125" i="66"/>
  <c r="QP125" i="66"/>
  <c r="RG125" i="66"/>
  <c r="NE125" i="66"/>
  <c r="ER125" i="66"/>
  <c r="IH125" i="66"/>
  <c r="ACB125" i="66"/>
  <c r="FV125" i="66"/>
  <c r="XS125" i="66"/>
  <c r="GC125" i="66"/>
  <c r="WM125" i="66"/>
  <c r="EI125" i="66"/>
  <c r="FR125" i="66"/>
  <c r="TG125" i="66"/>
  <c r="XG125" i="66"/>
  <c r="EP125" i="66"/>
  <c r="HD125" i="66"/>
  <c r="ZI125" i="66"/>
  <c r="OF125" i="66"/>
  <c r="KT125" i="66"/>
  <c r="WJ125" i="66"/>
  <c r="SX125" i="66"/>
  <c r="TA125" i="66"/>
  <c r="ABB125" i="66"/>
  <c r="DP125" i="66"/>
  <c r="KE125" i="66"/>
  <c r="KR125" i="66"/>
  <c r="AM125" i="66"/>
  <c r="IO125" i="66"/>
  <c r="KO125" i="66"/>
  <c r="ZD125" i="66"/>
  <c r="VR125" i="66"/>
  <c r="UO125" i="66"/>
  <c r="QE125" i="66"/>
  <c r="HF125" i="66"/>
  <c r="AAF125" i="66"/>
  <c r="EQ125" i="66"/>
  <c r="RS125" i="66"/>
  <c r="GJ125" i="66"/>
  <c r="NL125" i="66"/>
  <c r="ZB125" i="66"/>
  <c r="AAU125" i="66"/>
  <c r="CQ125" i="66"/>
  <c r="OU125" i="66"/>
  <c r="PE125" i="66"/>
  <c r="WW125" i="66"/>
  <c r="TX125" i="66"/>
  <c r="AAY125" i="66"/>
  <c r="AE125" i="66"/>
  <c r="HY125" i="66"/>
  <c r="JY125" i="66"/>
  <c r="J125" i="66"/>
  <c r="CR125" i="66"/>
  <c r="II125" i="66"/>
  <c r="JP125" i="66"/>
  <c r="ABU125" i="66"/>
  <c r="QR125" i="66"/>
  <c r="NF125" i="66"/>
  <c r="YV125" i="66"/>
  <c r="VJ125" i="66"/>
  <c r="VM125" i="66"/>
  <c r="DE125" i="66"/>
  <c r="GB125" i="66"/>
  <c r="PC125" i="66"/>
  <c r="CC125" i="66"/>
  <c r="DK125" i="66"/>
  <c r="NM125" i="66"/>
  <c r="PM125" i="66"/>
  <c r="ABP125" i="66"/>
  <c r="YD125" i="66"/>
  <c r="XA125" i="66"/>
  <c r="ND125" i="66"/>
  <c r="JR125" i="66"/>
  <c r="TQ125" i="66"/>
  <c r="NI125" i="66"/>
  <c r="DT125" i="66"/>
  <c r="Q125" i="66"/>
  <c r="SJ125" i="66"/>
  <c r="AAV125" i="66"/>
  <c r="GN125" i="66"/>
  <c r="EM125" i="66"/>
  <c r="MW125" i="66"/>
  <c r="BY125" i="66"/>
  <c r="FD125" i="66"/>
  <c r="NG125" i="66"/>
  <c r="MF125" i="66"/>
  <c r="IT125" i="66"/>
  <c r="TD125" i="66"/>
  <c r="PR125" i="66"/>
  <c r="ABH125" i="66"/>
  <c r="XV125" i="66"/>
  <c r="XY125" i="66"/>
  <c r="GL125" i="66"/>
  <c r="IN125" i="66"/>
  <c r="XC125" i="66"/>
  <c r="FJ125" i="66"/>
  <c r="GS125" i="66"/>
  <c r="TW125" i="66"/>
  <c r="XW125" i="66"/>
  <c r="SO125" i="66"/>
  <c r="AAP125" i="66"/>
  <c r="ZM125" i="66"/>
  <c r="PP125" i="66"/>
  <c r="MD125" i="66"/>
  <c r="WC125" i="66"/>
  <c r="BT125" i="66"/>
  <c r="IR125" i="66"/>
  <c r="FO125" i="66"/>
  <c r="XH125" i="66"/>
  <c r="NN125" i="66"/>
  <c r="AAJ125" i="66"/>
  <c r="DM125" i="66"/>
  <c r="BE125" i="66"/>
  <c r="DA125" i="66"/>
  <c r="OW125" i="66"/>
  <c r="GH125" i="66"/>
  <c r="SQ125" i="66"/>
  <c r="WQ125" i="66"/>
  <c r="FF125" i="66"/>
  <c r="HP125" i="66"/>
  <c r="TK125" i="66"/>
  <c r="OR125" i="66"/>
  <c r="LF125" i="66"/>
  <c r="VP125" i="66"/>
  <c r="SD125" i="66"/>
  <c r="SG125" i="66"/>
  <c r="AAH125" i="66"/>
  <c r="AAK125" i="66"/>
  <c r="LC125" i="66"/>
  <c r="I125" i="66"/>
  <c r="AI125" i="66"/>
  <c r="JM125" i="66"/>
  <c r="LM125" i="66"/>
  <c r="N125" i="66"/>
  <c r="CV125" i="66"/>
  <c r="VA125" i="66"/>
  <c r="UI125" i="66"/>
  <c r="ABY125" i="66"/>
  <c r="SB125" i="66"/>
  <c r="OP125" i="66"/>
  <c r="YO125" i="66"/>
  <c r="GR125" i="66"/>
  <c r="CX125" i="66"/>
  <c r="OS125" i="66"/>
  <c r="VQ125" i="66"/>
  <c r="HQ125" i="66"/>
  <c r="NB125" i="66"/>
  <c r="FI125" i="66"/>
  <c r="IW125" i="66"/>
  <c r="KW125" i="66"/>
  <c r="F125" i="66"/>
  <c r="CN125" i="66"/>
  <c r="JG125" i="66"/>
  <c r="KB125" i="66"/>
  <c r="K125" i="66"/>
  <c r="RD125" i="66"/>
  <c r="NR125" i="66"/>
  <c r="YB125" i="66"/>
  <c r="UP125" i="66"/>
  <c r="US125" i="66"/>
  <c r="AJ125" i="66"/>
  <c r="HJ125" i="66"/>
  <c r="QA125" i="66"/>
  <c r="BW125" i="66"/>
  <c r="DF125" i="66"/>
  <c r="OK125" i="66"/>
  <c r="QK125" i="66"/>
  <c r="CD125" i="66"/>
  <c r="FH125" i="66"/>
  <c r="XM125" i="66"/>
  <c r="MJ125" i="66"/>
  <c r="IX125" i="66"/>
  <c r="UN125" i="66"/>
  <c r="TN125" i="66"/>
  <c r="HZ125" i="66"/>
  <c r="Y125" i="66"/>
  <c r="KS125" i="66"/>
  <c r="AD125" i="66"/>
  <c r="JZ125" i="66"/>
  <c r="UA125" i="66"/>
  <c r="NP125" i="66"/>
  <c r="CL125" i="66"/>
  <c r="NU125" i="66"/>
  <c r="PU125" i="66"/>
  <c r="BS125" i="66"/>
  <c r="EZ125" i="66"/>
  <c r="OE125" i="66"/>
  <c r="AW125" i="66"/>
  <c r="BZ125" i="66"/>
  <c r="TP125" i="66"/>
  <c r="QD125" i="66"/>
  <c r="AAN125" i="66"/>
  <c r="XB125" i="66"/>
  <c r="XE125" i="66"/>
  <c r="NH125" i="66"/>
  <c r="JV125" i="66"/>
  <c r="YY125" i="66"/>
  <c r="FE125" i="66"/>
  <c r="GM125" i="66"/>
  <c r="VS125" i="66"/>
  <c r="ZS125" i="66"/>
  <c r="FK125" i="66"/>
  <c r="HT125" i="66"/>
  <c r="ZY125" i="66"/>
  <c r="OV125" i="66"/>
  <c r="LJ125" i="66"/>
  <c r="WZ125" i="66"/>
  <c r="VZ125" i="66"/>
  <c r="MX125" i="66"/>
  <c r="FZ125" i="66"/>
  <c r="YE125" i="66"/>
  <c r="GG125" i="66"/>
  <c r="TV125" i="66"/>
  <c r="EV125" i="66"/>
  <c r="VU125" i="66"/>
  <c r="HO125" i="66"/>
  <c r="VG125" i="66"/>
  <c r="WB125" i="66"/>
  <c r="SP125" i="66"/>
  <c r="RM125" i="66"/>
  <c r="ZN125" i="66"/>
  <c r="ZQ125" i="66"/>
  <c r="PT125" i="66"/>
  <c r="MH125" i="66"/>
  <c r="AU125" i="66"/>
  <c r="JE125" i="66"/>
  <c r="LE125" i="66"/>
  <c r="Z125" i="66"/>
  <c r="DH125" i="66"/>
  <c r="JO125" i="66"/>
  <c r="KF125" i="66"/>
  <c r="ACK125" i="66"/>
  <c r="RH125" i="66"/>
  <c r="NV125" i="66"/>
  <c r="ZL125" i="66"/>
  <c r="YL125" i="66"/>
  <c r="RV125" i="66"/>
  <c r="PI125" i="66"/>
  <c r="DO125" i="66"/>
  <c r="PS125" i="66"/>
  <c r="KN125" i="66"/>
  <c r="AAA125" i="66"/>
  <c r="TZ125" i="66"/>
  <c r="FU125" i="66"/>
  <c r="HL125" i="66"/>
  <c r="FG125" i="66"/>
  <c r="R125" i="66"/>
  <c r="IY125" i="66"/>
  <c r="W125" i="66"/>
  <c r="JI125" i="66"/>
  <c r="VB125" i="66"/>
  <c r="ABZ125" i="66"/>
  <c r="SF125" i="66"/>
  <c r="DV125" i="66"/>
  <c r="QC125" i="66"/>
  <c r="CT125" i="66"/>
  <c r="FT125" i="66"/>
  <c r="OM125" i="66"/>
  <c r="MV125" i="66"/>
  <c r="JJ125" i="66"/>
  <c r="TT125" i="66"/>
  <c r="QH125" i="66"/>
  <c r="ABX125" i="66"/>
  <c r="LL125" i="66"/>
  <c r="WT125" i="66"/>
  <c r="AL125" i="66"/>
  <c r="LS125" i="66"/>
  <c r="AQ125" i="66"/>
  <c r="UJ125" i="66"/>
  <c r="EW125" i="66"/>
  <c r="VT125" i="66"/>
  <c r="D58" i="78"/>
  <c r="G300" i="78"/>
  <c r="D10" i="78"/>
  <c r="F286" i="82"/>
  <c r="F10" i="78"/>
  <c r="DW125" i="66"/>
  <c r="ABC125" i="66"/>
  <c r="AF125" i="66"/>
  <c r="WY125" i="66"/>
  <c r="FS125" i="66"/>
  <c r="YQ125" i="66"/>
  <c r="QM125" i="66"/>
  <c r="KQ125" i="66"/>
  <c r="UY125" i="66"/>
  <c r="PG125" i="66"/>
  <c r="BH125" i="66"/>
  <c r="CA125" i="66"/>
  <c r="E125" i="66"/>
  <c r="KC125" i="66"/>
  <c r="AB125" i="66"/>
  <c r="GO125" i="66"/>
  <c r="AV125" i="66"/>
  <c r="BD125" i="66"/>
  <c r="JS125" i="66"/>
  <c r="SM125" i="66"/>
  <c r="NC125" i="66"/>
  <c r="BA125" i="66"/>
  <c r="ACI125" i="66"/>
  <c r="H125" i="66"/>
  <c r="BR125" i="66"/>
  <c r="IU125" i="66"/>
  <c r="TB125" i="66"/>
  <c r="JF125" i="66"/>
  <c r="UW125" i="66"/>
  <c r="WN125" i="66"/>
  <c r="MR125" i="66"/>
  <c r="UT125" i="66"/>
  <c r="KX125" i="66"/>
  <c r="WO125" i="66"/>
  <c r="YF125" i="66"/>
  <c r="OJ125" i="66"/>
  <c r="WL125" i="66"/>
  <c r="MP125" i="66"/>
  <c r="YG125" i="66"/>
  <c r="ZX125" i="66"/>
  <c r="QB125" i="66"/>
  <c r="ZJ125" i="66"/>
  <c r="PN125" i="66"/>
  <c r="ABE125" i="66"/>
  <c r="RI125" i="66"/>
  <c r="SZ125" i="66"/>
  <c r="IZ125" i="66"/>
  <c r="SY125" i="66"/>
  <c r="BG125" i="66"/>
  <c r="HC125" i="66"/>
  <c r="PY125" i="66"/>
  <c r="AG125" i="66"/>
  <c r="CB125" i="66"/>
  <c r="FB125" i="66"/>
  <c r="MY125" i="66"/>
  <c r="AAQ125" i="66"/>
  <c r="DS125" i="66"/>
  <c r="EJ125" i="66"/>
  <c r="IS125" i="66"/>
  <c r="SE125" i="66"/>
  <c r="BB125" i="66"/>
  <c r="GU125" i="66"/>
  <c r="HH125" i="66"/>
  <c r="OO125" i="66"/>
  <c r="O125" i="66"/>
  <c r="EU125" i="66"/>
  <c r="MO125" i="66"/>
  <c r="ZV125" i="66"/>
  <c r="PZ125" i="66"/>
  <c r="ABQ125" i="66"/>
  <c r="RU125" i="66"/>
  <c r="TL125" i="66"/>
  <c r="ABN125" i="66"/>
  <c r="RR125" i="66"/>
  <c r="HV125" i="66"/>
  <c r="TM125" i="66"/>
  <c r="VD125" i="66"/>
  <c r="LH125" i="66"/>
  <c r="TJ125" i="66"/>
  <c r="JN125" i="66"/>
  <c r="VE125" i="66"/>
  <c r="FC125" i="66"/>
  <c r="OQ125" i="66"/>
  <c r="AR125" i="66"/>
  <c r="ES125" i="66"/>
  <c r="TC125" i="66"/>
  <c r="PO125" i="66"/>
  <c r="GY125" i="66"/>
  <c r="HG125" i="66"/>
  <c r="HW125" i="66"/>
  <c r="U125" i="66"/>
  <c r="AH125" i="66"/>
  <c r="LO125" i="66"/>
  <c r="PW125" i="66"/>
  <c r="EH125" i="66"/>
  <c r="FY125" i="66"/>
  <c r="DI125" i="66"/>
  <c r="VO125" i="66"/>
  <c r="KI125" i="66"/>
  <c r="RW125" i="66"/>
  <c r="ZG125" i="66"/>
  <c r="TS125" i="66"/>
  <c r="GP125" i="66"/>
  <c r="OY125" i="66"/>
  <c r="EX125" i="66"/>
  <c r="ZW125" i="66"/>
  <c r="YA125" i="66"/>
  <c r="P125" i="66"/>
  <c r="NS125" i="66"/>
  <c r="XK125" i="66"/>
  <c r="IE125" i="66"/>
  <c r="JK125" i="66"/>
  <c r="LW125" i="66"/>
  <c r="QG125" i="66"/>
  <c r="LG125" i="66"/>
  <c r="CG125" i="66"/>
  <c r="LI125" i="66"/>
  <c r="DR125" i="66"/>
  <c r="FN125" i="66"/>
  <c r="PA125" i="66"/>
  <c r="XZ125" i="66"/>
  <c r="OD125" i="66"/>
  <c r="ZU125" i="66"/>
  <c r="ABL125" i="66"/>
  <c r="RP125" i="66"/>
  <c r="ZR125" i="66"/>
  <c r="PV125" i="66"/>
  <c r="ABM125" i="66"/>
  <c r="RQ125" i="66"/>
  <c r="TH125" i="66"/>
  <c r="ABJ125" i="66"/>
  <c r="RN125" i="66"/>
  <c r="HR125" i="66"/>
  <c r="TI125" i="66"/>
  <c r="UZ125" i="66"/>
  <c r="LD125" i="66"/>
  <c r="UL125" i="66"/>
  <c r="KP125" i="66"/>
  <c r="WG125" i="66"/>
  <c r="XX125" i="66"/>
  <c r="OB125" i="66"/>
  <c r="EB125" i="66"/>
  <c r="IC125" i="66"/>
  <c r="QY125" i="66"/>
  <c r="AT125" i="66"/>
  <c r="GK125" i="66"/>
  <c r="GZ125" i="66"/>
  <c r="NY125" i="66"/>
  <c r="G125" i="66"/>
  <c r="EK125" i="66"/>
  <c r="LY125" i="66"/>
  <c r="JH125" i="66"/>
  <c r="UE125" i="66"/>
  <c r="BO125" i="66"/>
  <c r="HS125" i="66"/>
  <c r="QO125" i="66"/>
  <c r="AO125" i="66"/>
  <c r="CJ125" i="66"/>
  <c r="FM125" i="66"/>
  <c r="NO125" i="66"/>
  <c r="ABW125" i="66"/>
  <c r="ED125" i="66"/>
  <c r="UX125" i="66"/>
  <c r="LB125" i="66"/>
  <c r="WS125" i="66"/>
  <c r="YJ125" i="66"/>
  <c r="ON125" i="66"/>
  <c r="WP125" i="66"/>
  <c r="MT125" i="66"/>
  <c r="YK125" i="66"/>
  <c r="AAB125" i="66"/>
  <c r="QF125" i="66"/>
  <c r="YH125" i="66"/>
  <c r="OL125" i="66"/>
  <c r="AAC125" i="66"/>
  <c r="KL125" i="66"/>
  <c r="UH125" i="66"/>
  <c r="AX125" i="66"/>
  <c r="RO125" i="66"/>
  <c r="IK125" i="66"/>
  <c r="EF125" i="66"/>
  <c r="CS125" i="66"/>
  <c r="XO125" i="66"/>
  <c r="LK125" i="66"/>
  <c r="EA125" i="66"/>
  <c r="ABO125" i="66"/>
  <c r="AC125" i="66"/>
  <c r="PQ125" i="66"/>
  <c r="GW125" i="66"/>
  <c r="BC125" i="66"/>
  <c r="SI125" i="66"/>
  <c r="IV125" i="66"/>
  <c r="JU125" i="66"/>
  <c r="CY125" i="66"/>
  <c r="YI125" i="66"/>
  <c r="LU125" i="66"/>
  <c r="FX125" i="66"/>
  <c r="PX125" i="66"/>
  <c r="ZT125" i="66"/>
  <c r="YC125" i="66"/>
  <c r="ML125" i="66"/>
  <c r="WH125" i="66"/>
  <c r="MZ125" i="66"/>
  <c r="WV125" i="66"/>
  <c r="XQ125" i="66"/>
  <c r="VV125" i="66"/>
  <c r="XP125" i="66"/>
  <c r="KH125" i="66"/>
  <c r="MB125" i="66"/>
  <c r="UG125" i="66"/>
  <c r="SL125" i="66"/>
  <c r="SA125" i="66"/>
  <c r="CE125" i="66"/>
  <c r="JT125" i="66"/>
  <c r="EE125" i="66"/>
  <c r="NQ125" i="66"/>
  <c r="HA125" i="66"/>
  <c r="SU125" i="66"/>
  <c r="EN125" i="66"/>
  <c r="YU125" i="66"/>
  <c r="EL125" i="66"/>
  <c r="LP125" i="66"/>
  <c r="TU125" i="66"/>
  <c r="RZ125" i="66"/>
  <c r="SN125" i="66"/>
  <c r="AAS125" i="66"/>
  <c r="YX125" i="66"/>
  <c r="AAR125" i="66"/>
  <c r="NJ125" i="66"/>
  <c r="PD125" i="66"/>
  <c r="XI125" i="66"/>
  <c r="VN125" i="66"/>
  <c r="M125" i="66"/>
  <c r="ZK125" i="66"/>
  <c r="EC125" i="66"/>
  <c r="BV125" i="66"/>
  <c r="GT125" i="66"/>
  <c r="OI125" i="66"/>
  <c r="MU125" i="66"/>
  <c r="QU125" i="66"/>
  <c r="AN125" i="66"/>
  <c r="CW125" i="66"/>
  <c r="T125" i="66"/>
  <c r="ACF125" i="66"/>
  <c r="AAO125" i="66"/>
  <c r="OX125" i="66"/>
  <c r="YT125" i="66"/>
  <c r="PL125" i="66"/>
  <c r="ZH125" i="66"/>
  <c r="HB125" i="66"/>
  <c r="AAT125" i="66"/>
  <c r="RA125" i="66"/>
  <c r="PF125" i="66"/>
  <c r="QZ125" i="66"/>
  <c r="ZE125" i="66"/>
  <c r="XJ125" i="66"/>
  <c r="BN125" i="66"/>
  <c r="JQ125" i="66"/>
  <c r="DN125" i="66"/>
  <c r="MQ125" i="66"/>
  <c r="BX125" i="66"/>
  <c r="QW125" i="66"/>
  <c r="BU125" i="66"/>
  <c r="JL125" i="66"/>
  <c r="DU125" i="66"/>
  <c r="NA125" i="66"/>
  <c r="QN125" i="66"/>
  <c r="YS125" i="66"/>
  <c r="WX125" i="66"/>
  <c r="XL125" i="66"/>
  <c r="KD125" i="66"/>
  <c r="LX125" i="66"/>
  <c r="UC125" i="66"/>
  <c r="SH125" i="66"/>
  <c r="UB125" i="66"/>
  <c r="ACG125" i="66"/>
  <c r="AAL125" i="66"/>
  <c r="OA125" i="66"/>
  <c r="EY125" i="66"/>
  <c r="IM125" i="66"/>
  <c r="BL125" i="66"/>
  <c r="AZ125" i="66"/>
  <c r="KA125" i="66"/>
  <c r="GI125" i="66"/>
  <c r="DB125" i="66"/>
  <c r="AAM125" i="66"/>
  <c r="GD125" i="66"/>
  <c r="RB125" i="66"/>
  <c r="AAX125" i="66"/>
  <c r="SV125" i="66"/>
  <c r="RE125" i="66"/>
  <c r="ABA125" i="66"/>
  <c r="PJ125" i="66"/>
  <c r="ZF125" i="66"/>
  <c r="HK125" i="66"/>
  <c r="BK125" i="66"/>
  <c r="TO125" i="66"/>
  <c r="JD125" i="66"/>
  <c r="KK125" i="66"/>
  <c r="DJ125" i="66"/>
  <c r="ZO125" i="66"/>
  <c r="MK125" i="66"/>
  <c r="GF125" i="66"/>
  <c r="GE125" i="66"/>
  <c r="AP125" i="66"/>
  <c r="QQ125" i="66"/>
  <c r="HU125" i="66"/>
  <c r="DX125" i="66"/>
  <c r="CH125" i="66"/>
  <c r="WI125" i="66"/>
  <c r="KU125" i="66"/>
  <c r="DQ125" i="66"/>
  <c r="AAI125" i="66"/>
  <c r="KZ125" i="66"/>
  <c r="UV125" i="66"/>
  <c r="TE125" i="66"/>
  <c r="HN125" i="66"/>
  <c r="RJ125" i="66"/>
  <c r="ABF125" i="66"/>
  <c r="RX125" i="66"/>
  <c r="ABT125" i="66"/>
  <c r="LZ125" i="66"/>
  <c r="NT125" i="66"/>
  <c r="VY125" i="66"/>
  <c r="UD125" i="66"/>
  <c r="VX125" i="66"/>
  <c r="IP125" i="66"/>
  <c r="ACH125" i="66"/>
  <c r="IQ125" i="66"/>
  <c r="WA125" i="66"/>
  <c r="LQ125" i="66"/>
  <c r="ACA125" i="66"/>
  <c r="GV125" i="66"/>
  <c r="BF125" i="66"/>
  <c r="JA125" i="66"/>
  <c r="DC125" i="66"/>
  <c r="MA125" i="66"/>
  <c r="BP125" i="66"/>
  <c r="VL125" i="66"/>
  <c r="ID125" i="66"/>
  <c r="ABV125" i="66"/>
  <c r="ACJ125" i="66"/>
  <c r="PB125" i="66"/>
  <c r="QV125" i="66"/>
  <c r="ZA125" i="66"/>
  <c r="XF125" i="66"/>
  <c r="YZ125" i="66"/>
  <c r="LR125" i="66"/>
  <c r="MM125" i="66"/>
  <c r="WE125" i="66"/>
  <c r="WU125" i="66"/>
  <c r="KY125" i="66"/>
  <c r="AK125" i="66"/>
  <c r="ME125" i="66"/>
  <c r="X125" i="66"/>
  <c r="ABS125" i="66"/>
  <c r="L125" i="66"/>
  <c r="DG125" i="66"/>
  <c r="E10" i="78"/>
  <c r="F358" i="82"/>
  <c r="F360" i="82"/>
  <c r="M77" i="66"/>
  <c r="M98" i="66" s="1"/>
  <c r="O77" i="66"/>
  <c r="O98" i="66" s="1"/>
  <c r="P77" i="66"/>
  <c r="P98" i="66" s="1"/>
  <c r="L77" i="66"/>
  <c r="L98" i="66" s="1"/>
  <c r="N77" i="66"/>
  <c r="N98" i="66" s="1"/>
  <c r="K77" i="66"/>
  <c r="K98" i="66" s="1"/>
  <c r="I77" i="66"/>
  <c r="I98" i="66" s="1"/>
  <c r="J77" i="66"/>
  <c r="J98" i="66" s="1"/>
  <c r="F77" i="66"/>
  <c r="F98" i="66" s="1"/>
  <c r="G77" i="66"/>
  <c r="G98" i="66" s="1"/>
  <c r="H77" i="66"/>
  <c r="H98" i="66" s="1"/>
  <c r="F372" i="78"/>
  <c r="F256" i="78"/>
  <c r="F203" i="82"/>
  <c r="F205" i="82" s="1"/>
  <c r="F206" i="82" s="1"/>
  <c r="L926" i="6"/>
  <c r="F254" i="78"/>
  <c r="W77" i="66" l="1"/>
  <c r="W98" i="66" s="1"/>
  <c r="U77" i="66"/>
  <c r="U98" i="66" s="1"/>
  <c r="R77" i="66"/>
  <c r="R98" i="66" s="1"/>
  <c r="Q77" i="66"/>
  <c r="Q98" i="66" s="1"/>
  <c r="V77" i="66"/>
  <c r="V98" i="66" s="1"/>
  <c r="T77" i="66"/>
  <c r="T98" i="66" s="1"/>
  <c r="S77" i="66"/>
  <c r="S98" i="66" s="1"/>
  <c r="D360" i="82"/>
  <c r="D352" i="82"/>
  <c r="F352" i="82"/>
  <c r="E358" i="82"/>
  <c r="E360" i="82"/>
  <c r="G318" i="78"/>
  <c r="G336" i="78"/>
  <c r="F160" i="82"/>
  <c r="G271" i="82"/>
  <c r="G190" i="78"/>
  <c r="D160" i="82"/>
  <c r="G192" i="78"/>
  <c r="G266" i="82"/>
  <c r="G208" i="78"/>
  <c r="G206" i="78"/>
  <c r="G276" i="82"/>
  <c r="G222" i="78"/>
  <c r="G224" i="78"/>
  <c r="E77" i="66"/>
  <c r="E98" i="66" s="1"/>
  <c r="E353" i="82" l="1"/>
  <c r="AB77" i="66"/>
  <c r="AB98" i="66" s="1"/>
  <c r="Y77" i="66"/>
  <c r="Y98" i="66" s="1"/>
  <c r="X77" i="66"/>
  <c r="X98" i="66" s="1"/>
  <c r="Z77" i="66"/>
  <c r="Z98" i="66" s="1"/>
  <c r="AA77" i="66"/>
  <c r="AA98" i="66" s="1"/>
  <c r="F353" i="82"/>
  <c r="G358" i="82"/>
  <c r="D353" i="82"/>
  <c r="G256" i="78"/>
  <c r="G372" i="78"/>
  <c r="G286" i="82"/>
  <c r="G254" i="78"/>
  <c r="G203" i="82"/>
  <c r="C58" i="78"/>
  <c r="HR121" i="66" l="1"/>
  <c r="IV121" i="66"/>
  <c r="QI121" i="66"/>
  <c r="M121" i="66"/>
  <c r="BE121" i="66"/>
  <c r="JL121" i="66"/>
  <c r="KK121" i="66"/>
  <c r="HB121" i="66"/>
  <c r="VQ121" i="66"/>
  <c r="EC121" i="66"/>
  <c r="WA121" i="66"/>
  <c r="RA121" i="66"/>
  <c r="FN121" i="66"/>
  <c r="GJ121" i="66"/>
  <c r="AM121" i="66"/>
  <c r="AAS121" i="66"/>
  <c r="KY121" i="66"/>
  <c r="AO121" i="66"/>
  <c r="FP121" i="66"/>
  <c r="HJ121" i="66"/>
  <c r="PH121" i="66"/>
  <c r="SA121" i="66"/>
  <c r="GQ121" i="66"/>
  <c r="KU121" i="66"/>
  <c r="IY121" i="66"/>
  <c r="UA121" i="66"/>
  <c r="OE121" i="66"/>
  <c r="KD121" i="66"/>
  <c r="EA121" i="66"/>
  <c r="WB121" i="66"/>
  <c r="QE121" i="66"/>
  <c r="CR121" i="66"/>
  <c r="MD121" i="66"/>
  <c r="ZS121" i="66"/>
  <c r="ABA121" i="66"/>
  <c r="YA121" i="66"/>
  <c r="II121" i="66"/>
  <c r="EF121" i="66"/>
  <c r="TN121" i="66"/>
  <c r="KL121" i="66"/>
  <c r="AV121" i="66"/>
  <c r="GL121" i="66"/>
  <c r="SF121" i="66"/>
  <c r="QT121" i="66"/>
  <c r="LF121" i="66"/>
  <c r="TZ121" i="66"/>
  <c r="CV121" i="66"/>
  <c r="TI121" i="66"/>
  <c r="YS121" i="66"/>
  <c r="AAA121" i="66"/>
  <c r="IW121" i="66"/>
  <c r="SV121" i="66"/>
  <c r="GS121" i="66"/>
  <c r="DT121" i="66"/>
  <c r="IS121" i="66"/>
  <c r="ABR121" i="66"/>
  <c r="LN121" i="66"/>
  <c r="ZG121" i="66"/>
  <c r="CL121" i="66"/>
  <c r="ABV121" i="66"/>
  <c r="WD121" i="66"/>
  <c r="ACA121" i="66"/>
  <c r="WV121" i="66"/>
  <c r="F346" i="82"/>
  <c r="W121" i="66"/>
  <c r="GW121" i="66"/>
  <c r="ID121" i="66"/>
  <c r="OV121" i="66"/>
  <c r="PL121" i="66"/>
  <c r="RC121" i="66"/>
  <c r="AAG121" i="66"/>
  <c r="GI121" i="66"/>
  <c r="UB121" i="66"/>
  <c r="LY121" i="66"/>
  <c r="BG121" i="66"/>
  <c r="ABY121" i="66"/>
  <c r="SL121" i="66"/>
  <c r="ES121" i="66"/>
  <c r="ET121" i="66"/>
  <c r="LW121" i="66"/>
  <c r="IM121" i="66"/>
  <c r="PR121" i="66"/>
  <c r="AL121" i="66"/>
  <c r="SQ121" i="66"/>
  <c r="BF121" i="66"/>
  <c r="WS121" i="66"/>
  <c r="WT121" i="66"/>
  <c r="MS121" i="66"/>
  <c r="R121" i="66"/>
  <c r="OS121" i="66"/>
  <c r="XW121" i="66"/>
  <c r="PM121" i="66"/>
  <c r="PQ121" i="66"/>
  <c r="PK121" i="66"/>
  <c r="FZ121" i="66"/>
  <c r="EW121" i="66"/>
  <c r="RB121" i="66"/>
  <c r="ZO121" i="66"/>
  <c r="YR121" i="66"/>
  <c r="ABT121" i="66"/>
  <c r="MG121" i="66"/>
  <c r="OA121" i="66"/>
  <c r="BK121" i="66"/>
  <c r="PD121" i="66"/>
  <c r="HA121" i="66"/>
  <c r="RG121" i="66"/>
  <c r="XA121" i="66"/>
  <c r="PZ121" i="66"/>
  <c r="EQ121" i="66"/>
  <c r="GX121" i="66"/>
  <c r="AAV121" i="66"/>
  <c r="TS121" i="66"/>
  <c r="RH121" i="66"/>
  <c r="BJ121" i="66"/>
  <c r="SI121" i="66"/>
  <c r="UI121" i="66"/>
  <c r="MF121" i="66"/>
  <c r="ABD121" i="66"/>
  <c r="WO121" i="66"/>
  <c r="ACI121" i="66"/>
  <c r="VR121" i="66"/>
  <c r="MH121" i="66"/>
  <c r="CM121" i="66"/>
  <c r="LZ121" i="66"/>
  <c r="LR121" i="66"/>
  <c r="OM121" i="66"/>
  <c r="AAL121" i="66"/>
  <c r="UZ121" i="66"/>
  <c r="AN121" i="66"/>
  <c r="KR121" i="66"/>
  <c r="AR121" i="66"/>
  <c r="SR121" i="66"/>
  <c r="MO121" i="66"/>
  <c r="FK121" i="66"/>
  <c r="XO121" i="66"/>
  <c r="BY121" i="66"/>
  <c r="TC121" i="66"/>
  <c r="BI121" i="66"/>
  <c r="AAD121" i="66"/>
  <c r="NV121" i="66"/>
  <c r="WR121" i="66"/>
  <c r="WQ121" i="66"/>
  <c r="AAT121" i="66"/>
  <c r="ME121" i="66"/>
  <c r="AAX121" i="66"/>
  <c r="WF121" i="66"/>
  <c r="NF121" i="66"/>
  <c r="BX121" i="66"/>
  <c r="MN121" i="66"/>
  <c r="MK121" i="66"/>
  <c r="AZ121" i="66"/>
  <c r="ACK121" i="66"/>
  <c r="MR121" i="66"/>
  <c r="AAR121" i="66"/>
  <c r="IE121" i="66"/>
  <c r="ACC121" i="66"/>
  <c r="RT121" i="66"/>
  <c r="JX121" i="66"/>
  <c r="LD121" i="66"/>
  <c r="LI121" i="66"/>
  <c r="IF121" i="66"/>
  <c r="PY121" i="66"/>
  <c r="QF121" i="66"/>
  <c r="HQ121" i="66"/>
  <c r="NX121" i="66"/>
  <c r="WX121" i="66"/>
  <c r="RF121" i="66"/>
  <c r="ZW121" i="66"/>
  <c r="AC121" i="66"/>
  <c r="VB121" i="66"/>
  <c r="H121" i="66"/>
  <c r="VJ121" i="66"/>
  <c r="CP121" i="66"/>
  <c r="ZB121" i="66"/>
  <c r="EP121" i="66"/>
  <c r="J121" i="66"/>
  <c r="VW121" i="66"/>
  <c r="AG121" i="66"/>
  <c r="XD121" i="66"/>
  <c r="O121" i="66"/>
  <c r="OB121" i="66"/>
  <c r="VM121" i="66"/>
  <c r="XE121" i="66"/>
  <c r="DM121" i="66"/>
  <c r="KP121" i="66"/>
  <c r="UN121" i="66"/>
  <c r="KT121" i="66"/>
  <c r="F121" i="66"/>
  <c r="BD121" i="66"/>
  <c r="PB121" i="66"/>
  <c r="FI121" i="66"/>
  <c r="YB121" i="66"/>
  <c r="EJ121" i="66"/>
  <c r="VA121" i="66"/>
  <c r="GN121" i="66"/>
  <c r="AAI121" i="66"/>
  <c r="MA121" i="66"/>
  <c r="NE121" i="66"/>
  <c r="XC121" i="66"/>
  <c r="TM121" i="66"/>
  <c r="NH121" i="66"/>
  <c r="HY121" i="66"/>
  <c r="LA121" i="66"/>
  <c r="PE121" i="66"/>
  <c r="WJ121" i="66"/>
  <c r="CQ121" i="66"/>
  <c r="PT121" i="66"/>
  <c r="VC121" i="66"/>
  <c r="DB121" i="66"/>
  <c r="EO121" i="66"/>
  <c r="RY121" i="66"/>
  <c r="IK121" i="66"/>
  <c r="WC121" i="66"/>
  <c r="YU121" i="66"/>
  <c r="VF121" i="66"/>
  <c r="AT121" i="66"/>
  <c r="SB121" i="66"/>
  <c r="AX121" i="66"/>
  <c r="AAB121" i="66"/>
  <c r="ABI121" i="66"/>
  <c r="XT121" i="66"/>
  <c r="ZR121" i="66"/>
  <c r="TO121" i="66"/>
  <c r="DC121" i="66"/>
  <c r="JI121" i="66"/>
  <c r="ABF121" i="66"/>
  <c r="JD121" i="66"/>
  <c r="T121" i="66"/>
  <c r="ML121" i="66"/>
  <c r="WI121" i="66"/>
  <c r="NL121" i="66"/>
  <c r="JF121" i="66"/>
  <c r="ABC121" i="66"/>
  <c r="TY121" i="66"/>
  <c r="PC121" i="66"/>
  <c r="YC121" i="66"/>
  <c r="XX121" i="66"/>
  <c r="ZQ121" i="66"/>
  <c r="QY121" i="66"/>
  <c r="PW121" i="66"/>
  <c r="OW121" i="66"/>
  <c r="NW121" i="66"/>
  <c r="CD121" i="66"/>
  <c r="CB121" i="66"/>
  <c r="ZI121" i="66"/>
  <c r="FU121" i="66"/>
  <c r="FW121" i="66"/>
  <c r="BB121" i="66"/>
  <c r="XU121" i="66"/>
  <c r="KH121" i="66"/>
  <c r="AAC121" i="66"/>
  <c r="EZ121" i="66"/>
  <c r="DD121" i="66"/>
  <c r="CY121" i="66"/>
  <c r="KG121" i="66"/>
  <c r="LG121" i="66"/>
  <c r="YZ121" i="66"/>
  <c r="QW121" i="66"/>
  <c r="AAM121" i="66"/>
  <c r="BL121" i="66"/>
  <c r="UX121" i="66"/>
  <c r="U121" i="66"/>
  <c r="YF121" i="66"/>
  <c r="GY121" i="66"/>
  <c r="CI121" i="66"/>
  <c r="ABB121" i="66"/>
  <c r="CX121" i="66"/>
  <c r="I121" i="66"/>
  <c r="GD121" i="66"/>
  <c r="GF121" i="66"/>
  <c r="BM121" i="66"/>
  <c r="FC121" i="66"/>
  <c r="KM121" i="66"/>
  <c r="YX121" i="66"/>
  <c r="LX121" i="66"/>
  <c r="AU121" i="66"/>
  <c r="AW121" i="66"/>
  <c r="AA121" i="66"/>
  <c r="ABX121" i="66"/>
  <c r="JA121" i="66"/>
  <c r="HF121" i="66"/>
  <c r="IN121" i="66"/>
  <c r="EH121" i="66"/>
  <c r="RW121" i="66"/>
  <c r="KC121" i="66"/>
  <c r="JM121" i="66"/>
  <c r="FY121" i="66"/>
  <c r="FO121" i="66"/>
  <c r="SZ121" i="66"/>
  <c r="JP121" i="66"/>
  <c r="WH121" i="66"/>
  <c r="FX121" i="66"/>
  <c r="XH121" i="66"/>
  <c r="TB121" i="66"/>
  <c r="LC121" i="66"/>
  <c r="EV121" i="66"/>
  <c r="CU121" i="66"/>
  <c r="EK121" i="66"/>
  <c r="EL121" i="66"/>
  <c r="BC121" i="66"/>
  <c r="AB121" i="66"/>
  <c r="OP121" i="66"/>
  <c r="DJ121" i="66"/>
  <c r="RE121" i="66"/>
  <c r="BS121" i="66"/>
  <c r="ABQ121" i="66"/>
  <c r="FQ121" i="66"/>
  <c r="ZM121" i="66"/>
  <c r="EE121" i="66"/>
  <c r="MT121" i="66"/>
  <c r="EI121" i="66"/>
  <c r="XJ121" i="66"/>
  <c r="UT121" i="66"/>
  <c r="TW121" i="66"/>
  <c r="JS121" i="66"/>
  <c r="DK121" i="66"/>
  <c r="AH121" i="66"/>
  <c r="QO121" i="66"/>
  <c r="RV121" i="66"/>
  <c r="DH121" i="66"/>
  <c r="ZK121" i="66"/>
  <c r="LH121" i="66"/>
  <c r="AAY121" i="66"/>
  <c r="QR121" i="66"/>
  <c r="Q121" i="66"/>
  <c r="QS121" i="66"/>
  <c r="MC121" i="66"/>
  <c r="PO121" i="66"/>
  <c r="PF121" i="66"/>
  <c r="NP121" i="66"/>
  <c r="QG121" i="66"/>
  <c r="QH121" i="66"/>
  <c r="ZD121" i="66"/>
  <c r="XF121" i="66"/>
  <c r="JH121" i="66"/>
  <c r="TG121" i="66"/>
  <c r="IX121" i="66"/>
  <c r="KO121" i="66"/>
  <c r="UO121" i="66"/>
  <c r="UC121" i="66"/>
  <c r="JR121" i="66"/>
  <c r="LK121" i="66"/>
  <c r="UD121" i="66"/>
  <c r="SJ121" i="66"/>
  <c r="OD121" i="66"/>
  <c r="TK121" i="66"/>
  <c r="X121" i="66"/>
  <c r="HG121" i="66"/>
  <c r="JO121" i="66"/>
  <c r="AY121" i="66"/>
  <c r="N121" i="66"/>
  <c r="TL121" i="66"/>
  <c r="JW121" i="66"/>
  <c r="IH121" i="66"/>
  <c r="DV121" i="66"/>
  <c r="XG121" i="66"/>
  <c r="ABS121" i="66"/>
  <c r="OR121" i="66"/>
  <c r="OF121" i="66"/>
  <c r="ABM121" i="66"/>
  <c r="SM121" i="66"/>
  <c r="HL121" i="66"/>
  <c r="NA121" i="66"/>
  <c r="PG121" i="66"/>
  <c r="DQ121" i="66"/>
  <c r="HU121" i="66"/>
  <c r="MP121" i="66"/>
  <c r="LO121" i="66"/>
  <c r="JN121" i="66"/>
  <c r="HP121" i="66"/>
  <c r="CO121" i="66"/>
  <c r="ABJ121" i="66"/>
  <c r="SO121" i="66"/>
  <c r="FH121" i="66"/>
  <c r="GZ121" i="66"/>
  <c r="ABU121" i="66"/>
  <c r="SG121" i="66"/>
  <c r="ACB121" i="66"/>
  <c r="PI121" i="66"/>
  <c r="BN121" i="66"/>
  <c r="KJ121" i="66"/>
  <c r="ND121" i="66"/>
  <c r="KN121" i="66"/>
  <c r="VD121" i="66"/>
  <c r="RM121" i="66"/>
  <c r="SW121" i="66"/>
  <c r="AE121" i="66"/>
  <c r="WU121" i="66"/>
  <c r="RO121" i="66"/>
  <c r="GG121" i="66"/>
  <c r="XI121" i="66"/>
  <c r="XZ121" i="66"/>
  <c r="DF121" i="66"/>
  <c r="ABO121" i="66"/>
  <c r="AAU121" i="66"/>
  <c r="SK121" i="66"/>
  <c r="VI121" i="66"/>
  <c r="WL121" i="66"/>
  <c r="FA121" i="66"/>
  <c r="XS121" i="66"/>
  <c r="FD121" i="66"/>
  <c r="QQ121" i="66"/>
  <c r="WP121" i="66"/>
  <c r="NQ121" i="66"/>
  <c r="BP121" i="66"/>
  <c r="ACF121" i="66"/>
  <c r="YL121" i="66"/>
  <c r="NG121" i="66"/>
  <c r="JT121" i="66"/>
  <c r="GO121" i="66"/>
  <c r="OI121" i="66"/>
  <c r="QA121" i="66"/>
  <c r="JJ121" i="66"/>
  <c r="Z121" i="66"/>
  <c r="CE121" i="66"/>
  <c r="WM121" i="66"/>
  <c r="NR121" i="66"/>
  <c r="NU121" i="66"/>
  <c r="NZ121" i="66"/>
  <c r="YN121" i="66"/>
  <c r="ACJ121" i="66"/>
  <c r="ZT121" i="66"/>
  <c r="GP121" i="66"/>
  <c r="CN121" i="66"/>
  <c r="MU121" i="66"/>
  <c r="WG121" i="66"/>
  <c r="IU121" i="66"/>
  <c r="WN121" i="66"/>
  <c r="SN121" i="66"/>
  <c r="IC121" i="66"/>
  <c r="GU121" i="66"/>
  <c r="CH121" i="66"/>
  <c r="KQ121" i="66"/>
  <c r="UE121" i="66"/>
  <c r="UL121" i="66"/>
  <c r="WZ121" i="66"/>
  <c r="UP121" i="66"/>
  <c r="BR121" i="66"/>
  <c r="DP121" i="66"/>
  <c r="FF121" i="66"/>
  <c r="SD121" i="66"/>
  <c r="GV121" i="66"/>
  <c r="JU121" i="66"/>
  <c r="ZY121" i="66"/>
  <c r="KF121" i="66"/>
  <c r="CC121" i="66"/>
  <c r="IA121" i="66"/>
  <c r="SC121" i="66"/>
  <c r="NN121" i="66"/>
  <c r="EU121" i="66"/>
  <c r="ABP121" i="66"/>
  <c r="MJ121" i="66"/>
  <c r="ZH121" i="66"/>
  <c r="HI121" i="66"/>
  <c r="OZ121" i="66"/>
  <c r="RI121" i="66"/>
  <c r="EB121" i="66"/>
  <c r="DW121" i="66"/>
  <c r="RP121" i="66"/>
  <c r="IT121" i="66"/>
  <c r="DY121" i="66"/>
  <c r="JB121" i="66"/>
  <c r="TP121" i="66"/>
  <c r="TE121" i="66"/>
  <c r="NK121" i="66"/>
  <c r="K121" i="66"/>
  <c r="TF121" i="66"/>
  <c r="JV121" i="66"/>
  <c r="WE121" i="66"/>
  <c r="DA121" i="66"/>
  <c r="XV121" i="66"/>
  <c r="BT121" i="66"/>
  <c r="YH121" i="66"/>
  <c r="FB121" i="66"/>
  <c r="VV121" i="66"/>
  <c r="GH121" i="66"/>
  <c r="ON121" i="66"/>
  <c r="VP121" i="66"/>
  <c r="HX121" i="66"/>
  <c r="GK121" i="66"/>
  <c r="MZ121" i="66"/>
  <c r="RL121" i="66"/>
  <c r="HT121" i="66"/>
  <c r="JQ121" i="66"/>
  <c r="RR121" i="66"/>
  <c r="RK121" i="66"/>
  <c r="OQ121" i="66"/>
  <c r="FV121" i="66"/>
  <c r="ABH121" i="66"/>
  <c r="MM121" i="66"/>
  <c r="ZP121" i="66"/>
  <c r="LQ121" i="66"/>
  <c r="MX121" i="66"/>
  <c r="GM121" i="66"/>
  <c r="TJ121" i="66"/>
  <c r="LT121" i="66"/>
  <c r="OK121" i="66"/>
  <c r="UK121" i="66"/>
  <c r="KS121" i="66"/>
  <c r="UY121" i="66"/>
  <c r="DN121" i="66"/>
  <c r="HW121" i="66"/>
  <c r="NJ121" i="66"/>
  <c r="IP121" i="66"/>
  <c r="UG121" i="66"/>
  <c r="NM121" i="66"/>
  <c r="RQ121" i="66"/>
  <c r="KE121" i="66"/>
  <c r="QU121" i="66"/>
  <c r="AP121" i="66"/>
  <c r="VU121" i="66"/>
  <c r="GA121" i="66"/>
  <c r="DX121" i="66"/>
  <c r="XR121" i="66"/>
  <c r="OO121" i="66"/>
  <c r="ACG121" i="66"/>
  <c r="ABG121" i="66"/>
  <c r="ABW121" i="66"/>
  <c r="AK121" i="66"/>
  <c r="YV121" i="66"/>
  <c r="HO121" i="66"/>
  <c r="UR121" i="66"/>
  <c r="BU121" i="66"/>
  <c r="HZ121" i="66"/>
  <c r="SP121" i="66"/>
  <c r="XQ121" i="66"/>
  <c r="SX121" i="66"/>
  <c r="AD121" i="66"/>
  <c r="JC121" i="66"/>
  <c r="US121" i="66"/>
  <c r="QJ121" i="66"/>
  <c r="ZJ121" i="66"/>
  <c r="TR121" i="66"/>
  <c r="GE121" i="66"/>
  <c r="XY121" i="66"/>
  <c r="YQ121" i="66"/>
  <c r="LP121" i="66"/>
  <c r="CF121" i="66"/>
  <c r="OX121" i="66"/>
  <c r="TH121" i="66"/>
  <c r="ABZ121" i="66"/>
  <c r="YJ121" i="66"/>
  <c r="PJ121" i="66"/>
  <c r="ABK121" i="66"/>
  <c r="EN121" i="66"/>
  <c r="AAO121" i="66"/>
  <c r="VY121" i="66"/>
  <c r="QK121" i="66"/>
  <c r="IL121" i="66"/>
  <c r="TA121" i="66"/>
  <c r="UH121" i="66"/>
  <c r="ZX121" i="66"/>
  <c r="FL121" i="66"/>
  <c r="RX121" i="66"/>
  <c r="YE121" i="66"/>
  <c r="NY121" i="66"/>
  <c r="OY121" i="66"/>
  <c r="AS121" i="66"/>
  <c r="AF121" i="66"/>
  <c r="VS121" i="66"/>
  <c r="PV121" i="66"/>
  <c r="DU121" i="66"/>
  <c r="UW121" i="66"/>
  <c r="HV121" i="66"/>
  <c r="NC121" i="66"/>
  <c r="DO121" i="66"/>
  <c r="YD121" i="66"/>
  <c r="TT121" i="66"/>
  <c r="BH121" i="66"/>
  <c r="UU121" i="66"/>
  <c r="FT121" i="66"/>
  <c r="GC121" i="66"/>
  <c r="NT121" i="66"/>
  <c r="CS121" i="66"/>
  <c r="HS121" i="66"/>
  <c r="OJ121" i="66"/>
  <c r="CA121" i="66"/>
  <c r="AAW121" i="66"/>
  <c r="CW121" i="66"/>
  <c r="FJ121" i="66"/>
  <c r="JE121" i="66"/>
  <c r="LB121" i="66"/>
  <c r="QB121" i="66"/>
  <c r="VE121" i="66"/>
  <c r="YT121" i="66"/>
  <c r="GR121" i="66"/>
  <c r="YO121" i="66"/>
  <c r="JZ121" i="66"/>
  <c r="RZ121" i="66"/>
  <c r="BA121" i="66"/>
  <c r="AAF121" i="66"/>
  <c r="ACD121" i="66"/>
  <c r="YM121" i="66"/>
  <c r="LS121" i="66"/>
  <c r="WY121" i="66"/>
  <c r="XK121" i="66"/>
  <c r="VL121" i="66"/>
  <c r="MB121" i="66"/>
  <c r="ZN121" i="66"/>
  <c r="IO121" i="66"/>
  <c r="HC121" i="66"/>
  <c r="ZF121" i="66"/>
  <c r="QV121" i="66"/>
  <c r="IR121" i="66"/>
  <c r="BO121" i="66"/>
  <c r="DZ121" i="66"/>
  <c r="MV121" i="66"/>
  <c r="RS121" i="66"/>
  <c r="PN121" i="66"/>
  <c r="UM121" i="66"/>
  <c r="FG121" i="66"/>
  <c r="CT121" i="66"/>
  <c r="E121" i="66"/>
  <c r="TD121" i="66"/>
  <c r="KB121" i="66"/>
  <c r="HM121" i="66"/>
  <c r="ZU121" i="66"/>
  <c r="XM121" i="66"/>
  <c r="IJ121" i="66"/>
  <c r="YG121" i="66"/>
  <c r="WW121" i="66"/>
  <c r="NI121" i="66"/>
  <c r="IZ121" i="66"/>
  <c r="FM121" i="66"/>
  <c r="LJ121" i="66"/>
  <c r="UF121" i="66"/>
  <c r="PP121" i="66"/>
  <c r="UJ121" i="66"/>
  <c r="XP121" i="66"/>
  <c r="WK121" i="66"/>
  <c r="TQ121" i="66"/>
  <c r="ST121" i="66"/>
  <c r="LU121" i="66"/>
  <c r="HE121" i="66"/>
  <c r="VG121" i="66"/>
  <c r="SH121" i="66"/>
  <c r="XL121" i="66"/>
  <c r="CZ121" i="66"/>
  <c r="ACH121" i="66"/>
  <c r="FR121" i="66"/>
  <c r="ABN121" i="66"/>
  <c r="QN121" i="66"/>
  <c r="HD121" i="66"/>
  <c r="TV121" i="66"/>
  <c r="TU121" i="66"/>
  <c r="KZ121" i="66"/>
  <c r="GT121" i="66"/>
  <c r="PS121" i="66"/>
  <c r="PA121" i="66"/>
  <c r="KA121" i="66"/>
  <c r="RN121" i="66"/>
  <c r="MI121" i="66"/>
  <c r="BZ121" i="66"/>
  <c r="VX121" i="66"/>
  <c r="VO121" i="66"/>
  <c r="CK121" i="66"/>
  <c r="LL121" i="66"/>
  <c r="HH121" i="66"/>
  <c r="DG121" i="66"/>
  <c r="AAQ121" i="66"/>
  <c r="CG121" i="66"/>
  <c r="VZ121" i="66"/>
  <c r="ZV121" i="66"/>
  <c r="AAE121" i="66"/>
  <c r="OL121" i="66"/>
  <c r="AAN121" i="66"/>
  <c r="QC121" i="66"/>
  <c r="DL121" i="66"/>
  <c r="VK121" i="66"/>
  <c r="XB121" i="66"/>
  <c r="IG121" i="66"/>
  <c r="MY121" i="66"/>
  <c r="YK121" i="66"/>
  <c r="DR121" i="66"/>
  <c r="RU121" i="66"/>
  <c r="AAK121" i="66"/>
  <c r="G121" i="66"/>
  <c r="TX121" i="66"/>
  <c r="ABE121" i="66"/>
  <c r="KV121" i="66"/>
  <c r="NS121" i="66"/>
  <c r="ABL121" i="66"/>
  <c r="EG121" i="66"/>
  <c r="DE121" i="66"/>
  <c r="MQ121" i="66"/>
  <c r="VT121" i="66"/>
  <c r="FS121" i="66"/>
  <c r="ZC121" i="66"/>
  <c r="AAP121" i="66"/>
  <c r="ZL121" i="66"/>
  <c r="AI121" i="66"/>
  <c r="ED121" i="66"/>
  <c r="GB121" i="66"/>
  <c r="BQ121" i="66"/>
  <c r="JY121" i="66"/>
  <c r="SU121" i="66"/>
  <c r="QX121" i="66"/>
  <c r="LE121" i="66"/>
  <c r="AJ121" i="66"/>
  <c r="QM121" i="66"/>
  <c r="NB121" i="66"/>
  <c r="DI121" i="66"/>
  <c r="IQ121" i="66"/>
  <c r="UQ121" i="66"/>
  <c r="AAJ121" i="66"/>
  <c r="QZ121" i="66"/>
  <c r="ZZ121" i="66"/>
  <c r="KW121" i="66"/>
  <c r="UV121" i="66"/>
  <c r="QP121" i="66"/>
  <c r="S121" i="66"/>
  <c r="CJ121" i="66"/>
  <c r="PU121" i="66"/>
  <c r="KI121" i="66"/>
  <c r="LV121" i="66"/>
  <c r="NO121" i="66"/>
  <c r="LM121" i="66"/>
  <c r="BV121" i="66"/>
  <c r="RJ121" i="66"/>
  <c r="OT121" i="66"/>
  <c r="V121" i="66"/>
  <c r="Y121" i="66"/>
  <c r="DS121" i="66"/>
  <c r="YP121" i="66"/>
  <c r="FE121" i="66"/>
  <c r="L121" i="66"/>
  <c r="OC121" i="66"/>
  <c r="YI121" i="66"/>
  <c r="EY121" i="66"/>
  <c r="YW121" i="66"/>
  <c r="JK121" i="66"/>
  <c r="KX121" i="66"/>
  <c r="VH121" i="66"/>
  <c r="HK121" i="66"/>
  <c r="RD121" i="66"/>
  <c r="BW121" i="66"/>
  <c r="ZE121" i="66"/>
  <c r="JG121" i="66"/>
  <c r="HN121" i="66"/>
  <c r="SY121" i="66"/>
  <c r="YY121" i="66"/>
  <c r="VN121" i="66"/>
  <c r="OU121" i="66"/>
  <c r="XN121" i="66"/>
  <c r="OG121" i="66"/>
  <c r="MW121" i="66"/>
  <c r="PX121" i="66"/>
  <c r="ACE121" i="66"/>
  <c r="ER121" i="66"/>
  <c r="AAH121" i="66"/>
  <c r="EM121" i="66"/>
  <c r="QD121" i="66"/>
  <c r="SS121" i="66"/>
  <c r="QL121" i="66"/>
  <c r="AAZ121" i="66"/>
  <c r="ZA121" i="66"/>
  <c r="P121" i="66"/>
  <c r="IB121" i="66"/>
  <c r="SE121" i="66"/>
  <c r="OH121" i="66"/>
  <c r="EX121" i="66"/>
  <c r="AQ121" i="66"/>
  <c r="C352" i="82"/>
  <c r="E346" i="82"/>
  <c r="D346" i="82"/>
  <c r="E390" i="82"/>
  <c r="F390" i="82" s="1"/>
  <c r="C360" i="82"/>
  <c r="C358" i="82"/>
  <c r="G360" i="82"/>
  <c r="G185" i="78"/>
  <c r="G182" i="78" s="1"/>
  <c r="F347" i="82" l="1"/>
  <c r="G352" i="82"/>
  <c r="D330" i="82"/>
  <c r="E347" i="82"/>
  <c r="F341" i="82"/>
  <c r="D347" i="82"/>
  <c r="N69" i="66"/>
  <c r="N90" i="66" s="1"/>
  <c r="P69" i="66"/>
  <c r="P90" i="66" s="1"/>
  <c r="M69" i="66"/>
  <c r="M90" i="66" s="1"/>
  <c r="L69" i="66"/>
  <c r="L90" i="66" s="1"/>
  <c r="O69" i="66"/>
  <c r="O90" i="66" s="1"/>
  <c r="G58" i="78"/>
  <c r="G69" i="66"/>
  <c r="G90" i="66" s="1"/>
  <c r="G186" i="78"/>
  <c r="G183" i="78" s="1"/>
  <c r="H69" i="66" l="1"/>
  <c r="H90" i="66" s="1"/>
  <c r="K69" i="66"/>
  <c r="K90" i="66" s="1"/>
  <c r="F69" i="66"/>
  <c r="F90" i="66" s="1"/>
  <c r="J69" i="66"/>
  <c r="J90" i="66" s="1"/>
  <c r="F365" i="82"/>
  <c r="I69" i="66"/>
  <c r="I90" i="66" s="1"/>
  <c r="F73" i="66"/>
  <c r="F94" i="66" s="1"/>
  <c r="H73" i="66"/>
  <c r="H94" i="66" s="1"/>
  <c r="I73" i="66"/>
  <c r="I94" i="66" s="1"/>
  <c r="E73" i="66"/>
  <c r="E94" i="66" s="1"/>
  <c r="G73" i="66"/>
  <c r="G94" i="66" s="1"/>
  <c r="J73" i="66"/>
  <c r="J94" i="66" s="1"/>
  <c r="K73" i="66"/>
  <c r="K94" i="66" s="1"/>
  <c r="P73" i="66"/>
  <c r="P94" i="66" s="1"/>
  <c r="N73" i="66"/>
  <c r="N94" i="66" s="1"/>
  <c r="M73" i="66"/>
  <c r="M94" i="66" s="1"/>
  <c r="L73" i="66"/>
  <c r="L94" i="66" s="1"/>
  <c r="O73" i="66"/>
  <c r="O94" i="66" s="1"/>
  <c r="E383" i="82"/>
  <c r="F383" i="82" s="1"/>
  <c r="D341" i="82"/>
  <c r="D365" i="82"/>
  <c r="C353" i="82"/>
  <c r="G353" i="82"/>
  <c r="D364" i="82"/>
  <c r="D340" i="82"/>
  <c r="E341" i="82"/>
  <c r="E365" i="82"/>
  <c r="S73" i="66"/>
  <c r="S94" i="66" s="1"/>
  <c r="V73" i="66"/>
  <c r="V94" i="66" s="1"/>
  <c r="U73" i="66"/>
  <c r="U94" i="66" s="1"/>
  <c r="R73" i="66"/>
  <c r="R94" i="66" s="1"/>
  <c r="Q73" i="66"/>
  <c r="Q94" i="66" s="1"/>
  <c r="E364" i="82"/>
  <c r="E340" i="82"/>
  <c r="E386" i="82"/>
  <c r="F386" i="82" s="1"/>
  <c r="F340" i="82"/>
  <c r="F364" i="82"/>
  <c r="E69" i="66"/>
  <c r="E90" i="66" s="1"/>
  <c r="D345" i="82"/>
  <c r="D348" i="82"/>
  <c r="D351" i="82"/>
  <c r="D354" i="82"/>
  <c r="J10" i="78"/>
  <c r="H11" i="78"/>
  <c r="H58" i="78"/>
  <c r="D161" i="78"/>
  <c r="D331" i="82" l="1"/>
  <c r="Y69" i="66"/>
  <c r="Y90" i="66" s="1"/>
  <c r="V69" i="66"/>
  <c r="V90" i="66" s="1"/>
  <c r="W69" i="66"/>
  <c r="W90" i="66" s="1"/>
  <c r="AA69" i="66"/>
  <c r="AA90" i="66" s="1"/>
  <c r="R69" i="66"/>
  <c r="R90" i="66" s="1"/>
  <c r="S69" i="66"/>
  <c r="S90" i="66" s="1"/>
  <c r="X69" i="66"/>
  <c r="X90" i="66" s="1"/>
  <c r="Z69" i="66"/>
  <c r="Z90" i="66" s="1"/>
  <c r="U69" i="66"/>
  <c r="U90" i="66" s="1"/>
  <c r="AB69" i="66"/>
  <c r="AB90" i="66" s="1"/>
  <c r="T69" i="66"/>
  <c r="T90" i="66" s="1"/>
  <c r="T73" i="66"/>
  <c r="T94" i="66" s="1"/>
  <c r="E333" i="82"/>
  <c r="G386" i="82" s="1"/>
  <c r="F351" i="82"/>
  <c r="F354" i="82"/>
  <c r="D333" i="82"/>
  <c r="G383" i="82" s="1"/>
  <c r="E345" i="82"/>
  <c r="E348" i="82"/>
  <c r="F345" i="82"/>
  <c r="F348" i="82"/>
  <c r="E354" i="82"/>
  <c r="E351" i="82"/>
  <c r="F333" i="82"/>
  <c r="G390" i="82" s="1"/>
  <c r="AB73" i="66"/>
  <c r="AB94" i="66" s="1"/>
  <c r="Y73" i="66"/>
  <c r="Y94" i="66" s="1"/>
  <c r="W73" i="66"/>
  <c r="W94" i="66" s="1"/>
  <c r="Z73" i="66"/>
  <c r="Z94" i="66" s="1"/>
  <c r="X73" i="66"/>
  <c r="X94" i="66" s="1"/>
  <c r="Q69" i="66"/>
  <c r="Q90" i="66" s="1"/>
  <c r="AA73" i="66"/>
  <c r="AA94" i="66" s="1"/>
  <c r="G341" i="82" l="1"/>
  <c r="E330" i="82"/>
  <c r="F330" i="82"/>
  <c r="FL117" i="66"/>
  <c r="XY117" i="66"/>
  <c r="PZ117" i="66"/>
  <c r="KG117" i="66"/>
  <c r="YJ117" i="66"/>
  <c r="QQ117" i="66"/>
  <c r="NZ117" i="66"/>
  <c r="FS117" i="66"/>
  <c r="DW117" i="66"/>
  <c r="RD117" i="66"/>
  <c r="LB117" i="66"/>
  <c r="AL117" i="66"/>
  <c r="KO117" i="66"/>
  <c r="JI117" i="66"/>
  <c r="HT117" i="66"/>
  <c r="CM117" i="66"/>
  <c r="MX117" i="66"/>
  <c r="ABA117" i="66"/>
  <c r="QK117" i="66"/>
  <c r="KX117" i="66"/>
  <c r="XF117" i="66"/>
  <c r="CS117" i="66"/>
  <c r="TW117" i="66"/>
  <c r="EI117" i="66"/>
  <c r="IG117" i="66"/>
  <c r="M117" i="66"/>
  <c r="QA117" i="66"/>
  <c r="ABQ117" i="66"/>
  <c r="XM117" i="66"/>
  <c r="BJ117" i="66"/>
  <c r="QR117" i="66"/>
  <c r="BB117" i="66"/>
  <c r="FY117" i="66"/>
  <c r="NV117" i="66"/>
  <c r="NN117" i="66"/>
  <c r="AAO117" i="66"/>
  <c r="WY117" i="66"/>
  <c r="AC117" i="66"/>
  <c r="IT117" i="66"/>
  <c r="EC117" i="66"/>
  <c r="WM117" i="66"/>
  <c r="DJ117" i="66"/>
  <c r="QZ117" i="66"/>
  <c r="JZ117" i="66"/>
  <c r="DL117" i="66"/>
  <c r="IQ117" i="66"/>
  <c r="PY117" i="66"/>
  <c r="ACH117" i="66"/>
  <c r="JJ117" i="66"/>
  <c r="FN117" i="66"/>
  <c r="GT117" i="66"/>
  <c r="II117" i="66"/>
  <c r="CE117" i="66"/>
  <c r="EV117" i="66"/>
  <c r="TI117" i="66"/>
  <c r="VW117" i="66"/>
  <c r="YE117" i="66"/>
  <c r="XJ117" i="66"/>
  <c r="EL117" i="66"/>
  <c r="EQ117" i="66"/>
  <c r="XD117" i="66"/>
  <c r="HP117" i="66"/>
  <c r="KN117" i="66"/>
  <c r="FE117" i="66"/>
  <c r="J117" i="66"/>
  <c r="KQ117" i="66"/>
  <c r="HI117" i="66"/>
  <c r="UK117" i="66"/>
  <c r="DZ117" i="66"/>
  <c r="SP117" i="66"/>
  <c r="AY117" i="66"/>
  <c r="CO117" i="66"/>
  <c r="OI117" i="66"/>
  <c r="PK117" i="66"/>
  <c r="UX117" i="66"/>
  <c r="UW117" i="66"/>
  <c r="BN117" i="66"/>
  <c r="XS117" i="66"/>
  <c r="XA117" i="66"/>
  <c r="CL117" i="66"/>
  <c r="IL117" i="66"/>
  <c r="WF117" i="66"/>
  <c r="GV117" i="66"/>
  <c r="OU117" i="66"/>
  <c r="YM117" i="66"/>
  <c r="QJ117" i="66"/>
  <c r="IH117" i="66"/>
  <c r="MV117" i="66"/>
  <c r="DO117" i="66"/>
  <c r="ML117" i="66"/>
  <c r="WB117" i="66"/>
  <c r="JQ117" i="66"/>
  <c r="RG117" i="66"/>
  <c r="LV117" i="66"/>
  <c r="VT117" i="66"/>
  <c r="EF117" i="66"/>
  <c r="LM117" i="66"/>
  <c r="GK117" i="66"/>
  <c r="XI117" i="66"/>
  <c r="VS117" i="66"/>
  <c r="KB117" i="66"/>
  <c r="DI117" i="66"/>
  <c r="S117" i="66"/>
  <c r="ABM117" i="66"/>
  <c r="PB117" i="66"/>
  <c r="TX117" i="66"/>
  <c r="AAG117" i="66"/>
  <c r="WS117" i="66"/>
  <c r="SZ117" i="66"/>
  <c r="EY117" i="66"/>
  <c r="MO117" i="66"/>
  <c r="AO117" i="66"/>
  <c r="WA117" i="66"/>
  <c r="JW117" i="66"/>
  <c r="CW117" i="66"/>
  <c r="XU117" i="66"/>
  <c r="GL117" i="66"/>
  <c r="KW117" i="66"/>
  <c r="AAK117" i="66"/>
  <c r="KA117" i="66"/>
  <c r="LA117" i="66"/>
  <c r="AAZ117" i="66"/>
  <c r="HE117" i="66"/>
  <c r="MJ117" i="66"/>
  <c r="XZ117" i="66"/>
  <c r="CA117" i="66"/>
  <c r="OM117" i="66"/>
  <c r="YX117" i="66"/>
  <c r="EA117" i="66"/>
  <c r="MM117" i="66"/>
  <c r="ACG117" i="66"/>
  <c r="ZV117" i="66"/>
  <c r="VZ117" i="66"/>
  <c r="TD117" i="66"/>
  <c r="HK117" i="66"/>
  <c r="IW117" i="66"/>
  <c r="ACK117" i="66"/>
  <c r="BT117" i="66"/>
  <c r="BV117" i="66"/>
  <c r="AS117" i="66"/>
  <c r="ABB117" i="66"/>
  <c r="RE117" i="66"/>
  <c r="PX117" i="66"/>
  <c r="QO117" i="66"/>
  <c r="HL117" i="66"/>
  <c r="ABD117" i="66"/>
  <c r="XH117" i="66"/>
  <c r="TB117" i="66"/>
  <c r="LI117" i="66"/>
  <c r="ACC117" i="66"/>
  <c r="TZ117" i="66"/>
  <c r="Z117" i="66"/>
  <c r="DE117" i="66"/>
  <c r="IY117" i="66"/>
  <c r="GQ117" i="66"/>
  <c r="BH117" i="66"/>
  <c r="HN117" i="66"/>
  <c r="HX117" i="66"/>
  <c r="JA117" i="66"/>
  <c r="AF117" i="66"/>
  <c r="ZE117" i="66"/>
  <c r="PE117" i="66"/>
  <c r="ABG117" i="66"/>
  <c r="O117" i="66"/>
  <c r="AP117" i="66"/>
  <c r="OX117" i="66"/>
  <c r="RX117" i="66"/>
  <c r="PI117" i="66"/>
  <c r="ZI117" i="66"/>
  <c r="YN117" i="66"/>
  <c r="TU117" i="66"/>
  <c r="YZ117" i="66"/>
  <c r="NI117" i="66"/>
  <c r="VK117" i="66"/>
  <c r="UC117" i="66"/>
  <c r="GR117" i="66"/>
  <c r="AR117" i="66"/>
  <c r="ZZ117" i="66"/>
  <c r="FI117" i="66"/>
  <c r="WD117" i="66"/>
  <c r="ACD117" i="66"/>
  <c r="UF117" i="66"/>
  <c r="ZO117" i="66"/>
  <c r="QT117" i="66"/>
  <c r="N117" i="66"/>
  <c r="CP117" i="66"/>
  <c r="MD117" i="66"/>
  <c r="FO117" i="66"/>
  <c r="WO117" i="66"/>
  <c r="OH117" i="66"/>
  <c r="XK117" i="66"/>
  <c r="LJ117" i="66"/>
  <c r="MN117" i="66"/>
  <c r="AAX117" i="66"/>
  <c r="IS117" i="66"/>
  <c r="UR117" i="66"/>
  <c r="LG117" i="66"/>
  <c r="T117" i="66"/>
  <c r="ZG117" i="66"/>
  <c r="PP117" i="66"/>
  <c r="BK117" i="66"/>
  <c r="SY117" i="66"/>
  <c r="HH117" i="66"/>
  <c r="RN117" i="66"/>
  <c r="MQ117" i="66"/>
  <c r="ABL117" i="66"/>
  <c r="EP117" i="66"/>
  <c r="BS117" i="66"/>
  <c r="UN117" i="66"/>
  <c r="VP117" i="66"/>
  <c r="QX117" i="66"/>
  <c r="ACB117" i="66"/>
  <c r="EE117" i="66"/>
  <c r="YP117" i="66"/>
  <c r="R117" i="66"/>
  <c r="FD117" i="66"/>
  <c r="ZT117" i="66"/>
  <c r="YA117" i="66"/>
  <c r="BO117" i="66"/>
  <c r="NJ117" i="66"/>
  <c r="QP117" i="66"/>
  <c r="VL117" i="66"/>
  <c r="NY117" i="66"/>
  <c r="RY117" i="66"/>
  <c r="GA117" i="66"/>
  <c r="XR117" i="66"/>
  <c r="DP117" i="66"/>
  <c r="BF117" i="66"/>
  <c r="XX117" i="66"/>
  <c r="AV117" i="66"/>
  <c r="WK117" i="66"/>
  <c r="FC117" i="66"/>
  <c r="ZP117" i="66"/>
  <c r="IO117" i="66"/>
  <c r="VE117" i="66"/>
  <c r="UA117" i="66"/>
  <c r="IX117" i="66"/>
  <c r="BL117" i="66"/>
  <c r="DY117" i="66"/>
  <c r="RR117" i="66"/>
  <c r="JT117" i="66"/>
  <c r="EX117" i="66"/>
  <c r="LU117" i="66"/>
  <c r="JE117" i="66"/>
  <c r="ABU117" i="66"/>
  <c r="NW117" i="66"/>
  <c r="EH117" i="66"/>
  <c r="GJ117" i="66"/>
  <c r="X117" i="66"/>
  <c r="GH117" i="66"/>
  <c r="IC117" i="66"/>
  <c r="AAB117" i="66"/>
  <c r="XO117" i="66"/>
  <c r="JV117" i="66"/>
  <c r="RK117" i="66"/>
  <c r="YS117" i="66"/>
  <c r="ABZ117" i="66"/>
  <c r="JU117" i="66"/>
  <c r="MW117" i="66"/>
  <c r="NU117" i="66"/>
  <c r="AX117" i="66"/>
  <c r="GN117" i="66"/>
  <c r="AAU117" i="66"/>
  <c r="ZW117" i="66"/>
  <c r="OS117" i="66"/>
  <c r="RW117" i="66"/>
  <c r="FB117" i="66"/>
  <c r="TJ117" i="66"/>
  <c r="TQ117" i="66"/>
  <c r="TA117" i="66"/>
  <c r="TV117" i="66"/>
  <c r="KH117" i="66"/>
  <c r="GP117" i="66"/>
  <c r="SW117" i="66"/>
  <c r="KE117" i="66"/>
  <c r="YI117" i="66"/>
  <c r="GE117" i="66"/>
  <c r="RL117" i="66"/>
  <c r="KM117" i="66"/>
  <c r="BQ117" i="66"/>
  <c r="JN117" i="66"/>
  <c r="JX117" i="66"/>
  <c r="VF117" i="66"/>
  <c r="TO117" i="66"/>
  <c r="NS117" i="66"/>
  <c r="YL117" i="66"/>
  <c r="QD117" i="66"/>
  <c r="FX117" i="66"/>
  <c r="JO117" i="66"/>
  <c r="OL117" i="66"/>
  <c r="AAT117" i="66"/>
  <c r="P117" i="66"/>
  <c r="KV117" i="66"/>
  <c r="BD117" i="66"/>
  <c r="GZ117" i="66"/>
  <c r="DM117" i="66"/>
  <c r="PD117" i="66"/>
  <c r="BI117" i="66"/>
  <c r="OE117" i="66"/>
  <c r="TP117" i="66"/>
  <c r="KZ117" i="66"/>
  <c r="QS117" i="66"/>
  <c r="SL117" i="66"/>
  <c r="MH117" i="66"/>
  <c r="HR117" i="66"/>
  <c r="ET117" i="66"/>
  <c r="LK117" i="66"/>
  <c r="QU117" i="66"/>
  <c r="LW117" i="66"/>
  <c r="PA117" i="66"/>
  <c r="CN117" i="66"/>
  <c r="OB117" i="66"/>
  <c r="VI117" i="66"/>
  <c r="BX117" i="66"/>
  <c r="YR117" i="66"/>
  <c r="NA117" i="66"/>
  <c r="HJ117" i="66"/>
  <c r="VY117" i="66"/>
  <c r="ZF117" i="66"/>
  <c r="UY117" i="66"/>
  <c r="YU117" i="66"/>
  <c r="GS117" i="66"/>
  <c r="AAL117" i="66"/>
  <c r="FH117" i="66"/>
  <c r="DC117" i="66"/>
  <c r="BU117" i="66"/>
  <c r="ABF117" i="66"/>
  <c r="ZD117" i="66"/>
  <c r="TN117" i="66"/>
  <c r="E117" i="66"/>
  <c r="ABP117" i="66"/>
  <c r="WE117" i="66"/>
  <c r="QL117" i="66"/>
  <c r="CT117" i="66"/>
  <c r="TS117" i="66"/>
  <c r="OO117" i="66"/>
  <c r="IZ117" i="66"/>
  <c r="VB117" i="66"/>
  <c r="BC117" i="66"/>
  <c r="ABH117" i="66"/>
  <c r="LX117" i="66"/>
  <c r="SG117" i="66"/>
  <c r="JL117" i="66"/>
  <c r="XW117" i="66"/>
  <c r="EN117" i="66"/>
  <c r="YT117" i="66"/>
  <c r="UD117" i="66"/>
  <c r="WU117" i="66"/>
  <c r="CR117" i="66"/>
  <c r="SX117" i="66"/>
  <c r="BP117" i="66"/>
  <c r="MS117" i="66"/>
  <c r="US117" i="66"/>
  <c r="PJ117" i="66"/>
  <c r="AQ117" i="66"/>
  <c r="IF117" i="66"/>
  <c r="LS117" i="66"/>
  <c r="FT117" i="66"/>
  <c r="ZS117" i="66"/>
  <c r="MI117" i="66"/>
  <c r="MC117" i="66"/>
  <c r="LO117" i="66"/>
  <c r="LY117" i="66"/>
  <c r="ABK117" i="66"/>
  <c r="PQ117" i="66"/>
  <c r="ZQ117" i="66"/>
  <c r="PT117" i="66"/>
  <c r="CG117" i="66"/>
  <c r="HU117" i="66"/>
  <c r="EU117" i="66"/>
  <c r="VM117" i="66"/>
  <c r="SF117" i="66"/>
  <c r="LC117" i="66"/>
  <c r="AG117" i="66"/>
  <c r="OQ117" i="66"/>
  <c r="NH117" i="66"/>
  <c r="H117" i="66"/>
  <c r="EB117" i="66"/>
  <c r="HW117" i="66"/>
  <c r="WZ117" i="66"/>
  <c r="IU117" i="66"/>
  <c r="RB117" i="66"/>
  <c r="OR117" i="66"/>
  <c r="GC117" i="66"/>
  <c r="IB117" i="66"/>
  <c r="AAY117" i="66"/>
  <c r="GI117" i="66"/>
  <c r="RI117" i="66"/>
  <c r="YQ117" i="66"/>
  <c r="WN117" i="66"/>
  <c r="EW117" i="66"/>
  <c r="YW117" i="66"/>
  <c r="DX117" i="66"/>
  <c r="JK117" i="66"/>
  <c r="MK117" i="66"/>
  <c r="XT117" i="66"/>
  <c r="JD117" i="66"/>
  <c r="NT117" i="66"/>
  <c r="MG117" i="66"/>
  <c r="AAJ117" i="66"/>
  <c r="UV117" i="66"/>
  <c r="AI117" i="66"/>
  <c r="EO117" i="66"/>
  <c r="SJ117" i="66"/>
  <c r="FJ117" i="66"/>
  <c r="YC117" i="66"/>
  <c r="VH117" i="66"/>
  <c r="ABE117" i="66"/>
  <c r="WH117" i="66"/>
  <c r="CX117" i="66"/>
  <c r="TK117" i="66"/>
  <c r="FQ117" i="66"/>
  <c r="LP117" i="66"/>
  <c r="WT117" i="66"/>
  <c r="FV117" i="66"/>
  <c r="VD117" i="66"/>
  <c r="QF117" i="66"/>
  <c r="WW117" i="66"/>
  <c r="DR117" i="66"/>
  <c r="PU117" i="66"/>
  <c r="PW117" i="66"/>
  <c r="CD117" i="66"/>
  <c r="AZ117" i="66"/>
  <c r="JF117" i="66"/>
  <c r="XE117" i="66"/>
  <c r="PV117" i="66"/>
  <c r="NF117" i="66"/>
  <c r="IJ117" i="66"/>
  <c r="OT117" i="66"/>
  <c r="AT117" i="66"/>
  <c r="SA117" i="66"/>
  <c r="YH117" i="66"/>
  <c r="VA117" i="66"/>
  <c r="YO117" i="66"/>
  <c r="VJ117" i="66"/>
  <c r="DU117" i="66"/>
  <c r="TT117" i="66"/>
  <c r="HY117" i="66"/>
  <c r="BE117" i="66"/>
  <c r="MA117" i="66"/>
  <c r="YK117" i="66"/>
  <c r="ZN117" i="66"/>
  <c r="ABS117" i="66"/>
  <c r="AAE117" i="66"/>
  <c r="BW117" i="66"/>
  <c r="HV117" i="66"/>
  <c r="GD117" i="66"/>
  <c r="JR117" i="66"/>
  <c r="UT117" i="66"/>
  <c r="RC117" i="66"/>
  <c r="RF117" i="66"/>
  <c r="DV117" i="66"/>
  <c r="AW117" i="66"/>
  <c r="JB117" i="66"/>
  <c r="CJ117" i="66"/>
  <c r="KJ117" i="66"/>
  <c r="RT117" i="66"/>
  <c r="ABN117" i="66"/>
  <c r="UP117" i="66"/>
  <c r="DH117" i="66"/>
  <c r="EM117" i="66"/>
  <c r="AAR117" i="66"/>
  <c r="I117" i="66"/>
  <c r="DN117" i="66"/>
  <c r="CK117" i="66"/>
  <c r="FR117" i="66"/>
  <c r="QY117" i="66"/>
  <c r="ZH117" i="66"/>
  <c r="GM117" i="66"/>
  <c r="DQ117" i="66"/>
  <c r="HG117" i="66"/>
  <c r="AN117" i="66"/>
  <c r="ABW117" i="66"/>
  <c r="HB117" i="66"/>
  <c r="QV117" i="66"/>
  <c r="OD117" i="66"/>
  <c r="NX117" i="66"/>
  <c r="TL117" i="66"/>
  <c r="SU117" i="66"/>
  <c r="TC117" i="66"/>
  <c r="SH117" i="66"/>
  <c r="OZ117" i="66"/>
  <c r="XG117" i="66"/>
  <c r="RZ117" i="66"/>
  <c r="KD117" i="66"/>
  <c r="WP117" i="66"/>
  <c r="SD117" i="66"/>
  <c r="OC117" i="66"/>
  <c r="VC117" i="66"/>
  <c r="UE117" i="66"/>
  <c r="SM117" i="66"/>
  <c r="ZY117" i="66"/>
  <c r="LR117" i="66"/>
  <c r="ED117" i="66"/>
  <c r="ZM117" i="66"/>
  <c r="FK117" i="66"/>
  <c r="RJ117" i="66"/>
  <c r="OW117" i="66"/>
  <c r="AAM117" i="66"/>
  <c r="MZ117" i="66"/>
  <c r="ABR117" i="66"/>
  <c r="AJ117" i="66"/>
  <c r="FU117" i="66"/>
  <c r="IV117" i="66"/>
  <c r="AB117" i="66"/>
  <c r="ND117" i="66"/>
  <c r="BR117" i="66"/>
  <c r="TG117" i="66"/>
  <c r="CV117" i="66"/>
  <c r="OY117" i="66"/>
  <c r="AAA117" i="66"/>
  <c r="ACF117" i="66"/>
  <c r="HF117" i="66"/>
  <c r="GY117" i="66"/>
  <c r="NE117" i="66"/>
  <c r="IK117" i="66"/>
  <c r="LZ117" i="66"/>
  <c r="WV117" i="66"/>
  <c r="YD117" i="66"/>
  <c r="PN117" i="66"/>
  <c r="VO117" i="66"/>
  <c r="AK117" i="66"/>
  <c r="SC117" i="66"/>
  <c r="AH117" i="66"/>
  <c r="GF117" i="66"/>
  <c r="NO117" i="66"/>
  <c r="IM117" i="66"/>
  <c r="VX117" i="66"/>
  <c r="NC117" i="66"/>
  <c r="LD117" i="66"/>
  <c r="FZ117" i="66"/>
  <c r="PH117" i="66"/>
  <c r="ACA117" i="66"/>
  <c r="MR117" i="66"/>
  <c r="HD117" i="66"/>
  <c r="ABI117" i="66"/>
  <c r="VU117" i="66"/>
  <c r="CB117" i="66"/>
  <c r="VV117" i="66"/>
  <c r="ZK117" i="66"/>
  <c r="KL117" i="66"/>
  <c r="SE117" i="66"/>
  <c r="KC117" i="66"/>
  <c r="ABC117" i="66"/>
  <c r="UQ117" i="66"/>
  <c r="FW117" i="66"/>
  <c r="EG117" i="66"/>
  <c r="ON117" i="66"/>
  <c r="RU117" i="66"/>
  <c r="CQ117" i="66"/>
  <c r="AA117" i="66"/>
  <c r="DK117" i="66"/>
  <c r="JM117" i="66"/>
  <c r="AU117" i="66"/>
  <c r="DF117" i="66"/>
  <c r="VR117" i="66"/>
  <c r="LQ117" i="66"/>
  <c r="KI117" i="66"/>
  <c r="WJ117" i="66"/>
  <c r="AAD117" i="66"/>
  <c r="UZ117" i="66"/>
  <c r="ZX117" i="66"/>
  <c r="QE117" i="66"/>
  <c r="DB117" i="66"/>
  <c r="ABV117" i="66"/>
  <c r="TE117" i="66"/>
  <c r="Y117" i="66"/>
  <c r="GU117" i="66"/>
  <c r="TH117" i="66"/>
  <c r="MT117" i="66"/>
  <c r="OK117" i="66"/>
  <c r="DA117" i="66"/>
  <c r="VN117" i="66"/>
  <c r="XN117" i="66"/>
  <c r="IA117" i="66"/>
  <c r="NG117" i="66"/>
  <c r="DT117" i="66"/>
  <c r="AAV117" i="66"/>
  <c r="NR117" i="66"/>
  <c r="LF117" i="66"/>
  <c r="CI117" i="66"/>
  <c r="SK117" i="66"/>
  <c r="FA117" i="66"/>
  <c r="QM117" i="66"/>
  <c r="PF117" i="66"/>
  <c r="PL117" i="66"/>
  <c r="BM117" i="66"/>
  <c r="DD117" i="66"/>
  <c r="UH117" i="66"/>
  <c r="UM117" i="66"/>
  <c r="LL117" i="66"/>
  <c r="VQ117" i="66"/>
  <c r="QG117" i="66"/>
  <c r="AAC117" i="66"/>
  <c r="EJ117" i="66"/>
  <c r="AAW117" i="66"/>
  <c r="YV117" i="66"/>
  <c r="SO117" i="66"/>
  <c r="ER117" i="66"/>
  <c r="OA117" i="66"/>
  <c r="AAH117" i="66"/>
  <c r="UG117" i="66"/>
  <c r="RO117" i="66"/>
  <c r="IE117" i="66"/>
  <c r="UU117" i="66"/>
  <c r="AM117" i="66"/>
  <c r="LN117" i="66"/>
  <c r="CH117" i="66"/>
  <c r="XB117" i="66"/>
  <c r="WC117" i="66"/>
  <c r="FP117" i="66"/>
  <c r="PG117" i="66"/>
  <c r="RS117" i="66"/>
  <c r="RA117" i="66"/>
  <c r="SQ117" i="66"/>
  <c r="BA117" i="66"/>
  <c r="JG117" i="66"/>
  <c r="FG117" i="66"/>
  <c r="SI117" i="66"/>
  <c r="RQ117" i="66"/>
  <c r="QW117" i="66"/>
  <c r="QC117" i="66"/>
  <c r="SS117" i="66"/>
  <c r="MY117" i="66"/>
  <c r="LH117" i="66"/>
  <c r="XL117" i="66"/>
  <c r="ZB117" i="66"/>
  <c r="AE117" i="66"/>
  <c r="CY117" i="66"/>
  <c r="YF117" i="66"/>
  <c r="KR117" i="66"/>
  <c r="ST117" i="66"/>
  <c r="SN117" i="66"/>
  <c r="AAI117" i="66"/>
  <c r="ZL117" i="66"/>
  <c r="KF117" i="66"/>
  <c r="ES117" i="66"/>
  <c r="XC117" i="66"/>
  <c r="ZU117" i="66"/>
  <c r="HM117" i="66"/>
  <c r="NB117" i="66"/>
  <c r="GX117" i="66"/>
  <c r="LE117" i="66"/>
  <c r="AAS117" i="66"/>
  <c r="ZR117" i="66"/>
  <c r="BG117" i="66"/>
  <c r="AAN117" i="66"/>
  <c r="WL117" i="66"/>
  <c r="HO117" i="66"/>
  <c r="OV117" i="66"/>
  <c r="ABT117" i="66"/>
  <c r="GO117" i="66"/>
  <c r="IP117" i="66"/>
  <c r="ACI117" i="66"/>
  <c r="PM117" i="66"/>
  <c r="NL117" i="66"/>
  <c r="ZJ117" i="66"/>
  <c r="DG117" i="66"/>
  <c r="WG117" i="66"/>
  <c r="ABJ117" i="66"/>
  <c r="KY117" i="66"/>
  <c r="XP117" i="66"/>
  <c r="GG117" i="66"/>
  <c r="HS117" i="66"/>
  <c r="G117" i="66"/>
  <c r="JH117" i="66"/>
  <c r="JC117" i="66"/>
  <c r="QH117" i="66"/>
  <c r="KP117" i="66"/>
  <c r="F117" i="66"/>
  <c r="RM117" i="66"/>
  <c r="PS117" i="66"/>
  <c r="QN117" i="66"/>
  <c r="XQ117" i="66"/>
  <c r="MF117" i="66"/>
  <c r="KS117" i="66"/>
  <c r="FM117" i="66"/>
  <c r="KU117" i="66"/>
  <c r="NP117" i="66"/>
  <c r="U117" i="66"/>
  <c r="FF117" i="66"/>
  <c r="SR117" i="66"/>
  <c r="RP117" i="66"/>
  <c r="UB117" i="66"/>
  <c r="HZ117" i="66"/>
  <c r="CU117" i="66"/>
  <c r="MP117" i="66"/>
  <c r="MB117" i="66"/>
  <c r="ID117" i="66"/>
  <c r="GB117" i="66"/>
  <c r="CZ117" i="66"/>
  <c r="ABY117" i="66"/>
  <c r="VG117" i="66"/>
  <c r="AAF117" i="66"/>
  <c r="XV117" i="66"/>
  <c r="NM117" i="66"/>
  <c r="CF117" i="66"/>
  <c r="LT117" i="66"/>
  <c r="YB117" i="66"/>
  <c r="DS117" i="66"/>
  <c r="KT117" i="66"/>
  <c r="QB117" i="66"/>
  <c r="BZ117" i="66"/>
  <c r="KK117" i="66"/>
  <c r="IR117" i="66"/>
  <c r="PC117" i="66"/>
  <c r="AAQ117" i="66"/>
  <c r="NK117" i="66"/>
  <c r="JP117" i="66"/>
  <c r="TR117" i="66"/>
  <c r="JS117" i="66"/>
  <c r="TF117" i="66"/>
  <c r="EK117" i="66"/>
  <c r="ACE117" i="66"/>
  <c r="RH117" i="66"/>
  <c r="MU117" i="66"/>
  <c r="YG117" i="66"/>
  <c r="Q117" i="66"/>
  <c r="W117" i="66"/>
  <c r="OJ117" i="66"/>
  <c r="WX117" i="66"/>
  <c r="NQ117" i="66"/>
  <c r="K117" i="66"/>
  <c r="GW117" i="66"/>
  <c r="SV117" i="66"/>
  <c r="WI117" i="66"/>
  <c r="HA117" i="66"/>
  <c r="ACJ117" i="66"/>
  <c r="IN117" i="66"/>
  <c r="OP117" i="66"/>
  <c r="ABX117" i="66"/>
  <c r="WR117" i="66"/>
  <c r="UO117" i="66"/>
  <c r="JY117" i="66"/>
  <c r="UL117" i="66"/>
  <c r="TY117" i="66"/>
  <c r="WQ117" i="66"/>
  <c r="CC117" i="66"/>
  <c r="UJ117" i="66"/>
  <c r="SB117" i="66"/>
  <c r="TM117" i="66"/>
  <c r="HQ117" i="66"/>
  <c r="RV117" i="66"/>
  <c r="EN113" i="66"/>
  <c r="T113" i="66"/>
  <c r="CC113" i="66"/>
  <c r="SD113" i="66"/>
  <c r="XX113" i="66"/>
  <c r="BR113" i="66"/>
  <c r="NG113" i="66"/>
  <c r="AAX113" i="66"/>
  <c r="NB113" i="66"/>
  <c r="ML113" i="66"/>
  <c r="DV113" i="66"/>
  <c r="ACH113" i="66"/>
  <c r="FF113" i="66"/>
  <c r="XP113" i="66"/>
  <c r="PR113" i="66"/>
  <c r="DW113" i="66"/>
  <c r="CR113" i="66"/>
  <c r="WC113" i="66"/>
  <c r="KX113" i="66"/>
  <c r="ABN113" i="66"/>
  <c r="EO113" i="66"/>
  <c r="DI113" i="66"/>
  <c r="ZE113" i="66"/>
  <c r="DH113" i="66"/>
  <c r="TQ113" i="66"/>
  <c r="KU113" i="66"/>
  <c r="OP113" i="66"/>
  <c r="AAQ113" i="66"/>
  <c r="GA113" i="66"/>
  <c r="AI113" i="66"/>
  <c r="AAL113" i="66"/>
  <c r="RI113" i="66"/>
  <c r="WV113" i="66"/>
  <c r="ABH113" i="66"/>
  <c r="PY113" i="66"/>
  <c r="BD113" i="66"/>
  <c r="XI113" i="66"/>
  <c r="CA113" i="66"/>
  <c r="QL113" i="66"/>
  <c r="YY113" i="66"/>
  <c r="VD113" i="66"/>
  <c r="EJ113" i="66"/>
  <c r="L113" i="66"/>
  <c r="OU113" i="66"/>
  <c r="SP113" i="66"/>
  <c r="KK113" i="66"/>
  <c r="ACE113" i="66"/>
  <c r="G113" i="66"/>
  <c r="CW113" i="66"/>
  <c r="KY113" i="66"/>
  <c r="UG113" i="66"/>
  <c r="ABM113" i="66"/>
  <c r="LY113" i="66"/>
  <c r="ABE113" i="66"/>
  <c r="AQ113" i="66"/>
  <c r="FM113" i="66"/>
  <c r="XW113" i="66"/>
  <c r="FD113" i="66"/>
  <c r="OV113" i="66"/>
  <c r="GN113" i="66"/>
  <c r="BA113" i="66"/>
  <c r="ON113" i="66"/>
  <c r="EB113" i="66"/>
  <c r="JP113" i="66"/>
  <c r="MD113" i="66"/>
  <c r="XQ113" i="66"/>
  <c r="ABB113" i="66"/>
  <c r="NY113" i="66"/>
  <c r="YV113" i="66"/>
  <c r="AH113" i="66"/>
  <c r="YE113" i="66"/>
  <c r="TW113" i="66"/>
  <c r="ZC113" i="66"/>
  <c r="HZ113" i="66"/>
  <c r="BV113" i="66"/>
  <c r="OC113" i="66"/>
  <c r="PV113" i="66"/>
  <c r="HT113" i="66"/>
  <c r="BK113" i="66"/>
  <c r="LR113" i="66"/>
  <c r="EH113" i="66"/>
  <c r="AA113" i="66"/>
  <c r="SM113" i="66"/>
  <c r="MZ113" i="66"/>
  <c r="TE113" i="66"/>
  <c r="TC113" i="66"/>
  <c r="HW113" i="66"/>
  <c r="NM113" i="66"/>
  <c r="DO113" i="66"/>
  <c r="VS113" i="66"/>
  <c r="ZN113" i="66"/>
  <c r="XG113" i="66"/>
  <c r="PF113" i="66"/>
  <c r="PQ113" i="66"/>
  <c r="FG113" i="66"/>
  <c r="BI113" i="66"/>
  <c r="QK113" i="66"/>
  <c r="ABJ113" i="66"/>
  <c r="AT113" i="66"/>
  <c r="UK113" i="66"/>
  <c r="SN113" i="66"/>
  <c r="GT113" i="66"/>
  <c r="AP113" i="66"/>
  <c r="ACJ113" i="66"/>
  <c r="YR113" i="66"/>
  <c r="PI113" i="66"/>
  <c r="YZ113" i="66"/>
  <c r="CM113" i="66"/>
  <c r="AAC113" i="66"/>
  <c r="HK113" i="66"/>
  <c r="JB113" i="66"/>
  <c r="PT113" i="66"/>
  <c r="WR113" i="66"/>
  <c r="JR113" i="66"/>
  <c r="AW113" i="66"/>
  <c r="JQ113" i="66"/>
  <c r="NX113" i="66"/>
  <c r="JK113" i="66"/>
  <c r="LD113" i="66"/>
  <c r="WT113" i="66"/>
  <c r="FO113" i="66"/>
  <c r="KJ113" i="66"/>
  <c r="AAZ113" i="66"/>
  <c r="TT113" i="66"/>
  <c r="ZM113" i="66"/>
  <c r="ER113" i="66"/>
  <c r="BU113" i="66"/>
  <c r="MS113" i="66"/>
  <c r="TZ113" i="66"/>
  <c r="WW113" i="66"/>
  <c r="ABC113" i="66"/>
  <c r="WU113" i="66"/>
  <c r="NE113" i="66"/>
  <c r="N113" i="66"/>
  <c r="ZX113" i="66"/>
  <c r="DM113" i="66"/>
  <c r="LS113" i="66"/>
  <c r="TO113" i="66"/>
  <c r="KS113" i="66"/>
  <c r="YA113" i="66"/>
  <c r="AAD113" i="66"/>
  <c r="TH113" i="66"/>
  <c r="ZA113" i="66"/>
  <c r="ED113" i="66"/>
  <c r="MI113" i="66"/>
  <c r="XF113" i="66"/>
  <c r="QC113" i="66"/>
  <c r="DU113" i="66"/>
  <c r="UR113" i="66"/>
  <c r="YQ113" i="66"/>
  <c r="KM113" i="66"/>
  <c r="RV113" i="66"/>
  <c r="LC113" i="66"/>
  <c r="RL113" i="66"/>
  <c r="KD113" i="66"/>
  <c r="YT113" i="66"/>
  <c r="BF113" i="66"/>
  <c r="RH113" i="66"/>
  <c r="AL113" i="66"/>
  <c r="VA113" i="66"/>
  <c r="FN113" i="66"/>
  <c r="HU113" i="66"/>
  <c r="UE113" i="66"/>
  <c r="IH113" i="66"/>
  <c r="UF113" i="66"/>
  <c r="WL113" i="66"/>
  <c r="FK113" i="66"/>
  <c r="AY113" i="66"/>
  <c r="AF113" i="66"/>
  <c r="WJ113" i="66"/>
  <c r="HE113" i="66"/>
  <c r="AAT113" i="66"/>
  <c r="QD113" i="66"/>
  <c r="JE113" i="66"/>
  <c r="TR113" i="66"/>
  <c r="EQ113" i="66"/>
  <c r="UZ113" i="66"/>
  <c r="IW113" i="66"/>
  <c r="XH113" i="66"/>
  <c r="CY113" i="66"/>
  <c r="EA113" i="66"/>
  <c r="LK113" i="66"/>
  <c r="ZL113" i="66"/>
  <c r="JI113" i="66"/>
  <c r="BJ113" i="66"/>
  <c r="OE113" i="66"/>
  <c r="SI113" i="66"/>
  <c r="SA113" i="66"/>
  <c r="TN113" i="66"/>
  <c r="NK113" i="66"/>
  <c r="RF113" i="66"/>
  <c r="EC113" i="66"/>
  <c r="SB113" i="66"/>
  <c r="WM113" i="66"/>
  <c r="EE113" i="66"/>
  <c r="FB113" i="66"/>
  <c r="YN113" i="66"/>
  <c r="VY113" i="66"/>
  <c r="ACD113" i="66"/>
  <c r="II113" i="66"/>
  <c r="WH113" i="66"/>
  <c r="PC113" i="66"/>
  <c r="PE113" i="66"/>
  <c r="NW113" i="66"/>
  <c r="CH113" i="66"/>
  <c r="HM113" i="66"/>
  <c r="VJ113" i="66"/>
  <c r="RB113" i="66"/>
  <c r="VN113" i="66"/>
  <c r="BO113" i="66"/>
  <c r="DB113" i="66"/>
  <c r="FW113" i="66"/>
  <c r="QN113" i="66"/>
  <c r="ABD113" i="66"/>
  <c r="QW113" i="66"/>
  <c r="PB113" i="66"/>
  <c r="YG113" i="66"/>
  <c r="UL113" i="66"/>
  <c r="UB113" i="66"/>
  <c r="DA113" i="66"/>
  <c r="FJ113" i="66"/>
  <c r="UW113" i="66"/>
  <c r="NN113" i="66"/>
  <c r="VG113" i="66"/>
  <c r="ZJ113" i="66"/>
  <c r="VB113" i="66"/>
  <c r="OA113" i="66"/>
  <c r="CI113" i="66"/>
  <c r="VL113" i="66"/>
  <c r="ZQ113" i="66"/>
  <c r="Y113" i="66"/>
  <c r="BS113" i="66"/>
  <c r="MC113" i="66"/>
  <c r="VC113" i="66"/>
  <c r="QI113" i="66"/>
  <c r="LA113" i="66"/>
  <c r="CL113" i="66"/>
  <c r="TL113" i="66"/>
  <c r="BT113" i="66"/>
  <c r="XR113" i="66"/>
  <c r="ACK113" i="66"/>
  <c r="WI113" i="66"/>
  <c r="IJ113" i="66"/>
  <c r="RS113" i="66"/>
  <c r="ABG113" i="66"/>
  <c r="CF113" i="66"/>
  <c r="OT113" i="66"/>
  <c r="RC113" i="66"/>
  <c r="ZV113" i="66"/>
  <c r="QS113" i="66"/>
  <c r="PM113" i="66"/>
  <c r="OZ113" i="66"/>
  <c r="YI113" i="66"/>
  <c r="SH113" i="66"/>
  <c r="ZK113" i="66"/>
  <c r="GH113" i="66"/>
  <c r="MM113" i="66"/>
  <c r="QX113" i="66"/>
  <c r="KL113" i="66"/>
  <c r="LB113" i="66"/>
  <c r="VP113" i="66"/>
  <c r="MB113" i="66"/>
  <c r="XB113" i="66"/>
  <c r="KT113" i="66"/>
  <c r="MR113" i="66"/>
  <c r="KN113" i="66"/>
  <c r="NP113" i="66"/>
  <c r="WN113" i="66"/>
  <c r="PJ113" i="66"/>
  <c r="AAU113" i="66"/>
  <c r="DN113" i="66"/>
  <c r="CD113" i="66"/>
  <c r="GD113" i="66"/>
  <c r="WG113" i="66"/>
  <c r="OI113" i="66"/>
  <c r="ABZ113" i="66"/>
  <c r="MH113" i="66"/>
  <c r="GS113" i="66"/>
  <c r="GK113" i="66"/>
  <c r="ABA113" i="66"/>
  <c r="H113" i="66"/>
  <c r="QZ113" i="66"/>
  <c r="IC113" i="66"/>
  <c r="LI113" i="66"/>
  <c r="QF113" i="66"/>
  <c r="RO113" i="66"/>
  <c r="U113" i="66"/>
  <c r="AAF113" i="66"/>
  <c r="LG113" i="66"/>
  <c r="ACI113" i="66"/>
  <c r="GB113" i="66"/>
  <c r="DD113" i="66"/>
  <c r="FR113" i="66"/>
  <c r="QG113" i="66"/>
  <c r="WO113" i="66"/>
  <c r="ABQ113" i="66"/>
  <c r="FH113" i="66"/>
  <c r="FP113" i="66"/>
  <c r="PA113" i="66"/>
  <c r="ZO113" i="66"/>
  <c r="GZ113" i="66"/>
  <c r="JD113" i="66"/>
  <c r="AZ113" i="66"/>
  <c r="MA113" i="66"/>
  <c r="OB113" i="66"/>
  <c r="BG113" i="66"/>
  <c r="SZ113" i="66"/>
  <c r="GV113" i="66"/>
  <c r="ZG113" i="66"/>
  <c r="TB113" i="66"/>
  <c r="E113" i="66"/>
  <c r="FY113" i="66"/>
  <c r="ABU113" i="66"/>
  <c r="YW113" i="66"/>
  <c r="BY113" i="66"/>
  <c r="NL113" i="66"/>
  <c r="SQ113" i="66"/>
  <c r="PK113" i="66"/>
  <c r="JC113" i="66"/>
  <c r="GP113" i="66"/>
  <c r="JY113" i="66"/>
  <c r="BB113" i="66"/>
  <c r="DP113" i="66"/>
  <c r="CB113" i="66"/>
  <c r="MW113" i="66"/>
  <c r="RZ113" i="66"/>
  <c r="XK113" i="66"/>
  <c r="UO113" i="66"/>
  <c r="FC113" i="66"/>
  <c r="HV113" i="66"/>
  <c r="YU113" i="66"/>
  <c r="WQ113" i="66"/>
  <c r="US113" i="66"/>
  <c r="IP113" i="66"/>
  <c r="BX113" i="66"/>
  <c r="RG113" i="66"/>
  <c r="MY113" i="66"/>
  <c r="BQ113" i="66"/>
  <c r="TY113" i="66"/>
  <c r="VM113" i="66"/>
  <c r="KW113" i="66"/>
  <c r="BL113" i="66"/>
  <c r="FQ113" i="66"/>
  <c r="DG113" i="66"/>
  <c r="XY113" i="66"/>
  <c r="PH113" i="66"/>
  <c r="UC113" i="66"/>
  <c r="CS113" i="66"/>
  <c r="IM113" i="66"/>
  <c r="ZP113" i="66"/>
  <c r="OM113" i="66"/>
  <c r="SK113" i="66"/>
  <c r="IR113" i="66"/>
  <c r="OK113" i="66"/>
  <c r="XT113" i="66"/>
  <c r="FS113" i="66"/>
  <c r="XU113" i="66"/>
  <c r="OX113" i="66"/>
  <c r="EW113" i="66"/>
  <c r="S113" i="66"/>
  <c r="YJ113" i="66"/>
  <c r="EX113" i="66"/>
  <c r="KB113" i="66"/>
  <c r="OD113" i="66"/>
  <c r="XS113" i="66"/>
  <c r="RD113" i="66"/>
  <c r="IB113" i="66"/>
  <c r="TX113" i="66"/>
  <c r="DJ113" i="66"/>
  <c r="MP113" i="66"/>
  <c r="XZ113" i="66"/>
  <c r="OO113" i="66"/>
  <c r="SO113" i="66"/>
  <c r="HB113" i="66"/>
  <c r="JU113" i="66"/>
  <c r="CO113" i="66"/>
  <c r="W113" i="66"/>
  <c r="OJ113" i="66"/>
  <c r="GX113" i="66"/>
  <c r="Q113" i="66"/>
  <c r="FZ113" i="66"/>
  <c r="UN113" i="66"/>
  <c r="GJ113" i="66"/>
  <c r="VZ113" i="66"/>
  <c r="XA113" i="66"/>
  <c r="HH113" i="66"/>
  <c r="NQ113" i="66"/>
  <c r="AAY113" i="66"/>
  <c r="TM113" i="66"/>
  <c r="AV113" i="66"/>
  <c r="MU113" i="66"/>
  <c r="UU113" i="66"/>
  <c r="UH113" i="66"/>
  <c r="GF113" i="66"/>
  <c r="AAP113" i="66"/>
  <c r="ZB113" i="66"/>
  <c r="IA113" i="66"/>
  <c r="JJ113" i="66"/>
  <c r="OS113" i="66"/>
  <c r="IO113" i="66"/>
  <c r="IF113" i="66"/>
  <c r="UT113" i="66"/>
  <c r="MK113" i="66"/>
  <c r="QP113" i="66"/>
  <c r="EV113" i="66"/>
  <c r="AAR113" i="66"/>
  <c r="AR113" i="66"/>
  <c r="ZS113" i="66"/>
  <c r="ZW113" i="66"/>
  <c r="AAA113" i="66"/>
  <c r="YH113" i="66"/>
  <c r="HF113" i="66"/>
  <c r="RX113" i="66"/>
  <c r="HP113" i="66"/>
  <c r="NR113" i="66"/>
  <c r="HA113" i="66"/>
  <c r="ZU113" i="66"/>
  <c r="AAB113" i="66"/>
  <c r="HY113" i="66"/>
  <c r="OQ113" i="66"/>
  <c r="LT113" i="66"/>
  <c r="FI113" i="66"/>
  <c r="FU113" i="66"/>
  <c r="NV113" i="66"/>
  <c r="MG113" i="66"/>
  <c r="JZ113" i="66"/>
  <c r="TS113" i="66"/>
  <c r="IS113" i="66"/>
  <c r="M113" i="66"/>
  <c r="BM113" i="66"/>
  <c r="DC113" i="66"/>
  <c r="SE113" i="66"/>
  <c r="NF113" i="66"/>
  <c r="LL113" i="66"/>
  <c r="IQ113" i="66"/>
  <c r="TA113" i="66"/>
  <c r="V113" i="66"/>
  <c r="ET113" i="66"/>
  <c r="TD113" i="66"/>
  <c r="R113" i="66"/>
  <c r="BH113" i="66"/>
  <c r="AAN113" i="66"/>
  <c r="ABF113" i="66"/>
  <c r="JF113" i="66"/>
  <c r="I113" i="66"/>
  <c r="NI113" i="66"/>
  <c r="AAO113" i="66"/>
  <c r="AD113" i="66"/>
  <c r="KO113" i="66"/>
  <c r="YB113" i="66"/>
  <c r="ACG113" i="66"/>
  <c r="JM113" i="66"/>
  <c r="KI113" i="66"/>
  <c r="TG113" i="66"/>
  <c r="TU113" i="66"/>
  <c r="HQ113" i="66"/>
  <c r="NO113" i="66"/>
  <c r="VW113" i="66"/>
  <c r="PL113" i="66"/>
  <c r="PO113" i="66"/>
  <c r="ABT113" i="66"/>
  <c r="UA113" i="66"/>
  <c r="MT113" i="66"/>
  <c r="AE113" i="66"/>
  <c r="UP113" i="66"/>
  <c r="QO113" i="66"/>
  <c r="DK113" i="66"/>
  <c r="BW113" i="66"/>
  <c r="FX113" i="66"/>
  <c r="QQ113" i="66"/>
  <c r="ZZ113" i="66"/>
  <c r="SC113" i="66"/>
  <c r="QU113" i="66"/>
  <c r="ZT113" i="66"/>
  <c r="JW113" i="66"/>
  <c r="ABX113" i="66"/>
  <c r="RQ113" i="66"/>
  <c r="YF113" i="66"/>
  <c r="TF113" i="66"/>
  <c r="ME113" i="66"/>
  <c r="AAG113" i="66"/>
  <c r="CZ113" i="66"/>
  <c r="ABO113" i="66"/>
  <c r="RA113" i="66"/>
  <c r="EI113" i="66"/>
  <c r="YC113" i="66"/>
  <c r="RW113" i="66"/>
  <c r="HR113" i="66"/>
  <c r="AAH113" i="66"/>
  <c r="GQ113" i="66"/>
  <c r="DQ113" i="66"/>
  <c r="IG113" i="66"/>
  <c r="JX113" i="66"/>
  <c r="AJ113" i="66"/>
  <c r="FV113" i="66"/>
  <c r="GL113" i="66"/>
  <c r="NT113" i="66"/>
  <c r="NC113" i="66"/>
  <c r="CQ113" i="66"/>
  <c r="TJ113" i="66"/>
  <c r="IL113" i="66"/>
  <c r="YS113" i="66"/>
  <c r="VK113" i="66"/>
  <c r="SR113" i="66"/>
  <c r="VV113" i="66"/>
  <c r="CV113" i="66"/>
  <c r="JA113" i="66"/>
  <c r="UD113" i="66"/>
  <c r="RN113" i="66"/>
  <c r="PU113" i="66"/>
  <c r="GC113" i="66"/>
  <c r="LN113" i="66"/>
  <c r="TP113" i="66"/>
  <c r="FL113" i="66"/>
  <c r="HS113" i="66"/>
  <c r="QH113" i="66"/>
  <c r="PZ113" i="66"/>
  <c r="EP113" i="66"/>
  <c r="LZ113" i="66"/>
  <c r="RR113" i="66"/>
  <c r="QM113" i="66"/>
  <c r="OL113" i="66"/>
  <c r="KP113" i="66"/>
  <c r="DF113" i="66"/>
  <c r="XL113" i="66"/>
  <c r="KE113" i="66"/>
  <c r="GR113" i="66"/>
  <c r="XN113" i="66"/>
  <c r="JS113" i="66"/>
  <c r="KG113" i="66"/>
  <c r="EU113" i="66"/>
  <c r="DX113" i="66"/>
  <c r="YO113" i="66"/>
  <c r="FT113" i="66"/>
  <c r="ACC113" i="66"/>
  <c r="LV113" i="66"/>
  <c r="CP113" i="66"/>
  <c r="RE113" i="66"/>
  <c r="AM113" i="66"/>
  <c r="XV113" i="66"/>
  <c r="IY113" i="66"/>
  <c r="X113" i="66"/>
  <c r="QA113" i="66"/>
  <c r="HO113" i="66"/>
  <c r="MV113" i="66"/>
  <c r="ABR113" i="66"/>
  <c r="GE113" i="66"/>
  <c r="BC113" i="66"/>
  <c r="ZD113" i="66"/>
  <c r="PP113" i="66"/>
  <c r="SG113" i="66"/>
  <c r="WE113" i="66"/>
  <c r="CN113" i="66"/>
  <c r="AAI113" i="66"/>
  <c r="KQ113" i="66"/>
  <c r="VT113" i="66"/>
  <c r="MO113" i="66"/>
  <c r="GM113" i="66"/>
  <c r="ZR113" i="66"/>
  <c r="UM113" i="66"/>
  <c r="VI113" i="66"/>
  <c r="BE113" i="66"/>
  <c r="WZ113" i="66"/>
  <c r="XJ113" i="66"/>
  <c r="LM113" i="66"/>
  <c r="ZF113" i="66"/>
  <c r="ABL113" i="66"/>
  <c r="EM113" i="66"/>
  <c r="YM113" i="66"/>
  <c r="GY113" i="66"/>
  <c r="ND113" i="66"/>
  <c r="IV113" i="66"/>
  <c r="UQ113" i="66"/>
  <c r="YL113" i="66"/>
  <c r="NZ113" i="66"/>
  <c r="UJ113" i="66"/>
  <c r="MX113" i="66"/>
  <c r="YD113" i="66"/>
  <c r="QB113" i="66"/>
  <c r="CT113" i="66"/>
  <c r="AAJ113" i="66"/>
  <c r="QJ113" i="66"/>
  <c r="QT113" i="66"/>
  <c r="AO113" i="66"/>
  <c r="YP113" i="66"/>
  <c r="HG113" i="66"/>
  <c r="PG113" i="66"/>
  <c r="IK113" i="66"/>
  <c r="F113" i="66"/>
  <c r="KR113" i="66"/>
  <c r="AX113" i="66"/>
  <c r="OY113" i="66"/>
  <c r="P113" i="66"/>
  <c r="ACA113" i="66"/>
  <c r="LX113" i="66"/>
  <c r="KH113" i="66"/>
  <c r="AAW113" i="66"/>
  <c r="OH113" i="66"/>
  <c r="PS113" i="66"/>
  <c r="GU113" i="66"/>
  <c r="KA113" i="66"/>
  <c r="VR113" i="66"/>
  <c r="ZH113" i="66"/>
  <c r="HC113" i="66"/>
  <c r="WA113" i="66"/>
  <c r="JO113" i="66"/>
  <c r="ZY113" i="66"/>
  <c r="ACB113" i="66"/>
  <c r="AAE113" i="66"/>
  <c r="JH113" i="66"/>
  <c r="QV113" i="66"/>
  <c r="JV113" i="66"/>
  <c r="VF113" i="66"/>
  <c r="MN113" i="66"/>
  <c r="XD113" i="66"/>
  <c r="TV113" i="66"/>
  <c r="NS113" i="66"/>
  <c r="NU113" i="66"/>
  <c r="Z113" i="66"/>
  <c r="IN113" i="66"/>
  <c r="RY113" i="66"/>
  <c r="LF113" i="66"/>
  <c r="DY113" i="66"/>
  <c r="WF113" i="66"/>
  <c r="VO113" i="66"/>
  <c r="AK113" i="66"/>
  <c r="ACF113" i="66"/>
  <c r="ABK113" i="66"/>
  <c r="RJ113" i="66"/>
  <c r="SW113" i="66"/>
  <c r="QR113" i="66"/>
  <c r="MJ113" i="66"/>
  <c r="CJ113" i="66"/>
  <c r="RK113" i="66"/>
  <c r="ABV113" i="66"/>
  <c r="QY113" i="66"/>
  <c r="GI113" i="66"/>
  <c r="TI113" i="66"/>
  <c r="MQ113" i="66"/>
  <c r="AS113" i="66"/>
  <c r="WS113" i="66"/>
  <c r="AG113" i="66"/>
  <c r="NJ113" i="66"/>
  <c r="EY113" i="66"/>
  <c r="ID113" i="66"/>
  <c r="YK113" i="66"/>
  <c r="PW113" i="66"/>
  <c r="VU113" i="66"/>
  <c r="DR113" i="66"/>
  <c r="OF113" i="66"/>
  <c r="GW113" i="66"/>
  <c r="CU113" i="66"/>
  <c r="JN113" i="66"/>
  <c r="JG113" i="66"/>
  <c r="KZ113" i="66"/>
  <c r="VH113" i="66"/>
  <c r="EZ113" i="66"/>
  <c r="UV113" i="66"/>
  <c r="CE113" i="66"/>
  <c r="LO113" i="66"/>
  <c r="IZ113" i="66"/>
  <c r="AB113" i="66"/>
  <c r="VE113" i="66"/>
  <c r="GG113" i="66"/>
  <c r="J113" i="66"/>
  <c r="FA113" i="66"/>
  <c r="OG113" i="66"/>
  <c r="SX113" i="66"/>
  <c r="PD113" i="66"/>
  <c r="YX113" i="66"/>
  <c r="PX113" i="66"/>
  <c r="WK113" i="66"/>
  <c r="HI113" i="66"/>
  <c r="LP113" i="66"/>
  <c r="LQ113" i="66"/>
  <c r="ST113" i="66"/>
  <c r="AC113" i="66"/>
  <c r="SJ113" i="66"/>
  <c r="FE113" i="66"/>
  <c r="JL113" i="66"/>
  <c r="LJ113" i="66"/>
  <c r="QE113" i="66"/>
  <c r="ABI113" i="66"/>
  <c r="WB113" i="66"/>
  <c r="RT113" i="66"/>
  <c r="CX113" i="66"/>
  <c r="EL113" i="66"/>
  <c r="SV113" i="66"/>
  <c r="HJ113" i="66"/>
  <c r="O113" i="66"/>
  <c r="ES113" i="66"/>
  <c r="PN113" i="66"/>
  <c r="IX113" i="66"/>
  <c r="IU113" i="66"/>
  <c r="XM113" i="66"/>
  <c r="EG113" i="66"/>
  <c r="KF113" i="66"/>
  <c r="RU113" i="66"/>
  <c r="MF113" i="66"/>
  <c r="HX113" i="66"/>
  <c r="HL113" i="66"/>
  <c r="UI113" i="66"/>
  <c r="HN113" i="66"/>
  <c r="BP113" i="66"/>
  <c r="DE113" i="66"/>
  <c r="RM113" i="66"/>
  <c r="AAM113" i="66"/>
  <c r="AU113" i="66"/>
  <c r="ABS113" i="66"/>
  <c r="DL113" i="66"/>
  <c r="RP113" i="66"/>
  <c r="SL113" i="66"/>
  <c r="NA113" i="66"/>
  <c r="IE113" i="66"/>
  <c r="BZ113" i="66"/>
  <c r="DS113" i="66"/>
  <c r="BN113" i="66"/>
  <c r="JT113" i="66"/>
  <c r="KV113" i="66"/>
  <c r="OR113" i="66"/>
  <c r="DZ113" i="66"/>
  <c r="SS113" i="66"/>
  <c r="WY113" i="66"/>
  <c r="LE113" i="66"/>
  <c r="TK113" i="66"/>
  <c r="HD113" i="66"/>
  <c r="IT113" i="66"/>
  <c r="VQ113" i="66"/>
  <c r="WP113" i="66"/>
  <c r="LU113" i="66"/>
  <c r="AAK113" i="66"/>
  <c r="VX113" i="66"/>
  <c r="KC113" i="66"/>
  <c r="OW113" i="66"/>
  <c r="ABP113" i="66"/>
  <c r="LW113" i="66"/>
  <c r="AAV113" i="66"/>
  <c r="CK113" i="66"/>
  <c r="ABW113" i="66"/>
  <c r="ABY113" i="66"/>
  <c r="SY113" i="66"/>
  <c r="XO113" i="66"/>
  <c r="WD113" i="66"/>
  <c r="SF113" i="66"/>
  <c r="CG113" i="66"/>
  <c r="AAS113" i="66"/>
  <c r="UX113" i="66"/>
  <c r="XE113" i="66"/>
  <c r="EK113" i="66"/>
  <c r="EF113" i="66"/>
  <c r="LH113" i="66"/>
  <c r="XC113" i="66"/>
  <c r="SU113" i="66"/>
  <c r="WX113" i="66"/>
  <c r="NH113" i="66"/>
  <c r="GO113" i="66"/>
  <c r="AN113" i="66"/>
  <c r="ZI113" i="66"/>
  <c r="DT113" i="66"/>
  <c r="UY113" i="66"/>
  <c r="K113" i="66"/>
  <c r="ME117" i="66"/>
  <c r="UI117" i="66"/>
  <c r="AD117" i="66"/>
  <c r="ZA117" i="66"/>
  <c r="ABO117" i="66"/>
  <c r="BY117" i="66"/>
  <c r="ZC117" i="66"/>
  <c r="OF117" i="66"/>
  <c r="PO117" i="66"/>
  <c r="L117" i="66"/>
  <c r="EZ117" i="66"/>
  <c r="G346" i="82"/>
  <c r="C346" i="82"/>
  <c r="QI117" i="66"/>
  <c r="AAP117" i="66"/>
  <c r="YY117" i="66"/>
  <c r="HC117" i="66"/>
  <c r="OG117" i="66"/>
  <c r="PR117" i="66"/>
  <c r="V117" i="66"/>
  <c r="C3" i="102"/>
  <c r="C4" i="102" s="1"/>
  <c r="C6" i="102" s="1"/>
  <c r="C7" i="102" s="1"/>
  <c r="F161" i="78"/>
  <c r="C341" i="82" l="1"/>
  <c r="F331" i="82"/>
  <c r="E331" i="82"/>
  <c r="G347" i="82"/>
  <c r="C347" i="82"/>
  <c r="C340" i="82"/>
  <c r="G340" i="82"/>
  <c r="E161" i="78"/>
  <c r="C364" i="82" l="1"/>
  <c r="G364" i="82"/>
  <c r="G365" i="82"/>
  <c r="C365" i="82"/>
  <c r="D3" i="102" l="1"/>
  <c r="D4" i="102" s="1"/>
  <c r="D6" i="102" s="1"/>
  <c r="D7" i="102" s="1"/>
  <c r="D12" i="102"/>
  <c r="D13" i="102" s="1"/>
  <c r="D15" i="102" s="1"/>
  <c r="D16" i="102" s="1"/>
  <c r="E12" i="102" l="1"/>
  <c r="E13" i="102" s="1"/>
  <c r="E15" i="102" s="1"/>
  <c r="E16" i="102" s="1"/>
  <c r="E3" i="102"/>
  <c r="E4" i="102" s="1"/>
  <c r="E6" i="102" s="1"/>
  <c r="E7" i="102" s="1"/>
  <c r="G160" i="82" l="1"/>
  <c r="D166" i="82"/>
  <c r="F166" i="82" l="1"/>
  <c r="C166" i="82"/>
  <c r="C160" i="82"/>
  <c r="E166" i="82"/>
  <c r="G166" i="82" l="1"/>
  <c r="H56" i="78" l="1"/>
  <c r="H37" i="78"/>
  <c r="J8" i="78" l="1"/>
  <c r="H8" i="78"/>
  <c r="L1832" i="6"/>
  <c r="L1841" i="6" l="1"/>
  <c r="C57" i="78" l="1"/>
  <c r="C9" i="78"/>
  <c r="C62" i="78" l="1"/>
  <c r="C15" i="78"/>
  <c r="G9" i="78"/>
  <c r="G57" i="78"/>
  <c r="H57" i="78" s="1"/>
  <c r="C10" i="78"/>
  <c r="G62" i="78" l="1"/>
  <c r="J9" i="78"/>
  <c r="H9" i="78"/>
  <c r="E15" i="78"/>
  <c r="E62" i="78"/>
  <c r="D15" i="78"/>
  <c r="D62" i="78"/>
  <c r="G10" i="78"/>
  <c r="H10" i="78" s="1"/>
  <c r="F15" i="78" l="1"/>
  <c r="G15" i="78" s="1"/>
  <c r="F62" i="78"/>
  <c r="H62" i="78" s="1"/>
  <c r="J11" i="78" l="1"/>
  <c r="H15" i="78"/>
  <c r="G204" i="82" l="1"/>
  <c r="G205" i="82" s="1"/>
  <c r="G206" i="82" s="1"/>
  <c r="P72" i="66" l="1"/>
  <c r="P93" i="66" s="1"/>
  <c r="T72" i="66" l="1"/>
  <c r="T93" i="66" s="1"/>
  <c r="V75" i="66"/>
  <c r="V96" i="66" s="1"/>
  <c r="S75" i="66"/>
  <c r="S96" i="66" s="1"/>
  <c r="V72" i="66"/>
  <c r="V93" i="66" s="1"/>
  <c r="R75" i="66"/>
  <c r="R96" i="66" s="1"/>
  <c r="S72" i="66"/>
  <c r="S93" i="66" s="1"/>
  <c r="U72" i="66"/>
  <c r="U93" i="66" s="1"/>
  <c r="R72" i="66"/>
  <c r="R93" i="66" s="1"/>
  <c r="T75" i="66"/>
  <c r="T96" i="66" s="1"/>
  <c r="U75" i="66"/>
  <c r="U96" i="66" s="1"/>
  <c r="N75" i="66"/>
  <c r="N96" i="66" s="1"/>
  <c r="E72" i="66"/>
  <c r="E93" i="66" s="1"/>
  <c r="K75" i="66"/>
  <c r="K96" i="66" s="1"/>
  <c r="M75" i="66"/>
  <c r="M96" i="66" s="1"/>
  <c r="L75" i="66"/>
  <c r="L96" i="66" s="1"/>
  <c r="K72" i="66"/>
  <c r="K93" i="66" s="1"/>
  <c r="N72" i="66"/>
  <c r="N93" i="66" s="1"/>
  <c r="E75" i="66"/>
  <c r="E96" i="66" s="1"/>
  <c r="P75" i="66"/>
  <c r="P96" i="66" s="1"/>
  <c r="O75" i="66"/>
  <c r="O96" i="66" s="1"/>
  <c r="E79" i="66"/>
  <c r="E100" i="66" s="1"/>
  <c r="E78" i="66"/>
  <c r="E99" i="66" s="1"/>
  <c r="E80" i="66"/>
  <c r="E101" i="66" s="1"/>
  <c r="G79" i="66"/>
  <c r="G100" i="66" s="1"/>
  <c r="G78" i="66"/>
  <c r="G99" i="66" s="1"/>
  <c r="G80" i="66"/>
  <c r="G101" i="66" s="1"/>
  <c r="F79" i="66"/>
  <c r="F100" i="66" s="1"/>
  <c r="F78" i="66"/>
  <c r="F99" i="66" s="1"/>
  <c r="F80" i="66"/>
  <c r="F101" i="66" s="1"/>
  <c r="G75" i="66"/>
  <c r="G96" i="66" s="1"/>
  <c r="J72" i="66"/>
  <c r="J93" i="66" s="1"/>
  <c r="H72" i="66"/>
  <c r="H93" i="66" s="1"/>
  <c r="I72" i="66"/>
  <c r="I93" i="66" s="1"/>
  <c r="F72" i="66"/>
  <c r="F93" i="66" s="1"/>
  <c r="F75" i="66"/>
  <c r="F96" i="66" s="1"/>
  <c r="I75" i="66"/>
  <c r="I96" i="66" s="1"/>
  <c r="J75" i="66"/>
  <c r="J96" i="66" s="1"/>
  <c r="H75" i="66"/>
  <c r="H96" i="66" s="1"/>
  <c r="G72" i="66"/>
  <c r="G93" i="66" s="1"/>
  <c r="L72" i="66"/>
  <c r="L93" i="66" s="1"/>
  <c r="M72" i="66"/>
  <c r="M93" i="66" s="1"/>
  <c r="O72" i="66"/>
  <c r="O93" i="66" s="1"/>
  <c r="I78" i="66"/>
  <c r="I99" i="66" s="1"/>
  <c r="I79" i="66"/>
  <c r="I100" i="66" s="1"/>
  <c r="I80" i="66"/>
  <c r="I101" i="66" s="1"/>
  <c r="H78" i="66"/>
  <c r="H99" i="66" s="1"/>
  <c r="H80" i="66"/>
  <c r="H101" i="66" s="1"/>
  <c r="H79" i="66"/>
  <c r="H100" i="66" s="1"/>
  <c r="J80" i="66"/>
  <c r="J101" i="66" s="1"/>
  <c r="J78" i="66"/>
  <c r="J99" i="66" s="1"/>
  <c r="J79" i="66"/>
  <c r="J100" i="66" s="1"/>
  <c r="Q72" i="66"/>
  <c r="Q93" i="66" s="1"/>
  <c r="Q75" i="66"/>
  <c r="Q96" i="66" s="1"/>
  <c r="X75" i="66"/>
  <c r="X96" i="66" s="1"/>
  <c r="W75" i="66"/>
  <c r="W96" i="66" s="1"/>
  <c r="Z75" i="66"/>
  <c r="Z96" i="66" s="1"/>
  <c r="AB75" i="66"/>
  <c r="AB96" i="66" s="1"/>
  <c r="Y75" i="66"/>
  <c r="Y96" i="66" s="1"/>
  <c r="AA75" i="66"/>
  <c r="AA96" i="66" s="1"/>
  <c r="R89" i="66"/>
  <c r="U89" i="66"/>
  <c r="C27" i="82" l="1"/>
  <c r="S79" i="66"/>
  <c r="S100" i="66" s="1"/>
  <c r="V78" i="66"/>
  <c r="V99" i="66" s="1"/>
  <c r="Y74" i="66"/>
  <c r="Y95" i="66" s="1"/>
  <c r="AA74" i="66"/>
  <c r="AA95" i="66" s="1"/>
  <c r="AB74" i="66"/>
  <c r="AB95" i="66" s="1"/>
  <c r="X74" i="66"/>
  <c r="X95" i="66" s="1"/>
  <c r="Y76" i="66"/>
  <c r="Y97" i="66" s="1"/>
  <c r="AA76" i="66"/>
  <c r="AA97" i="66" s="1"/>
  <c r="AB76" i="66"/>
  <c r="AB97" i="66" s="1"/>
  <c r="Q74" i="66"/>
  <c r="Q95" i="66" s="1"/>
  <c r="W76" i="66"/>
  <c r="W97" i="66" s="1"/>
  <c r="Z76" i="66"/>
  <c r="Z97" i="66" s="1"/>
  <c r="Q76" i="66"/>
  <c r="Q97" i="66" s="1"/>
  <c r="X76" i="66"/>
  <c r="X97" i="66" s="1"/>
  <c r="L79" i="66"/>
  <c r="L100" i="66" s="1"/>
  <c r="L78" i="66"/>
  <c r="L99" i="66" s="1"/>
  <c r="L80" i="66"/>
  <c r="L101" i="66" s="1"/>
  <c r="M78" i="66"/>
  <c r="M99" i="66" s="1"/>
  <c r="M80" i="66"/>
  <c r="M101" i="66" s="1"/>
  <c r="M79" i="66"/>
  <c r="M100" i="66" s="1"/>
  <c r="K79" i="66"/>
  <c r="K100" i="66" s="1"/>
  <c r="K80" i="66"/>
  <c r="K101" i="66" s="1"/>
  <c r="K78" i="66"/>
  <c r="K99" i="66" s="1"/>
  <c r="G76" i="66"/>
  <c r="G97" i="66" s="1"/>
  <c r="H74" i="66"/>
  <c r="H95" i="66" s="1"/>
  <c r="F74" i="66"/>
  <c r="F95" i="66" s="1"/>
  <c r="J74" i="66"/>
  <c r="J95" i="66" s="1"/>
  <c r="I74" i="66"/>
  <c r="I95" i="66" s="1"/>
  <c r="I76" i="66"/>
  <c r="I97" i="66" s="1"/>
  <c r="F76" i="66"/>
  <c r="F97" i="66" s="1"/>
  <c r="H76" i="66"/>
  <c r="H97" i="66" s="1"/>
  <c r="G74" i="66"/>
  <c r="J76" i="66"/>
  <c r="J97" i="66" s="1"/>
  <c r="P76" i="66"/>
  <c r="P97" i="66" s="1"/>
  <c r="L74" i="66"/>
  <c r="L95" i="66" s="1"/>
  <c r="T74" i="66"/>
  <c r="T95" i="66" s="1"/>
  <c r="R74" i="66"/>
  <c r="R95" i="66" s="1"/>
  <c r="O74" i="66"/>
  <c r="O95" i="66" s="1"/>
  <c r="M74" i="66"/>
  <c r="M95" i="66" s="1"/>
  <c r="N74" i="66"/>
  <c r="N95" i="66" s="1"/>
  <c r="M76" i="66"/>
  <c r="M97" i="66" s="1"/>
  <c r="K74" i="66"/>
  <c r="K95" i="66" s="1"/>
  <c r="N76" i="66"/>
  <c r="N97" i="66" s="1"/>
  <c r="O76" i="66"/>
  <c r="K76" i="66"/>
  <c r="K97" i="66" s="1"/>
  <c r="E74" i="66"/>
  <c r="E95" i="66" s="1"/>
  <c r="S74" i="66"/>
  <c r="S95" i="66" s="1"/>
  <c r="V76" i="66"/>
  <c r="V97" i="66" s="1"/>
  <c r="U76" i="66"/>
  <c r="U97" i="66" s="1"/>
  <c r="S76" i="66"/>
  <c r="S97" i="66" s="1"/>
  <c r="U74" i="66"/>
  <c r="U95" i="66" s="1"/>
  <c r="T76" i="66"/>
  <c r="T97" i="66" s="1"/>
  <c r="L76" i="66"/>
  <c r="L97" i="66" s="1"/>
  <c r="E76" i="66"/>
  <c r="E97" i="66" s="1"/>
  <c r="P74" i="66"/>
  <c r="P95" i="66" s="1"/>
  <c r="V74" i="66"/>
  <c r="V95" i="66" s="1"/>
  <c r="R76" i="66"/>
  <c r="R97" i="66" s="1"/>
  <c r="O80" i="66"/>
  <c r="O101" i="66" s="1"/>
  <c r="O79" i="66"/>
  <c r="O100" i="66" s="1"/>
  <c r="O78" i="66"/>
  <c r="O99" i="66" s="1"/>
  <c r="P80" i="66"/>
  <c r="P101" i="66" s="1"/>
  <c r="P79" i="66"/>
  <c r="P78" i="66"/>
  <c r="P99" i="66" s="1"/>
  <c r="N78" i="66"/>
  <c r="N99" i="66" s="1"/>
  <c r="N80" i="66"/>
  <c r="N101" i="66" s="1"/>
  <c r="N79" i="66"/>
  <c r="N100" i="66" s="1"/>
  <c r="T79" i="66"/>
  <c r="T100" i="66" s="1"/>
  <c r="T80" i="66"/>
  <c r="T101" i="66" s="1"/>
  <c r="T78" i="66"/>
  <c r="T99" i="66" s="1"/>
  <c r="C351" i="82"/>
  <c r="C354" i="82"/>
  <c r="R80" i="66"/>
  <c r="R101" i="66" s="1"/>
  <c r="R79" i="66"/>
  <c r="R100" i="66" s="1"/>
  <c r="R78" i="66"/>
  <c r="R99" i="66" s="1"/>
  <c r="U78" i="66"/>
  <c r="U99" i="66" s="1"/>
  <c r="U79" i="66"/>
  <c r="U100" i="66" s="1"/>
  <c r="U80" i="66"/>
  <c r="U101" i="66" s="1"/>
  <c r="ID119" i="66"/>
  <c r="TZ119" i="66"/>
  <c r="AU119" i="66"/>
  <c r="AE119" i="66"/>
  <c r="ACH119" i="66"/>
  <c r="ZJ119" i="66"/>
  <c r="FP119" i="66"/>
  <c r="VM119" i="66"/>
  <c r="OX119" i="66"/>
  <c r="NW119" i="66"/>
  <c r="SG119" i="66"/>
  <c r="CA119" i="66"/>
  <c r="YI119" i="66"/>
  <c r="E119" i="66"/>
  <c r="RN119" i="66"/>
  <c r="TN119" i="66"/>
  <c r="UK119" i="66"/>
  <c r="RD119" i="66"/>
  <c r="OJ119" i="66"/>
  <c r="MX119" i="66"/>
  <c r="TQ119" i="66"/>
  <c r="AAY119" i="66"/>
  <c r="FA119" i="66"/>
  <c r="TW119" i="66"/>
  <c r="YX119" i="66"/>
  <c r="PS119" i="66"/>
  <c r="DP119" i="66"/>
  <c r="RU119" i="66"/>
  <c r="HG119" i="66"/>
  <c r="NG119" i="66"/>
  <c r="WQ119" i="66"/>
  <c r="ABD119" i="66"/>
  <c r="UZ119" i="66"/>
  <c r="ABQ119" i="66"/>
  <c r="HH119" i="66"/>
  <c r="XW119" i="66"/>
  <c r="IB119" i="66"/>
  <c r="RC119" i="66"/>
  <c r="WG119" i="66"/>
  <c r="ZI119" i="66"/>
  <c r="OV119" i="66"/>
  <c r="DB119" i="66"/>
  <c r="SW119" i="66"/>
  <c r="DW119" i="66"/>
  <c r="XY119" i="66"/>
  <c r="ACA119" i="66"/>
  <c r="NX119" i="66"/>
  <c r="H119" i="66"/>
  <c r="QU119" i="66"/>
  <c r="VR119" i="66"/>
  <c r="EG119" i="66"/>
  <c r="SC119" i="66"/>
  <c r="TU119" i="66"/>
  <c r="MV119" i="66"/>
  <c r="WR119" i="66"/>
  <c r="LC119" i="66"/>
  <c r="ZE119" i="66"/>
  <c r="CJ119" i="66"/>
  <c r="NB119" i="66"/>
  <c r="WI119" i="66"/>
  <c r="YQ119" i="66"/>
  <c r="MR119" i="66"/>
  <c r="QE119" i="66"/>
  <c r="XN119" i="66"/>
  <c r="ZK119" i="66"/>
  <c r="UO119" i="66"/>
  <c r="OS119" i="66"/>
  <c r="DR119" i="66"/>
  <c r="RQ119" i="66"/>
  <c r="NY119" i="66"/>
  <c r="DL119" i="66"/>
  <c r="QQ119" i="66"/>
  <c r="XV119" i="66"/>
  <c r="IK119" i="66"/>
  <c r="RZ119" i="66"/>
  <c r="U119" i="66"/>
  <c r="KE119" i="66"/>
  <c r="ET119" i="66"/>
  <c r="UE119" i="66"/>
  <c r="AAW119" i="66"/>
  <c r="RP119" i="66"/>
  <c r="HL119" i="66"/>
  <c r="FI119" i="66"/>
  <c r="FY119" i="66"/>
  <c r="OY119" i="66"/>
  <c r="HN119" i="66"/>
  <c r="ZW119" i="66"/>
  <c r="YY119" i="66"/>
  <c r="QB119" i="66"/>
  <c r="AAZ119" i="66"/>
  <c r="YF119" i="66"/>
  <c r="WT119" i="66"/>
  <c r="FM119" i="66"/>
  <c r="JQ119" i="66"/>
  <c r="EN119" i="66"/>
  <c r="Y119" i="66"/>
  <c r="LE119" i="66"/>
  <c r="IZ119" i="66"/>
  <c r="JA119" i="66"/>
  <c r="SL119" i="66"/>
  <c r="JR119" i="66"/>
  <c r="PU119" i="66"/>
  <c r="YJ119" i="66"/>
  <c r="OA119" i="66"/>
  <c r="JU119" i="66"/>
  <c r="EO119" i="66"/>
  <c r="RM119" i="66"/>
  <c r="BZ119" i="66"/>
  <c r="FF119" i="66"/>
  <c r="KD119" i="66"/>
  <c r="TX119" i="66"/>
  <c r="QL119" i="66"/>
  <c r="S119" i="66"/>
  <c r="DQ119" i="66"/>
  <c r="FR119" i="66"/>
  <c r="EF119" i="66"/>
  <c r="ABF119" i="66"/>
  <c r="DD119" i="66"/>
  <c r="NN119" i="66"/>
  <c r="WB119" i="66"/>
  <c r="UJ119" i="66"/>
  <c r="LS119" i="66"/>
  <c r="WF119" i="66"/>
  <c r="ABM119" i="66"/>
  <c r="GW119" i="66"/>
  <c r="AJ119" i="66"/>
  <c r="KM119" i="66"/>
  <c r="TT119" i="66"/>
  <c r="QK119" i="66"/>
  <c r="GN119" i="66"/>
  <c r="CI119" i="66"/>
  <c r="RO119" i="66"/>
  <c r="EJ119" i="66"/>
  <c r="SM119" i="66"/>
  <c r="ZL119" i="66"/>
  <c r="K119" i="66"/>
  <c r="HV119" i="66"/>
  <c r="ACK119" i="66"/>
  <c r="IH119" i="66"/>
  <c r="AAI119" i="66"/>
  <c r="JK119" i="66"/>
  <c r="PG119" i="66"/>
  <c r="NK119" i="66"/>
  <c r="YK119" i="66"/>
  <c r="DK119" i="66"/>
  <c r="JT119" i="66"/>
  <c r="ZC119" i="66"/>
  <c r="JX119" i="66"/>
  <c r="AH119" i="66"/>
  <c r="ABS119" i="66"/>
  <c r="DG119" i="66"/>
  <c r="ABL119" i="66"/>
  <c r="DV119" i="66"/>
  <c r="KI119" i="66"/>
  <c r="NJ119" i="66"/>
  <c r="TE119" i="66"/>
  <c r="FX119" i="66"/>
  <c r="ZS119" i="66"/>
  <c r="CW119" i="66"/>
  <c r="XP119" i="66"/>
  <c r="HJ119" i="66"/>
  <c r="W119" i="66"/>
  <c r="ZD119" i="66"/>
  <c r="MY119" i="66"/>
  <c r="ABK119" i="66"/>
  <c r="IA119" i="66"/>
  <c r="CQ119" i="66"/>
  <c r="DY119" i="66"/>
  <c r="LW119" i="66"/>
  <c r="RJ119" i="66"/>
  <c r="FG119" i="66"/>
  <c r="BQ119" i="66"/>
  <c r="RY119" i="66"/>
  <c r="QG119" i="66"/>
  <c r="ABE119" i="66"/>
  <c r="ZA119" i="66"/>
  <c r="RF119" i="66"/>
  <c r="TO119" i="66"/>
  <c r="KG119" i="66"/>
  <c r="LB119" i="66"/>
  <c r="IL119" i="66"/>
  <c r="GV119" i="66"/>
  <c r="IS119" i="66"/>
  <c r="OD119" i="66"/>
  <c r="KX119" i="66"/>
  <c r="GF119" i="66"/>
  <c r="BU119" i="66"/>
  <c r="GI119" i="66"/>
  <c r="VY119" i="66"/>
  <c r="MP119" i="66"/>
  <c r="VH119" i="66"/>
  <c r="LP119" i="66"/>
  <c r="HT119" i="66"/>
  <c r="ABN119" i="66"/>
  <c r="MJ119" i="66"/>
  <c r="ST119" i="66"/>
  <c r="PP119" i="66"/>
  <c r="NZ119" i="66"/>
  <c r="UP119" i="66"/>
  <c r="VK119" i="66"/>
  <c r="JE119" i="66"/>
  <c r="EA119" i="66"/>
  <c r="QY119" i="66"/>
  <c r="XL119" i="66"/>
  <c r="KJ119" i="66"/>
  <c r="RX119" i="66"/>
  <c r="GT119" i="66"/>
  <c r="TG119" i="66"/>
  <c r="ZQ119" i="66"/>
  <c r="OF119" i="66"/>
  <c r="VT119" i="66"/>
  <c r="BL119" i="66"/>
  <c r="ABB119" i="66"/>
  <c r="RR119" i="66"/>
  <c r="VJ119" i="66"/>
  <c r="QH119" i="66"/>
  <c r="KR119" i="66"/>
  <c r="FJ119" i="66"/>
  <c r="PR119" i="66"/>
  <c r="QM119" i="66"/>
  <c r="TK119" i="66"/>
  <c r="GP119" i="66"/>
  <c r="RA119" i="66"/>
  <c r="HO119" i="66"/>
  <c r="FK119" i="66"/>
  <c r="ABW119" i="66"/>
  <c r="QP119" i="66"/>
  <c r="LF119" i="66"/>
  <c r="IU119" i="66"/>
  <c r="IC119" i="66"/>
  <c r="QV119" i="66"/>
  <c r="ACD119" i="66"/>
  <c r="YP119" i="66"/>
  <c r="MT119" i="66"/>
  <c r="SH119" i="66"/>
  <c r="LJ119" i="66"/>
  <c r="ER119" i="66"/>
  <c r="CX119" i="66"/>
  <c r="NF119" i="66"/>
  <c r="LO119" i="66"/>
  <c r="EV119" i="66"/>
  <c r="SX119" i="66"/>
  <c r="XM119" i="66"/>
  <c r="I119" i="66"/>
  <c r="MU119" i="66"/>
  <c r="IO119" i="66"/>
  <c r="AAL119" i="66"/>
  <c r="GX119" i="66"/>
  <c r="FO119" i="66"/>
  <c r="TC119" i="66"/>
  <c r="CY119" i="66"/>
  <c r="AA119" i="66"/>
  <c r="HX119" i="66"/>
  <c r="OQ119" i="66"/>
  <c r="AAG119" i="66"/>
  <c r="CD119" i="66"/>
  <c r="JN119" i="66"/>
  <c r="PB119" i="66"/>
  <c r="XT119" i="66"/>
  <c r="YR119" i="66"/>
  <c r="ZN119" i="66"/>
  <c r="PN119" i="66"/>
  <c r="YA119" i="66"/>
  <c r="BS119" i="66"/>
  <c r="AL119" i="66"/>
  <c r="OT119" i="66"/>
  <c r="QS119" i="66"/>
  <c r="YG119" i="66"/>
  <c r="KP119" i="66"/>
  <c r="OM119" i="66"/>
  <c r="IP119" i="66"/>
  <c r="DF119" i="66"/>
  <c r="QZ119" i="66"/>
  <c r="NA119" i="66"/>
  <c r="XE119" i="66"/>
  <c r="KK119" i="66"/>
  <c r="AAX119" i="66"/>
  <c r="AAU119" i="66"/>
  <c r="OC119" i="66"/>
  <c r="RS119" i="66"/>
  <c r="YO119" i="66"/>
  <c r="YV119" i="66"/>
  <c r="FQ119" i="66"/>
  <c r="AZ119" i="66"/>
  <c r="VE119" i="66"/>
  <c r="GJ119" i="66"/>
  <c r="XX119" i="66"/>
  <c r="VD119" i="66"/>
  <c r="TR119" i="66"/>
  <c r="TY119" i="66"/>
  <c r="FT119" i="66"/>
  <c r="UF119" i="66"/>
  <c r="PZ119" i="66"/>
  <c r="CB119" i="66"/>
  <c r="ABA119" i="66"/>
  <c r="XR119" i="66"/>
  <c r="ABU119" i="66"/>
  <c r="RH119" i="66"/>
  <c r="SI119" i="66"/>
  <c r="AAE119" i="66"/>
  <c r="IR119" i="66"/>
  <c r="ABC119" i="66"/>
  <c r="GQ119" i="66"/>
  <c r="MB119" i="66"/>
  <c r="OU119" i="66"/>
  <c r="CF119" i="66"/>
  <c r="AAA119" i="66"/>
  <c r="ZZ119" i="66"/>
  <c r="AO119" i="66"/>
  <c r="XA119" i="66"/>
  <c r="SK119" i="66"/>
  <c r="AI119" i="66"/>
  <c r="ZY119" i="66"/>
  <c r="FU119" i="66"/>
  <c r="OW119" i="66"/>
  <c r="YU119" i="66"/>
  <c r="GE119" i="66"/>
  <c r="ABI119" i="66"/>
  <c r="XU119" i="66"/>
  <c r="PJ119" i="66"/>
  <c r="BC119" i="66"/>
  <c r="AAJ119" i="66"/>
  <c r="ABT119" i="66"/>
  <c r="UI119" i="66"/>
  <c r="IF119" i="66"/>
  <c r="YS119" i="66"/>
  <c r="WA119" i="66"/>
  <c r="CU119" i="66"/>
  <c r="SP119" i="66"/>
  <c r="UQ119" i="66"/>
  <c r="PX119" i="66"/>
  <c r="NR119" i="66"/>
  <c r="AW119" i="66"/>
  <c r="P119" i="66"/>
  <c r="YN119" i="66"/>
  <c r="ABR119" i="66"/>
  <c r="UU119" i="66"/>
  <c r="WO119" i="66"/>
  <c r="SR119" i="66"/>
  <c r="EX119" i="66"/>
  <c r="WW119" i="66"/>
  <c r="PH119" i="66"/>
  <c r="DC119" i="66"/>
  <c r="WM119" i="66"/>
  <c r="VF119" i="66"/>
  <c r="SJ119" i="66"/>
  <c r="JG119" i="66"/>
  <c r="VG119" i="66"/>
  <c r="XB119" i="66"/>
  <c r="CP119" i="66"/>
  <c r="YD119" i="66"/>
  <c r="SE119" i="66"/>
  <c r="CH119" i="66"/>
  <c r="IJ119" i="66"/>
  <c r="GO119" i="66"/>
  <c r="MH119" i="66"/>
  <c r="OG119" i="66"/>
  <c r="BB119" i="66"/>
  <c r="BN119" i="66"/>
  <c r="TB119" i="66"/>
  <c r="QI119" i="66"/>
  <c r="FV119" i="66"/>
  <c r="ACJ119" i="66"/>
  <c r="WY119" i="66"/>
  <c r="XQ119" i="66"/>
  <c r="OO119" i="66"/>
  <c r="JO119" i="66"/>
  <c r="DI119" i="66"/>
  <c r="IY119" i="66"/>
  <c r="ZH119" i="66"/>
  <c r="YT119" i="66"/>
  <c r="QJ119" i="66"/>
  <c r="JL119" i="66"/>
  <c r="ZF119" i="66"/>
  <c r="EK119" i="66"/>
  <c r="CL119" i="66"/>
  <c r="AS119" i="66"/>
  <c r="MQ119" i="66"/>
  <c r="ACI119" i="66"/>
  <c r="JF119" i="66"/>
  <c r="LK119" i="66"/>
  <c r="DJ119" i="66"/>
  <c r="BK119" i="66"/>
  <c r="FB119" i="66"/>
  <c r="OE119" i="66"/>
  <c r="US119" i="66"/>
  <c r="JJ119" i="66"/>
  <c r="JM119" i="66"/>
  <c r="SU119" i="66"/>
  <c r="SB119" i="66"/>
  <c r="SV119" i="66"/>
  <c r="FC119" i="66"/>
  <c r="HQ119" i="66"/>
  <c r="UH119" i="66"/>
  <c r="YC119" i="66"/>
  <c r="ZG119" i="66"/>
  <c r="AAV119" i="66"/>
  <c r="HS119" i="66"/>
  <c r="NO119" i="66"/>
  <c r="J119" i="66"/>
  <c r="BO119" i="66"/>
  <c r="AX119" i="66"/>
  <c r="VW119" i="66"/>
  <c r="FL119" i="66"/>
  <c r="LR119" i="66"/>
  <c r="SQ119" i="66"/>
  <c r="TF119" i="66"/>
  <c r="PQ119" i="66"/>
  <c r="ED119" i="66"/>
  <c r="ABX119" i="66"/>
  <c r="XJ119" i="66"/>
  <c r="WJ119" i="66"/>
  <c r="UW119" i="66"/>
  <c r="ND119" i="66"/>
  <c r="JB119" i="66"/>
  <c r="NQ119" i="66"/>
  <c r="GD119" i="66"/>
  <c r="PL119" i="66"/>
  <c r="AAK119" i="66"/>
  <c r="DO119" i="66"/>
  <c r="GB119" i="66"/>
  <c r="PT119" i="66"/>
  <c r="AAD119" i="66"/>
  <c r="CC119" i="66"/>
  <c r="GR119" i="66"/>
  <c r="EL119" i="66"/>
  <c r="TA119" i="66"/>
  <c r="HP119" i="66"/>
  <c r="T119" i="66"/>
  <c r="WH119" i="66"/>
  <c r="TD119" i="66"/>
  <c r="GY119" i="66"/>
  <c r="KS119" i="66"/>
  <c r="UA119" i="66"/>
  <c r="ABO119" i="66"/>
  <c r="ABG119" i="66"/>
  <c r="SO119" i="66"/>
  <c r="UM119" i="66"/>
  <c r="ABV119" i="66"/>
  <c r="JC119" i="66"/>
  <c r="WZ119" i="66"/>
  <c r="MA119" i="66"/>
  <c r="AAP119" i="66"/>
  <c r="ABY119" i="66"/>
  <c r="HF119" i="66"/>
  <c r="MS119" i="66"/>
  <c r="BY119" i="66"/>
  <c r="RV119" i="66"/>
  <c r="BM119" i="66"/>
  <c r="ZR119" i="66"/>
  <c r="OB119" i="66"/>
  <c r="LH119" i="66"/>
  <c r="JV119" i="66"/>
  <c r="AG119" i="66"/>
  <c r="ZB119" i="66"/>
  <c r="VX119" i="66"/>
  <c r="WU119" i="66"/>
  <c r="OP119" i="66"/>
  <c r="HI119" i="66"/>
  <c r="NV119" i="66"/>
  <c r="ACF119" i="66"/>
  <c r="XZ119" i="66"/>
  <c r="KB119" i="66"/>
  <c r="GM119" i="66"/>
  <c r="ABZ119" i="66"/>
  <c r="HK119" i="66"/>
  <c r="DM119" i="66"/>
  <c r="OH119" i="66"/>
  <c r="CN119" i="66"/>
  <c r="RI119" i="66"/>
  <c r="BA119" i="66"/>
  <c r="RK119" i="66"/>
  <c r="JZ119" i="66"/>
  <c r="R119" i="66"/>
  <c r="F119" i="66"/>
  <c r="AR119" i="66"/>
  <c r="KW119" i="66"/>
  <c r="AAT119" i="66"/>
  <c r="CG119" i="66"/>
  <c r="ZX119" i="66"/>
  <c r="WL119" i="66"/>
  <c r="OZ119" i="66"/>
  <c r="VQ119" i="66"/>
  <c r="AAM119" i="66"/>
  <c r="IV119" i="66"/>
  <c r="DU119" i="66"/>
  <c r="FH119" i="66"/>
  <c r="YW119" i="66"/>
  <c r="WP119" i="66"/>
  <c r="WV119" i="66"/>
  <c r="GZ119" i="66"/>
  <c r="AM119" i="66"/>
  <c r="NS119" i="66"/>
  <c r="TI119" i="66"/>
  <c r="XO119" i="66"/>
  <c r="EQ119" i="66"/>
  <c r="QA119" i="66"/>
  <c r="RW119" i="66"/>
  <c r="AAF119" i="66"/>
  <c r="KL119" i="66"/>
  <c r="DE119" i="66"/>
  <c r="VL119" i="66"/>
  <c r="SN119" i="66"/>
  <c r="PK119" i="66"/>
  <c r="DH119" i="66"/>
  <c r="ABH119" i="66"/>
  <c r="ME119" i="66"/>
  <c r="WC119" i="66"/>
  <c r="IX119" i="66"/>
  <c r="LU119" i="66"/>
  <c r="IM119" i="66"/>
  <c r="ZU119" i="66"/>
  <c r="V119" i="66"/>
  <c r="KN119" i="66"/>
  <c r="QX119" i="66"/>
  <c r="QT119" i="66"/>
  <c r="EB119" i="66"/>
  <c r="AP119" i="66"/>
  <c r="QN119" i="66"/>
  <c r="AQ119" i="66"/>
  <c r="MN119" i="66"/>
  <c r="MG119" i="66"/>
  <c r="DS119" i="66"/>
  <c r="SS119" i="66"/>
  <c r="LA119" i="66"/>
  <c r="RG119" i="66"/>
  <c r="HE119" i="66"/>
  <c r="Q119" i="66"/>
  <c r="HM119" i="66"/>
  <c r="LD119" i="66"/>
  <c r="BI119" i="66"/>
  <c r="JW119" i="66"/>
  <c r="PV119" i="66"/>
  <c r="VA119" i="66"/>
  <c r="XI119" i="66"/>
  <c r="PO119" i="66"/>
  <c r="RT119" i="66"/>
  <c r="GU119" i="66"/>
  <c r="ACB119" i="66"/>
  <c r="KC119" i="66"/>
  <c r="BP119" i="66"/>
  <c r="CK119" i="66"/>
  <c r="HU119" i="66"/>
  <c r="IW119" i="66"/>
  <c r="GC119" i="66"/>
  <c r="MI119" i="66"/>
  <c r="GG119" i="66"/>
  <c r="NE119" i="66"/>
  <c r="ZT119" i="66"/>
  <c r="OI119" i="66"/>
  <c r="IE119" i="66"/>
  <c r="TS119" i="66"/>
  <c r="CR119" i="66"/>
  <c r="UV119" i="66"/>
  <c r="BR119" i="66"/>
  <c r="FW119" i="66"/>
  <c r="ABP119" i="66"/>
  <c r="BW119" i="66"/>
  <c r="XD119" i="66"/>
  <c r="FE119" i="66"/>
  <c r="ZV119" i="66"/>
  <c r="YB119" i="66"/>
  <c r="AC119" i="66"/>
  <c r="ACE119" i="66"/>
  <c r="VP119" i="66"/>
  <c r="CM119" i="66"/>
  <c r="JY119" i="66"/>
  <c r="ZM119" i="66"/>
  <c r="ES119" i="66"/>
  <c r="YE119" i="66"/>
  <c r="SA119" i="66"/>
  <c r="EP119" i="66"/>
  <c r="NH119" i="66"/>
  <c r="JI119" i="66"/>
  <c r="HZ119" i="66"/>
  <c r="RE119" i="66"/>
  <c r="WE119" i="66"/>
  <c r="AT119" i="66"/>
  <c r="WN119" i="66"/>
  <c r="LI119" i="66"/>
  <c r="MF119" i="66"/>
  <c r="AAS119" i="66"/>
  <c r="MW119" i="66"/>
  <c r="LM119" i="66"/>
  <c r="GS119" i="66"/>
  <c r="NP119" i="66"/>
  <c r="UN119" i="66"/>
  <c r="MM119" i="66"/>
  <c r="AN119" i="66"/>
  <c r="AK119" i="66"/>
  <c r="PC119" i="66"/>
  <c r="ACG119" i="66"/>
  <c r="NC119" i="66"/>
  <c r="MC119" i="66"/>
  <c r="KA119" i="66"/>
  <c r="II119" i="66"/>
  <c r="QC119" i="66"/>
  <c r="ML119" i="66"/>
  <c r="JD119" i="66"/>
  <c r="KQ119" i="66"/>
  <c r="HW119" i="66"/>
  <c r="UY119" i="66"/>
  <c r="DA119" i="66"/>
  <c r="HB119" i="66"/>
  <c r="VC119" i="66"/>
  <c r="HY119" i="66"/>
  <c r="PI119" i="66"/>
  <c r="HR119" i="66"/>
  <c r="MK119" i="66"/>
  <c r="VI119" i="66"/>
  <c r="TH119" i="66"/>
  <c r="FN119" i="66"/>
  <c r="KY119" i="66"/>
  <c r="UC119" i="66"/>
  <c r="ZP119" i="66"/>
  <c r="KF119" i="66"/>
  <c r="Z119" i="66"/>
  <c r="JS119" i="66"/>
  <c r="PF119" i="66"/>
  <c r="RL119" i="66"/>
  <c r="MO119" i="66"/>
  <c r="DN119" i="66"/>
  <c r="QR119" i="66"/>
  <c r="DZ119" i="66"/>
  <c r="PM119" i="66"/>
  <c r="EH119" i="66"/>
  <c r="UT119" i="66"/>
  <c r="PY119" i="66"/>
  <c r="SD119" i="66"/>
  <c r="QW119" i="66"/>
  <c r="HC119" i="66"/>
  <c r="AY119" i="66"/>
  <c r="XS119" i="66"/>
  <c r="NI119" i="66"/>
  <c r="EM119" i="66"/>
  <c r="N119" i="66"/>
  <c r="G119" i="66"/>
  <c r="TJ119" i="66"/>
  <c r="VZ119" i="66"/>
  <c r="ACC119" i="66"/>
  <c r="BT119" i="66"/>
  <c r="MD119" i="66"/>
  <c r="BD119" i="66"/>
  <c r="ZO119" i="66"/>
  <c r="EW119" i="66"/>
  <c r="PE119" i="66"/>
  <c r="LX119" i="66"/>
  <c r="AAC119" i="66"/>
  <c r="XF119" i="66"/>
  <c r="UR119" i="66"/>
  <c r="WD119" i="66"/>
  <c r="YM119" i="66"/>
  <c r="KH119" i="66"/>
  <c r="UX119" i="66"/>
  <c r="LN119" i="66"/>
  <c r="CE119" i="66"/>
  <c r="O119" i="66"/>
  <c r="MZ119" i="66"/>
  <c r="IN119" i="66"/>
  <c r="FS119" i="66"/>
  <c r="ABJ119" i="66"/>
  <c r="TL119" i="66"/>
  <c r="AAR119" i="66"/>
  <c r="VO119" i="66"/>
  <c r="DX119" i="66"/>
  <c r="KO119" i="66"/>
  <c r="CV119" i="66"/>
  <c r="PA119" i="66"/>
  <c r="UD119" i="66"/>
  <c r="LT119" i="66"/>
  <c r="AAH119" i="66"/>
  <c r="AAQ119" i="66"/>
  <c r="XK119" i="66"/>
  <c r="JP119" i="66"/>
  <c r="AF119" i="66"/>
  <c r="BE119" i="66"/>
  <c r="IT119" i="66"/>
  <c r="LV119" i="66"/>
  <c r="VN119" i="66"/>
  <c r="EE119" i="66"/>
  <c r="M119" i="66"/>
  <c r="GK119" i="66"/>
  <c r="AAB119" i="66"/>
  <c r="EU119" i="66"/>
  <c r="BF119" i="66"/>
  <c r="JH119" i="66"/>
  <c r="NL119" i="66"/>
  <c r="SF119" i="66"/>
  <c r="LL119" i="66"/>
  <c r="VU119" i="66"/>
  <c r="WS119" i="66"/>
  <c r="LZ119" i="66"/>
  <c r="PD119" i="66"/>
  <c r="XC119" i="66"/>
  <c r="KU119" i="66"/>
  <c r="OL119" i="66"/>
  <c r="XG119" i="66"/>
  <c r="CZ119" i="66"/>
  <c r="TM119" i="66"/>
  <c r="IG119" i="66"/>
  <c r="TP119" i="66"/>
  <c r="PW119" i="66"/>
  <c r="QF119" i="66"/>
  <c r="ON119" i="66"/>
  <c r="WK119" i="66"/>
  <c r="BX119" i="66"/>
  <c r="YZ119" i="66"/>
  <c r="FD119" i="66"/>
  <c r="DT119" i="66"/>
  <c r="LY119" i="66"/>
  <c r="BJ119" i="66"/>
  <c r="VV119" i="66"/>
  <c r="CO119" i="66"/>
  <c r="GH119" i="66"/>
  <c r="AD119" i="66"/>
  <c r="YH119" i="66"/>
  <c r="NU119" i="66"/>
  <c r="BG119" i="66"/>
  <c r="WX119" i="66"/>
  <c r="OK119" i="66"/>
  <c r="OR119" i="66"/>
  <c r="GA119" i="66"/>
  <c r="NT119" i="66"/>
  <c r="KV119" i="66"/>
  <c r="CS119" i="66"/>
  <c r="L119" i="66"/>
  <c r="UB119" i="66"/>
  <c r="YL119" i="66"/>
  <c r="BH119" i="66"/>
  <c r="HA119" i="66"/>
  <c r="VB119" i="66"/>
  <c r="AAN119" i="66"/>
  <c r="LQ119" i="66"/>
  <c r="QD119" i="66"/>
  <c r="TV119" i="66"/>
  <c r="AB119" i="66"/>
  <c r="EI119" i="66"/>
  <c r="EY119" i="66"/>
  <c r="SZ119" i="66"/>
  <c r="IQ119" i="66"/>
  <c r="LG119" i="66"/>
  <c r="X119" i="66"/>
  <c r="BV119" i="66"/>
  <c r="AAO119" i="66"/>
  <c r="XH119" i="66"/>
  <c r="UL119" i="66"/>
  <c r="UG119" i="66"/>
  <c r="QO119" i="66"/>
  <c r="CT119" i="66"/>
  <c r="AV119" i="66"/>
  <c r="RB119" i="66"/>
  <c r="NM119" i="66"/>
  <c r="EZ119" i="66"/>
  <c r="GL119" i="66"/>
  <c r="EC119" i="66"/>
  <c r="VS119" i="66"/>
  <c r="SY119" i="66"/>
  <c r="FZ119" i="66"/>
  <c r="KT119" i="66"/>
  <c r="KZ119" i="66"/>
  <c r="HD119" i="66"/>
  <c r="Q80" i="66"/>
  <c r="Q101" i="66" s="1"/>
  <c r="Q78" i="66"/>
  <c r="Q99" i="66" s="1"/>
  <c r="Q79" i="66"/>
  <c r="Q100" i="66" s="1"/>
  <c r="V89" i="66"/>
  <c r="J89" i="66"/>
  <c r="I89" i="66"/>
  <c r="I107" i="66"/>
  <c r="F89" i="66"/>
  <c r="H89" i="66"/>
  <c r="O89" i="66"/>
  <c r="N89" i="66"/>
  <c r="M89" i="66"/>
  <c r="G89" i="66"/>
  <c r="L89" i="66"/>
  <c r="K89" i="66"/>
  <c r="P89" i="66"/>
  <c r="Q89" i="66"/>
  <c r="M68" i="66" l="1"/>
  <c r="M70" i="66"/>
  <c r="M91" i="66" s="1"/>
  <c r="I70" i="66"/>
  <c r="I91" i="66" s="1"/>
  <c r="I68" i="66"/>
  <c r="K68" i="66"/>
  <c r="K70" i="66"/>
  <c r="K91" i="66" s="1"/>
  <c r="G70" i="66"/>
  <c r="G91" i="66" s="1"/>
  <c r="G68" i="66"/>
  <c r="J70" i="66"/>
  <c r="J91" i="66" s="1"/>
  <c r="J68" i="66"/>
  <c r="H70" i="66"/>
  <c r="H91" i="66" s="1"/>
  <c r="H68" i="66"/>
  <c r="O70" i="66"/>
  <c r="O91" i="66" s="1"/>
  <c r="O68" i="66"/>
  <c r="L68" i="66"/>
  <c r="L70" i="66"/>
  <c r="L91" i="66" s="1"/>
  <c r="P68" i="66"/>
  <c r="P70" i="66"/>
  <c r="P91" i="66" s="1"/>
  <c r="N68" i="66"/>
  <c r="N70" i="66"/>
  <c r="N91" i="66" s="1"/>
  <c r="F70" i="66"/>
  <c r="F91" i="66" s="1"/>
  <c r="F68" i="66"/>
  <c r="S78" i="66"/>
  <c r="S99" i="66" s="1"/>
  <c r="S80" i="66"/>
  <c r="S101" i="66" s="1"/>
  <c r="V80" i="66"/>
  <c r="V101" i="66" s="1"/>
  <c r="V79" i="66"/>
  <c r="V100" i="66" s="1"/>
  <c r="X72" i="66"/>
  <c r="X93" i="66" s="1"/>
  <c r="Z72" i="66"/>
  <c r="Z93" i="66" s="1"/>
  <c r="AB72" i="66"/>
  <c r="AB93" i="66" s="1"/>
  <c r="AA72" i="66"/>
  <c r="AA93" i="66" s="1"/>
  <c r="Y72" i="66"/>
  <c r="Y93" i="66" s="1"/>
  <c r="Z74" i="66"/>
  <c r="Z95" i="66" s="1"/>
  <c r="P100" i="66"/>
  <c r="O97" i="66"/>
  <c r="GI120" i="66" s="1"/>
  <c r="G95" i="66"/>
  <c r="XV120" i="66"/>
  <c r="CM120" i="66"/>
  <c r="OA120" i="66"/>
  <c r="QI120" i="66"/>
  <c r="Z80" i="66"/>
  <c r="Z101" i="66" s="1"/>
  <c r="Z79" i="66"/>
  <c r="Z100" i="66" s="1"/>
  <c r="Z78" i="66"/>
  <c r="Z99" i="66" s="1"/>
  <c r="W80" i="66"/>
  <c r="W101" i="66" s="1"/>
  <c r="W79" i="66"/>
  <c r="W100" i="66" s="1"/>
  <c r="W78" i="66"/>
  <c r="W99" i="66" s="1"/>
  <c r="AA80" i="66"/>
  <c r="AA101" i="66" s="1"/>
  <c r="AA78" i="66"/>
  <c r="AA99" i="66" s="1"/>
  <c r="AA79" i="66"/>
  <c r="AA100" i="66" s="1"/>
  <c r="X78" i="66"/>
  <c r="X99" i="66" s="1"/>
  <c r="X79" i="66"/>
  <c r="X100" i="66" s="1"/>
  <c r="X80" i="66"/>
  <c r="X101" i="66" s="1"/>
  <c r="G351" i="82"/>
  <c r="G354" i="82"/>
  <c r="Y78" i="66"/>
  <c r="Y99" i="66" s="1"/>
  <c r="Y79" i="66"/>
  <c r="Y100" i="66" s="1"/>
  <c r="Y80" i="66"/>
  <c r="Y101" i="66" s="1"/>
  <c r="AB78" i="66"/>
  <c r="AB99" i="66" s="1"/>
  <c r="AB80" i="66"/>
  <c r="AB101" i="66" s="1"/>
  <c r="AB79" i="66"/>
  <c r="AB100" i="66" s="1"/>
  <c r="R107" i="66"/>
  <c r="E89" i="66"/>
  <c r="SJ120" i="66" l="1"/>
  <c r="ZK120" i="66"/>
  <c r="N86" i="66"/>
  <c r="N107" i="66" s="1"/>
  <c r="ACK120" i="66"/>
  <c r="WG120" i="66"/>
  <c r="NE120" i="66"/>
  <c r="JQ120" i="66"/>
  <c r="QG120" i="66"/>
  <c r="GN120" i="66"/>
  <c r="RT120" i="66"/>
  <c r="QJ120" i="66"/>
  <c r="JR120" i="66"/>
  <c r="QR120" i="66"/>
  <c r="ZQ120" i="66"/>
  <c r="XD120" i="66"/>
  <c r="MO120" i="66"/>
  <c r="BH120" i="66"/>
  <c r="FO120" i="66"/>
  <c r="K86" i="66"/>
  <c r="K107" i="66" s="1"/>
  <c r="SR120" i="66"/>
  <c r="AAL120" i="66"/>
  <c r="RH120" i="66"/>
  <c r="LW120" i="66"/>
  <c r="HY120" i="66"/>
  <c r="L86" i="66"/>
  <c r="L107" i="66" s="1"/>
  <c r="P86" i="66"/>
  <c r="P107" i="66" s="1"/>
  <c r="IC120" i="66"/>
  <c r="CN120" i="66"/>
  <c r="ABB120" i="66"/>
  <c r="EL120" i="66"/>
  <c r="ABS120" i="66"/>
  <c r="WC120" i="66"/>
  <c r="OS120" i="66"/>
  <c r="UQ120" i="66"/>
  <c r="KG120" i="66"/>
  <c r="CA120" i="66"/>
  <c r="ZY120" i="66"/>
  <c r="ES120" i="66"/>
  <c r="ZH120" i="66"/>
  <c r="XC120" i="66"/>
  <c r="YH120" i="66"/>
  <c r="WQ120" i="66"/>
  <c r="AM120" i="66"/>
  <c r="VM120" i="66"/>
  <c r="DQ120" i="66"/>
  <c r="DD120" i="66"/>
  <c r="YY120" i="66"/>
  <c r="QK120" i="66"/>
  <c r="CQ120" i="66"/>
  <c r="ABJ120" i="66"/>
  <c r="ZJ120" i="66"/>
  <c r="O86" i="66"/>
  <c r="O107" i="66" s="1"/>
  <c r="ABT120" i="66"/>
  <c r="NP120" i="66"/>
  <c r="HN120" i="66"/>
  <c r="SH120" i="66"/>
  <c r="MA120" i="66"/>
  <c r="DL120" i="66"/>
  <c r="AW120" i="66"/>
  <c r="AAW120" i="66"/>
  <c r="HU120" i="66"/>
  <c r="RU120" i="66"/>
  <c r="AAD120" i="66"/>
  <c r="ABN120" i="66"/>
  <c r="AAI120" i="66"/>
  <c r="JK120" i="66"/>
  <c r="GW120" i="66"/>
  <c r="AAG120" i="66"/>
  <c r="LD120" i="66"/>
  <c r="BV120" i="66"/>
  <c r="PO120" i="66"/>
  <c r="SZ120" i="66"/>
  <c r="UV120" i="66"/>
  <c r="VF120" i="66"/>
  <c r="VN120" i="66"/>
  <c r="TX120" i="66"/>
  <c r="G86" i="66"/>
  <c r="G107" i="66" s="1"/>
  <c r="CO120" i="66"/>
  <c r="KN120" i="66"/>
  <c r="CU120" i="66"/>
  <c r="GZ120" i="66"/>
  <c r="VX120" i="66"/>
  <c r="XN120" i="66"/>
  <c r="PN120" i="66"/>
  <c r="MZ120" i="66"/>
  <c r="NV120" i="66"/>
  <c r="ABQ120" i="66"/>
  <c r="PK120" i="66"/>
  <c r="VI120" i="66"/>
  <c r="BZ120" i="66"/>
  <c r="AAO120" i="66"/>
  <c r="YS120" i="66"/>
  <c r="O120" i="66"/>
  <c r="AAH120" i="66"/>
  <c r="VJ120" i="66"/>
  <c r="BM120" i="66"/>
  <c r="SK120" i="66"/>
  <c r="GK120" i="66"/>
  <c r="DT120" i="66"/>
  <c r="UC120" i="66"/>
  <c r="Q120" i="66"/>
  <c r="DF120" i="66"/>
  <c r="M86" i="66"/>
  <c r="M107" i="66" s="1"/>
  <c r="J86" i="66"/>
  <c r="J107" i="66" s="1"/>
  <c r="H86" i="66"/>
  <c r="H107" i="66" s="1"/>
  <c r="I86" i="66"/>
  <c r="F86" i="66"/>
  <c r="F107" i="66" s="1"/>
  <c r="E68" i="66"/>
  <c r="E70" i="66"/>
  <c r="E91" i="66" s="1"/>
  <c r="EX120" i="66"/>
  <c r="BN120" i="66"/>
  <c r="ZB120" i="66"/>
  <c r="JE120" i="66"/>
  <c r="CK120" i="66"/>
  <c r="OJ120" i="66"/>
  <c r="PM120" i="66"/>
  <c r="FJ120" i="66"/>
  <c r="GU120" i="66"/>
  <c r="HG120" i="66"/>
  <c r="RL120" i="66"/>
  <c r="AAJ120" i="66"/>
  <c r="IY120" i="66"/>
  <c r="UJ120" i="66"/>
  <c r="NK120" i="66"/>
  <c r="HF120" i="66"/>
  <c r="WJ120" i="66"/>
  <c r="T120" i="66"/>
  <c r="H120" i="66"/>
  <c r="XL120" i="66"/>
  <c r="UZ120" i="66"/>
  <c r="TG120" i="66"/>
  <c r="MU120" i="66"/>
  <c r="YR120" i="66"/>
  <c r="N120" i="66"/>
  <c r="SL120" i="66"/>
  <c r="RY120" i="66"/>
  <c r="GG120" i="66"/>
  <c r="UH120" i="66"/>
  <c r="QC120" i="66"/>
  <c r="IK120" i="66"/>
  <c r="BJ120" i="66"/>
  <c r="LH120" i="66"/>
  <c r="W120" i="66"/>
  <c r="SD120" i="66"/>
  <c r="NN120" i="66"/>
  <c r="RX120" i="66"/>
  <c r="TH120" i="66"/>
  <c r="KJ120" i="66"/>
  <c r="XB120" i="66"/>
  <c r="HX120" i="66"/>
  <c r="AAR120" i="66"/>
  <c r="DR120" i="66"/>
  <c r="WR120" i="66"/>
  <c r="MV120" i="66"/>
  <c r="RQ120" i="66"/>
  <c r="ZW120" i="66"/>
  <c r="TJ120" i="66"/>
  <c r="YJ120" i="66"/>
  <c r="MQ120" i="66"/>
  <c r="HC120" i="66"/>
  <c r="VV120" i="66"/>
  <c r="AAF120" i="66"/>
  <c r="OQ120" i="66"/>
  <c r="TV120" i="66"/>
  <c r="CJ120" i="66"/>
  <c r="AD120" i="66"/>
  <c r="FD120" i="66"/>
  <c r="IE120" i="66"/>
  <c r="UE120" i="66"/>
  <c r="BF120" i="66"/>
  <c r="SN120" i="66"/>
  <c r="AT120" i="66"/>
  <c r="WM120" i="66"/>
  <c r="JO120" i="66"/>
  <c r="RR120" i="66"/>
  <c r="GV120" i="66"/>
  <c r="QL120" i="66"/>
  <c r="IX120" i="66"/>
  <c r="IQ120" i="66"/>
  <c r="DJ120" i="66"/>
  <c r="AAX120" i="66"/>
  <c r="BI120" i="66"/>
  <c r="KA120" i="66"/>
  <c r="AAC120" i="66"/>
  <c r="EP120" i="66"/>
  <c r="YX120" i="66"/>
  <c r="AAU120" i="66"/>
  <c r="CF120" i="66"/>
  <c r="GD120" i="66"/>
  <c r="YD120" i="66"/>
  <c r="BL120" i="66"/>
  <c r="LV120" i="66"/>
  <c r="IM120" i="66"/>
  <c r="SW120" i="66"/>
  <c r="OC120" i="66"/>
  <c r="DO120" i="66"/>
  <c r="IN120" i="66"/>
  <c r="ABP120" i="66"/>
  <c r="CT120" i="66"/>
  <c r="TR120" i="66"/>
  <c r="I120" i="66"/>
  <c r="NU120" i="66"/>
  <c r="KM120" i="66"/>
  <c r="AR120" i="66"/>
  <c r="NX120" i="66"/>
  <c r="RP120" i="66"/>
  <c r="TF120" i="66"/>
  <c r="KL120" i="66"/>
  <c r="EU120" i="66"/>
  <c r="YG120" i="66"/>
  <c r="GM120" i="66"/>
  <c r="AB120" i="66"/>
  <c r="QO120" i="66"/>
  <c r="PW120" i="66"/>
  <c r="RJ120" i="66"/>
  <c r="IO120" i="66"/>
  <c r="PZ120" i="66"/>
  <c r="LM120" i="66"/>
  <c r="ME120" i="66"/>
  <c r="ED120" i="66"/>
  <c r="VB120" i="66"/>
  <c r="OY120" i="66"/>
  <c r="KV120" i="66"/>
  <c r="FX120" i="66"/>
  <c r="DK120" i="66"/>
  <c r="TQ120" i="66"/>
  <c r="W72" i="66"/>
  <c r="W93" i="66" s="1"/>
  <c r="W74" i="66"/>
  <c r="W95" i="66" s="1"/>
  <c r="JB118" i="66" s="1"/>
  <c r="BC120" i="66"/>
  <c r="MR120" i="66"/>
  <c r="WN120" i="66"/>
  <c r="EF120" i="66"/>
  <c r="TY120" i="66"/>
  <c r="JM120" i="66"/>
  <c r="NG120" i="66"/>
  <c r="FG120" i="66"/>
  <c r="QS120" i="66"/>
  <c r="PD120" i="66"/>
  <c r="TW120" i="66"/>
  <c r="HI120" i="66"/>
  <c r="QF120" i="66"/>
  <c r="PJ120" i="66"/>
  <c r="HB120" i="66"/>
  <c r="EI120" i="66"/>
  <c r="SQ120" i="66"/>
  <c r="AF120" i="66"/>
  <c r="KO120" i="66"/>
  <c r="MG120" i="66"/>
  <c r="EB120" i="66"/>
  <c r="KD120" i="66"/>
  <c r="YT120" i="66"/>
  <c r="XO120" i="66"/>
  <c r="VZ120" i="66"/>
  <c r="OR120" i="66"/>
  <c r="UU120" i="66"/>
  <c r="HE120" i="66"/>
  <c r="BR120" i="66"/>
  <c r="GJ120" i="66"/>
  <c r="PU120" i="66"/>
  <c r="UF120" i="66"/>
  <c r="AAV120" i="66"/>
  <c r="WW120" i="66"/>
  <c r="LC120" i="66"/>
  <c r="BB120" i="66"/>
  <c r="ABG120" i="66"/>
  <c r="EH120" i="66"/>
  <c r="MX120" i="66"/>
  <c r="YQ120" i="66"/>
  <c r="ZT120" i="66"/>
  <c r="HR120" i="66"/>
  <c r="ZN120" i="66"/>
  <c r="FT120" i="66"/>
  <c r="ID120" i="66"/>
  <c r="AAB120" i="66"/>
  <c r="ABA120" i="66"/>
  <c r="ZE120" i="66"/>
  <c r="WK120" i="66"/>
  <c r="ER120" i="66"/>
  <c r="CS120" i="66"/>
  <c r="NH120" i="66"/>
  <c r="HV120" i="66"/>
  <c r="DP120" i="66"/>
  <c r="QE120" i="66"/>
  <c r="ABF120" i="66"/>
  <c r="MH120" i="66"/>
  <c r="J120" i="66"/>
  <c r="SC120" i="66"/>
  <c r="JG120" i="66"/>
  <c r="ZI120" i="66"/>
  <c r="EZ120" i="66"/>
  <c r="KK120" i="66"/>
  <c r="ACA120" i="66"/>
  <c r="LF120" i="66"/>
  <c r="KZ120" i="66"/>
  <c r="AK120" i="66"/>
  <c r="PY120" i="66"/>
  <c r="KW120" i="66"/>
  <c r="NJ120" i="66"/>
  <c r="XY120" i="66"/>
  <c r="ABH120" i="66"/>
  <c r="ACB120" i="66"/>
  <c r="ABZ120" i="66"/>
  <c r="IS120" i="66"/>
  <c r="KR120" i="66"/>
  <c r="EK120" i="66"/>
  <c r="XH120" i="66"/>
  <c r="IF120" i="66"/>
  <c r="R120" i="66"/>
  <c r="DW120" i="66"/>
  <c r="MW120" i="66"/>
  <c r="EE120" i="66"/>
  <c r="HP120" i="66"/>
  <c r="YC120" i="66"/>
  <c r="CP120" i="66"/>
  <c r="IL120" i="66"/>
  <c r="XJ120" i="66"/>
  <c r="PP120" i="66"/>
  <c r="TS120" i="66"/>
  <c r="OU120" i="66"/>
  <c r="K120" i="66"/>
  <c r="TC120" i="66"/>
  <c r="OV120" i="66"/>
  <c r="JL120" i="66"/>
  <c r="BE120" i="66"/>
  <c r="IR120" i="66"/>
  <c r="SU120" i="66"/>
  <c r="X120" i="66"/>
  <c r="XQ120" i="66"/>
  <c r="VH120" i="66"/>
  <c r="GL120" i="66"/>
  <c r="CW120" i="66"/>
  <c r="UI120" i="66"/>
  <c r="QX120" i="66"/>
  <c r="IU120" i="66"/>
  <c r="ZV120" i="66"/>
  <c r="CL120" i="66"/>
  <c r="ML120" i="66"/>
  <c r="LP120" i="66"/>
  <c r="EV120" i="66"/>
  <c r="UD120" i="66"/>
  <c r="OX120" i="66"/>
  <c r="KF120" i="66"/>
  <c r="TM120" i="66"/>
  <c r="S120" i="66"/>
  <c r="YZ120" i="66"/>
  <c r="ACD120" i="66"/>
  <c r="EO120" i="66"/>
  <c r="QD120" i="66"/>
  <c r="NT120" i="66"/>
  <c r="AL120" i="66"/>
  <c r="CX120" i="66"/>
  <c r="TN120" i="66"/>
  <c r="CE120" i="66"/>
  <c r="XZ120" i="66"/>
  <c r="OT120" i="66"/>
  <c r="NM120" i="66"/>
  <c r="VQ120" i="66"/>
  <c r="ZM120" i="66"/>
  <c r="JI120" i="66"/>
  <c r="CG120" i="66"/>
  <c r="UY120" i="66"/>
  <c r="HK120" i="66"/>
  <c r="V120" i="66"/>
  <c r="US120" i="66"/>
  <c r="WA120" i="66"/>
  <c r="YN120" i="66"/>
  <c r="UR120" i="66"/>
  <c r="VS120" i="66"/>
  <c r="OZ120" i="66"/>
  <c r="ACJ120" i="66"/>
  <c r="KT120" i="66"/>
  <c r="EQ120" i="66"/>
  <c r="IH120" i="66"/>
  <c r="LX120" i="66"/>
  <c r="GQ120" i="66"/>
  <c r="LU120" i="66"/>
  <c r="ABX120" i="66"/>
  <c r="JW120" i="66"/>
  <c r="TZ120" i="66"/>
  <c r="NA120" i="66"/>
  <c r="PX120" i="66"/>
  <c r="CI120" i="66"/>
  <c r="AS120" i="66"/>
  <c r="CZ120" i="66"/>
  <c r="Z120" i="66"/>
  <c r="JH120" i="66"/>
  <c r="RD120" i="66"/>
  <c r="WP120" i="66"/>
  <c r="ACI120" i="66"/>
  <c r="ZU120" i="66"/>
  <c r="SB120" i="66"/>
  <c r="MI120" i="66"/>
  <c r="XW120" i="66"/>
  <c r="XK120" i="66"/>
  <c r="ABM120" i="66"/>
  <c r="AQ120" i="66"/>
  <c r="JB120" i="66"/>
  <c r="FF120" i="66"/>
  <c r="HJ120" i="66"/>
  <c r="KP120" i="66"/>
  <c r="UL120" i="66"/>
  <c r="LE120" i="66"/>
  <c r="NB120" i="66"/>
  <c r="HL120" i="66"/>
  <c r="OH120" i="66"/>
  <c r="KY120" i="66"/>
  <c r="VW120" i="66"/>
  <c r="KS120" i="66"/>
  <c r="VL120" i="66"/>
  <c r="WL120" i="66"/>
  <c r="Y120" i="66"/>
  <c r="PB120" i="66"/>
  <c r="HA120" i="66"/>
  <c r="HZ120" i="66"/>
  <c r="AAY120" i="66"/>
  <c r="JJ120" i="66"/>
  <c r="XT120" i="66"/>
  <c r="TO120" i="66"/>
  <c r="MS120" i="66"/>
  <c r="ZF120" i="66"/>
  <c r="PE120" i="66"/>
  <c r="HT120" i="66"/>
  <c r="AJ120" i="66"/>
  <c r="ACG120" i="66"/>
  <c r="BW120" i="66"/>
  <c r="PS120" i="66"/>
  <c r="ZG120" i="66"/>
  <c r="QY120" i="66"/>
  <c r="XA120" i="66"/>
  <c r="E120" i="66"/>
  <c r="AAP120" i="66"/>
  <c r="AAA120" i="66"/>
  <c r="OP120" i="66"/>
  <c r="MY120" i="66"/>
  <c r="YK120" i="66"/>
  <c r="HH120" i="66"/>
  <c r="GR120" i="66"/>
  <c r="FS120" i="66"/>
  <c r="LG120" i="66"/>
  <c r="UT120" i="66"/>
  <c r="JX120" i="66"/>
  <c r="ZD120" i="66"/>
  <c r="ABL120" i="66"/>
  <c r="WU120" i="66"/>
  <c r="TI120" i="66"/>
  <c r="RV120" i="66"/>
  <c r="QN120" i="66"/>
  <c r="OL120" i="66"/>
  <c r="SP120" i="66"/>
  <c r="JD120" i="66"/>
  <c r="VR120" i="66"/>
  <c r="FC120" i="66"/>
  <c r="WX120" i="66"/>
  <c r="VT120" i="66"/>
  <c r="ACE120" i="66"/>
  <c r="GB120" i="66"/>
  <c r="YL120" i="66"/>
  <c r="NF120" i="66"/>
  <c r="LZ120" i="66"/>
  <c r="U120" i="66"/>
  <c r="SE120" i="66"/>
  <c r="AAZ120" i="66"/>
  <c r="SO120" i="66"/>
  <c r="OM120" i="66"/>
  <c r="OG120" i="66"/>
  <c r="AAE120" i="66"/>
  <c r="QQ120" i="66"/>
  <c r="AP120" i="66"/>
  <c r="JS120" i="66"/>
  <c r="QT120" i="66"/>
  <c r="AO120" i="66"/>
  <c r="FY120" i="66"/>
  <c r="QV120" i="66"/>
  <c r="JT120" i="66"/>
  <c r="MD120" i="66"/>
  <c r="SA120" i="66"/>
  <c r="DX120" i="66"/>
  <c r="KX120" i="66"/>
  <c r="PQ120" i="66"/>
  <c r="ZS120" i="66"/>
  <c r="NL120" i="66"/>
  <c r="PV120" i="66"/>
  <c r="YU120" i="66"/>
  <c r="PT120" i="66"/>
  <c r="AA120" i="66"/>
  <c r="HD120" i="66"/>
  <c r="IZ120" i="66"/>
  <c r="GA120" i="66"/>
  <c r="YF120" i="66"/>
  <c r="NZ120" i="66"/>
  <c r="AE120" i="66"/>
  <c r="ZP120" i="66"/>
  <c r="MC120" i="66"/>
  <c r="SI120" i="66"/>
  <c r="TP120" i="66"/>
  <c r="AY120" i="66"/>
  <c r="PC120" i="66"/>
  <c r="GP120" i="66"/>
  <c r="RN120" i="66"/>
  <c r="SG120" i="66"/>
  <c r="RK120" i="66"/>
  <c r="ND120" i="66"/>
  <c r="FN120" i="66"/>
  <c r="ON120" i="66"/>
  <c r="MB120" i="66"/>
  <c r="ABU120" i="66"/>
  <c r="FI120" i="66"/>
  <c r="JU120" i="66"/>
  <c r="TB120" i="66"/>
  <c r="QH120" i="66"/>
  <c r="JV120" i="66"/>
  <c r="QM120" i="66"/>
  <c r="OK120" i="66"/>
  <c r="DC120" i="66"/>
  <c r="UO120" i="66"/>
  <c r="CH120" i="66"/>
  <c r="UX120" i="66"/>
  <c r="XE120" i="66"/>
  <c r="XF120" i="66"/>
  <c r="AV120" i="66"/>
  <c r="KU120" i="66"/>
  <c r="UP120" i="66"/>
  <c r="ABR120" i="66"/>
  <c r="MF120" i="66"/>
  <c r="ACH120" i="66"/>
  <c r="BK120" i="66"/>
  <c r="TA120" i="66"/>
  <c r="IJ120" i="66"/>
  <c r="IG120" i="66"/>
  <c r="GC120" i="66"/>
  <c r="QZ120" i="66"/>
  <c r="AAS120" i="66"/>
  <c r="KI120" i="66"/>
  <c r="AG120" i="66"/>
  <c r="VO120" i="66"/>
  <c r="KC120" i="66"/>
  <c r="CC120" i="66"/>
  <c r="VC120" i="66"/>
  <c r="SF120" i="66"/>
  <c r="ZR120" i="66"/>
  <c r="MM120" i="66"/>
  <c r="ABY120" i="66"/>
  <c r="BQ120" i="66"/>
  <c r="MJ120" i="66"/>
  <c r="FV120" i="66"/>
  <c r="DM120" i="66"/>
  <c r="HO120" i="66"/>
  <c r="BD120" i="66"/>
  <c r="QA120" i="66"/>
  <c r="BU120" i="66"/>
  <c r="FK120" i="66"/>
  <c r="GO120" i="66"/>
  <c r="EN120" i="66"/>
  <c r="IW120" i="66"/>
  <c r="AAT120" i="66"/>
  <c r="SV120" i="66"/>
  <c r="FR120" i="66"/>
  <c r="PL120" i="66"/>
  <c r="VK120" i="66"/>
  <c r="NQ120" i="66"/>
  <c r="HS120" i="66"/>
  <c r="FU120" i="66"/>
  <c r="VD120" i="66"/>
  <c r="LN120" i="66"/>
  <c r="UK120" i="66"/>
  <c r="GE120" i="66"/>
  <c r="OB120" i="66"/>
  <c r="AAK120" i="66"/>
  <c r="FM120" i="66"/>
  <c r="DB120" i="66"/>
  <c r="QU120" i="66"/>
  <c r="ZZ120" i="66"/>
  <c r="SY120" i="66"/>
  <c r="IP120" i="66"/>
  <c r="BX120" i="66"/>
  <c r="DI120" i="66"/>
  <c r="FZ120" i="66"/>
  <c r="TU120" i="66"/>
  <c r="IA120" i="66"/>
  <c r="YW120" i="66"/>
  <c r="XR120" i="66"/>
  <c r="SM120" i="66"/>
  <c r="F120" i="66"/>
  <c r="WH120" i="66"/>
  <c r="MT120" i="66"/>
  <c r="LB120" i="66"/>
  <c r="QW120" i="66"/>
  <c r="DN120" i="66"/>
  <c r="CR120" i="66"/>
  <c r="NW120" i="66"/>
  <c r="YB120" i="66"/>
  <c r="RI120" i="66"/>
  <c r="LA120" i="66"/>
  <c r="L120" i="66"/>
  <c r="ST120" i="66"/>
  <c r="ACC120" i="66"/>
  <c r="HQ120" i="66"/>
  <c r="CD120" i="66"/>
  <c r="BA120" i="66"/>
  <c r="GY120" i="66"/>
  <c r="JF120" i="66"/>
  <c r="ABW120" i="66"/>
  <c r="AH120" i="66"/>
  <c r="XG120" i="66"/>
  <c r="P120" i="66"/>
  <c r="UW120" i="66"/>
  <c r="WS120" i="66"/>
  <c r="GS120" i="66"/>
  <c r="BS120" i="66"/>
  <c r="TK120" i="66"/>
  <c r="ABK120" i="66"/>
  <c r="YA120" i="66"/>
  <c r="FL120" i="66"/>
  <c r="EM120" i="66"/>
  <c r="OF120" i="66"/>
  <c r="RS120" i="66"/>
  <c r="YO120" i="66"/>
  <c r="DA120" i="66"/>
  <c r="EA120" i="66"/>
  <c r="RC120" i="66"/>
  <c r="LQ120" i="66"/>
  <c r="WZ120" i="66"/>
  <c r="AAM120" i="66"/>
  <c r="PR120" i="66"/>
  <c r="NO120" i="66"/>
  <c r="KB120" i="66"/>
  <c r="TD120" i="66"/>
  <c r="NC120" i="66"/>
  <c r="XI120" i="66"/>
  <c r="PG120" i="66"/>
  <c r="VY120" i="66"/>
  <c r="DY120" i="66"/>
  <c r="BO120" i="66"/>
  <c r="TE120" i="66"/>
  <c r="XX120" i="66"/>
  <c r="EY120" i="66"/>
  <c r="ZX120" i="66"/>
  <c r="VE120" i="66"/>
  <c r="HM120" i="66"/>
  <c r="OO120" i="66"/>
  <c r="VU120" i="66"/>
  <c r="AZ120" i="66"/>
  <c r="NR120" i="66"/>
  <c r="IT120" i="66"/>
  <c r="OE120" i="66"/>
  <c r="AN120" i="66"/>
  <c r="KE120" i="66"/>
  <c r="IB120" i="66"/>
  <c r="BY120" i="66"/>
  <c r="AAQ120" i="66"/>
  <c r="KH120" i="66"/>
  <c r="SS120" i="66"/>
  <c r="YV120" i="66"/>
  <c r="BP120" i="66"/>
  <c r="WT120" i="66"/>
  <c r="QP120" i="66"/>
  <c r="DG120" i="66"/>
  <c r="DU120" i="66"/>
  <c r="NY120" i="66"/>
  <c r="DH120" i="66"/>
  <c r="WE120" i="66"/>
  <c r="ET120" i="66"/>
  <c r="EJ120" i="66"/>
  <c r="RA120" i="66"/>
  <c r="AC120" i="66"/>
  <c r="ABI120" i="66"/>
  <c r="RB120" i="66"/>
  <c r="WF120" i="66"/>
  <c r="XS120" i="66"/>
  <c r="DV120" i="66"/>
  <c r="AU120" i="66"/>
  <c r="YM120" i="66"/>
  <c r="XP120" i="66"/>
  <c r="PI120" i="66"/>
  <c r="FB120" i="66"/>
  <c r="AI120" i="66"/>
  <c r="AAN120" i="66"/>
  <c r="TT120" i="66"/>
  <c r="LJ120" i="66"/>
  <c r="LS120" i="66"/>
  <c r="OD120" i="66"/>
  <c r="VP120" i="66"/>
  <c r="YE120" i="66"/>
  <c r="DS120" i="66"/>
  <c r="YP120" i="66"/>
  <c r="BG120" i="66"/>
  <c r="JP120" i="66"/>
  <c r="LO120" i="66"/>
  <c r="PH120" i="66"/>
  <c r="ABE120" i="66"/>
  <c r="WD120" i="66"/>
  <c r="RW120" i="66"/>
  <c r="EC120" i="66"/>
  <c r="SX120" i="66"/>
  <c r="RM120" i="66"/>
  <c r="LY120" i="66"/>
  <c r="EW120" i="66"/>
  <c r="NS120" i="66"/>
  <c r="RE120" i="66"/>
  <c r="WB120" i="66"/>
  <c r="FA120" i="66"/>
  <c r="VG120" i="66"/>
  <c r="MN120" i="66"/>
  <c r="FP120" i="66"/>
  <c r="RF120" i="66"/>
  <c r="EG120" i="66"/>
  <c r="WY120" i="66"/>
  <c r="FW120" i="66"/>
  <c r="PA120" i="66"/>
  <c r="DZ120" i="66"/>
  <c r="M120" i="66"/>
  <c r="OI120" i="66"/>
  <c r="GH120" i="66"/>
  <c r="ABO120" i="66"/>
  <c r="ABD120" i="66"/>
  <c r="ABV120" i="66"/>
  <c r="WO120" i="66"/>
  <c r="FE120" i="66"/>
  <c r="QB120" i="66"/>
  <c r="PF120" i="66"/>
  <c r="JC120" i="66"/>
  <c r="RZ120" i="66"/>
  <c r="GF120" i="66"/>
  <c r="ACF120" i="66"/>
  <c r="JN120" i="66"/>
  <c r="UA120" i="66"/>
  <c r="FQ120" i="66"/>
  <c r="ZC120" i="66"/>
  <c r="ABC120" i="66"/>
  <c r="LT120" i="66"/>
  <c r="LK120" i="66"/>
  <c r="GT120" i="66"/>
  <c r="WV120" i="66"/>
  <c r="NI120" i="66"/>
  <c r="DE120" i="66"/>
  <c r="XU120" i="66"/>
  <c r="WI120" i="66"/>
  <c r="GX120" i="66"/>
  <c r="JY120" i="66"/>
  <c r="RO120" i="66"/>
  <c r="UG120" i="66"/>
  <c r="JZ120" i="66"/>
  <c r="VA120" i="66"/>
  <c r="MK120" i="66"/>
  <c r="CB120" i="66"/>
  <c r="YI120" i="66"/>
  <c r="LL120" i="66"/>
  <c r="LI120" i="66"/>
  <c r="ZA120" i="66"/>
  <c r="KQ120" i="66"/>
  <c r="II120" i="66"/>
  <c r="UB120" i="66"/>
  <c r="ZL120" i="66"/>
  <c r="XM120" i="66"/>
  <c r="IV120" i="66"/>
  <c r="AX120" i="66"/>
  <c r="ZO120" i="66"/>
  <c r="G120" i="66"/>
  <c r="BT120" i="66"/>
  <c r="MP120" i="66"/>
  <c r="UM120" i="66"/>
  <c r="CV120" i="66"/>
  <c r="JA120" i="66"/>
  <c r="OW120" i="66"/>
  <c r="RG120" i="66"/>
  <c r="FH120" i="66"/>
  <c r="TL120" i="66"/>
  <c r="HW120" i="66"/>
  <c r="UN120" i="66"/>
  <c r="LR120" i="66"/>
  <c r="CY120" i="66"/>
  <c r="HX122" i="66"/>
  <c r="ACC122" i="66"/>
  <c r="SM122" i="66"/>
  <c r="O122" i="66"/>
  <c r="AAK122" i="66"/>
  <c r="SV122" i="66"/>
  <c r="NA122" i="66"/>
  <c r="NO122" i="66"/>
  <c r="T122" i="66"/>
  <c r="QS122" i="66"/>
  <c r="NG122" i="66"/>
  <c r="PM122" i="66"/>
  <c r="DP122" i="66"/>
  <c r="KB122" i="66"/>
  <c r="VT122" i="66"/>
  <c r="SS122" i="66"/>
  <c r="GA122" i="66"/>
  <c r="PW122" i="66"/>
  <c r="KP122" i="66"/>
  <c r="LU122" i="66"/>
  <c r="HT122" i="66"/>
  <c r="KC122" i="66"/>
  <c r="CD122" i="66"/>
  <c r="IY122" i="66"/>
  <c r="US122" i="66"/>
  <c r="OK122" i="66"/>
  <c r="AAJ122" i="66"/>
  <c r="GT122" i="66"/>
  <c r="CP122" i="66"/>
  <c r="KU122" i="66"/>
  <c r="HQ122" i="66"/>
  <c r="PL122" i="66"/>
  <c r="TD122" i="66"/>
  <c r="UI122" i="66"/>
  <c r="IO122" i="66"/>
  <c r="FV122" i="66"/>
  <c r="DR122" i="66"/>
  <c r="SR122" i="66"/>
  <c r="VZ122" i="66"/>
  <c r="ZM122" i="66"/>
  <c r="GY122" i="66"/>
  <c r="AAB122" i="66"/>
  <c r="JR122" i="66"/>
  <c r="ND122" i="66"/>
  <c r="VA122" i="66"/>
  <c r="BI122" i="66"/>
  <c r="KQ122" i="66"/>
  <c r="EY122" i="66"/>
  <c r="SF122" i="66"/>
  <c r="MH122" i="66"/>
  <c r="AAW122" i="66"/>
  <c r="FW122" i="66"/>
  <c r="OL122" i="66"/>
  <c r="YR122" i="66"/>
  <c r="GI122" i="66"/>
  <c r="VN122" i="66"/>
  <c r="XB122" i="66"/>
  <c r="VI122" i="66"/>
  <c r="ABW122" i="66"/>
  <c r="UD122" i="66"/>
  <c r="RP122" i="66"/>
  <c r="MU122" i="66"/>
  <c r="LD122" i="66"/>
  <c r="XH122" i="66"/>
  <c r="AV122" i="66"/>
  <c r="WB122" i="66"/>
  <c r="IL122" i="66"/>
  <c r="JT122" i="66"/>
  <c r="GF122" i="66"/>
  <c r="KR122" i="66"/>
  <c r="ACB122" i="66"/>
  <c r="PH122" i="66"/>
  <c r="MX122" i="66"/>
  <c r="WP122" i="66"/>
  <c r="QX122" i="66"/>
  <c r="WF122" i="66"/>
  <c r="RU122" i="66"/>
  <c r="IC122" i="66"/>
  <c r="PY122" i="66"/>
  <c r="U122" i="66"/>
  <c r="LA122" i="66"/>
  <c r="IG122" i="66"/>
  <c r="KL122" i="66"/>
  <c r="GR122" i="66"/>
  <c r="IQ122" i="66"/>
  <c r="EJ122" i="66"/>
  <c r="KM122" i="66"/>
  <c r="MY122" i="66"/>
  <c r="UN122" i="66"/>
  <c r="NJ122" i="66"/>
  <c r="EF122" i="66"/>
  <c r="WO122" i="66"/>
  <c r="TO122" i="66"/>
  <c r="HJ122" i="66"/>
  <c r="XJ122" i="66"/>
  <c r="ABE122" i="66"/>
  <c r="KN122" i="66"/>
  <c r="HU122" i="66"/>
  <c r="X122" i="66"/>
  <c r="XI122" i="66"/>
  <c r="ABA122" i="66"/>
  <c r="ABY122" i="66"/>
  <c r="TB122" i="66"/>
  <c r="JK122" i="66"/>
  <c r="ZY122" i="66"/>
  <c r="BA122" i="66"/>
  <c r="OZ122" i="66"/>
  <c r="AAM122" i="66"/>
  <c r="AP122" i="66"/>
  <c r="QK122" i="66"/>
  <c r="DL122" i="66"/>
  <c r="FG122" i="66"/>
  <c r="DG122" i="66"/>
  <c r="ZG122" i="66"/>
  <c r="ZF122" i="66"/>
  <c r="ABS122" i="66"/>
  <c r="WM122" i="66"/>
  <c r="FQ122" i="66"/>
  <c r="WY122" i="66"/>
  <c r="AAV122" i="66"/>
  <c r="ACF122" i="66"/>
  <c r="YX122" i="66"/>
  <c r="ZW122" i="66"/>
  <c r="AAH122" i="66"/>
  <c r="ZC122" i="66"/>
  <c r="QE122" i="66"/>
  <c r="MZ122" i="66"/>
  <c r="OY122" i="66"/>
  <c r="DT122" i="66"/>
  <c r="LW122" i="66"/>
  <c r="BV122" i="66"/>
  <c r="XE122" i="66"/>
  <c r="LC122" i="66"/>
  <c r="AS122" i="66"/>
  <c r="WU122" i="66"/>
  <c r="AH122" i="66"/>
  <c r="BH122" i="66"/>
  <c r="UH122" i="66"/>
  <c r="WX122" i="66"/>
  <c r="OC122" i="66"/>
  <c r="E122" i="66"/>
  <c r="NF122" i="66"/>
  <c r="IR122" i="66"/>
  <c r="XU122" i="66"/>
  <c r="CM122" i="66"/>
  <c r="WV122" i="66"/>
  <c r="XD122" i="66"/>
  <c r="EB122" i="66"/>
  <c r="JD122" i="66"/>
  <c r="MK122" i="66"/>
  <c r="QH122" i="66"/>
  <c r="MR122" i="66"/>
  <c r="HE122" i="66"/>
  <c r="ACG122" i="66"/>
  <c r="HA122" i="66"/>
  <c r="YV122" i="66"/>
  <c r="ABM122" i="66"/>
  <c r="IU122" i="66"/>
  <c r="VW122" i="66"/>
  <c r="OJ122" i="66"/>
  <c r="ZN122" i="66"/>
  <c r="OS122" i="66"/>
  <c r="EP122" i="66"/>
  <c r="ZR122" i="66"/>
  <c r="EZ122" i="66"/>
  <c r="TM122" i="66"/>
  <c r="TA122" i="66"/>
  <c r="TL122" i="66"/>
  <c r="XF122" i="66"/>
  <c r="FH122" i="66"/>
  <c r="RC122" i="66"/>
  <c r="LE122" i="66"/>
  <c r="XC122" i="66"/>
  <c r="UG122" i="66"/>
  <c r="BY122" i="66"/>
  <c r="QT122" i="66"/>
  <c r="GX122" i="66"/>
  <c r="GG122" i="66"/>
  <c r="JA122" i="66"/>
  <c r="UW122" i="66"/>
  <c r="ABC122" i="66"/>
  <c r="GJ122" i="66"/>
  <c r="BK122" i="66"/>
  <c r="GV122" i="66"/>
  <c r="JE122" i="66"/>
  <c r="UX122" i="66"/>
  <c r="LQ122" i="66"/>
  <c r="ZV122" i="66"/>
  <c r="NN122" i="66"/>
  <c r="RK122" i="66"/>
  <c r="JB122" i="66"/>
  <c r="ABV122" i="66"/>
  <c r="EN122" i="66"/>
  <c r="QN122" i="66"/>
  <c r="DX122" i="66"/>
  <c r="VF122" i="66"/>
  <c r="AQ122" i="66"/>
  <c r="RI122" i="66"/>
  <c r="OT122" i="66"/>
  <c r="OA122" i="66"/>
  <c r="JO122" i="66"/>
  <c r="DW122" i="66"/>
  <c r="FL122" i="66"/>
  <c r="CY122" i="66"/>
  <c r="GU122" i="66"/>
  <c r="OI122" i="66"/>
  <c r="VY122" i="66"/>
  <c r="HC122" i="66"/>
  <c r="RO122" i="66"/>
  <c r="HG122" i="66"/>
  <c r="YH122" i="66"/>
  <c r="AAF122" i="66"/>
  <c r="NB122" i="66"/>
  <c r="IA122" i="66"/>
  <c r="BC122" i="66"/>
  <c r="BU122" i="66"/>
  <c r="KS122" i="66"/>
  <c r="ABJ122" i="66"/>
  <c r="RT122" i="66"/>
  <c r="RW122" i="66"/>
  <c r="EV122" i="66"/>
  <c r="SA122" i="66"/>
  <c r="AAQ122" i="66"/>
  <c r="AO122" i="66"/>
  <c r="JN122" i="66"/>
  <c r="QQ122" i="66"/>
  <c r="RZ122" i="66"/>
  <c r="MO122" i="66"/>
  <c r="LO122" i="66"/>
  <c r="PC122" i="66"/>
  <c r="Z122" i="66"/>
  <c r="ACD122" i="66"/>
  <c r="FX122" i="66"/>
  <c r="QU122" i="66"/>
  <c r="VU122" i="66"/>
  <c r="FO122" i="66"/>
  <c r="ZU122" i="66"/>
  <c r="IF122" i="66"/>
  <c r="GK122" i="66"/>
  <c r="ABT122" i="66"/>
  <c r="AAZ122" i="66"/>
  <c r="WE122" i="66"/>
  <c r="NY122" i="66"/>
  <c r="F122" i="66"/>
  <c r="BX122" i="66"/>
  <c r="UM122" i="66"/>
  <c r="N122" i="66"/>
  <c r="RN122" i="66"/>
  <c r="AR122" i="66"/>
  <c r="NH122" i="66"/>
  <c r="ABK122" i="66"/>
  <c r="IX122" i="66"/>
  <c r="AT122" i="66"/>
  <c r="SW122" i="66"/>
  <c r="KF122" i="66"/>
  <c r="ABG122" i="66"/>
  <c r="QV122" i="66"/>
  <c r="AF122" i="66"/>
  <c r="VE122" i="66"/>
  <c r="NQ122" i="66"/>
  <c r="ER122" i="66"/>
  <c r="YY122" i="66"/>
  <c r="YQ122" i="66"/>
  <c r="CB122" i="66"/>
  <c r="JX122" i="66"/>
  <c r="JY122" i="66"/>
  <c r="ZH122" i="66"/>
  <c r="WD122" i="66"/>
  <c r="OQ122" i="66"/>
  <c r="CS122" i="66"/>
  <c r="PQ122" i="66"/>
  <c r="YL122" i="66"/>
  <c r="LF122" i="66"/>
  <c r="FZ122" i="66"/>
  <c r="FN122" i="66"/>
  <c r="SY122" i="66"/>
  <c r="VH122" i="66"/>
  <c r="IB122" i="66"/>
  <c r="PR122" i="66"/>
  <c r="BT122" i="66"/>
  <c r="UF122" i="66"/>
  <c r="ZX122" i="66"/>
  <c r="TQ122" i="66"/>
  <c r="ZP122" i="66"/>
  <c r="GW122" i="66"/>
  <c r="IZ122" i="66"/>
  <c r="VJ122" i="66"/>
  <c r="QL122" i="66"/>
  <c r="YK122" i="66"/>
  <c r="TN122" i="66"/>
  <c r="JU122" i="66"/>
  <c r="DD122" i="66"/>
  <c r="XL122" i="66"/>
  <c r="ABF122" i="66"/>
  <c r="HI122" i="66"/>
  <c r="FU122" i="66"/>
  <c r="JH122" i="66"/>
  <c r="SI122" i="66"/>
  <c r="PF122" i="66"/>
  <c r="CJ122" i="66"/>
  <c r="CV122" i="66"/>
  <c r="XR122" i="66"/>
  <c r="DS122" i="66"/>
  <c r="OD122" i="66"/>
  <c r="IM122" i="66"/>
  <c r="NU122" i="66"/>
  <c r="K122" i="66"/>
  <c r="AZ122" i="66"/>
  <c r="SZ122" i="66"/>
  <c r="KZ122" i="66"/>
  <c r="V122" i="66"/>
  <c r="NC122" i="66"/>
  <c r="YO122" i="66"/>
  <c r="PV122" i="66"/>
  <c r="LB122" i="66"/>
  <c r="TF122" i="66"/>
  <c r="AK122" i="66"/>
  <c r="AAP122" i="66"/>
  <c r="RE122" i="66"/>
  <c r="OG122" i="66"/>
  <c r="JJ122" i="66"/>
  <c r="YP122" i="66"/>
  <c r="XO122" i="66"/>
  <c r="CO122" i="66"/>
  <c r="UK122" i="66"/>
  <c r="SP122" i="66"/>
  <c r="TI122" i="66"/>
  <c r="KX122" i="66"/>
  <c r="DB122" i="66"/>
  <c r="PI122" i="66"/>
  <c r="HS122" i="66"/>
  <c r="VB122" i="66"/>
  <c r="QZ122" i="66"/>
  <c r="CK122" i="66"/>
  <c r="PA122" i="66"/>
  <c r="HM122" i="66"/>
  <c r="PE122" i="66"/>
  <c r="BM122" i="66"/>
  <c r="TP122" i="66"/>
  <c r="ABD122" i="66"/>
  <c r="TX122" i="66"/>
  <c r="OW122" i="66"/>
  <c r="FR122" i="66"/>
  <c r="IH122" i="66"/>
  <c r="NM122" i="66"/>
  <c r="AN122" i="66"/>
  <c r="RL122" i="66"/>
  <c r="ST122" i="66"/>
  <c r="WK122" i="66"/>
  <c r="MW122" i="66"/>
  <c r="CH122" i="66"/>
  <c r="EO122" i="66"/>
  <c r="WR122" i="66"/>
  <c r="CT122" i="66"/>
  <c r="VV122" i="66"/>
  <c r="SU122" i="66"/>
  <c r="FA122" i="66"/>
  <c r="BQ122" i="66"/>
  <c r="CE122" i="66"/>
  <c r="ED122" i="66"/>
  <c r="EE122" i="66"/>
  <c r="TT122" i="66"/>
  <c r="KD122" i="66"/>
  <c r="SO122" i="66"/>
  <c r="YW122" i="66"/>
  <c r="IT122" i="66"/>
  <c r="CI122" i="66"/>
  <c r="VC122" i="66"/>
  <c r="KV122" i="66"/>
  <c r="AI122" i="66"/>
  <c r="KW122" i="66"/>
  <c r="AAR122" i="66"/>
  <c r="LL122" i="66"/>
  <c r="SB122" i="66"/>
  <c r="AAA122" i="66"/>
  <c r="JV122" i="66"/>
  <c r="YI122" i="66"/>
  <c r="IS122" i="66"/>
  <c r="SE122" i="66"/>
  <c r="AE122" i="66"/>
  <c r="SC122" i="66"/>
  <c r="AJ122" i="66"/>
  <c r="HY122" i="66"/>
  <c r="IJ122" i="66"/>
  <c r="EX122" i="66"/>
  <c r="ZK122" i="66"/>
  <c r="UQ122" i="66"/>
  <c r="DQ122" i="66"/>
  <c r="W122" i="66"/>
  <c r="PG122" i="66"/>
  <c r="AAD122" i="66"/>
  <c r="AAO122" i="66"/>
  <c r="LZ122" i="66"/>
  <c r="QW122" i="66"/>
  <c r="AAC122" i="66"/>
  <c r="RJ122" i="66"/>
  <c r="ME122" i="66"/>
  <c r="DA122" i="66"/>
  <c r="OH122" i="66"/>
  <c r="HP122" i="66"/>
  <c r="CF122" i="66"/>
  <c r="GZ122" i="66"/>
  <c r="ON122" i="66"/>
  <c r="BG122" i="66"/>
  <c r="BP122" i="66"/>
  <c r="XQ122" i="66"/>
  <c r="ZT122" i="66"/>
  <c r="DK122" i="66"/>
  <c r="WJ122" i="66"/>
  <c r="SN122" i="66"/>
  <c r="GM122" i="66"/>
  <c r="JW122" i="66"/>
  <c r="LG122" i="66"/>
  <c r="ABR122" i="66"/>
  <c r="BN122" i="66"/>
  <c r="RX122" i="66"/>
  <c r="BO122" i="66"/>
  <c r="JC122" i="66"/>
  <c r="WZ122" i="66"/>
  <c r="HW122" i="66"/>
  <c r="AC122" i="66"/>
  <c r="MJ122" i="66"/>
  <c r="QC122" i="66"/>
  <c r="DY122" i="66"/>
  <c r="KG122" i="66"/>
  <c r="PT122" i="66"/>
  <c r="LR122" i="66"/>
  <c r="LV122" i="66"/>
  <c r="VO122" i="66"/>
  <c r="CC122" i="66"/>
  <c r="AL122" i="66"/>
  <c r="TE122" i="66"/>
  <c r="UJ122" i="66"/>
  <c r="KH122" i="66"/>
  <c r="DM122" i="66"/>
  <c r="DC122" i="66"/>
  <c r="OU122" i="66"/>
  <c r="PK122" i="66"/>
  <c r="LX122" i="66"/>
  <c r="ACI122" i="66"/>
  <c r="ABN122" i="66"/>
  <c r="FJ122" i="66"/>
  <c r="J122" i="66"/>
  <c r="I122" i="66"/>
  <c r="UC122" i="66"/>
  <c r="YT122" i="66"/>
  <c r="R122" i="66"/>
  <c r="ABO122" i="66"/>
  <c r="UU122" i="66"/>
  <c r="TG122" i="66"/>
  <c r="AAX122" i="66"/>
  <c r="IV122" i="66"/>
  <c r="AAE122" i="66"/>
  <c r="NS122" i="66"/>
  <c r="DI122" i="66"/>
  <c r="QO122" i="66"/>
  <c r="MA122" i="66"/>
  <c r="YS122" i="66"/>
  <c r="KI122" i="66"/>
  <c r="PJ122" i="66"/>
  <c r="SH122" i="66"/>
  <c r="VK122" i="66"/>
  <c r="PN122" i="66"/>
  <c r="LJ122" i="66"/>
  <c r="SD122" i="66"/>
  <c r="AU122" i="66"/>
  <c r="DF122" i="66"/>
  <c r="PB122" i="66"/>
  <c r="DE122" i="66"/>
  <c r="MQ122" i="66"/>
  <c r="ABX122" i="66"/>
  <c r="VL122" i="66"/>
  <c r="OV122" i="66"/>
  <c r="EA122" i="66"/>
  <c r="AAY122" i="66"/>
  <c r="IN122" i="66"/>
  <c r="GS122" i="66"/>
  <c r="WG122" i="66"/>
  <c r="WW122" i="66"/>
  <c r="NW122" i="66"/>
  <c r="Y122" i="66"/>
  <c r="TR122" i="66"/>
  <c r="XV122" i="66"/>
  <c r="ABP122" i="66"/>
  <c r="ID122" i="66"/>
  <c r="AW122" i="66"/>
  <c r="ACE122" i="66"/>
  <c r="TC122" i="66"/>
  <c r="ML122" i="66"/>
  <c r="TW122" i="66"/>
  <c r="CU122" i="66"/>
  <c r="S122" i="66"/>
  <c r="RR122" i="66"/>
  <c r="UT122" i="66"/>
  <c r="MV122" i="66"/>
  <c r="TV122" i="66"/>
  <c r="FK122" i="66"/>
  <c r="H122" i="66"/>
  <c r="XT122" i="66"/>
  <c r="LP122" i="66"/>
  <c r="CQ122" i="66"/>
  <c r="ZZ122" i="66"/>
  <c r="XZ122" i="66"/>
  <c r="JG122" i="66"/>
  <c r="PS122" i="66"/>
  <c r="IP122" i="66"/>
  <c r="IE122" i="66"/>
  <c r="RY122" i="66"/>
  <c r="FF122" i="66"/>
  <c r="XA122" i="66"/>
  <c r="WQ122" i="66"/>
  <c r="NP122" i="66"/>
  <c r="LM122" i="66"/>
  <c r="VR122" i="66"/>
  <c r="UV122" i="66"/>
  <c r="TJ122" i="66"/>
  <c r="JS122" i="66"/>
  <c r="AA122" i="66"/>
  <c r="AAT122" i="66"/>
  <c r="JM122" i="66"/>
  <c r="QJ122" i="66"/>
  <c r="SJ122" i="66"/>
  <c r="MB122" i="66"/>
  <c r="YJ122" i="66"/>
  <c r="KJ122" i="66"/>
  <c r="ACH122" i="66"/>
  <c r="CL122" i="66"/>
  <c r="EW122" i="66"/>
  <c r="RB122" i="66"/>
  <c r="BZ122" i="66"/>
  <c r="RS122" i="66"/>
  <c r="WL122" i="66"/>
  <c r="ABI122" i="66"/>
  <c r="WH122" i="66"/>
  <c r="UA122" i="66"/>
  <c r="AAU122" i="66"/>
  <c r="KO122" i="66"/>
  <c r="ACA122" i="66"/>
  <c r="AAN122" i="66"/>
  <c r="RQ122" i="66"/>
  <c r="CG122" i="66"/>
  <c r="RG122" i="66"/>
  <c r="HF122" i="66"/>
  <c r="OX122" i="66"/>
  <c r="TK122" i="66"/>
  <c r="BE122" i="66"/>
  <c r="DU122" i="66"/>
  <c r="JQ122" i="66"/>
  <c r="KE122" i="66"/>
  <c r="HL122" i="66"/>
  <c r="FI122" i="66"/>
  <c r="SQ122" i="66"/>
  <c r="RV122" i="66"/>
  <c r="EC122" i="66"/>
  <c r="G122" i="66"/>
  <c r="YA122" i="66"/>
  <c r="PD122" i="66"/>
  <c r="AG122" i="66"/>
  <c r="AX122" i="66"/>
  <c r="QA122" i="66"/>
  <c r="KY122" i="66"/>
  <c r="AAI122" i="66"/>
  <c r="XX122" i="66"/>
  <c r="ZE122" i="66"/>
  <c r="EG122" i="66"/>
  <c r="HZ122" i="66"/>
  <c r="MI122" i="66"/>
  <c r="KA122" i="66"/>
  <c r="GC122" i="66"/>
  <c r="MN122" i="66"/>
  <c r="XP122" i="66"/>
  <c r="PP122" i="66"/>
  <c r="RA122" i="66"/>
  <c r="CZ122" i="66"/>
  <c r="ZJ122" i="66"/>
  <c r="FC122" i="66"/>
  <c r="PZ122" i="66"/>
  <c r="FY122" i="66"/>
  <c r="MC122" i="66"/>
  <c r="WS122" i="66"/>
  <c r="FM122" i="66"/>
  <c r="HH122" i="66"/>
  <c r="LI122" i="66"/>
  <c r="YU122" i="66"/>
  <c r="P122" i="66"/>
  <c r="NT122" i="66"/>
  <c r="AAL122" i="66"/>
  <c r="VX122" i="66"/>
  <c r="XW122" i="66"/>
  <c r="DZ122" i="66"/>
  <c r="MM122" i="66"/>
  <c r="EQ122" i="66"/>
  <c r="LT122" i="66"/>
  <c r="VD122" i="66"/>
  <c r="FB122" i="66"/>
  <c r="BS122" i="66"/>
  <c r="AAS122" i="66"/>
  <c r="JL122" i="66"/>
  <c r="FE122" i="66"/>
  <c r="LN122" i="66"/>
  <c r="Q122" i="66"/>
  <c r="II122" i="66"/>
  <c r="JF122" i="66"/>
  <c r="ZD122" i="66"/>
  <c r="FP122" i="66"/>
  <c r="NR122" i="66"/>
  <c r="YN122" i="66"/>
  <c r="QP122" i="66"/>
  <c r="YF122" i="66"/>
  <c r="CA122" i="66"/>
  <c r="EI122" i="66"/>
  <c r="GL122" i="66"/>
  <c r="YE122" i="66"/>
  <c r="OE122" i="66"/>
  <c r="KK122" i="66"/>
  <c r="BL122" i="66"/>
  <c r="YC122" i="66"/>
  <c r="SK122" i="66"/>
  <c r="VG122" i="66"/>
  <c r="ZL122" i="66"/>
  <c r="ABB122" i="66"/>
  <c r="PO122" i="66"/>
  <c r="UB122" i="66"/>
  <c r="SG122" i="66"/>
  <c r="OM122" i="66"/>
  <c r="AAG122" i="66"/>
  <c r="FS122" i="66"/>
  <c r="ZB122" i="66"/>
  <c r="BW122" i="66"/>
  <c r="UR122" i="66"/>
  <c r="AY122" i="66"/>
  <c r="HO122" i="66"/>
  <c r="CN122" i="66"/>
  <c r="RM122" i="66"/>
  <c r="FD122" i="66"/>
  <c r="LH122" i="66"/>
  <c r="ABQ122" i="66"/>
  <c r="WI122" i="66"/>
  <c r="NK122" i="66"/>
  <c r="YG122" i="66"/>
  <c r="DO122" i="66"/>
  <c r="QM122" i="66"/>
  <c r="RF122" i="66"/>
  <c r="MG122" i="66"/>
  <c r="TY122" i="66"/>
  <c r="ZO122" i="66"/>
  <c r="OF122" i="66"/>
  <c r="TZ122" i="66"/>
  <c r="OB122" i="66"/>
  <c r="BR122" i="66"/>
  <c r="DV122" i="66"/>
  <c r="GQ122" i="66"/>
  <c r="YM122" i="66"/>
  <c r="DH122" i="66"/>
  <c r="JI122" i="66"/>
  <c r="WN122" i="66"/>
  <c r="OR122" i="66"/>
  <c r="NL122" i="66"/>
  <c r="ZS122" i="66"/>
  <c r="ACJ122" i="66"/>
  <c r="VS122" i="66"/>
  <c r="BD122" i="66"/>
  <c r="QB122" i="66"/>
  <c r="HR122" i="66"/>
  <c r="ABZ122" i="66"/>
  <c r="DJ122" i="66"/>
  <c r="KT122" i="66"/>
  <c r="IK122" i="66"/>
  <c r="NE122" i="66"/>
  <c r="YD122" i="66"/>
  <c r="GN122" i="66"/>
  <c r="LY122" i="66"/>
  <c r="ACK122" i="66"/>
  <c r="EK122" i="66"/>
  <c r="MS122" i="66"/>
  <c r="OP122" i="66"/>
  <c r="QR122" i="66"/>
  <c r="NX122" i="66"/>
  <c r="HK122" i="66"/>
  <c r="EM122" i="66"/>
  <c r="GB122" i="66"/>
  <c r="YZ122" i="66"/>
  <c r="PU122" i="66"/>
  <c r="SX122" i="66"/>
  <c r="BB122" i="66"/>
  <c r="TH122" i="66"/>
  <c r="HB122" i="66"/>
  <c r="LK122" i="66"/>
  <c r="ABL122" i="66"/>
  <c r="QI122" i="66"/>
  <c r="HN122" i="66"/>
  <c r="CW122" i="66"/>
  <c r="M122" i="66"/>
  <c r="QD122" i="66"/>
  <c r="GH122" i="66"/>
  <c r="ES122" i="66"/>
  <c r="GO122" i="66"/>
  <c r="EL122" i="66"/>
  <c r="WA122" i="66"/>
  <c r="ET122" i="66"/>
  <c r="QF122" i="66"/>
  <c r="MT122" i="66"/>
  <c r="AD122" i="66"/>
  <c r="TS122" i="66"/>
  <c r="UZ122" i="66"/>
  <c r="ABU122" i="66"/>
  <c r="ZA122" i="66"/>
  <c r="BF122" i="66"/>
  <c r="XM122" i="66"/>
  <c r="JP122" i="66"/>
  <c r="ZI122" i="66"/>
  <c r="GE122" i="66"/>
  <c r="PX122" i="66"/>
  <c r="SL122" i="66"/>
  <c r="RH122" i="66"/>
  <c r="MF122" i="66"/>
  <c r="MP122" i="66"/>
  <c r="QY122" i="66"/>
  <c r="ZQ122" i="66"/>
  <c r="WC122" i="66"/>
  <c r="VP122" i="66"/>
  <c r="XS122" i="66"/>
  <c r="AB122" i="66"/>
  <c r="QG122" i="66"/>
  <c r="UL122" i="66"/>
  <c r="UE122" i="66"/>
  <c r="BJ122" i="66"/>
  <c r="GP122" i="66"/>
  <c r="ABH122" i="66"/>
  <c r="VQ122" i="66"/>
  <c r="AM122" i="66"/>
  <c r="UP122" i="66"/>
  <c r="HD122" i="66"/>
  <c r="DN122" i="66"/>
  <c r="FT122" i="66"/>
  <c r="EH122" i="66"/>
  <c r="UO122" i="66"/>
  <c r="VM122" i="66"/>
  <c r="CR122" i="66"/>
  <c r="VH123" i="66"/>
  <c r="NZ122" i="66"/>
  <c r="YB122" i="66"/>
  <c r="CX122" i="66"/>
  <c r="LS122" i="66"/>
  <c r="GD122" i="66"/>
  <c r="OO122" i="66"/>
  <c r="TU122" i="66"/>
  <c r="IW122" i="66"/>
  <c r="NI122" i="66"/>
  <c r="EU122" i="66"/>
  <c r="XY122" i="66"/>
  <c r="UY122" i="66"/>
  <c r="WT122" i="66"/>
  <c r="NV122" i="66"/>
  <c r="XG122" i="66"/>
  <c r="JZ122" i="66"/>
  <c r="L122" i="66"/>
  <c r="HV122" i="66"/>
  <c r="MD122" i="66"/>
  <c r="XK122" i="66"/>
  <c r="XN122" i="66"/>
  <c r="RD122" i="66"/>
  <c r="OY123" i="66"/>
  <c r="SM123" i="66"/>
  <c r="EO123" i="66"/>
  <c r="ZW123" i="66"/>
  <c r="ML123" i="66"/>
  <c r="QO123" i="66"/>
  <c r="DY123" i="66"/>
  <c r="NY123" i="66"/>
  <c r="SR123" i="66"/>
  <c r="VJ123" i="66"/>
  <c r="AA123" i="66"/>
  <c r="TS123" i="66"/>
  <c r="AF123" i="66"/>
  <c r="PP123" i="66"/>
  <c r="MT123" i="66"/>
  <c r="SJ123" i="66"/>
  <c r="CY123" i="66"/>
  <c r="RW123" i="66"/>
  <c r="QX123" i="66"/>
  <c r="PX123" i="66"/>
  <c r="ABN123" i="66"/>
  <c r="FX123" i="66"/>
  <c r="IG123" i="66"/>
  <c r="LN123" i="66"/>
  <c r="IU123" i="66"/>
  <c r="QQ123" i="66"/>
  <c r="MH123" i="66"/>
  <c r="EZ123" i="66"/>
  <c r="ED123" i="66"/>
  <c r="GU123" i="66"/>
  <c r="NM123" i="66"/>
  <c r="EF123" i="66"/>
  <c r="GQ123" i="66"/>
  <c r="ET123" i="66"/>
  <c r="BK123" i="66"/>
  <c r="CA123" i="66"/>
  <c r="LG123" i="66"/>
  <c r="OE123" i="66"/>
  <c r="G123" i="66"/>
  <c r="YO123" i="66"/>
  <c r="SQ124" i="66"/>
  <c r="HG123" i="66"/>
  <c r="PS123" i="66"/>
  <c r="UH123" i="66"/>
  <c r="GH123" i="66"/>
  <c r="IY123" i="66"/>
  <c r="SD123" i="66"/>
  <c r="PO123" i="66"/>
  <c r="FS123" i="66"/>
  <c r="UJ123" i="66"/>
  <c r="PM123" i="66"/>
  <c r="EI123" i="66"/>
  <c r="J123" i="66"/>
  <c r="LT123" i="66"/>
  <c r="AG123" i="66"/>
  <c r="BD123" i="66"/>
  <c r="AAP123" i="66"/>
  <c r="PU123" i="66"/>
  <c r="E123" i="66"/>
  <c r="MY123" i="66"/>
  <c r="WO123" i="66"/>
  <c r="JR123" i="66"/>
  <c r="LL123" i="66"/>
  <c r="WV123" i="66"/>
  <c r="DS123" i="66"/>
  <c r="DV123" i="66"/>
  <c r="RH123" i="66"/>
  <c r="KG123" i="66"/>
  <c r="EY123" i="66"/>
  <c r="XN123" i="66"/>
  <c r="TW123" i="66"/>
  <c r="ABG123" i="66"/>
  <c r="AAY123" i="66"/>
  <c r="UC123" i="66"/>
  <c r="LO123" i="66"/>
  <c r="WC123" i="66"/>
  <c r="OP123" i="66"/>
  <c r="IE123" i="66"/>
  <c r="JN123" i="66"/>
  <c r="YW123" i="66"/>
  <c r="VZ123" i="66"/>
  <c r="FK123" i="66"/>
  <c r="AD123" i="66"/>
  <c r="BY123" i="66"/>
  <c r="BX123" i="66"/>
  <c r="MD123" i="66"/>
  <c r="YN123" i="66"/>
  <c r="AT123" i="66"/>
  <c r="YP123" i="66"/>
  <c r="XQ123" i="66"/>
  <c r="AAZ123" i="66"/>
  <c r="WX123" i="66"/>
  <c r="ABB123" i="66"/>
  <c r="AK123" i="66"/>
  <c r="DP123" i="66"/>
  <c r="CK123" i="66"/>
  <c r="PG123" i="66"/>
  <c r="ZT123" i="66"/>
  <c r="AN123" i="66"/>
  <c r="RK123" i="66"/>
  <c r="ZI123" i="66"/>
  <c r="ZS123" i="66"/>
  <c r="BJ123" i="66"/>
  <c r="XP123" i="66"/>
  <c r="DE123" i="66"/>
  <c r="HW123" i="66"/>
  <c r="L123" i="66"/>
  <c r="MX123" i="66"/>
  <c r="GS123" i="66"/>
  <c r="FN123" i="66"/>
  <c r="NR123" i="66"/>
  <c r="CU123" i="66"/>
  <c r="YU123" i="66"/>
  <c r="GG123" i="66"/>
  <c r="HM123" i="66"/>
  <c r="ABX123" i="66"/>
  <c r="UQ123" i="66"/>
  <c r="VE123" i="66"/>
  <c r="WN123" i="66"/>
  <c r="ABW123" i="66"/>
  <c r="ABY123" i="66"/>
  <c r="VU123" i="66"/>
  <c r="JQ123" i="66"/>
  <c r="ZC123" i="66"/>
  <c r="Y123" i="66"/>
  <c r="NK123" i="66"/>
  <c r="OH123" i="66"/>
  <c r="UB123" i="66"/>
  <c r="RV123" i="66"/>
  <c r="PQ123" i="66"/>
  <c r="ABP123" i="66"/>
  <c r="PC123" i="66"/>
  <c r="KT123" i="66"/>
  <c r="QJ123" i="66"/>
  <c r="ZM123" i="66"/>
  <c r="WQ123" i="66"/>
  <c r="TV123" i="66"/>
  <c r="RX123" i="66"/>
  <c r="PY123" i="66"/>
  <c r="TF123" i="66"/>
  <c r="MN123" i="66"/>
  <c r="TX123" i="66"/>
  <c r="ABS123" i="66"/>
  <c r="O123" i="66"/>
  <c r="PF123" i="66"/>
  <c r="PH123" i="66"/>
  <c r="UP123" i="66"/>
  <c r="ACJ123" i="66"/>
  <c r="RB123" i="66"/>
  <c r="CO123" i="66"/>
  <c r="EE123" i="66"/>
  <c r="ZG123" i="66"/>
  <c r="XM123" i="66"/>
  <c r="UI123" i="66"/>
  <c r="EK123" i="66"/>
  <c r="AV123" i="66"/>
  <c r="OF123" i="66"/>
  <c r="ABJ123" i="66"/>
  <c r="YD123" i="66"/>
  <c r="IV123" i="66"/>
  <c r="OR123" i="66"/>
  <c r="W123" i="66"/>
  <c r="CR123" i="66"/>
  <c r="PD123" i="66"/>
  <c r="ABK123" i="66"/>
  <c r="ABQ123" i="66"/>
  <c r="YZ123" i="66"/>
  <c r="YR123" i="66"/>
  <c r="QU123" i="66"/>
  <c r="LK123" i="66"/>
  <c r="AAQ123" i="66"/>
  <c r="UE123" i="66"/>
  <c r="UM123" i="66"/>
  <c r="S123" i="66"/>
  <c r="ER123" i="66"/>
  <c r="XL123" i="66"/>
  <c r="CT123" i="66"/>
  <c r="FT123" i="66"/>
  <c r="BN123" i="66"/>
  <c r="MP123" i="66"/>
  <c r="QL123" i="66"/>
  <c r="AAT123" i="66"/>
  <c r="ACA123" i="66"/>
  <c r="XG123" i="66"/>
  <c r="HV123" i="66"/>
  <c r="RE123" i="66"/>
  <c r="WH123" i="66"/>
  <c r="TE123" i="66"/>
  <c r="QN123" i="66"/>
  <c r="JE123" i="66"/>
  <c r="DT123" i="66"/>
  <c r="ABZ123" i="66"/>
  <c r="WF123" i="66"/>
  <c r="PN123" i="66"/>
  <c r="OQ123" i="66"/>
  <c r="FC123" i="66"/>
  <c r="SK123" i="66"/>
  <c r="HB123" i="66"/>
  <c r="MQ123" i="66"/>
  <c r="DG123" i="66"/>
  <c r="KM123" i="66"/>
  <c r="ZO123" i="66"/>
  <c r="WT123" i="66"/>
  <c r="RA123" i="66"/>
  <c r="LB123" i="66"/>
  <c r="PZ123" i="66"/>
  <c r="ZD123" i="66"/>
  <c r="SL123" i="66"/>
  <c r="KY123" i="66"/>
  <c r="ACH123" i="66"/>
  <c r="RY123" i="66"/>
  <c r="AJ123" i="66"/>
  <c r="FG123" i="66"/>
  <c r="MG123" i="66"/>
  <c r="HE123" i="66"/>
  <c r="PK123" i="66"/>
  <c r="AW123" i="66"/>
  <c r="OB123" i="66"/>
  <c r="RL123" i="66"/>
  <c r="FW123" i="66"/>
  <c r="VX123" i="66"/>
  <c r="FD123" i="66"/>
  <c r="AAK123" i="66"/>
  <c r="GV123" i="66"/>
  <c r="AAH123" i="66"/>
  <c r="RF123" i="66"/>
  <c r="AB123" i="66"/>
  <c r="AI123" i="66"/>
  <c r="WL123" i="66"/>
  <c r="HC123" i="66"/>
  <c r="UT123" i="66"/>
  <c r="LZ123" i="66"/>
  <c r="IS123" i="66"/>
  <c r="KF123" i="66"/>
  <c r="RS123" i="66"/>
  <c r="GF123" i="66"/>
  <c r="VT123" i="66"/>
  <c r="YX123" i="66"/>
  <c r="HA123" i="66"/>
  <c r="KZ123" i="66"/>
  <c r="EC123" i="66"/>
  <c r="KJ123" i="66"/>
  <c r="QB123" i="66"/>
  <c r="WS123" i="66"/>
  <c r="OL123" i="66"/>
  <c r="NS123" i="66"/>
  <c r="KU123" i="66"/>
  <c r="WJ123" i="66"/>
  <c r="VF123" i="66"/>
  <c r="PT123" i="66"/>
  <c r="CX123" i="66"/>
  <c r="UG123" i="66"/>
  <c r="AQ123" i="66"/>
  <c r="IA123" i="66"/>
  <c r="DO123" i="66"/>
  <c r="ST123" i="66"/>
  <c r="JI123" i="66"/>
  <c r="GO123" i="66"/>
  <c r="BZ123" i="66"/>
  <c r="AX123" i="66"/>
  <c r="WM123" i="66"/>
  <c r="NO123" i="66"/>
  <c r="XR123" i="66"/>
  <c r="TT123" i="66"/>
  <c r="FV123" i="66"/>
  <c r="AAA123" i="66"/>
  <c r="ACI123" i="66"/>
  <c r="ZX123" i="66"/>
  <c r="RG123" i="66"/>
  <c r="LA123" i="66"/>
  <c r="LM123" i="66"/>
  <c r="JL123" i="66"/>
  <c r="EN123" i="66"/>
  <c r="MM123" i="66"/>
  <c r="PI123" i="66"/>
  <c r="LQ123" i="66"/>
  <c r="LR123" i="66"/>
  <c r="CM123" i="66"/>
  <c r="BH123" i="66"/>
  <c r="LX123" i="66"/>
  <c r="TG123" i="66"/>
  <c r="BV123" i="66"/>
  <c r="GL123" i="66"/>
  <c r="ZB123" i="66"/>
  <c r="CZ123" i="66"/>
  <c r="YM123" i="66"/>
  <c r="QT123" i="66"/>
  <c r="EG123" i="66"/>
  <c r="OZ123" i="66"/>
  <c r="FI123" i="66"/>
  <c r="DX123" i="66"/>
  <c r="IW123" i="66"/>
  <c r="ABT123" i="66"/>
  <c r="OT123" i="66"/>
  <c r="AZ123" i="66"/>
  <c r="HO123" i="66"/>
  <c r="ZR123" i="66"/>
  <c r="US123" i="66"/>
  <c r="SZ123" i="66"/>
  <c r="XY123" i="66"/>
  <c r="FL123" i="66"/>
  <c r="UA123" i="66"/>
  <c r="SS123" i="66"/>
  <c r="YH123" i="66"/>
  <c r="SQ123" i="66"/>
  <c r="UO123" i="66"/>
  <c r="OX123" i="66"/>
  <c r="UK123" i="66"/>
  <c r="UD123" i="66"/>
  <c r="BO123" i="66"/>
  <c r="RP123" i="66"/>
  <c r="GR123" i="66"/>
  <c r="QI123" i="66"/>
  <c r="MA123" i="66"/>
  <c r="SW123" i="66"/>
  <c r="ACE123" i="66"/>
  <c r="PL123" i="66"/>
  <c r="R123" i="66"/>
  <c r="AM123" i="66"/>
  <c r="ZY123" i="66"/>
  <c r="WZ123" i="66"/>
  <c r="JK123" i="66"/>
  <c r="ACG123" i="66"/>
  <c r="JA123" i="66"/>
  <c r="PA123" i="66"/>
  <c r="AAR123" i="66"/>
  <c r="JW123" i="66"/>
  <c r="OD123" i="66"/>
  <c r="OI123" i="66"/>
  <c r="TY123" i="66"/>
  <c r="BA123" i="66"/>
  <c r="RZ123" i="66"/>
  <c r="YK123" i="66"/>
  <c r="GD123" i="66"/>
  <c r="BM123" i="66"/>
  <c r="KD123" i="66"/>
  <c r="XD123" i="66"/>
  <c r="LP123" i="66"/>
  <c r="TJ123" i="66"/>
  <c r="LJ123" i="66"/>
  <c r="FH123" i="66"/>
  <c r="XT123" i="66"/>
  <c r="JT123" i="66"/>
  <c r="JY123" i="66"/>
  <c r="BS123" i="66"/>
  <c r="CQ123" i="66"/>
  <c r="NZ123" i="66"/>
  <c r="EJ123" i="66"/>
  <c r="XK123" i="66"/>
  <c r="JH123" i="66"/>
  <c r="BR123" i="66"/>
  <c r="EQ123" i="66"/>
  <c r="FJ123" i="66"/>
  <c r="AAU123" i="66"/>
  <c r="QP123" i="66"/>
  <c r="JJ123" i="66"/>
  <c r="DB123" i="66"/>
  <c r="DU123" i="66"/>
  <c r="MR123" i="66"/>
  <c r="AR123" i="66"/>
  <c r="DQ123" i="66"/>
  <c r="FQ123" i="66"/>
  <c r="AAE123" i="66"/>
  <c r="GI123" i="66"/>
  <c r="OA123" i="66"/>
  <c r="AAL123" i="66"/>
  <c r="BE123" i="66"/>
  <c r="WR123" i="66"/>
  <c r="IF123" i="66"/>
  <c r="JU123" i="66"/>
  <c r="NP123" i="66"/>
  <c r="AAI123" i="66"/>
  <c r="BU123" i="66"/>
  <c r="SP123" i="66"/>
  <c r="VA123" i="66"/>
  <c r="GE123" i="66"/>
  <c r="BG123" i="66"/>
  <c r="XZ123" i="66"/>
  <c r="NT123" i="66"/>
  <c r="HT123" i="66"/>
  <c r="ZN123" i="66"/>
  <c r="KI123" i="66"/>
  <c r="QR123" i="66"/>
  <c r="TZ123" i="66"/>
  <c r="HJ123" i="66"/>
  <c r="XU123" i="66"/>
  <c r="UY123" i="66"/>
  <c r="LC123" i="66"/>
  <c r="CE123" i="66"/>
  <c r="MI123" i="66"/>
  <c r="QG123" i="66"/>
  <c r="RT123" i="66"/>
  <c r="HX123" i="66"/>
  <c r="MV123" i="66"/>
  <c r="ABI123" i="66"/>
  <c r="KV123" i="66"/>
  <c r="AAG123" i="66"/>
  <c r="XE123" i="66"/>
  <c r="LE123" i="66"/>
  <c r="XW123" i="66"/>
  <c r="KH123" i="66"/>
  <c r="EW123" i="66"/>
  <c r="Z123" i="66"/>
  <c r="VW123" i="66"/>
  <c r="CS123" i="66"/>
  <c r="AS123" i="66"/>
  <c r="WU123" i="66"/>
  <c r="PV123" i="66"/>
  <c r="VK123" i="66"/>
  <c r="JM123" i="66"/>
  <c r="DW123" i="66"/>
  <c r="CV123" i="66"/>
  <c r="AAM123" i="66"/>
  <c r="AAD123" i="66"/>
  <c r="N123" i="66"/>
  <c r="CB123" i="66"/>
  <c r="RN123" i="66"/>
  <c r="ZP123" i="66"/>
  <c r="UV123" i="66"/>
  <c r="AAX123" i="66"/>
  <c r="UF123" i="66"/>
  <c r="AL123" i="66"/>
  <c r="EX123" i="66"/>
  <c r="FF123" i="66"/>
  <c r="HU123" i="66"/>
  <c r="SV123" i="66"/>
  <c r="AAO123" i="66"/>
  <c r="MF123" i="66"/>
  <c r="CC123" i="66"/>
  <c r="DH123" i="66"/>
  <c r="NQ123" i="66"/>
  <c r="VC123" i="66"/>
  <c r="VB123" i="66"/>
  <c r="CW123" i="66"/>
  <c r="WA123" i="66"/>
  <c r="RQ123" i="66"/>
  <c r="YV123" i="66"/>
  <c r="HR123" i="66"/>
  <c r="OU123" i="66"/>
  <c r="ON123" i="66"/>
  <c r="LW123" i="66"/>
  <c r="VR123" i="66"/>
  <c r="BQ123" i="66"/>
  <c r="HN123" i="66"/>
  <c r="TB123" i="66"/>
  <c r="SA123" i="66"/>
  <c r="MC123" i="66"/>
  <c r="VY123" i="66"/>
  <c r="DL123" i="66"/>
  <c r="NX123" i="66"/>
  <c r="WY123" i="66"/>
  <c r="FM123" i="66"/>
  <c r="IH123" i="66"/>
  <c r="YF123" i="66"/>
  <c r="FZ123" i="66"/>
  <c r="TP123" i="66"/>
  <c r="YT123" i="66"/>
  <c r="FP123" i="66"/>
  <c r="ACC123" i="66"/>
  <c r="MK123" i="66"/>
  <c r="EH123" i="66"/>
  <c r="TQ123" i="66"/>
  <c r="VM123" i="66"/>
  <c r="BC123" i="66"/>
  <c r="EM123" i="66"/>
  <c r="MU123" i="66"/>
  <c r="YA123" i="66"/>
  <c r="YG123" i="66"/>
  <c r="WK123" i="66"/>
  <c r="NC123" i="66"/>
  <c r="VV123" i="66"/>
  <c r="ZA123" i="66"/>
  <c r="IK123" i="66"/>
  <c r="DF123" i="66"/>
  <c r="Q123" i="66"/>
  <c r="FU123" i="66"/>
  <c r="KK123" i="66"/>
  <c r="KB123" i="66"/>
  <c r="ABF123" i="66"/>
  <c r="RM123" i="66"/>
  <c r="CJ123" i="66"/>
  <c r="SY123" i="66"/>
  <c r="GK123" i="66"/>
  <c r="IJ123" i="66"/>
  <c r="QW123" i="66"/>
  <c r="AO123" i="66"/>
  <c r="JP123" i="66"/>
  <c r="ZZ123" i="66"/>
  <c r="BF123" i="66"/>
  <c r="ABD123" i="66"/>
  <c r="JS123" i="66"/>
  <c r="ES123" i="66"/>
  <c r="ZL123" i="66"/>
  <c r="YB123" i="66"/>
  <c r="JZ123" i="66"/>
  <c r="YJ123" i="66"/>
  <c r="JX123" i="66"/>
  <c r="BP123" i="66"/>
  <c r="NG123" i="66"/>
  <c r="LU123" i="66"/>
  <c r="SE123" i="66"/>
  <c r="DK123" i="66"/>
  <c r="DJ123" i="66"/>
  <c r="HP123" i="66"/>
  <c r="MO123" i="66"/>
  <c r="AP123" i="66"/>
  <c r="AAW123" i="66"/>
  <c r="GY123" i="66"/>
  <c r="AAN123" i="66"/>
  <c r="ZK123" i="66"/>
  <c r="V123" i="66"/>
  <c r="ZV123" i="66"/>
  <c r="XF123" i="66"/>
  <c r="UR123" i="66"/>
  <c r="ZF123" i="66"/>
  <c r="QE123" i="66"/>
  <c r="HD123" i="66"/>
  <c r="NW123" i="66"/>
  <c r="XV123" i="66"/>
  <c r="DR123" i="66"/>
  <c r="SF123" i="66"/>
  <c r="ACD123" i="66"/>
  <c r="ND123" i="66"/>
  <c r="IR123" i="66"/>
  <c r="HQ123" i="66"/>
  <c r="YQ123" i="66"/>
  <c r="I123" i="66"/>
  <c r="TD123" i="66"/>
  <c r="SH123" i="66"/>
  <c r="JB123" i="66"/>
  <c r="H123" i="66"/>
  <c r="TL123" i="66"/>
  <c r="NB123" i="66"/>
  <c r="UN123" i="66"/>
  <c r="DC123" i="66"/>
  <c r="LS123" i="66"/>
  <c r="IM123" i="66"/>
  <c r="ZH123" i="66"/>
  <c r="PR123" i="66"/>
  <c r="XS123" i="66"/>
  <c r="WG123" i="66"/>
  <c r="IN123" i="66"/>
  <c r="ACF123" i="66"/>
  <c r="SX123" i="66"/>
  <c r="XB123" i="66"/>
  <c r="KR123" i="66"/>
  <c r="ZU123" i="66"/>
  <c r="JG123" i="66"/>
  <c r="DZ123" i="66"/>
  <c r="WD123" i="66"/>
  <c r="TR123" i="66"/>
  <c r="PE123" i="66"/>
  <c r="IO123" i="66"/>
  <c r="ACK123" i="66"/>
  <c r="DD123" i="66"/>
  <c r="HF123" i="66"/>
  <c r="ABL123" i="66"/>
  <c r="HH123" i="66"/>
  <c r="ABA123" i="66"/>
  <c r="AU123" i="66"/>
  <c r="ZJ123" i="66"/>
  <c r="OO123" i="66"/>
  <c r="IX123" i="66"/>
  <c r="KL123" i="66"/>
  <c r="OS123" i="66"/>
  <c r="XJ123" i="66"/>
  <c r="IC123" i="66"/>
  <c r="VO123" i="66"/>
  <c r="CP123" i="66"/>
  <c r="SI123" i="66"/>
  <c r="QV123" i="66"/>
  <c r="AAV123" i="66"/>
  <c r="RC123" i="66"/>
  <c r="PB123" i="66"/>
  <c r="CG123" i="66"/>
  <c r="UL123" i="66"/>
  <c r="KS123" i="66"/>
  <c r="AAF123" i="66"/>
  <c r="BT123" i="66"/>
  <c r="LD123" i="66"/>
  <c r="VD123" i="66"/>
  <c r="QD123" i="66"/>
  <c r="VQ123" i="66"/>
  <c r="QZ123" i="66"/>
  <c r="YC123" i="66"/>
  <c r="GW123" i="66"/>
  <c r="DA123" i="66"/>
  <c r="NE123" i="66"/>
  <c r="II123" i="66"/>
  <c r="MS123" i="66"/>
  <c r="NU123" i="66"/>
  <c r="FE123" i="66"/>
  <c r="EA123" i="66"/>
  <c r="XC123" i="66"/>
  <c r="OG123" i="66"/>
  <c r="BW123" i="66"/>
  <c r="HZ123" i="66"/>
  <c r="OM123" i="66"/>
  <c r="NI123" i="66"/>
  <c r="LF123" i="66"/>
  <c r="RI123" i="66"/>
  <c r="KN123" i="66"/>
  <c r="RO123" i="66"/>
  <c r="SO123" i="66"/>
  <c r="UZ123" i="66"/>
  <c r="SB123" i="66"/>
  <c r="HY123" i="66"/>
  <c r="QM123" i="66"/>
  <c r="SG123" i="66"/>
  <c r="QC123" i="66"/>
  <c r="AY123" i="66"/>
  <c r="KA123" i="66"/>
  <c r="XO123" i="66"/>
  <c r="GC123" i="66"/>
  <c r="HL123" i="66"/>
  <c r="XX123" i="66"/>
  <c r="QS123" i="66"/>
  <c r="OC123" i="66"/>
  <c r="NA123" i="66"/>
  <c r="ABR123" i="66"/>
  <c r="CI123" i="66"/>
  <c r="HI123" i="66"/>
  <c r="K123" i="66"/>
  <c r="ABE123" i="66"/>
  <c r="VP123" i="66"/>
  <c r="M123" i="66"/>
  <c r="GX123" i="66"/>
  <c r="GN123" i="66"/>
  <c r="GB123" i="66"/>
  <c r="EV123" i="66"/>
  <c r="IP123" i="66"/>
  <c r="ZE123" i="66"/>
  <c r="GT123" i="66"/>
  <c r="DI123" i="66"/>
  <c r="NF123" i="66"/>
  <c r="TI123" i="66"/>
  <c r="P123" i="66"/>
  <c r="JD123" i="66"/>
  <c r="GM123" i="66"/>
  <c r="KW123" i="66"/>
  <c r="AAB123" i="66"/>
  <c r="AE123" i="66"/>
  <c r="RD123" i="66"/>
  <c r="TH123" i="66"/>
  <c r="WE123" i="66"/>
  <c r="PW123" i="66"/>
  <c r="IB123" i="66"/>
  <c r="SN123" i="66"/>
  <c r="AAJ123" i="66"/>
  <c r="TO123" i="66"/>
  <c r="OK123" i="66"/>
  <c r="ID123" i="66"/>
  <c r="ABV123" i="66"/>
  <c r="CL123" i="66"/>
  <c r="EB123" i="66"/>
  <c r="GP123" i="66"/>
  <c r="KQ123" i="66"/>
  <c r="ABH123" i="66"/>
  <c r="JF123" i="66"/>
  <c r="TK123" i="66"/>
  <c r="EL123" i="66"/>
  <c r="EP123" i="66"/>
  <c r="GJ123" i="66"/>
  <c r="AAS123" i="66"/>
  <c r="LY123" i="66"/>
  <c r="PJ123" i="66"/>
  <c r="AC123" i="66"/>
  <c r="NV123" i="66"/>
  <c r="HK123" i="66"/>
  <c r="YL123" i="66"/>
  <c r="ACB123" i="66"/>
  <c r="RR123" i="66"/>
  <c r="KE123" i="66"/>
  <c r="EU123" i="66"/>
  <c r="KC123" i="66"/>
  <c r="XA123" i="66"/>
  <c r="MB123" i="66"/>
  <c r="BI123" i="66"/>
  <c r="WI123" i="66"/>
  <c r="CN123" i="66"/>
  <c r="IQ123" i="66"/>
  <c r="AH123" i="66"/>
  <c r="IL123" i="66"/>
  <c r="TC123" i="66"/>
  <c r="XI123" i="66"/>
  <c r="VL123" i="66"/>
  <c r="SU123" i="66"/>
  <c r="IT123" i="66"/>
  <c r="GA123" i="66"/>
  <c r="FA123" i="66"/>
  <c r="BB123" i="66"/>
  <c r="NL123" i="66"/>
  <c r="JO123" i="66"/>
  <c r="UU123" i="66"/>
  <c r="FO123" i="66"/>
  <c r="FB123" i="66"/>
  <c r="FY123" i="66"/>
  <c r="RJ123" i="66"/>
  <c r="LH123" i="66"/>
  <c r="ME123" i="66"/>
  <c r="F123" i="66"/>
  <c r="TM123" i="66"/>
  <c r="UX123" i="66"/>
  <c r="X123" i="66"/>
  <c r="LI123" i="66"/>
  <c r="QA123" i="66"/>
  <c r="YY123" i="66"/>
  <c r="OV123" i="66"/>
  <c r="ZQ123" i="66"/>
  <c r="DN123" i="66"/>
  <c r="T123" i="66"/>
  <c r="MW123" i="66"/>
  <c r="NN123" i="66"/>
  <c r="VI123" i="66"/>
  <c r="WW123" i="66"/>
  <c r="OW123" i="66"/>
  <c r="ABU123" i="66"/>
  <c r="RU123" i="66"/>
  <c r="QK123" i="66"/>
  <c r="KX123" i="66"/>
  <c r="ABM123" i="66"/>
  <c r="YI123" i="66"/>
  <c r="QY123" i="66"/>
  <c r="JC123" i="66"/>
  <c r="WP123" i="66"/>
  <c r="MJ123" i="66"/>
  <c r="XH123" i="66"/>
  <c r="TU123" i="66"/>
  <c r="HS123" i="66"/>
  <c r="AAC123" i="66"/>
  <c r="U123" i="66"/>
  <c r="DM123" i="66"/>
  <c r="KP123" i="66"/>
  <c r="CF123" i="66"/>
  <c r="VS123" i="66"/>
  <c r="CD123" i="66"/>
  <c r="GZ123" i="66"/>
  <c r="YE123" i="66"/>
  <c r="QF123" i="66"/>
  <c r="CH123" i="66"/>
  <c r="TN123" i="66"/>
  <c r="NJ123" i="66"/>
  <c r="BL123" i="66"/>
  <c r="FR123" i="66"/>
  <c r="UW123" i="66"/>
  <c r="SC123" i="66"/>
  <c r="ABO123" i="66"/>
  <c r="IZ123" i="66"/>
  <c r="KO123" i="66"/>
  <c r="JV123" i="66"/>
  <c r="YS123" i="66"/>
  <c r="QH123" i="66"/>
  <c r="VG123" i="66"/>
  <c r="WB123" i="66"/>
  <c r="ABC123" i="66"/>
  <c r="MZ123" i="66"/>
  <c r="OJ123" i="66"/>
  <c r="NH123" i="66"/>
  <c r="LV123" i="66"/>
  <c r="TA123" i="66"/>
  <c r="FJ124" i="66"/>
  <c r="WS124" i="66"/>
  <c r="FS124" i="66"/>
  <c r="VX124" i="66"/>
  <c r="IC124" i="66"/>
  <c r="JK124" i="66"/>
  <c r="HM124" i="66"/>
  <c r="PH124" i="66"/>
  <c r="AAZ124" i="66"/>
  <c r="EE124" i="66"/>
  <c r="DG124" i="66"/>
  <c r="II124" i="66"/>
  <c r="ABY124" i="66"/>
  <c r="HN124" i="66"/>
  <c r="ZJ124" i="66"/>
  <c r="XS124" i="66"/>
  <c r="LY124" i="66"/>
  <c r="PV124" i="66"/>
  <c r="LA124" i="66"/>
  <c r="SD124" i="66"/>
  <c r="WY124" i="66"/>
  <c r="RO124" i="66"/>
  <c r="IS124" i="66"/>
  <c r="EI124" i="66"/>
  <c r="PA124" i="66"/>
  <c r="ACH124" i="66"/>
  <c r="WZ124" i="66"/>
  <c r="ML124" i="66"/>
  <c r="YL124" i="66"/>
  <c r="N124" i="66"/>
  <c r="IH124" i="66"/>
  <c r="VD124" i="66"/>
  <c r="XV124" i="66"/>
  <c r="VE124" i="66"/>
  <c r="MD124" i="66"/>
  <c r="JN124" i="66"/>
  <c r="XJ124" i="66"/>
  <c r="YH124" i="66"/>
  <c r="ZE124" i="66"/>
  <c r="DQ124" i="66"/>
  <c r="GO124" i="66"/>
  <c r="NF124" i="66"/>
  <c r="TD124" i="66"/>
  <c r="XE124" i="66"/>
  <c r="PM124" i="66"/>
  <c r="AU124" i="66"/>
  <c r="HL124" i="66"/>
  <c r="G124" i="66"/>
  <c r="LU124" i="66"/>
  <c r="ZX124" i="66"/>
  <c r="FG124" i="66"/>
  <c r="BV124" i="66"/>
  <c r="AAU124" i="66"/>
  <c r="LC124" i="66"/>
  <c r="DD124" i="66"/>
  <c r="YA124" i="66"/>
  <c r="UE124" i="66"/>
  <c r="SG124" i="66"/>
  <c r="PY124" i="66"/>
  <c r="BO124" i="66"/>
  <c r="NY124" i="66"/>
  <c r="BB124" i="66"/>
  <c r="HB124" i="66"/>
  <c r="AAX124" i="66"/>
  <c r="LI124" i="66"/>
  <c r="BI124" i="66"/>
  <c r="IE124" i="66"/>
  <c r="UC124" i="66"/>
  <c r="RA124" i="66"/>
  <c r="UF124" i="66"/>
  <c r="VQ124" i="66"/>
  <c r="IA124" i="66"/>
  <c r="EH124" i="66"/>
  <c r="JT124" i="66"/>
  <c r="NS124" i="66"/>
  <c r="PS124" i="66"/>
  <c r="AAW124" i="66"/>
  <c r="R124" i="66"/>
  <c r="DB124" i="66"/>
  <c r="KO124" i="66"/>
  <c r="MP124" i="66"/>
  <c r="PK124" i="66"/>
  <c r="EL124" i="66"/>
  <c r="TP124" i="66"/>
  <c r="YU124" i="66"/>
  <c r="LW124" i="66"/>
  <c r="CH124" i="66"/>
  <c r="Y124" i="66"/>
  <c r="MG124" i="66"/>
  <c r="BT124" i="66"/>
  <c r="SI124" i="66"/>
  <c r="DO124" i="66"/>
  <c r="GU124" i="66"/>
  <c r="IG124" i="66"/>
  <c r="RX124" i="66"/>
  <c r="ABF124" i="66"/>
  <c r="KA124" i="66"/>
  <c r="QU124" i="66"/>
  <c r="PI124" i="66"/>
  <c r="CZ124" i="66"/>
  <c r="FV124" i="66"/>
  <c r="U124" i="66"/>
  <c r="JP124" i="66"/>
  <c r="EK124" i="66"/>
  <c r="EQ124" i="66"/>
  <c r="ABU124" i="66"/>
  <c r="NH124" i="66"/>
  <c r="XX124" i="66"/>
  <c r="OF124" i="66"/>
  <c r="LX124" i="66"/>
  <c r="ES124" i="66"/>
  <c r="FN124" i="66"/>
  <c r="FR124" i="66"/>
  <c r="CE124" i="66"/>
  <c r="AS124" i="66"/>
  <c r="YE124" i="66"/>
  <c r="UT124" i="66"/>
  <c r="HG124" i="66"/>
  <c r="YC124" i="66"/>
  <c r="LL124" i="66"/>
  <c r="SP124" i="66"/>
  <c r="BP124" i="66"/>
  <c r="DR124" i="66"/>
  <c r="RK124" i="66"/>
  <c r="UK124" i="66"/>
  <c r="WC124" i="66"/>
  <c r="LT124" i="66"/>
  <c r="AAP124" i="66"/>
  <c r="FP124" i="66"/>
  <c r="S124" i="66"/>
  <c r="PX124" i="66"/>
  <c r="ABV124" i="66"/>
  <c r="EV124" i="66"/>
  <c r="CN124" i="66"/>
  <c r="FA124" i="66"/>
  <c r="SU124" i="66"/>
  <c r="KT124" i="66"/>
  <c r="BF124" i="66"/>
  <c r="AAR124" i="66"/>
  <c r="NL124" i="66"/>
  <c r="TC124" i="66"/>
  <c r="OE124" i="66"/>
  <c r="KQ124" i="66"/>
  <c r="Z124" i="66"/>
  <c r="OX124" i="66"/>
  <c r="ABM124" i="66"/>
  <c r="VF124" i="66"/>
  <c r="RZ124" i="66"/>
  <c r="SH124" i="66"/>
  <c r="AQ124" i="66"/>
  <c r="XR124" i="66"/>
  <c r="LN124" i="66"/>
  <c r="YR124" i="66"/>
  <c r="OD124" i="66"/>
  <c r="EO124" i="66"/>
  <c r="DF124" i="66"/>
  <c r="PO124" i="66"/>
  <c r="WR124" i="66"/>
  <c r="EZ124" i="66"/>
  <c r="DW124" i="66"/>
  <c r="AX124" i="66"/>
  <c r="TQ124" i="66"/>
  <c r="ABH124" i="66"/>
  <c r="TS124" i="66"/>
  <c r="MI124" i="66"/>
  <c r="PR124" i="66"/>
  <c r="SK124" i="66"/>
  <c r="XN124" i="66"/>
  <c r="RL124" i="66"/>
  <c r="I124" i="66"/>
  <c r="TF124" i="66"/>
  <c r="SF124" i="66"/>
  <c r="NN124" i="66"/>
  <c r="CL124" i="66"/>
  <c r="XW124" i="66"/>
  <c r="KZ124" i="66"/>
  <c r="OL124" i="66"/>
  <c r="DU124" i="66"/>
  <c r="PW124" i="66"/>
  <c r="HC124" i="66"/>
  <c r="RP124" i="66"/>
  <c r="NW124" i="66"/>
  <c r="QR124" i="66"/>
  <c r="KN124" i="66"/>
  <c r="CK124" i="66"/>
  <c r="M124" i="66"/>
  <c r="MY124" i="66"/>
  <c r="QG124" i="66"/>
  <c r="EA124" i="66"/>
  <c r="KW124" i="66"/>
  <c r="PG124" i="66"/>
  <c r="WD124" i="66"/>
  <c r="HF124" i="66"/>
  <c r="JC124" i="66"/>
  <c r="SE124" i="66"/>
  <c r="JV124" i="66"/>
  <c r="UQ124" i="66"/>
  <c r="BL124" i="66"/>
  <c r="CT124" i="66"/>
  <c r="ACI124" i="66"/>
  <c r="PE124" i="66"/>
  <c r="CS124" i="66"/>
  <c r="KG124" i="66"/>
  <c r="QS124" i="66"/>
  <c r="ABX124" i="66"/>
  <c r="PZ124" i="66"/>
  <c r="IY124" i="66"/>
  <c r="IX124" i="66"/>
  <c r="YT124" i="66"/>
  <c r="YY124" i="66"/>
  <c r="H124" i="66"/>
  <c r="TX124" i="66"/>
  <c r="VY124" i="66"/>
  <c r="LM124" i="66"/>
  <c r="YK124" i="66"/>
  <c r="NJ124" i="66"/>
  <c r="QK124" i="66"/>
  <c r="JH124" i="66"/>
  <c r="LS124" i="66"/>
  <c r="FT124" i="66"/>
  <c r="JY124" i="66"/>
  <c r="UP124" i="66"/>
  <c r="GX124" i="66"/>
  <c r="EM124" i="66"/>
  <c r="IN124" i="66"/>
  <c r="DI124" i="66"/>
  <c r="AAA124" i="66"/>
  <c r="ABQ124" i="66"/>
  <c r="EN124" i="66"/>
  <c r="QQ124" i="66"/>
  <c r="GQ124" i="66"/>
  <c r="AL124" i="66"/>
  <c r="E124" i="66"/>
  <c r="AT124" i="66"/>
  <c r="XA124" i="66"/>
  <c r="SA124" i="66"/>
  <c r="AY124" i="66"/>
  <c r="JF124" i="66"/>
  <c r="QF124" i="66"/>
  <c r="MX124" i="66"/>
  <c r="XB124" i="66"/>
  <c r="XH124" i="66"/>
  <c r="OS124" i="66"/>
  <c r="QE124" i="66"/>
  <c r="YG124" i="66"/>
  <c r="UM124" i="66"/>
  <c r="SO124" i="66"/>
  <c r="ABB124" i="66"/>
  <c r="AC124" i="66"/>
  <c r="ABL124" i="66"/>
  <c r="LZ124" i="66"/>
  <c r="GV124" i="66"/>
  <c r="UO124" i="66"/>
  <c r="DX124" i="66"/>
  <c r="ZC124" i="66"/>
  <c r="QA124" i="66"/>
  <c r="CJ124" i="66"/>
  <c r="GW124" i="66"/>
  <c r="VA124" i="66"/>
  <c r="JA124" i="66"/>
  <c r="QX124" i="66"/>
  <c r="MR124" i="66"/>
  <c r="NM124" i="66"/>
  <c r="NI124" i="66"/>
  <c r="YS124" i="66"/>
  <c r="XL124" i="66"/>
  <c r="XT124" i="66"/>
  <c r="WH124" i="66"/>
  <c r="GT124" i="66"/>
  <c r="RH124" i="66"/>
  <c r="YB124" i="66"/>
  <c r="WE124" i="66"/>
  <c r="DM124" i="66"/>
  <c r="RU124" i="66"/>
  <c r="BN124" i="66"/>
  <c r="KM124" i="66"/>
  <c r="HA124" i="66"/>
  <c r="OY124" i="66"/>
  <c r="CM124" i="66"/>
  <c r="OB124" i="66"/>
  <c r="RD124" i="66"/>
  <c r="LK124" i="66"/>
  <c r="AAM124" i="66"/>
  <c r="LR124" i="66"/>
  <c r="BW124" i="66"/>
  <c r="GE124" i="66"/>
  <c r="WT124" i="66"/>
  <c r="WN124" i="66"/>
  <c r="VH124" i="66"/>
  <c r="NP124" i="66"/>
  <c r="RT124" i="66"/>
  <c r="VP124" i="66"/>
  <c r="MQ124" i="66"/>
  <c r="JG124" i="66"/>
  <c r="WG124" i="66"/>
  <c r="BQ124" i="66"/>
  <c r="OM124" i="66"/>
  <c r="EY124" i="66"/>
  <c r="BM124" i="66"/>
  <c r="QY124" i="66"/>
  <c r="DT124" i="66"/>
  <c r="RC124" i="66"/>
  <c r="WI124" i="66"/>
  <c r="YW124" i="66"/>
  <c r="CF124" i="66"/>
  <c r="LB124" i="66"/>
  <c r="SZ124" i="66"/>
  <c r="EJ124" i="66"/>
  <c r="CI124" i="66"/>
  <c r="JI124" i="66"/>
  <c r="PP124" i="66"/>
  <c r="MV124" i="66"/>
  <c r="VV124" i="66"/>
  <c r="HI124" i="66"/>
  <c r="KP124" i="66"/>
  <c r="AA124" i="66"/>
  <c r="DJ124" i="66"/>
  <c r="OW124" i="66"/>
  <c r="DN124" i="66"/>
  <c r="SW124" i="66"/>
  <c r="ABD124" i="66"/>
  <c r="IR124" i="66"/>
  <c r="HU124" i="66"/>
  <c r="OR124" i="66"/>
  <c r="RW124" i="66"/>
  <c r="KL124" i="66"/>
  <c r="CG124" i="66"/>
  <c r="QD124" i="66"/>
  <c r="IQ124" i="66"/>
  <c r="ABW124" i="66"/>
  <c r="TB124" i="66"/>
  <c r="ER124" i="66"/>
  <c r="ACJ124" i="66"/>
  <c r="NU124" i="66"/>
  <c r="ZN124" i="66"/>
  <c r="GL124" i="66"/>
  <c r="HD124" i="66"/>
  <c r="VN124" i="66"/>
  <c r="ZI124" i="66"/>
  <c r="SL124" i="66"/>
  <c r="CX124" i="66"/>
  <c r="LV124" i="66"/>
  <c r="XM124" i="66"/>
  <c r="F124" i="66"/>
  <c r="UZ124" i="66"/>
  <c r="HH124" i="66"/>
  <c r="QV124" i="66"/>
  <c r="QW124" i="66"/>
  <c r="RN124" i="66"/>
  <c r="OV124" i="66"/>
  <c r="KE124" i="66"/>
  <c r="ACD124" i="66"/>
  <c r="JU124" i="66"/>
  <c r="MC124" i="66"/>
  <c r="UD124" i="66"/>
  <c r="ZF124" i="66"/>
  <c r="ID124" i="66"/>
  <c r="AAD124" i="66"/>
  <c r="HZ124" i="66"/>
  <c r="FY124" i="66"/>
  <c r="ME124" i="66"/>
  <c r="XY124" i="66"/>
  <c r="QC124" i="66"/>
  <c r="IF124" i="66"/>
  <c r="SX124" i="66"/>
  <c r="WW124" i="66"/>
  <c r="LH124" i="66"/>
  <c r="AAN124" i="66"/>
  <c r="RS124" i="66"/>
  <c r="MM124" i="66"/>
  <c r="GS124" i="66"/>
  <c r="JE124" i="66"/>
  <c r="AAE124" i="66"/>
  <c r="WQ124" i="66"/>
  <c r="OI124" i="66"/>
  <c r="ABJ124" i="66"/>
  <c r="LE124" i="66"/>
  <c r="WU124" i="66"/>
  <c r="YN124" i="66"/>
  <c r="ZG124" i="66"/>
  <c r="VJ124" i="66"/>
  <c r="WB124" i="66"/>
  <c r="VM124" i="66"/>
  <c r="UN124" i="66"/>
  <c r="AAI124" i="66"/>
  <c r="TE124" i="66"/>
  <c r="ST124" i="66"/>
  <c r="UY124" i="66"/>
  <c r="OA124" i="66"/>
  <c r="SB124" i="66"/>
  <c r="NB124" i="66"/>
  <c r="AAF124" i="66"/>
  <c r="DZ124" i="66"/>
  <c r="ZV124" i="66"/>
  <c r="AG124" i="66"/>
  <c r="WO124" i="66"/>
  <c r="BK124" i="66"/>
  <c r="WL124" i="66"/>
  <c r="HK124" i="66"/>
  <c r="ZK124" i="66"/>
  <c r="AAC124" i="66"/>
  <c r="FW124" i="66"/>
  <c r="CU124" i="66"/>
  <c r="HT124" i="66"/>
  <c r="GC124" i="66"/>
  <c r="AF124" i="66"/>
  <c r="TU124" i="66"/>
  <c r="EU124" i="66"/>
  <c r="AP124" i="66"/>
  <c r="QZ124" i="66"/>
  <c r="YJ124" i="66"/>
  <c r="ZD124" i="66"/>
  <c r="IV124" i="66"/>
  <c r="TN124" i="66"/>
  <c r="AAO124" i="66"/>
  <c r="YI124" i="66"/>
  <c r="BR124" i="66"/>
  <c r="UG124" i="66"/>
  <c r="JB124" i="66"/>
  <c r="RB124" i="66"/>
  <c r="VS124" i="66"/>
  <c r="XK124" i="66"/>
  <c r="UX124" i="66"/>
  <c r="XQ124" i="66"/>
  <c r="HX124" i="66"/>
  <c r="GK124" i="66"/>
  <c r="TZ124" i="66"/>
  <c r="RQ124" i="66"/>
  <c r="MJ124" i="66"/>
  <c r="SY124" i="66"/>
  <c r="JR124" i="66"/>
  <c r="BH124" i="66"/>
  <c r="ACG124" i="66"/>
  <c r="XC124" i="66"/>
  <c r="AK124" i="66"/>
  <c r="DA124" i="66"/>
  <c r="KD124" i="66"/>
  <c r="EG124" i="66"/>
  <c r="YX124" i="66"/>
  <c r="MH124" i="66"/>
  <c r="GZ124" i="66"/>
  <c r="FI124" i="66"/>
  <c r="HJ124" i="66"/>
  <c r="EF124" i="66"/>
  <c r="TA124" i="66"/>
  <c r="ZW124" i="66"/>
  <c r="ZH124" i="66"/>
  <c r="IW124" i="66"/>
  <c r="JW124" i="66"/>
  <c r="NE124" i="66"/>
  <c r="NA124" i="66"/>
  <c r="ED124" i="66"/>
  <c r="DL124" i="66"/>
  <c r="WA124" i="66"/>
  <c r="EB124" i="66"/>
  <c r="UR124" i="66"/>
  <c r="SN124" i="66"/>
  <c r="IL124" i="66"/>
  <c r="ABS124" i="66"/>
  <c r="CY124" i="66"/>
  <c r="GY124" i="66"/>
  <c r="OH124" i="66"/>
  <c r="YQ124" i="66"/>
  <c r="MN124" i="66"/>
  <c r="BG124" i="66"/>
  <c r="YF124" i="66"/>
  <c r="TT124" i="66"/>
  <c r="UJ124" i="66"/>
  <c r="XU124" i="66"/>
  <c r="QI124" i="66"/>
  <c r="AAT124" i="66"/>
  <c r="QM124" i="66"/>
  <c r="ON124" i="66"/>
  <c r="ACF124" i="66"/>
  <c r="NR124" i="66"/>
  <c r="VT124" i="66"/>
  <c r="GB124" i="66"/>
  <c r="UA124" i="66"/>
  <c r="HW124" i="66"/>
  <c r="OK124" i="66"/>
  <c r="RJ124" i="66"/>
  <c r="WP124" i="66"/>
  <c r="ABN124" i="66"/>
  <c r="VU124" i="66"/>
  <c r="AI124" i="66"/>
  <c r="ABP124" i="66"/>
  <c r="FF124" i="66"/>
  <c r="QT124" i="66"/>
  <c r="DS124" i="66"/>
  <c r="FL124" i="66"/>
  <c r="UI124" i="66"/>
  <c r="KI124" i="66"/>
  <c r="HE124" i="66"/>
  <c r="FX124" i="66"/>
  <c r="CQ124" i="66"/>
  <c r="AAB124" i="66"/>
  <c r="RI124" i="66"/>
  <c r="IJ124" i="66"/>
  <c r="GM124" i="66"/>
  <c r="VW124" i="66"/>
  <c r="OT124" i="66"/>
  <c r="AAL124" i="66"/>
  <c r="NV124" i="66"/>
  <c r="BY124" i="66"/>
  <c r="CV124" i="66"/>
  <c r="WM124" i="66"/>
  <c r="XO124" i="66"/>
  <c r="RY124" i="66"/>
  <c r="ABC124" i="66"/>
  <c r="ZT124" i="66"/>
  <c r="LF124" i="66"/>
  <c r="XP124" i="66"/>
  <c r="PN124" i="66"/>
  <c r="ABR124" i="66"/>
  <c r="ACC124" i="66"/>
  <c r="ZR124" i="66"/>
  <c r="BD124" i="66"/>
  <c r="FC124" i="66"/>
  <c r="P124" i="66"/>
  <c r="PL124" i="66"/>
  <c r="VO124" i="66"/>
  <c r="GP124" i="66"/>
  <c r="LG124" i="66"/>
  <c r="HO124" i="66"/>
  <c r="T124" i="66"/>
  <c r="UV124" i="66"/>
  <c r="JO124" i="66"/>
  <c r="TL124" i="66"/>
  <c r="ABT124" i="66"/>
  <c r="HY124" i="66"/>
  <c r="WK124" i="66"/>
  <c r="JQ124" i="66"/>
  <c r="CR124" i="66"/>
  <c r="FZ124" i="66"/>
  <c r="ZL124" i="66"/>
  <c r="CB124" i="66"/>
  <c r="TK124" i="66"/>
  <c r="JX124" i="66"/>
  <c r="KJ124" i="66"/>
  <c r="OC124" i="66"/>
  <c r="K124" i="66"/>
  <c r="OU124" i="66"/>
  <c r="MU124" i="66"/>
  <c r="UB124" i="66"/>
  <c r="IZ124" i="66"/>
  <c r="HR124" i="66"/>
  <c r="DP124" i="66"/>
  <c r="PJ124" i="66"/>
  <c r="UU124" i="66"/>
  <c r="QH124" i="66"/>
  <c r="VI124" i="66"/>
  <c r="FD124" i="66"/>
  <c r="ACB124" i="66"/>
  <c r="MK124" i="66"/>
  <c r="GN124" i="66"/>
  <c r="L124" i="66"/>
  <c r="UL124" i="66"/>
  <c r="PQ124" i="66"/>
  <c r="DH124" i="66"/>
  <c r="YV124" i="66"/>
  <c r="XI124" i="66"/>
  <c r="GR124" i="66"/>
  <c r="JD124" i="66"/>
  <c r="GH124" i="66"/>
  <c r="BZ124" i="66"/>
  <c r="NX124" i="66"/>
  <c r="V124" i="66"/>
  <c r="NK124" i="66"/>
  <c r="PD124" i="66"/>
  <c r="VG124" i="66"/>
  <c r="VC124" i="66"/>
  <c r="VN123" i="66"/>
  <c r="VZ124" i="66"/>
  <c r="BU124" i="66"/>
  <c r="AAV124" i="66"/>
  <c r="QJ124" i="66"/>
  <c r="OJ124" i="66"/>
  <c r="US124" i="66"/>
  <c r="VK124" i="66"/>
  <c r="LQ124" i="66"/>
  <c r="ACA124" i="66"/>
  <c r="MB124" i="66"/>
  <c r="ABI124" i="66"/>
  <c r="PF124" i="66"/>
  <c r="AV124" i="66"/>
  <c r="EP124" i="66"/>
  <c r="YD124" i="66"/>
  <c r="NZ124" i="66"/>
  <c r="UW124" i="66"/>
  <c r="YZ124" i="66"/>
  <c r="CA124" i="66"/>
  <c r="AE124" i="66"/>
  <c r="UH124" i="66"/>
  <c r="MW124" i="66"/>
  <c r="AJ124" i="66"/>
  <c r="TR124" i="66"/>
  <c r="RF124" i="66"/>
  <c r="AH124" i="66"/>
  <c r="AW124" i="66"/>
  <c r="DC124" i="66"/>
  <c r="FB124" i="66"/>
  <c r="MF124" i="66"/>
  <c r="JL124" i="66"/>
  <c r="MS124" i="66"/>
  <c r="EW124" i="66"/>
  <c r="ZS124" i="66"/>
  <c r="ABO124" i="66"/>
  <c r="ABE124" i="66"/>
  <c r="BC124" i="66"/>
  <c r="XF124" i="66"/>
  <c r="CP124" i="66"/>
  <c r="XG124" i="66"/>
  <c r="ZM124" i="66"/>
  <c r="EC124" i="66"/>
  <c r="ZA124" i="66"/>
  <c r="BX124" i="66"/>
  <c r="PB124" i="66"/>
  <c r="IT124" i="66"/>
  <c r="RG124" i="66"/>
  <c r="VB124" i="66"/>
  <c r="O124" i="66"/>
  <c r="AB124" i="66"/>
  <c r="YO124" i="66"/>
  <c r="RV124" i="66"/>
  <c r="PU124" i="66"/>
  <c r="LO124" i="66"/>
  <c r="AAH124" i="66"/>
  <c r="OP124" i="66"/>
  <c r="FQ124" i="66"/>
  <c r="QP124" i="66"/>
  <c r="LP124" i="66"/>
  <c r="FO124" i="66"/>
  <c r="EX124" i="66"/>
  <c r="BJ124" i="66"/>
  <c r="TI124" i="66"/>
  <c r="HQ124" i="66"/>
  <c r="AAS124" i="66"/>
  <c r="ZB124" i="66"/>
  <c r="KU124" i="66"/>
  <c r="KV124" i="66"/>
  <c r="TM124" i="66"/>
  <c r="IU124" i="66"/>
  <c r="GJ124" i="66"/>
  <c r="Q124" i="66"/>
  <c r="KS124" i="66"/>
  <c r="AM124" i="66"/>
  <c r="SC124" i="66"/>
  <c r="GA124" i="66"/>
  <c r="ET124" i="66"/>
  <c r="NO124" i="66"/>
  <c r="BA124" i="66"/>
  <c r="AR124" i="66"/>
  <c r="QO124" i="66"/>
  <c r="AD124" i="66"/>
  <c r="KX124" i="66"/>
  <c r="AAG124" i="66"/>
  <c r="IP124" i="66"/>
  <c r="FM124" i="66"/>
  <c r="RE124" i="66"/>
  <c r="CC124" i="66"/>
  <c r="IB124" i="66"/>
  <c r="TY124" i="66"/>
  <c r="DE124" i="66"/>
  <c r="SV124" i="66"/>
  <c r="RR124" i="66"/>
  <c r="JS124" i="66"/>
  <c r="OG124" i="66"/>
  <c r="ZU124" i="66"/>
  <c r="NQ124" i="66"/>
  <c r="CO124" i="66"/>
  <c r="NC124" i="66"/>
  <c r="YP124" i="66"/>
  <c r="AAQ124" i="66"/>
  <c r="QB124" i="66"/>
  <c r="ABK124" i="66"/>
  <c r="XZ124" i="66"/>
  <c r="VL124" i="66"/>
  <c r="KY124" i="66"/>
  <c r="QN124" i="66"/>
  <c r="J124" i="66"/>
  <c r="KF124" i="66"/>
  <c r="FE124" i="66"/>
  <c r="MO124" i="66"/>
  <c r="SM124" i="66"/>
  <c r="AZ124" i="66"/>
  <c r="KB124" i="66"/>
  <c r="PT124" i="66"/>
  <c r="ZP124" i="66"/>
  <c r="JJ124" i="66"/>
  <c r="YM124" i="66"/>
  <c r="AO124" i="66"/>
  <c r="NG124" i="66"/>
  <c r="HS124" i="66"/>
  <c r="BS124" i="66"/>
  <c r="AN124" i="66"/>
  <c r="BE124" i="66"/>
  <c r="ZQ124" i="66"/>
  <c r="HV124" i="66"/>
  <c r="CD124" i="66"/>
  <c r="GI124" i="66"/>
  <c r="ABZ124" i="66"/>
  <c r="KR124" i="66"/>
  <c r="TH124" i="66"/>
  <c r="ZZ124" i="66"/>
  <c r="FK124" i="66"/>
  <c r="WV124" i="66"/>
  <c r="DY124" i="66"/>
  <c r="OO124" i="66"/>
  <c r="TV124" i="66"/>
  <c r="LJ124" i="66"/>
  <c r="GF124" i="66"/>
  <c r="OQ124" i="66"/>
  <c r="ZO124" i="66"/>
  <c r="GG124" i="66"/>
  <c r="DK124" i="66"/>
  <c r="NT124" i="66"/>
  <c r="FU124" i="66"/>
  <c r="KH124" i="66"/>
  <c r="LD124" i="66"/>
  <c r="X124" i="66"/>
  <c r="TG124" i="66"/>
  <c r="MZ124" i="66"/>
  <c r="IO124" i="66"/>
  <c r="W124" i="66"/>
  <c r="RM124" i="66"/>
  <c r="SS124" i="66"/>
  <c r="MA124" i="66"/>
  <c r="AAK124" i="66"/>
  <c r="TW124" i="66"/>
  <c r="ABA124" i="66"/>
  <c r="VR124" i="66"/>
  <c r="ABG124" i="66"/>
  <c r="ZY124" i="66"/>
  <c r="ACK124" i="66"/>
  <c r="KK124" i="66"/>
  <c r="HP124" i="66"/>
  <c r="WX124" i="66"/>
  <c r="WF124" i="66"/>
  <c r="PC124" i="66"/>
  <c r="FH124" i="66"/>
  <c r="IK124" i="66"/>
  <c r="IM124" i="66"/>
  <c r="AAJ124" i="66"/>
  <c r="WJ124" i="66"/>
  <c r="KC124" i="66"/>
  <c r="XD124" i="66"/>
  <c r="MT124" i="66"/>
  <c r="JZ124" i="66"/>
  <c r="SJ124" i="66"/>
  <c r="ACE124" i="66"/>
  <c r="QL124" i="66"/>
  <c r="ND124" i="66"/>
  <c r="AAY124" i="66"/>
  <c r="SR124" i="66"/>
  <c r="DV124" i="66"/>
  <c r="GD124" i="66"/>
  <c r="OZ124" i="66"/>
  <c r="JM124" i="66"/>
  <c r="TO124" i="66"/>
  <c r="TJ124" i="66"/>
  <c r="CW124" i="66"/>
  <c r="C154" i="66"/>
  <c r="PI132" i="66"/>
  <c r="PI135" i="66"/>
  <c r="C159" i="66" s="1"/>
  <c r="BI132" i="66"/>
  <c r="AN132" i="66"/>
  <c r="C153" i="66"/>
  <c r="Z132" i="66"/>
  <c r="NS132" i="66"/>
  <c r="GJ135" i="66"/>
  <c r="HL135" i="66"/>
  <c r="TB135" i="66"/>
  <c r="DZ135" i="66"/>
  <c r="KF132" i="66"/>
  <c r="KF135" i="66"/>
  <c r="HF135" i="66"/>
  <c r="QJ135" i="66"/>
  <c r="IH135" i="66"/>
  <c r="GR135" i="66"/>
  <c r="TV135" i="66"/>
  <c r="IV135" i="66"/>
  <c r="JX135" i="66"/>
  <c r="FB135" i="66"/>
  <c r="YF132" i="66"/>
  <c r="YF135" i="66"/>
  <c r="WN135" i="66"/>
  <c r="HZ135" i="66"/>
  <c r="QD132" i="66"/>
  <c r="QD135" i="66"/>
  <c r="LV132" i="66"/>
  <c r="LV135" i="66"/>
  <c r="VN132" i="66"/>
  <c r="VN135" i="66"/>
  <c r="XJ135" i="66"/>
  <c r="ND135" i="66"/>
  <c r="AAH135" i="66"/>
  <c r="LT135" i="66"/>
  <c r="QP135" i="66"/>
  <c r="NZ132" i="66"/>
  <c r="NZ135" i="66"/>
  <c r="OZ135" i="66"/>
  <c r="RD135" i="66"/>
  <c r="MV135" i="66"/>
  <c r="GD135" i="66"/>
  <c r="FH135" i="66"/>
  <c r="IP132" i="66"/>
  <c r="IP135" i="66"/>
  <c r="TJ132" i="66"/>
  <c r="TJ135" i="66"/>
  <c r="ZF135" i="66"/>
  <c r="UZ132" i="66"/>
  <c r="UZ135" i="66"/>
  <c r="SN135" i="66"/>
  <c r="AAV135" i="66"/>
  <c r="FJ132" i="66"/>
  <c r="FJ135" i="66"/>
  <c r="TH135" i="66"/>
  <c r="IB132" i="66"/>
  <c r="IB135" i="66"/>
  <c r="VF135" i="66"/>
  <c r="SF135" i="66"/>
  <c r="JR132" i="66"/>
  <c r="JR135" i="66"/>
  <c r="KT132" i="66"/>
  <c r="KT135" i="66"/>
  <c r="UX135" i="66"/>
  <c r="JD132" i="66"/>
  <c r="JD135" i="66"/>
  <c r="WH135" i="66"/>
  <c r="XB135" i="66"/>
  <c r="VL135" i="66"/>
  <c r="FP135" i="66"/>
  <c r="ST135" i="66"/>
  <c r="XP135" i="66"/>
  <c r="ABL132" i="66"/>
  <c r="ABL135" i="66"/>
  <c r="YR135" i="66"/>
  <c r="UJ135" i="66"/>
  <c r="GZ132" i="66"/>
  <c r="GZ135" i="66"/>
  <c r="ET135" i="66"/>
  <c r="HT135" i="66"/>
  <c r="FV135" i="66"/>
  <c r="EF135" i="66"/>
  <c r="TX132" i="66"/>
  <c r="TX135" i="66"/>
  <c r="WB132" i="66"/>
  <c r="WB135" i="66"/>
  <c r="XD132" i="66"/>
  <c r="XD135" i="66"/>
  <c r="NL132" i="66"/>
  <c r="NL135" i="66"/>
  <c r="PV135" i="66"/>
  <c r="ABJ135" i="66"/>
  <c r="RZ135" i="66"/>
  <c r="EV132" i="66"/>
  <c r="JP135" i="66"/>
  <c r="ZV132" i="66"/>
  <c r="ZV135" i="66"/>
  <c r="OL135" i="66"/>
  <c r="GX135" i="66"/>
  <c r="ZT135" i="66"/>
  <c r="KZ135" i="66"/>
  <c r="IN135" i="66"/>
  <c r="WP132" i="66"/>
  <c r="WP135" i="66"/>
  <c r="AAB135" i="66"/>
  <c r="ABD135" i="66"/>
  <c r="VT135" i="66"/>
  <c r="XR132" i="66"/>
  <c r="XR135" i="66"/>
  <c r="UR135" i="66"/>
  <c r="UD135" i="66"/>
  <c r="AAX132" i="66"/>
  <c r="AAX135" i="66"/>
  <c r="ABZ132" i="66"/>
  <c r="ABZ135" i="66"/>
  <c r="AAJ132" i="66"/>
  <c r="AAJ135" i="66"/>
  <c r="PP132" i="66"/>
  <c r="PP135" i="66"/>
  <c r="YT132" i="66"/>
  <c r="YT135" i="66"/>
  <c r="EN135" i="66"/>
  <c r="RR135" i="66"/>
  <c r="GL132" i="66"/>
  <c r="GL135" i="66"/>
  <c r="MX132" i="66"/>
  <c r="MX135" i="66"/>
  <c r="HN132" i="66"/>
  <c r="HN135" i="66"/>
  <c r="KL135" i="66"/>
  <c r="NX135" i="66"/>
  <c r="RL135" i="66"/>
  <c r="LF135" i="66"/>
  <c r="RF132" i="66"/>
  <c r="RF135" i="66"/>
  <c r="MP135" i="66"/>
  <c r="QR132" i="66"/>
  <c r="QR135" i="66"/>
  <c r="ACF135" i="66"/>
  <c r="ABR135" i="66"/>
  <c r="LN135" i="66"/>
  <c r="PB132" i="66"/>
  <c r="PB135" i="66"/>
  <c r="NR135" i="66"/>
  <c r="VZ135" i="66"/>
  <c r="JB135" i="66"/>
  <c r="ABQ135" i="66"/>
  <c r="C156" i="66" s="1"/>
  <c r="EH132" i="66"/>
  <c r="EH135" i="66"/>
  <c r="ZH132" i="66"/>
  <c r="ZH135" i="66"/>
  <c r="SV132" i="66"/>
  <c r="SV135" i="66"/>
  <c r="MH135" i="66"/>
  <c r="WV135" i="66"/>
  <c r="LH132" i="66"/>
  <c r="LH135" i="66"/>
  <c r="YL135" i="66"/>
  <c r="MJ132" i="66"/>
  <c r="MJ135" i="66"/>
  <c r="ZN135" i="66"/>
  <c r="YZ135" i="66"/>
  <c r="XX135" i="66"/>
  <c r="NJ135" i="66"/>
  <c r="PN135" i="66"/>
  <c r="PH135" i="66"/>
  <c r="OF135" i="66"/>
  <c r="MB135" i="66"/>
  <c r="RT132" i="66"/>
  <c r="RT135" i="66"/>
  <c r="SH132" i="66"/>
  <c r="SH135" i="66"/>
  <c r="KR135" i="66"/>
  <c r="FX132" i="66"/>
  <c r="FX135" i="66"/>
  <c r="KD135" i="66"/>
  <c r="UL132" i="66"/>
  <c r="UL135" i="66"/>
  <c r="ON132" i="66"/>
  <c r="ON135" i="66"/>
  <c r="C158" i="66" s="1"/>
  <c r="QB135" i="66"/>
  <c r="QX135" i="66"/>
  <c r="JJ135" i="66"/>
  <c r="ABX135" i="66"/>
  <c r="TP135" i="66"/>
  <c r="AAP135" i="66"/>
  <c r="OT135" i="66"/>
  <c r="YD135" i="66"/>
  <c r="SB133" i="66"/>
  <c r="XE133" i="66"/>
  <c r="TD133" i="66"/>
  <c r="UT133" i="66"/>
  <c r="CE133" i="66"/>
  <c r="NM133" i="66"/>
  <c r="QL133" i="66"/>
  <c r="VO133" i="66"/>
  <c r="XZ133" i="66"/>
  <c r="VH133" i="66"/>
  <c r="BX133" i="66"/>
  <c r="DG133" i="66"/>
  <c r="UF133" i="66"/>
  <c r="LW133" i="66"/>
  <c r="AA133" i="66"/>
  <c r="QE133" i="66"/>
  <c r="M133" i="66"/>
  <c r="BC133" i="66"/>
  <c r="TK133" i="66"/>
  <c r="OA133" i="66"/>
  <c r="VA133" i="66"/>
  <c r="XL133" i="66"/>
  <c r="AAD133" i="66"/>
  <c r="MK133" i="66"/>
  <c r="FY133" i="66"/>
  <c r="PJ133" i="66"/>
  <c r="AAR133" i="66"/>
  <c r="YU133" i="66"/>
  <c r="WJ133" i="66"/>
  <c r="MY133" i="66"/>
  <c r="FR133" i="66"/>
  <c r="PQ133" i="66"/>
  <c r="HV133" i="66"/>
  <c r="ACA133" i="66"/>
  <c r="PX133" i="66"/>
  <c r="AV133" i="66"/>
  <c r="LB133" i="66"/>
  <c r="OO133" i="66"/>
  <c r="DU133" i="66"/>
  <c r="RG133" i="66"/>
  <c r="GM133" i="66"/>
  <c r="YG133" i="66"/>
  <c r="CZ133" i="66"/>
  <c r="HO133" i="66"/>
  <c r="GT133" i="66"/>
  <c r="IX133" i="66"/>
  <c r="KU133" i="66"/>
  <c r="ABF133" i="66"/>
  <c r="AO135" i="66"/>
  <c r="ZI133" i="66"/>
  <c r="WC133" i="66"/>
  <c r="AAK133" i="66"/>
  <c r="EP133" i="66"/>
  <c r="IC133" i="66"/>
  <c r="JE133" i="66"/>
  <c r="SW133" i="66"/>
  <c r="KN133" i="66"/>
  <c r="RN133" i="66"/>
  <c r="BQ133" i="66"/>
  <c r="MR133" i="66"/>
  <c r="T133" i="66"/>
  <c r="ACH133" i="66"/>
  <c r="ABT133" i="66"/>
  <c r="LP133" i="66"/>
  <c r="QS133" i="66"/>
  <c r="TY133" i="66"/>
  <c r="KG133" i="66"/>
  <c r="NT133" i="66"/>
  <c r="CS133" i="66"/>
  <c r="HA133" i="66"/>
  <c r="ZW133" i="66"/>
  <c r="WX133" i="66"/>
  <c r="YN133" i="66"/>
  <c r="ZP133" i="66"/>
  <c r="EI133" i="66"/>
  <c r="LI133" i="66"/>
  <c r="AH133" i="66"/>
  <c r="CL133" i="66"/>
  <c r="DN133" i="66"/>
  <c r="ABM133" i="66"/>
  <c r="OH133" i="66"/>
  <c r="MD133" i="66"/>
  <c r="SI133" i="66"/>
  <c r="QZ133" i="66"/>
  <c r="RU133" i="66"/>
  <c r="JL133" i="66"/>
  <c r="FK133" i="66"/>
  <c r="TR133" i="66"/>
  <c r="OV133" i="66"/>
  <c r="EW133" i="66"/>
  <c r="HH133" i="66"/>
  <c r="IJ133" i="66"/>
  <c r="JZ133" i="66"/>
  <c r="FD133" i="66"/>
  <c r="XS133" i="66"/>
  <c r="JS133" i="66"/>
  <c r="NF133" i="66"/>
  <c r="AO133" i="66"/>
  <c r="BJ133" i="66"/>
  <c r="GF133" i="66"/>
  <c r="WQ133" i="66"/>
  <c r="SP133" i="66"/>
  <c r="T70" i="66" l="1"/>
  <c r="T91" i="66" s="1"/>
  <c r="T68" i="66"/>
  <c r="T89" i="66" s="1"/>
  <c r="AA70" i="66"/>
  <c r="AA91" i="66" s="1"/>
  <c r="AA68" i="66"/>
  <c r="AA89" i="66" s="1"/>
  <c r="R68" i="66"/>
  <c r="R70" i="66"/>
  <c r="R91" i="66" s="1"/>
  <c r="Y68" i="66"/>
  <c r="Y89" i="66" s="1"/>
  <c r="Y70" i="66"/>
  <c r="Y91" i="66" s="1"/>
  <c r="X68" i="66"/>
  <c r="X89" i="66" s="1"/>
  <c r="X70" i="66"/>
  <c r="X91" i="66" s="1"/>
  <c r="AB68" i="66"/>
  <c r="AB89" i="66" s="1"/>
  <c r="AB70" i="66"/>
  <c r="AB91" i="66" s="1"/>
  <c r="Z70" i="66"/>
  <c r="Z91" i="66" s="1"/>
  <c r="Z68" i="66"/>
  <c r="Z89" i="66" s="1"/>
  <c r="S70" i="66"/>
  <c r="S91" i="66" s="1"/>
  <c r="S68" i="66"/>
  <c r="S89" i="66" s="1"/>
  <c r="V70" i="66"/>
  <c r="V91" i="66" s="1"/>
  <c r="V68" i="66"/>
  <c r="U68" i="66"/>
  <c r="U70" i="66"/>
  <c r="U91" i="66" s="1"/>
  <c r="W70" i="66"/>
  <c r="W91" i="66" s="1"/>
  <c r="W68" i="66"/>
  <c r="W89" i="66" s="1"/>
  <c r="E86" i="66"/>
  <c r="E107" i="66" s="1"/>
  <c r="NV118" i="66"/>
  <c r="AAH118" i="66"/>
  <c r="ES118" i="66"/>
  <c r="PM118" i="66"/>
  <c r="Y118" i="66"/>
  <c r="ABW118" i="66"/>
  <c r="SE118" i="66"/>
  <c r="ZV118" i="66"/>
  <c r="PE118" i="66"/>
  <c r="HF118" i="66"/>
  <c r="OU118" i="66"/>
  <c r="TQ118" i="66"/>
  <c r="AAG118" i="66"/>
  <c r="AAN118" i="66"/>
  <c r="VX118" i="66"/>
  <c r="BQ118" i="66"/>
  <c r="LD118" i="66"/>
  <c r="KQ118" i="66"/>
  <c r="ID118" i="66"/>
  <c r="KO118" i="66"/>
  <c r="BP118" i="66"/>
  <c r="YR118" i="66"/>
  <c r="XM118" i="66"/>
  <c r="WT118" i="66"/>
  <c r="VI118" i="66"/>
  <c r="EO118" i="66"/>
  <c r="TL118" i="66"/>
  <c r="RI118" i="66"/>
  <c r="LI118" i="66"/>
  <c r="DG118" i="66"/>
  <c r="TR118" i="66"/>
  <c r="MF118" i="66"/>
  <c r="TY118" i="66"/>
  <c r="CB118" i="66"/>
  <c r="G118" i="66"/>
  <c r="NG118" i="66"/>
  <c r="WE118" i="66"/>
  <c r="LV118" i="66"/>
  <c r="YS118" i="66"/>
  <c r="ABZ118" i="66"/>
  <c r="IZ118" i="66"/>
  <c r="IG118" i="66"/>
  <c r="WD118" i="66"/>
  <c r="FY118" i="66"/>
  <c r="XI118" i="66"/>
  <c r="KR118" i="66"/>
  <c r="CG118" i="66"/>
  <c r="KM118" i="66"/>
  <c r="W118" i="66"/>
  <c r="FH118" i="66"/>
  <c r="WK118" i="66"/>
  <c r="CX118" i="66"/>
  <c r="MZ118" i="66"/>
  <c r="AL118" i="66"/>
  <c r="ABI118" i="66"/>
  <c r="XO118" i="66"/>
  <c r="EH118" i="66"/>
  <c r="FR118" i="66"/>
  <c r="KL118" i="66"/>
  <c r="LW118" i="66"/>
  <c r="TB118" i="66"/>
  <c r="I118" i="66"/>
  <c r="VT118" i="66"/>
  <c r="ACI118" i="66"/>
  <c r="SK118" i="66"/>
  <c r="MD118" i="66"/>
  <c r="ABT118" i="66"/>
  <c r="ZQ118" i="66"/>
  <c r="JF118" i="66"/>
  <c r="UE118" i="66"/>
  <c r="GF118" i="66"/>
  <c r="UO118" i="66"/>
  <c r="UI118" i="66"/>
  <c r="SO118" i="66"/>
  <c r="GJ118" i="66"/>
  <c r="KJ118" i="66"/>
  <c r="MB118" i="66"/>
  <c r="E118" i="66"/>
  <c r="VC118" i="66"/>
  <c r="AZ118" i="66"/>
  <c r="ZR118" i="66"/>
  <c r="HS118" i="66"/>
  <c r="SN118" i="66"/>
  <c r="JZ118" i="66"/>
  <c r="HM118" i="66"/>
  <c r="LE118" i="66"/>
  <c r="ABQ118" i="66"/>
  <c r="NS118" i="66"/>
  <c r="TZ118" i="66"/>
  <c r="OS118" i="66"/>
  <c r="RR118" i="66"/>
  <c r="NJ118" i="66"/>
  <c r="XC118" i="66"/>
  <c r="SH118" i="66"/>
  <c r="FG118" i="66"/>
  <c r="IB118" i="66"/>
  <c r="SR118" i="66"/>
  <c r="XL118" i="66"/>
  <c r="YM118" i="66"/>
  <c r="MG118" i="66"/>
  <c r="ACG118" i="66"/>
  <c r="PR118" i="66"/>
  <c r="WA118" i="66"/>
  <c r="ZK118" i="66"/>
  <c r="NI118" i="66"/>
  <c r="PQ118" i="66"/>
  <c r="VW118" i="66"/>
  <c r="PX118" i="66"/>
  <c r="AU118" i="66"/>
  <c r="XH118" i="66"/>
  <c r="VD118" i="66"/>
  <c r="NR118" i="66"/>
  <c r="VR118" i="66"/>
  <c r="DI118" i="66"/>
  <c r="EF118" i="66"/>
  <c r="AAB118" i="66"/>
  <c r="QN118" i="66"/>
  <c r="AAK118" i="66"/>
  <c r="SY118" i="66"/>
  <c r="QQ118" i="66"/>
  <c r="ZE118" i="66"/>
  <c r="LT118" i="66"/>
  <c r="DC118" i="66"/>
  <c r="OI118" i="66"/>
  <c r="BO118" i="66"/>
  <c r="PN118" i="66"/>
  <c r="FN118" i="66"/>
  <c r="UQ118" i="66"/>
  <c r="JJ118" i="66"/>
  <c r="IT118" i="66"/>
  <c r="ZT118" i="66"/>
  <c r="EN118" i="66"/>
  <c r="HQ118" i="66"/>
  <c r="PP118" i="66"/>
  <c r="LJ118" i="66"/>
  <c r="AV118" i="66"/>
  <c r="OC118" i="66"/>
  <c r="BE118" i="66"/>
  <c r="OM118" i="66"/>
  <c r="MN118" i="66"/>
  <c r="ZU118" i="66"/>
  <c r="R118" i="66"/>
  <c r="PD118" i="66"/>
  <c r="QZ118" i="66"/>
  <c r="GE118" i="66"/>
  <c r="HP118" i="66"/>
  <c r="FL118" i="66"/>
  <c r="QR118" i="66"/>
  <c r="CU118" i="66"/>
  <c r="RH118" i="66"/>
  <c r="US118" i="66"/>
  <c r="PZ118" i="66"/>
  <c r="KE118" i="66"/>
  <c r="RU118" i="66"/>
  <c r="HX118" i="66"/>
  <c r="AF118" i="66"/>
  <c r="FM118" i="66"/>
  <c r="XS118" i="66"/>
  <c r="UN118" i="66"/>
  <c r="JH118" i="66"/>
  <c r="IU118" i="66"/>
  <c r="AQ118" i="66"/>
  <c r="GC118" i="66"/>
  <c r="BV118" i="66"/>
  <c r="UW118" i="66"/>
  <c r="GL118" i="66"/>
  <c r="RD118" i="66"/>
  <c r="CM118" i="66"/>
  <c r="FA118" i="66"/>
  <c r="RS118" i="66"/>
  <c r="OX118" i="66"/>
  <c r="NM118" i="66"/>
  <c r="QH118" i="66"/>
  <c r="QG118" i="66"/>
  <c r="XY118" i="66"/>
  <c r="WY118" i="66"/>
  <c r="AAJ118" i="66"/>
  <c r="LG118" i="66"/>
  <c r="DH118" i="66"/>
  <c r="ABU118" i="66"/>
  <c r="OL118" i="66"/>
  <c r="FK118" i="66"/>
  <c r="VL118" i="66"/>
  <c r="XG118" i="66"/>
  <c r="LR118" i="66"/>
  <c r="CK118" i="66"/>
  <c r="MT118" i="66"/>
  <c r="XK118" i="66"/>
  <c r="VJ118" i="66"/>
  <c r="ER118" i="66"/>
  <c r="AC118" i="66"/>
  <c r="LK118" i="66"/>
  <c r="RG118" i="66"/>
  <c r="AAF118" i="66"/>
  <c r="XD118" i="66"/>
  <c r="GQ118" i="66"/>
  <c r="AAZ118" i="66"/>
  <c r="FS118" i="66"/>
  <c r="YZ118" i="66"/>
  <c r="Q118" i="66"/>
  <c r="RC118" i="66"/>
  <c r="CJ118" i="66"/>
  <c r="YO118" i="66"/>
  <c r="BH118" i="66"/>
  <c r="AX118" i="66"/>
  <c r="AAT118" i="66"/>
  <c r="OF118" i="66"/>
  <c r="QX118" i="66"/>
  <c r="FC118" i="66"/>
  <c r="AAU118" i="66"/>
  <c r="DY118" i="66"/>
  <c r="NF118" i="66"/>
  <c r="TW118" i="66"/>
  <c r="HC118" i="66"/>
  <c r="L118" i="66"/>
  <c r="UV118" i="66"/>
  <c r="SQ118" i="66"/>
  <c r="LC118" i="66"/>
  <c r="GN118" i="66"/>
  <c r="TJ118" i="66"/>
  <c r="YU118" i="66"/>
  <c r="ACH118" i="66"/>
  <c r="HW118" i="66"/>
  <c r="F118" i="66"/>
  <c r="BT118" i="66"/>
  <c r="OP118" i="66"/>
  <c r="KI118" i="66"/>
  <c r="BL118" i="66"/>
  <c r="GH118" i="66"/>
  <c r="AE118" i="66"/>
  <c r="AT118" i="66"/>
  <c r="MR118" i="66"/>
  <c r="ACJ118" i="66"/>
  <c r="DD118" i="66"/>
  <c r="DU118" i="66"/>
  <c r="HG118" i="66"/>
  <c r="HL118" i="66"/>
  <c r="AG118" i="66"/>
  <c r="JI118" i="66"/>
  <c r="KF118" i="66"/>
  <c r="MM118" i="66"/>
  <c r="LL118" i="66"/>
  <c r="DF118" i="66"/>
  <c r="DZ118" i="66"/>
  <c r="AY118" i="66"/>
  <c r="AAW118" i="66"/>
  <c r="TT118" i="66"/>
  <c r="DQ118" i="66"/>
  <c r="VG118" i="66"/>
  <c r="CE118" i="66"/>
  <c r="FU118" i="66"/>
  <c r="HO118" i="66"/>
  <c r="RK118" i="66"/>
  <c r="DL118" i="66"/>
  <c r="YV118" i="66"/>
  <c r="PA118" i="66"/>
  <c r="EY118" i="66"/>
  <c r="TO118" i="66"/>
  <c r="TS118" i="66"/>
  <c r="FO118" i="66"/>
  <c r="SX118" i="66"/>
  <c r="UK118" i="66"/>
  <c r="M118" i="66"/>
  <c r="HB118" i="66"/>
  <c r="BA118" i="66"/>
  <c r="FD118" i="66"/>
  <c r="HZ118" i="66"/>
  <c r="KN118" i="66"/>
  <c r="BG118" i="66"/>
  <c r="AR118" i="66"/>
  <c r="JP118" i="66"/>
  <c r="ACF118" i="66"/>
  <c r="OE118" i="66"/>
  <c r="YX118" i="66"/>
  <c r="ACC118" i="66"/>
  <c r="GZ118" i="66"/>
  <c r="IX118" i="66"/>
  <c r="GM118" i="66"/>
  <c r="DV118" i="66"/>
  <c r="AA118" i="66"/>
  <c r="JM118" i="66"/>
  <c r="AAS118" i="66"/>
  <c r="MJ118" i="66"/>
  <c r="ON118" i="66"/>
  <c r="IE118" i="66"/>
  <c r="IY118" i="66"/>
  <c r="HI118" i="66"/>
  <c r="HE118" i="66"/>
  <c r="ZG118" i="66"/>
  <c r="ST118" i="66"/>
  <c r="ABJ118" i="66"/>
  <c r="QD118" i="66"/>
  <c r="RT118" i="66"/>
  <c r="UY118" i="66"/>
  <c r="FJ118" i="66"/>
  <c r="EI118" i="66"/>
  <c r="AAR118" i="66"/>
  <c r="AS118" i="66"/>
  <c r="ZW118" i="66"/>
  <c r="KP118" i="66"/>
  <c r="EE118" i="66"/>
  <c r="NH118" i="66"/>
  <c r="HA118" i="66"/>
  <c r="JQ118" i="66"/>
  <c r="QU118" i="66"/>
  <c r="OO118" i="66"/>
  <c r="OK118" i="66"/>
  <c r="AAA118" i="66"/>
  <c r="BM118" i="66"/>
  <c r="WJ118" i="66"/>
  <c r="WG118" i="66"/>
  <c r="SC118" i="66"/>
  <c r="ACE118" i="66"/>
  <c r="QJ118" i="66"/>
  <c r="UA118" i="66"/>
  <c r="ABV118" i="66"/>
  <c r="PJ118" i="66"/>
  <c r="OB118" i="66"/>
  <c r="XZ118" i="66"/>
  <c r="LA118" i="66"/>
  <c r="AN118" i="66"/>
  <c r="YY118" i="66"/>
  <c r="SL118" i="66"/>
  <c r="TN118" i="66"/>
  <c r="ND118" i="66"/>
  <c r="OW118" i="66"/>
  <c r="CC118" i="66"/>
  <c r="MW118" i="66"/>
  <c r="AAO118" i="66"/>
  <c r="ABY118" i="66"/>
  <c r="SP118" i="66"/>
  <c r="LP118" i="66"/>
  <c r="EW118" i="66"/>
  <c r="CS118" i="66"/>
  <c r="RX118" i="66"/>
  <c r="P118" i="66"/>
  <c r="ABA118" i="66"/>
  <c r="HH118" i="66"/>
  <c r="RN118" i="66"/>
  <c r="OR118" i="66"/>
  <c r="FV118" i="66"/>
  <c r="KW118" i="66"/>
  <c r="QA118" i="66"/>
  <c r="EL118" i="66"/>
  <c r="BF118" i="66"/>
  <c r="NQ118" i="66"/>
  <c r="JE118" i="66"/>
  <c r="XJ118" i="66"/>
  <c r="OD118" i="66"/>
  <c r="UT118" i="66"/>
  <c r="MK118" i="66"/>
  <c r="GB118" i="66"/>
  <c r="WQ118" i="66"/>
  <c r="LZ118" i="66"/>
  <c r="BY118" i="66"/>
  <c r="II118" i="66"/>
  <c r="GR118" i="66"/>
  <c r="JC118" i="66"/>
  <c r="OQ118" i="66"/>
  <c r="YQ118" i="66"/>
  <c r="FB118" i="66"/>
  <c r="FT118" i="66"/>
  <c r="BR118" i="66"/>
  <c r="VN118" i="66"/>
  <c r="JU118" i="66"/>
  <c r="HV118" i="66"/>
  <c r="AAQ118" i="66"/>
  <c r="TG118" i="66"/>
  <c r="AB118" i="66"/>
  <c r="GG118" i="66"/>
  <c r="LQ118" i="66"/>
  <c r="SD118" i="66"/>
  <c r="IP118" i="66"/>
  <c r="ZM118" i="66"/>
  <c r="Z118" i="66"/>
  <c r="ZD118" i="66"/>
  <c r="VY118" i="66"/>
  <c r="XW118" i="66"/>
  <c r="BJ118" i="66"/>
  <c r="BI118" i="66"/>
  <c r="JL118" i="66"/>
  <c r="DM118" i="66"/>
  <c r="VA118" i="66"/>
  <c r="ZN118" i="66"/>
  <c r="PH118" i="66"/>
  <c r="HD118" i="66"/>
  <c r="ET118" i="66"/>
  <c r="QI118" i="66"/>
  <c r="CT118" i="66"/>
  <c r="JG118" i="66"/>
  <c r="ZS118" i="66"/>
  <c r="IM118" i="66"/>
  <c r="ME118" i="66"/>
  <c r="CO118" i="66"/>
  <c r="KH118" i="66"/>
  <c r="NB118" i="66"/>
  <c r="DO118" i="66"/>
  <c r="CD118" i="66"/>
  <c r="KB118" i="66"/>
  <c r="ML118" i="66"/>
  <c r="YI118" i="66"/>
  <c r="OG118" i="66"/>
  <c r="PB118" i="66"/>
  <c r="EA118" i="66"/>
  <c r="ZL118" i="66"/>
  <c r="MY118" i="66"/>
  <c r="IV118" i="66"/>
  <c r="TD118" i="66"/>
  <c r="KZ118" i="66"/>
  <c r="QM118" i="66"/>
  <c r="NX118" i="66"/>
  <c r="RZ118" i="66"/>
  <c r="ABL118" i="66"/>
  <c r="UL118" i="66"/>
  <c r="CA118" i="66"/>
  <c r="GD118" i="66"/>
  <c r="OT118" i="66"/>
  <c r="EQ118" i="66"/>
  <c r="BS118" i="66"/>
  <c r="KY118" i="66"/>
  <c r="LM118" i="66"/>
  <c r="AJ118" i="66"/>
  <c r="XV118" i="66"/>
  <c r="ABH118" i="66"/>
  <c r="NC118" i="66"/>
  <c r="WM118" i="66"/>
  <c r="DX118" i="66"/>
  <c r="CR118" i="66"/>
  <c r="SZ118" i="66"/>
  <c r="AAI118" i="66"/>
  <c r="QY118" i="66"/>
  <c r="DT118" i="66"/>
  <c r="AW118" i="66"/>
  <c r="QO118" i="66"/>
  <c r="NT118" i="66"/>
  <c r="LS118" i="66"/>
  <c r="BX118" i="66"/>
  <c r="FI118" i="66"/>
  <c r="PL118" i="66"/>
  <c r="WI118" i="66"/>
  <c r="WW118" i="66"/>
  <c r="UG118" i="66"/>
  <c r="KK118" i="66"/>
  <c r="ZZ118" i="66"/>
  <c r="NL118" i="66"/>
  <c r="JA118" i="66"/>
  <c r="XQ118" i="66"/>
  <c r="IL118" i="66"/>
  <c r="RV118" i="66"/>
  <c r="UC118" i="66"/>
  <c r="SV118" i="66"/>
  <c r="PI118" i="66"/>
  <c r="JT118" i="66"/>
  <c r="AAD118" i="66"/>
  <c r="FX118" i="66"/>
  <c r="YT118" i="66"/>
  <c r="OZ118" i="66"/>
  <c r="DS118" i="66"/>
  <c r="DK118" i="66"/>
  <c r="UB118" i="66"/>
  <c r="IR118" i="66"/>
  <c r="QT118" i="66"/>
  <c r="CQ118" i="66"/>
  <c r="CW118" i="66"/>
  <c r="HJ118" i="66"/>
  <c r="WV118" i="66"/>
  <c r="QL118" i="66"/>
  <c r="UM118" i="66"/>
  <c r="AP118" i="66"/>
  <c r="KC118" i="66"/>
  <c r="YP118" i="66"/>
  <c r="RW118" i="66"/>
  <c r="CN118" i="66"/>
  <c r="ACB118" i="66"/>
  <c r="AAC118" i="66"/>
  <c r="ABN118" i="66"/>
  <c r="EB118" i="66"/>
  <c r="BK118" i="66"/>
  <c r="PU118" i="66"/>
  <c r="ZJ118" i="66"/>
  <c r="ZF118" i="66"/>
  <c r="ABE118" i="66"/>
  <c r="SS118" i="66"/>
  <c r="KS118" i="66"/>
  <c r="IK118" i="66"/>
  <c r="NP118" i="66"/>
  <c r="BU118" i="66"/>
  <c r="MV118" i="66"/>
  <c r="RL118" i="66"/>
  <c r="WU118" i="66"/>
  <c r="BW118" i="66"/>
  <c r="JR118" i="66"/>
  <c r="YC118" i="66"/>
  <c r="UF118" i="66"/>
  <c r="WX118" i="66"/>
  <c r="AAY118" i="66"/>
  <c r="ACD118" i="66"/>
  <c r="N118" i="66"/>
  <c r="ABO118" i="66"/>
  <c r="FW118" i="66"/>
  <c r="XX118" i="66"/>
  <c r="OY118" i="66"/>
  <c r="XA118" i="66"/>
  <c r="AO118" i="66"/>
  <c r="EG118" i="66"/>
  <c r="PG118" i="66"/>
  <c r="VZ118" i="66"/>
  <c r="KU118" i="66"/>
  <c r="ABM118" i="66"/>
  <c r="AAV118" i="66"/>
  <c r="ABF118" i="66"/>
  <c r="AH118" i="66"/>
  <c r="OH118" i="66"/>
  <c r="BD118" i="66"/>
  <c r="NE118" i="66"/>
  <c r="ZB118" i="66"/>
  <c r="AAX118" i="66"/>
  <c r="ABD118" i="66"/>
  <c r="RO118" i="66"/>
  <c r="NA118" i="66"/>
  <c r="UU118" i="66"/>
  <c r="TM118" i="66"/>
  <c r="SM118" i="66"/>
  <c r="V118" i="66"/>
  <c r="K118" i="66"/>
  <c r="HT118" i="66"/>
  <c r="BC118" i="66"/>
  <c r="VQ118" i="66"/>
  <c r="EM118" i="66"/>
  <c r="IJ118" i="66"/>
  <c r="PS118" i="66"/>
  <c r="WL118" i="66"/>
  <c r="VU118" i="66"/>
  <c r="WB118" i="66"/>
  <c r="WN118" i="66"/>
  <c r="EZ118" i="66"/>
  <c r="WH118" i="66"/>
  <c r="IH118" i="66"/>
  <c r="XN118" i="66"/>
  <c r="PO118" i="66"/>
  <c r="FF118" i="66"/>
  <c r="HU118" i="66"/>
  <c r="GI118" i="66"/>
  <c r="XB118" i="66"/>
  <c r="DE118" i="66"/>
  <c r="NY118" i="66"/>
  <c r="ABR118" i="66"/>
  <c r="IO118" i="66"/>
  <c r="YJ118" i="66"/>
  <c r="VH118" i="66"/>
  <c r="GS118" i="66"/>
  <c r="GY118" i="66"/>
  <c r="JW118" i="66"/>
  <c r="CH118" i="66"/>
  <c r="TA118" i="66"/>
  <c r="KT118" i="66"/>
  <c r="DN118" i="66"/>
  <c r="YE118" i="66"/>
  <c r="IQ118" i="66"/>
  <c r="MO118" i="66"/>
  <c r="EU118" i="66"/>
  <c r="VB118" i="66"/>
  <c r="UZ118" i="66"/>
  <c r="TV118" i="66"/>
  <c r="TU118" i="66"/>
  <c r="HK118" i="66"/>
  <c r="ZH118" i="66"/>
  <c r="EK118" i="66"/>
  <c r="DJ118" i="66"/>
  <c r="CF118" i="66"/>
  <c r="DB118" i="66"/>
  <c r="SJ118" i="66"/>
  <c r="JX118" i="66"/>
  <c r="CZ118" i="66"/>
  <c r="JN118" i="66"/>
  <c r="ABG118" i="66"/>
  <c r="YD118" i="66"/>
  <c r="VP118" i="66"/>
  <c r="TF118" i="66"/>
  <c r="JD118" i="66"/>
  <c r="H118" i="66"/>
  <c r="AI118" i="66"/>
  <c r="RA118" i="66"/>
  <c r="UH118" i="66"/>
  <c r="SF118" i="66"/>
  <c r="MU118" i="66"/>
  <c r="KA118" i="66"/>
  <c r="MH118" i="66"/>
  <c r="YW118" i="66"/>
  <c r="QF118" i="66"/>
  <c r="ABB118" i="66"/>
  <c r="IS118" i="66"/>
  <c r="WZ118" i="66"/>
  <c r="LN118" i="66"/>
  <c r="LF118" i="66"/>
  <c r="X118" i="66"/>
  <c r="GV118" i="66"/>
  <c r="YH118" i="66"/>
  <c r="BN118" i="66"/>
  <c r="ZA118" i="66"/>
  <c r="QW118" i="66"/>
  <c r="FP118" i="66"/>
  <c r="TX118" i="66"/>
  <c r="XR118" i="66"/>
  <c r="KG118" i="66"/>
  <c r="IC118" i="66"/>
  <c r="ABP118" i="66"/>
  <c r="ABK118" i="66"/>
  <c r="TC118" i="66"/>
  <c r="WR118" i="66"/>
  <c r="ZC118" i="66"/>
  <c r="PT118" i="66"/>
  <c r="QB118" i="66"/>
  <c r="DP118" i="66"/>
  <c r="AAE118" i="66"/>
  <c r="LO118" i="66"/>
  <c r="EX118" i="66"/>
  <c r="U118" i="66"/>
  <c r="BZ118" i="66"/>
  <c r="SI118" i="66"/>
  <c r="RQ118" i="66"/>
  <c r="AAL118" i="66"/>
  <c r="YN118" i="66"/>
  <c r="ABC118" i="66"/>
  <c r="JY118" i="66"/>
  <c r="PC118" i="66"/>
  <c r="TH118" i="66"/>
  <c r="QS118" i="66"/>
  <c r="PV118" i="66"/>
  <c r="NW118" i="66"/>
  <c r="VO118" i="66"/>
  <c r="IW118" i="66"/>
  <c r="SA118" i="66"/>
  <c r="XP118" i="66"/>
  <c r="GK118" i="66"/>
  <c r="PK118" i="66"/>
  <c r="SW118" i="66"/>
  <c r="VK118" i="66"/>
  <c r="LY118" i="66"/>
  <c r="XT118" i="66"/>
  <c r="PF118" i="66"/>
  <c r="NO118" i="66"/>
  <c r="GX118" i="66"/>
  <c r="ABS118" i="66"/>
  <c r="UR118" i="66"/>
  <c r="QP118" i="66"/>
  <c r="AAP118" i="66"/>
  <c r="QC118" i="66"/>
  <c r="JK118" i="66"/>
  <c r="ZO118" i="66"/>
  <c r="ACA118" i="66"/>
  <c r="ACK118" i="66"/>
  <c r="HR118" i="66"/>
  <c r="NN118" i="66"/>
  <c r="QV118" i="66"/>
  <c r="AAM118" i="66"/>
  <c r="ZP118" i="66"/>
  <c r="GW118" i="66"/>
  <c r="VE118" i="66"/>
  <c r="AD118" i="66"/>
  <c r="UD118" i="66"/>
  <c r="HY118" i="66"/>
  <c r="ED118" i="66"/>
  <c r="S118" i="66"/>
  <c r="YB118" i="66"/>
  <c r="NU118" i="66"/>
  <c r="RF118" i="66"/>
  <c r="DR118" i="66"/>
  <c r="YA118" i="66"/>
  <c r="OV118" i="66"/>
  <c r="PY118" i="66"/>
  <c r="ZI118" i="66"/>
  <c r="WF118" i="66"/>
  <c r="TI118" i="66"/>
  <c r="IN118" i="66"/>
  <c r="YF118" i="66"/>
  <c r="SU118" i="66"/>
  <c r="AM118" i="66"/>
  <c r="FZ118" i="66"/>
  <c r="FQ118" i="66"/>
  <c r="MA118" i="66"/>
  <c r="SB118" i="66"/>
  <c r="VF118" i="66"/>
  <c r="KV118" i="66"/>
  <c r="OJ118" i="66"/>
  <c r="QK118" i="66"/>
  <c r="YG118" i="66"/>
  <c r="MQ118" i="66"/>
  <c r="JV118" i="66"/>
  <c r="KX118" i="66"/>
  <c r="EJ118" i="66"/>
  <c r="TE118" i="66"/>
  <c r="T118" i="66"/>
  <c r="RY118" i="66"/>
  <c r="CY118" i="66"/>
  <c r="XE118" i="66"/>
  <c r="EV118" i="66"/>
  <c r="GT118" i="66"/>
  <c r="LB118" i="66"/>
  <c r="CI118" i="66"/>
  <c r="MI118" i="66"/>
  <c r="LU118" i="66"/>
  <c r="RP118" i="66"/>
  <c r="MP118" i="66"/>
  <c r="XF118" i="66"/>
  <c r="AK118" i="66"/>
  <c r="UJ118" i="66"/>
  <c r="OA118" i="66"/>
  <c r="VS118" i="66"/>
  <c r="PW118" i="66"/>
  <c r="MC118" i="66"/>
  <c r="HN118" i="66"/>
  <c r="XU118" i="66"/>
  <c r="LX118" i="66"/>
  <c r="VM118" i="66"/>
  <c r="RM118" i="66"/>
  <c r="RJ118" i="66"/>
  <c r="VV118" i="66"/>
  <c r="GA118" i="66"/>
  <c r="DW118" i="66"/>
  <c r="CP118" i="66"/>
  <c r="JO118" i="66"/>
  <c r="IA118" i="66"/>
  <c r="YL118" i="66"/>
  <c r="FE118" i="66"/>
  <c r="TP118" i="66"/>
  <c r="EP118" i="66"/>
  <c r="UX118" i="66"/>
  <c r="NZ118" i="66"/>
  <c r="TK118" i="66"/>
  <c r="BB118" i="66"/>
  <c r="RB118" i="66"/>
  <c r="ZY118" i="66"/>
  <c r="EC118" i="66"/>
  <c r="LH118" i="66"/>
  <c r="MS118" i="66"/>
  <c r="WP118" i="66"/>
  <c r="WO118" i="66"/>
  <c r="WS118" i="66"/>
  <c r="NK118" i="66"/>
  <c r="UP118" i="66"/>
  <c r="KD118" i="66"/>
  <c r="QE118" i="66"/>
  <c r="SG118" i="66"/>
  <c r="GO118" i="66"/>
  <c r="ABX118" i="66"/>
  <c r="DA118" i="66"/>
  <c r="IF118" i="66"/>
  <c r="GP118" i="66"/>
  <c r="RE118" i="66"/>
  <c r="CV118" i="66"/>
  <c r="GU118" i="66"/>
  <c r="WC118" i="66"/>
  <c r="CL118" i="66"/>
  <c r="O118" i="66"/>
  <c r="MX118" i="66"/>
  <c r="JS118" i="66"/>
  <c r="ZX118" i="66"/>
  <c r="YK118" i="66"/>
  <c r="J118" i="66"/>
  <c r="MS116" i="66"/>
  <c r="ABR116" i="66"/>
  <c r="DG116" i="66"/>
  <c r="EP116" i="66"/>
  <c r="HQ116" i="66"/>
  <c r="PE116" i="66"/>
  <c r="JK116" i="66"/>
  <c r="QA116" i="66"/>
  <c r="AAG116" i="66"/>
  <c r="VA116" i="66"/>
  <c r="OF116" i="66"/>
  <c r="DF116" i="66"/>
  <c r="AD116" i="66"/>
  <c r="WR116" i="66"/>
  <c r="YK116" i="66"/>
  <c r="JD116" i="66"/>
  <c r="OY116" i="66"/>
  <c r="UQ116" i="66"/>
  <c r="ABH116" i="66"/>
  <c r="MD116" i="66"/>
  <c r="TR116" i="66"/>
  <c r="ZE116" i="66"/>
  <c r="UH116" i="66"/>
  <c r="ZO116" i="66"/>
  <c r="CE116" i="66"/>
  <c r="OR116" i="66"/>
  <c r="RV116" i="66"/>
  <c r="YB116" i="66"/>
  <c r="W116" i="66"/>
  <c r="WX116" i="66"/>
  <c r="UZ116" i="66"/>
  <c r="GZ116" i="66"/>
  <c r="WY116" i="66"/>
  <c r="XY116" i="66"/>
  <c r="FR116" i="66"/>
  <c r="EG116" i="66"/>
  <c r="XR116" i="66"/>
  <c r="M116" i="66"/>
  <c r="CT116" i="66"/>
  <c r="VW116" i="66"/>
  <c r="EF116" i="66"/>
  <c r="LC116" i="66"/>
  <c r="P116" i="66"/>
  <c r="T116" i="66"/>
  <c r="ZU116" i="66"/>
  <c r="RA116" i="66"/>
  <c r="QT116" i="66"/>
  <c r="PB116" i="66"/>
  <c r="ABS116" i="66"/>
  <c r="TK116" i="66"/>
  <c r="AA116" i="66"/>
  <c r="FE116" i="66"/>
  <c r="ACG116" i="66"/>
  <c r="ID116" i="66"/>
  <c r="TW116" i="66"/>
  <c r="FY116" i="66"/>
  <c r="DL116" i="66"/>
  <c r="IA116" i="66"/>
  <c r="BI116" i="66"/>
  <c r="OP116" i="66"/>
  <c r="FP116" i="66"/>
  <c r="KK116" i="66"/>
  <c r="AAC116" i="66"/>
  <c r="SC116" i="66"/>
  <c r="KU116" i="66"/>
  <c r="N116" i="66"/>
  <c r="VS116" i="66"/>
  <c r="NY116" i="66"/>
  <c r="ABN116" i="66"/>
  <c r="ACB116" i="66"/>
  <c r="VL116" i="66"/>
  <c r="AAU116" i="66"/>
  <c r="AAQ116" i="66"/>
  <c r="RK116" i="66"/>
  <c r="AT116" i="66"/>
  <c r="PR116" i="66"/>
  <c r="RC116" i="66"/>
  <c r="RY116" i="66"/>
  <c r="WU116" i="66"/>
  <c r="SN116" i="66"/>
  <c r="LW116" i="66"/>
  <c r="TS116" i="66"/>
  <c r="ABM116" i="66"/>
  <c r="AH116" i="66"/>
  <c r="EN116" i="66"/>
  <c r="MI116" i="66"/>
  <c r="QU116" i="66"/>
  <c r="ZW116" i="66"/>
  <c r="ABX116" i="66"/>
  <c r="OA116" i="66"/>
  <c r="GS116" i="66"/>
  <c r="YU116" i="66"/>
  <c r="AO116" i="66"/>
  <c r="UA116" i="66"/>
  <c r="LM116" i="66"/>
  <c r="KI116" i="66"/>
  <c r="DH116" i="66"/>
  <c r="NZ116" i="66"/>
  <c r="AK116" i="66"/>
  <c r="MO116" i="66"/>
  <c r="GF116" i="66"/>
  <c r="FT116" i="66"/>
  <c r="UP116" i="66"/>
  <c r="XA116" i="66"/>
  <c r="DS116" i="66"/>
  <c r="CN116" i="66"/>
  <c r="RJ116" i="66"/>
  <c r="DO116" i="66"/>
  <c r="YG116" i="66"/>
  <c r="ML116" i="66"/>
  <c r="BP116" i="66"/>
  <c r="BA116" i="66"/>
  <c r="NO116" i="66"/>
  <c r="AAL116" i="66"/>
  <c r="FA116" i="66"/>
  <c r="TQ116" i="66"/>
  <c r="EK116" i="66"/>
  <c r="RP116" i="66"/>
  <c r="AB116" i="66"/>
  <c r="AP116" i="66"/>
  <c r="ZF116" i="66"/>
  <c r="GJ116" i="66"/>
  <c r="FH116" i="66"/>
  <c r="GM116" i="66"/>
  <c r="NT116" i="66"/>
  <c r="DK116" i="66"/>
  <c r="AN116" i="66"/>
  <c r="ACE116" i="66"/>
  <c r="ED116" i="66"/>
  <c r="RO116" i="66"/>
  <c r="MB116" i="66"/>
  <c r="QF116" i="66"/>
  <c r="MN116" i="66"/>
  <c r="GT116" i="66"/>
  <c r="ABJ116" i="66"/>
  <c r="WM116" i="66"/>
  <c r="WC116" i="66"/>
  <c r="UX116" i="66"/>
  <c r="AZ116" i="66"/>
  <c r="NA116" i="66"/>
  <c r="SQ116" i="66"/>
  <c r="PQ116" i="66"/>
  <c r="AV116" i="66"/>
  <c r="HS116" i="66"/>
  <c r="ZN116" i="66"/>
  <c r="SR116" i="66"/>
  <c r="VO116" i="66"/>
  <c r="OX116" i="66"/>
  <c r="CO116" i="66"/>
  <c r="MQ116" i="66"/>
  <c r="DQ116" i="66"/>
  <c r="LH116" i="66"/>
  <c r="BK116" i="66"/>
  <c r="KQ116" i="66"/>
  <c r="AAJ116" i="66"/>
  <c r="OG116" i="66"/>
  <c r="JN116" i="66"/>
  <c r="LN116" i="66"/>
  <c r="XI116" i="66"/>
  <c r="IZ116" i="66"/>
  <c r="HA116" i="66"/>
  <c r="QC116" i="66"/>
  <c r="KP116" i="66"/>
  <c r="LD116" i="66"/>
  <c r="TO116" i="66"/>
  <c r="EV116" i="66"/>
  <c r="UD116" i="66"/>
  <c r="WZ116" i="66"/>
  <c r="OJ116" i="66"/>
  <c r="HF116" i="66"/>
  <c r="JQ116" i="66"/>
  <c r="MT116" i="66"/>
  <c r="PU116" i="66"/>
  <c r="ACI116" i="66"/>
  <c r="SH116" i="66"/>
  <c r="SD116" i="66"/>
  <c r="FX116" i="66"/>
  <c r="IB116" i="66"/>
  <c r="NC116" i="66"/>
  <c r="UM116" i="66"/>
  <c r="CB116" i="66"/>
  <c r="WT116" i="66"/>
  <c r="AAH116" i="66"/>
  <c r="EU116" i="66"/>
  <c r="RZ116" i="66"/>
  <c r="HV116" i="66"/>
  <c r="XL116" i="66"/>
  <c r="H116" i="66"/>
  <c r="VQ116" i="66"/>
  <c r="JW116" i="66"/>
  <c r="QI116" i="66"/>
  <c r="TT116" i="66"/>
  <c r="QE116" i="66"/>
  <c r="GC116" i="66"/>
  <c r="TP116" i="66"/>
  <c r="PG116" i="66"/>
  <c r="FL116" i="66"/>
  <c r="QB116" i="66"/>
  <c r="VC116" i="66"/>
  <c r="PD116" i="66"/>
  <c r="AAP116" i="66"/>
  <c r="VT116" i="66"/>
  <c r="CQ116" i="66"/>
  <c r="VF116" i="66"/>
  <c r="LU116" i="66"/>
  <c r="YN116" i="66"/>
  <c r="AX116" i="66"/>
  <c r="UK116" i="66"/>
  <c r="CJ116" i="66"/>
  <c r="ON116" i="66"/>
  <c r="MG116" i="66"/>
  <c r="QK116" i="66"/>
  <c r="LG116" i="66"/>
  <c r="U116" i="66"/>
  <c r="ABP116" i="66"/>
  <c r="TH116" i="66"/>
  <c r="JI116" i="66"/>
  <c r="KX116" i="66"/>
  <c r="NB116" i="66"/>
  <c r="IQ116" i="66"/>
  <c r="FN116" i="66"/>
  <c r="CC116" i="66"/>
  <c r="OV116" i="66"/>
  <c r="NX116" i="66"/>
  <c r="RM116" i="66"/>
  <c r="JM116" i="66"/>
  <c r="VY116" i="66"/>
  <c r="HN116" i="66"/>
  <c r="XV116" i="66"/>
  <c r="DN116" i="66"/>
  <c r="HY116" i="66"/>
  <c r="ABQ116" i="66"/>
  <c r="OI116" i="66"/>
  <c r="FV116" i="66"/>
  <c r="MZ116" i="66"/>
  <c r="IT116" i="66"/>
  <c r="CG116" i="66"/>
  <c r="XE116" i="66"/>
  <c r="VK116" i="66"/>
  <c r="LL116" i="66"/>
  <c r="WN116" i="66"/>
  <c r="QZ116" i="66"/>
  <c r="SK116" i="66"/>
  <c r="FC116" i="66"/>
  <c r="AC116" i="66"/>
  <c r="XJ116" i="66"/>
  <c r="BZ116" i="66"/>
  <c r="GD116" i="66"/>
  <c r="HK116" i="66"/>
  <c r="K116" i="66"/>
  <c r="YZ116" i="66"/>
  <c r="BT116" i="66"/>
  <c r="JF116" i="66"/>
  <c r="WL116" i="66"/>
  <c r="AF116" i="66"/>
  <c r="AAV116" i="66"/>
  <c r="VV116" i="66"/>
  <c r="GK116" i="66"/>
  <c r="GR116" i="66"/>
  <c r="GV116" i="66"/>
  <c r="OD116" i="66"/>
  <c r="JG116" i="66"/>
  <c r="ACK116" i="66"/>
  <c r="GA116" i="66"/>
  <c r="GB116" i="66"/>
  <c r="UL116" i="66"/>
  <c r="AAN116" i="66"/>
  <c r="XU116" i="66"/>
  <c r="NQ116" i="66"/>
  <c r="ZC116" i="66"/>
  <c r="IS116" i="66"/>
  <c r="ACF116" i="66"/>
  <c r="ME116" i="66"/>
  <c r="YD116" i="66"/>
  <c r="SG116" i="66"/>
  <c r="UG116" i="66"/>
  <c r="PH116" i="66"/>
  <c r="ZB116" i="66"/>
  <c r="LJ116" i="66"/>
  <c r="VJ116" i="66"/>
  <c r="LI116" i="66"/>
  <c r="OL116" i="66"/>
  <c r="WV116" i="66"/>
  <c r="TA116" i="66"/>
  <c r="FQ116" i="66"/>
  <c r="IR116" i="66"/>
  <c r="VN116" i="66"/>
  <c r="WI116" i="66"/>
  <c r="RR116" i="66"/>
  <c r="YS116" i="66"/>
  <c r="UV116" i="66"/>
  <c r="VU116" i="66"/>
  <c r="BR116" i="66"/>
  <c r="MW116" i="66"/>
  <c r="ACD116" i="66"/>
  <c r="NF116" i="66"/>
  <c r="UO116" i="66"/>
  <c r="MC116" i="66"/>
  <c r="DM116" i="66"/>
  <c r="TD116" i="66"/>
  <c r="TI116" i="66"/>
  <c r="DP116" i="66"/>
  <c r="JR116" i="66"/>
  <c r="EL116" i="66"/>
  <c r="LV116" i="66"/>
  <c r="DD116" i="66"/>
  <c r="JU116" i="66"/>
  <c r="US116" i="66"/>
  <c r="LX116" i="66"/>
  <c r="IL116" i="66"/>
  <c r="WO116" i="66"/>
  <c r="JH116" i="66"/>
  <c r="MA116" i="66"/>
  <c r="TF116" i="66"/>
  <c r="ZI116" i="66"/>
  <c r="LP116" i="66"/>
  <c r="BC116" i="66"/>
  <c r="ZK116" i="66"/>
  <c r="IJ116" i="66"/>
  <c r="XB116" i="66"/>
  <c r="XF116" i="66"/>
  <c r="XQ116" i="66"/>
  <c r="ST116" i="66"/>
  <c r="JB116" i="66"/>
  <c r="ABZ116" i="66"/>
  <c r="Y116" i="66"/>
  <c r="AJ116" i="66"/>
  <c r="CI116" i="66"/>
  <c r="AE116" i="66"/>
  <c r="IO116" i="66"/>
  <c r="LB116" i="66"/>
  <c r="NR116" i="66"/>
  <c r="RE116" i="66"/>
  <c r="JY116" i="66"/>
  <c r="KC116" i="66"/>
  <c r="OT116" i="66"/>
  <c r="AAF116" i="66"/>
  <c r="XG116" i="66"/>
  <c r="JS116" i="66"/>
  <c r="QN116" i="66"/>
  <c r="QR116" i="66"/>
  <c r="AAW116" i="66"/>
  <c r="VP116" i="66"/>
  <c r="YW116" i="66"/>
  <c r="FI116" i="66"/>
  <c r="XM116" i="66"/>
  <c r="OK116" i="66"/>
  <c r="FW116" i="66"/>
  <c r="IY116" i="66"/>
  <c r="ZV116" i="66"/>
  <c r="YY116" i="66"/>
  <c r="IE116" i="66"/>
  <c r="PJ116" i="66"/>
  <c r="NG116" i="66"/>
  <c r="SU116" i="66"/>
  <c r="BB116" i="66"/>
  <c r="BJ116" i="66"/>
  <c r="FF116" i="66"/>
  <c r="G116" i="66"/>
  <c r="SI116" i="66"/>
  <c r="ABB116" i="66"/>
  <c r="ACA116" i="66"/>
  <c r="TJ116" i="66"/>
  <c r="O116" i="66"/>
  <c r="RL116" i="66"/>
  <c r="EQ116" i="66"/>
  <c r="ACH116" i="66"/>
  <c r="GO116" i="66"/>
  <c r="ZY116" i="66"/>
  <c r="GP116" i="66"/>
  <c r="SW116" i="66"/>
  <c r="VR116" i="66"/>
  <c r="EX116" i="66"/>
  <c r="KE116" i="66"/>
  <c r="KN116" i="66"/>
  <c r="MR116" i="66"/>
  <c r="AAB116" i="66"/>
  <c r="WQ116" i="66"/>
  <c r="OH116" i="66"/>
  <c r="KL116" i="66"/>
  <c r="RW116" i="66"/>
  <c r="MF116" i="66"/>
  <c r="YC116" i="66"/>
  <c r="EC116" i="66"/>
  <c r="ZM116" i="66"/>
  <c r="WS116" i="66"/>
  <c r="UR116" i="66"/>
  <c r="KW116" i="66"/>
  <c r="KJ116" i="66"/>
  <c r="KF116" i="66"/>
  <c r="CV116" i="66"/>
  <c r="OU116" i="66"/>
  <c r="BF116" i="66"/>
  <c r="QV116" i="66"/>
  <c r="AI116" i="66"/>
  <c r="VZ116" i="66"/>
  <c r="BU116" i="66"/>
  <c r="WB116" i="66"/>
  <c r="MJ116" i="66"/>
  <c r="FM116" i="66"/>
  <c r="SA116" i="66"/>
  <c r="OZ116" i="66"/>
  <c r="NV116" i="66"/>
  <c r="E116" i="66"/>
  <c r="SX116" i="66"/>
  <c r="ABA116" i="66"/>
  <c r="ET116" i="66"/>
  <c r="KR116" i="66"/>
  <c r="FJ116" i="66"/>
  <c r="RQ116" i="66"/>
  <c r="GI116" i="66"/>
  <c r="WJ116" i="66"/>
  <c r="GE116" i="66"/>
  <c r="HE116" i="66"/>
  <c r="XO116" i="66"/>
  <c r="UB116" i="66"/>
  <c r="HM116" i="66"/>
  <c r="ZL116" i="66"/>
  <c r="MY116" i="66"/>
  <c r="HJ116" i="66"/>
  <c r="HX116" i="66"/>
  <c r="RN116" i="66"/>
  <c r="JA116" i="66"/>
  <c r="LZ116" i="66"/>
  <c r="GU116" i="66"/>
  <c r="AAZ116" i="66"/>
  <c r="UT116" i="66"/>
  <c r="WP116" i="66"/>
  <c r="TG116" i="66"/>
  <c r="TB116" i="66"/>
  <c r="UC116" i="66"/>
  <c r="ABU116" i="66"/>
  <c r="ABI116" i="66"/>
  <c r="ABL116" i="66"/>
  <c r="VI116" i="66"/>
  <c r="HT116" i="66"/>
  <c r="OW116" i="66"/>
  <c r="JO116" i="66"/>
  <c r="AAT116" i="66"/>
  <c r="QS116" i="66"/>
  <c r="TM116" i="66"/>
  <c r="PL116" i="66"/>
  <c r="HL116" i="66"/>
  <c r="IX116" i="66"/>
  <c r="IP116" i="66"/>
  <c r="PF116" i="66"/>
  <c r="YQ116" i="66"/>
  <c r="YI116" i="66"/>
  <c r="EY116" i="66"/>
  <c r="NH116" i="66"/>
  <c r="VX116" i="66"/>
  <c r="I116" i="66"/>
  <c r="ABD116" i="66"/>
  <c r="R116" i="66"/>
  <c r="RX116" i="66"/>
  <c r="XW116" i="66"/>
  <c r="CU116" i="66"/>
  <c r="RS116" i="66"/>
  <c r="DI116" i="66"/>
  <c r="PO116" i="66"/>
  <c r="EZ116" i="66"/>
  <c r="ABF116" i="66"/>
  <c r="CF116" i="66"/>
  <c r="QX116" i="66"/>
  <c r="ZJ116" i="66"/>
  <c r="OQ116" i="66"/>
  <c r="JX116" i="66"/>
  <c r="OM116" i="66"/>
  <c r="GN116" i="66"/>
  <c r="AG116" i="66"/>
  <c r="LO116" i="66"/>
  <c r="SF116" i="66"/>
  <c r="RH116" i="66"/>
  <c r="AAY116" i="66"/>
  <c r="DJ116" i="66"/>
  <c r="ACC116" i="66"/>
  <c r="IH116" i="66"/>
  <c r="ZG116" i="66"/>
  <c r="LS116" i="66"/>
  <c r="BM116" i="66"/>
  <c r="EM116" i="66"/>
  <c r="YT116" i="66"/>
  <c r="RI116" i="66"/>
  <c r="HC116" i="66"/>
  <c r="KY116" i="66"/>
  <c r="JJ116" i="66"/>
  <c r="GX116" i="66"/>
  <c r="PI116" i="66"/>
  <c r="NW116" i="66"/>
  <c r="IK116" i="66"/>
  <c r="ABG116" i="66"/>
  <c r="DU116" i="66"/>
  <c r="PC116" i="66"/>
  <c r="HD116" i="66"/>
  <c r="QJ116" i="66"/>
  <c r="WH116" i="66"/>
  <c r="TV116" i="66"/>
  <c r="BW116" i="66"/>
  <c r="FO116" i="66"/>
  <c r="NI116" i="66"/>
  <c r="YR116" i="66"/>
  <c r="CD116" i="66"/>
  <c r="QH116" i="66"/>
  <c r="PP116" i="66"/>
  <c r="X116" i="66"/>
  <c r="NP116" i="66"/>
  <c r="NU116" i="66"/>
  <c r="DZ116" i="66"/>
  <c r="AAM116" i="66"/>
  <c r="QW116" i="66"/>
  <c r="OS116" i="66"/>
  <c r="RG116" i="66"/>
  <c r="YJ116" i="66"/>
  <c r="HG116" i="66"/>
  <c r="RF116" i="66"/>
  <c r="LE116" i="66"/>
  <c r="AAS116" i="66"/>
  <c r="XK116" i="66"/>
  <c r="PK116" i="66"/>
  <c r="FG116" i="66"/>
  <c r="UN116" i="66"/>
  <c r="DT116" i="66"/>
  <c r="Z116" i="66"/>
  <c r="IG116" i="66"/>
  <c r="EE116" i="66"/>
  <c r="ZZ116" i="66"/>
  <c r="GH116" i="66"/>
  <c r="BX116" i="66"/>
  <c r="PY116" i="66"/>
  <c r="PM116" i="66"/>
  <c r="BS116" i="66"/>
  <c r="KM116" i="66"/>
  <c r="FS116" i="66"/>
  <c r="TZ116" i="66"/>
  <c r="ZT116" i="66"/>
  <c r="LY116" i="66"/>
  <c r="KH116" i="66"/>
  <c r="ER116" i="66"/>
  <c r="ABW116" i="66"/>
  <c r="YA116" i="66"/>
  <c r="VH116" i="66"/>
  <c r="S116" i="66"/>
  <c r="CK116" i="66"/>
  <c r="EJ116" i="66"/>
  <c r="V116" i="66"/>
  <c r="ZQ116" i="66"/>
  <c r="QM116" i="66"/>
  <c r="WK116" i="66"/>
  <c r="YF116" i="66"/>
  <c r="KG116" i="66"/>
  <c r="QD116" i="66"/>
  <c r="ZH116" i="66"/>
  <c r="HB116" i="66"/>
  <c r="ABK116" i="66"/>
  <c r="UE116" i="66"/>
  <c r="NN116" i="66"/>
  <c r="NS116" i="66"/>
  <c r="CW116" i="66"/>
  <c r="JZ116" i="66"/>
  <c r="HP116" i="66"/>
  <c r="VB116" i="66"/>
  <c r="HU116" i="66"/>
  <c r="PV116" i="66"/>
  <c r="AAO116" i="66"/>
  <c r="YE116" i="66"/>
  <c r="NJ116" i="66"/>
  <c r="XZ116" i="66"/>
  <c r="EO116" i="66"/>
  <c r="SY116" i="66"/>
  <c r="BO116" i="66"/>
  <c r="LK116" i="66"/>
  <c r="HW116" i="66"/>
  <c r="EH116" i="66"/>
  <c r="XT116" i="66"/>
  <c r="PA116" i="66"/>
  <c r="WG116" i="66"/>
  <c r="OC116" i="66"/>
  <c r="QG116" i="66"/>
  <c r="LQ116" i="66"/>
  <c r="ABY116" i="66"/>
  <c r="FB116" i="66"/>
  <c r="BE116" i="66"/>
  <c r="AAI116" i="66"/>
  <c r="GL116" i="66"/>
  <c r="CS116" i="66"/>
  <c r="JV116" i="66"/>
  <c r="DW116" i="66"/>
  <c r="MH116" i="66"/>
  <c r="SP116" i="66"/>
  <c r="FD116" i="66"/>
  <c r="RT116" i="66"/>
  <c r="HR116" i="66"/>
  <c r="Q116" i="66"/>
  <c r="KS116" i="66"/>
  <c r="UJ116" i="66"/>
  <c r="OB116" i="66"/>
  <c r="AW116" i="66"/>
  <c r="BG116" i="66"/>
  <c r="MU116" i="66"/>
  <c r="IV116" i="66"/>
  <c r="SV116" i="66"/>
  <c r="CL116" i="66"/>
  <c r="HZ116" i="66"/>
  <c r="RU116" i="66"/>
  <c r="IM116" i="66"/>
  <c r="SS116" i="66"/>
  <c r="NM116" i="66"/>
  <c r="IN116" i="66"/>
  <c r="UY116" i="66"/>
  <c r="GY116" i="66"/>
  <c r="CZ116" i="66"/>
  <c r="YP116" i="66"/>
  <c r="UU116" i="66"/>
  <c r="F116" i="66"/>
  <c r="ABV116" i="66"/>
  <c r="FK116" i="66"/>
  <c r="KT116" i="66"/>
  <c r="AAA116" i="66"/>
  <c r="GQ116" i="66"/>
  <c r="DA116" i="66"/>
  <c r="XN116" i="66"/>
  <c r="SO116" i="66"/>
  <c r="YX116" i="66"/>
  <c r="LR116" i="66"/>
  <c r="QP116" i="66"/>
  <c r="TL116" i="66"/>
  <c r="AM116" i="66"/>
  <c r="ZR116" i="66"/>
  <c r="UI116" i="66"/>
  <c r="YH116" i="66"/>
  <c r="MM116" i="66"/>
  <c r="LA116" i="66"/>
  <c r="HH116" i="66"/>
  <c r="VM116" i="66"/>
  <c r="MK116" i="66"/>
  <c r="NL116" i="66"/>
  <c r="HI116" i="66"/>
  <c r="VE116" i="66"/>
  <c r="YM116" i="66"/>
  <c r="RD116" i="66"/>
  <c r="PW116" i="66"/>
  <c r="SL116" i="66"/>
  <c r="DE116" i="66"/>
  <c r="ACJ116" i="66"/>
  <c r="NK116" i="66"/>
  <c r="AAD116" i="66"/>
  <c r="FZ116" i="66"/>
  <c r="ND116" i="66"/>
  <c r="YV116" i="66"/>
  <c r="QL116" i="66"/>
  <c r="AAE116" i="66"/>
  <c r="SJ116" i="66"/>
  <c r="AR116" i="66"/>
  <c r="QO116" i="66"/>
  <c r="EB116" i="66"/>
  <c r="IW116" i="66"/>
  <c r="BH116" i="66"/>
  <c r="CY116" i="66"/>
  <c r="XP116" i="66"/>
  <c r="HO116" i="66"/>
  <c r="XH116" i="66"/>
  <c r="IC116" i="66"/>
  <c r="QQ116" i="66"/>
  <c r="UF116" i="66"/>
  <c r="XC116" i="66"/>
  <c r="ZS116" i="66"/>
  <c r="ZA116" i="66"/>
  <c r="WA116" i="66"/>
  <c r="KB116" i="66"/>
  <c r="XD116" i="66"/>
  <c r="JE116" i="66"/>
  <c r="YL116" i="66"/>
  <c r="WW116" i="66"/>
  <c r="DX116" i="66"/>
  <c r="EA116" i="66"/>
  <c r="VG116" i="66"/>
  <c r="ES116" i="66"/>
  <c r="CA116" i="66"/>
  <c r="CH116" i="66"/>
  <c r="KD116" i="66"/>
  <c r="SB116" i="66"/>
  <c r="OE116" i="66"/>
  <c r="DY116" i="66"/>
  <c r="NE116" i="66"/>
  <c r="TU116" i="66"/>
  <c r="TY116" i="66"/>
  <c r="BV116" i="66"/>
  <c r="TC116" i="66"/>
  <c r="KV116" i="66"/>
  <c r="GW116" i="66"/>
  <c r="AAR116" i="66"/>
  <c r="OO116" i="66"/>
  <c r="ZD116" i="66"/>
  <c r="EI116" i="66"/>
  <c r="CX116" i="66"/>
  <c r="DR116" i="66"/>
  <c r="L116" i="66"/>
  <c r="ABE116" i="66"/>
  <c r="JP116" i="66"/>
  <c r="XX116" i="66"/>
  <c r="PZ116" i="66"/>
  <c r="SE116" i="66"/>
  <c r="GG116" i="66"/>
  <c r="TN116" i="66"/>
  <c r="PS116" i="66"/>
  <c r="XS116" i="66"/>
  <c r="AQ116" i="66"/>
  <c r="QY116" i="66"/>
  <c r="MV116" i="66"/>
  <c r="JT116" i="66"/>
  <c r="WD116" i="66"/>
  <c r="PT116" i="66"/>
  <c r="JL116" i="66"/>
  <c r="IU116" i="66"/>
  <c r="RB116" i="66"/>
  <c r="II116" i="66"/>
  <c r="PN116" i="66"/>
  <c r="KZ116" i="66"/>
  <c r="ZP116" i="66"/>
  <c r="AAK116" i="66"/>
  <c r="AAX116" i="66"/>
  <c r="SM116" i="66"/>
  <c r="BD116" i="66"/>
  <c r="CM116" i="66"/>
  <c r="BY116" i="66"/>
  <c r="DV116" i="66"/>
  <c r="UW116" i="66"/>
  <c r="BN116" i="66"/>
  <c r="PX116" i="66"/>
  <c r="MX116" i="66"/>
  <c r="JC116" i="66"/>
  <c r="AU116" i="66"/>
  <c r="CR116" i="66"/>
  <c r="ABC116" i="66"/>
  <c r="WE116" i="66"/>
  <c r="LT116" i="66"/>
  <c r="TX116" i="66"/>
  <c r="FU116" i="66"/>
  <c r="SZ116" i="66"/>
  <c r="AL116" i="66"/>
  <c r="VD116" i="66"/>
  <c r="CP116" i="66"/>
  <c r="J116" i="66"/>
  <c r="DC116" i="66"/>
  <c r="EW116" i="66"/>
  <c r="KO116" i="66"/>
  <c r="BL116" i="66"/>
  <c r="BQ116" i="66"/>
  <c r="WF116" i="66"/>
  <c r="ABO116" i="66"/>
  <c r="LF116" i="66"/>
  <c r="AS116" i="66"/>
  <c r="TE116" i="66"/>
  <c r="ZX116" i="66"/>
  <c r="KA116" i="66"/>
  <c r="ABT116" i="66"/>
  <c r="DB116" i="66"/>
  <c r="MP116" i="66"/>
  <c r="IF116" i="66"/>
  <c r="YO116" i="66"/>
  <c r="AY116" i="66"/>
  <c r="C345" i="82"/>
  <c r="C348" i="82"/>
  <c r="C331" i="82"/>
  <c r="G331" i="82"/>
  <c r="E379" i="82"/>
  <c r="F379" i="82" s="1"/>
  <c r="C155" i="66"/>
  <c r="Q70" i="66" l="1"/>
  <c r="Q91" i="66" s="1"/>
  <c r="Q68" i="66"/>
  <c r="ABD112" i="66"/>
  <c r="PF112" i="66"/>
  <c r="MY112" i="66"/>
  <c r="UG112" i="66"/>
  <c r="DQ112" i="66"/>
  <c r="ZU112" i="66"/>
  <c r="N112" i="66"/>
  <c r="ZQ112" i="66"/>
  <c r="LT112" i="66"/>
  <c r="AZ112" i="66"/>
  <c r="ES112" i="66"/>
  <c r="KV112" i="66"/>
  <c r="UQ112" i="66"/>
  <c r="JC112" i="66"/>
  <c r="MX112" i="66"/>
  <c r="TO112" i="66"/>
  <c r="EN112" i="66"/>
  <c r="CI112" i="66"/>
  <c r="YT112" i="66"/>
  <c r="ABU112" i="66"/>
  <c r="Y112" i="66"/>
  <c r="NG112" i="66"/>
  <c r="BS112" i="66"/>
  <c r="BY112" i="66"/>
  <c r="IX112" i="66"/>
  <c r="ACG112" i="66"/>
  <c r="XR112" i="66"/>
  <c r="WO112" i="66"/>
  <c r="OZ112" i="66"/>
  <c r="QP112" i="66"/>
  <c r="AN112" i="66"/>
  <c r="TX112" i="66"/>
  <c r="SX112" i="66"/>
  <c r="ACB112" i="66"/>
  <c r="SY112" i="66"/>
  <c r="ET112" i="66"/>
  <c r="ACK112" i="66"/>
  <c r="OJ112" i="66"/>
  <c r="VE112" i="66"/>
  <c r="AAS112" i="66"/>
  <c r="IC112" i="66"/>
  <c r="ED112" i="66"/>
  <c r="XC112" i="66"/>
  <c r="LO112" i="66"/>
  <c r="VH112" i="66"/>
  <c r="ST112" i="66"/>
  <c r="TI112" i="66"/>
  <c r="KO112" i="66"/>
  <c r="CM112" i="66"/>
  <c r="GI112" i="66"/>
  <c r="BH112" i="66"/>
  <c r="QK112" i="66"/>
  <c r="MF112" i="66"/>
  <c r="TM112" i="66"/>
  <c r="LQ112" i="66"/>
  <c r="AY112" i="66"/>
  <c r="ABS112" i="66"/>
  <c r="LE112" i="66"/>
  <c r="W112" i="66"/>
  <c r="DY112" i="66"/>
  <c r="AL112" i="66"/>
  <c r="JX112" i="66"/>
  <c r="IQ112" i="66"/>
  <c r="OS112" i="66"/>
  <c r="FG112" i="66"/>
  <c r="MC112" i="66"/>
  <c r="DU112" i="66"/>
  <c r="SV112" i="66"/>
  <c r="SD112" i="66"/>
  <c r="ZH112" i="66"/>
  <c r="PT112" i="66"/>
  <c r="MW112" i="66"/>
  <c r="UX112" i="66"/>
  <c r="WU112" i="66"/>
  <c r="OW112" i="66"/>
  <c r="MR112" i="66"/>
  <c r="HQ112" i="66"/>
  <c r="GC112" i="66"/>
  <c r="MD112" i="66"/>
  <c r="SC112" i="66"/>
  <c r="ZJ112" i="66"/>
  <c r="YL112" i="66"/>
  <c r="JK112" i="66"/>
  <c r="PD112" i="66"/>
  <c r="QS112" i="66"/>
  <c r="GQ112" i="66"/>
  <c r="FM112" i="66"/>
  <c r="FW112" i="66"/>
  <c r="NH112" i="66"/>
  <c r="HM112" i="66"/>
  <c r="EU112" i="66"/>
  <c r="AG112" i="66"/>
  <c r="T112" i="66"/>
  <c r="DJ112" i="66"/>
  <c r="OY112" i="66"/>
  <c r="CF112" i="66"/>
  <c r="JY112" i="66"/>
  <c r="BN112" i="66"/>
  <c r="CS112" i="66"/>
  <c r="BE112" i="66"/>
  <c r="KQ112" i="66"/>
  <c r="ABW112" i="66"/>
  <c r="XY112" i="66"/>
  <c r="UY112" i="66"/>
  <c r="XA112" i="66"/>
  <c r="RB112" i="66"/>
  <c r="DS112" i="66"/>
  <c r="DW112" i="66"/>
  <c r="ABQ112" i="66"/>
  <c r="VZ112" i="66"/>
  <c r="VK112" i="66"/>
  <c r="TT112" i="66"/>
  <c r="CO112" i="66"/>
  <c r="LP112" i="66"/>
  <c r="MJ112" i="66"/>
  <c r="AAB112" i="66"/>
  <c r="YW112" i="66"/>
  <c r="OA112" i="66"/>
  <c r="HF112" i="66"/>
  <c r="VG112" i="66"/>
  <c r="WB112" i="66"/>
  <c r="XT112" i="66"/>
  <c r="NL112" i="66"/>
  <c r="VV112" i="66"/>
  <c r="XU112" i="66"/>
  <c r="CR112" i="66"/>
  <c r="RZ112" i="66"/>
  <c r="EQ112" i="66"/>
  <c r="VS112" i="66"/>
  <c r="PG112" i="66"/>
  <c r="NI112" i="66"/>
  <c r="TD112" i="66"/>
  <c r="AT112" i="66"/>
  <c r="QT112" i="66"/>
  <c r="QE112" i="66"/>
  <c r="VP112" i="66"/>
  <c r="AP112" i="66"/>
  <c r="FR112" i="66"/>
  <c r="BK112" i="66"/>
  <c r="LD112" i="66"/>
  <c r="GP112" i="66"/>
  <c r="LM112" i="66"/>
  <c r="UU112" i="66"/>
  <c r="BO112" i="66"/>
  <c r="DP112" i="66"/>
  <c r="ABO112" i="66"/>
  <c r="UN112" i="66"/>
  <c r="BA112" i="66"/>
  <c r="QR112" i="66"/>
  <c r="CY112" i="66"/>
  <c r="FN112" i="66"/>
  <c r="IP112" i="66"/>
  <c r="NJ112" i="66"/>
  <c r="AH112" i="66"/>
  <c r="WQ112" i="66"/>
  <c r="XL112" i="66"/>
  <c r="ABK112" i="66"/>
  <c r="ZK112" i="66"/>
  <c r="JG112" i="66"/>
  <c r="YN112" i="66"/>
  <c r="MB112" i="66"/>
  <c r="BZ112" i="66"/>
  <c r="CU112" i="66"/>
  <c r="SG112" i="66"/>
  <c r="FX112" i="66"/>
  <c r="HH112" i="66"/>
  <c r="RK112" i="66"/>
  <c r="KZ112" i="66"/>
  <c r="ZP112" i="66"/>
  <c r="DT112" i="66"/>
  <c r="PX112" i="66"/>
  <c r="YQ112" i="66"/>
  <c r="QQ112" i="66"/>
  <c r="UA112" i="66"/>
  <c r="RS112" i="66"/>
  <c r="BR112" i="66"/>
  <c r="PE112" i="66"/>
  <c r="WX112" i="66"/>
  <c r="EB112" i="66"/>
  <c r="PB112" i="66"/>
  <c r="JF112" i="66"/>
  <c r="EI112" i="66"/>
  <c r="TP112" i="66"/>
  <c r="BJ112" i="66"/>
  <c r="AAP112" i="66"/>
  <c r="ACE112" i="66"/>
  <c r="EM112" i="66"/>
  <c r="HC112" i="66"/>
  <c r="YD112" i="66"/>
  <c r="GB112" i="66"/>
  <c r="FH112" i="66"/>
  <c r="NM112" i="66"/>
  <c r="WG112" i="66"/>
  <c r="QJ112" i="66"/>
  <c r="UK112" i="66"/>
  <c r="MK112" i="66"/>
  <c r="CG112" i="66"/>
  <c r="MV112" i="66"/>
  <c r="HS112" i="66"/>
  <c r="XF112" i="66"/>
  <c r="YA112" i="66"/>
  <c r="OO112" i="66"/>
  <c r="GS112" i="66"/>
  <c r="HN112" i="66"/>
  <c r="TG112" i="66"/>
  <c r="GG112" i="66"/>
  <c r="GL112" i="66"/>
  <c r="BF112" i="66"/>
  <c r="NO112" i="66"/>
  <c r="AAI112" i="66"/>
  <c r="ACI112" i="66"/>
  <c r="JU112" i="66"/>
  <c r="AD112" i="66"/>
  <c r="AAX112" i="66"/>
  <c r="LU112" i="66"/>
  <c r="UD112" i="66"/>
  <c r="LB112" i="66"/>
  <c r="VT112" i="66"/>
  <c r="AAU112" i="66"/>
  <c r="ABC112" i="66"/>
  <c r="HR112" i="66"/>
  <c r="LV112" i="66"/>
  <c r="HE112" i="66"/>
  <c r="I112" i="66"/>
  <c r="RJ112" i="66"/>
  <c r="FV112" i="66"/>
  <c r="BV112" i="66"/>
  <c r="QH112" i="66"/>
  <c r="BG112" i="66"/>
  <c r="PO112" i="66"/>
  <c r="OX112" i="66"/>
  <c r="UJ112" i="66"/>
  <c r="CK112" i="66"/>
  <c r="JZ112" i="66"/>
  <c r="ABL112" i="66"/>
  <c r="EK112" i="66"/>
  <c r="FP112" i="66"/>
  <c r="VL112" i="66"/>
  <c r="NV112" i="66"/>
  <c r="OM112" i="66"/>
  <c r="L112" i="66"/>
  <c r="YI112" i="66"/>
  <c r="AA112" i="66"/>
  <c r="WT112" i="66"/>
  <c r="WN112" i="66"/>
  <c r="VM112" i="66"/>
  <c r="AU112" i="66"/>
  <c r="OP112" i="66"/>
  <c r="VA112" i="66"/>
  <c r="YF112" i="66"/>
  <c r="NU112" i="66"/>
  <c r="LY112" i="66"/>
  <c r="IV112" i="66"/>
  <c r="PQ112" i="66"/>
  <c r="YO112" i="66"/>
  <c r="EL112" i="66"/>
  <c r="EG112" i="66"/>
  <c r="JS112" i="66"/>
  <c r="AR112" i="66"/>
  <c r="FC112" i="66"/>
  <c r="EH112" i="66"/>
  <c r="JV112" i="66"/>
  <c r="WS112" i="66"/>
  <c r="XW112" i="66"/>
  <c r="JR112" i="66"/>
  <c r="YS112" i="66"/>
  <c r="TH112" i="66"/>
  <c r="RM112" i="66"/>
  <c r="SK112" i="66"/>
  <c r="NA112" i="66"/>
  <c r="EA112" i="66"/>
  <c r="VY112" i="66"/>
  <c r="NQ112" i="66"/>
  <c r="AB112" i="66"/>
  <c r="IH112" i="66"/>
  <c r="PL112" i="66"/>
  <c r="RY112" i="66"/>
  <c r="PI112" i="66"/>
  <c r="NC112" i="66"/>
  <c r="TN112" i="66"/>
  <c r="RI112" i="66"/>
  <c r="BP112" i="66"/>
  <c r="KC112" i="66"/>
  <c r="IO112" i="66"/>
  <c r="ABB112" i="66"/>
  <c r="ZM112" i="66"/>
  <c r="QF112" i="66"/>
  <c r="TU112" i="66"/>
  <c r="ZW112" i="66"/>
  <c r="MO112" i="66"/>
  <c r="LA112" i="66"/>
  <c r="ER112" i="66"/>
  <c r="XJ112" i="66"/>
  <c r="ZN112" i="66"/>
  <c r="QG112" i="66"/>
  <c r="ABA112" i="66"/>
  <c r="M112" i="66"/>
  <c r="PY112" i="66"/>
  <c r="CQ112" i="66"/>
  <c r="PS112" i="66"/>
  <c r="XZ112" i="66"/>
  <c r="YE112" i="66"/>
  <c r="AV112" i="66"/>
  <c r="AX112" i="66"/>
  <c r="GW112" i="66"/>
  <c r="VN112" i="66"/>
  <c r="DI112" i="66"/>
  <c r="JL112" i="66"/>
  <c r="ZO112" i="66"/>
  <c r="IE112" i="66"/>
  <c r="LL112" i="66"/>
  <c r="IY112" i="66"/>
  <c r="WR112" i="66"/>
  <c r="ABY112" i="66"/>
  <c r="DH112" i="66"/>
  <c r="NY112" i="66"/>
  <c r="ABJ112" i="66"/>
  <c r="EV112" i="66"/>
  <c r="JP112" i="66"/>
  <c r="OL112" i="66"/>
  <c r="RG112" i="66"/>
  <c r="DM112" i="66"/>
  <c r="XG112" i="66"/>
  <c r="WJ112" i="66"/>
  <c r="YV112" i="66"/>
  <c r="VJ112" i="66"/>
  <c r="AAA112" i="66"/>
  <c r="CT112" i="66"/>
  <c r="KL112" i="66"/>
  <c r="NX112" i="66"/>
  <c r="RL112" i="66"/>
  <c r="TS112" i="66"/>
  <c r="BQ112" i="66"/>
  <c r="YX112" i="66"/>
  <c r="AJ112" i="66"/>
  <c r="QY112" i="66"/>
  <c r="TL112" i="66"/>
  <c r="RF112" i="66"/>
  <c r="IL112" i="66"/>
  <c r="XS112" i="66"/>
  <c r="S112" i="66"/>
  <c r="GD112" i="66"/>
  <c r="MS112" i="66"/>
  <c r="AF112" i="66"/>
  <c r="PN112" i="66"/>
  <c r="JO112" i="66"/>
  <c r="PH112" i="66"/>
  <c r="WD112" i="66"/>
  <c r="SW112" i="66"/>
  <c r="UB112" i="66"/>
  <c r="LK112" i="66"/>
  <c r="RT112" i="66"/>
  <c r="ZR112" i="66"/>
  <c r="KR112" i="66"/>
  <c r="IK112" i="66"/>
  <c r="GA112" i="66"/>
  <c r="ON112" i="66"/>
  <c r="CE112" i="66"/>
  <c r="IF112" i="66"/>
  <c r="TW112" i="66"/>
  <c r="VR112" i="66"/>
  <c r="HO112" i="66"/>
  <c r="ABM112" i="66"/>
  <c r="OI112" i="66"/>
  <c r="RO112" i="66"/>
  <c r="FK112" i="66"/>
  <c r="OU112" i="66"/>
  <c r="FI112" i="66"/>
  <c r="UT112" i="66"/>
  <c r="IN112" i="66"/>
  <c r="JT112" i="66"/>
  <c r="HW112" i="66"/>
  <c r="DG112" i="66"/>
  <c r="GM112" i="66"/>
  <c r="ABP112" i="66"/>
  <c r="UZ112" i="66"/>
  <c r="OE112" i="66"/>
  <c r="BX112" i="66"/>
  <c r="TJ112" i="66"/>
  <c r="UE112" i="66"/>
  <c r="UV112" i="66"/>
  <c r="LN112" i="66"/>
  <c r="DV112" i="66"/>
  <c r="RN112" i="66"/>
  <c r="GN112" i="66"/>
  <c r="HB112" i="66"/>
  <c r="DF112" i="66"/>
  <c r="SA112" i="66"/>
  <c r="PA112" i="66"/>
  <c r="F112" i="66"/>
  <c r="PU112" i="66"/>
  <c r="DZ112" i="66"/>
  <c r="KK112" i="66"/>
  <c r="J112" i="66"/>
  <c r="RD112" i="66"/>
  <c r="AM112" i="66"/>
  <c r="AAH112" i="66"/>
  <c r="TZ112" i="66"/>
  <c r="YK112" i="66"/>
  <c r="QO112" i="66"/>
  <c r="QZ112" i="66"/>
  <c r="VD112" i="66"/>
  <c r="QC112" i="66"/>
  <c r="HD112" i="66"/>
  <c r="IW112" i="66"/>
  <c r="CC112" i="66"/>
  <c r="O112" i="66"/>
  <c r="AW112" i="66"/>
  <c r="TQ112" i="66"/>
  <c r="ABZ112" i="66"/>
  <c r="NT112" i="66"/>
  <c r="VQ112" i="66"/>
  <c r="UR112" i="66"/>
  <c r="ZG112" i="66"/>
  <c r="FU112" i="66"/>
  <c r="Z112" i="66"/>
  <c r="XN112" i="66"/>
  <c r="GO112" i="66"/>
  <c r="AAL112" i="66"/>
  <c r="RA112" i="66"/>
  <c r="JE112" i="66"/>
  <c r="EF112" i="66"/>
  <c r="HT112" i="66"/>
  <c r="IS112" i="66"/>
  <c r="DD112" i="66"/>
  <c r="BM112" i="66"/>
  <c r="GZ112" i="66"/>
  <c r="QM112" i="66"/>
  <c r="SM112" i="66"/>
  <c r="MG112" i="66"/>
  <c r="WY112" i="66"/>
  <c r="XP112" i="66"/>
  <c r="OG112" i="66"/>
  <c r="QV112" i="66"/>
  <c r="XB112" i="66"/>
  <c r="LX112" i="66"/>
  <c r="SB112" i="66"/>
  <c r="FY112" i="66"/>
  <c r="ID112" i="66"/>
  <c r="TC112" i="66"/>
  <c r="U112" i="66"/>
  <c r="FT112" i="66"/>
  <c r="ABF112" i="66"/>
  <c r="PR112" i="66"/>
  <c r="BL112" i="66"/>
  <c r="AAD112" i="66"/>
  <c r="LC112" i="66"/>
  <c r="XQ112" i="66"/>
  <c r="UW112" i="66"/>
  <c r="PM112" i="66"/>
  <c r="YU112" i="66"/>
  <c r="TV112" i="66"/>
  <c r="FZ112" i="66"/>
  <c r="KU112" i="66"/>
  <c r="MH112" i="66"/>
  <c r="HI112" i="66"/>
  <c r="DX112" i="66"/>
  <c r="JM112" i="66"/>
  <c r="ZL112" i="66"/>
  <c r="WH112" i="66"/>
  <c r="KT112" i="66"/>
  <c r="SF112" i="66"/>
  <c r="VF112" i="66"/>
  <c r="GE112" i="66"/>
  <c r="ABI112" i="66"/>
  <c r="II112" i="66"/>
  <c r="HG112" i="66"/>
  <c r="SJ112" i="66"/>
  <c r="OC112" i="66"/>
  <c r="SL112" i="66"/>
  <c r="AAF112" i="66"/>
  <c r="UI112" i="66"/>
  <c r="KH112" i="66"/>
  <c r="CB112" i="66"/>
  <c r="ZE112" i="66"/>
  <c r="UP112" i="66"/>
  <c r="GJ112" i="66"/>
  <c r="ABE112" i="66"/>
  <c r="QA112" i="66"/>
  <c r="TY112" i="66"/>
  <c r="XI112" i="66"/>
  <c r="WW112" i="66"/>
  <c r="RH112" i="66"/>
  <c r="DC112" i="66"/>
  <c r="ABT112" i="66"/>
  <c r="MT112" i="66"/>
  <c r="WK112" i="66"/>
  <c r="ACA112" i="66"/>
  <c r="KY112" i="66"/>
  <c r="GU112" i="66"/>
  <c r="LH112" i="66"/>
  <c r="QW112" i="66"/>
  <c r="GY112" i="66"/>
  <c r="TE112" i="66"/>
  <c r="VX112" i="66"/>
  <c r="HY112" i="66"/>
  <c r="CP112" i="66"/>
  <c r="H112" i="66"/>
  <c r="KS112" i="66"/>
  <c r="RP112" i="66"/>
  <c r="ML112" i="66"/>
  <c r="QN112" i="66"/>
  <c r="ZB112" i="66"/>
  <c r="AAY112" i="66"/>
  <c r="YM112" i="66"/>
  <c r="UO112" i="66"/>
  <c r="HV112" i="66"/>
  <c r="JH112" i="66"/>
  <c r="SQ112" i="66"/>
  <c r="XH112" i="66"/>
  <c r="SP112" i="66"/>
  <c r="QL112" i="66"/>
  <c r="EC112" i="66"/>
  <c r="BC112" i="66"/>
  <c r="IJ112" i="66"/>
  <c r="ZV112" i="66"/>
  <c r="ZC112" i="66"/>
  <c r="FS112" i="66"/>
  <c r="LS112" i="66"/>
  <c r="AAZ112" i="66"/>
  <c r="PZ112" i="66"/>
  <c r="LW112" i="66"/>
  <c r="UC112" i="66"/>
  <c r="RV112" i="66"/>
  <c r="GV112" i="66"/>
  <c r="JN112" i="66"/>
  <c r="KI112" i="66"/>
  <c r="PJ112" i="66"/>
  <c r="OD112" i="66"/>
  <c r="MN112" i="66"/>
  <c r="ABV112" i="66"/>
  <c r="ZX112" i="66"/>
  <c r="AAT112" i="66"/>
  <c r="CD112" i="66"/>
  <c r="US112" i="66"/>
  <c r="QU112" i="66"/>
  <c r="KP112" i="66"/>
  <c r="ZZ112" i="66"/>
  <c r="ACJ112" i="66"/>
  <c r="HP112" i="66"/>
  <c r="WL112" i="66"/>
  <c r="CJ112" i="66"/>
  <c r="AI112" i="66"/>
  <c r="YH112" i="66"/>
  <c r="JW112" i="66"/>
  <c r="JA112" i="66"/>
  <c r="OF112" i="66"/>
  <c r="YJ112" i="66"/>
  <c r="PC112" i="66"/>
  <c r="FL112" i="66"/>
  <c r="XV112" i="66"/>
  <c r="AAM112" i="66"/>
  <c r="KD112" i="66"/>
  <c r="QB112" i="66"/>
  <c r="GX112" i="66"/>
  <c r="TR112" i="66"/>
  <c r="X112" i="66"/>
  <c r="EP112" i="66"/>
  <c r="ABR112" i="66"/>
  <c r="RQ112" i="66"/>
  <c r="AAE112" i="66"/>
  <c r="QX112" i="66"/>
  <c r="JJ112" i="66"/>
  <c r="ABX112" i="66"/>
  <c r="KX112" i="66"/>
  <c r="ZD112" i="66"/>
  <c r="NS112" i="66"/>
  <c r="DR112" i="66"/>
  <c r="IR112" i="66"/>
  <c r="EJ112" i="66"/>
  <c r="MM112" i="66"/>
  <c r="CA112" i="66"/>
  <c r="LZ112" i="66"/>
  <c r="BB112" i="66"/>
  <c r="QI112" i="66"/>
  <c r="HX112" i="66"/>
  <c r="IT112" i="66"/>
  <c r="VO112" i="66"/>
  <c r="HU112" i="66"/>
  <c r="WM112" i="66"/>
  <c r="KE112" i="66"/>
  <c r="VB112" i="66"/>
  <c r="GF112" i="66"/>
  <c r="YB112" i="66"/>
  <c r="NR112" i="66"/>
  <c r="AAQ112" i="66"/>
  <c r="FQ112" i="66"/>
  <c r="WP112" i="66"/>
  <c r="WV112" i="66"/>
  <c r="AAO112" i="66"/>
  <c r="CW112" i="66"/>
  <c r="BW112" i="66"/>
  <c r="R112" i="66"/>
  <c r="MQ112" i="66"/>
  <c r="KB112" i="66"/>
  <c r="AE112" i="66"/>
  <c r="AAK112" i="66"/>
  <c r="WF112" i="66"/>
  <c r="IA112" i="66"/>
  <c r="ZY112" i="66"/>
  <c r="RR112" i="66"/>
  <c r="SS112" i="66"/>
  <c r="VU112" i="66"/>
  <c r="AS112" i="66"/>
  <c r="PP112" i="66"/>
  <c r="AAJ112" i="66"/>
  <c r="OV112" i="66"/>
  <c r="AQ112" i="66"/>
  <c r="WA112" i="66"/>
  <c r="OK112" i="66"/>
  <c r="DE112" i="66"/>
  <c r="MI112" i="66"/>
  <c r="DO112" i="66"/>
  <c r="YY112" i="66"/>
  <c r="ND112" i="66"/>
  <c r="PW112" i="66"/>
  <c r="AAW112" i="66"/>
  <c r="TA112" i="66"/>
  <c r="IZ112" i="66"/>
  <c r="RW112" i="66"/>
  <c r="SO112" i="66"/>
  <c r="ABN112" i="66"/>
  <c r="LI112" i="66"/>
  <c r="HA112" i="66"/>
  <c r="SR112" i="66"/>
  <c r="IG112" i="66"/>
  <c r="WC112" i="66"/>
  <c r="YR112" i="66"/>
  <c r="KM112" i="66"/>
  <c r="YC112" i="66"/>
  <c r="Q112" i="66"/>
  <c r="PK112" i="66"/>
  <c r="NE112" i="66"/>
  <c r="UF112" i="66"/>
  <c r="NZ112" i="66"/>
  <c r="IU112" i="66"/>
  <c r="QD112" i="66"/>
  <c r="JQ112" i="66"/>
  <c r="BU112" i="66"/>
  <c r="OB112" i="66"/>
  <c r="CN112" i="66"/>
  <c r="BI112" i="66"/>
  <c r="MZ112" i="66"/>
  <c r="XO112" i="66"/>
  <c r="AAR112" i="66"/>
  <c r="FB112" i="66"/>
  <c r="KN112" i="66"/>
  <c r="EW112" i="66"/>
  <c r="GR112" i="66"/>
  <c r="HZ112" i="66"/>
  <c r="G112" i="66"/>
  <c r="XK112" i="66"/>
  <c r="DK112" i="66"/>
  <c r="JI112" i="66"/>
  <c r="BT112" i="66"/>
  <c r="DA112" i="66"/>
  <c r="JD112" i="66"/>
  <c r="YP112" i="66"/>
  <c r="FA112" i="66"/>
  <c r="IB112" i="66"/>
  <c r="GT112" i="66"/>
  <c r="NN112" i="66"/>
  <c r="NF112" i="66"/>
  <c r="FJ112" i="66"/>
  <c r="AAG112" i="66"/>
  <c r="YZ112" i="66"/>
  <c r="GK112" i="66"/>
  <c r="RE112" i="66"/>
  <c r="KF112" i="66"/>
  <c r="YG112" i="66"/>
  <c r="TB112" i="66"/>
  <c r="SZ112" i="66"/>
  <c r="HL112" i="66"/>
  <c r="HJ112" i="66"/>
  <c r="RX112" i="66"/>
  <c r="CX112" i="66"/>
  <c r="WE112" i="66"/>
  <c r="AAV112" i="66"/>
  <c r="VC112" i="66"/>
  <c r="EE112" i="66"/>
  <c r="AC112" i="66"/>
  <c r="OQ112" i="66"/>
  <c r="P112" i="66"/>
  <c r="JB112" i="66"/>
  <c r="CV112" i="66"/>
  <c r="ZS112" i="66"/>
  <c r="LG112" i="66"/>
  <c r="XM112" i="66"/>
  <c r="CH112" i="66"/>
  <c r="EZ112" i="66"/>
  <c r="ME112" i="66"/>
  <c r="ZI112" i="66"/>
  <c r="RU112" i="66"/>
  <c r="EX112" i="66"/>
  <c r="FO112" i="66"/>
  <c r="RC112" i="66"/>
  <c r="LJ112" i="66"/>
  <c r="AO112" i="66"/>
  <c r="AAC112" i="66"/>
  <c r="FE112" i="66"/>
  <c r="SE112" i="66"/>
  <c r="V112" i="66"/>
  <c r="EO112" i="66"/>
  <c r="XX112" i="66"/>
  <c r="NK112" i="66"/>
  <c r="UM112" i="66"/>
  <c r="XD112" i="66"/>
  <c r="LR112" i="66"/>
  <c r="DB112" i="66"/>
  <c r="PV112" i="66"/>
  <c r="FF112" i="66"/>
  <c r="MU112" i="66"/>
  <c r="NP112" i="66"/>
  <c r="BD112" i="66"/>
  <c r="XE112" i="66"/>
  <c r="ACH112" i="66"/>
  <c r="NW112" i="66"/>
  <c r="TK112" i="66"/>
  <c r="ZT112" i="66"/>
  <c r="AK112" i="66"/>
  <c r="DN112" i="66"/>
  <c r="SU112" i="66"/>
  <c r="CZ112" i="66"/>
  <c r="KA112" i="66"/>
  <c r="OH112" i="66"/>
  <c r="VI112" i="66"/>
  <c r="K112" i="66"/>
  <c r="OR112" i="66"/>
  <c r="LF112" i="66"/>
  <c r="VW112" i="66"/>
  <c r="HK112" i="66"/>
  <c r="KW112" i="66"/>
  <c r="MP112" i="66"/>
  <c r="WI112" i="66"/>
  <c r="ACF112" i="66"/>
  <c r="EY112" i="66"/>
  <c r="NB112" i="66"/>
  <c r="AAN112" i="66"/>
  <c r="CL112" i="66"/>
  <c r="MA112" i="66"/>
  <c r="DL112" i="66"/>
  <c r="WZ112" i="66"/>
  <c r="E112" i="66"/>
  <c r="SI112" i="66"/>
  <c r="ABH112" i="66"/>
  <c r="SH112" i="66"/>
  <c r="TF112" i="66"/>
  <c r="ACC112" i="66"/>
  <c r="FD112" i="66"/>
  <c r="UL112" i="66"/>
  <c r="GH112" i="66"/>
  <c r="KJ112" i="66"/>
  <c r="KG112" i="66"/>
  <c r="SN112" i="66"/>
  <c r="ACD112" i="66"/>
  <c r="UH112" i="66"/>
  <c r="ZA112" i="66"/>
  <c r="OT112" i="66"/>
  <c r="IM112" i="66"/>
  <c r="ABG112" i="66"/>
  <c r="ZF112" i="66"/>
  <c r="G345" i="82"/>
  <c r="G348" i="82"/>
  <c r="XQ114" i="66" l="1"/>
  <c r="F114" i="66"/>
  <c r="ZT114" i="66"/>
  <c r="PH114" i="66"/>
  <c r="CA114" i="66"/>
  <c r="JK114" i="66"/>
  <c r="IA114" i="66"/>
  <c r="KM114" i="66"/>
  <c r="MY114" i="66"/>
  <c r="QA114" i="66"/>
  <c r="AAB114" i="66"/>
  <c r="DY114" i="66"/>
  <c r="SU114" i="66"/>
  <c r="RD114" i="66"/>
  <c r="AAI114" i="66"/>
  <c r="HX114" i="66"/>
  <c r="NH114" i="66"/>
  <c r="RK114" i="66"/>
  <c r="WI114" i="66"/>
  <c r="CC114" i="66"/>
  <c r="QW114" i="66"/>
  <c r="JR114" i="66"/>
  <c r="UM114" i="66"/>
  <c r="CX114" i="66"/>
  <c r="MM114" i="66"/>
  <c r="RB114" i="66"/>
  <c r="WN114" i="66"/>
  <c r="AAA114" i="66"/>
  <c r="RG114" i="66"/>
  <c r="YQ114" i="66"/>
  <c r="NC114" i="66"/>
  <c r="PD114" i="66"/>
  <c r="P114" i="66"/>
  <c r="PF114" i="66"/>
  <c r="YG114" i="66"/>
  <c r="H114" i="66"/>
  <c r="WU114" i="66"/>
  <c r="OZ114" i="66"/>
  <c r="TO114" i="66"/>
  <c r="UD114" i="66"/>
  <c r="KB114" i="66"/>
  <c r="AE114" i="66"/>
  <c r="JP114" i="66"/>
  <c r="QZ114" i="66"/>
  <c r="ZB114" i="66"/>
  <c r="UN114" i="66"/>
  <c r="ET114" i="66"/>
  <c r="KR114" i="66"/>
  <c r="CJ114" i="66"/>
  <c r="ZD114" i="66"/>
  <c r="AU114" i="66"/>
  <c r="WG114" i="66"/>
  <c r="OP114" i="66"/>
  <c r="AV114" i="66"/>
  <c r="XO114" i="66"/>
  <c r="NE114" i="66"/>
  <c r="PA114" i="66"/>
  <c r="QN114" i="66"/>
  <c r="GR114" i="66"/>
  <c r="AAV114" i="66"/>
  <c r="SF114" i="66"/>
  <c r="PS114" i="66"/>
  <c r="ZH114" i="66"/>
  <c r="LK114" i="66"/>
  <c r="IY114" i="66"/>
  <c r="OS114" i="66"/>
  <c r="TM114" i="66"/>
  <c r="VV114" i="66"/>
  <c r="ABM114" i="66"/>
  <c r="KZ114" i="66"/>
  <c r="DO114" i="66"/>
  <c r="FW114" i="66"/>
  <c r="MJ114" i="66"/>
  <c r="YR114" i="66"/>
  <c r="WD114" i="66"/>
  <c r="EU114" i="66"/>
  <c r="OH114" i="66"/>
  <c r="EA114" i="66"/>
  <c r="YD114" i="66"/>
  <c r="KG114" i="66"/>
  <c r="BZ114" i="66"/>
  <c r="GX114" i="66"/>
  <c r="E114" i="66"/>
  <c r="CI114" i="66"/>
  <c r="JH114" i="66"/>
  <c r="HG114" i="66"/>
  <c r="TD114" i="66"/>
  <c r="JI114" i="66"/>
  <c r="ABX114" i="66"/>
  <c r="OG114" i="66"/>
  <c r="KL114" i="66"/>
  <c r="PJ114" i="66"/>
  <c r="MQ114" i="66"/>
  <c r="ZA114" i="66"/>
  <c r="ABD114" i="66"/>
  <c r="FI114" i="66"/>
  <c r="AB114" i="66"/>
  <c r="IB114" i="66"/>
  <c r="US114" i="66"/>
  <c r="LV114" i="66"/>
  <c r="NP114" i="66"/>
  <c r="TY114" i="66"/>
  <c r="YC114" i="66"/>
  <c r="ZV114" i="66"/>
  <c r="AS114" i="66"/>
  <c r="BB114" i="66"/>
  <c r="NG114" i="66"/>
  <c r="I114" i="66"/>
  <c r="GT114" i="66"/>
  <c r="MU114" i="66"/>
  <c r="AAL114" i="66"/>
  <c r="AC114" i="66"/>
  <c r="LQ114" i="66"/>
  <c r="HC114" i="66"/>
  <c r="TU114" i="66"/>
  <c r="YH114" i="66"/>
  <c r="CW114" i="66"/>
  <c r="ER114" i="66"/>
  <c r="AA114" i="66"/>
  <c r="MS114" i="66"/>
  <c r="AP114" i="66"/>
  <c r="HT114" i="66"/>
  <c r="WC114" i="66"/>
  <c r="XF114" i="66"/>
  <c r="ZR114" i="66"/>
  <c r="UG114" i="66"/>
  <c r="HW114" i="66"/>
  <c r="WX114" i="66"/>
  <c r="ACI114" i="66"/>
  <c r="SB114" i="66"/>
  <c r="FA114" i="66"/>
  <c r="GA114" i="66"/>
  <c r="SM114" i="66"/>
  <c r="ABZ114" i="66"/>
  <c r="AG114" i="66"/>
  <c r="HK114" i="66"/>
  <c r="PM114" i="66"/>
  <c r="XI114" i="66"/>
  <c r="VH114" i="66"/>
  <c r="KS114" i="66"/>
  <c r="WW114" i="66"/>
  <c r="LF114" i="66"/>
  <c r="UO114" i="66"/>
  <c r="BG114" i="66"/>
  <c r="ZJ114" i="66"/>
  <c r="PV114" i="66"/>
  <c r="MI114" i="66"/>
  <c r="VB114" i="66"/>
  <c r="GQ114" i="66"/>
  <c r="BK114" i="66"/>
  <c r="GC114" i="66"/>
  <c r="IT114" i="66"/>
  <c r="DU114" i="66"/>
  <c r="SK114" i="66"/>
  <c r="NQ114" i="66"/>
  <c r="LJ114" i="66"/>
  <c r="XR114" i="66"/>
  <c r="VA114" i="66"/>
  <c r="K114" i="66"/>
  <c r="BI114" i="66"/>
  <c r="DZ114" i="66"/>
  <c r="GG114" i="66"/>
  <c r="BS114" i="66"/>
  <c r="XX114" i="66"/>
  <c r="ST114" i="66"/>
  <c r="FN114" i="66"/>
  <c r="AAU114" i="66"/>
  <c r="AAO114" i="66"/>
  <c r="GW114" i="66"/>
  <c r="JS114" i="66"/>
  <c r="N114" i="66"/>
  <c r="JE114" i="66"/>
  <c r="QQ114" i="66"/>
  <c r="ABE114" i="66"/>
  <c r="YW114" i="66"/>
  <c r="RI114" i="66"/>
  <c r="LS114" i="66"/>
  <c r="HM114" i="66"/>
  <c r="DR114" i="66"/>
  <c r="HS114" i="66"/>
  <c r="JA114" i="66"/>
  <c r="OF114" i="66"/>
  <c r="ND114" i="66"/>
  <c r="AO114" i="66"/>
  <c r="ZF114" i="66"/>
  <c r="PE114" i="66"/>
  <c r="VO114" i="66"/>
  <c r="ACH114" i="66"/>
  <c r="RN114" i="66"/>
  <c r="MA114" i="66"/>
  <c r="WJ114" i="66"/>
  <c r="GP114" i="66"/>
  <c r="BM114" i="66"/>
  <c r="UY114" i="66"/>
  <c r="GK114" i="66"/>
  <c r="VE114" i="66"/>
  <c r="LI114" i="66"/>
  <c r="NU114" i="66"/>
  <c r="QG114" i="66"/>
  <c r="SS114" i="66"/>
  <c r="AAC114" i="66"/>
  <c r="ED114" i="66"/>
  <c r="CR114" i="66"/>
  <c r="SY114" i="66"/>
  <c r="IZ114" i="66"/>
  <c r="PX114" i="66"/>
  <c r="IV114" i="66"/>
  <c r="EN114" i="66"/>
  <c r="IQ114" i="66"/>
  <c r="HA114" i="66"/>
  <c r="CH114" i="66"/>
  <c r="MD114" i="66"/>
  <c r="CT114" i="66"/>
  <c r="FJ114" i="66"/>
  <c r="ZC114" i="66"/>
  <c r="UA114" i="66"/>
  <c r="KH114" i="66"/>
  <c r="FP114" i="66"/>
  <c r="TI114" i="66"/>
  <c r="SZ114" i="66"/>
  <c r="CZ114" i="66"/>
  <c r="WM114" i="66"/>
  <c r="ABC114" i="66"/>
  <c r="QI114" i="66"/>
  <c r="YL114" i="66"/>
  <c r="GZ114" i="66"/>
  <c r="XT114" i="66"/>
  <c r="TX114" i="66"/>
  <c r="OR114" i="66"/>
  <c r="XH114" i="66"/>
  <c r="VX114" i="66"/>
  <c r="WA114" i="66"/>
  <c r="WP114" i="66"/>
  <c r="LX114" i="66"/>
  <c r="RS114" i="66"/>
  <c r="GN114" i="66"/>
  <c r="FC114" i="66"/>
  <c r="ABI114" i="66"/>
  <c r="VD114" i="66"/>
  <c r="SA114" i="66"/>
  <c r="WQ114" i="66"/>
  <c r="DL114" i="66"/>
  <c r="PC114" i="66"/>
  <c r="HV114" i="66"/>
  <c r="OX114" i="66"/>
  <c r="ZL114" i="66"/>
  <c r="AAJ114" i="66"/>
  <c r="KF114" i="66"/>
  <c r="AJ114" i="66"/>
  <c r="MP114" i="66"/>
  <c r="LL114" i="66"/>
  <c r="FK114" i="66"/>
  <c r="GV114" i="66"/>
  <c r="QR114" i="66"/>
  <c r="YO114" i="66"/>
  <c r="AI114" i="66"/>
  <c r="ABK114" i="66"/>
  <c r="RV114" i="66"/>
  <c r="XE114" i="66"/>
  <c r="EG114" i="66"/>
  <c r="AAN114" i="66"/>
  <c r="NN114" i="66"/>
  <c r="VQ114" i="66"/>
  <c r="CE114" i="66"/>
  <c r="QP114" i="66"/>
  <c r="AF114" i="66"/>
  <c r="ABT114" i="66"/>
  <c r="CG114" i="66"/>
  <c r="JF114" i="66"/>
  <c r="KP114" i="66"/>
  <c r="GD114" i="66"/>
  <c r="CP114" i="66"/>
  <c r="EH114" i="66"/>
  <c r="IP114" i="66"/>
  <c r="OD114" i="66"/>
  <c r="NW114" i="66"/>
  <c r="XZ114" i="66"/>
  <c r="YK114" i="66"/>
  <c r="EQ114" i="66"/>
  <c r="WF114" i="66"/>
  <c r="OL114" i="66"/>
  <c r="ACJ114" i="66"/>
  <c r="UH114" i="66"/>
  <c r="PU114" i="66"/>
  <c r="AY114" i="66"/>
  <c r="AAE114" i="66"/>
  <c r="CK114" i="66"/>
  <c r="S114" i="66"/>
  <c r="GS114" i="66"/>
  <c r="TE114" i="66"/>
  <c r="ZQ114" i="66"/>
  <c r="NK114" i="66"/>
  <c r="SC114" i="66"/>
  <c r="DK114" i="66"/>
  <c r="YF114" i="66"/>
  <c r="AAG114" i="66"/>
  <c r="WH114" i="66"/>
  <c r="AAP114" i="66"/>
  <c r="OO114" i="66"/>
  <c r="NX114" i="66"/>
  <c r="EX114" i="66"/>
  <c r="MW114" i="66"/>
  <c r="ME114" i="66"/>
  <c r="OT114" i="66"/>
  <c r="PI114" i="66"/>
  <c r="VS114" i="66"/>
  <c r="MG114" i="66"/>
  <c r="UC114" i="66"/>
  <c r="QJ114" i="66"/>
  <c r="RE114" i="66"/>
  <c r="AAK114" i="66"/>
  <c r="DM114" i="66"/>
  <c r="YX114" i="66"/>
  <c r="RU114" i="66"/>
  <c r="CY114" i="66"/>
  <c r="UL114" i="66"/>
  <c r="PB114" i="66"/>
  <c r="NA114" i="66"/>
  <c r="ZE114" i="66"/>
  <c r="BC114" i="66"/>
  <c r="GU114" i="66"/>
  <c r="NF114" i="66"/>
  <c r="FM114" i="66"/>
  <c r="QF114" i="66"/>
  <c r="HY114" i="66"/>
  <c r="NB114" i="66"/>
  <c r="PR114" i="66"/>
  <c r="RY114" i="66"/>
  <c r="ZU114" i="66"/>
  <c r="TP114" i="66"/>
  <c r="XB114" i="66"/>
  <c r="VW114" i="66"/>
  <c r="AAQ114" i="66"/>
  <c r="FZ114" i="66"/>
  <c r="DE114" i="66"/>
  <c r="ABL114" i="66"/>
  <c r="GI114" i="66"/>
  <c r="CS114" i="66"/>
  <c r="J114" i="66"/>
  <c r="DQ114" i="66"/>
  <c r="GH114" i="66"/>
  <c r="YI114" i="66"/>
  <c r="PY114" i="66"/>
  <c r="SP114" i="66"/>
  <c r="XM114" i="66"/>
  <c r="NV114" i="66"/>
  <c r="AAD114" i="66"/>
  <c r="VF114" i="66"/>
  <c r="IU114" i="66"/>
  <c r="BN114" i="66"/>
  <c r="EI114" i="66"/>
  <c r="GL114" i="66"/>
  <c r="IS114" i="66"/>
  <c r="KJ114" i="66"/>
  <c r="HQ114" i="66"/>
  <c r="LT114" i="66"/>
  <c r="UF114" i="66"/>
  <c r="HE114" i="66"/>
  <c r="PZ114" i="66"/>
  <c r="JO114" i="66"/>
  <c r="SL114" i="66"/>
  <c r="JZ114" i="66"/>
  <c r="TQ114" i="66"/>
  <c r="HL114" i="66"/>
  <c r="ABR114" i="66"/>
  <c r="RQ114" i="66"/>
  <c r="PL114" i="66"/>
  <c r="L114" i="66"/>
  <c r="YB114" i="66"/>
  <c r="EZ114" i="66"/>
  <c r="SJ114" i="66"/>
  <c r="AM114" i="66"/>
  <c r="BA114" i="66"/>
  <c r="XS114" i="66"/>
  <c r="SG114" i="66"/>
  <c r="JQ114" i="66"/>
  <c r="AAW114" i="66"/>
  <c r="IR114" i="66"/>
  <c r="JX114" i="66"/>
  <c r="O114" i="66"/>
  <c r="FH114" i="66"/>
  <c r="BR114" i="66"/>
  <c r="CB114" i="66"/>
  <c r="VJ114" i="66"/>
  <c r="GY114" i="66"/>
  <c r="QM114" i="66"/>
  <c r="LN114" i="66"/>
  <c r="NZ114" i="66"/>
  <c r="QL114" i="66"/>
  <c r="SX114" i="66"/>
  <c r="AAH114" i="66"/>
  <c r="EM114" i="66"/>
  <c r="YA114" i="66"/>
  <c r="HH114" i="66"/>
  <c r="RT114" i="66"/>
  <c r="XD114" i="66"/>
  <c r="OY114" i="66"/>
  <c r="TW114" i="66"/>
  <c r="EB114" i="66"/>
  <c r="JM114" i="66"/>
  <c r="YM114" i="66"/>
  <c r="KA114" i="66"/>
  <c r="KV114" i="66"/>
  <c r="CQ114" i="66"/>
  <c r="QE114" i="66"/>
  <c r="WE114" i="66"/>
  <c r="KQ114" i="66"/>
  <c r="ABG114" i="66"/>
  <c r="TN114" i="66"/>
  <c r="MR114" i="66"/>
  <c r="BP114" i="66"/>
  <c r="VU114" i="66"/>
  <c r="JD114" i="66"/>
  <c r="FT114" i="66"/>
  <c r="RC114" i="66"/>
  <c r="RR114" i="66"/>
  <c r="AAZ114" i="66"/>
  <c r="AAS114" i="66"/>
  <c r="BL114" i="66"/>
  <c r="ZG114" i="66"/>
  <c r="Q114" i="66"/>
  <c r="EV114" i="66"/>
  <c r="PG114" i="66"/>
  <c r="TH114" i="66"/>
  <c r="MF114" i="66"/>
  <c r="CF114" i="66"/>
  <c r="AAY114" i="66"/>
  <c r="ABN114" i="66"/>
  <c r="HF114" i="66"/>
  <c r="UR114" i="66"/>
  <c r="DX114" i="66"/>
  <c r="LC114" i="66"/>
  <c r="OJ114" i="66"/>
  <c r="IE114" i="66"/>
  <c r="IJ114" i="66"/>
  <c r="NJ114" i="66"/>
  <c r="UB114" i="66"/>
  <c r="DC114" i="66"/>
  <c r="WL114" i="66"/>
  <c r="DH114" i="66"/>
  <c r="MK114" i="66"/>
  <c r="YT114" i="66"/>
  <c r="BQ114" i="66"/>
  <c r="FB114" i="66"/>
  <c r="BD114" i="66"/>
  <c r="TT114" i="66"/>
  <c r="II114" i="66"/>
  <c r="XL114" i="66"/>
  <c r="OC114" i="66"/>
  <c r="KX114" i="66"/>
  <c r="CM114" i="66"/>
  <c r="LZ114" i="66"/>
  <c r="OM114" i="66"/>
  <c r="FX114" i="66"/>
  <c r="LR114" i="66"/>
  <c r="VI114" i="66"/>
  <c r="BH114" i="66"/>
  <c r="JL114" i="66"/>
  <c r="RW114" i="66"/>
  <c r="EL114" i="66"/>
  <c r="JN114" i="66"/>
  <c r="UQ114" i="66"/>
  <c r="MC114" i="66"/>
  <c r="AQ114" i="66"/>
  <c r="VY114" i="66"/>
  <c r="KC114" i="66"/>
  <c r="CL114" i="66"/>
  <c r="KK114" i="66"/>
  <c r="MH114" i="66"/>
  <c r="PN114" i="66"/>
  <c r="UJ114" i="66"/>
  <c r="IK114" i="66"/>
  <c r="OU114" i="66"/>
  <c r="EJ114" i="66"/>
  <c r="IF114" i="66"/>
  <c r="MN114" i="66"/>
  <c r="LG114" i="66"/>
  <c r="EC114" i="66"/>
  <c r="BX114" i="66"/>
  <c r="IG114" i="66"/>
  <c r="WT114" i="66"/>
  <c r="KU114" i="66"/>
  <c r="QK114" i="66"/>
  <c r="RJ114" i="66"/>
  <c r="VR114" i="66"/>
  <c r="ES114" i="66"/>
  <c r="YE114" i="66"/>
  <c r="EP114" i="66"/>
  <c r="GF114" i="66"/>
  <c r="TS114" i="66"/>
  <c r="KN114" i="66"/>
  <c r="BE114" i="66"/>
  <c r="TJ114" i="66"/>
  <c r="AR114" i="66"/>
  <c r="QO114" i="66"/>
  <c r="TC114" i="66"/>
  <c r="YS114" i="66"/>
  <c r="VM114" i="66"/>
  <c r="RH114" i="66"/>
  <c r="AH114" i="66"/>
  <c r="EK114" i="66"/>
  <c r="PK114" i="66"/>
  <c r="ABF114" i="66"/>
  <c r="RZ114" i="66"/>
  <c r="KD114" i="66"/>
  <c r="KO114" i="66"/>
  <c r="ZS114" i="66"/>
  <c r="SI114" i="66"/>
  <c r="ABV114" i="66"/>
  <c r="FV114" i="66"/>
  <c r="WZ114" i="66"/>
  <c r="LA114" i="66"/>
  <c r="FR114" i="66"/>
  <c r="HN114" i="66"/>
  <c r="ID114" i="66"/>
  <c r="IN114" i="66"/>
  <c r="AW114" i="66"/>
  <c r="SD114" i="66"/>
  <c r="UK114" i="66"/>
  <c r="ACG114" i="66"/>
  <c r="PQ114" i="66"/>
  <c r="ZI114" i="66"/>
  <c r="EE114" i="66"/>
  <c r="ZP114" i="66"/>
  <c r="DJ114" i="66"/>
  <c r="IC114" i="66"/>
  <c r="FD114" i="66"/>
  <c r="ZZ114" i="66"/>
  <c r="BJ114" i="66"/>
  <c r="DV114" i="66"/>
  <c r="SE114" i="66"/>
  <c r="NM114" i="66"/>
  <c r="QD114" i="66"/>
  <c r="SO114" i="66"/>
  <c r="ZY114" i="66"/>
  <c r="QH114" i="66"/>
  <c r="YY114" i="66"/>
  <c r="MO114" i="66"/>
  <c r="TB114" i="66"/>
  <c r="BW114" i="66"/>
  <c r="UU114" i="66"/>
  <c r="JG114" i="66"/>
  <c r="IX114" i="66"/>
  <c r="JW114" i="66"/>
  <c r="SR114" i="66"/>
  <c r="XA114" i="66"/>
  <c r="QX114" i="66"/>
  <c r="TV114" i="66"/>
  <c r="RM114" i="66"/>
  <c r="ABY114" i="66"/>
  <c r="IL114" i="66"/>
  <c r="SH114" i="66"/>
  <c r="BU114" i="66"/>
  <c r="LM114" i="66"/>
  <c r="UV114" i="66"/>
  <c r="ACC114" i="66"/>
  <c r="EF114" i="66"/>
  <c r="DW114" i="66"/>
  <c r="LB114" i="66"/>
  <c r="KE114" i="66"/>
  <c r="DT114" i="66"/>
  <c r="CN114" i="66"/>
  <c r="VN114" i="66"/>
  <c r="VP114" i="66"/>
  <c r="AD114" i="66"/>
  <c r="GJ114" i="66"/>
  <c r="AN114" i="66"/>
  <c r="HZ114" i="66"/>
  <c r="TR114" i="66"/>
  <c r="BV114" i="66"/>
  <c r="ABP114" i="66"/>
  <c r="FO114" i="66"/>
  <c r="JB114" i="66"/>
  <c r="JV114" i="66"/>
  <c r="XV114" i="66"/>
  <c r="IW114" i="66"/>
  <c r="VK114" i="66"/>
  <c r="LW114" i="66"/>
  <c r="OI114" i="66"/>
  <c r="ZO114" i="66"/>
  <c r="DP114" i="66"/>
  <c r="XW114" i="66"/>
  <c r="YU114" i="66"/>
  <c r="AAM114" i="66"/>
  <c r="LP114" i="66"/>
  <c r="NO114" i="66"/>
  <c r="ABO114" i="66"/>
  <c r="MB114" i="66"/>
  <c r="GE114" i="66"/>
  <c r="WY114" i="66"/>
  <c r="LY114" i="66"/>
  <c r="FL114" i="66"/>
  <c r="FS114" i="66"/>
  <c r="AZ114" i="66"/>
  <c r="DG114" i="66"/>
  <c r="VC114" i="66"/>
  <c r="ABW114" i="66"/>
  <c r="MV114" i="66"/>
  <c r="YZ114" i="66"/>
  <c r="ACA114" i="66"/>
  <c r="MT114" i="66"/>
  <c r="VL114" i="66"/>
  <c r="VZ114" i="66"/>
  <c r="CV114" i="66"/>
  <c r="AAF114" i="66"/>
  <c r="YN114" i="66"/>
  <c r="VG114" i="66"/>
  <c r="BT114" i="66"/>
  <c r="AAX114" i="66"/>
  <c r="TL114" i="66"/>
  <c r="ACB114" i="66"/>
  <c r="V114" i="66"/>
  <c r="ABH114" i="66"/>
  <c r="WB114" i="66"/>
  <c r="T114" i="66"/>
  <c r="HD114" i="66"/>
  <c r="EO114" i="66"/>
  <c r="PO114" i="66"/>
  <c r="UE114" i="66"/>
  <c r="HO114" i="66"/>
  <c r="AL114" i="66"/>
  <c r="QV114" i="66"/>
  <c r="OK114" i="66"/>
  <c r="ZK114" i="66"/>
  <c r="WR114" i="66"/>
  <c r="PW114" i="66"/>
  <c r="ACF114" i="66"/>
  <c r="GB114" i="66"/>
  <c r="ABS114" i="66"/>
  <c r="AAR114" i="66"/>
  <c r="SQ114" i="66"/>
  <c r="CO114" i="66"/>
  <c r="EW114" i="66"/>
  <c r="NY114" i="66"/>
  <c r="NI114" i="66"/>
  <c r="KW114" i="66"/>
  <c r="LH114" i="66"/>
  <c r="U114" i="66"/>
  <c r="CD114" i="66"/>
  <c r="HU114" i="66"/>
  <c r="XY114" i="66"/>
  <c r="RL114" i="66"/>
  <c r="RA114" i="66"/>
  <c r="LU114" i="66"/>
  <c r="OQ114" i="66"/>
  <c r="X114" i="66"/>
  <c r="NL114" i="66"/>
  <c r="BY114" i="66"/>
  <c r="UX114" i="66"/>
  <c r="SW114" i="66"/>
  <c r="GM114" i="66"/>
  <c r="XU114" i="66"/>
  <c r="FY114" i="66"/>
  <c r="LD114" i="66"/>
  <c r="UI114" i="66"/>
  <c r="WV114" i="66"/>
  <c r="ABB114" i="66"/>
  <c r="MZ114" i="66"/>
  <c r="HJ114" i="66"/>
  <c r="DD114" i="66"/>
  <c r="CU114" i="66"/>
  <c r="ZM114" i="66"/>
  <c r="PP114" i="66"/>
  <c r="DB114" i="66"/>
  <c r="BF114" i="66"/>
  <c r="MX114" i="66"/>
  <c r="BO114" i="66"/>
  <c r="Y114" i="66"/>
  <c r="SN114" i="66"/>
  <c r="ABA114" i="66"/>
  <c r="GO114" i="66"/>
  <c r="ML114" i="66"/>
  <c r="QT114" i="66"/>
  <c r="VT114" i="66"/>
  <c r="DN114" i="66"/>
  <c r="R114" i="66"/>
  <c r="ZX114" i="66"/>
  <c r="KT114" i="66"/>
  <c r="UT114" i="66"/>
  <c r="XP114" i="66"/>
  <c r="XG114" i="66"/>
  <c r="DA114" i="66"/>
  <c r="AK114" i="66"/>
  <c r="ZW114" i="66"/>
  <c r="HI114" i="66"/>
  <c r="TK114" i="66"/>
  <c r="YP114" i="66"/>
  <c r="ABQ114" i="66"/>
  <c r="M114" i="66"/>
  <c r="FG114" i="66"/>
  <c r="AT114" i="66"/>
  <c r="EY114" i="66"/>
  <c r="WO114" i="66"/>
  <c r="FF114" i="66"/>
  <c r="FQ114" i="66"/>
  <c r="NS114" i="66"/>
  <c r="RO114" i="66"/>
  <c r="WS114" i="66"/>
  <c r="TZ114" i="66"/>
  <c r="ABU114" i="66"/>
  <c r="YJ114" i="66"/>
  <c r="DF114" i="66"/>
  <c r="JY114" i="66"/>
  <c r="IM114" i="66"/>
  <c r="OW114" i="66"/>
  <c r="KY114" i="66"/>
  <c r="HP114" i="66"/>
  <c r="ACE114" i="66"/>
  <c r="FU114" i="66"/>
  <c r="UP114" i="66"/>
  <c r="QY114" i="66"/>
  <c r="QU114" i="66"/>
  <c r="ZN114" i="66"/>
  <c r="AX114" i="66"/>
  <c r="ACD114" i="66"/>
  <c r="DS114" i="66"/>
  <c r="IH114" i="66"/>
  <c r="UW114" i="66"/>
  <c r="WK114" i="66"/>
  <c r="JC114" i="66"/>
  <c r="LO114" i="66"/>
  <c r="IO114" i="66"/>
  <c r="NR114" i="66"/>
  <c r="LE114" i="66"/>
  <c r="QC114" i="66"/>
  <c r="ACK114" i="66"/>
  <c r="NT114" i="66"/>
  <c r="OA114" i="66"/>
  <c r="OV114" i="66"/>
  <c r="XN114" i="66"/>
  <c r="XC114" i="66"/>
  <c r="G114" i="66"/>
  <c r="XK114" i="66"/>
  <c r="OE114" i="66"/>
  <c r="TF114" i="66"/>
  <c r="ON114" i="66"/>
  <c r="UZ114" i="66"/>
  <c r="RF114" i="66"/>
  <c r="JT114" i="66"/>
  <c r="TG114" i="66"/>
  <c r="SV114" i="66"/>
  <c r="PT114" i="66"/>
  <c r="RP114" i="66"/>
  <c r="Z114" i="66"/>
  <c r="QS114" i="66"/>
  <c r="W114" i="66"/>
  <c r="JJ114" i="66"/>
  <c r="TA114" i="66"/>
  <c r="RX114" i="66"/>
  <c r="FE114" i="66"/>
  <c r="ABJ114" i="66"/>
  <c r="DI114" i="66"/>
  <c r="AAT114" i="66"/>
  <c r="HB114" i="66"/>
  <c r="KI114" i="66"/>
  <c r="HR114" i="66"/>
  <c r="OB114" i="66"/>
  <c r="YV114" i="66"/>
  <c r="JU114" i="66"/>
  <c r="QB114" i="66"/>
  <c r="XJ114" i="66"/>
  <c r="C333" i="82"/>
  <c r="G379" i="82" s="1"/>
  <c r="G330" i="82" l="1"/>
  <c r="C330" i="82"/>
  <c r="G333" i="82"/>
  <c r="G31" i="82" l="1"/>
  <c r="R92" i="66" l="1"/>
  <c r="U92" i="66"/>
  <c r="Q92" i="66"/>
  <c r="T92" i="66"/>
  <c r="S92" i="66"/>
  <c r="V92" i="66"/>
  <c r="L1835" i="6" l="1"/>
  <c r="C157" i="66" l="1"/>
  <c r="H284" i="78"/>
  <c r="L1836" i="6"/>
  <c r="L1844" i="6"/>
  <c r="H282" i="82" l="1"/>
  <c r="H272" i="78"/>
  <c r="L1856" i="6"/>
  <c r="L1858" i="6"/>
  <c r="L1857" i="6"/>
  <c r="L1855" i="6"/>
  <c r="H355" i="78"/>
  <c r="L1845" i="6"/>
  <c r="L1859" i="6" l="1"/>
  <c r="H318" i="78" l="1"/>
  <c r="H336" i="78"/>
  <c r="H276" i="82" l="1"/>
  <c r="H271" i="82" l="1"/>
  <c r="E53" i="78"/>
  <c r="D53" i="78"/>
  <c r="H224" i="78"/>
  <c r="H222" i="78"/>
  <c r="H208" i="78"/>
  <c r="H206" i="78"/>
  <c r="H300" i="78" l="1"/>
  <c r="D162" i="78"/>
  <c r="E162" i="78"/>
  <c r="H354" i="78"/>
  <c r="E18" i="78" l="1"/>
  <c r="E65" i="78"/>
  <c r="D18" i="78"/>
  <c r="D65" i="78"/>
  <c r="H266" i="82"/>
  <c r="H281" i="82"/>
  <c r="E166" i="78"/>
  <c r="D166" i="78"/>
  <c r="F53" i="78"/>
  <c r="C53" i="78"/>
  <c r="H282" i="78"/>
  <c r="H270" i="78"/>
  <c r="H192" i="78"/>
  <c r="H190" i="78"/>
  <c r="H271" i="78"/>
  <c r="H283" i="78"/>
  <c r="H240" i="78"/>
  <c r="H238" i="78"/>
  <c r="H372" i="78" l="1"/>
  <c r="H286" i="82"/>
  <c r="G53" i="78"/>
  <c r="H53" i="78" s="1"/>
  <c r="H277" i="82"/>
  <c r="H337" i="78"/>
  <c r="H272" i="82"/>
  <c r="H319" i="78"/>
  <c r="H203" i="82"/>
  <c r="H254" i="78"/>
  <c r="H256" i="78"/>
  <c r="F166" i="78" l="1"/>
  <c r="C166" i="78"/>
  <c r="H281" i="78"/>
  <c r="F162" i="78"/>
  <c r="F18" i="78" l="1"/>
  <c r="F65" i="78"/>
  <c r="H269" i="78"/>
  <c r="G166" i="78"/>
  <c r="H166" i="78" s="1"/>
  <c r="H285" i="78"/>
  <c r="H273" i="78"/>
  <c r="H267" i="82"/>
  <c r="H301" i="78"/>
  <c r="H275" i="78" l="1"/>
  <c r="H274" i="78"/>
  <c r="H287" i="82"/>
  <c r="H223" i="82"/>
  <c r="H373" i="78"/>
  <c r="H402" i="78" l="1"/>
  <c r="H397" i="78"/>
  <c r="H398" i="78"/>
  <c r="H399" i="78"/>
  <c r="H403" i="78"/>
  <c r="H401" i="78"/>
  <c r="H400" i="78"/>
  <c r="H224" i="82"/>
  <c r="H225" i="82"/>
  <c r="H404" i="78" l="1"/>
  <c r="C161" i="78" l="1"/>
  <c r="C162" i="78" l="1"/>
  <c r="G161" i="78"/>
  <c r="H161" i="78" s="1"/>
  <c r="G162" i="78" l="1"/>
  <c r="H162" i="78" s="1"/>
  <c r="B3" i="102"/>
  <c r="B4" i="102" s="1"/>
  <c r="B6" i="102" s="1"/>
  <c r="B7" i="102" s="1"/>
  <c r="C18" i="78" l="1"/>
  <c r="G18" i="78" s="1"/>
  <c r="C65" i="78"/>
  <c r="H204" i="82"/>
  <c r="H205" i="82" s="1"/>
  <c r="H206" i="82" s="1"/>
  <c r="H18" i="78" l="1"/>
  <c r="J13" i="78"/>
  <c r="F3" i="102"/>
  <c r="F4" i="102" s="1"/>
  <c r="F6" i="102" s="1"/>
  <c r="F7" i="102" s="1"/>
  <c r="G65" i="78"/>
  <c r="H65" i="78" s="1"/>
  <c r="M1835" i="6" l="1"/>
  <c r="N1832" i="6"/>
  <c r="N1841" i="6" s="1"/>
  <c r="N1835" i="6"/>
  <c r="N1844" i="6" s="1"/>
  <c r="N1833" i="6"/>
  <c r="N1834" i="6"/>
  <c r="M1833" i="6"/>
  <c r="M1832" i="6"/>
  <c r="M1834" i="6"/>
  <c r="M1843" i="6" s="1"/>
  <c r="I284" i="78" l="1"/>
  <c r="I282" i="78"/>
  <c r="I272" i="82"/>
  <c r="I281" i="78"/>
  <c r="I272" i="78"/>
  <c r="M1842" i="6"/>
  <c r="N1843" i="6"/>
  <c r="N1842" i="6"/>
  <c r="M1836" i="6"/>
  <c r="M1841" i="6"/>
  <c r="M1844" i="6"/>
  <c r="N1836" i="6"/>
  <c r="N1858" i="6" l="1"/>
  <c r="N1857" i="6"/>
  <c r="N1856" i="6"/>
  <c r="N1855" i="6"/>
  <c r="I270" i="78"/>
  <c r="I285" i="78"/>
  <c r="I267" i="82"/>
  <c r="I319" i="78"/>
  <c r="I271" i="78"/>
  <c r="I301" i="78"/>
  <c r="I355" i="78"/>
  <c r="I277" i="82"/>
  <c r="I282" i="82"/>
  <c r="M1858" i="6"/>
  <c r="M1855" i="6"/>
  <c r="M1857" i="6"/>
  <c r="M1856" i="6"/>
  <c r="I337" i="78"/>
  <c r="I269" i="78"/>
  <c r="N1845" i="6"/>
  <c r="M1845" i="6"/>
  <c r="E64" i="78" l="1"/>
  <c r="N1859" i="6"/>
  <c r="M1859" i="6"/>
  <c r="I373" i="78"/>
  <c r="I273" i="78"/>
  <c r="I223" i="82"/>
  <c r="I224" i="82" s="1"/>
  <c r="I287" i="82"/>
  <c r="D17" i="78" l="1"/>
  <c r="D64" i="78"/>
  <c r="E17" i="78"/>
  <c r="J336" i="78"/>
  <c r="I400" i="78"/>
  <c r="I403" i="78"/>
  <c r="I398" i="78"/>
  <c r="I401" i="78"/>
  <c r="I402" i="78"/>
  <c r="I399" i="78"/>
  <c r="I397" i="78"/>
  <c r="F17" i="78"/>
  <c r="F64" i="78"/>
  <c r="J318" i="78"/>
  <c r="D19" i="78"/>
  <c r="D66" i="78" s="1"/>
  <c r="J271" i="82"/>
  <c r="I274" i="78"/>
  <c r="I275" i="78"/>
  <c r="I225" i="82"/>
  <c r="E19" i="78" l="1"/>
  <c r="E66" i="78" s="1"/>
  <c r="I404" i="78"/>
  <c r="C64" i="78"/>
  <c r="C17" i="78"/>
  <c r="G17" i="78" s="1"/>
  <c r="C19" i="78"/>
  <c r="J354" i="78"/>
  <c r="F19" i="78"/>
  <c r="F66" i="78" s="1"/>
  <c r="I318" i="78"/>
  <c r="J276" i="82"/>
  <c r="I336" i="78"/>
  <c r="E187" i="82"/>
  <c r="J300" i="78" l="1"/>
  <c r="G19" i="78"/>
  <c r="G66" i="78" s="1"/>
  <c r="C66" i="78"/>
  <c r="J281" i="82"/>
  <c r="J266" i="82"/>
  <c r="I276" i="82"/>
  <c r="I271" i="82"/>
  <c r="I354" i="78"/>
  <c r="F187" i="82"/>
  <c r="C187" i="82"/>
  <c r="D187" i="82"/>
  <c r="E189" i="82"/>
  <c r="E190" i="82" s="1"/>
  <c r="E20" i="78"/>
  <c r="D20" i="78"/>
  <c r="G64" i="78" l="1"/>
  <c r="H66" i="78"/>
  <c r="E43" i="78"/>
  <c r="E165" i="78" s="1"/>
  <c r="E163" i="78" s="1"/>
  <c r="D25" i="102"/>
  <c r="D22" i="102" s="1"/>
  <c r="D23" i="102" s="1"/>
  <c r="F43" i="78"/>
  <c r="F165" i="78" s="1"/>
  <c r="F163" i="78" s="1"/>
  <c r="E25" i="102"/>
  <c r="E22" i="102" s="1"/>
  <c r="E23" i="102" s="1"/>
  <c r="I281" i="82"/>
  <c r="F20" i="78"/>
  <c r="F41" i="78"/>
  <c r="F189" i="82"/>
  <c r="F190" i="82" s="1"/>
  <c r="E41" i="78"/>
  <c r="E54" i="78"/>
  <c r="E68" i="78" s="1"/>
  <c r="E67" i="78"/>
  <c r="D67" i="78"/>
  <c r="D41" i="78"/>
  <c r="D54" i="78"/>
  <c r="D68" i="78" s="1"/>
  <c r="E44" i="78" l="1"/>
  <c r="E50" i="78" s="1"/>
  <c r="F44" i="78"/>
  <c r="F158" i="78" s="1"/>
  <c r="F167" i="78"/>
  <c r="J286" i="82"/>
  <c r="E167" i="78"/>
  <c r="G187" i="82"/>
  <c r="J372" i="78"/>
  <c r="J256" i="78"/>
  <c r="J254" i="78"/>
  <c r="J284" i="78"/>
  <c r="J282" i="78"/>
  <c r="F54" i="78"/>
  <c r="F68" i="78" s="1"/>
  <c r="F67" i="78"/>
  <c r="E45" i="78"/>
  <c r="H64" i="78"/>
  <c r="E158" i="78" l="1"/>
  <c r="F50" i="78"/>
  <c r="F45" i="78"/>
  <c r="J272" i="78"/>
  <c r="J355" i="78"/>
  <c r="K355" i="78" s="1"/>
  <c r="I300" i="78"/>
  <c r="J270" i="78"/>
  <c r="J319" i="78"/>
  <c r="K319" i="78" s="1"/>
  <c r="J283" i="78"/>
  <c r="J337" i="78"/>
  <c r="K337" i="78" s="1"/>
  <c r="F170" i="82"/>
  <c r="E170" i="82"/>
  <c r="I266" i="82"/>
  <c r="C20" i="78"/>
  <c r="J12" i="78"/>
  <c r="J14" i="78" s="1"/>
  <c r="H17" i="78"/>
  <c r="J282" i="82"/>
  <c r="J272" i="82"/>
  <c r="I372" i="78" l="1"/>
  <c r="I254" i="78"/>
  <c r="I256" i="78"/>
  <c r="J277" i="82"/>
  <c r="J271" i="78"/>
  <c r="I286" i="82"/>
  <c r="C41" i="78"/>
  <c r="C54" i="78"/>
  <c r="C68" i="78" s="1"/>
  <c r="C67" i="78"/>
  <c r="I203" i="82"/>
  <c r="J281" i="78" l="1"/>
  <c r="G69" i="78"/>
  <c r="G41" i="78"/>
  <c r="G67" i="78"/>
  <c r="H67" i="78" s="1"/>
  <c r="G54" i="78"/>
  <c r="H54" i="78" s="1"/>
  <c r="G20" i="78"/>
  <c r="H19" i="78"/>
  <c r="H20" i="78" s="1"/>
  <c r="J285" i="78" l="1"/>
  <c r="G68" i="78"/>
  <c r="H68" i="78" s="1"/>
  <c r="H41" i="78"/>
  <c r="J269" i="78"/>
  <c r="J301" i="78"/>
  <c r="J267" i="82"/>
  <c r="K301" i="78" l="1"/>
  <c r="L301" i="78"/>
  <c r="J273" i="78"/>
  <c r="J373" i="78"/>
  <c r="J223" i="82"/>
  <c r="J287" i="82"/>
  <c r="K373" i="78" l="1"/>
  <c r="L373" i="78" s="1"/>
  <c r="J399" i="78"/>
  <c r="J400" i="78"/>
  <c r="J401" i="78"/>
  <c r="J402" i="78"/>
  <c r="J403" i="78"/>
  <c r="J398" i="78"/>
  <c r="J397" i="78"/>
  <c r="J274" i="78"/>
  <c r="J275" i="78"/>
  <c r="J224" i="82"/>
  <c r="J225" i="82"/>
  <c r="J404" i="78" l="1"/>
  <c r="C12" i="102" l="1"/>
  <c r="C13" i="102" s="1"/>
  <c r="C15" i="102" s="1"/>
  <c r="C16" i="102" s="1"/>
  <c r="D170" i="82" l="1"/>
  <c r="K238" i="66" l="1"/>
  <c r="Q231" i="66"/>
  <c r="J239" i="66" l="1"/>
  <c r="K239" i="66" s="1"/>
  <c r="E231" i="66" s="1"/>
  <c r="J237" i="66"/>
  <c r="K237" i="66" s="1"/>
  <c r="G231" i="66" s="1"/>
  <c r="F231" i="66"/>
  <c r="B12" i="102" l="1"/>
  <c r="B13" i="102" s="1"/>
  <c r="B15" i="102" s="1"/>
  <c r="B16" i="102" s="1"/>
  <c r="F16" i="102" s="1"/>
  <c r="F237" i="66"/>
  <c r="F239" i="66" s="1"/>
  <c r="F240" i="66" s="1"/>
  <c r="F233" i="66"/>
  <c r="G237" i="66"/>
  <c r="G239" i="66" s="1"/>
  <c r="G240" i="66" s="1"/>
  <c r="G233" i="66"/>
  <c r="E237" i="66"/>
  <c r="E239" i="66" s="1"/>
  <c r="E240" i="66" s="1"/>
  <c r="E233" i="66"/>
  <c r="I204" i="82" l="1"/>
  <c r="I205" i="82" s="1"/>
  <c r="K208" i="82" s="1"/>
  <c r="E234" i="66"/>
  <c r="G234" i="66"/>
  <c r="F234" i="66"/>
  <c r="C170" i="82" l="1"/>
  <c r="G170" i="82" s="1"/>
  <c r="I206" i="82"/>
  <c r="F12" i="102"/>
  <c r="F13" i="102" s="1"/>
  <c r="F15" i="102" s="1"/>
  <c r="G212" i="82" l="1"/>
  <c r="C25" i="102" l="1"/>
  <c r="C22" i="102" s="1"/>
  <c r="C23" i="102" s="1"/>
  <c r="D43" i="78" l="1"/>
  <c r="D189" i="82"/>
  <c r="D190" i="82" s="1"/>
  <c r="D165" i="78" l="1"/>
  <c r="D44" i="78"/>
  <c r="D50" i="78" l="1"/>
  <c r="D158" i="78"/>
  <c r="D45" i="78"/>
  <c r="D167" i="78"/>
  <c r="D163" i="78"/>
  <c r="C189" i="82" l="1"/>
  <c r="C190" i="82" s="1"/>
  <c r="G189" i="82" l="1"/>
  <c r="G190" i="82" s="1"/>
  <c r="B25" i="102" l="1"/>
  <c r="B22" i="102" s="1"/>
  <c r="F22" i="102" l="1"/>
  <c r="F23" i="102" s="1"/>
  <c r="B23" i="102"/>
  <c r="C43" i="78"/>
  <c r="F25" i="102"/>
  <c r="C165" i="78" l="1"/>
  <c r="C44" i="78"/>
  <c r="G43" i="78"/>
  <c r="G165" i="78" l="1"/>
  <c r="H43" i="78"/>
  <c r="G44" i="78"/>
  <c r="C158" i="78"/>
  <c r="C50" i="78"/>
  <c r="C45" i="78"/>
  <c r="C167" i="78"/>
  <c r="C163" i="78"/>
  <c r="G50" i="78" l="1"/>
  <c r="H44" i="78"/>
  <c r="G158" i="78"/>
  <c r="G45" i="78"/>
  <c r="H45" i="78" s="1"/>
  <c r="G163" i="78"/>
  <c r="H163" i="78" s="1"/>
  <c r="H165" i="78"/>
  <c r="G167" i="78"/>
  <c r="H167" i="78" s="1"/>
  <c r="O69" i="9" l="1"/>
  <c r="P69" i="9"/>
  <c r="D165" i="82" l="1"/>
  <c r="C165" i="82" l="1"/>
  <c r="E165" i="82"/>
  <c r="F165" i="82"/>
  <c r="G165" i="82" l="1"/>
  <c r="O823" i="6" l="1"/>
  <c r="O46" i="9" l="1"/>
  <c r="O45" i="9"/>
  <c r="O47" i="9"/>
  <c r="V48" i="9" l="1"/>
  <c r="O44" i="9"/>
  <c r="K280" i="82" l="1"/>
  <c r="F158" i="82"/>
  <c r="O48" i="9"/>
  <c r="K270" i="82" l="1"/>
  <c r="D158" i="82"/>
  <c r="K275" i="82"/>
  <c r="E158" i="82"/>
  <c r="C158" i="82" l="1"/>
  <c r="K265" i="82"/>
  <c r="K285" i="82" l="1"/>
  <c r="G158" i="82"/>
  <c r="P45" i="9" l="1"/>
  <c r="P47" i="9"/>
  <c r="P46" i="9"/>
  <c r="P44" i="9"/>
  <c r="W48" i="9" l="1"/>
  <c r="L280" i="82"/>
  <c r="P48" i="9"/>
  <c r="L265" i="82"/>
  <c r="L275" i="82" l="1"/>
  <c r="L270" i="82" l="1"/>
  <c r="L285" i="82"/>
  <c r="P38" i="9" l="1"/>
  <c r="O830" i="6"/>
  <c r="O832" i="6" s="1"/>
  <c r="Q38" i="9" l="1"/>
  <c r="P830" i="6"/>
  <c r="P832" i="6" s="1"/>
  <c r="R38" i="9" l="1"/>
  <c r="Q830" i="6"/>
  <c r="Q832" i="6" s="1"/>
  <c r="R830" i="6" l="1"/>
  <c r="R832" i="6" s="1"/>
  <c r="S38" i="9"/>
  <c r="E164" i="82" l="1"/>
  <c r="F164" i="82"/>
  <c r="D164" i="82"/>
  <c r="C164" i="82"/>
  <c r="S830" i="6"/>
  <c r="S832" i="6" s="1"/>
  <c r="G164" i="82" l="1"/>
  <c r="O327" i="9" l="1"/>
  <c r="P73" i="9"/>
  <c r="P109" i="9" s="1"/>
  <c r="Q333" i="9"/>
  <c r="O59" i="9"/>
  <c r="O73" i="9"/>
  <c r="O109" i="9" s="1"/>
  <c r="P333" i="9"/>
  <c r="O333" i="9"/>
  <c r="S66" i="9"/>
  <c r="S321" i="9"/>
  <c r="R66" i="9"/>
  <c r="S52" i="9"/>
  <c r="Q321" i="9"/>
  <c r="R327" i="9"/>
  <c r="Q52" i="9"/>
  <c r="R59" i="9"/>
  <c r="P321" i="9"/>
  <c r="Q327" i="9"/>
  <c r="S333" i="9"/>
  <c r="R333" i="9"/>
  <c r="R52" i="9"/>
  <c r="R321" i="9"/>
  <c r="P52" i="9"/>
  <c r="Q66" i="9"/>
  <c r="O321" i="9"/>
  <c r="O52" i="9"/>
  <c r="P59" i="9"/>
  <c r="S327" i="9"/>
  <c r="S59" i="9"/>
  <c r="P327" i="9"/>
  <c r="Q59" i="9"/>
  <c r="S322" i="9"/>
  <c r="R67" i="9"/>
  <c r="S53" i="9"/>
  <c r="R322" i="9"/>
  <c r="S328" i="9"/>
  <c r="Q67" i="9"/>
  <c r="R53" i="9"/>
  <c r="S60" i="9"/>
  <c r="Q322" i="9"/>
  <c r="R328" i="9"/>
  <c r="Q53" i="9"/>
  <c r="R60" i="9"/>
  <c r="P322" i="9"/>
  <c r="Q328" i="9"/>
  <c r="S334" i="9"/>
  <c r="P53" i="9"/>
  <c r="Q60" i="9"/>
  <c r="O328" i="9"/>
  <c r="P74" i="9"/>
  <c r="P110" i="9" s="1"/>
  <c r="Q334" i="9"/>
  <c r="P60" i="9"/>
  <c r="O74" i="9"/>
  <c r="O110" i="9" s="1"/>
  <c r="S67" i="9"/>
  <c r="O60" i="9"/>
  <c r="O334" i="9"/>
  <c r="O322" i="9"/>
  <c r="O53" i="9"/>
  <c r="R334" i="9"/>
  <c r="P328" i="9"/>
  <c r="P334" i="9"/>
  <c r="P323" i="9"/>
  <c r="Q329" i="9"/>
  <c r="S335" i="9"/>
  <c r="P54" i="9"/>
  <c r="Q61" i="9"/>
  <c r="O323" i="9"/>
  <c r="P329" i="9"/>
  <c r="R335" i="9"/>
  <c r="O54" i="9"/>
  <c r="P61" i="9"/>
  <c r="O329" i="9"/>
  <c r="P75" i="9"/>
  <c r="P111" i="9" s="1"/>
  <c r="Q335" i="9"/>
  <c r="O61" i="9"/>
  <c r="O75" i="9"/>
  <c r="O111" i="9" s="1"/>
  <c r="P335" i="9"/>
  <c r="R329" i="9"/>
  <c r="Q54" i="9"/>
  <c r="O335" i="9"/>
  <c r="S68" i="9"/>
  <c r="S323" i="9"/>
  <c r="R68" i="9"/>
  <c r="R323" i="9"/>
  <c r="Q68" i="9"/>
  <c r="S61" i="9"/>
  <c r="Q323" i="9"/>
  <c r="R61" i="9"/>
  <c r="S54" i="9"/>
  <c r="S329" i="9"/>
  <c r="R54" i="9"/>
  <c r="S326" i="9" l="1"/>
  <c r="Z330" i="9"/>
  <c r="S65" i="9"/>
  <c r="Z69" i="9"/>
  <c r="O326" i="9"/>
  <c r="V330" i="9"/>
  <c r="R58" i="9"/>
  <c r="Y62" i="9"/>
  <c r="R65" i="9"/>
  <c r="Y69" i="9"/>
  <c r="Z62" i="9"/>
  <c r="S58" i="9"/>
  <c r="Y336" i="9"/>
  <c r="R332" i="9"/>
  <c r="Q51" i="9"/>
  <c r="X55" i="9"/>
  <c r="W69" i="9"/>
  <c r="Z324" i="9"/>
  <c r="S320" i="9"/>
  <c r="V62" i="9"/>
  <c r="O58" i="9"/>
  <c r="W330" i="9"/>
  <c r="P326" i="9"/>
  <c r="O332" i="9"/>
  <c r="V336" i="9"/>
  <c r="O320" i="9"/>
  <c r="V324" i="9"/>
  <c r="S332" i="9"/>
  <c r="Z336" i="9"/>
  <c r="S51" i="9"/>
  <c r="Z55" i="9"/>
  <c r="P58" i="9"/>
  <c r="W62" i="9"/>
  <c r="X330" i="9"/>
  <c r="Q326" i="9"/>
  <c r="P332" i="9"/>
  <c r="W336" i="9"/>
  <c r="O51" i="9"/>
  <c r="V55" i="9"/>
  <c r="P320" i="9"/>
  <c r="W324" i="9"/>
  <c r="R51" i="9"/>
  <c r="Y55" i="9"/>
  <c r="O72" i="9"/>
  <c r="V76" i="9"/>
  <c r="Q65" i="9"/>
  <c r="X69" i="9"/>
  <c r="X62" i="9"/>
  <c r="Q58" i="9"/>
  <c r="R326" i="9"/>
  <c r="Y330" i="9"/>
  <c r="Q332" i="9"/>
  <c r="X336" i="9"/>
  <c r="P51" i="9"/>
  <c r="W55" i="9"/>
  <c r="X324" i="9"/>
  <c r="Q320" i="9"/>
  <c r="Y324" i="9"/>
  <c r="R320" i="9"/>
  <c r="P72" i="9"/>
  <c r="W76" i="9"/>
  <c r="V69" i="9"/>
  <c r="Q336" i="9" l="1"/>
  <c r="O76" i="9"/>
  <c r="O108" i="9"/>
  <c r="O324" i="9"/>
  <c r="O62" i="9"/>
  <c r="Q55" i="9"/>
  <c r="R55" i="9"/>
  <c r="P324" i="9"/>
  <c r="S55" i="9"/>
  <c r="O336" i="9"/>
  <c r="R336" i="9"/>
  <c r="S324" i="9"/>
  <c r="R62" i="9"/>
  <c r="P76" i="9"/>
  <c r="P108" i="9"/>
  <c r="R330" i="9"/>
  <c r="O55" i="9"/>
  <c r="S62" i="9"/>
  <c r="R324" i="9"/>
  <c r="Q62" i="9"/>
  <c r="O330" i="9"/>
  <c r="P336" i="9"/>
  <c r="Q324" i="9"/>
  <c r="Q330" i="9"/>
  <c r="R69" i="9"/>
  <c r="S69" i="9"/>
  <c r="Q69" i="9"/>
  <c r="S330" i="9"/>
  <c r="P55" i="9"/>
  <c r="P62" i="9"/>
  <c r="S336" i="9"/>
  <c r="P330" i="9"/>
  <c r="P112" i="9" l="1"/>
  <c r="O112" i="9"/>
  <c r="P316" i="9" l="1"/>
  <c r="S316" i="9"/>
  <c r="Q316" i="9"/>
  <c r="R316" i="9"/>
  <c r="O316" i="9"/>
  <c r="R317" i="9"/>
  <c r="S317" i="9"/>
  <c r="O317" i="9"/>
  <c r="P317" i="9"/>
  <c r="Q317" i="9"/>
  <c r="R315" i="9"/>
  <c r="S315" i="9"/>
  <c r="O315" i="9"/>
  <c r="Q315" i="9"/>
  <c r="P315" i="9"/>
  <c r="R314" i="9" l="1"/>
  <c r="Y318" i="9"/>
  <c r="X318" i="9"/>
  <c r="Q314" i="9"/>
  <c r="S314" i="9"/>
  <c r="Z318" i="9"/>
  <c r="P314" i="9"/>
  <c r="W318" i="9"/>
  <c r="O314" i="9"/>
  <c r="V318" i="9"/>
  <c r="P318" i="9" l="1"/>
  <c r="O318" i="9"/>
  <c r="Q318" i="9"/>
  <c r="S318" i="9"/>
  <c r="R318" i="9"/>
  <c r="O822" i="6" l="1"/>
  <c r="P822" i="6"/>
  <c r="Q822" i="6"/>
  <c r="S822" i="6"/>
  <c r="R822" i="6"/>
  <c r="Q821" i="6" l="1"/>
  <c r="Q824" i="6" s="1"/>
  <c r="Q825" i="6" s="1"/>
  <c r="S821" i="6"/>
  <c r="S824" i="6" s="1"/>
  <c r="S825" i="6" s="1"/>
  <c r="P821" i="6"/>
  <c r="P824" i="6" s="1"/>
  <c r="P825" i="6" s="1"/>
  <c r="R821" i="6"/>
  <c r="R824" i="6" s="1"/>
  <c r="R825" i="6" s="1"/>
  <c r="O821" i="6"/>
  <c r="O824" i="6" s="1"/>
  <c r="O825" i="6" l="1"/>
  <c r="D159" i="82" l="1"/>
  <c r="C159" i="82"/>
  <c r="E159" i="82"/>
  <c r="F159" i="82"/>
  <c r="G159" i="82" l="1"/>
  <c r="Q45" i="9" l="1"/>
  <c r="R45" i="9"/>
  <c r="S45" i="9"/>
  <c r="Q46" i="9"/>
  <c r="R46" i="9"/>
  <c r="S46" i="9"/>
  <c r="Q47" i="9"/>
  <c r="R47" i="9"/>
  <c r="S47" i="9"/>
  <c r="S44" i="9" l="1"/>
  <c r="Z48" i="9"/>
  <c r="R44" i="9"/>
  <c r="Y48" i="9"/>
  <c r="O280" i="82"/>
  <c r="N280" i="82"/>
  <c r="M280" i="82"/>
  <c r="Q44" i="9"/>
  <c r="X48" i="9"/>
  <c r="Q73" i="9"/>
  <c r="Q109" i="9" s="1"/>
  <c r="R73" i="9"/>
  <c r="R109" i="9" s="1"/>
  <c r="S73" i="9"/>
  <c r="S109" i="9" s="1"/>
  <c r="Q74" i="9"/>
  <c r="Q110" i="9" s="1"/>
  <c r="R74" i="9"/>
  <c r="R110" i="9" s="1"/>
  <c r="S74" i="9"/>
  <c r="S110" i="9" s="1"/>
  <c r="Q75" i="9"/>
  <c r="Q111" i="9" s="1"/>
  <c r="R75" i="9"/>
  <c r="R111" i="9" s="1"/>
  <c r="S75" i="9"/>
  <c r="S111" i="9" s="1"/>
  <c r="M270" i="82" l="1"/>
  <c r="N275" i="82"/>
  <c r="O270" i="82"/>
  <c r="O275" i="82"/>
  <c r="R48" i="9"/>
  <c r="S72" i="9"/>
  <c r="Z76" i="9"/>
  <c r="S48" i="9"/>
  <c r="R72" i="9"/>
  <c r="Y76" i="9"/>
  <c r="M275" i="82"/>
  <c r="N270" i="82"/>
  <c r="Q72" i="9"/>
  <c r="X76" i="9"/>
  <c r="Q48" i="9"/>
  <c r="M265" i="82" l="1"/>
  <c r="O265" i="82"/>
  <c r="N265" i="82"/>
  <c r="S108" i="9"/>
  <c r="S76" i="9"/>
  <c r="R76" i="9"/>
  <c r="R108" i="9"/>
  <c r="Q108" i="9"/>
  <c r="Q76" i="9"/>
  <c r="N285" i="82" l="1"/>
  <c r="R112" i="9"/>
  <c r="O285" i="82"/>
  <c r="S112" i="9"/>
  <c r="Q112" i="9"/>
  <c r="M285" i="82"/>
  <c r="AH44" i="9" l="1"/>
  <c r="AJ44" i="9" l="1"/>
  <c r="AK44" i="9"/>
  <c r="AI44" i="9"/>
  <c r="O45" i="6" l="1"/>
  <c r="O47" i="6" s="1"/>
  <c r="O51" i="6" l="1"/>
  <c r="O49" i="6"/>
  <c r="O48" i="6" l="1"/>
  <c r="O838" i="6"/>
  <c r="O1953" i="6"/>
  <c r="O873" i="6"/>
  <c r="O908" i="6"/>
  <c r="O920" i="6"/>
  <c r="O885" i="6"/>
  <c r="O896" i="6"/>
  <c r="O839" i="6"/>
  <c r="O921" i="6"/>
  <c r="O1831" i="6"/>
  <c r="O1965" i="6"/>
  <c r="Q73" i="6"/>
  <c r="Q76" i="6" s="1"/>
  <c r="O909" i="6"/>
  <c r="O872" i="6"/>
  <c r="O1966" i="6"/>
  <c r="O897" i="6"/>
  <c r="O1978" i="6"/>
  <c r="O1954" i="6"/>
  <c r="O1977" i="6"/>
  <c r="O1942" i="6"/>
  <c r="O1941" i="6"/>
  <c r="O884" i="6"/>
  <c r="O851" i="6"/>
  <c r="O1823" i="6"/>
  <c r="O843" i="6" l="1"/>
  <c r="O842" i="6"/>
  <c r="O841" i="6"/>
  <c r="O912" i="6"/>
  <c r="O911" i="6"/>
  <c r="O913" i="6"/>
  <c r="O910" i="6"/>
  <c r="O898" i="6"/>
  <c r="O901" i="6"/>
  <c r="O899" i="6"/>
  <c r="O900" i="6"/>
  <c r="Q77" i="6"/>
  <c r="O877" i="6"/>
  <c r="O874" i="6"/>
  <c r="O875" i="6"/>
  <c r="O876" i="6"/>
  <c r="O889" i="6"/>
  <c r="O886" i="6"/>
  <c r="O887" i="6"/>
  <c r="O888" i="6"/>
  <c r="O1835" i="6"/>
  <c r="O1834" i="6"/>
  <c r="O1833" i="6"/>
  <c r="Q48" i="6"/>
  <c r="O171" i="9"/>
  <c r="O207" i="9" s="1"/>
  <c r="O172" i="9"/>
  <c r="O208" i="9" s="1"/>
  <c r="AN73" i="6"/>
  <c r="AN76" i="6" s="1"/>
  <c r="O78" i="6"/>
  <c r="O1970" i="6"/>
  <c r="O854" i="6"/>
  <c r="O1956" i="6"/>
  <c r="O855" i="6"/>
  <c r="O1968" i="6"/>
  <c r="O1982" i="6"/>
  <c r="O853" i="6"/>
  <c r="O1969" i="6"/>
  <c r="O1981" i="6"/>
  <c r="O1980" i="6"/>
  <c r="O1958" i="6"/>
  <c r="O1957" i="6"/>
  <c r="O1945" i="6"/>
  <c r="O1946" i="6"/>
  <c r="O1944" i="6"/>
  <c r="O922" i="6"/>
  <c r="O923" i="6"/>
  <c r="O925" i="6"/>
  <c r="O924" i="6"/>
  <c r="O840" i="6" l="1"/>
  <c r="O844" i="6" s="1"/>
  <c r="O849" i="6"/>
  <c r="O850" i="6" s="1"/>
  <c r="O852" i="6" s="1"/>
  <c r="O1832" i="6"/>
  <c r="O878" i="6"/>
  <c r="O1967" i="6"/>
  <c r="S48" i="6"/>
  <c r="AP73" i="6"/>
  <c r="AP76" i="6" s="1"/>
  <c r="Q853" i="6"/>
  <c r="Q854" i="6"/>
  <c r="Q855" i="6"/>
  <c r="O1844" i="6"/>
  <c r="O902" i="6"/>
  <c r="Q78" i="6"/>
  <c r="O1943" i="6"/>
  <c r="O170" i="9"/>
  <c r="O206" i="9" s="1"/>
  <c r="AN77" i="6"/>
  <c r="O890" i="6"/>
  <c r="O914" i="6"/>
  <c r="O926" i="6"/>
  <c r="O1979" i="6"/>
  <c r="O1842" i="6"/>
  <c r="O1955" i="6"/>
  <c r="O169" i="9"/>
  <c r="O1843" i="6"/>
  <c r="O856" i="6" l="1"/>
  <c r="C161" i="82"/>
  <c r="D161" i="82"/>
  <c r="E169" i="82"/>
  <c r="F161" i="82"/>
  <c r="O173" i="9"/>
  <c r="D169" i="82"/>
  <c r="E161" i="82"/>
  <c r="S855" i="6"/>
  <c r="S853" i="6"/>
  <c r="S854" i="6"/>
  <c r="O1841" i="6"/>
  <c r="O1836" i="6"/>
  <c r="O209" i="9"/>
  <c r="F169" i="82"/>
  <c r="O1947" i="6"/>
  <c r="O1959" i="6"/>
  <c r="Q849" i="6"/>
  <c r="Q850" i="6" s="1"/>
  <c r="Q852" i="6"/>
  <c r="O1983" i="6"/>
  <c r="O1971" i="6"/>
  <c r="E339" i="82" l="1"/>
  <c r="E178" i="82"/>
  <c r="D178" i="82"/>
  <c r="F178" i="82"/>
  <c r="S849" i="6"/>
  <c r="S850" i="6" s="1"/>
  <c r="S852" i="6"/>
  <c r="Q856" i="6"/>
  <c r="C178" i="82"/>
  <c r="G161" i="82"/>
  <c r="E162" i="82"/>
  <c r="O1845" i="6"/>
  <c r="D339" i="82" l="1"/>
  <c r="D342" i="82"/>
  <c r="F339" i="82"/>
  <c r="F342" i="82"/>
  <c r="E342" i="82"/>
  <c r="E366" i="82"/>
  <c r="D366" i="82"/>
  <c r="D363" i="82"/>
  <c r="F363" i="82"/>
  <c r="F366" i="82"/>
  <c r="C339" i="82"/>
  <c r="C342" i="82"/>
  <c r="E168" i="82"/>
  <c r="G178" i="82"/>
  <c r="D162" i="82"/>
  <c r="C169" i="82"/>
  <c r="G169" i="82" s="1"/>
  <c r="S856" i="6"/>
  <c r="F162" i="82"/>
  <c r="F168" i="82"/>
  <c r="D168" i="82"/>
  <c r="E363" i="82" l="1"/>
  <c r="AB71" i="66"/>
  <c r="V71" i="66"/>
  <c r="V86" i="66" s="1"/>
  <c r="V107" i="66" s="1"/>
  <c r="G342" i="82"/>
  <c r="G339" i="82"/>
  <c r="Z71" i="66"/>
  <c r="W71" i="66"/>
  <c r="Y71" i="66"/>
  <c r="R71" i="66"/>
  <c r="R86" i="66" s="1"/>
  <c r="Q71" i="66"/>
  <c r="Q86" i="66" s="1"/>
  <c r="Q107" i="66" s="1"/>
  <c r="T71" i="66"/>
  <c r="T86" i="66" s="1"/>
  <c r="T107" i="66" s="1"/>
  <c r="AA71" i="66"/>
  <c r="X71" i="66"/>
  <c r="S71" i="66"/>
  <c r="S86" i="66" s="1"/>
  <c r="S107" i="66" s="1"/>
  <c r="U71" i="66"/>
  <c r="U86" i="66" s="1"/>
  <c r="U107" i="66" s="1"/>
  <c r="C366" i="82"/>
  <c r="C363" i="82"/>
  <c r="D172" i="82"/>
  <c r="D179" i="82" s="1"/>
  <c r="D195" i="82"/>
  <c r="K271" i="82"/>
  <c r="E172" i="82"/>
  <c r="E195" i="82"/>
  <c r="K276" i="82"/>
  <c r="C162" i="82"/>
  <c r="W92" i="66" l="1"/>
  <c r="W86" i="66"/>
  <c r="W107" i="66" s="1"/>
  <c r="Z86" i="66"/>
  <c r="Z107" i="66" s="1"/>
  <c r="Z92" i="66"/>
  <c r="X86" i="66"/>
  <c r="X107" i="66" s="1"/>
  <c r="X92" i="66"/>
  <c r="Y86" i="66"/>
  <c r="Y107" i="66" s="1"/>
  <c r="Y92" i="66"/>
  <c r="G363" i="82"/>
  <c r="G366" i="82"/>
  <c r="AA92" i="66"/>
  <c r="AA86" i="66"/>
  <c r="AA107" i="66" s="1"/>
  <c r="AB92" i="66"/>
  <c r="AB86" i="66"/>
  <c r="AB107" i="66" s="1"/>
  <c r="G162" i="82"/>
  <c r="C168" i="82"/>
  <c r="G168" i="82" s="1"/>
  <c r="O237" i="82"/>
  <c r="O238" i="82" s="1"/>
  <c r="N237" i="82"/>
  <c r="N238" i="82" s="1"/>
  <c r="F172" i="82"/>
  <c r="K281" i="82"/>
  <c r="F195" i="82"/>
  <c r="E179" i="82"/>
  <c r="YT115" i="66" l="1"/>
  <c r="YT130" i="66" s="1"/>
  <c r="F329" i="82"/>
  <c r="F254" i="82"/>
  <c r="F260" i="82" s="1"/>
  <c r="F253" i="82"/>
  <c r="F259" i="82" s="1"/>
  <c r="E253" i="82"/>
  <c r="E259" i="82" s="1"/>
  <c r="E254" i="82"/>
  <c r="E260" i="82" s="1"/>
  <c r="E329" i="82"/>
  <c r="D254" i="82"/>
  <c r="D260" i="82" s="1"/>
  <c r="D253" i="82"/>
  <c r="D259" i="82" s="1"/>
  <c r="EM115" i="66"/>
  <c r="EM130" i="66" s="1"/>
  <c r="EM132" i="66" s="1"/>
  <c r="TT115" i="66"/>
  <c r="TT130" i="66" s="1"/>
  <c r="TT135" i="66" s="1"/>
  <c r="AW115" i="66"/>
  <c r="AW130" i="66" s="1"/>
  <c r="TV115" i="66"/>
  <c r="TV130" i="66" s="1"/>
  <c r="TV132" i="66" s="1"/>
  <c r="LU115" i="66"/>
  <c r="LU130" i="66" s="1"/>
  <c r="LU132" i="66" s="1"/>
  <c r="LS115" i="66"/>
  <c r="LS130" i="66" s="1"/>
  <c r="KF115" i="66"/>
  <c r="KF130" i="66" s="1"/>
  <c r="LG115" i="66"/>
  <c r="LG130" i="66" s="1"/>
  <c r="LG132" i="66" s="1"/>
  <c r="ZF115" i="66"/>
  <c r="ZF130" i="66" s="1"/>
  <c r="ZF132" i="66" s="1"/>
  <c r="ZH133" i="66" s="1"/>
  <c r="OT115" i="66"/>
  <c r="OT130" i="66" s="1"/>
  <c r="OT132" i="66" s="1"/>
  <c r="JF115" i="66"/>
  <c r="JF130" i="66" s="1"/>
  <c r="JF135" i="66" s="1"/>
  <c r="IP115" i="66"/>
  <c r="IP130" i="66" s="1"/>
  <c r="IP138" i="66" s="1"/>
  <c r="DB115" i="66"/>
  <c r="DB130" i="66" s="1"/>
  <c r="VY115" i="66"/>
  <c r="VY130" i="66" s="1"/>
  <c r="QK115" i="66"/>
  <c r="QK130" i="66" s="1"/>
  <c r="S115" i="66"/>
  <c r="S130" i="66" s="1"/>
  <c r="S132" i="66" s="1"/>
  <c r="SE115" i="66"/>
  <c r="SE130" i="66" s="1"/>
  <c r="UQ115" i="66"/>
  <c r="UQ130" i="66" s="1"/>
  <c r="UQ132" i="66" s="1"/>
  <c r="US133" i="66" s="1"/>
  <c r="EA115" i="66"/>
  <c r="EA130" i="66" s="1"/>
  <c r="GM115" i="66"/>
  <c r="GM130" i="66" s="1"/>
  <c r="WD115" i="66"/>
  <c r="WD130" i="66" s="1"/>
  <c r="WD135" i="66" s="1"/>
  <c r="QP115" i="66"/>
  <c r="QP130" i="66" s="1"/>
  <c r="QP132" i="66" s="1"/>
  <c r="QR133" i="66" s="1"/>
  <c r="EY115" i="66"/>
  <c r="EY130" i="66" s="1"/>
  <c r="VS115" i="66"/>
  <c r="VS130" i="66" s="1"/>
  <c r="VS132" i="66" s="1"/>
  <c r="VU133" i="66" s="1"/>
  <c r="YE115" i="66"/>
  <c r="YE130" i="66" s="1"/>
  <c r="YE132" i="66" s="1"/>
  <c r="HC115" i="66"/>
  <c r="HC130" i="66" s="1"/>
  <c r="JO115" i="66"/>
  <c r="JO130" i="66" s="1"/>
  <c r="GQ115" i="66"/>
  <c r="GQ130" i="66" s="1"/>
  <c r="GQ132" i="66" s="1"/>
  <c r="GS133" i="66" s="1"/>
  <c r="HW115" i="66"/>
  <c r="HW130" i="66" s="1"/>
  <c r="SL115" i="66"/>
  <c r="SL130" i="66" s="1"/>
  <c r="SL135" i="66" s="1"/>
  <c r="MW115" i="66"/>
  <c r="MW130" i="66" s="1"/>
  <c r="MW132" i="66" s="1"/>
  <c r="LE115" i="66"/>
  <c r="LE130" i="66" s="1"/>
  <c r="I115" i="66"/>
  <c r="I130" i="66" s="1"/>
  <c r="IV115" i="66"/>
  <c r="IV130" i="66" s="1"/>
  <c r="IV132" i="66" s="1"/>
  <c r="CB115" i="66"/>
  <c r="CB130" i="66" s="1"/>
  <c r="CB132" i="66" s="1"/>
  <c r="CD133" i="66" s="1"/>
  <c r="BL115" i="66"/>
  <c r="BL130" i="66" s="1"/>
  <c r="ZB115" i="66"/>
  <c r="ZB130" i="66" s="1"/>
  <c r="ZB135" i="66" s="1"/>
  <c r="AAG115" i="66"/>
  <c r="AAG130" i="66" s="1"/>
  <c r="ZU115" i="66"/>
  <c r="ZU130" i="66" s="1"/>
  <c r="ZU132" i="66" s="1"/>
  <c r="OS115" i="66"/>
  <c r="OS130" i="66" s="1"/>
  <c r="OS132" i="66" s="1"/>
  <c r="OU133" i="66" s="1"/>
  <c r="CC115" i="66"/>
  <c r="CC130" i="66" s="1"/>
  <c r="CC132" i="66" s="1"/>
  <c r="ZX115" i="66"/>
  <c r="ZX130" i="66" s="1"/>
  <c r="ZX135" i="66" s="1"/>
  <c r="ZH115" i="66"/>
  <c r="ZH130" i="66" s="1"/>
  <c r="CR115" i="66"/>
  <c r="CR130" i="66" s="1"/>
  <c r="CR132" i="66" s="1"/>
  <c r="AAB115" i="66"/>
  <c r="AAB130" i="66" s="1"/>
  <c r="AAB132" i="66" s="1"/>
  <c r="PU115" i="66"/>
  <c r="PU130" i="66" s="1"/>
  <c r="PU132" i="66" s="1"/>
  <c r="PW133" i="66" s="1"/>
  <c r="AAH115" i="66"/>
  <c r="AAH130" i="66" s="1"/>
  <c r="AAH132" i="66" s="1"/>
  <c r="AAJ133" i="66" s="1"/>
  <c r="PV115" i="66"/>
  <c r="PV130" i="66" s="1"/>
  <c r="PV132" i="66" s="1"/>
  <c r="KH115" i="66"/>
  <c r="KH130" i="66" s="1"/>
  <c r="KH135" i="66" s="1"/>
  <c r="JR115" i="66"/>
  <c r="JR130" i="66" s="1"/>
  <c r="PB115" i="66"/>
  <c r="PB130" i="66" s="1"/>
  <c r="PB138" i="66" s="1"/>
  <c r="ABC115" i="66"/>
  <c r="ABC130" i="66" s="1"/>
  <c r="ABC132" i="66" s="1"/>
  <c r="ABE133" i="66" s="1"/>
  <c r="NO115" i="66"/>
  <c r="NO130" i="66" s="1"/>
  <c r="GJ115" i="66"/>
  <c r="GJ130" i="66" s="1"/>
  <c r="GJ132" i="66" s="1"/>
  <c r="GL133" i="66" s="1"/>
  <c r="FT115" i="66"/>
  <c r="FT130" i="66" s="1"/>
  <c r="FT135" i="66" s="1"/>
  <c r="T115" i="66"/>
  <c r="T130" i="66" s="1"/>
  <c r="RL115" i="66"/>
  <c r="RL130" i="66" s="1"/>
  <c r="RL132" i="66" s="1"/>
  <c r="XS115" i="66"/>
  <c r="XS130" i="66" s="1"/>
  <c r="PC115" i="66"/>
  <c r="PC130" i="66" s="1"/>
  <c r="SB115" i="66"/>
  <c r="SB130" i="66" s="1"/>
  <c r="SB135" i="66" s="1"/>
  <c r="NS115" i="66"/>
  <c r="NS130" i="66" s="1"/>
  <c r="NS135" i="66" s="1"/>
  <c r="C150" i="66" s="1"/>
  <c r="Q115" i="66"/>
  <c r="Q130" i="66" s="1"/>
  <c r="Q132" i="66" s="1"/>
  <c r="S133" i="66" s="1"/>
  <c r="WV115" i="66"/>
  <c r="WV130" i="66" s="1"/>
  <c r="WV132" i="66" s="1"/>
  <c r="QW115" i="66"/>
  <c r="QW130" i="66" s="1"/>
  <c r="QW132" i="66" s="1"/>
  <c r="QY133" i="66" s="1"/>
  <c r="OM115" i="66"/>
  <c r="OM130" i="66" s="1"/>
  <c r="OM132" i="66" s="1"/>
  <c r="ABN115" i="66"/>
  <c r="ABN130" i="66" s="1"/>
  <c r="ABN135" i="66" s="1"/>
  <c r="AZ115" i="66"/>
  <c r="AZ130" i="66" s="1"/>
  <c r="AZ132" i="66" s="1"/>
  <c r="BB133" i="66" s="1"/>
  <c r="BX115" i="66"/>
  <c r="BX130" i="66" s="1"/>
  <c r="HS115" i="66"/>
  <c r="HS130" i="66" s="1"/>
  <c r="HS132" i="66" s="1"/>
  <c r="HU133" i="66" s="1"/>
  <c r="BS115" i="66"/>
  <c r="BS130" i="66" s="1"/>
  <c r="CI115" i="66"/>
  <c r="CI130" i="66" s="1"/>
  <c r="CI132" i="66" s="1"/>
  <c r="CK133" i="66" s="1"/>
  <c r="KD115" i="66"/>
  <c r="KD130" i="66" s="1"/>
  <c r="KD132" i="66" s="1"/>
  <c r="KF133" i="66" s="1"/>
  <c r="ABW115" i="66"/>
  <c r="ABW130" i="66" s="1"/>
  <c r="VJ115" i="66"/>
  <c r="VJ130" i="66" s="1"/>
  <c r="VJ135" i="66" s="1"/>
  <c r="UT115" i="66"/>
  <c r="UT130" i="66" s="1"/>
  <c r="UT135" i="66" s="1"/>
  <c r="PF115" i="66"/>
  <c r="PF130" i="66" s="1"/>
  <c r="PF135" i="66" s="1"/>
  <c r="OP115" i="66"/>
  <c r="OP130" i="66" s="1"/>
  <c r="OP135" i="66" s="1"/>
  <c r="JB115" i="66"/>
  <c r="JB130" i="66" s="1"/>
  <c r="JB132" i="66" s="1"/>
  <c r="JD133" i="66" s="1"/>
  <c r="ABY115" i="66"/>
  <c r="ABY130" i="66" s="1"/>
  <c r="ABY132" i="66" s="1"/>
  <c r="WK115" i="66"/>
  <c r="WK130" i="66" s="1"/>
  <c r="PJ115" i="66"/>
  <c r="PJ130" i="66" s="1"/>
  <c r="PJ135" i="66" s="1"/>
  <c r="EX115" i="66"/>
  <c r="EX130" i="66" s="1"/>
  <c r="EX135" i="66" s="1"/>
  <c r="J115" i="66"/>
  <c r="J130" i="66" s="1"/>
  <c r="J132" i="66" s="1"/>
  <c r="L133" i="66" s="1"/>
  <c r="ACC115" i="66"/>
  <c r="ACC130" i="66" s="1"/>
  <c r="WO115" i="66"/>
  <c r="WO130" i="66" s="1"/>
  <c r="WO132" i="66" s="1"/>
  <c r="ACD115" i="66"/>
  <c r="ACD130" i="66" s="1"/>
  <c r="ACD135" i="66" s="1"/>
  <c r="WP115" i="66"/>
  <c r="WP130" i="66" s="1"/>
  <c r="UE115" i="66"/>
  <c r="UE130" i="66" s="1"/>
  <c r="UE132" i="66" s="1"/>
  <c r="SU115" i="66"/>
  <c r="SU130" i="66" s="1"/>
  <c r="SU132" i="66" s="1"/>
  <c r="VG115" i="66"/>
  <c r="VG130" i="66" s="1"/>
  <c r="VG132" i="66" s="1"/>
  <c r="ACH115" i="66"/>
  <c r="ACH130" i="66" s="1"/>
  <c r="ACH135" i="66" s="1"/>
  <c r="WT115" i="66"/>
  <c r="WT130" i="66" s="1"/>
  <c r="WT135" i="66" s="1"/>
  <c r="MH115" i="66"/>
  <c r="MH130" i="66" s="1"/>
  <c r="MH132" i="66" s="1"/>
  <c r="MJ133" i="66" s="1"/>
  <c r="RM115" i="66"/>
  <c r="RM130" i="66" s="1"/>
  <c r="RY115" i="66"/>
  <c r="RY130" i="66" s="1"/>
  <c r="RY132" i="66" s="1"/>
  <c r="SA133" i="66" s="1"/>
  <c r="FI115" i="66"/>
  <c r="FI130" i="66" s="1"/>
  <c r="FI132" i="66" s="1"/>
  <c r="EC115" i="66"/>
  <c r="EC130" i="66" s="1"/>
  <c r="WJ115" i="66"/>
  <c r="WJ130" i="66" s="1"/>
  <c r="WJ135" i="66" s="1"/>
  <c r="EN115" i="66"/>
  <c r="EN130" i="66" s="1"/>
  <c r="EN132" i="66" s="1"/>
  <c r="AAD115" i="66"/>
  <c r="AAD130" i="66" s="1"/>
  <c r="AAD135" i="66" s="1"/>
  <c r="XR115" i="66"/>
  <c r="XR130" i="66" s="1"/>
  <c r="XR138" i="66" s="1"/>
  <c r="EV115" i="66"/>
  <c r="EV130" i="66" s="1"/>
  <c r="EV135" i="66" s="1"/>
  <c r="C145" i="66" s="1"/>
  <c r="ABA115" i="66"/>
  <c r="ABA130" i="66" s="1"/>
  <c r="XB115" i="66"/>
  <c r="XB130" i="66" s="1"/>
  <c r="XB132" i="66" s="1"/>
  <c r="XD133" i="66" s="1"/>
  <c r="LZ115" i="66"/>
  <c r="LZ130" i="66" s="1"/>
  <c r="LZ135" i="66" s="1"/>
  <c r="UK115" i="66"/>
  <c r="UK130" i="66" s="1"/>
  <c r="UK132" i="66" s="1"/>
  <c r="UM133" i="66" s="1"/>
  <c r="KO115" i="66"/>
  <c r="KO130" i="66" s="1"/>
  <c r="JU115" i="66"/>
  <c r="JU130" i="66" s="1"/>
  <c r="WI115" i="66"/>
  <c r="WI130" i="66" s="1"/>
  <c r="WI132" i="66" s="1"/>
  <c r="TO115" i="66"/>
  <c r="TO130" i="66" s="1"/>
  <c r="TO132" i="66" s="1"/>
  <c r="TQ133" i="66" s="1"/>
  <c r="VU115" i="66"/>
  <c r="VU130" i="66" s="1"/>
  <c r="VU132" i="66" s="1"/>
  <c r="QG115" i="66"/>
  <c r="QG130" i="66" s="1"/>
  <c r="XN115" i="66"/>
  <c r="XN130" i="66" s="1"/>
  <c r="XN135" i="66" s="1"/>
  <c r="ML115" i="66"/>
  <c r="ML130" i="66" s="1"/>
  <c r="ML135" i="66" s="1"/>
  <c r="LF115" i="66"/>
  <c r="LF130" i="66" s="1"/>
  <c r="LF132" i="66" s="1"/>
  <c r="LH133" i="66" s="1"/>
  <c r="ABV115" i="66"/>
  <c r="ABV130" i="66" s="1"/>
  <c r="ABV135" i="66" s="1"/>
  <c r="QJ115" i="66"/>
  <c r="QJ130" i="66" s="1"/>
  <c r="QJ132" i="66" s="1"/>
  <c r="WX115" i="66"/>
  <c r="WX130" i="66" s="1"/>
  <c r="WX135" i="66" s="1"/>
  <c r="NL115" i="66"/>
  <c r="NL130" i="66" s="1"/>
  <c r="NL138" i="66" s="1"/>
  <c r="TP115" i="66"/>
  <c r="TP130" i="66" s="1"/>
  <c r="TP132" i="66" s="1"/>
  <c r="YH115" i="66"/>
  <c r="YH130" i="66" s="1"/>
  <c r="YH135" i="66" s="1"/>
  <c r="XT115" i="66"/>
  <c r="XT130" i="66" s="1"/>
  <c r="XT135" i="66" s="1"/>
  <c r="MB115" i="66"/>
  <c r="MB130" i="66" s="1"/>
  <c r="MB132" i="66" s="1"/>
  <c r="ZY115" i="66"/>
  <c r="ZY130" i="66" s="1"/>
  <c r="LK115" i="66"/>
  <c r="LK130" i="66" s="1"/>
  <c r="XW115" i="66"/>
  <c r="XW130" i="66" s="1"/>
  <c r="XW132" i="66" s="1"/>
  <c r="XY133" i="66" s="1"/>
  <c r="HJ115" i="66"/>
  <c r="HJ130" i="66" s="1"/>
  <c r="HJ135" i="66" s="1"/>
  <c r="LB115" i="66"/>
  <c r="LB130" i="66" s="1"/>
  <c r="LB135" i="66" s="1"/>
  <c r="SY115" i="66"/>
  <c r="SY130" i="66" s="1"/>
  <c r="MP115" i="66"/>
  <c r="MP130" i="66" s="1"/>
  <c r="MP132" i="66" s="1"/>
  <c r="MM115" i="66"/>
  <c r="MM130" i="66" s="1"/>
  <c r="ZJ115" i="66"/>
  <c r="ZJ130" i="66" s="1"/>
  <c r="ZJ135" i="66" s="1"/>
  <c r="FV115" i="66"/>
  <c r="FV130" i="66" s="1"/>
  <c r="FV132" i="66" s="1"/>
  <c r="FX133" i="66" s="1"/>
  <c r="DQ115" i="66"/>
  <c r="DQ130" i="66" s="1"/>
  <c r="BO115" i="66"/>
  <c r="BO130" i="66" s="1"/>
  <c r="BO132" i="66" s="1"/>
  <c r="SA115" i="66"/>
  <c r="SA130" i="66" s="1"/>
  <c r="SA132" i="66" s="1"/>
  <c r="HU115" i="66"/>
  <c r="HU130" i="66" s="1"/>
  <c r="HU132" i="66" s="1"/>
  <c r="RF115" i="66"/>
  <c r="RF130" i="66" s="1"/>
  <c r="LI115" i="66"/>
  <c r="LI130" i="66" s="1"/>
  <c r="KS115" i="66"/>
  <c r="KS130" i="66" s="1"/>
  <c r="KS132" i="66" s="1"/>
  <c r="WH115" i="66"/>
  <c r="WH130" i="66" s="1"/>
  <c r="WH132" i="66" s="1"/>
  <c r="VB115" i="66"/>
  <c r="VB130" i="66" s="1"/>
  <c r="VB135" i="66" s="1"/>
  <c r="JZ115" i="66"/>
  <c r="JZ130" i="66" s="1"/>
  <c r="JZ135" i="66" s="1"/>
  <c r="SK115" i="66"/>
  <c r="SK130" i="66" s="1"/>
  <c r="JE115" i="66"/>
  <c r="JE130" i="66" s="1"/>
  <c r="LN115" i="66"/>
  <c r="LN130" i="66" s="1"/>
  <c r="LN132" i="66" s="1"/>
  <c r="KX115" i="66"/>
  <c r="KX130" i="66" s="1"/>
  <c r="KX135" i="66" s="1"/>
  <c r="FJ115" i="66"/>
  <c r="FJ130" i="66" s="1"/>
  <c r="FJ138" i="66" s="1"/>
  <c r="ET115" i="66"/>
  <c r="ET130" i="66" s="1"/>
  <c r="ET132" i="66" s="1"/>
  <c r="EV133" i="66" s="1"/>
  <c r="F115" i="66"/>
  <c r="F130" i="66" s="1"/>
  <c r="F135" i="66" s="1"/>
  <c r="SC115" i="66"/>
  <c r="SC130" i="66" s="1"/>
  <c r="MO115" i="66"/>
  <c r="MO130" i="66" s="1"/>
  <c r="MO132" i="66" s="1"/>
  <c r="MQ133" i="66" s="1"/>
  <c r="ZA115" i="66"/>
  <c r="ZA130" i="66" s="1"/>
  <c r="YK115" i="66"/>
  <c r="YK130" i="66" s="1"/>
  <c r="YK132" i="66" s="1"/>
  <c r="YM133" i="66" s="1"/>
  <c r="SW115" i="66"/>
  <c r="SW130" i="66" s="1"/>
  <c r="SW135" i="66" s="1"/>
  <c r="SG115" i="66"/>
  <c r="SG130" i="66" s="1"/>
  <c r="SG132" i="66" s="1"/>
  <c r="ABO115" i="66"/>
  <c r="ABO130" i="66" s="1"/>
  <c r="SH115" i="66"/>
  <c r="SH130" i="66" s="1"/>
  <c r="GW115" i="66"/>
  <c r="GW130" i="66" s="1"/>
  <c r="DL115" i="66"/>
  <c r="DL130" i="66" s="1"/>
  <c r="DL132" i="66" s="1"/>
  <c r="ABX115" i="66"/>
  <c r="ABX130" i="66" s="1"/>
  <c r="ABX132" i="66" s="1"/>
  <c r="ABZ133" i="66" s="1"/>
  <c r="AAR115" i="66"/>
  <c r="AAR130" i="66" s="1"/>
  <c r="AAR135" i="66" s="1"/>
  <c r="OH115" i="66"/>
  <c r="OH130" i="66" s="1"/>
  <c r="OH135" i="66" s="1"/>
  <c r="BD115" i="66"/>
  <c r="BD130" i="66" s="1"/>
  <c r="ZP115" i="66"/>
  <c r="ZP130" i="66" s="1"/>
  <c r="ZP135" i="66" s="1"/>
  <c r="UR115" i="66"/>
  <c r="UR130" i="66" s="1"/>
  <c r="UR132" i="66" s="1"/>
  <c r="DS115" i="66"/>
  <c r="DS130" i="66" s="1"/>
  <c r="DS132" i="66" s="1"/>
  <c r="WB115" i="66"/>
  <c r="WB130" i="66" s="1"/>
  <c r="VL115" i="66"/>
  <c r="VL130" i="66" s="1"/>
  <c r="VL132" i="66" s="1"/>
  <c r="VN133" i="66" s="1"/>
  <c r="PX115" i="66"/>
  <c r="PX130" i="66" s="1"/>
  <c r="PX135" i="66" s="1"/>
  <c r="FL115" i="66"/>
  <c r="FL130" i="66" s="1"/>
  <c r="FL135" i="66" s="1"/>
  <c r="NB115" i="66"/>
  <c r="NB130" i="66" s="1"/>
  <c r="NB135" i="66" s="1"/>
  <c r="KP115" i="66"/>
  <c r="KP130" i="66" s="1"/>
  <c r="KP135" i="66" s="1"/>
  <c r="PA115" i="66"/>
  <c r="PA130" i="66" s="1"/>
  <c r="PA132" i="66" s="1"/>
  <c r="PC133" i="66" s="1"/>
  <c r="MT115" i="66"/>
  <c r="MT130" i="66" s="1"/>
  <c r="MT135" i="66" s="1"/>
  <c r="IK115" i="66"/>
  <c r="IK130" i="66" s="1"/>
  <c r="CS115" i="66"/>
  <c r="CS130" i="66" s="1"/>
  <c r="VP115" i="66"/>
  <c r="VP130" i="66" s="1"/>
  <c r="VP135" i="66" s="1"/>
  <c r="QB115" i="66"/>
  <c r="QB130" i="66" s="1"/>
  <c r="QB132" i="66" s="1"/>
  <c r="QD133" i="66" s="1"/>
  <c r="PL115" i="66"/>
  <c r="PL130" i="66" s="1"/>
  <c r="PL135" i="66" s="1"/>
  <c r="QS115" i="66"/>
  <c r="QS130" i="66" s="1"/>
  <c r="AL115" i="66"/>
  <c r="AL130" i="66" s="1"/>
  <c r="AL132" i="66" s="1"/>
  <c r="AN133" i="66" s="1"/>
  <c r="TH115" i="66"/>
  <c r="TH130" i="66" s="1"/>
  <c r="TH132" i="66" s="1"/>
  <c r="TJ133" i="66" s="1"/>
  <c r="HB115" i="66"/>
  <c r="HB130" i="66" s="1"/>
  <c r="HB135" i="66" s="1"/>
  <c r="XU115" i="66"/>
  <c r="XU130" i="66" s="1"/>
  <c r="XU135" i="66" s="1"/>
  <c r="OF115" i="66"/>
  <c r="OF130" i="66" s="1"/>
  <c r="OF132" i="66" s="1"/>
  <c r="XH115" i="66"/>
  <c r="XH130" i="66" s="1"/>
  <c r="XH135" i="66" s="1"/>
  <c r="TJ115" i="66"/>
  <c r="TJ130" i="66" s="1"/>
  <c r="CX115" i="66"/>
  <c r="CX130" i="66" s="1"/>
  <c r="CX132" i="66" s="1"/>
  <c r="O115" i="66"/>
  <c r="O130" i="66" s="1"/>
  <c r="XP115" i="66"/>
  <c r="XP130" i="66" s="1"/>
  <c r="XP132" i="66" s="1"/>
  <c r="XR133" i="66" s="1"/>
  <c r="AT115" i="66"/>
  <c r="AT130" i="66" s="1"/>
  <c r="AT132" i="66" s="1"/>
  <c r="AAY115" i="66"/>
  <c r="AAY130" i="66" s="1"/>
  <c r="LX115" i="66"/>
  <c r="LX130" i="66" s="1"/>
  <c r="LX135" i="66" s="1"/>
  <c r="ABI115" i="66"/>
  <c r="ABI130" i="66" s="1"/>
  <c r="WR115" i="66"/>
  <c r="WR130" i="66" s="1"/>
  <c r="WR135" i="66" s="1"/>
  <c r="NE115" i="66"/>
  <c r="NE130" i="66" s="1"/>
  <c r="NE132" i="66" s="1"/>
  <c r="RA115" i="66"/>
  <c r="RA130" i="66" s="1"/>
  <c r="NP115" i="66"/>
  <c r="NP130" i="66" s="1"/>
  <c r="NP135" i="66" s="1"/>
  <c r="C149" i="66" s="1"/>
  <c r="JL115" i="66"/>
  <c r="JL130" i="66" s="1"/>
  <c r="JL135" i="66" s="1"/>
  <c r="DU115" i="66"/>
  <c r="DU130" i="66" s="1"/>
  <c r="WN115" i="66"/>
  <c r="WN130" i="66" s="1"/>
  <c r="WN132" i="66" s="1"/>
  <c r="WP133" i="66" s="1"/>
  <c r="ABD115" i="66"/>
  <c r="ABD130" i="66" s="1"/>
  <c r="ABD132" i="66" s="1"/>
  <c r="AAN115" i="66"/>
  <c r="AAN130" i="66" s="1"/>
  <c r="AAN135" i="66" s="1"/>
  <c r="UZ115" i="66"/>
  <c r="UZ130" i="66" s="1"/>
  <c r="UZ138" i="66" s="1"/>
  <c r="UJ115" i="66"/>
  <c r="UJ130" i="66" s="1"/>
  <c r="UJ132" i="66" s="1"/>
  <c r="UL133" i="66" s="1"/>
  <c r="OV115" i="66"/>
  <c r="OV130" i="66" s="1"/>
  <c r="OV135" i="66" s="1"/>
  <c r="PR115" i="66"/>
  <c r="PR130" i="66" s="1"/>
  <c r="PR135" i="66" s="1"/>
  <c r="EP115" i="66"/>
  <c r="EP130" i="66" s="1"/>
  <c r="EP135" i="66" s="1"/>
  <c r="OX115" i="66"/>
  <c r="OX130" i="66" s="1"/>
  <c r="OX135" i="66" s="1"/>
  <c r="NR115" i="66"/>
  <c r="NR130" i="66" s="1"/>
  <c r="NR132" i="66" s="1"/>
  <c r="CP115" i="66"/>
  <c r="CP130" i="66" s="1"/>
  <c r="CP132" i="66" s="1"/>
  <c r="CR133" i="66" s="1"/>
  <c r="BJ115" i="66"/>
  <c r="BJ130" i="66" s="1"/>
  <c r="BJ135" i="66" s="1"/>
  <c r="TQ115" i="66"/>
  <c r="TQ130" i="66" s="1"/>
  <c r="TQ132" i="66" s="1"/>
  <c r="EO115" i="66"/>
  <c r="EO130" i="66" s="1"/>
  <c r="EO132" i="66" s="1"/>
  <c r="ACJ115" i="66"/>
  <c r="ACJ130" i="66" s="1"/>
  <c r="ACJ135" i="66" s="1"/>
  <c r="BR115" i="66"/>
  <c r="BR130" i="66" s="1"/>
  <c r="BB115" i="66"/>
  <c r="BB130" i="66" s="1"/>
  <c r="BB132" i="66" s="1"/>
  <c r="YW115" i="66"/>
  <c r="YW130" i="66" s="1"/>
  <c r="YG115" i="66"/>
  <c r="YG130" i="66" s="1"/>
  <c r="SS115" i="66"/>
  <c r="SS130" i="66" s="1"/>
  <c r="IG115" i="66"/>
  <c r="IG130" i="66" s="1"/>
  <c r="IG132" i="66" s="1"/>
  <c r="II133" i="66" s="1"/>
  <c r="PG115" i="66"/>
  <c r="PG130" i="66" s="1"/>
  <c r="PG132" i="66" s="1"/>
  <c r="PI133" i="66" s="1"/>
  <c r="MX115" i="66"/>
  <c r="MX130" i="66" s="1"/>
  <c r="EJ115" i="66"/>
  <c r="EJ130" i="66" s="1"/>
  <c r="EJ135" i="66" s="1"/>
  <c r="CZ115" i="66"/>
  <c r="CZ130" i="66" s="1"/>
  <c r="IS115" i="66"/>
  <c r="IS130" i="66" s="1"/>
  <c r="WQ115" i="66"/>
  <c r="WQ130" i="66" s="1"/>
  <c r="UI115" i="66"/>
  <c r="UI130" i="66" s="1"/>
  <c r="WU115" i="66"/>
  <c r="WU130" i="66" s="1"/>
  <c r="WU132" i="66" s="1"/>
  <c r="WW133" i="66" s="1"/>
  <c r="YL115" i="66"/>
  <c r="YL130" i="66" s="1"/>
  <c r="YL132" i="66" s="1"/>
  <c r="VH115" i="66"/>
  <c r="VH130" i="66" s="1"/>
  <c r="VH135" i="66" s="1"/>
  <c r="UB115" i="66"/>
  <c r="UB130" i="66" s="1"/>
  <c r="UB135" i="66" s="1"/>
  <c r="JP115" i="66"/>
  <c r="JP130" i="66" s="1"/>
  <c r="JP132" i="66" s="1"/>
  <c r="JR133" i="66" s="1"/>
  <c r="WL115" i="66"/>
  <c r="WL130" i="66" s="1"/>
  <c r="WL135" i="66" s="1"/>
  <c r="AH115" i="66"/>
  <c r="AH130" i="66" s="1"/>
  <c r="ABE115" i="66"/>
  <c r="ABE130" i="66" s="1"/>
  <c r="ABE132" i="66" s="1"/>
  <c r="TZ115" i="66"/>
  <c r="TZ130" i="66" s="1"/>
  <c r="TZ135" i="66" s="1"/>
  <c r="SN115" i="66"/>
  <c r="SN130" i="66" s="1"/>
  <c r="SN132" i="66" s="1"/>
  <c r="DJ115" i="66"/>
  <c r="DJ130" i="66" s="1"/>
  <c r="VQ115" i="66"/>
  <c r="VQ130" i="66" s="1"/>
  <c r="FQ115" i="66"/>
  <c r="FQ130" i="66" s="1"/>
  <c r="AC115" i="66"/>
  <c r="AC130" i="66" s="1"/>
  <c r="M115" i="66"/>
  <c r="M130" i="66" s="1"/>
  <c r="AG115" i="66"/>
  <c r="AG130" i="66" s="1"/>
  <c r="AG132" i="66" s="1"/>
  <c r="JW115" i="66"/>
  <c r="JW130" i="66" s="1"/>
  <c r="JW132" i="66" s="1"/>
  <c r="JY133" i="66" s="1"/>
  <c r="YR115" i="66"/>
  <c r="YR130" i="66" s="1"/>
  <c r="YR132" i="66" s="1"/>
  <c r="YT133" i="66" s="1"/>
  <c r="KW115" i="66"/>
  <c r="KW130" i="66" s="1"/>
  <c r="AAT115" i="66"/>
  <c r="AAT130" i="66" s="1"/>
  <c r="AAT135" i="66" s="1"/>
  <c r="QF115" i="66"/>
  <c r="QF130" i="66" s="1"/>
  <c r="QF135" i="66" s="1"/>
  <c r="HR115" i="66"/>
  <c r="HR130" i="66" s="1"/>
  <c r="HR135" i="66" s="1"/>
  <c r="WC115" i="66"/>
  <c r="WC130" i="66" s="1"/>
  <c r="RE115" i="66"/>
  <c r="RE130" i="66" s="1"/>
  <c r="RE132" i="66" s="1"/>
  <c r="MG115" i="66"/>
  <c r="MG130" i="66" s="1"/>
  <c r="LM115" i="66"/>
  <c r="LM130" i="66" s="1"/>
  <c r="LM132" i="66" s="1"/>
  <c r="LO133" i="66" s="1"/>
  <c r="FA115" i="66"/>
  <c r="FA130" i="66" s="1"/>
  <c r="FA132" i="66" s="1"/>
  <c r="FC133" i="66" s="1"/>
  <c r="EK115" i="66"/>
  <c r="EK130" i="66" s="1"/>
  <c r="ACF115" i="66"/>
  <c r="ACF130" i="66" s="1"/>
  <c r="ACF132" i="66" s="1"/>
  <c r="RT115" i="66"/>
  <c r="RT130" i="66" s="1"/>
  <c r="RT138" i="66" s="1"/>
  <c r="CK115" i="66"/>
  <c r="CK130" i="66" s="1"/>
  <c r="CK132" i="66" s="1"/>
  <c r="RH115" i="66"/>
  <c r="RH130" i="66" s="1"/>
  <c r="RH135" i="66" s="1"/>
  <c r="QR115" i="66"/>
  <c r="QR130" i="66" s="1"/>
  <c r="LD115" i="66"/>
  <c r="LD130" i="66" s="1"/>
  <c r="LD135" i="66" s="1"/>
  <c r="ABZ115" i="66"/>
  <c r="ABZ130" i="66" s="1"/>
  <c r="ABZ138" i="66" s="1"/>
  <c r="QX115" i="66"/>
  <c r="QX130" i="66" s="1"/>
  <c r="QX132" i="66" s="1"/>
  <c r="ZI115" i="66"/>
  <c r="ZI130" i="66" s="1"/>
  <c r="OG115" i="66"/>
  <c r="OG130" i="66" s="1"/>
  <c r="YO115" i="66"/>
  <c r="YO130" i="66" s="1"/>
  <c r="XI115" i="66"/>
  <c r="XI130" i="66" s="1"/>
  <c r="XI132" i="66" s="1"/>
  <c r="XK133" i="66" s="1"/>
  <c r="MK115" i="66"/>
  <c r="MK130" i="66" s="1"/>
  <c r="LQ115" i="66"/>
  <c r="LQ130" i="66" s="1"/>
  <c r="FE115" i="66"/>
  <c r="FE130" i="66" s="1"/>
  <c r="YB115" i="66"/>
  <c r="YB130" i="66" s="1"/>
  <c r="YB135" i="66" s="1"/>
  <c r="CD115" i="66"/>
  <c r="CD130" i="66" s="1"/>
  <c r="CD132" i="66" s="1"/>
  <c r="JA115" i="66"/>
  <c r="JA130" i="66" s="1"/>
  <c r="QQ115" i="66"/>
  <c r="QQ130" i="66" s="1"/>
  <c r="QQ132" i="66" s="1"/>
  <c r="TC115" i="66"/>
  <c r="TC130" i="66" s="1"/>
  <c r="TC132" i="66" s="1"/>
  <c r="HK115" i="66"/>
  <c r="HK130" i="66" s="1"/>
  <c r="CQ115" i="66"/>
  <c r="CQ130" i="66" s="1"/>
  <c r="CQ132" i="66" s="1"/>
  <c r="YU115" i="66"/>
  <c r="YU130" i="66" s="1"/>
  <c r="FD115" i="66"/>
  <c r="FD130" i="66" s="1"/>
  <c r="FD135" i="66" s="1"/>
  <c r="EF115" i="66"/>
  <c r="EF130" i="66" s="1"/>
  <c r="EF132" i="66" s="1"/>
  <c r="EH133" i="66" s="1"/>
  <c r="OZ115" i="66"/>
  <c r="OZ130" i="66" s="1"/>
  <c r="OZ132" i="66" s="1"/>
  <c r="PB133" i="66" s="1"/>
  <c r="NT115" i="66"/>
  <c r="NT130" i="66" s="1"/>
  <c r="NT135" i="66" s="1"/>
  <c r="FH115" i="66"/>
  <c r="FH130" i="66" s="1"/>
  <c r="FH132" i="66" s="1"/>
  <c r="FJ133" i="66" s="1"/>
  <c r="IX115" i="66"/>
  <c r="IX130" i="66" s="1"/>
  <c r="IX135" i="66" s="1"/>
  <c r="QC115" i="66"/>
  <c r="QC130" i="66" s="1"/>
  <c r="QC132" i="66" s="1"/>
  <c r="NQ115" i="66"/>
  <c r="NQ130" i="66" s="1"/>
  <c r="NQ132" i="66" s="1"/>
  <c r="NS133" i="66" s="1"/>
  <c r="FS115" i="66"/>
  <c r="FS130" i="66" s="1"/>
  <c r="MF115" i="66"/>
  <c r="MF130" i="66" s="1"/>
  <c r="MF135" i="66" s="1"/>
  <c r="LP115" i="66"/>
  <c r="LP130" i="66" s="1"/>
  <c r="LP135" i="66" s="1"/>
  <c r="GB115" i="66"/>
  <c r="GB130" i="66" s="1"/>
  <c r="GB135" i="66" s="1"/>
  <c r="ZE115" i="66"/>
  <c r="ZE130" i="66" s="1"/>
  <c r="GS115" i="66"/>
  <c r="GS130" i="66" s="1"/>
  <c r="GS132" i="66" s="1"/>
  <c r="FM115" i="66"/>
  <c r="FM130" i="66" s="1"/>
  <c r="NU115" i="66"/>
  <c r="NU130" i="66" s="1"/>
  <c r="ABL115" i="66"/>
  <c r="ABL130" i="66" s="1"/>
  <c r="FG115" i="66"/>
  <c r="FG130" i="66" s="1"/>
  <c r="XQ115" i="66"/>
  <c r="XQ130" i="66" s="1"/>
  <c r="XQ132" i="66" s="1"/>
  <c r="ZD115" i="66"/>
  <c r="ZD130" i="66" s="1"/>
  <c r="ZD135" i="66" s="1"/>
  <c r="GL115" i="66"/>
  <c r="GL130" i="66" s="1"/>
  <c r="AD115" i="66"/>
  <c r="AD130" i="66" s="1"/>
  <c r="EL115" i="66"/>
  <c r="EL130" i="66" s="1"/>
  <c r="EL135" i="66" s="1"/>
  <c r="DZ115" i="66"/>
  <c r="DZ130" i="66" s="1"/>
  <c r="DZ132" i="66" s="1"/>
  <c r="EB133" i="66" s="1"/>
  <c r="MZ115" i="66"/>
  <c r="MZ130" i="66" s="1"/>
  <c r="MZ135" i="66" s="1"/>
  <c r="XG115" i="66"/>
  <c r="XG130" i="66" s="1"/>
  <c r="NK115" i="66"/>
  <c r="NK130" i="66" s="1"/>
  <c r="NK132" i="66" s="1"/>
  <c r="VN115" i="66"/>
  <c r="VN130" i="66" s="1"/>
  <c r="CM115" i="66"/>
  <c r="CM130" i="66" s="1"/>
  <c r="FP115" i="66"/>
  <c r="FP130" i="66" s="1"/>
  <c r="FP132" i="66" s="1"/>
  <c r="BV115" i="66"/>
  <c r="BV130" i="66" s="1"/>
  <c r="BV132" i="66" s="1"/>
  <c r="MV115" i="66"/>
  <c r="MV130" i="66" s="1"/>
  <c r="MV132" i="66" s="1"/>
  <c r="MX133" i="66" s="1"/>
  <c r="ZN115" i="66"/>
  <c r="ZN130" i="66" s="1"/>
  <c r="ZN132" i="66" s="1"/>
  <c r="BA115" i="66"/>
  <c r="BA130" i="66" s="1"/>
  <c r="BA132" i="66" s="1"/>
  <c r="CY115" i="66"/>
  <c r="CY130" i="66" s="1"/>
  <c r="CY132" i="66" s="1"/>
  <c r="AAK115" i="66"/>
  <c r="AAK130" i="66" s="1"/>
  <c r="RZ115" i="66"/>
  <c r="RZ130" i="66" s="1"/>
  <c r="RZ132" i="66" s="1"/>
  <c r="PN115" i="66"/>
  <c r="PN130" i="66" s="1"/>
  <c r="PN132" i="66" s="1"/>
  <c r="PP133" i="66" s="1"/>
  <c r="WS115" i="66"/>
  <c r="WS130" i="66" s="1"/>
  <c r="UG115" i="66"/>
  <c r="UG130" i="66" s="1"/>
  <c r="EG115" i="66"/>
  <c r="EG130" i="66" s="1"/>
  <c r="EG132" i="66" s="1"/>
  <c r="MR115" i="66"/>
  <c r="MR130" i="66" s="1"/>
  <c r="MR135" i="66" s="1"/>
  <c r="HH115" i="66"/>
  <c r="HH130" i="66" s="1"/>
  <c r="HH135" i="66" s="1"/>
  <c r="BI115" i="66"/>
  <c r="BI130" i="66" s="1"/>
  <c r="BI135" i="66" s="1"/>
  <c r="C144" i="66" s="1"/>
  <c r="AS115" i="66"/>
  <c r="AS130" i="66" s="1"/>
  <c r="AS132" i="66" s="1"/>
  <c r="AU133" i="66" s="1"/>
  <c r="YN115" i="66"/>
  <c r="YN130" i="66" s="1"/>
  <c r="YN135" i="66" s="1"/>
  <c r="XX115" i="66"/>
  <c r="XX130" i="66" s="1"/>
  <c r="XX132" i="66" s="1"/>
  <c r="SJ115" i="66"/>
  <c r="SJ130" i="66" s="1"/>
  <c r="SJ135" i="66" s="1"/>
  <c r="HX115" i="66"/>
  <c r="HX130" i="66" s="1"/>
  <c r="HX135" i="66" s="1"/>
  <c r="HV115" i="66"/>
  <c r="HV130" i="66" s="1"/>
  <c r="HV135" i="66" s="1"/>
  <c r="VV115" i="66"/>
  <c r="VV130" i="66" s="1"/>
  <c r="VV135" i="66" s="1"/>
  <c r="UP115" i="66"/>
  <c r="UP130" i="66" s="1"/>
  <c r="UP135" i="66" s="1"/>
  <c r="JN115" i="66"/>
  <c r="JN130" i="66" s="1"/>
  <c r="JN135" i="66" s="1"/>
  <c r="C147" i="66" s="1"/>
  <c r="IH115" i="66"/>
  <c r="IH130" i="66" s="1"/>
  <c r="IH132" i="66" s="1"/>
  <c r="AAO115" i="66"/>
  <c r="AAO130" i="66" s="1"/>
  <c r="AAO132" i="66" s="1"/>
  <c r="AAQ133" i="66" s="1"/>
  <c r="IC115" i="66"/>
  <c r="IC130" i="66" s="1"/>
  <c r="GC115" i="66"/>
  <c r="GC130" i="66" s="1"/>
  <c r="GC132" i="66" s="1"/>
  <c r="GE133" i="66" s="1"/>
  <c r="EW115" i="66"/>
  <c r="EW130" i="66" s="1"/>
  <c r="EW135" i="66" s="1"/>
  <c r="QE115" i="66"/>
  <c r="QE130" i="66" s="1"/>
  <c r="SQ115" i="66"/>
  <c r="SQ130" i="66" s="1"/>
  <c r="CA115" i="66"/>
  <c r="CA130" i="66" s="1"/>
  <c r="EQ115" i="66"/>
  <c r="EQ130" i="66" s="1"/>
  <c r="AAU115" i="66"/>
  <c r="AAU130" i="66" s="1"/>
  <c r="ABJ115" i="66"/>
  <c r="ABJ130" i="66" s="1"/>
  <c r="ABJ132" i="66" s="1"/>
  <c r="ABL133" i="66" s="1"/>
  <c r="GE115" i="66"/>
  <c r="GE130" i="66" s="1"/>
  <c r="GE132" i="66" s="1"/>
  <c r="AAV115" i="66"/>
  <c r="AAV130" i="66" s="1"/>
  <c r="AAV132" i="66" s="1"/>
  <c r="AAX133" i="66" s="1"/>
  <c r="VX115" i="66"/>
  <c r="VX130" i="66" s="1"/>
  <c r="VX135" i="66" s="1"/>
  <c r="CJ115" i="66"/>
  <c r="CJ130" i="66" s="1"/>
  <c r="CJ132" i="66" s="1"/>
  <c r="GN115" i="66"/>
  <c r="GN130" i="66" s="1"/>
  <c r="GN135" i="66" s="1"/>
  <c r="TA115" i="66"/>
  <c r="TA130" i="66" s="1"/>
  <c r="TA132" i="66" s="1"/>
  <c r="TC133" i="66" s="1"/>
  <c r="KK115" i="66"/>
  <c r="KK130" i="66" s="1"/>
  <c r="KK132" i="66" s="1"/>
  <c r="KM133" i="66" s="1"/>
  <c r="OK115" i="66"/>
  <c r="OK130" i="66" s="1"/>
  <c r="ER115" i="66"/>
  <c r="ER130" i="66" s="1"/>
  <c r="ER135" i="66" s="1"/>
  <c r="DX115" i="66"/>
  <c r="DX130" i="66" s="1"/>
  <c r="DX135" i="66" s="1"/>
  <c r="YX115" i="66"/>
  <c r="YX130" i="66" s="1"/>
  <c r="YX135" i="66" s="1"/>
  <c r="MS115" i="66"/>
  <c r="MS130" i="66" s="1"/>
  <c r="AK115" i="66"/>
  <c r="AK130" i="66" s="1"/>
  <c r="E115" i="66"/>
  <c r="E130" i="66" s="1"/>
  <c r="E132" i="66" s="1"/>
  <c r="F133" i="66" s="1"/>
  <c r="XV115" i="66"/>
  <c r="XV130" i="66" s="1"/>
  <c r="XV135" i="66" s="1"/>
  <c r="FZ115" i="66"/>
  <c r="FZ130" i="66" s="1"/>
  <c r="FZ135" i="66" s="1"/>
  <c r="L115" i="66"/>
  <c r="L130" i="66" s="1"/>
  <c r="RQ115" i="66"/>
  <c r="RQ130" i="66" s="1"/>
  <c r="Z115" i="66"/>
  <c r="Z130" i="66" s="1"/>
  <c r="Z135" i="66" s="1"/>
  <c r="C142" i="66" s="1"/>
  <c r="HA115" i="66"/>
  <c r="HA130" i="66" s="1"/>
  <c r="ED115" i="66"/>
  <c r="ED130" i="66" s="1"/>
  <c r="ED135" i="66" s="1"/>
  <c r="LT115" i="66"/>
  <c r="LT130" i="66" s="1"/>
  <c r="LT132" i="66" s="1"/>
  <c r="LV133" i="66" s="1"/>
  <c r="BM115" i="66"/>
  <c r="BM130" i="66" s="1"/>
  <c r="AAE115" i="66"/>
  <c r="AAE130" i="66" s="1"/>
  <c r="TU115" i="66"/>
  <c r="TU130" i="66" s="1"/>
  <c r="DY115" i="66"/>
  <c r="DY130" i="66" s="1"/>
  <c r="DY132" i="66" s="1"/>
  <c r="EA133" i="66" s="1"/>
  <c r="OA115" i="66"/>
  <c r="OA130" i="66" s="1"/>
  <c r="OA135" i="66" s="1"/>
  <c r="P115" i="66"/>
  <c r="P130" i="66" s="1"/>
  <c r="IO115" i="66"/>
  <c r="IO130" i="66" s="1"/>
  <c r="IO132" i="66" s="1"/>
  <c r="IQ133" i="66" s="1"/>
  <c r="OE115" i="66"/>
  <c r="OE130" i="66" s="1"/>
  <c r="OE132" i="66" s="1"/>
  <c r="OG133" i="66" s="1"/>
  <c r="XA115" i="66"/>
  <c r="XA130" i="66" s="1"/>
  <c r="AAW115" i="66"/>
  <c r="AAW130" i="66" s="1"/>
  <c r="AAW132" i="66" s="1"/>
  <c r="AAY133" i="66" s="1"/>
  <c r="NC115" i="66"/>
  <c r="NC130" i="66" s="1"/>
  <c r="NC132" i="66" s="1"/>
  <c r="NE133" i="66" s="1"/>
  <c r="OI115" i="66"/>
  <c r="OI130" i="66" s="1"/>
  <c r="UW115" i="66"/>
  <c r="UW130" i="66" s="1"/>
  <c r="YI115" i="66"/>
  <c r="YI130" i="66" s="1"/>
  <c r="BF115" i="66"/>
  <c r="BF130" i="66" s="1"/>
  <c r="FF115" i="66"/>
  <c r="FF130" i="66" s="1"/>
  <c r="FF135" i="66" s="1"/>
  <c r="CT115" i="66"/>
  <c r="CT130" i="66" s="1"/>
  <c r="LA115" i="66"/>
  <c r="LA130" i="66" s="1"/>
  <c r="LA132" i="66" s="1"/>
  <c r="JI115" i="66"/>
  <c r="JI130" i="66" s="1"/>
  <c r="JI132" i="66" s="1"/>
  <c r="JK133" i="66" s="1"/>
  <c r="ABH115" i="66"/>
  <c r="ABH130" i="66" s="1"/>
  <c r="ABH135" i="66" s="1"/>
  <c r="HT115" i="66"/>
  <c r="HT130" i="66" s="1"/>
  <c r="HT132" i="66" s="1"/>
  <c r="IM115" i="66"/>
  <c r="IM130" i="66" s="1"/>
  <c r="JQ115" i="66"/>
  <c r="JQ130" i="66" s="1"/>
  <c r="JQ132" i="66" s="1"/>
  <c r="HY115" i="66"/>
  <c r="HY130" i="66" s="1"/>
  <c r="AAF115" i="66"/>
  <c r="AAF130" i="66" s="1"/>
  <c r="AAF135" i="66" s="1"/>
  <c r="YZ115" i="66"/>
  <c r="YZ130" i="66" s="1"/>
  <c r="YZ132" i="66" s="1"/>
  <c r="ZB133" i="66" s="1"/>
  <c r="NX115" i="66"/>
  <c r="NX130" i="66" s="1"/>
  <c r="NX132" i="66" s="1"/>
  <c r="NZ133" i="66" s="1"/>
  <c r="AF115" i="66"/>
  <c r="AF130" i="66" s="1"/>
  <c r="AF132" i="66" s="1"/>
  <c r="DF115" i="66"/>
  <c r="DF130" i="66" s="1"/>
  <c r="DF132" i="66" s="1"/>
  <c r="UV115" i="66"/>
  <c r="UV130" i="66" s="1"/>
  <c r="UV135" i="66" s="1"/>
  <c r="UF115" i="66"/>
  <c r="UF130" i="66" s="1"/>
  <c r="UF135" i="66" s="1"/>
  <c r="OR115" i="66"/>
  <c r="OR130" i="66" s="1"/>
  <c r="OR135" i="66" s="1"/>
  <c r="OB115" i="66"/>
  <c r="OB130" i="66" s="1"/>
  <c r="OB135" i="66" s="1"/>
  <c r="IN115" i="66"/>
  <c r="IN130" i="66" s="1"/>
  <c r="IN132" i="66" s="1"/>
  <c r="IP133" i="66" s="1"/>
  <c r="FR115" i="66"/>
  <c r="FR130" i="66" s="1"/>
  <c r="FR135" i="66" s="1"/>
  <c r="YP115" i="66"/>
  <c r="YP130" i="66" s="1"/>
  <c r="YP135" i="66" s="1"/>
  <c r="CL115" i="66"/>
  <c r="CL130" i="66" s="1"/>
  <c r="NG115" i="66"/>
  <c r="NG130" i="66" s="1"/>
  <c r="PS115" i="66"/>
  <c r="PS130" i="66" s="1"/>
  <c r="VK115" i="66"/>
  <c r="VK130" i="66" s="1"/>
  <c r="XZ115" i="66"/>
  <c r="XZ130" i="66" s="1"/>
  <c r="XZ135" i="66" s="1"/>
  <c r="XJ115" i="66"/>
  <c r="XJ130" i="66" s="1"/>
  <c r="XJ132" i="66" s="1"/>
  <c r="PE115" i="66"/>
  <c r="PE130" i="66" s="1"/>
  <c r="SX115" i="66"/>
  <c r="SX130" i="66" s="1"/>
  <c r="SX135" i="66" s="1"/>
  <c r="ND115" i="66"/>
  <c r="ND130" i="66" s="1"/>
  <c r="ND132" i="66" s="1"/>
  <c r="KR115" i="66"/>
  <c r="KR130" i="66" s="1"/>
  <c r="KR132" i="66" s="1"/>
  <c r="KT133" i="66" s="1"/>
  <c r="OQ115" i="66"/>
  <c r="OQ130" i="66" s="1"/>
  <c r="BG115" i="66"/>
  <c r="BG130" i="66" s="1"/>
  <c r="BG132" i="66" s="1"/>
  <c r="BI133" i="66" s="1"/>
  <c r="XK115" i="66"/>
  <c r="XK130" i="66" s="1"/>
  <c r="XK132" i="66" s="1"/>
  <c r="ACE115" i="66"/>
  <c r="ACE130" i="66" s="1"/>
  <c r="ACE132" i="66" s="1"/>
  <c r="ACG133" i="66" s="1"/>
  <c r="RN115" i="66"/>
  <c r="RN130" i="66" s="1"/>
  <c r="RN135" i="66" s="1"/>
  <c r="BH115" i="66"/>
  <c r="BH130" i="66" s="1"/>
  <c r="BH132" i="66" s="1"/>
  <c r="AR115" i="66"/>
  <c r="AR130" i="66" s="1"/>
  <c r="LJ115" i="66"/>
  <c r="LJ130" i="66" s="1"/>
  <c r="LJ135" i="66" s="1"/>
  <c r="ES115" i="66"/>
  <c r="ES130" i="66" s="1"/>
  <c r="WZ115" i="66"/>
  <c r="WZ130" i="66" s="1"/>
  <c r="WZ135" i="66" s="1"/>
  <c r="VT115" i="66"/>
  <c r="VT130" i="66" s="1"/>
  <c r="VT132" i="66" s="1"/>
  <c r="VV133" i="66" s="1"/>
  <c r="RV115" i="66"/>
  <c r="RV130" i="66" s="1"/>
  <c r="RV135" i="66" s="1"/>
  <c r="BW115" i="66"/>
  <c r="BW130" i="66" s="1"/>
  <c r="HQ115" i="66"/>
  <c r="HQ130" i="66" s="1"/>
  <c r="ABR115" i="66"/>
  <c r="ABR130" i="66" s="1"/>
  <c r="ABR132" i="66" s="1"/>
  <c r="PT115" i="66"/>
  <c r="PT130" i="66" s="1"/>
  <c r="PT135" i="66" s="1"/>
  <c r="WA115" i="66"/>
  <c r="WA130" i="66" s="1"/>
  <c r="WA132" i="66" s="1"/>
  <c r="ABM115" i="66"/>
  <c r="ABM130" i="66" s="1"/>
  <c r="AAI115" i="66"/>
  <c r="AAI130" i="66" s="1"/>
  <c r="AAI132" i="66" s="1"/>
  <c r="VW115" i="66"/>
  <c r="VW130" i="66" s="1"/>
  <c r="GZ115" i="66"/>
  <c r="GZ130" i="66" s="1"/>
  <c r="PP115" i="66"/>
  <c r="PP130" i="66" s="1"/>
  <c r="DN115" i="66"/>
  <c r="DN130" i="66" s="1"/>
  <c r="YJ115" i="66"/>
  <c r="YJ130" i="66" s="1"/>
  <c r="YJ135" i="66" s="1"/>
  <c r="VI115" i="66"/>
  <c r="VI130" i="66" s="1"/>
  <c r="HM115" i="66"/>
  <c r="HM130" i="66" s="1"/>
  <c r="HM132" i="66" s="1"/>
  <c r="JY115" i="66"/>
  <c r="JY130" i="66" s="1"/>
  <c r="JY132" i="66" s="1"/>
  <c r="U115" i="66"/>
  <c r="U130" i="66" s="1"/>
  <c r="GO115" i="66"/>
  <c r="GO130" i="66" s="1"/>
  <c r="LR115" i="66"/>
  <c r="LR130" i="66" s="1"/>
  <c r="LR135" i="66" s="1"/>
  <c r="OL115" i="66"/>
  <c r="OL130" i="66" s="1"/>
  <c r="OL132" i="66" s="1"/>
  <c r="ON133" i="66" s="1"/>
  <c r="LY115" i="66"/>
  <c r="LY130" i="66" s="1"/>
  <c r="DV115" i="66"/>
  <c r="DV130" i="66" s="1"/>
  <c r="DV135" i="66" s="1"/>
  <c r="ZZ115" i="66"/>
  <c r="ZZ130" i="66" s="1"/>
  <c r="ZZ135" i="66" s="1"/>
  <c r="VA115" i="66"/>
  <c r="VA130" i="66" s="1"/>
  <c r="SO115" i="66"/>
  <c r="SO130" i="66" s="1"/>
  <c r="SO132" i="66" s="1"/>
  <c r="DM115" i="66"/>
  <c r="DM130" i="66" s="1"/>
  <c r="CG115" i="66"/>
  <c r="CG130" i="66" s="1"/>
  <c r="UN115" i="66"/>
  <c r="UN130" i="66" s="1"/>
  <c r="UN135" i="66" s="1"/>
  <c r="GV115" i="66"/>
  <c r="GV130" i="66" s="1"/>
  <c r="GV135" i="66" s="1"/>
  <c r="US115" i="66"/>
  <c r="US130" i="66" s="1"/>
  <c r="US132" i="66" s="1"/>
  <c r="CW115" i="66"/>
  <c r="CW130" i="66" s="1"/>
  <c r="CW132" i="66" s="1"/>
  <c r="CY133" i="66" s="1"/>
  <c r="BQ115" i="66"/>
  <c r="BQ130" i="66" s="1"/>
  <c r="TX115" i="66"/>
  <c r="TX130" i="66" s="1"/>
  <c r="SR115" i="66"/>
  <c r="SR130" i="66" s="1"/>
  <c r="SR135" i="66" s="1"/>
  <c r="IR115" i="66"/>
  <c r="IR130" i="66" s="1"/>
  <c r="IR135" i="66" s="1"/>
  <c r="ST115" i="66"/>
  <c r="ST130" i="66" s="1"/>
  <c r="ST132" i="66" s="1"/>
  <c r="SV133" i="66" s="1"/>
  <c r="RS115" i="66"/>
  <c r="RS130" i="66" s="1"/>
  <c r="RS132" i="66" s="1"/>
  <c r="SV115" i="66"/>
  <c r="SV130" i="66" s="1"/>
  <c r="RP115" i="66"/>
  <c r="RP130" i="66" s="1"/>
  <c r="RP135" i="66" s="1"/>
  <c r="IB115" i="66"/>
  <c r="IB130" i="66" s="1"/>
  <c r="HD115" i="66"/>
  <c r="HD130" i="66" s="1"/>
  <c r="HD135" i="66" s="1"/>
  <c r="AV115" i="66"/>
  <c r="AV130" i="66" s="1"/>
  <c r="WG115" i="66"/>
  <c r="WG130" i="66" s="1"/>
  <c r="WG132" i="66" s="1"/>
  <c r="WI133" i="66" s="1"/>
  <c r="AX115" i="66"/>
  <c r="AX130" i="66" s="1"/>
  <c r="ABP115" i="66"/>
  <c r="ABP130" i="66" s="1"/>
  <c r="ABP135" i="66" s="1"/>
  <c r="GD115" i="66"/>
  <c r="GD130" i="66" s="1"/>
  <c r="GD132" i="66" s="1"/>
  <c r="AP115" i="66"/>
  <c r="AP130" i="66" s="1"/>
  <c r="TM115" i="66"/>
  <c r="TM130" i="66" s="1"/>
  <c r="NY115" i="66"/>
  <c r="NY130" i="66" s="1"/>
  <c r="NY132" i="66" s="1"/>
  <c r="NI115" i="66"/>
  <c r="NI130" i="66" s="1"/>
  <c r="KZ115" i="66"/>
  <c r="KZ130" i="66" s="1"/>
  <c r="KZ132" i="66" s="1"/>
  <c r="ID115" i="66"/>
  <c r="ID130" i="66" s="1"/>
  <c r="ID135" i="66" s="1"/>
  <c r="WE115" i="66"/>
  <c r="WE130" i="66" s="1"/>
  <c r="ZW115" i="66"/>
  <c r="ZW130" i="66" s="1"/>
  <c r="AE115" i="66"/>
  <c r="AE130" i="66" s="1"/>
  <c r="AE132" i="66" s="1"/>
  <c r="AG133" i="66" s="1"/>
  <c r="DG115" i="66"/>
  <c r="DG130" i="66" s="1"/>
  <c r="ZK115" i="66"/>
  <c r="ZK130" i="66" s="1"/>
  <c r="TL115" i="66"/>
  <c r="TL130" i="66" s="1"/>
  <c r="TL135" i="66" s="1"/>
  <c r="IE115" i="66"/>
  <c r="IE130" i="66" s="1"/>
  <c r="VM115" i="66"/>
  <c r="VM130" i="66" s="1"/>
  <c r="VM132" i="66" s="1"/>
  <c r="MC115" i="66"/>
  <c r="MC130" i="66" s="1"/>
  <c r="MC132" i="66" s="1"/>
  <c r="IF115" i="66"/>
  <c r="IF130" i="66" s="1"/>
  <c r="IF135" i="66" s="1"/>
  <c r="NH115" i="66"/>
  <c r="NH130" i="66" s="1"/>
  <c r="NH135" i="66" s="1"/>
  <c r="H115" i="66"/>
  <c r="H130" i="66" s="1"/>
  <c r="KE115" i="66"/>
  <c r="KE130" i="66" s="1"/>
  <c r="KE132" i="66" s="1"/>
  <c r="AM115" i="66"/>
  <c r="AM130" i="66" s="1"/>
  <c r="AM132" i="66" s="1"/>
  <c r="ABQ115" i="66"/>
  <c r="ABQ130" i="66" s="1"/>
  <c r="ABQ132" i="66" s="1"/>
  <c r="ABS133" i="66" s="1"/>
  <c r="MA115" i="66"/>
  <c r="MA130" i="66" s="1"/>
  <c r="MA132" i="66" s="1"/>
  <c r="MC133" i="66" s="1"/>
  <c r="EU115" i="66"/>
  <c r="EU130" i="66" s="1"/>
  <c r="EU132" i="66" s="1"/>
  <c r="GG115" i="66"/>
  <c r="GG130" i="66" s="1"/>
  <c r="IY115" i="66"/>
  <c r="IY130" i="66" s="1"/>
  <c r="ZO115" i="66"/>
  <c r="ZO130" i="66" s="1"/>
  <c r="ZO132" i="66" s="1"/>
  <c r="FY115" i="66"/>
  <c r="FY130" i="66" s="1"/>
  <c r="RB115" i="66"/>
  <c r="RB130" i="66" s="1"/>
  <c r="RB135" i="66" s="1"/>
  <c r="MQ115" i="66"/>
  <c r="MQ130" i="66" s="1"/>
  <c r="MQ132" i="66" s="1"/>
  <c r="QM115" i="66"/>
  <c r="QM130" i="66" s="1"/>
  <c r="IA115" i="66"/>
  <c r="IA130" i="66" s="1"/>
  <c r="IA132" i="66" s="1"/>
  <c r="AAZ115" i="66"/>
  <c r="AAZ130" i="66" s="1"/>
  <c r="AAZ135" i="66" s="1"/>
  <c r="BU115" i="66"/>
  <c r="BU130" i="66" s="1"/>
  <c r="BU132" i="66" s="1"/>
  <c r="BW133" i="66" s="1"/>
  <c r="RR115" i="66"/>
  <c r="RR130" i="66" s="1"/>
  <c r="RR132" i="66" s="1"/>
  <c r="RT133" i="66" s="1"/>
  <c r="XL115" i="66"/>
  <c r="XL130" i="66" s="1"/>
  <c r="XL135" i="66" s="1"/>
  <c r="DE115" i="66"/>
  <c r="DE130" i="66" s="1"/>
  <c r="DE132" i="66" s="1"/>
  <c r="TD115" i="66"/>
  <c r="TD130" i="66" s="1"/>
  <c r="TD135" i="66" s="1"/>
  <c r="NJ115" i="66"/>
  <c r="NJ130" i="66" s="1"/>
  <c r="NJ132" i="66" s="1"/>
  <c r="NL133" i="66" s="1"/>
  <c r="PY115" i="66"/>
  <c r="PY130" i="66" s="1"/>
  <c r="HZ115" i="66"/>
  <c r="HZ130" i="66" s="1"/>
  <c r="HZ132" i="66" s="1"/>
  <c r="IB133" i="66" s="1"/>
  <c r="PO115" i="66"/>
  <c r="PO130" i="66" s="1"/>
  <c r="PO132" i="66" s="1"/>
  <c r="AB115" i="66"/>
  <c r="AB130" i="66" s="1"/>
  <c r="AAJ115" i="66"/>
  <c r="AAJ130" i="66" s="1"/>
  <c r="JJ115" i="66"/>
  <c r="JJ130" i="66" s="1"/>
  <c r="JJ132" i="66" s="1"/>
  <c r="N115" i="66"/>
  <c r="N130" i="66" s="1"/>
  <c r="KV115" i="66"/>
  <c r="KV130" i="66" s="1"/>
  <c r="KV135" i="66" s="1"/>
  <c r="JH115" i="66"/>
  <c r="JH130" i="66" s="1"/>
  <c r="JH135" i="66" s="1"/>
  <c r="QT115" i="66"/>
  <c r="QT130" i="66" s="1"/>
  <c r="QT135" i="66" s="1"/>
  <c r="BP115" i="66"/>
  <c r="BP130" i="66" s="1"/>
  <c r="BP132" i="66" s="1"/>
  <c r="GH115" i="66"/>
  <c r="GH130" i="66" s="1"/>
  <c r="GH135" i="66" s="1"/>
  <c r="ZL115" i="66"/>
  <c r="ZL130" i="66" s="1"/>
  <c r="ZL135" i="66" s="1"/>
  <c r="YF115" i="66"/>
  <c r="YF130" i="66" s="1"/>
  <c r="XY115" i="66"/>
  <c r="XY130" i="66" s="1"/>
  <c r="OC115" i="66"/>
  <c r="OC130" i="66" s="1"/>
  <c r="IJ115" i="66"/>
  <c r="IJ130" i="66" s="1"/>
  <c r="IJ135" i="66" s="1"/>
  <c r="OJ115" i="66"/>
  <c r="OJ130" i="66" s="1"/>
  <c r="OJ135" i="66" s="1"/>
  <c r="AAX115" i="66"/>
  <c r="AAX130" i="66" s="1"/>
  <c r="MN115" i="66"/>
  <c r="MN130" i="66" s="1"/>
  <c r="MN135" i="66" s="1"/>
  <c r="LH115" i="66"/>
  <c r="LH130" i="66" s="1"/>
  <c r="DT115" i="66"/>
  <c r="DT130" i="66" s="1"/>
  <c r="DT132" i="66" s="1"/>
  <c r="DD115" i="66"/>
  <c r="DD130" i="66" s="1"/>
  <c r="DD132" i="66" s="1"/>
  <c r="DF133" i="66" s="1"/>
  <c r="VF115" i="66"/>
  <c r="VF130" i="66" s="1"/>
  <c r="VF132" i="66" s="1"/>
  <c r="KG115" i="66"/>
  <c r="KG130" i="66" s="1"/>
  <c r="BE115" i="66"/>
  <c r="BE130" i="66" s="1"/>
  <c r="GX115" i="66"/>
  <c r="GX130" i="66" s="1"/>
  <c r="GX132" i="66" s="1"/>
  <c r="GZ133" i="66" s="1"/>
  <c r="MD115" i="66"/>
  <c r="MD130" i="66" s="1"/>
  <c r="MD135" i="66" s="1"/>
  <c r="GP115" i="66"/>
  <c r="GP130" i="66" s="1"/>
  <c r="GP135" i="66" s="1"/>
  <c r="ZM115" i="66"/>
  <c r="ZM130" i="66" s="1"/>
  <c r="ZM132" i="66" s="1"/>
  <c r="TY115" i="66"/>
  <c r="TY130" i="66" s="1"/>
  <c r="TI115" i="66"/>
  <c r="TI130" i="66" s="1"/>
  <c r="TI132" i="66" s="1"/>
  <c r="PK115" i="66"/>
  <c r="PK130" i="66" s="1"/>
  <c r="KI115" i="66"/>
  <c r="KI130" i="66" s="1"/>
  <c r="QU115" i="66"/>
  <c r="QU130" i="66" s="1"/>
  <c r="TG115" i="66"/>
  <c r="TG130" i="66" s="1"/>
  <c r="CE115" i="66"/>
  <c r="CE130" i="66" s="1"/>
  <c r="CU115" i="66"/>
  <c r="CU130" i="66" s="1"/>
  <c r="YY115" i="66"/>
  <c r="YY130" i="66" s="1"/>
  <c r="YY132" i="66" s="1"/>
  <c r="ZA133" i="66" s="1"/>
  <c r="VE115" i="66"/>
  <c r="VE130" i="66" s="1"/>
  <c r="VE132" i="66" s="1"/>
  <c r="VG133" i="66" s="1"/>
  <c r="IW115" i="66"/>
  <c r="IW130" i="66" s="1"/>
  <c r="IW132" i="66" s="1"/>
  <c r="KM115" i="66"/>
  <c r="KM130" i="66" s="1"/>
  <c r="KM132" i="66" s="1"/>
  <c r="MY115" i="66"/>
  <c r="MY130" i="66" s="1"/>
  <c r="YM115" i="66"/>
  <c r="YM130" i="66" s="1"/>
  <c r="YM132" i="66" s="1"/>
  <c r="EI115" i="66"/>
  <c r="EI130" i="66" s="1"/>
  <c r="EE115" i="66"/>
  <c r="EE130" i="66" s="1"/>
  <c r="KQ115" i="66"/>
  <c r="KQ130" i="66" s="1"/>
  <c r="ABG115" i="66"/>
  <c r="ABG130" i="66" s="1"/>
  <c r="QL115" i="66"/>
  <c r="QL130" i="66" s="1"/>
  <c r="QL135" i="66" s="1"/>
  <c r="KA115" i="66"/>
  <c r="KA130" i="66" s="1"/>
  <c r="YQ115" i="66"/>
  <c r="YQ130" i="66" s="1"/>
  <c r="KL115" i="66"/>
  <c r="KL130" i="66" s="1"/>
  <c r="KL132" i="66" s="1"/>
  <c r="LW115" i="66"/>
  <c r="LW130" i="66" s="1"/>
  <c r="DO115" i="66"/>
  <c r="DO130" i="66" s="1"/>
  <c r="WF115" i="66"/>
  <c r="WF130" i="66" s="1"/>
  <c r="WF135" i="66" s="1"/>
  <c r="AJ115" i="66"/>
  <c r="AJ130" i="66" s="1"/>
  <c r="GF115" i="66"/>
  <c r="GF130" i="66" s="1"/>
  <c r="GF135" i="66" s="1"/>
  <c r="AO115" i="66"/>
  <c r="AO130" i="66" s="1"/>
  <c r="TS115" i="66"/>
  <c r="TS130" i="66" s="1"/>
  <c r="HN115" i="66"/>
  <c r="HN130" i="66" s="1"/>
  <c r="NV115" i="66"/>
  <c r="NV130" i="66" s="1"/>
  <c r="NV135" i="66" s="1"/>
  <c r="VD115" i="66"/>
  <c r="VD130" i="66" s="1"/>
  <c r="VD135" i="66" s="1"/>
  <c r="HP115" i="66"/>
  <c r="HP130" i="66" s="1"/>
  <c r="HP135" i="66" s="1"/>
  <c r="II115" i="66"/>
  <c r="II130" i="66" s="1"/>
  <c r="II132" i="66" s="1"/>
  <c r="HE115" i="66"/>
  <c r="HE130" i="66" s="1"/>
  <c r="HE132" i="66" s="1"/>
  <c r="HG133" i="66" s="1"/>
  <c r="SM115" i="66"/>
  <c r="SM130" i="66" s="1"/>
  <c r="SM132" i="66" s="1"/>
  <c r="SO133" i="66" s="1"/>
  <c r="UY115" i="66"/>
  <c r="UY130" i="66" s="1"/>
  <c r="UY132" i="66" s="1"/>
  <c r="GU115" i="66"/>
  <c r="GU130" i="66" s="1"/>
  <c r="JG115" i="66"/>
  <c r="JG130" i="66" s="1"/>
  <c r="UU115" i="66"/>
  <c r="UU130" i="66" s="1"/>
  <c r="FK115" i="66"/>
  <c r="FK130" i="66" s="1"/>
  <c r="QN115" i="66"/>
  <c r="QN130" i="66" s="1"/>
  <c r="QN135" i="66" s="1"/>
  <c r="BT115" i="66"/>
  <c r="BT130" i="66" s="1"/>
  <c r="AN115" i="66"/>
  <c r="AN130" i="66" s="1"/>
  <c r="AN135" i="66" s="1"/>
  <c r="C143" i="66" s="1"/>
  <c r="ACB115" i="66"/>
  <c r="ACB130" i="66" s="1"/>
  <c r="ACB135" i="66" s="1"/>
  <c r="XD115" i="66"/>
  <c r="XD130" i="66" s="1"/>
  <c r="XD138" i="66" s="1"/>
  <c r="CV115" i="66"/>
  <c r="CV130" i="66" s="1"/>
  <c r="W115" i="66"/>
  <c r="W130" i="66" s="1"/>
  <c r="W135" i="66" s="1"/>
  <c r="C141" i="66" s="1"/>
  <c r="WW115" i="66"/>
  <c r="WW130" i="66" s="1"/>
  <c r="WW132" i="66" s="1"/>
  <c r="QZ115" i="66"/>
  <c r="QZ130" i="66" s="1"/>
  <c r="QZ135" i="66" s="1"/>
  <c r="ON115" i="66"/>
  <c r="ON130" i="66" s="1"/>
  <c r="ON138" i="66" s="1"/>
  <c r="X115" i="66"/>
  <c r="X130" i="66" s="1"/>
  <c r="X132" i="66" s="1"/>
  <c r="Z133" i="66" s="1"/>
  <c r="VR115" i="66"/>
  <c r="VR130" i="66" s="1"/>
  <c r="VR135" i="66" s="1"/>
  <c r="QV115" i="66"/>
  <c r="QV130" i="66" s="1"/>
  <c r="QV135" i="66" s="1"/>
  <c r="Y115" i="66"/>
  <c r="Y130" i="66" s="1"/>
  <c r="Y132" i="66" s="1"/>
  <c r="TB115" i="66"/>
  <c r="TB130" i="66" s="1"/>
  <c r="TB132" i="66" s="1"/>
  <c r="GT115" i="66"/>
  <c r="GT130" i="66" s="1"/>
  <c r="GT135" i="66" s="1"/>
  <c r="QD115" i="66"/>
  <c r="QD130" i="66" s="1"/>
  <c r="FB115" i="66"/>
  <c r="FB130" i="66" s="1"/>
  <c r="FB132" i="66" s="1"/>
  <c r="NM115" i="66"/>
  <c r="NM130" i="66" s="1"/>
  <c r="GK115" i="66"/>
  <c r="GK130" i="66" s="1"/>
  <c r="GK132" i="66" s="1"/>
  <c r="FU115" i="66"/>
  <c r="FU130" i="66" s="1"/>
  <c r="OO115" i="66"/>
  <c r="OO130" i="66" s="1"/>
  <c r="OO135" i="66" s="1"/>
  <c r="IL115" i="66"/>
  <c r="IL130" i="66" s="1"/>
  <c r="IL135" i="66" s="1"/>
  <c r="NW115" i="66"/>
  <c r="NW130" i="66" s="1"/>
  <c r="QI115" i="66"/>
  <c r="QI130" i="66" s="1"/>
  <c r="QI132" i="66" s="1"/>
  <c r="QK133" i="66" s="1"/>
  <c r="TR115" i="66"/>
  <c r="TR130" i="66" s="1"/>
  <c r="TR135" i="66" s="1"/>
  <c r="OD115" i="66"/>
  <c r="OD130" i="66" s="1"/>
  <c r="OD135" i="66" s="1"/>
  <c r="NN115" i="66"/>
  <c r="NN130" i="66" s="1"/>
  <c r="NN135" i="66" s="1"/>
  <c r="DH115" i="66"/>
  <c r="DH130" i="66" s="1"/>
  <c r="YS115" i="66"/>
  <c r="YS130" i="66" s="1"/>
  <c r="YS132" i="66" s="1"/>
  <c r="OY115" i="66"/>
  <c r="OY130" i="66" s="1"/>
  <c r="RK115" i="66"/>
  <c r="RK130" i="66" s="1"/>
  <c r="RK132" i="66" s="1"/>
  <c r="RM133" i="66" s="1"/>
  <c r="AU115" i="66"/>
  <c r="AU130" i="66" s="1"/>
  <c r="AU132" i="66" s="1"/>
  <c r="DW115" i="66"/>
  <c r="DW130" i="66" s="1"/>
  <c r="AAA115" i="66"/>
  <c r="AAA130" i="66" s="1"/>
  <c r="AAA132" i="66" s="1"/>
  <c r="AAC133" i="66" s="1"/>
  <c r="IQ115" i="66"/>
  <c r="IQ130" i="66" s="1"/>
  <c r="EB115" i="66"/>
  <c r="EB130" i="66" s="1"/>
  <c r="EB135" i="66" s="1"/>
  <c r="QA115" i="66"/>
  <c r="QA130" i="66" s="1"/>
  <c r="FO115" i="66"/>
  <c r="FO130" i="66" s="1"/>
  <c r="FO132" i="66" s="1"/>
  <c r="FQ133" i="66" s="1"/>
  <c r="AAP115" i="66"/>
  <c r="AAP130" i="66" s="1"/>
  <c r="AAP132" i="66" s="1"/>
  <c r="TF115" i="66"/>
  <c r="TF130" i="66" s="1"/>
  <c r="TF135" i="66" s="1"/>
  <c r="RG115" i="66"/>
  <c r="RG130" i="66" s="1"/>
  <c r="ME115" i="66"/>
  <c r="ME130" i="66" s="1"/>
  <c r="RO115" i="66"/>
  <c r="RO130" i="66" s="1"/>
  <c r="ABF115" i="66"/>
  <c r="ABF130" i="66" s="1"/>
  <c r="ABF135" i="66" s="1"/>
  <c r="DI115" i="66"/>
  <c r="DI130" i="66" s="1"/>
  <c r="AAS115" i="66"/>
  <c r="AAS130" i="66" s="1"/>
  <c r="FN115" i="66"/>
  <c r="FN130" i="66" s="1"/>
  <c r="FN135" i="66" s="1"/>
  <c r="ZC115" i="66"/>
  <c r="ZC130" i="66" s="1"/>
  <c r="KU115" i="66"/>
  <c r="KU130" i="66" s="1"/>
  <c r="PI115" i="66"/>
  <c r="PI130" i="66" s="1"/>
  <c r="LC115" i="66"/>
  <c r="LC130" i="66" s="1"/>
  <c r="ACK115" i="66"/>
  <c r="ACK130" i="66" s="1"/>
  <c r="HF115" i="66"/>
  <c r="HF130" i="66" s="1"/>
  <c r="HF132" i="66" s="1"/>
  <c r="NZ115" i="66"/>
  <c r="NZ130" i="66" s="1"/>
  <c r="AAQ115" i="66"/>
  <c r="AAQ130" i="66" s="1"/>
  <c r="AAQ132" i="66" s="1"/>
  <c r="ABK115" i="66"/>
  <c r="ABK130" i="66" s="1"/>
  <c r="ABK132" i="66" s="1"/>
  <c r="QO115" i="66"/>
  <c r="QO130" i="66" s="1"/>
  <c r="UM115" i="66"/>
  <c r="UM130" i="66" s="1"/>
  <c r="WY115" i="66"/>
  <c r="WY130" i="66" s="1"/>
  <c r="GI115" i="66"/>
  <c r="GI130" i="66" s="1"/>
  <c r="IU115" i="66"/>
  <c r="IU130" i="66" s="1"/>
  <c r="IU132" i="66" s="1"/>
  <c r="IW133" i="66" s="1"/>
  <c r="LO115" i="66"/>
  <c r="LO130" i="66" s="1"/>
  <c r="LO132" i="66" s="1"/>
  <c r="RC115" i="66"/>
  <c r="RC130" i="66" s="1"/>
  <c r="YD115" i="66"/>
  <c r="YD130" i="66" s="1"/>
  <c r="YD132" i="66" s="1"/>
  <c r="YF133" i="66" s="1"/>
  <c r="VO115" i="66"/>
  <c r="VO130" i="66" s="1"/>
  <c r="YA115" i="66"/>
  <c r="YA130" i="66" s="1"/>
  <c r="MI115" i="66"/>
  <c r="MI130" i="66" s="1"/>
  <c r="MI132" i="66" s="1"/>
  <c r="OU115" i="66"/>
  <c r="OU130" i="66" s="1"/>
  <c r="OU132" i="66" s="1"/>
  <c r="ABS115" i="66"/>
  <c r="ABS130" i="66" s="1"/>
  <c r="ABS132" i="66" s="1"/>
  <c r="HG115" i="66"/>
  <c r="HG130" i="66" s="1"/>
  <c r="HG132" i="66" s="1"/>
  <c r="KN115" i="66"/>
  <c r="KN130" i="66" s="1"/>
  <c r="KN135" i="66" s="1"/>
  <c r="IZ115" i="66"/>
  <c r="IZ130" i="66" s="1"/>
  <c r="IZ135" i="66" s="1"/>
  <c r="HL115" i="66"/>
  <c r="HL130" i="66" s="1"/>
  <c r="HL132" i="66" s="1"/>
  <c r="HN133" i="66" s="1"/>
  <c r="AQ115" i="66"/>
  <c r="AQ130" i="66" s="1"/>
  <c r="DC115" i="66"/>
  <c r="DC130" i="66" s="1"/>
  <c r="ZG115" i="66"/>
  <c r="ZG130" i="66" s="1"/>
  <c r="ZG132" i="66" s="1"/>
  <c r="SI115" i="66"/>
  <c r="SI130" i="66" s="1"/>
  <c r="TE115" i="66"/>
  <c r="TE130" i="66" s="1"/>
  <c r="RJ115" i="66"/>
  <c r="RJ130" i="66" s="1"/>
  <c r="RJ135" i="66" s="1"/>
  <c r="RX115" i="66"/>
  <c r="RX130" i="66" s="1"/>
  <c r="RX135" i="66" s="1"/>
  <c r="MJ115" i="66"/>
  <c r="MJ130" i="66" s="1"/>
  <c r="KT115" i="66"/>
  <c r="KT130" i="66" s="1"/>
  <c r="R115" i="66"/>
  <c r="R130" i="66" s="1"/>
  <c r="R132" i="66" s="1"/>
  <c r="ABU115" i="66"/>
  <c r="ABU130" i="66" s="1"/>
  <c r="KJ115" i="66"/>
  <c r="KJ130" i="66" s="1"/>
  <c r="KJ135" i="66" s="1"/>
  <c r="DA115" i="66"/>
  <c r="DA130" i="66" s="1"/>
  <c r="ZQ115" i="66"/>
  <c r="ZQ130" i="66" s="1"/>
  <c r="UC115" i="66"/>
  <c r="UC130" i="66" s="1"/>
  <c r="UC132" i="66" s="1"/>
  <c r="UE133" i="66" s="1"/>
  <c r="ZR115" i="66"/>
  <c r="ZR130" i="66" s="1"/>
  <c r="ZR135" i="66" s="1"/>
  <c r="UD115" i="66"/>
  <c r="UD130" i="66" s="1"/>
  <c r="UD132" i="66" s="1"/>
  <c r="TN115" i="66"/>
  <c r="TN130" i="66" s="1"/>
  <c r="TN135" i="66" s="1"/>
  <c r="TW115" i="66"/>
  <c r="TW130" i="66" s="1"/>
  <c r="TW132" i="66" s="1"/>
  <c r="BC115" i="66"/>
  <c r="BC130" i="66" s="1"/>
  <c r="QY115" i="66"/>
  <c r="QY130" i="66" s="1"/>
  <c r="QY132" i="66" s="1"/>
  <c r="TK115" i="66"/>
  <c r="TK130" i="66" s="1"/>
  <c r="AI115" i="66"/>
  <c r="AI130" i="66" s="1"/>
  <c r="AY115" i="66"/>
  <c r="AY130" i="66" s="1"/>
  <c r="XC115" i="66"/>
  <c r="XC130" i="66" s="1"/>
  <c r="XC132" i="66" s="1"/>
  <c r="CF115" i="66"/>
  <c r="CF130" i="66" s="1"/>
  <c r="PD115" i="66"/>
  <c r="PD130" i="66" s="1"/>
  <c r="PD135" i="66" s="1"/>
  <c r="UL115" i="66"/>
  <c r="UL130" i="66" s="1"/>
  <c r="UL138" i="66" s="1"/>
  <c r="LV115" i="66"/>
  <c r="LV130" i="66" s="1"/>
  <c r="SZ115" i="66"/>
  <c r="SZ130" i="66" s="1"/>
  <c r="SZ135" i="66" s="1"/>
  <c r="NA115" i="66"/>
  <c r="NA130" i="66" s="1"/>
  <c r="SF115" i="66"/>
  <c r="SF130" i="66" s="1"/>
  <c r="SF132" i="66" s="1"/>
  <c r="SH133" i="66" s="1"/>
  <c r="KB115" i="66"/>
  <c r="KB130" i="66" s="1"/>
  <c r="KB135" i="66" s="1"/>
  <c r="XM115" i="66"/>
  <c r="XM130" i="66" s="1"/>
  <c r="NF115" i="66"/>
  <c r="NF130" i="66" s="1"/>
  <c r="NF135" i="66" s="1"/>
  <c r="JC115" i="66"/>
  <c r="JC130" i="66" s="1"/>
  <c r="JC132" i="66" s="1"/>
  <c r="PW115" i="66"/>
  <c r="PW130" i="66" s="1"/>
  <c r="PW132" i="66" s="1"/>
  <c r="K115" i="66"/>
  <c r="K130" i="66" s="1"/>
  <c r="K132" i="66" s="1"/>
  <c r="JX115" i="66"/>
  <c r="JX130" i="66" s="1"/>
  <c r="JX132" i="66" s="1"/>
  <c r="FX115" i="66"/>
  <c r="FX130" i="66" s="1"/>
  <c r="QH115" i="66"/>
  <c r="QH130" i="66" s="1"/>
  <c r="QH135" i="66" s="1"/>
  <c r="ACG115" i="66"/>
  <c r="ACG130" i="66" s="1"/>
  <c r="ACG132" i="66" s="1"/>
  <c r="PM115" i="66"/>
  <c r="PM130" i="66" s="1"/>
  <c r="BZ115" i="66"/>
  <c r="BZ130" i="66" s="1"/>
  <c r="BK115" i="66"/>
  <c r="BK130" i="66" s="1"/>
  <c r="RU115" i="66"/>
  <c r="RU130" i="66" s="1"/>
  <c r="OW115" i="66"/>
  <c r="OW130" i="66" s="1"/>
  <c r="ZS115" i="66"/>
  <c r="ZS130" i="66" s="1"/>
  <c r="UA115" i="66"/>
  <c r="UA130" i="66" s="1"/>
  <c r="WM115" i="66"/>
  <c r="WM130" i="66" s="1"/>
  <c r="DK115" i="66"/>
  <c r="DK130" i="66" s="1"/>
  <c r="DK132" i="66" s="1"/>
  <c r="DM133" i="66" s="1"/>
  <c r="FW115" i="66"/>
  <c r="FW130" i="66" s="1"/>
  <c r="FW132" i="66" s="1"/>
  <c r="ACA115" i="66"/>
  <c r="ACA130" i="66" s="1"/>
  <c r="AAL115" i="66"/>
  <c r="AAL130" i="66" s="1"/>
  <c r="AAL135" i="66" s="1"/>
  <c r="GA115" i="66"/>
  <c r="GA130" i="66" s="1"/>
  <c r="VC115" i="66"/>
  <c r="VC130" i="66" s="1"/>
  <c r="XO115" i="66"/>
  <c r="XO130" i="66" s="1"/>
  <c r="XO135" i="66" s="1"/>
  <c r="GY115" i="66"/>
  <c r="GY130" i="66" s="1"/>
  <c r="GY132" i="66" s="1"/>
  <c r="JK115" i="66"/>
  <c r="JK130" i="66" s="1"/>
  <c r="JK132" i="66" s="1"/>
  <c r="KY115" i="66"/>
  <c r="KY130" i="66" s="1"/>
  <c r="KY132" i="66" s="1"/>
  <c r="LA133" i="66" s="1"/>
  <c r="MU115" i="66"/>
  <c r="MU130" i="66" s="1"/>
  <c r="DP115" i="66"/>
  <c r="DP130" i="66" s="1"/>
  <c r="ACI115" i="66"/>
  <c r="ACI130" i="66" s="1"/>
  <c r="AAM115" i="66"/>
  <c r="AAM130" i="66" s="1"/>
  <c r="FC115" i="66"/>
  <c r="FC130" i="66" s="1"/>
  <c r="FC132" i="66" s="1"/>
  <c r="HO115" i="66"/>
  <c r="HO130" i="66" s="1"/>
  <c r="G115" i="66"/>
  <c r="G130" i="66" s="1"/>
  <c r="JS115" i="66"/>
  <c r="JS130" i="66" s="1"/>
  <c r="EZ115" i="66"/>
  <c r="EZ130" i="66" s="1"/>
  <c r="EZ135" i="66" s="1"/>
  <c r="CO115" i="66"/>
  <c r="CO130" i="66" s="1"/>
  <c r="BY115" i="66"/>
  <c r="BY130" i="66" s="1"/>
  <c r="ZT115" i="66"/>
  <c r="ZT130" i="66" s="1"/>
  <c r="ZT132" i="66" s="1"/>
  <c r="ZV133" i="66" s="1"/>
  <c r="PH115" i="66"/>
  <c r="PH130" i="66" s="1"/>
  <c r="PH132" i="66" s="1"/>
  <c r="JT115" i="66"/>
  <c r="JT130" i="66" s="1"/>
  <c r="JT135" i="66" s="1"/>
  <c r="C148" i="66" s="1"/>
  <c r="JD115" i="66"/>
  <c r="JD130" i="66" s="1"/>
  <c r="JD138" i="66" s="1"/>
  <c r="RW115" i="66"/>
  <c r="RW130" i="66" s="1"/>
  <c r="AA115" i="66"/>
  <c r="AA130" i="66" s="1"/>
  <c r="CH115" i="66"/>
  <c r="CH130" i="66" s="1"/>
  <c r="AAC115" i="66"/>
  <c r="AAC130" i="66" s="1"/>
  <c r="AAC132" i="66" s="1"/>
  <c r="PQ115" i="66"/>
  <c r="PQ130" i="66" s="1"/>
  <c r="KC115" i="66"/>
  <c r="KC130" i="66" s="1"/>
  <c r="JM115" i="66"/>
  <c r="JM130" i="66" s="1"/>
  <c r="JM135" i="66" s="1"/>
  <c r="C146" i="66" s="1"/>
  <c r="UO115" i="66"/>
  <c r="UO130" i="66" s="1"/>
  <c r="IT115" i="66"/>
  <c r="IT130" i="66" s="1"/>
  <c r="IT135" i="66" s="1"/>
  <c r="ZV115" i="66"/>
  <c r="ZV130" i="66" s="1"/>
  <c r="UH115" i="66"/>
  <c r="UH130" i="66" s="1"/>
  <c r="UH135" i="66" s="1"/>
  <c r="JV115" i="66"/>
  <c r="JV130" i="66" s="1"/>
  <c r="JV135" i="66" s="1"/>
  <c r="EH115" i="66"/>
  <c r="EH130" i="66" s="1"/>
  <c r="DR115" i="66"/>
  <c r="DR130" i="66" s="1"/>
  <c r="DR132" i="66" s="1"/>
  <c r="DT133" i="66" s="1"/>
  <c r="BN115" i="66"/>
  <c r="BN130" i="66" s="1"/>
  <c r="BN132" i="66" s="1"/>
  <c r="BP133" i="66" s="1"/>
  <c r="V115" i="66"/>
  <c r="V130" i="66" s="1"/>
  <c r="VZ115" i="66"/>
  <c r="VZ130" i="66" s="1"/>
  <c r="VZ132" i="66" s="1"/>
  <c r="WB133" i="66" s="1"/>
  <c r="CN115" i="66"/>
  <c r="CN130" i="66" s="1"/>
  <c r="XE115" i="66"/>
  <c r="XE130" i="66" s="1"/>
  <c r="PZ115" i="66"/>
  <c r="PZ130" i="66" s="1"/>
  <c r="PZ135" i="66" s="1"/>
  <c r="HI115" i="66"/>
  <c r="HI130" i="66" s="1"/>
  <c r="SD115" i="66"/>
  <c r="SD130" i="66" s="1"/>
  <c r="SD135" i="66" s="1"/>
  <c r="ABT115" i="66"/>
  <c r="ABT130" i="66" s="1"/>
  <c r="ABT135" i="66" s="1"/>
  <c r="UX115" i="66"/>
  <c r="UX130" i="66" s="1"/>
  <c r="UX132" i="66" s="1"/>
  <c r="UZ133" i="66" s="1"/>
  <c r="YV115" i="66"/>
  <c r="YV130" i="66" s="1"/>
  <c r="YV135" i="66" s="1"/>
  <c r="RD115" i="66"/>
  <c r="RD130" i="66" s="1"/>
  <c r="RD132" i="66" s="1"/>
  <c r="RF133" i="66" s="1"/>
  <c r="RI115" i="66"/>
  <c r="RI130" i="66" s="1"/>
  <c r="GR115" i="66"/>
  <c r="GR130" i="66" s="1"/>
  <c r="GR132" i="66" s="1"/>
  <c r="ABB115" i="66"/>
  <c r="ABB130" i="66" s="1"/>
  <c r="ABB135" i="66" s="1"/>
  <c r="YC115" i="66"/>
  <c r="YC130" i="66" s="1"/>
  <c r="SP115" i="66"/>
  <c r="SP130" i="66" s="1"/>
  <c r="SP135" i="66" s="1"/>
  <c r="XF115" i="66"/>
  <c r="XF130" i="66" s="1"/>
  <c r="XF135" i="66" s="1"/>
  <c r="LL115" i="66"/>
  <c r="LL130" i="66" s="1"/>
  <c r="LL135" i="66" s="1"/>
  <c r="D77" i="82"/>
  <c r="D106" i="82" s="1"/>
  <c r="D329" i="82"/>
  <c r="P237" i="82"/>
  <c r="P238" i="82" s="1"/>
  <c r="F179" i="82"/>
  <c r="K266" i="82"/>
  <c r="C195" i="82"/>
  <c r="C172" i="82"/>
  <c r="TX133" i="66" l="1"/>
  <c r="F77" i="82"/>
  <c r="F106" i="82" s="1"/>
  <c r="E77" i="82"/>
  <c r="E106" i="82" s="1"/>
  <c r="EO133" i="66"/>
  <c r="E252" i="82"/>
  <c r="E258" i="82" s="1"/>
  <c r="E251" i="82"/>
  <c r="E257" i="82" s="1"/>
  <c r="EA132" i="66"/>
  <c r="EA138" i="66"/>
  <c r="XY132" i="66"/>
  <c r="XY138" i="66"/>
  <c r="F332" i="82"/>
  <c r="DM132" i="66"/>
  <c r="DM138" i="66"/>
  <c r="BW132" i="66"/>
  <c r="BW138" i="66"/>
  <c r="F174" i="82"/>
  <c r="F175" i="82" s="1"/>
  <c r="F176" i="82" s="1"/>
  <c r="F251" i="82"/>
  <c r="F257" i="82" s="1"/>
  <c r="F252" i="82"/>
  <c r="F258" i="82" s="1"/>
  <c r="OG132" i="66"/>
  <c r="OG138" i="66"/>
  <c r="QK132" i="66"/>
  <c r="QK138" i="66"/>
  <c r="FQ132" i="66"/>
  <c r="FQ138" i="66"/>
  <c r="L132" i="66"/>
  <c r="L138" i="66"/>
  <c r="ZO133" i="66"/>
  <c r="D174" i="82"/>
  <c r="E332" i="82"/>
  <c r="D332" i="82"/>
  <c r="RM132" i="66"/>
  <c r="RM138" i="66"/>
  <c r="D251" i="82"/>
  <c r="D257" i="82" s="1"/>
  <c r="D252" i="82"/>
  <c r="D258" i="82" s="1"/>
  <c r="TJ136" i="66"/>
  <c r="TJ138" i="66" s="1"/>
  <c r="GS136" i="66"/>
  <c r="GS138" i="66" s="1"/>
  <c r="HE136" i="66"/>
  <c r="HE138" i="66" s="1"/>
  <c r="AAA136" i="66"/>
  <c r="AAA138" i="66" s="1"/>
  <c r="CW136" i="66"/>
  <c r="CW138" i="66" s="1"/>
  <c r="HF136" i="66"/>
  <c r="HF138" i="66" s="1"/>
  <c r="XE136" i="66"/>
  <c r="XE138" i="66" s="1"/>
  <c r="AAG136" i="66"/>
  <c r="AAG138" i="66" s="1"/>
  <c r="EP136" i="66"/>
  <c r="EP138" i="66" s="1"/>
  <c r="WJ136" i="66"/>
  <c r="WJ138" i="66" s="1"/>
  <c r="XC136" i="66"/>
  <c r="XC138" i="66" s="1"/>
  <c r="ND136" i="66"/>
  <c r="ND138" i="66" s="1"/>
  <c r="GM136" i="66"/>
  <c r="GM138" i="66" s="1"/>
  <c r="JH136" i="66"/>
  <c r="JH138" i="66" s="1"/>
  <c r="ES136" i="66"/>
  <c r="ES138" i="66" s="1"/>
  <c r="MJ136" i="66"/>
  <c r="MJ138" i="66" s="1"/>
  <c r="E136" i="66"/>
  <c r="E138" i="66" s="1"/>
  <c r="K136" i="66"/>
  <c r="K138" i="66" s="1"/>
  <c r="JF136" i="66"/>
  <c r="JF138" i="66" s="1"/>
  <c r="EW136" i="66"/>
  <c r="EW138" i="66" s="1"/>
  <c r="ABF136" i="66"/>
  <c r="ABF138" i="66" s="1"/>
  <c r="DK136" i="66"/>
  <c r="DK138" i="66" s="1"/>
  <c r="HO136" i="66"/>
  <c r="HO138" i="66" s="1"/>
  <c r="XB136" i="66"/>
  <c r="XB138" i="66" s="1"/>
  <c r="QF136" i="66"/>
  <c r="QF138" i="66" s="1"/>
  <c r="ABV136" i="66"/>
  <c r="ABV138" i="66" s="1"/>
  <c r="Z136" i="66"/>
  <c r="Z138" i="66" s="1"/>
  <c r="ACA136" i="66"/>
  <c r="ACA138" i="66" s="1"/>
  <c r="QG136" i="66"/>
  <c r="QG138" i="66" s="1"/>
  <c r="ER136" i="66"/>
  <c r="ER138" i="66" s="1"/>
  <c r="ZC136" i="66"/>
  <c r="ZC138" i="66" s="1"/>
  <c r="AAM136" i="66"/>
  <c r="AAM138" i="66" s="1"/>
  <c r="VB136" i="66"/>
  <c r="VB138" i="66" s="1"/>
  <c r="AE136" i="66"/>
  <c r="AE138" i="66" s="1"/>
  <c r="EI136" i="66"/>
  <c r="EI138" i="66" s="1"/>
  <c r="IZ136" i="66"/>
  <c r="IZ138" i="66" s="1"/>
  <c r="EJ136" i="66"/>
  <c r="EJ138" i="66" s="1"/>
  <c r="GG136" i="66"/>
  <c r="GG138" i="66" s="1"/>
  <c r="ABE136" i="66"/>
  <c r="ABE138" i="66" s="1"/>
  <c r="AAF136" i="66"/>
  <c r="AAF138" i="66" s="1"/>
  <c r="RR136" i="66"/>
  <c r="RR138" i="66" s="1"/>
  <c r="ST136" i="66"/>
  <c r="ST138" i="66" s="1"/>
  <c r="OK136" i="66"/>
  <c r="OK138" i="66" s="1"/>
  <c r="YR136" i="66"/>
  <c r="YR138" i="66" s="1"/>
  <c r="IY136" i="66"/>
  <c r="IY138" i="66" s="1"/>
  <c r="GZ136" i="66"/>
  <c r="GZ138" i="66" s="1"/>
  <c r="QV136" i="66"/>
  <c r="QV138" i="66" s="1"/>
  <c r="AR136" i="66"/>
  <c r="AR138" i="66" s="1"/>
  <c r="SC136" i="66"/>
  <c r="SC138" i="66" s="1"/>
  <c r="CO136" i="66"/>
  <c r="CO138" i="66" s="1"/>
  <c r="SK136" i="66"/>
  <c r="SK138" i="66" s="1"/>
  <c r="QX136" i="66"/>
  <c r="QX138" i="66" s="1"/>
  <c r="PX136" i="66"/>
  <c r="PX138" i="66" s="1"/>
  <c r="ABT136" i="66"/>
  <c r="ABT138" i="66" s="1"/>
  <c r="P136" i="66"/>
  <c r="P138" i="66" s="1"/>
  <c r="ON136" i="66"/>
  <c r="JZ136" i="66"/>
  <c r="JZ138" i="66" s="1"/>
  <c r="BU136" i="66"/>
  <c r="BU138" i="66" s="1"/>
  <c r="VF136" i="66"/>
  <c r="VF138" i="66" s="1"/>
  <c r="DV136" i="66"/>
  <c r="DV138" i="66" s="1"/>
  <c r="PH136" i="66"/>
  <c r="PH138" i="66" s="1"/>
  <c r="WC136" i="66"/>
  <c r="WC138" i="66" s="1"/>
  <c r="HH136" i="66"/>
  <c r="HH138" i="66" s="1"/>
  <c r="KF136" i="66"/>
  <c r="KF138" i="66" s="1"/>
  <c r="HU136" i="66"/>
  <c r="HU138" i="66" s="1"/>
  <c r="KL136" i="66"/>
  <c r="KL138" i="66" s="1"/>
  <c r="EH136" i="66"/>
  <c r="EH138" i="66" s="1"/>
  <c r="CZ136" i="66"/>
  <c r="CZ138" i="66" s="1"/>
  <c r="BG136" i="66"/>
  <c r="BG138" i="66" s="1"/>
  <c r="NV136" i="66"/>
  <c r="NV138" i="66" s="1"/>
  <c r="TS136" i="66"/>
  <c r="TS138" i="66" s="1"/>
  <c r="DO136" i="66"/>
  <c r="DO138" i="66" s="1"/>
  <c r="DW136" i="66"/>
  <c r="DW138" i="66" s="1"/>
  <c r="LN136" i="66"/>
  <c r="LN138" i="66" s="1"/>
  <c r="CE136" i="66"/>
  <c r="CE138" i="66" s="1"/>
  <c r="YO136" i="66"/>
  <c r="YO138" i="66" s="1"/>
  <c r="ZH136" i="66"/>
  <c r="ZH138" i="66" s="1"/>
  <c r="VO136" i="66"/>
  <c r="VO138" i="66" s="1"/>
  <c r="GN136" i="66"/>
  <c r="GN138" i="66" s="1"/>
  <c r="GT136" i="66"/>
  <c r="GT138" i="66" s="1"/>
  <c r="RL136" i="66"/>
  <c r="RL138" i="66" s="1"/>
  <c r="QI136" i="66"/>
  <c r="QI138" i="66" s="1"/>
  <c r="LD136" i="66"/>
  <c r="LD138" i="66" s="1"/>
  <c r="NQ136" i="66"/>
  <c r="NQ138" i="66" s="1"/>
  <c r="ZI136" i="66"/>
  <c r="ZI138" i="66" s="1"/>
  <c r="ABS136" i="66"/>
  <c r="ABS138" i="66" s="1"/>
  <c r="WF136" i="66"/>
  <c r="WF138" i="66" s="1"/>
  <c r="GR136" i="66"/>
  <c r="GR138" i="66" s="1"/>
  <c r="XD136" i="66"/>
  <c r="UX136" i="66"/>
  <c r="UX138" i="66" s="1"/>
  <c r="ZB136" i="66"/>
  <c r="ZB138" i="66" s="1"/>
  <c r="YY136" i="66"/>
  <c r="YY138" i="66" s="1"/>
  <c r="BX136" i="66"/>
  <c r="BX138" i="66" s="1"/>
  <c r="LO136" i="66"/>
  <c r="LO138" i="66" s="1"/>
  <c r="AAT136" i="66"/>
  <c r="AAT138" i="66" s="1"/>
  <c r="ABD136" i="66"/>
  <c r="ABD138" i="66" s="1"/>
  <c r="JL136" i="66"/>
  <c r="JL138" i="66" s="1"/>
  <c r="UB136" i="66"/>
  <c r="UB138" i="66" s="1"/>
  <c r="AJ136" i="66"/>
  <c r="AJ138" i="66" s="1"/>
  <c r="WN136" i="66"/>
  <c r="WN138" i="66" s="1"/>
  <c r="BJ136" i="66"/>
  <c r="BJ138" i="66" s="1"/>
  <c r="QJ136" i="66"/>
  <c r="QJ138" i="66" s="1"/>
  <c r="OZ136" i="66"/>
  <c r="OZ138" i="66" s="1"/>
  <c r="OQ136" i="66"/>
  <c r="OQ138" i="66" s="1"/>
  <c r="ZF136" i="66"/>
  <c r="ZF138" i="66" s="1"/>
  <c r="VQ136" i="66"/>
  <c r="VQ138" i="66" s="1"/>
  <c r="ACE136" i="66"/>
  <c r="ACE138" i="66" s="1"/>
  <c r="MY136" i="66"/>
  <c r="MY138" i="66" s="1"/>
  <c r="HW136" i="66"/>
  <c r="HW138" i="66" s="1"/>
  <c r="BP136" i="66"/>
  <c r="BP138" i="66" s="1"/>
  <c r="XG136" i="66"/>
  <c r="XG138" i="66" s="1"/>
  <c r="OC136" i="66"/>
  <c r="OC138" i="66" s="1"/>
  <c r="UY136" i="66"/>
  <c r="UY138" i="66" s="1"/>
  <c r="Q136" i="66"/>
  <c r="Q138" i="66" s="1"/>
  <c r="TY136" i="66"/>
  <c r="TY138" i="66" s="1"/>
  <c r="JP136" i="66"/>
  <c r="JP138" i="66" s="1"/>
  <c r="FP136" i="66"/>
  <c r="FP138" i="66" s="1"/>
  <c r="AAC136" i="66"/>
  <c r="AAC138" i="66" s="1"/>
  <c r="DB136" i="66"/>
  <c r="DB138" i="66" s="1"/>
  <c r="GY136" i="66"/>
  <c r="GY138" i="66" s="1"/>
  <c r="EC136" i="66"/>
  <c r="EC138" i="66" s="1"/>
  <c r="UG136" i="66"/>
  <c r="UG138" i="66" s="1"/>
  <c r="KV136" i="66"/>
  <c r="KV138" i="66" s="1"/>
  <c r="IJ136" i="66"/>
  <c r="IJ138" i="66" s="1"/>
  <c r="ABN136" i="66"/>
  <c r="ABN138" i="66" s="1"/>
  <c r="FB136" i="66"/>
  <c r="FB138" i="66" s="1"/>
  <c r="ACJ136" i="66"/>
  <c r="ACJ138" i="66" s="1"/>
  <c r="ZZ136" i="66"/>
  <c r="ZZ138" i="66" s="1"/>
  <c r="ABU136" i="66"/>
  <c r="ABU138" i="66" s="1"/>
  <c r="AAP136" i="66"/>
  <c r="AAP138" i="66" s="1"/>
  <c r="TE136" i="66"/>
  <c r="TE138" i="66" s="1"/>
  <c r="MH136" i="66"/>
  <c r="MH138" i="66" s="1"/>
  <c r="DP136" i="66"/>
  <c r="DP138" i="66" s="1"/>
  <c r="GL136" i="66"/>
  <c r="GL138" i="66" s="1"/>
  <c r="YK136" i="66"/>
  <c r="YK138" i="66" s="1"/>
  <c r="MQ136" i="66"/>
  <c r="MQ138" i="66" s="1"/>
  <c r="BD136" i="66"/>
  <c r="BD138" i="66" s="1"/>
  <c r="UH136" i="66"/>
  <c r="UH138" i="66" s="1"/>
  <c r="EF136" i="66"/>
  <c r="EF138" i="66" s="1"/>
  <c r="FK136" i="66"/>
  <c r="FK138" i="66" s="1"/>
  <c r="VP136" i="66"/>
  <c r="VP138" i="66" s="1"/>
  <c r="ABQ136" i="66"/>
  <c r="ABQ138" i="66" s="1"/>
  <c r="UI136" i="66"/>
  <c r="UI138" i="66" s="1"/>
  <c r="IC136" i="66"/>
  <c r="IC138" i="66" s="1"/>
  <c r="KS136" i="66"/>
  <c r="KS138" i="66" s="1"/>
  <c r="G136" i="66"/>
  <c r="G138" i="66" s="1"/>
  <c r="CB136" i="66"/>
  <c r="CB138" i="66" s="1"/>
  <c r="TP136" i="66"/>
  <c r="TP138" i="66" s="1"/>
  <c r="QU136" i="66"/>
  <c r="QU138" i="66" s="1"/>
  <c r="MU136" i="66"/>
  <c r="MU138" i="66" s="1"/>
  <c r="BT136" i="66"/>
  <c r="BT138" i="66" s="1"/>
  <c r="PD136" i="66"/>
  <c r="PD138" i="66" s="1"/>
  <c r="SN136" i="66"/>
  <c r="SN138" i="66" s="1"/>
  <c r="AAU136" i="66"/>
  <c r="AAU138" i="66" s="1"/>
  <c r="RQ136" i="66"/>
  <c r="RQ138" i="66" s="1"/>
  <c r="JO136" i="66"/>
  <c r="JO138" i="66" s="1"/>
  <c r="TU136" i="66"/>
  <c r="TU138" i="66" s="1"/>
  <c r="KB136" i="66"/>
  <c r="KB138" i="66" s="1"/>
  <c r="PO136" i="66"/>
  <c r="PO138" i="66" s="1"/>
  <c r="FU136" i="66"/>
  <c r="FU138" i="66" s="1"/>
  <c r="WP136" i="66"/>
  <c r="WP138" i="66" s="1"/>
  <c r="AZ136" i="66"/>
  <c r="AZ138" i="66" s="1"/>
  <c r="IN136" i="66"/>
  <c r="IN138" i="66" s="1"/>
  <c r="BC136" i="66"/>
  <c r="BC138" i="66" s="1"/>
  <c r="GC136" i="66"/>
  <c r="GC138" i="66" s="1"/>
  <c r="SV136" i="66"/>
  <c r="SV138" i="66" s="1"/>
  <c r="UK136" i="66"/>
  <c r="UK138" i="66" s="1"/>
  <c r="MS136" i="66"/>
  <c r="MS138" i="66" s="1"/>
  <c r="YA136" i="66"/>
  <c r="YA138" i="66" s="1"/>
  <c r="R136" i="66"/>
  <c r="R138" i="66" s="1"/>
  <c r="BH136" i="66"/>
  <c r="BH138" i="66" s="1"/>
  <c r="HL136" i="66"/>
  <c r="HL138" i="66" s="1"/>
  <c r="MI136" i="66"/>
  <c r="MI138" i="66" s="1"/>
  <c r="YW136" i="66"/>
  <c r="YW138" i="66" s="1"/>
  <c r="DX136" i="66"/>
  <c r="DX138" i="66" s="1"/>
  <c r="F136" i="66"/>
  <c r="F138" i="66" s="1"/>
  <c r="YM136" i="66"/>
  <c r="YM138" i="66" s="1"/>
  <c r="NW136" i="66"/>
  <c r="NW138" i="66" s="1"/>
  <c r="MF136" i="66"/>
  <c r="MF138" i="66" s="1"/>
  <c r="CG136" i="66"/>
  <c r="CG138" i="66" s="1"/>
  <c r="BR136" i="66"/>
  <c r="BR138" i="66" s="1"/>
  <c r="TG136" i="66"/>
  <c r="TG138" i="66" s="1"/>
  <c r="I136" i="66"/>
  <c r="I138" i="66" s="1"/>
  <c r="NH136" i="66"/>
  <c r="NH138" i="66" s="1"/>
  <c r="UD136" i="66"/>
  <c r="UD138" i="66" s="1"/>
  <c r="ABG136" i="66"/>
  <c r="ABG138" i="66" s="1"/>
  <c r="BI136" i="66"/>
  <c r="BI138" i="66" s="1"/>
  <c r="AAQ136" i="66"/>
  <c r="AAQ138" i="66" s="1"/>
  <c r="TK136" i="66"/>
  <c r="TK138" i="66" s="1"/>
  <c r="TM136" i="66"/>
  <c r="TM138" i="66" s="1"/>
  <c r="KP136" i="66"/>
  <c r="KP138" i="66" s="1"/>
  <c r="AS136" i="66"/>
  <c r="AS138" i="66" s="1"/>
  <c r="MG136" i="66"/>
  <c r="MG138" i="66" s="1"/>
  <c r="ZA136" i="66"/>
  <c r="IV136" i="66"/>
  <c r="IV138" i="66" s="1"/>
  <c r="BZ136" i="66"/>
  <c r="BZ138" i="66" s="1"/>
  <c r="QP136" i="66"/>
  <c r="QP138" i="66" s="1"/>
  <c r="QN136" i="66"/>
  <c r="QN138" i="66" s="1"/>
  <c r="ZN136" i="66"/>
  <c r="ZN138" i="66" s="1"/>
  <c r="PW136" i="66"/>
  <c r="PW138" i="66" s="1"/>
  <c r="VS136" i="66"/>
  <c r="VS138" i="66" s="1"/>
  <c r="VC136" i="66"/>
  <c r="VC138" i="66" s="1"/>
  <c r="TN136" i="66"/>
  <c r="TN138" i="66" s="1"/>
  <c r="AH136" i="66"/>
  <c r="AH138" i="66" s="1"/>
  <c r="OR136" i="66"/>
  <c r="OR138" i="66" s="1"/>
  <c r="BL136" i="66"/>
  <c r="BL138" i="66" s="1"/>
  <c r="DT136" i="66"/>
  <c r="DT138" i="66" s="1"/>
  <c r="SA136" i="66"/>
  <c r="SA138" i="66" s="1"/>
  <c r="S136" i="66"/>
  <c r="S138" i="66" s="1"/>
  <c r="ZK136" i="66"/>
  <c r="ZK138" i="66" s="1"/>
  <c r="IM136" i="66"/>
  <c r="IM138" i="66" s="1"/>
  <c r="IP136" i="66"/>
  <c r="TQ136" i="66"/>
  <c r="TQ138" i="66" s="1"/>
  <c r="DU136" i="66"/>
  <c r="DU138" i="66" s="1"/>
  <c r="LJ136" i="66"/>
  <c r="LJ138" i="66" s="1"/>
  <c r="ABK136" i="66"/>
  <c r="ABK138" i="66" s="1"/>
  <c r="LS136" i="66"/>
  <c r="LS138" i="66" s="1"/>
  <c r="XU136" i="66"/>
  <c r="XU138" i="66" s="1"/>
  <c r="IK136" i="66"/>
  <c r="IK138" i="66" s="1"/>
  <c r="PL136" i="66"/>
  <c r="PL138" i="66" s="1"/>
  <c r="FL136" i="66"/>
  <c r="FL138" i="66" s="1"/>
  <c r="GK136" i="66"/>
  <c r="GK138" i="66" s="1"/>
  <c r="VD136" i="66"/>
  <c r="VD138" i="66" s="1"/>
  <c r="GO136" i="66"/>
  <c r="GO138" i="66" s="1"/>
  <c r="CY136" i="66"/>
  <c r="CY138" i="66" s="1"/>
  <c r="LT136" i="66"/>
  <c r="LT138" i="66" s="1"/>
  <c r="EY136" i="66"/>
  <c r="EY138" i="66" s="1"/>
  <c r="NU136" i="66"/>
  <c r="NU138" i="66" s="1"/>
  <c r="KD136" i="66"/>
  <c r="KD138" i="66" s="1"/>
  <c r="ZP136" i="66"/>
  <c r="ZP138" i="66" s="1"/>
  <c r="OS136" i="66"/>
  <c r="OS138" i="66" s="1"/>
  <c r="DC136" i="66"/>
  <c r="DC138" i="66" s="1"/>
  <c r="PP136" i="66"/>
  <c r="PP138" i="66" s="1"/>
  <c r="MP136" i="66"/>
  <c r="MP138" i="66" s="1"/>
  <c r="QK136" i="66"/>
  <c r="ABZ136" i="66"/>
  <c r="PC136" i="66"/>
  <c r="PC138" i="66" s="1"/>
  <c r="YJ136" i="66"/>
  <c r="YJ138" i="66" s="1"/>
  <c r="FI136" i="66"/>
  <c r="FI138" i="66" s="1"/>
  <c r="LR136" i="66"/>
  <c r="LR138" i="66" s="1"/>
  <c r="RK136" i="66"/>
  <c r="RK138" i="66" s="1"/>
  <c r="NZ136" i="66"/>
  <c r="NZ138" i="66" s="1"/>
  <c r="VL136" i="66"/>
  <c r="VL138" i="66" s="1"/>
  <c r="VK136" i="66"/>
  <c r="VK138" i="66" s="1"/>
  <c r="HA136" i="66"/>
  <c r="HA138" i="66" s="1"/>
  <c r="HS136" i="66"/>
  <c r="HS138" i="66" s="1"/>
  <c r="AAK136" i="66"/>
  <c r="AAK138" i="66" s="1"/>
  <c r="DE136" i="66"/>
  <c r="DE138" i="66" s="1"/>
  <c r="AAX136" i="66"/>
  <c r="AAX138" i="66" s="1"/>
  <c r="AU136" i="66"/>
  <c r="AU138" i="66" s="1"/>
  <c r="YE136" i="66"/>
  <c r="YE138" i="66" s="1"/>
  <c r="CV136" i="66"/>
  <c r="CV138" i="66" s="1"/>
  <c r="MX136" i="66"/>
  <c r="MX138" i="66" s="1"/>
  <c r="DI136" i="66"/>
  <c r="DI138" i="66" s="1"/>
  <c r="OX136" i="66"/>
  <c r="OX138" i="66" s="1"/>
  <c r="SG136" i="66"/>
  <c r="SG138" i="66" s="1"/>
  <c r="EN136" i="66"/>
  <c r="EN138" i="66" s="1"/>
  <c r="KK136" i="66"/>
  <c r="KK138" i="66" s="1"/>
  <c r="ZO136" i="66"/>
  <c r="ZO138" i="66" s="1"/>
  <c r="RU136" i="66"/>
  <c r="RU138" i="66" s="1"/>
  <c r="CS136" i="66"/>
  <c r="CS138" i="66" s="1"/>
  <c r="UC136" i="66"/>
  <c r="UC138" i="66" s="1"/>
  <c r="XK136" i="66"/>
  <c r="XK138" i="66" s="1"/>
  <c r="HY136" i="66"/>
  <c r="HY138" i="66" s="1"/>
  <c r="BE136" i="66"/>
  <c r="BE138" i="66" s="1"/>
  <c r="GU136" i="66"/>
  <c r="GU138" i="66" s="1"/>
  <c r="UF136" i="66"/>
  <c r="UF138" i="66" s="1"/>
  <c r="AAY136" i="66"/>
  <c r="AAY138" i="66" s="1"/>
  <c r="CT136" i="66"/>
  <c r="CT138" i="66" s="1"/>
  <c r="BB136" i="66"/>
  <c r="BB138" i="66" s="1"/>
  <c r="GF136" i="66"/>
  <c r="GF138" i="66" s="1"/>
  <c r="II136" i="66"/>
  <c r="II138" i="66" s="1"/>
  <c r="LQ136" i="66"/>
  <c r="LQ138" i="66" s="1"/>
  <c r="AI136" i="66"/>
  <c r="AI138" i="66" s="1"/>
  <c r="DQ136" i="66"/>
  <c r="DQ138" i="66" s="1"/>
  <c r="VZ136" i="66"/>
  <c r="VZ138" i="66" s="1"/>
  <c r="QD136" i="66"/>
  <c r="QD138" i="66" s="1"/>
  <c r="M136" i="66"/>
  <c r="M138" i="66" s="1"/>
  <c r="UQ136" i="66"/>
  <c r="UQ138" i="66" s="1"/>
  <c r="WU136" i="66"/>
  <c r="WU138" i="66" s="1"/>
  <c r="WR136" i="66"/>
  <c r="WR138" i="66" s="1"/>
  <c r="T136" i="66"/>
  <c r="T138" i="66" s="1"/>
  <c r="VI136" i="66"/>
  <c r="VI138" i="66" s="1"/>
  <c r="XY136" i="66"/>
  <c r="FV136" i="66"/>
  <c r="FV138" i="66" s="1"/>
  <c r="QW136" i="66"/>
  <c r="QW138" i="66" s="1"/>
  <c r="ABJ136" i="66"/>
  <c r="ABJ138" i="66" s="1"/>
  <c r="SL136" i="66"/>
  <c r="SL138" i="66" s="1"/>
  <c r="SE136" i="66"/>
  <c r="SE138" i="66" s="1"/>
  <c r="HD136" i="66"/>
  <c r="HD138" i="66" s="1"/>
  <c r="MW136" i="66"/>
  <c r="MW138" i="66" s="1"/>
  <c r="LZ136" i="66"/>
  <c r="LZ138" i="66" s="1"/>
  <c r="WM136" i="66"/>
  <c r="WM138" i="66" s="1"/>
  <c r="EG136" i="66"/>
  <c r="EG138" i="66" s="1"/>
  <c r="NK136" i="66"/>
  <c r="NK138" i="66" s="1"/>
  <c r="XW136" i="66"/>
  <c r="XW138" i="66" s="1"/>
  <c r="AN136" i="66"/>
  <c r="AN138" i="66" s="1"/>
  <c r="QL136" i="66"/>
  <c r="QL138" i="66" s="1"/>
  <c r="KO136" i="66"/>
  <c r="KO138" i="66" s="1"/>
  <c r="TV136" i="66"/>
  <c r="TV138" i="66" s="1"/>
  <c r="CP136" i="66"/>
  <c r="CP138" i="66" s="1"/>
  <c r="CH136" i="66"/>
  <c r="CH138" i="66" s="1"/>
  <c r="H136" i="66"/>
  <c r="H138" i="66" s="1"/>
  <c r="BQ136" i="66"/>
  <c r="BQ138" i="66" s="1"/>
  <c r="IQ136" i="66"/>
  <c r="IQ138" i="66" s="1"/>
  <c r="MN136" i="66"/>
  <c r="MN138" i="66" s="1"/>
  <c r="VH136" i="66"/>
  <c r="VH138" i="66" s="1"/>
  <c r="TD136" i="66"/>
  <c r="TD138" i="66" s="1"/>
  <c r="XQ136" i="66"/>
  <c r="XQ138" i="66" s="1"/>
  <c r="ABB136" i="66"/>
  <c r="ABB138" i="66" s="1"/>
  <c r="CX136" i="66"/>
  <c r="CX138" i="66" s="1"/>
  <c r="QR136" i="66"/>
  <c r="QR138" i="66" s="1"/>
  <c r="AAB136" i="66"/>
  <c r="AAB138" i="66" s="1"/>
  <c r="IW136" i="66"/>
  <c r="IW138" i="66" s="1"/>
  <c r="OG136" i="66"/>
  <c r="YP136" i="66"/>
  <c r="YP138" i="66" s="1"/>
  <c r="YN136" i="66"/>
  <c r="YN138" i="66" s="1"/>
  <c r="QB136" i="66"/>
  <c r="QB138" i="66" s="1"/>
  <c r="EV136" i="66"/>
  <c r="EV138" i="66" s="1"/>
  <c r="LM136" i="66"/>
  <c r="LM138" i="66" s="1"/>
  <c r="WT136" i="66"/>
  <c r="WT138" i="66" s="1"/>
  <c r="US136" i="66"/>
  <c r="US138" i="66" s="1"/>
  <c r="EA136" i="66"/>
  <c r="ABX136" i="66"/>
  <c r="ABX138" i="66" s="1"/>
  <c r="WK136" i="66"/>
  <c r="WK138" i="66" s="1"/>
  <c r="DA136" i="66"/>
  <c r="DA138" i="66" s="1"/>
  <c r="HB136" i="66"/>
  <c r="HB138" i="66" s="1"/>
  <c r="SJ136" i="66"/>
  <c r="SJ138" i="66" s="1"/>
  <c r="VM136" i="66"/>
  <c r="VM138" i="66" s="1"/>
  <c r="LC136" i="66"/>
  <c r="LC138" i="66" s="1"/>
  <c r="HK136" i="66"/>
  <c r="HK138" i="66" s="1"/>
  <c r="RW136" i="66"/>
  <c r="RW138" i="66" s="1"/>
  <c r="SU136" i="66"/>
  <c r="SU138" i="66" s="1"/>
  <c r="ABL136" i="66"/>
  <c r="ABL138" i="66" s="1"/>
  <c r="XN136" i="66"/>
  <c r="XN138" i="66" s="1"/>
  <c r="KI136" i="66"/>
  <c r="KI138" i="66" s="1"/>
  <c r="JK136" i="66"/>
  <c r="JK138" i="66" s="1"/>
  <c r="PR136" i="66"/>
  <c r="PR138" i="66" s="1"/>
  <c r="AAW136" i="66"/>
  <c r="AAW138" i="66" s="1"/>
  <c r="W136" i="66"/>
  <c r="W138" i="66" s="1"/>
  <c r="IT136" i="66"/>
  <c r="IT138" i="66" s="1"/>
  <c r="BS136" i="66"/>
  <c r="BS138" i="66" s="1"/>
  <c r="ABP136" i="66"/>
  <c r="ABP138" i="66" s="1"/>
  <c r="N136" i="66"/>
  <c r="N138" i="66" s="1"/>
  <c r="KH136" i="66"/>
  <c r="KH138" i="66" s="1"/>
  <c r="NI136" i="66"/>
  <c r="NI138" i="66" s="1"/>
  <c r="NS136" i="66"/>
  <c r="NS138" i="66" s="1"/>
  <c r="AD136" i="66"/>
  <c r="AD138" i="66" s="1"/>
  <c r="PJ136" i="66"/>
  <c r="PJ138" i="66" s="1"/>
  <c r="JB136" i="66"/>
  <c r="JB138" i="66" s="1"/>
  <c r="TF136" i="66"/>
  <c r="TF138" i="66" s="1"/>
  <c r="TI136" i="66"/>
  <c r="TI138" i="66" s="1"/>
  <c r="HC136" i="66"/>
  <c r="HC138" i="66" s="1"/>
  <c r="OE136" i="66"/>
  <c r="OE138" i="66" s="1"/>
  <c r="UW136" i="66"/>
  <c r="UW138" i="66" s="1"/>
  <c r="QQ136" i="66"/>
  <c r="QQ138" i="66" s="1"/>
  <c r="OU136" i="66"/>
  <c r="OU138" i="66" s="1"/>
  <c r="RH136" i="66"/>
  <c r="RH138" i="66" s="1"/>
  <c r="KC136" i="66"/>
  <c r="KC138" i="66" s="1"/>
  <c r="TA136" i="66"/>
  <c r="TA138" i="66" s="1"/>
  <c r="LH136" i="66"/>
  <c r="LH138" i="66" s="1"/>
  <c r="ABM136" i="66"/>
  <c r="ABM138" i="66" s="1"/>
  <c r="AW136" i="66"/>
  <c r="AW138" i="66" s="1"/>
  <c r="NN136" i="66"/>
  <c r="NN138" i="66" s="1"/>
  <c r="AAZ136" i="66"/>
  <c r="AAZ138" i="66" s="1"/>
  <c r="XT136" i="66"/>
  <c r="XT138" i="66" s="1"/>
  <c r="TT136" i="66"/>
  <c r="TT138" i="66" s="1"/>
  <c r="YV136" i="66"/>
  <c r="YV138" i="66" s="1"/>
  <c r="AAS136" i="66"/>
  <c r="AAS138" i="66" s="1"/>
  <c r="HT136" i="66"/>
  <c r="HT138" i="66" s="1"/>
  <c r="TH136" i="66"/>
  <c r="TH138" i="66" s="1"/>
  <c r="FS136" i="66"/>
  <c r="FS138" i="66" s="1"/>
  <c r="AB136" i="66"/>
  <c r="AB138" i="66" s="1"/>
  <c r="DG136" i="66"/>
  <c r="DG138" i="66" s="1"/>
  <c r="UN136" i="66"/>
  <c r="UN138" i="66" s="1"/>
  <c r="QE136" i="66"/>
  <c r="QE138" i="66" s="1"/>
  <c r="OJ136" i="66"/>
  <c r="OJ138" i="66" s="1"/>
  <c r="AAL136" i="66"/>
  <c r="AAL138" i="66" s="1"/>
  <c r="ACC136" i="66"/>
  <c r="ACC138" i="66" s="1"/>
  <c r="DL136" i="66"/>
  <c r="DL138" i="66" s="1"/>
  <c r="VR136" i="66"/>
  <c r="VR138" i="66" s="1"/>
  <c r="PK136" i="66"/>
  <c r="PK138" i="66" s="1"/>
  <c r="HI136" i="66"/>
  <c r="HI138" i="66" s="1"/>
  <c r="CL136" i="66"/>
  <c r="CL138" i="66" s="1"/>
  <c r="ACG136" i="66"/>
  <c r="ACG138" i="66" s="1"/>
  <c r="ZV136" i="66"/>
  <c r="ZV138" i="66" s="1"/>
  <c r="PT136" i="66"/>
  <c r="PT138" i="66" s="1"/>
  <c r="BY136" i="66"/>
  <c r="BY138" i="66" s="1"/>
  <c r="ACI136" i="66"/>
  <c r="ACI138" i="66" s="1"/>
  <c r="ZG136" i="66"/>
  <c r="ZG138" i="66" s="1"/>
  <c r="FC136" i="66"/>
  <c r="FC138" i="66" s="1"/>
  <c r="BN136" i="66"/>
  <c r="BN138" i="66" s="1"/>
  <c r="NJ136" i="66"/>
  <c r="NJ138" i="66" s="1"/>
  <c r="SY136" i="66"/>
  <c r="SY138" i="66" s="1"/>
  <c r="JV136" i="66"/>
  <c r="JV138" i="66" s="1"/>
  <c r="WA136" i="66"/>
  <c r="WA138" i="66" s="1"/>
  <c r="RO136" i="66"/>
  <c r="RO138" i="66" s="1"/>
  <c r="TZ136" i="66"/>
  <c r="TZ138" i="66" s="1"/>
  <c r="GP136" i="66"/>
  <c r="GP138" i="66" s="1"/>
  <c r="AX136" i="66"/>
  <c r="AX138" i="66" s="1"/>
  <c r="RE136" i="66"/>
  <c r="RE138" i="66" s="1"/>
  <c r="RX136" i="66"/>
  <c r="RX138" i="66" s="1"/>
  <c r="HP136" i="66"/>
  <c r="HP138" i="66" s="1"/>
  <c r="AY136" i="66"/>
  <c r="AY138" i="66" s="1"/>
  <c r="HN136" i="66"/>
  <c r="HN138" i="66" s="1"/>
  <c r="XP136" i="66"/>
  <c r="XP138" i="66" s="1"/>
  <c r="OO136" i="66"/>
  <c r="OO138" i="66" s="1"/>
  <c r="IE136" i="66"/>
  <c r="IE138" i="66" s="1"/>
  <c r="PY136" i="66"/>
  <c r="PY138" i="66" s="1"/>
  <c r="NF136" i="66"/>
  <c r="NF138" i="66" s="1"/>
  <c r="LP136" i="66"/>
  <c r="LP138" i="66" s="1"/>
  <c r="GH136" i="66"/>
  <c r="GH138" i="66" s="1"/>
  <c r="WZ136" i="66"/>
  <c r="WZ138" i="66" s="1"/>
  <c r="OD136" i="66"/>
  <c r="OD138" i="66" s="1"/>
  <c r="JM136" i="66"/>
  <c r="JM138" i="66" s="1"/>
  <c r="PN136" i="66"/>
  <c r="PN138" i="66" s="1"/>
  <c r="ABC136" i="66"/>
  <c r="ABC138" i="66" s="1"/>
  <c r="SF136" i="66"/>
  <c r="SF138" i="66" s="1"/>
  <c r="WL136" i="66"/>
  <c r="WL138" i="66" s="1"/>
  <c r="DS136" i="66"/>
  <c r="DS138" i="66" s="1"/>
  <c r="LA136" i="66"/>
  <c r="LA138" i="66" s="1"/>
  <c r="FG136" i="66"/>
  <c r="FG138" i="66" s="1"/>
  <c r="U136" i="66"/>
  <c r="U138" i="66" s="1"/>
  <c r="NP136" i="66"/>
  <c r="NP138" i="66" s="1"/>
  <c r="ZL136" i="66"/>
  <c r="ZL138" i="66" s="1"/>
  <c r="TR136" i="66"/>
  <c r="TR138" i="66" s="1"/>
  <c r="FY136" i="66"/>
  <c r="FY138" i="66" s="1"/>
  <c r="O136" i="66"/>
  <c r="O138" i="66" s="1"/>
  <c r="PA136" i="66"/>
  <c r="PA138" i="66" s="1"/>
  <c r="GD136" i="66"/>
  <c r="GD138" i="66" s="1"/>
  <c r="DH136" i="66"/>
  <c r="DH138" i="66" s="1"/>
  <c r="FA136" i="66"/>
  <c r="FA138" i="66" s="1"/>
  <c r="AK136" i="66"/>
  <c r="AK138" i="66" s="1"/>
  <c r="JS136" i="66"/>
  <c r="JS138" i="66" s="1"/>
  <c r="XZ136" i="66"/>
  <c r="XZ138" i="66" s="1"/>
  <c r="YH136" i="66"/>
  <c r="YH138" i="66" s="1"/>
  <c r="JN136" i="66"/>
  <c r="JN138" i="66" s="1"/>
  <c r="KX136" i="66"/>
  <c r="KX138" i="66" s="1"/>
  <c r="AAR136" i="66"/>
  <c r="AAR138" i="66" s="1"/>
  <c r="JW136" i="66"/>
  <c r="JW138" i="66" s="1"/>
  <c r="JD136" i="66"/>
  <c r="UP136" i="66"/>
  <c r="UP138" i="66" s="1"/>
  <c r="JI136" i="66"/>
  <c r="JI138" i="66" s="1"/>
  <c r="ZR136" i="66"/>
  <c r="ZR138" i="66" s="1"/>
  <c r="ZW136" i="66"/>
  <c r="ZW138" i="66" s="1"/>
  <c r="DZ136" i="66"/>
  <c r="DZ138" i="66" s="1"/>
  <c r="AT136" i="66"/>
  <c r="AT138" i="66" s="1"/>
  <c r="WX136" i="66"/>
  <c r="WX138" i="66" s="1"/>
  <c r="VJ136" i="66"/>
  <c r="VJ138" i="66" s="1"/>
  <c r="XM136" i="66"/>
  <c r="XM138" i="66" s="1"/>
  <c r="QC136" i="66"/>
  <c r="QC138" i="66" s="1"/>
  <c r="SB136" i="66"/>
  <c r="SB138" i="66" s="1"/>
  <c r="AAE136" i="66"/>
  <c r="AAE138" i="66" s="1"/>
  <c r="OL136" i="66"/>
  <c r="OL138" i="66" s="1"/>
  <c r="XV136" i="66"/>
  <c r="XV138" i="66" s="1"/>
  <c r="LF136" i="66"/>
  <c r="LF138" i="66" s="1"/>
  <c r="PS136" i="66"/>
  <c r="PS138" i="66" s="1"/>
  <c r="OH136" i="66"/>
  <c r="OH138" i="66" s="1"/>
  <c r="UR136" i="66"/>
  <c r="UR138" i="66" s="1"/>
  <c r="RG136" i="66"/>
  <c r="RG138" i="66" s="1"/>
  <c r="KZ136" i="66"/>
  <c r="KZ138" i="66" s="1"/>
  <c r="ZJ136" i="66"/>
  <c r="ZJ138" i="66" s="1"/>
  <c r="XH136" i="66"/>
  <c r="XH138" i="66" s="1"/>
  <c r="FT136" i="66"/>
  <c r="FT138" i="66" s="1"/>
  <c r="TW136" i="66"/>
  <c r="TW138" i="66" s="1"/>
  <c r="X136" i="66"/>
  <c r="X138" i="66" s="1"/>
  <c r="KQ136" i="66"/>
  <c r="KQ138" i="66" s="1"/>
  <c r="LL136" i="66"/>
  <c r="LL138" i="66" s="1"/>
  <c r="BA136" i="66"/>
  <c r="BA138" i="66" s="1"/>
  <c r="PF136" i="66"/>
  <c r="PF138" i="66" s="1"/>
  <c r="QH136" i="66"/>
  <c r="QH138" i="66" s="1"/>
  <c r="ZE136" i="66"/>
  <c r="ZE138" i="66" s="1"/>
  <c r="YU136" i="66"/>
  <c r="YU138" i="66" s="1"/>
  <c r="SO136" i="66"/>
  <c r="SO138" i="66" s="1"/>
  <c r="ZD136" i="66"/>
  <c r="ZD138" i="66" s="1"/>
  <c r="IH136" i="66"/>
  <c r="IH138" i="66" s="1"/>
  <c r="IA136" i="66"/>
  <c r="IA138" i="66" s="1"/>
  <c r="IL136" i="66"/>
  <c r="IL138" i="66" s="1"/>
  <c r="XS136" i="66"/>
  <c r="XS138" i="66" s="1"/>
  <c r="AA136" i="66"/>
  <c r="AA138" i="66" s="1"/>
  <c r="BV136" i="66"/>
  <c r="BV138" i="66" s="1"/>
  <c r="YT136" i="66"/>
  <c r="YT138" i="66" s="1"/>
  <c r="GJ136" i="66"/>
  <c r="GJ138" i="66" s="1"/>
  <c r="ZQ136" i="66"/>
  <c r="ZQ138" i="66" s="1"/>
  <c r="ED136" i="66"/>
  <c r="ED138" i="66" s="1"/>
  <c r="MV136" i="66"/>
  <c r="MV138" i="66" s="1"/>
  <c r="OB136" i="66"/>
  <c r="OB138" i="66" s="1"/>
  <c r="TC136" i="66"/>
  <c r="TC138" i="66" s="1"/>
  <c r="RC136" i="66"/>
  <c r="RC138" i="66" s="1"/>
  <c r="RV136" i="66"/>
  <c r="RV138" i="66" s="1"/>
  <c r="VX136" i="66"/>
  <c r="VX138" i="66" s="1"/>
  <c r="ML136" i="66"/>
  <c r="ML138" i="66" s="1"/>
  <c r="VW136" i="66"/>
  <c r="VW138" i="66" s="1"/>
  <c r="RB136" i="66"/>
  <c r="RB138" i="66" s="1"/>
  <c r="GV136" i="66"/>
  <c r="GV138" i="66" s="1"/>
  <c r="KW136" i="66"/>
  <c r="KW138" i="66" s="1"/>
  <c r="RF136" i="66"/>
  <c r="RF138" i="66" s="1"/>
  <c r="HJ136" i="66"/>
  <c r="HJ138" i="66" s="1"/>
  <c r="YI136" i="66"/>
  <c r="YI138" i="66" s="1"/>
  <c r="WB136" i="66"/>
  <c r="WB138" i="66" s="1"/>
  <c r="XX136" i="66"/>
  <c r="XX138" i="66" s="1"/>
  <c r="UE136" i="66"/>
  <c r="UE138" i="66" s="1"/>
  <c r="ACF136" i="66"/>
  <c r="ACF138" i="66" s="1"/>
  <c r="ABA136" i="66"/>
  <c r="ABA138" i="66" s="1"/>
  <c r="WE136" i="66"/>
  <c r="WE138" i="66" s="1"/>
  <c r="MK136" i="66"/>
  <c r="MK138" i="66" s="1"/>
  <c r="NL136" i="66"/>
  <c r="JY136" i="66"/>
  <c r="JY138" i="66" s="1"/>
  <c r="EQ136" i="66"/>
  <c r="EQ138" i="66" s="1"/>
  <c r="FQ136" i="66"/>
  <c r="WV136" i="66"/>
  <c r="WV138" i="66" s="1"/>
  <c r="HX136" i="66"/>
  <c r="HX138" i="66" s="1"/>
  <c r="FH136" i="66"/>
  <c r="FH138" i="66" s="1"/>
  <c r="ZS136" i="66"/>
  <c r="ZS138" i="66" s="1"/>
  <c r="XL136" i="66"/>
  <c r="XL138" i="66" s="1"/>
  <c r="IF136" i="66"/>
  <c r="IF138" i="66" s="1"/>
  <c r="LK136" i="66"/>
  <c r="LK138" i="66" s="1"/>
  <c r="ID136" i="66"/>
  <c r="ID138" i="66" s="1"/>
  <c r="NM136" i="66"/>
  <c r="NM138" i="66" s="1"/>
  <c r="HZ136" i="66"/>
  <c r="HZ138" i="66" s="1"/>
  <c r="JC136" i="66"/>
  <c r="JC138" i="66" s="1"/>
  <c r="XA136" i="66"/>
  <c r="XA138" i="66" s="1"/>
  <c r="WH136" i="66"/>
  <c r="WH138" i="66" s="1"/>
  <c r="YQ136" i="66"/>
  <c r="YQ138" i="66" s="1"/>
  <c r="JA136" i="66"/>
  <c r="JA138" i="66" s="1"/>
  <c r="AAO136" i="66"/>
  <c r="AAO138" i="66" s="1"/>
  <c r="PZ136" i="66"/>
  <c r="PZ138" i="66" s="1"/>
  <c r="AAN136" i="66"/>
  <c r="AAN138" i="66" s="1"/>
  <c r="JG136" i="66"/>
  <c r="JG138" i="66" s="1"/>
  <c r="YZ136" i="66"/>
  <c r="YZ138" i="66" s="1"/>
  <c r="ET136" i="66"/>
  <c r="ET138" i="66" s="1"/>
  <c r="AQ136" i="66"/>
  <c r="AQ138" i="66" s="1"/>
  <c r="UT136" i="66"/>
  <c r="UT138" i="66" s="1"/>
  <c r="EO136" i="66"/>
  <c r="EO138" i="66" s="1"/>
  <c r="ME136" i="66"/>
  <c r="ME138" i="66" s="1"/>
  <c r="ACD136" i="66"/>
  <c r="ACD138" i="66" s="1"/>
  <c r="IX136" i="66"/>
  <c r="IX138" i="66" s="1"/>
  <c r="OW136" i="66"/>
  <c r="OW138" i="66" s="1"/>
  <c r="DN136" i="66"/>
  <c r="DN138" i="66" s="1"/>
  <c r="PE136" i="66"/>
  <c r="PE138" i="66" s="1"/>
  <c r="IG136" i="66"/>
  <c r="IG138" i="66" s="1"/>
  <c r="WY136" i="66"/>
  <c r="WY138" i="66" s="1"/>
  <c r="LE136" i="66"/>
  <c r="LE138" i="66" s="1"/>
  <c r="KA136" i="66"/>
  <c r="KA138" i="66" s="1"/>
  <c r="MA136" i="66"/>
  <c r="MA138" i="66" s="1"/>
  <c r="TX136" i="66"/>
  <c r="TX138" i="66" s="1"/>
  <c r="AO136" i="66"/>
  <c r="AO138" i="66" s="1"/>
  <c r="GW136" i="66"/>
  <c r="GW138" i="66" s="1"/>
  <c r="IR136" i="66"/>
  <c r="IR138" i="66" s="1"/>
  <c r="QY136" i="66"/>
  <c r="QY138" i="66" s="1"/>
  <c r="BF136" i="66"/>
  <c r="BF138" i="66" s="1"/>
  <c r="NA136" i="66"/>
  <c r="NA138" i="66" s="1"/>
  <c r="MB136" i="66"/>
  <c r="MB138" i="66" s="1"/>
  <c r="AAJ136" i="66"/>
  <c r="AAJ138" i="66" s="1"/>
  <c r="TB136" i="66"/>
  <c r="TB138" i="66" s="1"/>
  <c r="MZ136" i="66"/>
  <c r="MZ138" i="66" s="1"/>
  <c r="KY136" i="66"/>
  <c r="KY138" i="66" s="1"/>
  <c r="AP136" i="66"/>
  <c r="AP138" i="66" s="1"/>
  <c r="OF136" i="66"/>
  <c r="OF138" i="66" s="1"/>
  <c r="EU136" i="66"/>
  <c r="EU138" i="66" s="1"/>
  <c r="CK136" i="66"/>
  <c r="CK138" i="66" s="1"/>
  <c r="AAV136" i="66"/>
  <c r="AAV138" i="66" s="1"/>
  <c r="UL136" i="66"/>
  <c r="PQ136" i="66"/>
  <c r="PQ138" i="66" s="1"/>
  <c r="YL136" i="66"/>
  <c r="YL138" i="66" s="1"/>
  <c r="PI136" i="66"/>
  <c r="PI138" i="66" s="1"/>
  <c r="KJ136" i="66"/>
  <c r="KJ138" i="66" s="1"/>
  <c r="MD136" i="66"/>
  <c r="MD138" i="66" s="1"/>
  <c r="KR136" i="66"/>
  <c r="KR138" i="66" s="1"/>
  <c r="LG136" i="66"/>
  <c r="LG138" i="66" s="1"/>
  <c r="XF136" i="66"/>
  <c r="XF138" i="66" s="1"/>
  <c r="QM136" i="66"/>
  <c r="QM138" i="66" s="1"/>
  <c r="IB136" i="66"/>
  <c r="IB138" i="66" s="1"/>
  <c r="DD136" i="66"/>
  <c r="DD138" i="66" s="1"/>
  <c r="KG136" i="66"/>
  <c r="KG138" i="66" s="1"/>
  <c r="KT136" i="66"/>
  <c r="KT138" i="66" s="1"/>
  <c r="WS136" i="66"/>
  <c r="WS138" i="66" s="1"/>
  <c r="OV136" i="66"/>
  <c r="OV138" i="66" s="1"/>
  <c r="GX136" i="66"/>
  <c r="GX138" i="66" s="1"/>
  <c r="FZ136" i="66"/>
  <c r="FZ138" i="66" s="1"/>
  <c r="SS136" i="66"/>
  <c r="SS138" i="66" s="1"/>
  <c r="CQ136" i="66"/>
  <c r="CQ138" i="66" s="1"/>
  <c r="IO136" i="66"/>
  <c r="IO138" i="66" s="1"/>
  <c r="YX136" i="66"/>
  <c r="YX138" i="66" s="1"/>
  <c r="SM136" i="66"/>
  <c r="SM138" i="66" s="1"/>
  <c r="L136" i="66"/>
  <c r="VV136" i="66"/>
  <c r="VV138" i="66" s="1"/>
  <c r="YF136" i="66"/>
  <c r="YF138" i="66" s="1"/>
  <c r="VG136" i="66"/>
  <c r="VG138" i="66" s="1"/>
  <c r="GE136" i="66"/>
  <c r="GE138" i="66" s="1"/>
  <c r="J136" i="66"/>
  <c r="J138" i="66" s="1"/>
  <c r="HR136" i="66"/>
  <c r="HR138" i="66" s="1"/>
  <c r="HM136" i="66"/>
  <c r="HM138" i="66" s="1"/>
  <c r="PG136" i="66"/>
  <c r="PG138" i="66" s="1"/>
  <c r="QA136" i="66"/>
  <c r="QA138" i="66" s="1"/>
  <c r="JR136" i="66"/>
  <c r="JR138" i="66" s="1"/>
  <c r="AL136" i="66"/>
  <c r="AL138" i="66" s="1"/>
  <c r="NG136" i="66"/>
  <c r="NG138" i="66" s="1"/>
  <c r="YG136" i="66"/>
  <c r="YG138" i="66" s="1"/>
  <c r="CD136" i="66"/>
  <c r="CD138" i="66" s="1"/>
  <c r="OI136" i="66"/>
  <c r="OI138" i="66" s="1"/>
  <c r="LI136" i="66"/>
  <c r="LI138" i="66" s="1"/>
  <c r="QO136" i="66"/>
  <c r="QO138" i="66" s="1"/>
  <c r="SI136" i="66"/>
  <c r="SI138" i="66" s="1"/>
  <c r="RN136" i="66"/>
  <c r="RN138" i="66" s="1"/>
  <c r="JE136" i="66"/>
  <c r="JE138" i="66" s="1"/>
  <c r="AV136" i="66"/>
  <c r="AV138" i="66" s="1"/>
  <c r="NY136" i="66"/>
  <c r="NY138" i="66" s="1"/>
  <c r="ABO136" i="66"/>
  <c r="ABO138" i="66" s="1"/>
  <c r="CR136" i="66"/>
  <c r="CR138" i="66" s="1"/>
  <c r="FM136" i="66"/>
  <c r="FM138" i="66" s="1"/>
  <c r="HQ136" i="66"/>
  <c r="HQ138" i="66" s="1"/>
  <c r="EE136" i="66"/>
  <c r="EE138" i="66" s="1"/>
  <c r="PV136" i="66"/>
  <c r="PV138" i="66" s="1"/>
  <c r="RD136" i="66"/>
  <c r="RD138" i="66" s="1"/>
  <c r="NR136" i="66"/>
  <c r="NR138" i="66" s="1"/>
  <c r="CN136" i="66"/>
  <c r="CN138" i="66" s="1"/>
  <c r="OP136" i="66"/>
  <c r="OP138" i="66" s="1"/>
  <c r="NE136" i="66"/>
  <c r="NE138" i="66" s="1"/>
  <c r="SP136" i="66"/>
  <c r="SP138" i="66" s="1"/>
  <c r="HV136" i="66"/>
  <c r="HV138" i="66" s="1"/>
  <c r="SH136" i="66"/>
  <c r="SH138" i="66" s="1"/>
  <c r="XO136" i="66"/>
  <c r="XO138" i="66" s="1"/>
  <c r="ACB136" i="66"/>
  <c r="ACB138" i="66" s="1"/>
  <c r="CC136" i="66"/>
  <c r="CC138" i="66" s="1"/>
  <c r="BM136" i="66"/>
  <c r="BM138" i="66" s="1"/>
  <c r="ACK136" i="66"/>
  <c r="ACK138" i="66" s="1"/>
  <c r="NB136" i="66"/>
  <c r="NB138" i="66" s="1"/>
  <c r="IS136" i="66"/>
  <c r="IS138" i="66" s="1"/>
  <c r="ZY136" i="66"/>
  <c r="ZY138" i="66" s="1"/>
  <c r="RY136" i="66"/>
  <c r="RY138" i="66" s="1"/>
  <c r="ACH136" i="66"/>
  <c r="ACH138" i="66" s="1"/>
  <c r="AF136" i="66"/>
  <c r="AF138" i="66" s="1"/>
  <c r="RI136" i="66"/>
  <c r="RI138" i="66" s="1"/>
  <c r="QT136" i="66"/>
  <c r="QT138" i="66" s="1"/>
  <c r="MO136" i="66"/>
  <c r="MO138" i="66" s="1"/>
  <c r="FE136" i="66"/>
  <c r="FE138" i="66" s="1"/>
  <c r="V136" i="66"/>
  <c r="V138" i="66" s="1"/>
  <c r="HG136" i="66"/>
  <c r="HG138" i="66" s="1"/>
  <c r="CM136" i="66"/>
  <c r="CM138" i="66" s="1"/>
  <c r="MT136" i="66"/>
  <c r="MT138" i="66" s="1"/>
  <c r="QS136" i="66"/>
  <c r="QS138" i="66" s="1"/>
  <c r="VY136" i="66"/>
  <c r="VY138" i="66" s="1"/>
  <c r="XJ136" i="66"/>
  <c r="XJ138" i="66" s="1"/>
  <c r="WG136" i="66"/>
  <c r="WG138" i="66" s="1"/>
  <c r="AG136" i="66"/>
  <c r="AG138" i="66" s="1"/>
  <c r="ABH136" i="66"/>
  <c r="ABH138" i="66" s="1"/>
  <c r="RA136" i="66"/>
  <c r="RA138" i="66" s="1"/>
  <c r="IU136" i="66"/>
  <c r="IU138" i="66" s="1"/>
  <c r="RP136" i="66"/>
  <c r="RP138" i="66" s="1"/>
  <c r="AC136" i="66"/>
  <c r="AC138" i="66" s="1"/>
  <c r="BW136" i="66"/>
  <c r="GQ136" i="66"/>
  <c r="GQ138" i="66" s="1"/>
  <c r="LB136" i="66"/>
  <c r="LB138" i="66" s="1"/>
  <c r="EZ136" i="66"/>
  <c r="EZ138" i="66" s="1"/>
  <c r="ABR136" i="66"/>
  <c r="ABR138" i="66" s="1"/>
  <c r="ZM136" i="66"/>
  <c r="ZM138" i="66" s="1"/>
  <c r="LY136" i="66"/>
  <c r="LY138" i="66" s="1"/>
  <c r="CA136" i="66"/>
  <c r="CA138" i="66" s="1"/>
  <c r="EM136" i="66"/>
  <c r="EM138" i="66" s="1"/>
  <c r="DM136" i="66"/>
  <c r="KE136" i="66"/>
  <c r="KE138" i="66" s="1"/>
  <c r="GB136" i="66"/>
  <c r="GB138" i="66" s="1"/>
  <c r="JT136" i="66"/>
  <c r="JT138" i="66" s="1"/>
  <c r="LX136" i="66"/>
  <c r="LX138" i="66" s="1"/>
  <c r="VT136" i="66"/>
  <c r="VT138" i="66" s="1"/>
  <c r="TO136" i="66"/>
  <c r="TO138" i="66" s="1"/>
  <c r="FJ136" i="66"/>
  <c r="RS136" i="66"/>
  <c r="RS138" i="66" s="1"/>
  <c r="AAD136" i="66"/>
  <c r="AAD138" i="66" s="1"/>
  <c r="GA136" i="66"/>
  <c r="GA138" i="66" s="1"/>
  <c r="YS136" i="66"/>
  <c r="YS138" i="66" s="1"/>
  <c r="NT136" i="66"/>
  <c r="NT138" i="66" s="1"/>
  <c r="YD136" i="66"/>
  <c r="YD138" i="66" s="1"/>
  <c r="JU136" i="66"/>
  <c r="JU138" i="66" s="1"/>
  <c r="VN136" i="66"/>
  <c r="VN138" i="66" s="1"/>
  <c r="WD136" i="66"/>
  <c r="WD138" i="66" s="1"/>
  <c r="FR136" i="66"/>
  <c r="FR138" i="66" s="1"/>
  <c r="EL136" i="66"/>
  <c r="EL138" i="66" s="1"/>
  <c r="ABY136" i="66"/>
  <c r="ABY138" i="66" s="1"/>
  <c r="UJ136" i="66"/>
  <c r="UJ138" i="66" s="1"/>
  <c r="ABI136" i="66"/>
  <c r="ABI138" i="66" s="1"/>
  <c r="ZT136" i="66"/>
  <c r="ZT138" i="66" s="1"/>
  <c r="QZ136" i="66"/>
  <c r="QZ138" i="66" s="1"/>
  <c r="NO136" i="66"/>
  <c r="NO138" i="66" s="1"/>
  <c r="RZ136" i="66"/>
  <c r="RZ138" i="66" s="1"/>
  <c r="VE136" i="66"/>
  <c r="VE138" i="66" s="1"/>
  <c r="VU136" i="66"/>
  <c r="VU138" i="66" s="1"/>
  <c r="JQ136" i="66"/>
  <c r="JQ138" i="66" s="1"/>
  <c r="CF136" i="66"/>
  <c r="CF138" i="66" s="1"/>
  <c r="SQ136" i="66"/>
  <c r="SQ138" i="66" s="1"/>
  <c r="WQ136" i="66"/>
  <c r="WQ138" i="66" s="1"/>
  <c r="GI136" i="66"/>
  <c r="GI138" i="66" s="1"/>
  <c r="SD136" i="66"/>
  <c r="SD138" i="66" s="1"/>
  <c r="SW136" i="66"/>
  <c r="SW138" i="66" s="1"/>
  <c r="MM136" i="66"/>
  <c r="MM138" i="66" s="1"/>
  <c r="SX136" i="66"/>
  <c r="SX138" i="66" s="1"/>
  <c r="JX136" i="66"/>
  <c r="JX138" i="66" s="1"/>
  <c r="WI136" i="66"/>
  <c r="WI138" i="66" s="1"/>
  <c r="ZX136" i="66"/>
  <c r="ZX138" i="66" s="1"/>
  <c r="PU136" i="66"/>
  <c r="PU138" i="66" s="1"/>
  <c r="PB136" i="66"/>
  <c r="OT136" i="66"/>
  <c r="OT138" i="66" s="1"/>
  <c r="OM136" i="66"/>
  <c r="OM138" i="66" s="1"/>
  <c r="KU136" i="66"/>
  <c r="KU138" i="66" s="1"/>
  <c r="FO136" i="66"/>
  <c r="FO138" i="66" s="1"/>
  <c r="UM136" i="66"/>
  <c r="UM138" i="66" s="1"/>
  <c r="WO136" i="66"/>
  <c r="WO138" i="66" s="1"/>
  <c r="EB136" i="66"/>
  <c r="EB138" i="66" s="1"/>
  <c r="OA136" i="66"/>
  <c r="OA138" i="66" s="1"/>
  <c r="RM136" i="66"/>
  <c r="ZU136" i="66"/>
  <c r="ZU138" i="66" s="1"/>
  <c r="RT136" i="66"/>
  <c r="SR136" i="66"/>
  <c r="SR138" i="66" s="1"/>
  <c r="EK136" i="66"/>
  <c r="EK138" i="66" s="1"/>
  <c r="YC136" i="66"/>
  <c r="YC138" i="66" s="1"/>
  <c r="LW136" i="66"/>
  <c r="LW138" i="66" s="1"/>
  <c r="XR136" i="66"/>
  <c r="BK136" i="66"/>
  <c r="BK138" i="66" s="1"/>
  <c r="DY136" i="66"/>
  <c r="DY138" i="66" s="1"/>
  <c r="AM136" i="66"/>
  <c r="AM138" i="66" s="1"/>
  <c r="FF136" i="66"/>
  <c r="FF138" i="66" s="1"/>
  <c r="KM136" i="66"/>
  <c r="KM138" i="66" s="1"/>
  <c r="XI136" i="66"/>
  <c r="XI138" i="66" s="1"/>
  <c r="MC136" i="66"/>
  <c r="MC138" i="66" s="1"/>
  <c r="MR136" i="66"/>
  <c r="MR138" i="66" s="1"/>
  <c r="UZ136" i="66"/>
  <c r="UA136" i="66"/>
  <c r="UA138" i="66" s="1"/>
  <c r="CJ136" i="66"/>
  <c r="CJ138" i="66" s="1"/>
  <c r="AAI136" i="66"/>
  <c r="AAI138" i="66" s="1"/>
  <c r="OY136" i="66"/>
  <c r="OY138" i="66" s="1"/>
  <c r="YB136" i="66"/>
  <c r="YB138" i="66" s="1"/>
  <c r="NC136" i="66"/>
  <c r="NC138" i="66" s="1"/>
  <c r="FN136" i="66"/>
  <c r="FN138" i="66" s="1"/>
  <c r="FX136" i="66"/>
  <c r="FX138" i="66" s="1"/>
  <c r="CU136" i="66"/>
  <c r="CU138" i="66" s="1"/>
  <c r="FW136" i="66"/>
  <c r="FW138" i="66" s="1"/>
  <c r="AAH136" i="66"/>
  <c r="AAH138" i="66" s="1"/>
  <c r="JJ136" i="66"/>
  <c r="JJ138" i="66" s="1"/>
  <c r="FD136" i="66"/>
  <c r="FD138" i="66" s="1"/>
  <c r="LU136" i="66"/>
  <c r="LU138" i="66" s="1"/>
  <c r="TL136" i="66"/>
  <c r="TL138" i="66" s="1"/>
  <c r="WW136" i="66"/>
  <c r="WW138" i="66" s="1"/>
  <c r="DJ136" i="66"/>
  <c r="DJ138" i="66" s="1"/>
  <c r="RJ136" i="66"/>
  <c r="RJ138" i="66" s="1"/>
  <c r="UO136" i="66"/>
  <c r="UO138" i="66" s="1"/>
  <c r="ABW136" i="66"/>
  <c r="ABW138" i="66" s="1"/>
  <c r="SZ136" i="66"/>
  <c r="SZ138" i="66" s="1"/>
  <c r="LV136" i="66"/>
  <c r="LV138" i="66" s="1"/>
  <c r="BO136" i="66"/>
  <c r="BO138" i="66" s="1"/>
  <c r="CI136" i="66"/>
  <c r="CI138" i="66" s="1"/>
  <c r="PM136" i="66"/>
  <c r="PM138" i="66" s="1"/>
  <c r="NX136" i="66"/>
  <c r="NX138" i="66" s="1"/>
  <c r="UU136" i="66"/>
  <c r="UU138" i="66" s="1"/>
  <c r="UV136" i="66"/>
  <c r="UV138" i="66" s="1"/>
  <c r="VA136" i="66"/>
  <c r="VA138" i="66" s="1"/>
  <c r="Y136" i="66"/>
  <c r="Y138" i="66" s="1"/>
  <c r="EX136" i="66"/>
  <c r="EX138" i="66" s="1"/>
  <c r="DF136" i="66"/>
  <c r="DF138" i="66" s="1"/>
  <c r="KN136" i="66"/>
  <c r="KN138" i="66" s="1"/>
  <c r="DR136" i="66"/>
  <c r="DR138" i="66" s="1"/>
  <c r="ZA132" i="66"/>
  <c r="ZA138" i="66"/>
  <c r="E174" i="82"/>
  <c r="M237" i="82"/>
  <c r="M238" i="82" s="1"/>
  <c r="G172" i="82"/>
  <c r="C179" i="82"/>
  <c r="K286" i="82"/>
  <c r="G195" i="82"/>
  <c r="C251" i="82" l="1"/>
  <c r="C257" i="82" s="1"/>
  <c r="F181" i="82"/>
  <c r="G329" i="82"/>
  <c r="E182" i="82"/>
  <c r="C253" i="82"/>
  <c r="C259" i="82" s="1"/>
  <c r="C254" i="82"/>
  <c r="C260" i="82" s="1"/>
  <c r="D334" i="82"/>
  <c r="D11" i="82"/>
  <c r="D129" i="82" s="1"/>
  <c r="E334" i="82"/>
  <c r="E11" i="82"/>
  <c r="E129" i="82" s="1"/>
  <c r="E196" i="82"/>
  <c r="E197" i="82" s="1"/>
  <c r="E198" i="82" s="1"/>
  <c r="D175" i="82"/>
  <c r="D176" i="82" s="1"/>
  <c r="F11" i="82"/>
  <c r="F129" i="82" s="1"/>
  <c r="F334" i="82"/>
  <c r="D182" i="82"/>
  <c r="C329" i="82"/>
  <c r="E175" i="82"/>
  <c r="E176" i="82" s="1"/>
  <c r="F182" i="82"/>
  <c r="D196" i="82"/>
  <c r="D197" i="82" s="1"/>
  <c r="D198" i="82" s="1"/>
  <c r="Q237" i="82"/>
  <c r="Q238" i="82" s="1"/>
  <c r="G179" i="82"/>
  <c r="P45" i="6"/>
  <c r="K269" i="78"/>
  <c r="K267" i="82"/>
  <c r="F132" i="82" l="1"/>
  <c r="D132" i="82"/>
  <c r="E132" i="82"/>
  <c r="C77" i="82"/>
  <c r="C106" i="82" s="1"/>
  <c r="C252" i="82"/>
  <c r="C258" i="82" s="1"/>
  <c r="D181" i="82"/>
  <c r="E181" i="82"/>
  <c r="F196" i="82"/>
  <c r="F197" i="82" s="1"/>
  <c r="F198" i="82" s="1"/>
  <c r="C174" i="82"/>
  <c r="C332" i="82"/>
  <c r="D238" i="82"/>
  <c r="D232" i="82" s="1"/>
  <c r="D239" i="82" s="1"/>
  <c r="F238" i="82"/>
  <c r="F232" i="82" s="1"/>
  <c r="F239" i="82" s="1"/>
  <c r="E238" i="82"/>
  <c r="E232" i="82" s="1"/>
  <c r="E239" i="82" s="1"/>
  <c r="G253" i="82"/>
  <c r="G259" i="82" s="1"/>
  <c r="G254" i="82"/>
  <c r="G260" i="82" s="1"/>
  <c r="P47" i="6"/>
  <c r="P49" i="6"/>
  <c r="G77" i="82" l="1"/>
  <c r="G106" i="82" s="1"/>
  <c r="G174" i="82"/>
  <c r="C182" i="82"/>
  <c r="C175" i="82"/>
  <c r="C176" i="82" s="1"/>
  <c r="C11" i="82"/>
  <c r="C129" i="82" s="1"/>
  <c r="C334" i="82"/>
  <c r="G332" i="82"/>
  <c r="G252" i="82"/>
  <c r="G258" i="82" s="1"/>
  <c r="G251" i="82"/>
  <c r="G257" i="82" s="1"/>
  <c r="P1823" i="6"/>
  <c r="P1824" i="6" s="1"/>
  <c r="P48" i="6"/>
  <c r="P1978" i="6"/>
  <c r="P1966" i="6"/>
  <c r="P896" i="6"/>
  <c r="P921" i="6"/>
  <c r="P1977" i="6"/>
  <c r="P1954" i="6"/>
  <c r="P851" i="6"/>
  <c r="P908" i="6"/>
  <c r="P1831" i="6"/>
  <c r="P51" i="6"/>
  <c r="P885" i="6"/>
  <c r="P872" i="6"/>
  <c r="P1953" i="6"/>
  <c r="R73" i="6"/>
  <c r="R76" i="6" s="1"/>
  <c r="P839" i="6"/>
  <c r="P920" i="6"/>
  <c r="P897" i="6"/>
  <c r="P1942" i="6"/>
  <c r="P1965" i="6"/>
  <c r="P873" i="6"/>
  <c r="P884" i="6"/>
  <c r="P1941" i="6"/>
  <c r="P838" i="6"/>
  <c r="P909" i="6"/>
  <c r="G28" i="82" l="1"/>
  <c r="C132" i="82"/>
  <c r="C181" i="82"/>
  <c r="G175" i="82"/>
  <c r="G176" i="82" s="1"/>
  <c r="C196" i="82"/>
  <c r="C197" i="82" s="1"/>
  <c r="C198" i="82" s="1"/>
  <c r="C238" i="82"/>
  <c r="C232" i="82" s="1"/>
  <c r="C239" i="82" s="1"/>
  <c r="G334" i="82"/>
  <c r="G11" i="82"/>
  <c r="G129" i="82" s="1"/>
  <c r="G182" i="82"/>
  <c r="P910" i="6"/>
  <c r="P911" i="6"/>
  <c r="P913" i="6"/>
  <c r="P912" i="6"/>
  <c r="P78" i="6"/>
  <c r="R48" i="6"/>
  <c r="R78" i="6" s="1"/>
  <c r="AO73" i="6"/>
  <c r="AO76" i="6" s="1"/>
  <c r="P1956" i="6"/>
  <c r="P1957" i="6"/>
  <c r="P1980" i="6"/>
  <c r="P854" i="6"/>
  <c r="P841" i="6"/>
  <c r="P1982" i="6"/>
  <c r="P853" i="6"/>
  <c r="P1970" i="6"/>
  <c r="P1968" i="6"/>
  <c r="P1969" i="6"/>
  <c r="P842" i="6"/>
  <c r="P855" i="6"/>
  <c r="P1958" i="6"/>
  <c r="P843" i="6"/>
  <c r="P1981" i="6"/>
  <c r="P1945" i="6"/>
  <c r="P1946" i="6"/>
  <c r="P1944" i="6"/>
  <c r="P877" i="6"/>
  <c r="P876" i="6"/>
  <c r="P875" i="6"/>
  <c r="P874" i="6"/>
  <c r="R77" i="6"/>
  <c r="P888" i="6"/>
  <c r="P886" i="6"/>
  <c r="P889" i="6"/>
  <c r="P887" i="6"/>
  <c r="P1833" i="6"/>
  <c r="P1834" i="6"/>
  <c r="P1835" i="6"/>
  <c r="P923" i="6"/>
  <c r="P925" i="6"/>
  <c r="P924" i="6"/>
  <c r="P922" i="6"/>
  <c r="P899" i="6"/>
  <c r="P900" i="6"/>
  <c r="P901" i="6"/>
  <c r="P898" i="6"/>
  <c r="G132" i="82" l="1"/>
  <c r="G181" i="82"/>
  <c r="G238" i="82"/>
  <c r="G232" i="82" s="1"/>
  <c r="G239" i="82" s="1"/>
  <c r="G196" i="82"/>
  <c r="G197" i="82" s="1"/>
  <c r="G198" i="82" s="1"/>
  <c r="P172" i="9"/>
  <c r="P208" i="9" s="1"/>
  <c r="P171" i="9"/>
  <c r="P207" i="9" s="1"/>
  <c r="P170" i="9"/>
  <c r="P206" i="9" s="1"/>
  <c r="P840" i="6"/>
  <c r="P902" i="6"/>
  <c r="P1955" i="6"/>
  <c r="P1979" i="6"/>
  <c r="AO77" i="6"/>
  <c r="AP77" i="6"/>
  <c r="R855" i="6"/>
  <c r="R854" i="6"/>
  <c r="R853" i="6"/>
  <c r="P849" i="6"/>
  <c r="P850" i="6" s="1"/>
  <c r="P852" i="6"/>
  <c r="P1832" i="6"/>
  <c r="P1843" i="6"/>
  <c r="P926" i="6"/>
  <c r="P914" i="6"/>
  <c r="P1842" i="6"/>
  <c r="P890" i="6"/>
  <c r="P878" i="6"/>
  <c r="P1844" i="6"/>
  <c r="P1943" i="6"/>
  <c r="P1967" i="6"/>
  <c r="P169" i="9" l="1"/>
  <c r="P173" i="9" s="1"/>
  <c r="P209" i="9"/>
  <c r="P856" i="6"/>
  <c r="P1959" i="6"/>
  <c r="P1947" i="6"/>
  <c r="P844" i="6"/>
  <c r="P1971" i="6"/>
  <c r="P1983" i="6"/>
  <c r="P1841" i="6"/>
  <c r="P1836" i="6"/>
  <c r="R849" i="6"/>
  <c r="R850" i="6" s="1"/>
  <c r="R852" i="6"/>
  <c r="R856" i="6" l="1"/>
  <c r="P1845" i="6"/>
  <c r="L281" i="82" l="1"/>
  <c r="L276" i="82"/>
  <c r="L271" i="82"/>
  <c r="L266" i="82" l="1"/>
  <c r="L286" i="82" l="1"/>
  <c r="Q45" i="6"/>
  <c r="Q47" i="6" l="1"/>
  <c r="Q49" i="6"/>
  <c r="Q1823" i="6" l="1"/>
  <c r="Q1824" i="6" s="1"/>
  <c r="Q1965" i="6"/>
  <c r="Q1977" i="6"/>
  <c r="Q1941" i="6"/>
  <c r="Q1954" i="6"/>
  <c r="Q1966" i="6"/>
  <c r="Q1953" i="6"/>
  <c r="Q51" i="6"/>
  <c r="Q1942" i="6"/>
  <c r="Q1978" i="6"/>
  <c r="S73" i="6"/>
  <c r="S76" i="6" s="1"/>
  <c r="Q839" i="6"/>
  <c r="Q920" i="6"/>
  <c r="Q873" i="6"/>
  <c r="Q885" i="6"/>
  <c r="Q908" i="6"/>
  <c r="Q838" i="6"/>
  <c r="Q897" i="6"/>
  <c r="Q1831" i="6"/>
  <c r="Q884" i="6"/>
  <c r="Q896" i="6"/>
  <c r="Q909" i="6"/>
  <c r="Q872" i="6"/>
  <c r="Q921" i="6"/>
  <c r="Q851" i="6"/>
  <c r="Q877" i="6" l="1"/>
  <c r="Q874" i="6"/>
  <c r="Q876" i="6"/>
  <c r="Q875" i="6"/>
  <c r="Q1979" i="6"/>
  <c r="Q1982" i="6"/>
  <c r="Q1981" i="6"/>
  <c r="Q1980" i="6"/>
  <c r="S77" i="6"/>
  <c r="S78" i="6"/>
  <c r="Q1967" i="6"/>
  <c r="Q1969" i="6"/>
  <c r="Q1970" i="6"/>
  <c r="Q1968" i="6"/>
  <c r="Q840" i="6"/>
  <c r="Q843" i="6"/>
  <c r="Q842" i="6"/>
  <c r="Q841" i="6"/>
  <c r="Q911" i="6"/>
  <c r="Q912" i="6"/>
  <c r="Q913" i="6"/>
  <c r="Q910" i="6"/>
  <c r="Q1833" i="6"/>
  <c r="Q1835" i="6"/>
  <c r="Q1834" i="6"/>
  <c r="Q1958" i="6"/>
  <c r="Q1955" i="6"/>
  <c r="Q1956" i="6"/>
  <c r="Q1957" i="6"/>
  <c r="Q899" i="6"/>
  <c r="Q898" i="6"/>
  <c r="Q901" i="6"/>
  <c r="Q900" i="6"/>
  <c r="Q925" i="6"/>
  <c r="Q922" i="6"/>
  <c r="Q923" i="6"/>
  <c r="Q924" i="6"/>
  <c r="Q889" i="6"/>
  <c r="Q886" i="6"/>
  <c r="Q887" i="6"/>
  <c r="Q888" i="6"/>
  <c r="Q1944" i="6"/>
  <c r="Q1946" i="6"/>
  <c r="Q1943" i="6"/>
  <c r="Q1945" i="6"/>
  <c r="Q169" i="9" l="1"/>
  <c r="Q172" i="9"/>
  <c r="Q208" i="9" s="1"/>
  <c r="Q170" i="9"/>
  <c r="Q206" i="9" s="1"/>
  <c r="Q171" i="9"/>
  <c r="Q207" i="9" s="1"/>
  <c r="Q844" i="6"/>
  <c r="Q914" i="6"/>
  <c r="Q1971" i="6"/>
  <c r="Q1947" i="6"/>
  <c r="Q1843" i="6"/>
  <c r="Q1983" i="6"/>
  <c r="Q1844" i="6"/>
  <c r="Q890" i="6"/>
  <c r="Q926" i="6"/>
  <c r="Q1832" i="6"/>
  <c r="Q878" i="6"/>
  <c r="Q902" i="6"/>
  <c r="Q1959" i="6"/>
  <c r="Q1842" i="6"/>
  <c r="Q173" i="9" l="1"/>
  <c r="Q209" i="9"/>
  <c r="Q1841" i="6"/>
  <c r="Q1836" i="6"/>
  <c r="Q1845" i="6" l="1"/>
  <c r="M271" i="82" l="1"/>
  <c r="M281" i="82"/>
  <c r="M276" i="82" l="1"/>
  <c r="M266" i="82" l="1"/>
  <c r="M286" i="82" l="1"/>
  <c r="T32" i="6"/>
  <c r="R45" i="6"/>
  <c r="T33" i="6" l="1"/>
  <c r="R47" i="6"/>
  <c r="R49" i="6"/>
  <c r="T34" i="6" l="1"/>
  <c r="R1823" i="6"/>
  <c r="R1824" i="6" s="1"/>
  <c r="R908" i="6"/>
  <c r="R1941" i="6"/>
  <c r="R885" i="6"/>
  <c r="R51" i="6"/>
  <c r="R1965" i="6"/>
  <c r="R921" i="6"/>
  <c r="R909" i="6"/>
  <c r="R872" i="6"/>
  <c r="R1831" i="6"/>
  <c r="R1953" i="6"/>
  <c r="R1978" i="6"/>
  <c r="R839" i="6"/>
  <c r="R896" i="6"/>
  <c r="R897" i="6"/>
  <c r="R1942" i="6"/>
  <c r="R1954" i="6"/>
  <c r="R838" i="6"/>
  <c r="R873" i="6"/>
  <c r="R851" i="6"/>
  <c r="R1966" i="6"/>
  <c r="R884" i="6"/>
  <c r="R1977" i="6"/>
  <c r="R920" i="6"/>
  <c r="T35" i="6" l="1"/>
  <c r="R874" i="6"/>
  <c r="R877" i="6"/>
  <c r="R875" i="6"/>
  <c r="R876" i="6"/>
  <c r="R1981" i="6"/>
  <c r="R1982" i="6"/>
  <c r="R1979" i="6"/>
  <c r="R1980" i="6"/>
  <c r="R910" i="6"/>
  <c r="R913" i="6"/>
  <c r="R912" i="6"/>
  <c r="R911" i="6"/>
  <c r="R1967" i="6"/>
  <c r="R1969" i="6"/>
  <c r="R1968" i="6"/>
  <c r="R1970" i="6"/>
  <c r="R889" i="6"/>
  <c r="R887" i="6"/>
  <c r="R886" i="6"/>
  <c r="R888" i="6"/>
  <c r="R922" i="6"/>
  <c r="R925" i="6"/>
  <c r="R923" i="6"/>
  <c r="R924" i="6"/>
  <c r="R899" i="6"/>
  <c r="R901" i="6"/>
  <c r="R900" i="6"/>
  <c r="R898" i="6"/>
  <c r="R1834" i="6"/>
  <c r="R1833" i="6"/>
  <c r="R1835" i="6"/>
  <c r="R840" i="6"/>
  <c r="R841" i="6"/>
  <c r="R843" i="6"/>
  <c r="R842" i="6"/>
  <c r="R1946" i="6"/>
  <c r="R1943" i="6"/>
  <c r="R1945" i="6"/>
  <c r="R1944" i="6"/>
  <c r="R1955" i="6"/>
  <c r="R1958" i="6"/>
  <c r="R1956" i="6"/>
  <c r="R1957" i="6"/>
  <c r="R1842" i="6" l="1"/>
  <c r="R1983" i="6"/>
  <c r="R878" i="6"/>
  <c r="R1959" i="6"/>
  <c r="R1971" i="6"/>
  <c r="R1843" i="6"/>
  <c r="R902" i="6"/>
  <c r="R1947" i="6"/>
  <c r="R844" i="6"/>
  <c r="R914" i="6"/>
  <c r="R890" i="6"/>
  <c r="R1832" i="6"/>
  <c r="R1844" i="6"/>
  <c r="R926" i="6"/>
  <c r="T36" i="6"/>
  <c r="R1841" i="6" l="1"/>
  <c r="R1836" i="6"/>
  <c r="T37" i="6"/>
  <c r="T38" i="6" l="1"/>
  <c r="R1845" i="6"/>
  <c r="N281" i="82" l="1"/>
  <c r="N276" i="82"/>
  <c r="T39" i="6"/>
  <c r="T40" i="6" l="1"/>
  <c r="N266" i="82" l="1"/>
  <c r="T41" i="6"/>
  <c r="T42" i="6" l="1"/>
  <c r="T43" i="6" l="1"/>
  <c r="T45" i="6" l="1"/>
  <c r="S45" i="6"/>
  <c r="S49" i="6" l="1"/>
  <c r="S47" i="6"/>
  <c r="T49" i="6"/>
  <c r="T47" i="6"/>
  <c r="S1966" i="6" l="1"/>
  <c r="S1954" i="6"/>
  <c r="S1978" i="6"/>
  <c r="S1953" i="6"/>
  <c r="S1977" i="6"/>
  <c r="S1942" i="6"/>
  <c r="S51" i="6"/>
  <c r="S1965" i="6"/>
  <c r="S1941" i="6"/>
  <c r="S885" i="6"/>
  <c r="S1831" i="6"/>
  <c r="S839" i="6"/>
  <c r="S909" i="6"/>
  <c r="S872" i="6"/>
  <c r="S838" i="6"/>
  <c r="S873" i="6"/>
  <c r="S884" i="6"/>
  <c r="S908" i="6"/>
  <c r="S897" i="6"/>
  <c r="S851" i="6"/>
  <c r="S920" i="6"/>
  <c r="S921" i="6"/>
  <c r="S896" i="6"/>
  <c r="S1823" i="6"/>
  <c r="S1824" i="6" s="1"/>
  <c r="S1945" i="6" l="1"/>
  <c r="S1943" i="6"/>
  <c r="S1946" i="6"/>
  <c r="S1944" i="6"/>
  <c r="S887" i="6"/>
  <c r="S889" i="6"/>
  <c r="S888" i="6"/>
  <c r="S886" i="6"/>
  <c r="S1967" i="6"/>
  <c r="S1968" i="6"/>
  <c r="S1969" i="6"/>
  <c r="S1970" i="6"/>
  <c r="S877" i="6"/>
  <c r="S874" i="6"/>
  <c r="S875" i="6"/>
  <c r="S876" i="6"/>
  <c r="S898" i="6"/>
  <c r="S899" i="6"/>
  <c r="S901" i="6"/>
  <c r="S900" i="6"/>
  <c r="S1835" i="6"/>
  <c r="S1834" i="6"/>
  <c r="S1833" i="6"/>
  <c r="S843" i="6"/>
  <c r="S841" i="6"/>
  <c r="S842" i="6"/>
  <c r="S840" i="6"/>
  <c r="S922" i="6"/>
  <c r="S923" i="6"/>
  <c r="S924" i="6"/>
  <c r="S925" i="6"/>
  <c r="S1980" i="6"/>
  <c r="S1982" i="6"/>
  <c r="S1981" i="6"/>
  <c r="S1979" i="6"/>
  <c r="S1958" i="6"/>
  <c r="S1955" i="6"/>
  <c r="S1956" i="6"/>
  <c r="S1957" i="6"/>
  <c r="S913" i="6"/>
  <c r="S911" i="6"/>
  <c r="S910" i="6"/>
  <c r="S912" i="6"/>
  <c r="S1842" i="6" l="1"/>
  <c r="S1843" i="6"/>
  <c r="S890" i="6"/>
  <c r="S1844" i="6"/>
  <c r="S1971" i="6"/>
  <c r="S902" i="6"/>
  <c r="S1983" i="6"/>
  <c r="S844" i="6"/>
  <c r="S914" i="6"/>
  <c r="S1832" i="6"/>
  <c r="S878" i="6"/>
  <c r="S926" i="6"/>
  <c r="S1947" i="6"/>
  <c r="S1959" i="6"/>
  <c r="S1836" i="6" l="1"/>
  <c r="S1841" i="6"/>
  <c r="S1845" i="6" l="1"/>
  <c r="O276" i="82" l="1"/>
  <c r="O281" i="82"/>
  <c r="O266" i="82" l="1"/>
  <c r="Q22" i="102" l="1"/>
  <c r="Q26" i="102"/>
  <c r="Q25" i="102"/>
  <c r="Q24" i="102"/>
  <c r="Q23" i="102"/>
  <c r="Q27" i="102"/>
  <c r="Q20" i="102"/>
  <c r="Q30" i="102" s="1"/>
  <c r="Q21" i="102"/>
  <c r="E53" i="82" l="1"/>
  <c r="F53" i="82"/>
  <c r="C53" i="82" l="1"/>
  <c r="F218" i="82" l="1"/>
  <c r="F212" i="82" s="1"/>
  <c r="F217" i="82" s="1"/>
  <c r="E218" i="82"/>
  <c r="E212" i="82" s="1"/>
  <c r="E217" i="82" s="1"/>
  <c r="C218" i="82" l="1"/>
  <c r="C212" i="82" s="1"/>
  <c r="C217" i="82" s="1"/>
  <c r="L267" i="82" l="1"/>
  <c r="D40" i="82" l="1"/>
  <c r="D52" i="82"/>
  <c r="G52" i="82" l="1"/>
  <c r="G62" i="82"/>
  <c r="D53" i="82" l="1"/>
  <c r="G40" i="82"/>
  <c r="G53" i="82" l="1"/>
  <c r="N271" i="82" l="1"/>
  <c r="N286" i="82" l="1"/>
  <c r="O271" i="82" l="1"/>
  <c r="O286" i="82" l="1"/>
  <c r="D218" i="82"/>
  <c r="D212" i="82" s="1"/>
  <c r="D217" i="82" s="1"/>
  <c r="G43" i="82" l="1"/>
  <c r="G65" i="82" l="1"/>
  <c r="G218" i="82" l="1"/>
  <c r="G217" i="82" s="1"/>
  <c r="D61" i="82" l="1"/>
  <c r="D38" i="82" l="1"/>
  <c r="C61" i="82"/>
  <c r="F61" i="82"/>
  <c r="F38" i="82" l="1"/>
  <c r="C38" i="82"/>
  <c r="E61" i="82" l="1"/>
  <c r="E38" i="82" l="1"/>
  <c r="G38" i="82" s="1"/>
  <c r="G61" i="82"/>
  <c r="I64" i="82" l="1"/>
  <c r="I63" i="82"/>
  <c r="I62" i="82"/>
  <c r="I65" i="82"/>
  <c r="L277" i="82" l="1"/>
  <c r="C115" i="82"/>
  <c r="C117" i="82" s="1"/>
  <c r="L272" i="82"/>
  <c r="L282" i="82"/>
  <c r="K271" i="78"/>
  <c r="K277" i="82"/>
  <c r="K282" i="82"/>
  <c r="K272" i="78"/>
  <c r="C114" i="82"/>
  <c r="K270" i="78"/>
  <c r="K272" i="82"/>
  <c r="L223" i="82" l="1"/>
  <c r="L225" i="82" s="1"/>
  <c r="L287" i="82"/>
  <c r="C118" i="82"/>
  <c r="C119" i="82"/>
  <c r="K223" i="82"/>
  <c r="K287" i="82"/>
  <c r="K225" i="82" l="1"/>
  <c r="K224" i="82"/>
  <c r="L224" i="82"/>
  <c r="E127" i="82" l="1"/>
  <c r="F127" i="82"/>
  <c r="D127" i="82"/>
  <c r="G125" i="82" l="1"/>
  <c r="G126" i="82"/>
  <c r="D54" i="82" l="1"/>
  <c r="D41" i="82" s="1"/>
  <c r="F54" i="82"/>
  <c r="F41" i="82" s="1"/>
  <c r="C54" i="82"/>
  <c r="E54" i="82"/>
  <c r="E41" i="82" s="1"/>
  <c r="C41" i="82" l="1"/>
  <c r="G41" i="82" s="1"/>
  <c r="G54" i="82"/>
  <c r="C56" i="82" l="1"/>
  <c r="E56" i="82"/>
  <c r="D56" i="82"/>
  <c r="F56" i="82"/>
  <c r="F58" i="82" l="1"/>
  <c r="F55" i="82"/>
  <c r="E58" i="82"/>
  <c r="E55" i="82"/>
  <c r="G56" i="82"/>
  <c r="G58" i="82" s="1"/>
  <c r="C58" i="82"/>
  <c r="C55" i="82"/>
  <c r="D55" i="82"/>
  <c r="D58" i="82"/>
  <c r="F49" i="82" l="1"/>
  <c r="E49" i="82"/>
  <c r="E29" i="82"/>
  <c r="E30" i="82" s="1"/>
  <c r="G29" i="82"/>
  <c r="G30" i="82" s="1"/>
  <c r="G55" i="82"/>
  <c r="D49" i="82"/>
  <c r="F29" i="82"/>
  <c r="F30" i="82" s="1"/>
  <c r="D29" i="82"/>
  <c r="D30" i="82" s="1"/>
  <c r="F17" i="82" l="1"/>
  <c r="F19" i="82" s="1"/>
  <c r="E17" i="82"/>
  <c r="E19" i="82" s="1"/>
  <c r="D17" i="82"/>
  <c r="D19" i="82" s="1"/>
  <c r="C29" i="82"/>
  <c r="C30" i="82" s="1"/>
  <c r="D20" i="82" l="1"/>
  <c r="D32" i="82"/>
  <c r="F20" i="82"/>
  <c r="F32" i="82"/>
  <c r="D26" i="82"/>
  <c r="D28" i="82" s="1"/>
  <c r="G26" i="82"/>
  <c r="G27" i="82" s="1"/>
  <c r="E20" i="82"/>
  <c r="E32" i="82"/>
  <c r="F26" i="82"/>
  <c r="F28" i="82" s="1"/>
  <c r="G17" i="82"/>
  <c r="G19" i="82" s="1"/>
  <c r="E26" i="82"/>
  <c r="E28" i="82" s="1"/>
  <c r="C127" i="82" l="1"/>
  <c r="G49" i="82"/>
  <c r="C49" i="82"/>
  <c r="C17" i="82"/>
  <c r="C19" i="82" s="1"/>
  <c r="G32" i="82"/>
  <c r="G20" i="82"/>
  <c r="C26" i="82"/>
  <c r="C28" i="82" s="1"/>
  <c r="C32" i="82" l="1"/>
  <c r="C20" i="82"/>
  <c r="G127" i="82" l="1"/>
  <c r="D97" i="82" l="1"/>
  <c r="E97" i="82"/>
  <c r="F97" i="82"/>
  <c r="F100" i="82" l="1"/>
  <c r="F99" i="82" s="1"/>
  <c r="F104" i="82"/>
  <c r="F71" i="82"/>
  <c r="F67" i="82"/>
  <c r="E67" i="82"/>
  <c r="E100" i="82"/>
  <c r="E99" i="82" s="1"/>
  <c r="E71" i="82"/>
  <c r="E104" i="82"/>
  <c r="D100" i="82"/>
  <c r="D99" i="82" s="1"/>
  <c r="D71" i="82"/>
  <c r="D104" i="82"/>
  <c r="D67" i="82"/>
  <c r="E72" i="82" l="1"/>
  <c r="E74" i="82" s="1"/>
  <c r="E108" i="82"/>
  <c r="E109" i="82" s="1"/>
  <c r="F107" i="82"/>
  <c r="F103" i="82"/>
  <c r="F90" i="82"/>
  <c r="F66" i="82"/>
  <c r="F69" i="82"/>
  <c r="F78" i="82"/>
  <c r="F79" i="82" s="1"/>
  <c r="F180" i="82"/>
  <c r="F72" i="82"/>
  <c r="F74" i="82" s="1"/>
  <c r="F108" i="82"/>
  <c r="E180" i="82"/>
  <c r="E69" i="82"/>
  <c r="E66" i="82"/>
  <c r="E90" i="82"/>
  <c r="E78" i="82"/>
  <c r="E79" i="82" s="1"/>
  <c r="D69" i="82"/>
  <c r="D66" i="82"/>
  <c r="D180" i="82"/>
  <c r="D90" i="82"/>
  <c r="D78" i="82"/>
  <c r="D79" i="82" s="1"/>
  <c r="D103" i="82"/>
  <c r="D107" i="82"/>
  <c r="D72" i="82"/>
  <c r="D74" i="82" s="1"/>
  <c r="D108" i="82"/>
  <c r="E107" i="82"/>
  <c r="E103" i="82"/>
  <c r="F109" i="82" l="1"/>
  <c r="F89" i="82"/>
  <c r="F92" i="82"/>
  <c r="F45" i="82"/>
  <c r="D89" i="82"/>
  <c r="D92" i="82"/>
  <c r="D109" i="82"/>
  <c r="E92" i="82"/>
  <c r="E89" i="82"/>
  <c r="E45" i="82"/>
  <c r="D45" i="82"/>
  <c r="E44" i="82" l="1"/>
  <c r="E47" i="82"/>
  <c r="F47" i="82"/>
  <c r="F44" i="82"/>
  <c r="D44" i="82"/>
  <c r="D47" i="82"/>
  <c r="M272" i="82" l="1"/>
  <c r="M282" i="82"/>
  <c r="M277" i="82"/>
  <c r="N282" i="82" l="1"/>
  <c r="N272" i="82"/>
  <c r="N277" i="82"/>
  <c r="O272" i="82" l="1"/>
  <c r="O282" i="82"/>
  <c r="O277" i="82"/>
  <c r="C97" i="82" l="1"/>
  <c r="G97" i="82" s="1"/>
  <c r="C100" i="82" l="1"/>
  <c r="C67" i="82"/>
  <c r="C71" i="82"/>
  <c r="C104" i="82"/>
  <c r="C107" i="82" l="1"/>
  <c r="G104" i="82"/>
  <c r="G107" i="82" s="1"/>
  <c r="C103" i="82"/>
  <c r="G103" i="82" s="1"/>
  <c r="G71" i="82"/>
  <c r="I71" i="82" s="1"/>
  <c r="C108" i="82"/>
  <c r="C72" i="82"/>
  <c r="C78" i="82"/>
  <c r="C79" i="82" s="1"/>
  <c r="C180" i="82"/>
  <c r="C69" i="82"/>
  <c r="C90" i="82"/>
  <c r="C66" i="82"/>
  <c r="G66" i="82" s="1"/>
  <c r="I66" i="82" s="1"/>
  <c r="G67" i="82"/>
  <c r="C99" i="82"/>
  <c r="G99" i="82" s="1"/>
  <c r="G100" i="82"/>
  <c r="G69" i="82" l="1"/>
  <c r="G180" i="82"/>
  <c r="G78" i="82"/>
  <c r="G79" i="82" s="1"/>
  <c r="G108" i="82"/>
  <c r="C109" i="82"/>
  <c r="C89" i="82"/>
  <c r="G89" i="82" s="1"/>
  <c r="I89" i="82" s="1"/>
  <c r="G90" i="82"/>
  <c r="G92" i="82" s="1"/>
  <c r="C92" i="82"/>
  <c r="C45" i="82"/>
  <c r="C74" i="82"/>
  <c r="G72" i="82"/>
  <c r="G74" i="82" s="1"/>
  <c r="G45" i="82"/>
  <c r="G47" i="82" s="1"/>
  <c r="G109" i="82" l="1"/>
  <c r="C44" i="82"/>
  <c r="G44" i="82" s="1"/>
  <c r="C47" i="82"/>
  <c r="M287" i="82" l="1"/>
  <c r="M223" i="82"/>
  <c r="M267" i="82"/>
  <c r="N223" i="82" l="1"/>
  <c r="N287" i="82"/>
  <c r="N267" i="82"/>
  <c r="M224" i="82"/>
  <c r="M225" i="82"/>
  <c r="O287" i="82" l="1"/>
  <c r="O223" i="82"/>
  <c r="N224" i="82"/>
  <c r="N225" i="82"/>
  <c r="O267" i="82"/>
  <c r="O225" i="82" l="1"/>
  <c r="P224" i="82"/>
  <c r="O224" i="8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Sambridge, Drew</author>
  </authors>
  <commentList>
    <comment ref="V44" authorId="0" shapeId="0" xr:uid="{7EEA34A9-8B15-4A55-8ABE-713FFDC7CE17}">
      <text>
        <r>
          <rPr>
            <b/>
            <sz val="9"/>
            <color indexed="81"/>
            <rFont val="Tahoma"/>
            <family val="2"/>
          </rPr>
          <t>Sambridge, Drew:</t>
        </r>
        <r>
          <rPr>
            <sz val="9"/>
            <color indexed="81"/>
            <rFont val="Tahoma"/>
            <family val="2"/>
          </rPr>
          <t xml:space="preserve">
as per revenue from draft PCFM GD2</t>
        </r>
      </text>
    </comment>
    <comment ref="W44" authorId="0" shapeId="0" xr:uid="{7C4B9C1F-4C80-4CC5-B9DD-927E316D7E43}">
      <text>
        <r>
          <rPr>
            <b/>
            <sz val="9"/>
            <color indexed="81"/>
            <rFont val="Tahoma"/>
            <family val="2"/>
          </rPr>
          <t>Sambridge, Drew:</t>
        </r>
        <r>
          <rPr>
            <sz val="9"/>
            <color indexed="81"/>
            <rFont val="Tahoma"/>
            <family val="2"/>
          </rPr>
          <t xml:space="preserve">
as per revenue from draft PCFM GD2</t>
        </r>
      </text>
    </comment>
    <comment ref="X44" authorId="0" shapeId="0" xr:uid="{26CA0AFE-DB68-49DB-98BB-29A9B912DAF8}">
      <text>
        <r>
          <rPr>
            <b/>
            <sz val="9"/>
            <color indexed="81"/>
            <rFont val="Tahoma"/>
            <family val="2"/>
          </rPr>
          <t>Sambridge, Drew:</t>
        </r>
        <r>
          <rPr>
            <sz val="9"/>
            <color indexed="81"/>
            <rFont val="Tahoma"/>
            <family val="2"/>
          </rPr>
          <t xml:space="preserve">
as per revenue from draft PCFM GD2</t>
        </r>
      </text>
    </comment>
    <comment ref="Y44" authorId="0" shapeId="0" xr:uid="{9A58D909-34F7-44AB-96CE-F1EE137445C3}">
      <text>
        <r>
          <rPr>
            <b/>
            <sz val="9"/>
            <color indexed="81"/>
            <rFont val="Tahoma"/>
            <family val="2"/>
          </rPr>
          <t>Sambridge, Drew:</t>
        </r>
        <r>
          <rPr>
            <sz val="9"/>
            <color indexed="81"/>
            <rFont val="Tahoma"/>
            <family val="2"/>
          </rPr>
          <t xml:space="preserve">
as per revenue from draft PCFM GD2</t>
        </r>
      </text>
    </comment>
    <comment ref="Z44" authorId="0" shapeId="0" xr:uid="{B0A5A0C5-8FFB-469C-8CD7-F25C906F9A53}">
      <text>
        <r>
          <rPr>
            <b/>
            <sz val="9"/>
            <color indexed="81"/>
            <rFont val="Tahoma"/>
            <family val="2"/>
          </rPr>
          <t>Sambridge, Drew:</t>
        </r>
        <r>
          <rPr>
            <sz val="9"/>
            <color indexed="81"/>
            <rFont val="Tahoma"/>
            <family val="2"/>
          </rPr>
          <t xml:space="preserve">
as per revenue from draft PCFM GD2</t>
        </r>
      </text>
    </comment>
    <comment ref="V45" authorId="0" shapeId="0" xr:uid="{78DE54AB-0641-4D0F-A9F0-E0689D8297F2}">
      <text>
        <r>
          <rPr>
            <b/>
            <sz val="9"/>
            <color indexed="81"/>
            <rFont val="Tahoma"/>
            <family val="2"/>
          </rPr>
          <t>Sambridge, Drew:</t>
        </r>
        <r>
          <rPr>
            <sz val="9"/>
            <color indexed="81"/>
            <rFont val="Tahoma"/>
            <family val="2"/>
          </rPr>
          <t xml:space="preserve">
as per revenue from draft PCFM GD2</t>
        </r>
      </text>
    </comment>
    <comment ref="W45" authorId="0" shapeId="0" xr:uid="{D44835CD-348F-4407-B51D-338BF3ECB35E}">
      <text>
        <r>
          <rPr>
            <b/>
            <sz val="9"/>
            <color indexed="81"/>
            <rFont val="Tahoma"/>
            <family val="2"/>
          </rPr>
          <t>Sambridge, Drew:</t>
        </r>
        <r>
          <rPr>
            <sz val="9"/>
            <color indexed="81"/>
            <rFont val="Tahoma"/>
            <family val="2"/>
          </rPr>
          <t xml:space="preserve">
as per revenue from draft PCFM GD2</t>
        </r>
      </text>
    </comment>
    <comment ref="X45" authorId="0" shapeId="0" xr:uid="{9B50504C-A43A-4D6C-A7C2-3F1470C12E2D}">
      <text>
        <r>
          <rPr>
            <b/>
            <sz val="9"/>
            <color indexed="81"/>
            <rFont val="Tahoma"/>
            <family val="2"/>
          </rPr>
          <t>Sambridge, Drew:</t>
        </r>
        <r>
          <rPr>
            <sz val="9"/>
            <color indexed="81"/>
            <rFont val="Tahoma"/>
            <family val="2"/>
          </rPr>
          <t xml:space="preserve">
as per revenue from draft PCFM GD2</t>
        </r>
      </text>
    </comment>
    <comment ref="Y45" authorId="0" shapeId="0" xr:uid="{8213B25B-BAE5-47AD-BF9B-FF6189D85672}">
      <text>
        <r>
          <rPr>
            <b/>
            <sz val="9"/>
            <color indexed="81"/>
            <rFont val="Tahoma"/>
            <family val="2"/>
          </rPr>
          <t>Sambridge, Drew:</t>
        </r>
        <r>
          <rPr>
            <sz val="9"/>
            <color indexed="81"/>
            <rFont val="Tahoma"/>
            <family val="2"/>
          </rPr>
          <t xml:space="preserve">
as per revenue from draft PCFM GD2</t>
        </r>
      </text>
    </comment>
    <comment ref="Z45" authorId="0" shapeId="0" xr:uid="{F097938D-F3DE-4534-9864-5F7A8D53B620}">
      <text>
        <r>
          <rPr>
            <b/>
            <sz val="9"/>
            <color indexed="81"/>
            <rFont val="Tahoma"/>
            <family val="2"/>
          </rPr>
          <t>Sambridge, Drew:</t>
        </r>
        <r>
          <rPr>
            <sz val="9"/>
            <color indexed="81"/>
            <rFont val="Tahoma"/>
            <family val="2"/>
          </rPr>
          <t xml:space="preserve">
as per revenue from draft PCFM GD2</t>
        </r>
      </text>
    </comment>
    <comment ref="V46" authorId="0" shapeId="0" xr:uid="{CB67136E-2650-4457-A2DD-02962CBFF0F7}">
      <text>
        <r>
          <rPr>
            <b/>
            <sz val="9"/>
            <color indexed="81"/>
            <rFont val="Tahoma"/>
            <family val="2"/>
          </rPr>
          <t>Sambridge, Drew:</t>
        </r>
        <r>
          <rPr>
            <sz val="9"/>
            <color indexed="81"/>
            <rFont val="Tahoma"/>
            <family val="2"/>
          </rPr>
          <t xml:space="preserve">
as per revenue from draft PCFM GD2</t>
        </r>
      </text>
    </comment>
    <comment ref="W46" authorId="0" shapeId="0" xr:uid="{66F84C56-EE4F-4264-BC8F-002AE853F173}">
      <text>
        <r>
          <rPr>
            <b/>
            <sz val="9"/>
            <color indexed="81"/>
            <rFont val="Tahoma"/>
            <family val="2"/>
          </rPr>
          <t>Sambridge, Drew:</t>
        </r>
        <r>
          <rPr>
            <sz val="9"/>
            <color indexed="81"/>
            <rFont val="Tahoma"/>
            <family val="2"/>
          </rPr>
          <t xml:space="preserve">
as per revenue from draft PCFM GD2</t>
        </r>
      </text>
    </comment>
    <comment ref="X46" authorId="0" shapeId="0" xr:uid="{A52BD815-C1B6-409A-8670-9CC466E757EF}">
      <text>
        <r>
          <rPr>
            <b/>
            <sz val="9"/>
            <color indexed="81"/>
            <rFont val="Tahoma"/>
            <family val="2"/>
          </rPr>
          <t>Sambridge, Drew:</t>
        </r>
        <r>
          <rPr>
            <sz val="9"/>
            <color indexed="81"/>
            <rFont val="Tahoma"/>
            <family val="2"/>
          </rPr>
          <t xml:space="preserve">
as per revenue from draft PCFM GD2</t>
        </r>
      </text>
    </comment>
    <comment ref="Y46" authorId="0" shapeId="0" xr:uid="{0AE5D086-9032-43C6-8356-16D7EC92AC53}">
      <text>
        <r>
          <rPr>
            <b/>
            <sz val="9"/>
            <color indexed="81"/>
            <rFont val="Tahoma"/>
            <family val="2"/>
          </rPr>
          <t>Sambridge, Drew:</t>
        </r>
        <r>
          <rPr>
            <sz val="9"/>
            <color indexed="81"/>
            <rFont val="Tahoma"/>
            <family val="2"/>
          </rPr>
          <t xml:space="preserve">
as per revenue from draft PCFM GD2</t>
        </r>
      </text>
    </comment>
    <comment ref="Z46" authorId="0" shapeId="0" xr:uid="{1D23F85F-94FF-47CD-9FBC-539498845770}">
      <text>
        <r>
          <rPr>
            <b/>
            <sz val="9"/>
            <color indexed="81"/>
            <rFont val="Tahoma"/>
            <family val="2"/>
          </rPr>
          <t>Sambridge, Drew:</t>
        </r>
        <r>
          <rPr>
            <sz val="9"/>
            <color indexed="81"/>
            <rFont val="Tahoma"/>
            <family val="2"/>
          </rPr>
          <t xml:space="preserve">
as per revenue from draft PCFM GD2</t>
        </r>
      </text>
    </comment>
    <comment ref="V47" authorId="0" shapeId="0" xr:uid="{07F8B024-967C-4AFA-807A-83AE7A8EE2EA}">
      <text>
        <r>
          <rPr>
            <b/>
            <sz val="9"/>
            <color indexed="81"/>
            <rFont val="Tahoma"/>
            <family val="2"/>
          </rPr>
          <t>Sambridge, Drew:</t>
        </r>
        <r>
          <rPr>
            <sz val="9"/>
            <color indexed="81"/>
            <rFont val="Tahoma"/>
            <family val="2"/>
          </rPr>
          <t xml:space="preserve">
as per revenue from draft PCFM GD2</t>
        </r>
      </text>
    </comment>
    <comment ref="W47" authorId="0" shapeId="0" xr:uid="{7DA1981E-0A18-4E3E-A987-7019F66A5B2F}">
      <text>
        <r>
          <rPr>
            <b/>
            <sz val="9"/>
            <color indexed="81"/>
            <rFont val="Tahoma"/>
            <family val="2"/>
          </rPr>
          <t>Sambridge, Drew:</t>
        </r>
        <r>
          <rPr>
            <sz val="9"/>
            <color indexed="81"/>
            <rFont val="Tahoma"/>
            <family val="2"/>
          </rPr>
          <t xml:space="preserve">
as per revenue from draft PCFM GD2</t>
        </r>
      </text>
    </comment>
    <comment ref="X47" authorId="0" shapeId="0" xr:uid="{5C64CC82-4ED4-4EAB-A968-C1DD154367C0}">
      <text>
        <r>
          <rPr>
            <b/>
            <sz val="9"/>
            <color indexed="81"/>
            <rFont val="Tahoma"/>
            <family val="2"/>
          </rPr>
          <t>Sambridge, Drew:</t>
        </r>
        <r>
          <rPr>
            <sz val="9"/>
            <color indexed="81"/>
            <rFont val="Tahoma"/>
            <family val="2"/>
          </rPr>
          <t xml:space="preserve">
as per revenue from draft PCFM GD2</t>
        </r>
      </text>
    </comment>
    <comment ref="Y47" authorId="0" shapeId="0" xr:uid="{22574C1E-39D7-4B10-80DF-39126353A4EA}">
      <text>
        <r>
          <rPr>
            <b/>
            <sz val="9"/>
            <color indexed="81"/>
            <rFont val="Tahoma"/>
            <family val="2"/>
          </rPr>
          <t>Sambridge, Drew:</t>
        </r>
        <r>
          <rPr>
            <sz val="9"/>
            <color indexed="81"/>
            <rFont val="Tahoma"/>
            <family val="2"/>
          </rPr>
          <t xml:space="preserve">
as per revenue from draft PCFM GD2</t>
        </r>
      </text>
    </comment>
    <comment ref="Z47" authorId="0" shapeId="0" xr:uid="{C08CBBD4-1DEC-4201-8341-B01CEAEC7595}">
      <text>
        <r>
          <rPr>
            <b/>
            <sz val="9"/>
            <color indexed="81"/>
            <rFont val="Tahoma"/>
            <family val="2"/>
          </rPr>
          <t>Sambridge, Drew:</t>
        </r>
        <r>
          <rPr>
            <sz val="9"/>
            <color indexed="81"/>
            <rFont val="Tahoma"/>
            <family val="2"/>
          </rPr>
          <t xml:space="preserve">
as per revenue from draft PCFM GD2</t>
        </r>
      </text>
    </comment>
    <comment ref="V314" authorId="0" shapeId="0" xr:uid="{9A82BE43-5FE1-49CA-9628-63C89C0641FB}">
      <text>
        <r>
          <rPr>
            <b/>
            <sz val="9"/>
            <color indexed="81"/>
            <rFont val="Tahoma"/>
            <family val="2"/>
          </rPr>
          <t>Sambridge, Drew:</t>
        </r>
        <r>
          <rPr>
            <sz val="9"/>
            <color indexed="81"/>
            <rFont val="Tahoma"/>
            <family val="2"/>
          </rPr>
          <t xml:space="preserve">
as per revenue from draft PCFM GD2</t>
        </r>
      </text>
    </comment>
    <comment ref="W314" authorId="0" shapeId="0" xr:uid="{A10535C6-42D7-4E84-AB51-A17D3339ADBE}">
      <text>
        <r>
          <rPr>
            <b/>
            <sz val="9"/>
            <color indexed="81"/>
            <rFont val="Tahoma"/>
            <family val="2"/>
          </rPr>
          <t>Sambridge, Drew:</t>
        </r>
        <r>
          <rPr>
            <sz val="9"/>
            <color indexed="81"/>
            <rFont val="Tahoma"/>
            <family val="2"/>
          </rPr>
          <t xml:space="preserve">
as per revenue from draft PCFM GD2</t>
        </r>
      </text>
    </comment>
    <comment ref="X314" authorId="0" shapeId="0" xr:uid="{88631721-86C1-485C-B22C-DEA7187DDBED}">
      <text>
        <r>
          <rPr>
            <b/>
            <sz val="9"/>
            <color indexed="81"/>
            <rFont val="Tahoma"/>
            <family val="2"/>
          </rPr>
          <t>Sambridge, Drew:</t>
        </r>
        <r>
          <rPr>
            <sz val="9"/>
            <color indexed="81"/>
            <rFont val="Tahoma"/>
            <family val="2"/>
          </rPr>
          <t xml:space="preserve">
as per revenue from draft PCFM GD2</t>
        </r>
      </text>
    </comment>
    <comment ref="Y314" authorId="0" shapeId="0" xr:uid="{ABD160AE-7F4F-4503-BCBC-85CD3AA0C872}">
      <text>
        <r>
          <rPr>
            <b/>
            <sz val="9"/>
            <color indexed="81"/>
            <rFont val="Tahoma"/>
            <family val="2"/>
          </rPr>
          <t>Sambridge, Drew:</t>
        </r>
        <r>
          <rPr>
            <sz val="9"/>
            <color indexed="81"/>
            <rFont val="Tahoma"/>
            <family val="2"/>
          </rPr>
          <t xml:space="preserve">
as per revenue from draft PCFM GD2</t>
        </r>
      </text>
    </comment>
    <comment ref="Z314" authorId="0" shapeId="0" xr:uid="{F168B44C-8310-4F9D-A543-95EA2BE48D8F}">
      <text>
        <r>
          <rPr>
            <b/>
            <sz val="9"/>
            <color indexed="81"/>
            <rFont val="Tahoma"/>
            <family val="2"/>
          </rPr>
          <t>Sambridge, Drew:</t>
        </r>
        <r>
          <rPr>
            <sz val="9"/>
            <color indexed="81"/>
            <rFont val="Tahoma"/>
            <family val="2"/>
          </rPr>
          <t xml:space="preserve">
as per revenue from draft PCFM GD2</t>
        </r>
      </text>
    </comment>
    <comment ref="V315" authorId="0" shapeId="0" xr:uid="{D927CCE6-454E-4686-96E6-7FD28CD7EF1C}">
      <text>
        <r>
          <rPr>
            <b/>
            <sz val="9"/>
            <color indexed="81"/>
            <rFont val="Tahoma"/>
            <family val="2"/>
          </rPr>
          <t>Sambridge, Drew:</t>
        </r>
        <r>
          <rPr>
            <sz val="9"/>
            <color indexed="81"/>
            <rFont val="Tahoma"/>
            <family val="2"/>
          </rPr>
          <t xml:space="preserve">
as per revenue from draft PCFM GD2</t>
        </r>
      </text>
    </comment>
    <comment ref="W315" authorId="0" shapeId="0" xr:uid="{A5BCADCB-3AE5-4B32-AD03-FC46758CA454}">
      <text>
        <r>
          <rPr>
            <b/>
            <sz val="9"/>
            <color indexed="81"/>
            <rFont val="Tahoma"/>
            <family val="2"/>
          </rPr>
          <t>Sambridge, Drew:</t>
        </r>
        <r>
          <rPr>
            <sz val="9"/>
            <color indexed="81"/>
            <rFont val="Tahoma"/>
            <family val="2"/>
          </rPr>
          <t xml:space="preserve">
as per revenue from draft PCFM GD2</t>
        </r>
      </text>
    </comment>
    <comment ref="X315" authorId="0" shapeId="0" xr:uid="{14739001-AE27-42D9-9157-657C3E90EA7C}">
      <text>
        <r>
          <rPr>
            <b/>
            <sz val="9"/>
            <color indexed="81"/>
            <rFont val="Tahoma"/>
            <family val="2"/>
          </rPr>
          <t>Sambridge, Drew:</t>
        </r>
        <r>
          <rPr>
            <sz val="9"/>
            <color indexed="81"/>
            <rFont val="Tahoma"/>
            <family val="2"/>
          </rPr>
          <t xml:space="preserve">
as per revenue from draft PCFM GD2</t>
        </r>
      </text>
    </comment>
    <comment ref="Y315" authorId="0" shapeId="0" xr:uid="{0B57CD36-273A-4594-8663-669F7A8A1F8C}">
      <text>
        <r>
          <rPr>
            <b/>
            <sz val="9"/>
            <color indexed="81"/>
            <rFont val="Tahoma"/>
            <family val="2"/>
          </rPr>
          <t>Sambridge, Drew:</t>
        </r>
        <r>
          <rPr>
            <sz val="9"/>
            <color indexed="81"/>
            <rFont val="Tahoma"/>
            <family val="2"/>
          </rPr>
          <t xml:space="preserve">
as per revenue from draft PCFM GD2</t>
        </r>
      </text>
    </comment>
    <comment ref="Z315" authorId="0" shapeId="0" xr:uid="{9AB1B471-12DE-4076-8617-5E14018A75D1}">
      <text>
        <r>
          <rPr>
            <b/>
            <sz val="9"/>
            <color indexed="81"/>
            <rFont val="Tahoma"/>
            <family val="2"/>
          </rPr>
          <t>Sambridge, Drew:</t>
        </r>
        <r>
          <rPr>
            <sz val="9"/>
            <color indexed="81"/>
            <rFont val="Tahoma"/>
            <family val="2"/>
          </rPr>
          <t xml:space="preserve">
as per revenue from draft PCFM GD2</t>
        </r>
      </text>
    </comment>
    <comment ref="V316" authorId="0" shapeId="0" xr:uid="{FD50B08D-BB56-4268-A4A8-82904D482BB1}">
      <text>
        <r>
          <rPr>
            <b/>
            <sz val="9"/>
            <color indexed="81"/>
            <rFont val="Tahoma"/>
            <family val="2"/>
          </rPr>
          <t>Sambridge, Drew:</t>
        </r>
        <r>
          <rPr>
            <sz val="9"/>
            <color indexed="81"/>
            <rFont val="Tahoma"/>
            <family val="2"/>
          </rPr>
          <t xml:space="preserve">
as per revenue from draft PCFM GD2</t>
        </r>
      </text>
    </comment>
    <comment ref="W316" authorId="0" shapeId="0" xr:uid="{2886AB89-B217-493D-8A9E-8E8C2EC9F03B}">
      <text>
        <r>
          <rPr>
            <b/>
            <sz val="9"/>
            <color indexed="81"/>
            <rFont val="Tahoma"/>
            <family val="2"/>
          </rPr>
          <t>Sambridge, Drew:</t>
        </r>
        <r>
          <rPr>
            <sz val="9"/>
            <color indexed="81"/>
            <rFont val="Tahoma"/>
            <family val="2"/>
          </rPr>
          <t xml:space="preserve">
as per revenue from draft PCFM GD2</t>
        </r>
      </text>
    </comment>
    <comment ref="X316" authorId="0" shapeId="0" xr:uid="{7719737D-9F29-42BD-A348-39E019BD6DCF}">
      <text>
        <r>
          <rPr>
            <b/>
            <sz val="9"/>
            <color indexed="81"/>
            <rFont val="Tahoma"/>
            <family val="2"/>
          </rPr>
          <t>Sambridge, Drew:</t>
        </r>
        <r>
          <rPr>
            <sz val="9"/>
            <color indexed="81"/>
            <rFont val="Tahoma"/>
            <family val="2"/>
          </rPr>
          <t xml:space="preserve">
as per revenue from draft PCFM GD2</t>
        </r>
      </text>
    </comment>
    <comment ref="Y316" authorId="0" shapeId="0" xr:uid="{9473EED9-C613-46FE-88FD-20560974CD9D}">
      <text>
        <r>
          <rPr>
            <b/>
            <sz val="9"/>
            <color indexed="81"/>
            <rFont val="Tahoma"/>
            <family val="2"/>
          </rPr>
          <t>Sambridge, Drew:</t>
        </r>
        <r>
          <rPr>
            <sz val="9"/>
            <color indexed="81"/>
            <rFont val="Tahoma"/>
            <family val="2"/>
          </rPr>
          <t xml:space="preserve">
as per revenue from draft PCFM GD2</t>
        </r>
      </text>
    </comment>
    <comment ref="Z316" authorId="0" shapeId="0" xr:uid="{77493039-D732-44F0-B86D-E529C1DCEB1E}">
      <text>
        <r>
          <rPr>
            <b/>
            <sz val="9"/>
            <color indexed="81"/>
            <rFont val="Tahoma"/>
            <family val="2"/>
          </rPr>
          <t>Sambridge, Drew:</t>
        </r>
        <r>
          <rPr>
            <sz val="9"/>
            <color indexed="81"/>
            <rFont val="Tahoma"/>
            <family val="2"/>
          </rPr>
          <t xml:space="preserve">
as per revenue from draft PCFM GD2</t>
        </r>
      </text>
    </comment>
    <comment ref="V317" authorId="0" shapeId="0" xr:uid="{A4B6106F-D30B-47ED-8D4D-781493C2832C}">
      <text>
        <r>
          <rPr>
            <b/>
            <sz val="9"/>
            <color indexed="81"/>
            <rFont val="Tahoma"/>
            <family val="2"/>
          </rPr>
          <t>Sambridge, Drew:</t>
        </r>
        <r>
          <rPr>
            <sz val="9"/>
            <color indexed="81"/>
            <rFont val="Tahoma"/>
            <family val="2"/>
          </rPr>
          <t xml:space="preserve">
as per revenue from draft PCFM GD2</t>
        </r>
      </text>
    </comment>
    <comment ref="W317" authorId="0" shapeId="0" xr:uid="{4B182BD1-A6A8-41E1-A2C4-A5C6C796A4D1}">
      <text>
        <r>
          <rPr>
            <b/>
            <sz val="9"/>
            <color indexed="81"/>
            <rFont val="Tahoma"/>
            <family val="2"/>
          </rPr>
          <t>Sambridge, Drew:</t>
        </r>
        <r>
          <rPr>
            <sz val="9"/>
            <color indexed="81"/>
            <rFont val="Tahoma"/>
            <family val="2"/>
          </rPr>
          <t xml:space="preserve">
as per revenue from draft PCFM GD2</t>
        </r>
      </text>
    </comment>
    <comment ref="X317" authorId="0" shapeId="0" xr:uid="{EF54669C-7D6E-4829-B30D-7478501749EB}">
      <text>
        <r>
          <rPr>
            <b/>
            <sz val="9"/>
            <color indexed="81"/>
            <rFont val="Tahoma"/>
            <family val="2"/>
          </rPr>
          <t>Sambridge, Drew:</t>
        </r>
        <r>
          <rPr>
            <sz val="9"/>
            <color indexed="81"/>
            <rFont val="Tahoma"/>
            <family val="2"/>
          </rPr>
          <t xml:space="preserve">
as per revenue from draft PCFM GD2</t>
        </r>
      </text>
    </comment>
    <comment ref="Y317" authorId="0" shapeId="0" xr:uid="{29BC668A-0738-4EF2-A19C-8194D201AFD4}">
      <text>
        <r>
          <rPr>
            <b/>
            <sz val="9"/>
            <color indexed="81"/>
            <rFont val="Tahoma"/>
            <family val="2"/>
          </rPr>
          <t>Sambridge, Drew:</t>
        </r>
        <r>
          <rPr>
            <sz val="9"/>
            <color indexed="81"/>
            <rFont val="Tahoma"/>
            <family val="2"/>
          </rPr>
          <t xml:space="preserve">
as per revenue from draft PCFM GD2</t>
        </r>
      </text>
    </comment>
    <comment ref="Z317" authorId="0" shapeId="0" xr:uid="{33166C32-56A0-48C1-B20C-31F83D0F2DD3}">
      <text>
        <r>
          <rPr>
            <b/>
            <sz val="9"/>
            <color indexed="81"/>
            <rFont val="Tahoma"/>
            <family val="2"/>
          </rPr>
          <t>Sambridge, Drew:</t>
        </r>
        <r>
          <rPr>
            <sz val="9"/>
            <color indexed="81"/>
            <rFont val="Tahoma"/>
            <family val="2"/>
          </rPr>
          <t xml:space="preserve">
as per revenue from draft PCFM GD2</t>
        </r>
      </text>
    </comment>
    <comment ref="V320" authorId="0" shapeId="0" xr:uid="{06F09EEB-FC96-40DC-9F86-E5672DC83277}">
      <text>
        <r>
          <rPr>
            <b/>
            <sz val="9"/>
            <color indexed="81"/>
            <rFont val="Tahoma"/>
            <family val="2"/>
          </rPr>
          <t>Sambridge, Drew:</t>
        </r>
        <r>
          <rPr>
            <sz val="9"/>
            <color indexed="81"/>
            <rFont val="Tahoma"/>
            <family val="2"/>
          </rPr>
          <t xml:space="preserve">
as per revenue from draft PCFM GD2</t>
        </r>
      </text>
    </comment>
    <comment ref="W320" authorId="0" shapeId="0" xr:uid="{9DF59A26-0A04-4A5A-AFA2-C1119DA5296D}">
      <text>
        <r>
          <rPr>
            <b/>
            <sz val="9"/>
            <color indexed="81"/>
            <rFont val="Tahoma"/>
            <family val="2"/>
          </rPr>
          <t>Sambridge, Drew:</t>
        </r>
        <r>
          <rPr>
            <sz val="9"/>
            <color indexed="81"/>
            <rFont val="Tahoma"/>
            <family val="2"/>
          </rPr>
          <t xml:space="preserve">
as per revenue from draft PCFM GD2</t>
        </r>
      </text>
    </comment>
    <comment ref="X320" authorId="0" shapeId="0" xr:uid="{30FC37A3-E440-44A9-AE22-66FD48218503}">
      <text>
        <r>
          <rPr>
            <b/>
            <sz val="9"/>
            <color indexed="81"/>
            <rFont val="Tahoma"/>
            <family val="2"/>
          </rPr>
          <t>Sambridge, Drew:</t>
        </r>
        <r>
          <rPr>
            <sz val="9"/>
            <color indexed="81"/>
            <rFont val="Tahoma"/>
            <family val="2"/>
          </rPr>
          <t xml:space="preserve">
as per revenue from draft PCFM GD2</t>
        </r>
      </text>
    </comment>
    <comment ref="Y320" authorId="0" shapeId="0" xr:uid="{A48FD48F-7FD8-4525-8F4C-A6DED6930908}">
      <text>
        <r>
          <rPr>
            <b/>
            <sz val="9"/>
            <color indexed="81"/>
            <rFont val="Tahoma"/>
            <family val="2"/>
          </rPr>
          <t>Sambridge, Drew:</t>
        </r>
        <r>
          <rPr>
            <sz val="9"/>
            <color indexed="81"/>
            <rFont val="Tahoma"/>
            <family val="2"/>
          </rPr>
          <t xml:space="preserve">
as per revenue from draft PCFM GD2</t>
        </r>
      </text>
    </comment>
    <comment ref="Z320" authorId="0" shapeId="0" xr:uid="{52CE5184-AA1C-45EF-BBA7-453DB6B0E26F}">
      <text>
        <r>
          <rPr>
            <b/>
            <sz val="9"/>
            <color indexed="81"/>
            <rFont val="Tahoma"/>
            <family val="2"/>
          </rPr>
          <t>Sambridge, Drew:</t>
        </r>
        <r>
          <rPr>
            <sz val="9"/>
            <color indexed="81"/>
            <rFont val="Tahoma"/>
            <family val="2"/>
          </rPr>
          <t xml:space="preserve">
as per revenue from draft PCFM GD2</t>
        </r>
      </text>
    </comment>
    <comment ref="V321" authorId="0" shapeId="0" xr:uid="{7DBF9366-AEC6-4B33-A577-01AC9387B25F}">
      <text>
        <r>
          <rPr>
            <b/>
            <sz val="9"/>
            <color indexed="81"/>
            <rFont val="Tahoma"/>
            <family val="2"/>
          </rPr>
          <t>Sambridge, Drew:</t>
        </r>
        <r>
          <rPr>
            <sz val="9"/>
            <color indexed="81"/>
            <rFont val="Tahoma"/>
            <family val="2"/>
          </rPr>
          <t xml:space="preserve">
as per revenue from draft PCFM GD2</t>
        </r>
      </text>
    </comment>
    <comment ref="W321" authorId="0" shapeId="0" xr:uid="{D025992D-A71F-4466-B5D7-AA2995C8DD20}">
      <text>
        <r>
          <rPr>
            <b/>
            <sz val="9"/>
            <color indexed="81"/>
            <rFont val="Tahoma"/>
            <family val="2"/>
          </rPr>
          <t>Sambridge, Drew:</t>
        </r>
        <r>
          <rPr>
            <sz val="9"/>
            <color indexed="81"/>
            <rFont val="Tahoma"/>
            <family val="2"/>
          </rPr>
          <t xml:space="preserve">
as per revenue from draft PCFM GD2</t>
        </r>
      </text>
    </comment>
    <comment ref="X321" authorId="0" shapeId="0" xr:uid="{E7299F45-41FF-4D7F-9109-D51E5056C007}">
      <text>
        <r>
          <rPr>
            <b/>
            <sz val="9"/>
            <color indexed="81"/>
            <rFont val="Tahoma"/>
            <family val="2"/>
          </rPr>
          <t>Sambridge, Drew:</t>
        </r>
        <r>
          <rPr>
            <sz val="9"/>
            <color indexed="81"/>
            <rFont val="Tahoma"/>
            <family val="2"/>
          </rPr>
          <t xml:space="preserve">
as per revenue from draft PCFM GD2</t>
        </r>
      </text>
    </comment>
    <comment ref="Y321" authorId="0" shapeId="0" xr:uid="{6E14FF81-C1AF-4D09-A2E6-FBF26F10DF0E}">
      <text>
        <r>
          <rPr>
            <b/>
            <sz val="9"/>
            <color indexed="81"/>
            <rFont val="Tahoma"/>
            <family val="2"/>
          </rPr>
          <t>Sambridge, Drew:</t>
        </r>
        <r>
          <rPr>
            <sz val="9"/>
            <color indexed="81"/>
            <rFont val="Tahoma"/>
            <family val="2"/>
          </rPr>
          <t xml:space="preserve">
as per revenue from draft PCFM GD2</t>
        </r>
      </text>
    </comment>
    <comment ref="Z321" authorId="0" shapeId="0" xr:uid="{A8231937-955B-4C15-B901-A4E2DC600016}">
      <text>
        <r>
          <rPr>
            <b/>
            <sz val="9"/>
            <color indexed="81"/>
            <rFont val="Tahoma"/>
            <family val="2"/>
          </rPr>
          <t>Sambridge, Drew:</t>
        </r>
        <r>
          <rPr>
            <sz val="9"/>
            <color indexed="81"/>
            <rFont val="Tahoma"/>
            <family val="2"/>
          </rPr>
          <t xml:space="preserve">
as per revenue from draft PCFM GD2</t>
        </r>
      </text>
    </comment>
    <comment ref="V322" authorId="0" shapeId="0" xr:uid="{99B8C9DB-5502-421D-A9B2-031DC7447B7A}">
      <text>
        <r>
          <rPr>
            <b/>
            <sz val="9"/>
            <color indexed="81"/>
            <rFont val="Tahoma"/>
            <family val="2"/>
          </rPr>
          <t>Sambridge, Drew:</t>
        </r>
        <r>
          <rPr>
            <sz val="9"/>
            <color indexed="81"/>
            <rFont val="Tahoma"/>
            <family val="2"/>
          </rPr>
          <t xml:space="preserve">
as per revenue from draft PCFM GD2</t>
        </r>
      </text>
    </comment>
    <comment ref="W322" authorId="0" shapeId="0" xr:uid="{C3FFEFB4-C863-4508-822A-F5862CF58473}">
      <text>
        <r>
          <rPr>
            <b/>
            <sz val="9"/>
            <color indexed="81"/>
            <rFont val="Tahoma"/>
            <family val="2"/>
          </rPr>
          <t>Sambridge, Drew:</t>
        </r>
        <r>
          <rPr>
            <sz val="9"/>
            <color indexed="81"/>
            <rFont val="Tahoma"/>
            <family val="2"/>
          </rPr>
          <t xml:space="preserve">
as per revenue from draft PCFM GD2</t>
        </r>
      </text>
    </comment>
    <comment ref="X322" authorId="0" shapeId="0" xr:uid="{F570C0CE-8B57-4572-947C-8DAF323262E4}">
      <text>
        <r>
          <rPr>
            <b/>
            <sz val="9"/>
            <color indexed="81"/>
            <rFont val="Tahoma"/>
            <family val="2"/>
          </rPr>
          <t>Sambridge, Drew:</t>
        </r>
        <r>
          <rPr>
            <sz val="9"/>
            <color indexed="81"/>
            <rFont val="Tahoma"/>
            <family val="2"/>
          </rPr>
          <t xml:space="preserve">
as per revenue from draft PCFM GD2</t>
        </r>
      </text>
    </comment>
    <comment ref="Y322" authorId="0" shapeId="0" xr:uid="{1C9CC3D8-124A-40B8-B18F-16720EEF059A}">
      <text>
        <r>
          <rPr>
            <b/>
            <sz val="9"/>
            <color indexed="81"/>
            <rFont val="Tahoma"/>
            <family val="2"/>
          </rPr>
          <t>Sambridge, Drew:</t>
        </r>
        <r>
          <rPr>
            <sz val="9"/>
            <color indexed="81"/>
            <rFont val="Tahoma"/>
            <family val="2"/>
          </rPr>
          <t xml:space="preserve">
as per revenue from draft PCFM GD2</t>
        </r>
      </text>
    </comment>
    <comment ref="Z322" authorId="0" shapeId="0" xr:uid="{89C0DBD3-C8BF-4A5D-8BE2-092DE4C82E4C}">
      <text>
        <r>
          <rPr>
            <b/>
            <sz val="9"/>
            <color indexed="81"/>
            <rFont val="Tahoma"/>
            <family val="2"/>
          </rPr>
          <t>Sambridge, Drew:</t>
        </r>
        <r>
          <rPr>
            <sz val="9"/>
            <color indexed="81"/>
            <rFont val="Tahoma"/>
            <family val="2"/>
          </rPr>
          <t xml:space="preserve">
as per revenue from draft PCFM GD2</t>
        </r>
      </text>
    </comment>
    <comment ref="V323" authorId="0" shapeId="0" xr:uid="{8EEF700C-4D69-4ADC-AC26-C3322A1DB461}">
      <text>
        <r>
          <rPr>
            <b/>
            <sz val="9"/>
            <color indexed="81"/>
            <rFont val="Tahoma"/>
            <family val="2"/>
          </rPr>
          <t>Sambridge, Drew:</t>
        </r>
        <r>
          <rPr>
            <sz val="9"/>
            <color indexed="81"/>
            <rFont val="Tahoma"/>
            <family val="2"/>
          </rPr>
          <t xml:space="preserve">
as per revenue from draft PCFM GD2</t>
        </r>
      </text>
    </comment>
    <comment ref="W323" authorId="0" shapeId="0" xr:uid="{B703139C-3298-4F38-9B5C-7136B80D129D}">
      <text>
        <r>
          <rPr>
            <b/>
            <sz val="9"/>
            <color indexed="81"/>
            <rFont val="Tahoma"/>
            <family val="2"/>
          </rPr>
          <t>Sambridge, Drew:</t>
        </r>
        <r>
          <rPr>
            <sz val="9"/>
            <color indexed="81"/>
            <rFont val="Tahoma"/>
            <family val="2"/>
          </rPr>
          <t xml:space="preserve">
as per revenue from draft PCFM GD2</t>
        </r>
      </text>
    </comment>
    <comment ref="X323" authorId="0" shapeId="0" xr:uid="{03857819-CFA3-4C38-91FA-2A95D36832E7}">
      <text>
        <r>
          <rPr>
            <b/>
            <sz val="9"/>
            <color indexed="81"/>
            <rFont val="Tahoma"/>
            <family val="2"/>
          </rPr>
          <t>Sambridge, Drew:</t>
        </r>
        <r>
          <rPr>
            <sz val="9"/>
            <color indexed="81"/>
            <rFont val="Tahoma"/>
            <family val="2"/>
          </rPr>
          <t xml:space="preserve">
as per revenue from draft PCFM GD2</t>
        </r>
      </text>
    </comment>
    <comment ref="Y323" authorId="0" shapeId="0" xr:uid="{C26AB3AE-9EAD-4BF7-B4E0-425F2C9A9FD7}">
      <text>
        <r>
          <rPr>
            <b/>
            <sz val="9"/>
            <color indexed="81"/>
            <rFont val="Tahoma"/>
            <family val="2"/>
          </rPr>
          <t>Sambridge, Drew:</t>
        </r>
        <r>
          <rPr>
            <sz val="9"/>
            <color indexed="81"/>
            <rFont val="Tahoma"/>
            <family val="2"/>
          </rPr>
          <t xml:space="preserve">
as per revenue from draft PCFM GD2</t>
        </r>
      </text>
    </comment>
    <comment ref="Z323" authorId="0" shapeId="0" xr:uid="{17CC866D-DC40-41C3-8321-E6F38EA49485}">
      <text>
        <r>
          <rPr>
            <b/>
            <sz val="9"/>
            <color indexed="81"/>
            <rFont val="Tahoma"/>
            <family val="2"/>
          </rPr>
          <t>Sambridge, Drew:</t>
        </r>
        <r>
          <rPr>
            <sz val="9"/>
            <color indexed="81"/>
            <rFont val="Tahoma"/>
            <family val="2"/>
          </rPr>
          <t xml:space="preserve">
as per revenue from draft PCFM GD2</t>
        </r>
      </text>
    </comment>
    <comment ref="V326" authorId="0" shapeId="0" xr:uid="{4A87E39C-39B5-466F-896E-64D432F65827}">
      <text>
        <r>
          <rPr>
            <b/>
            <sz val="9"/>
            <color indexed="81"/>
            <rFont val="Tahoma"/>
            <family val="2"/>
          </rPr>
          <t>Sambridge, Drew:</t>
        </r>
        <r>
          <rPr>
            <sz val="9"/>
            <color indexed="81"/>
            <rFont val="Tahoma"/>
            <family val="2"/>
          </rPr>
          <t xml:space="preserve">
as per revenue from draft PCFM GD2</t>
        </r>
      </text>
    </comment>
    <comment ref="W326" authorId="0" shapeId="0" xr:uid="{49545ABB-2538-4CEC-A9F1-22819BDD12E3}">
      <text>
        <r>
          <rPr>
            <b/>
            <sz val="9"/>
            <color indexed="81"/>
            <rFont val="Tahoma"/>
            <family val="2"/>
          </rPr>
          <t>Sambridge, Drew:</t>
        </r>
        <r>
          <rPr>
            <sz val="9"/>
            <color indexed="81"/>
            <rFont val="Tahoma"/>
            <family val="2"/>
          </rPr>
          <t xml:space="preserve">
as per revenue from draft PCFM GD2</t>
        </r>
      </text>
    </comment>
    <comment ref="X326" authorId="0" shapeId="0" xr:uid="{4E8A3CE0-49F4-4D4A-9124-76672C3F2B7F}">
      <text>
        <r>
          <rPr>
            <b/>
            <sz val="9"/>
            <color indexed="81"/>
            <rFont val="Tahoma"/>
            <family val="2"/>
          </rPr>
          <t>Sambridge, Drew:</t>
        </r>
        <r>
          <rPr>
            <sz val="9"/>
            <color indexed="81"/>
            <rFont val="Tahoma"/>
            <family val="2"/>
          </rPr>
          <t xml:space="preserve">
as per revenue from draft PCFM GD2</t>
        </r>
      </text>
    </comment>
    <comment ref="Y326" authorId="0" shapeId="0" xr:uid="{BE83D711-D637-46CF-ACBD-3BDF80C81F2E}">
      <text>
        <r>
          <rPr>
            <b/>
            <sz val="9"/>
            <color indexed="81"/>
            <rFont val="Tahoma"/>
            <family val="2"/>
          </rPr>
          <t>Sambridge, Drew:</t>
        </r>
        <r>
          <rPr>
            <sz val="9"/>
            <color indexed="81"/>
            <rFont val="Tahoma"/>
            <family val="2"/>
          </rPr>
          <t xml:space="preserve">
as per revenue from draft PCFM GD2</t>
        </r>
      </text>
    </comment>
    <comment ref="Z326" authorId="0" shapeId="0" xr:uid="{43A3D86D-2233-4B8B-AD52-26F970284658}">
      <text>
        <r>
          <rPr>
            <b/>
            <sz val="9"/>
            <color indexed="81"/>
            <rFont val="Tahoma"/>
            <family val="2"/>
          </rPr>
          <t>Sambridge, Drew:</t>
        </r>
        <r>
          <rPr>
            <sz val="9"/>
            <color indexed="81"/>
            <rFont val="Tahoma"/>
            <family val="2"/>
          </rPr>
          <t xml:space="preserve">
as per revenue from draft PCFM GD2</t>
        </r>
      </text>
    </comment>
    <comment ref="V327" authorId="0" shapeId="0" xr:uid="{26042484-B78E-426E-91F3-F92CBB3056B2}">
      <text>
        <r>
          <rPr>
            <b/>
            <sz val="9"/>
            <color indexed="81"/>
            <rFont val="Tahoma"/>
            <family val="2"/>
          </rPr>
          <t>Sambridge, Drew:</t>
        </r>
        <r>
          <rPr>
            <sz val="9"/>
            <color indexed="81"/>
            <rFont val="Tahoma"/>
            <family val="2"/>
          </rPr>
          <t xml:space="preserve">
as per revenue from draft PCFM GD2</t>
        </r>
      </text>
    </comment>
    <comment ref="W327" authorId="0" shapeId="0" xr:uid="{CAF2DDF2-698F-4991-9694-4924585BD936}">
      <text>
        <r>
          <rPr>
            <b/>
            <sz val="9"/>
            <color indexed="81"/>
            <rFont val="Tahoma"/>
            <family val="2"/>
          </rPr>
          <t>Sambridge, Drew:</t>
        </r>
        <r>
          <rPr>
            <sz val="9"/>
            <color indexed="81"/>
            <rFont val="Tahoma"/>
            <family val="2"/>
          </rPr>
          <t xml:space="preserve">
as per revenue from draft PCFM GD2</t>
        </r>
      </text>
    </comment>
    <comment ref="X327" authorId="0" shapeId="0" xr:uid="{B5F54077-BA89-48B5-B6FE-CD7D92095B0E}">
      <text>
        <r>
          <rPr>
            <b/>
            <sz val="9"/>
            <color indexed="81"/>
            <rFont val="Tahoma"/>
            <family val="2"/>
          </rPr>
          <t>Sambridge, Drew:</t>
        </r>
        <r>
          <rPr>
            <sz val="9"/>
            <color indexed="81"/>
            <rFont val="Tahoma"/>
            <family val="2"/>
          </rPr>
          <t xml:space="preserve">
as per revenue from draft PCFM GD2</t>
        </r>
      </text>
    </comment>
    <comment ref="Y327" authorId="0" shapeId="0" xr:uid="{06D5566D-EE76-4ABC-A917-414650138E31}">
      <text>
        <r>
          <rPr>
            <b/>
            <sz val="9"/>
            <color indexed="81"/>
            <rFont val="Tahoma"/>
            <family val="2"/>
          </rPr>
          <t>Sambridge, Drew:</t>
        </r>
        <r>
          <rPr>
            <sz val="9"/>
            <color indexed="81"/>
            <rFont val="Tahoma"/>
            <family val="2"/>
          </rPr>
          <t xml:space="preserve">
as per revenue from draft PCFM GD2</t>
        </r>
      </text>
    </comment>
    <comment ref="Z327" authorId="0" shapeId="0" xr:uid="{5307E640-1BA6-44BD-A842-08A7973192B5}">
      <text>
        <r>
          <rPr>
            <b/>
            <sz val="9"/>
            <color indexed="81"/>
            <rFont val="Tahoma"/>
            <family val="2"/>
          </rPr>
          <t>Sambridge, Drew:</t>
        </r>
        <r>
          <rPr>
            <sz val="9"/>
            <color indexed="81"/>
            <rFont val="Tahoma"/>
            <family val="2"/>
          </rPr>
          <t xml:space="preserve">
as per revenue from draft PCFM GD2</t>
        </r>
      </text>
    </comment>
    <comment ref="V328" authorId="0" shapeId="0" xr:uid="{B74AE074-5EE1-4AE3-BE07-FD432AA9C590}">
      <text>
        <r>
          <rPr>
            <b/>
            <sz val="9"/>
            <color indexed="81"/>
            <rFont val="Tahoma"/>
            <family val="2"/>
          </rPr>
          <t>Sambridge, Drew:</t>
        </r>
        <r>
          <rPr>
            <sz val="9"/>
            <color indexed="81"/>
            <rFont val="Tahoma"/>
            <family val="2"/>
          </rPr>
          <t xml:space="preserve">
as per revenue from draft PCFM GD2</t>
        </r>
      </text>
    </comment>
    <comment ref="W328" authorId="0" shapeId="0" xr:uid="{F7B0C758-2ED6-4423-992C-74FC41C4CBCE}">
      <text>
        <r>
          <rPr>
            <b/>
            <sz val="9"/>
            <color indexed="81"/>
            <rFont val="Tahoma"/>
            <family val="2"/>
          </rPr>
          <t>Sambridge, Drew:</t>
        </r>
        <r>
          <rPr>
            <sz val="9"/>
            <color indexed="81"/>
            <rFont val="Tahoma"/>
            <family val="2"/>
          </rPr>
          <t xml:space="preserve">
as per revenue from draft PCFM GD2</t>
        </r>
      </text>
    </comment>
    <comment ref="X328" authorId="0" shapeId="0" xr:uid="{FC14BA61-C231-4236-BC4A-9DDF9CF58109}">
      <text>
        <r>
          <rPr>
            <b/>
            <sz val="9"/>
            <color indexed="81"/>
            <rFont val="Tahoma"/>
            <family val="2"/>
          </rPr>
          <t>Sambridge, Drew:</t>
        </r>
        <r>
          <rPr>
            <sz val="9"/>
            <color indexed="81"/>
            <rFont val="Tahoma"/>
            <family val="2"/>
          </rPr>
          <t xml:space="preserve">
as per revenue from draft PCFM GD2</t>
        </r>
      </text>
    </comment>
    <comment ref="Y328" authorId="0" shapeId="0" xr:uid="{B1CACAD2-8D9C-477F-8AE2-1F522055229E}">
      <text>
        <r>
          <rPr>
            <b/>
            <sz val="9"/>
            <color indexed="81"/>
            <rFont val="Tahoma"/>
            <family val="2"/>
          </rPr>
          <t>Sambridge, Drew:</t>
        </r>
        <r>
          <rPr>
            <sz val="9"/>
            <color indexed="81"/>
            <rFont val="Tahoma"/>
            <family val="2"/>
          </rPr>
          <t xml:space="preserve">
as per revenue from draft PCFM GD2</t>
        </r>
      </text>
    </comment>
    <comment ref="Z328" authorId="0" shapeId="0" xr:uid="{5BEB0295-151B-4A1C-8D7A-29A18AF452ED}">
      <text>
        <r>
          <rPr>
            <b/>
            <sz val="9"/>
            <color indexed="81"/>
            <rFont val="Tahoma"/>
            <family val="2"/>
          </rPr>
          <t>Sambridge, Drew:</t>
        </r>
        <r>
          <rPr>
            <sz val="9"/>
            <color indexed="81"/>
            <rFont val="Tahoma"/>
            <family val="2"/>
          </rPr>
          <t xml:space="preserve">
as per revenue from draft PCFM GD2</t>
        </r>
      </text>
    </comment>
    <comment ref="V329" authorId="0" shapeId="0" xr:uid="{D1A5CDE7-6C0D-41FC-9C1F-9D23F53DF652}">
      <text>
        <r>
          <rPr>
            <b/>
            <sz val="9"/>
            <color indexed="81"/>
            <rFont val="Tahoma"/>
            <family val="2"/>
          </rPr>
          <t>Sambridge, Drew:</t>
        </r>
        <r>
          <rPr>
            <sz val="9"/>
            <color indexed="81"/>
            <rFont val="Tahoma"/>
            <family val="2"/>
          </rPr>
          <t xml:space="preserve">
as per revenue from draft PCFM GD2</t>
        </r>
      </text>
    </comment>
    <comment ref="W329" authorId="0" shapeId="0" xr:uid="{36C6246C-7CAD-47DF-8472-DAC04C6659B5}">
      <text>
        <r>
          <rPr>
            <b/>
            <sz val="9"/>
            <color indexed="81"/>
            <rFont val="Tahoma"/>
            <family val="2"/>
          </rPr>
          <t>Sambridge, Drew:</t>
        </r>
        <r>
          <rPr>
            <sz val="9"/>
            <color indexed="81"/>
            <rFont val="Tahoma"/>
            <family val="2"/>
          </rPr>
          <t xml:space="preserve">
as per revenue from draft PCFM GD2</t>
        </r>
      </text>
    </comment>
    <comment ref="X329" authorId="0" shapeId="0" xr:uid="{2FFCF378-EF2D-4EB3-BE8C-4ABC4EE50242}">
      <text>
        <r>
          <rPr>
            <b/>
            <sz val="9"/>
            <color indexed="81"/>
            <rFont val="Tahoma"/>
            <family val="2"/>
          </rPr>
          <t>Sambridge, Drew:</t>
        </r>
        <r>
          <rPr>
            <sz val="9"/>
            <color indexed="81"/>
            <rFont val="Tahoma"/>
            <family val="2"/>
          </rPr>
          <t xml:space="preserve">
as per revenue from draft PCFM GD2</t>
        </r>
      </text>
    </comment>
    <comment ref="Y329" authorId="0" shapeId="0" xr:uid="{2AC30D93-4615-48A3-A48B-5795EDE7D5D4}">
      <text>
        <r>
          <rPr>
            <b/>
            <sz val="9"/>
            <color indexed="81"/>
            <rFont val="Tahoma"/>
            <family val="2"/>
          </rPr>
          <t>Sambridge, Drew:</t>
        </r>
        <r>
          <rPr>
            <sz val="9"/>
            <color indexed="81"/>
            <rFont val="Tahoma"/>
            <family val="2"/>
          </rPr>
          <t xml:space="preserve">
as per revenue from draft PCFM GD2</t>
        </r>
      </text>
    </comment>
    <comment ref="Z329" authorId="0" shapeId="0" xr:uid="{0BDAD394-DFF3-4DE4-BDB7-E0E65B0F378C}">
      <text>
        <r>
          <rPr>
            <b/>
            <sz val="9"/>
            <color indexed="81"/>
            <rFont val="Tahoma"/>
            <family val="2"/>
          </rPr>
          <t>Sambridge, Drew:</t>
        </r>
        <r>
          <rPr>
            <sz val="9"/>
            <color indexed="81"/>
            <rFont val="Tahoma"/>
            <family val="2"/>
          </rPr>
          <t xml:space="preserve">
as per revenue from draft PCFM GD2</t>
        </r>
      </text>
    </comment>
    <comment ref="V332" authorId="0" shapeId="0" xr:uid="{DE947FA9-32D6-4FD3-8F0D-4D43948353CE}">
      <text>
        <r>
          <rPr>
            <b/>
            <sz val="9"/>
            <color indexed="81"/>
            <rFont val="Tahoma"/>
            <family val="2"/>
          </rPr>
          <t>Sambridge, Drew:</t>
        </r>
        <r>
          <rPr>
            <sz val="9"/>
            <color indexed="81"/>
            <rFont val="Tahoma"/>
            <family val="2"/>
          </rPr>
          <t xml:space="preserve">
as per revenue from draft PCFM GD2</t>
        </r>
      </text>
    </comment>
    <comment ref="W332" authorId="0" shapeId="0" xr:uid="{0D841E58-5D25-4163-9892-574823DCE3C4}">
      <text>
        <r>
          <rPr>
            <b/>
            <sz val="9"/>
            <color indexed="81"/>
            <rFont val="Tahoma"/>
            <family val="2"/>
          </rPr>
          <t>Sambridge, Drew:</t>
        </r>
        <r>
          <rPr>
            <sz val="9"/>
            <color indexed="81"/>
            <rFont val="Tahoma"/>
            <family val="2"/>
          </rPr>
          <t xml:space="preserve">
as per revenue from draft PCFM GD2</t>
        </r>
      </text>
    </comment>
    <comment ref="X332" authorId="0" shapeId="0" xr:uid="{D8F93E90-FF56-4EB7-9B97-7663C9DFA96B}">
      <text>
        <r>
          <rPr>
            <b/>
            <sz val="9"/>
            <color indexed="81"/>
            <rFont val="Tahoma"/>
            <family val="2"/>
          </rPr>
          <t>Sambridge, Drew:</t>
        </r>
        <r>
          <rPr>
            <sz val="9"/>
            <color indexed="81"/>
            <rFont val="Tahoma"/>
            <family val="2"/>
          </rPr>
          <t xml:space="preserve">
as per revenue from draft PCFM GD2</t>
        </r>
      </text>
    </comment>
    <comment ref="Y332" authorId="0" shapeId="0" xr:uid="{297307B8-21B9-42EF-9AC2-0DBB4247C558}">
      <text>
        <r>
          <rPr>
            <b/>
            <sz val="9"/>
            <color indexed="81"/>
            <rFont val="Tahoma"/>
            <family val="2"/>
          </rPr>
          <t>Sambridge, Drew:</t>
        </r>
        <r>
          <rPr>
            <sz val="9"/>
            <color indexed="81"/>
            <rFont val="Tahoma"/>
            <family val="2"/>
          </rPr>
          <t xml:space="preserve">
as per revenue from draft PCFM GD2</t>
        </r>
      </text>
    </comment>
    <comment ref="Z332" authorId="0" shapeId="0" xr:uid="{A34295FC-4A7E-4B28-8844-195B93AAD5D6}">
      <text>
        <r>
          <rPr>
            <b/>
            <sz val="9"/>
            <color indexed="81"/>
            <rFont val="Tahoma"/>
            <family val="2"/>
          </rPr>
          <t>Sambridge, Drew:</t>
        </r>
        <r>
          <rPr>
            <sz val="9"/>
            <color indexed="81"/>
            <rFont val="Tahoma"/>
            <family val="2"/>
          </rPr>
          <t xml:space="preserve">
as per revenue from draft PCFM GD2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Neilson, Craig</author>
  </authors>
  <commentList>
    <comment ref="K232" authorId="0" shapeId="0" xr:uid="{CDA385F7-2FF9-4C96-96CE-278026B98A2B}">
      <text>
        <r>
          <rPr>
            <sz val="9"/>
            <color indexed="81"/>
            <rFont val="Tahoma"/>
            <family val="2"/>
          </rPr>
          <t xml:space="preserve">REMEMBER TO UPDATE TO MONTH OF LATEST ACTUAL
</t>
        </r>
      </text>
    </comment>
    <comment ref="J238" authorId="0" shapeId="0" xr:uid="{C3408AF1-1304-4AFC-98A8-2906674C60B7}">
      <text>
        <r>
          <rPr>
            <sz val="9"/>
            <color indexed="81"/>
            <rFont val="Tahoma"/>
            <family val="2"/>
          </rPr>
          <t xml:space="preserve">REMEMBER TO UPDATE SO IT REFLECTS FORECAST MONTHS ONLY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H14" authorId="0" shapeId="0" xr:uid="{00000000-0006-0000-3800-000001000000}">
      <text>
        <r>
          <rPr>
            <b/>
            <sz val="9"/>
            <color indexed="81"/>
            <rFont val="Tahoma"/>
            <family val="2"/>
          </rPr>
          <t>National Grid:</t>
        </r>
        <r>
          <rPr>
            <sz val="9"/>
            <color indexed="81"/>
            <rFont val="Tahoma"/>
            <family val="2"/>
          </rPr>
          <t xml:space="preserve">
Distance in KM</t>
        </r>
      </text>
    </comment>
  </commentList>
</comments>
</file>

<file path=xl/sharedStrings.xml><?xml version="1.0" encoding="utf-8"?>
<sst xmlns="http://schemas.openxmlformats.org/spreadsheetml/2006/main" count="9254" uniqueCount="1110">
  <si>
    <t>VERSION CONTROL</t>
  </si>
  <si>
    <t>COMMON CALCULATIONS</t>
  </si>
  <si>
    <t>FORMULA YEAR</t>
  </si>
  <si>
    <t>2009/10</t>
  </si>
  <si>
    <t>2010/11</t>
  </si>
  <si>
    <t>2011/12</t>
  </si>
  <si>
    <t>2012/13</t>
  </si>
  <si>
    <t>2013/14</t>
  </si>
  <si>
    <t>2014/15</t>
  </si>
  <si>
    <t>2015/16</t>
  </si>
  <si>
    <t>2016/17</t>
  </si>
  <si>
    <t>2017/18</t>
  </si>
  <si>
    <t>2018/19</t>
  </si>
  <si>
    <t>2019/20</t>
  </si>
  <si>
    <t>2020/21</t>
  </si>
  <si>
    <t>2021/22</t>
  </si>
  <si>
    <t>2022/23</t>
  </si>
  <si>
    <t>2023/24</t>
  </si>
  <si>
    <t>2024/25</t>
  </si>
  <si>
    <t>2025/26</t>
  </si>
  <si>
    <t>2026/27</t>
  </si>
  <si>
    <t>2027/28</t>
  </si>
  <si>
    <t>2028/29</t>
  </si>
  <si>
    <t>APR</t>
  </si>
  <si>
    <t>MAY</t>
  </si>
  <si>
    <t>JUN</t>
  </si>
  <si>
    <t>JUL</t>
  </si>
  <si>
    <t>AUG</t>
  </si>
  <si>
    <t>SEP</t>
  </si>
  <si>
    <t>OCT</t>
  </si>
  <si>
    <t>NOV</t>
  </si>
  <si>
    <t>DEC</t>
  </si>
  <si>
    <t>JAN</t>
  </si>
  <si>
    <t>FEB</t>
  </si>
  <si>
    <t>MAR</t>
  </si>
  <si>
    <t>RPIAt</t>
  </si>
  <si>
    <t>RPIAt CALCULATION</t>
  </si>
  <si>
    <t>ACTUAL / PROJECTED RPI % CHANGE</t>
  </si>
  <si>
    <t>RPIFt CALCULATION</t>
  </si>
  <si>
    <t>RPIAt (t-2)</t>
  </si>
  <si>
    <t>GRPIFc</t>
  </si>
  <si>
    <r>
      <t>GRPIFt</t>
    </r>
    <r>
      <rPr>
        <vertAlign val="subscript"/>
        <sz val="11"/>
        <color theme="1"/>
        <rFont val="Calibri"/>
        <family val="2"/>
        <scheme val="minor"/>
      </rPr>
      <t>-1</t>
    </r>
  </si>
  <si>
    <t>GRPIFt</t>
  </si>
  <si>
    <t>RPIFt</t>
  </si>
  <si>
    <t>ASSUMED YEAR ON YEAR RPI</t>
  </si>
  <si>
    <t>DESCRIPTION</t>
  </si>
  <si>
    <t>LICENCE 
TERM</t>
  </si>
  <si>
    <t>NAVIGATION</t>
  </si>
  <si>
    <t>CALENDAR</t>
  </si>
  <si>
    <t>It CALCULATION</t>
  </si>
  <si>
    <t>AVERAGE SPECIFIED RATE (It)</t>
  </si>
  <si>
    <t>COST OF DEBT</t>
  </si>
  <si>
    <t>PVFt CALCULATION</t>
  </si>
  <si>
    <t>ASSUMED GEARING</t>
  </si>
  <si>
    <t>COST OF EQUITY</t>
  </si>
  <si>
    <t>WACC</t>
  </si>
  <si>
    <t>PVFt</t>
  </si>
  <si>
    <t>TOTEX INCENTIVE STRENGTH FACTOR (IQI)</t>
  </si>
  <si>
    <t>CORPORATION TAX RATE (CT)</t>
  </si>
  <si>
    <t>IQI / (1-CT)</t>
  </si>
  <si>
    <t>PRE TAX IQI CALCULATION</t>
  </si>
  <si>
    <t>GPRC CALCULATION</t>
  </si>
  <si>
    <t>GPRCt</t>
  </si>
  <si>
    <t>PUt</t>
  </si>
  <si>
    <t>RPI TRUE UP</t>
  </si>
  <si>
    <t>UPDATE INPUTS</t>
  </si>
  <si>
    <t>CHECK</t>
  </si>
  <si>
    <t>TERM</t>
  </si>
  <si>
    <t>BASE REVENUE</t>
  </si>
  <si>
    <t>RBt</t>
  </si>
  <si>
    <t>LFt</t>
  </si>
  <si>
    <t>PDt</t>
  </si>
  <si>
    <t>TPWIt</t>
  </si>
  <si>
    <t>ASSUMED YEAR ON YEAR INFLATION</t>
  </si>
  <si>
    <t>BUSINESS RATES ACTUAL / FORECAST CALCULATION</t>
  </si>
  <si>
    <t>PRICE BASE OF FORECAST DATA SET</t>
  </si>
  <si>
    <t>RPIAt FOR FORECAST DATA SET</t>
  </si>
  <si>
    <t>EAST OF ENGLAND</t>
  </si>
  <si>
    <t>LONDON</t>
  </si>
  <si>
    <t>NORTH WEST</t>
  </si>
  <si>
    <t>WEST MIDLANDS</t>
  </si>
  <si>
    <t>TOTAL</t>
  </si>
  <si>
    <t>RBEt</t>
  </si>
  <si>
    <t>PRICE BASE</t>
  </si>
  <si>
    <t>NOMINAL</t>
  </si>
  <si>
    <t>LFEt</t>
  </si>
  <si>
    <t>PENSION DEFICIT ALLOWANCE</t>
  </si>
  <si>
    <t>PDEt</t>
  </si>
  <si>
    <t>TOTAL (£)</t>
  </si>
  <si>
    <t>PENSION DEFICIT ACTUAL / FORECAST CALCULATION</t>
  </si>
  <si>
    <t>TGt</t>
  </si>
  <si>
    <t>MPt</t>
  </si>
  <si>
    <t>GSOP 1 PAYMENTS ACTUAL / FORECAST CALCULATION</t>
  </si>
  <si>
    <t>UNC SECTION J ACTUAL / FORECAST CALCULATION</t>
  </si>
  <si>
    <t>THEFT OF GAS ALLOWABLE COSTS ACTUAL / FORECAST CALCULATION</t>
  </si>
  <si>
    <t>MISC PASS THROUGH: THEFT OF GAS ACTUAL / FORECAST CALCULATION</t>
  </si>
  <si>
    <t>MISC PASS THROUGH: OTHER ACTUAL / FORECAST CALCULATION</t>
  </si>
  <si>
    <t>PTt</t>
  </si>
  <si>
    <t>AEXt</t>
  </si>
  <si>
    <t>SPECIAL CONDITION 1B APPENDIX 1</t>
  </si>
  <si>
    <t>SPECIAL CONDITION 1C APPENDIX 1</t>
  </si>
  <si>
    <t>SPECIAL CONDITION 1C APPENDIX 2</t>
  </si>
  <si>
    <t>SPECIAL CONDITION 1C APPENDIX 3</t>
  </si>
  <si>
    <t>SPECIAL CONDITION 1D APPENDIX 1</t>
  </si>
  <si>
    <t>OFFTAKE POINT</t>
  </si>
  <si>
    <t>NETWORK</t>
  </si>
  <si>
    <t>LDZ</t>
  </si>
  <si>
    <t>BACTON</t>
  </si>
  <si>
    <t>BRISLEY</t>
  </si>
  <si>
    <t>EA</t>
  </si>
  <si>
    <t>EE</t>
  </si>
  <si>
    <t>EM</t>
  </si>
  <si>
    <t>NT</t>
  </si>
  <si>
    <t>NW</t>
  </si>
  <si>
    <t>WM</t>
  </si>
  <si>
    <t>LO</t>
  </si>
  <si>
    <t>CAMBRIDGE</t>
  </si>
  <si>
    <t>GREAT WILBRAHAM</t>
  </si>
  <si>
    <t>MATCHING GREEN</t>
  </si>
  <si>
    <t>PETERBOROUGH EYE (TEE)</t>
  </si>
  <si>
    <t>ROUDHAM HEATH</t>
  </si>
  <si>
    <t>ROYSTON</t>
  </si>
  <si>
    <t>WHITWELL</t>
  </si>
  <si>
    <t>WEST WINCH</t>
  </si>
  <si>
    <t>YELVERTON</t>
  </si>
  <si>
    <t>ALREWAS</t>
  </si>
  <si>
    <t>BLABY</t>
  </si>
  <si>
    <t>BLYBOROUGH</t>
  </si>
  <si>
    <t>CALDECOTT</t>
  </si>
  <si>
    <t>THORNTON CURTIS</t>
  </si>
  <si>
    <t>DROINTON</t>
  </si>
  <si>
    <t>GOSBERTON</t>
  </si>
  <si>
    <t>KIRKSTEAD</t>
  </si>
  <si>
    <t>MARKET HARBOROUGH</t>
  </si>
  <si>
    <t>SILK WILLOUGHBY</t>
  </si>
  <si>
    <t>SUTTON BRIDGE</t>
  </si>
  <si>
    <t>TUR LANGTON</t>
  </si>
  <si>
    <t>WALESBY</t>
  </si>
  <si>
    <t>HORNDON</t>
  </si>
  <si>
    <t>LUXBOROUGH</t>
  </si>
  <si>
    <t>PETERS GREEN</t>
  </si>
  <si>
    <t>PETERS GREEN SOUTH MIMS</t>
  </si>
  <si>
    <t>WINKFIELD</t>
  </si>
  <si>
    <t>AUDLEY</t>
  </si>
  <si>
    <t>BLACKROD</t>
  </si>
  <si>
    <t>ECCLESTONE</t>
  </si>
  <si>
    <t>HOLMES CHAPEL</t>
  </si>
  <si>
    <t>LUPTON</t>
  </si>
  <si>
    <t>MALPAS</t>
  </si>
  <si>
    <t>MICKLE TRAFFORD</t>
  </si>
  <si>
    <t>PARTINGTON</t>
  </si>
  <si>
    <t>SAMLESBURY</t>
  </si>
  <si>
    <t>WARBURTON</t>
  </si>
  <si>
    <t>WESTON POINT</t>
  </si>
  <si>
    <t>ASPLEY</t>
  </si>
  <si>
    <t>AUSTREY</t>
  </si>
  <si>
    <t>LEAMINGTON</t>
  </si>
  <si>
    <t>LOWER QUINTON</t>
  </si>
  <si>
    <t>MILWICH</t>
  </si>
  <si>
    <t>ROSS</t>
  </si>
  <si>
    <t>RUGBY</t>
  </si>
  <si>
    <t>SHUSTOKE</t>
  </si>
  <si>
    <t>STRATFORD-UPON-AVON</t>
  </si>
  <si>
    <t>RIIO ALLOWANCES</t>
  </si>
  <si>
    <t>PRESCRIBED NETWORK RATES ALLOWANCE</t>
  </si>
  <si>
    <t>START DATE</t>
  </si>
  <si>
    <t>END DATE</t>
  </si>
  <si>
    <t>%</t>
  </si>
  <si>
    <t>SPECIFIC CONDITIONS</t>
  </si>
  <si>
    <t>OPENING COST OF DEBT</t>
  </si>
  <si>
    <t>EXIT ZONE</t>
  </si>
  <si>
    <t>EA1</t>
  </si>
  <si>
    <t>EA2</t>
  </si>
  <si>
    <t>EA4</t>
  </si>
  <si>
    <t>EA3</t>
  </si>
  <si>
    <t>EM3</t>
  </si>
  <si>
    <t>EM2</t>
  </si>
  <si>
    <t>EM4</t>
  </si>
  <si>
    <t>EM1</t>
  </si>
  <si>
    <t>NT2</t>
  </si>
  <si>
    <t>NT3</t>
  </si>
  <si>
    <t>NW1</t>
  </si>
  <si>
    <t>NW2</t>
  </si>
  <si>
    <t>WM1</t>
  </si>
  <si>
    <t>WM2</t>
  </si>
  <si>
    <t>WM3</t>
  </si>
  <si>
    <t>NT1</t>
  </si>
  <si>
    <t>ALLOWED NTS EXIT CAPACITY COST
SPECIAL CONDITION 1D.9 / 1D.10 REVISION 1</t>
  </si>
  <si>
    <t>ALLOWED NTS EXIT CAPACITY COST
RIIO GD-1 FINAL PROPOSALS</t>
  </si>
  <si>
    <t>ALLOWED NTS EXIT CAPACITY COST
SPECIAL CONDITION 1D.9 / 1D.10 REVISION 2</t>
  </si>
  <si>
    <t>ALLOWED NTS EXIT CAPACITY COST
SPECIAL CONDITION 1D.9 / 1D.10 REVISION 3</t>
  </si>
  <si>
    <t>ALLOWED NTS EXIT CAPACITY COST
SPECIAL CONDITION 1D.9 / 1D.10 REVISION 4</t>
  </si>
  <si>
    <t>ALLOWED NTS EXIT CAPACITY COST
SPECIAL CONDITION 1D.9 / 1D.10 REVISION 5</t>
  </si>
  <si>
    <t>ALLOWED NTS EXIT CAPACITY COST
REVISION IN USE</t>
  </si>
  <si>
    <t>TARGET VOLUME OF NTS EXIT (FLAT) CAPACITY</t>
  </si>
  <si>
    <t xml:space="preserve">NTSTVEv,t </t>
  </si>
  <si>
    <t>SPECIAL CONDITION 1D APPENDIX 2</t>
  </si>
  <si>
    <t>GWH/d</t>
  </si>
  <si>
    <t xml:space="preserve"> SUM OF DAILY NTS EXIT CAPACITY CHARGE RATES FOR WINTER PERIOD</t>
  </si>
  <si>
    <t>NTS INCENTIVE TARGET COST</t>
  </si>
  <si>
    <t>DISTRIBUTION NETWORK EXIT INCENTIVE TARGET (EITt)</t>
  </si>
  <si>
    <t>DISTRIBUTION NETWORK EXIT INCENTIVE TARGET BY NETWORK (EITt)</t>
  </si>
  <si>
    <t>DISTRIBUTION NETWORK EXIT INCENTIVE PERFORMANCE MEASURE BY NETWORK
(BEFORE NTS OVER-RUN AND CAPACITY BUY BACK COSTS)</t>
  </si>
  <si>
    <t>DISTRIBUTION NETWORK EXIT INCENTIVE PERFORMANCE MEASURE
(BEFORE NTS OVER-RUN AND CAPACITY BUY BACK COSTS)</t>
  </si>
  <si>
    <t>FORECAST NTS EXIT CAPACITY COST BY NETWORK (FULL YEAR)</t>
  </si>
  <si>
    <t>FORECAST NTS EXIT CAPACITY COST BY EXIT ZONE (FULL YEAR)</t>
  </si>
  <si>
    <t>FORECAST NTS EXIT CAPACITY COST BY OFFTAKE (FULL YEAR)</t>
  </si>
  <si>
    <t>TOTAL DAYS</t>
  </si>
  <si>
    <t>VARIANCE</t>
  </si>
  <si>
    <t>NTS INDICATIVE EXIT CAPACITY RATES (t-3) ACTUAL / FORECAST CALCULATION</t>
  </si>
  <si>
    <t>NTS INCENTIVE ACTUAL  / FORECAST COST</t>
  </si>
  <si>
    <t>ALSCt</t>
  </si>
  <si>
    <t>ALLOWED SHRINKAGE COST
RIIO GD-1 FINAL PROPOSALS</t>
  </si>
  <si>
    <t>SPECIAL CONDITION 1F APPENDIX 1</t>
  </si>
  <si>
    <t>ALLOWED SHRINKAGE COST
SPECIAL CONDITION 1F.47 / 1F.48 REVISION 1</t>
  </si>
  <si>
    <t>ALLOWED SHRINKAGE COST
SPECIAL CONDITION 1F.47 / 1F.48 REVISION 2</t>
  </si>
  <si>
    <t>ALLOWED SHRINKAGE COST
SPECIAL CONDITION 1F.47 / 1F.48 REVISION 3</t>
  </si>
  <si>
    <t>ALLOWED SHRINKAGE COST
SPECIAL CONDITION 1F.47 / 1F.48 REVISION 4</t>
  </si>
  <si>
    <t>ALLOWED SHRINKAGE COST
SPECIAL CONDITION 1F.47 / 1F.48 REVISION 5</t>
  </si>
  <si>
    <t>ALLOWED SHRINKAGE COST
REVISION IN USE</t>
  </si>
  <si>
    <t>BASELINE SHRINKAGE VOLUMES
RIIO GD-1 FINAL PROPOSALS</t>
  </si>
  <si>
    <t>BASELINE SHRINKAGE VOLUMES REVISION 1</t>
  </si>
  <si>
    <t>BASELINE SHRINKAGE VOLUMES REVISION 2</t>
  </si>
  <si>
    <t>BASELINE SHRINKAGE VOLUMES REVISION 3</t>
  </si>
  <si>
    <t>BASELINE SHRINKAGE VOLUMES REVISION 4</t>
  </si>
  <si>
    <t>BASELINE SHRINKAGE VOLUMES REVISION 5</t>
  </si>
  <si>
    <t>BASELINE SHRINKAGE VOLUME
REVISION IN USE</t>
  </si>
  <si>
    <t>BASELINE LEAKAGE VOLUMES
RIIO GD-1 FINAL PROPOSALS</t>
  </si>
  <si>
    <t>BASELINE LEAKAGE VOLUMES REVISION 1</t>
  </si>
  <si>
    <t>BASELINE LEAKAGE VOLUMES REVISION 2</t>
  </si>
  <si>
    <t>BASELINE LEAKAGE VOLUMES REVISION 3</t>
  </si>
  <si>
    <t>BASELINE LEAKAGE VOLUMES REVISION 4</t>
  </si>
  <si>
    <t>BASELINE LEAKAGE VOLUMES REVISION 5</t>
  </si>
  <si>
    <t>BASELINE LEAKAGE VOLUME
REVISION IN USE</t>
  </si>
  <si>
    <t>CCt</t>
  </si>
  <si>
    <t>ROW REF</t>
  </si>
  <si>
    <t>Kt</t>
  </si>
  <si>
    <t>MAXIMUM ALLOWED REVENUE</t>
  </si>
  <si>
    <t>ARt</t>
  </si>
  <si>
    <t>Rt</t>
  </si>
  <si>
    <t>UNDER / OVER RECOVERY CARRIED FORWARDS</t>
  </si>
  <si>
    <t>% OVER / UNDER RECOVERY</t>
  </si>
  <si>
    <t>TARGET SCORE FOR CSAT PLANNED INTERRUPTIONS</t>
  </si>
  <si>
    <t>SPECIAL CONDITION 1E</t>
  </si>
  <si>
    <t>MAX REWARD SCORE FOR CSAT PLANNED INTERRUPTIONS</t>
  </si>
  <si>
    <t>MAX PENALTY SCORE FOR CSAT PLANNED INTERRUPTIONS</t>
  </si>
  <si>
    <t>CSAMP</t>
  </si>
  <si>
    <t>TARGET SCORE FOR CSAT UNPLANNED INTERRUPTIONS</t>
  </si>
  <si>
    <t>MAX REWARD SCORE FOR CSAT UNPLANNED INTERRUPTIONS</t>
  </si>
  <si>
    <t>MAX PENALTY SCORE FOR CSAT UNPLANNED INTERRUPTIONS</t>
  </si>
  <si>
    <t>CSBUQ</t>
  </si>
  <si>
    <t>CSBMX</t>
  </si>
  <si>
    <t>CSBMP</t>
  </si>
  <si>
    <t>CSAUQ</t>
  </si>
  <si>
    <t>CSAMX</t>
  </si>
  <si>
    <t>TARGET SCORE FOR CSAT CONNECTIONS</t>
  </si>
  <si>
    <t>MAX REWARD SCORE FOR CSAT CONNECTIONS</t>
  </si>
  <si>
    <t>MAX PENALTY SCORE FOR CSAT CONNECTIONS</t>
  </si>
  <si>
    <t>CSCUQ</t>
  </si>
  <si>
    <t>CSCMX</t>
  </si>
  <si>
    <t>CSCMP</t>
  </si>
  <si>
    <t>SPECIAL CONDITION 1F APPENDIX 4</t>
  </si>
  <si>
    <t>COST OF CARBON (£/MWH)</t>
  </si>
  <si>
    <t>UQCMt</t>
  </si>
  <si>
    <t>MLCM</t>
  </si>
  <si>
    <t>TARGET SCORE FOR COMPLAINT METRIC</t>
  </si>
  <si>
    <t>COST OF CARBON INCLUDED IN ENVIRONMENTAL EMISSIONS</t>
  </si>
  <si>
    <t>BROAD MEASURE OF CUSTOMER SATISFACTION PARAMETERS</t>
  </si>
  <si>
    <t>BROAD MEASURE OF CUSTOMER SATISFACTION</t>
  </si>
  <si>
    <t>COMPLAINTS METRIC SCORE AT WHICH MAX PENALTY APPLIES</t>
  </si>
  <si>
    <t>DISCRETIONARY REWARD SCHEME</t>
  </si>
  <si>
    <t>NETWORK INNOVATION ALLOWANCE PASS THROUGH FACTOR</t>
  </si>
  <si>
    <t>PTRAt</t>
  </si>
  <si>
    <t>INTERNAL NIA EXPENDITURE CAP</t>
  </si>
  <si>
    <t>Z</t>
  </si>
  <si>
    <t>DISTRIBUTION NETWORK NIA %</t>
  </si>
  <si>
    <t>NIAVt</t>
  </si>
  <si>
    <t>NETWORK INNOVATION ALLOWANCE</t>
  </si>
  <si>
    <t>TOTAL NETWORK INNOVATION ALLOWANCE ELIGBLE COSTS ACTUAL / FORECAST CALCULATION</t>
  </si>
  <si>
    <t>BID PREPARATION COSTS</t>
  </si>
  <si>
    <t>RECONCILLIATION (£)</t>
  </si>
  <si>
    <t>COMMODITY INCOME (£)</t>
  </si>
  <si>
    <t>SYSTEM COMMODITY (£)</t>
  </si>
  <si>
    <t>SYSTEM CAPACITY (£)</t>
  </si>
  <si>
    <t>CUSTOMER CAPACITY (£)</t>
  </si>
  <si>
    <t>CUSTOMER FIXED (£)</t>
  </si>
  <si>
    <t>ECN (£)</t>
  </si>
  <si>
    <t>OTHER INCOME</t>
  </si>
  <si>
    <t>CAPACITY INCOME (£)</t>
  </si>
  <si>
    <t>SHRINKAGE</t>
  </si>
  <si>
    <t>ENVIRONMENTAL EMISSIONS INCENTIVE</t>
  </si>
  <si>
    <t>TOTAL DISTRIBUTION CHARGES ARITHMETICAL PRICE CHANGE</t>
  </si>
  <si>
    <t>COLLECTABLE REVENUE (ECN)</t>
  </si>
  <si>
    <t>UNDER / OVER RECOVERY CARRIED FORWARDS (ECN)</t>
  </si>
  <si>
    <t>ECN CHARGES ARITHMETICAL PRICE CHANGE</t>
  </si>
  <si>
    <t>UNDER / OVER RECOVERY CARRIED FORWARDS (LDZ &amp; CUSTOMER)</t>
  </si>
  <si>
    <t>LDZ &amp; CUSTOMER CHARGES ARITHMETICAL PRICE CHANGE</t>
  </si>
  <si>
    <t>NETWORK INNOVATION ALLOWANCE INTERNAL COSTS ACTUAL / FORECAST CALCULATION</t>
  </si>
  <si>
    <t>NETWORK INNOVATION ALLOWANCE BID PREPARTION COSTS ACTUAL / FORECAST CALCULATION</t>
  </si>
  <si>
    <t>TOTAL AMOUNT APPLIED FOR UNDER NETWORK INNOVATION COMPETITION</t>
  </si>
  <si>
    <t>LOWER OF 5% OF ABOVE AND £175,000</t>
  </si>
  <si>
    <t>TOTAL ACTUAL / FORECAST BID PREPARATION COSTS</t>
  </si>
  <si>
    <t>LOWER OF BID PREPARTION THRESHOLD AND ACTUAL COSTS</t>
  </si>
  <si>
    <t>UPDATE IMPACT ANALYSIS</t>
  </si>
  <si>
    <t>ECN PRICE CHANGE</t>
  </si>
  <si>
    <t>TOTAL ALLOWED REVENUE</t>
  </si>
  <si>
    <t>TOTAL COLLECTED REVENUE</t>
  </si>
  <si>
    <t>CATEGORY</t>
  </si>
  <si>
    <t>X</t>
  </si>
  <si>
    <t>NTS INCENTIVE TARGET DAILY VOLUME (GWH)</t>
  </si>
  <si>
    <t>BUSINESS RATES</t>
  </si>
  <si>
    <t>TOTAL PASS THROUGH COSTS</t>
  </si>
  <si>
    <t>GWH</t>
  </si>
  <si>
    <t>RPIt</t>
  </si>
  <si>
    <t>INSTRUCTIONS:</t>
  </si>
  <si>
    <t>INFLATION</t>
  </si>
  <si>
    <t>UP TO 73,200 KWH PER ANNUM</t>
  </si>
  <si>
    <t>73,200 KWH - 732,000 KWH PER ANNUM</t>
  </si>
  <si>
    <t>732,000 KWH PER ANNUM AND ABOVE</t>
  </si>
  <si>
    <t>METER POINT REFERENCE</t>
  </si>
  <si>
    <t>ESSAR OIL UK LTD</t>
  </si>
  <si>
    <t>SPRINGFIELD FUELS</t>
  </si>
  <si>
    <t>8818891602</t>
  </si>
  <si>
    <t>SPRINGFIELD FUELS 2</t>
  </si>
  <si>
    <t>77229403</t>
  </si>
  <si>
    <t>CSEP</t>
  </si>
  <si>
    <t>SITE NAME</t>
  </si>
  <si>
    <t>LDZ SYSTEM COMMODITY</t>
  </si>
  <si>
    <t>LDZ SYSTEM CAPACITY</t>
  </si>
  <si>
    <t>LDZ CUSTOMER CHARGES</t>
  </si>
  <si>
    <t>TOTAL TRANSPORTATION REVENUE</t>
  </si>
  <si>
    <t>PRICE CHANGE CONTROL PANEL</t>
  </si>
  <si>
    <t>DATE</t>
  </si>
  <si>
    <t>CRAIG NEILSON</t>
  </si>
  <si>
    <t>LDZ SYSTEM COMMODITY PRICE CHANGE</t>
  </si>
  <si>
    <t>LDZ SYSTEM CAPACITY PRICE CHANGE</t>
  </si>
  <si>
    <t>LDZ CUSTOMER PRICE CHANGE</t>
  </si>
  <si>
    <t>LDZ AGGREGATE PRICE CHANGE</t>
  </si>
  <si>
    <t>DIFF</t>
  </si>
  <si>
    <t>AVERAGE EXIT CAPACITY ENERGY BOOKINGS (FOR ECN MONTHLY REVENUE CALCULATION)</t>
  </si>
  <si>
    <t>DIFFERENCE</t>
  </si>
  <si>
    <t>CHANGE IN ALLOWED REVENUE</t>
  </si>
  <si>
    <t>PRICE CHANGE %</t>
  </si>
  <si>
    <t>CSEP ADMIN</t>
  </si>
  <si>
    <t>LDZ SYSTEM CAPACITY PRICE CHANGE BY CHARGING BAND</t>
  </si>
  <si>
    <t>LDZ CUSTOMER CAPACITY PRICE CHANGE BY CHARGING BAND</t>
  </si>
  <si>
    <t>LDZ CUSTOMER FIXED PRICE CHANGE BY CHARGING BAND</t>
  </si>
  <si>
    <t>TOTAL LDZ PRICE CHANGE BY CHARGING BAND</t>
  </si>
  <si>
    <t>% MOVEMENT</t>
  </si>
  <si>
    <t>LDZ SYSTEM COMMODITY PRICE CHANGE BY CHARGING BAND</t>
  </si>
  <si>
    <t>REVENUE RRP NARRATIVE TABLES</t>
  </si>
  <si>
    <t>NORTH 
WEST</t>
  </si>
  <si>
    <t>2014/15 ALLOWED REVENUE</t>
  </si>
  <si>
    <t>EXIT CAPACITY</t>
  </si>
  <si>
    <t>(OVER) / UNDER RECOVERY BROUGHT FORWARDS</t>
  </si>
  <si>
    <t>MOVEMENT IN OPENING BASE REVENUE (PUt)</t>
  </si>
  <si>
    <t>PCFM ADJUSTMENT (MODt)</t>
  </si>
  <si>
    <t>MOVEMENT IN ALLOWED REVENUE</t>
  </si>
  <si>
    <t>SYSTEM COMMODITY</t>
  </si>
  <si>
    <t>SYSTEM CAPACITY</t>
  </si>
  <si>
    <t>CUSTOMER</t>
  </si>
  <si>
    <t>ECN</t>
  </si>
  <si>
    <t>TOTAL REVENUE COLLECTED</t>
  </si>
  <si>
    <t>SYSTEM COMMODITY AS % OF TOTAL SYSTEM CHARGES</t>
  </si>
  <si>
    <t>SYSTEM CAPACITY AS % OF TOTAL SYSTEM CHARGES</t>
  </si>
  <si>
    <t>CUSTOMER AS % OF TOTAL LDZ CHARGES</t>
  </si>
  <si>
    <t>SYSTEM CHARGES AS % OF TOTAL LDZ CHARGES</t>
  </si>
  <si>
    <t>SYSTEM COMMODITY VARIANCE TO TARGET</t>
  </si>
  <si>
    <t>SYSTEM CAPACITY VARIANCE TO TARGET</t>
  </si>
  <si>
    <t>SYSTEM CHARGE VARIANCE TO TARGET</t>
  </si>
  <si>
    <t>CUSTOMER CHARGE VARIANCE TO TARGET</t>
  </si>
  <si>
    <t>SYSTEM TARGET</t>
  </si>
  <si>
    <t>CUSTOMER TARGET</t>
  </si>
  <si>
    <t>COMMODITY DRIVEN REVENUE</t>
  </si>
  <si>
    <t>CAPACITY DRIVEN REVENUE</t>
  </si>
  <si>
    <t>CONTRIBUTION TO OVERALL (OVER) / UNDER RECOVERY</t>
  </si>
  <si>
    <t>% UNDER / (OVER) RECOVERY BY CATEGORY</t>
  </si>
  <si>
    <t>FIRST VERSION OF MODEL FOR TESTING</t>
  </si>
  <si>
    <t>CHANGE MADE BY:</t>
  </si>
  <si>
    <t>VERSION NUMBER:</t>
  </si>
  <si>
    <t>CHANGES IMPLMENTED:</t>
  </si>
  <si>
    <t>VALIDATED BY:</t>
  </si>
  <si>
    <t>VALIDATED ON:</t>
  </si>
  <si>
    <t>SBt</t>
  </si>
  <si>
    <t>SPECIAL CONDITION 1F APPENDIX 2</t>
  </si>
  <si>
    <t>LBt</t>
  </si>
  <si>
    <t>SPECIAL CONDITION 1F APPENDIX 3</t>
  </si>
  <si>
    <t>IQI</t>
  </si>
  <si>
    <t>SPECIAL CONDITION 3B APPENDIX 3</t>
  </si>
  <si>
    <t>TOTEX INCENTIVE STRENGTH FACTOR</t>
  </si>
  <si>
    <t>% CHANGE IN ALLOWED REVENUE</t>
  </si>
  <si>
    <t>OPENING BASE REVENUE</t>
  </si>
  <si>
    <t>PASS THROUGH COSTS</t>
  </si>
  <si>
    <t>OTHER</t>
  </si>
  <si>
    <t>LEGACY ADJUSTMENTS</t>
  </si>
  <si>
    <t>TRANSPORTER NET THEFT OF GAS RECOVERY</t>
  </si>
  <si>
    <t>TOTAL PASS THROUGH ADJUSTMENT</t>
  </si>
  <si>
    <t>ACTUAL GPRC</t>
  </si>
  <si>
    <t>% VOLUME REDUCTION AGAINST BASELINE</t>
  </si>
  <si>
    <t>2 YEAR LAGGING ADJUSTMENT</t>
  </si>
  <si>
    <t>2 YEAR LAGGING ADJUSTMENTS</t>
  </si>
  <si>
    <t>ACTUAL SHRINKAGE COST</t>
  </si>
  <si>
    <t>IMPLIED BASELINE GPRC</t>
  </si>
  <si>
    <t>REDUCTION TO GPRC</t>
  </si>
  <si>
    <t>OPENING BASE REVENUE (NOMINAL)</t>
  </si>
  <si>
    <t>ALLOWED REVENUE (NOMINAL)</t>
  </si>
  <si>
    <t>EAST OF ENGLAND REVENUE FORECAST</t>
  </si>
  <si>
    <t>LONDON REVENUE FORECAST</t>
  </si>
  <si>
    <t>NORTH WEST REVENUE FORECAST</t>
  </si>
  <si>
    <t>WEST MIDLANDS REVENUE FORECAST</t>
  </si>
  <si>
    <t>AGGREGATE FLAT CAPACITY BOOKINGS (TARGET)</t>
  </si>
  <si>
    <t>AGGREGATE FLAT CAPACITY BOOKINGS (ACTUAL)</t>
  </si>
  <si>
    <t>2. THERE SHOULD BE NO REASON TO UPDATE THE VALUES FOR 2013/14 TO 2020/21 EXCEPT IN THE FOLLOWING CIRCUMSTANCES:</t>
  </si>
  <si>
    <t>2B. THE ALSCt TERM (SHRINKAGE COST ALLOWANCE) CAN BE VARIED BY APPLICATION TO OFGEM. THIS IS AN ELECTIVE APPLICATION THAT CAN BE MADE ANNUALLY. THIS SHEET PROVIDES CELLS TO CAPTURE ANY SUCH UPDATES</t>
  </si>
  <si>
    <t>2A. THE AEXt TERM (EXIT CAPACITY ALLOWANCE) CAN BE VARIED BY APPLICATION TO OFGEM. THIS IS AN ELECTIVE APPLICATION THAT CAN BE MADE ANNUALLY. THIS SHEET PROVIDES CELLS TO CAPTURE ANY SUCH UPDATES</t>
  </si>
  <si>
    <t>2C. THE SBt TERM (SHRINKAGE BASELINE VOLUME) CAN BE VARIED THROUGH CONSULTATIONS ON THE SHRINKAGE AND LEAKAGE MODEL. THIS SHEET PROVIDES CELLS TO CAPTURE ANY SUCH UPDATES</t>
  </si>
  <si>
    <t>2D. THE LBt TERM (LEAKAGE BASELINE VOLUME) CAN BE VARIED THROUGH CONSULTATIONS ON THE SHRINKAGE AND LEAKAGE MODEL. THIS SHEET PROVIDES CELLS TO CAPTURE ANY SUCH UPDATES</t>
  </si>
  <si>
    <t>3. THIS SHEET CAN BE USED TO PLAN OR MODEL ALLOWANCES IN FUTURE PRICE CONTROL PERIODS (BEYOND 2020/21)</t>
  </si>
  <si>
    <t>4. FOR MODEL INTEGRITY PURPOSES, THIS SHEET WILL BE PROTECTED. IF AN UPDATE IS REQUIRED, UNPROTECT THE SHEET &amp; MAKE THE NECESSARY UPDATES, THEN SWITCH PROTECTION BACK ON</t>
  </si>
  <si>
    <t>5. IF MAKING ANY UPDATES TO THIS TAB, ENSURE THE IMPACT IS REVIEWED USING THE 'UPDATE IMPACT ANALYSIS' TAB</t>
  </si>
  <si>
    <t>(OVER) / UNDER RECOVERY B/F</t>
  </si>
  <si>
    <t>INTERNAL COSTS</t>
  </si>
  <si>
    <t>EXTERNAL COSTS</t>
  </si>
  <si>
    <t>TOTAL NIA COSTS</t>
  </si>
  <si>
    <t>ALLOWED NIA COST (90%)</t>
  </si>
  <si>
    <t>INTERNAL EXPENDITURE %</t>
  </si>
  <si>
    <t>INTEREST ADJUSTMENT</t>
  </si>
  <si>
    <t>(OVER) / UNDER RECOVERY</t>
  </si>
  <si>
    <t>AVERAGE</t>
  </si>
  <si>
    <t>AMENDED PRICE SETTING MACRO IN 'PRICE CONTROL CONTROL PANEL' TAB TO REDUCE PRECISION OF COMMODITY UNIT RATE CALC AND AVOID GOAL SEEK CALCULATIVE PROBLEMS</t>
  </si>
  <si>
    <t>MATT MARSHALL</t>
  </si>
  <si>
    <t>AMENDED LOOKUP SEQUENCING IN 'ECN MONTHLY REVENUE' SHEET TO REFLECT ALTERNATE CALCULATION OF ECN AVERAGE RATES THAT FEED THE 'DN ENTRY RATE &amp; REVENUE CALCULATION'. SEE COLUMNS M/N AND AJ/AK/AL OF 'ECN MONTHLY REVENUE' TAB</t>
  </si>
  <si>
    <t>CORRECTED CELL VALIDATION IN 'MONTHLY BANK OF ENGLAND BASE RATE'  SECTION OF 'UPDATE INPUTS' TAB. THIS HAD BEEN VALIDATED AS A DATE LESS THAN 31/12/2011, BUT SHOULD HAVE BEEN GREATER THAN 31/3/2011.</t>
  </si>
  <si>
    <t>AMENDED THE CURRENT YEAR AVERAGE ECN RATE DATA SOURCE IN THE 'DN ENTRY RATE AND REVENUE' CALCULATION TAB SO BASED ON FIXED POSITIONS DETERMINED THROUGH PRICE SETTING PROCESS AS HARD KEYED INTO 'UPDATE INPUTS' TAB. SEE CELLS AA22:AA47</t>
  </si>
  <si>
    <t>INLCUDED UPDATING FORMULA YEAR IN 'APPROVAL LOG' AS A FORMAL UPDATE STEP IN 'UPDATE LOG'. SEE ROW 16 OF 'UPDATE LOG' TAB</t>
  </si>
  <si>
    <t>ADDED 'ANNUAL LOAD FACTORS' INPUT TAB WHICH FEEDS THE 'DOMESTIC BILL ANALYSIS' SHEET. UPDATED 'FLOW DIAGRAM' ACCORDINGLY</t>
  </si>
  <si>
    <t>INCLUDED NETWORK AVERAGE ECN RATES IN 'UPDATE INPUTS' TAB (SEE FROM ROW 1700). ADDED AVERAGE ECN RATES IN 'PRICE CHANGE CONTROL PANEL' (SEE FROM ROW 252) LINKED FROM 'ECN MONTHLY REVENUE' SHEET.</t>
  </si>
  <si>
    <t>AQ (KWH)</t>
  </si>
  <si>
    <t>SOQ (KWH)</t>
  </si>
  <si>
    <t>EXTENDED DATE RANGE OF MOD0186 TABS OUT TO END OF RIIO GD-2. THIS IS TO FACILITATE 5 YEAR ROLLING FORECASTS</t>
  </si>
  <si>
    <t>EXTENDED DATE RANGE OF DOMESTIC BILL CALCULATION TO END OF RIIO GD-2 TO FEED UPDATED MOD0186 TABS</t>
  </si>
  <si>
    <t>NTS ACTUAL EXIT CAPACITY RATES (APRIL TO SEPTEMBER)</t>
  </si>
  <si>
    <t>NTS ACTUAL EXIT CAPACITY RATES (OCTOBER TO MARCH)</t>
  </si>
  <si>
    <t>MAXIMUM ACTUAL / FORECAST DAILY VOLUME OF NTS EXIT (FLAT) CAPACITY GWH (APRIL TO SEPTEMBER)</t>
  </si>
  <si>
    <t>MAXIMUM ACTUAL / FORECAST DAILY VOLUME OF NTS EXIT (FLAT) CAPACITY GWH (OCTOBER TO MARCH)</t>
  </si>
  <si>
    <t>FORECAST NTS EXIT CAPACITY COST BY OFFTAKE (APRIL TO SEPTEMBER)</t>
  </si>
  <si>
    <t>FORECAST NTS EXIT CAPACITY COST BY EXIT ZONE (OCTOBER TO MARCH)</t>
  </si>
  <si>
    <t>FORECAST NTS EXIT CAPACITY COST BY EXIT ZONE (APRIL TO SEPTEMBER)</t>
  </si>
  <si>
    <t>FORECAST NTS EXIT CAPACITY COST BY NETWORK (APRIL TO SEPTEMBER)</t>
  </si>
  <si>
    <t>FORECAST NTS EXIT CAPACITY COST BY OFFTAKE (OCTOBER TO MARCH)</t>
  </si>
  <si>
    <t>FORECAST NTS EXIT CAPACITY COST BY NETWORK (OCTOBER TO MARCH)</t>
  </si>
  <si>
    <t>IMPLEMENTED A 'CHECK SUMMARY' TAB TO SUMMARISE ALL ACTIVE MODEL CHECK DIGITS IN ONE PLACE</t>
  </si>
  <si>
    <t>6. BECAUSE THIS SHEET SHOULD ONLY BE UPDATED IN EXCEPTION CIRCUMSTANCES, THE CHANGE LOG BELOW SHOULD BE USED TO RECORD ANY UPDATE.</t>
  </si>
  <si>
    <t>7. ANY CHANGES SHOULD BE REVIEWED AND APPROVED BY THE O&amp;M STAKEHOLDER DELIVERY MANAGER</t>
  </si>
  <si>
    <t>CHANGE MADE</t>
  </si>
  <si>
    <t>OFGEM 
DIRECTION</t>
  </si>
  <si>
    <t>CHANGE MADE BY</t>
  </si>
  <si>
    <t>CHANGE REVIEWED BY</t>
  </si>
  <si>
    <t>REMOVED ROUNDING OF DEMAND VALUES IN MONTHLY REVENUE CALCULATIONS (SEE MONTHLY REVENUE TABS)</t>
  </si>
  <si>
    <t>ADD IN COUNT OF ITEMS STILL BE UPDATED IN 'UPDATE LOG'</t>
  </si>
  <si>
    <t>0.10 (TEST)</t>
  </si>
  <si>
    <t>ADDED TITLE AND VERSION NUMBER INTO NAVIGATION PAGE</t>
  </si>
  <si>
    <t>UPDATED CHECK DIGIT FORMULA ON 'REC TO REVENUE RRP' TAB TO REMOVE ROUNDING TO 3 DP IN FORMULA, BUT REPLACES WITH CONDITIONAL FORMATTING TO FLAG DIFFERENCE GREATER THAN £1,000 FOR INDIVIDUAL NETWORKS AND £2,000 AT TOTAL LEVEL</t>
  </si>
  <si>
    <t>EXTENDED ANALYSIS SECTIONS IN 'UPDATE IMPACT ANALYSIS' TO 50. MACRO UPDATED ACCORDINGLY</t>
  </si>
  <si>
    <t>REMOVED ALL EXTERNAL DATA RANGES REFERENCED FROM PREVIOUS MODEL (CTRL F3 TO CHECK)</t>
  </si>
  <si>
    <t>CORRECTED FORMULAE IN CELL RANGE R56:AC64 IN 'NW MONTHLY REVENUE' TAB AS INCONSISTENT WITH THE OTHER NETWORKS</t>
  </si>
  <si>
    <t>UPDATED ROW LABELLING ON ROW 120 OF ALL 'MOD0186' TABS FOR CLARITY AND CONSISTENCY</t>
  </si>
  <si>
    <t>CORRECTED FORMULAE IN ROWS 404, 482, 509, 536, 566, 594, 1076 &amp; 1097 OF 'UPDATE INPUTS TAB' (HAD INCLUDED NON NUMBERICAL ROW IN FORMULA RANGE)</t>
  </si>
  <si>
    <t>VERSION 1.0 FOR IMPLEMENTATION</t>
  </si>
  <si>
    <t>SHRINKAGE INCENTIVE</t>
  </si>
  <si>
    <t>COLLECTABLE REVENUE FORECAST</t>
  </si>
  <si>
    <t>SAICA PAPER</t>
  </si>
  <si>
    <t>STALLINGBOROUGH WORKS 1</t>
  </si>
  <si>
    <t>9220846404</t>
  </si>
  <si>
    <t>DEMAND CALCULATION' TABS CORRECTED FORMULAE IN THE FORECAST CALCULATION SECTIONS COMMENCING COLUMN AA (WAS PREVIOUSLY REFERRING TO INCORRECT YEARS IN PRECEDING SECTIONS)</t>
  </si>
  <si>
    <t>DEMAND CALCULATION' TABS - CONVERTED SECTION TOTALS IN '% MOVEMENT' SECTIONS COMMENCING COLUMN Q TO FORMULAE (THESE WERE PREVIOUSLY INPUT CELLS, BUT TRANSPIRED TO BE SUPERFLUOUS)</t>
  </si>
  <si>
    <t>AMEND UPDATE INPUT FOR NETWORK INNOVATION ALLOWANCE ELIGIBLE COSTS SO FORECAST IS BASED ON NETWORK LEVEL ASSUMPTIONS RATHER THAN TOP LEVEL. INSTRUCTIONS UPDATED ACCORDINGLY. COMMON CALCS ROWS 1832 TO 1835 AMENDED ACCORDINGLY.</t>
  </si>
  <si>
    <t>DEMAND CALCULATION' TABS - TEMPORARILY AMENDED FORMULA IN CELLS AS64:AS79 TO TAKE ACCOUNT OF PROJECT NEXUS IMPLEMENTATION FROM 01/04/17. FIXES SOQs FOR FORMULA YEAR AT LEVEL OF PREVIOUS OCTOBER GAS YEAR CHANGE</t>
  </si>
  <si>
    <t>DEMAND CALCULATION' TABS - TEMPORARILY AMENDED FORMULAE IN ROW 295 TO TAKE ACCOUNT OF PROJECT NEXUS IMPLEMENTATION FROM 01/04/17. FIXES SOQs FOR FORMULA YEAR AT LEVEL OF PREVIOUS OCTOBER GAS YEAR CHANGE</t>
  </si>
  <si>
    <t>ADJUSTMENT FOR PRIOR YEAR OVER / UNDER RECOVERY</t>
  </si>
  <si>
    <t>AGGREGATE PRICE CHANGE</t>
  </si>
  <si>
    <t>OVER / (UNDER) COLLECTION OF REVENUE C/F</t>
  </si>
  <si>
    <t>% UNDER RECOVERY C/F</t>
  </si>
  <si>
    <t>YEAR ON YEAR MOVEMENT</t>
  </si>
  <si>
    <t>CUMULATIVE MOVEMENT</t>
  </si>
  <si>
    <t>EXIT CAPACITY INCENTIVE</t>
  </si>
  <si>
    <t>AVERAGE TRANSPORTATION PRICE CHANGE</t>
  </si>
  <si>
    <t>CURRENT YEAR OVER / UNDER RECOVERY OF REVENUE</t>
  </si>
  <si>
    <t>OVER / UNDER RECOVERY OF REVENUE HISTORY</t>
  </si>
  <si>
    <t>DOMESTIC BILL PROFILE</t>
  </si>
  <si>
    <t>ALLOWED REVENUE BREAKDOWN (NOMINAL)</t>
  </si>
  <si>
    <t>OVER / (UNDER) RECOVERY FORECAST</t>
  </si>
  <si>
    <t>PRICE CHANGE ANALYSES</t>
  </si>
  <si>
    <t>EAST OF 
ENGLAND</t>
  </si>
  <si>
    <t>WEST 
MIDLANDS</t>
  </si>
  <si>
    <t>SUBJECT TO A MINIMUM RATE OF</t>
  </si>
  <si>
    <t>PENCE PER PEAK DAY KWH PER DAY</t>
  </si>
  <si>
    <t>MINIMUM RATE APPLIES AT SOQ OF (KWH)</t>
  </si>
  <si>
    <t>CHARGE CODE: ZCA / 891</t>
  </si>
  <si>
    <t>ADDITION OF 'ASSURANCE REVIEW' SHEET (ADMIN &amp; GOVERNANCE). 
THIS IS A FREE FORM SHEET USED AS PART OF MODEL REVIEW WITH BAND C MANAGERS, DEVELOPED AND AMENDED AS NECESSARY</t>
  </si>
  <si>
    <t>ADDITION OF 'PRICE CHANGE ANALYSES' SHEET (OUTPUTS)
THIS IS A FREE FORM SHEET USED TO ASSIST WITH SUMMARIES FOR DSC PRICING PAPERS AND PRICE NOTIFICATIONS</t>
  </si>
  <si>
    <t>ADDITION OF 'PRICE NOTIFICATION TABLES' SHEET (OUTPUTS)
A SET OF UNIT PRICE TABLES USED FOR PRODUCTION OF PRICE NOTIFICATION DOCUMENTS</t>
  </si>
  <si>
    <t>ADDED GROUPING TO ROWS 53 - 140 ON 'PRICE CHANGE CONTROL PANEL' TAB.
ALLOWS EASIER HIDE / UNHIDE OPTION FOR CALCULATED CELLS NOT FREQUENTY REFERRED TO ELSEWHERE</t>
  </si>
  <si>
    <t>PRICE CHANGE CONTROL PANEL': ADDED ADDITIONAL CROSS CHECK OF PRICE CHANGE % TO VALUES REPORTED IN MOD0186 TABS
SEE ROWS 205-206, 219-220, 233-234 OF 'PRICE CHANGE CONTROL PANEL' TAB</t>
  </si>
  <si>
    <t>PRICE CHANGE CONTROL PANEL': RESTRUCTURED PRICE CHANGE RECONCILIATION SECTIONS FOR BETTER SUMMARISATION
SEE ROWS 194-206, 208-220, 222-234 OF 'PRICE CHANGE CONTROL PANEL' TAB</t>
  </si>
  <si>
    <t>VERSION 1.1 FOR IMPLEMENTATION</t>
  </si>
  <si>
    <t>CORRECTION TO FORMULAE IN CELLS AM31 - AN64 IN EE, LO, NW AND WM MONTHLY REVENUE SHEETS.
WERE ERRONEOUSLY REFERING TO CURRENT YEAR CUSTOMER NUMBERS (COLUMN E) INSTEAD OF NEXT YEAR POSITIONS (COLUMN AJ)</t>
  </si>
  <si>
    <t>TAX</t>
  </si>
  <si>
    <t>LDZ COMMODITY</t>
  </si>
  <si>
    <t>DN ENTRY</t>
  </si>
  <si>
    <t>UNIQUE SITES COMMODITY</t>
  </si>
  <si>
    <t>CSEPS COMMODITY</t>
  </si>
  <si>
    <t>INVOICE DATES</t>
  </si>
  <si>
    <t>LDZ OPTIONAL TARIFF</t>
  </si>
  <si>
    <t>LDZ CAPACITY</t>
  </si>
  <si>
    <t>CUSTOMER CAPACITY</t>
  </si>
  <si>
    <t>CUSTOMER FIXED</t>
  </si>
  <si>
    <t>UNIQUE SITES CUSTOMER CAPACITY</t>
  </si>
  <si>
    <t>CSEP CAPACITY</t>
  </si>
  <si>
    <t>UNIQUE SITES ECN</t>
  </si>
  <si>
    <t>LDZ ECN</t>
  </si>
  <si>
    <t>CSEPS ECN</t>
  </si>
  <si>
    <t>DUE DATES</t>
  </si>
  <si>
    <t>CUSTOMER RATCHET</t>
  </si>
  <si>
    <t>SOQ RATCHET</t>
  </si>
  <si>
    <t>ACTUAL INVOICE VALUE</t>
  </si>
  <si>
    <t>MODELLED INVOICE VALUE</t>
  </si>
  <si>
    <t>MONDAY</t>
  </si>
  <si>
    <t>TUESDAY</t>
  </si>
  <si>
    <t>WEDNESDAY</t>
  </si>
  <si>
    <t>THURSDAY</t>
  </si>
  <si>
    <t>FRIDAY</t>
  </si>
  <si>
    <t>SATURDAY</t>
  </si>
  <si>
    <t>SUNDAY</t>
  </si>
  <si>
    <t>DETAILED CASHFLOW FORECAST</t>
  </si>
  <si>
    <t>WEEKEND ADJUSTMENT 1</t>
  </si>
  <si>
    <t>WEEKEND ADJUSTMENT 2</t>
  </si>
  <si>
    <t>ADJUSTED TOTAL</t>
  </si>
  <si>
    <t>TRANSPORTATION REVENUE CASHFLOW FORECAST</t>
  </si>
  <si>
    <t>BH LIST</t>
  </si>
  <si>
    <t>BH ADJUSTMENT 1</t>
  </si>
  <si>
    <t>BH ADJUSTMENT 2</t>
  </si>
  <si>
    <t>PAYMENT</t>
  </si>
  <si>
    <t>VALUE</t>
  </si>
  <si>
    <t>CASH FLOW MODEL IMPLEMENTED TO PROVIDE DAILY CASH FORECASTS FOR THE BANKING TEAM.</t>
  </si>
  <si>
    <t>SHAZIA AKHTAR</t>
  </si>
  <si>
    <t>DANISHTAH PARKER</t>
  </si>
  <si>
    <t>+</t>
  </si>
  <si>
    <t>=</t>
  </si>
  <si>
    <t>VALUE IN USE (INCLUDING VAT UPLIFT)</t>
  </si>
  <si>
    <t>CADENT</t>
  </si>
  <si>
    <t>UPDATED MONTHLY EXIT CAPACITY SECTION OF 'MONTHLY FINANCE UPDATE' TABS. NOW INCLUDES MONTHLY PHASED POSTIONS BY NETWORK.</t>
  </si>
  <si>
    <t>REBRANDED ALL SHEETS TO CADENT</t>
  </si>
  <si>
    <t>EXTENDED TIME HORIZON FOR UPDATE 'UPDATE IMPACT ANALYSIS' TAB OUT TO 2021/22 AND UPDATED MACRO ACCORDINGLY</t>
  </si>
  <si>
    <t>UNIQUE SITES CAPACITY</t>
  </si>
  <si>
    <t>UNIQUE SITES ADMIN CHARGE</t>
  </si>
  <si>
    <t>TABLE 5:
PASS THROUGH COSTS</t>
  </si>
  <si>
    <t>TOTAL EXIT CAPACITY ADJUSTMENT (16/17 PRICES)</t>
  </si>
  <si>
    <t>TABLE 6:
EXIT CAPACITY</t>
  </si>
  <si>
    <t>TABLE 7:
SHRINKAGE</t>
  </si>
  <si>
    <t>TOTAL SHRINKAGE ADJUSTMENT (16/17 PRICES)</t>
  </si>
  <si>
    <t>TABLE 8:
ENVIRONMENTAL EMMISSION INCENTIVE</t>
  </si>
  <si>
    <t>TABLE 9:
BROAD MEASURE OF CUSTOMER SATISFACTION</t>
  </si>
  <si>
    <t>BROAD MEASURE OF CUSTOMER SATISFACTION (16/17 PRICES)</t>
  </si>
  <si>
    <t>ENVIRONMENTAL EMISSIONS INCENTIVE (16/17 PRICES)</t>
  </si>
  <si>
    <t>TABLE 10:
NETWORK INNOVATION ALLOWANCE</t>
  </si>
  <si>
    <t>TABLE 11:
CORRECTION TERM</t>
  </si>
  <si>
    <t>2016/17 CORRECTION TERM</t>
  </si>
  <si>
    <t>2014/15 COLLECTED REVENUE</t>
  </si>
  <si>
    <t>2014/15 INFLATION ASSUMED FOR PRICE SETTING</t>
  </si>
  <si>
    <t>ACTUAL 2014/15 AVERAGE YEAR INFLATION</t>
  </si>
  <si>
    <t>TABLE 4:
RPI TRUE UP</t>
  </si>
  <si>
    <t>EARNED INCENTIVE PERFORMANCE (14/15 PRICES)</t>
  </si>
  <si>
    <t>COST ADJUSTMENT VS ALLOWANCES (14/15 PRICES)</t>
  </si>
  <si>
    <t>INCREASE/ (DECREASE) IN CAPACITY VS TARGET</t>
  </si>
  <si>
    <t>2014/15 SHRINKAGE BASELINE VOLUME (GWH)</t>
  </si>
  <si>
    <t>2014/15 SHRINKAGE ACTUAL VOLUME (GWH)</t>
  </si>
  <si>
    <t>2014/15 REDUCTION AGAINST BASELINE (GWH)</t>
  </si>
  <si>
    <t>2014/15 LEAKAGE BASELINE VOLUME (GWH)</t>
  </si>
  <si>
    <t>2014/15 LEAKAGE ACTUAL VOLUME (GWH)</t>
  </si>
  <si>
    <t>EARNED CSAT PERFORMANCE (14/15 PRICES)</t>
  </si>
  <si>
    <t>EARNED COMPLAINTS PERFORMANCE (14/15 PRICES)</t>
  </si>
  <si>
    <t>EARNED STAKEHOLDER ENGAGEMENT PERFORMANCE (14/15 PRICES)</t>
  </si>
  <si>
    <t>2014/15 CSAT PERFORMANCE SCORE (PLANNED)</t>
  </si>
  <si>
    <t>2014/15 CSAT SCORE (UNPLANNED)</t>
  </si>
  <si>
    <t>2014/15 CSAT SCORE (CONNECTIONS)</t>
  </si>
  <si>
    <t>2014/15 COMPLAINT METRIC SCORE</t>
  </si>
  <si>
    <t>2014/15 % (OVER) / UNDER RECOVERY</t>
  </si>
  <si>
    <t>TABLE 14:
REVENUE COLLECTION AGAINST CHARGING METHODOLOGY</t>
  </si>
  <si>
    <t>AVERAGE DOMESTIC BILL (NOMINAL)</t>
  </si>
  <si>
    <t>NIA OVER COLLECTION 16/17</t>
  </si>
  <si>
    <t>ALLOWED NIA IN MARCH 16 MOD</t>
  </si>
  <si>
    <t>ALLOWED NIA IN SEP 17 MOD</t>
  </si>
  <si>
    <t xml:space="preserve">CHANGE IN ALLOWABLE NIA </t>
  </si>
  <si>
    <t>TOTAL FOR REST OF UNDER / (OVER) RECOVERY OF REVENUE</t>
  </si>
  <si>
    <t>TOTAL PERCENTAGE MOVEMENT</t>
  </si>
  <si>
    <t>ACTUAL INVOICE VALUE 
(NORMALISED TO 30 DAYS IF REQUIRED)</t>
  </si>
  <si>
    <t>ACTUAL / FORECAST ANNUAL INFLATION</t>
  </si>
  <si>
    <t>ASSUMED ANNUAL INFLATION FOR PRICE SETTING</t>
  </si>
  <si>
    <t>YEAR ON YEAR MOVEMENT IN ALLOWED REVENUE</t>
  </si>
  <si>
    <t>IMPACT OF CHANGE IN ANNUAL LOAD FACTORS</t>
  </si>
  <si>
    <t>YEAR ON YEAR MOVEMENT IN AGGREGATE DEMAND</t>
  </si>
  <si>
    <t>DAYS IN YEAR</t>
  </si>
  <si>
    <t>TOTAL NORMALISED</t>
  </si>
  <si>
    <t>TOTAL ADJUSTED BACK TO NUMBER OF DAYS</t>
  </si>
  <si>
    <t>WORST CASE SCENARIO
ASSUMES NO GROWTH AFTER LATEST ACTUAL</t>
  </si>
  <si>
    <t>BEST CASE SCENARIO</t>
  </si>
  <si>
    <t>P20</t>
  </si>
  <si>
    <t>P50</t>
  </si>
  <si>
    <t>P80</t>
  </si>
  <si>
    <t>SCENARIO</t>
  </si>
  <si>
    <t>P0</t>
  </si>
  <si>
    <t>P100</t>
  </si>
  <si>
    <r>
      <rPr>
        <sz val="11"/>
        <color rgb="FFFF0000"/>
        <rFont val="Calibri"/>
        <family val="2"/>
        <scheme val="minor"/>
      </rPr>
      <t>(UNDER)</t>
    </r>
    <r>
      <rPr>
        <sz val="11"/>
        <color theme="1"/>
        <rFont val="Calibri"/>
        <family val="2"/>
        <scheme val="minor"/>
      </rPr>
      <t xml:space="preserve"> / OVER RECOVERY</t>
    </r>
  </si>
  <si>
    <t xml:space="preserve">PERCENTAGE MOVEMENT </t>
  </si>
  <si>
    <t>BUDGETED COLLECTED REVENUE (EXCL COMMODITY)</t>
  </si>
  <si>
    <t>BUDGETED COLLECTED REVENUE (COMMODITY)</t>
  </si>
  <si>
    <r>
      <rPr>
        <sz val="11"/>
        <color rgb="FFFF0000"/>
        <rFont val="Calibri"/>
        <family val="2"/>
        <scheme val="minor"/>
      </rPr>
      <t>(UNDER)</t>
    </r>
    <r>
      <rPr>
        <sz val="11"/>
        <color theme="1"/>
        <rFont val="Calibri"/>
        <family val="2"/>
        <scheme val="minor"/>
      </rPr>
      <t xml:space="preserve"> / OVER RECOVERY  %</t>
    </r>
  </si>
  <si>
    <t>LDZ SYSTEM REVENUE</t>
  </si>
  <si>
    <t>LDZ CUSTOMER REVENUE</t>
  </si>
  <si>
    <t>LDZ CAPACITY REVENUE</t>
  </si>
  <si>
    <t>LDZ COMMODITY REVENUE</t>
  </si>
  <si>
    <t>REVENUE SPLITS</t>
  </si>
  <si>
    <t>CORRECTION FOR PRIOR YEAR OVER / UNDER RECOVERY</t>
  </si>
  <si>
    <t>FORECAST UNDER RECOVERY %</t>
  </si>
  <si>
    <t>CURRENT AGGREGATE PRICE CHANGE</t>
  </si>
  <si>
    <t>66899000</t>
  </si>
  <si>
    <t>9321929106</t>
  </si>
  <si>
    <t>INVOICED</t>
  </si>
  <si>
    <t>EXPECTED</t>
  </si>
  <si>
    <t>AVERAGE CAPACITY REVENUE</t>
  </si>
  <si>
    <t>CHARGE CODE: ZCO / 893</t>
  </si>
  <si>
    <t>ECN PRICE CHANGE BY EXIT ZONE</t>
  </si>
  <si>
    <t xml:space="preserve">
% DIFFERENCE
</t>
  </si>
  <si>
    <t>DIFFERENCE IN UNIT RATES (PENCE)</t>
  </si>
  <si>
    <t>BUDGETED COLLECTED REVENUE</t>
  </si>
  <si>
    <t>LICENCE FEES</t>
  </si>
  <si>
    <t>LICENCE FEE ALLOWANCE</t>
  </si>
  <si>
    <t>LICENCE FEES ACTUAL / FORECAST CALCULATION</t>
  </si>
  <si>
    <t>1. THIS SHEET CONTAINS SPECIFIC ALLOWANCES AND TERMS THAT ARE EMBEDDED WITHIN THE GAS TRANSPORTER LICENCE</t>
  </si>
  <si>
    <t>LICENCE REF</t>
  </si>
  <si>
    <t>2014/15 STAKEHOLDER ENGAGEMENT SCORE</t>
  </si>
  <si>
    <t>REVENUE COLLECTION BY DRIVER</t>
  </si>
  <si>
    <t>CADENT REVENUE FORECAST</t>
  </si>
  <si>
    <t>OUTPUT INCENTIVES</t>
  </si>
  <si>
    <t>NON CONTROLLABLE COSTS</t>
  </si>
  <si>
    <t>FAST MONEY</t>
  </si>
  <si>
    <t>SLOW MONEY</t>
  </si>
  <si>
    <t>AVERAGE DOMESTIC BILL</t>
  </si>
  <si>
    <t>CAPACITY</t>
  </si>
  <si>
    <t>OVER / (UNDER) RECOVERY</t>
  </si>
  <si>
    <t>OVER / (UNDER) RECOVERY %</t>
  </si>
  <si>
    <t>UNIT</t>
  </si>
  <si>
    <t>£M NOMINAL</t>
  </si>
  <si>
    <t>NTS PENSION DEFICIT</t>
  </si>
  <si>
    <t>SHIRNKAGE (VOLUME)</t>
  </si>
  <si>
    <t>SHIRNKAGE (GPRC)</t>
  </si>
  <si>
    <t>SHIRNKAGE (COST)</t>
  </si>
  <si>
    <t>£ / GWH</t>
  </si>
  <si>
    <t>UPDATED ROW LABELLING ON ROW 80 OF 'WM MOD0186' AND 'CADENT MOD0186' TABS AS INCONSISTENT WITH OTHER NETWORKS</t>
  </si>
  <si>
    <t>ADDED POST PERIOD REVENUE ADJUST FOR SHRINKAGE INCENTIVE TO THE 'EE CALCULATIONS', 'LO CALCULATION', 'NW CALCULATIONS', 'WM CALCULATIONS' AND 'CADENT CALCULATIONS' SHEETS PER LICENCE. SEE ROWS 207 - 212</t>
  </si>
  <si>
    <t>ADDED POST PERIOD REVENUE ADJUST FOR ENVIRONMENTAL EMISSIONS INCENTIVE TO THE 'EE CALCULATIONS', 'LO CALCULATION', 'NW CALCULATIONS', 'WM CALCULATIONS' AND 'CADENT CALCULATIONS' SHEETS PER LICENCE. SEE ROWS 239 - 244</t>
  </si>
  <si>
    <t>AMENDED INTEREST RATE (It) FORMULA ON 'EE CALCULATIONS', 'LO CALCULATION', 'NW CALCULATIONS', 'WM CALCULATIONS' AND 'CADENT CALCULATIONS' TABS TO PICK UP CORRECT YEAR</t>
  </si>
  <si>
    <t>OTHER CHANGES</t>
  </si>
  <si>
    <t>HIGH LEVEL PRICE CHANGE</t>
  </si>
  <si>
    <t>CHANGE IN SUPPLY POINT CAPACITY &amp; VOLUME REQUIREMENTS</t>
  </si>
  <si>
    <t>BASE REVENUE CHECK</t>
  </si>
  <si>
    <t>ALLOWED REVENUE CHECK 1</t>
  </si>
  <si>
    <t>ALLOWED REVENUE CHECK 2</t>
  </si>
  <si>
    <t>COLLECTED REVENUE CHECK 1</t>
  </si>
  <si>
    <t>COLLECTED REVENUE CHECK 2</t>
  </si>
  <si>
    <t>NEXT YEAR OVER / UNDER RECOVERY OF REVENUE</t>
  </si>
  <si>
    <t>FINAL PRICE CHANGE</t>
  </si>
  <si>
    <t>NETWORK SPLITS (UNC TARGET)</t>
  </si>
  <si>
    <t>NETWORK SPLITS (ACHIEVED FROM UNIT PRICES)</t>
  </si>
  <si>
    <t>NETWORK SPLITS (CHECK)</t>
  </si>
  <si>
    <t>CUSTOMER BILL DATA &amp; GRAPHS</t>
  </si>
  <si>
    <t>PRICE CHANGES BY LOAD BAND</t>
  </si>
  <si>
    <t>YEAR ON YEAR MOVEMENT IN ECN RATES</t>
  </si>
  <si>
    <t>Super Load Band</t>
  </si>
  <si>
    <t>Network</t>
  </si>
  <si>
    <t>LDZ System Capacity Charges (Direct Connects &amp; CSEPs)</t>
  </si>
  <si>
    <t>732,000 KWH PER ANNUM AND ABOVE SOQ to the power of</t>
  </si>
  <si>
    <t>LDZ System Commodity Charges (Direct Connects &amp; CSEPs)</t>
  </si>
  <si>
    <t>PENCE PER KWH</t>
  </si>
  <si>
    <t>LDZ System Commodity Unit Rate</t>
  </si>
  <si>
    <t>LDZ Capacity Unit Rate</t>
  </si>
  <si>
    <t>Minimum Rate of</t>
  </si>
  <si>
    <t>Minimum Rate applied at SOQ</t>
  </si>
  <si>
    <t>Commodity</t>
  </si>
  <si>
    <t>Capacity</t>
  </si>
  <si>
    <t>LDZ System Commodity Charge</t>
  </si>
  <si>
    <t>LDZ System Capacity Charge</t>
  </si>
  <si>
    <t>Total Commodity and Capacity Charge</t>
  </si>
  <si>
    <t xml:space="preserve">Total Capacity and </t>
  </si>
  <si>
    <t>732,000 KWH PER ANNUM AND ABOVE SOQ 'to the ower of'</t>
  </si>
  <si>
    <t>NO</t>
  </si>
  <si>
    <t>Mimimum rate to be applied</t>
  </si>
  <si>
    <t>Shorthaul Customers</t>
  </si>
  <si>
    <t xml:space="preserve">Standard Commodity and Capacity </t>
  </si>
  <si>
    <t>Shorthaul Trariff</t>
  </si>
  <si>
    <t>Calculation; 902 x [(SOQ)^-0.834] x D + 772 x (SOQ)^-0.717</t>
  </si>
  <si>
    <t>Comparison</t>
  </si>
  <si>
    <t>Standard Tarrif Revenue</t>
  </si>
  <si>
    <t>Shorthaul Revenue</t>
  </si>
  <si>
    <t>Difference</t>
  </si>
  <si>
    <t>Total</t>
  </si>
  <si>
    <t>Shorthaul Charge</t>
  </si>
  <si>
    <t>NORTH
WEST</t>
  </si>
  <si>
    <t>WEST
MIDLANDS</t>
  </si>
  <si>
    <t>FORECAST UNDER RECOVERY (£M)</t>
  </si>
  <si>
    <t>East of England</t>
  </si>
  <si>
    <t>London</t>
  </si>
  <si>
    <t>North West</t>
  </si>
  <si>
    <t>Cadent</t>
  </si>
  <si>
    <t>West Midlands</t>
  </si>
  <si>
    <t>DELETED COLUMNS BEYOND 2025/26</t>
  </si>
  <si>
    <t>Discretionary Reward Scheme</t>
  </si>
  <si>
    <t>2018/19 ALLOWED REVENUE</t>
  </si>
  <si>
    <t>Annual Iteration Adjustment</t>
  </si>
  <si>
    <t>Network Innovation Allowance</t>
  </si>
  <si>
    <t>RPI True Up</t>
  </si>
  <si>
    <t>Pass through costs</t>
  </si>
  <si>
    <t>Output incentives</t>
  </si>
  <si>
    <t>(Over) / Under recovery</t>
  </si>
  <si>
    <t>Network Innovation</t>
  </si>
  <si>
    <t>Opening base revenue</t>
  </si>
  <si>
    <t>Shrinkage incentive</t>
  </si>
  <si>
    <t>Broad Measure of Customer Satisfaction</t>
  </si>
  <si>
    <t>Exit Capacity incentive</t>
  </si>
  <si>
    <t>Environmental Emissions incentive</t>
  </si>
  <si>
    <t>Cost of Debt indexation</t>
  </si>
  <si>
    <t>Totex Incentive Mechanism</t>
  </si>
  <si>
    <t>Shrinkage allowance reduction</t>
  </si>
  <si>
    <t>Tax adjustments</t>
  </si>
  <si>
    <t>Reduction to Xoserve costs</t>
  </si>
  <si>
    <t>Fuel poor network connection uncertainty adj</t>
  </si>
  <si>
    <t>Specified streetworks uncertainty adj</t>
  </si>
  <si>
    <t>Other PCFM adjustments</t>
  </si>
  <si>
    <t>Total Annual Iteration Adjustment (2009/10 prices)</t>
  </si>
  <si>
    <t>Revenue Collection</t>
  </si>
  <si>
    <t>(Over) / Under Recovery of Revenue</t>
  </si>
  <si>
    <t>% (Over) / Under Recovery of Revenue</t>
  </si>
  <si>
    <t>(Over) / Under Recovery of Revenue represented by:</t>
  </si>
  <si>
    <t>Reduction in Network Innovation expenditure</t>
  </si>
  <si>
    <t>Net theft of gas recoveries</t>
  </si>
  <si>
    <t>Variance in chargeable volumes</t>
  </si>
  <si>
    <t>Target 2018/19 LDZ revenue at price setting</t>
  </si>
  <si>
    <t>Actual 2018/19 LDZ revenue collected</t>
  </si>
  <si>
    <t>% over / (under) recovery</t>
  </si>
  <si>
    <t>Target 2018/19 Supplier of Last Resort recovery</t>
  </si>
  <si>
    <t>Estimated actual 2018/19 Supplier of Last Resort recovery</t>
  </si>
  <si>
    <t>To be returned / (collected) from Shippers in 2020/21</t>
  </si>
  <si>
    <t>EAST OF ENGAND</t>
  </si>
  <si>
    <t>YEAR TO DATE</t>
  </si>
  <si>
    <t>% OF TOTAL</t>
  </si>
  <si>
    <t>% REMAINING</t>
  </si>
  <si>
    <t>FORECAST OVE RECOVERY (£M)</t>
  </si>
  <si>
    <t>SUPPLIER OF LAST RESORT</t>
  </si>
  <si>
    <t>AVERAGE IMPACT TO DOMESTIC BILL IN 2018/19 PRICES</t>
  </si>
  <si>
    <t>NOTES</t>
  </si>
  <si>
    <t>GAZPROM CREDIT</t>
  </si>
  <si>
    <t>SCENARIO (INCLUDING GAZPROM CREDIT)</t>
  </si>
  <si>
    <t>OPENING BASE REVENUE (18/19 PRICES)</t>
  </si>
  <si>
    <t>ALLOWED REVENUE (18/19 PRICES)</t>
  </si>
  <si>
    <t>NETWORK INNOVATION ALLOWANCE REFORECAST</t>
  </si>
  <si>
    <t>SoLR Customer Charge Example</t>
  </si>
  <si>
    <t>Formula to Calculate charges for the domestic market sector:</t>
  </si>
  <si>
    <t>𝑆𝑜𝐿𝑅 𝑐𝑢𝑠𝑡𝑜𝑚𝑒𝑟 𝑐ℎ𝑎𝑟𝑔𝑒 𝑝𝑒𝑟 𝑑𝑜𝑚𝑒𝑠𝑡𝑖𝑐 𝑚𝑒𝑡𝑒𝑟 𝑝𝑜𝑖𝑛𝑡 =</t>
  </si>
  <si>
    <t xml:space="preserve"> 𝑃𝑜𝑟𝑡𝑖𝑜𝑛 𝑜𝑓 𝐿𝑅𝑆𝑃 𝑝𝑎𝑦𝑚𝑒𝑛𝑡 𝑎𝑡𝑡𝑟𝑖𝑏𝑢𝑡𝑎𝑏𝑙𝑒 𝑡𝑜  𝑐𝑢𝑠𝑡𝑜𝑚𝑒𝑟 𝑐𝑟𝑒𝑑𝑖𝑡 𝑏𝑎𝑙𝑎𝑛𝑐𝑒.</t>
  </si>
  <si>
    <t>Network allocation</t>
  </si>
  <si>
    <t>Last Resort Supply Payment</t>
  </si>
  <si>
    <t>Credit Balance</t>
  </si>
  <si>
    <t>Residual Balance</t>
  </si>
  <si>
    <t>Customer numbers</t>
  </si>
  <si>
    <t>(</t>
  </si>
  <si>
    <t>x</t>
  </si>
  <si>
    <t>(9,000 + 1,000)</t>
  </si>
  <si>
    <t>)</t>
  </si>
  <si>
    <t xml:space="preserve">𝑇𝑜𝑡𝑎𝑙 𝑛𝑢𝑚𝑏𝑒𝑟 𝑚𝑒𝑡𝑒𝑟 𝑝𝑜𝑖𝑛𝑡𝑠 𝑓𝑙𝑎𝑔𝑔𝑒𝑑 𝑎𝑠 dome stic 𝑎𝑡 𝑐𝑎𝑙𝑐𝑢𝑙𝑎𝑡𝑖𝑜𝑛 𝑖𝑛 𝑚𝑎𝑟𝑘𝑒𝑡 </t>
  </si>
  <si>
    <t xml:space="preserve">𝑃𝑜𝑟𝑡𝑖𝑜𝑛 𝑜𝑓 𝐿𝑅𝑆𝑃 𝑝𝑎𝑦𝑚𝑒𝑛𝑡 𝑛𝑜𝑡 𝑎𝑡𝑡𝑟𝑖𝑏𝑢𝑡𝑎𝑏𝑙𝑒 𝑡𝑜 𝑐𝑢𝑠𝑡𝑜𝑚𝑒𝑟 𝑐𝑟𝑒𝑑𝑖𝑡 𝑏𝑎𝑙𝑎𝑛𝑐𝑒 </t>
  </si>
  <si>
    <t xml:space="preserve">𝑁𝑢𝑚𝑏𝑒𝑟 𝑑𝑜𝑚𝑒𝑠𝑡𝑖𝑐 𝑚𝑒𝑡𝑒𝑟 𝑝𝑜𝑖𝑛𝑡𝑠 𝑜𝑓  𝑆𝑜𝐿𝑅 𝑠𝑢𝑝𝑝𝑙𝑖𝑒𝑟 𝑎𝑡 𝑡𝑖𝑚𝑒 𝑜𝑓 𝑡𝑟𝑎𝑛𝑠𝑓𝑒𝑟 </t>
  </si>
  <si>
    <t>𝑁𝑢𝑚𝑏𝑒𝑟 𝑑𝑜𝑚𝑒𝑠𝑡𝑖𝑐 𝑚𝑒𝑡𝑒𝑟 𝑝𝑜𝑖𝑛𝑡𝑠 𝑜𝑓  𝑆𝑜𝐿𝑅 𝑠𝑢𝑝𝑝𝑙𝑖𝑒𝑟 𝑎𝑡 𝑡𝑖𝑚𝑒 𝑜𝑓 𝑡𝑟𝑎𝑛𝑠𝑓𝑒𝑟  + 𝑁𝑢𝑚𝑏𝑒𝑟 𝑛𝑜𝑛 − 𝑑𝑜𝑚 𝑚𝑒𝑡𝑒𝑟 𝑝𝑜𝑖𝑛𝑡𝑠 𝑜𝑓 𝑆𝑜𝐿𝑅 𝑠𝑢𝑝𝑝𝑙𝑖𝑒𝑟 𝑎𝑡 𝑡𝑖𝑚𝑒 𝑜𝑓 𝑡𝑟𝑎𝑛𝑠𝑓𝑒𝑟</t>
  </si>
  <si>
    <t>𝑃𝑜𝑟𝑡𝑖𝑜𝑛 𝑜𝑓 𝐿𝑅𝑆𝑃 𝑝𝑎𝑦𝑚𝑒𝑛𝑡 𝑛𝑜𝑡 𝑎𝑡𝑡𝑟𝑖𝑏𝑢𝑡𝑎𝑏𝑙𝑒 𝑡𝑜 𝑐𝑢𝑠𝑡𝑜𝑚𝑒𝑟 𝑐𝑟𝑒𝑑𝑖𝑡 𝑏𝑎𝑙𝑎𝑛𝑐𝑒</t>
  </si>
  <si>
    <t>𝑇𝑜𝑡𝑎𝑙 𝑛𝑢𝑚𝑏𝑒𝑟 𝑚𝑒𝑡𝑒𝑟 𝑝𝑜𝑖𝑛𝑡𝑠 𝑓𝑙𝑎𝑔𝑔𝑒𝑑 𝑛𝑜𝑛 −
domestic 𝑎𝑡 𝑐𝑎𝑙𝑐𝑢𝑙𝑎𝑡𝑖𝑜𝑛 𝑖𝑛 market</t>
  </si>
  <si>
    <t xml:space="preserve">𝑁𝑢𝑚𝑏𝑒𝑟 𝑛𝑜𝑛 − 𝑑𝑜𝑚 𝑚𝑒𝑡𝑒𝑟 𝑝𝑜𝑖𝑛𝑡𝑠 𝑜𝑓 𝑆𝑜𝐿𝑅 𝑠𝑢𝑝𝑝𝑙𝑖𝑒𝑟 𝑎𝑡 𝑡𝑖𝑚𝑒 𝑜𝑓 𝑡𝑟𝑎𝑛𝑠𝑓𝑒𝑟 </t>
  </si>
  <si>
    <t xml:space="preserve">𝑁𝑢𝑚𝑏𝑒𝑟 𝑑𝑜𝑚𝑒𝑠𝑡𝑖𝑐 𝑚𝑒𝑡𝑒𝑟 𝑝𝑜𝑖𝑛𝑡𝑠 𝑜𝑓  𝑆𝑜𝐿𝑅 𝑠𝑢𝑝𝑝𝑙𝑖𝑒𝑟 𝑎𝑡 𝑡𝑖𝑚𝑒 𝑜𝑓 𝑡𝑟𝑎𝑛𝑠𝑓𝑒𝑟  - 𝑁𝑢𝑚𝑏𝑒𝑟 𝑛𝑜𝑛 − 𝑑𝑜𝑚 𝑚𝑒𝑡𝑒𝑟 𝑝𝑜𝑖𝑛𝑡𝑠 𝑜𝑓 𝑆𝑜𝐿𝑅 𝑠𝑢𝑝𝑝𝑙𝑖𝑒𝑟 𝑎𝑡 𝑡𝑖𝑚𝑒 𝑜𝑓 𝑡𝑟𝑎𝑛𝑠𝑓𝑒𝑟 </t>
  </si>
  <si>
    <t>UNIT RATES 2020/21</t>
  </si>
  <si>
    <t>DOMESTIC CHARGE</t>
  </si>
  <si>
    <t>NON DOMESTIC CHARGE</t>
  </si>
  <si>
    <t>(9,000 + 1,0000)</t>
  </si>
  <si>
    <t>Domestic Customers</t>
  </si>
  <si>
    <t>Non Domestic Customers</t>
  </si>
  <si>
    <t>SOLR CUSTOMER CHARGE PENCE/METER/DAY</t>
  </si>
  <si>
    <t>MOVEMENT IN AGGREGATE PRICE SINCE INDICATIVES</t>
  </si>
  <si>
    <t>NOVEMBER INDICATIVE PRICE CHANGE</t>
  </si>
  <si>
    <t>DMEAND UPDATES</t>
  </si>
  <si>
    <t>LDZ SYSTEM CHARGES</t>
  </si>
  <si>
    <t>CUSTOMER CHARGES</t>
  </si>
  <si>
    <t>Achieved Revenue Splits Oct -18 to Sept -19</t>
  </si>
  <si>
    <t>UNC TARGET REVENU SPLITS</t>
  </si>
  <si>
    <t>2020/21 ALLOWED REVENUE (£M)</t>
  </si>
  <si>
    <t>2020/21 COLLECTABLE REVENUE FORECAST (£M)</t>
  </si>
  <si>
    <t xml:space="preserve">IMPACT OF NDM LOAD FACTORS </t>
  </si>
  <si>
    <t>GAS YEAR (OCT - SEPT)</t>
  </si>
  <si>
    <t>-</t>
  </si>
  <si>
    <t>Cadent Monthly Revenue'!P56</t>
  </si>
  <si>
    <t>Target 2019/20 LDZ revenue at price setting</t>
  </si>
  <si>
    <t>Actual 2019/20 LDZ revenue collected</t>
  </si>
  <si>
    <t>Target 2019/20 Supplier of Last Resort recovery</t>
  </si>
  <si>
    <t>Estimated actual 2019/20 Supplier of Last Resort recovery</t>
  </si>
  <si>
    <t>To be returned / (collected) from Shippers in 2021/22</t>
  </si>
  <si>
    <t>2019/20 ALLOWED REVENUE</t>
  </si>
  <si>
    <t>UPLIFT TO 18/19 PRICES</t>
  </si>
  <si>
    <t>(Over) / Under Recovery brought forwards</t>
  </si>
  <si>
    <t>Exit Capacity</t>
  </si>
  <si>
    <t>AIP Adjustment</t>
  </si>
  <si>
    <t>Pension deficit funding</t>
  </si>
  <si>
    <t>Enhanced site security uncertainty adj</t>
  </si>
  <si>
    <t>Tier 2a Repex revenue driver</t>
  </si>
  <si>
    <t>CUMLATIVE MOVEMENT</t>
  </si>
  <si>
    <t>2020-21 ALLOWED REVENUE (£M)</t>
  </si>
  <si>
    <t>2020-21 COLLECTED REVENUE FORECAST (£M)</t>
  </si>
  <si>
    <t>2021-22 COLLECTED REVENUE</t>
  </si>
  <si>
    <t>MOD0186/Indicative Charges View</t>
  </si>
  <si>
    <t>Drew's view Exec Comm Paper draft 3</t>
  </si>
  <si>
    <t>2021/22 Allowed Revenues</t>
  </si>
  <si>
    <t>OPENING BASE REVENUE (19/20 PRICES)</t>
  </si>
  <si>
    <t>ALLOWED REVENUE (19/20 PRICES)</t>
  </si>
  <si>
    <t>AVERAGE DOMESTIC BILL (19/20 PRICES)</t>
  </si>
  <si>
    <t>FORECAST CHANGES IN AGGREGATE DEMAND</t>
  </si>
  <si>
    <t>NOV-20 INDICATIVE PRICE CHANGE</t>
  </si>
  <si>
    <t>AGGREGATE CHANGE IN DEMAND AND IMPACT OF LOAD FACTORS ON SOQ</t>
  </si>
  <si>
    <t>SEP-20 MOD0186 PRICE CHANGE</t>
  </si>
  <si>
    <t>CPIt</t>
  </si>
  <si>
    <t>18/19 prices</t>
  </si>
  <si>
    <t>ACTUAL / PROJECTED CPI % CHANGE</t>
  </si>
  <si>
    <t>DELTA</t>
  </si>
  <si>
    <t>CPIFt</t>
  </si>
  <si>
    <t>GCPIFt</t>
  </si>
  <si>
    <t>CPIAt (t-2)</t>
  </si>
  <si>
    <t>GCPIFt-1</t>
  </si>
  <si>
    <t>ASSUMED YEAR ON YEAR CPI</t>
  </si>
  <si>
    <t>Consumer vulnerability and carbon monoxide safety use-it-or-lose-it allowance</t>
  </si>
  <si>
    <t>SpC 3J</t>
  </si>
  <si>
    <t>OTHER NON-CONTROLLABLE OPEX ALLOWANCE</t>
  </si>
  <si>
    <t>XOSERVE - PASS THROUGH COST ALLOWANCE</t>
  </si>
  <si>
    <t>Sept 2019 - Oct 2020</t>
  </si>
  <si>
    <t>Achieved Revenue Splits Oct -19 to Sept -20</t>
  </si>
  <si>
    <t>LARt</t>
  </si>
  <si>
    <t>BUSINESS PLAN INCENTIVE</t>
  </si>
  <si>
    <t>ODIt</t>
  </si>
  <si>
    <t>BDt</t>
  </si>
  <si>
    <t>ADJt</t>
  </si>
  <si>
    <t>BAD DEBT - PASS THROUGH COST ALLOWANCE</t>
  </si>
  <si>
    <t>BPIt</t>
  </si>
  <si>
    <t>18/19</t>
  </si>
  <si>
    <t>OPENING BASE REVENUE ALLOWANCE (INC. TAX)</t>
  </si>
  <si>
    <t>CDSPt</t>
  </si>
  <si>
    <t>EDEt</t>
  </si>
  <si>
    <t>PRICE CHANGE BY COMPONENT</t>
  </si>
  <si>
    <t>NETWORK INNOVATION AND CARRY OVER ALLOWANCE</t>
  </si>
  <si>
    <t xml:space="preserve">CONSUMER VUNERABILITY &amp; CARBON MONOXIDE [UIOLI] ALLOWNACE </t>
  </si>
  <si>
    <t xml:space="preserve">ANNUAL ITERATION PROCESS </t>
  </si>
  <si>
    <t>PASS THROUGH COSTS &amp; ADJUSTMENTS</t>
  </si>
  <si>
    <t>FINAL DETERMINATIONS</t>
  </si>
  <si>
    <t>REVISED NTS REVENUE RECOVERY CHARGE</t>
  </si>
  <si>
    <t>ORAt</t>
  </si>
  <si>
    <t>Year-Month</t>
  </si>
  <si>
    <t>FYE</t>
  </si>
  <si>
    <r>
      <t>CPIH Outturn (CPIH</t>
    </r>
    <r>
      <rPr>
        <b/>
        <vertAlign val="subscript"/>
        <sz val="10"/>
        <rFont val="Verdana"/>
        <family val="2"/>
      </rPr>
      <t>m</t>
    </r>
    <r>
      <rPr>
        <b/>
        <sz val="10"/>
        <rFont val="Verdana"/>
        <family val="2"/>
      </rPr>
      <t>)</t>
    </r>
  </si>
  <si>
    <r>
      <t>RPI Outturn (RPI</t>
    </r>
    <r>
      <rPr>
        <b/>
        <vertAlign val="subscript"/>
        <sz val="10"/>
        <rFont val="Verdana"/>
        <family val="2"/>
      </rPr>
      <t>m</t>
    </r>
    <r>
      <rPr>
        <b/>
        <sz val="10"/>
        <rFont val="Verdana"/>
        <family val="2"/>
      </rPr>
      <t>)</t>
    </r>
  </si>
  <si>
    <t>CPI % forecast</t>
  </si>
  <si>
    <t>RPI % forecast</t>
  </si>
  <si>
    <t>CPIH</t>
  </si>
  <si>
    <t>RPI</t>
  </si>
  <si>
    <r>
      <t>Price Index (PI</t>
    </r>
    <r>
      <rPr>
        <b/>
        <vertAlign val="subscript"/>
        <sz val="10"/>
        <rFont val="Verdana"/>
        <family val="2"/>
      </rPr>
      <t>m</t>
    </r>
    <r>
      <rPr>
        <b/>
        <sz val="10"/>
        <rFont val="Verdana"/>
        <family val="2"/>
      </rPr>
      <t>)</t>
    </r>
  </si>
  <si>
    <t>Allowed Revenue Summary 
(2020/21 Prices)</t>
  </si>
  <si>
    <t>2020/21 Base Revenue</t>
  </si>
  <si>
    <t>2020/21 Allowed Revenue</t>
  </si>
  <si>
    <t>Annual Iteration Adjustment 
(2020/21 Prices)</t>
  </si>
  <si>
    <t>Total Annual Iteration Adjustment (2020/21 Prices)</t>
  </si>
  <si>
    <t>2020/21 Collected Revenue</t>
  </si>
  <si>
    <t>AVERAGE DOMESTIC BILL (20/21 Prices)</t>
  </si>
  <si>
    <t>Domestic bill impact (2020/21 Prices)</t>
  </si>
  <si>
    <t>Opening Base Revenue (2020/21 Prices)</t>
  </si>
  <si>
    <t>Allowed Revenue (2020/21 Prices)</t>
  </si>
  <si>
    <t>Gas Distribution Network</t>
  </si>
  <si>
    <t>NGN</t>
  </si>
  <si>
    <t>WWU</t>
  </si>
  <si>
    <t>SGN (Scotland)</t>
  </si>
  <si>
    <t>SGN (Southern)</t>
  </si>
  <si>
    <t>Percentage Customer Split</t>
  </si>
  <si>
    <t>Customer Numbers</t>
  </si>
  <si>
    <t>OVO for Brilliant Energy</t>
  </si>
  <si>
    <t>OVO for Cardiff Energy</t>
  </si>
  <si>
    <t>EDF Energy for Green Network Energy</t>
  </si>
  <si>
    <t>Scottish Power for Extra Energy</t>
  </si>
  <si>
    <t>Gas</t>
  </si>
  <si>
    <t>Electricity</t>
  </si>
  <si>
    <t>Total SoLR Claim</t>
  </si>
  <si>
    <t>21/22 statement letter</t>
  </si>
  <si>
    <t>Estimated Actual 2020/21 Supplier of Last Resort Revenue recovery</t>
  </si>
  <si>
    <t>Target 2020/21 Supplier of Last Resort Revenue recovery</t>
  </si>
  <si>
    <t>Shell Energy</t>
  </si>
  <si>
    <t>OVO Energy</t>
  </si>
  <si>
    <t>Together Energy</t>
  </si>
  <si>
    <t>CADENT GAS LTD  -  EAST OF ENGLAND NETWORK</t>
  </si>
  <si>
    <t>TABLE 1: ALLOWED REVENUE &amp; ARITHMETICAL PRICE CHANGE</t>
  </si>
  <si>
    <t>TABLE 2: ALLOWED REVENUE COMPOSITION</t>
  </si>
  <si>
    <t>BASE REVENUE (INCLUDING TAX ALLOWANCE)</t>
  </si>
  <si>
    <t xml:space="preserve">TOTAL OUTPUT DELIVERY INCENTIVE  </t>
  </si>
  <si>
    <t xml:space="preserve">OTHER REVENUE ALLOWANCES </t>
  </si>
  <si>
    <t>OTHER REVENUE TOTAL (inc. SIU/Cross subsidy adj.)</t>
  </si>
  <si>
    <t>CSUBt/DRSt</t>
  </si>
  <si>
    <t>TOTAL CALCULATED REVENUE (FIXED 18/19 PRICES)</t>
  </si>
  <si>
    <t>FORECAST INFLATION FACTOR; CPIH</t>
  </si>
  <si>
    <t>PIt / PI2018/19</t>
  </si>
  <si>
    <t>INFLATION TRUE-UP TO NOMINAL PRICES</t>
  </si>
  <si>
    <t>CORRECTION TERM; K FACTOR</t>
  </si>
  <si>
    <t>LEGACY REVENUE</t>
  </si>
  <si>
    <t>RECOVERED REVENUE  (+ FORECAST)</t>
  </si>
  <si>
    <t>RRt</t>
  </si>
  <si>
    <t>ARt - RRt</t>
  </si>
  <si>
    <t>TABLE 3: DOMESTIC CUSTOMER BILL IMPACT (EXCL ECN CHARGES)</t>
  </si>
  <si>
    <t>AVERAGE AQ PER DOMESTIC CUSTOMER</t>
  </si>
  <si>
    <t>Kwh</t>
  </si>
  <si>
    <t xml:space="preserve">TOTAL ANNUAL CHARGE (EXCL. ECN) </t>
  </si>
  <si>
    <t>TOTAL ANNUAL CHARGE (EXCL. ECN)</t>
  </si>
  <si>
    <t>% MOVEMENT IN DOMESTIC CUSTOMER BILL</t>
  </si>
  <si>
    <t>TABLE 4: ECN CHARGE ELEMENTS (NTS EXIT CAPACITY ONLY)</t>
  </si>
  <si>
    <t>NTS EXIT CAPACITY PASS-THROUGH ALLOWED REVENUE</t>
  </si>
  <si>
    <t>ECt</t>
  </si>
  <si>
    <t>INFLATED NTS EXIT CAPACITY PASS-THROUGH ALLOWED REVENUE</t>
  </si>
  <si>
    <t>AECt</t>
  </si>
  <si>
    <t>LEGACY NTS PASS-THROUGH</t>
  </si>
  <si>
    <t>LExt</t>
  </si>
  <si>
    <t>NTS COST TRUE UP - PART OF ADJ. TERM</t>
  </si>
  <si>
    <t>CORRECTION TERM; K FACTOR FOR ECN</t>
  </si>
  <si>
    <t>SHIRNKAGE</t>
  </si>
  <si>
    <t>SLt</t>
  </si>
  <si>
    <t>LICENSED ACTIVITY</t>
  </si>
  <si>
    <t>PRESCRIBED RATES</t>
  </si>
  <si>
    <t>PENSION SCHEME ESTABLISHED DEFICIT REPAIR</t>
  </si>
  <si>
    <t>DISTRIBUTION NETWORK PENSION DEFICIT CHARGE</t>
  </si>
  <si>
    <t>THIRD PARTY DAMAGE &amp; WATER INGRESS COSTS</t>
  </si>
  <si>
    <t>GAS ILLEGALLY TAKEN</t>
  </si>
  <si>
    <t>BAD DEBT</t>
  </si>
  <si>
    <t>NTS EXIT FLAT CAPACITY COSTS &amp; NTS FLEX CAPACITY COSTS</t>
  </si>
  <si>
    <t>CDSP COSTS (XOSERVE)</t>
  </si>
  <si>
    <t>MISCELLANEOUS COSTS</t>
  </si>
  <si>
    <t>STRANRAER LDZ</t>
  </si>
  <si>
    <t>SLDZt</t>
  </si>
  <si>
    <t>DIFFERENCE (DRIVES CPIH TRUE UP)</t>
  </si>
  <si>
    <t>CADENT GAS LTD  -  LONDON NETWORK</t>
  </si>
  <si>
    <t>CADENT GAS LTD  -  NORTH WEST NETWORK</t>
  </si>
  <si>
    <t>CADENT GAS LTD  -  WEST MIDLANDS NETWORK</t>
  </si>
  <si>
    <t>LOCAL DISTRIBUTION ZONE [LDZ] PRICE CHANGE</t>
  </si>
  <si>
    <t>EXIT CAPACITY NETWORK [ECN] PRICE CHANGE</t>
  </si>
  <si>
    <t>2021/22 PUBLISHED ALLOWED REVENUE</t>
  </si>
  <si>
    <t>CHANGE IN OTHER CALCULATED REVENUE INC. TAX ALLOWANCE</t>
  </si>
  <si>
    <t>OTHER SMALL VALUE ITEMS</t>
  </si>
  <si>
    <t>2021/22 PUBLISHED LDZ ALLOWED REVENUE</t>
  </si>
  <si>
    <t>CHANGE IN SHRINKAGE PASS THROUGH COST</t>
  </si>
  <si>
    <t>ADJUSTMENT TERM, 'K' CORRECTION, &amp; LEGACY (INCL. 21/22 INFLATION)</t>
  </si>
  <si>
    <t>2022/23 LDZ ALLOWED REVENUE</t>
  </si>
  <si>
    <t>% CHANGE IN LDZ ALLOWED REVENUE</t>
  </si>
  <si>
    <t>2021/22 PUBLISHED EXIT CAPACITY [ECN] ALLOWED REVENUE</t>
  </si>
  <si>
    <t>CHANGE IN NTS UNIT RATES</t>
  </si>
  <si>
    <t>2022/23  EXIT CAPACITY [ECN] ALLOWED REVENUE</t>
  </si>
  <si>
    <t>% CHANGE IN ECN ALLOWED REVENUE</t>
  </si>
  <si>
    <t>INFLATION - CPIH - USING OBR OCTOBER 2021 FORECAST</t>
  </si>
  <si>
    <t>2022/23 ALLOWED REVENUE FROM SEPT-21 MOD0186 REPORT</t>
  </si>
  <si>
    <t>% CHANGE 22/23 STATED ALLOWED REVENUE</t>
  </si>
  <si>
    <t>ASSUMPTIONS MADE ON CMA OUT-TURN</t>
  </si>
  <si>
    <t>TOTAL ECN CHARGES ARITHMETICAL PRICE CHANGE</t>
  </si>
  <si>
    <t>ALLOWED REVENUE (AS PUBLISHED)</t>
  </si>
  <si>
    <t>FORECAST INFLATION FACTOR; CPIH (AS PUBLISHED)</t>
  </si>
  <si>
    <t>TOTAL CALCULATED REVENUE NOMINAL (AS PUBLISHED)</t>
  </si>
  <si>
    <t>ADJUSTMENT TERM (prior years movement in allowances)</t>
  </si>
  <si>
    <t xml:space="preserve">memo;  Current assessment Allowed Revenue </t>
  </si>
  <si>
    <t>ECN TOTAL ALLOWED REVENUE (AS PUBLISHED)</t>
  </si>
  <si>
    <t>TABLE 6: PASS THROUGH COSTS</t>
  </si>
  <si>
    <t>TABLE 7: INFLATION</t>
  </si>
  <si>
    <t>TABLE 8: RISKS &amp; SENSITIVITIES</t>
  </si>
  <si>
    <t>NTS UNIT RATES</t>
  </si>
  <si>
    <t>TREATMENT OF SOLR; BULB SPECIAL ADMINISTRATION COSTS</t>
  </si>
  <si>
    <t>TOTAL PASS THROUGH COSTS  (as published)</t>
  </si>
  <si>
    <t>TOTEX (inc. RAV RETURN &amp; DEPRECIATION)</t>
  </si>
  <si>
    <t>OTHER COMPONENTS OF CALCULATED REVENUE</t>
  </si>
  <si>
    <t>CALCULATED REVENUE</t>
  </si>
  <si>
    <t>ADJUSTMENT TERM + 'K' FACTOR</t>
  </si>
  <si>
    <t>COLLECTED REVENUE FORECAST</t>
  </si>
  <si>
    <t>% OVER / (UNDER) RECOVERY</t>
  </si>
  <si>
    <t xml:space="preserve">2021/22 AVERAGE DOMESTIC BILL </t>
  </si>
  <si>
    <t>AVERAGE DOMESTIC BILL (nominal prices)</t>
  </si>
  <si>
    <t>2022/23 AVERAGE DOMESTIC BILL (excl. SoLR)</t>
  </si>
  <si>
    <t>SoLR</t>
  </si>
  <si>
    <t>PRICE CHANGE INC. SoLR</t>
  </si>
  <si>
    <t>PRICE CHANGE EXCL. SoLR</t>
  </si>
  <si>
    <t>2022/23 ALLOWED REVENUE (excl. SoLR)</t>
  </si>
  <si>
    <t>2022/23 ALLOWED REVENUE (inc. SoLR)</t>
  </si>
  <si>
    <t>OTHER COMPONENTS OF CALCULATED REVENUE (inc. TAX ALLOWANCE)</t>
  </si>
  <si>
    <t>OUTPUT DELIVERY INCENTIVES</t>
  </si>
  <si>
    <t>2022/23 INDICATIVE PRICE CHANGE</t>
  </si>
  <si>
    <t>2022/23 FINAL PRICE CHANGE</t>
  </si>
  <si>
    <t>REMOVE SOLR FROM TRANSPORTATION REVENUE CHARGES</t>
  </si>
  <si>
    <t>CHANGE IN DEMAND</t>
  </si>
  <si>
    <t>UPDATED GAS PRICES</t>
  </si>
  <si>
    <t>INCLUSION OF BAD DEBT PASS-THROUGH COSTS</t>
  </si>
  <si>
    <t>OTHER ALLOWED REVENUE ADJUSTMENTS</t>
  </si>
  <si>
    <t>CMA OUT-TURN</t>
  </si>
  <si>
    <t>COLLECTED REVENUE FORECAST (inc. SoLR)</t>
  </si>
  <si>
    <t>SUPPLIER OF LAST RESORT; PLAN A COSTS</t>
  </si>
  <si>
    <t>LRSP DOMESTIC CHARGE</t>
  </si>
  <si>
    <t>LRSP INDUSTRIAL CHARGE</t>
  </si>
  <si>
    <t>TABLE 9: UNIT RATES</t>
  </si>
  <si>
    <t>Actual</t>
  </si>
  <si>
    <t>Forecast</t>
  </si>
  <si>
    <t>LDZ CAPACITY CHARGES</t>
  </si>
  <si>
    <t xml:space="preserve">Commodity </t>
  </si>
  <si>
    <t>0-73.2</t>
  </si>
  <si>
    <t>p/kwh</t>
  </si>
  <si>
    <t>73.2 - 732</t>
  </si>
  <si>
    <t>&gt;732</t>
  </si>
  <si>
    <t>multiplyer</t>
  </si>
  <si>
    <t>peak ^</t>
  </si>
  <si>
    <t>Subject to a minimum rate of</t>
  </si>
  <si>
    <t>p/pdkwh/d</t>
  </si>
  <si>
    <t>Fixed charges between 73,200 &amp; 732,000 kwh</t>
  </si>
  <si>
    <t>Non monthly read supply points</t>
  </si>
  <si>
    <t>Monthly read supply points</t>
  </si>
  <si>
    <t>EXIT CHARGES</t>
  </si>
  <si>
    <t>SOLR CHARGES</t>
  </si>
  <si>
    <t>LRD</t>
  </si>
  <si>
    <t>LRI</t>
  </si>
  <si>
    <t>For Dec MOD1086 we did not set prices or create unit rates based off the demand and allowed revenue figures at that time</t>
  </si>
  <si>
    <t>Reflected latest information on Business Rates</t>
  </si>
  <si>
    <t>22/23 SoLR costs reflect information prescribed by Ofgem.  Have removed 23/24 SoLR costs until further notice</t>
  </si>
  <si>
    <t>TABLE 5: LDZ &amp; CUSTOMER CHARGE ELEMENTS  -  EXCL SoLR</t>
  </si>
  <si>
    <t>DN ALLOWED REVENUE AT PRICE SETTING LESS ECN REVENUE LESS SOLR</t>
  </si>
  <si>
    <t>DN COLLECTABLE REVENUE LESS ECN REVENUE LESS SOLR</t>
  </si>
  <si>
    <t>TOTAL LDZ &amp; CUSTOMER CHARGES ARITHMETICAL PRICE CHANGE  (EXCL SOLR)</t>
  </si>
  <si>
    <t>JUNE-21  MOD0186</t>
  </si>
  <si>
    <t>0.1798 x</t>
  </si>
  <si>
    <t>SOQ ^ -0.2376</t>
  </si>
  <si>
    <t>0.8694 x</t>
  </si>
  <si>
    <t>SOQ ^ -0.2155</t>
  </si>
  <si>
    <t>0.0669 x</t>
  </si>
  <si>
    <t>SOQ ^ -0.21</t>
  </si>
  <si>
    <t>0.1915 x</t>
  </si>
  <si>
    <t>SOQ ^ -0.2147</t>
  </si>
  <si>
    <t>1.1928 x</t>
  </si>
  <si>
    <t>SOQ ^ -0.2133</t>
  </si>
  <si>
    <t>0.0994 x</t>
  </si>
  <si>
    <t>0.2266 x</t>
  </si>
  <si>
    <t>SOQ ^ -0.2586</t>
  </si>
  <si>
    <t>1.2774 x</t>
  </si>
  <si>
    <t>SOQ ^ -0.2483</t>
  </si>
  <si>
    <t>0.0618 x</t>
  </si>
  <si>
    <t>0.3764 x</t>
  </si>
  <si>
    <t>SOQ ^ -0.2911</t>
  </si>
  <si>
    <t>1.9803 x</t>
  </si>
  <si>
    <t>SOQ ^ -0.2817</t>
  </si>
  <si>
    <t>0.0641 x</t>
  </si>
  <si>
    <t>Updated Shrinkage following decreases to UK Gas Prices</t>
  </si>
  <si>
    <t>Increase in inflation, as per March OBR forecast and updating actual index rates, partially offset by reduction in Shrinkage costs through lower Gas prices</t>
  </si>
  <si>
    <t>Updates reflect latest information available for UK Gas Prices for Shrinkage costs.  Also includes minor movements for changes in Tax Allowance and inflation rates</t>
  </si>
  <si>
    <t>Updated Inflation Forecast based on March OBR release &amp; updated actual index rates to March '22</t>
  </si>
  <si>
    <t>Reduction in Gas prices for Shrinkage costs partially offset by increase in inflation rates</t>
  </si>
  <si>
    <t>Re-phasing of costs, actual expected to be lower in 22/23 that previously forecast, doesn't show in MOD0186 format due to 21/22 and 22/23 being fixed as per price setting</t>
  </si>
  <si>
    <t>18/19 prices are lower due to nominal prices not changing, still awaiting latest NTS Exit Capacity unit rate forecast, but inflation rates increasing</t>
  </si>
  <si>
    <t>Reflected latest information on Licensed Activity</t>
  </si>
  <si>
    <t>SEPT-21  MOD0186</t>
  </si>
  <si>
    <t>0.2034 x</t>
  </si>
  <si>
    <t>0.2126 x</t>
  </si>
  <si>
    <t>0.1953 x</t>
  </si>
  <si>
    <t>0.9645 x</t>
  </si>
  <si>
    <t>1.0131 x</t>
  </si>
  <si>
    <t>0.9301 x</t>
  </si>
  <si>
    <t>0.0741 x</t>
  </si>
  <si>
    <t>0.0776 x</t>
  </si>
  <si>
    <t>0.0713 x</t>
  </si>
  <si>
    <t>0.2271 x</t>
  </si>
  <si>
    <t>0.2187 x</t>
  </si>
  <si>
    <t>0.2036 x</t>
  </si>
  <si>
    <t>1.4182 x</t>
  </si>
  <si>
    <t>1.3838 x</t>
  </si>
  <si>
    <t>1.2893 x</t>
  </si>
  <si>
    <t>0.1183 x</t>
  </si>
  <si>
    <t>0.1164 x</t>
  </si>
  <si>
    <t>0.1084 x</t>
  </si>
  <si>
    <t>0.2617 x</t>
  </si>
  <si>
    <t>0.2789 x</t>
  </si>
  <si>
    <t>0.2496 x</t>
  </si>
  <si>
    <t>1.4783 x</t>
  </si>
  <si>
    <t>1.5741 x</t>
  </si>
  <si>
    <t>1.4091 x</t>
  </si>
  <si>
    <t>0.0715 x</t>
  </si>
  <si>
    <t>0.076 x</t>
  </si>
  <si>
    <t>0.068 x</t>
  </si>
  <si>
    <t>0.4469 x</t>
  </si>
  <si>
    <t>0.4516 x</t>
  </si>
  <si>
    <t>0.4218 x</t>
  </si>
  <si>
    <t>2.3608 x</t>
  </si>
  <si>
    <t>2.3757 x</t>
  </si>
  <si>
    <t>2.2176 x</t>
  </si>
  <si>
    <t>0.0762 x</t>
  </si>
  <si>
    <t>0.0763 x</t>
  </si>
  <si>
    <t>0.0712 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</si>
</sst>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8">
    <numFmt numFmtId="6" formatCode="&quot;£&quot;#,##0;[Red]\-&quot;£&quot;#,##0"/>
    <numFmt numFmtId="8" formatCode="&quot;£&quot;#,##0.00;[Red]\-&quot;£&quot;#,##0.00"/>
    <numFmt numFmtId="44" formatCode="_-&quot;£&quot;* #,##0.00_-;\-&quot;£&quot;* #,##0.00_-;_-&quot;£&quot;* &quot;-&quot;??_-;_-@_-"/>
    <numFmt numFmtId="43" formatCode="_-* #,##0.00_-;\-* #,##0.00_-;_-* &quot;-&quot;??_-;_-@_-"/>
    <numFmt numFmtId="164" formatCode="0.0"/>
    <numFmt numFmtId="165" formatCode="0.000"/>
    <numFmt numFmtId="166" formatCode="0.0%;\(0.0%\);\-"/>
    <numFmt numFmtId="167" formatCode="0.00%;\(0.00%\);\-"/>
    <numFmt numFmtId="168" formatCode="0.0%"/>
    <numFmt numFmtId="169" formatCode="#,##0;\(#,##0\);\-"/>
    <numFmt numFmtId="170" formatCode="#,##0.0,,;\(#,##0.0,,\);\-"/>
    <numFmt numFmtId="171" formatCode="#,##0.0;\(#,##0.0\);\-"/>
    <numFmt numFmtId="172" formatCode="0.0000"/>
    <numFmt numFmtId="173" formatCode="#,##0.0000;\(#,##0.0000\);\-"/>
    <numFmt numFmtId="174" formatCode="#,##0.0"/>
    <numFmt numFmtId="175" formatCode="#,##0.00;\(#,##0.00\);\-"/>
    <numFmt numFmtId="176" formatCode="#,##0.00%;\(#,##0.00%\);\-"/>
    <numFmt numFmtId="177" formatCode="#,##0.00%;[Red]\(#,##0.00%\);\-"/>
    <numFmt numFmtId="178" formatCode="#,##0.00;[Red]#,##0.00"/>
    <numFmt numFmtId="179" formatCode="#,##0;[Red]\(#,##0\);\-"/>
    <numFmt numFmtId="180" formatCode="#,##0.0%;\(#,##0.0%\);\-"/>
    <numFmt numFmtId="181" formatCode="_(* #,##0.00_);_(* \(#,##0.00\);_(* &quot;-&quot;??_);_(@_)"/>
    <numFmt numFmtId="182" formatCode="_-* #,##0.00\ _D_M_-;\-* #,##0.00\ _D_M_-;_-* &quot;-&quot;??\ _D_M_-;_-@_-"/>
    <numFmt numFmtId="183" formatCode="#,##0.000_ ;[Red]\-#,##0.000\ "/>
    <numFmt numFmtId="184" formatCode="_(&quot;£&quot;* #,##0.00_);_(&quot;£&quot;* \(#,##0.00\);_(&quot;£&quot;* &quot;-&quot;??_);_(@_)"/>
    <numFmt numFmtId="185" formatCode="_-[$€-2]* #,##0.00_-;\-[$€-2]* #,##0.00_-;_-[$€-2]* &quot;-&quot;??_-"/>
    <numFmt numFmtId="186" formatCode="&quot;£&quot;#,##0.00"/>
    <numFmt numFmtId="187" formatCode="#,##0.0_);\(#,##0.0\);\-_)"/>
    <numFmt numFmtId="188" formatCode="\+#,##0.0%;\(#,##0.0%\);\-"/>
    <numFmt numFmtId="189" formatCode="#,##0.0;[Red]\(#,##0.0\);\-"/>
    <numFmt numFmtId="190" formatCode="\+#,##0.00%;\(#,##0.00%\);\-"/>
    <numFmt numFmtId="191" formatCode="#,##0.00,,;\(#,##0.00,,\);\-"/>
    <numFmt numFmtId="192" formatCode="\+#,##0.00;[Red]\(#,##0.00\);\-"/>
    <numFmt numFmtId="193" formatCode="0.000000"/>
    <numFmt numFmtId="194" formatCode="0.00000"/>
    <numFmt numFmtId="195" formatCode="&quot;£&quot;#,##0;\(&quot;£&quot;#,##0\);\-"/>
    <numFmt numFmtId="196" formatCode="&quot;£&quot;#,##0.00;[Red]\(&quot;£&quot;#,##0.00\);\-"/>
    <numFmt numFmtId="197" formatCode="0.000%"/>
    <numFmt numFmtId="198" formatCode="#,##0,,;\(#,##0,,\);\-"/>
    <numFmt numFmtId="199" formatCode="&quot;£&quot;#,##0.00;[Red]&quot;£&quot;#,##0.00"/>
    <numFmt numFmtId="200" formatCode="&quot;£&quot;#,##0.0;[Red]\(&quot;£&quot;#,##0.0\);\-"/>
    <numFmt numFmtId="201" formatCode="[$-809]d\ mmmm\ yyyy;@"/>
    <numFmt numFmtId="202" formatCode="d\-mmm\-yyyy"/>
    <numFmt numFmtId="203" formatCode="_(* #,##0_);_(* \(#,##0\);_(* &quot;-&quot;_);_(@_)"/>
    <numFmt numFmtId="204" formatCode="[$$-409]#,##0.00"/>
    <numFmt numFmtId="205" formatCode="#,##0.00;[Red]\-#,##0.00;\-"/>
    <numFmt numFmtId="206" formatCode="#,##0.0;[Red]\(#,##0.0\)"/>
    <numFmt numFmtId="207" formatCode="0;\-0;;@"/>
    <numFmt numFmtId="208" formatCode="#,##0.00;[Red]#,##0.00;\-"/>
    <numFmt numFmtId="209" formatCode="#,##0.0_);[Red]\(#,##0.0\);\-"/>
    <numFmt numFmtId="210" formatCode="#,##0;\(#,##0\)"/>
    <numFmt numFmtId="211" formatCode="_(&quot;£&quot;* #,##0_);_(&quot;£&quot;* \(#,##0\);_(&quot;£&quot;* &quot;-&quot;_);_(@_)"/>
    <numFmt numFmtId="212" formatCode="&quot;£&quot;#,##0;[Red]\(&quot;£&quot;#,##0\);\-"/>
    <numFmt numFmtId="213" formatCode="0.0000%"/>
    <numFmt numFmtId="214" formatCode="&quot;£&quot;#,##0.0000;[Red]\(&quot;£&quot;#,##0.0000\);\-"/>
    <numFmt numFmtId="215" formatCode="&quot;£&quot;#,##0"/>
    <numFmt numFmtId="216" formatCode="0.000000000000000000%"/>
    <numFmt numFmtId="217" formatCode="#,##0%;\(#,##0%\);\-"/>
    <numFmt numFmtId="218" formatCode="#,##0.0%;[Red]\(#,##0.0%\);\-"/>
    <numFmt numFmtId="219" formatCode="&quot;£&quot;#,##0.0000"/>
    <numFmt numFmtId="220" formatCode="###,000"/>
    <numFmt numFmtId="221" formatCode="&quot;£&quot;#,##0.0000;[Red]\-&quot;£&quot;#,##0.0000"/>
    <numFmt numFmtId="222" formatCode="_-* #,##0_-;\-* #,##0_-;_-* &quot;-&quot;??_-;_-@_-"/>
    <numFmt numFmtId="223" formatCode="#,##0.000000;[Red]#,##0.000000"/>
    <numFmt numFmtId="224" formatCode="#,##0.00000000,,;\(#,##0.00000000,,\);\-"/>
    <numFmt numFmtId="225" formatCode="&quot;£&quot;#,##0.00;[Red]&quot;£&quot;\(#,##0.00\);\-"/>
    <numFmt numFmtId="226" formatCode="_-* #,##0.000_-;\-* #,##0.000_-;_-* &quot;-&quot;??_-;_-@_-"/>
    <numFmt numFmtId="227" formatCode="_-* #,##0.0000_-;\-* #,##0.0000_-;_-* &quot;-&quot;??_-;_-@_-"/>
    <numFmt numFmtId="228" formatCode="0.0000%;\(0.0000%\);\-"/>
    <numFmt numFmtId="229" formatCode="yyyy/mm"/>
    <numFmt numFmtId="230" formatCode="_(* #,##0.0_);_(* \(#,##0.0\);_(* &quot;-&quot;??_);_(@_)"/>
    <numFmt numFmtId="231" formatCode="&quot;£&quot;#,##0;&quot;£&quot;\(#,##0\);\-"/>
    <numFmt numFmtId="232" formatCode="0.0%;[Red]\(0.0\)%;\-"/>
    <numFmt numFmtId="233" formatCode="0.00%;\(0.00\)%;\-"/>
    <numFmt numFmtId="234" formatCode="0.00%;[Red]\(0.00\)%;\-"/>
    <numFmt numFmtId="235" formatCode="0.0;\(0.0\);\-"/>
    <numFmt numFmtId="236" formatCode="0.0%;\(0.0\)%;\-"/>
    <numFmt numFmtId="237" formatCode="#,##0.0000;[Red]\(#,##0.0000\);\-"/>
  </numFmts>
  <fonts count="192">
    <font>
      <sz val="11"/>
      <color theme="1"/>
      <name val="Calibri"/>
      <family val="2"/>
      <scheme val="minor"/>
    </font>
    <font>
      <sz val="11"/>
      <color theme="4" tint="-0.249977111117893"/>
      <name val="Calibri"/>
      <family val="2"/>
      <scheme val="minor"/>
    </font>
    <font>
      <b/>
      <sz val="16"/>
      <color theme="1"/>
      <name val="Calibri"/>
      <family val="2"/>
      <scheme val="minor"/>
    </font>
    <font>
      <b/>
      <sz val="14"/>
      <color theme="1"/>
      <name val="Calibri"/>
      <family val="2"/>
      <scheme val="minor"/>
    </font>
    <font>
      <b/>
      <sz val="12"/>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1"/>
      <name val="Calibri"/>
      <family val="2"/>
      <scheme val="minor"/>
    </font>
    <font>
      <b/>
      <sz val="12"/>
      <color theme="0"/>
      <name val="Calibri"/>
      <family val="2"/>
      <scheme val="minor"/>
    </font>
    <font>
      <b/>
      <sz val="16"/>
      <color theme="0"/>
      <name val="Calibri"/>
      <family val="2"/>
      <scheme val="minor"/>
    </font>
    <font>
      <vertAlign val="subscript"/>
      <sz val="11"/>
      <color theme="1"/>
      <name val="Calibri"/>
      <family val="2"/>
      <scheme val="minor"/>
    </font>
    <font>
      <sz val="11"/>
      <color theme="0"/>
      <name val="Calibri"/>
      <family val="2"/>
      <scheme val="minor"/>
    </font>
    <font>
      <b/>
      <sz val="20"/>
      <color theme="1"/>
      <name val="Calibri"/>
      <family val="2"/>
      <scheme val="minor"/>
    </font>
    <font>
      <sz val="12"/>
      <color theme="1"/>
      <name val="Calibri"/>
      <family val="2"/>
      <scheme val="minor"/>
    </font>
    <font>
      <sz val="9"/>
      <color indexed="81"/>
      <name val="Tahoma"/>
      <family val="2"/>
    </font>
    <font>
      <b/>
      <sz val="9"/>
      <color indexed="81"/>
      <name val="Tahoma"/>
      <family val="2"/>
    </font>
    <font>
      <b/>
      <u/>
      <sz val="11"/>
      <color theme="1"/>
      <name val="Calibri"/>
      <family val="2"/>
      <scheme val="minor"/>
    </font>
    <font>
      <i/>
      <sz val="11"/>
      <color theme="1"/>
      <name val="Calibri"/>
      <family val="2"/>
      <scheme val="minor"/>
    </font>
    <font>
      <b/>
      <sz val="18"/>
      <color theme="1"/>
      <name val="Calibri"/>
      <family val="2"/>
      <scheme val="minor"/>
    </font>
    <font>
      <sz val="16"/>
      <color theme="1"/>
      <name val="Calibri"/>
      <family val="2"/>
      <scheme val="minor"/>
    </font>
    <font>
      <b/>
      <sz val="16"/>
      <name val="Calibri"/>
      <family val="2"/>
      <scheme val="minor"/>
    </font>
    <font>
      <b/>
      <sz val="11"/>
      <color theme="0"/>
      <name val="Calibri"/>
      <family val="2"/>
      <scheme val="minor"/>
    </font>
    <font>
      <b/>
      <sz val="14"/>
      <color theme="0"/>
      <name val="Calibri"/>
      <family val="2"/>
      <scheme val="minor"/>
    </font>
    <font>
      <sz val="11"/>
      <color rgb="FF0070C0"/>
      <name val="Calibri"/>
      <family val="2"/>
      <scheme val="minor"/>
    </font>
    <font>
      <sz val="14"/>
      <color theme="1"/>
      <name val="Calibri"/>
      <family val="2"/>
      <scheme val="minor"/>
    </font>
    <font>
      <b/>
      <sz val="18"/>
      <color theme="0"/>
      <name val="Calibri"/>
      <family val="2"/>
      <scheme val="minor"/>
    </font>
    <font>
      <b/>
      <sz val="12"/>
      <color rgb="FFFF0000"/>
      <name val="Calibri"/>
      <family val="2"/>
      <scheme val="minor"/>
    </font>
    <font>
      <sz val="18"/>
      <color theme="0"/>
      <name val="Calibri"/>
      <family val="2"/>
      <scheme val="minor"/>
    </font>
    <font>
      <b/>
      <sz val="18"/>
      <color rgb="FF0070C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2"/>
      <name val="Arial"/>
      <family val="2"/>
    </font>
    <font>
      <sz val="18"/>
      <name val="Calibri"/>
      <family val="2"/>
      <scheme val="minor"/>
    </font>
    <font>
      <sz val="10"/>
      <name val="Arial"/>
      <family val="2"/>
    </font>
    <font>
      <sz val="10"/>
      <name val="Helv"/>
      <charset val="204"/>
    </font>
    <font>
      <sz val="11"/>
      <name val="CG Omega"/>
      <family val="2"/>
    </font>
    <font>
      <sz val="10"/>
      <color indexed="8"/>
      <name val="Arial"/>
      <family val="2"/>
    </font>
    <font>
      <sz val="11"/>
      <color indexed="8"/>
      <name val="Calibri"/>
      <family val="2"/>
    </font>
    <font>
      <sz val="10"/>
      <color indexed="9"/>
      <name val="Arial"/>
      <family val="2"/>
    </font>
    <font>
      <sz val="11"/>
      <color indexed="9"/>
      <name val="Calibri"/>
      <family val="2"/>
    </font>
    <font>
      <sz val="11"/>
      <color indexed="16"/>
      <name val="Calibri"/>
      <family val="2"/>
    </font>
    <font>
      <b/>
      <sz val="11"/>
      <color indexed="53"/>
      <name val="Calibri"/>
      <family val="2"/>
    </font>
    <font>
      <b/>
      <sz val="11"/>
      <color indexed="9"/>
      <name val="Calibri"/>
      <family val="2"/>
    </font>
    <font>
      <b/>
      <sz val="11"/>
      <color indexed="8"/>
      <name val="Calibri"/>
      <family val="2"/>
    </font>
    <font>
      <sz val="12"/>
      <name val="Arial MT"/>
    </font>
    <font>
      <i/>
      <sz val="10"/>
      <color indexed="23"/>
      <name val="Arial"/>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1"/>
      <color theme="10"/>
      <name val="Calibri"/>
      <family val="2"/>
    </font>
    <font>
      <u/>
      <sz val="10"/>
      <color indexed="12"/>
      <name val="Arial"/>
      <family val="2"/>
    </font>
    <font>
      <u/>
      <sz val="8.5"/>
      <color indexed="12"/>
      <name val="Arial"/>
      <family val="2"/>
    </font>
    <font>
      <u/>
      <sz val="10"/>
      <color indexed="12"/>
      <name val="CG Omega"/>
      <family val="2"/>
    </font>
    <font>
      <u/>
      <sz val="8"/>
      <color indexed="12"/>
      <name val="Arial"/>
      <family val="2"/>
    </font>
    <font>
      <sz val="11"/>
      <color indexed="48"/>
      <name val="Calibri"/>
      <family val="2"/>
    </font>
    <font>
      <sz val="10"/>
      <color indexed="54"/>
      <name val="Arial"/>
      <family val="2"/>
    </font>
    <font>
      <sz val="10"/>
      <color theme="0" tint="-4.9989318521683403E-2"/>
      <name val="Gill Sans MT"/>
      <family val="2"/>
    </font>
    <font>
      <sz val="11"/>
      <color indexed="53"/>
      <name val="Calibri"/>
      <family val="2"/>
    </font>
    <font>
      <sz val="11"/>
      <color indexed="60"/>
      <name val="Calibri"/>
      <family val="2"/>
    </font>
    <font>
      <sz val="10"/>
      <color theme="1"/>
      <name val="Verdana"/>
      <family val="2"/>
    </font>
    <font>
      <b/>
      <sz val="11"/>
      <color indexed="63"/>
      <name val="Calibri"/>
      <family val="2"/>
    </font>
    <font>
      <sz val="10"/>
      <color indexed="8"/>
      <name val="Verdana"/>
      <family val="2"/>
    </font>
    <font>
      <b/>
      <sz val="10"/>
      <color indexed="8"/>
      <name val="Arial"/>
      <family val="2"/>
    </font>
    <font>
      <b/>
      <sz val="10"/>
      <color indexed="39"/>
      <name val="Arial"/>
      <family val="2"/>
    </font>
    <font>
      <b/>
      <sz val="12"/>
      <color indexed="8"/>
      <name val="Arial"/>
      <family val="2"/>
    </font>
    <font>
      <b/>
      <sz val="8"/>
      <name val="Arial"/>
      <family val="2"/>
    </font>
    <font>
      <sz val="10"/>
      <color indexed="39"/>
      <name val="Arial"/>
      <family val="2"/>
    </font>
    <font>
      <sz val="19"/>
      <color indexed="48"/>
      <name val="Arial"/>
      <family val="2"/>
    </font>
    <font>
      <sz val="8"/>
      <name val="Arial"/>
      <family val="2"/>
    </font>
    <font>
      <sz val="10"/>
      <color indexed="10"/>
      <name val="Arial"/>
      <family val="2"/>
    </font>
    <font>
      <b/>
      <sz val="18"/>
      <color indexed="62"/>
      <name val="Cambria"/>
      <family val="2"/>
    </font>
    <font>
      <b/>
      <sz val="18"/>
      <color indexed="56"/>
      <name val="Cambria"/>
      <family val="2"/>
    </font>
    <font>
      <sz val="11"/>
      <color indexed="10"/>
      <name val="Calibri"/>
      <family val="2"/>
    </font>
    <font>
      <sz val="10"/>
      <color rgb="FF0070C0"/>
      <name val="Calibri"/>
      <family val="2"/>
      <scheme val="minor"/>
    </font>
    <font>
      <sz val="14"/>
      <color theme="0"/>
      <name val="Calibri"/>
      <family val="2"/>
      <scheme val="minor"/>
    </font>
    <font>
      <sz val="12"/>
      <color theme="0"/>
      <name val="Calibri"/>
      <family val="2"/>
      <scheme val="minor"/>
    </font>
    <font>
      <b/>
      <i/>
      <sz val="11"/>
      <color theme="1"/>
      <name val="Calibri"/>
      <family val="2"/>
      <scheme val="minor"/>
    </font>
    <font>
      <b/>
      <u/>
      <sz val="12"/>
      <color theme="1"/>
      <name val="Calibri"/>
      <family val="2"/>
      <scheme val="minor"/>
    </font>
    <font>
      <b/>
      <sz val="10"/>
      <color rgb="FF0070C0"/>
      <name val="Calibri"/>
      <family val="2"/>
      <scheme val="minor"/>
    </font>
    <font>
      <b/>
      <sz val="14"/>
      <color theme="1"/>
      <name val="Arial"/>
      <family val="2"/>
    </font>
    <font>
      <b/>
      <sz val="15"/>
      <color indexed="56"/>
      <name val="Calibri"/>
      <family val="2"/>
    </font>
    <font>
      <b/>
      <sz val="13"/>
      <color indexed="56"/>
      <name val="Calibri"/>
      <family val="2"/>
    </font>
    <font>
      <b/>
      <sz val="11"/>
      <color indexed="56"/>
      <name val="Calibri"/>
      <family val="2"/>
    </font>
    <font>
      <sz val="11"/>
      <color indexed="20"/>
      <name val="Calibri"/>
      <family val="2"/>
    </font>
    <font>
      <sz val="11"/>
      <color indexed="62"/>
      <name val="Calibri"/>
      <family val="2"/>
    </font>
    <font>
      <b/>
      <sz val="11"/>
      <color indexed="52"/>
      <name val="Calibri"/>
      <family val="2"/>
    </font>
    <font>
      <sz val="11"/>
      <color indexed="52"/>
      <name val="Calibri"/>
      <family val="2"/>
    </font>
    <font>
      <u/>
      <sz val="9"/>
      <color rgb="FFA32020"/>
      <name val="Arial"/>
      <family val="2"/>
    </font>
    <font>
      <sz val="10"/>
      <color theme="1"/>
      <name val="Arial Unicode MS"/>
      <family val="2"/>
    </font>
    <font>
      <sz val="10"/>
      <name val="Arial"/>
      <family val="2"/>
    </font>
    <font>
      <sz val="10"/>
      <name val="Arial"/>
      <family val="2"/>
    </font>
    <font>
      <b/>
      <sz val="14"/>
      <color theme="0"/>
      <name val="Arial"/>
      <family val="2"/>
    </font>
    <font>
      <sz val="10"/>
      <name val="Arial"/>
      <family val="2"/>
    </font>
    <font>
      <sz val="14"/>
      <name val="Calibri"/>
      <family val="2"/>
      <scheme val="minor"/>
    </font>
    <font>
      <sz val="10"/>
      <name val="Arial"/>
      <family val="2"/>
    </font>
    <font>
      <sz val="10"/>
      <color rgb="FF000000"/>
      <name val="Arial"/>
      <family val="2"/>
    </font>
    <font>
      <b/>
      <sz val="10"/>
      <name val="Arial"/>
      <family val="2"/>
    </font>
    <font>
      <sz val="10"/>
      <color indexed="20"/>
      <name val="Verdana"/>
      <family val="2"/>
    </font>
    <font>
      <sz val="10"/>
      <name val="MS Sans Serif"/>
      <family val="2"/>
    </font>
    <font>
      <u/>
      <sz val="10"/>
      <color theme="10"/>
      <name val="Arial"/>
      <family val="2"/>
    </font>
    <font>
      <u/>
      <sz val="9"/>
      <color indexed="12"/>
      <name val="Geneva"/>
    </font>
    <font>
      <u/>
      <sz val="10"/>
      <color indexed="12"/>
      <name val="Verdana"/>
      <family val="2"/>
    </font>
    <font>
      <u/>
      <sz val="8.5"/>
      <color indexed="12"/>
      <name val="Verdana"/>
      <family val="2"/>
    </font>
    <font>
      <u/>
      <sz val="11"/>
      <color indexed="48"/>
      <name val="CG Omega"/>
      <family val="2"/>
    </font>
    <font>
      <sz val="10"/>
      <color theme="1"/>
      <name val="Arial"/>
      <family val="2"/>
    </font>
    <font>
      <sz val="10"/>
      <name val="Verdana"/>
      <family val="2"/>
    </font>
    <font>
      <sz val="10"/>
      <color indexed="12"/>
      <name val="Arial"/>
      <family val="2"/>
    </font>
    <font>
      <i/>
      <sz val="10"/>
      <color indexed="10"/>
      <name val="Arial"/>
      <family val="2"/>
    </font>
    <font>
      <sz val="9"/>
      <name val="NewsGoth Lt BT"/>
      <family val="2"/>
    </font>
    <font>
      <b/>
      <sz val="12"/>
      <color theme="0"/>
      <name val="Arial"/>
      <family val="2"/>
    </font>
    <font>
      <sz val="12"/>
      <color theme="1"/>
      <name val="Arial"/>
      <family val="2"/>
    </font>
    <font>
      <b/>
      <sz val="12"/>
      <name val="Arial"/>
      <family val="2"/>
    </font>
    <font>
      <sz val="11"/>
      <name val="Arial"/>
      <family val="2"/>
    </font>
    <font>
      <sz val="11"/>
      <color theme="1"/>
      <name val="Arial"/>
      <family val="2"/>
    </font>
    <font>
      <b/>
      <sz val="11"/>
      <color theme="1"/>
      <name val="Arial"/>
      <family val="2"/>
    </font>
    <font>
      <b/>
      <sz val="11"/>
      <color theme="0"/>
      <name val="Arial"/>
      <family val="2"/>
    </font>
    <font>
      <b/>
      <sz val="11"/>
      <color rgb="FFFFFFFF"/>
      <name val="Arial"/>
      <family val="2"/>
    </font>
    <font>
      <sz val="11"/>
      <color rgb="FF000000"/>
      <name val="Arial"/>
      <family val="2"/>
    </font>
    <font>
      <sz val="11"/>
      <color theme="0"/>
      <name val="Arial"/>
      <family val="2"/>
    </font>
    <font>
      <sz val="10"/>
      <color rgb="FF000000"/>
      <name val="Arial"/>
      <family val="2"/>
    </font>
    <font>
      <b/>
      <u/>
      <sz val="14"/>
      <color theme="1"/>
      <name val="Arial"/>
      <family val="2"/>
    </font>
    <font>
      <u/>
      <sz val="11"/>
      <color theme="1"/>
      <name val="Calibri"/>
      <family val="2"/>
      <scheme val="minor"/>
    </font>
    <font>
      <sz val="14"/>
      <color theme="1"/>
      <name val="Arial"/>
      <family val="2"/>
    </font>
    <font>
      <sz val="11"/>
      <color rgb="FF373A36"/>
      <name val="Arial"/>
      <family val="2"/>
    </font>
    <font>
      <b/>
      <sz val="11"/>
      <color rgb="FF373A36"/>
      <name val="Arial"/>
      <family val="2"/>
    </font>
    <font>
      <u/>
      <sz val="14"/>
      <color theme="1"/>
      <name val="Arial"/>
      <family val="2"/>
    </font>
    <font>
      <u/>
      <sz val="14"/>
      <color theme="1"/>
      <name val="Calibri"/>
      <family val="2"/>
      <scheme val="minor"/>
    </font>
    <font>
      <sz val="10"/>
      <name val="Arial"/>
      <family val="2"/>
    </font>
    <font>
      <b/>
      <sz val="11"/>
      <name val="Arial"/>
      <family val="2"/>
    </font>
    <font>
      <b/>
      <sz val="13"/>
      <color theme="0"/>
      <name val="Arial"/>
      <family val="2"/>
    </font>
    <font>
      <sz val="13"/>
      <color theme="1"/>
      <name val="Arial"/>
      <family val="2"/>
    </font>
    <font>
      <sz val="10"/>
      <name val="Arial"/>
      <family val="2"/>
    </font>
    <font>
      <b/>
      <sz val="16"/>
      <color theme="0"/>
      <name val="Arial"/>
      <family val="2"/>
    </font>
    <font>
      <b/>
      <i/>
      <sz val="11"/>
      <color theme="1"/>
      <name val="Arial"/>
      <family val="2"/>
    </font>
    <font>
      <i/>
      <sz val="11"/>
      <color theme="1"/>
      <name val="Arial"/>
      <family val="2"/>
    </font>
    <font>
      <sz val="10"/>
      <name val="Arial"/>
      <family val="2"/>
    </font>
    <font>
      <sz val="40"/>
      <color theme="1"/>
      <name val="Arial"/>
      <family val="2"/>
    </font>
    <font>
      <sz val="30"/>
      <color theme="1"/>
      <name val="Arial"/>
      <family val="2"/>
    </font>
    <font>
      <sz val="50"/>
      <color theme="1"/>
      <name val="Arial"/>
      <family val="2"/>
    </font>
    <font>
      <sz val="20"/>
      <color theme="1"/>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sz val="8"/>
      <color rgb="FFDBE5F1"/>
      <name val="Verdana"/>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sz val="11"/>
      <color rgb="FFFFFFFF"/>
      <name val="Calibri"/>
      <family val="2"/>
    </font>
    <font>
      <sz val="11"/>
      <name val="Calibri"/>
      <family val="2"/>
    </font>
    <font>
      <b/>
      <sz val="12"/>
      <color theme="1"/>
      <name val="Arial"/>
      <family val="2"/>
    </font>
    <font>
      <sz val="10"/>
      <name val="Arial"/>
      <family val="2"/>
    </font>
    <font>
      <sz val="8"/>
      <name val="Calibri"/>
      <family val="2"/>
      <scheme val="minor"/>
    </font>
    <font>
      <sz val="14"/>
      <name val="Arial"/>
      <family val="2"/>
    </font>
    <font>
      <b/>
      <sz val="9"/>
      <color rgb="FFFFFFFF"/>
      <name val="Arial"/>
      <family val="2"/>
    </font>
    <font>
      <sz val="9"/>
      <color rgb="FF000000"/>
      <name val="Arial"/>
      <family val="2"/>
    </font>
    <font>
      <sz val="18"/>
      <color theme="3"/>
      <name val="Cambria"/>
      <family val="2"/>
      <scheme val="major"/>
    </font>
    <font>
      <sz val="11"/>
      <color rgb="FF9C5700"/>
      <name val="Calibri"/>
      <family val="2"/>
      <scheme val="minor"/>
    </font>
    <font>
      <b/>
      <sz val="11"/>
      <color theme="0" tint="-0.14999847407452621"/>
      <name val="Calibri"/>
      <family val="2"/>
      <scheme val="minor"/>
    </font>
    <font>
      <sz val="11"/>
      <color theme="0" tint="-0.14999847407452621"/>
      <name val="Calibri"/>
      <family val="2"/>
      <scheme val="minor"/>
    </font>
    <font>
      <sz val="10"/>
      <color theme="1"/>
      <name val="Gill Sans MT"/>
      <family val="2"/>
    </font>
    <font>
      <b/>
      <sz val="10"/>
      <name val="Verdana"/>
      <family val="2"/>
    </font>
    <font>
      <b/>
      <vertAlign val="subscript"/>
      <sz val="10"/>
      <name val="Verdana"/>
      <family val="2"/>
    </font>
    <font>
      <i/>
      <sz val="10"/>
      <name val="Verdana"/>
      <family val="2"/>
    </font>
    <font>
      <i/>
      <sz val="10"/>
      <color theme="1"/>
      <name val="Verdana"/>
      <family val="2"/>
    </font>
    <font>
      <sz val="10"/>
      <color rgb="FFFF0000"/>
      <name val="Verdana"/>
      <family val="2"/>
    </font>
    <font>
      <sz val="16"/>
      <name val="Calibri"/>
      <family val="2"/>
      <scheme val="minor"/>
    </font>
    <font>
      <sz val="11"/>
      <color rgb="FFFF4D16"/>
      <name val="Calibri"/>
      <family val="2"/>
      <scheme val="minor"/>
    </font>
    <font>
      <i/>
      <sz val="11"/>
      <color rgb="FFFF4D16"/>
      <name val="Calibri"/>
      <family val="2"/>
      <scheme val="minor"/>
    </font>
    <font>
      <sz val="16"/>
      <color rgb="FFFF4D16"/>
      <name val="Calibri"/>
      <family val="2"/>
      <scheme val="minor"/>
    </font>
    <font>
      <b/>
      <sz val="11"/>
      <color rgb="FF000000"/>
      <name val="Arial"/>
      <family val="2"/>
    </font>
    <font>
      <b/>
      <sz val="14"/>
      <color rgb="FFFFFFFF"/>
      <name val="Arial"/>
      <family val="2"/>
    </font>
  </fonts>
  <fills count="137">
    <fill>
      <patternFill patternType="none"/>
    </fill>
    <fill>
      <patternFill patternType="gray125"/>
    </fill>
    <fill>
      <patternFill patternType="solid">
        <fgColor rgb="FF00B050"/>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0000"/>
        <bgColor indexed="64"/>
      </patternFill>
    </fill>
    <fill>
      <patternFill patternType="solid">
        <fgColor theme="3" tint="0.79998168889431442"/>
        <bgColor indexed="64"/>
      </patternFill>
    </fill>
    <fill>
      <patternFill patternType="solid">
        <fgColor rgb="FFFFC000"/>
        <bgColor indexed="64"/>
      </patternFill>
    </fill>
    <fill>
      <patternFill patternType="solid">
        <fgColor rgb="FFC00000"/>
        <bgColor indexed="64"/>
      </patternFill>
    </fill>
    <fill>
      <patternFill patternType="solid">
        <fgColor theme="4" tint="0.7999816888943144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44"/>
      </patternFill>
    </fill>
    <fill>
      <patternFill patternType="solid">
        <fgColor indexed="27"/>
      </patternFill>
    </fill>
    <fill>
      <patternFill patternType="solid">
        <fgColor indexed="47"/>
      </patternFill>
    </fill>
    <fill>
      <patternFill patternType="solid">
        <fgColor indexed="54"/>
      </patternFill>
    </fill>
    <fill>
      <patternFill patternType="solid">
        <fgColor indexed="57"/>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26"/>
        <bgColor indexed="64"/>
      </patternFill>
    </fill>
    <fill>
      <patternFill patternType="solid">
        <fgColor indexed="43"/>
      </patternFill>
    </fill>
    <fill>
      <patternFill patternType="solid">
        <fgColor indexed="10"/>
      </patternFill>
    </fill>
    <fill>
      <patternFill patternType="solid">
        <fgColor indexed="53"/>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20"/>
      </patternFill>
    </fill>
    <fill>
      <patternFill patternType="solid">
        <fgColor rgb="FF00B0F0"/>
        <bgColor indexed="64"/>
      </patternFill>
    </fill>
    <fill>
      <patternFill patternType="solid">
        <fgColor rgb="FFFFFF99"/>
        <bgColor indexed="64"/>
      </patternFill>
    </fill>
    <fill>
      <patternFill patternType="solid">
        <fgColor indexed="62"/>
      </patternFill>
    </fill>
    <fill>
      <patternFill patternType="solid">
        <fgColor indexed="55"/>
      </patternFill>
    </fill>
    <fill>
      <patternFill patternType="solid">
        <fgColor theme="0"/>
        <bgColor indexed="64"/>
      </patternFill>
    </fill>
    <fill>
      <patternFill patternType="solid">
        <fgColor rgb="FFFA4616"/>
        <bgColor indexed="64"/>
      </patternFill>
    </fill>
    <fill>
      <patternFill patternType="solid">
        <fgColor rgb="FF373A36"/>
        <bgColor indexed="64"/>
      </patternFill>
    </fill>
    <fill>
      <patternFill patternType="solid">
        <fgColor indexed="51"/>
        <bgColor indexed="64"/>
      </patternFill>
    </fill>
    <fill>
      <patternFill patternType="solid">
        <fgColor indexed="42"/>
        <bgColor indexed="64"/>
      </patternFill>
    </fill>
    <fill>
      <patternFill patternType="solid">
        <fgColor indexed="27"/>
        <bgColor indexed="64"/>
      </patternFill>
    </fill>
    <fill>
      <patternFill patternType="solid">
        <fgColor indexed="58"/>
        <bgColor indexed="64"/>
      </patternFill>
    </fill>
    <fill>
      <patternFill patternType="solid">
        <fgColor theme="0" tint="-0.14999847407452621"/>
        <bgColor indexed="64"/>
      </patternFill>
    </fill>
    <fill>
      <patternFill patternType="solid">
        <fgColor theme="9"/>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92D050"/>
        <bgColor indexed="64"/>
      </patternFill>
    </fill>
    <fill>
      <patternFill patternType="solid">
        <fgColor rgb="FFDBE5F1"/>
        <bgColor rgb="FF000000"/>
      </patternFill>
    </fill>
    <fill>
      <patternFill patternType="solid">
        <fgColor rgb="FFDBE5F1"/>
        <bgColor rgb="FFFFFFFF"/>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theme="9" tint="0.59999389629810485"/>
        <bgColor indexed="64"/>
      </patternFill>
    </fill>
    <fill>
      <patternFill patternType="solid">
        <fgColor theme="9" tint="-0.249977111117893"/>
        <bgColor indexed="64"/>
      </patternFill>
    </fill>
    <fill>
      <patternFill patternType="solid">
        <fgColor rgb="FFFF9900"/>
        <bgColor indexed="64"/>
      </patternFill>
    </fill>
    <fill>
      <patternFill patternType="solid">
        <fgColor theme="9" tint="0.79998168889431442"/>
        <bgColor indexed="64"/>
      </patternFill>
    </fill>
    <fill>
      <patternFill patternType="solid">
        <fgColor theme="5"/>
        <bgColor indexed="64"/>
      </patternFill>
    </fill>
  </fills>
  <borders count="9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style="hair">
        <color indexed="54"/>
      </left>
      <right style="hair">
        <color indexed="54"/>
      </right>
      <top style="thin">
        <color indexed="54"/>
      </top>
      <bottom style="hair">
        <color indexed="5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right/>
      <top style="thin">
        <color indexed="48"/>
      </top>
      <bottom style="double">
        <color indexed="48"/>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thin">
        <color indexed="18"/>
      </left>
      <right style="thin">
        <color indexed="18"/>
      </right>
      <top style="thin">
        <color indexed="18"/>
      </top>
      <bottom style="thin">
        <color indexed="18"/>
      </bottom>
      <diagonal/>
    </border>
    <border>
      <left/>
      <right/>
      <top style="thin">
        <color indexed="62"/>
      </top>
      <bottom style="double">
        <color indexed="62"/>
      </bottom>
      <diagonal/>
    </border>
    <border>
      <left/>
      <right/>
      <top style="hair">
        <color indexed="22"/>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medium">
        <color rgb="FFFF0000"/>
      </left>
      <right style="medium">
        <color rgb="FFFF0000"/>
      </right>
      <top style="medium">
        <color rgb="FFFF0000"/>
      </top>
      <bottom style="medium">
        <color rgb="FFFF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slantDashDot">
        <color auto="1"/>
      </left>
      <right/>
      <top/>
      <bottom/>
      <diagonal/>
    </border>
    <border>
      <left style="slantDashDot">
        <color auto="1"/>
      </left>
      <right style="thin">
        <color indexed="64"/>
      </right>
      <top style="thin">
        <color indexed="64"/>
      </top>
      <bottom style="thin">
        <color indexed="64"/>
      </bottom>
      <diagonal/>
    </border>
    <border>
      <left style="slantDashDot">
        <color auto="1"/>
      </left>
      <right style="thin">
        <color indexed="64"/>
      </right>
      <top style="thin">
        <color indexed="64"/>
      </top>
      <bottom/>
      <diagonal/>
    </border>
    <border>
      <left/>
      <right style="slantDashDot">
        <color indexed="64"/>
      </right>
      <top style="thin">
        <color indexed="64"/>
      </top>
      <bottom/>
      <diagonal/>
    </border>
    <border>
      <left style="thin">
        <color indexed="64"/>
      </left>
      <right style="slantDashDot">
        <color indexed="64"/>
      </right>
      <top style="thin">
        <color indexed="64"/>
      </top>
      <bottom style="thin">
        <color indexed="64"/>
      </bottom>
      <diagonal/>
    </border>
    <border>
      <left/>
      <right style="slantDashDot">
        <color indexed="64"/>
      </right>
      <top/>
      <bottom/>
      <diagonal/>
    </border>
    <border>
      <left/>
      <right style="slantDashDot">
        <color indexed="64"/>
      </right>
      <top style="thin">
        <color indexed="64"/>
      </top>
      <bottom style="thin">
        <color indexed="64"/>
      </bottom>
      <diagonal/>
    </border>
    <border>
      <left/>
      <right/>
      <top style="thin">
        <color auto="1"/>
      </top>
      <bottom/>
      <diagonal/>
    </border>
    <border>
      <left/>
      <right style="thin">
        <color indexed="64"/>
      </right>
      <top style="thin">
        <color auto="1"/>
      </top>
      <bottom/>
      <diagonal/>
    </border>
    <border>
      <left/>
      <right style="thin">
        <color indexed="64"/>
      </right>
      <top style="medium">
        <color indexed="64"/>
      </top>
      <bottom/>
      <diagonal/>
    </border>
    <border>
      <left style="thin">
        <color indexed="64"/>
      </left>
      <right/>
      <top style="thin">
        <color auto="1"/>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slantDashDot">
        <color auto="1"/>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s>
  <cellStyleXfs count="15599">
    <xf numFmtId="0" fontId="0" fillId="0" borderId="0"/>
    <xf numFmtId="9" fontId="5" fillId="0" borderId="0" applyFont="0" applyFill="0" applyBorder="0" applyAlignment="0" applyProtection="0"/>
    <xf numFmtId="0" fontId="7" fillId="0" borderId="0" applyNumberFormat="0" applyFill="0" applyBorder="0" applyAlignment="0" applyProtection="0"/>
    <xf numFmtId="0" fontId="5" fillId="0" borderId="0"/>
    <xf numFmtId="0" fontId="44" fillId="0" borderId="0"/>
    <xf numFmtId="9"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7" fillId="0" borderId="0"/>
    <xf numFmtId="0" fontId="46" fillId="0" borderId="0" applyFont="0" applyFill="0" applyBorder="0" applyAlignment="0" applyProtection="0"/>
    <xf numFmtId="0" fontId="46" fillId="0" borderId="0"/>
    <xf numFmtId="0" fontId="47" fillId="0" borderId="0"/>
    <xf numFmtId="0" fontId="46" fillId="0" borderId="0"/>
    <xf numFmtId="0" fontId="47" fillId="0" borderId="0"/>
    <xf numFmtId="0" fontId="47" fillId="0" borderId="0"/>
    <xf numFmtId="0" fontId="46" fillId="0" borderId="0" applyFont="0" applyFill="0" applyBorder="0" applyAlignment="0" applyProtection="0"/>
    <xf numFmtId="0" fontId="47" fillId="0" borderId="0"/>
    <xf numFmtId="0" fontId="47" fillId="0" borderId="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applyFont="0" applyFill="0" applyBorder="0" applyAlignment="0" applyProtection="0"/>
    <xf numFmtId="0" fontId="47" fillId="0" borderId="0"/>
    <xf numFmtId="0" fontId="46" fillId="0" borderId="0"/>
    <xf numFmtId="0" fontId="46" fillId="0" borderId="0" applyFont="0" applyFill="0" applyBorder="0" applyAlignment="0" applyProtection="0"/>
    <xf numFmtId="0" fontId="48" fillId="0" borderId="0"/>
    <xf numFmtId="0" fontId="46" fillId="0" borderId="0" applyFont="0" applyFill="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49" fillId="45" borderId="0" applyNumberFormat="0" applyBorder="0" applyAlignment="0" applyProtection="0"/>
    <xf numFmtId="0" fontId="50" fillId="46" borderId="0" applyNumberFormat="0" applyBorder="0" applyAlignment="0" applyProtection="0"/>
    <xf numFmtId="0" fontId="49" fillId="45" borderId="0" applyNumberFormat="0" applyBorder="0" applyAlignment="0" applyProtection="0"/>
    <xf numFmtId="0" fontId="49" fillId="45"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49" fillId="45"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49" fillId="47" borderId="0" applyNumberFormat="0" applyBorder="0" applyAlignment="0" applyProtection="0"/>
    <xf numFmtId="0" fontId="50" fillId="48" borderId="0" applyNumberFormat="0" applyBorder="0" applyAlignment="0" applyProtection="0"/>
    <xf numFmtId="0" fontId="49" fillId="47" borderId="0" applyNumberFormat="0" applyBorder="0" applyAlignment="0" applyProtection="0"/>
    <xf numFmtId="0" fontId="49" fillId="47"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49" fillId="47"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49" fillId="49" borderId="0" applyNumberFormat="0" applyBorder="0" applyAlignment="0" applyProtection="0"/>
    <xf numFmtId="0" fontId="50" fillId="50"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49" fillId="49"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49" fillId="51" borderId="0" applyNumberFormat="0" applyBorder="0" applyAlignment="0" applyProtection="0"/>
    <xf numFmtId="0" fontId="50" fillId="52" borderId="0" applyNumberFormat="0" applyBorder="0" applyAlignment="0" applyProtection="0"/>
    <xf numFmtId="0" fontId="49" fillId="51" borderId="0" applyNumberFormat="0" applyBorder="0" applyAlignment="0" applyProtection="0"/>
    <xf numFmtId="0" fontId="49" fillId="5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49" fillId="5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49" fillId="53" borderId="0" applyNumberFormat="0" applyBorder="0" applyAlignment="0" applyProtection="0"/>
    <xf numFmtId="0" fontId="50" fillId="54" borderId="0" applyNumberFormat="0" applyBorder="0" applyAlignment="0" applyProtection="0"/>
    <xf numFmtId="0" fontId="49" fillId="53" borderId="0" applyNumberFormat="0" applyBorder="0" applyAlignment="0" applyProtection="0"/>
    <xf numFmtId="0" fontId="49" fillId="53"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49" fillId="53"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49" fillId="48" borderId="0" applyNumberFormat="0" applyBorder="0" applyAlignment="0" applyProtection="0"/>
    <xf numFmtId="0" fontId="50" fillId="55" borderId="0" applyNumberFormat="0" applyBorder="0" applyAlignment="0" applyProtection="0"/>
    <xf numFmtId="0" fontId="49" fillId="48" borderId="0" applyNumberFormat="0" applyBorder="0" applyAlignment="0" applyProtection="0"/>
    <xf numFmtId="0" fontId="49" fillId="48"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49" fillId="48"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9" fillId="56" borderId="0" applyNumberFormat="0" applyBorder="0" applyAlignment="0" applyProtection="0"/>
    <xf numFmtId="0" fontId="50" fillId="53" borderId="0" applyNumberFormat="0" applyBorder="0" applyAlignment="0" applyProtection="0"/>
    <xf numFmtId="0" fontId="49" fillId="56" borderId="0" applyNumberFormat="0" applyBorder="0" applyAlignment="0" applyProtection="0"/>
    <xf numFmtId="0" fontId="49" fillId="56"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9" fillId="56"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9" fillId="47" borderId="0" applyNumberFormat="0" applyBorder="0" applyAlignment="0" applyProtection="0"/>
    <xf numFmtId="0" fontId="50" fillId="47" borderId="0" applyNumberFormat="0" applyBorder="0" applyAlignment="0" applyProtection="0"/>
    <xf numFmtId="0" fontId="49" fillId="47" borderId="0" applyNumberFormat="0" applyBorder="0" applyAlignment="0" applyProtection="0"/>
    <xf numFmtId="0" fontId="49" fillId="4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9" fillId="4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9" fillId="57" borderId="0" applyNumberFormat="0" applyBorder="0" applyAlignment="0" applyProtection="0"/>
    <xf numFmtId="0" fontId="50" fillId="58" borderId="0" applyNumberFormat="0" applyBorder="0" applyAlignment="0" applyProtection="0"/>
    <xf numFmtId="0" fontId="49" fillId="57" borderId="0" applyNumberFormat="0" applyBorder="0" applyAlignment="0" applyProtection="0"/>
    <xf numFmtId="0" fontId="49" fillId="5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9" fillId="5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9" fillId="59" borderId="0" applyNumberFormat="0" applyBorder="0" applyAlignment="0" applyProtection="0"/>
    <xf numFmtId="0" fontId="50" fillId="52" borderId="0" applyNumberFormat="0" applyBorder="0" applyAlignment="0" applyProtection="0"/>
    <xf numFmtId="0" fontId="49" fillId="59" borderId="0" applyNumberFormat="0" applyBorder="0" applyAlignment="0" applyProtection="0"/>
    <xf numFmtId="0" fontId="49" fillId="5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9" fillId="5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9" fillId="56" borderId="0" applyNumberFormat="0" applyBorder="0" applyAlignment="0" applyProtection="0"/>
    <xf numFmtId="0" fontId="50" fillId="53" borderId="0" applyNumberFormat="0" applyBorder="0" applyAlignment="0" applyProtection="0"/>
    <xf numFmtId="0" fontId="49" fillId="56" borderId="0" applyNumberFormat="0" applyBorder="0" applyAlignment="0" applyProtection="0"/>
    <xf numFmtId="0" fontId="49" fillId="5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9" fillId="5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49" fillId="55" borderId="0" applyNumberFormat="0" applyBorder="0" applyAlignment="0" applyProtection="0"/>
    <xf numFmtId="0" fontId="50" fillId="60"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49" fillId="5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13" fillId="24" borderId="0" applyNumberFormat="0" applyBorder="0" applyAlignment="0" applyProtection="0"/>
    <xf numFmtId="0" fontId="51" fillId="56" borderId="0" applyNumberFormat="0" applyBorder="0" applyAlignment="0" applyProtection="0"/>
    <xf numFmtId="0" fontId="52" fillId="61"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13" fillId="28" borderId="0" applyNumberFormat="0" applyBorder="0" applyAlignment="0" applyProtection="0"/>
    <xf numFmtId="0" fontId="51" fillId="47" borderId="0" applyNumberFormat="0" applyBorder="0" applyAlignment="0" applyProtection="0"/>
    <xf numFmtId="0" fontId="52"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13" fillId="32" borderId="0" applyNumberFormat="0" applyBorder="0" applyAlignment="0" applyProtection="0"/>
    <xf numFmtId="0" fontId="51" fillId="57" borderId="0" applyNumberFormat="0" applyBorder="0" applyAlignment="0" applyProtection="0"/>
    <xf numFmtId="0" fontId="52" fillId="58"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0" fontId="13" fillId="36" borderId="0" applyNumberFormat="0" applyBorder="0" applyAlignment="0" applyProtection="0"/>
    <xf numFmtId="0" fontId="51" fillId="59" borderId="0" applyNumberFormat="0" applyBorder="0" applyAlignment="0" applyProtection="0"/>
    <xf numFmtId="0" fontId="52" fillId="62" borderId="0" applyNumberFormat="0" applyBorder="0" applyAlignment="0" applyProtection="0"/>
    <xf numFmtId="0" fontId="51" fillId="59" borderId="0" applyNumberFormat="0" applyBorder="0" applyAlignment="0" applyProtection="0"/>
    <xf numFmtId="0" fontId="51" fillId="59" borderId="0" applyNumberFormat="0" applyBorder="0" applyAlignment="0" applyProtection="0"/>
    <xf numFmtId="0" fontId="13" fillId="40" borderId="0" applyNumberFormat="0" applyBorder="0" applyAlignment="0" applyProtection="0"/>
    <xf numFmtId="0" fontId="51" fillId="56" borderId="0" applyNumberFormat="0" applyBorder="0" applyAlignment="0" applyProtection="0"/>
    <xf numFmtId="0" fontId="52" fillId="63"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13" fillId="44" borderId="0" applyNumberFormat="0" applyBorder="0" applyAlignment="0" applyProtection="0"/>
    <xf numFmtId="0" fontId="51" fillId="55" borderId="0" applyNumberFormat="0" applyBorder="0" applyAlignment="0" applyProtection="0"/>
    <xf numFmtId="0" fontId="52" fillId="64" borderId="0" applyNumberFormat="0" applyBorder="0" applyAlignment="0" applyProtection="0"/>
    <xf numFmtId="0" fontId="51" fillId="55" borderId="0" applyNumberFormat="0" applyBorder="0" applyAlignment="0" applyProtection="0"/>
    <xf numFmtId="0" fontId="51" fillId="55" borderId="0" applyNumberFormat="0" applyBorder="0" applyAlignment="0" applyProtection="0"/>
    <xf numFmtId="0" fontId="50" fillId="65" borderId="0" applyNumberFormat="0" applyBorder="0" applyAlignment="0" applyProtection="0"/>
    <xf numFmtId="0" fontId="50" fillId="66" borderId="0" applyNumberFormat="0" applyBorder="0" applyAlignment="0" applyProtection="0"/>
    <xf numFmtId="0" fontId="52" fillId="6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52" fillId="68" borderId="0" applyNumberFormat="0" applyBorder="0" applyAlignment="0" applyProtection="0"/>
    <xf numFmtId="0" fontId="52" fillId="68" borderId="0" applyNumberFormat="0" applyBorder="0" applyAlignment="0" applyProtection="0"/>
    <xf numFmtId="0" fontId="52" fillId="68" borderId="0" applyNumberFormat="0" applyBorder="0" applyAlignment="0" applyProtection="0"/>
    <xf numFmtId="0" fontId="52" fillId="68" borderId="0" applyNumberFormat="0" applyBorder="0" applyAlignment="0" applyProtection="0"/>
    <xf numFmtId="0" fontId="13" fillId="21" borderId="0" applyNumberFormat="0" applyBorder="0" applyAlignment="0" applyProtection="0"/>
    <xf numFmtId="0" fontId="52" fillId="68" borderId="0" applyNumberFormat="0" applyBorder="0" applyAlignment="0" applyProtection="0"/>
    <xf numFmtId="0" fontId="52" fillId="68" borderId="0" applyNumberFormat="0" applyBorder="0" applyAlignment="0" applyProtection="0"/>
    <xf numFmtId="0" fontId="52" fillId="68" borderId="0" applyNumberFormat="0" applyBorder="0" applyAlignment="0" applyProtection="0"/>
    <xf numFmtId="0" fontId="52" fillId="68" borderId="0" applyNumberFormat="0" applyBorder="0" applyAlignment="0" applyProtection="0"/>
    <xf numFmtId="0" fontId="52" fillId="68" borderId="0" applyNumberFormat="0" applyBorder="0" applyAlignment="0" applyProtection="0"/>
    <xf numFmtId="0" fontId="52" fillId="68" borderId="0" applyNumberFormat="0" applyBorder="0" applyAlignment="0" applyProtection="0"/>
    <xf numFmtId="0" fontId="52" fillId="68"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50" fillId="69" borderId="0" applyNumberFormat="0" applyBorder="0" applyAlignment="0" applyProtection="0"/>
    <xf numFmtId="0" fontId="50" fillId="70" borderId="0" applyNumberFormat="0" applyBorder="0" applyAlignment="0" applyProtection="0"/>
    <xf numFmtId="0" fontId="52" fillId="7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13" fillId="25"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52" fillId="72"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50" fillId="73" borderId="0" applyNumberFormat="0" applyBorder="0" applyAlignment="0" applyProtection="0"/>
    <xf numFmtId="0" fontId="50" fillId="74" borderId="0" applyNumberFormat="0" applyBorder="0" applyAlignment="0" applyProtection="0"/>
    <xf numFmtId="0" fontId="52" fillId="7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52" fillId="71" borderId="0" applyNumberFormat="0" applyBorder="0" applyAlignment="0" applyProtection="0"/>
    <xf numFmtId="0" fontId="52" fillId="71" borderId="0" applyNumberFormat="0" applyBorder="0" applyAlignment="0" applyProtection="0"/>
    <xf numFmtId="0" fontId="52" fillId="71" borderId="0" applyNumberFormat="0" applyBorder="0" applyAlignment="0" applyProtection="0"/>
    <xf numFmtId="0" fontId="52" fillId="71" borderId="0" applyNumberFormat="0" applyBorder="0" applyAlignment="0" applyProtection="0"/>
    <xf numFmtId="0" fontId="13" fillId="29" borderId="0" applyNumberFormat="0" applyBorder="0" applyAlignment="0" applyProtection="0"/>
    <xf numFmtId="0" fontId="52" fillId="71" borderId="0" applyNumberFormat="0" applyBorder="0" applyAlignment="0" applyProtection="0"/>
    <xf numFmtId="0" fontId="52" fillId="71" borderId="0" applyNumberFormat="0" applyBorder="0" applyAlignment="0" applyProtection="0"/>
    <xf numFmtId="0" fontId="52" fillId="71" borderId="0" applyNumberFormat="0" applyBorder="0" applyAlignment="0" applyProtection="0"/>
    <xf numFmtId="0" fontId="52" fillId="71" borderId="0" applyNumberFormat="0" applyBorder="0" applyAlignment="0" applyProtection="0"/>
    <xf numFmtId="0" fontId="52" fillId="71" borderId="0" applyNumberFormat="0" applyBorder="0" applyAlignment="0" applyProtection="0"/>
    <xf numFmtId="0" fontId="52" fillId="71" borderId="0" applyNumberFormat="0" applyBorder="0" applyAlignment="0" applyProtection="0"/>
    <xf numFmtId="0" fontId="52" fillId="71"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50" fillId="74" borderId="0" applyNumberFormat="0" applyBorder="0" applyAlignment="0" applyProtection="0"/>
    <xf numFmtId="0" fontId="50" fillId="75" borderId="0" applyNumberFormat="0" applyBorder="0" applyAlignment="0" applyProtection="0"/>
    <xf numFmtId="0" fontId="52" fillId="75"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52" fillId="76" borderId="0" applyNumberFormat="0" applyBorder="0" applyAlignment="0" applyProtection="0"/>
    <xf numFmtId="0" fontId="52" fillId="76" borderId="0" applyNumberFormat="0" applyBorder="0" applyAlignment="0" applyProtection="0"/>
    <xf numFmtId="0" fontId="52" fillId="76" borderId="0" applyNumberFormat="0" applyBorder="0" applyAlignment="0" applyProtection="0"/>
    <xf numFmtId="0" fontId="52" fillId="76" borderId="0" applyNumberFormat="0" applyBorder="0" applyAlignment="0" applyProtection="0"/>
    <xf numFmtId="0" fontId="13" fillId="33" borderId="0" applyNumberFormat="0" applyBorder="0" applyAlignment="0" applyProtection="0"/>
    <xf numFmtId="0" fontId="52" fillId="76" borderId="0" applyNumberFormat="0" applyBorder="0" applyAlignment="0" applyProtection="0"/>
    <xf numFmtId="0" fontId="52" fillId="76" borderId="0" applyNumberFormat="0" applyBorder="0" applyAlignment="0" applyProtection="0"/>
    <xf numFmtId="0" fontId="52" fillId="76" borderId="0" applyNumberFormat="0" applyBorder="0" applyAlignment="0" applyProtection="0"/>
    <xf numFmtId="0" fontId="52" fillId="76" borderId="0" applyNumberFormat="0" applyBorder="0" applyAlignment="0" applyProtection="0"/>
    <xf numFmtId="0" fontId="52" fillId="76" borderId="0" applyNumberFormat="0" applyBorder="0" applyAlignment="0" applyProtection="0"/>
    <xf numFmtId="0" fontId="52" fillId="76" borderId="0" applyNumberFormat="0" applyBorder="0" applyAlignment="0" applyProtection="0"/>
    <xf numFmtId="0" fontId="52" fillId="76"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50" fillId="65" borderId="0" applyNumberFormat="0" applyBorder="0" applyAlignment="0" applyProtection="0"/>
    <xf numFmtId="0" fontId="50" fillId="66" borderId="0" applyNumberFormat="0" applyBorder="0" applyAlignment="0" applyProtection="0"/>
    <xf numFmtId="0" fontId="52" fillId="66"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52" fillId="77" borderId="0" applyNumberFormat="0" applyBorder="0" applyAlignment="0" applyProtection="0"/>
    <xf numFmtId="0" fontId="52" fillId="77" borderId="0" applyNumberFormat="0" applyBorder="0" applyAlignment="0" applyProtection="0"/>
    <xf numFmtId="0" fontId="52" fillId="77" borderId="0" applyNumberFormat="0" applyBorder="0" applyAlignment="0" applyProtection="0"/>
    <xf numFmtId="0" fontId="52" fillId="77" borderId="0" applyNumberFormat="0" applyBorder="0" applyAlignment="0" applyProtection="0"/>
    <xf numFmtId="0" fontId="13" fillId="37" borderId="0" applyNumberFormat="0" applyBorder="0" applyAlignment="0" applyProtection="0"/>
    <xf numFmtId="0" fontId="52" fillId="77" borderId="0" applyNumberFormat="0" applyBorder="0" applyAlignment="0" applyProtection="0"/>
    <xf numFmtId="0" fontId="52" fillId="77" borderId="0" applyNumberFormat="0" applyBorder="0" applyAlignment="0" applyProtection="0"/>
    <xf numFmtId="0" fontId="52" fillId="77" borderId="0" applyNumberFormat="0" applyBorder="0" applyAlignment="0" applyProtection="0"/>
    <xf numFmtId="0" fontId="52" fillId="77" borderId="0" applyNumberFormat="0" applyBorder="0" applyAlignment="0" applyProtection="0"/>
    <xf numFmtId="0" fontId="52" fillId="77" borderId="0" applyNumberFormat="0" applyBorder="0" applyAlignment="0" applyProtection="0"/>
    <xf numFmtId="0" fontId="52" fillId="77" borderId="0" applyNumberFormat="0" applyBorder="0" applyAlignment="0" applyProtection="0"/>
    <xf numFmtId="0" fontId="52" fillId="7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50" fillId="78" borderId="0" applyNumberFormat="0" applyBorder="0" applyAlignment="0" applyProtection="0"/>
    <xf numFmtId="0" fontId="50" fillId="70" borderId="0" applyNumberFormat="0" applyBorder="0" applyAlignment="0" applyProtection="0"/>
    <xf numFmtId="0" fontId="52" fillId="7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52" fillId="80" borderId="0" applyNumberFormat="0" applyBorder="0" applyAlignment="0" applyProtection="0"/>
    <xf numFmtId="0" fontId="52" fillId="80" borderId="0" applyNumberFormat="0" applyBorder="0" applyAlignment="0" applyProtection="0"/>
    <xf numFmtId="0" fontId="52" fillId="80" borderId="0" applyNumberFormat="0" applyBorder="0" applyAlignment="0" applyProtection="0"/>
    <xf numFmtId="0" fontId="52" fillId="80" borderId="0" applyNumberFormat="0" applyBorder="0" applyAlignment="0" applyProtection="0"/>
    <xf numFmtId="0" fontId="13" fillId="41" borderId="0" applyNumberFormat="0" applyBorder="0" applyAlignment="0" applyProtection="0"/>
    <xf numFmtId="0" fontId="52" fillId="80" borderId="0" applyNumberFormat="0" applyBorder="0" applyAlignment="0" applyProtection="0"/>
    <xf numFmtId="0" fontId="52" fillId="80" borderId="0" applyNumberFormat="0" applyBorder="0" applyAlignment="0" applyProtection="0"/>
    <xf numFmtId="0" fontId="52" fillId="80" borderId="0" applyNumberFormat="0" applyBorder="0" applyAlignment="0" applyProtection="0"/>
    <xf numFmtId="0" fontId="52" fillId="80" borderId="0" applyNumberFormat="0" applyBorder="0" applyAlignment="0" applyProtection="0"/>
    <xf numFmtId="0" fontId="52" fillId="80" borderId="0" applyNumberFormat="0" applyBorder="0" applyAlignment="0" applyProtection="0"/>
    <xf numFmtId="0" fontId="52" fillId="80" borderId="0" applyNumberFormat="0" applyBorder="0" applyAlignment="0" applyProtection="0"/>
    <xf numFmtId="0" fontId="52" fillId="80"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36" fillId="15" borderId="0" applyNumberFormat="0" applyBorder="0" applyAlignment="0" applyProtection="0"/>
    <xf numFmtId="0" fontId="53" fillId="70" borderId="0" applyNumberFormat="0" applyBorder="0" applyAlignment="0" applyProtection="0"/>
    <xf numFmtId="0" fontId="53" fillId="70" borderId="0" applyNumberFormat="0" applyBorder="0" applyAlignment="0" applyProtection="0"/>
    <xf numFmtId="0" fontId="40" fillId="18" borderId="24"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23" fillId="19" borderId="27" applyNumberFormat="0" applyAlignment="0" applyProtection="0"/>
    <xf numFmtId="0" fontId="55" fillId="71" borderId="31" applyNumberFormat="0" applyAlignment="0" applyProtection="0"/>
    <xf numFmtId="0" fontId="55" fillId="71" borderId="31" applyNumberFormat="0" applyAlignment="0" applyProtection="0"/>
    <xf numFmtId="43" fontId="5" fillId="0" borderId="0" applyFont="0" applyFill="0" applyBorder="0" applyAlignment="0" applyProtection="0"/>
    <xf numFmtId="181" fontId="4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2" fontId="46" fillId="0" borderId="0" applyFont="0" applyFill="0" applyBorder="0" applyAlignment="0" applyProtection="0"/>
    <xf numFmtId="181" fontId="46" fillId="0" borderId="0" applyFont="0" applyFill="0" applyBorder="0" applyAlignment="0" applyProtection="0"/>
    <xf numFmtId="182" fontId="46" fillId="0" borderId="0" applyFont="0" applyFill="0" applyBorder="0" applyAlignment="0" applyProtection="0"/>
    <xf numFmtId="182" fontId="46" fillId="0" borderId="0" applyFont="0" applyFill="0" applyBorder="0" applyAlignment="0" applyProtection="0"/>
    <xf numFmtId="181" fontId="46" fillId="0" borderId="0" applyFont="0" applyFill="0" applyBorder="0" applyAlignment="0" applyProtection="0"/>
    <xf numFmtId="182" fontId="46" fillId="0" borderId="0" applyFont="0" applyFill="0" applyBorder="0" applyAlignment="0" applyProtection="0"/>
    <xf numFmtId="182" fontId="46" fillId="0" borderId="0" applyFont="0" applyFill="0" applyBorder="0" applyAlignment="0" applyProtection="0"/>
    <xf numFmtId="43" fontId="46" fillId="0" borderId="0" applyFont="0" applyFill="0" applyBorder="0" applyAlignment="0" applyProtection="0"/>
    <xf numFmtId="182" fontId="46" fillId="0" borderId="0" applyFont="0" applyFill="0" applyBorder="0" applyAlignment="0" applyProtection="0"/>
    <xf numFmtId="43" fontId="50" fillId="0" borderId="0" applyFont="0" applyFill="0" applyBorder="0" applyAlignment="0" applyProtection="0"/>
    <xf numFmtId="43" fontId="46" fillId="0" borderId="0" applyFont="0" applyFill="0" applyBorder="0" applyAlignment="0" applyProtection="0"/>
    <xf numFmtId="43" fontId="5" fillId="0" borderId="0" applyFont="0" applyFill="0" applyBorder="0" applyAlignment="0" applyProtection="0"/>
    <xf numFmtId="43" fontId="4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1" fontId="46" fillId="0" borderId="0" applyFont="0" applyFill="0" applyBorder="0" applyAlignment="0" applyProtection="0"/>
    <xf numFmtId="182" fontId="46" fillId="0" borderId="0" applyFont="0" applyFill="0" applyBorder="0" applyAlignment="0" applyProtection="0"/>
    <xf numFmtId="182"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8"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43" fontId="50" fillId="0" borderId="0" applyFont="0" applyFill="0" applyBorder="0" applyAlignment="0" applyProtection="0"/>
    <xf numFmtId="0" fontId="48" fillId="0" borderId="0" applyFont="0" applyFill="0" applyBorder="0" applyAlignment="0" applyProtection="0"/>
    <xf numFmtId="181" fontId="46" fillId="0" borderId="0" applyFont="0" applyFill="0" applyBorder="0" applyAlignment="0" applyProtection="0"/>
    <xf numFmtId="182" fontId="46" fillId="0" borderId="0" applyFont="0" applyFill="0" applyBorder="0" applyAlignment="0" applyProtection="0"/>
    <xf numFmtId="182" fontId="46"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43"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3" fontId="46"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43" fontId="5" fillId="0" borderId="0" applyFont="0" applyFill="0" applyBorder="0" applyAlignment="0" applyProtection="0"/>
    <xf numFmtId="181" fontId="4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2" fontId="46" fillId="0" borderId="0" applyFont="0" applyFill="0" applyBorder="0" applyAlignment="0" applyProtection="0"/>
    <xf numFmtId="181" fontId="46" fillId="0" borderId="0" applyFont="0" applyFill="0" applyBorder="0" applyAlignment="0" applyProtection="0"/>
    <xf numFmtId="43" fontId="48" fillId="0" borderId="0" applyFont="0" applyFill="0" applyBorder="0" applyAlignment="0" applyProtection="0"/>
    <xf numFmtId="181"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184" fontId="46"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44" fontId="46" fillId="0" borderId="0" applyFont="0" applyFill="0" applyBorder="0" applyAlignment="0" applyProtection="0"/>
    <xf numFmtId="0" fontId="56" fillId="82" borderId="0" applyNumberFormat="0" applyBorder="0" applyAlignment="0" applyProtection="0"/>
    <xf numFmtId="0" fontId="56" fillId="83" borderId="0" applyNumberFormat="0" applyBorder="0" applyAlignment="0" applyProtection="0"/>
    <xf numFmtId="0" fontId="56" fillId="84" borderId="0" applyNumberFormat="0" applyBorder="0" applyAlignment="0" applyProtection="0"/>
    <xf numFmtId="185" fontId="57" fillId="0" borderId="0" applyFont="0" applyFill="0" applyBorder="0" applyAlignment="0" applyProtection="0"/>
    <xf numFmtId="0" fontId="43"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35" fillId="14" borderId="0" applyNumberFormat="0" applyBorder="0" applyAlignment="0" applyProtection="0"/>
    <xf numFmtId="0" fontId="60" fillId="85" borderId="0" applyNumberFormat="0" applyBorder="0" applyAlignment="0" applyProtection="0"/>
    <xf numFmtId="0" fontId="60" fillId="85" borderId="0" applyNumberFormat="0" applyBorder="0" applyAlignment="0" applyProtection="0"/>
    <xf numFmtId="0" fontId="32" fillId="0" borderId="21" applyNumberFormat="0" applyFill="0" applyAlignment="0" applyProtection="0"/>
    <xf numFmtId="0" fontId="61" fillId="0" borderId="32" applyNumberFormat="0" applyFill="0" applyAlignment="0" applyProtection="0"/>
    <xf numFmtId="0" fontId="61" fillId="0" borderId="32" applyNumberFormat="0" applyFill="0" applyAlignment="0" applyProtection="0"/>
    <xf numFmtId="0" fontId="33" fillId="0" borderId="22" applyNumberFormat="0" applyFill="0" applyAlignment="0" applyProtection="0"/>
    <xf numFmtId="0" fontId="62" fillId="0" borderId="33" applyNumberFormat="0" applyFill="0" applyAlignment="0" applyProtection="0"/>
    <xf numFmtId="0" fontId="62" fillId="0" borderId="33" applyNumberFormat="0" applyFill="0" applyAlignment="0" applyProtection="0"/>
    <xf numFmtId="0" fontId="34" fillId="0" borderId="23"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3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38" fillId="17" borderId="24"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6" fontId="70" fillId="86" borderId="35" applyNumberFormat="0" applyBorder="0" applyAlignment="0"/>
    <xf numFmtId="187" fontId="71" fillId="3" borderId="0"/>
    <xf numFmtId="0" fontId="41" fillId="0" borderId="26" applyNumberFormat="0" applyFill="0" applyAlignment="0" applyProtection="0"/>
    <xf numFmtId="0" fontId="72" fillId="0" borderId="36" applyNumberFormat="0" applyFill="0" applyAlignment="0" applyProtection="0"/>
    <xf numFmtId="0" fontId="72" fillId="0" borderId="36" applyNumberFormat="0" applyFill="0" applyAlignment="0" applyProtection="0"/>
    <xf numFmtId="0" fontId="37" fillId="16"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8" fillId="0" borderId="0"/>
    <xf numFmtId="0" fontId="46" fillId="0" borderId="0" applyFont="0" applyFill="0" applyBorder="0" applyAlignment="0" applyProtection="0"/>
    <xf numFmtId="0" fontId="4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46" fillId="0" borderId="0"/>
    <xf numFmtId="0" fontId="46" fillId="0" borderId="0"/>
    <xf numFmtId="0" fontId="5" fillId="0" borderId="0"/>
    <xf numFmtId="0" fontId="5" fillId="0" borderId="0"/>
    <xf numFmtId="0" fontId="5" fillId="0" borderId="0"/>
    <xf numFmtId="0" fontId="5"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applyFont="0" applyFill="0" applyBorder="0" applyAlignment="0" applyProtection="0"/>
    <xf numFmtId="0" fontId="48" fillId="0" borderId="0" applyFont="0" applyFill="0" applyBorder="0" applyAlignment="0" applyProtection="0"/>
    <xf numFmtId="0" fontId="46" fillId="0" borderId="0"/>
    <xf numFmtId="0" fontId="4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8" fillId="0" borderId="0">
      <alignment vertical="top"/>
    </xf>
    <xf numFmtId="0" fontId="5" fillId="0" borderId="0"/>
    <xf numFmtId="0"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74" fillId="0" borderId="0"/>
    <xf numFmtId="0" fontId="5" fillId="0" borderId="0"/>
    <xf numFmtId="0" fontId="5" fillId="0" borderId="0"/>
    <xf numFmtId="0" fontId="5" fillId="0" borderId="0"/>
    <xf numFmtId="0" fontId="5" fillId="0" borderId="0"/>
    <xf numFmtId="0" fontId="5"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46" fillId="0" borderId="0"/>
    <xf numFmtId="0" fontId="5" fillId="0" borderId="0"/>
    <xf numFmtId="0" fontId="5" fillId="0" borderId="0"/>
    <xf numFmtId="0" fontId="5" fillId="0" borderId="0"/>
    <xf numFmtId="0" fontId="5" fillId="0" borderId="0"/>
    <xf numFmtId="0"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46" fillId="0" borderId="0" applyFont="0" applyFill="0" applyBorder="0" applyAlignment="0" applyProtection="0"/>
    <xf numFmtId="0" fontId="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44" fillId="0" borderId="0"/>
    <xf numFmtId="0" fontId="44" fillId="0" borderId="0"/>
    <xf numFmtId="0" fontId="5" fillId="0" borderId="0"/>
    <xf numFmtId="0" fontId="5" fillId="0" borderId="0"/>
    <xf numFmtId="0" fontId="5" fillId="0" borderId="0"/>
    <xf numFmtId="0" fontId="46" fillId="0" borderId="0" applyFont="0" applyFill="0" applyBorder="0" applyAlignment="0" applyProtection="0"/>
    <xf numFmtId="0" fontId="5" fillId="0" borderId="0"/>
    <xf numFmtId="0" fontId="5"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5" fillId="0" borderId="0"/>
    <xf numFmtId="0" fontId="44" fillId="0" borderId="0"/>
    <xf numFmtId="0" fontId="5" fillId="0" borderId="0"/>
    <xf numFmtId="0" fontId="46" fillId="0" borderId="0"/>
    <xf numFmtId="0" fontId="5" fillId="0" borderId="0"/>
    <xf numFmtId="0" fontId="46" fillId="0" borderId="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46" fillId="78" borderId="37"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46" fillId="78" borderId="37"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39" fillId="18" borderId="25"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0" fontId="75" fillId="81" borderId="38" applyNumberFormat="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5" fillId="0" borderId="0" applyFont="0" applyFill="0" applyBorder="0" applyAlignment="0" applyProtection="0"/>
    <xf numFmtId="9" fontId="48" fillId="0" borderId="0" applyFont="0" applyFill="0" applyBorder="0" applyAlignment="0" applyProtection="0"/>
    <xf numFmtId="9" fontId="46" fillId="0" borderId="0" applyFont="0" applyFill="0" applyBorder="0" applyAlignment="0" applyProtection="0"/>
    <xf numFmtId="9" fontId="48" fillId="0" borderId="0" applyFont="0" applyFill="0" applyBorder="0" applyAlignment="0" applyProtection="0"/>
    <xf numFmtId="9" fontId="76"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46" fillId="0" borderId="0" applyFont="0" applyFill="0" applyBorder="0" applyAlignment="0" applyProtection="0"/>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7"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8" fillId="87" borderId="39" applyNumberFormat="0" applyProtection="0">
      <alignment vertical="center"/>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4" fontId="77" fillId="87" borderId="39" applyNumberFormat="0" applyProtection="0">
      <alignment horizontal="left" vertical="center"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0" fontId="77" fillId="87" borderId="39" applyNumberFormat="0" applyProtection="0">
      <alignment horizontal="left" vertical="top" indent="1"/>
    </xf>
    <xf numFmtId="4" fontId="77" fillId="45" borderId="0" applyNumberFormat="0" applyProtection="0">
      <alignment horizontal="left" vertical="center" indent="1"/>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8"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47"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88"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0"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64"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89"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57"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90"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49" fillId="58" borderId="39" applyNumberFormat="0" applyProtection="0">
      <alignment horizontal="right" vertical="center"/>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77" fillId="91" borderId="40" applyNumberFormat="0" applyProtection="0">
      <alignment horizontal="left" vertical="center" indent="1"/>
    </xf>
    <xf numFmtId="4" fontId="49" fillId="92" borderId="0" applyNumberFormat="0" applyProtection="0">
      <alignment horizontal="left" vertical="center" indent="1"/>
    </xf>
    <xf numFmtId="4" fontId="49" fillId="92" borderId="0" applyNumberFormat="0" applyProtection="0">
      <alignment horizontal="left" vertical="center" indent="1"/>
    </xf>
    <xf numFmtId="4" fontId="79" fillId="56" borderId="0" applyNumberFormat="0" applyProtection="0">
      <alignment horizontal="left" vertical="center" indent="1"/>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45" borderId="39" applyNumberFormat="0" applyProtection="0">
      <alignment horizontal="right" vertical="center"/>
    </xf>
    <xf numFmtId="4" fontId="49" fillId="92" borderId="0" applyNumberFormat="0" applyProtection="0">
      <alignment horizontal="left" vertical="center" indent="1"/>
    </xf>
    <xf numFmtId="4" fontId="49" fillId="92" borderId="0" applyNumberFormat="0" applyProtection="0">
      <alignment horizontal="left" vertical="center" indent="1"/>
    </xf>
    <xf numFmtId="4" fontId="49" fillId="45" borderId="0" applyNumberFormat="0" applyProtection="0">
      <alignment horizontal="left" vertical="center" indent="1"/>
    </xf>
    <xf numFmtId="4" fontId="49" fillId="45" borderId="0"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56" borderId="39" applyNumberFormat="0" applyProtection="0">
      <alignment horizontal="left" vertical="top"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center"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45" borderId="39" applyNumberFormat="0" applyProtection="0">
      <alignment horizontal="left" vertical="top"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center"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53" borderId="39" applyNumberFormat="0" applyProtection="0">
      <alignment horizontal="left" vertical="top"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center"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92" borderId="39" applyNumberFormat="0" applyProtection="0">
      <alignment horizontal="left" vertical="top" indent="1"/>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46" fillId="51" borderId="1" applyNumberFormat="0">
      <protection locked="0"/>
    </xf>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0" fontId="80" fillId="56" borderId="41" applyBorder="0"/>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49"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81" fillId="49" borderId="39" applyNumberFormat="0" applyProtection="0">
      <alignment vertical="center"/>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4" fontId="49" fillId="49" borderId="39" applyNumberFormat="0" applyProtection="0">
      <alignment horizontal="left" vertical="center"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0" fontId="49" fillId="49" borderId="39" applyNumberFormat="0" applyProtection="0">
      <alignment horizontal="left" vertical="top" indent="1"/>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49"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81" fillId="92" borderId="39" applyNumberFormat="0" applyProtection="0">
      <alignment horizontal="right" vertical="center"/>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4" fontId="49" fillId="45" borderId="39" applyNumberFormat="0" applyProtection="0">
      <alignment horizontal="left" vertical="center"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0" fontId="49" fillId="45" borderId="39" applyNumberFormat="0" applyProtection="0">
      <alignment horizontal="left" vertical="top" indent="1"/>
    </xf>
    <xf numFmtId="4" fontId="82" fillId="93" borderId="0" applyNumberFormat="0" applyProtection="0">
      <alignment horizontal="left" vertical="center" indent="1"/>
    </xf>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0" fontId="83" fillId="94" borderId="1"/>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4" fontId="84" fillId="92" borderId="39" applyNumberFormat="0" applyProtection="0">
      <alignment horizontal="right" vertical="center"/>
    </xf>
    <xf numFmtId="0" fontId="85" fillId="0" borderId="0" applyNumberForma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31" fillId="0" borderId="0" applyNumberFormat="0" applyFill="0" applyBorder="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6" fillId="0" borderId="29"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56" fillId="0" borderId="42" applyNumberFormat="0" applyFill="0" applyAlignment="0" applyProtection="0"/>
    <xf numFmtId="0" fontId="42"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46" fillId="0" borderId="0"/>
    <xf numFmtId="0" fontId="52" fillId="68" borderId="0" applyNumberFormat="0" applyBorder="0" applyAlignment="0" applyProtection="0"/>
    <xf numFmtId="0" fontId="52" fillId="72" borderId="0" applyNumberFormat="0" applyBorder="0" applyAlignment="0" applyProtection="0"/>
    <xf numFmtId="0" fontId="52" fillId="71" borderId="0" applyNumberFormat="0" applyBorder="0" applyAlignment="0" applyProtection="0"/>
    <xf numFmtId="0" fontId="52" fillId="76" borderId="0" applyNumberFormat="0" applyBorder="0" applyAlignment="0" applyProtection="0"/>
    <xf numFmtId="0" fontId="52" fillId="77" borderId="0" applyNumberFormat="0" applyBorder="0" applyAlignment="0" applyProtection="0"/>
    <xf numFmtId="0" fontId="52" fillId="80" borderId="0" applyNumberFormat="0" applyBorder="0" applyAlignment="0" applyProtection="0"/>
    <xf numFmtId="0" fontId="46" fillId="0" borderId="0"/>
    <xf numFmtId="0" fontId="46" fillId="0" borderId="0"/>
    <xf numFmtId="0" fontId="31" fillId="0" borderId="0" applyNumberFormat="0" applyFill="0" applyBorder="0" applyAlignment="0" applyProtection="0"/>
    <xf numFmtId="0" fontId="32" fillId="0" borderId="21" applyNumberFormat="0" applyFill="0" applyAlignment="0" applyProtection="0"/>
    <xf numFmtId="0" fontId="33" fillId="0" borderId="22" applyNumberFormat="0" applyFill="0" applyAlignment="0" applyProtection="0"/>
    <xf numFmtId="0" fontId="34" fillId="0" borderId="23" applyNumberFormat="0" applyFill="0" applyAlignment="0" applyProtection="0"/>
    <xf numFmtId="0" fontId="34" fillId="0" borderId="0" applyNumberFormat="0" applyFill="0" applyBorder="0" applyAlignment="0" applyProtection="0"/>
    <xf numFmtId="0" fontId="35" fillId="14" borderId="0" applyNumberFormat="0" applyBorder="0" applyAlignment="0" applyProtection="0"/>
    <xf numFmtId="0" fontId="36" fillId="15" borderId="0" applyNumberFormat="0" applyBorder="0" applyAlignment="0" applyProtection="0"/>
    <xf numFmtId="0" fontId="37" fillId="16" borderId="0" applyNumberFormat="0" applyBorder="0" applyAlignment="0" applyProtection="0"/>
    <xf numFmtId="0" fontId="38" fillId="17" borderId="24" applyNumberFormat="0" applyAlignment="0" applyProtection="0"/>
    <xf numFmtId="0" fontId="39" fillId="18" borderId="25" applyNumberFormat="0" applyAlignment="0" applyProtection="0"/>
    <xf numFmtId="0" fontId="40" fillId="18" borderId="24" applyNumberFormat="0" applyAlignment="0" applyProtection="0"/>
    <xf numFmtId="0" fontId="41" fillId="0" borderId="26" applyNumberFormat="0" applyFill="0" applyAlignment="0" applyProtection="0"/>
    <xf numFmtId="0" fontId="23" fillId="19" borderId="27" applyNumberFormat="0" applyAlignment="0" applyProtection="0"/>
    <xf numFmtId="0" fontId="42" fillId="0" borderId="0" applyNumberFormat="0" applyFill="0" applyBorder="0" applyAlignment="0" applyProtection="0"/>
    <xf numFmtId="0" fontId="5" fillId="20" borderId="28" applyNumberFormat="0" applyFont="0" applyAlignment="0" applyProtection="0"/>
    <xf numFmtId="0" fontId="43" fillId="0" borderId="0" applyNumberFormat="0" applyFill="0" applyBorder="0" applyAlignment="0" applyProtection="0"/>
    <xf numFmtId="0" fontId="6" fillId="0" borderId="29" applyNumberFormat="0" applyFill="0" applyAlignment="0" applyProtection="0"/>
    <xf numFmtId="0" fontId="13"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13" fillId="44" borderId="0" applyNumberFormat="0" applyBorder="0" applyAlignment="0" applyProtection="0"/>
    <xf numFmtId="0" fontId="46" fillId="0" borderId="0"/>
    <xf numFmtId="0" fontId="50" fillId="46"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52" borderId="0" applyNumberFormat="0" applyBorder="0" applyAlignment="0" applyProtection="0"/>
    <xf numFmtId="0" fontId="50" fillId="54" borderId="0" applyNumberFormat="0" applyBorder="0" applyAlignment="0" applyProtection="0"/>
    <xf numFmtId="0" fontId="50" fillId="55" borderId="0" applyNumberFormat="0" applyBorder="0" applyAlignment="0" applyProtection="0"/>
    <xf numFmtId="0" fontId="50" fillId="53" borderId="0" applyNumberFormat="0" applyBorder="0" applyAlignment="0" applyProtection="0"/>
    <xf numFmtId="0" fontId="50" fillId="47" borderId="0" applyNumberFormat="0" applyBorder="0" applyAlignment="0" applyProtection="0"/>
    <xf numFmtId="0" fontId="50" fillId="58" borderId="0" applyNumberFormat="0" applyBorder="0" applyAlignment="0" applyProtection="0"/>
    <xf numFmtId="0" fontId="50" fillId="52" borderId="0" applyNumberFormat="0" applyBorder="0" applyAlignment="0" applyProtection="0"/>
    <xf numFmtId="0" fontId="50" fillId="53" borderId="0" applyNumberFormat="0" applyBorder="0" applyAlignment="0" applyProtection="0"/>
    <xf numFmtId="0" fontId="50" fillId="60" borderId="0" applyNumberFormat="0" applyBorder="0" applyAlignment="0" applyProtection="0"/>
    <xf numFmtId="0" fontId="52" fillId="61" borderId="0" applyNumberFormat="0" applyBorder="0" applyAlignment="0" applyProtection="0"/>
    <xf numFmtId="0" fontId="52" fillId="47" borderId="0" applyNumberFormat="0" applyBorder="0" applyAlignment="0" applyProtection="0"/>
    <xf numFmtId="0" fontId="52" fillId="58" borderId="0" applyNumberFormat="0" applyBorder="0" applyAlignment="0" applyProtection="0"/>
    <xf numFmtId="0" fontId="13" fillId="32" borderId="0" applyNumberFormat="0" applyBorder="0" applyAlignment="0" applyProtection="0"/>
    <xf numFmtId="0" fontId="52" fillId="62" borderId="0" applyNumberFormat="0" applyBorder="0" applyAlignment="0" applyProtection="0"/>
    <xf numFmtId="0" fontId="13" fillId="36" borderId="0" applyNumberFormat="0" applyBorder="0" applyAlignment="0" applyProtection="0"/>
    <xf numFmtId="0" fontId="52" fillId="63" borderId="0" applyNumberFormat="0" applyBorder="0" applyAlignment="0" applyProtection="0"/>
    <xf numFmtId="0" fontId="52" fillId="64" borderId="0" applyNumberFormat="0" applyBorder="0" applyAlignment="0" applyProtection="0"/>
    <xf numFmtId="0" fontId="13" fillId="44"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62" borderId="0" applyNumberFormat="0" applyBorder="0" applyAlignment="0" applyProtection="0"/>
    <xf numFmtId="0" fontId="52" fillId="62" borderId="0" applyNumberFormat="0" applyBorder="0" applyAlignment="0" applyProtection="0"/>
    <xf numFmtId="0" fontId="52" fillId="63" borderId="0" applyNumberFormat="0" applyBorder="0" applyAlignment="0" applyProtection="0"/>
    <xf numFmtId="0" fontId="52" fillId="63"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98" fillId="48" borderId="0" applyNumberFormat="0" applyBorder="0" applyAlignment="0" applyProtection="0"/>
    <xf numFmtId="0" fontId="100" fillId="59" borderId="30" applyNumberFormat="0" applyAlignment="0" applyProtection="0"/>
    <xf numFmtId="0" fontId="55" fillId="98" borderId="31" applyNumberFormat="0" applyAlignment="0" applyProtection="0"/>
    <xf numFmtId="43" fontId="46" fillId="0" borderId="0" applyFont="0" applyFill="0" applyBorder="0" applyAlignment="0" applyProtection="0"/>
    <xf numFmtId="43" fontId="5" fillId="0" borderId="0" applyFont="0" applyFill="0" applyBorder="0" applyAlignment="0" applyProtection="0"/>
    <xf numFmtId="0" fontId="59" fillId="0" borderId="0" applyNumberFormat="0" applyFill="0" applyBorder="0" applyAlignment="0" applyProtection="0"/>
    <xf numFmtId="0" fontId="60" fillId="50" borderId="0" applyNumberFormat="0" applyBorder="0" applyAlignment="0" applyProtection="0"/>
    <xf numFmtId="0" fontId="95" fillId="0" borderId="53" applyNumberFormat="0" applyFill="0" applyAlignment="0" applyProtection="0"/>
    <xf numFmtId="0" fontId="96" fillId="0" borderId="33" applyNumberFormat="0" applyFill="0" applyAlignment="0" applyProtection="0"/>
    <xf numFmtId="0" fontId="97" fillId="0" borderId="54" applyNumberFormat="0" applyFill="0" applyAlignment="0" applyProtection="0"/>
    <xf numFmtId="0" fontId="97" fillId="0" borderId="0" applyNumberFormat="0" applyFill="0" applyBorder="0" applyAlignment="0" applyProtection="0"/>
    <xf numFmtId="0" fontId="102" fillId="0" borderId="0" applyNumberFormat="0" applyFill="0" applyBorder="0" applyAlignment="0" applyProtection="0">
      <alignment vertical="top"/>
      <protection locked="0"/>
    </xf>
    <xf numFmtId="0" fontId="99" fillId="55" borderId="30" applyNumberFormat="0" applyAlignment="0" applyProtection="0"/>
    <xf numFmtId="0" fontId="101" fillId="0" borderId="55" applyNumberFormat="0" applyFill="0" applyAlignment="0" applyProtection="0"/>
    <xf numFmtId="0" fontId="73" fillId="87" borderId="0" applyNumberFormat="0" applyBorder="0" applyAlignment="0" applyProtection="0"/>
    <xf numFmtId="0" fontId="103" fillId="0" borderId="0"/>
    <xf numFmtId="0" fontId="50" fillId="49" borderId="37" applyNumberFormat="0" applyFont="0" applyAlignment="0" applyProtection="0"/>
    <xf numFmtId="0" fontId="75" fillId="59" borderId="38" applyNumberFormat="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 fontId="83" fillId="63" borderId="56" applyNumberFormat="0" applyProtection="0">
      <alignment horizontal="left" vertical="center" indent="1"/>
    </xf>
    <xf numFmtId="0" fontId="46" fillId="0" borderId="0"/>
    <xf numFmtId="0" fontId="46" fillId="0" borderId="0"/>
    <xf numFmtId="0" fontId="46" fillId="0" borderId="0"/>
    <xf numFmtId="0" fontId="86" fillId="0" borderId="0" applyNumberFormat="0" applyFill="0" applyBorder="0" applyAlignment="0" applyProtection="0"/>
    <xf numFmtId="0" fontId="56" fillId="0" borderId="57" applyNumberFormat="0" applyFill="0" applyAlignment="0" applyProtection="0"/>
    <xf numFmtId="0" fontId="46" fillId="0" borderId="0"/>
    <xf numFmtId="0" fontId="87" fillId="0" borderId="0" applyNumberForma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5" fillId="0" borderId="0"/>
    <xf numFmtId="0" fontId="52" fillId="68" borderId="0" applyNumberFormat="0" applyBorder="0" applyAlignment="0" applyProtection="0"/>
    <xf numFmtId="0" fontId="52" fillId="71" borderId="0" applyNumberFormat="0" applyBorder="0" applyAlignment="0" applyProtection="0"/>
    <xf numFmtId="0" fontId="52" fillId="72" borderId="0" applyNumberFormat="0" applyBorder="0" applyAlignment="0" applyProtection="0"/>
    <xf numFmtId="0" fontId="52" fillId="71" borderId="0" applyNumberFormat="0" applyBorder="0" applyAlignment="0" applyProtection="0"/>
    <xf numFmtId="0" fontId="52" fillId="76" borderId="0" applyNumberFormat="0" applyBorder="0" applyAlignment="0" applyProtection="0"/>
    <xf numFmtId="0" fontId="52" fillId="76" borderId="0" applyNumberFormat="0" applyBorder="0" applyAlignment="0" applyProtection="0"/>
    <xf numFmtId="0" fontId="52" fillId="77" borderId="0" applyNumberFormat="0" applyBorder="0" applyAlignment="0" applyProtection="0"/>
    <xf numFmtId="0" fontId="52" fillId="77" borderId="0" applyNumberFormat="0" applyBorder="0" applyAlignment="0" applyProtection="0"/>
    <xf numFmtId="0" fontId="52" fillId="68" borderId="0" applyNumberFormat="0" applyBorder="0" applyAlignment="0" applyProtection="0"/>
    <xf numFmtId="0" fontId="52" fillId="80" borderId="0" applyNumberFormat="0" applyBorder="0" applyAlignment="0" applyProtection="0"/>
    <xf numFmtId="0" fontId="52" fillId="72" borderId="0" applyNumberFormat="0" applyBorder="0" applyAlignment="0" applyProtection="0"/>
    <xf numFmtId="0" fontId="52" fillId="80" borderId="0" applyNumberFormat="0" applyBorder="0" applyAlignment="0" applyProtection="0"/>
    <xf numFmtId="0" fontId="52" fillId="71" borderId="0" applyNumberFormat="0" applyBorder="0" applyAlignment="0" applyProtection="0"/>
    <xf numFmtId="0" fontId="52" fillId="76" borderId="0" applyNumberFormat="0" applyBorder="0" applyAlignment="0" applyProtection="0"/>
    <xf numFmtId="0" fontId="52" fillId="77" borderId="0" applyNumberFormat="0" applyBorder="0" applyAlignment="0" applyProtection="0"/>
    <xf numFmtId="0" fontId="52" fillId="80" borderId="0" applyNumberFormat="0" applyBorder="0" applyAlignment="0" applyProtection="0"/>
    <xf numFmtId="182" fontId="105" fillId="0" borderId="0" applyFont="0" applyFill="0" applyBorder="0" applyAlignment="0" applyProtection="0"/>
    <xf numFmtId="0" fontId="52" fillId="80" borderId="0" applyNumberFormat="0" applyBorder="0" applyAlignment="0" applyProtection="0"/>
    <xf numFmtId="0" fontId="52" fillId="80" borderId="0" applyNumberFormat="0" applyBorder="0" applyAlignment="0" applyProtection="0"/>
    <xf numFmtId="0" fontId="52" fillId="77" borderId="0" applyNumberFormat="0" applyBorder="0" applyAlignment="0" applyProtection="0"/>
    <xf numFmtId="0" fontId="105" fillId="78" borderId="37" applyNumberFormat="0" applyFont="0" applyAlignment="0" applyProtection="0"/>
    <xf numFmtId="0" fontId="52" fillId="77" borderId="0" applyNumberFormat="0" applyBorder="0" applyAlignment="0" applyProtection="0"/>
    <xf numFmtId="0" fontId="52" fillId="76" borderId="0" applyNumberFormat="0" applyBorder="0" applyAlignment="0" applyProtection="0"/>
    <xf numFmtId="0" fontId="52" fillId="76" borderId="0" applyNumberFormat="0" applyBorder="0" applyAlignment="0" applyProtection="0"/>
    <xf numFmtId="0" fontId="52" fillId="71" borderId="0" applyNumberFormat="0" applyBorder="0" applyAlignment="0" applyProtection="0"/>
    <xf numFmtId="0" fontId="52" fillId="72" borderId="0" applyNumberFormat="0" applyBorder="0" applyAlignment="0" applyProtection="0"/>
    <xf numFmtId="0" fontId="52" fillId="71" borderId="0" applyNumberFormat="0" applyBorder="0" applyAlignment="0" applyProtection="0"/>
    <xf numFmtId="0" fontId="52" fillId="68" borderId="0" applyNumberFormat="0" applyBorder="0" applyAlignment="0" applyProtection="0"/>
    <xf numFmtId="0" fontId="52" fillId="72" borderId="0" applyNumberFormat="0" applyBorder="0" applyAlignment="0" applyProtection="0"/>
    <xf numFmtId="0" fontId="105" fillId="56" borderId="39" applyNumberFormat="0" applyProtection="0">
      <alignment horizontal="left" vertical="center" indent="1"/>
    </xf>
    <xf numFmtId="0" fontId="105" fillId="56" borderId="39" applyNumberFormat="0" applyProtection="0">
      <alignment horizontal="left" vertical="top" indent="1"/>
    </xf>
    <xf numFmtId="0" fontId="105" fillId="45" borderId="39" applyNumberFormat="0" applyProtection="0">
      <alignment horizontal="left" vertical="center" indent="1"/>
    </xf>
    <xf numFmtId="0" fontId="105" fillId="45" borderId="39" applyNumberFormat="0" applyProtection="0">
      <alignment horizontal="left" vertical="top" indent="1"/>
    </xf>
    <xf numFmtId="0" fontId="105" fillId="53" borderId="39" applyNumberFormat="0" applyProtection="0">
      <alignment horizontal="left" vertical="center" indent="1"/>
    </xf>
    <xf numFmtId="0" fontId="105" fillId="53" borderId="39" applyNumberFormat="0" applyProtection="0">
      <alignment horizontal="left" vertical="top" indent="1"/>
    </xf>
    <xf numFmtId="0" fontId="105" fillId="92" borderId="39" applyNumberFormat="0" applyProtection="0">
      <alignment horizontal="left" vertical="center" indent="1"/>
    </xf>
    <xf numFmtId="0" fontId="105" fillId="92" borderId="39" applyNumberFormat="0" applyProtection="0">
      <alignment horizontal="left" vertical="top" indent="1"/>
    </xf>
    <xf numFmtId="0" fontId="105" fillId="51" borderId="1" applyNumberFormat="0">
      <protection locked="0"/>
    </xf>
    <xf numFmtId="0" fontId="52" fillId="68" borderId="0" applyNumberFormat="0" applyBorder="0" applyAlignment="0" applyProtection="0"/>
    <xf numFmtId="0" fontId="105" fillId="0" borderId="0"/>
    <xf numFmtId="0" fontId="52" fillId="72" borderId="0" applyNumberFormat="0" applyBorder="0" applyAlignment="0" applyProtection="0"/>
    <xf numFmtId="0" fontId="52" fillId="68" borderId="0" applyNumberFormat="0" applyBorder="0" applyAlignment="0" applyProtection="0"/>
    <xf numFmtId="0" fontId="105" fillId="0" borderId="0"/>
    <xf numFmtId="0" fontId="105" fillId="0" borderId="0"/>
    <xf numFmtId="0" fontId="105" fillId="0" borderId="0"/>
    <xf numFmtId="0" fontId="107" fillId="0" borderId="0"/>
    <xf numFmtId="0" fontId="52" fillId="68" borderId="0" applyNumberFormat="0" applyBorder="0" applyAlignment="0" applyProtection="0"/>
    <xf numFmtId="0" fontId="52" fillId="72" borderId="0" applyNumberFormat="0" applyBorder="0" applyAlignment="0" applyProtection="0"/>
    <xf numFmtId="0" fontId="52" fillId="71" borderId="0" applyNumberFormat="0" applyBorder="0" applyAlignment="0" applyProtection="0"/>
    <xf numFmtId="0" fontId="52" fillId="76" borderId="0" applyNumberFormat="0" applyBorder="0" applyAlignment="0" applyProtection="0"/>
    <xf numFmtId="0" fontId="52" fillId="77" borderId="0" applyNumberFormat="0" applyBorder="0" applyAlignment="0" applyProtection="0"/>
    <xf numFmtId="0" fontId="52" fillId="68" borderId="0" applyNumberFormat="0" applyBorder="0" applyAlignment="0" applyProtection="0"/>
    <xf numFmtId="0" fontId="52" fillId="72" borderId="0" applyNumberFormat="0" applyBorder="0" applyAlignment="0" applyProtection="0"/>
    <xf numFmtId="0" fontId="52" fillId="80" borderId="0" applyNumberFormat="0" applyBorder="0" applyAlignment="0" applyProtection="0"/>
    <xf numFmtId="0" fontId="52" fillId="71" borderId="0" applyNumberFormat="0" applyBorder="0" applyAlignment="0" applyProtection="0"/>
    <xf numFmtId="0" fontId="52" fillId="76" borderId="0" applyNumberFormat="0" applyBorder="0" applyAlignment="0" applyProtection="0"/>
    <xf numFmtId="0" fontId="52" fillId="77" borderId="0" applyNumberFormat="0" applyBorder="0" applyAlignment="0" applyProtection="0"/>
    <xf numFmtId="0" fontId="52" fillId="80" borderId="0" applyNumberFormat="0" applyBorder="0" applyAlignment="0" applyProtection="0"/>
    <xf numFmtId="182" fontId="107" fillId="0" borderId="0" applyFont="0" applyFill="0" applyBorder="0" applyAlignment="0" applyProtection="0"/>
    <xf numFmtId="0" fontId="52" fillId="80" borderId="0" applyNumberFormat="0" applyBorder="0" applyAlignment="0" applyProtection="0"/>
    <xf numFmtId="0" fontId="52" fillId="80" borderId="0" applyNumberFormat="0" applyBorder="0" applyAlignment="0" applyProtection="0"/>
    <xf numFmtId="0" fontId="52" fillId="77" borderId="0" applyNumberFormat="0" applyBorder="0" applyAlignment="0" applyProtection="0"/>
    <xf numFmtId="0" fontId="107" fillId="78" borderId="37" applyNumberFormat="0" applyFont="0" applyAlignment="0" applyProtection="0"/>
    <xf numFmtId="0" fontId="52" fillId="77" borderId="0" applyNumberFormat="0" applyBorder="0" applyAlignment="0" applyProtection="0"/>
    <xf numFmtId="0" fontId="52" fillId="76" borderId="0" applyNumberFormat="0" applyBorder="0" applyAlignment="0" applyProtection="0"/>
    <xf numFmtId="0" fontId="52" fillId="76" borderId="0" applyNumberFormat="0" applyBorder="0" applyAlignment="0" applyProtection="0"/>
    <xf numFmtId="0" fontId="52" fillId="71" borderId="0" applyNumberFormat="0" applyBorder="0" applyAlignment="0" applyProtection="0"/>
    <xf numFmtId="0" fontId="52" fillId="72" borderId="0" applyNumberFormat="0" applyBorder="0" applyAlignment="0" applyProtection="0"/>
    <xf numFmtId="0" fontId="52" fillId="71" borderId="0" applyNumberFormat="0" applyBorder="0" applyAlignment="0" applyProtection="0"/>
    <xf numFmtId="0" fontId="52" fillId="68" borderId="0" applyNumberFormat="0" applyBorder="0" applyAlignment="0" applyProtection="0"/>
    <xf numFmtId="0" fontId="52" fillId="72" borderId="0" applyNumberFormat="0" applyBorder="0" applyAlignment="0" applyProtection="0"/>
    <xf numFmtId="0" fontId="107" fillId="56" borderId="39" applyNumberFormat="0" applyProtection="0">
      <alignment horizontal="left" vertical="center" indent="1"/>
    </xf>
    <xf numFmtId="0" fontId="107" fillId="56" borderId="39" applyNumberFormat="0" applyProtection="0">
      <alignment horizontal="left" vertical="top" indent="1"/>
    </xf>
    <xf numFmtId="0" fontId="107" fillId="45" borderId="39" applyNumberFormat="0" applyProtection="0">
      <alignment horizontal="left" vertical="center" indent="1"/>
    </xf>
    <xf numFmtId="0" fontId="107" fillId="45" borderId="39" applyNumberFormat="0" applyProtection="0">
      <alignment horizontal="left" vertical="top" indent="1"/>
    </xf>
    <xf numFmtId="0" fontId="107" fillId="53" borderId="39" applyNumberFormat="0" applyProtection="0">
      <alignment horizontal="left" vertical="center" indent="1"/>
    </xf>
    <xf numFmtId="0" fontId="107" fillId="53" borderId="39" applyNumberFormat="0" applyProtection="0">
      <alignment horizontal="left" vertical="top" indent="1"/>
    </xf>
    <xf numFmtId="0" fontId="107" fillId="92" borderId="39" applyNumberFormat="0" applyProtection="0">
      <alignment horizontal="left" vertical="center" indent="1"/>
    </xf>
    <xf numFmtId="0" fontId="107" fillId="92" borderId="39" applyNumberFormat="0" applyProtection="0">
      <alignment horizontal="left" vertical="top" indent="1"/>
    </xf>
    <xf numFmtId="0" fontId="107" fillId="51" borderId="1" applyNumberFormat="0">
      <protection locked="0"/>
    </xf>
    <xf numFmtId="0" fontId="52" fillId="68" borderId="0" applyNumberFormat="0" applyBorder="0" applyAlignment="0" applyProtection="0"/>
    <xf numFmtId="0" fontId="107" fillId="0" borderId="0"/>
    <xf numFmtId="0" fontId="107" fillId="0" borderId="0"/>
    <xf numFmtId="0" fontId="107" fillId="0" borderId="0"/>
    <xf numFmtId="0" fontId="107" fillId="0" borderId="0"/>
    <xf numFmtId="0" fontId="46" fillId="0" borderId="0"/>
    <xf numFmtId="0" fontId="52" fillId="68" borderId="0" applyNumberFormat="0" applyBorder="0" applyAlignment="0" applyProtection="0"/>
    <xf numFmtId="0" fontId="52" fillId="72" borderId="0" applyNumberFormat="0" applyBorder="0" applyAlignment="0" applyProtection="0"/>
    <xf numFmtId="0" fontId="52" fillId="68" borderId="0" applyNumberFormat="0" applyBorder="0" applyAlignment="0" applyProtection="0"/>
    <xf numFmtId="0" fontId="52" fillId="71" borderId="0" applyNumberFormat="0" applyBorder="0" applyAlignment="0" applyProtection="0"/>
    <xf numFmtId="0" fontId="52" fillId="72" borderId="0" applyNumberFormat="0" applyBorder="0" applyAlignment="0" applyProtection="0"/>
    <xf numFmtId="0" fontId="52" fillId="71" borderId="0" applyNumberFormat="0" applyBorder="0" applyAlignment="0" applyProtection="0"/>
    <xf numFmtId="0" fontId="52" fillId="76" borderId="0" applyNumberFormat="0" applyBorder="0" applyAlignment="0" applyProtection="0"/>
    <xf numFmtId="0" fontId="52" fillId="76" borderId="0" applyNumberFormat="0" applyBorder="0" applyAlignment="0" applyProtection="0"/>
    <xf numFmtId="0" fontId="52" fillId="77" borderId="0" applyNumberFormat="0" applyBorder="0" applyAlignment="0" applyProtection="0"/>
    <xf numFmtId="0" fontId="52" fillId="77" borderId="0" applyNumberFormat="0" applyBorder="0" applyAlignment="0" applyProtection="0"/>
    <xf numFmtId="0" fontId="52" fillId="80" borderId="0" applyNumberFormat="0" applyBorder="0" applyAlignment="0" applyProtection="0"/>
    <xf numFmtId="0" fontId="52" fillId="80" borderId="0" applyNumberFormat="0" applyBorder="0" applyAlignment="0" applyProtection="0"/>
    <xf numFmtId="0" fontId="52" fillId="80" borderId="0" applyNumberFormat="0" applyBorder="0" applyAlignment="0" applyProtection="0"/>
    <xf numFmtId="0" fontId="52" fillId="77" borderId="0" applyNumberFormat="0" applyBorder="0" applyAlignment="0" applyProtection="0"/>
    <xf numFmtId="0" fontId="52" fillId="76" borderId="0" applyNumberFormat="0" applyBorder="0" applyAlignment="0" applyProtection="0"/>
    <xf numFmtId="0" fontId="52" fillId="71" borderId="0" applyNumberFormat="0" applyBorder="0" applyAlignment="0" applyProtection="0"/>
    <xf numFmtId="0" fontId="52" fillId="72" borderId="0" applyNumberFormat="0" applyBorder="0" applyAlignment="0" applyProtection="0"/>
    <xf numFmtId="0" fontId="52" fillId="68" borderId="0" applyNumberFormat="0" applyBorder="0" applyAlignment="0" applyProtection="0"/>
    <xf numFmtId="0" fontId="46" fillId="0" borderId="0"/>
    <xf numFmtId="0" fontId="46" fillId="0" borderId="0"/>
    <xf numFmtId="0" fontId="46" fillId="0" borderId="0"/>
    <xf numFmtId="0" fontId="109" fillId="0" borderId="0"/>
    <xf numFmtId="0" fontId="110" fillId="0" borderId="0"/>
    <xf numFmtId="0" fontId="46" fillId="0" borderId="0" applyFont="0" applyFill="0" applyBorder="0" applyAlignment="0" applyProtection="0"/>
    <xf numFmtId="0" fontId="46" fillId="0" borderId="0" applyFont="0" applyFill="0" applyBorder="0" applyAlignment="0" applyProtection="0"/>
    <xf numFmtId="0" fontId="48" fillId="0" borderId="0"/>
    <xf numFmtId="201"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6" fillId="0" borderId="0"/>
    <xf numFmtId="0" fontId="48" fillId="0" borderId="0"/>
    <xf numFmtId="0" fontId="46" fillId="0" borderId="0"/>
    <xf numFmtId="0" fontId="48" fillId="0" borderId="0"/>
    <xf numFmtId="0" fontId="46" fillId="0" borderId="0"/>
    <xf numFmtId="0" fontId="46" fillId="0" borderId="0"/>
    <xf numFmtId="0" fontId="46" fillId="0" borderId="0"/>
    <xf numFmtId="0" fontId="48" fillId="0" borderId="0"/>
    <xf numFmtId="0" fontId="48" fillId="0" borderId="0"/>
    <xf numFmtId="0" fontId="4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6" fillId="0" borderId="0"/>
    <xf numFmtId="0" fontId="48" fillId="0" borderId="0"/>
    <xf numFmtId="0" fontId="48" fillId="0" borderId="0"/>
    <xf numFmtId="0" fontId="48" fillId="0" borderId="0"/>
    <xf numFmtId="0" fontId="4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6" fillId="0" borderId="0"/>
    <xf numFmtId="0" fontId="46" fillId="0" borderId="0"/>
    <xf numFmtId="0" fontId="47"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applyFont="0" applyFill="0" applyBorder="0" applyAlignment="0" applyProtection="0"/>
    <xf numFmtId="0" fontId="46" fillId="0" borderId="0"/>
    <xf numFmtId="0" fontId="46" fillId="0" borderId="0">
      <alignment vertical="center"/>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48" fillId="0" borderId="0">
      <alignment vertical="justify"/>
    </xf>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0" fillId="46"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49" fillId="45"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0" fillId="46"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0"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49" fillId="47"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0" fillId="48"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0" fillId="5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49" fillId="49"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0" fillId="5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0" fillId="5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49" fillId="51"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0" fillId="5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0" fillId="5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49" fillId="53"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0" fillId="5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0" fillId="5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49" fillId="48"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0" fillId="5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0" fillId="5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49" fillId="56"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0" fillId="5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0" fillId="4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9" fillId="4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0" fillId="4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0" fillId="5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49" fillId="5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0" fillId="5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0" fillId="52"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49" fillId="5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0" fillId="52"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0" fillId="5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9" fillId="5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0" fillId="5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0" fillId="60"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49" fillId="5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0" fillId="60"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1" fillId="56"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1" fillId="47"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1" fillId="57"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1" fillId="59"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52" fillId="62" borderId="0" applyNumberFormat="0" applyBorder="0" applyAlignment="0" applyProtection="0"/>
    <xf numFmtId="0" fontId="52" fillId="62" borderId="0" applyNumberFormat="0" applyBorder="0" applyAlignment="0" applyProtection="0"/>
    <xf numFmtId="0" fontId="51" fillId="5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52" fillId="63" borderId="0" applyNumberFormat="0" applyBorder="0" applyAlignment="0" applyProtection="0"/>
    <xf numFmtId="0" fontId="52" fillId="63" borderId="0" applyNumberFormat="0" applyBorder="0" applyAlignment="0" applyProtection="0"/>
    <xf numFmtId="0" fontId="51" fillId="5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52" fillId="64" borderId="0" applyNumberFormat="0" applyBorder="0" applyAlignment="0" applyProtection="0"/>
    <xf numFmtId="0" fontId="52" fillId="64" borderId="0" applyNumberFormat="0" applyBorder="0" applyAlignment="0" applyProtection="0"/>
    <xf numFmtId="0" fontId="52" fillId="97" borderId="0" applyNumberFormat="0" applyBorder="0" applyAlignment="0" applyProtection="0"/>
    <xf numFmtId="0" fontId="13" fillId="21" borderId="0" applyNumberFormat="0" applyBorder="0" applyAlignment="0" applyProtection="0"/>
    <xf numFmtId="0" fontId="52" fillId="68" borderId="0" applyNumberFormat="0" applyBorder="0" applyAlignment="0" applyProtection="0"/>
    <xf numFmtId="0" fontId="13" fillId="21" borderId="0" applyNumberFormat="0" applyBorder="0" applyAlignment="0" applyProtection="0"/>
    <xf numFmtId="0" fontId="52" fillId="9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52" fillId="68"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52" fillId="9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52" fillId="68" borderId="0" applyNumberFormat="0" applyBorder="0" applyAlignment="0" applyProtection="0"/>
    <xf numFmtId="0" fontId="52" fillId="88" borderId="0" applyNumberFormat="0" applyBorder="0" applyAlignment="0" applyProtection="0"/>
    <xf numFmtId="0" fontId="13" fillId="25" borderId="0" applyNumberFormat="0" applyBorder="0" applyAlignment="0" applyProtection="0"/>
    <xf numFmtId="0" fontId="52" fillId="72" borderId="0" applyNumberFormat="0" applyBorder="0" applyAlignment="0" applyProtection="0"/>
    <xf numFmtId="0" fontId="13" fillId="25" borderId="0" applyNumberFormat="0" applyBorder="0" applyAlignment="0" applyProtection="0"/>
    <xf numFmtId="0" fontId="52" fillId="88"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52" fillId="72"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52" fillId="88"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52" fillId="72" borderId="0" applyNumberFormat="0" applyBorder="0" applyAlignment="0" applyProtection="0"/>
    <xf numFmtId="0" fontId="52" fillId="57" borderId="0" applyNumberFormat="0" applyBorder="0" applyAlignment="0" applyProtection="0"/>
    <xf numFmtId="0" fontId="13" fillId="29" borderId="0" applyNumberFormat="0" applyBorder="0" applyAlignment="0" applyProtection="0"/>
    <xf numFmtId="0" fontId="52" fillId="71" borderId="0" applyNumberFormat="0" applyBorder="0" applyAlignment="0" applyProtection="0"/>
    <xf numFmtId="0" fontId="13" fillId="29" borderId="0" applyNumberFormat="0" applyBorder="0" applyAlignment="0" applyProtection="0"/>
    <xf numFmtId="0" fontId="52" fillId="57"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52" fillId="71"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52" fillId="71" borderId="0" applyNumberFormat="0" applyBorder="0" applyAlignment="0" applyProtection="0"/>
    <xf numFmtId="0" fontId="52" fillId="62" borderId="0" applyNumberFormat="0" applyBorder="0" applyAlignment="0" applyProtection="0"/>
    <xf numFmtId="0" fontId="13" fillId="33" borderId="0" applyNumberFormat="0" applyBorder="0" applyAlignment="0" applyProtection="0"/>
    <xf numFmtId="0" fontId="52" fillId="76" borderId="0" applyNumberFormat="0" applyBorder="0" applyAlignment="0" applyProtection="0"/>
    <xf numFmtId="0" fontId="13" fillId="33" borderId="0" applyNumberFormat="0" applyBorder="0" applyAlignment="0" applyProtection="0"/>
    <xf numFmtId="0" fontId="52" fillId="62"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52" fillId="76"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52" fillId="62" borderId="0" applyNumberFormat="0" applyBorder="0" applyAlignment="0" applyProtection="0"/>
    <xf numFmtId="0" fontId="52" fillId="62" borderId="0" applyNumberFormat="0" applyBorder="0" applyAlignment="0" applyProtection="0"/>
    <xf numFmtId="0" fontId="52" fillId="62"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52" fillId="76" borderId="0" applyNumberFormat="0" applyBorder="0" applyAlignment="0" applyProtection="0"/>
    <xf numFmtId="0" fontId="52" fillId="63" borderId="0" applyNumberFormat="0" applyBorder="0" applyAlignment="0" applyProtection="0"/>
    <xf numFmtId="0" fontId="13" fillId="37" borderId="0" applyNumberFormat="0" applyBorder="0" applyAlignment="0" applyProtection="0"/>
    <xf numFmtId="0" fontId="52" fillId="77" borderId="0" applyNumberFormat="0" applyBorder="0" applyAlignment="0" applyProtection="0"/>
    <xf numFmtId="0" fontId="13" fillId="37" borderId="0" applyNumberFormat="0" applyBorder="0" applyAlignment="0" applyProtection="0"/>
    <xf numFmtId="0" fontId="52" fillId="6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52" fillId="7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52" fillId="63" borderId="0" applyNumberFormat="0" applyBorder="0" applyAlignment="0" applyProtection="0"/>
    <xf numFmtId="0" fontId="52" fillId="63" borderId="0" applyNumberFormat="0" applyBorder="0" applyAlignment="0" applyProtection="0"/>
    <xf numFmtId="0" fontId="52" fillId="6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52" fillId="77" borderId="0" applyNumberFormat="0" applyBorder="0" applyAlignment="0" applyProtection="0"/>
    <xf numFmtId="0" fontId="52" fillId="89" borderId="0" applyNumberFormat="0" applyBorder="0" applyAlignment="0" applyProtection="0"/>
    <xf numFmtId="0" fontId="13" fillId="41" borderId="0" applyNumberFormat="0" applyBorder="0" applyAlignment="0" applyProtection="0"/>
    <xf numFmtId="0" fontId="52" fillId="80" borderId="0" applyNumberFormat="0" applyBorder="0" applyAlignment="0" applyProtection="0"/>
    <xf numFmtId="0" fontId="13" fillId="41" borderId="0" applyNumberFormat="0" applyBorder="0" applyAlignment="0" applyProtection="0"/>
    <xf numFmtId="0" fontId="52" fillId="8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52" fillId="80"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52" fillId="8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52" fillId="80" borderId="0" applyNumberFormat="0" applyBorder="0" applyAlignment="0" applyProtection="0"/>
    <xf numFmtId="0" fontId="53" fillId="70"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98" fillId="48" borderId="0" applyNumberFormat="0" applyBorder="0" applyAlignment="0" applyProtection="0"/>
    <xf numFmtId="0" fontId="112" fillId="48" borderId="0" applyNumberFormat="0" applyBorder="0" applyAlignment="0" applyProtection="0"/>
    <xf numFmtId="0" fontId="98" fillId="48" borderId="0" applyNumberFormat="0" applyBorder="0" applyAlignment="0" applyProtection="0"/>
    <xf numFmtId="0" fontId="53" fillId="70" borderId="0" applyNumberFormat="0" applyBorder="0" applyAlignment="0" applyProtection="0"/>
    <xf numFmtId="0" fontId="53" fillId="70" borderId="0" applyNumberFormat="0" applyBorder="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54" fillId="81" borderId="30" applyNumberFormat="0" applyAlignment="0" applyProtection="0"/>
    <xf numFmtId="0" fontId="40" fillId="18" borderId="24" applyNumberFormat="0" applyAlignment="0" applyProtection="0"/>
    <xf numFmtId="0" fontId="40" fillId="18" borderId="24" applyNumberFormat="0" applyAlignment="0" applyProtection="0"/>
    <xf numFmtId="0" fontId="100" fillId="59" borderId="30" applyNumberFormat="0" applyAlignment="0" applyProtection="0"/>
    <xf numFmtId="0" fontId="100" fillId="59" borderId="30" applyNumberFormat="0" applyAlignment="0" applyProtection="0"/>
    <xf numFmtId="0" fontId="55" fillId="71" borderId="31" applyNumberFormat="0" applyAlignment="0" applyProtection="0"/>
    <xf numFmtId="0" fontId="23" fillId="19" borderId="27" applyNumberFormat="0" applyAlignment="0" applyProtection="0"/>
    <xf numFmtId="0" fontId="23" fillId="19" borderId="27" applyNumberFormat="0" applyAlignment="0" applyProtection="0"/>
    <xf numFmtId="0" fontId="55" fillId="98" borderId="31" applyNumberFormat="0" applyAlignment="0" applyProtection="0"/>
    <xf numFmtId="0" fontId="55" fillId="98" borderId="31" applyNumberFormat="0" applyAlignment="0" applyProtection="0"/>
    <xf numFmtId="0" fontId="55" fillId="71" borderId="31" applyNumberFormat="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9" fillId="0" borderId="0" applyFont="0" applyFill="0" applyBorder="0" applyAlignment="0" applyProtection="0"/>
    <xf numFmtId="181" fontId="48" fillId="0" borderId="0" applyFont="0" applyFill="0" applyBorder="0" applyAlignment="0" applyProtection="0"/>
    <xf numFmtId="181" fontId="50"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81" fontId="76" fillId="0" borderId="0" applyFont="0" applyFill="0" applyBorder="0" applyAlignment="0" applyProtection="0"/>
    <xf numFmtId="168" fontId="48" fillId="0" borderId="0" applyFont="0" applyFill="0" applyBorder="0" applyAlignment="0" applyProtection="0"/>
    <xf numFmtId="181" fontId="76"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81" fontId="76"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81" fontId="50" fillId="0" borderId="0" applyFont="0" applyFill="0" applyBorder="0" applyAlignment="0" applyProtection="0"/>
    <xf numFmtId="168" fontId="48" fillId="0" borderId="0" applyFont="0" applyFill="0" applyBorder="0" applyAlignment="0" applyProtection="0"/>
    <xf numFmtId="181" fontId="46" fillId="0" borderId="0" applyFont="0" applyFill="0" applyBorder="0" applyAlignment="0" applyProtection="0"/>
    <xf numFmtId="181" fontId="50"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81" fontId="76"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48"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48"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68" fontId="48" fillId="0" borderId="0" applyFont="0" applyFill="0" applyBorder="0" applyAlignment="0" applyProtection="0"/>
    <xf numFmtId="181" fontId="50" fillId="0" borderId="0" applyFont="0" applyFill="0" applyBorder="0" applyAlignment="0" applyProtection="0"/>
    <xf numFmtId="181" fontId="76"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68"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50" fillId="0" borderId="0" applyFont="0" applyFill="0" applyBorder="0" applyAlignment="0" applyProtection="0"/>
    <xf numFmtId="181" fontId="48" fillId="0" borderId="0" applyFont="0" applyFill="0" applyBorder="0" applyAlignment="0" applyProtection="0"/>
    <xf numFmtId="181" fontId="76"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46"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48" fillId="0" borderId="0" applyFont="0" applyFill="0" applyBorder="0" applyAlignment="0" applyProtection="0"/>
    <xf numFmtId="181" fontId="50" fillId="0" borderId="0" applyFont="0" applyFill="0" applyBorder="0" applyAlignment="0" applyProtection="0"/>
    <xf numFmtId="181" fontId="46"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48"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49"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48"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48"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48"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9" fillId="0" borderId="0" applyFont="0" applyFill="0" applyBorder="0" applyAlignment="0" applyProtection="0"/>
    <xf numFmtId="181" fontId="48" fillId="0" borderId="0" applyFont="0" applyFill="0" applyBorder="0" applyAlignment="0" applyProtection="0"/>
    <xf numFmtId="181" fontId="49"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9"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9"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43" fontId="5"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0" fontId="48" fillId="0" borderId="0" applyFont="0" applyFill="0" applyBorder="0" applyAlignment="0" applyProtection="0"/>
    <xf numFmtId="181" fontId="50"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0"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0"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0"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0"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76" fillId="0" borderId="0" applyFont="0" applyFill="0" applyBorder="0" applyAlignment="0" applyProtection="0"/>
    <xf numFmtId="181" fontId="76"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0"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0"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0"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0"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46"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02" fontId="46" fillId="0" borderId="0" applyFill="0" applyBorder="0"/>
    <xf numFmtId="202" fontId="46" fillId="0" borderId="0" applyFill="0" applyBorder="0"/>
    <xf numFmtId="202" fontId="46" fillId="0" borderId="0" applyFill="0" applyBorder="0"/>
    <xf numFmtId="203" fontId="46" fillId="0" borderId="0" applyFont="0" applyFill="0" applyBorder="0" applyAlignment="0" applyProtection="0"/>
    <xf numFmtId="181" fontId="46" fillId="0" borderId="0" applyFont="0" applyFill="0" applyBorder="0" applyAlignment="0" applyProtection="0"/>
    <xf numFmtId="185" fontId="113" fillId="0" borderId="0" applyFont="0" applyFill="0" applyBorder="0" applyAlignment="0" applyProtection="0"/>
    <xf numFmtId="0" fontId="58"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8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85" borderId="0" applyNumberFormat="0" applyBorder="0" applyAlignment="0" applyProtection="0"/>
    <xf numFmtId="0" fontId="61" fillId="0" borderId="32" applyNumberFormat="0" applyFill="0" applyAlignment="0" applyProtection="0"/>
    <xf numFmtId="0" fontId="32" fillId="0" borderId="21" applyNumberFormat="0" applyFill="0" applyAlignment="0" applyProtection="0"/>
    <xf numFmtId="0" fontId="32" fillId="0" borderId="21" applyNumberFormat="0" applyFill="0" applyAlignment="0" applyProtection="0"/>
    <xf numFmtId="0" fontId="95" fillId="0" borderId="53" applyNumberFormat="0" applyFill="0" applyAlignment="0" applyProtection="0"/>
    <xf numFmtId="0" fontId="95" fillId="0" borderId="53" applyNumberFormat="0" applyFill="0" applyAlignment="0" applyProtection="0"/>
    <xf numFmtId="0" fontId="61" fillId="0" borderId="32" applyNumberFormat="0" applyFill="0" applyAlignment="0" applyProtection="0"/>
    <xf numFmtId="0" fontId="62" fillId="0" borderId="33"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62" fillId="0" borderId="33" applyNumberFormat="0" applyFill="0" applyAlignment="0" applyProtection="0"/>
    <xf numFmtId="0" fontId="63" fillId="0" borderId="34" applyNumberFormat="0" applyFill="0" applyAlignment="0" applyProtection="0"/>
    <xf numFmtId="0" fontId="34" fillId="0" borderId="23" applyNumberFormat="0" applyFill="0" applyAlignment="0" applyProtection="0"/>
    <xf numFmtId="0" fontId="34" fillId="0" borderId="23" applyNumberFormat="0" applyFill="0" applyAlignment="0" applyProtection="0"/>
    <xf numFmtId="0" fontId="97" fillId="0" borderId="54" applyNumberFormat="0" applyFill="0" applyAlignment="0" applyProtection="0"/>
    <xf numFmtId="0" fontId="97" fillId="0" borderId="54" applyNumberFormat="0" applyFill="0" applyAlignment="0" applyProtection="0"/>
    <xf numFmtId="0" fontId="6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63" fillId="0" borderId="0" applyNumberFormat="0" applyFill="0" applyBorder="0" applyAlignment="0" applyProtection="0"/>
    <xf numFmtId="0" fontId="66" fillId="0" borderId="0" applyNumberFormat="0" applyFill="0" applyBorder="0" applyAlignment="0" applyProtection="0">
      <alignment vertical="top"/>
      <protection locked="0"/>
    </xf>
    <xf numFmtId="204" fontId="114"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7" fillId="0" borderId="0" applyNumberFormat="0" applyFill="0" applyBorder="0" applyAlignment="0" applyProtection="0"/>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69" fillId="79" borderId="30" applyNumberFormat="0" applyAlignment="0" applyProtection="0"/>
    <xf numFmtId="0" fontId="38" fillId="17" borderId="24" applyNumberFormat="0" applyAlignment="0" applyProtection="0"/>
    <xf numFmtId="0" fontId="38" fillId="17" borderId="24" applyNumberFormat="0" applyAlignment="0" applyProtection="0"/>
    <xf numFmtId="0" fontId="99" fillId="55" borderId="30" applyNumberFormat="0" applyAlignment="0" applyProtection="0"/>
    <xf numFmtId="0" fontId="99" fillId="55" borderId="30" applyNumberFormat="0" applyAlignment="0" applyProtection="0"/>
    <xf numFmtId="0" fontId="118" fillId="49" borderId="0"/>
    <xf numFmtId="0" fontId="72" fillId="0" borderId="3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101" fillId="0" borderId="55" applyNumberFormat="0" applyFill="0" applyAlignment="0" applyProtection="0"/>
    <xf numFmtId="0" fontId="101" fillId="0" borderId="55" applyNumberFormat="0" applyFill="0" applyAlignment="0" applyProtection="0"/>
    <xf numFmtId="0" fontId="72" fillId="0" borderId="36" applyNumberFormat="0" applyFill="0" applyAlignment="0" applyProtection="0"/>
    <xf numFmtId="0" fontId="73" fillId="79"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73" fillId="87" borderId="0" applyNumberFormat="0" applyBorder="0" applyAlignment="0" applyProtection="0"/>
    <xf numFmtId="0" fontId="73" fillId="87" borderId="0" applyNumberFormat="0" applyBorder="0" applyAlignment="0" applyProtection="0"/>
    <xf numFmtId="0" fontId="73" fillId="79" borderId="0" applyNumberFormat="0" applyBorder="0" applyAlignment="0" applyProtection="0"/>
    <xf numFmtId="38"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46" fillId="0" borderId="0" applyFont="0" applyFill="0" applyBorder="0" applyAlignment="0" applyProtection="0"/>
    <xf numFmtId="0" fontId="7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6" fillId="0" borderId="0"/>
    <xf numFmtId="0" fontId="76" fillId="0" borderId="0"/>
    <xf numFmtId="0" fontId="76" fillId="0" borderId="0"/>
    <xf numFmtId="0" fontId="76" fillId="0" borderId="0"/>
    <xf numFmtId="0" fontId="76" fillId="0" borderId="0"/>
    <xf numFmtId="201" fontId="76" fillId="0" borderId="0"/>
    <xf numFmtId="0" fontId="76" fillId="0" borderId="0"/>
    <xf numFmtId="0" fontId="76" fillId="0" borderId="0"/>
    <xf numFmtId="0" fontId="76" fillId="0" borderId="0"/>
    <xf numFmtId="0" fontId="76" fillId="0" borderId="0"/>
    <xf numFmtId="0" fontId="76" fillId="0" borderId="0"/>
    <xf numFmtId="201"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6" fillId="0" borderId="0"/>
    <xf numFmtId="0" fontId="5" fillId="0" borderId="0"/>
    <xf numFmtId="0" fontId="5" fillId="0" borderId="0"/>
    <xf numFmtId="0" fontId="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6" fillId="0" borderId="0"/>
    <xf numFmtId="0" fontId="5" fillId="0" borderId="0"/>
    <xf numFmtId="0" fontId="5" fillId="0" borderId="0"/>
    <xf numFmtId="0" fontId="5" fillId="0" borderId="0"/>
    <xf numFmtId="0" fontId="76" fillId="0" borderId="0"/>
    <xf numFmtId="0" fontId="76" fillId="0" borderId="0"/>
    <xf numFmtId="201" fontId="46" fillId="0" borderId="0"/>
    <xf numFmtId="0" fontId="76" fillId="0" borderId="0"/>
    <xf numFmtId="0" fontId="7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48" fillId="0" borderId="0"/>
    <xf numFmtId="0" fontId="76" fillId="0" borderId="0"/>
    <xf numFmtId="0" fontId="7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76" fillId="0" borderId="0"/>
    <xf numFmtId="0" fontId="7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6" fillId="0" borderId="0"/>
    <xf numFmtId="0" fontId="76" fillId="0" borderId="0"/>
    <xf numFmtId="0" fontId="7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201" fontId="48" fillId="0" borderId="0"/>
    <xf numFmtId="0" fontId="48" fillId="0" borderId="0" applyFont="0" applyFill="0" applyBorder="0" applyAlignment="0" applyProtection="0"/>
    <xf numFmtId="0" fontId="48" fillId="0" borderId="0"/>
    <xf numFmtId="0" fontId="48" fillId="0" borderId="0" applyFont="0" applyFill="0" applyBorder="0" applyAlignment="0" applyProtection="0"/>
    <xf numFmtId="0" fontId="46" fillId="0" borderId="0"/>
    <xf numFmtId="0" fontId="46" fillId="0" borderId="0"/>
    <xf numFmtId="0" fontId="46"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6" fillId="0" borderId="0"/>
    <xf numFmtId="0" fontId="48" fillId="0" borderId="0" applyFont="0" applyFill="0" applyBorder="0" applyAlignment="0" applyProtection="0"/>
    <xf numFmtId="0" fontId="48" fillId="0" borderId="0" applyFont="0" applyFill="0" applyBorder="0" applyAlignment="0" applyProtection="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applyFont="0" applyFill="0" applyBorder="0" applyAlignment="0" applyProtection="0"/>
    <xf numFmtId="0" fontId="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6" fillId="0" borderId="0"/>
    <xf numFmtId="0" fontId="48" fillId="0" borderId="0"/>
    <xf numFmtId="0" fontId="48" fillId="0" borderId="0"/>
    <xf numFmtId="0" fontId="48" fillId="0" borderId="0"/>
    <xf numFmtId="0" fontId="48" fillId="0" borderId="0"/>
    <xf numFmtId="0" fontId="48" fillId="0" borderId="0" applyFont="0" applyFill="0" applyBorder="0" applyAlignment="0" applyProtection="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4" fontId="119" fillId="0" borderId="0"/>
    <xf numFmtId="204" fontId="11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4" fontId="11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applyFont="0" applyFill="0" applyBorder="0" applyAlignment="0" applyProtection="0"/>
    <xf numFmtId="0"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76" fillId="0" borderId="0"/>
    <xf numFmtId="0" fontId="76" fillId="0" borderId="0"/>
    <xf numFmtId="0" fontId="48" fillId="0" borderId="0">
      <alignment vertical="top"/>
    </xf>
    <xf numFmtId="204" fontId="46" fillId="0" borderId="0"/>
    <xf numFmtId="0" fontId="48" fillId="0" borderId="0">
      <alignment vertical="top"/>
    </xf>
    <xf numFmtId="0" fontId="46" fillId="0" borderId="0"/>
    <xf numFmtId="0" fontId="46" fillId="0" borderId="0"/>
    <xf numFmtId="0" fontId="46" fillId="0" borderId="0" applyFont="0" applyFill="0" applyBorder="0" applyAlignment="0" applyProtection="0"/>
    <xf numFmtId="0" fontId="48" fillId="0" borderId="0">
      <alignment vertical="top"/>
    </xf>
    <xf numFmtId="0" fontId="48"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201" fontId="76" fillId="0" borderId="0"/>
    <xf numFmtId="0" fontId="48"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48"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4" fontId="5" fillId="0" borderId="0"/>
    <xf numFmtId="204" fontId="5" fillId="0" borderId="0"/>
    <xf numFmtId="0" fontId="5" fillId="0" borderId="0"/>
    <xf numFmtId="0" fontId="5" fillId="0" borderId="0"/>
    <xf numFmtId="204" fontId="5" fillId="0" borderId="0"/>
    <xf numFmtId="204" fontId="5" fillId="0" borderId="0"/>
    <xf numFmtId="0" fontId="5" fillId="0" borderId="0"/>
    <xf numFmtId="0" fontId="5" fillId="0" borderId="0"/>
    <xf numFmtId="0" fontId="5" fillId="0" borderId="0"/>
    <xf numFmtId="0" fontId="46" fillId="0" borderId="0" applyFont="0" applyFill="0" applyBorder="0" applyAlignment="0" applyProtection="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120" fillId="0" borderId="0"/>
    <xf numFmtId="0" fontId="7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4" fontId="5" fillId="0" borderId="0"/>
    <xf numFmtId="204" fontId="5" fillId="0" borderId="0"/>
    <xf numFmtId="0" fontId="46" fillId="0" borderId="0" applyFont="0" applyFill="0" applyBorder="0" applyAlignment="0" applyProtection="0"/>
    <xf numFmtId="204" fontId="5" fillId="0" borderId="0"/>
    <xf numFmtId="204" fontId="5" fillId="0" borderId="0"/>
    <xf numFmtId="0" fontId="5" fillId="0" borderId="0"/>
    <xf numFmtId="0" fontId="46" fillId="0" borderId="0"/>
    <xf numFmtId="0" fontId="46" fillId="0" borderId="0"/>
    <xf numFmtId="0" fontId="46" fillId="0" borderId="0"/>
    <xf numFmtId="0" fontId="46" fillId="0" borderId="0"/>
    <xf numFmtId="0" fontId="46" fillId="0" borderId="0"/>
    <xf numFmtId="0" fontId="46"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46" fillId="0" borderId="0"/>
    <xf numFmtId="0" fontId="50" fillId="0" borderId="0"/>
    <xf numFmtId="0" fontId="50" fillId="0" borderId="0"/>
    <xf numFmtId="0" fontId="76" fillId="0" borderId="0"/>
    <xf numFmtId="0" fontId="76" fillId="0" borderId="0"/>
    <xf numFmtId="201" fontId="76" fillId="0" borderId="0"/>
    <xf numFmtId="201" fontId="76" fillId="0" borderId="0"/>
    <xf numFmtId="0"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xf numFmtId="0" fontId="4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4" fontId="119" fillId="0" borderId="0"/>
    <xf numFmtId="0" fontId="5" fillId="0" borderId="0"/>
    <xf numFmtId="0" fontId="5" fillId="0" borderId="0"/>
    <xf numFmtId="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46" fillId="0" borderId="0" applyFont="0" applyFill="0" applyBorder="0" applyAlignment="0" applyProtection="0"/>
    <xf numFmtId="0" fontId="46" fillId="0" borderId="0"/>
    <xf numFmtId="0" fontId="46" fillId="0" borderId="0"/>
    <xf numFmtId="0" fontId="48" fillId="0" borderId="0"/>
    <xf numFmtId="0" fontId="48" fillId="0" borderId="0"/>
    <xf numFmtId="0" fontId="46" fillId="0" borderId="0" applyFont="0" applyFill="0" applyBorder="0" applyAlignment="0" applyProtection="0"/>
    <xf numFmtId="0" fontId="46" fillId="0" borderId="0" applyFont="0" applyFill="0" applyBorder="0" applyAlignment="0" applyProtection="0"/>
    <xf numFmtId="0" fontId="5" fillId="0" borderId="0"/>
    <xf numFmtId="0" fontId="5" fillId="0" borderId="0"/>
    <xf numFmtId="0" fontId="5" fillId="0" borderId="0"/>
    <xf numFmtId="0" fontId="5"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applyFont="0" applyFill="0" applyBorder="0" applyAlignment="0" applyProtection="0"/>
    <xf numFmtId="204" fontId="119" fillId="0" borderId="0"/>
    <xf numFmtId="204" fontId="119" fillId="0" borderId="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38" fontId="46" fillId="0" borderId="0" applyFont="0" applyFill="0" applyBorder="0" applyAlignment="0" applyProtection="0"/>
    <xf numFmtId="38"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204" fontId="119" fillId="0" borderId="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5" fillId="0" borderId="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6" fillId="0" borderId="0" applyFont="0" applyFill="0" applyBorder="0" applyAlignment="0" applyProtection="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121" fillId="0" borderId="0" applyFill="0" applyBorder="0">
      <protection locked="0"/>
    </xf>
    <xf numFmtId="0" fontId="46" fillId="78" borderId="37"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46" fillId="78" borderId="37"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0" fillId="49" borderId="37"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0" fillId="49" borderId="37"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 fillId="20" borderId="28" applyNumberFormat="0" applyFont="0" applyAlignment="0" applyProtection="0"/>
    <xf numFmtId="0" fontId="50" fillId="20" borderId="28" applyNumberFormat="0" applyFont="0" applyAlignment="0" applyProtection="0"/>
    <xf numFmtId="0" fontId="5" fillId="20" borderId="28" applyNumberFormat="0" applyFont="0" applyAlignment="0" applyProtection="0"/>
    <xf numFmtId="0" fontId="75" fillId="81" borderId="38" applyNumberFormat="0" applyAlignment="0" applyProtection="0"/>
    <xf numFmtId="0" fontId="39" fillId="18" borderId="25" applyNumberFormat="0" applyAlignment="0" applyProtection="0"/>
    <xf numFmtId="0" fontId="39" fillId="18" borderId="25" applyNumberFormat="0" applyAlignment="0" applyProtection="0"/>
    <xf numFmtId="0" fontId="75" fillId="59" borderId="38" applyNumberFormat="0" applyAlignment="0" applyProtection="0"/>
    <xf numFmtId="0" fontId="75" fillId="59" borderId="38" applyNumberFormat="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50"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50"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6" fillId="0" borderId="0" applyFont="0" applyFill="0" applyBorder="0" applyAlignment="0" applyProtection="0"/>
    <xf numFmtId="9" fontId="50"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6" fillId="0" borderId="0" applyFont="0" applyFill="0" applyBorder="0" applyAlignment="0" applyProtection="0"/>
    <xf numFmtId="9" fontId="5" fillId="0" borderId="0" applyFont="0" applyFill="0" applyBorder="0" applyAlignment="0" applyProtection="0"/>
    <xf numFmtId="9" fontId="46"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9"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49" fillId="0" borderId="0" applyFont="0" applyFill="0" applyBorder="0" applyAlignment="0" applyProtection="0"/>
    <xf numFmtId="9" fontId="48"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7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46" fillId="0" borderId="0" applyFont="0" applyFill="0" applyBorder="0" applyAlignment="0" applyProtection="0"/>
    <xf numFmtId="9" fontId="76" fillId="0" borderId="0" applyFont="0" applyFill="0" applyBorder="0" applyAlignment="0" applyProtection="0"/>
    <xf numFmtId="9" fontId="4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205" fontId="76" fillId="102" borderId="1">
      <alignment vertical="center"/>
    </xf>
    <xf numFmtId="205" fontId="76" fillId="102" borderId="1">
      <alignment vertical="center"/>
    </xf>
    <xf numFmtId="205" fontId="76" fillId="102" borderId="1">
      <alignment vertical="center"/>
    </xf>
    <xf numFmtId="193" fontId="76" fillId="102" borderId="1">
      <alignment vertical="center"/>
    </xf>
    <xf numFmtId="193" fontId="76" fillId="102" borderId="1">
      <alignment vertical="center"/>
    </xf>
    <xf numFmtId="193" fontId="76" fillId="102" borderId="1">
      <alignment vertical="center"/>
    </xf>
    <xf numFmtId="193"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0" fontId="76" fillId="102" borderId="1">
      <alignment vertical="center"/>
    </xf>
    <xf numFmtId="205" fontId="76" fillId="102" borderId="1">
      <alignment vertical="center"/>
    </xf>
    <xf numFmtId="206"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6" fontId="76" fillId="102" borderId="1">
      <alignment vertical="center"/>
    </xf>
    <xf numFmtId="206" fontId="76" fillId="102" borderId="1">
      <alignment vertical="center"/>
    </xf>
    <xf numFmtId="206" fontId="76" fillId="102" borderId="1">
      <alignment vertical="center"/>
    </xf>
    <xf numFmtId="206" fontId="76" fillId="102" borderId="1">
      <alignment vertical="center"/>
    </xf>
    <xf numFmtId="206" fontId="76" fillId="102" borderId="1">
      <alignment vertical="center"/>
    </xf>
    <xf numFmtId="206" fontId="76" fillId="102" borderId="1">
      <alignment vertical="center"/>
    </xf>
    <xf numFmtId="205" fontId="76" fillId="102" borderId="1">
      <alignment vertical="center"/>
    </xf>
    <xf numFmtId="205" fontId="76" fillId="102" borderId="1">
      <alignment vertical="center"/>
    </xf>
    <xf numFmtId="206"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6" fontId="76" fillId="102" borderId="1">
      <alignment vertical="center"/>
    </xf>
    <xf numFmtId="206" fontId="76" fillId="102" borderId="1">
      <alignment vertical="center"/>
    </xf>
    <xf numFmtId="205" fontId="76" fillId="102" borderId="1">
      <alignment vertical="center"/>
    </xf>
    <xf numFmtId="205" fontId="76" fillId="102" borderId="1">
      <alignment vertical="center"/>
    </xf>
    <xf numFmtId="207" fontId="76" fillId="102" borderId="1">
      <alignment vertical="center"/>
    </xf>
    <xf numFmtId="206" fontId="76" fillId="102" borderId="1">
      <alignment vertical="center"/>
    </xf>
    <xf numFmtId="206" fontId="76" fillId="102" borderId="1">
      <alignment vertical="center"/>
    </xf>
    <xf numFmtId="206" fontId="76" fillId="102" borderId="1">
      <alignment vertical="center"/>
    </xf>
    <xf numFmtId="206" fontId="76" fillId="102" borderId="1">
      <alignment vertical="center"/>
    </xf>
    <xf numFmtId="206" fontId="76" fillId="102" borderId="1">
      <alignment vertical="center"/>
    </xf>
    <xf numFmtId="206" fontId="76" fillId="102" borderId="1">
      <alignment vertical="center"/>
    </xf>
    <xf numFmtId="206" fontId="76" fillId="102" borderId="1">
      <alignment vertical="center"/>
    </xf>
    <xf numFmtId="206" fontId="76" fillId="102" borderId="1">
      <alignment vertical="center"/>
    </xf>
    <xf numFmtId="206" fontId="76" fillId="102" borderId="1">
      <alignment vertical="center"/>
    </xf>
    <xf numFmtId="206" fontId="76" fillId="102" borderId="1">
      <alignment vertical="center"/>
    </xf>
    <xf numFmtId="206" fontId="76" fillId="102" borderId="1">
      <alignment vertical="center"/>
    </xf>
    <xf numFmtId="206" fontId="76" fillId="102" borderId="1">
      <alignment vertical="center"/>
    </xf>
    <xf numFmtId="207" fontId="76" fillId="102" borderId="1">
      <alignment vertical="center"/>
    </xf>
    <xf numFmtId="207" fontId="76" fillId="102" borderId="1">
      <alignment vertical="center"/>
    </xf>
    <xf numFmtId="207" fontId="76" fillId="102" borderId="1">
      <alignment vertical="center"/>
    </xf>
    <xf numFmtId="207" fontId="76" fillId="102" borderId="1">
      <alignment vertical="center"/>
    </xf>
    <xf numFmtId="207" fontId="76" fillId="102" borderId="1">
      <alignment vertical="center"/>
    </xf>
    <xf numFmtId="207" fontId="76" fillId="102" borderId="1">
      <alignment vertical="center"/>
    </xf>
    <xf numFmtId="206" fontId="76" fillId="102" borderId="1">
      <alignment vertical="center"/>
    </xf>
    <xf numFmtId="206" fontId="76" fillId="102" borderId="1">
      <alignment vertical="center"/>
    </xf>
    <xf numFmtId="207" fontId="76" fillId="102" borderId="1">
      <alignment vertical="center"/>
    </xf>
    <xf numFmtId="206" fontId="76" fillId="102" borderId="1">
      <alignment vertical="center"/>
    </xf>
    <xf numFmtId="193" fontId="76" fillId="102" borderId="1">
      <alignment vertical="center"/>
    </xf>
    <xf numFmtId="193" fontId="76" fillId="102" borderId="1">
      <alignment vertical="center"/>
    </xf>
    <xf numFmtId="193" fontId="76" fillId="102" borderId="1">
      <alignment vertical="center"/>
    </xf>
    <xf numFmtId="193" fontId="76" fillId="102" borderId="1">
      <alignment vertical="center"/>
    </xf>
    <xf numFmtId="193" fontId="76" fillId="102" borderId="1">
      <alignment vertical="center"/>
    </xf>
    <xf numFmtId="193" fontId="76" fillId="102" borderId="1">
      <alignment vertical="center"/>
    </xf>
    <xf numFmtId="193" fontId="76" fillId="102" borderId="1">
      <alignment vertical="center"/>
    </xf>
    <xf numFmtId="193" fontId="76" fillId="102" borderId="1">
      <alignment vertical="center"/>
    </xf>
    <xf numFmtId="193" fontId="76" fillId="102" borderId="1">
      <alignment vertical="center"/>
    </xf>
    <xf numFmtId="193" fontId="76" fillId="102" borderId="1">
      <alignment vertical="center"/>
    </xf>
    <xf numFmtId="193" fontId="76" fillId="102" borderId="1">
      <alignment vertical="center"/>
    </xf>
    <xf numFmtId="193" fontId="76" fillId="102" borderId="1">
      <alignment vertical="center"/>
    </xf>
    <xf numFmtId="206" fontId="76" fillId="102" borderId="1">
      <alignment vertical="center"/>
    </xf>
    <xf numFmtId="206" fontId="76" fillId="102" borderId="1">
      <alignment vertical="center"/>
    </xf>
    <xf numFmtId="206" fontId="76" fillId="102" borderId="1">
      <alignment vertical="center"/>
    </xf>
    <xf numFmtId="206" fontId="76" fillId="102" borderId="1">
      <alignment vertical="center"/>
    </xf>
    <xf numFmtId="206" fontId="76" fillId="102" borderId="1">
      <alignment vertical="center"/>
    </xf>
    <xf numFmtId="206" fontId="76" fillId="102" borderId="1">
      <alignment vertical="center"/>
    </xf>
    <xf numFmtId="193" fontId="76" fillId="102" borderId="1">
      <alignment vertical="center"/>
    </xf>
    <xf numFmtId="193" fontId="76" fillId="102" borderId="1">
      <alignment vertical="center"/>
    </xf>
    <xf numFmtId="206"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205" fontId="76" fillId="102" borderId="1">
      <alignment vertical="center"/>
    </xf>
    <xf numFmtId="193" fontId="76" fillId="102" borderId="1">
      <alignment vertical="center"/>
    </xf>
    <xf numFmtId="0" fontId="122" fillId="0" borderId="0"/>
    <xf numFmtId="208" fontId="76" fillId="0" borderId="0">
      <protection locked="0"/>
    </xf>
    <xf numFmtId="208" fontId="76" fillId="0" borderId="0">
      <protection locked="0"/>
    </xf>
    <xf numFmtId="208" fontId="76" fillId="0" borderId="0">
      <protection locked="0"/>
    </xf>
    <xf numFmtId="208" fontId="76" fillId="0" borderId="0">
      <protection locked="0"/>
    </xf>
    <xf numFmtId="208" fontId="76" fillId="0" borderId="0">
      <protection locked="0"/>
    </xf>
    <xf numFmtId="208" fontId="76" fillId="0" borderId="0">
      <protection locked="0"/>
    </xf>
    <xf numFmtId="208" fontId="76" fillId="0" borderId="0">
      <protection locked="0"/>
    </xf>
    <xf numFmtId="208" fontId="76" fillId="0" borderId="0">
      <protection locked="0"/>
    </xf>
    <xf numFmtId="208" fontId="76" fillId="0" borderId="0">
      <protection locked="0"/>
    </xf>
    <xf numFmtId="208" fontId="76" fillId="0" borderId="0">
      <protection locked="0"/>
    </xf>
    <xf numFmtId="208" fontId="76" fillId="0" borderId="0">
      <protection locked="0"/>
    </xf>
    <xf numFmtId="208" fontId="76" fillId="0" borderId="0">
      <protection locked="0"/>
    </xf>
    <xf numFmtId="208" fontId="76" fillId="0" borderId="0">
      <protection locked="0"/>
    </xf>
    <xf numFmtId="208" fontId="76" fillId="0" borderId="0">
      <protection locked="0"/>
    </xf>
    <xf numFmtId="208" fontId="76" fillId="0" borderId="0">
      <protection locked="0"/>
    </xf>
    <xf numFmtId="208" fontId="76" fillId="0" borderId="0">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5" fontId="76" fillId="86" borderId="1">
      <alignment vertical="center"/>
      <protection locked="0"/>
    </xf>
    <xf numFmtId="205" fontId="76" fillId="86" borderId="1">
      <alignment vertical="center"/>
      <protection locked="0"/>
    </xf>
    <xf numFmtId="205" fontId="76" fillId="86" borderId="1">
      <alignment vertical="center"/>
      <protection locked="0"/>
    </xf>
    <xf numFmtId="205"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0"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6" fontId="76" fillId="86" borderId="1">
      <alignment vertical="center"/>
      <protection locked="0"/>
    </xf>
    <xf numFmtId="205" fontId="76" fillId="86" borderId="1">
      <alignment vertical="center"/>
      <protection locked="0"/>
    </xf>
    <xf numFmtId="205" fontId="76" fillId="86" borderId="1">
      <alignment vertical="center"/>
      <protection locked="0"/>
    </xf>
    <xf numFmtId="205" fontId="76" fillId="86" borderId="1">
      <alignment vertical="center"/>
      <protection locked="0"/>
    </xf>
    <xf numFmtId="205" fontId="76" fillId="86" borderId="1">
      <alignment vertical="center"/>
      <protection locked="0"/>
    </xf>
    <xf numFmtId="205" fontId="76" fillId="86" borderId="1">
      <alignment vertical="center"/>
      <protection locked="0"/>
    </xf>
    <xf numFmtId="205" fontId="76" fillId="86" borderId="1">
      <alignment vertical="center"/>
      <protection locked="0"/>
    </xf>
    <xf numFmtId="205" fontId="76" fillId="86" borderId="1">
      <alignment vertical="center"/>
      <protection locked="0"/>
    </xf>
    <xf numFmtId="205" fontId="76" fillId="86" borderId="1">
      <alignment vertical="center"/>
      <protection locked="0"/>
    </xf>
    <xf numFmtId="205" fontId="76" fillId="86" borderId="1">
      <alignment vertical="center"/>
      <protection locked="0"/>
    </xf>
    <xf numFmtId="205" fontId="76" fillId="86" borderId="1">
      <alignment vertical="center"/>
      <protection locked="0"/>
    </xf>
    <xf numFmtId="205" fontId="76" fillId="86" borderId="1">
      <alignment vertical="center"/>
      <protection locked="0"/>
    </xf>
    <xf numFmtId="205" fontId="76" fillId="86" borderId="1">
      <alignment vertical="center"/>
      <protection locked="0"/>
    </xf>
    <xf numFmtId="206" fontId="76" fillId="86" borderId="1">
      <alignment vertical="center"/>
      <protection locked="0"/>
    </xf>
    <xf numFmtId="206" fontId="76" fillId="86" borderId="1">
      <alignment vertical="center"/>
      <protection locked="0"/>
    </xf>
    <xf numFmtId="206" fontId="76" fillId="86" borderId="1">
      <alignment vertical="center"/>
      <protection locked="0"/>
    </xf>
    <xf numFmtId="206" fontId="76" fillId="86" borderId="1">
      <alignment vertical="center"/>
      <protection locked="0"/>
    </xf>
    <xf numFmtId="206" fontId="76" fillId="86" borderId="1">
      <alignment vertical="center"/>
      <protection locked="0"/>
    </xf>
    <xf numFmtId="206" fontId="76" fillId="86" borderId="1">
      <alignment vertical="center"/>
      <protection locked="0"/>
    </xf>
    <xf numFmtId="205" fontId="76" fillId="86" borderId="1">
      <alignment vertical="center"/>
      <protection locked="0"/>
    </xf>
    <xf numFmtId="205" fontId="76" fillId="86" borderId="1">
      <alignment vertical="center"/>
      <protection locked="0"/>
    </xf>
    <xf numFmtId="206"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5" fontId="76" fillId="86" borderId="1">
      <alignment vertical="center"/>
      <protection locked="0"/>
    </xf>
    <xf numFmtId="205" fontId="76" fillId="86" borderId="1">
      <alignment vertical="center"/>
      <protection locked="0"/>
    </xf>
    <xf numFmtId="209" fontId="76" fillId="86" borderId="1">
      <alignment vertical="center"/>
      <protection locked="0"/>
    </xf>
    <xf numFmtId="205"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168" fontId="76" fillId="86" borderId="1">
      <alignment vertical="center"/>
      <protection locked="0"/>
    </xf>
    <xf numFmtId="205" fontId="76" fillId="86" borderId="1">
      <alignment vertical="center"/>
      <protection locked="0"/>
    </xf>
    <xf numFmtId="205" fontId="76" fillId="86" borderId="1">
      <alignment vertical="center"/>
      <protection locked="0"/>
    </xf>
    <xf numFmtId="205" fontId="76" fillId="86" borderId="1">
      <alignment vertical="center"/>
      <protection locked="0"/>
    </xf>
    <xf numFmtId="205" fontId="76" fillId="86" borderId="1">
      <alignment vertical="center"/>
      <protection locked="0"/>
    </xf>
    <xf numFmtId="205" fontId="76" fillId="86" borderId="1">
      <alignment vertical="center"/>
      <protection locked="0"/>
    </xf>
    <xf numFmtId="205" fontId="76" fillId="86" borderId="1">
      <alignment vertical="center"/>
      <protection locked="0"/>
    </xf>
    <xf numFmtId="205" fontId="76" fillId="86" borderId="1">
      <alignment vertical="center"/>
      <protection locked="0"/>
    </xf>
    <xf numFmtId="205" fontId="76" fillId="86" borderId="1">
      <alignment vertical="center"/>
      <protection locked="0"/>
    </xf>
    <xf numFmtId="205" fontId="76" fillId="86" borderId="1">
      <alignment vertical="center"/>
      <protection locked="0"/>
    </xf>
    <xf numFmtId="205" fontId="76" fillId="86" borderId="1">
      <alignment vertical="center"/>
      <protection locked="0"/>
    </xf>
    <xf numFmtId="205" fontId="76" fillId="86" borderId="1">
      <alignment vertical="center"/>
      <protection locked="0"/>
    </xf>
    <xf numFmtId="205" fontId="76" fillId="86" borderId="1">
      <alignment vertical="center"/>
      <protection locked="0"/>
    </xf>
    <xf numFmtId="205" fontId="76" fillId="86" borderId="1">
      <alignment vertical="center"/>
      <protection locked="0"/>
    </xf>
    <xf numFmtId="205" fontId="76" fillId="86" borderId="1">
      <alignment vertical="center"/>
      <protection locked="0"/>
    </xf>
    <xf numFmtId="205" fontId="76" fillId="86" borderId="1">
      <alignment vertical="center"/>
      <protection locked="0"/>
    </xf>
    <xf numFmtId="205" fontId="76" fillId="86" borderId="1">
      <alignment vertical="center"/>
      <protection locked="0"/>
    </xf>
    <xf numFmtId="205" fontId="76" fillId="86" borderId="1">
      <alignment vertical="center"/>
      <protection locked="0"/>
    </xf>
    <xf numFmtId="205" fontId="76" fillId="86" borderId="1">
      <alignment vertical="center"/>
      <protection locked="0"/>
    </xf>
    <xf numFmtId="205" fontId="76" fillId="86" borderId="1">
      <alignment vertical="center"/>
      <protection locked="0"/>
    </xf>
    <xf numFmtId="205" fontId="76" fillId="86" borderId="1">
      <alignment vertical="center"/>
      <protection locked="0"/>
    </xf>
    <xf numFmtId="205" fontId="76" fillId="86" borderId="1">
      <alignment vertical="center"/>
      <protection locked="0"/>
    </xf>
    <xf numFmtId="205" fontId="76" fillId="86" borderId="1">
      <alignment vertical="center"/>
      <protection locked="0"/>
    </xf>
    <xf numFmtId="206" fontId="76" fillId="86" borderId="1">
      <alignment vertical="center"/>
      <protection locked="0"/>
    </xf>
    <xf numFmtId="206" fontId="76" fillId="86" borderId="1">
      <alignment vertical="center"/>
      <protection locked="0"/>
    </xf>
    <xf numFmtId="206" fontId="76" fillId="86" borderId="1">
      <alignment vertical="center"/>
      <protection locked="0"/>
    </xf>
    <xf numFmtId="206" fontId="76" fillId="86" borderId="1">
      <alignment vertical="center"/>
      <protection locked="0"/>
    </xf>
    <xf numFmtId="206" fontId="76" fillId="86" borderId="1">
      <alignment vertical="center"/>
      <protection locked="0"/>
    </xf>
    <xf numFmtId="206" fontId="76" fillId="86" borderId="1">
      <alignment vertical="center"/>
      <protection locked="0"/>
    </xf>
    <xf numFmtId="206" fontId="76" fillId="86" borderId="1">
      <alignment vertical="center"/>
      <protection locked="0"/>
    </xf>
    <xf numFmtId="206" fontId="76" fillId="86" borderId="1">
      <alignment vertical="center"/>
      <protection locked="0"/>
    </xf>
    <xf numFmtId="206" fontId="76" fillId="86" borderId="1">
      <alignment vertical="center"/>
      <protection locked="0"/>
    </xf>
    <xf numFmtId="206" fontId="76" fillId="86" borderId="1">
      <alignment vertical="center"/>
      <protection locked="0"/>
    </xf>
    <xf numFmtId="206" fontId="76" fillId="86" borderId="1">
      <alignment vertical="center"/>
      <protection locked="0"/>
    </xf>
    <xf numFmtId="206"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9" fontId="76" fillId="86" borderId="1">
      <alignment vertical="center"/>
      <protection locked="0"/>
    </xf>
    <xf numFmtId="205" fontId="76" fillId="86" borderId="1">
      <alignment vertical="center"/>
      <protection locked="0"/>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9"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7" fontId="76" fillId="103" borderId="1">
      <alignment vertical="center"/>
    </xf>
    <xf numFmtId="207" fontId="76" fillId="103" borderId="1">
      <alignment vertical="center"/>
    </xf>
    <xf numFmtId="207" fontId="76" fillId="103" borderId="1">
      <alignment vertical="center"/>
    </xf>
    <xf numFmtId="207" fontId="76" fillId="103" borderId="1">
      <alignment vertical="center"/>
    </xf>
    <xf numFmtId="207" fontId="76" fillId="103" borderId="1">
      <alignment vertical="center"/>
    </xf>
    <xf numFmtId="207" fontId="76" fillId="103" borderId="1">
      <alignment vertical="center"/>
    </xf>
    <xf numFmtId="207" fontId="76" fillId="103" borderId="1">
      <alignment vertical="center"/>
    </xf>
    <xf numFmtId="207" fontId="76" fillId="103" borderId="1">
      <alignment vertical="center"/>
    </xf>
    <xf numFmtId="207" fontId="76" fillId="103" borderId="1">
      <alignment vertical="center"/>
    </xf>
    <xf numFmtId="207" fontId="76" fillId="103" borderId="1">
      <alignment vertical="center"/>
    </xf>
    <xf numFmtId="207" fontId="76" fillId="103" borderId="1">
      <alignment vertical="center"/>
    </xf>
    <xf numFmtId="207" fontId="76" fillId="103" borderId="1">
      <alignment vertical="center"/>
    </xf>
    <xf numFmtId="206" fontId="76" fillId="103" borderId="1">
      <alignment vertical="center"/>
    </xf>
    <xf numFmtId="206" fontId="76" fillId="103" borderId="1">
      <alignment vertical="center"/>
    </xf>
    <xf numFmtId="206" fontId="76" fillId="103" borderId="1">
      <alignment vertical="center"/>
    </xf>
    <xf numFmtId="206" fontId="76" fillId="103" borderId="1">
      <alignment vertical="center"/>
    </xf>
    <xf numFmtId="206" fontId="76" fillId="103" borderId="1">
      <alignment vertical="center"/>
    </xf>
    <xf numFmtId="206" fontId="76" fillId="103" borderId="1">
      <alignment vertical="center"/>
    </xf>
    <xf numFmtId="206" fontId="76" fillId="103" borderId="1">
      <alignment vertical="center"/>
    </xf>
    <xf numFmtId="206" fontId="76" fillId="103" borderId="1">
      <alignment vertical="center"/>
    </xf>
    <xf numFmtId="206" fontId="76" fillId="103" borderId="1">
      <alignment vertical="center"/>
    </xf>
    <xf numFmtId="206" fontId="76" fillId="103" borderId="1">
      <alignment vertical="center"/>
    </xf>
    <xf numFmtId="206" fontId="76" fillId="103" borderId="1">
      <alignment vertical="center"/>
    </xf>
    <xf numFmtId="206"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6" fontId="76" fillId="103" borderId="1">
      <alignment vertical="center"/>
    </xf>
    <xf numFmtId="206" fontId="76" fillId="103" borderId="1">
      <alignment vertical="center"/>
    </xf>
    <xf numFmtId="209" fontId="76" fillId="103" borderId="1">
      <alignment vertical="center"/>
    </xf>
    <xf numFmtId="206" fontId="76" fillId="103" borderId="1">
      <alignment vertical="center"/>
    </xf>
    <xf numFmtId="193" fontId="76" fillId="103" borderId="1">
      <alignment vertical="center"/>
    </xf>
    <xf numFmtId="193" fontId="76" fillId="103" borderId="1">
      <alignment vertical="center"/>
    </xf>
    <xf numFmtId="193" fontId="76" fillId="103" borderId="1">
      <alignment vertical="center"/>
    </xf>
    <xf numFmtId="193" fontId="76" fillId="103" borderId="1">
      <alignment vertical="center"/>
    </xf>
    <xf numFmtId="193" fontId="76" fillId="103" borderId="1">
      <alignment vertical="center"/>
    </xf>
    <xf numFmtId="193" fontId="76" fillId="103" borderId="1">
      <alignment vertical="center"/>
    </xf>
    <xf numFmtId="193" fontId="76" fillId="103" borderId="1">
      <alignment vertical="center"/>
    </xf>
    <xf numFmtId="193" fontId="76" fillId="103" borderId="1">
      <alignment vertical="center"/>
    </xf>
    <xf numFmtId="193" fontId="76" fillId="103" borderId="1">
      <alignment vertical="center"/>
    </xf>
    <xf numFmtId="193" fontId="76" fillId="103" borderId="1">
      <alignment vertical="center"/>
    </xf>
    <xf numFmtId="193" fontId="76" fillId="103" borderId="1">
      <alignment vertical="center"/>
    </xf>
    <xf numFmtId="193" fontId="76" fillId="103" borderId="1">
      <alignment vertical="center"/>
    </xf>
    <xf numFmtId="206" fontId="76" fillId="103" borderId="1">
      <alignment vertical="center"/>
    </xf>
    <xf numFmtId="206" fontId="76" fillId="103" borderId="1">
      <alignment vertical="center"/>
    </xf>
    <xf numFmtId="206" fontId="76" fillId="103" borderId="1">
      <alignment vertical="center"/>
    </xf>
    <xf numFmtId="206" fontId="76" fillId="103" borderId="1">
      <alignment vertical="center"/>
    </xf>
    <xf numFmtId="206" fontId="76" fillId="103" borderId="1">
      <alignment vertical="center"/>
    </xf>
    <xf numFmtId="206" fontId="76" fillId="103" borderId="1">
      <alignment vertical="center"/>
    </xf>
    <xf numFmtId="193" fontId="76" fillId="103" borderId="1">
      <alignment vertical="center"/>
    </xf>
    <xf numFmtId="193" fontId="76" fillId="103" borderId="1">
      <alignment vertical="center"/>
    </xf>
    <xf numFmtId="206"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9"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193"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0" fontId="76" fillId="103" borderId="1">
      <alignment vertical="center"/>
    </xf>
    <xf numFmtId="205" fontId="76" fillId="103" borderId="1">
      <alignment vertical="center"/>
    </xf>
    <xf numFmtId="206"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6" fontId="76" fillId="103" borderId="1">
      <alignment vertical="center"/>
    </xf>
    <xf numFmtId="206" fontId="76" fillId="103" borderId="1">
      <alignment vertical="center"/>
    </xf>
    <xf numFmtId="206" fontId="76" fillId="103" borderId="1">
      <alignment vertical="center"/>
    </xf>
    <xf numFmtId="206" fontId="76" fillId="103" borderId="1">
      <alignment vertical="center"/>
    </xf>
    <xf numFmtId="206" fontId="76" fillId="103" borderId="1">
      <alignment vertical="center"/>
    </xf>
    <xf numFmtId="206" fontId="76" fillId="103" borderId="1">
      <alignment vertical="center"/>
    </xf>
    <xf numFmtId="205" fontId="76" fillId="103" borderId="1">
      <alignment vertical="center"/>
    </xf>
    <xf numFmtId="205" fontId="76" fillId="103" borderId="1">
      <alignment vertical="center"/>
    </xf>
    <xf numFmtId="206"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3" borderId="1">
      <alignment vertical="center"/>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0" fontId="76" fillId="104" borderId="1">
      <alignment horizontal="right" vertical="center"/>
      <protection locked="0"/>
    </xf>
    <xf numFmtId="0" fontId="76" fillId="104" borderId="1">
      <alignment horizontal="right" vertical="center"/>
      <protection locked="0"/>
    </xf>
    <xf numFmtId="0" fontId="76" fillId="104" borderId="1">
      <alignment horizontal="right" vertical="center"/>
      <protection locked="0"/>
    </xf>
    <xf numFmtId="0" fontId="76" fillId="104" borderId="1">
      <alignment horizontal="right" vertical="center"/>
      <protection locked="0"/>
    </xf>
    <xf numFmtId="0" fontId="76" fillId="104" borderId="1">
      <alignment horizontal="right" vertical="center"/>
      <protection locked="0"/>
    </xf>
    <xf numFmtId="0" fontId="76" fillId="104" borderId="1">
      <alignment horizontal="right" vertical="center"/>
      <protection locked="0"/>
    </xf>
    <xf numFmtId="0" fontId="76" fillId="104" borderId="1">
      <alignment horizontal="right" vertical="center"/>
      <protection locked="0"/>
    </xf>
    <xf numFmtId="0" fontId="76" fillId="104" borderId="1">
      <alignment horizontal="right" vertical="center"/>
      <protection locked="0"/>
    </xf>
    <xf numFmtId="0" fontId="76" fillId="104" borderId="1">
      <alignment horizontal="right" vertical="center"/>
      <protection locked="0"/>
    </xf>
    <xf numFmtId="0" fontId="76" fillId="104" borderId="1">
      <alignment horizontal="right" vertical="center"/>
      <protection locked="0"/>
    </xf>
    <xf numFmtId="0" fontId="76" fillId="104" borderId="1">
      <alignment horizontal="right" vertical="center"/>
      <protection locked="0"/>
    </xf>
    <xf numFmtId="0" fontId="76" fillId="104" borderId="1">
      <alignment horizontal="right" vertical="center"/>
      <protection locked="0"/>
    </xf>
    <xf numFmtId="0" fontId="76" fillId="104" borderId="1">
      <alignment horizontal="right" vertical="center"/>
      <protection locked="0"/>
    </xf>
    <xf numFmtId="0" fontId="76" fillId="104" borderId="1">
      <alignment horizontal="right" vertical="center"/>
      <protection locked="0"/>
    </xf>
    <xf numFmtId="0" fontId="76" fillId="104" borderId="1">
      <alignment horizontal="right" vertical="center"/>
      <protection locked="0"/>
    </xf>
    <xf numFmtId="0" fontId="76" fillId="104" borderId="1">
      <alignment horizontal="right" vertical="center"/>
      <protection locked="0"/>
    </xf>
    <xf numFmtId="0" fontId="76" fillId="104" borderId="1">
      <alignment horizontal="right" vertical="center"/>
      <protection locked="0"/>
    </xf>
    <xf numFmtId="0" fontId="76" fillId="104" borderId="1">
      <alignment horizontal="right" vertical="center"/>
      <protection locked="0"/>
    </xf>
    <xf numFmtId="0" fontId="76" fillId="104" borderId="1">
      <alignment horizontal="right" vertical="center"/>
      <protection locked="0"/>
    </xf>
    <xf numFmtId="0" fontId="76" fillId="104" borderId="1">
      <alignment horizontal="right" vertical="center"/>
      <protection locked="0"/>
    </xf>
    <xf numFmtId="0" fontId="76" fillId="104" borderId="1">
      <alignment horizontal="right" vertical="center"/>
      <protection locked="0"/>
    </xf>
    <xf numFmtId="0" fontId="76" fillId="104" borderId="1">
      <alignment horizontal="right" vertical="center"/>
      <protection locked="0"/>
    </xf>
    <xf numFmtId="207" fontId="76" fillId="104" borderId="1">
      <alignment horizontal="right" vertical="center"/>
      <protection locked="0"/>
    </xf>
    <xf numFmtId="206" fontId="76" fillId="104" borderId="1">
      <alignment horizontal="right" vertical="center"/>
      <protection locked="0"/>
    </xf>
    <xf numFmtId="206" fontId="76" fillId="104" borderId="1">
      <alignment horizontal="right" vertical="center"/>
      <protection locked="0"/>
    </xf>
    <xf numFmtId="206" fontId="76" fillId="104" borderId="1">
      <alignment horizontal="right" vertical="center"/>
      <protection locked="0"/>
    </xf>
    <xf numFmtId="206" fontId="76" fillId="104" borderId="1">
      <alignment horizontal="right" vertical="center"/>
      <protection locked="0"/>
    </xf>
    <xf numFmtId="206" fontId="76" fillId="104" borderId="1">
      <alignment horizontal="right" vertical="center"/>
      <protection locked="0"/>
    </xf>
    <xf numFmtId="206" fontId="76" fillId="104" borderId="1">
      <alignment horizontal="right" vertical="center"/>
      <protection locked="0"/>
    </xf>
    <xf numFmtId="206" fontId="76" fillId="104" borderId="1">
      <alignment horizontal="right" vertical="center"/>
      <protection locked="0"/>
    </xf>
    <xf numFmtId="206" fontId="76" fillId="104" borderId="1">
      <alignment horizontal="right" vertical="center"/>
      <protection locked="0"/>
    </xf>
    <xf numFmtId="206" fontId="76" fillId="104" borderId="1">
      <alignment horizontal="right" vertical="center"/>
      <protection locked="0"/>
    </xf>
    <xf numFmtId="206" fontId="76" fillId="104" borderId="1">
      <alignment horizontal="right" vertical="center"/>
      <protection locked="0"/>
    </xf>
    <xf numFmtId="206" fontId="76" fillId="104" borderId="1">
      <alignment horizontal="right" vertical="center"/>
      <protection locked="0"/>
    </xf>
    <xf numFmtId="206" fontId="76" fillId="104" borderId="1">
      <alignment horizontal="right" vertical="center"/>
      <protection locked="0"/>
    </xf>
    <xf numFmtId="207" fontId="76" fillId="104" borderId="1">
      <alignment horizontal="right" vertical="center"/>
      <protection locked="0"/>
    </xf>
    <xf numFmtId="207" fontId="76" fillId="104" borderId="1">
      <alignment horizontal="right" vertical="center"/>
      <protection locked="0"/>
    </xf>
    <xf numFmtId="207" fontId="76" fillId="104" borderId="1">
      <alignment horizontal="right" vertical="center"/>
      <protection locked="0"/>
    </xf>
    <xf numFmtId="207" fontId="76" fillId="104" borderId="1">
      <alignment horizontal="right" vertical="center"/>
      <protection locked="0"/>
    </xf>
    <xf numFmtId="207" fontId="76" fillId="104" borderId="1">
      <alignment horizontal="right" vertical="center"/>
      <protection locked="0"/>
    </xf>
    <xf numFmtId="207" fontId="76" fillId="104" borderId="1">
      <alignment horizontal="right" vertical="center"/>
      <protection locked="0"/>
    </xf>
    <xf numFmtId="206" fontId="76" fillId="104" borderId="1">
      <alignment horizontal="right" vertical="center"/>
      <protection locked="0"/>
    </xf>
    <xf numFmtId="206" fontId="76" fillId="104" borderId="1">
      <alignment horizontal="right" vertical="center"/>
      <protection locked="0"/>
    </xf>
    <xf numFmtId="207" fontId="76" fillId="104" borderId="1">
      <alignment horizontal="right" vertical="center"/>
      <protection locked="0"/>
    </xf>
    <xf numFmtId="206" fontId="76" fillId="104" borderId="1">
      <alignment horizontal="right" vertical="center"/>
      <protection locked="0"/>
    </xf>
    <xf numFmtId="193" fontId="76" fillId="104" borderId="1">
      <alignment horizontal="right" vertical="center"/>
      <protection locked="0"/>
    </xf>
    <xf numFmtId="193" fontId="76" fillId="104" borderId="1">
      <alignment horizontal="right" vertical="center"/>
      <protection locked="0"/>
    </xf>
    <xf numFmtId="193" fontId="76" fillId="104" borderId="1">
      <alignment horizontal="right" vertical="center"/>
      <protection locked="0"/>
    </xf>
    <xf numFmtId="193" fontId="76" fillId="104" borderId="1">
      <alignment horizontal="right" vertical="center"/>
      <protection locked="0"/>
    </xf>
    <xf numFmtId="193" fontId="76" fillId="104" borderId="1">
      <alignment horizontal="right" vertical="center"/>
      <protection locked="0"/>
    </xf>
    <xf numFmtId="193" fontId="76" fillId="104" borderId="1">
      <alignment horizontal="right" vertical="center"/>
      <protection locked="0"/>
    </xf>
    <xf numFmtId="193" fontId="76" fillId="104" borderId="1">
      <alignment horizontal="right" vertical="center"/>
      <protection locked="0"/>
    </xf>
    <xf numFmtId="193" fontId="76" fillId="104" borderId="1">
      <alignment horizontal="right" vertical="center"/>
      <protection locked="0"/>
    </xf>
    <xf numFmtId="193" fontId="76" fillId="104" borderId="1">
      <alignment horizontal="right" vertical="center"/>
      <protection locked="0"/>
    </xf>
    <xf numFmtId="193" fontId="76" fillId="104" borderId="1">
      <alignment horizontal="right" vertical="center"/>
      <protection locked="0"/>
    </xf>
    <xf numFmtId="193" fontId="76" fillId="104" borderId="1">
      <alignment horizontal="right" vertical="center"/>
      <protection locked="0"/>
    </xf>
    <xf numFmtId="193" fontId="76" fillId="104" borderId="1">
      <alignment horizontal="right" vertical="center"/>
      <protection locked="0"/>
    </xf>
    <xf numFmtId="206" fontId="76" fillId="104" borderId="1">
      <alignment horizontal="right" vertical="center"/>
      <protection locked="0"/>
    </xf>
    <xf numFmtId="206" fontId="76" fillId="104" borderId="1">
      <alignment horizontal="right" vertical="center"/>
      <protection locked="0"/>
    </xf>
    <xf numFmtId="206" fontId="76" fillId="104" borderId="1">
      <alignment horizontal="right" vertical="center"/>
      <protection locked="0"/>
    </xf>
    <xf numFmtId="206" fontId="76" fillId="104" borderId="1">
      <alignment horizontal="right" vertical="center"/>
      <protection locked="0"/>
    </xf>
    <xf numFmtId="206" fontId="76" fillId="104" borderId="1">
      <alignment horizontal="right" vertical="center"/>
      <protection locked="0"/>
    </xf>
    <xf numFmtId="206" fontId="76" fillId="104" borderId="1">
      <alignment horizontal="right" vertical="center"/>
      <protection locked="0"/>
    </xf>
    <xf numFmtId="193" fontId="76" fillId="104" borderId="1">
      <alignment horizontal="right" vertical="center"/>
      <protection locked="0"/>
    </xf>
    <xf numFmtId="193" fontId="76" fillId="104" borderId="1">
      <alignment horizontal="right" vertical="center"/>
      <protection locked="0"/>
    </xf>
    <xf numFmtId="206" fontId="76" fillId="104" borderId="1">
      <alignment horizontal="right" vertical="center"/>
      <protection locked="0"/>
    </xf>
    <xf numFmtId="0" fontId="76" fillId="104" borderId="1">
      <alignment horizontal="right" vertical="center"/>
      <protection locked="0"/>
    </xf>
    <xf numFmtId="0" fontId="76" fillId="104" borderId="1">
      <alignment horizontal="right" vertical="center"/>
      <protection locked="0"/>
    </xf>
    <xf numFmtId="0" fontId="76" fillId="104" borderId="1">
      <alignment horizontal="right" vertical="center"/>
      <protection locked="0"/>
    </xf>
    <xf numFmtId="0" fontId="76" fillId="104" borderId="1">
      <alignment horizontal="right" vertical="center"/>
      <protection locked="0"/>
    </xf>
    <xf numFmtId="0" fontId="76" fillId="104" borderId="1">
      <alignment horizontal="right" vertical="center"/>
      <protection locked="0"/>
    </xf>
    <xf numFmtId="0" fontId="76" fillId="104" borderId="1">
      <alignment horizontal="right" vertical="center"/>
      <protection locked="0"/>
    </xf>
    <xf numFmtId="193" fontId="76" fillId="104" borderId="1">
      <alignment horizontal="right" vertical="center"/>
      <protection locked="0"/>
    </xf>
    <xf numFmtId="193" fontId="76" fillId="104" borderId="1">
      <alignment horizontal="right" vertical="center"/>
      <protection locked="0"/>
    </xf>
    <xf numFmtId="0" fontId="76" fillId="104" borderId="1">
      <alignment horizontal="right" vertical="center"/>
      <protection locked="0"/>
    </xf>
    <xf numFmtId="193" fontId="76" fillId="104" borderId="1">
      <alignment horizontal="right" vertical="center"/>
      <protection locked="0"/>
    </xf>
    <xf numFmtId="205" fontId="76" fillId="104" borderId="1">
      <alignment horizontal="right" vertical="center"/>
      <protection locked="0"/>
    </xf>
    <xf numFmtId="206"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6" fontId="76" fillId="104" borderId="1">
      <alignment horizontal="right" vertical="center"/>
      <protection locked="0"/>
    </xf>
    <xf numFmtId="206" fontId="76" fillId="104" borderId="1">
      <alignment horizontal="right" vertical="center"/>
      <protection locked="0"/>
    </xf>
    <xf numFmtId="206" fontId="76" fillId="104" borderId="1">
      <alignment horizontal="right" vertical="center"/>
      <protection locked="0"/>
    </xf>
    <xf numFmtId="206" fontId="76" fillId="104" borderId="1">
      <alignment horizontal="right" vertical="center"/>
      <protection locked="0"/>
    </xf>
    <xf numFmtId="206" fontId="76" fillId="104" borderId="1">
      <alignment horizontal="right" vertical="center"/>
      <protection locked="0"/>
    </xf>
    <xf numFmtId="206"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6"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5" fontId="76" fillId="104" borderId="1">
      <alignment horizontal="right" vertical="center"/>
      <protection locked="0"/>
    </xf>
    <xf numFmtId="208" fontId="76" fillId="0" borderId="0">
      <protection locked="0"/>
    </xf>
    <xf numFmtId="4" fontId="49" fillId="92" borderId="0" applyNumberFormat="0" applyProtection="0">
      <alignment horizontal="left" vertical="center" indent="1"/>
    </xf>
    <xf numFmtId="4" fontId="49" fillId="92" borderId="0" applyNumberFormat="0" applyProtection="0">
      <alignment horizontal="left" vertical="center" indent="1"/>
    </xf>
    <xf numFmtId="4" fontId="49" fillId="45" borderId="0" applyNumberFormat="0" applyProtection="0">
      <alignment horizontal="left" vertical="center" indent="1"/>
    </xf>
    <xf numFmtId="4" fontId="49" fillId="45" borderId="0" applyNumberFormat="0" applyProtection="0">
      <alignment horizontal="left" vertical="center" indent="1"/>
    </xf>
    <xf numFmtId="0" fontId="46" fillId="56" borderId="39" applyNumberFormat="0" applyProtection="0">
      <alignment horizontal="left" vertical="center" indent="1"/>
    </xf>
    <xf numFmtId="0" fontId="46" fillId="56" borderId="39" applyNumberFormat="0" applyProtection="0">
      <alignment horizontal="left" vertical="top" indent="1"/>
    </xf>
    <xf numFmtId="0" fontId="46" fillId="45" borderId="39" applyNumberFormat="0" applyProtection="0">
      <alignment horizontal="left" vertical="center" indent="1"/>
    </xf>
    <xf numFmtId="0" fontId="46" fillId="45" borderId="39" applyNumberFormat="0" applyProtection="0">
      <alignment horizontal="left" vertical="top" indent="1"/>
    </xf>
    <xf numFmtId="0" fontId="46" fillId="53" borderId="39" applyNumberFormat="0" applyProtection="0">
      <alignment horizontal="left" vertical="center" indent="1"/>
    </xf>
    <xf numFmtId="0" fontId="46" fillId="53" borderId="39" applyNumberFormat="0" applyProtection="0">
      <alignment horizontal="left" vertical="top" indent="1"/>
    </xf>
    <xf numFmtId="0" fontId="46" fillId="92" borderId="39" applyNumberFormat="0" applyProtection="0">
      <alignment horizontal="left" vertical="center" indent="1"/>
    </xf>
    <xf numFmtId="0" fontId="46" fillId="92" borderId="39" applyNumberFormat="0" applyProtection="0">
      <alignment horizontal="left" vertical="top" indent="1"/>
    </xf>
    <xf numFmtId="0" fontId="46" fillId="51" borderId="1" applyNumberFormat="0">
      <protection locked="0"/>
    </xf>
    <xf numFmtId="0" fontId="83" fillId="94" borderId="1"/>
    <xf numFmtId="0" fontId="83" fillId="94" borderId="1"/>
    <xf numFmtId="0" fontId="83" fillId="94" borderId="1"/>
    <xf numFmtId="0" fontId="83" fillId="94" borderId="1"/>
    <xf numFmtId="0" fontId="46" fillId="105" borderId="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123" fillId="0" borderId="58" applyNumberFormat="0" applyAlignment="0" applyProtection="0"/>
    <xf numFmtId="0" fontId="123" fillId="0" borderId="58" applyNumberFormat="0" applyAlignment="0" applyProtection="0"/>
    <xf numFmtId="0" fontId="85"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210" fontId="111" fillId="0" borderId="5" applyFill="0"/>
    <xf numFmtId="210" fontId="111" fillId="0" borderId="5" applyFill="0"/>
    <xf numFmtId="210" fontId="111" fillId="0" borderId="5" applyFill="0"/>
    <xf numFmtId="210" fontId="111" fillId="0" borderId="5" applyFill="0"/>
    <xf numFmtId="210" fontId="111" fillId="0" borderId="5" applyFill="0"/>
    <xf numFmtId="210" fontId="111" fillId="0" borderId="5" applyFill="0"/>
    <xf numFmtId="210" fontId="111" fillId="0" borderId="5" applyFill="0"/>
    <xf numFmtId="210" fontId="111" fillId="0" borderId="5" applyFill="0"/>
    <xf numFmtId="0" fontId="56" fillId="0" borderId="42" applyNumberFormat="0" applyFill="0" applyAlignment="0" applyProtection="0"/>
    <xf numFmtId="0" fontId="6" fillId="0" borderId="29" applyNumberFormat="0" applyFill="0" applyAlignment="0" applyProtection="0"/>
    <xf numFmtId="0" fontId="6" fillId="0" borderId="29" applyNumberFormat="0" applyFill="0" applyAlignment="0" applyProtection="0"/>
    <xf numFmtId="0" fontId="56" fillId="0" borderId="57" applyNumberFormat="0" applyFill="0" applyAlignment="0" applyProtection="0"/>
    <xf numFmtId="0" fontId="56" fillId="0" borderId="57" applyNumberFormat="0" applyFill="0" applyAlignment="0" applyProtection="0"/>
    <xf numFmtId="211" fontId="46" fillId="0" borderId="0" applyFont="0" applyFill="0" applyBorder="0" applyAlignment="0" applyProtection="0"/>
    <xf numFmtId="184" fontId="46"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34" fillId="0" borderId="0"/>
    <xf numFmtId="0" fontId="5" fillId="0" borderId="0"/>
    <xf numFmtId="9" fontId="5" fillId="0" borderId="0" applyFont="0" applyFill="0" applyBorder="0" applyAlignment="0" applyProtection="0"/>
    <xf numFmtId="0" fontId="134" fillId="0" borderId="0"/>
    <xf numFmtId="0" fontId="134" fillId="0" borderId="0"/>
    <xf numFmtId="0" fontId="5" fillId="0" borderId="0"/>
    <xf numFmtId="0" fontId="5" fillId="20" borderId="28" applyNumberFormat="0" applyFont="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182" fontId="46" fillId="0" borderId="0" applyFont="0" applyFill="0" applyBorder="0" applyAlignment="0" applyProtection="0"/>
    <xf numFmtId="0" fontId="46" fillId="78" borderId="37" applyNumberFormat="0" applyFont="0" applyAlignment="0" applyProtection="0"/>
    <xf numFmtId="0" fontId="46" fillId="56" borderId="39" applyNumberFormat="0" applyProtection="0">
      <alignment horizontal="left" vertical="center" indent="1"/>
    </xf>
    <xf numFmtId="0" fontId="46" fillId="56" borderId="39" applyNumberFormat="0" applyProtection="0">
      <alignment horizontal="left" vertical="top" indent="1"/>
    </xf>
    <xf numFmtId="0" fontId="46" fillId="45" borderId="39" applyNumberFormat="0" applyProtection="0">
      <alignment horizontal="left" vertical="center" indent="1"/>
    </xf>
    <xf numFmtId="0" fontId="46" fillId="45" borderId="39" applyNumberFormat="0" applyProtection="0">
      <alignment horizontal="left" vertical="top" indent="1"/>
    </xf>
    <xf numFmtId="0" fontId="46" fillId="53" borderId="39" applyNumberFormat="0" applyProtection="0">
      <alignment horizontal="left" vertical="center" indent="1"/>
    </xf>
    <xf numFmtId="0" fontId="46" fillId="53" borderId="39" applyNumberFormat="0" applyProtection="0">
      <alignment horizontal="left" vertical="top" indent="1"/>
    </xf>
    <xf numFmtId="0" fontId="46" fillId="92" borderId="39" applyNumberFormat="0" applyProtection="0">
      <alignment horizontal="left" vertical="center" indent="1"/>
    </xf>
    <xf numFmtId="0" fontId="46" fillId="92" borderId="39" applyNumberFormat="0" applyProtection="0">
      <alignment horizontal="left" vertical="top" indent="1"/>
    </xf>
    <xf numFmtId="0" fontId="46" fillId="51" borderId="1" applyNumberFormat="0">
      <protection locked="0"/>
    </xf>
    <xf numFmtId="0" fontId="46" fillId="0" borderId="0"/>
    <xf numFmtId="0" fontId="46" fillId="0" borderId="0"/>
    <xf numFmtId="0" fontId="46" fillId="0" borderId="0"/>
    <xf numFmtId="0" fontId="46" fillId="0" borderId="0"/>
    <xf numFmtId="0" fontId="46" fillId="0" borderId="0"/>
    <xf numFmtId="182" fontId="46" fillId="0" borderId="0" applyFont="0" applyFill="0" applyBorder="0" applyAlignment="0" applyProtection="0"/>
    <xf numFmtId="0" fontId="46" fillId="78" borderId="37" applyNumberFormat="0" applyFont="0" applyAlignment="0" applyProtection="0"/>
    <xf numFmtId="0" fontId="46" fillId="56" borderId="39" applyNumberFormat="0" applyProtection="0">
      <alignment horizontal="left" vertical="center" indent="1"/>
    </xf>
    <xf numFmtId="0" fontId="46" fillId="56" borderId="39" applyNumberFormat="0" applyProtection="0">
      <alignment horizontal="left" vertical="top" indent="1"/>
    </xf>
    <xf numFmtId="0" fontId="46" fillId="45" borderId="39" applyNumberFormat="0" applyProtection="0">
      <alignment horizontal="left" vertical="center" indent="1"/>
    </xf>
    <xf numFmtId="0" fontId="46" fillId="45" borderId="39" applyNumberFormat="0" applyProtection="0">
      <alignment horizontal="left" vertical="top" indent="1"/>
    </xf>
    <xf numFmtId="0" fontId="46" fillId="53" borderId="39" applyNumberFormat="0" applyProtection="0">
      <alignment horizontal="left" vertical="center" indent="1"/>
    </xf>
    <xf numFmtId="0" fontId="46" fillId="53" borderId="39" applyNumberFormat="0" applyProtection="0">
      <alignment horizontal="left" vertical="top" indent="1"/>
    </xf>
    <xf numFmtId="0" fontId="46" fillId="92" borderId="39" applyNumberFormat="0" applyProtection="0">
      <alignment horizontal="left" vertical="center" indent="1"/>
    </xf>
    <xf numFmtId="0" fontId="46" fillId="92" borderId="39" applyNumberFormat="0" applyProtection="0">
      <alignment horizontal="left" vertical="top" indent="1"/>
    </xf>
    <xf numFmtId="0" fontId="46" fillId="51" borderId="1" applyNumberFormat="0">
      <protection locked="0"/>
    </xf>
    <xf numFmtId="0" fontId="46" fillId="0" borderId="0"/>
    <xf numFmtId="0" fontId="46" fillId="0" borderId="0"/>
    <xf numFmtId="0" fontId="46" fillId="0" borderId="0"/>
    <xf numFmtId="0" fontId="46" fillId="0" borderId="0"/>
    <xf numFmtId="0" fontId="46" fillId="0" borderId="0"/>
    <xf numFmtId="0" fontId="134" fillId="0" borderId="0"/>
    <xf numFmtId="0" fontId="134" fillId="0" borderId="0"/>
    <xf numFmtId="0" fontId="142" fillId="0" borderId="0"/>
    <xf numFmtId="0" fontId="5" fillId="0" borderId="0"/>
    <xf numFmtId="9" fontId="5" fillId="0" borderId="0" applyFont="0" applyFill="0" applyBorder="0" applyAlignment="0" applyProtection="0"/>
    <xf numFmtId="0" fontId="7" fillId="0" borderId="0" applyNumberFormat="0" applyFill="0" applyBorder="0" applyAlignment="0" applyProtection="0"/>
    <xf numFmtId="0" fontId="142" fillId="0" borderId="0"/>
    <xf numFmtId="0" fontId="142" fillId="0" borderId="0"/>
    <xf numFmtId="0" fontId="142" fillId="0" borderId="0"/>
    <xf numFmtId="0" fontId="142" fillId="0" borderId="0"/>
    <xf numFmtId="0" fontId="5" fillId="20" borderId="28" applyNumberFormat="0" applyFont="0" applyAlignment="0" applyProtection="0"/>
    <xf numFmtId="0" fontId="142"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10" fillId="0" borderId="0"/>
    <xf numFmtId="0" fontId="110" fillId="0" borderId="0"/>
    <xf numFmtId="0" fontId="46" fillId="0" borderId="0"/>
    <xf numFmtId="0" fontId="46" fillId="0" borderId="0"/>
    <xf numFmtId="0" fontId="46" fillId="0" borderId="0"/>
    <xf numFmtId="0" fontId="46"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43" fontId="5" fillId="0" borderId="0" applyFont="0" applyFill="0" applyBorder="0" applyAlignment="0" applyProtection="0"/>
    <xf numFmtId="0" fontId="155" fillId="115" borderId="62" applyNumberFormat="0" applyAlignment="0" applyProtection="0">
      <alignment horizontal="left" vertical="center" indent="1"/>
    </xf>
    <xf numFmtId="220" fontId="156" fillId="0" borderId="63" applyNumberFormat="0" applyProtection="0">
      <alignment horizontal="right" vertical="center"/>
    </xf>
    <xf numFmtId="220" fontId="155" fillId="0" borderId="64" applyNumberFormat="0" applyProtection="0">
      <alignment horizontal="right" vertical="center"/>
    </xf>
    <xf numFmtId="220" fontId="156" fillId="116" borderId="62" applyNumberFormat="0" applyAlignment="0" applyProtection="0">
      <alignment horizontal="left" vertical="center" indent="1"/>
    </xf>
    <xf numFmtId="0" fontId="157" fillId="117" borderId="64" applyNumberFormat="0" applyAlignment="0">
      <alignment horizontal="left" vertical="center" indent="1"/>
      <protection locked="0"/>
    </xf>
    <xf numFmtId="0" fontId="157" fillId="118" borderId="64" applyNumberFormat="0" applyAlignment="0" applyProtection="0">
      <alignment horizontal="left" vertical="center" indent="1"/>
    </xf>
    <xf numFmtId="220" fontId="156" fillId="119" borderId="63" applyNumberFormat="0" applyBorder="0">
      <alignment horizontal="right" vertical="center"/>
      <protection locked="0"/>
    </xf>
    <xf numFmtId="0" fontId="157" fillId="117" borderId="64" applyNumberFormat="0" applyAlignment="0">
      <alignment horizontal="left" vertical="center" indent="1"/>
      <protection locked="0"/>
    </xf>
    <xf numFmtId="220" fontId="155" fillId="118" borderId="64" applyNumberFormat="0" applyProtection="0">
      <alignment horizontal="right" vertical="center"/>
    </xf>
    <xf numFmtId="220" fontId="155" fillId="119" borderId="64" applyNumberFormat="0" applyBorder="0">
      <alignment horizontal="right" vertical="center"/>
      <protection locked="0"/>
    </xf>
    <xf numFmtId="220" fontId="158" fillId="120" borderId="65" applyNumberFormat="0" applyBorder="0" applyAlignment="0" applyProtection="0">
      <alignment horizontal="right" vertical="center" indent="1"/>
    </xf>
    <xf numFmtId="220" fontId="159" fillId="121" borderId="65" applyNumberFormat="0" applyBorder="0" applyAlignment="0" applyProtection="0">
      <alignment horizontal="right" vertical="center" indent="1"/>
    </xf>
    <xf numFmtId="220" fontId="159" fillId="122" borderId="65" applyNumberFormat="0" applyBorder="0" applyAlignment="0" applyProtection="0">
      <alignment horizontal="right" vertical="center" indent="1"/>
    </xf>
    <xf numFmtId="220" fontId="160" fillId="123" borderId="65" applyNumberFormat="0" applyBorder="0" applyAlignment="0" applyProtection="0">
      <alignment horizontal="right" vertical="center" indent="1"/>
    </xf>
    <xf numFmtId="220" fontId="160" fillId="124" borderId="65" applyNumberFormat="0" applyBorder="0" applyAlignment="0" applyProtection="0">
      <alignment horizontal="right" vertical="center" indent="1"/>
    </xf>
    <xf numFmtId="220" fontId="160" fillId="125" borderId="65" applyNumberFormat="0" applyBorder="0" applyAlignment="0" applyProtection="0">
      <alignment horizontal="right" vertical="center" indent="1"/>
    </xf>
    <xf numFmtId="220" fontId="161" fillId="126" borderId="65" applyNumberFormat="0" applyBorder="0" applyAlignment="0" applyProtection="0">
      <alignment horizontal="right" vertical="center" indent="1"/>
    </xf>
    <xf numFmtId="220" fontId="161" fillId="127" borderId="65" applyNumberFormat="0" applyBorder="0" applyAlignment="0" applyProtection="0">
      <alignment horizontal="right" vertical="center" indent="1"/>
    </xf>
    <xf numFmtId="220" fontId="161" fillId="128" borderId="65" applyNumberFormat="0" applyBorder="0" applyAlignment="0" applyProtection="0">
      <alignment horizontal="right" vertical="center" indent="1"/>
    </xf>
    <xf numFmtId="0" fontId="162" fillId="0" borderId="62" applyNumberFormat="0" applyFont="0" applyFill="0" applyAlignment="0" applyProtection="0"/>
    <xf numFmtId="220" fontId="163" fillId="116" borderId="0" applyNumberFormat="0" applyAlignment="0" applyProtection="0">
      <alignment horizontal="left" vertical="center" indent="1"/>
    </xf>
    <xf numFmtId="0" fontId="162" fillId="0" borderId="66" applyNumberFormat="0" applyFont="0" applyFill="0" applyAlignment="0" applyProtection="0"/>
    <xf numFmtId="220" fontId="156" fillId="0" borderId="63" applyNumberFormat="0" applyFill="0" applyBorder="0" applyAlignment="0" applyProtection="0">
      <alignment horizontal="right" vertical="center"/>
    </xf>
    <xf numFmtId="220" fontId="156" fillId="116" borderId="62" applyNumberFormat="0" applyAlignment="0" applyProtection="0">
      <alignment horizontal="left" vertical="center" indent="1"/>
    </xf>
    <xf numFmtId="0" fontId="155" fillId="115" borderId="64" applyNumberFormat="0" applyAlignment="0" applyProtection="0">
      <alignment horizontal="left" vertical="center" indent="1"/>
    </xf>
    <xf numFmtId="0" fontId="157" fillId="129" borderId="62" applyNumberFormat="0" applyAlignment="0" applyProtection="0">
      <alignment horizontal="left" vertical="center" indent="1"/>
    </xf>
    <xf numFmtId="0" fontId="157" fillId="130" borderId="62" applyNumberFormat="0" applyAlignment="0" applyProtection="0">
      <alignment horizontal="left" vertical="center" indent="1"/>
    </xf>
    <xf numFmtId="0" fontId="157" fillId="131" borderId="62" applyNumberFormat="0" applyAlignment="0" applyProtection="0">
      <alignment horizontal="left" vertical="center" indent="1"/>
    </xf>
    <xf numFmtId="0" fontId="157" fillId="119" borderId="62" applyNumberFormat="0" applyAlignment="0" applyProtection="0">
      <alignment horizontal="left" vertical="center" indent="1"/>
    </xf>
    <xf numFmtId="0" fontId="157" fillId="118" borderId="64" applyNumberFormat="0" applyAlignment="0" applyProtection="0">
      <alignment horizontal="left" vertical="center" indent="1"/>
    </xf>
    <xf numFmtId="0" fontId="164" fillId="0" borderId="67" applyNumberFormat="0" applyFill="0" applyBorder="0" applyAlignment="0" applyProtection="0"/>
    <xf numFmtId="0" fontId="165" fillId="0" borderId="67" applyNumberFormat="0" applyBorder="0" applyAlignment="0" applyProtection="0"/>
    <xf numFmtId="0" fontId="164" fillId="117" borderId="64" applyNumberFormat="0" applyAlignment="0">
      <alignment horizontal="left" vertical="center" indent="1"/>
      <protection locked="0"/>
    </xf>
    <xf numFmtId="0" fontId="164" fillId="117" borderId="64" applyNumberFormat="0" applyAlignment="0">
      <alignment horizontal="left" vertical="center" indent="1"/>
      <protection locked="0"/>
    </xf>
    <xf numFmtId="0" fontId="164" fillId="118" borderId="64" applyNumberFormat="0" applyAlignment="0" applyProtection="0">
      <alignment horizontal="left" vertical="center" indent="1"/>
    </xf>
    <xf numFmtId="220" fontId="166" fillId="118" borderId="64" applyNumberFormat="0" applyProtection="0">
      <alignment horizontal="right" vertical="center"/>
    </xf>
    <xf numFmtId="220" fontId="167" fillId="119" borderId="63" applyNumberFormat="0" applyBorder="0">
      <alignment horizontal="right" vertical="center"/>
      <protection locked="0"/>
    </xf>
    <xf numFmtId="220" fontId="166" fillId="119" borderId="64" applyNumberFormat="0" applyBorder="0">
      <alignment horizontal="right" vertical="center"/>
      <protection locked="0"/>
    </xf>
    <xf numFmtId="220" fontId="156" fillId="0" borderId="63" applyNumberFormat="0" applyFill="0" applyBorder="0" applyAlignment="0" applyProtection="0">
      <alignment horizontal="right" vertical="center"/>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171" fillId="0" borderId="0"/>
    <xf numFmtId="0" fontId="171" fillId="0" borderId="0"/>
    <xf numFmtId="0" fontId="171" fillId="0" borderId="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76" fillId="0" borderId="0" applyNumberFormat="0" applyFill="0" applyBorder="0" applyAlignment="0" applyProtection="0"/>
    <xf numFmtId="0" fontId="177" fillId="16"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187" fontId="180" fillId="11" borderId="0"/>
    <xf numFmtId="9" fontId="74" fillId="0" borderId="0" applyFont="0" applyFill="0" applyBorder="0" applyAlignment="0" applyProtection="0"/>
    <xf numFmtId="10" fontId="180" fillId="0" borderId="0" applyFont="0" applyFill="0" applyBorder="0" applyAlignment="0" applyProtection="0">
      <alignment vertical="center"/>
    </xf>
    <xf numFmtId="181" fontId="74" fillId="0" borderId="0" applyFont="0" applyFill="0" applyBorder="0" applyAlignment="0" applyProtection="0"/>
    <xf numFmtId="43" fontId="5" fillId="0" borderId="0" applyFont="0" applyFill="0" applyBorder="0" applyAlignment="0" applyProtection="0"/>
    <xf numFmtId="43" fontId="4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50" fillId="0" borderId="0" applyFont="0" applyFill="0" applyBorder="0" applyAlignment="0" applyProtection="0"/>
    <xf numFmtId="43" fontId="46" fillId="0" borderId="0" applyFont="0" applyFill="0" applyBorder="0" applyAlignment="0" applyProtection="0"/>
    <xf numFmtId="43" fontId="5" fillId="0" borderId="0" applyFont="0" applyFill="0" applyBorder="0" applyAlignment="0" applyProtection="0"/>
    <xf numFmtId="43" fontId="4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4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3" fontId="50" fillId="0" borderId="0" applyFont="0" applyFill="0" applyBorder="0" applyAlignment="0" applyProtection="0"/>
    <xf numFmtId="43" fontId="46"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50"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0" fillId="0" borderId="0" applyFont="0" applyFill="0" applyBorder="0" applyAlignment="0" applyProtection="0"/>
    <xf numFmtId="43" fontId="46" fillId="0" borderId="0" applyFont="0" applyFill="0" applyBorder="0" applyAlignment="0" applyProtection="0"/>
    <xf numFmtId="43" fontId="50"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4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0" fillId="0" borderId="0" applyFont="0" applyFill="0" applyBorder="0" applyAlignment="0" applyProtection="0"/>
    <xf numFmtId="43" fontId="7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0" fillId="0" borderId="0" applyFont="0" applyFill="0" applyBorder="0" applyAlignment="0" applyProtection="0"/>
    <xf numFmtId="43" fontId="48" fillId="0" borderId="0" applyFont="0" applyFill="0" applyBorder="0" applyAlignment="0" applyProtection="0"/>
    <xf numFmtId="43" fontId="7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4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48" fillId="0" borderId="0" applyFont="0" applyFill="0" applyBorder="0" applyAlignment="0" applyProtection="0"/>
    <xf numFmtId="43" fontId="50" fillId="0" borderId="0" applyFont="0" applyFill="0" applyBorder="0" applyAlignment="0" applyProtection="0"/>
    <xf numFmtId="43" fontId="4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48"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4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48"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48"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5"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3" fontId="50"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6" fillId="0" borderId="0"/>
    <xf numFmtId="0" fontId="46" fillId="0" borderId="0"/>
    <xf numFmtId="0" fontId="46" fillId="0" borderId="0"/>
    <xf numFmtId="0" fontId="5" fillId="0" borderId="0"/>
    <xf numFmtId="9" fontId="5" fillId="0" borderId="0" applyFont="0" applyFill="0" applyBorder="0" applyAlignment="0" applyProtection="0"/>
    <xf numFmtId="43" fontId="5" fillId="0" borderId="0" applyFont="0" applyFill="0" applyBorder="0" applyAlignment="0" applyProtection="0"/>
  </cellStyleXfs>
  <cellXfs count="1520">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indent="1"/>
    </xf>
    <xf numFmtId="0" fontId="0" fillId="0" borderId="1" xfId="0" applyBorder="1" applyAlignment="1">
      <alignment horizontal="left" vertical="center" indent="1"/>
    </xf>
    <xf numFmtId="0" fontId="2" fillId="0" borderId="0" xfId="0" applyFont="1" applyAlignment="1">
      <alignment horizontal="left" vertical="center" indent="1"/>
    </xf>
    <xf numFmtId="0" fontId="4" fillId="0" borderId="1" xfId="0" applyFont="1" applyBorder="1" applyAlignment="1">
      <alignment horizontal="left" vertical="center" indent="1"/>
    </xf>
    <xf numFmtId="0" fontId="4" fillId="0" borderId="1" xfId="0" applyFont="1" applyBorder="1" applyAlignment="1">
      <alignment horizontal="center" vertical="center"/>
    </xf>
    <xf numFmtId="0" fontId="4" fillId="0" borderId="0" xfId="0" applyFont="1" applyAlignment="1">
      <alignment vertical="center"/>
    </xf>
    <xf numFmtId="0" fontId="0" fillId="0" borderId="0" xfId="0" applyFill="1" applyAlignment="1">
      <alignment vertical="center"/>
    </xf>
    <xf numFmtId="0" fontId="6" fillId="0" borderId="0" xfId="0" applyFont="1" applyAlignment="1">
      <alignment vertical="center"/>
    </xf>
    <xf numFmtId="0" fontId="6" fillId="0" borderId="1" xfId="0" applyFont="1" applyBorder="1" applyAlignment="1">
      <alignment horizontal="left" vertical="center" indent="1"/>
    </xf>
    <xf numFmtId="0" fontId="2" fillId="0" borderId="0" xfId="0" applyFont="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left" vertical="center" indent="1"/>
    </xf>
    <xf numFmtId="0" fontId="0" fillId="0" borderId="1" xfId="0" applyBorder="1" applyAlignment="1">
      <alignment horizontal="left" vertical="center" indent="1"/>
    </xf>
    <xf numFmtId="165" fontId="9" fillId="3" borderId="1" xfId="0" applyNumberFormat="1" applyFont="1" applyFill="1" applyBorder="1" applyAlignment="1">
      <alignment horizontal="center" vertical="center"/>
    </xf>
    <xf numFmtId="0" fontId="6" fillId="0" borderId="1" xfId="0" applyFont="1" applyBorder="1" applyAlignment="1">
      <alignment horizontal="center" vertical="center"/>
    </xf>
    <xf numFmtId="166" fontId="0" fillId="3" borderId="1" xfId="0" applyNumberFormat="1" applyFill="1" applyBorder="1" applyAlignment="1">
      <alignment horizontal="center" vertical="center"/>
    </xf>
    <xf numFmtId="165" fontId="0" fillId="3" borderId="1" xfId="0" applyNumberFormat="1" applyFill="1" applyBorder="1" applyAlignment="1">
      <alignment horizontal="center" vertical="center"/>
    </xf>
    <xf numFmtId="166" fontId="6" fillId="3" borderId="1" xfId="0" applyNumberFormat="1" applyFont="1" applyFill="1" applyBorder="1" applyAlignment="1">
      <alignment horizontal="center" vertical="center"/>
    </xf>
    <xf numFmtId="0" fontId="0" fillId="0" borderId="1" xfId="0" applyBorder="1" applyAlignment="1">
      <alignment horizontal="left" vertical="center" indent="1"/>
    </xf>
    <xf numFmtId="0" fontId="6" fillId="0" borderId="1" xfId="0" applyFont="1" applyBorder="1" applyAlignment="1">
      <alignment horizontal="left" vertical="center" indent="1"/>
    </xf>
    <xf numFmtId="165" fontId="6" fillId="3" borderId="1" xfId="0" applyNumberFormat="1" applyFont="1" applyFill="1" applyBorder="1" applyAlignment="1">
      <alignment horizontal="center" vertical="center"/>
    </xf>
    <xf numFmtId="0" fontId="0" fillId="3" borderId="1" xfId="0" applyFill="1" applyBorder="1" applyAlignment="1">
      <alignment horizontal="center" vertical="center"/>
    </xf>
    <xf numFmtId="10" fontId="0" fillId="3" borderId="1" xfId="1" applyNumberFormat="1" applyFont="1" applyFill="1" applyBorder="1" applyAlignment="1">
      <alignment horizontal="center" vertical="center"/>
    </xf>
    <xf numFmtId="0" fontId="6" fillId="0" borderId="1" xfId="0" applyFont="1" applyBorder="1" applyAlignment="1">
      <alignment horizontal="left" vertical="center" wrapText="1" indent="1"/>
    </xf>
    <xf numFmtId="0" fontId="0" fillId="0" borderId="1" xfId="0" applyBorder="1" applyAlignment="1">
      <alignment horizontal="left" vertical="center" indent="1"/>
    </xf>
    <xf numFmtId="0" fontId="0" fillId="3" borderId="1" xfId="0" applyFill="1" applyBorder="1" applyAlignment="1">
      <alignment horizontal="left" vertical="center" indent="1"/>
    </xf>
    <xf numFmtId="0" fontId="6" fillId="3" borderId="1" xfId="0" applyFont="1" applyFill="1" applyBorder="1" applyAlignment="1">
      <alignment horizontal="left" vertical="center" indent="1"/>
    </xf>
    <xf numFmtId="0" fontId="0" fillId="0" borderId="0" xfId="0" applyAlignment="1">
      <alignment horizontal="left" vertical="center" indent="1"/>
    </xf>
    <xf numFmtId="0" fontId="2" fillId="0" borderId="0" xfId="0" applyFont="1" applyAlignment="1">
      <alignment vertical="center"/>
    </xf>
    <xf numFmtId="0" fontId="14" fillId="0" borderId="0" xfId="0" applyFont="1" applyAlignment="1">
      <alignment horizontal="left" vertical="center" indent="1"/>
    </xf>
    <xf numFmtId="10" fontId="1" fillId="3" borderId="1" xfId="1" applyNumberFormat="1" applyFont="1" applyFill="1" applyBorder="1" applyAlignment="1">
      <alignment horizontal="center" vertical="center"/>
    </xf>
    <xf numFmtId="10" fontId="8" fillId="3" borderId="1" xfId="1" applyNumberFormat="1" applyFont="1" applyFill="1" applyBorder="1" applyAlignment="1">
      <alignment horizontal="center" vertical="center"/>
    </xf>
    <xf numFmtId="10" fontId="9" fillId="3" borderId="1" xfId="1" applyNumberFormat="1" applyFont="1" applyFill="1" applyBorder="1" applyAlignment="1">
      <alignment horizontal="center" vertical="center"/>
    </xf>
    <xf numFmtId="0" fontId="0" fillId="0" borderId="0" xfId="0" applyFill="1" applyAlignment="1">
      <alignment horizontal="center" vertical="center"/>
    </xf>
    <xf numFmtId="0" fontId="15" fillId="0" borderId="1" xfId="0" applyFont="1" applyBorder="1" applyAlignment="1">
      <alignment horizontal="left" vertical="center" indent="1"/>
    </xf>
    <xf numFmtId="171" fontId="0" fillId="3" borderId="1" xfId="0" applyNumberFormat="1" applyFill="1" applyBorder="1" applyAlignment="1">
      <alignment horizontal="center" vertical="center"/>
    </xf>
    <xf numFmtId="171" fontId="1" fillId="3" borderId="1" xfId="0" applyNumberFormat="1" applyFont="1" applyFill="1" applyBorder="1" applyAlignment="1">
      <alignment horizontal="center" vertical="center"/>
    </xf>
    <xf numFmtId="169" fontId="6" fillId="4" borderId="1" xfId="0" applyNumberFormat="1" applyFont="1" applyFill="1" applyBorder="1" applyAlignment="1">
      <alignment horizontal="center" vertical="center"/>
    </xf>
    <xf numFmtId="169" fontId="0" fillId="3" borderId="1" xfId="0" applyNumberFormat="1" applyFill="1" applyBorder="1" applyAlignment="1">
      <alignment horizontal="center" vertical="center"/>
    </xf>
    <xf numFmtId="0" fontId="0" fillId="0" borderId="1" xfId="0" applyBorder="1" applyAlignment="1">
      <alignment horizontal="left" vertical="center" indent="1"/>
    </xf>
    <xf numFmtId="0" fontId="6" fillId="0" borderId="1" xfId="0" applyFont="1" applyBorder="1" applyAlignment="1">
      <alignment horizontal="left" vertical="center" indent="1"/>
    </xf>
    <xf numFmtId="0" fontId="0" fillId="0" borderId="0" xfId="0" applyAlignment="1">
      <alignment horizontal="left" vertical="center" indent="1"/>
    </xf>
    <xf numFmtId="0" fontId="0" fillId="0" borderId="0" xfId="0" applyFont="1" applyAlignment="1">
      <alignment horizontal="center" vertical="center"/>
    </xf>
    <xf numFmtId="0" fontId="6" fillId="0" borderId="0" xfId="0" applyFont="1" applyFill="1" applyBorder="1" applyAlignment="1">
      <alignment horizontal="left" vertical="center" indent="1"/>
    </xf>
    <xf numFmtId="0" fontId="6" fillId="0" borderId="0" xfId="0" applyFont="1" applyFill="1" applyAlignment="1">
      <alignment vertical="center"/>
    </xf>
    <xf numFmtId="0" fontId="6" fillId="0" borderId="1" xfId="0" applyFont="1" applyFill="1" applyBorder="1" applyAlignment="1">
      <alignment horizontal="left" vertical="center" indent="1"/>
    </xf>
    <xf numFmtId="0" fontId="15" fillId="3" borderId="1" xfId="0" applyFont="1" applyFill="1" applyBorder="1" applyAlignment="1">
      <alignment horizontal="center" vertical="center"/>
    </xf>
    <xf numFmtId="0" fontId="15" fillId="0" borderId="0" xfId="0" applyFont="1" applyAlignment="1">
      <alignment vertical="center"/>
    </xf>
    <xf numFmtId="0" fontId="6" fillId="3" borderId="1" xfId="0" applyFont="1" applyFill="1" applyBorder="1" applyAlignment="1">
      <alignment horizontal="center" vertical="center"/>
    </xf>
    <xf numFmtId="0" fontId="0" fillId="3" borderId="1" xfId="0" applyFill="1" applyBorder="1" applyAlignment="1">
      <alignment vertical="center"/>
    </xf>
    <xf numFmtId="0" fontId="0" fillId="0" borderId="1" xfId="0" applyBorder="1" applyAlignment="1">
      <alignment horizontal="left" vertical="center" indent="1"/>
    </xf>
    <xf numFmtId="0" fontId="0" fillId="0" borderId="0" xfId="0" applyAlignment="1">
      <alignment horizontal="left" vertical="center" indent="1"/>
    </xf>
    <xf numFmtId="0" fontId="6" fillId="0" borderId="1" xfId="0" applyFont="1" applyBorder="1" applyAlignment="1">
      <alignment horizontal="left" vertical="center" indent="1"/>
    </xf>
    <xf numFmtId="0" fontId="0" fillId="0" borderId="1" xfId="0" applyBorder="1" applyAlignment="1">
      <alignment horizontal="left" vertical="center" indent="1"/>
    </xf>
    <xf numFmtId="0" fontId="6" fillId="0" borderId="1" xfId="0" applyFont="1" applyBorder="1" applyAlignment="1">
      <alignment horizontal="left" vertical="center" indent="1"/>
    </xf>
    <xf numFmtId="0" fontId="0" fillId="0" borderId="0" xfId="0" applyAlignment="1">
      <alignment horizontal="left" vertical="center" indent="1"/>
    </xf>
    <xf numFmtId="0" fontId="2" fillId="0" borderId="0" xfId="0" applyFont="1" applyFill="1" applyAlignment="1">
      <alignment vertical="center"/>
    </xf>
    <xf numFmtId="169" fontId="9" fillId="0" borderId="1" xfId="1" applyNumberFormat="1" applyFont="1" applyFill="1" applyBorder="1" applyAlignment="1">
      <alignment horizontal="center" vertical="center"/>
    </xf>
    <xf numFmtId="0" fontId="0" fillId="0" borderId="1" xfId="0" applyBorder="1" applyAlignment="1">
      <alignment horizontal="left" vertical="center" indent="1"/>
    </xf>
    <xf numFmtId="0" fontId="0" fillId="0" borderId="0" xfId="0" applyAlignment="1">
      <alignment horizontal="left" vertical="center" indent="1"/>
    </xf>
    <xf numFmtId="0" fontId="6" fillId="0" borderId="1" xfId="0" applyFont="1" applyBorder="1" applyAlignment="1">
      <alignment horizontal="left" vertical="center" indent="1"/>
    </xf>
    <xf numFmtId="0" fontId="0" fillId="0" borderId="0" xfId="0" applyAlignment="1">
      <alignment horizontal="left" vertical="center" indent="1"/>
    </xf>
    <xf numFmtId="0" fontId="0" fillId="0" borderId="1" xfId="0" applyBorder="1" applyAlignment="1">
      <alignment horizontal="left" vertical="center" indent="1"/>
    </xf>
    <xf numFmtId="0" fontId="6" fillId="0" borderId="1" xfId="0" applyFont="1" applyBorder="1" applyAlignment="1">
      <alignment horizontal="left" vertical="center" indent="1"/>
    </xf>
    <xf numFmtId="166" fontId="8" fillId="0" borderId="1" xfId="0" applyNumberFormat="1" applyFont="1" applyFill="1" applyBorder="1" applyAlignment="1">
      <alignment horizontal="center" vertical="center"/>
    </xf>
    <xf numFmtId="0" fontId="8" fillId="0" borderId="1" xfId="0" applyFont="1" applyFill="1" applyBorder="1" applyAlignment="1">
      <alignment horizontal="left" vertical="center" indent="1"/>
    </xf>
    <xf numFmtId="0" fontId="0" fillId="0" borderId="1" xfId="0" applyFont="1" applyFill="1" applyBorder="1" applyAlignment="1">
      <alignment horizontal="left" vertical="center" indent="1"/>
    </xf>
    <xf numFmtId="0" fontId="0" fillId="0" borderId="1" xfId="0" applyFont="1" applyFill="1" applyBorder="1" applyAlignment="1">
      <alignment horizontal="center" vertical="center"/>
    </xf>
    <xf numFmtId="0" fontId="0" fillId="0" borderId="1" xfId="0" applyBorder="1" applyAlignment="1">
      <alignment horizontal="left" vertical="center" indent="1"/>
    </xf>
    <xf numFmtId="0" fontId="6" fillId="0" borderId="1" xfId="0" applyFont="1" applyBorder="1" applyAlignment="1">
      <alignment horizontal="left" vertical="center" indent="1"/>
    </xf>
    <xf numFmtId="0" fontId="0" fillId="0" borderId="0" xfId="0" applyAlignment="1">
      <alignment horizontal="left" vertical="center" indent="1"/>
    </xf>
    <xf numFmtId="169" fontId="9" fillId="0" borderId="1" xfId="0" applyNumberFormat="1" applyFont="1" applyFill="1" applyBorder="1" applyAlignment="1">
      <alignment horizontal="center" vertical="center"/>
    </xf>
    <xf numFmtId="169" fontId="1" fillId="3" borderId="1" xfId="0" applyNumberFormat="1" applyFont="1" applyFill="1" applyBorder="1" applyAlignment="1">
      <alignment horizontal="center" vertical="center"/>
    </xf>
    <xf numFmtId="0" fontId="0" fillId="0" borderId="0" xfId="0" applyAlignment="1">
      <alignment horizontal="left" vertical="center" indent="1"/>
    </xf>
    <xf numFmtId="0" fontId="0" fillId="0" borderId="0" xfId="0" applyFill="1" applyAlignment="1">
      <alignment horizontal="left" vertical="center" indent="1"/>
    </xf>
    <xf numFmtId="0" fontId="0" fillId="0" borderId="0" xfId="0" applyAlignment="1">
      <alignment horizontal="center"/>
    </xf>
    <xf numFmtId="14" fontId="0" fillId="3" borderId="1" xfId="0" applyNumberFormat="1" applyFill="1" applyBorder="1" applyAlignment="1">
      <alignment horizontal="center" vertical="center"/>
    </xf>
    <xf numFmtId="9" fontId="1" fillId="3" borderId="1" xfId="1" applyFont="1" applyFill="1" applyBorder="1" applyAlignment="1">
      <alignment horizontal="left" vertical="center" indent="1"/>
    </xf>
    <xf numFmtId="0" fontId="0" fillId="0" borderId="0" xfId="0" applyFill="1" applyAlignment="1">
      <alignment horizontal="left" vertical="center" indent="1"/>
    </xf>
    <xf numFmtId="0" fontId="0" fillId="0" borderId="0" xfId="0" applyAlignment="1">
      <alignment horizontal="left" vertical="center" indent="1"/>
    </xf>
    <xf numFmtId="0" fontId="0" fillId="0" borderId="1" xfId="0" applyFill="1" applyBorder="1" applyAlignment="1">
      <alignment horizontal="center" vertical="center"/>
    </xf>
    <xf numFmtId="0" fontId="6" fillId="0" borderId="1" xfId="0" applyFont="1" applyFill="1" applyBorder="1" applyAlignment="1">
      <alignment horizontal="center" vertical="center"/>
    </xf>
    <xf numFmtId="0" fontId="9" fillId="0" borderId="1" xfId="0" applyFont="1" applyFill="1" applyBorder="1" applyAlignment="1">
      <alignment horizontal="left" vertical="center" indent="1"/>
    </xf>
    <xf numFmtId="166" fontId="9" fillId="0" borderId="1" xfId="0" applyNumberFormat="1" applyFont="1" applyFill="1" applyBorder="1" applyAlignment="1">
      <alignment horizontal="center" vertical="center"/>
    </xf>
    <xf numFmtId="0" fontId="0" fillId="3" borderId="1" xfId="0" applyFont="1" applyFill="1" applyBorder="1" applyAlignment="1">
      <alignment horizontal="left" vertical="center" indent="1"/>
    </xf>
    <xf numFmtId="0" fontId="0" fillId="3" borderId="1" xfId="0" applyFont="1" applyFill="1" applyBorder="1" applyAlignment="1">
      <alignment horizontal="center" vertical="center"/>
    </xf>
    <xf numFmtId="15" fontId="0" fillId="0" borderId="1" xfId="0" applyNumberFormat="1" applyFill="1" applyBorder="1" applyAlignment="1">
      <alignment horizontal="center" vertical="center"/>
    </xf>
    <xf numFmtId="0" fontId="8" fillId="3" borderId="1" xfId="0" applyFont="1" applyFill="1" applyBorder="1" applyAlignment="1">
      <alignment horizontal="left" vertical="center" indent="1"/>
    </xf>
    <xf numFmtId="166" fontId="8" fillId="3" borderId="1" xfId="0" applyNumberFormat="1" applyFont="1" applyFill="1" applyBorder="1" applyAlignment="1">
      <alignment horizontal="center" vertical="center"/>
    </xf>
    <xf numFmtId="0" fontId="6" fillId="0" borderId="0" xfId="0" applyFont="1" applyFill="1" applyAlignment="1">
      <alignment horizontal="center" vertical="center"/>
    </xf>
    <xf numFmtId="169" fontId="6" fillId="0" borderId="0" xfId="0" applyNumberFormat="1" applyFont="1" applyFill="1" applyBorder="1" applyAlignment="1">
      <alignment horizontal="center" vertical="center"/>
    </xf>
    <xf numFmtId="0" fontId="0" fillId="0" borderId="1" xfId="0" applyBorder="1" applyAlignment="1">
      <alignment horizontal="left" vertical="center" indent="1"/>
    </xf>
    <xf numFmtId="0" fontId="0" fillId="0" borderId="0" xfId="0" applyFill="1" applyAlignment="1">
      <alignment horizontal="left" vertical="center" indent="1"/>
    </xf>
    <xf numFmtId="0" fontId="6" fillId="0" borderId="1" xfId="0" applyFont="1" applyBorder="1" applyAlignment="1">
      <alignment horizontal="left" vertical="center" indent="1"/>
    </xf>
    <xf numFmtId="0" fontId="0" fillId="0" borderId="0" xfId="0" applyAlignment="1">
      <alignment horizontal="left" vertical="center" indent="1"/>
    </xf>
    <xf numFmtId="0" fontId="4" fillId="0" borderId="1" xfId="0" applyFont="1" applyBorder="1" applyAlignment="1">
      <alignment horizontal="left" vertical="center" indent="1"/>
    </xf>
    <xf numFmtId="172" fontId="0" fillId="3" borderId="1" xfId="0" applyNumberFormat="1" applyFill="1" applyBorder="1" applyAlignment="1">
      <alignment horizontal="center" vertical="center"/>
    </xf>
    <xf numFmtId="0" fontId="0" fillId="0" borderId="1" xfId="0" applyBorder="1" applyAlignment="1">
      <alignment horizontal="left" vertical="center" indent="1"/>
    </xf>
    <xf numFmtId="0" fontId="6" fillId="0" borderId="1" xfId="0" applyFont="1" applyBorder="1" applyAlignment="1">
      <alignment horizontal="left" vertical="center" indent="1"/>
    </xf>
    <xf numFmtId="0" fontId="4" fillId="0" borderId="1" xfId="0" applyFont="1" applyBorder="1" applyAlignment="1">
      <alignment horizontal="left" vertical="center" indent="1"/>
    </xf>
    <xf numFmtId="0" fontId="0" fillId="0" borderId="0" xfId="0" applyAlignment="1">
      <alignment horizontal="left" vertical="center" indent="1"/>
    </xf>
    <xf numFmtId="0" fontId="0" fillId="0" borderId="0" xfId="0" applyFill="1" applyAlignment="1">
      <alignment horizontal="left" vertical="center" indent="1"/>
    </xf>
    <xf numFmtId="0" fontId="6" fillId="0" borderId="1" xfId="0" applyFont="1" applyFill="1" applyBorder="1" applyAlignment="1">
      <alignment horizontal="left" vertical="center" indent="1"/>
    </xf>
    <xf numFmtId="169" fontId="0" fillId="0" borderId="1" xfId="0" applyNumberFormat="1" applyFont="1" applyFill="1" applyBorder="1" applyAlignment="1">
      <alignment horizontal="center" vertical="center"/>
    </xf>
    <xf numFmtId="0" fontId="6" fillId="0" borderId="6" xfId="0" applyFont="1" applyBorder="1" applyAlignment="1">
      <alignment horizontal="left" vertical="center" indent="1"/>
    </xf>
    <xf numFmtId="169" fontId="9" fillId="0" borderId="6" xfId="0" applyNumberFormat="1" applyFont="1" applyFill="1" applyBorder="1" applyAlignment="1">
      <alignment horizontal="center" vertical="center"/>
    </xf>
    <xf numFmtId="169" fontId="0" fillId="0" borderId="0" xfId="0" applyNumberFormat="1" applyAlignment="1">
      <alignment horizontal="center" vertical="center"/>
    </xf>
    <xf numFmtId="0" fontId="0" fillId="0" borderId="1" xfId="0" applyBorder="1" applyAlignment="1">
      <alignment horizontal="left" vertical="center" indent="1"/>
    </xf>
    <xf numFmtId="0" fontId="6" fillId="0" borderId="1" xfId="0" applyFont="1" applyBorder="1" applyAlignment="1">
      <alignment horizontal="left" vertical="center" indent="1"/>
    </xf>
    <xf numFmtId="0" fontId="0" fillId="0" borderId="0" xfId="0" applyAlignment="1">
      <alignment vertical="center"/>
    </xf>
    <xf numFmtId="0" fontId="0" fillId="0" borderId="1" xfId="0" applyBorder="1" applyAlignment="1">
      <alignment horizontal="left" vertical="center" indent="1"/>
    </xf>
    <xf numFmtId="0" fontId="6" fillId="0" borderId="1" xfId="0" applyFont="1" applyBorder="1" applyAlignment="1">
      <alignment horizontal="left" vertical="center" indent="1"/>
    </xf>
    <xf numFmtId="0" fontId="0" fillId="0" borderId="1" xfId="0" applyBorder="1" applyAlignment="1">
      <alignment horizontal="center" vertical="center"/>
    </xf>
    <xf numFmtId="0" fontId="0" fillId="0" borderId="0" xfId="0" applyAlignment="1">
      <alignment vertical="center"/>
    </xf>
    <xf numFmtId="0" fontId="19" fillId="0" borderId="0" xfId="0" applyFont="1" applyAlignment="1">
      <alignment horizontal="center" vertical="center"/>
    </xf>
    <xf numFmtId="0" fontId="6" fillId="6" borderId="1" xfId="0" applyFont="1" applyFill="1" applyBorder="1" applyAlignment="1">
      <alignment horizontal="center" vertical="center"/>
    </xf>
    <xf numFmtId="0" fontId="0" fillId="0" borderId="1" xfId="0" applyBorder="1" applyAlignment="1">
      <alignment horizontal="left" vertical="center" indent="1"/>
    </xf>
    <xf numFmtId="0" fontId="0" fillId="0" borderId="1" xfId="0" applyBorder="1" applyAlignment="1">
      <alignment horizontal="center" vertical="center"/>
    </xf>
    <xf numFmtId="0" fontId="0" fillId="0" borderId="0" xfId="0" applyAlignment="1">
      <alignment vertical="center"/>
    </xf>
    <xf numFmtId="171" fontId="9" fillId="0" borderId="1" xfId="0" applyNumberFormat="1" applyFont="1" applyFill="1" applyBorder="1" applyAlignment="1">
      <alignment horizontal="center" vertical="center"/>
    </xf>
    <xf numFmtId="171" fontId="0" fillId="0" borderId="1" xfId="0" applyNumberFormat="1" applyFont="1" applyFill="1" applyBorder="1" applyAlignment="1">
      <alignment horizontal="center" vertical="center"/>
    </xf>
    <xf numFmtId="0" fontId="8" fillId="3" borderId="1" xfId="1" applyNumberFormat="1" applyFont="1" applyFill="1" applyBorder="1" applyAlignment="1">
      <alignment horizontal="center" vertical="center"/>
    </xf>
    <xf numFmtId="0" fontId="8" fillId="0" borderId="1" xfId="1" applyNumberFormat="1" applyFont="1" applyFill="1" applyBorder="1" applyAlignment="1">
      <alignment horizontal="center" vertical="center"/>
    </xf>
    <xf numFmtId="169" fontId="9" fillId="3" borderId="1" xfId="0" applyNumberFormat="1" applyFont="1" applyFill="1" applyBorder="1" applyAlignment="1">
      <alignment horizontal="center" vertical="center"/>
    </xf>
    <xf numFmtId="0" fontId="0" fillId="0" borderId="1" xfId="0" applyBorder="1" applyAlignment="1">
      <alignment horizontal="left" vertical="center" indent="1"/>
    </xf>
    <xf numFmtId="0" fontId="0" fillId="0" borderId="0" xfId="0" applyAlignment="1">
      <alignment horizontal="left" vertical="center" indent="1"/>
    </xf>
    <xf numFmtId="0" fontId="6" fillId="0" borderId="1" xfId="0" applyFont="1" applyBorder="1" applyAlignment="1">
      <alignment horizontal="left" vertical="center" indent="1"/>
    </xf>
    <xf numFmtId="0" fontId="4" fillId="0" borderId="1" xfId="0" applyFont="1" applyBorder="1" applyAlignment="1">
      <alignment horizontal="left" vertical="center" indent="1"/>
    </xf>
    <xf numFmtId="0" fontId="0" fillId="0" borderId="0" xfId="0" applyAlignment="1">
      <alignment vertical="center"/>
    </xf>
    <xf numFmtId="0" fontId="2" fillId="0" borderId="0" xfId="0" applyFont="1" applyAlignment="1">
      <alignment horizontal="left" vertical="center" indent="1"/>
    </xf>
    <xf numFmtId="0" fontId="21" fillId="0" borderId="0" xfId="0" applyFont="1" applyFill="1" applyAlignment="1">
      <alignment horizontal="left" vertical="center" indent="1"/>
    </xf>
    <xf numFmtId="0" fontId="21" fillId="0" borderId="0" xfId="0" applyFont="1" applyFill="1" applyAlignment="1">
      <alignment horizontal="center" vertical="center"/>
    </xf>
    <xf numFmtId="0" fontId="0" fillId="0" borderId="0" xfId="0" applyFill="1" applyAlignment="1">
      <alignment horizontal="left" vertical="center" indent="1"/>
    </xf>
    <xf numFmtId="0" fontId="6" fillId="0" borderId="1" xfId="0" applyFont="1" applyFill="1" applyBorder="1" applyAlignment="1">
      <alignment horizontal="left" vertical="center" indent="1"/>
    </xf>
    <xf numFmtId="14" fontId="0" fillId="6" borderId="1" xfId="0" applyNumberFormat="1" applyFill="1" applyBorder="1" applyAlignment="1">
      <alignment horizontal="center" vertical="center"/>
    </xf>
    <xf numFmtId="0" fontId="8" fillId="6" borderId="1" xfId="0" applyFont="1" applyFill="1" applyBorder="1" applyAlignment="1">
      <alignment horizontal="center" vertical="center"/>
    </xf>
    <xf numFmtId="0" fontId="9" fillId="6" borderId="1" xfId="0" applyFont="1" applyFill="1" applyBorder="1" applyAlignment="1">
      <alignment horizontal="center" vertical="center"/>
    </xf>
    <xf numFmtId="164" fontId="8" fillId="6" borderId="1" xfId="0" applyNumberFormat="1" applyFont="1" applyFill="1" applyBorder="1" applyAlignment="1">
      <alignment horizontal="center" vertical="center"/>
    </xf>
    <xf numFmtId="165" fontId="9" fillId="6" borderId="1" xfId="0" applyNumberFormat="1" applyFont="1" applyFill="1" applyBorder="1" applyAlignment="1">
      <alignment horizontal="center" vertical="center"/>
    </xf>
    <xf numFmtId="167" fontId="9" fillId="6" borderId="1" xfId="1" applyNumberFormat="1" applyFont="1" applyFill="1" applyBorder="1" applyAlignment="1">
      <alignment horizontal="center" vertical="center"/>
    </xf>
    <xf numFmtId="166" fontId="0" fillId="6" borderId="1" xfId="0" applyNumberFormat="1" applyFill="1" applyBorder="1" applyAlignment="1">
      <alignment horizontal="center" vertical="center"/>
    </xf>
    <xf numFmtId="166" fontId="6" fillId="6" borderId="1" xfId="0" applyNumberFormat="1" applyFont="1" applyFill="1" applyBorder="1" applyAlignment="1">
      <alignment horizontal="center" vertical="center"/>
    </xf>
    <xf numFmtId="166" fontId="0" fillId="6" borderId="3" xfId="0" applyNumberFormat="1" applyFill="1" applyBorder="1" applyAlignment="1">
      <alignment horizontal="center" vertical="center"/>
    </xf>
    <xf numFmtId="165" fontId="0" fillId="6" borderId="1" xfId="0" applyNumberFormat="1" applyFill="1" applyBorder="1" applyAlignment="1">
      <alignment horizontal="center" vertical="center"/>
    </xf>
    <xf numFmtId="165" fontId="6" fillId="6" borderId="1" xfId="0" applyNumberFormat="1" applyFont="1" applyFill="1" applyBorder="1" applyAlignment="1">
      <alignment horizontal="center" vertical="center"/>
    </xf>
    <xf numFmtId="10" fontId="6" fillId="6" borderId="1" xfId="1" applyNumberFormat="1" applyFont="1" applyFill="1" applyBorder="1" applyAlignment="1">
      <alignment horizontal="center" vertical="center"/>
    </xf>
    <xf numFmtId="10" fontId="9" fillId="6" borderId="1" xfId="1" applyNumberFormat="1" applyFont="1" applyFill="1" applyBorder="1" applyAlignment="1">
      <alignment horizontal="center" vertical="center"/>
    </xf>
    <xf numFmtId="10" fontId="8" fillId="6" borderId="1" xfId="1" applyNumberFormat="1" applyFont="1" applyFill="1" applyBorder="1" applyAlignment="1">
      <alignment horizontal="center" vertical="center"/>
    </xf>
    <xf numFmtId="165" fontId="9" fillId="6" borderId="1" xfId="1" applyNumberFormat="1" applyFont="1" applyFill="1" applyBorder="1" applyAlignment="1">
      <alignment horizontal="center" vertical="center"/>
    </xf>
    <xf numFmtId="0" fontId="15" fillId="6" borderId="1" xfId="0" applyFont="1" applyFill="1" applyBorder="1" applyAlignment="1">
      <alignment horizontal="center" vertical="center"/>
    </xf>
    <xf numFmtId="165" fontId="15" fillId="6" borderId="1" xfId="0" applyNumberFormat="1" applyFont="1" applyFill="1" applyBorder="1" applyAlignment="1">
      <alignment horizontal="center" vertical="center"/>
    </xf>
    <xf numFmtId="169" fontId="0" fillId="6" borderId="1" xfId="0" applyNumberFormat="1" applyFill="1" applyBorder="1" applyAlignment="1">
      <alignment horizontal="center" vertical="center"/>
    </xf>
    <xf numFmtId="169" fontId="6" fillId="6" borderId="1" xfId="0" applyNumberFormat="1" applyFont="1" applyFill="1" applyBorder="1" applyAlignment="1">
      <alignment horizontal="center" vertical="center"/>
    </xf>
    <xf numFmtId="173" fontId="0" fillId="6" borderId="1" xfId="0" applyNumberFormat="1" applyFill="1" applyBorder="1" applyAlignment="1">
      <alignment horizontal="center" vertical="center"/>
    </xf>
    <xf numFmtId="172" fontId="0" fillId="6" borderId="1" xfId="0" applyNumberFormat="1" applyFill="1" applyBorder="1" applyAlignment="1">
      <alignment horizontal="center" vertical="center"/>
    </xf>
    <xf numFmtId="3" fontId="9" fillId="6" borderId="1" xfId="1" applyNumberFormat="1" applyFont="1" applyFill="1" applyBorder="1" applyAlignment="1">
      <alignment horizontal="center" vertical="center"/>
    </xf>
    <xf numFmtId="166" fontId="0" fillId="6" borderId="4" xfId="0" applyNumberFormat="1" applyFill="1" applyBorder="1" applyAlignment="1">
      <alignment horizontal="center" vertical="center"/>
    </xf>
    <xf numFmtId="171" fontId="0" fillId="6" borderId="1" xfId="0" applyNumberFormat="1" applyFill="1" applyBorder="1" applyAlignment="1">
      <alignment horizontal="center" vertical="center"/>
    </xf>
    <xf numFmtId="0" fontId="0" fillId="0" borderId="0" xfId="0" applyFont="1" applyFill="1" applyAlignment="1">
      <alignment horizontal="center" vertical="center"/>
    </xf>
    <xf numFmtId="0" fontId="2" fillId="0" borderId="0" xfId="0" applyFont="1" applyFill="1" applyAlignment="1">
      <alignment horizontal="left" vertical="center" indent="1"/>
    </xf>
    <xf numFmtId="0" fontId="4" fillId="0" borderId="1" xfId="0" applyFont="1" applyFill="1" applyBorder="1" applyAlignment="1">
      <alignment horizontal="center" vertical="center"/>
    </xf>
    <xf numFmtId="0" fontId="4" fillId="0" borderId="1" xfId="0" applyFont="1" applyFill="1" applyBorder="1" applyAlignment="1">
      <alignment horizontal="left" vertical="center" indent="1"/>
    </xf>
    <xf numFmtId="0" fontId="4" fillId="0" borderId="0" xfId="0" applyFont="1" applyFill="1" applyAlignment="1">
      <alignment vertical="center"/>
    </xf>
    <xf numFmtId="0" fontId="0" fillId="0" borderId="1" xfId="0" applyBorder="1" applyAlignment="1">
      <alignment horizontal="left" vertical="center" indent="1"/>
    </xf>
    <xf numFmtId="0" fontId="0" fillId="0" borderId="1" xfId="0" applyBorder="1" applyAlignment="1">
      <alignment horizontal="left" vertical="center" wrapText="1" indent="1"/>
    </xf>
    <xf numFmtId="0" fontId="6" fillId="0" borderId="1" xfId="0" applyFont="1" applyBorder="1" applyAlignment="1">
      <alignment horizontal="left" vertical="center" indent="1"/>
    </xf>
    <xf numFmtId="0" fontId="0" fillId="0" borderId="0" xfId="0" applyAlignment="1">
      <alignment horizontal="left" vertical="center" indent="1"/>
    </xf>
    <xf numFmtId="0" fontId="4" fillId="0" borderId="1" xfId="0" applyFont="1" applyBorder="1" applyAlignment="1">
      <alignment horizontal="left" vertical="center" indent="1"/>
    </xf>
    <xf numFmtId="0" fontId="0" fillId="0" borderId="0" xfId="0" applyAlignment="1">
      <alignment vertical="center"/>
    </xf>
    <xf numFmtId="0" fontId="2" fillId="0" borderId="0" xfId="0" applyFont="1" applyAlignment="1">
      <alignment horizontal="left" vertical="center" indent="1"/>
    </xf>
    <xf numFmtId="0" fontId="27" fillId="0" borderId="0" xfId="2" applyFont="1" applyFill="1" applyBorder="1" applyAlignment="1">
      <alignment horizontal="center" vertical="center"/>
    </xf>
    <xf numFmtId="0" fontId="2" fillId="0" borderId="0" xfId="0" applyFont="1" applyFill="1" applyAlignment="1">
      <alignment horizontal="center" vertical="center"/>
    </xf>
    <xf numFmtId="0" fontId="20" fillId="0" borderId="0" xfId="0" applyFont="1" applyAlignment="1">
      <alignment vertical="center"/>
    </xf>
    <xf numFmtId="9" fontId="0" fillId="0" borderId="0" xfId="1" applyFont="1" applyAlignment="1">
      <alignment horizontal="center" vertical="center"/>
    </xf>
    <xf numFmtId="0" fontId="6" fillId="0" borderId="1" xfId="0" applyFont="1" applyBorder="1" applyAlignment="1">
      <alignment horizontal="left" vertical="center"/>
    </xf>
    <xf numFmtId="0" fontId="0" fillId="0" borderId="0" xfId="0" applyFill="1" applyBorder="1" applyAlignment="1">
      <alignment vertical="center"/>
    </xf>
    <xf numFmtId="0" fontId="0" fillId="0" borderId="0" xfId="0" applyAlignment="1">
      <alignment horizontal="left" vertical="center" indent="1"/>
    </xf>
    <xf numFmtId="0" fontId="0" fillId="0" borderId="0" xfId="0" applyAlignment="1">
      <alignment horizontal="center" vertical="center"/>
    </xf>
    <xf numFmtId="0" fontId="4" fillId="0" borderId="1" xfId="0" applyFont="1" applyBorder="1" applyAlignment="1">
      <alignment horizontal="left" vertical="center" indent="1"/>
    </xf>
    <xf numFmtId="0" fontId="0" fillId="0" borderId="0" xfId="0" applyAlignment="1">
      <alignment vertical="center"/>
    </xf>
    <xf numFmtId="0" fontId="2" fillId="0" borderId="0" xfId="0" applyFont="1" applyAlignment="1">
      <alignment horizontal="left" vertical="center" indent="1"/>
    </xf>
    <xf numFmtId="164" fontId="0" fillId="6" borderId="1" xfId="0" applyNumberFormat="1" applyFill="1" applyBorder="1" applyAlignment="1">
      <alignment horizontal="center" vertical="center"/>
    </xf>
    <xf numFmtId="0" fontId="0" fillId="0" borderId="0" xfId="0" applyFont="1" applyFill="1" applyBorder="1" applyAlignment="1">
      <alignment horizontal="center" vertical="center"/>
    </xf>
    <xf numFmtId="179" fontId="8" fillId="6" borderId="1" xfId="0" applyNumberFormat="1" applyFont="1" applyFill="1" applyBorder="1" applyAlignment="1">
      <alignment horizontal="center" vertical="center"/>
    </xf>
    <xf numFmtId="0" fontId="27" fillId="10" borderId="1" xfId="2" applyFont="1" applyFill="1" applyBorder="1" applyAlignment="1">
      <alignment horizontal="center" vertical="center"/>
    </xf>
    <xf numFmtId="171" fontId="0" fillId="0" borderId="1" xfId="0" applyNumberFormat="1" applyBorder="1" applyAlignment="1">
      <alignment horizontal="center" vertical="center"/>
    </xf>
    <xf numFmtId="0" fontId="0" fillId="0" borderId="0" xfId="0" applyAlignment="1">
      <alignment horizontal="center" vertical="center"/>
    </xf>
    <xf numFmtId="0" fontId="27" fillId="10" borderId="1" xfId="2" applyFont="1" applyFill="1" applyBorder="1" applyAlignment="1">
      <alignment horizontal="center" vertical="center"/>
    </xf>
    <xf numFmtId="0" fontId="20" fillId="0" borderId="0" xfId="0" applyFont="1" applyFill="1" applyAlignment="1">
      <alignment vertical="center"/>
    </xf>
    <xf numFmtId="0" fontId="0" fillId="0" borderId="0" xfId="0" applyBorder="1" applyAlignment="1">
      <alignment horizontal="center" vertical="center"/>
    </xf>
    <xf numFmtId="0" fontId="0" fillId="0" borderId="0" xfId="0" applyBorder="1" applyAlignment="1">
      <alignment horizontal="left" vertical="center" indent="1"/>
    </xf>
    <xf numFmtId="0" fontId="20" fillId="6" borderId="1" xfId="0" applyFont="1" applyFill="1" applyBorder="1" applyAlignment="1">
      <alignment horizontal="center" vertical="center"/>
    </xf>
    <xf numFmtId="10" fontId="25" fillId="13" borderId="1" xfId="1" applyNumberFormat="1" applyFont="1" applyFill="1" applyBorder="1" applyAlignment="1">
      <alignment horizontal="center" vertical="center"/>
    </xf>
    <xf numFmtId="169" fontId="25" fillId="13" borderId="1" xfId="0" applyNumberFormat="1" applyFont="1" applyFill="1" applyBorder="1" applyAlignment="1">
      <alignment horizontal="center" vertical="center"/>
    </xf>
    <xf numFmtId="171" fontId="25" fillId="13" borderId="1" xfId="0" applyNumberFormat="1" applyFont="1" applyFill="1" applyBorder="1" applyAlignment="1">
      <alignment horizontal="center" vertical="center"/>
    </xf>
    <xf numFmtId="175" fontId="25" fillId="13" borderId="1" xfId="1" applyNumberFormat="1" applyFont="1" applyFill="1" applyBorder="1" applyAlignment="1">
      <alignment horizontal="center" vertical="center"/>
    </xf>
    <xf numFmtId="169" fontId="25" fillId="13" borderId="1" xfId="1" applyNumberFormat="1" applyFont="1" applyFill="1" applyBorder="1" applyAlignment="1">
      <alignment horizontal="center" vertical="center"/>
    </xf>
    <xf numFmtId="0" fontId="25" fillId="13" borderId="1" xfId="0" applyFont="1" applyFill="1" applyBorder="1" applyAlignment="1">
      <alignment horizontal="center" vertical="center"/>
    </xf>
    <xf numFmtId="0" fontId="30" fillId="13" borderId="1" xfId="0" applyFont="1" applyFill="1" applyBorder="1" applyAlignment="1">
      <alignment horizontal="center" vertical="center"/>
    </xf>
    <xf numFmtId="14" fontId="25" fillId="13" borderId="1" xfId="0" applyNumberFormat="1" applyFont="1" applyFill="1" applyBorder="1" applyAlignment="1">
      <alignment horizontal="center" vertical="center"/>
    </xf>
    <xf numFmtId="0" fontId="8" fillId="0" borderId="0" xfId="4" applyFont="1"/>
    <xf numFmtId="0" fontId="8" fillId="0" borderId="0" xfId="4" applyFont="1" applyAlignment="1">
      <alignment horizontal="center"/>
    </xf>
    <xf numFmtId="0" fontId="45" fillId="0" borderId="0" xfId="4" applyFont="1" applyAlignment="1">
      <alignment horizontal="center"/>
    </xf>
    <xf numFmtId="0" fontId="45" fillId="0" borderId="0" xfId="4" applyFont="1"/>
    <xf numFmtId="0" fontId="8" fillId="0" borderId="0" xfId="4" applyFont="1" applyFill="1"/>
    <xf numFmtId="0" fontId="8" fillId="6" borderId="1" xfId="0" applyFont="1" applyFill="1" applyBorder="1" applyAlignment="1">
      <alignment horizontal="left" vertical="center" indent="1"/>
    </xf>
    <xf numFmtId="169" fontId="0" fillId="0" borderId="1" xfId="0" applyNumberFormat="1" applyBorder="1" applyAlignment="1">
      <alignment horizontal="center" vertical="center"/>
    </xf>
    <xf numFmtId="179" fontId="8" fillId="6" borderId="1" xfId="0" applyNumberFormat="1" applyFont="1" applyFill="1" applyBorder="1" applyAlignment="1">
      <alignment horizontal="left" vertical="center" indent="1"/>
    </xf>
    <xf numFmtId="0" fontId="6" fillId="0" borderId="1" xfId="0" applyFont="1" applyBorder="1" applyAlignment="1">
      <alignment horizontal="center" vertical="center" wrapText="1"/>
    </xf>
    <xf numFmtId="168" fontId="6" fillId="0" borderId="1" xfId="1" applyNumberFormat="1" applyFont="1" applyBorder="1" applyAlignment="1">
      <alignment horizontal="center" vertical="center"/>
    </xf>
    <xf numFmtId="0" fontId="6" fillId="0" borderId="0" xfId="0" applyFont="1" applyBorder="1" applyAlignment="1">
      <alignment horizontal="center" vertical="center"/>
    </xf>
    <xf numFmtId="0" fontId="0" fillId="0" borderId="0" xfId="0" applyAlignment="1">
      <alignment horizontal="left" vertical="center" indent="1"/>
    </xf>
    <xf numFmtId="0" fontId="0" fillId="0" borderId="0" xfId="0" applyAlignment="1">
      <alignment horizontal="center" vertical="center"/>
    </xf>
    <xf numFmtId="0" fontId="4" fillId="0" borderId="1" xfId="0" applyFont="1" applyBorder="1" applyAlignment="1">
      <alignment horizontal="left" vertical="center" indent="1"/>
    </xf>
    <xf numFmtId="0" fontId="6" fillId="0" borderId="1" xfId="0" applyFont="1" applyFill="1" applyBorder="1" applyAlignment="1">
      <alignment horizontal="left" vertical="center" indent="1"/>
    </xf>
    <xf numFmtId="0" fontId="0" fillId="0" borderId="0" xfId="0" applyAlignment="1">
      <alignment vertical="center"/>
    </xf>
    <xf numFmtId="0" fontId="2" fillId="0" borderId="0" xfId="0" applyFont="1" applyAlignment="1">
      <alignment horizontal="left" vertical="center" indent="1"/>
    </xf>
    <xf numFmtId="0" fontId="0" fillId="0" borderId="1" xfId="0" applyBorder="1" applyAlignment="1">
      <alignment horizontal="left" vertical="center" indent="2"/>
    </xf>
    <xf numFmtId="0" fontId="6" fillId="0" borderId="0" xfId="0" applyFont="1" applyFill="1" applyBorder="1" applyAlignment="1">
      <alignment horizontal="center" vertical="center"/>
    </xf>
    <xf numFmtId="0" fontId="0" fillId="0" borderId="1" xfId="0" applyBorder="1" applyAlignment="1">
      <alignment horizontal="left" vertical="center" indent="1"/>
    </xf>
    <xf numFmtId="0" fontId="0" fillId="0" borderId="0" xfId="0" applyAlignment="1">
      <alignment horizontal="center" vertical="center"/>
    </xf>
    <xf numFmtId="0" fontId="6" fillId="0" borderId="1" xfId="0" applyFont="1" applyBorder="1" applyAlignment="1">
      <alignment horizontal="left" vertical="center" indent="1"/>
    </xf>
    <xf numFmtId="0" fontId="0" fillId="0" borderId="0" xfId="0" applyAlignment="1">
      <alignment vertical="center"/>
    </xf>
    <xf numFmtId="0" fontId="2" fillId="0" borderId="0" xfId="0" applyFont="1" applyAlignment="1">
      <alignment horizontal="left" vertical="center" indent="1"/>
    </xf>
    <xf numFmtId="0" fontId="0" fillId="0" borderId="0" xfId="0" applyFont="1"/>
    <xf numFmtId="0" fontId="19" fillId="0" borderId="0" xfId="0" applyFont="1" applyBorder="1" applyAlignment="1">
      <alignment horizontal="center" vertical="center"/>
    </xf>
    <xf numFmtId="0" fontId="91" fillId="0" borderId="0" xfId="0" applyFont="1" applyAlignment="1">
      <alignment horizontal="center" vertical="center"/>
    </xf>
    <xf numFmtId="170" fontId="0" fillId="0" borderId="0" xfId="0" applyNumberFormat="1" applyFont="1" applyAlignment="1">
      <alignment horizontal="center" vertical="center"/>
    </xf>
    <xf numFmtId="0" fontId="6" fillId="0" borderId="0" xfId="0" applyFont="1" applyFill="1" applyBorder="1" applyAlignment="1">
      <alignment vertical="center"/>
    </xf>
    <xf numFmtId="0" fontId="0" fillId="0" borderId="0" xfId="0" applyAlignment="1" applyProtection="1">
      <alignment horizontal="center"/>
    </xf>
    <xf numFmtId="0" fontId="27" fillId="10" borderId="1" xfId="2" applyFont="1" applyFill="1" applyBorder="1" applyAlignment="1">
      <alignment horizontal="center" vertical="center"/>
    </xf>
    <xf numFmtId="0" fontId="0" fillId="0" borderId="0" xfId="0" applyAlignment="1">
      <alignment horizontal="left" vertical="center" indent="1"/>
    </xf>
    <xf numFmtId="0" fontId="0" fillId="0" borderId="0" xfId="0" applyAlignment="1">
      <alignment horizontal="center" vertical="center"/>
    </xf>
    <xf numFmtId="0" fontId="0" fillId="0" borderId="0" xfId="0" applyAlignment="1">
      <alignment vertical="center"/>
    </xf>
    <xf numFmtId="0" fontId="9" fillId="6" borderId="1" xfId="0" applyFont="1" applyFill="1" applyBorder="1" applyAlignment="1">
      <alignment horizontal="left" vertical="center" indent="1"/>
    </xf>
    <xf numFmtId="0" fontId="0" fillId="0" borderId="1" xfId="0" applyBorder="1" applyAlignment="1">
      <alignment horizontal="left" vertical="center" indent="1"/>
    </xf>
    <xf numFmtId="0" fontId="0" fillId="0" borderId="0" xfId="0" applyAlignment="1">
      <alignment horizontal="left" vertical="center" wrapText="1" indent="1"/>
    </xf>
    <xf numFmtId="0" fontId="0" fillId="0" borderId="0" xfId="0" applyAlignment="1">
      <alignment vertical="center"/>
    </xf>
    <xf numFmtId="0" fontId="0" fillId="0" borderId="1" xfId="0" applyBorder="1" applyAlignment="1">
      <alignment horizontal="left" vertical="center" wrapText="1" indent="1"/>
    </xf>
    <xf numFmtId="0" fontId="0" fillId="0" borderId="1" xfId="0" applyBorder="1" applyAlignment="1">
      <alignment horizontal="center" vertical="center"/>
    </xf>
    <xf numFmtId="0" fontId="0" fillId="0" borderId="1" xfId="0" applyBorder="1" applyAlignment="1">
      <alignment horizontal="left" vertical="center" indent="1"/>
    </xf>
    <xf numFmtId="0" fontId="0" fillId="0" borderId="0" xfId="0" applyAlignment="1">
      <alignment horizontal="center" vertical="center"/>
    </xf>
    <xf numFmtId="0" fontId="0" fillId="0" borderId="0" xfId="0" applyAlignment="1">
      <alignment vertical="center"/>
    </xf>
    <xf numFmtId="0" fontId="6" fillId="0" borderId="1" xfId="0" applyFont="1" applyBorder="1" applyAlignment="1">
      <alignment horizontal="center" vertical="center"/>
    </xf>
    <xf numFmtId="0" fontId="0" fillId="0" borderId="1" xfId="0" applyBorder="1" applyAlignment="1">
      <alignment horizontal="left" vertical="center" wrapText="1" indent="1"/>
    </xf>
    <xf numFmtId="0" fontId="0" fillId="0" borderId="1" xfId="0" applyBorder="1" applyAlignment="1">
      <alignment horizontal="center" vertical="center"/>
    </xf>
    <xf numFmtId="0" fontId="0" fillId="0" borderId="1" xfId="0" applyBorder="1" applyAlignment="1">
      <alignment horizontal="left" vertical="center" indent="1"/>
    </xf>
    <xf numFmtId="0" fontId="0" fillId="0" borderId="0" xfId="0" applyAlignment="1">
      <alignment vertical="center"/>
    </xf>
    <xf numFmtId="0" fontId="0" fillId="0" borderId="1" xfId="0" applyBorder="1" applyAlignment="1">
      <alignment horizontal="left" vertical="center" wrapText="1" indent="1"/>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left" vertical="center" indent="1"/>
    </xf>
    <xf numFmtId="0" fontId="0" fillId="0" borderId="0" xfId="0" applyAlignment="1">
      <alignment vertical="center"/>
    </xf>
    <xf numFmtId="0" fontId="0" fillId="0" borderId="1" xfId="0" applyBorder="1" applyAlignment="1">
      <alignment horizontal="left" vertical="center" wrapText="1" indent="1"/>
    </xf>
    <xf numFmtId="0" fontId="0" fillId="0" borderId="1" xfId="0" applyBorder="1" applyAlignment="1">
      <alignment horizontal="center" vertical="center"/>
    </xf>
    <xf numFmtId="0" fontId="0" fillId="0" borderId="1" xfId="0" applyBorder="1" applyAlignment="1">
      <alignment horizontal="left" vertical="center" indent="1"/>
    </xf>
    <xf numFmtId="0" fontId="0" fillId="0" borderId="0" xfId="0" applyAlignment="1">
      <alignment horizontal="center" vertical="center"/>
    </xf>
    <xf numFmtId="0" fontId="6" fillId="0" borderId="1" xfId="0" applyFont="1" applyBorder="1" applyAlignment="1">
      <alignment horizontal="left" vertical="center" indent="1"/>
    </xf>
    <xf numFmtId="0" fontId="0" fillId="0" borderId="0" xfId="0" applyAlignment="1">
      <alignment vertical="center"/>
    </xf>
    <xf numFmtId="0" fontId="6" fillId="0" borderId="1" xfId="0" applyFont="1" applyBorder="1" applyAlignment="1">
      <alignment horizontal="center" vertical="center"/>
    </xf>
    <xf numFmtId="0" fontId="0" fillId="0" borderId="1" xfId="0" applyBorder="1" applyAlignment="1">
      <alignment horizontal="left" vertical="center" wrapText="1" indent="1"/>
    </xf>
    <xf numFmtId="0" fontId="0" fillId="0" borderId="1" xfId="0" applyBorder="1" applyAlignment="1">
      <alignment horizontal="center" vertical="center"/>
    </xf>
    <xf numFmtId="0" fontId="0" fillId="0" borderId="1" xfId="0" applyBorder="1" applyAlignment="1">
      <alignment horizontal="left" vertical="center" indent="1"/>
    </xf>
    <xf numFmtId="0" fontId="0" fillId="0" borderId="0" xfId="0" applyAlignment="1">
      <alignment vertical="center"/>
    </xf>
    <xf numFmtId="0" fontId="0" fillId="0" borderId="1" xfId="0" applyBorder="1" applyAlignment="1">
      <alignment horizontal="left" vertical="center" wrapText="1" indent="1"/>
    </xf>
    <xf numFmtId="0" fontId="93" fillId="13" borderId="1" xfId="0" applyFont="1" applyFill="1" applyBorder="1" applyAlignment="1">
      <alignment horizontal="left" vertical="center" indent="1"/>
    </xf>
    <xf numFmtId="0" fontId="88" fillId="13" borderId="1" xfId="0" applyFont="1" applyFill="1" applyBorder="1" applyAlignment="1">
      <alignment horizontal="left" vertical="center" indent="1"/>
    </xf>
    <xf numFmtId="15" fontId="88" fillId="13" borderId="1" xfId="0" applyNumberFormat="1" applyFont="1" applyFill="1" applyBorder="1" applyAlignment="1">
      <alignment horizontal="left" vertical="center" indent="1"/>
    </xf>
    <xf numFmtId="0" fontId="0" fillId="0" borderId="1" xfId="0" applyBorder="1" applyAlignment="1">
      <alignment horizontal="left" vertical="center" indent="1"/>
    </xf>
    <xf numFmtId="0" fontId="0" fillId="0" borderId="0" xfId="0" applyAlignment="1">
      <alignment vertical="center"/>
    </xf>
    <xf numFmtId="0" fontId="0" fillId="0" borderId="1" xfId="0" applyBorder="1" applyAlignment="1">
      <alignment horizontal="left" vertical="center" wrapText="1" indent="1"/>
    </xf>
    <xf numFmtId="2" fontId="0" fillId="0" borderId="1" xfId="0" applyNumberFormat="1" applyBorder="1" applyAlignment="1">
      <alignment horizontal="left" vertical="center" indent="1"/>
    </xf>
    <xf numFmtId="0" fontId="0" fillId="0" borderId="1" xfId="0" applyBorder="1" applyAlignment="1">
      <alignment horizontal="center" vertical="center"/>
    </xf>
    <xf numFmtId="0" fontId="0" fillId="0" borderId="1" xfId="0" applyBorder="1" applyAlignment="1">
      <alignment horizontal="left" vertical="center" indent="1"/>
    </xf>
    <xf numFmtId="0" fontId="0" fillId="0" borderId="0" xfId="0" applyAlignment="1">
      <alignment vertical="center"/>
    </xf>
    <xf numFmtId="0" fontId="0" fillId="0" borderId="1" xfId="0" applyBorder="1" applyAlignment="1">
      <alignment horizontal="left" vertical="center" wrapText="1" indent="1"/>
    </xf>
    <xf numFmtId="14" fontId="8" fillId="6" borderId="1" xfId="0" applyNumberFormat="1" applyFont="1" applyFill="1" applyBorder="1" applyAlignment="1">
      <alignment horizontal="center" vertical="center"/>
    </xf>
    <xf numFmtId="14" fontId="8" fillId="3" borderId="1" xfId="0" applyNumberFormat="1"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left" vertical="center" indent="1"/>
    </xf>
    <xf numFmtId="0" fontId="0" fillId="0" borderId="0" xfId="0" applyAlignment="1">
      <alignment vertical="center"/>
    </xf>
    <xf numFmtId="0" fontId="0" fillId="0" borderId="1" xfId="0" applyBorder="1" applyAlignment="1">
      <alignment horizontal="left" vertical="center" wrapText="1" indent="1"/>
    </xf>
    <xf numFmtId="0" fontId="0" fillId="0" borderId="1" xfId="0" applyBorder="1" applyAlignment="1">
      <alignment horizontal="center" vertical="center"/>
    </xf>
    <xf numFmtId="0" fontId="0" fillId="0" borderId="1" xfId="0" applyBorder="1" applyAlignment="1">
      <alignment horizontal="left" vertical="center" indent="1"/>
    </xf>
    <xf numFmtId="0" fontId="0" fillId="0" borderId="0" xfId="0" applyAlignment="1">
      <alignment vertical="center"/>
    </xf>
    <xf numFmtId="0" fontId="0" fillId="0" borderId="1" xfId="0" applyBorder="1" applyAlignment="1">
      <alignment horizontal="left" vertical="center" wrapText="1" indent="1"/>
    </xf>
    <xf numFmtId="169" fontId="0" fillId="0" borderId="0" xfId="0" applyNumberFormat="1" applyAlignment="1">
      <alignment vertical="center"/>
    </xf>
    <xf numFmtId="168" fontId="0" fillId="0" borderId="0" xfId="1" applyNumberFormat="1" applyFont="1" applyAlignment="1">
      <alignment vertical="center"/>
    </xf>
    <xf numFmtId="168" fontId="0" fillId="0" borderId="0" xfId="1" applyNumberFormat="1" applyFont="1" applyAlignment="1">
      <alignment horizontal="center" vertical="center"/>
    </xf>
    <xf numFmtId="0" fontId="0" fillId="0" borderId="1" xfId="0" applyBorder="1" applyAlignment="1">
      <alignment horizontal="center" vertical="center"/>
    </xf>
    <xf numFmtId="0" fontId="0" fillId="0" borderId="1" xfId="0" applyBorder="1" applyAlignment="1">
      <alignment horizontal="left" vertical="center" indent="1"/>
    </xf>
    <xf numFmtId="0" fontId="0" fillId="0" borderId="0" xfId="0" applyAlignment="1">
      <alignment vertical="center"/>
    </xf>
    <xf numFmtId="0" fontId="0" fillId="0" borderId="1" xfId="0" quotePrefix="1" applyBorder="1" applyAlignment="1">
      <alignment horizontal="left" vertical="center" wrapText="1" indent="1"/>
    </xf>
    <xf numFmtId="0" fontId="0" fillId="0" borderId="1" xfId="0" applyBorder="1" applyAlignment="1">
      <alignment horizontal="center" vertical="center"/>
    </xf>
    <xf numFmtId="0" fontId="0" fillId="0" borderId="1" xfId="0" applyBorder="1" applyAlignment="1">
      <alignment horizontal="left" vertical="center" indent="1"/>
    </xf>
    <xf numFmtId="14" fontId="0" fillId="0" borderId="1" xfId="0" applyNumberFormat="1" applyBorder="1" applyAlignment="1">
      <alignment horizontal="center" vertical="center"/>
    </xf>
    <xf numFmtId="0" fontId="0" fillId="0" borderId="0" xfId="0" applyAlignment="1">
      <alignment vertical="center"/>
    </xf>
    <xf numFmtId="0" fontId="0" fillId="0" borderId="1" xfId="0" applyBorder="1" applyAlignment="1">
      <alignment horizontal="left" vertical="center" wrapText="1" indent="1"/>
    </xf>
    <xf numFmtId="15" fontId="0" fillId="0" borderId="1" xfId="0" applyNumberFormat="1" applyBorder="1" applyAlignment="1">
      <alignment horizontal="center" vertical="center"/>
    </xf>
    <xf numFmtId="0" fontId="8" fillId="0" borderId="0" xfId="4" applyFont="1" applyAlignment="1">
      <alignment horizontal="left" indent="1"/>
    </xf>
    <xf numFmtId="0" fontId="45" fillId="0" borderId="0" xfId="4" applyFont="1" applyAlignment="1">
      <alignment horizontal="left" indent="1"/>
    </xf>
    <xf numFmtId="196" fontId="6" fillId="0" borderId="1" xfId="0" applyNumberFormat="1" applyFont="1" applyBorder="1" applyAlignment="1">
      <alignment horizontal="center" vertical="center"/>
    </xf>
    <xf numFmtId="196" fontId="0" fillId="3" borderId="1" xfId="0" applyNumberFormat="1" applyFill="1" applyBorder="1" applyAlignment="1">
      <alignment horizontal="center" vertical="center"/>
    </xf>
    <xf numFmtId="196" fontId="0" fillId="9" borderId="1" xfId="0" applyNumberFormat="1" applyFill="1" applyBorder="1" applyAlignment="1">
      <alignment horizontal="center" vertical="center"/>
    </xf>
    <xf numFmtId="196" fontId="0" fillId="0" borderId="1" xfId="0" applyNumberFormat="1" applyBorder="1" applyAlignment="1">
      <alignment horizontal="center" vertical="center"/>
    </xf>
    <xf numFmtId="197" fontId="0" fillId="0" borderId="1" xfId="1" applyNumberFormat="1" applyFont="1" applyBorder="1" applyAlignment="1">
      <alignment horizontal="center" vertical="center"/>
    </xf>
    <xf numFmtId="196" fontId="6" fillId="0" borderId="0" xfId="0" applyNumberFormat="1" applyFont="1" applyFill="1" applyBorder="1" applyAlignment="1">
      <alignment horizontal="center" vertical="center"/>
    </xf>
    <xf numFmtId="15" fontId="0" fillId="96" borderId="1" xfId="0" applyNumberForma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left" vertical="center" indent="1"/>
    </xf>
    <xf numFmtId="14" fontId="0" fillId="0" borderId="1" xfId="0" applyNumberFormat="1" applyBorder="1" applyAlignment="1">
      <alignment horizontal="center" vertical="center"/>
    </xf>
    <xf numFmtId="0" fontId="0" fillId="0" borderId="0" xfId="0" applyAlignment="1">
      <alignment vertical="center"/>
    </xf>
    <xf numFmtId="0" fontId="0" fillId="0" borderId="1" xfId="0" applyBorder="1" applyAlignment="1">
      <alignment horizontal="left" vertical="center" wrapText="1" indent="1"/>
    </xf>
    <xf numFmtId="0" fontId="0" fillId="0" borderId="1" xfId="0" applyBorder="1" applyAlignment="1">
      <alignment horizontal="center" vertical="center"/>
    </xf>
    <xf numFmtId="0" fontId="0" fillId="0" borderId="1" xfId="0" applyBorder="1" applyAlignment="1">
      <alignment horizontal="left" vertical="center" indent="1"/>
    </xf>
    <xf numFmtId="14" fontId="0" fillId="0" borderId="1" xfId="0" applyNumberFormat="1" applyBorder="1" applyAlignment="1">
      <alignment horizontal="center" vertical="center"/>
    </xf>
    <xf numFmtId="0" fontId="0" fillId="0" borderId="1" xfId="0" applyBorder="1" applyAlignment="1">
      <alignment horizontal="left" vertical="center" wrapText="1" indent="1"/>
    </xf>
    <xf numFmtId="0" fontId="0" fillId="0" borderId="1" xfId="0" applyBorder="1" applyAlignment="1">
      <alignment horizontal="left" vertical="center" indent="1"/>
    </xf>
    <xf numFmtId="14" fontId="0" fillId="0" borderId="1" xfId="0" applyNumberFormat="1" applyBorder="1" applyAlignment="1">
      <alignment horizontal="center" vertical="center"/>
    </xf>
    <xf numFmtId="0" fontId="0" fillId="0" borderId="0" xfId="0" applyAlignment="1">
      <alignment vertical="center"/>
    </xf>
    <xf numFmtId="0" fontId="0" fillId="0" borderId="1" xfId="0" applyBorder="1" applyAlignment="1">
      <alignment horizontal="left" vertical="center" wrapText="1" indent="1"/>
    </xf>
    <xf numFmtId="0" fontId="13" fillId="100" borderId="1" xfId="0" applyFont="1" applyFill="1" applyBorder="1" applyAlignment="1">
      <alignment horizontal="center" vertical="center"/>
    </xf>
    <xf numFmtId="169" fontId="2" fillId="0" borderId="0" xfId="0" applyNumberFormat="1" applyFont="1" applyAlignment="1">
      <alignment horizontal="center" vertical="center"/>
    </xf>
    <xf numFmtId="0" fontId="0" fillId="0" borderId="1" xfId="0" applyBorder="1" applyAlignment="1">
      <alignment horizontal="left" vertical="center" indent="1"/>
    </xf>
    <xf numFmtId="0" fontId="0" fillId="0" borderId="0" xfId="0" applyAlignment="1">
      <alignment vertical="center"/>
    </xf>
    <xf numFmtId="15" fontId="0" fillId="7" borderId="1" xfId="0" applyNumberFormat="1" applyFill="1" applyBorder="1" applyAlignment="1">
      <alignment horizontal="center" vertical="center"/>
    </xf>
    <xf numFmtId="0" fontId="27" fillId="10" borderId="1" xfId="2" applyFont="1" applyFill="1" applyBorder="1" applyAlignment="1">
      <alignment horizontal="left" vertical="center" indent="1"/>
    </xf>
    <xf numFmtId="15" fontId="0" fillId="0" borderId="0" xfId="0" applyNumberFormat="1" applyBorder="1" applyAlignment="1">
      <alignment horizontal="center" vertical="center"/>
    </xf>
    <xf numFmtId="196" fontId="0" fillId="0" borderId="0" xfId="0" applyNumberFormat="1" applyBorder="1" applyAlignment="1">
      <alignment horizontal="center" vertical="center"/>
    </xf>
    <xf numFmtId="199" fontId="0" fillId="0" borderId="0" xfId="0" applyNumberFormat="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14" fontId="0" fillId="0" borderId="1" xfId="0" applyNumberFormat="1" applyBorder="1" applyAlignment="1">
      <alignment horizontal="center" vertical="center"/>
    </xf>
    <xf numFmtId="0" fontId="0" fillId="6" borderId="1" xfId="0" applyFill="1" applyBorder="1" applyAlignment="1">
      <alignment horizontal="center" vertical="center"/>
    </xf>
    <xf numFmtId="0" fontId="4" fillId="0" borderId="1" xfId="0" applyFont="1" applyBorder="1" applyAlignment="1">
      <alignment horizontal="left" vertical="center" indent="1"/>
    </xf>
    <xf numFmtId="199" fontId="0" fillId="0" borderId="0" xfId="0" applyNumberFormat="1"/>
    <xf numFmtId="196" fontId="0" fillId="0" borderId="1" xfId="0" applyNumberFormat="1" applyFill="1" applyBorder="1" applyAlignment="1">
      <alignment horizontal="center" vertical="center"/>
    </xf>
    <xf numFmtId="10" fontId="0" fillId="0" borderId="3" xfId="1" applyNumberFormat="1" applyFont="1" applyFill="1" applyBorder="1" applyAlignment="1">
      <alignment horizontal="center" vertical="center"/>
    </xf>
    <xf numFmtId="10" fontId="6" fillId="0" borderId="0" xfId="1" applyNumberFormat="1" applyFont="1" applyFill="1" applyBorder="1" applyAlignment="1">
      <alignment horizontal="center" vertical="center"/>
    </xf>
    <xf numFmtId="0" fontId="45" fillId="0" borderId="0" xfId="4" applyFont="1" applyFill="1"/>
    <xf numFmtId="0" fontId="0" fillId="0" borderId="0" xfId="0" applyFill="1"/>
    <xf numFmtId="196" fontId="6" fillId="0" borderId="1" xfId="0" applyNumberFormat="1"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indent="1"/>
    </xf>
    <xf numFmtId="0" fontId="0" fillId="0" borderId="0" xfId="0" applyAlignment="1">
      <alignment horizontal="center" vertical="center"/>
    </xf>
    <xf numFmtId="0" fontId="27" fillId="100" borderId="1" xfId="4" applyFont="1" applyFill="1" applyBorder="1" applyAlignment="1">
      <alignment horizontal="left" vertical="center" indent="1"/>
    </xf>
    <xf numFmtId="17" fontId="10" fillId="100" borderId="1" xfId="0" applyNumberFormat="1" applyFont="1" applyFill="1" applyBorder="1" applyAlignment="1">
      <alignment horizontal="center" vertical="center"/>
    </xf>
    <xf numFmtId="14" fontId="13" fillId="100" borderId="1" xfId="0" applyNumberFormat="1" applyFont="1" applyFill="1" applyBorder="1" applyAlignment="1">
      <alignment horizontal="center" vertical="center"/>
    </xf>
    <xf numFmtId="196" fontId="23" fillId="101" borderId="1" xfId="0" applyNumberFormat="1" applyFont="1" applyFill="1" applyBorder="1" applyAlignment="1">
      <alignment horizontal="center" vertical="center"/>
    </xf>
    <xf numFmtId="196" fontId="23" fillId="101" borderId="8" xfId="0" applyNumberFormat="1" applyFont="1" applyFill="1" applyBorder="1" applyAlignment="1">
      <alignment horizontal="center" vertical="center"/>
    </xf>
    <xf numFmtId="196" fontId="13" fillId="2" borderId="1" xfId="0" applyNumberFormat="1" applyFont="1" applyFill="1" applyBorder="1" applyAlignment="1">
      <alignment horizontal="center" vertical="center"/>
    </xf>
    <xf numFmtId="10" fontId="23" fillId="101" borderId="3" xfId="1" applyNumberFormat="1" applyFont="1" applyFill="1" applyBorder="1" applyAlignment="1">
      <alignment horizontal="center" vertical="center"/>
    </xf>
    <xf numFmtId="177" fontId="0" fillId="0" borderId="1" xfId="1" applyNumberFormat="1" applyFont="1" applyFill="1" applyBorder="1" applyAlignment="1">
      <alignment horizontal="center" vertical="center"/>
    </xf>
    <xf numFmtId="196" fontId="23" fillId="100" borderId="1" xfId="0" applyNumberFormat="1" applyFont="1" applyFill="1" applyBorder="1" applyAlignment="1">
      <alignment horizontal="center" vertical="center"/>
    </xf>
    <xf numFmtId="10" fontId="23" fillId="100" borderId="1" xfId="1" applyNumberFormat="1" applyFont="1" applyFill="1" applyBorder="1" applyAlignment="1">
      <alignment horizontal="center" vertical="center"/>
    </xf>
    <xf numFmtId="200" fontId="0" fillId="0" borderId="1" xfId="0" applyNumberFormat="1" applyFont="1" applyFill="1" applyBorder="1" applyAlignment="1">
      <alignment horizontal="center" vertical="center"/>
    </xf>
    <xf numFmtId="200" fontId="0" fillId="96" borderId="1" xfId="0" applyNumberFormat="1" applyFont="1" applyFill="1" applyBorder="1" applyAlignment="1">
      <alignment horizontal="center" vertical="center"/>
    </xf>
    <xf numFmtId="177" fontId="0" fillId="0" borderId="0" xfId="0" applyNumberFormat="1" applyAlignment="1">
      <alignment horizontal="center" vertical="center"/>
    </xf>
    <xf numFmtId="0" fontId="126" fillId="0" borderId="1" xfId="0" applyFont="1" applyFill="1" applyBorder="1" applyAlignment="1">
      <alignment horizontal="left" vertical="center" indent="1"/>
    </xf>
    <xf numFmtId="10" fontId="6" fillId="0" borderId="1" xfId="1" applyNumberFormat="1" applyFont="1" applyFill="1" applyBorder="1" applyAlignment="1">
      <alignment horizontal="center" vertical="center" wrapText="1"/>
    </xf>
    <xf numFmtId="212" fontId="6" fillId="0" borderId="1" xfId="1" applyNumberFormat="1" applyFont="1" applyFill="1" applyBorder="1" applyAlignment="1">
      <alignment horizontal="center" vertical="center"/>
    </xf>
    <xf numFmtId="196" fontId="6" fillId="0" borderId="1" xfId="1" applyNumberFormat="1" applyFont="1" applyFill="1" applyBorder="1" applyAlignment="1">
      <alignment horizontal="center" vertical="center"/>
    </xf>
    <xf numFmtId="0" fontId="26" fillId="0" borderId="1" xfId="0" applyFont="1" applyBorder="1" applyAlignment="1">
      <alignment horizontal="center" vertical="center"/>
    </xf>
    <xf numFmtId="0" fontId="108" fillId="0" borderId="1" xfId="4" applyFont="1" applyBorder="1" applyAlignment="1">
      <alignment horizontal="center" vertical="center"/>
    </xf>
    <xf numFmtId="196" fontId="8" fillId="96" borderId="1" xfId="0" applyNumberFormat="1" applyFont="1" applyFill="1" applyBorder="1" applyAlignment="1">
      <alignment horizontal="center" vertical="center"/>
    </xf>
    <xf numFmtId="196" fontId="23" fillId="2" borderId="1" xfId="0" applyNumberFormat="1"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196" fontId="6" fillId="0" borderId="0" xfId="1" applyNumberFormat="1" applyFont="1" applyFill="1" applyBorder="1" applyAlignment="1">
      <alignment horizontal="center" vertical="center"/>
    </xf>
    <xf numFmtId="0" fontId="90" fillId="101" borderId="1" xfId="0" applyFont="1" applyFill="1" applyBorder="1" applyAlignment="1">
      <alignment horizontal="left" vertical="center" indent="1"/>
    </xf>
    <xf numFmtId="0" fontId="90" fillId="101" borderId="1" xfId="0" applyFont="1" applyFill="1" applyBorder="1" applyAlignment="1">
      <alignment horizontal="center" vertical="center"/>
    </xf>
    <xf numFmtId="0" fontId="0" fillId="0" borderId="1" xfId="0" applyBorder="1" applyAlignment="1">
      <alignment horizontal="center" vertical="center"/>
    </xf>
    <xf numFmtId="0" fontId="0" fillId="0" borderId="3" xfId="0" applyBorder="1" applyAlignment="1">
      <alignment horizontal="left" vertical="center" indent="1"/>
    </xf>
    <xf numFmtId="0" fontId="0" fillId="0" borderId="0" xfId="0" applyAlignment="1">
      <alignment horizontal="left" vertical="center" indent="1"/>
    </xf>
    <xf numFmtId="0" fontId="0" fillId="0" borderId="0" xfId="0" applyAlignment="1">
      <alignment horizontal="center" vertical="center"/>
    </xf>
    <xf numFmtId="0" fontId="0" fillId="0" borderId="0" xfId="0" applyAlignment="1">
      <alignment vertical="center"/>
    </xf>
    <xf numFmtId="0" fontId="0" fillId="0" borderId="0" xfId="0" applyAlignment="1">
      <alignment horizontal="left" indent="1"/>
    </xf>
    <xf numFmtId="171" fontId="0" fillId="0" borderId="0" xfId="0" applyNumberFormat="1" applyAlignment="1">
      <alignment horizontal="center" vertical="center"/>
    </xf>
    <xf numFmtId="0" fontId="6" fillId="0" borderId="1" xfId="0" applyFont="1" applyBorder="1" applyAlignment="1">
      <alignment horizontal="center" vertical="center"/>
    </xf>
    <xf numFmtId="0" fontId="0" fillId="0" borderId="0" xfId="0" applyAlignment="1">
      <alignment horizontal="left" vertical="center" indent="1"/>
    </xf>
    <xf numFmtId="0" fontId="0" fillId="0" borderId="0" xfId="0" applyAlignment="1">
      <alignment horizontal="center" vertical="center"/>
    </xf>
    <xf numFmtId="0" fontId="0" fillId="0" borderId="0" xfId="0" applyAlignment="1">
      <alignment vertical="center"/>
    </xf>
    <xf numFmtId="0" fontId="0" fillId="0" borderId="0" xfId="0" applyAlignment="1">
      <alignment horizontal="left" indent="1"/>
    </xf>
    <xf numFmtId="0" fontId="127" fillId="0" borderId="0" xfId="4" applyFont="1" applyFill="1" applyProtection="1"/>
    <xf numFmtId="0" fontId="45" fillId="0" borderId="0" xfId="4" applyFont="1" applyAlignment="1" applyProtection="1">
      <alignment horizontal="left" indent="1"/>
    </xf>
    <xf numFmtId="0" fontId="127" fillId="0" borderId="0" xfId="4" applyFont="1" applyProtection="1"/>
    <xf numFmtId="0" fontId="127" fillId="0" borderId="0" xfId="4" applyFont="1" applyAlignment="1" applyProtection="1">
      <alignment horizontal="center"/>
    </xf>
    <xf numFmtId="0" fontId="27" fillId="10" borderId="1" xfId="2" applyFont="1" applyFill="1" applyBorder="1" applyAlignment="1" applyProtection="1">
      <alignment horizontal="left" vertical="center" indent="1"/>
    </xf>
    <xf numFmtId="0" fontId="0" fillId="0" borderId="0" xfId="0" applyProtection="1"/>
    <xf numFmtId="0" fontId="27" fillId="100" borderId="1" xfId="4" applyFont="1" applyFill="1" applyBorder="1" applyAlignment="1" applyProtection="1">
      <alignment horizontal="left" vertical="center" indent="1"/>
    </xf>
    <xf numFmtId="0" fontId="128" fillId="0" borderId="0" xfId="0" applyFont="1" applyFill="1" applyProtection="1"/>
    <xf numFmtId="0" fontId="128" fillId="0" borderId="0" xfId="0" applyFont="1" applyAlignment="1" applyProtection="1">
      <alignment horizontal="left" indent="1"/>
    </xf>
    <xf numFmtId="0" fontId="128" fillId="0" borderId="0" xfId="0" applyFont="1" applyProtection="1"/>
    <xf numFmtId="0" fontId="94" fillId="0" borderId="0" xfId="0" applyFont="1" applyFill="1" applyAlignment="1" applyProtection="1">
      <alignment vertical="center"/>
    </xf>
    <xf numFmtId="0" fontId="137" fillId="0" borderId="0" xfId="0" applyFont="1" applyAlignment="1" applyProtection="1">
      <alignment horizontal="center" vertical="center"/>
    </xf>
    <xf numFmtId="0" fontId="137" fillId="0" borderId="0" xfId="0" applyFont="1" applyAlignment="1" applyProtection="1">
      <alignment vertical="center"/>
    </xf>
    <xf numFmtId="0" fontId="94" fillId="0" borderId="0" xfId="0" applyFont="1" applyAlignment="1" applyProtection="1">
      <alignment vertical="center"/>
    </xf>
    <xf numFmtId="0" fontId="128" fillId="0" borderId="0" xfId="0" applyFont="1" applyFill="1" applyAlignment="1" applyProtection="1">
      <alignment vertical="center"/>
    </xf>
    <xf numFmtId="0" fontId="128" fillId="0" borderId="0" xfId="0" applyFont="1" applyAlignment="1" applyProtection="1">
      <alignment horizontal="left" vertical="center"/>
    </xf>
    <xf numFmtId="0" fontId="128" fillId="0" borderId="0" xfId="0" applyFont="1" applyAlignment="1" applyProtection="1">
      <alignment vertical="center"/>
    </xf>
    <xf numFmtId="0" fontId="128" fillId="0" borderId="0" xfId="0" applyFont="1" applyAlignment="1" applyProtection="1">
      <alignment horizontal="center" vertical="center"/>
    </xf>
    <xf numFmtId="0" fontId="130" fillId="100" borderId="1" xfId="0" applyFont="1" applyFill="1" applyBorder="1" applyAlignment="1" applyProtection="1">
      <alignment horizontal="left" vertical="center"/>
    </xf>
    <xf numFmtId="0" fontId="130" fillId="100" borderId="1" xfId="0" applyFont="1" applyFill="1" applyBorder="1" applyAlignment="1" applyProtection="1">
      <alignment horizontal="center" vertical="center" wrapText="1"/>
    </xf>
    <xf numFmtId="0" fontId="127" fillId="0" borderId="1" xfId="0" applyFont="1" applyFill="1" applyBorder="1" applyAlignment="1" applyProtection="1">
      <alignment horizontal="left" vertical="center" wrapText="1"/>
    </xf>
    <xf numFmtId="188" fontId="127" fillId="0" borderId="1" xfId="1" applyNumberFormat="1" applyFont="1" applyFill="1" applyBorder="1" applyAlignment="1" applyProtection="1">
      <alignment horizontal="center" vertical="center"/>
    </xf>
    <xf numFmtId="0" fontId="135" fillId="0" borderId="0" xfId="0" applyFont="1" applyFill="1" applyAlignment="1" applyProtection="1">
      <alignment vertical="center"/>
    </xf>
    <xf numFmtId="0" fontId="135" fillId="0" borderId="0" xfId="0" applyFont="1" applyAlignment="1" applyProtection="1">
      <alignment horizontal="center" vertical="center"/>
    </xf>
    <xf numFmtId="0" fontId="135" fillId="0" borderId="0" xfId="0" applyFont="1" applyAlignment="1" applyProtection="1">
      <alignment vertical="center"/>
    </xf>
    <xf numFmtId="0" fontId="129" fillId="0" borderId="0" xfId="0" applyFont="1" applyAlignment="1" applyProtection="1">
      <alignment horizontal="center" vertical="center"/>
    </xf>
    <xf numFmtId="0" fontId="130" fillId="100" borderId="1" xfId="0" applyFont="1" applyFill="1" applyBorder="1" applyAlignment="1" applyProtection="1">
      <alignment horizontal="center" vertical="center"/>
    </xf>
    <xf numFmtId="0" fontId="128" fillId="0" borderId="1" xfId="0" applyFont="1" applyBorder="1" applyAlignment="1" applyProtection="1">
      <alignment horizontal="left" vertical="center" wrapText="1"/>
    </xf>
    <xf numFmtId="188" fontId="128" fillId="0" borderId="1" xfId="1" applyNumberFormat="1" applyFont="1" applyBorder="1" applyAlignment="1" applyProtection="1">
      <alignment horizontal="center" vertical="center"/>
    </xf>
    <xf numFmtId="0" fontId="130" fillId="101" borderId="1" xfId="0" applyFont="1" applyFill="1" applyBorder="1" applyAlignment="1" applyProtection="1">
      <alignment horizontal="left" vertical="center" wrapText="1"/>
    </xf>
    <xf numFmtId="188" fontId="130" fillId="101" borderId="1" xfId="1" applyNumberFormat="1" applyFont="1" applyFill="1" applyBorder="1" applyAlignment="1" applyProtection="1">
      <alignment horizontal="center" vertical="center"/>
    </xf>
    <xf numFmtId="0" fontId="138" fillId="0" borderId="0" xfId="0" applyFont="1" applyFill="1" applyAlignment="1" applyProtection="1">
      <alignment vertical="center"/>
    </xf>
    <xf numFmtId="0" fontId="139" fillId="0" borderId="0" xfId="0" applyFont="1" applyFill="1" applyBorder="1" applyAlignment="1" applyProtection="1">
      <alignment horizontal="left" vertical="center" wrapText="1"/>
    </xf>
    <xf numFmtId="188" fontId="139" fillId="0" borderId="0" xfId="1" applyNumberFormat="1" applyFont="1" applyFill="1" applyBorder="1" applyAlignment="1" applyProtection="1">
      <alignment horizontal="center" vertical="center"/>
    </xf>
    <xf numFmtId="0" fontId="138" fillId="0" borderId="0" xfId="0" applyFont="1" applyFill="1" applyAlignment="1" applyProtection="1">
      <alignment horizontal="center" vertical="center"/>
    </xf>
    <xf numFmtId="0" fontId="140" fillId="0" borderId="0" xfId="0" applyFont="1" applyFill="1" applyAlignment="1" applyProtection="1">
      <alignment vertical="center"/>
    </xf>
    <xf numFmtId="0" fontId="140" fillId="0" borderId="0" xfId="0" applyFont="1" applyFill="1" applyAlignment="1" applyProtection="1">
      <alignment horizontal="center" vertical="center"/>
    </xf>
    <xf numFmtId="0" fontId="130" fillId="0" borderId="0" xfId="0" applyFont="1" applyFill="1" applyBorder="1" applyAlignment="1" applyProtection="1">
      <alignment horizontal="left" vertical="center" wrapText="1"/>
    </xf>
    <xf numFmtId="188" fontId="130" fillId="0" borderId="0" xfId="1" applyNumberFormat="1" applyFont="1" applyFill="1" applyBorder="1" applyAlignment="1" applyProtection="1">
      <alignment horizontal="center" vertical="center"/>
    </xf>
    <xf numFmtId="0" fontId="128" fillId="0" borderId="0" xfId="0" applyFont="1" applyFill="1" applyAlignment="1" applyProtection="1">
      <alignment horizontal="center" vertical="center"/>
    </xf>
    <xf numFmtId="0" fontId="140" fillId="0" borderId="0" xfId="0" applyFont="1" applyAlignment="1" applyProtection="1">
      <alignment vertical="center"/>
    </xf>
    <xf numFmtId="188" fontId="128" fillId="0" borderId="1" xfId="1" applyNumberFormat="1" applyFont="1" applyBorder="1" applyAlignment="1" applyProtection="1">
      <alignment horizontal="center" vertical="center"/>
      <protection locked="0"/>
    </xf>
    <xf numFmtId="170" fontId="128" fillId="0" borderId="0" xfId="1" applyNumberFormat="1" applyFont="1" applyFill="1" applyBorder="1" applyAlignment="1" applyProtection="1">
      <alignment horizontal="center" vertical="center"/>
    </xf>
    <xf numFmtId="0" fontId="128" fillId="0" borderId="0" xfId="0" applyFont="1" applyFill="1" applyBorder="1" applyAlignment="1" applyProtection="1">
      <alignment vertical="center"/>
    </xf>
    <xf numFmtId="170" fontId="130" fillId="101" borderId="1" xfId="1" applyNumberFormat="1" applyFont="1" applyFill="1" applyBorder="1" applyAlignment="1" applyProtection="1">
      <alignment horizontal="center" vertical="center"/>
    </xf>
    <xf numFmtId="170" fontId="128" fillId="0" borderId="0" xfId="0" applyNumberFormat="1" applyFont="1" applyAlignment="1" applyProtection="1">
      <alignment vertical="center"/>
    </xf>
    <xf numFmtId="170" fontId="128" fillId="0" borderId="1" xfId="1" applyNumberFormat="1" applyFont="1" applyFill="1" applyBorder="1" applyAlignment="1" applyProtection="1">
      <alignment horizontal="center" vertical="center"/>
    </xf>
    <xf numFmtId="188" fontId="128" fillId="0" borderId="1" xfId="1" applyNumberFormat="1" applyFont="1" applyFill="1" applyBorder="1" applyAlignment="1" applyProtection="1">
      <alignment horizontal="center" vertical="center"/>
    </xf>
    <xf numFmtId="1" fontId="128" fillId="0" borderId="0" xfId="0" applyNumberFormat="1" applyFont="1" applyAlignment="1" applyProtection="1">
      <alignment vertical="center"/>
    </xf>
    <xf numFmtId="0" fontId="129" fillId="0" borderId="0" xfId="0" applyFont="1" applyFill="1" applyAlignment="1" applyProtection="1">
      <alignment vertical="center"/>
    </xf>
    <xf numFmtId="0" fontId="129" fillId="0" borderId="0" xfId="0" applyFont="1" applyFill="1" applyAlignment="1" applyProtection="1">
      <alignment horizontal="center" vertical="center"/>
    </xf>
    <xf numFmtId="1" fontId="129" fillId="0" borderId="0" xfId="0" applyNumberFormat="1" applyFont="1" applyFill="1" applyAlignment="1" applyProtection="1">
      <alignment vertical="center"/>
    </xf>
    <xf numFmtId="0" fontId="128" fillId="0" borderId="1" xfId="0" applyFont="1" applyFill="1" applyBorder="1" applyAlignment="1" applyProtection="1">
      <alignment horizontal="left" vertical="center" wrapText="1"/>
    </xf>
    <xf numFmtId="0" fontId="135" fillId="0" borderId="0" xfId="0" applyFont="1" applyAlignment="1" applyProtection="1">
      <alignment horizontal="left" vertical="center"/>
    </xf>
    <xf numFmtId="1" fontId="135" fillId="0" borderId="0" xfId="0" applyNumberFormat="1" applyFont="1" applyAlignment="1" applyProtection="1">
      <alignment vertical="center"/>
    </xf>
    <xf numFmtId="0" fontId="128" fillId="99" borderId="1" xfId="0" applyFont="1" applyFill="1" applyBorder="1" applyAlignment="1" applyProtection="1">
      <alignment horizontal="left" vertical="center" wrapText="1"/>
      <protection locked="0"/>
    </xf>
    <xf numFmtId="188" fontId="128" fillId="99" borderId="1" xfId="1" applyNumberFormat="1" applyFont="1" applyFill="1" applyBorder="1" applyAlignment="1" applyProtection="1">
      <alignment horizontal="center" vertical="center"/>
      <protection locked="0"/>
    </xf>
    <xf numFmtId="0" fontId="128" fillId="99" borderId="1" xfId="0" applyFont="1" applyFill="1" applyBorder="1" applyAlignment="1" applyProtection="1">
      <alignment horizontal="left" vertical="center" wrapText="1"/>
    </xf>
    <xf numFmtId="188" fontId="128" fillId="99" borderId="1" xfId="1" applyNumberFormat="1" applyFont="1" applyFill="1" applyBorder="1" applyAlignment="1" applyProtection="1">
      <alignment horizontal="center" vertical="center"/>
    </xf>
    <xf numFmtId="0" fontId="128" fillId="0" borderId="1" xfId="0" applyFont="1" applyBorder="1" applyAlignment="1" applyProtection="1">
      <alignment horizontal="left" vertical="center"/>
    </xf>
    <xf numFmtId="170" fontId="128" fillId="0" borderId="0" xfId="0" applyNumberFormat="1" applyFont="1" applyAlignment="1" applyProtection="1">
      <alignment horizontal="center" vertical="center"/>
    </xf>
    <xf numFmtId="0" fontId="135" fillId="0" borderId="0" xfId="0" applyFont="1" applyFill="1" applyAlignment="1" applyProtection="1">
      <alignment horizontal="center" vertical="center"/>
    </xf>
    <xf numFmtId="1" fontId="135" fillId="0" borderId="0" xfId="0" applyNumberFormat="1" applyFont="1" applyFill="1" applyAlignment="1" applyProtection="1">
      <alignment vertical="center"/>
    </xf>
    <xf numFmtId="10" fontId="128" fillId="0" borderId="0" xfId="1" applyNumberFormat="1" applyFont="1" applyAlignment="1" applyProtection="1">
      <alignment vertical="center"/>
    </xf>
    <xf numFmtId="0" fontId="128" fillId="0" borderId="1" xfId="0" applyFont="1" applyBorder="1" applyAlignment="1" applyProtection="1">
      <alignment horizontal="left" vertical="center"/>
      <protection locked="0"/>
    </xf>
    <xf numFmtId="1" fontId="128" fillId="0" borderId="0" xfId="1" applyNumberFormat="1" applyFont="1" applyAlignment="1" applyProtection="1">
      <alignment vertical="center"/>
    </xf>
    <xf numFmtId="0" fontId="138" fillId="0" borderId="0" xfId="0" applyFont="1" applyFill="1" applyBorder="1" applyAlignment="1" applyProtection="1">
      <alignment horizontal="left" vertical="center" wrapText="1"/>
    </xf>
    <xf numFmtId="188" fontId="138" fillId="0" borderId="0" xfId="1" applyNumberFormat="1" applyFont="1" applyFill="1" applyBorder="1" applyAlignment="1" applyProtection="1">
      <alignment horizontal="center" vertical="center"/>
    </xf>
    <xf numFmtId="1" fontId="128" fillId="0" borderId="0" xfId="0" applyNumberFormat="1" applyFont="1" applyFill="1" applyAlignment="1" applyProtection="1">
      <alignment vertical="center"/>
    </xf>
    <xf numFmtId="0" fontId="128" fillId="99" borderId="0" xfId="0" applyFont="1" applyFill="1" applyAlignment="1" applyProtection="1">
      <alignment horizontal="center" vertical="center"/>
    </xf>
    <xf numFmtId="0" fontId="135" fillId="0" borderId="0" xfId="0" applyFont="1" applyBorder="1" applyAlignment="1" applyProtection="1">
      <alignment horizontal="left" vertical="center"/>
    </xf>
    <xf numFmtId="0" fontId="141" fillId="0" borderId="13" xfId="0" applyFont="1" applyBorder="1" applyAlignment="1">
      <alignment vertical="center"/>
    </xf>
    <xf numFmtId="0" fontId="130" fillId="100" borderId="6" xfId="0" applyFont="1" applyFill="1" applyBorder="1" applyAlignment="1" applyProtection="1">
      <alignment horizontal="left" vertical="center" wrapText="1"/>
    </xf>
    <xf numFmtId="170" fontId="130" fillId="101" borderId="2" xfId="1" applyNumberFormat="1" applyFont="1" applyFill="1" applyBorder="1" applyAlignment="1" applyProtection="1">
      <alignment horizontal="left" vertical="center"/>
    </xf>
    <xf numFmtId="168" fontId="128" fillId="0" borderId="1" xfId="0" applyNumberFormat="1" applyFont="1" applyBorder="1" applyAlignment="1" applyProtection="1">
      <alignment horizontal="center" vertical="center" wrapText="1"/>
    </xf>
    <xf numFmtId="168" fontId="129" fillId="0" borderId="3" xfId="0" applyNumberFormat="1" applyFont="1" applyBorder="1" applyAlignment="1" applyProtection="1">
      <alignment horizontal="center" vertical="center" wrapText="1"/>
    </xf>
    <xf numFmtId="168" fontId="128" fillId="0" borderId="8" xfId="0" applyNumberFormat="1" applyFont="1" applyBorder="1" applyAlignment="1" applyProtection="1">
      <alignment horizontal="center" vertical="center" wrapText="1"/>
    </xf>
    <xf numFmtId="168" fontId="129" fillId="0" borderId="14" xfId="0" applyNumberFormat="1" applyFont="1" applyBorder="1" applyAlignment="1" applyProtection="1">
      <alignment horizontal="center" vertical="center" wrapText="1"/>
    </xf>
    <xf numFmtId="170" fontId="130" fillId="0" borderId="0" xfId="1" applyNumberFormat="1" applyFont="1" applyFill="1" applyBorder="1" applyAlignment="1" applyProtection="1">
      <alignment horizontal="left" vertical="center"/>
    </xf>
    <xf numFmtId="10" fontId="128" fillId="0" borderId="0" xfId="0" applyNumberFormat="1" applyFont="1" applyFill="1" applyBorder="1" applyAlignment="1" applyProtection="1">
      <alignment horizontal="center" vertical="center" wrapText="1"/>
    </xf>
    <xf numFmtId="10" fontId="129" fillId="0" borderId="0" xfId="0" applyNumberFormat="1" applyFont="1" applyFill="1" applyBorder="1" applyAlignment="1" applyProtection="1">
      <alignment horizontal="center" vertical="center" wrapText="1"/>
    </xf>
    <xf numFmtId="168" fontId="129" fillId="0" borderId="1" xfId="0" applyNumberFormat="1" applyFont="1" applyBorder="1" applyAlignment="1" applyProtection="1">
      <alignment horizontal="center" vertical="center" wrapText="1"/>
    </xf>
    <xf numFmtId="168" fontId="129" fillId="0" borderId="8" xfId="0" applyNumberFormat="1" applyFont="1" applyBorder="1" applyAlignment="1" applyProtection="1">
      <alignment horizontal="center" vertical="center" wrapText="1"/>
    </xf>
    <xf numFmtId="0" fontId="129" fillId="0" borderId="0" xfId="0" applyFont="1" applyAlignment="1" applyProtection="1">
      <alignment horizontal="left" vertical="center"/>
    </xf>
    <xf numFmtId="0" fontId="129" fillId="0" borderId="1" xfId="4" applyFont="1" applyBorder="1" applyAlignment="1" applyProtection="1">
      <alignment horizontal="center" vertical="center"/>
    </xf>
    <xf numFmtId="1" fontId="129" fillId="0" borderId="1" xfId="4" applyNumberFormat="1" applyFont="1" applyBorder="1" applyAlignment="1" applyProtection="1">
      <alignment horizontal="center" vertical="center"/>
    </xf>
    <xf numFmtId="0" fontId="128" fillId="0" borderId="2" xfId="0" applyFont="1" applyBorder="1" applyAlignment="1" applyProtection="1">
      <alignment horizontal="left" vertical="center"/>
    </xf>
    <xf numFmtId="198" fontId="128" fillId="0" borderId="1" xfId="1" applyNumberFormat="1" applyFont="1" applyFill="1" applyBorder="1" applyAlignment="1" applyProtection="1">
      <alignment horizontal="center" vertical="center"/>
    </xf>
    <xf numFmtId="3" fontId="128" fillId="0" borderId="0" xfId="0" applyNumberFormat="1" applyFont="1" applyAlignment="1" applyProtection="1">
      <alignment horizontal="center" vertical="center"/>
    </xf>
    <xf numFmtId="9" fontId="128" fillId="0" borderId="0" xfId="1" applyFont="1" applyAlignment="1" applyProtection="1">
      <alignment horizontal="center" vertical="center"/>
    </xf>
    <xf numFmtId="0" fontId="129" fillId="0" borderId="1" xfId="0" applyFont="1" applyBorder="1" applyAlignment="1" applyProtection="1">
      <alignment horizontal="left" vertical="center"/>
    </xf>
    <xf numFmtId="0" fontId="128" fillId="0" borderId="0" xfId="0" applyFont="1" applyBorder="1" applyAlignment="1" applyProtection="1">
      <alignment horizontal="left" vertical="center"/>
    </xf>
    <xf numFmtId="3" fontId="128" fillId="0" borderId="0" xfId="0" applyNumberFormat="1" applyFont="1" applyBorder="1" applyAlignment="1" applyProtection="1">
      <alignment horizontal="center" vertical="center"/>
    </xf>
    <xf numFmtId="1" fontId="128" fillId="0" borderId="0" xfId="0" applyNumberFormat="1" applyFont="1" applyBorder="1" applyAlignment="1" applyProtection="1">
      <alignment horizontal="center" vertical="center"/>
    </xf>
    <xf numFmtId="0" fontId="130" fillId="100" borderId="2" xfId="0" applyFont="1" applyFill="1" applyBorder="1" applyAlignment="1" applyProtection="1">
      <alignment horizontal="left" vertical="center" wrapText="1"/>
    </xf>
    <xf numFmtId="0" fontId="130" fillId="101" borderId="2" xfId="0" applyFont="1" applyFill="1" applyBorder="1" applyAlignment="1" applyProtection="1">
      <alignment horizontal="left" vertical="center" wrapText="1"/>
    </xf>
    <xf numFmtId="188" fontId="130" fillId="101" borderId="1" xfId="0" applyNumberFormat="1" applyFont="1" applyFill="1" applyBorder="1" applyAlignment="1" applyProtection="1">
      <alignment horizontal="center" vertical="center"/>
    </xf>
    <xf numFmtId="0" fontId="128" fillId="0" borderId="0" xfId="0" applyFont="1" applyBorder="1" applyAlignment="1" applyProtection="1">
      <alignment horizontal="left" vertical="center" wrapText="1"/>
    </xf>
    <xf numFmtId="188" fontId="128" fillId="0" borderId="0" xfId="1" applyNumberFormat="1" applyFont="1" applyBorder="1" applyAlignment="1" applyProtection="1">
      <alignment horizontal="center" vertical="center"/>
    </xf>
    <xf numFmtId="0" fontId="128" fillId="106" borderId="2" xfId="0" applyFont="1" applyFill="1" applyBorder="1" applyAlignment="1" applyProtection="1">
      <alignment horizontal="left" vertical="center" wrapText="1"/>
    </xf>
    <xf numFmtId="188" fontId="128" fillId="99" borderId="1" xfId="0" applyNumberFormat="1" applyFont="1" applyFill="1" applyBorder="1" applyAlignment="1" applyProtection="1">
      <alignment horizontal="center" vertical="center"/>
    </xf>
    <xf numFmtId="0" fontId="128" fillId="0" borderId="0" xfId="0" applyFont="1" applyFill="1" applyBorder="1" applyAlignment="1" applyProtection="1">
      <alignment horizontal="left" vertical="center" wrapText="1"/>
    </xf>
    <xf numFmtId="0" fontId="128" fillId="0" borderId="0" xfId="0" applyFont="1" applyFill="1" applyBorder="1" applyAlignment="1" applyProtection="1">
      <alignment horizontal="center" vertical="center" wrapText="1"/>
    </xf>
    <xf numFmtId="0" fontId="130" fillId="100" borderId="3" xfId="0" applyFont="1" applyFill="1" applyBorder="1" applyAlignment="1" applyProtection="1">
      <alignment horizontal="left" vertical="center" wrapText="1"/>
    </xf>
    <xf numFmtId="0" fontId="130" fillId="100" borderId="3" xfId="0" applyFont="1" applyFill="1" applyBorder="1" applyAlignment="1" applyProtection="1">
      <alignment horizontal="center" vertical="center" wrapText="1"/>
    </xf>
    <xf numFmtId="0" fontId="133" fillId="101" borderId="1" xfId="0" applyFont="1" applyFill="1" applyBorder="1" applyAlignment="1" applyProtection="1">
      <alignment horizontal="left" vertical="center"/>
    </xf>
    <xf numFmtId="173" fontId="128" fillId="0" borderId="1" xfId="0" applyNumberFormat="1" applyFont="1" applyBorder="1" applyAlignment="1" applyProtection="1">
      <alignment horizontal="center" vertical="center"/>
    </xf>
    <xf numFmtId="166" fontId="128" fillId="0" borderId="1" xfId="1" applyNumberFormat="1" applyFont="1" applyBorder="1" applyAlignment="1" applyProtection="1">
      <alignment horizontal="center" vertical="center"/>
    </xf>
    <xf numFmtId="173" fontId="128" fillId="106" borderId="1" xfId="0" applyNumberFormat="1" applyFont="1" applyFill="1" applyBorder="1" applyAlignment="1" applyProtection="1">
      <alignment horizontal="center" vertical="center"/>
    </xf>
    <xf numFmtId="166" fontId="128" fillId="106" borderId="1" xfId="1" applyNumberFormat="1" applyFont="1" applyFill="1" applyBorder="1" applyAlignment="1" applyProtection="1">
      <alignment horizontal="center" vertical="center"/>
    </xf>
    <xf numFmtId="168" fontId="128" fillId="0" borderId="0" xfId="1" applyNumberFormat="1" applyFont="1" applyAlignment="1" applyProtection="1">
      <alignment vertical="center"/>
    </xf>
    <xf numFmtId="0" fontId="133" fillId="101" borderId="3" xfId="0" applyFont="1" applyFill="1" applyBorder="1" applyAlignment="1" applyProtection="1">
      <alignment horizontal="left" vertical="center"/>
    </xf>
    <xf numFmtId="0" fontId="128" fillId="0" borderId="0" xfId="0" applyFont="1" applyAlignment="1" applyProtection="1">
      <alignment horizontal="center"/>
    </xf>
    <xf numFmtId="199" fontId="6" fillId="0" borderId="1" xfId="1" applyNumberFormat="1" applyFont="1" applyFill="1" applyBorder="1" applyAlignment="1">
      <alignment horizontal="center" vertical="center"/>
    </xf>
    <xf numFmtId="214" fontId="0" fillId="0" borderId="0" xfId="0" applyNumberFormat="1" applyAlignment="1">
      <alignment horizontal="center" vertical="center"/>
    </xf>
    <xf numFmtId="0" fontId="13" fillId="10" borderId="1" xfId="0" applyFont="1" applyFill="1" applyBorder="1" applyAlignment="1">
      <alignment horizontal="center"/>
    </xf>
    <xf numFmtId="0" fontId="13" fillId="10" borderId="1" xfId="0" applyFont="1" applyFill="1" applyBorder="1"/>
    <xf numFmtId="0" fontId="0" fillId="108" borderId="1" xfId="0" applyFill="1" applyBorder="1"/>
    <xf numFmtId="0" fontId="0" fillId="109" borderId="1" xfId="0" applyFill="1" applyBorder="1"/>
    <xf numFmtId="0" fontId="0" fillId="110" borderId="1" xfId="0" applyFill="1" applyBorder="1" applyAlignment="1"/>
    <xf numFmtId="0" fontId="0" fillId="110" borderId="1" xfId="0" applyFill="1" applyBorder="1" applyAlignment="1">
      <alignment wrapText="1"/>
    </xf>
    <xf numFmtId="0" fontId="0" fillId="110" borderId="1" xfId="0" applyFill="1" applyBorder="1"/>
    <xf numFmtId="0" fontId="0" fillId="7" borderId="1" xfId="0" applyFill="1" applyBorder="1"/>
    <xf numFmtId="3" fontId="0" fillId="7" borderId="1" xfId="0" applyNumberFormat="1" applyFill="1" applyBorder="1"/>
    <xf numFmtId="179" fontId="0" fillId="0" borderId="0" xfId="0" applyNumberFormat="1"/>
    <xf numFmtId="0" fontId="6" fillId="111" borderId="1" xfId="0" applyFont="1" applyFill="1" applyBorder="1" applyAlignment="1">
      <alignment vertical="center" wrapText="1"/>
    </xf>
    <xf numFmtId="4" fontId="6" fillId="111" borderId="1" xfId="0" applyNumberFormat="1" applyFont="1" applyFill="1" applyBorder="1" applyAlignment="1">
      <alignment vertical="center" wrapText="1"/>
    </xf>
    <xf numFmtId="0" fontId="6" fillId="6" borderId="1" xfId="0" applyFont="1" applyFill="1" applyBorder="1" applyAlignment="1">
      <alignment vertical="center" wrapText="1"/>
    </xf>
    <xf numFmtId="179" fontId="9" fillId="6" borderId="1" xfId="0" applyNumberFormat="1" applyFont="1" applyFill="1" applyBorder="1" applyAlignment="1">
      <alignment horizontal="left" vertical="center" indent="1"/>
    </xf>
    <xf numFmtId="179" fontId="9" fillId="6" borderId="2" xfId="0" applyNumberFormat="1" applyFont="1" applyFill="1" applyBorder="1" applyAlignment="1">
      <alignment horizontal="left" vertical="center" indent="1"/>
    </xf>
    <xf numFmtId="0" fontId="8" fillId="6" borderId="2" xfId="0" applyFont="1" applyFill="1" applyBorder="1" applyAlignment="1">
      <alignment horizontal="center" vertical="center"/>
    </xf>
    <xf numFmtId="0" fontId="8" fillId="0" borderId="0" xfId="0" applyFont="1" applyFill="1" applyBorder="1" applyAlignment="1">
      <alignment vertical="center"/>
    </xf>
    <xf numFmtId="0" fontId="0" fillId="0" borderId="0" xfId="0" applyFill="1" applyBorder="1"/>
    <xf numFmtId="0" fontId="0" fillId="0" borderId="0" xfId="0" applyBorder="1"/>
    <xf numFmtId="186" fontId="6" fillId="6" borderId="1" xfId="0" applyNumberFormat="1" applyFont="1" applyFill="1" applyBorder="1" applyAlignment="1">
      <alignment vertical="center" wrapText="1"/>
    </xf>
    <xf numFmtId="215" fontId="6" fillId="111" borderId="1" xfId="0" applyNumberFormat="1" applyFont="1" applyFill="1" applyBorder="1" applyAlignment="1">
      <alignment vertical="center" wrapText="1"/>
    </xf>
    <xf numFmtId="0" fontId="0" fillId="108" borderId="0" xfId="0" applyFill="1"/>
    <xf numFmtId="215" fontId="8" fillId="6" borderId="2" xfId="0" applyNumberFormat="1" applyFont="1" applyFill="1" applyBorder="1" applyAlignment="1">
      <alignment horizontal="center" vertical="center"/>
    </xf>
    <xf numFmtId="0" fontId="9" fillId="108" borderId="1" xfId="0" applyFont="1" applyFill="1" applyBorder="1" applyAlignment="1">
      <alignment horizontal="center" vertical="center"/>
    </xf>
    <xf numFmtId="215" fontId="6" fillId="108" borderId="1" xfId="0" applyNumberFormat="1" applyFont="1" applyFill="1" applyBorder="1" applyAlignment="1">
      <alignment horizontal="center"/>
    </xf>
    <xf numFmtId="178" fontId="0" fillId="0" borderId="0" xfId="0" applyNumberFormat="1"/>
    <xf numFmtId="0" fontId="6" fillId="110" borderId="1" xfId="0" applyFont="1" applyFill="1" applyBorder="1" applyAlignment="1">
      <alignment vertical="center" wrapText="1"/>
    </xf>
    <xf numFmtId="179" fontId="0" fillId="110" borderId="1" xfId="0" applyNumberFormat="1" applyFill="1" applyBorder="1"/>
    <xf numFmtId="0" fontId="6" fillId="111" borderId="1" xfId="0" applyFont="1" applyFill="1" applyBorder="1" applyAlignment="1">
      <alignment horizontal="center" wrapText="1"/>
    </xf>
    <xf numFmtId="0" fontId="8" fillId="3" borderId="1" xfId="0" applyFont="1" applyFill="1" applyBorder="1" applyAlignment="1">
      <alignment horizontal="center" vertical="center"/>
    </xf>
    <xf numFmtId="199" fontId="0" fillId="0" borderId="0" xfId="0" applyNumberFormat="1" applyAlignment="1">
      <alignment vertical="center"/>
    </xf>
    <xf numFmtId="0" fontId="130" fillId="100" borderId="49" xfId="0" applyFont="1" applyFill="1" applyBorder="1" applyAlignment="1" applyProtection="1">
      <alignment horizontal="left" vertical="center"/>
    </xf>
    <xf numFmtId="0" fontId="130" fillId="100" borderId="50" xfId="0" applyFont="1" applyFill="1" applyBorder="1" applyAlignment="1" applyProtection="1">
      <alignment horizontal="center" vertical="center" wrapText="1"/>
    </xf>
    <xf numFmtId="0" fontId="130" fillId="101" borderId="45" xfId="0" applyFont="1" applyFill="1" applyBorder="1" applyAlignment="1" applyProtection="1">
      <alignment horizontal="left" vertical="center" wrapText="1"/>
    </xf>
    <xf numFmtId="188" fontId="130" fillId="101" borderId="43" xfId="1" applyNumberFormat="1" applyFont="1" applyFill="1" applyBorder="1" applyAlignment="1" applyProtection="1">
      <alignment horizontal="center" vertical="center"/>
    </xf>
    <xf numFmtId="170" fontId="130" fillId="0" borderId="0" xfId="1" applyNumberFormat="1" applyFont="1" applyFill="1" applyBorder="1" applyAlignment="1" applyProtection="1">
      <alignment horizontal="center" vertical="center"/>
    </xf>
    <xf numFmtId="0" fontId="144" fillId="100" borderId="1" xfId="0" applyFont="1" applyFill="1" applyBorder="1" applyAlignment="1" applyProtection="1">
      <alignment horizontal="center" vertical="center"/>
    </xf>
    <xf numFmtId="195" fontId="144" fillId="101" borderId="1" xfId="1" applyNumberFormat="1" applyFont="1" applyFill="1" applyBorder="1" applyAlignment="1" applyProtection="1">
      <alignment horizontal="center" vertical="center"/>
    </xf>
    <xf numFmtId="188" fontId="145" fillId="12" borderId="1" xfId="1" applyNumberFormat="1" applyFont="1" applyFill="1" applyBorder="1" applyAlignment="1" applyProtection="1">
      <alignment horizontal="center" vertical="center"/>
    </xf>
    <xf numFmtId="188" fontId="145" fillId="0" borderId="1" xfId="1" applyNumberFormat="1" applyFont="1" applyFill="1" applyBorder="1" applyAlignment="1" applyProtection="1">
      <alignment horizontal="center" vertical="center"/>
    </xf>
    <xf numFmtId="0" fontId="144" fillId="100" borderId="1" xfId="0" applyFont="1" applyFill="1" applyBorder="1" applyAlignment="1" applyProtection="1">
      <alignment horizontal="left" vertical="center"/>
    </xf>
    <xf numFmtId="0" fontId="144" fillId="101" borderId="1" xfId="0" applyFont="1" applyFill="1" applyBorder="1" applyAlignment="1" applyProtection="1">
      <alignment horizontal="left" vertical="center" wrapText="1"/>
    </xf>
    <xf numFmtId="0" fontId="145" fillId="0" borderId="1" xfId="0" applyFont="1" applyBorder="1" applyAlignment="1" applyProtection="1">
      <alignment horizontal="left" vertical="center" wrapText="1"/>
    </xf>
    <xf numFmtId="0" fontId="128" fillId="0" borderId="0" xfId="0" applyFont="1" applyFill="1" applyBorder="1" applyAlignment="1">
      <alignment vertical="center"/>
    </xf>
    <xf numFmtId="0" fontId="128" fillId="0" borderId="0" xfId="0" applyFont="1" applyFill="1" applyBorder="1" applyProtection="1"/>
    <xf numFmtId="216" fontId="138" fillId="0" borderId="0" xfId="0" applyNumberFormat="1" applyFont="1" applyFill="1" applyAlignment="1" applyProtection="1">
      <alignment horizontal="center" vertical="center"/>
    </xf>
    <xf numFmtId="213" fontId="128" fillId="0" borderId="0" xfId="0" applyNumberFormat="1" applyFont="1" applyAlignment="1" applyProtection="1">
      <alignment horizontal="center" vertical="center"/>
    </xf>
    <xf numFmtId="188" fontId="128" fillId="0" borderId="0" xfId="0" applyNumberFormat="1" applyFont="1" applyProtection="1"/>
    <xf numFmtId="213" fontId="0" fillId="0" borderId="0" xfId="0" applyNumberFormat="1" applyAlignment="1">
      <alignment vertical="center"/>
    </xf>
    <xf numFmtId="10" fontId="8" fillId="0" borderId="0" xfId="1" applyNumberFormat="1" applyFont="1" applyAlignment="1">
      <alignment horizontal="center"/>
    </xf>
    <xf numFmtId="10" fontId="0" fillId="0" borderId="0" xfId="0" applyNumberFormat="1" applyAlignment="1">
      <alignment horizontal="center"/>
    </xf>
    <xf numFmtId="10" fontId="0" fillId="0" borderId="0" xfId="0" applyNumberFormat="1" applyAlignment="1">
      <alignment horizontal="left" indent="1"/>
    </xf>
    <xf numFmtId="190" fontId="128" fillId="99" borderId="1" xfId="1" applyNumberFormat="1" applyFont="1" applyFill="1" applyBorder="1" applyAlignment="1" applyProtection="1">
      <alignment horizontal="center" vertical="center"/>
    </xf>
    <xf numFmtId="0" fontId="13" fillId="0" borderId="0" xfId="0" applyFont="1" applyAlignment="1">
      <alignment vertical="center"/>
    </xf>
    <xf numFmtId="15" fontId="0" fillId="13" borderId="1" xfId="0" applyNumberFormat="1" applyFill="1" applyBorder="1" applyAlignment="1">
      <alignment horizontal="center" vertical="center"/>
    </xf>
    <xf numFmtId="196" fontId="8" fillId="0" borderId="1" xfId="0" applyNumberFormat="1" applyFont="1" applyFill="1" applyBorder="1" applyAlignment="1">
      <alignment horizontal="center" vertical="center"/>
    </xf>
    <xf numFmtId="196" fontId="9" fillId="0" borderId="1" xfId="0" applyNumberFormat="1" applyFont="1" applyFill="1" applyBorder="1" applyAlignment="1">
      <alignment horizontal="center" vertical="center"/>
    </xf>
    <xf numFmtId="10" fontId="8" fillId="96" borderId="1" xfId="0" applyNumberFormat="1" applyFont="1" applyFill="1" applyBorder="1" applyAlignment="1">
      <alignment horizontal="center" vertical="center"/>
    </xf>
    <xf numFmtId="172" fontId="0" fillId="7" borderId="1" xfId="0" applyNumberFormat="1" applyFill="1" applyBorder="1" applyAlignment="1">
      <alignment horizontal="center" vertical="center"/>
    </xf>
    <xf numFmtId="0" fontId="0" fillId="0" borderId="1" xfId="0" applyBorder="1"/>
    <xf numFmtId="0" fontId="0" fillId="0" borderId="49" xfId="0" applyBorder="1"/>
    <xf numFmtId="0" fontId="0" fillId="0" borderId="59" xfId="0" applyBorder="1"/>
    <xf numFmtId="0" fontId="0" fillId="0" borderId="1" xfId="0" applyBorder="1" applyAlignment="1">
      <alignment horizontal="center" vertical="center"/>
    </xf>
    <xf numFmtId="0" fontId="0" fillId="0" borderId="1" xfId="0" applyBorder="1" applyAlignment="1">
      <alignment horizontal="left" vertical="center" wrapText="1" indent="1"/>
    </xf>
    <xf numFmtId="0" fontId="0" fillId="0" borderId="1" xfId="0" applyBorder="1" applyAlignment="1">
      <alignment horizontal="left" vertical="center" indent="1"/>
    </xf>
    <xf numFmtId="14" fontId="0" fillId="0" borderId="1" xfId="0" applyNumberFormat="1" applyBorder="1" applyAlignment="1">
      <alignment horizontal="center" vertical="center"/>
    </xf>
    <xf numFmtId="0" fontId="0" fillId="0" borderId="0" xfId="0" applyAlignment="1">
      <alignment vertical="center"/>
    </xf>
    <xf numFmtId="0" fontId="128" fillId="0" borderId="0" xfId="0" applyFont="1" applyAlignment="1">
      <alignment vertical="center"/>
    </xf>
    <xf numFmtId="0" fontId="128" fillId="0" borderId="0" xfId="0" applyFont="1" applyAlignment="1">
      <alignment horizontal="left" vertical="center" indent="1"/>
    </xf>
    <xf numFmtId="0" fontId="128" fillId="0" borderId="0" xfId="0" applyFont="1" applyAlignment="1">
      <alignment horizontal="center" vertical="center"/>
    </xf>
    <xf numFmtId="0" fontId="0" fillId="0" borderId="0" xfId="0" applyAlignment="1">
      <alignment horizontal="center" vertical="center"/>
    </xf>
    <xf numFmtId="0" fontId="8" fillId="0" borderId="0" xfId="4" applyFont="1" applyAlignment="1">
      <alignment horizontal="left"/>
    </xf>
    <xf numFmtId="0" fontId="45" fillId="0" borderId="0" xfId="4" applyFont="1" applyAlignment="1">
      <alignment horizontal="left"/>
    </xf>
    <xf numFmtId="0" fontId="0" fillId="0" borderId="0" xfId="0" applyAlignment="1">
      <alignment horizontal="left"/>
    </xf>
    <xf numFmtId="0" fontId="147" fillId="100" borderId="2" xfId="0" applyFont="1" applyFill="1" applyBorder="1" applyAlignment="1">
      <alignment horizontal="left" vertical="center" wrapText="1" indent="1"/>
    </xf>
    <xf numFmtId="0" fontId="147" fillId="100" borderId="5" xfId="0" applyFont="1" applyFill="1" applyBorder="1" applyAlignment="1">
      <alignment horizontal="center" vertical="center" wrapText="1"/>
    </xf>
    <xf numFmtId="0" fontId="147" fillId="100" borderId="3" xfId="0" applyFont="1" applyFill="1" applyBorder="1" applyAlignment="1">
      <alignment horizontal="center" vertical="center" wrapText="1"/>
    </xf>
    <xf numFmtId="0" fontId="128" fillId="0" borderId="0" xfId="0" applyFont="1" applyAlignment="1">
      <alignment horizontal="left" vertical="center"/>
    </xf>
    <xf numFmtId="0" fontId="128" fillId="0" borderId="15" xfId="0" applyFont="1" applyBorder="1" applyAlignment="1">
      <alignment horizontal="left" vertical="center" indent="1"/>
    </xf>
    <xf numFmtId="170" fontId="128" fillId="0" borderId="0" xfId="0" applyNumberFormat="1" applyFont="1" applyBorder="1" applyAlignment="1">
      <alignment horizontal="center" vertical="center"/>
    </xf>
    <xf numFmtId="170" fontId="128" fillId="0" borderId="4" xfId="0" applyNumberFormat="1" applyFont="1" applyBorder="1" applyAlignment="1">
      <alignment horizontal="center" vertical="center"/>
    </xf>
    <xf numFmtId="170" fontId="128" fillId="0" borderId="0" xfId="0" applyNumberFormat="1" applyFont="1" applyAlignment="1">
      <alignment horizontal="center" vertical="center"/>
    </xf>
    <xf numFmtId="170" fontId="128" fillId="0" borderId="9" xfId="0" applyNumberFormat="1" applyFont="1" applyBorder="1" applyAlignment="1">
      <alignment horizontal="center" vertical="center"/>
    </xf>
    <xf numFmtId="0" fontId="147" fillId="101" borderId="2" xfId="0" applyFont="1" applyFill="1" applyBorder="1" applyAlignment="1">
      <alignment horizontal="left" vertical="center" indent="1"/>
    </xf>
    <xf numFmtId="170" fontId="147" fillId="101" borderId="5" xfId="0" applyNumberFormat="1" applyFont="1" applyFill="1" applyBorder="1" applyAlignment="1">
      <alignment horizontal="center" vertical="center"/>
    </xf>
    <xf numFmtId="170" fontId="147" fillId="101" borderId="3" xfId="0" applyNumberFormat="1" applyFont="1" applyFill="1" applyBorder="1" applyAlignment="1">
      <alignment horizontal="center" vertical="center"/>
    </xf>
    <xf numFmtId="0" fontId="129" fillId="0" borderId="0" xfId="0" applyFont="1" applyAlignment="1">
      <alignment horizontal="left" vertical="center"/>
    </xf>
    <xf numFmtId="0" fontId="128" fillId="0" borderId="0" xfId="0" applyFont="1" applyAlignment="1">
      <alignment horizontal="left" vertical="center" indent="2"/>
    </xf>
    <xf numFmtId="0" fontId="129" fillId="0" borderId="0" xfId="0" applyFont="1" applyAlignment="1">
      <alignment horizontal="left" vertical="center" indent="1"/>
    </xf>
    <xf numFmtId="0" fontId="129" fillId="0" borderId="0" xfId="0" applyFont="1" applyAlignment="1">
      <alignment horizontal="center" vertical="center"/>
    </xf>
    <xf numFmtId="0" fontId="148" fillId="0" borderId="2" xfId="0" applyFont="1" applyFill="1" applyBorder="1" applyAlignment="1">
      <alignment horizontal="left" vertical="center" indent="1"/>
    </xf>
    <xf numFmtId="180" fontId="148" fillId="0" borderId="5" xfId="1" applyNumberFormat="1" applyFont="1" applyFill="1" applyBorder="1" applyAlignment="1">
      <alignment horizontal="center" vertical="center"/>
    </xf>
    <xf numFmtId="180" fontId="148" fillId="0" borderId="3" xfId="1" applyNumberFormat="1" applyFont="1" applyFill="1" applyBorder="1" applyAlignment="1">
      <alignment horizontal="center" vertical="center"/>
    </xf>
    <xf numFmtId="0" fontId="148" fillId="0" borderId="0" xfId="0" applyFont="1" applyAlignment="1">
      <alignment horizontal="left" vertical="center"/>
    </xf>
    <xf numFmtId="0" fontId="129" fillId="0" borderId="0" xfId="0" applyFont="1" applyFill="1" applyBorder="1" applyAlignment="1">
      <alignment horizontal="left" vertical="center" indent="2"/>
    </xf>
    <xf numFmtId="164" fontId="129" fillId="0" borderId="0" xfId="0" applyNumberFormat="1" applyFont="1" applyFill="1" applyBorder="1" applyAlignment="1">
      <alignment horizontal="center" vertical="center"/>
    </xf>
    <xf numFmtId="189" fontId="128" fillId="0" borderId="0" xfId="0" applyNumberFormat="1" applyFont="1" applyFill="1" applyAlignment="1">
      <alignment horizontal="center" vertical="center"/>
    </xf>
    <xf numFmtId="0" fontId="129" fillId="0" borderId="0" xfId="0" applyFont="1" applyFill="1" applyAlignment="1">
      <alignment horizontal="left" vertical="center"/>
    </xf>
    <xf numFmtId="9" fontId="128" fillId="0" borderId="0" xfId="1" applyFont="1" applyAlignment="1">
      <alignment horizontal="left" vertical="center"/>
    </xf>
    <xf numFmtId="0" fontId="128" fillId="0" borderId="15" xfId="0" applyFont="1" applyFill="1" applyBorder="1" applyAlignment="1">
      <alignment horizontal="left" vertical="center" indent="1"/>
    </xf>
    <xf numFmtId="170" fontId="128" fillId="0" borderId="0" xfId="0" applyNumberFormat="1" applyFont="1" applyFill="1" applyBorder="1" applyAlignment="1">
      <alignment horizontal="center" vertical="center"/>
    </xf>
    <xf numFmtId="170" fontId="128" fillId="0" borderId="9" xfId="0" applyNumberFormat="1" applyFont="1" applyFill="1" applyBorder="1" applyAlignment="1">
      <alignment horizontal="center" vertical="center"/>
    </xf>
    <xf numFmtId="0" fontId="130" fillId="101" borderId="2" xfId="0" applyFont="1" applyFill="1" applyBorder="1" applyAlignment="1">
      <alignment horizontal="left" vertical="center" indent="1"/>
    </xf>
    <xf numFmtId="170" fontId="130" fillId="101" borderId="5" xfId="0" applyNumberFormat="1" applyFont="1" applyFill="1" applyBorder="1" applyAlignment="1">
      <alignment horizontal="center" vertical="center"/>
    </xf>
    <xf numFmtId="170" fontId="130" fillId="101" borderId="3" xfId="0" applyNumberFormat="1" applyFont="1" applyFill="1" applyBorder="1" applyAlignment="1">
      <alignment horizontal="center" vertical="center"/>
    </xf>
    <xf numFmtId="0" fontId="129" fillId="0" borderId="0" xfId="0" applyFont="1" applyFill="1" applyBorder="1" applyAlignment="1">
      <alignment horizontal="left" vertical="center" indent="1"/>
    </xf>
    <xf numFmtId="170" fontId="129" fillId="0" borderId="0" xfId="0" applyNumberFormat="1" applyFont="1" applyFill="1" applyBorder="1" applyAlignment="1">
      <alignment horizontal="center" vertical="center"/>
    </xf>
    <xf numFmtId="170" fontId="128" fillId="0" borderId="0" xfId="0" applyNumberFormat="1" applyFont="1" applyFill="1" applyAlignment="1">
      <alignment horizontal="center" vertical="center"/>
    </xf>
    <xf numFmtId="0" fontId="128" fillId="0" borderId="0" xfId="0" applyFont="1" applyFill="1" applyBorder="1" applyAlignment="1">
      <alignment horizontal="left" vertical="center" indent="2"/>
    </xf>
    <xf numFmtId="0" fontId="128" fillId="0" borderId="0" xfId="0" applyFont="1" applyFill="1" applyAlignment="1">
      <alignment horizontal="left" vertical="center"/>
    </xf>
    <xf numFmtId="0" fontId="130" fillId="100" borderId="2" xfId="0" applyFont="1" applyFill="1" applyBorder="1" applyAlignment="1">
      <alignment horizontal="left" vertical="center" wrapText="1" indent="1"/>
    </xf>
    <xf numFmtId="0" fontId="133" fillId="100" borderId="3" xfId="0" applyFont="1" applyFill="1" applyBorder="1" applyAlignment="1">
      <alignment horizontal="center" vertical="center" wrapText="1"/>
    </xf>
    <xf numFmtId="10" fontId="128" fillId="0" borderId="9" xfId="1" applyNumberFormat="1" applyFont="1" applyBorder="1" applyAlignment="1">
      <alignment horizontal="center" vertical="center"/>
    </xf>
    <xf numFmtId="0" fontId="128" fillId="0" borderId="12" xfId="0" applyFont="1" applyBorder="1" applyAlignment="1">
      <alignment horizontal="left" vertical="center" indent="1"/>
    </xf>
    <xf numFmtId="10" fontId="128" fillId="0" borderId="14" xfId="1" applyNumberFormat="1" applyFont="1" applyBorder="1" applyAlignment="1">
      <alignment horizontal="center" vertical="center"/>
    </xf>
    <xf numFmtId="0" fontId="133" fillId="100" borderId="5" xfId="0" applyFont="1" applyFill="1" applyBorder="1" applyAlignment="1">
      <alignment horizontal="center" vertical="center" wrapText="1"/>
    </xf>
    <xf numFmtId="0" fontId="128" fillId="0" borderId="10" xfId="0" applyFont="1" applyFill="1" applyBorder="1" applyAlignment="1">
      <alignment horizontal="left" vertical="center" indent="2"/>
    </xf>
    <xf numFmtId="171" fontId="128" fillId="0" borderId="11" xfId="0" applyNumberFormat="1" applyFont="1" applyFill="1" applyBorder="1" applyAlignment="1">
      <alignment horizontal="center" vertical="center"/>
    </xf>
    <xf numFmtId="171" fontId="128" fillId="0" borderId="4" xfId="0" applyNumberFormat="1" applyFont="1" applyFill="1" applyBorder="1" applyAlignment="1">
      <alignment horizontal="center" vertical="center"/>
    </xf>
    <xf numFmtId="0" fontId="128" fillId="0" borderId="12" xfId="0" applyFont="1" applyFill="1" applyBorder="1" applyAlignment="1">
      <alignment horizontal="left" vertical="center" indent="2"/>
    </xf>
    <xf numFmtId="171" fontId="128" fillId="0" borderId="13" xfId="0" applyNumberFormat="1" applyFont="1" applyFill="1" applyBorder="1" applyAlignment="1">
      <alignment horizontal="center" vertical="center"/>
    </xf>
    <xf numFmtId="171" fontId="128" fillId="0" borderId="14" xfId="0" applyNumberFormat="1" applyFont="1" applyFill="1" applyBorder="1" applyAlignment="1">
      <alignment horizontal="center" vertical="center"/>
    </xf>
    <xf numFmtId="0" fontId="128" fillId="0" borderId="2" xfId="0" applyFont="1" applyFill="1" applyBorder="1" applyAlignment="1">
      <alignment horizontal="left" vertical="center" indent="2"/>
    </xf>
    <xf numFmtId="180" fontId="128" fillId="0" borderId="5" xfId="1" applyNumberFormat="1" applyFont="1" applyFill="1" applyBorder="1" applyAlignment="1">
      <alignment horizontal="center" vertical="center"/>
    </xf>
    <xf numFmtId="180" fontId="128" fillId="0" borderId="3" xfId="1" applyNumberFormat="1" applyFont="1" applyFill="1" applyBorder="1" applyAlignment="1">
      <alignment horizontal="center" vertical="center"/>
    </xf>
    <xf numFmtId="0" fontId="128" fillId="0" borderId="10" xfId="0" applyFont="1" applyFill="1" applyBorder="1" applyAlignment="1">
      <alignment horizontal="left" vertical="center" indent="1"/>
    </xf>
    <xf numFmtId="171" fontId="128" fillId="0" borderId="0" xfId="0" applyNumberFormat="1" applyFont="1" applyFill="1" applyBorder="1" applyAlignment="1">
      <alignment horizontal="center" vertical="center"/>
    </xf>
    <xf numFmtId="171" fontId="128" fillId="0" borderId="9" xfId="0" applyNumberFormat="1" applyFont="1" applyFill="1" applyBorder="1" applyAlignment="1">
      <alignment horizontal="center" vertical="center"/>
    </xf>
    <xf numFmtId="0" fontId="128" fillId="0" borderId="12" xfId="0" applyFont="1" applyFill="1" applyBorder="1" applyAlignment="1">
      <alignment horizontal="left" vertical="center" indent="1"/>
    </xf>
    <xf numFmtId="180" fontId="128" fillId="0" borderId="13" xfId="1" applyNumberFormat="1" applyFont="1" applyFill="1" applyBorder="1" applyAlignment="1">
      <alignment horizontal="center" vertical="center"/>
    </xf>
    <xf numFmtId="180" fontId="128" fillId="0" borderId="14" xfId="1" applyNumberFormat="1" applyFont="1" applyFill="1" applyBorder="1" applyAlignment="1">
      <alignment horizontal="center" vertical="center"/>
    </xf>
    <xf numFmtId="189" fontId="128" fillId="0" borderId="0" xfId="0" applyNumberFormat="1" applyFont="1" applyFill="1" applyBorder="1" applyAlignment="1">
      <alignment horizontal="center" vertical="center"/>
    </xf>
    <xf numFmtId="0" fontId="129" fillId="0" borderId="0" xfId="0" applyFont="1" applyFill="1" applyBorder="1" applyAlignment="1">
      <alignment horizontal="left" vertical="center"/>
    </xf>
    <xf numFmtId="1" fontId="128" fillId="0" borderId="11" xfId="0" applyNumberFormat="1" applyFont="1" applyFill="1" applyBorder="1" applyAlignment="1">
      <alignment horizontal="center" vertical="center"/>
    </xf>
    <xf numFmtId="1" fontId="128" fillId="0" borderId="4" xfId="0" applyNumberFormat="1" applyFont="1" applyFill="1" applyBorder="1" applyAlignment="1">
      <alignment horizontal="center" vertical="center"/>
    </xf>
    <xf numFmtId="1" fontId="128" fillId="0" borderId="0" xfId="0" applyNumberFormat="1" applyFont="1" applyFill="1" applyBorder="1" applyAlignment="1">
      <alignment horizontal="center" vertical="center"/>
    </xf>
    <xf numFmtId="1" fontId="128" fillId="0" borderId="9" xfId="0" applyNumberFormat="1" applyFont="1" applyFill="1" applyBorder="1" applyAlignment="1">
      <alignment horizontal="center" vertical="center"/>
    </xf>
    <xf numFmtId="9" fontId="128" fillId="0" borderId="13" xfId="1" applyFont="1" applyFill="1" applyBorder="1" applyAlignment="1">
      <alignment horizontal="center" vertical="center"/>
    </xf>
    <xf numFmtId="9" fontId="128" fillId="0" borderId="14" xfId="1" applyFont="1" applyFill="1" applyBorder="1" applyAlignment="1">
      <alignment horizontal="center" vertical="center"/>
    </xf>
    <xf numFmtId="0" fontId="128" fillId="0" borderId="0" xfId="0" applyFont="1" applyFill="1" applyBorder="1" applyAlignment="1">
      <alignment horizontal="left" vertical="center"/>
    </xf>
    <xf numFmtId="0" fontId="128" fillId="0" borderId="0" xfId="0" applyFont="1" applyFill="1" applyBorder="1" applyAlignment="1">
      <alignment horizontal="left" vertical="center" indent="1"/>
    </xf>
    <xf numFmtId="192" fontId="128" fillId="0" borderId="11" xfId="0" applyNumberFormat="1" applyFont="1" applyFill="1" applyBorder="1" applyAlignment="1">
      <alignment horizontal="center" vertical="center"/>
    </xf>
    <xf numFmtId="192" fontId="128" fillId="0" borderId="4" xfId="0" applyNumberFormat="1" applyFont="1" applyFill="1" applyBorder="1" applyAlignment="1">
      <alignment horizontal="center" vertical="center"/>
    </xf>
    <xf numFmtId="192" fontId="128" fillId="0" borderId="0" xfId="0" applyNumberFormat="1" applyFont="1" applyFill="1" applyBorder="1" applyAlignment="1">
      <alignment horizontal="center" vertical="center"/>
    </xf>
    <xf numFmtId="192" fontId="128" fillId="0" borderId="9" xfId="0" applyNumberFormat="1" applyFont="1" applyFill="1" applyBorder="1" applyAlignment="1">
      <alignment horizontal="center" vertical="center"/>
    </xf>
    <xf numFmtId="192" fontId="128" fillId="0" borderId="13" xfId="0" applyNumberFormat="1" applyFont="1" applyFill="1" applyBorder="1" applyAlignment="1">
      <alignment horizontal="center" vertical="center"/>
    </xf>
    <xf numFmtId="192" fontId="128" fillId="0" borderId="14" xfId="0" applyNumberFormat="1" applyFont="1" applyFill="1" applyBorder="1" applyAlignment="1">
      <alignment horizontal="center" vertical="center"/>
    </xf>
    <xf numFmtId="0" fontId="129" fillId="0" borderId="15" xfId="0" applyFont="1" applyBorder="1" applyAlignment="1">
      <alignment horizontal="left" vertical="center" indent="1"/>
    </xf>
    <xf numFmtId="170" fontId="129" fillId="0" borderId="0" xfId="0" applyNumberFormat="1" applyFont="1" applyBorder="1" applyAlignment="1">
      <alignment horizontal="center" vertical="center"/>
    </xf>
    <xf numFmtId="170" fontId="129" fillId="0" borderId="9" xfId="0" applyNumberFormat="1" applyFont="1" applyBorder="1" applyAlignment="1">
      <alignment horizontal="center" vertical="center"/>
    </xf>
    <xf numFmtId="0" fontId="128" fillId="0" borderId="2" xfId="0" applyFont="1" applyFill="1" applyBorder="1" applyAlignment="1">
      <alignment horizontal="left" vertical="center" indent="1"/>
    </xf>
    <xf numFmtId="168" fontId="128" fillId="0" borderId="5" xfId="1" applyNumberFormat="1" applyFont="1" applyFill="1" applyBorder="1" applyAlignment="1">
      <alignment horizontal="center" vertical="center"/>
    </xf>
    <xf numFmtId="168" fontId="128" fillId="0" borderId="3" xfId="1" applyNumberFormat="1" applyFont="1" applyFill="1" applyBorder="1" applyAlignment="1">
      <alignment horizontal="center" vertical="center"/>
    </xf>
    <xf numFmtId="191" fontId="128" fillId="0" borderId="0" xfId="0" applyNumberFormat="1" applyFont="1" applyBorder="1" applyAlignment="1">
      <alignment horizontal="center" vertical="center"/>
    </xf>
    <xf numFmtId="191" fontId="128" fillId="0" borderId="9" xfId="0" applyNumberFormat="1" applyFont="1" applyBorder="1" applyAlignment="1">
      <alignment horizontal="center" vertical="center"/>
    </xf>
    <xf numFmtId="191" fontId="130" fillId="101" borderId="5" xfId="0" applyNumberFormat="1" applyFont="1" applyFill="1" applyBorder="1" applyAlignment="1">
      <alignment horizontal="center" vertical="center"/>
    </xf>
    <xf numFmtId="191" fontId="130" fillId="101" borderId="3" xfId="0" applyNumberFormat="1" applyFont="1" applyFill="1" applyBorder="1" applyAlignment="1">
      <alignment horizontal="center" vertical="center"/>
    </xf>
    <xf numFmtId="166" fontId="128" fillId="0" borderId="5" xfId="1" applyNumberFormat="1" applyFont="1" applyFill="1" applyBorder="1" applyAlignment="1">
      <alignment horizontal="center" vertical="center"/>
    </xf>
    <xf numFmtId="166" fontId="128" fillId="0" borderId="3" xfId="1" applyNumberFormat="1" applyFont="1" applyFill="1" applyBorder="1" applyAlignment="1">
      <alignment horizontal="center" vertical="center"/>
    </xf>
    <xf numFmtId="0" fontId="130" fillId="0" borderId="10" xfId="0" applyFont="1" applyFill="1" applyBorder="1" applyAlignment="1">
      <alignment horizontal="left" vertical="center" indent="1"/>
    </xf>
    <xf numFmtId="189" fontId="128" fillId="0" borderId="0" xfId="0" applyNumberFormat="1" applyFont="1" applyAlignment="1">
      <alignment horizontal="center" vertical="center"/>
    </xf>
    <xf numFmtId="0" fontId="106" fillId="101" borderId="10" xfId="0" applyFont="1" applyFill="1" applyBorder="1" applyAlignment="1">
      <alignment horizontal="left" vertical="center" indent="1"/>
    </xf>
    <xf numFmtId="0" fontId="106" fillId="101" borderId="2" xfId="0" applyFont="1" applyFill="1" applyBorder="1" applyAlignment="1">
      <alignment horizontal="left" vertical="center" indent="1"/>
    </xf>
    <xf numFmtId="170" fontId="106" fillId="101" borderId="5" xfId="0" applyNumberFormat="1" applyFont="1" applyFill="1" applyBorder="1" applyAlignment="1">
      <alignment horizontal="center" vertical="center"/>
    </xf>
    <xf numFmtId="170" fontId="106" fillId="101" borderId="3" xfId="0" applyNumberFormat="1" applyFont="1" applyFill="1" applyBorder="1" applyAlignment="1">
      <alignment horizontal="center" vertical="center"/>
    </xf>
    <xf numFmtId="180" fontId="129" fillId="0" borderId="13" xfId="1" applyNumberFormat="1" applyFont="1" applyBorder="1" applyAlignment="1">
      <alignment horizontal="center" vertical="center"/>
    </xf>
    <xf numFmtId="180" fontId="129" fillId="0" borderId="14" xfId="1" applyNumberFormat="1" applyFont="1" applyBorder="1" applyAlignment="1">
      <alignment horizontal="center" vertical="center"/>
    </xf>
    <xf numFmtId="0" fontId="129" fillId="0" borderId="0" xfId="0" applyFont="1" applyBorder="1" applyAlignment="1">
      <alignment horizontal="left" vertical="center" indent="1"/>
    </xf>
    <xf numFmtId="180" fontId="129" fillId="0" borderId="0" xfId="1" applyNumberFormat="1" applyFont="1" applyBorder="1" applyAlignment="1">
      <alignment horizontal="center" vertical="center"/>
    </xf>
    <xf numFmtId="0" fontId="129" fillId="0" borderId="1" xfId="0" applyFont="1" applyBorder="1" applyAlignment="1">
      <alignment horizontal="left" vertical="center" indent="1"/>
    </xf>
    <xf numFmtId="0" fontId="128" fillId="99" borderId="1" xfId="0" applyFont="1" applyFill="1" applyBorder="1" applyAlignment="1">
      <alignment horizontal="center" vertical="center" wrapText="1"/>
    </xf>
    <xf numFmtId="191" fontId="129" fillId="99" borderId="3" xfId="0" applyNumberFormat="1" applyFont="1" applyFill="1" applyBorder="1" applyAlignment="1">
      <alignment horizontal="center" vertical="center"/>
    </xf>
    <xf numFmtId="0" fontId="129" fillId="0" borderId="6" xfId="0" applyFont="1" applyBorder="1" applyAlignment="1">
      <alignment horizontal="left" vertical="center" indent="1"/>
    </xf>
    <xf numFmtId="191" fontId="129" fillId="99" borderId="4" xfId="0" applyNumberFormat="1" applyFont="1" applyFill="1" applyBorder="1" applyAlignment="1">
      <alignment horizontal="center" vertical="center"/>
    </xf>
    <xf numFmtId="0" fontId="129" fillId="0" borderId="2" xfId="0" applyFont="1" applyBorder="1" applyAlignment="1">
      <alignment horizontal="left" vertical="center" indent="1"/>
    </xf>
    <xf numFmtId="170" fontId="129" fillId="99" borderId="5" xfId="0" applyNumberFormat="1" applyFont="1" applyFill="1" applyBorder="1" applyAlignment="1">
      <alignment horizontal="center" vertical="center"/>
    </xf>
    <xf numFmtId="170" fontId="129" fillId="99" borderId="3" xfId="0" applyNumberFormat="1" applyFont="1" applyFill="1" applyBorder="1" applyAlignment="1">
      <alignment horizontal="center" vertical="center"/>
    </xf>
    <xf numFmtId="170" fontId="129" fillId="99" borderId="0" xfId="0" applyNumberFormat="1" applyFont="1" applyFill="1" applyBorder="1" applyAlignment="1">
      <alignment horizontal="center" vertical="center"/>
    </xf>
    <xf numFmtId="189" fontId="128" fillId="0" borderId="0" xfId="0" applyNumberFormat="1" applyFont="1" applyBorder="1" applyAlignment="1">
      <alignment horizontal="center" vertical="center"/>
    </xf>
    <xf numFmtId="0" fontId="129" fillId="0" borderId="0" xfId="0" applyFont="1" applyBorder="1" applyAlignment="1">
      <alignment horizontal="left" vertical="center"/>
    </xf>
    <xf numFmtId="0" fontId="128" fillId="0" borderId="0" xfId="0" applyFont="1" applyAlignment="1">
      <alignment horizontal="left" indent="1"/>
    </xf>
    <xf numFmtId="0" fontId="128" fillId="0" borderId="0" xfId="0" applyFont="1"/>
    <xf numFmtId="0" fontId="128" fillId="0" borderId="0" xfId="0" applyFont="1" applyAlignment="1">
      <alignment horizontal="left"/>
    </xf>
    <xf numFmtId="0" fontId="124" fillId="101" borderId="2" xfId="0" applyFont="1" applyFill="1" applyBorder="1" applyAlignment="1">
      <alignment horizontal="left" vertical="center" indent="1"/>
    </xf>
    <xf numFmtId="170" fontId="124" fillId="101" borderId="5" xfId="0" applyNumberFormat="1" applyFont="1" applyFill="1" applyBorder="1" applyAlignment="1">
      <alignment horizontal="center" vertical="center"/>
    </xf>
    <xf numFmtId="170" fontId="124" fillId="101" borderId="3" xfId="0" applyNumberFormat="1" applyFont="1" applyFill="1" applyBorder="1" applyAlignment="1">
      <alignment horizontal="center" vertical="center"/>
    </xf>
    <xf numFmtId="0" fontId="129" fillId="0" borderId="15" xfId="0" applyFont="1" applyFill="1" applyBorder="1" applyAlignment="1">
      <alignment horizontal="left" vertical="center" indent="1"/>
    </xf>
    <xf numFmtId="180" fontId="129" fillId="0" borderId="9" xfId="1" applyNumberFormat="1" applyFont="1" applyBorder="1" applyAlignment="1">
      <alignment horizontal="center" vertical="center"/>
    </xf>
    <xf numFmtId="168" fontId="129" fillId="0" borderId="0" xfId="1" applyNumberFormat="1" applyFont="1" applyFill="1" applyBorder="1" applyAlignment="1">
      <alignment horizontal="center" vertical="center"/>
    </xf>
    <xf numFmtId="168" fontId="129" fillId="0" borderId="9" xfId="1" applyNumberFormat="1" applyFont="1" applyFill="1" applyBorder="1" applyAlignment="1">
      <alignment horizontal="center" vertical="center"/>
    </xf>
    <xf numFmtId="0" fontId="129" fillId="0" borderId="12" xfId="0" applyFont="1" applyFill="1" applyBorder="1" applyAlignment="1">
      <alignment horizontal="left" vertical="center" indent="1"/>
    </xf>
    <xf numFmtId="0" fontId="128" fillId="0" borderId="10" xfId="0" applyFont="1" applyBorder="1" applyAlignment="1">
      <alignment horizontal="left" vertical="center" indent="1"/>
    </xf>
    <xf numFmtId="168" fontId="128" fillId="0" borderId="11" xfId="1" applyNumberFormat="1" applyFont="1" applyBorder="1" applyAlignment="1">
      <alignment horizontal="center" vertical="center"/>
    </xf>
    <xf numFmtId="168" fontId="128" fillId="0" borderId="4" xfId="1" applyNumberFormat="1" applyFont="1" applyBorder="1" applyAlignment="1">
      <alignment horizontal="center" vertical="center"/>
    </xf>
    <xf numFmtId="168" fontId="128" fillId="0" borderId="0" xfId="1" applyNumberFormat="1" applyFont="1" applyBorder="1" applyAlignment="1">
      <alignment horizontal="center" vertical="center"/>
    </xf>
    <xf numFmtId="168" fontId="128" fillId="0" borderId="9" xfId="1" applyNumberFormat="1" applyFont="1" applyBorder="1" applyAlignment="1">
      <alignment horizontal="center" vertical="center"/>
    </xf>
    <xf numFmtId="168" fontId="128" fillId="0" borderId="13" xfId="1" applyNumberFormat="1" applyFont="1" applyBorder="1" applyAlignment="1">
      <alignment horizontal="center" vertical="center"/>
    </xf>
    <xf numFmtId="168" fontId="128" fillId="0" borderId="14" xfId="1" applyNumberFormat="1" applyFont="1" applyBorder="1" applyAlignment="1">
      <alignment horizontal="center" vertical="center"/>
    </xf>
    <xf numFmtId="0" fontId="128" fillId="0" borderId="0" xfId="0" applyFont="1" applyBorder="1" applyAlignment="1">
      <alignment horizontal="left" vertical="center" indent="1"/>
    </xf>
    <xf numFmtId="0" fontId="128" fillId="0" borderId="0" xfId="0" applyFont="1" applyBorder="1" applyAlignment="1">
      <alignment horizontal="center" vertical="center"/>
    </xf>
    <xf numFmtId="0" fontId="128" fillId="0" borderId="0" xfId="0" applyFont="1" applyBorder="1" applyAlignment="1">
      <alignment horizontal="left" vertical="center"/>
    </xf>
    <xf numFmtId="0" fontId="149" fillId="0" borderId="10" xfId="0" applyFont="1" applyBorder="1" applyAlignment="1">
      <alignment horizontal="left" vertical="center" indent="1"/>
    </xf>
    <xf numFmtId="180" fontId="149" fillId="0" borderId="11" xfId="1" applyNumberFormat="1" applyFont="1" applyBorder="1" applyAlignment="1">
      <alignment horizontal="center" vertical="center"/>
    </xf>
    <xf numFmtId="180" fontId="149" fillId="0" borderId="4" xfId="1" applyNumberFormat="1" applyFont="1" applyBorder="1" applyAlignment="1">
      <alignment horizontal="center" vertical="center"/>
    </xf>
    <xf numFmtId="0" fontId="149" fillId="0" borderId="0" xfId="0" applyFont="1" applyAlignment="1">
      <alignment horizontal="center" vertical="center"/>
    </xf>
    <xf numFmtId="0" fontId="149" fillId="0" borderId="0" xfId="0" applyFont="1" applyAlignment="1">
      <alignment horizontal="left" vertical="center"/>
    </xf>
    <xf numFmtId="0" fontId="149" fillId="0" borderId="15" xfId="0" applyFont="1" applyBorder="1" applyAlignment="1">
      <alignment horizontal="left" vertical="center" indent="1"/>
    </xf>
    <xf numFmtId="180" fontId="149" fillId="0" borderId="0" xfId="1" applyNumberFormat="1" applyFont="1" applyBorder="1" applyAlignment="1">
      <alignment horizontal="center" vertical="center"/>
    </xf>
    <xf numFmtId="180" fontId="149" fillId="0" borderId="9" xfId="1" applyNumberFormat="1" applyFont="1" applyBorder="1" applyAlignment="1">
      <alignment horizontal="center" vertical="center"/>
    </xf>
    <xf numFmtId="0" fontId="149" fillId="0" borderId="0" xfId="0" applyFont="1" applyBorder="1" applyAlignment="1">
      <alignment horizontal="center" vertical="center"/>
    </xf>
    <xf numFmtId="0" fontId="149" fillId="0" borderId="0" xfId="0" applyFont="1" applyBorder="1" applyAlignment="1">
      <alignment horizontal="left" vertical="center"/>
    </xf>
    <xf numFmtId="0" fontId="149" fillId="0" borderId="12" xfId="0" applyFont="1" applyBorder="1" applyAlignment="1">
      <alignment horizontal="left" vertical="center" indent="1"/>
    </xf>
    <xf numFmtId="168" fontId="149" fillId="0" borderId="13" xfId="0" applyNumberFormat="1" applyFont="1" applyBorder="1" applyAlignment="1">
      <alignment horizontal="center" vertical="center"/>
    </xf>
    <xf numFmtId="168" fontId="149" fillId="0" borderId="14" xfId="0" applyNumberFormat="1" applyFont="1" applyBorder="1" applyAlignment="1">
      <alignment horizontal="center" vertical="center"/>
    </xf>
    <xf numFmtId="0" fontId="130" fillId="100" borderId="2" xfId="0" applyFont="1" applyFill="1" applyBorder="1" applyAlignment="1">
      <alignment horizontal="left" vertical="center" indent="1"/>
    </xf>
    <xf numFmtId="0" fontId="133" fillId="100" borderId="5" xfId="0" applyFont="1" applyFill="1" applyBorder="1" applyAlignment="1">
      <alignment horizontal="center" vertical="center"/>
    </xf>
    <xf numFmtId="164" fontId="128" fillId="0" borderId="0" xfId="0" applyNumberFormat="1" applyFont="1" applyBorder="1" applyAlignment="1">
      <alignment horizontal="center" vertical="center"/>
    </xf>
    <xf numFmtId="164" fontId="128" fillId="0" borderId="13" xfId="0" applyNumberFormat="1" applyFont="1" applyBorder="1" applyAlignment="1">
      <alignment horizontal="center" vertical="center"/>
    </xf>
    <xf numFmtId="0" fontId="147" fillId="100" borderId="5" xfId="0" applyFont="1" applyFill="1" applyBorder="1" applyAlignment="1">
      <alignment horizontal="center" vertical="center"/>
    </xf>
    <xf numFmtId="0" fontId="106" fillId="100" borderId="5" xfId="0" applyFont="1" applyFill="1" applyBorder="1" applyAlignment="1">
      <alignment horizontal="center" vertical="center"/>
    </xf>
    <xf numFmtId="8" fontId="128" fillId="0" borderId="0" xfId="0" applyNumberFormat="1" applyFont="1" applyBorder="1" applyAlignment="1">
      <alignment horizontal="center" vertical="center"/>
    </xf>
    <xf numFmtId="0" fontId="106" fillId="101" borderId="12" xfId="0" applyFont="1" applyFill="1" applyBorder="1" applyAlignment="1">
      <alignment horizontal="left" vertical="center" indent="1"/>
    </xf>
    <xf numFmtId="8" fontId="106" fillId="101" borderId="13" xfId="0" applyNumberFormat="1" applyFont="1" applyFill="1" applyBorder="1" applyAlignment="1">
      <alignment horizontal="center" vertical="center"/>
    </xf>
    <xf numFmtId="0" fontId="106" fillId="100" borderId="2" xfId="0" applyFont="1" applyFill="1" applyBorder="1" applyAlignment="1">
      <alignment horizontal="left" vertical="center" indent="1"/>
    </xf>
    <xf numFmtId="0" fontId="128" fillId="0" borderId="1" xfId="0" applyFont="1" applyBorder="1" applyAlignment="1">
      <alignment horizontal="left" vertical="center" indent="1"/>
    </xf>
    <xf numFmtId="0" fontId="128" fillId="0" borderId="1" xfId="0" applyFont="1" applyBorder="1" applyAlignment="1">
      <alignment horizontal="center" vertical="center"/>
    </xf>
    <xf numFmtId="164" fontId="128" fillId="0" borderId="1" xfId="0" applyNumberFormat="1" applyFont="1" applyBorder="1" applyAlignment="1">
      <alignment horizontal="center" vertical="center"/>
    </xf>
    <xf numFmtId="4" fontId="128" fillId="0" borderId="1" xfId="0" applyNumberFormat="1" applyFont="1" applyBorder="1" applyAlignment="1">
      <alignment horizontal="center" vertical="center"/>
    </xf>
    <xf numFmtId="0" fontId="128" fillId="0" borderId="1" xfId="0" applyFont="1" applyBorder="1" applyAlignment="1">
      <alignment vertical="center"/>
    </xf>
    <xf numFmtId="9" fontId="128" fillId="0" borderId="1" xfId="1" applyFont="1" applyBorder="1" applyAlignment="1">
      <alignment horizontal="center" vertical="center"/>
    </xf>
    <xf numFmtId="3" fontId="128" fillId="0" borderId="1" xfId="0" applyNumberFormat="1" applyFont="1" applyBorder="1" applyAlignment="1">
      <alignment horizontal="center" vertical="center"/>
    </xf>
    <xf numFmtId="0" fontId="129" fillId="0" borderId="0" xfId="0" applyFont="1" applyBorder="1" applyAlignment="1">
      <alignment horizontal="center" vertical="center"/>
    </xf>
    <xf numFmtId="0" fontId="129" fillId="0" borderId="9" xfId="0" applyFont="1" applyBorder="1" applyAlignment="1">
      <alignment horizontal="center" vertical="center"/>
    </xf>
    <xf numFmtId="170" fontId="149" fillId="0" borderId="0" xfId="0" applyNumberFormat="1" applyFont="1" applyBorder="1" applyAlignment="1">
      <alignment horizontal="center" vertical="center"/>
    </xf>
    <xf numFmtId="170" fontId="149" fillId="0" borderId="9" xfId="0" applyNumberFormat="1" applyFont="1" applyBorder="1" applyAlignment="1">
      <alignment horizontal="center" vertical="center"/>
    </xf>
    <xf numFmtId="170" fontId="149" fillId="0" borderId="13" xfId="0" applyNumberFormat="1" applyFont="1" applyBorder="1" applyAlignment="1">
      <alignment horizontal="center" vertical="center"/>
    </xf>
    <xf numFmtId="170" fontId="149" fillId="0" borderId="14" xfId="0" applyNumberFormat="1" applyFont="1" applyBorder="1" applyAlignment="1">
      <alignment horizontal="center" vertical="center"/>
    </xf>
    <xf numFmtId="0" fontId="0" fillId="0" borderId="1" xfId="0" applyBorder="1" applyAlignment="1">
      <alignment horizontal="center"/>
    </xf>
    <xf numFmtId="215" fontId="0" fillId="0" borderId="1" xfId="0" applyNumberFormat="1" applyBorder="1" applyAlignment="1">
      <alignment horizontal="center"/>
    </xf>
    <xf numFmtId="176" fontId="0" fillId="0" borderId="1" xfId="1" applyNumberFormat="1" applyFont="1" applyBorder="1" applyAlignment="1">
      <alignment horizontal="center"/>
    </xf>
    <xf numFmtId="0" fontId="6" fillId="0" borderId="1" xfId="0" applyFont="1" applyFill="1" applyBorder="1" applyAlignment="1">
      <alignment horizontal="left" vertical="center" indent="1"/>
    </xf>
    <xf numFmtId="169" fontId="13" fillId="2" borderId="1" xfId="1" applyNumberFormat="1" applyFont="1" applyFill="1" applyBorder="1" applyAlignment="1" applyProtection="1">
      <alignment horizontal="center" vertical="center"/>
      <protection locked="0"/>
    </xf>
    <xf numFmtId="169" fontId="23" fillId="2" borderId="1" xfId="1" applyNumberFormat="1" applyFont="1" applyFill="1" applyBorder="1" applyAlignment="1" applyProtection="1">
      <alignment horizontal="center" vertical="center"/>
      <protection locked="0"/>
    </xf>
    <xf numFmtId="217" fontId="6" fillId="0" borderId="1" xfId="1" applyNumberFormat="1" applyFont="1" applyFill="1" applyBorder="1" applyAlignment="1">
      <alignment horizontal="center" vertical="center"/>
    </xf>
    <xf numFmtId="217" fontId="6" fillId="12" borderId="1" xfId="1" applyNumberFormat="1" applyFont="1" applyFill="1" applyBorder="1" applyAlignment="1">
      <alignment horizontal="center" vertical="center"/>
    </xf>
    <xf numFmtId="0" fontId="21" fillId="0" borderId="1" xfId="0" applyFont="1" applyFill="1" applyBorder="1" applyAlignment="1">
      <alignment horizontal="center" vertical="center"/>
    </xf>
    <xf numFmtId="169" fontId="21" fillId="0" borderId="1" xfId="0" applyNumberFormat="1" applyFont="1" applyFill="1" applyBorder="1" applyAlignment="1">
      <alignment horizontal="center" vertical="center"/>
    </xf>
    <xf numFmtId="0" fontId="0" fillId="0" borderId="0" xfId="0" applyAlignment="1">
      <alignment horizontal="center" vertical="center"/>
    </xf>
    <xf numFmtId="170" fontId="128" fillId="99" borderId="0" xfId="1" applyNumberFormat="1" applyFont="1" applyFill="1" applyBorder="1" applyAlignment="1" applyProtection="1">
      <alignment horizontal="center" vertical="center"/>
    </xf>
    <xf numFmtId="0" fontId="128" fillId="99" borderId="0" xfId="0" applyFont="1" applyFill="1" applyBorder="1" applyAlignment="1" applyProtection="1">
      <alignment horizontal="left" vertical="center"/>
    </xf>
    <xf numFmtId="4" fontId="128" fillId="0" borderId="0" xfId="0" applyNumberFormat="1" applyFont="1" applyAlignment="1">
      <alignment horizontal="left" vertical="center"/>
    </xf>
    <xf numFmtId="2" fontId="6" fillId="0" borderId="0" xfId="0" applyNumberFormat="1" applyFont="1" applyAlignment="1">
      <alignment horizontal="center" vertical="center"/>
    </xf>
    <xf numFmtId="0" fontId="0" fillId="0" borderId="2" xfId="0" applyBorder="1" applyAlignment="1">
      <alignment horizontal="left" vertical="center" indent="1"/>
    </xf>
    <xf numFmtId="0" fontId="0" fillId="0" borderId="3" xfId="0" applyBorder="1" applyAlignment="1">
      <alignment vertical="center"/>
    </xf>
    <xf numFmtId="0" fontId="0" fillId="0" borderId="5" xfId="0" applyBorder="1" applyAlignment="1">
      <alignment vertical="center"/>
    </xf>
    <xf numFmtId="0" fontId="0" fillId="96" borderId="1" xfId="0" applyFill="1" applyBorder="1" applyAlignment="1">
      <alignment horizontal="center" vertical="center"/>
    </xf>
    <xf numFmtId="218" fontId="0" fillId="0" borderId="1" xfId="1" applyNumberFormat="1" applyFont="1" applyFill="1" applyBorder="1" applyAlignment="1">
      <alignment horizontal="center" vertical="center"/>
    </xf>
    <xf numFmtId="212" fontId="23" fillId="95" borderId="1" xfId="1" applyNumberFormat="1" applyFont="1" applyFill="1" applyBorder="1" applyAlignment="1">
      <alignment horizontal="center" vertical="center"/>
    </xf>
    <xf numFmtId="217" fontId="23" fillId="95" borderId="1" xfId="1" applyNumberFormat="1" applyFont="1" applyFill="1" applyBorder="1" applyAlignment="1">
      <alignment horizontal="center" vertical="center"/>
    </xf>
    <xf numFmtId="3" fontId="128" fillId="0" borderId="1" xfId="0" applyNumberFormat="1" applyFont="1" applyFill="1" applyBorder="1" applyAlignment="1" applyProtection="1">
      <alignment horizontal="center" vertical="center"/>
    </xf>
    <xf numFmtId="1" fontId="128" fillId="0" borderId="0" xfId="0" applyNumberFormat="1" applyFont="1" applyFill="1" applyAlignment="1" applyProtection="1">
      <alignment horizontal="center" vertical="center"/>
    </xf>
    <xf numFmtId="0" fontId="129" fillId="0" borderId="1" xfId="4" applyFont="1" applyFill="1" applyBorder="1" applyAlignment="1" applyProtection="1">
      <alignment horizontal="center" vertical="center"/>
    </xf>
    <xf numFmtId="1" fontId="129" fillId="0" borderId="1" xfId="4" applyNumberFormat="1" applyFont="1" applyFill="1" applyBorder="1" applyAlignment="1" applyProtection="1">
      <alignment horizontal="center" vertical="center"/>
    </xf>
    <xf numFmtId="188" fontId="143" fillId="0" borderId="0" xfId="1" applyNumberFormat="1" applyFont="1" applyFill="1" applyBorder="1" applyAlignment="1" applyProtection="1">
      <alignment horizontal="center" vertical="center"/>
    </xf>
    <xf numFmtId="170" fontId="128" fillId="0" borderId="1" xfId="0" applyNumberFormat="1" applyFont="1" applyFill="1" applyBorder="1" applyProtection="1"/>
    <xf numFmtId="0" fontId="128" fillId="0" borderId="1" xfId="0" applyFont="1" applyFill="1" applyBorder="1" applyProtection="1"/>
    <xf numFmtId="186" fontId="128" fillId="0" borderId="1" xfId="0" applyNumberFormat="1" applyFont="1" applyFill="1" applyBorder="1" applyAlignment="1" applyProtection="1">
      <alignment horizontal="center" vertical="center"/>
    </xf>
    <xf numFmtId="186" fontId="128" fillId="0" borderId="0" xfId="0" applyNumberFormat="1" applyFont="1" applyProtection="1"/>
    <xf numFmtId="186" fontId="128" fillId="0" borderId="18" xfId="0" applyNumberFormat="1" applyFont="1" applyBorder="1" applyProtection="1"/>
    <xf numFmtId="186" fontId="128" fillId="0" borderId="18" xfId="0" applyNumberFormat="1" applyFont="1" applyBorder="1" applyAlignment="1" applyProtection="1">
      <alignment horizontal="center"/>
    </xf>
    <xf numFmtId="3" fontId="128" fillId="0" borderId="0" xfId="0" applyNumberFormat="1" applyFont="1" applyProtection="1"/>
    <xf numFmtId="0" fontId="128" fillId="0" borderId="18" xfId="0" applyFont="1" applyFill="1" applyBorder="1" applyProtection="1"/>
    <xf numFmtId="0" fontId="128" fillId="0" borderId="18" xfId="0" applyFont="1" applyFill="1" applyBorder="1" applyAlignment="1" applyProtection="1">
      <alignment horizontal="center"/>
    </xf>
    <xf numFmtId="219" fontId="128" fillId="0" borderId="0" xfId="0" applyNumberFormat="1" applyFont="1" applyProtection="1"/>
    <xf numFmtId="3" fontId="128" fillId="0" borderId="18" xfId="0" applyNumberFormat="1" applyFont="1" applyBorder="1" applyAlignment="1" applyProtection="1">
      <alignment horizontal="center"/>
    </xf>
    <xf numFmtId="170" fontId="128" fillId="0" borderId="18" xfId="1" applyNumberFormat="1" applyFont="1" applyFill="1" applyBorder="1" applyAlignment="1" applyProtection="1">
      <alignment horizontal="center" vertical="center"/>
    </xf>
    <xf numFmtId="0" fontId="128" fillId="0" borderId="18" xfId="0" applyFont="1" applyBorder="1" applyProtection="1"/>
    <xf numFmtId="0" fontId="128" fillId="0" borderId="0" xfId="0" applyFont="1" applyAlignment="1" applyProtection="1">
      <alignment wrapText="1"/>
    </xf>
    <xf numFmtId="3" fontId="128" fillId="0" borderId="0" xfId="0" applyNumberFormat="1" applyFont="1" applyFill="1" applyBorder="1" applyProtection="1"/>
    <xf numFmtId="3" fontId="128" fillId="0" borderId="1" xfId="0" applyNumberFormat="1" applyFont="1" applyBorder="1" applyAlignment="1" applyProtection="1">
      <alignment horizontal="center" vertical="center"/>
    </xf>
    <xf numFmtId="219" fontId="128" fillId="0" borderId="0" xfId="0" applyNumberFormat="1" applyFont="1" applyFill="1" applyBorder="1" applyProtection="1"/>
    <xf numFmtId="221" fontId="128" fillId="0" borderId="1" xfId="0" applyNumberFormat="1" applyFont="1" applyBorder="1" applyAlignment="1" applyProtection="1">
      <alignment horizontal="center" vertical="center"/>
    </xf>
    <xf numFmtId="221" fontId="128" fillId="0" borderId="0" xfId="0" applyNumberFormat="1" applyFont="1" applyFill="1" applyBorder="1" applyAlignment="1" applyProtection="1">
      <alignment horizontal="center" vertical="center"/>
    </xf>
    <xf numFmtId="0" fontId="128" fillId="0" borderId="8" xfId="0" applyFont="1" applyFill="1" applyBorder="1" applyAlignment="1" applyProtection="1">
      <alignment horizontal="left" vertical="center"/>
    </xf>
    <xf numFmtId="0" fontId="128" fillId="0" borderId="8" xfId="0" applyFont="1" applyFill="1" applyBorder="1" applyAlignment="1" applyProtection="1">
      <alignment horizontal="center" vertical="center" wrapText="1"/>
    </xf>
    <xf numFmtId="168" fontId="128" fillId="0" borderId="1" xfId="1" applyNumberFormat="1" applyFont="1" applyFill="1" applyBorder="1" applyAlignment="1">
      <alignment horizontal="center" vertical="center"/>
    </xf>
    <xf numFmtId="4" fontId="0" fillId="0" borderId="0" xfId="0" applyNumberFormat="1" applyAlignment="1">
      <alignment horizontal="center" vertical="center"/>
    </xf>
    <xf numFmtId="0" fontId="0" fillId="0" borderId="1" xfId="0" applyBorder="1" applyAlignment="1">
      <alignment horizontal="left" vertical="center" indent="1"/>
    </xf>
    <xf numFmtId="0" fontId="0" fillId="0" borderId="0" xfId="0" applyAlignment="1">
      <alignment horizontal="left" vertical="center" indent="1"/>
    </xf>
    <xf numFmtId="0" fontId="4" fillId="0" borderId="1" xfId="0" applyFont="1" applyBorder="1" applyAlignment="1">
      <alignment horizontal="left" vertical="center" indent="1"/>
    </xf>
    <xf numFmtId="0" fontId="6" fillId="0" borderId="1" xfId="0" applyFont="1" applyBorder="1" applyAlignment="1">
      <alignment horizontal="left" vertical="center" indent="1"/>
    </xf>
    <xf numFmtId="0" fontId="0" fillId="0" borderId="0" xfId="0" applyAlignment="1">
      <alignment horizontal="center" vertical="center"/>
    </xf>
    <xf numFmtId="0" fontId="2" fillId="0" borderId="0" xfId="0" applyFont="1" applyAlignment="1">
      <alignment horizontal="left" vertical="center" indent="1"/>
    </xf>
    <xf numFmtId="0" fontId="2" fillId="0" borderId="0" xfId="0" applyFont="1" applyAlignment="1">
      <alignment horizontal="left" vertical="center" indent="1"/>
    </xf>
    <xf numFmtId="0" fontId="0" fillId="0" borderId="1" xfId="0" applyBorder="1" applyAlignment="1">
      <alignment horizontal="center"/>
    </xf>
    <xf numFmtId="17" fontId="4" fillId="0" borderId="1" xfId="0" applyNumberFormat="1" applyFont="1" applyFill="1" applyBorder="1" applyAlignment="1">
      <alignment horizontal="center" vertical="center"/>
    </xf>
    <xf numFmtId="169" fontId="0" fillId="0" borderId="0" xfId="0" applyNumberFormat="1"/>
    <xf numFmtId="10" fontId="168" fillId="100" borderId="51" xfId="0" applyNumberFormat="1" applyFont="1" applyFill="1" applyBorder="1" applyAlignment="1">
      <alignment horizontal="center" vertical="center"/>
    </xf>
    <xf numFmtId="168" fontId="169" fillId="0" borderId="51" xfId="0" applyNumberFormat="1" applyFont="1" applyFill="1" applyBorder="1" applyAlignment="1">
      <alignment horizontal="center" vertical="center"/>
    </xf>
    <xf numFmtId="168" fontId="0" fillId="0" borderId="1" xfId="0" applyNumberFormat="1" applyBorder="1" applyAlignment="1">
      <alignment horizontal="center"/>
    </xf>
    <xf numFmtId="196" fontId="8" fillId="2" borderId="1" xfId="0" applyNumberFormat="1" applyFont="1" applyFill="1" applyBorder="1" applyAlignment="1">
      <alignment horizontal="center" vertical="center"/>
    </xf>
    <xf numFmtId="0" fontId="170" fillId="0" borderId="1" xfId="0" applyFont="1" applyBorder="1" applyAlignment="1" applyProtection="1">
      <alignment horizontal="left"/>
    </xf>
    <xf numFmtId="0" fontId="170" fillId="0" borderId="1" xfId="0" applyFont="1" applyFill="1" applyBorder="1" applyAlignment="1" applyProtection="1">
      <alignment horizontal="center" vertical="center"/>
    </xf>
    <xf numFmtId="0" fontId="170" fillId="0" borderId="1" xfId="0" applyFont="1" applyFill="1" applyBorder="1" applyAlignment="1" applyProtection="1">
      <alignment horizontal="left" vertical="center"/>
    </xf>
    <xf numFmtId="168" fontId="125" fillId="0" borderId="1" xfId="1" applyNumberFormat="1" applyFont="1" applyFill="1" applyBorder="1" applyAlignment="1" applyProtection="1">
      <alignment horizontal="center" vertical="center"/>
    </xf>
    <xf numFmtId="10" fontId="6" fillId="0" borderId="0" xfId="1" quotePrefix="1" applyNumberFormat="1" applyFont="1" applyFill="1" applyBorder="1" applyAlignment="1">
      <alignment horizontal="center" vertical="center"/>
    </xf>
    <xf numFmtId="196" fontId="0" fillId="0" borderId="0" xfId="0" applyNumberFormat="1"/>
    <xf numFmtId="0" fontId="0" fillId="0" borderId="0" xfId="0" applyFill="1" applyAlignment="1">
      <alignment horizontal="center" vertical="center"/>
    </xf>
    <xf numFmtId="165" fontId="0" fillId="0" borderId="0" xfId="0" applyNumberFormat="1" applyFill="1" applyAlignment="1">
      <alignment vertical="center"/>
    </xf>
    <xf numFmtId="0" fontId="0" fillId="0" borderId="1" xfId="0" applyBorder="1" applyAlignment="1">
      <alignment horizontal="center"/>
    </xf>
    <xf numFmtId="10" fontId="0" fillId="0" borderId="0" xfId="0" applyNumberFormat="1"/>
    <xf numFmtId="223" fontId="0" fillId="0" borderId="0" xfId="0" applyNumberFormat="1"/>
    <xf numFmtId="197" fontId="0" fillId="0" borderId="0" xfId="0" applyNumberFormat="1"/>
    <xf numFmtId="215" fontId="0" fillId="0" borderId="1" xfId="0" applyNumberFormat="1" applyBorder="1" applyAlignment="1">
      <alignment horizontal="center" vertical="center"/>
    </xf>
    <xf numFmtId="0" fontId="106" fillId="0" borderId="0" xfId="0" applyFont="1" applyFill="1" applyBorder="1" applyAlignment="1">
      <alignment horizontal="left" vertical="center" indent="1"/>
    </xf>
    <xf numFmtId="8" fontId="106" fillId="0" borderId="0" xfId="0" applyNumberFormat="1" applyFont="1" applyFill="1" applyBorder="1" applyAlignment="1">
      <alignment horizontal="center" vertical="center"/>
    </xf>
    <xf numFmtId="0" fontId="106" fillId="100" borderId="1" xfId="0" applyFont="1" applyFill="1" applyBorder="1" applyAlignment="1">
      <alignment horizontal="left" vertical="center" wrapText="1" indent="1"/>
    </xf>
    <xf numFmtId="0" fontId="106" fillId="100" borderId="1" xfId="0" applyFont="1" applyFill="1" applyBorder="1" applyAlignment="1">
      <alignment horizontal="center" vertical="center"/>
    </xf>
    <xf numFmtId="8" fontId="128" fillId="0" borderId="1" xfId="0" applyNumberFormat="1" applyFont="1" applyBorder="1" applyAlignment="1">
      <alignment horizontal="center" vertical="center"/>
    </xf>
    <xf numFmtId="0" fontId="106" fillId="101" borderId="1" xfId="0" applyFont="1" applyFill="1" applyBorder="1" applyAlignment="1">
      <alignment horizontal="left" vertical="center" indent="1"/>
    </xf>
    <xf numFmtId="8" fontId="106" fillId="101" borderId="1" xfId="0" applyNumberFormat="1" applyFont="1" applyFill="1" applyBorder="1" applyAlignment="1">
      <alignment horizontal="center" vertical="center"/>
    </xf>
    <xf numFmtId="0" fontId="173" fillId="0" borderId="1" xfId="0" applyFont="1" applyFill="1" applyBorder="1" applyAlignment="1">
      <alignment horizontal="left" vertical="center" indent="1"/>
    </xf>
    <xf numFmtId="8" fontId="173" fillId="12" borderId="1" xfId="0" applyNumberFormat="1" applyFont="1" applyFill="1" applyBorder="1" applyAlignment="1">
      <alignment horizontal="center" vertical="center"/>
    </xf>
    <xf numFmtId="168" fontId="173" fillId="0" borderId="1" xfId="0" applyNumberFormat="1" applyFont="1" applyFill="1" applyBorder="1" applyAlignment="1">
      <alignment horizontal="center" vertical="center"/>
    </xf>
    <xf numFmtId="174" fontId="128" fillId="0" borderId="1" xfId="0" applyNumberFormat="1" applyFont="1" applyBorder="1" applyAlignment="1" applyProtection="1">
      <alignment horizontal="left" vertical="center" wrapText="1"/>
    </xf>
    <xf numFmtId="174" fontId="128" fillId="0" borderId="0" xfId="0" applyNumberFormat="1" applyFont="1" applyAlignment="1" applyProtection="1">
      <alignment horizontal="center" vertical="center"/>
    </xf>
    <xf numFmtId="0" fontId="128" fillId="0" borderId="0" xfId="0" applyFont="1" applyBorder="1" applyAlignment="1" applyProtection="1">
      <alignment horizontal="center" vertical="center"/>
    </xf>
    <xf numFmtId="224" fontId="128" fillId="0" borderId="0" xfId="1" applyNumberFormat="1" applyFont="1" applyFill="1" applyBorder="1" applyAlignment="1" applyProtection="1">
      <alignment horizontal="center" vertical="center"/>
    </xf>
    <xf numFmtId="215" fontId="128" fillId="0" borderId="0" xfId="0" applyNumberFormat="1" applyFont="1" applyFill="1" applyBorder="1" applyAlignment="1" applyProtection="1">
      <alignment vertical="center"/>
    </xf>
    <xf numFmtId="6" fontId="106" fillId="101" borderId="1" xfId="0" applyNumberFormat="1" applyFont="1" applyFill="1" applyBorder="1" applyAlignment="1">
      <alignment horizontal="center" vertical="center"/>
    </xf>
    <xf numFmtId="0" fontId="175" fillId="0" borderId="69" xfId="0" applyFont="1" applyBorder="1" applyAlignment="1">
      <alignment horizontal="center" vertical="center"/>
    </xf>
    <xf numFmtId="4" fontId="174" fillId="101" borderId="51" xfId="0" applyNumberFormat="1" applyFont="1" applyFill="1" applyBorder="1" applyAlignment="1">
      <alignment horizontal="center" vertical="center"/>
    </xf>
    <xf numFmtId="0" fontId="174" fillId="101" borderId="51" xfId="0" applyFont="1" applyFill="1" applyBorder="1" applyAlignment="1">
      <alignment horizontal="center" vertical="center"/>
    </xf>
    <xf numFmtId="0" fontId="175" fillId="0" borderId="51" xfId="0" applyFont="1" applyBorder="1" applyAlignment="1">
      <alignment horizontal="center" vertical="center"/>
    </xf>
    <xf numFmtId="0" fontId="174" fillId="101" borderId="69" xfId="0" applyFont="1" applyFill="1" applyBorder="1" applyAlignment="1">
      <alignment horizontal="center" vertical="center"/>
    </xf>
    <xf numFmtId="0" fontId="44" fillId="0" borderId="1" xfId="0" applyFont="1" applyFill="1" applyBorder="1" applyAlignment="1">
      <alignment vertical="center" wrapText="1"/>
    </xf>
    <xf numFmtId="0" fontId="44" fillId="0" borderId="1" xfId="0" applyFont="1" applyFill="1" applyBorder="1" applyAlignment="1" applyProtection="1">
      <alignment vertical="center"/>
    </xf>
    <xf numFmtId="0" fontId="44" fillId="0" borderId="1" xfId="0" applyFont="1" applyFill="1" applyBorder="1" applyAlignment="1" applyProtection="1">
      <alignment vertical="center" wrapText="1"/>
    </xf>
    <xf numFmtId="174" fontId="129" fillId="0" borderId="1" xfId="0" applyNumberFormat="1" applyFont="1" applyBorder="1" applyAlignment="1" applyProtection="1">
      <alignment horizontal="center" vertical="center"/>
    </xf>
    <xf numFmtId="0" fontId="129" fillId="0" borderId="1" xfId="0" applyFont="1" applyBorder="1" applyAlignment="1" applyProtection="1">
      <alignment vertical="center"/>
    </xf>
    <xf numFmtId="0" fontId="133" fillId="100" borderId="1" xfId="0" applyFont="1" applyFill="1" applyBorder="1" applyAlignment="1" applyProtection="1">
      <alignment horizontal="center" vertical="center" wrapText="1"/>
    </xf>
    <xf numFmtId="0" fontId="133" fillId="100" borderId="1" xfId="0" applyFont="1" applyFill="1" applyBorder="1" applyAlignment="1" applyProtection="1">
      <alignment horizontal="center" vertical="center"/>
    </xf>
    <xf numFmtId="0" fontId="44" fillId="0" borderId="1" xfId="0" applyFont="1" applyFill="1" applyBorder="1" applyAlignment="1">
      <alignment horizontal="center" vertical="center"/>
    </xf>
    <xf numFmtId="4" fontId="44" fillId="0" borderId="1" xfId="0" applyNumberFormat="1" applyFont="1" applyFill="1" applyBorder="1" applyAlignment="1">
      <alignment horizontal="center" vertical="center"/>
    </xf>
    <xf numFmtId="164" fontId="44" fillId="0" borderId="1" xfId="0" applyNumberFormat="1" applyFont="1" applyFill="1" applyBorder="1" applyAlignment="1">
      <alignment horizontal="center" vertical="center"/>
    </xf>
    <xf numFmtId="0" fontId="129" fillId="114" borderId="0" xfId="0" applyFont="1" applyFill="1" applyAlignment="1" applyProtection="1">
      <alignment horizontal="center" vertical="center"/>
    </xf>
    <xf numFmtId="168" fontId="128" fillId="0" borderId="0" xfId="0" applyNumberFormat="1" applyFont="1" applyAlignment="1" applyProtection="1">
      <alignment horizontal="center" vertical="center"/>
    </xf>
    <xf numFmtId="168" fontId="128" fillId="0" borderId="0" xfId="0" applyNumberFormat="1" applyFont="1" applyAlignment="1" applyProtection="1">
      <alignment vertical="center"/>
    </xf>
    <xf numFmtId="0" fontId="0" fillId="0" borderId="0" xfId="0" applyAlignment="1">
      <alignment horizontal="center" vertical="center"/>
    </xf>
    <xf numFmtId="0" fontId="6" fillId="0" borderId="1" xfId="0" applyFont="1" applyBorder="1" applyAlignment="1">
      <alignment horizontal="left" vertical="center" indent="1"/>
    </xf>
    <xf numFmtId="0" fontId="4" fillId="0" borderId="1" xfId="0" applyFont="1" applyBorder="1" applyAlignment="1">
      <alignment horizontal="center" vertical="center"/>
    </xf>
    <xf numFmtId="0" fontId="0" fillId="0" borderId="0" xfId="0" applyAlignment="1">
      <alignment vertical="center"/>
    </xf>
    <xf numFmtId="0" fontId="4" fillId="0" borderId="2" xfId="0" applyFont="1" applyBorder="1" applyAlignment="1">
      <alignment horizontal="center" vertical="center"/>
    </xf>
    <xf numFmtId="10" fontId="25" fillId="13" borderId="2" xfId="1" applyNumberFormat="1" applyFont="1" applyFill="1" applyBorder="1" applyAlignment="1">
      <alignment horizontal="center" vertical="center"/>
    </xf>
    <xf numFmtId="169" fontId="25" fillId="13" borderId="2" xfId="0" applyNumberFormat="1" applyFont="1" applyFill="1" applyBorder="1" applyAlignment="1">
      <alignment horizontal="center" vertical="center"/>
    </xf>
    <xf numFmtId="169" fontId="9" fillId="0" borderId="2" xfId="0" applyNumberFormat="1" applyFont="1" applyFill="1" applyBorder="1" applyAlignment="1">
      <alignment horizontal="center" vertical="center"/>
    </xf>
    <xf numFmtId="169" fontId="9" fillId="0" borderId="10" xfId="0" applyNumberFormat="1" applyFont="1" applyFill="1" applyBorder="1" applyAlignment="1">
      <alignment horizontal="center" vertical="center"/>
    </xf>
    <xf numFmtId="169" fontId="0" fillId="0" borderId="2" xfId="0" applyNumberFormat="1" applyFont="1" applyFill="1" applyBorder="1" applyAlignment="1">
      <alignment horizontal="center" vertical="center"/>
    </xf>
    <xf numFmtId="0" fontId="6" fillId="0" borderId="2" xfId="0" applyFont="1" applyBorder="1" applyAlignment="1">
      <alignment horizontal="center" vertical="center"/>
    </xf>
    <xf numFmtId="171" fontId="25" fillId="13" borderId="2" xfId="0" applyNumberFormat="1" applyFont="1" applyFill="1" applyBorder="1" applyAlignment="1">
      <alignment horizontal="center" vertical="center"/>
    </xf>
    <xf numFmtId="171" fontId="1" fillId="3" borderId="2" xfId="0" applyNumberFormat="1" applyFont="1" applyFill="1" applyBorder="1" applyAlignment="1">
      <alignment horizontal="center" vertical="center"/>
    </xf>
    <xf numFmtId="171" fontId="9" fillId="0" borderId="2" xfId="0" applyNumberFormat="1" applyFont="1" applyFill="1" applyBorder="1" applyAlignment="1">
      <alignment horizontal="center" vertical="center"/>
    </xf>
    <xf numFmtId="171" fontId="0" fillId="0" borderId="2" xfId="0" applyNumberFormat="1" applyFont="1" applyFill="1" applyBorder="1" applyAlignment="1">
      <alignment horizontal="center" vertical="center"/>
    </xf>
    <xf numFmtId="175" fontId="25" fillId="13" borderId="2" xfId="1" applyNumberFormat="1" applyFont="1" applyFill="1" applyBorder="1" applyAlignment="1">
      <alignment horizontal="center" vertical="center"/>
    </xf>
    <xf numFmtId="0" fontId="0" fillId="0" borderId="70" xfId="0" applyBorder="1" applyAlignment="1">
      <alignment horizontal="center" vertical="center"/>
    </xf>
    <xf numFmtId="0" fontId="2" fillId="0" borderId="70" xfId="0" applyFont="1" applyBorder="1" applyAlignment="1">
      <alignment horizontal="center" vertical="center"/>
    </xf>
    <xf numFmtId="0" fontId="6" fillId="0" borderId="70" xfId="0" applyFont="1" applyBorder="1" applyAlignment="1">
      <alignment vertical="center"/>
    </xf>
    <xf numFmtId="0" fontId="4" fillId="0" borderId="71" xfId="0" applyFont="1" applyBorder="1" applyAlignment="1">
      <alignment horizontal="center" vertical="center"/>
    </xf>
    <xf numFmtId="10" fontId="25" fillId="13" borderId="71" xfId="1" applyNumberFormat="1" applyFont="1" applyFill="1" applyBorder="1" applyAlignment="1">
      <alignment horizontal="center" vertical="center"/>
    </xf>
    <xf numFmtId="169" fontId="9" fillId="0" borderId="71" xfId="0" applyNumberFormat="1" applyFont="1" applyFill="1" applyBorder="1" applyAlignment="1">
      <alignment horizontal="center" vertical="center"/>
    </xf>
    <xf numFmtId="169" fontId="25" fillId="13" borderId="71" xfId="0" applyNumberFormat="1" applyFont="1" applyFill="1" applyBorder="1" applyAlignment="1">
      <alignment horizontal="center" vertical="center"/>
    </xf>
    <xf numFmtId="169" fontId="9" fillId="0" borderId="72" xfId="0" applyNumberFormat="1" applyFont="1" applyFill="1" applyBorder="1" applyAlignment="1">
      <alignment horizontal="center" vertical="center"/>
    </xf>
    <xf numFmtId="169" fontId="0" fillId="0" borderId="71" xfId="0" applyNumberFormat="1" applyFont="1" applyFill="1" applyBorder="1" applyAlignment="1">
      <alignment horizontal="center" vertical="center"/>
    </xf>
    <xf numFmtId="0" fontId="6" fillId="0" borderId="71" xfId="0" applyFont="1" applyBorder="1" applyAlignment="1">
      <alignment horizontal="center" vertical="center"/>
    </xf>
    <xf numFmtId="171" fontId="25" fillId="13" borderId="71" xfId="0" applyNumberFormat="1" applyFont="1" applyFill="1" applyBorder="1" applyAlignment="1">
      <alignment horizontal="center" vertical="center"/>
    </xf>
    <xf numFmtId="171" fontId="1" fillId="3" borderId="71" xfId="0" applyNumberFormat="1" applyFont="1" applyFill="1" applyBorder="1" applyAlignment="1">
      <alignment horizontal="center" vertical="center"/>
    </xf>
    <xf numFmtId="171" fontId="9" fillId="0" borderId="71" xfId="0" applyNumberFormat="1" applyFont="1" applyFill="1" applyBorder="1" applyAlignment="1">
      <alignment horizontal="center" vertical="center"/>
    </xf>
    <xf numFmtId="171" fontId="0" fillId="0" borderId="71" xfId="0" applyNumberFormat="1" applyFont="1" applyFill="1" applyBorder="1" applyAlignment="1">
      <alignment horizontal="center" vertical="center"/>
    </xf>
    <xf numFmtId="169" fontId="25" fillId="13" borderId="71" xfId="1" applyNumberFormat="1" applyFont="1" applyFill="1" applyBorder="1" applyAlignment="1">
      <alignment horizontal="center" vertical="center"/>
    </xf>
    <xf numFmtId="0" fontId="4" fillId="0" borderId="3" xfId="0" applyFont="1" applyFill="1" applyBorder="1" applyAlignment="1">
      <alignment horizontal="center" vertical="center"/>
    </xf>
    <xf numFmtId="165" fontId="9" fillId="6" borderId="3" xfId="0" applyNumberFormat="1" applyFont="1" applyFill="1" applyBorder="1" applyAlignment="1">
      <alignment horizontal="center" vertical="center"/>
    </xf>
    <xf numFmtId="167" fontId="9" fillId="6" borderId="3" xfId="1" applyNumberFormat="1" applyFont="1" applyFill="1" applyBorder="1" applyAlignment="1">
      <alignment horizontal="center" vertical="center"/>
    </xf>
    <xf numFmtId="0" fontId="6" fillId="0" borderId="3" xfId="0" applyFont="1" applyFill="1" applyBorder="1" applyAlignment="1">
      <alignment horizontal="center" vertical="center"/>
    </xf>
    <xf numFmtId="0" fontId="4" fillId="0" borderId="74" xfId="0" applyFont="1" applyFill="1" applyBorder="1" applyAlignment="1">
      <alignment horizontal="center" vertical="center"/>
    </xf>
    <xf numFmtId="0" fontId="0" fillId="0" borderId="75" xfId="0" applyFill="1" applyBorder="1" applyAlignment="1">
      <alignment vertical="center"/>
    </xf>
    <xf numFmtId="165" fontId="9" fillId="6" borderId="74" xfId="0" applyNumberFormat="1" applyFont="1" applyFill="1" applyBorder="1" applyAlignment="1">
      <alignment horizontal="center" vertical="center"/>
    </xf>
    <xf numFmtId="0" fontId="0" fillId="0" borderId="75" xfId="0" applyBorder="1"/>
    <xf numFmtId="0" fontId="6" fillId="0" borderId="74" xfId="0" applyFont="1" applyFill="1" applyBorder="1" applyAlignment="1">
      <alignment horizontal="center" vertical="center"/>
    </xf>
    <xf numFmtId="166" fontId="0" fillId="6" borderId="73" xfId="0" applyNumberFormat="1" applyFill="1" applyBorder="1" applyAlignment="1">
      <alignment horizontal="center" vertical="center"/>
    </xf>
    <xf numFmtId="166" fontId="0" fillId="6" borderId="74" xfId="0" applyNumberFormat="1" applyFill="1" applyBorder="1" applyAlignment="1">
      <alignment horizontal="center" vertical="center"/>
    </xf>
    <xf numFmtId="0" fontId="0" fillId="0" borderId="75" xfId="0" applyFill="1" applyBorder="1" applyAlignment="1">
      <alignment horizontal="center" vertical="center"/>
    </xf>
    <xf numFmtId="165" fontId="0" fillId="6" borderId="74" xfId="0" applyNumberFormat="1" applyFill="1" applyBorder="1" applyAlignment="1">
      <alignment horizontal="center" vertical="center"/>
    </xf>
    <xf numFmtId="165" fontId="6" fillId="6" borderId="74" xfId="0" applyNumberFormat="1" applyFont="1" applyFill="1" applyBorder="1" applyAlignment="1">
      <alignment horizontal="center" vertical="center"/>
    </xf>
    <xf numFmtId="165" fontId="9" fillId="132" borderId="1" xfId="0" applyNumberFormat="1" applyFont="1" applyFill="1" applyBorder="1" applyAlignment="1">
      <alignment horizontal="center" vertical="center"/>
    </xf>
    <xf numFmtId="165" fontId="9" fillId="99" borderId="2" xfId="0" applyNumberFormat="1" applyFont="1" applyFill="1" applyBorder="1" applyAlignment="1">
      <alignment horizontal="center" vertical="center"/>
    </xf>
    <xf numFmtId="165" fontId="9" fillId="99" borderId="5" xfId="0" applyNumberFormat="1" applyFont="1" applyFill="1" applyBorder="1" applyAlignment="1">
      <alignment horizontal="center" vertical="center"/>
    </xf>
    <xf numFmtId="165" fontId="9" fillId="132" borderId="3" xfId="0" applyNumberFormat="1" applyFont="1" applyFill="1" applyBorder="1" applyAlignment="1">
      <alignment horizontal="center" vertical="center"/>
    </xf>
    <xf numFmtId="165" fontId="9" fillId="132" borderId="74" xfId="0" applyNumberFormat="1" applyFont="1" applyFill="1" applyBorder="1" applyAlignment="1">
      <alignment horizontal="center" vertical="center"/>
    </xf>
    <xf numFmtId="167" fontId="6" fillId="6" borderId="1" xfId="0" applyNumberFormat="1" applyFont="1" applyFill="1" applyBorder="1" applyAlignment="1">
      <alignment horizontal="center" vertical="center"/>
    </xf>
    <xf numFmtId="169" fontId="25" fillId="132" borderId="71" xfId="0" applyNumberFormat="1" applyFont="1" applyFill="1" applyBorder="1" applyAlignment="1">
      <alignment horizontal="center" vertical="center"/>
    </xf>
    <xf numFmtId="169" fontId="25" fillId="132" borderId="1" xfId="0" applyNumberFormat="1" applyFont="1" applyFill="1" applyBorder="1" applyAlignment="1">
      <alignment horizontal="center" vertical="center"/>
    </xf>
    <xf numFmtId="0" fontId="18" fillId="0" borderId="0" xfId="0" applyFont="1" applyAlignment="1">
      <alignment horizontal="center" vertical="center"/>
    </xf>
    <xf numFmtId="165" fontId="9" fillId="133" borderId="1" xfId="0" applyNumberFormat="1" applyFont="1" applyFill="1" applyBorder="1" applyAlignment="1">
      <alignment horizontal="center" vertical="center"/>
    </xf>
    <xf numFmtId="168" fontId="0" fillId="6" borderId="74" xfId="1" applyNumberFormat="1" applyFont="1" applyFill="1" applyBorder="1" applyAlignment="1">
      <alignment horizontal="center" vertical="center"/>
    </xf>
    <xf numFmtId="168" fontId="0" fillId="6" borderId="3" xfId="1" applyNumberFormat="1" applyFont="1" applyFill="1" applyBorder="1" applyAlignment="1">
      <alignment horizontal="center" vertical="center"/>
    </xf>
    <xf numFmtId="167" fontId="9" fillId="113" borderId="1" xfId="1" applyNumberFormat="1" applyFont="1" applyFill="1" applyBorder="1" applyAlignment="1">
      <alignment horizontal="center" vertical="center"/>
    </xf>
    <xf numFmtId="167" fontId="9" fillId="113" borderId="74" xfId="1" applyNumberFormat="1" applyFont="1" applyFill="1" applyBorder="1" applyAlignment="1">
      <alignment horizontal="center" vertical="center"/>
    </xf>
    <xf numFmtId="167" fontId="9" fillId="113" borderId="3" xfId="1" applyNumberFormat="1" applyFont="1" applyFill="1" applyBorder="1" applyAlignment="1">
      <alignment horizontal="center" vertical="center"/>
    </xf>
    <xf numFmtId="165" fontId="9" fillId="6" borderId="2" xfId="0" applyNumberFormat="1" applyFont="1" applyFill="1" applyBorder="1" applyAlignment="1">
      <alignment horizontal="center" vertical="center"/>
    </xf>
    <xf numFmtId="197" fontId="6" fillId="6" borderId="74" xfId="1" applyNumberFormat="1" applyFont="1" applyFill="1" applyBorder="1" applyAlignment="1">
      <alignment horizontal="center" vertical="center"/>
    </xf>
    <xf numFmtId="197" fontId="6" fillId="6" borderId="1" xfId="1" applyNumberFormat="1" applyFont="1" applyFill="1" applyBorder="1" applyAlignment="1">
      <alignment horizontal="center" vertical="center"/>
    </xf>
    <xf numFmtId="164" fontId="8" fillId="6" borderId="74" xfId="0" applyNumberFormat="1" applyFont="1" applyFill="1" applyBorder="1" applyAlignment="1">
      <alignment horizontal="center" vertical="center"/>
    </xf>
    <xf numFmtId="43" fontId="0" fillId="0" borderId="0" xfId="15123" applyFont="1" applyAlignment="1">
      <alignment vertical="center"/>
    </xf>
    <xf numFmtId="165" fontId="8" fillId="6" borderId="3" xfId="0" applyNumberFormat="1" applyFont="1" applyFill="1" applyBorder="1" applyAlignment="1">
      <alignment horizontal="center" vertical="center"/>
    </xf>
    <xf numFmtId="165" fontId="8" fillId="6" borderId="1" xfId="0" applyNumberFormat="1" applyFont="1" applyFill="1" applyBorder="1" applyAlignment="1">
      <alignment horizontal="center" vertical="center"/>
    </xf>
    <xf numFmtId="172" fontId="8" fillId="6" borderId="3" xfId="0" applyNumberFormat="1" applyFont="1" applyFill="1" applyBorder="1" applyAlignment="1">
      <alignment horizontal="center" vertical="center"/>
    </xf>
    <xf numFmtId="172" fontId="8" fillId="6" borderId="1" xfId="0" applyNumberFormat="1" applyFont="1" applyFill="1" applyBorder="1" applyAlignment="1">
      <alignment horizontal="center" vertical="center"/>
    </xf>
    <xf numFmtId="197" fontId="9" fillId="6" borderId="3" xfId="1" applyNumberFormat="1" applyFont="1" applyFill="1" applyBorder="1" applyAlignment="1">
      <alignment horizontal="center" vertical="center"/>
    </xf>
    <xf numFmtId="166" fontId="6" fillId="6" borderId="74" xfId="0" applyNumberFormat="1" applyFont="1" applyFill="1" applyBorder="1" applyAlignment="1">
      <alignment horizontal="center" vertical="center"/>
    </xf>
    <xf numFmtId="166" fontId="6" fillId="6" borderId="3" xfId="0" applyNumberFormat="1" applyFont="1" applyFill="1" applyBorder="1" applyAlignment="1">
      <alignment horizontal="center" vertical="center"/>
    </xf>
    <xf numFmtId="169" fontId="0" fillId="8" borderId="1" xfId="0" applyNumberFormat="1" applyFill="1" applyBorder="1" applyAlignment="1">
      <alignment horizontal="center" vertical="center"/>
    </xf>
    <xf numFmtId="169" fontId="8" fillId="133" borderId="71" xfId="0" applyNumberFormat="1" applyFont="1" applyFill="1" applyBorder="1" applyAlignment="1">
      <alignment horizontal="center" vertical="center"/>
    </xf>
    <xf numFmtId="169" fontId="8" fillId="133" borderId="1" xfId="0" applyNumberFormat="1" applyFont="1" applyFill="1" applyBorder="1" applyAlignment="1">
      <alignment horizontal="center" vertical="center"/>
    </xf>
    <xf numFmtId="0" fontId="0" fillId="0" borderId="1" xfId="0" applyBorder="1" applyAlignment="1">
      <alignment horizontal="left" vertical="center" indent="1"/>
    </xf>
    <xf numFmtId="0" fontId="0" fillId="0" borderId="0" xfId="0" applyFill="1" applyAlignment="1">
      <alignment horizontal="left" vertical="center" indent="1"/>
    </xf>
    <xf numFmtId="0" fontId="6" fillId="0" borderId="1" xfId="0" applyFont="1" applyBorder="1" applyAlignment="1">
      <alignment horizontal="left" vertical="center" indent="1"/>
    </xf>
    <xf numFmtId="0" fontId="4" fillId="0" borderId="1" xfId="0" applyFont="1" applyFill="1" applyBorder="1" applyAlignment="1">
      <alignment horizontal="left" vertical="center" indent="1"/>
    </xf>
    <xf numFmtId="0" fontId="0" fillId="0" borderId="0" xfId="0" applyAlignment="1">
      <alignment vertical="center"/>
    </xf>
    <xf numFmtId="166" fontId="0" fillId="6" borderId="11" xfId="0" applyNumberFormat="1" applyFill="1" applyBorder="1" applyAlignment="1">
      <alignment horizontal="center" vertical="center"/>
    </xf>
    <xf numFmtId="166" fontId="0" fillId="6" borderId="2" xfId="0" applyNumberFormat="1" applyFill="1" applyBorder="1" applyAlignment="1">
      <alignment horizontal="center" vertical="center"/>
    </xf>
    <xf numFmtId="166" fontId="0" fillId="6" borderId="6" xfId="0" applyNumberFormat="1" applyFill="1" applyBorder="1" applyAlignment="1">
      <alignment horizontal="center" vertical="center"/>
    </xf>
    <xf numFmtId="194" fontId="9" fillId="6" borderId="1" xfId="0" applyNumberFormat="1" applyFont="1" applyFill="1" applyBorder="1" applyAlignment="1">
      <alignment horizontal="center" vertical="center"/>
    </xf>
    <xf numFmtId="174" fontId="9" fillId="6" borderId="1" xfId="1" applyNumberFormat="1" applyFont="1" applyFill="1" applyBorder="1" applyAlignment="1">
      <alignment horizontal="center" vertical="center"/>
    </xf>
    <xf numFmtId="0" fontId="0" fillId="0" borderId="1" xfId="0" applyBorder="1" applyAlignment="1">
      <alignment horizontal="left" vertical="center" indent="1"/>
    </xf>
    <xf numFmtId="0" fontId="0" fillId="0" borderId="0" xfId="0" applyAlignment="1">
      <alignment horizontal="center" vertical="center"/>
    </xf>
    <xf numFmtId="0" fontId="4" fillId="0" borderId="1" xfId="0" applyFont="1" applyBorder="1" applyAlignment="1">
      <alignment horizontal="left" vertical="center" indent="1"/>
    </xf>
    <xf numFmtId="0" fontId="6" fillId="0" borderId="1" xfId="0" applyFont="1" applyBorder="1" applyAlignment="1">
      <alignment horizontal="center" vertical="center"/>
    </xf>
    <xf numFmtId="0" fontId="6" fillId="0" borderId="1" xfId="0" applyFont="1" applyBorder="1" applyAlignment="1">
      <alignment horizontal="left" vertical="center" indent="1"/>
    </xf>
    <xf numFmtId="0" fontId="0" fillId="0" borderId="0" xfId="0" applyAlignment="1">
      <alignment horizontal="left" vertical="center" indent="1"/>
    </xf>
    <xf numFmtId="0" fontId="15" fillId="0" borderId="1" xfId="0" applyFont="1" applyBorder="1" applyAlignment="1">
      <alignment horizontal="left" vertical="center" indent="1"/>
    </xf>
    <xf numFmtId="0" fontId="4" fillId="0" borderId="1" xfId="0" applyFont="1" applyBorder="1" applyAlignment="1">
      <alignment horizontal="center" vertical="center"/>
    </xf>
    <xf numFmtId="0" fontId="0" fillId="0" borderId="0" xfId="0" applyAlignment="1">
      <alignment vertical="center"/>
    </xf>
    <xf numFmtId="0" fontId="2" fillId="0" borderId="0" xfId="0" applyFont="1" applyAlignment="1">
      <alignment horizontal="left" vertical="center" indent="1"/>
    </xf>
    <xf numFmtId="0" fontId="0" fillId="0" borderId="1" xfId="0" applyBorder="1" applyAlignment="1">
      <alignment horizontal="left" vertical="center" indent="1"/>
    </xf>
    <xf numFmtId="0" fontId="0" fillId="0" borderId="0" xfId="0" applyAlignment="1">
      <alignment horizontal="center" vertical="center"/>
    </xf>
    <xf numFmtId="0" fontId="4" fillId="0" borderId="1" xfId="0" applyFont="1" applyBorder="1" applyAlignment="1">
      <alignment horizontal="left" vertical="center" indent="1"/>
    </xf>
    <xf numFmtId="0" fontId="0" fillId="0" borderId="0" xfId="0" applyAlignment="1">
      <alignment horizontal="left" vertical="center" indent="1"/>
    </xf>
    <xf numFmtId="0" fontId="6" fillId="0" borderId="1" xfId="0" applyFont="1" applyBorder="1" applyAlignment="1">
      <alignment horizontal="left" vertical="center" indent="1"/>
    </xf>
    <xf numFmtId="0" fontId="0" fillId="0" borderId="1" xfId="0" applyBorder="1" applyAlignment="1">
      <alignment horizontal="center"/>
    </xf>
    <xf numFmtId="0" fontId="2" fillId="0" borderId="0" xfId="0" applyFont="1" applyAlignment="1">
      <alignment horizontal="left" vertical="center" indent="1"/>
    </xf>
    <xf numFmtId="0" fontId="0" fillId="0" borderId="1" xfId="0" applyBorder="1" applyAlignment="1">
      <alignment horizontal="left" vertical="center" indent="1"/>
    </xf>
    <xf numFmtId="0" fontId="0" fillId="0" borderId="0" xfId="0" applyAlignment="1">
      <alignment horizontal="center" vertical="center"/>
    </xf>
    <xf numFmtId="0" fontId="4" fillId="0" borderId="1" xfId="0" applyFont="1" applyBorder="1" applyAlignment="1">
      <alignment horizontal="left" vertical="center" indent="1"/>
    </xf>
    <xf numFmtId="0" fontId="6" fillId="0" borderId="1" xfId="0" applyFont="1" applyBorder="1" applyAlignment="1">
      <alignment horizontal="center" vertical="center"/>
    </xf>
    <xf numFmtId="0" fontId="0" fillId="0" borderId="0" xfId="0" applyAlignment="1">
      <alignment horizontal="left" vertical="center" indent="1"/>
    </xf>
    <xf numFmtId="0" fontId="6" fillId="0" borderId="1" xfId="0" applyFont="1" applyBorder="1" applyAlignment="1">
      <alignment horizontal="left" vertical="center" indent="1"/>
    </xf>
    <xf numFmtId="0" fontId="4" fillId="0" borderId="1" xfId="0" applyFont="1" applyBorder="1" applyAlignment="1">
      <alignment horizontal="center" vertical="center"/>
    </xf>
    <xf numFmtId="0" fontId="15" fillId="0" borderId="1" xfId="0" applyFont="1" applyBorder="1" applyAlignment="1">
      <alignment horizontal="left" vertical="center" indent="1"/>
    </xf>
    <xf numFmtId="0" fontId="0" fillId="0" borderId="0" xfId="0" applyAlignment="1">
      <alignment vertical="center"/>
    </xf>
    <xf numFmtId="0" fontId="2" fillId="0" borderId="0" xfId="0" applyFont="1" applyAlignment="1">
      <alignment horizontal="left" vertical="center" indent="1"/>
    </xf>
    <xf numFmtId="227" fontId="0" fillId="0" borderId="0" xfId="15123" applyNumberFormat="1" applyFont="1" applyAlignment="1">
      <alignment horizontal="center" vertical="center"/>
    </xf>
    <xf numFmtId="0" fontId="4" fillId="0" borderId="1" xfId="0" applyFont="1" applyBorder="1" applyAlignment="1">
      <alignment horizontal="center" vertical="center"/>
    </xf>
    <xf numFmtId="0" fontId="0" fillId="0" borderId="0" xfId="0" applyAlignment="1">
      <alignment vertical="center"/>
    </xf>
    <xf numFmtId="191" fontId="130" fillId="101" borderId="1" xfId="1" applyNumberFormat="1" applyFont="1" applyFill="1" applyBorder="1" applyAlignment="1" applyProtection="1">
      <alignment horizontal="center" vertical="center"/>
    </xf>
    <xf numFmtId="226" fontId="0" fillId="0" borderId="0" xfId="15123" applyNumberFormat="1" applyFont="1" applyAlignment="1">
      <alignment horizontal="center" vertical="center"/>
    </xf>
    <xf numFmtId="226" fontId="0" fillId="0" borderId="0" xfId="0" applyNumberFormat="1" applyAlignment="1">
      <alignment horizontal="center" vertical="center"/>
    </xf>
    <xf numFmtId="172" fontId="9" fillId="6" borderId="3" xfId="0" applyNumberFormat="1" applyFont="1" applyFill="1" applyBorder="1" applyAlignment="1">
      <alignment horizontal="center" vertical="center"/>
    </xf>
    <xf numFmtId="43" fontId="0" fillId="0" borderId="0" xfId="15123" applyFont="1" applyFill="1" applyAlignment="1">
      <alignment vertical="center"/>
    </xf>
    <xf numFmtId="228" fontId="9" fillId="6" borderId="3" xfId="1" applyNumberFormat="1" applyFont="1" applyFill="1" applyBorder="1" applyAlignment="1">
      <alignment horizontal="center" vertical="center"/>
    </xf>
    <xf numFmtId="228" fontId="9" fillId="6" borderId="1" xfId="1" applyNumberFormat="1" applyFont="1" applyFill="1" applyBorder="1" applyAlignment="1">
      <alignment horizontal="center" vertical="center"/>
    </xf>
    <xf numFmtId="228" fontId="9" fillId="6" borderId="74" xfId="1" applyNumberFormat="1" applyFont="1" applyFill="1" applyBorder="1" applyAlignment="1">
      <alignment horizontal="center" vertical="center"/>
    </xf>
    <xf numFmtId="228" fontId="9" fillId="113" borderId="3" xfId="1" applyNumberFormat="1" applyFont="1" applyFill="1" applyBorder="1" applyAlignment="1">
      <alignment horizontal="center" vertical="center"/>
    </xf>
    <xf numFmtId="165" fontId="178" fillId="99" borderId="5" xfId="0" applyNumberFormat="1" applyFont="1" applyFill="1" applyBorder="1" applyAlignment="1">
      <alignment horizontal="center" vertical="center"/>
    </xf>
    <xf numFmtId="165" fontId="178" fillId="99" borderId="76" xfId="0" applyNumberFormat="1" applyFont="1" applyFill="1" applyBorder="1" applyAlignment="1">
      <alignment horizontal="center" vertical="center"/>
    </xf>
    <xf numFmtId="165" fontId="9" fillId="107" borderId="3" xfId="0" applyNumberFormat="1" applyFont="1" applyFill="1" applyBorder="1" applyAlignment="1">
      <alignment horizontal="center" vertical="center"/>
    </xf>
    <xf numFmtId="169" fontId="6" fillId="0" borderId="0" xfId="0" applyNumberFormat="1" applyFont="1" applyAlignment="1">
      <alignment vertical="center"/>
    </xf>
    <xf numFmtId="0" fontId="4" fillId="0" borderId="1" xfId="0" applyFont="1" applyBorder="1" applyAlignment="1">
      <alignment horizontal="center" vertical="center"/>
    </xf>
    <xf numFmtId="0" fontId="0" fillId="0" borderId="0" xfId="0" applyAlignment="1">
      <alignment vertical="center"/>
    </xf>
    <xf numFmtId="165" fontId="179" fillId="0" borderId="0" xfId="0" applyNumberFormat="1" applyFont="1"/>
    <xf numFmtId="3" fontId="128" fillId="114" borderId="1" xfId="0" applyNumberFormat="1" applyFont="1" applyFill="1" applyBorder="1" applyAlignment="1" applyProtection="1">
      <alignment horizontal="center" vertical="center"/>
    </xf>
    <xf numFmtId="1" fontId="128" fillId="114" borderId="1" xfId="0" applyNumberFormat="1" applyFont="1" applyFill="1" applyBorder="1" applyAlignment="1" applyProtection="1">
      <alignment horizontal="center" vertical="center"/>
    </xf>
    <xf numFmtId="0" fontId="0" fillId="0" borderId="0" xfId="0" applyAlignment="1">
      <alignment vertical="center"/>
    </xf>
    <xf numFmtId="222" fontId="0" fillId="0" borderId="0" xfId="15123" applyNumberFormat="1" applyFont="1" applyAlignment="1">
      <alignment vertical="center"/>
    </xf>
    <xf numFmtId="222" fontId="0" fillId="0" borderId="0" xfId="0" applyNumberFormat="1" applyAlignment="1">
      <alignment vertical="center"/>
    </xf>
    <xf numFmtId="169" fontId="9" fillId="0" borderId="0" xfId="0" applyNumberFormat="1" applyFont="1" applyFill="1" applyBorder="1" applyAlignment="1">
      <alignment horizontal="center" vertical="center"/>
    </xf>
    <xf numFmtId="169" fontId="25" fillId="0" borderId="0" xfId="0" applyNumberFormat="1" applyFont="1" applyFill="1" applyBorder="1" applyAlignment="1">
      <alignment horizontal="center" vertical="center"/>
    </xf>
    <xf numFmtId="169" fontId="0" fillId="0" borderId="0" xfId="0" applyNumberFormat="1" applyFill="1" applyBorder="1" applyAlignment="1">
      <alignment vertical="center"/>
    </xf>
    <xf numFmtId="169" fontId="8" fillId="0" borderId="0" xfId="0" applyNumberFormat="1" applyFont="1" applyFill="1" applyBorder="1" applyAlignment="1">
      <alignment horizontal="center" vertical="center"/>
    </xf>
    <xf numFmtId="0" fontId="74" fillId="0" borderId="0" xfId="1595"/>
    <xf numFmtId="229" fontId="181" fillId="134" borderId="0" xfId="1595" applyNumberFormat="1" applyFont="1" applyFill="1"/>
    <xf numFmtId="229" fontId="181" fillId="0" borderId="0" xfId="1595" applyNumberFormat="1" applyFont="1"/>
    <xf numFmtId="0" fontId="181" fillId="12" borderId="0" xfId="1595" applyFont="1" applyFill="1"/>
    <xf numFmtId="10" fontId="181" fillId="0" borderId="0" xfId="15154" applyFont="1" applyFill="1" applyAlignment="1"/>
    <xf numFmtId="10" fontId="181" fillId="0" borderId="0" xfId="1595" applyNumberFormat="1" applyFont="1"/>
    <xf numFmtId="0" fontId="181" fillId="0" borderId="0" xfId="11780" applyNumberFormat="1" applyFont="1"/>
    <xf numFmtId="0" fontId="181" fillId="0" borderId="0" xfId="1595" applyFont="1"/>
    <xf numFmtId="229" fontId="120" fillId="134" borderId="0" xfId="1595" applyNumberFormat="1" applyFont="1" applyFill="1"/>
    <xf numFmtId="1" fontId="120" fillId="0" borderId="0" xfId="1595" applyNumberFormat="1" applyFont="1"/>
    <xf numFmtId="0" fontId="120" fillId="12" borderId="0" xfId="1595" applyFont="1" applyFill="1"/>
    <xf numFmtId="10" fontId="120" fillId="0" borderId="0" xfId="15154" applyFont="1" applyFill="1" applyAlignment="1"/>
    <xf numFmtId="230" fontId="120" fillId="0" borderId="0" xfId="11780" applyNumberFormat="1" applyFont="1" applyFill="1"/>
    <xf numFmtId="164" fontId="120" fillId="0" borderId="0" xfId="1595" applyNumberFormat="1" applyFont="1"/>
    <xf numFmtId="0" fontId="120" fillId="0" borderId="0" xfId="1595" applyFont="1"/>
    <xf numFmtId="172" fontId="183" fillId="0" borderId="0" xfId="1595" applyNumberFormat="1" applyFont="1"/>
    <xf numFmtId="164" fontId="184" fillId="0" borderId="0" xfId="15155" applyNumberFormat="1" applyFont="1"/>
    <xf numFmtId="14" fontId="183" fillId="0" borderId="0" xfId="1595" applyNumberFormat="1" applyFont="1"/>
    <xf numFmtId="10" fontId="0" fillId="0" borderId="0" xfId="15153" applyNumberFormat="1" applyFont="1"/>
    <xf numFmtId="0" fontId="120" fillId="106" borderId="0" xfId="1595" applyFont="1" applyFill="1"/>
    <xf numFmtId="197" fontId="0" fillId="0" borderId="0" xfId="15153" applyNumberFormat="1" applyFont="1"/>
    <xf numFmtId="1" fontId="185" fillId="0" borderId="0" xfId="1595" applyNumberFormat="1" applyFont="1"/>
    <xf numFmtId="229" fontId="185" fillId="0" borderId="0" xfId="1595" applyNumberFormat="1" applyFont="1"/>
    <xf numFmtId="0" fontId="184" fillId="0" borderId="0" xfId="1595" applyFont="1"/>
    <xf numFmtId="164" fontId="120" fillId="12" borderId="0" xfId="1595" applyNumberFormat="1" applyFont="1" applyFill="1"/>
    <xf numFmtId="2" fontId="8" fillId="6" borderId="1" xfId="0" applyNumberFormat="1" applyFont="1" applyFill="1" applyBorder="1" applyAlignment="1">
      <alignment horizontal="center" vertical="center"/>
    </xf>
    <xf numFmtId="2" fontId="8" fillId="6" borderId="3" xfId="0" applyNumberFormat="1" applyFont="1" applyFill="1" applyBorder="1" applyAlignment="1">
      <alignment horizontal="center" vertical="center"/>
    </xf>
    <xf numFmtId="172" fontId="9" fillId="6" borderId="1" xfId="1" applyNumberFormat="1" applyFont="1" applyFill="1" applyBorder="1" applyAlignment="1">
      <alignment horizontal="center" vertical="center"/>
    </xf>
    <xf numFmtId="170" fontId="130" fillId="0" borderId="77" xfId="0" applyNumberFormat="1" applyFont="1" applyFill="1" applyBorder="1" applyAlignment="1">
      <alignment horizontal="center" vertical="center"/>
    </xf>
    <xf numFmtId="170" fontId="130" fillId="0" borderId="78" xfId="0" applyNumberFormat="1" applyFont="1" applyFill="1" applyBorder="1" applyAlignment="1">
      <alignment horizontal="center" vertical="center"/>
    </xf>
    <xf numFmtId="170" fontId="106" fillId="101" borderId="77" xfId="0" applyNumberFormat="1" applyFont="1" applyFill="1" applyBorder="1" applyAlignment="1">
      <alignment horizontal="center" vertical="center"/>
    </xf>
    <xf numFmtId="170" fontId="106" fillId="101" borderId="78" xfId="0" applyNumberFormat="1" applyFont="1" applyFill="1" applyBorder="1" applyAlignment="1">
      <alignment horizontal="center" vertical="center"/>
    </xf>
    <xf numFmtId="0" fontId="129" fillId="0" borderId="12" xfId="0" applyFont="1" applyBorder="1" applyAlignment="1">
      <alignment horizontal="left" vertical="center" indent="1"/>
    </xf>
    <xf numFmtId="0" fontId="129" fillId="0" borderId="13" xfId="0" applyFont="1" applyBorder="1" applyAlignment="1">
      <alignment horizontal="center" vertical="center"/>
    </xf>
    <xf numFmtId="0" fontId="129" fillId="0" borderId="14" xfId="0" applyFont="1" applyBorder="1" applyAlignment="1">
      <alignment horizontal="center" vertical="center"/>
    </xf>
    <xf numFmtId="0" fontId="0" fillId="0" borderId="1" xfId="0" applyBorder="1" applyAlignment="1">
      <alignment vertical="center"/>
    </xf>
    <xf numFmtId="0" fontId="6" fillId="0" borderId="1" xfId="0" applyFont="1" applyBorder="1" applyAlignment="1">
      <alignment horizontal="center" vertical="center"/>
    </xf>
    <xf numFmtId="0" fontId="0" fillId="0" borderId="0" xfId="0" applyAlignment="1">
      <alignment vertical="center"/>
    </xf>
    <xf numFmtId="0" fontId="18" fillId="0" borderId="0" xfId="0" applyFont="1" applyAlignment="1">
      <alignment horizontal="center" vertical="center" wrapText="1"/>
    </xf>
    <xf numFmtId="222" fontId="0" fillId="0" borderId="1" xfId="15123" applyNumberFormat="1" applyFont="1" applyBorder="1"/>
    <xf numFmtId="168" fontId="0" fillId="0" borderId="1" xfId="1" applyNumberFormat="1" applyFont="1" applyBorder="1"/>
    <xf numFmtId="222" fontId="0" fillId="135" borderId="1" xfId="15123" applyNumberFormat="1" applyFont="1" applyFill="1" applyBorder="1"/>
    <xf numFmtId="168" fontId="0" fillId="135" borderId="1" xfId="1" applyNumberFormat="1" applyFont="1" applyFill="1" applyBorder="1"/>
    <xf numFmtId="0" fontId="4" fillId="0" borderId="0" xfId="0" applyFont="1"/>
    <xf numFmtId="0" fontId="18" fillId="9" borderId="48" xfId="0" applyFont="1" applyFill="1" applyBorder="1" applyAlignment="1">
      <alignment horizontal="center" vertical="center" wrapText="1"/>
    </xf>
    <xf numFmtId="0" fontId="18" fillId="9" borderId="46" xfId="0" applyFont="1" applyFill="1" applyBorder="1" applyAlignment="1">
      <alignment horizontal="center" vertical="center" wrapText="1"/>
    </xf>
    <xf numFmtId="0" fontId="18" fillId="9" borderId="47" xfId="0" applyFont="1" applyFill="1" applyBorder="1" applyAlignment="1">
      <alignment horizontal="center" vertical="center" wrapText="1"/>
    </xf>
    <xf numFmtId="222" fontId="0" fillId="0" borderId="50" xfId="15123" applyNumberFormat="1" applyFont="1" applyBorder="1"/>
    <xf numFmtId="168" fontId="0" fillId="0" borderId="50" xfId="1" applyNumberFormat="1" applyFont="1" applyBorder="1"/>
    <xf numFmtId="222" fontId="0" fillId="0" borderId="52" xfId="15123" applyNumberFormat="1" applyFont="1" applyBorder="1"/>
    <xf numFmtId="222" fontId="0" fillId="0" borderId="60" xfId="15123" applyNumberFormat="1" applyFont="1" applyBorder="1"/>
    <xf numFmtId="0" fontId="0" fillId="135" borderId="59" xfId="0" applyFill="1" applyBorder="1"/>
    <xf numFmtId="222" fontId="0" fillId="135" borderId="60" xfId="15123" applyNumberFormat="1" applyFont="1" applyFill="1" applyBorder="1"/>
    <xf numFmtId="0" fontId="0" fillId="135" borderId="45" xfId="0" applyFill="1" applyBorder="1"/>
    <xf numFmtId="222" fontId="0" fillId="135" borderId="43" xfId="15123" applyNumberFormat="1" applyFont="1" applyFill="1" applyBorder="1"/>
    <xf numFmtId="168" fontId="0" fillId="135" borderId="43" xfId="1" applyNumberFormat="1" applyFont="1" applyFill="1" applyBorder="1"/>
    <xf numFmtId="222" fontId="0" fillId="135" borderId="44" xfId="15123" applyNumberFormat="1" applyFont="1" applyFill="1" applyBorder="1"/>
    <xf numFmtId="0" fontId="4" fillId="0" borderId="19" xfId="0" applyFont="1" applyBorder="1" applyAlignment="1">
      <alignment vertical="center"/>
    </xf>
    <xf numFmtId="222" fontId="4" fillId="0" borderId="68" xfId="15123" applyNumberFormat="1" applyFont="1" applyBorder="1" applyAlignment="1">
      <alignment vertical="center"/>
    </xf>
    <xf numFmtId="168" fontId="4" fillId="0" borderId="68" xfId="1" applyNumberFormat="1" applyFont="1" applyBorder="1" applyAlignment="1">
      <alignment vertical="center"/>
    </xf>
    <xf numFmtId="222" fontId="4" fillId="0" borderId="20" xfId="15123" applyNumberFormat="1" applyFont="1" applyBorder="1" applyAlignment="1">
      <alignment vertical="center"/>
    </xf>
    <xf numFmtId="0" fontId="18" fillId="9" borderId="79" xfId="0" applyFont="1" applyFill="1" applyBorder="1" applyAlignment="1">
      <alignment horizontal="center" vertical="center" wrapText="1"/>
    </xf>
    <xf numFmtId="0" fontId="18" fillId="0" borderId="51" xfId="0" applyFont="1" applyFill="1" applyBorder="1" applyAlignment="1">
      <alignment horizontal="center" vertical="center" wrapText="1"/>
    </xf>
    <xf numFmtId="0" fontId="0" fillId="0" borderId="49" xfId="0" applyBorder="1" applyAlignment="1">
      <alignment vertical="center"/>
    </xf>
    <xf numFmtId="222" fontId="0" fillId="0" borderId="50" xfId="15123" applyNumberFormat="1" applyFont="1" applyBorder="1" applyAlignment="1">
      <alignment vertical="center"/>
    </xf>
    <xf numFmtId="0" fontId="0" fillId="0" borderId="59" xfId="0" applyBorder="1" applyAlignment="1">
      <alignment vertical="center"/>
    </xf>
    <xf numFmtId="222" fontId="0" fillId="0" borderId="1" xfId="15123" applyNumberFormat="1" applyFont="1" applyBorder="1" applyAlignment="1">
      <alignment vertical="center"/>
    </xf>
    <xf numFmtId="0" fontId="92" fillId="0" borderId="0" xfId="0" applyFont="1"/>
    <xf numFmtId="222" fontId="0" fillId="0" borderId="52" xfId="15123" applyNumberFormat="1" applyFont="1" applyBorder="1" applyAlignment="1">
      <alignment vertical="center"/>
    </xf>
    <xf numFmtId="222" fontId="0" fillId="0" borderId="60" xfId="15123" applyNumberFormat="1" applyFont="1" applyBorder="1" applyAlignment="1">
      <alignment vertical="center"/>
    </xf>
    <xf numFmtId="0" fontId="0" fillId="0" borderId="14" xfId="0" applyBorder="1" applyAlignment="1">
      <alignment vertical="center"/>
    </xf>
    <xf numFmtId="231" fontId="0" fillId="0" borderId="1" xfId="0" applyNumberFormat="1" applyBorder="1" applyAlignment="1">
      <alignment horizontal="center" vertical="center"/>
    </xf>
    <xf numFmtId="215" fontId="0" fillId="0" borderId="1" xfId="0" applyNumberFormat="1" applyBorder="1" applyAlignment="1">
      <alignment horizontal="right" vertical="center" indent="2"/>
    </xf>
    <xf numFmtId="0" fontId="0" fillId="0" borderId="0" xfId="0" applyAlignment="1">
      <alignment horizontal="right" indent="2"/>
    </xf>
    <xf numFmtId="222" fontId="0" fillId="0" borderId="0" xfId="0" applyNumberFormat="1" applyAlignment="1">
      <alignment horizontal="right" indent="2"/>
    </xf>
    <xf numFmtId="231" fontId="6" fillId="0" borderId="1" xfId="0" applyNumberFormat="1" applyFont="1" applyBorder="1" applyAlignment="1">
      <alignment horizontal="right" vertical="center" indent="2"/>
    </xf>
    <xf numFmtId="0" fontId="6" fillId="0" borderId="0" xfId="0" applyFont="1" applyAlignment="1">
      <alignment horizontal="right" indent="2"/>
    </xf>
    <xf numFmtId="0" fontId="0" fillId="0" borderId="14" xfId="0" applyBorder="1" applyAlignment="1">
      <alignment horizontal="left" vertical="center"/>
    </xf>
    <xf numFmtId="0" fontId="6" fillId="0" borderId="1" xfId="0" applyFont="1" applyBorder="1" applyAlignment="1">
      <alignment horizontal="left" vertical="center" indent="2"/>
    </xf>
    <xf numFmtId="0" fontId="6" fillId="99" borderId="0" xfId="15596" applyFont="1" applyFill="1" applyAlignment="1">
      <alignment horizontal="center" vertical="center" wrapText="1"/>
    </xf>
    <xf numFmtId="0" fontId="6" fillId="99" borderId="0" xfId="15596" applyFont="1" applyFill="1" applyAlignment="1">
      <alignment vertical="center" wrapText="1"/>
    </xf>
    <xf numFmtId="0" fontId="27" fillId="100" borderId="1" xfId="15596" applyFont="1" applyFill="1" applyBorder="1" applyAlignment="1">
      <alignment horizontal="left" vertical="center" wrapText="1" indent="1"/>
    </xf>
    <xf numFmtId="0" fontId="5" fillId="99" borderId="0" xfId="15596" applyFill="1" applyAlignment="1">
      <alignment horizontal="center" vertical="center"/>
    </xf>
    <xf numFmtId="0" fontId="5" fillId="99" borderId="0" xfId="15596" applyFill="1"/>
    <xf numFmtId="0" fontId="6" fillId="99" borderId="0" xfId="15596" applyFont="1" applyFill="1" applyAlignment="1">
      <alignment horizontal="center" vertical="center"/>
    </xf>
    <xf numFmtId="0" fontId="5" fillId="99" borderId="0" xfId="15596" applyFill="1" applyAlignment="1">
      <alignment vertical="center"/>
    </xf>
    <xf numFmtId="0" fontId="5" fillId="99" borderId="0" xfId="15596" applyFill="1" applyAlignment="1">
      <alignment horizontal="left" vertical="center" indent="1"/>
    </xf>
    <xf numFmtId="0" fontId="4" fillId="99" borderId="0" xfId="15596" applyFont="1" applyFill="1" applyAlignment="1">
      <alignment horizontal="center" vertical="center" wrapText="1"/>
    </xf>
    <xf numFmtId="0" fontId="4" fillId="99" borderId="0" xfId="15596" applyFont="1" applyFill="1" applyAlignment="1">
      <alignment vertical="center" wrapText="1"/>
    </xf>
    <xf numFmtId="0" fontId="10" fillId="101" borderId="2" xfId="15596" applyFont="1" applyFill="1" applyBorder="1" applyAlignment="1">
      <alignment horizontal="left" vertical="center" wrapText="1" indent="1"/>
    </xf>
    <xf numFmtId="0" fontId="10" fillId="101" borderId="3" xfId="15596" applyFont="1" applyFill="1" applyBorder="1" applyAlignment="1">
      <alignment horizontal="center" vertical="center" wrapText="1"/>
    </xf>
    <xf numFmtId="0" fontId="3" fillId="99" borderId="0" xfId="15596" applyFont="1" applyFill="1" applyAlignment="1">
      <alignment horizontal="center" vertical="center" wrapText="1"/>
    </xf>
    <xf numFmtId="0" fontId="23" fillId="100" borderId="1" xfId="15596" applyFont="1" applyFill="1" applyBorder="1" applyAlignment="1">
      <alignment horizontal="center" vertical="center" wrapText="1"/>
    </xf>
    <xf numFmtId="0" fontId="3" fillId="99" borderId="0" xfId="15596" applyFont="1" applyFill="1" applyAlignment="1">
      <alignment vertical="center" wrapText="1"/>
    </xf>
    <xf numFmtId="0" fontId="26" fillId="100" borderId="5" xfId="15596" applyFont="1" applyFill="1" applyBorder="1" applyAlignment="1">
      <alignment horizontal="left" vertical="center" indent="1"/>
    </xf>
    <xf numFmtId="0" fontId="26" fillId="100" borderId="3" xfId="15596" applyFont="1" applyFill="1" applyBorder="1" applyAlignment="1">
      <alignment horizontal="left" vertical="center" indent="1"/>
    </xf>
    <xf numFmtId="0" fontId="26" fillId="100" borderId="2" xfId="15596" applyFont="1" applyFill="1" applyBorder="1" applyAlignment="1">
      <alignment horizontal="left" vertical="center" indent="1"/>
    </xf>
    <xf numFmtId="0" fontId="8" fillId="99" borderId="0" xfId="15596" applyFont="1" applyFill="1"/>
    <xf numFmtId="0" fontId="23" fillId="100" borderId="1" xfId="15596" applyFont="1" applyFill="1" applyBorder="1" applyAlignment="1">
      <alignment horizontal="center" vertical="center"/>
    </xf>
    <xf numFmtId="0" fontId="24" fillId="101" borderId="1" xfId="15596" applyFont="1" applyFill="1" applyBorder="1" applyAlignment="1">
      <alignment horizontal="left" vertical="center" indent="1"/>
    </xf>
    <xf numFmtId="0" fontId="24" fillId="101" borderId="1" xfId="15596" applyFont="1" applyFill="1" applyBorder="1" applyAlignment="1">
      <alignment horizontal="center" vertical="center"/>
    </xf>
    <xf numFmtId="170" fontId="24" fillId="101" borderId="1" xfId="15597" applyNumberFormat="1" applyFont="1" applyFill="1" applyBorder="1" applyAlignment="1">
      <alignment horizontal="center" vertical="center"/>
    </xf>
    <xf numFmtId="189" fontId="24" fillId="101" borderId="1" xfId="15598" applyNumberFormat="1" applyFont="1" applyFill="1" applyBorder="1" applyAlignment="1">
      <alignment horizontal="right" vertical="center" indent="2"/>
    </xf>
    <xf numFmtId="189" fontId="26" fillId="99" borderId="0" xfId="15598" applyNumberFormat="1" applyFont="1" applyFill="1" applyAlignment="1">
      <alignment horizontal="right" indent="2"/>
    </xf>
    <xf numFmtId="189" fontId="26" fillId="99" borderId="0" xfId="15596" applyNumberFormat="1" applyFont="1" applyFill="1" applyAlignment="1">
      <alignment horizontal="right" indent="2"/>
    </xf>
    <xf numFmtId="0" fontId="26" fillId="99" borderId="0" xfId="15596" applyFont="1" applyFill="1"/>
    <xf numFmtId="0" fontId="19" fillId="99" borderId="0" xfId="15596" applyFont="1" applyFill="1" applyAlignment="1">
      <alignment horizontal="center" vertical="center"/>
    </xf>
    <xf numFmtId="0" fontId="91" fillId="99" borderId="0" xfId="15596" applyFont="1" applyFill="1" applyAlignment="1">
      <alignment horizontal="center" vertical="center"/>
    </xf>
    <xf numFmtId="0" fontId="19" fillId="99" borderId="0" xfId="15596" applyFont="1" applyFill="1" applyAlignment="1">
      <alignment vertical="center"/>
    </xf>
    <xf numFmtId="0" fontId="19" fillId="0" borderId="1" xfId="15596" applyFont="1" applyBorder="1" applyAlignment="1">
      <alignment horizontal="left" vertical="center" indent="1"/>
    </xf>
    <xf numFmtId="0" fontId="19" fillId="0" borderId="1" xfId="15596" applyFont="1" applyBorder="1" applyAlignment="1">
      <alignment horizontal="center" vertical="center"/>
    </xf>
    <xf numFmtId="170" fontId="19" fillId="0" borderId="1" xfId="15596" applyNumberFormat="1" applyFont="1" applyBorder="1" applyAlignment="1">
      <alignment horizontal="center" vertical="center"/>
    </xf>
    <xf numFmtId="189" fontId="19" fillId="0" borderId="1" xfId="15598" applyNumberFormat="1" applyFont="1" applyBorder="1" applyAlignment="1">
      <alignment horizontal="right" vertical="center" indent="2"/>
    </xf>
    <xf numFmtId="189" fontId="19" fillId="99" borderId="0" xfId="15596" applyNumberFormat="1" applyFont="1" applyFill="1" applyAlignment="1">
      <alignment horizontal="right" indent="2"/>
    </xf>
    <xf numFmtId="189" fontId="19" fillId="99" borderId="1" xfId="15598" applyNumberFormat="1" applyFont="1" applyFill="1" applyBorder="1" applyAlignment="1">
      <alignment horizontal="right" vertical="center" indent="2"/>
    </xf>
    <xf numFmtId="0" fontId="19" fillId="99" borderId="0" xfId="15596" applyFont="1" applyFill="1"/>
    <xf numFmtId="0" fontId="8" fillId="99" borderId="0" xfId="15596" applyFont="1" applyFill="1" applyAlignment="1">
      <alignment horizontal="left"/>
    </xf>
    <xf numFmtId="0" fontId="5" fillId="0" borderId="1" xfId="15596" applyBorder="1" applyAlignment="1">
      <alignment horizontal="center" vertical="center"/>
    </xf>
    <xf numFmtId="232" fontId="5" fillId="0" borderId="1" xfId="15596" applyNumberFormat="1" applyBorder="1" applyAlignment="1">
      <alignment vertical="center"/>
    </xf>
    <xf numFmtId="232" fontId="5" fillId="99" borderId="0" xfId="15596" applyNumberFormat="1" applyFill="1"/>
    <xf numFmtId="0" fontId="3" fillId="99" borderId="0" xfId="15596" applyFont="1" applyFill="1" applyAlignment="1">
      <alignment horizontal="center" vertical="center"/>
    </xf>
    <xf numFmtId="0" fontId="3" fillId="99" borderId="0" xfId="15596" applyFont="1" applyFill="1" applyAlignment="1">
      <alignment vertical="center"/>
    </xf>
    <xf numFmtId="232" fontId="24" fillId="101" borderId="1" xfId="15597" applyNumberFormat="1" applyFont="1" applyFill="1" applyBorder="1" applyAlignment="1">
      <alignment vertical="center"/>
    </xf>
    <xf numFmtId="232" fontId="26" fillId="99" borderId="0" xfId="15596" applyNumberFormat="1" applyFont="1" applyFill="1"/>
    <xf numFmtId="181" fontId="5" fillId="99" borderId="0" xfId="11780" applyFont="1" applyFill="1" applyAlignment="1">
      <alignment horizontal="center" vertical="center"/>
    </xf>
    <xf numFmtId="43" fontId="5" fillId="99" borderId="0" xfId="15596" applyNumberFormat="1" applyFill="1" applyAlignment="1">
      <alignment horizontal="center" vertical="center"/>
    </xf>
    <xf numFmtId="0" fontId="5" fillId="0" borderId="1" xfId="15596" applyBorder="1" applyAlignment="1">
      <alignment horizontal="left" vertical="center" indent="1"/>
    </xf>
    <xf numFmtId="189" fontId="0" fillId="0" borderId="1" xfId="15598" applyNumberFormat="1" applyFont="1" applyBorder="1" applyAlignment="1">
      <alignment horizontal="right" vertical="center" indent="2"/>
    </xf>
    <xf numFmtId="189" fontId="0" fillId="99" borderId="0" xfId="15598" applyNumberFormat="1" applyFont="1" applyFill="1" applyAlignment="1">
      <alignment horizontal="right" indent="2"/>
    </xf>
    <xf numFmtId="189" fontId="5" fillId="99" borderId="0" xfId="15596" applyNumberFormat="1" applyFill="1" applyAlignment="1">
      <alignment horizontal="right" indent="2"/>
    </xf>
    <xf numFmtId="0" fontId="26" fillId="99" borderId="0" xfId="15596" applyFont="1" applyFill="1" applyAlignment="1">
      <alignment horizontal="center" vertical="center"/>
    </xf>
    <xf numFmtId="0" fontId="26" fillId="99" borderId="0" xfId="15596" applyFont="1" applyFill="1" applyAlignment="1">
      <alignment vertical="center"/>
    </xf>
    <xf numFmtId="0" fontId="24" fillId="101" borderId="6" xfId="15596" applyFont="1" applyFill="1" applyBorder="1" applyAlignment="1">
      <alignment horizontal="center" vertical="center"/>
    </xf>
    <xf numFmtId="170" fontId="24" fillId="101" borderId="6" xfId="15597" applyNumberFormat="1" applyFont="1" applyFill="1" applyBorder="1" applyAlignment="1">
      <alignment horizontal="center" vertical="center"/>
    </xf>
    <xf numFmtId="189" fontId="24" fillId="101" borderId="6" xfId="15598" applyNumberFormat="1" applyFont="1" applyFill="1" applyBorder="1" applyAlignment="1">
      <alignment horizontal="right" vertical="center" indent="2"/>
    </xf>
    <xf numFmtId="0" fontId="23" fillId="99" borderId="5" xfId="15596" applyFont="1" applyFill="1" applyBorder="1" applyAlignment="1">
      <alignment horizontal="center" vertical="center"/>
    </xf>
    <xf numFmtId="0" fontId="24" fillId="99" borderId="0" xfId="15596" applyFont="1" applyFill="1" applyAlignment="1">
      <alignment horizontal="left" vertical="center" indent="1"/>
    </xf>
    <xf numFmtId="0" fontId="24" fillId="99" borderId="77" xfId="15596" applyFont="1" applyFill="1" applyBorder="1" applyAlignment="1">
      <alignment horizontal="center" vertical="center"/>
    </xf>
    <xf numFmtId="170" fontId="24" fillId="99" borderId="77" xfId="15597" applyNumberFormat="1" applyFont="1" applyFill="1" applyBorder="1" applyAlignment="1">
      <alignment horizontal="center" vertical="center"/>
    </xf>
    <xf numFmtId="189" fontId="24" fillId="99" borderId="77" xfId="15598" applyNumberFormat="1" applyFont="1" applyFill="1" applyBorder="1" applyAlignment="1">
      <alignment horizontal="right" vertical="center" indent="2"/>
    </xf>
    <xf numFmtId="189" fontId="26" fillId="99" borderId="0" xfId="15598" applyNumberFormat="1" applyFont="1" applyFill="1" applyBorder="1" applyAlignment="1">
      <alignment horizontal="right" indent="2"/>
    </xf>
    <xf numFmtId="0" fontId="108" fillId="99" borderId="0" xfId="15596" applyFont="1" applyFill="1" applyAlignment="1">
      <alignment horizontal="left"/>
    </xf>
    <xf numFmtId="0" fontId="187" fillId="99" borderId="0" xfId="15596" applyFont="1" applyFill="1" applyAlignment="1">
      <alignment horizontal="center" vertical="center"/>
    </xf>
    <xf numFmtId="0" fontId="187" fillId="99" borderId="0" xfId="15596" applyFont="1" applyFill="1" applyAlignment="1">
      <alignment vertical="center"/>
    </xf>
    <xf numFmtId="0" fontId="187" fillId="0" borderId="1" xfId="15596" applyFont="1" applyBorder="1" applyAlignment="1">
      <alignment horizontal="left" vertical="center" indent="1"/>
    </xf>
    <xf numFmtId="0" fontId="188" fillId="0" borderId="1" xfId="15596" applyFont="1" applyBorder="1" applyAlignment="1">
      <alignment horizontal="center" vertical="center"/>
    </xf>
    <xf numFmtId="0" fontId="188" fillId="3" borderId="1" xfId="15596" applyFont="1" applyFill="1" applyBorder="1" applyAlignment="1">
      <alignment horizontal="center" vertical="center"/>
    </xf>
    <xf numFmtId="172" fontId="187" fillId="99" borderId="1" xfId="15598" applyNumberFormat="1" applyFont="1" applyFill="1" applyBorder="1" applyAlignment="1">
      <alignment horizontal="center" vertical="center"/>
    </xf>
    <xf numFmtId="0" fontId="187" fillId="99" borderId="0" xfId="15596" applyFont="1" applyFill="1"/>
    <xf numFmtId="0" fontId="19" fillId="99" borderId="1" xfId="15596" applyFont="1" applyFill="1" applyBorder="1" applyAlignment="1">
      <alignment horizontal="center" vertical="center"/>
    </xf>
    <xf numFmtId="0" fontId="23" fillId="99" borderId="0" xfId="15596" applyFont="1" applyFill="1" applyAlignment="1">
      <alignment horizontal="center" vertical="center"/>
    </xf>
    <xf numFmtId="0" fontId="10" fillId="99" borderId="0" xfId="15596" applyFont="1" applyFill="1" applyAlignment="1">
      <alignment horizontal="left" vertical="center" indent="1"/>
    </xf>
    <xf numFmtId="0" fontId="10" fillId="99" borderId="0" xfId="15596" applyFont="1" applyFill="1" applyAlignment="1">
      <alignment horizontal="center" vertical="center"/>
    </xf>
    <xf numFmtId="170" fontId="10" fillId="99" borderId="0" xfId="15597" applyNumberFormat="1" applyFont="1" applyFill="1" applyBorder="1" applyAlignment="1">
      <alignment horizontal="center" vertical="center"/>
    </xf>
    <xf numFmtId="189" fontId="10" fillId="99" borderId="0" xfId="15598" applyNumberFormat="1" applyFont="1" applyFill="1" applyBorder="1" applyAlignment="1">
      <alignment horizontal="right" vertical="center" indent="2"/>
    </xf>
    <xf numFmtId="189" fontId="5" fillId="99" borderId="0" xfId="15596" applyNumberFormat="1" applyFill="1" applyAlignment="1">
      <alignment horizontal="right" vertical="center" indent="2"/>
    </xf>
    <xf numFmtId="0" fontId="6" fillId="0" borderId="0" xfId="15596" applyFont="1" applyAlignment="1">
      <alignment horizontal="center" vertical="center"/>
    </xf>
    <xf numFmtId="0" fontId="5" fillId="0" borderId="0" xfId="15596" applyAlignment="1">
      <alignment horizontal="left" vertical="center" indent="1"/>
    </xf>
    <xf numFmtId="0" fontId="5" fillId="0" borderId="0" xfId="15596" applyAlignment="1">
      <alignment horizontal="center" vertical="center"/>
    </xf>
    <xf numFmtId="189" fontId="0" fillId="0" borderId="0" xfId="15598" applyNumberFormat="1" applyFont="1" applyAlignment="1">
      <alignment horizontal="right" vertical="center" indent="2"/>
    </xf>
    <xf numFmtId="189" fontId="5" fillId="0" borderId="0" xfId="15596" applyNumberFormat="1" applyAlignment="1">
      <alignment horizontal="right" vertical="center" indent="2"/>
    </xf>
    <xf numFmtId="189" fontId="5" fillId="99" borderId="0" xfId="15596" applyNumberFormat="1" applyFill="1" applyAlignment="1">
      <alignment horizontal="right" vertical="center"/>
    </xf>
    <xf numFmtId="189" fontId="5" fillId="99" borderId="0" xfId="15596" applyNumberFormat="1" applyFill="1" applyAlignment="1">
      <alignment horizontal="right"/>
    </xf>
    <xf numFmtId="0" fontId="3" fillId="0" borderId="0" xfId="15596" applyFont="1" applyAlignment="1">
      <alignment horizontal="center" vertical="center"/>
    </xf>
    <xf numFmtId="189" fontId="26" fillId="100" borderId="2" xfId="15596" applyNumberFormat="1" applyFont="1" applyFill="1" applyBorder="1" applyAlignment="1">
      <alignment horizontal="right" vertical="center"/>
    </xf>
    <xf numFmtId="189" fontId="26" fillId="100" borderId="5" xfId="15596" applyNumberFormat="1" applyFont="1" applyFill="1" applyBorder="1" applyAlignment="1">
      <alignment horizontal="right" vertical="center"/>
    </xf>
    <xf numFmtId="189" fontId="26" fillId="100" borderId="3" xfId="15596" applyNumberFormat="1" applyFont="1" applyFill="1" applyBorder="1" applyAlignment="1">
      <alignment horizontal="right" vertical="center"/>
    </xf>
    <xf numFmtId="189" fontId="5" fillId="0" borderId="1" xfId="15596" applyNumberFormat="1" applyBorder="1" applyAlignment="1">
      <alignment horizontal="right" vertical="center" indent="2"/>
    </xf>
    <xf numFmtId="189" fontId="5" fillId="0" borderId="1" xfId="15596" applyNumberFormat="1" applyBorder="1" applyAlignment="1">
      <alignment horizontal="right" vertical="center"/>
    </xf>
    <xf numFmtId="186" fontId="5" fillId="0" borderId="1" xfId="15596" applyNumberFormat="1" applyBorder="1" applyAlignment="1">
      <alignment horizontal="right" vertical="center" indent="2"/>
    </xf>
    <xf numFmtId="186" fontId="5" fillId="99" borderId="0" xfId="15596" applyNumberFormat="1" applyFill="1" applyAlignment="1">
      <alignment horizontal="right" indent="2"/>
    </xf>
    <xf numFmtId="225" fontId="5" fillId="0" borderId="1" xfId="15596" applyNumberFormat="1" applyBorder="1" applyAlignment="1">
      <alignment horizontal="right" vertical="center"/>
    </xf>
    <xf numFmtId="170" fontId="10" fillId="101" borderId="6" xfId="15597" applyNumberFormat="1" applyFont="1" applyFill="1" applyBorder="1" applyAlignment="1">
      <alignment horizontal="center" vertical="center"/>
    </xf>
    <xf numFmtId="225" fontId="10" fillId="101" borderId="1" xfId="15597" applyNumberFormat="1" applyFont="1" applyFill="1" applyBorder="1" applyAlignment="1">
      <alignment horizontal="right" vertical="center"/>
    </xf>
    <xf numFmtId="170" fontId="10" fillId="101" borderId="1" xfId="15597" applyNumberFormat="1" applyFont="1" applyFill="1" applyBorder="1" applyAlignment="1">
      <alignment horizontal="center" vertical="center"/>
    </xf>
    <xf numFmtId="233" fontId="10" fillId="101" borderId="1" xfId="15597" applyNumberFormat="1" applyFont="1" applyFill="1" applyBorder="1" applyAlignment="1">
      <alignment horizontal="right" vertical="center"/>
    </xf>
    <xf numFmtId="233" fontId="5" fillId="99" borderId="0" xfId="15596" applyNumberFormat="1" applyFill="1" applyAlignment="1">
      <alignment horizontal="right"/>
    </xf>
    <xf numFmtId="234" fontId="5" fillId="99" borderId="0" xfId="15596" applyNumberFormat="1" applyFill="1" applyAlignment="1">
      <alignment horizontal="right"/>
    </xf>
    <xf numFmtId="234" fontId="10" fillId="101" borderId="1" xfId="15597" applyNumberFormat="1" applyFont="1" applyFill="1" applyBorder="1" applyAlignment="1">
      <alignment horizontal="right" vertical="center"/>
    </xf>
    <xf numFmtId="0" fontId="5" fillId="0" borderId="0" xfId="15596" applyAlignment="1">
      <alignment vertical="center"/>
    </xf>
    <xf numFmtId="189" fontId="5" fillId="0" borderId="0" xfId="15596" applyNumberFormat="1" applyAlignment="1">
      <alignment horizontal="right" vertical="center"/>
    </xf>
    <xf numFmtId="0" fontId="6" fillId="99" borderId="0" xfId="15596" applyFont="1" applyFill="1" applyAlignment="1">
      <alignment vertical="center"/>
    </xf>
    <xf numFmtId="0" fontId="6" fillId="0" borderId="1" xfId="15596" applyFont="1" applyBorder="1" applyAlignment="1">
      <alignment horizontal="left" vertical="center" indent="1"/>
    </xf>
    <xf numFmtId="0" fontId="6" fillId="0" borderId="1" xfId="15596" applyFont="1" applyBorder="1" applyAlignment="1">
      <alignment horizontal="center" vertical="center"/>
    </xf>
    <xf numFmtId="189" fontId="6" fillId="0" borderId="1" xfId="15596" applyNumberFormat="1" applyFont="1" applyBorder="1" applyAlignment="1">
      <alignment horizontal="right" vertical="center" indent="2"/>
    </xf>
    <xf numFmtId="189" fontId="6" fillId="99" borderId="0" xfId="15596" applyNumberFormat="1" applyFont="1" applyFill="1" applyAlignment="1">
      <alignment horizontal="right" indent="2"/>
    </xf>
    <xf numFmtId="0" fontId="6" fillId="99" borderId="0" xfId="15596" applyFont="1" applyFill="1"/>
    <xf numFmtId="0" fontId="5" fillId="3" borderId="1" xfId="15596" applyFill="1" applyBorder="1" applyAlignment="1">
      <alignment horizontal="center" vertical="center"/>
    </xf>
    <xf numFmtId="0" fontId="5" fillId="0" borderId="6" xfId="15596" applyBorder="1" applyAlignment="1">
      <alignment horizontal="left" vertical="center" indent="1"/>
    </xf>
    <xf numFmtId="0" fontId="5" fillId="3" borderId="6" xfId="15596" applyFill="1" applyBorder="1" applyAlignment="1">
      <alignment horizontal="center" vertical="center"/>
    </xf>
    <xf numFmtId="0" fontId="4" fillId="99" borderId="0" xfId="15596" applyFont="1" applyFill="1" applyAlignment="1">
      <alignment horizontal="center" vertical="center"/>
    </xf>
    <xf numFmtId="0" fontId="4" fillId="99" borderId="0" xfId="15596" applyFont="1" applyFill="1" applyAlignment="1">
      <alignment vertical="center"/>
    </xf>
    <xf numFmtId="189" fontId="10" fillId="101" borderId="1" xfId="15597" applyNumberFormat="1" applyFont="1" applyFill="1" applyBorder="1" applyAlignment="1">
      <alignment horizontal="right" vertical="center" indent="2"/>
    </xf>
    <xf numFmtId="232" fontId="5" fillId="0" borderId="1" xfId="15596" applyNumberFormat="1" applyBorder="1" applyAlignment="1">
      <alignment horizontal="right" vertical="center"/>
    </xf>
    <xf numFmtId="232" fontId="5" fillId="99" borderId="0" xfId="15596" applyNumberFormat="1" applyFill="1" applyAlignment="1">
      <alignment horizontal="right"/>
    </xf>
    <xf numFmtId="232" fontId="10" fillId="101" borderId="1" xfId="15597" applyNumberFormat="1" applyFont="1" applyFill="1" applyBorder="1" applyAlignment="1">
      <alignment horizontal="right" vertical="center"/>
    </xf>
    <xf numFmtId="232" fontId="5" fillId="0" borderId="1" xfId="15597" applyNumberFormat="1" applyFont="1" applyFill="1" applyBorder="1" applyAlignment="1">
      <alignment horizontal="center" vertical="center"/>
    </xf>
    <xf numFmtId="0" fontId="24" fillId="100" borderId="5" xfId="15596" applyFont="1" applyFill="1" applyBorder="1" applyAlignment="1">
      <alignment horizontal="left" vertical="center" indent="1"/>
    </xf>
    <xf numFmtId="189" fontId="24" fillId="100" borderId="2" xfId="15596" applyNumberFormat="1" applyFont="1" applyFill="1" applyBorder="1" applyAlignment="1">
      <alignment horizontal="right" vertical="center"/>
    </xf>
    <xf numFmtId="189" fontId="24" fillId="100" borderId="5" xfId="15596" applyNumberFormat="1" applyFont="1" applyFill="1" applyBorder="1" applyAlignment="1">
      <alignment horizontal="right" vertical="center"/>
    </xf>
    <xf numFmtId="189" fontId="24" fillId="100" borderId="3" xfId="15596" applyNumberFormat="1" applyFont="1" applyFill="1" applyBorder="1" applyAlignment="1">
      <alignment horizontal="right" vertical="center"/>
    </xf>
    <xf numFmtId="189" fontId="0" fillId="0" borderId="1" xfId="15598" applyNumberFormat="1" applyFont="1" applyBorder="1" applyAlignment="1">
      <alignment horizontal="right" vertical="center"/>
    </xf>
    <xf numFmtId="0" fontId="10" fillId="101" borderId="1" xfId="15596" applyFont="1" applyFill="1" applyBorder="1" applyAlignment="1">
      <alignment vertical="center"/>
    </xf>
    <xf numFmtId="0" fontId="23" fillId="101" borderId="1" xfId="15596" applyFont="1" applyFill="1" applyBorder="1" applyAlignment="1">
      <alignment horizontal="center" vertical="center"/>
    </xf>
    <xf numFmtId="0" fontId="19" fillId="3" borderId="1" xfId="15596" applyFont="1" applyFill="1" applyBorder="1" applyAlignment="1">
      <alignment horizontal="center" vertical="center"/>
    </xf>
    <xf numFmtId="172" fontId="5" fillId="99" borderId="1" xfId="15598" applyNumberFormat="1" applyFont="1" applyFill="1" applyBorder="1" applyAlignment="1">
      <alignment horizontal="center" vertical="center"/>
    </xf>
    <xf numFmtId="10" fontId="5" fillId="99" borderId="1" xfId="15154" applyFont="1" applyFill="1" applyBorder="1" applyAlignment="1">
      <alignment horizontal="center" vertical="center"/>
    </xf>
    <xf numFmtId="10" fontId="5" fillId="99" borderId="1" xfId="15597" applyNumberFormat="1" applyFont="1" applyFill="1" applyBorder="1" applyAlignment="1">
      <alignment horizontal="center" vertical="center"/>
    </xf>
    <xf numFmtId="0" fontId="128" fillId="0" borderId="0" xfId="0" applyFont="1" applyAlignment="1" applyProtection="1">
      <alignment horizontal="center" vertical="center"/>
    </xf>
    <xf numFmtId="188" fontId="128" fillId="11" borderId="83" xfId="1" applyNumberFormat="1" applyFont="1" applyFill="1" applyBorder="1" applyAlignment="1" applyProtection="1">
      <alignment horizontal="center" vertical="center"/>
    </xf>
    <xf numFmtId="0" fontId="128" fillId="11" borderId="82" xfId="0" applyFont="1" applyFill="1" applyBorder="1" applyAlignment="1" applyProtection="1">
      <alignment horizontal="left" vertical="center"/>
    </xf>
    <xf numFmtId="188" fontId="128" fillId="11" borderId="81" xfId="1" applyNumberFormat="1" applyFont="1" applyFill="1" applyBorder="1" applyAlignment="1" applyProtection="1">
      <alignment horizontal="center" vertical="center"/>
    </xf>
    <xf numFmtId="197" fontId="25" fillId="132" borderId="87" xfId="1" applyNumberFormat="1" applyFont="1" applyFill="1" applyBorder="1" applyAlignment="1">
      <alignment horizontal="center" vertical="center"/>
    </xf>
    <xf numFmtId="10" fontId="25" fillId="132" borderId="87" xfId="1" applyNumberFormat="1" applyFont="1" applyFill="1" applyBorder="1" applyAlignment="1">
      <alignment horizontal="center" vertical="center"/>
    </xf>
    <xf numFmtId="197" fontId="25" fillId="132" borderId="84" xfId="1" applyNumberFormat="1" applyFont="1" applyFill="1" applyBorder="1" applyAlignment="1">
      <alignment horizontal="center" vertical="center"/>
    </xf>
    <xf numFmtId="10" fontId="25" fillId="132" borderId="84" xfId="1" applyNumberFormat="1" applyFont="1" applyFill="1" applyBorder="1" applyAlignment="1">
      <alignment horizontal="center" vertical="center"/>
    </xf>
    <xf numFmtId="197" fontId="25" fillId="132" borderId="81" xfId="1" applyNumberFormat="1" applyFont="1" applyFill="1" applyBorder="1" applyAlignment="1">
      <alignment horizontal="center" vertical="center"/>
    </xf>
    <xf numFmtId="10" fontId="25" fillId="132" borderId="81" xfId="1" applyNumberFormat="1" applyFont="1" applyFill="1" applyBorder="1" applyAlignment="1">
      <alignment horizontal="center" vertical="center"/>
    </xf>
    <xf numFmtId="235" fontId="128" fillId="0" borderId="1" xfId="1" applyNumberFormat="1" applyFont="1" applyFill="1" applyBorder="1" applyAlignment="1" applyProtection="1">
      <alignment horizontal="center" vertical="center"/>
    </xf>
    <xf numFmtId="235" fontId="128" fillId="0" borderId="0" xfId="0" applyNumberFormat="1" applyFont="1" applyAlignment="1" applyProtection="1">
      <alignment vertical="center"/>
    </xf>
    <xf numFmtId="171" fontId="143" fillId="0" borderId="0" xfId="1" applyNumberFormat="1" applyFont="1" applyFill="1" applyBorder="1" applyAlignment="1" applyProtection="1">
      <alignment horizontal="center" vertical="center"/>
    </xf>
    <xf numFmtId="0" fontId="128" fillId="99" borderId="0" xfId="0" applyFont="1" applyFill="1" applyBorder="1" applyAlignment="1" applyProtection="1">
      <alignment vertical="center"/>
    </xf>
    <xf numFmtId="0" fontId="128" fillId="99" borderId="0" xfId="0" applyFont="1" applyFill="1" applyBorder="1" applyAlignment="1" applyProtection="1">
      <alignment horizontal="center" vertical="center"/>
    </xf>
    <xf numFmtId="171" fontId="130" fillId="101" borderId="81" xfId="1" applyNumberFormat="1" applyFont="1" applyFill="1" applyBorder="1" applyAlignment="1" applyProtection="1">
      <alignment horizontal="center" vertical="center"/>
    </xf>
    <xf numFmtId="171" fontId="128" fillId="0" borderId="81" xfId="1" applyNumberFormat="1" applyFont="1" applyFill="1" applyBorder="1" applyAlignment="1" applyProtection="1">
      <alignment horizontal="center" vertical="center"/>
    </xf>
    <xf numFmtId="170" fontId="128" fillId="0" borderId="0" xfId="1" applyNumberFormat="1" applyFont="1" applyFill="1" applyBorder="1" applyAlignment="1" applyProtection="1">
      <alignment horizontal="center" vertical="center"/>
    </xf>
    <xf numFmtId="0" fontId="128" fillId="0" borderId="0" xfId="0" applyFont="1" applyAlignment="1" applyProtection="1">
      <alignment horizontal="center" vertical="center"/>
    </xf>
    <xf numFmtId="0" fontId="128" fillId="0" borderId="0" xfId="0" applyFont="1" applyAlignment="1" applyProtection="1">
      <alignment horizontal="center" vertical="center"/>
    </xf>
    <xf numFmtId="169" fontId="25" fillId="99" borderId="0" xfId="1" applyNumberFormat="1" applyFont="1" applyFill="1" applyBorder="1" applyAlignment="1" applyProtection="1">
      <alignment horizontal="center" vertical="center"/>
      <protection locked="0"/>
    </xf>
    <xf numFmtId="169" fontId="9" fillId="99" borderId="0" xfId="1" applyNumberFormat="1" applyFont="1" applyFill="1" applyBorder="1" applyAlignment="1">
      <alignment horizontal="center" vertical="center"/>
    </xf>
    <xf numFmtId="171" fontId="130" fillId="99" borderId="0" xfId="1" applyNumberFormat="1" applyFont="1" applyFill="1" applyBorder="1" applyAlignment="1" applyProtection="1">
      <alignment horizontal="center" vertical="center"/>
    </xf>
    <xf numFmtId="0" fontId="130" fillId="99" borderId="0" xfId="0" applyFont="1" applyFill="1" applyBorder="1" applyAlignment="1" applyProtection="1">
      <alignment horizontal="left" vertical="center" wrapText="1"/>
    </xf>
    <xf numFmtId="171" fontId="130" fillId="101" borderId="50" xfId="1" applyNumberFormat="1" applyFont="1" applyFill="1" applyBorder="1" applyAlignment="1" applyProtection="1">
      <alignment horizontal="center" vertical="center"/>
    </xf>
    <xf numFmtId="171" fontId="130" fillId="101" borderId="52" xfId="1" applyNumberFormat="1" applyFont="1" applyFill="1" applyBorder="1" applyAlignment="1" applyProtection="1">
      <alignment horizontal="center" vertical="center"/>
    </xf>
    <xf numFmtId="0" fontId="132" fillId="0" borderId="82" xfId="0" applyFont="1" applyBorder="1" applyAlignment="1">
      <alignment vertical="center" wrapText="1"/>
    </xf>
    <xf numFmtId="171" fontId="128" fillId="0" borderId="60" xfId="1" applyNumberFormat="1" applyFont="1" applyFill="1" applyBorder="1" applyAlignment="1" applyProtection="1">
      <alignment horizontal="center" vertical="center"/>
    </xf>
    <xf numFmtId="0" fontId="131" fillId="101" borderId="45" xfId="0" applyFont="1" applyFill="1" applyBorder="1" applyAlignment="1">
      <alignment vertical="center" wrapText="1"/>
    </xf>
    <xf numFmtId="171" fontId="130" fillId="101" borderId="43" xfId="1" applyNumberFormat="1" applyFont="1" applyFill="1" applyBorder="1" applyAlignment="1" applyProtection="1">
      <alignment horizontal="center" vertical="center"/>
    </xf>
    <xf numFmtId="171" fontId="130" fillId="101" borderId="44" xfId="1" applyNumberFormat="1" applyFont="1" applyFill="1" applyBorder="1" applyAlignment="1" applyProtection="1">
      <alignment horizontal="center" vertical="center"/>
    </xf>
    <xf numFmtId="0" fontId="131" fillId="101" borderId="19" xfId="0" applyFont="1" applyFill="1" applyBorder="1" applyAlignment="1">
      <alignment vertical="center" wrapText="1"/>
    </xf>
    <xf numFmtId="168" fontId="130" fillId="101" borderId="68" xfId="1" applyNumberFormat="1" applyFont="1" applyFill="1" applyBorder="1" applyAlignment="1" applyProtection="1">
      <alignment horizontal="center" vertical="center"/>
    </xf>
    <xf numFmtId="168" fontId="130" fillId="101" borderId="20" xfId="1" applyNumberFormat="1" applyFont="1" applyFill="1" applyBorder="1" applyAlignment="1" applyProtection="1">
      <alignment horizontal="center" vertical="center"/>
    </xf>
    <xf numFmtId="0" fontId="130" fillId="101" borderId="19" xfId="0" applyFont="1" applyFill="1" applyBorder="1" applyAlignment="1" applyProtection="1">
      <alignment horizontal="left" vertical="center" wrapText="1"/>
    </xf>
    <xf numFmtId="171" fontId="130" fillId="101" borderId="68" xfId="1" applyNumberFormat="1" applyFont="1" applyFill="1" applyBorder="1" applyAlignment="1" applyProtection="1">
      <alignment horizontal="center" vertical="center"/>
    </xf>
    <xf numFmtId="171" fontId="130" fillId="101" borderId="20" xfId="1" applyNumberFormat="1" applyFont="1" applyFill="1" applyBorder="1" applyAlignment="1" applyProtection="1">
      <alignment horizontal="center" vertical="center"/>
    </xf>
    <xf numFmtId="164" fontId="132" fillId="0" borderId="81" xfId="0" applyNumberFormat="1" applyFont="1" applyBorder="1" applyAlignment="1">
      <alignment horizontal="center" vertical="center"/>
    </xf>
    <xf numFmtId="164" fontId="131" fillId="101" borderId="43" xfId="0" applyNumberFormat="1" applyFont="1" applyFill="1" applyBorder="1" applyAlignment="1">
      <alignment horizontal="center" vertical="center"/>
    </xf>
    <xf numFmtId="171" fontId="128" fillId="0" borderId="88" xfId="1" applyNumberFormat="1" applyFont="1" applyFill="1" applyBorder="1" applyAlignment="1" applyProtection="1">
      <alignment horizontal="center" vertical="center"/>
    </xf>
    <xf numFmtId="0" fontId="131" fillId="101" borderId="89" xfId="0" applyFont="1" applyFill="1" applyBorder="1" applyAlignment="1">
      <alignment vertical="center" wrapText="1"/>
    </xf>
    <xf numFmtId="171" fontId="130" fillId="101" borderId="8" xfId="1" applyNumberFormat="1" applyFont="1" applyFill="1" applyBorder="1" applyAlignment="1" applyProtection="1">
      <alignment horizontal="center" vertical="center"/>
    </xf>
    <xf numFmtId="171" fontId="130" fillId="101" borderId="90" xfId="1" applyNumberFormat="1" applyFont="1" applyFill="1" applyBorder="1" applyAlignment="1" applyProtection="1">
      <alignment horizontal="center" vertical="center"/>
    </xf>
    <xf numFmtId="0" fontId="130" fillId="100" borderId="19" xfId="0" applyFont="1" applyFill="1" applyBorder="1" applyAlignment="1" applyProtection="1">
      <alignment horizontal="left" vertical="center"/>
    </xf>
    <xf numFmtId="0" fontId="130" fillId="100" borderId="68" xfId="0" applyFont="1" applyFill="1" applyBorder="1" applyAlignment="1" applyProtection="1">
      <alignment horizontal="center" vertical="center" wrapText="1"/>
    </xf>
    <xf numFmtId="0" fontId="130" fillId="100" borderId="20" xfId="0" applyFont="1" applyFill="1" applyBorder="1" applyAlignment="1" applyProtection="1">
      <alignment horizontal="center" vertical="center"/>
    </xf>
    <xf numFmtId="0" fontId="130" fillId="101" borderId="49" xfId="0" applyFont="1" applyFill="1" applyBorder="1" applyAlignment="1" applyProtection="1">
      <alignment horizontal="left" vertical="center" wrapText="1"/>
    </xf>
    <xf numFmtId="0" fontId="128" fillId="0" borderId="82" xfId="0" applyFont="1" applyBorder="1" applyAlignment="1" applyProtection="1">
      <alignment horizontal="left" vertical="center" wrapText="1"/>
    </xf>
    <xf numFmtId="164" fontId="131" fillId="101" borderId="8" xfId="0" applyNumberFormat="1" applyFont="1" applyFill="1" applyBorder="1" applyAlignment="1">
      <alignment horizontal="center" vertical="center"/>
    </xf>
    <xf numFmtId="0" fontId="131" fillId="100" borderId="19" xfId="0" applyFont="1" applyFill="1" applyBorder="1" applyAlignment="1">
      <alignment vertical="center"/>
    </xf>
    <xf numFmtId="0" fontId="131" fillId="100" borderId="68" xfId="0" applyFont="1" applyFill="1" applyBorder="1" applyAlignment="1">
      <alignment horizontal="center" vertical="center" wrapText="1"/>
    </xf>
    <xf numFmtId="0" fontId="131" fillId="100" borderId="20" xfId="0" applyFont="1" applyFill="1" applyBorder="1" applyAlignment="1">
      <alignment horizontal="center" vertical="center" wrapText="1"/>
    </xf>
    <xf numFmtId="168" fontId="131" fillId="101" borderId="68" xfId="0" applyNumberFormat="1" applyFont="1" applyFill="1" applyBorder="1" applyAlignment="1">
      <alignment horizontal="center" vertical="center"/>
    </xf>
    <xf numFmtId="168" fontId="131" fillId="101" borderId="20" xfId="0" applyNumberFormat="1" applyFont="1" applyFill="1" applyBorder="1" applyAlignment="1">
      <alignment horizontal="center" vertical="center"/>
    </xf>
    <xf numFmtId="2" fontId="0" fillId="0" borderId="0" xfId="15123" applyNumberFormat="1" applyFont="1" applyAlignment="1">
      <alignment horizontal="center" vertical="center"/>
    </xf>
    <xf numFmtId="164" fontId="132" fillId="0" borderId="60" xfId="0" applyNumberFormat="1" applyFont="1" applyBorder="1" applyAlignment="1">
      <alignment horizontal="center" vertical="center"/>
    </xf>
    <xf numFmtId="0" fontId="130" fillId="101" borderId="48" xfId="0" applyFont="1" applyFill="1" applyBorder="1" applyAlignment="1" applyProtection="1">
      <alignment horizontal="left" vertical="center" wrapText="1"/>
    </xf>
    <xf numFmtId="171" fontId="130" fillId="101" borderId="46" xfId="1" applyNumberFormat="1" applyFont="1" applyFill="1" applyBorder="1" applyAlignment="1" applyProtection="1">
      <alignment horizontal="center" vertical="center"/>
    </xf>
    <xf numFmtId="171" fontId="130" fillId="101" borderId="47" xfId="1" applyNumberFormat="1" applyFont="1" applyFill="1" applyBorder="1" applyAlignment="1" applyProtection="1">
      <alignment horizontal="center" vertical="center"/>
    </xf>
    <xf numFmtId="0" fontId="128" fillId="0" borderId="91" xfId="0" applyFont="1" applyBorder="1" applyAlignment="1" applyProtection="1">
      <alignment horizontal="left" vertical="center" wrapText="1"/>
    </xf>
    <xf numFmtId="171" fontId="128" fillId="0" borderId="83" xfId="1" applyNumberFormat="1" applyFont="1" applyFill="1" applyBorder="1" applyAlignment="1" applyProtection="1">
      <alignment horizontal="center" vertical="center"/>
    </xf>
    <xf numFmtId="9" fontId="128" fillId="99" borderId="0" xfId="1" applyFont="1" applyFill="1" applyBorder="1" applyAlignment="1" applyProtection="1">
      <alignment vertical="center"/>
    </xf>
    <xf numFmtId="0" fontId="13" fillId="101" borderId="1" xfId="15596" applyFont="1" applyFill="1" applyBorder="1" applyAlignment="1">
      <alignment vertical="center"/>
    </xf>
    <xf numFmtId="0" fontId="5" fillId="0" borderId="85" xfId="15596" applyBorder="1" applyAlignment="1">
      <alignment vertical="center"/>
    </xf>
    <xf numFmtId="0" fontId="23" fillId="101" borderId="85" xfId="15596" applyFont="1" applyFill="1" applyBorder="1" applyAlignment="1">
      <alignment vertical="center"/>
    </xf>
    <xf numFmtId="0" fontId="5" fillId="0" borderId="84" xfId="15596" applyBorder="1" applyAlignment="1">
      <alignment vertical="center"/>
    </xf>
    <xf numFmtId="0" fontId="5" fillId="99" borderId="0" xfId="15596" applyFill="1" applyBorder="1" applyAlignment="1">
      <alignment vertical="center"/>
    </xf>
    <xf numFmtId="0" fontId="13" fillId="101" borderId="84" xfId="15596" applyFont="1" applyFill="1" applyBorder="1" applyAlignment="1">
      <alignment vertical="center"/>
    </xf>
    <xf numFmtId="0" fontId="5" fillId="106" borderId="81" xfId="15596" applyFill="1" applyBorder="1" applyAlignment="1">
      <alignment horizontal="left" vertical="center" wrapText="1"/>
    </xf>
    <xf numFmtId="0" fontId="19" fillId="106" borderId="81" xfId="15596" applyFont="1" applyFill="1" applyBorder="1" applyAlignment="1">
      <alignment horizontal="center" vertical="center"/>
    </xf>
    <xf numFmtId="189" fontId="28" fillId="99" borderId="0" xfId="15598" applyNumberFormat="1" applyFont="1" applyFill="1" applyBorder="1" applyAlignment="1">
      <alignment horizontal="right" vertical="center" indent="2"/>
    </xf>
    <xf numFmtId="0" fontId="128" fillId="0" borderId="0" xfId="0" applyFont="1" applyAlignment="1" applyProtection="1">
      <alignment horizontal="center" vertical="center"/>
    </xf>
    <xf numFmtId="0" fontId="190" fillId="0" borderId="82" xfId="0" applyFont="1" applyBorder="1" applyAlignment="1">
      <alignment vertical="center" wrapText="1"/>
    </xf>
    <xf numFmtId="171" fontId="129" fillId="0" borderId="81" xfId="1" applyNumberFormat="1" applyFont="1" applyFill="1" applyBorder="1" applyAlignment="1" applyProtection="1">
      <alignment horizontal="center" vertical="center"/>
    </xf>
    <xf numFmtId="0" fontId="132" fillId="0" borderId="45" xfId="0" applyFont="1" applyBorder="1" applyAlignment="1">
      <alignment vertical="center" wrapText="1"/>
    </xf>
    <xf numFmtId="236" fontId="128" fillId="0" borderId="43" xfId="1" applyNumberFormat="1" applyFont="1" applyFill="1" applyBorder="1" applyAlignment="1" applyProtection="1">
      <alignment horizontal="center" vertical="center"/>
    </xf>
    <xf numFmtId="0" fontId="128" fillId="0" borderId="0" xfId="0" applyFont="1" applyAlignment="1" applyProtection="1">
      <alignment horizontal="center" vertical="center"/>
    </xf>
    <xf numFmtId="175" fontId="130" fillId="101" borderId="44" xfId="1" applyNumberFormat="1" applyFont="1" applyFill="1" applyBorder="1" applyAlignment="1" applyProtection="1">
      <alignment horizontal="center" vertical="center"/>
    </xf>
    <xf numFmtId="175" fontId="128" fillId="0" borderId="60" xfId="1" applyNumberFormat="1" applyFont="1" applyFill="1" applyBorder="1" applyAlignment="1" applyProtection="1">
      <alignment horizontal="center" vertical="center"/>
    </xf>
    <xf numFmtId="0" fontId="131" fillId="101" borderId="48" xfId="0" applyFont="1" applyFill="1" applyBorder="1" applyAlignment="1">
      <alignment vertical="center" wrapText="1"/>
    </xf>
    <xf numFmtId="175" fontId="130" fillId="101" borderId="47" xfId="1" applyNumberFormat="1" applyFont="1" applyFill="1" applyBorder="1" applyAlignment="1" applyProtection="1">
      <alignment horizontal="center" vertical="center"/>
    </xf>
    <xf numFmtId="168" fontId="128" fillId="0" borderId="60" xfId="1" applyNumberFormat="1" applyFont="1" applyFill="1" applyBorder="1" applyAlignment="1" applyProtection="1">
      <alignment horizontal="center" vertical="center"/>
    </xf>
    <xf numFmtId="168" fontId="128" fillId="0" borderId="44" xfId="1" applyNumberFormat="1" applyFont="1" applyFill="1" applyBorder="1" applyAlignment="1" applyProtection="1">
      <alignment horizontal="center" vertical="center"/>
    </xf>
    <xf numFmtId="0" fontId="130" fillId="101" borderId="0" xfId="0" applyFont="1" applyFill="1" applyBorder="1" applyAlignment="1" applyProtection="1">
      <alignment horizontal="left" vertical="center" wrapText="1"/>
    </xf>
    <xf numFmtId="168" fontId="130" fillId="101" borderId="0" xfId="1" applyNumberFormat="1" applyFont="1" applyFill="1" applyBorder="1" applyAlignment="1" applyProtection="1">
      <alignment horizontal="center" vertical="center"/>
    </xf>
    <xf numFmtId="0" fontId="128" fillId="0" borderId="17" xfId="0" applyFont="1" applyBorder="1" applyAlignment="1" applyProtection="1">
      <alignment horizontal="left" vertical="center"/>
    </xf>
    <xf numFmtId="171" fontId="143" fillId="0" borderId="93" xfId="1" applyNumberFormat="1" applyFont="1" applyFill="1" applyBorder="1" applyAlignment="1" applyProtection="1">
      <alignment horizontal="center" vertical="center"/>
    </xf>
    <xf numFmtId="168" fontId="130" fillId="101" borderId="43" xfId="1" applyNumberFormat="1" applyFont="1" applyFill="1" applyBorder="1" applyAlignment="1" applyProtection="1">
      <alignment horizontal="center" vertical="center"/>
    </xf>
    <xf numFmtId="168" fontId="130" fillId="101" borderId="44" xfId="1" applyNumberFormat="1" applyFont="1" applyFill="1" applyBorder="1" applyAlignment="1" applyProtection="1">
      <alignment horizontal="center" vertical="center"/>
    </xf>
    <xf numFmtId="0" fontId="128" fillId="0" borderId="48" xfId="0" applyFont="1" applyBorder="1" applyAlignment="1" applyProtection="1">
      <alignment horizontal="left" vertical="center" wrapText="1"/>
    </xf>
    <xf numFmtId="171" fontId="128" fillId="0" borderId="46" xfId="1" applyNumberFormat="1" applyFont="1" applyFill="1" applyBorder="1" applyAlignment="1" applyProtection="1">
      <alignment horizontal="center" vertical="center"/>
    </xf>
    <xf numFmtId="171" fontId="128" fillId="0" borderId="47" xfId="1" applyNumberFormat="1" applyFont="1" applyFill="1" applyBorder="1" applyAlignment="1" applyProtection="1">
      <alignment horizontal="center" vertical="center"/>
    </xf>
    <xf numFmtId="0" fontId="131" fillId="100" borderId="61" xfId="0" applyFont="1" applyFill="1" applyBorder="1" applyAlignment="1">
      <alignment horizontal="center" vertical="center" wrapText="1"/>
    </xf>
    <xf numFmtId="164" fontId="132" fillId="0" borderId="94" xfId="0" applyNumberFormat="1" applyFont="1" applyBorder="1" applyAlignment="1">
      <alignment horizontal="center" vertical="center"/>
    </xf>
    <xf numFmtId="164" fontId="190" fillId="0" borderId="94" xfId="0" applyNumberFormat="1" applyFont="1" applyBorder="1" applyAlignment="1">
      <alignment horizontal="center" vertical="center"/>
    </xf>
    <xf numFmtId="171" fontId="128" fillId="0" borderId="94" xfId="1" applyNumberFormat="1" applyFont="1" applyFill="1" applyBorder="1" applyAlignment="1" applyProtection="1">
      <alignment horizontal="center" vertical="center"/>
    </xf>
    <xf numFmtId="236" fontId="132" fillId="0" borderId="95" xfId="0" applyNumberFormat="1" applyFont="1" applyBorder="1" applyAlignment="1">
      <alignment horizontal="center" vertical="center"/>
    </xf>
    <xf numFmtId="171" fontId="129" fillId="0" borderId="60" xfId="1" applyNumberFormat="1" applyFont="1" applyFill="1" applyBorder="1" applyAlignment="1" applyProtection="1">
      <alignment horizontal="center" vertical="center"/>
    </xf>
    <xf numFmtId="236" fontId="128" fillId="0" borderId="44" xfId="1" applyNumberFormat="1" applyFont="1" applyFill="1" applyBorder="1" applyAlignment="1" applyProtection="1">
      <alignment horizontal="center" vertical="center"/>
    </xf>
    <xf numFmtId="0" fontId="137" fillId="0" borderId="0" xfId="0" applyFont="1" applyFill="1" applyAlignment="1" applyProtection="1">
      <alignment vertical="center"/>
    </xf>
    <xf numFmtId="0" fontId="191" fillId="101" borderId="45" xfId="0" applyFont="1" applyFill="1" applyBorder="1" applyAlignment="1">
      <alignment vertical="center" wrapText="1"/>
    </xf>
    <xf numFmtId="171" fontId="106" fillId="101" borderId="43" xfId="1" applyNumberFormat="1" applyFont="1" applyFill="1" applyBorder="1" applyAlignment="1" applyProtection="1">
      <alignment horizontal="center" vertical="center"/>
    </xf>
    <xf numFmtId="171" fontId="106" fillId="101" borderId="44" xfId="1" applyNumberFormat="1" applyFont="1" applyFill="1" applyBorder="1" applyAlignment="1" applyProtection="1">
      <alignment horizontal="center" vertical="center"/>
    </xf>
    <xf numFmtId="171" fontId="106" fillId="101" borderId="95" xfId="1" applyNumberFormat="1" applyFont="1" applyFill="1" applyBorder="1" applyAlignment="1" applyProtection="1">
      <alignment horizontal="center" vertical="center"/>
    </xf>
    <xf numFmtId="1" fontId="137" fillId="0" borderId="0" xfId="0" applyNumberFormat="1" applyFont="1" applyAlignment="1" applyProtection="1">
      <alignment vertical="center"/>
    </xf>
    <xf numFmtId="0" fontId="191" fillId="101" borderId="19" xfId="0" applyFont="1" applyFill="1" applyBorder="1" applyAlignment="1">
      <alignment vertical="center" wrapText="1"/>
    </xf>
    <xf numFmtId="171" fontId="106" fillId="101" borderId="68" xfId="1" applyNumberFormat="1" applyFont="1" applyFill="1" applyBorder="1" applyAlignment="1" applyProtection="1">
      <alignment horizontal="center" vertical="center"/>
    </xf>
    <xf numFmtId="171" fontId="106" fillId="101" borderId="20" xfId="1" applyNumberFormat="1" applyFont="1" applyFill="1" applyBorder="1" applyAlignment="1" applyProtection="1">
      <alignment horizontal="center" vertical="center"/>
    </xf>
    <xf numFmtId="171" fontId="106" fillId="101" borderId="61" xfId="1" applyNumberFormat="1" applyFont="1" applyFill="1" applyBorder="1" applyAlignment="1" applyProtection="1">
      <alignment horizontal="center" vertical="center"/>
    </xf>
    <xf numFmtId="0" fontId="130" fillId="100" borderId="96" xfId="0" applyFont="1" applyFill="1" applyBorder="1" applyAlignment="1" applyProtection="1">
      <alignment horizontal="center" vertical="center"/>
    </xf>
    <xf numFmtId="188" fontId="128" fillId="0" borderId="84" xfId="1" applyNumberFormat="1" applyFont="1" applyBorder="1" applyAlignment="1" applyProtection="1">
      <alignment horizontal="center" vertical="center"/>
    </xf>
    <xf numFmtId="188" fontId="128" fillId="11" borderId="84" xfId="1" applyNumberFormat="1" applyFont="1" applyFill="1" applyBorder="1" applyAlignment="1" applyProtection="1">
      <alignment horizontal="center" vertical="center"/>
    </xf>
    <xf numFmtId="188" fontId="128" fillId="11" borderId="78" xfId="1" applyNumberFormat="1" applyFont="1" applyFill="1" applyBorder="1" applyAlignment="1" applyProtection="1">
      <alignment horizontal="center" vertical="center"/>
    </xf>
    <xf numFmtId="188" fontId="130" fillId="101" borderId="92" xfId="1" applyNumberFormat="1" applyFont="1" applyFill="1" applyBorder="1" applyAlignment="1" applyProtection="1">
      <alignment horizontal="center" vertical="center"/>
    </xf>
    <xf numFmtId="0" fontId="130" fillId="100" borderId="52" xfId="0" applyFont="1" applyFill="1" applyBorder="1" applyAlignment="1" applyProtection="1">
      <alignment horizontal="center" vertical="center" wrapText="1"/>
    </xf>
    <xf numFmtId="0" fontId="128" fillId="0" borderId="82" xfId="0" applyFont="1" applyFill="1" applyBorder="1" applyAlignment="1" applyProtection="1">
      <alignment horizontal="left" vertical="center"/>
    </xf>
    <xf numFmtId="188" fontId="128" fillId="0" borderId="81" xfId="1" applyNumberFormat="1" applyFont="1" applyBorder="1" applyAlignment="1" applyProtection="1">
      <alignment horizontal="center" vertical="center"/>
    </xf>
    <xf numFmtId="188" fontId="128" fillId="0" borderId="60" xfId="1" applyNumberFormat="1" applyFont="1" applyBorder="1" applyAlignment="1" applyProtection="1">
      <alignment horizontal="center" vertical="center"/>
    </xf>
    <xf numFmtId="188" fontId="128" fillId="11" borderId="60" xfId="1" applyNumberFormat="1" applyFont="1" applyFill="1" applyBorder="1" applyAlignment="1" applyProtection="1">
      <alignment horizontal="center" vertical="center"/>
    </xf>
    <xf numFmtId="188" fontId="128" fillId="11" borderId="88" xfId="1" applyNumberFormat="1" applyFont="1" applyFill="1" applyBorder="1" applyAlignment="1" applyProtection="1">
      <alignment horizontal="center" vertical="center"/>
    </xf>
    <xf numFmtId="188" fontId="130" fillId="101" borderId="44" xfId="1" applyNumberFormat="1" applyFont="1" applyFill="1" applyBorder="1" applyAlignment="1" applyProtection="1">
      <alignment horizontal="center" vertical="center"/>
    </xf>
    <xf numFmtId="236" fontId="106" fillId="101" borderId="43" xfId="1" quotePrefix="1" applyNumberFormat="1" applyFont="1" applyFill="1" applyBorder="1" applyAlignment="1" applyProtection="1">
      <alignment horizontal="center" vertical="center"/>
    </xf>
    <xf numFmtId="236" fontId="106" fillId="101" borderId="43" xfId="1" applyNumberFormat="1" applyFont="1" applyFill="1" applyBorder="1" applyAlignment="1" applyProtection="1">
      <alignment horizontal="center" vertical="center"/>
    </xf>
    <xf numFmtId="236" fontId="106" fillId="101" borderId="44" xfId="1" applyNumberFormat="1" applyFont="1" applyFill="1" applyBorder="1" applyAlignment="1" applyProtection="1">
      <alignment horizontal="center" vertical="center"/>
    </xf>
    <xf numFmtId="236" fontId="106" fillId="101" borderId="95" xfId="1" applyNumberFormat="1" applyFont="1" applyFill="1" applyBorder="1" applyAlignment="1" applyProtection="1">
      <alignment horizontal="center" vertical="center"/>
    </xf>
    <xf numFmtId="236" fontId="128" fillId="0" borderId="81" xfId="1" applyNumberFormat="1" applyFont="1" applyFill="1" applyBorder="1" applyAlignment="1" applyProtection="1">
      <alignment horizontal="center" vertical="center"/>
    </xf>
    <xf numFmtId="236" fontId="128" fillId="0" borderId="60" xfId="1" applyNumberFormat="1" applyFont="1" applyFill="1" applyBorder="1" applyAlignment="1" applyProtection="1">
      <alignment horizontal="center" vertical="center"/>
    </xf>
    <xf numFmtId="236" fontId="132" fillId="0" borderId="94" xfId="0" applyNumberFormat="1" applyFont="1" applyBorder="1" applyAlignment="1">
      <alignment horizontal="center" vertical="center"/>
    </xf>
    <xf numFmtId="236" fontId="128" fillId="0" borderId="94" xfId="1" applyNumberFormat="1" applyFont="1" applyFill="1" applyBorder="1" applyAlignment="1" applyProtection="1">
      <alignment horizontal="center" vertical="center"/>
    </xf>
    <xf numFmtId="236" fontId="128" fillId="0" borderId="85" xfId="1" applyNumberFormat="1" applyFont="1" applyFill="1" applyBorder="1" applyAlignment="1" applyProtection="1">
      <alignment horizontal="center" vertical="center"/>
    </xf>
    <xf numFmtId="236" fontId="132" fillId="0" borderId="97" xfId="0" applyNumberFormat="1" applyFont="1" applyBorder="1" applyAlignment="1">
      <alignment horizontal="center" vertical="center"/>
    </xf>
    <xf numFmtId="0" fontId="128" fillId="0" borderId="0" xfId="0" applyFont="1" applyAlignment="1" applyProtection="1">
      <alignment horizontal="center" vertical="center"/>
    </xf>
    <xf numFmtId="188" fontId="128" fillId="136" borderId="1" xfId="1" applyNumberFormat="1" applyFont="1" applyFill="1" applyBorder="1" applyAlignment="1" applyProtection="1">
      <alignment horizontal="center" vertical="center"/>
    </xf>
    <xf numFmtId="0" fontId="25" fillId="13" borderId="1" xfId="0" applyFont="1" applyFill="1" applyBorder="1" applyAlignment="1">
      <alignment horizontal="center" vertical="center"/>
    </xf>
    <xf numFmtId="0" fontId="0" fillId="6" borderId="1" xfId="0" applyFill="1" applyBorder="1" applyAlignment="1">
      <alignment horizontal="center" vertical="center"/>
    </xf>
    <xf numFmtId="0" fontId="4" fillId="0" borderId="1" xfId="0" applyFont="1" applyBorder="1" applyAlignment="1">
      <alignment horizontal="center" vertical="center"/>
    </xf>
    <xf numFmtId="0" fontId="5" fillId="0" borderId="1" xfId="15596" applyBorder="1" applyAlignment="1">
      <alignment horizontal="left" vertical="center" indent="1"/>
    </xf>
    <xf numFmtId="189" fontId="13" fillId="99" borderId="0" xfId="15596" applyNumberFormat="1" applyFont="1" applyFill="1" applyAlignment="1">
      <alignment horizontal="right"/>
    </xf>
    <xf numFmtId="0" fontId="5" fillId="0" borderId="1" xfId="15596" applyBorder="1" applyAlignment="1">
      <alignment horizontal="right" vertical="center"/>
    </xf>
    <xf numFmtId="0" fontId="5" fillId="99" borderId="81" xfId="15596" applyFill="1" applyBorder="1"/>
    <xf numFmtId="0" fontId="23" fillId="99" borderId="86" xfId="15596" applyFont="1" applyFill="1" applyBorder="1" applyAlignment="1">
      <alignment horizontal="center" vertical="center"/>
    </xf>
    <xf numFmtId="189" fontId="24" fillId="100" borderId="2" xfId="15596" applyNumberFormat="1" applyFont="1" applyFill="1" applyBorder="1" applyAlignment="1">
      <alignment horizontal="center" vertical="center"/>
    </xf>
    <xf numFmtId="189" fontId="24" fillId="100" borderId="5" xfId="15596" applyNumberFormat="1" applyFont="1" applyFill="1" applyBorder="1" applyAlignment="1">
      <alignment horizontal="center" vertical="center"/>
    </xf>
    <xf numFmtId="189" fontId="24" fillId="100" borderId="3" xfId="15596" applyNumberFormat="1" applyFont="1" applyFill="1" applyBorder="1" applyAlignment="1">
      <alignment horizontal="center" vertical="center"/>
    </xf>
    <xf numFmtId="237" fontId="0" fillId="0" borderId="1" xfId="15598" applyNumberFormat="1" applyFont="1" applyBorder="1" applyAlignment="1">
      <alignment horizontal="right" vertical="center"/>
    </xf>
    <xf numFmtId="237" fontId="5" fillId="99" borderId="0" xfId="15596" applyNumberFormat="1" applyFill="1"/>
    <xf numFmtId="237" fontId="0" fillId="106" borderId="1" xfId="15598" applyNumberFormat="1" applyFont="1" applyFill="1" applyBorder="1" applyAlignment="1">
      <alignment horizontal="right" vertical="center"/>
    </xf>
    <xf numFmtId="172" fontId="5" fillId="106" borderId="1" xfId="15598" applyNumberFormat="1" applyFont="1" applyFill="1" applyBorder="1" applyAlignment="1">
      <alignment horizontal="center" vertical="center"/>
    </xf>
    <xf numFmtId="222" fontId="5" fillId="99" borderId="1" xfId="15123" applyNumberFormat="1" applyFont="1" applyFill="1" applyBorder="1" applyAlignment="1">
      <alignment horizontal="center" vertical="center"/>
    </xf>
    <xf numFmtId="189" fontId="24" fillId="100" borderId="85" xfId="15596" applyNumberFormat="1" applyFont="1" applyFill="1" applyBorder="1" applyAlignment="1">
      <alignment horizontal="right" vertical="center"/>
    </xf>
    <xf numFmtId="189" fontId="24" fillId="100" borderId="86" xfId="15596" applyNumberFormat="1" applyFont="1" applyFill="1" applyBorder="1" applyAlignment="1">
      <alignment horizontal="right" vertical="center"/>
    </xf>
    <xf numFmtId="189" fontId="24" fillId="100" borderId="84" xfId="15596" applyNumberFormat="1" applyFont="1" applyFill="1" applyBorder="1" applyAlignment="1">
      <alignment horizontal="right" vertical="center"/>
    </xf>
    <xf numFmtId="222" fontId="5" fillId="106" borderId="1" xfId="15123" applyNumberFormat="1" applyFont="1" applyFill="1" applyBorder="1" applyAlignment="1">
      <alignment horizontal="center" vertical="center"/>
    </xf>
    <xf numFmtId="0" fontId="22" fillId="99" borderId="77" xfId="15596" applyFont="1" applyFill="1" applyBorder="1" applyAlignment="1">
      <alignment vertical="center" wrapText="1"/>
    </xf>
    <xf numFmtId="0" fontId="5" fillId="3" borderId="1" xfId="15596" applyFill="1" applyBorder="1" applyAlignment="1">
      <alignment horizontal="left" vertical="center" indent="1"/>
    </xf>
    <xf numFmtId="189" fontId="0" fillId="3" borderId="1" xfId="15598" applyNumberFormat="1" applyFont="1" applyFill="1" applyBorder="1" applyAlignment="1">
      <alignment horizontal="right" vertical="center"/>
    </xf>
    <xf numFmtId="168" fontId="5" fillId="99" borderId="1" xfId="1" applyNumberFormat="1" applyFont="1" applyFill="1" applyBorder="1" applyAlignment="1">
      <alignment horizontal="center" vertical="center"/>
    </xf>
    <xf numFmtId="168" fontId="5" fillId="99" borderId="0" xfId="1" applyNumberFormat="1" applyFill="1" applyAlignment="1">
      <alignment horizontal="center" vertical="center"/>
    </xf>
    <xf numFmtId="0" fontId="27" fillId="10" borderId="1" xfId="2" applyFont="1" applyFill="1" applyBorder="1" applyAlignment="1">
      <alignment horizontal="center" vertical="center"/>
    </xf>
    <xf numFmtId="0" fontId="0" fillId="0" borderId="1" xfId="0" applyBorder="1" applyAlignment="1">
      <alignment vertical="center"/>
    </xf>
    <xf numFmtId="0" fontId="27" fillId="8" borderId="1" xfId="0" applyFont="1" applyFill="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3" borderId="6" xfId="0" applyFill="1" applyBorder="1" applyAlignment="1">
      <alignment horizontal="center" vertical="center"/>
    </xf>
    <xf numFmtId="0" fontId="0" fillId="3" borderId="7" xfId="0" applyFill="1" applyBorder="1" applyAlignment="1">
      <alignment horizontal="center" vertical="center"/>
    </xf>
    <xf numFmtId="0" fontId="0" fillId="3" borderId="8" xfId="0" applyFill="1" applyBorder="1" applyAlignment="1">
      <alignment horizontal="center" vertical="center"/>
    </xf>
    <xf numFmtId="0" fontId="0" fillId="0" borderId="1" xfId="0" applyBorder="1" applyAlignment="1">
      <alignment horizontal="center" vertical="center"/>
    </xf>
    <xf numFmtId="0" fontId="0" fillId="0" borderId="1" xfId="0" applyFont="1" applyBorder="1" applyAlignment="1">
      <alignment horizontal="left" vertical="center" indent="1"/>
    </xf>
    <xf numFmtId="0" fontId="6" fillId="0" borderId="1" xfId="0" applyFont="1" applyBorder="1" applyAlignment="1">
      <alignment horizontal="center" vertical="center"/>
    </xf>
    <xf numFmtId="0" fontId="93" fillId="13" borderId="1" xfId="0" applyFont="1" applyFill="1" applyBorder="1" applyAlignment="1">
      <alignment horizontal="left" vertical="center" indent="1"/>
    </xf>
    <xf numFmtId="0" fontId="88" fillId="13" borderId="1" xfId="0" applyFont="1" applyFill="1" applyBorder="1" applyAlignment="1">
      <alignment horizontal="left" vertical="center" indent="1"/>
    </xf>
    <xf numFmtId="0" fontId="0" fillId="0" borderId="1" xfId="0" applyBorder="1" applyAlignment="1">
      <alignment horizontal="center"/>
    </xf>
    <xf numFmtId="0" fontId="24" fillId="5" borderId="0" xfId="0" applyFont="1" applyFill="1" applyAlignment="1">
      <alignment horizontal="center"/>
    </xf>
    <xf numFmtId="0" fontId="0" fillId="0" borderId="2" xfId="0" applyFont="1" applyFill="1" applyBorder="1" applyAlignment="1">
      <alignment horizontal="left" vertical="center" indent="1"/>
    </xf>
    <xf numFmtId="0" fontId="0" fillId="0" borderId="3" xfId="0" applyBorder="1" applyAlignment="1">
      <alignment horizontal="left" vertical="center" indent="1"/>
    </xf>
    <xf numFmtId="0" fontId="6" fillId="0" borderId="1" xfId="0" applyFont="1" applyFill="1" applyBorder="1" applyAlignment="1">
      <alignment horizontal="left" vertical="center" indent="1"/>
    </xf>
    <xf numFmtId="0" fontId="6" fillId="0" borderId="1" xfId="0" applyFont="1" applyBorder="1" applyAlignment="1">
      <alignment horizontal="left" vertical="center" indent="1"/>
    </xf>
    <xf numFmtId="0" fontId="6" fillId="0" borderId="2" xfId="0" applyFont="1" applyBorder="1" applyAlignment="1">
      <alignment horizontal="left" vertical="center" indent="1"/>
    </xf>
    <xf numFmtId="0" fontId="2" fillId="0" borderId="0" xfId="0" applyFont="1" applyAlignment="1">
      <alignment horizontal="left" vertical="center" wrapText="1"/>
    </xf>
    <xf numFmtId="0" fontId="0" fillId="0" borderId="0" xfId="0" applyAlignment="1">
      <alignment vertical="center"/>
    </xf>
    <xf numFmtId="0" fontId="0" fillId="0" borderId="9" xfId="0" applyBorder="1" applyAlignment="1">
      <alignment vertical="center"/>
    </xf>
    <xf numFmtId="0" fontId="2" fillId="0" borderId="0" xfId="0" applyFont="1" applyAlignment="1">
      <alignment horizontal="left" vertical="center" wrapText="1" indent="1"/>
    </xf>
    <xf numFmtId="0" fontId="0" fillId="0" borderId="0" xfId="0" applyAlignment="1">
      <alignment horizontal="left" vertical="center" indent="1"/>
    </xf>
    <xf numFmtId="0" fontId="0" fillId="0" borderId="9" xfId="0" applyBorder="1" applyAlignment="1">
      <alignment horizontal="left" vertical="center" indent="1"/>
    </xf>
    <xf numFmtId="0" fontId="130" fillId="100" borderId="12" xfId="0" applyFont="1" applyFill="1" applyBorder="1" applyAlignment="1" applyProtection="1">
      <alignment horizontal="center" vertical="center"/>
    </xf>
    <xf numFmtId="0" fontId="130" fillId="100" borderId="13" xfId="0" applyFont="1" applyFill="1" applyBorder="1" applyAlignment="1" applyProtection="1">
      <alignment horizontal="center" vertical="center"/>
    </xf>
    <xf numFmtId="0" fontId="127" fillId="0" borderId="0" xfId="0" applyFont="1" applyFill="1" applyBorder="1" applyAlignment="1">
      <alignment horizontal="center" vertical="center"/>
    </xf>
    <xf numFmtId="170" fontId="128" fillId="0" borderId="18" xfId="1" applyNumberFormat="1" applyFont="1" applyFill="1" applyBorder="1" applyAlignment="1" applyProtection="1">
      <alignment horizontal="center" vertical="top" wrapText="1"/>
    </xf>
    <xf numFmtId="0" fontId="135" fillId="0" borderId="0" xfId="0" applyFont="1" applyFill="1" applyAlignment="1" applyProtection="1">
      <alignment horizontal="left" vertical="center"/>
    </xf>
    <xf numFmtId="0" fontId="133" fillId="101" borderId="10" xfId="0" applyFont="1" applyFill="1" applyBorder="1" applyAlignment="1" applyProtection="1">
      <alignment horizontal="left" vertical="center"/>
    </xf>
    <xf numFmtId="0" fontId="0" fillId="0" borderId="15" xfId="0" applyBorder="1" applyAlignment="1">
      <alignment horizontal="left" vertical="center"/>
    </xf>
    <xf numFmtId="0" fontId="0" fillId="0" borderId="12" xfId="0" applyBorder="1" applyAlignment="1">
      <alignment horizontal="left" vertical="center"/>
    </xf>
    <xf numFmtId="170" fontId="128" fillId="0" borderId="16" xfId="1" applyNumberFormat="1" applyFont="1" applyFill="1" applyBorder="1" applyAlignment="1" applyProtection="1">
      <alignment horizontal="center" vertical="center"/>
    </xf>
    <xf numFmtId="170" fontId="128" fillId="0" borderId="0" xfId="1" applyNumberFormat="1" applyFont="1" applyFill="1" applyBorder="1" applyAlignment="1" applyProtection="1">
      <alignment horizontal="center" vertical="center"/>
    </xf>
    <xf numFmtId="0" fontId="154" fillId="0" borderId="0" xfId="0" applyFont="1" applyFill="1" applyBorder="1" applyAlignment="1" applyProtection="1">
      <alignment horizontal="center" vertical="center"/>
    </xf>
    <xf numFmtId="0" fontId="135" fillId="0" borderId="0" xfId="0" applyFont="1" applyFill="1" applyAlignment="1" applyProtection="1">
      <alignment horizontal="left" vertical="center" wrapText="1"/>
    </xf>
    <xf numFmtId="0" fontId="141" fillId="0" borderId="0" xfId="0" applyFont="1" applyFill="1" applyAlignment="1">
      <alignment vertical="center"/>
    </xf>
    <xf numFmtId="0" fontId="141" fillId="0" borderId="9" xfId="0" applyFont="1" applyFill="1" applyBorder="1" applyAlignment="1">
      <alignment vertical="center"/>
    </xf>
    <xf numFmtId="0" fontId="135" fillId="0" borderId="0" xfId="0" applyFont="1" applyAlignment="1" applyProtection="1">
      <alignment horizontal="left" vertical="center"/>
    </xf>
    <xf numFmtId="0" fontId="136" fillId="0" borderId="0" xfId="0" applyFont="1" applyAlignment="1" applyProtection="1">
      <alignment vertical="center"/>
    </xf>
    <xf numFmtId="0" fontId="0" fillId="0" borderId="0" xfId="0" applyAlignment="1" applyProtection="1">
      <alignment vertical="center"/>
    </xf>
    <xf numFmtId="0" fontId="141" fillId="0" borderId="0" xfId="0" applyFont="1" applyAlignment="1">
      <alignment vertical="center"/>
    </xf>
    <xf numFmtId="219" fontId="128" fillId="0" borderId="0" xfId="0" applyNumberFormat="1" applyFont="1" applyFill="1" applyBorder="1" applyAlignment="1" applyProtection="1">
      <alignment horizontal="center"/>
    </xf>
    <xf numFmtId="0" fontId="129" fillId="0" borderId="0" xfId="0" applyFont="1" applyFill="1" applyBorder="1" applyAlignment="1" applyProtection="1">
      <alignment horizontal="center" vertical="center"/>
    </xf>
    <xf numFmtId="0" fontId="152" fillId="0" borderId="0" xfId="0" applyFont="1" applyFill="1" applyBorder="1" applyAlignment="1" applyProtection="1">
      <alignment horizontal="center" vertical="center"/>
    </xf>
    <xf numFmtId="219" fontId="128" fillId="0" borderId="0" xfId="0" applyNumberFormat="1" applyFont="1" applyFill="1" applyBorder="1" applyAlignment="1" applyProtection="1">
      <alignment horizontal="center" vertical="center"/>
    </xf>
    <xf numFmtId="0" fontId="128" fillId="0" borderId="2" xfId="0" applyFont="1" applyFill="1" applyBorder="1" applyAlignment="1" applyProtection="1">
      <alignment horizontal="center" vertical="center"/>
    </xf>
    <xf numFmtId="0" fontId="128" fillId="0" borderId="5" xfId="0" applyFont="1" applyFill="1" applyBorder="1" applyAlignment="1" applyProtection="1">
      <alignment horizontal="center" vertical="center"/>
    </xf>
    <xf numFmtId="0" fontId="128" fillId="0" borderId="3" xfId="0" applyFont="1" applyFill="1" applyBorder="1" applyAlignment="1" applyProtection="1">
      <alignment horizontal="center" vertical="center"/>
    </xf>
    <xf numFmtId="0" fontId="135" fillId="0" borderId="0" xfId="0" applyFont="1" applyBorder="1" applyAlignment="1" applyProtection="1">
      <alignment horizontal="left" vertical="center"/>
    </xf>
    <xf numFmtId="0" fontId="141" fillId="0" borderId="0" xfId="0" applyFont="1" applyBorder="1" applyAlignment="1">
      <alignment vertical="center"/>
    </xf>
    <xf numFmtId="0" fontId="133" fillId="101" borderId="6" xfId="0" applyFont="1" applyFill="1" applyBorder="1" applyAlignment="1" applyProtection="1">
      <alignment horizontal="left" vertical="center"/>
    </xf>
    <xf numFmtId="0" fontId="0" fillId="0" borderId="7" xfId="0" applyBorder="1" applyAlignment="1">
      <alignment horizontal="left" vertical="center"/>
    </xf>
    <xf numFmtId="0" fontId="0" fillId="0" borderId="8" xfId="0" applyBorder="1" applyAlignment="1">
      <alignment horizontal="left" vertical="center"/>
    </xf>
    <xf numFmtId="0" fontId="153" fillId="0" borderId="18" xfId="0" applyFont="1" applyFill="1" applyBorder="1" applyAlignment="1" applyProtection="1">
      <alignment horizontal="center"/>
    </xf>
    <xf numFmtId="0" fontId="151" fillId="0" borderId="0" xfId="0" applyFont="1" applyFill="1" applyBorder="1" applyAlignment="1" applyProtection="1">
      <alignment horizontal="center" vertical="center"/>
    </xf>
    <xf numFmtId="0" fontId="153" fillId="0" borderId="0" xfId="0" applyFont="1" applyFill="1" applyBorder="1" applyAlignment="1" applyProtection="1">
      <alignment horizontal="center" vertical="center"/>
    </xf>
    <xf numFmtId="0" fontId="128" fillId="0" borderId="0" xfId="0" applyFont="1" applyAlignment="1" applyProtection="1">
      <alignment horizontal="center"/>
    </xf>
    <xf numFmtId="0" fontId="153" fillId="0" borderId="0" xfId="0" applyFont="1" applyAlignment="1" applyProtection="1">
      <alignment horizontal="center"/>
    </xf>
    <xf numFmtId="0" fontId="128" fillId="0" borderId="0" xfId="0" applyFont="1" applyAlignment="1" applyProtection="1">
      <alignment horizontal="center" vertical="center"/>
    </xf>
    <xf numFmtId="0" fontId="153" fillId="0" borderId="0" xfId="0" applyFont="1" applyAlignment="1" applyProtection="1">
      <alignment horizontal="right" vertical="top"/>
    </xf>
    <xf numFmtId="0" fontId="153" fillId="0" borderId="0" xfId="0" applyFont="1" applyAlignment="1" applyProtection="1">
      <alignment horizontal="right" vertical="center"/>
    </xf>
    <xf numFmtId="0" fontId="152" fillId="0" borderId="0" xfId="0" applyFont="1" applyAlignment="1" applyProtection="1">
      <alignment horizontal="center" vertical="center"/>
    </xf>
    <xf numFmtId="0" fontId="154" fillId="0" borderId="0" xfId="0" applyFont="1" applyAlignment="1" applyProtection="1">
      <alignment horizontal="center" vertical="center"/>
    </xf>
    <xf numFmtId="0" fontId="0" fillId="0" borderId="2" xfId="0" applyBorder="1" applyAlignment="1">
      <alignment horizontal="left" vertical="center" indent="1"/>
    </xf>
    <xf numFmtId="0" fontId="10" fillId="100" borderId="2" xfId="0" applyFont="1" applyFill="1" applyBorder="1" applyAlignment="1">
      <alignment horizontal="left" vertical="center" indent="1"/>
    </xf>
    <xf numFmtId="0" fontId="10" fillId="100" borderId="5" xfId="0" applyFont="1" applyFill="1" applyBorder="1" applyAlignment="1">
      <alignment horizontal="left" vertical="center" indent="1"/>
    </xf>
    <xf numFmtId="0" fontId="10" fillId="100" borderId="3" xfId="0" applyFont="1" applyFill="1" applyBorder="1" applyAlignment="1">
      <alignment horizontal="left" vertical="center" indent="1"/>
    </xf>
    <xf numFmtId="0" fontId="0" fillId="99" borderId="2" xfId="0" applyFont="1" applyFill="1" applyBorder="1" applyAlignment="1">
      <alignment horizontal="left" vertical="center" indent="1"/>
    </xf>
    <xf numFmtId="0" fontId="0" fillId="99" borderId="3" xfId="0" applyFont="1" applyFill="1" applyBorder="1" applyAlignment="1">
      <alignment horizontal="left" vertical="center" indent="1"/>
    </xf>
    <xf numFmtId="0" fontId="23" fillId="101" borderId="2" xfId="0" applyFont="1" applyFill="1" applyBorder="1" applyAlignment="1">
      <alignment horizontal="left" vertical="center" indent="1"/>
    </xf>
    <xf numFmtId="0" fontId="23" fillId="101" borderId="5" xfId="0" applyFont="1" applyFill="1" applyBorder="1" applyAlignment="1">
      <alignment horizontal="left" vertical="center" indent="1"/>
    </xf>
    <xf numFmtId="0" fontId="23" fillId="101" borderId="3" xfId="0" applyFont="1" applyFill="1" applyBorder="1" applyAlignment="1">
      <alignment horizontal="left" vertical="center" indent="1"/>
    </xf>
    <xf numFmtId="0" fontId="10" fillId="100" borderId="2" xfId="0" applyFont="1" applyFill="1" applyBorder="1" applyAlignment="1">
      <alignment horizontal="left" vertical="center" wrapText="1" indent="1"/>
    </xf>
    <xf numFmtId="0" fontId="10" fillId="100" borderId="5" xfId="0" applyFont="1" applyFill="1" applyBorder="1" applyAlignment="1">
      <alignment horizontal="left" vertical="center" wrapText="1" indent="1"/>
    </xf>
    <xf numFmtId="0" fontId="10" fillId="100" borderId="3" xfId="0" applyFont="1" applyFill="1" applyBorder="1" applyAlignment="1">
      <alignment horizontal="left" vertical="center" wrapText="1" indent="1"/>
    </xf>
    <xf numFmtId="0" fontId="6" fillId="0" borderId="3" xfId="0" applyFont="1" applyBorder="1" applyAlignment="1">
      <alignment horizontal="left" vertical="center" indent="1"/>
    </xf>
    <xf numFmtId="0" fontId="11" fillId="100" borderId="10" xfId="0" applyFont="1" applyFill="1" applyBorder="1" applyAlignment="1">
      <alignment horizontal="left" vertical="center" indent="1"/>
    </xf>
    <xf numFmtId="0" fontId="11" fillId="100" borderId="11" xfId="0" applyFont="1" applyFill="1" applyBorder="1" applyAlignment="1">
      <alignment horizontal="left" vertical="center" indent="1"/>
    </xf>
    <xf numFmtId="0" fontId="11" fillId="100" borderId="4" xfId="0" applyFont="1" applyFill="1" applyBorder="1" applyAlignment="1">
      <alignment horizontal="left" vertical="center" indent="1"/>
    </xf>
    <xf numFmtId="0" fontId="11" fillId="100" borderId="15" xfId="0" applyFont="1" applyFill="1" applyBorder="1" applyAlignment="1">
      <alignment horizontal="left" vertical="center" indent="1"/>
    </xf>
    <xf numFmtId="0" fontId="11" fillId="100" borderId="0" xfId="0" applyFont="1" applyFill="1" applyBorder="1" applyAlignment="1">
      <alignment horizontal="left" vertical="center" indent="1"/>
    </xf>
    <xf numFmtId="0" fontId="11" fillId="100" borderId="9" xfId="0" applyFont="1" applyFill="1" applyBorder="1" applyAlignment="1">
      <alignment horizontal="left" vertical="center" indent="1"/>
    </xf>
    <xf numFmtId="0" fontId="11" fillId="100" borderId="12" xfId="0" applyFont="1" applyFill="1" applyBorder="1" applyAlignment="1">
      <alignment horizontal="left" vertical="center" indent="1"/>
    </xf>
    <xf numFmtId="0" fontId="11" fillId="100" borderId="13" xfId="0" applyFont="1" applyFill="1" applyBorder="1" applyAlignment="1">
      <alignment horizontal="left" vertical="center" indent="1"/>
    </xf>
    <xf numFmtId="0" fontId="11" fillId="100" borderId="14" xfId="0" applyFont="1" applyFill="1" applyBorder="1" applyAlignment="1">
      <alignment horizontal="left" vertical="center" indent="1"/>
    </xf>
    <xf numFmtId="0" fontId="8" fillId="0" borderId="2" xfId="0" applyFont="1" applyFill="1" applyBorder="1" applyAlignment="1">
      <alignment horizontal="left" vertical="center" indent="1"/>
    </xf>
    <xf numFmtId="0" fontId="8" fillId="0" borderId="3" xfId="0" applyFont="1" applyFill="1" applyBorder="1" applyAlignment="1">
      <alignment horizontal="left" vertical="center" indent="1"/>
    </xf>
    <xf numFmtId="0" fontId="23" fillId="101" borderId="1" xfId="0" applyFont="1" applyFill="1" applyBorder="1" applyAlignment="1">
      <alignment horizontal="left" vertical="center" indent="1"/>
    </xf>
    <xf numFmtId="0" fontId="27" fillId="10" borderId="15" xfId="2" applyFont="1" applyFill="1" applyBorder="1" applyAlignment="1">
      <alignment horizontal="left" vertical="center" indent="1"/>
    </xf>
    <xf numFmtId="0" fontId="0" fillId="0" borderId="0" xfId="0" applyAlignment="1">
      <alignment horizontal="left" indent="1"/>
    </xf>
    <xf numFmtId="0" fontId="13" fillId="100" borderId="5" xfId="0" applyFont="1" applyFill="1" applyBorder="1" applyAlignment="1">
      <alignment horizontal="left" vertical="center" indent="1"/>
    </xf>
    <xf numFmtId="0" fontId="27" fillId="100" borderId="1" xfId="4" applyFont="1" applyFill="1" applyBorder="1" applyAlignment="1">
      <alignment horizontal="left" vertical="center" indent="1"/>
    </xf>
    <xf numFmtId="0" fontId="29" fillId="100" borderId="1" xfId="0" applyFont="1" applyFill="1" applyBorder="1" applyAlignment="1">
      <alignment horizontal="left" indent="1"/>
    </xf>
    <xf numFmtId="0" fontId="6" fillId="0" borderId="5" xfId="0" applyFont="1" applyBorder="1" applyAlignment="1">
      <alignment horizontal="left" vertical="center" indent="1"/>
    </xf>
    <xf numFmtId="0" fontId="0" fillId="0" borderId="2" xfId="0" applyFont="1" applyBorder="1" applyAlignment="1">
      <alignment horizontal="left" vertical="center" indent="1"/>
    </xf>
    <xf numFmtId="0" fontId="0" fillId="0" borderId="5" xfId="0" applyFont="1" applyBorder="1" applyAlignment="1">
      <alignment horizontal="left" vertical="center" indent="1"/>
    </xf>
    <xf numFmtId="0" fontId="0" fillId="0" borderId="3" xfId="0" applyFont="1" applyBorder="1" applyAlignment="1">
      <alignment horizontal="left" vertical="center" indent="1"/>
    </xf>
    <xf numFmtId="0" fontId="23" fillId="100" borderId="2" xfId="0" applyFont="1" applyFill="1" applyBorder="1" applyAlignment="1">
      <alignment horizontal="left" vertical="center" indent="1"/>
    </xf>
    <xf numFmtId="0" fontId="23" fillId="100" borderId="5" xfId="0" applyFont="1" applyFill="1" applyBorder="1" applyAlignment="1">
      <alignment horizontal="left" vertical="center" indent="1"/>
    </xf>
    <xf numFmtId="0" fontId="23" fillId="100" borderId="3" xfId="0" applyFont="1" applyFill="1" applyBorder="1" applyAlignment="1">
      <alignment horizontal="left" vertical="center" indent="1"/>
    </xf>
    <xf numFmtId="0" fontId="0" fillId="0" borderId="1" xfId="0" applyBorder="1" applyAlignment="1">
      <alignment horizontal="left" vertical="center" indent="1"/>
    </xf>
    <xf numFmtId="0" fontId="9" fillId="108" borderId="0" xfId="0" applyFont="1" applyFill="1" applyBorder="1" applyAlignment="1">
      <alignment horizontal="left" vertical="center"/>
    </xf>
    <xf numFmtId="0" fontId="9" fillId="113" borderId="12" xfId="0" applyFont="1" applyFill="1" applyBorder="1" applyAlignment="1">
      <alignment horizontal="left" vertical="center"/>
    </xf>
    <xf numFmtId="0" fontId="9" fillId="113" borderId="13" xfId="0" applyFont="1" applyFill="1" applyBorder="1" applyAlignment="1">
      <alignment horizontal="left" vertical="center"/>
    </xf>
    <xf numFmtId="179" fontId="9" fillId="6" borderId="1" xfId="0" applyNumberFormat="1" applyFont="1" applyFill="1" applyBorder="1" applyAlignment="1">
      <alignment horizontal="center" vertical="center"/>
    </xf>
    <xf numFmtId="0" fontId="6" fillId="112" borderId="1" xfId="0" applyFont="1" applyFill="1" applyBorder="1" applyAlignment="1">
      <alignment horizontal="left"/>
    </xf>
    <xf numFmtId="0" fontId="6" fillId="107" borderId="1" xfId="0" applyFont="1" applyFill="1" applyBorder="1" applyAlignment="1">
      <alignment horizontal="center"/>
    </xf>
    <xf numFmtId="0" fontId="13" fillId="10" borderId="1" xfId="0" applyFont="1" applyFill="1" applyBorder="1" applyAlignment="1">
      <alignment horizontal="center"/>
    </xf>
    <xf numFmtId="0" fontId="6" fillId="111" borderId="1" xfId="0" applyFont="1" applyFill="1" applyBorder="1" applyAlignment="1">
      <alignment horizontal="center" wrapText="1"/>
    </xf>
    <xf numFmtId="0" fontId="6" fillId="6" borderId="1" xfId="0" applyFont="1" applyFill="1" applyBorder="1" applyAlignment="1">
      <alignment horizontal="center" wrapText="1"/>
    </xf>
    <xf numFmtId="0" fontId="186" fillId="99" borderId="80" xfId="15596" applyFont="1" applyFill="1" applyBorder="1" applyAlignment="1">
      <alignment horizontal="left" vertical="center" wrapText="1"/>
    </xf>
    <xf numFmtId="0" fontId="186" fillId="99" borderId="77" xfId="15596" applyFont="1" applyFill="1" applyBorder="1" applyAlignment="1">
      <alignment horizontal="left" vertical="center" wrapText="1"/>
    </xf>
    <xf numFmtId="0" fontId="186" fillId="99" borderId="4" xfId="15596" applyFont="1" applyFill="1" applyBorder="1" applyAlignment="1">
      <alignment horizontal="left" vertical="center" wrapText="1"/>
    </xf>
    <xf numFmtId="0" fontId="186" fillId="99" borderId="12" xfId="15596" applyFont="1" applyFill="1" applyBorder="1" applyAlignment="1">
      <alignment horizontal="left" vertical="center" wrapText="1"/>
    </xf>
    <xf numFmtId="0" fontId="186" fillId="99" borderId="13" xfId="15596" applyFont="1" applyFill="1" applyBorder="1" applyAlignment="1">
      <alignment horizontal="left" vertical="center" wrapText="1"/>
    </xf>
    <xf numFmtId="0" fontId="186" fillId="99" borderId="14" xfId="15596" applyFont="1" applyFill="1" applyBorder="1" applyAlignment="1">
      <alignment horizontal="left" vertical="center" wrapText="1"/>
    </xf>
    <xf numFmtId="0" fontId="11" fillId="100" borderId="2" xfId="15596" applyFont="1" applyFill="1" applyBorder="1" applyAlignment="1">
      <alignment horizontal="center" vertical="center" wrapText="1"/>
    </xf>
    <xf numFmtId="0" fontId="11" fillId="100" borderId="5" xfId="15596" applyFont="1" applyFill="1" applyBorder="1" applyAlignment="1">
      <alignment horizontal="center" vertical="center" wrapText="1"/>
    </xf>
    <xf numFmtId="0" fontId="11" fillId="100" borderId="3" xfId="15596" applyFont="1" applyFill="1" applyBorder="1" applyAlignment="1">
      <alignment horizontal="center" vertical="center" wrapText="1"/>
    </xf>
    <xf numFmtId="0" fontId="24" fillId="100" borderId="2" xfId="15596" applyFont="1" applyFill="1" applyBorder="1" applyAlignment="1">
      <alignment horizontal="left" vertical="center" wrapText="1" indent="1"/>
    </xf>
    <xf numFmtId="0" fontId="26" fillId="100" borderId="5" xfId="15596" applyFont="1" applyFill="1" applyBorder="1" applyAlignment="1">
      <alignment horizontal="left" vertical="center" wrapText="1" indent="1"/>
    </xf>
    <xf numFmtId="0" fontId="5" fillId="0" borderId="1" xfId="15596" applyBorder="1" applyAlignment="1">
      <alignment horizontal="left" vertical="center" indent="1"/>
    </xf>
    <xf numFmtId="0" fontId="186" fillId="99" borderId="80" xfId="15596" applyFont="1" applyFill="1" applyBorder="1" applyAlignment="1">
      <alignment horizontal="left" vertical="top" wrapText="1"/>
    </xf>
    <xf numFmtId="0" fontId="186" fillId="99" borderId="77" xfId="15596" applyFont="1" applyFill="1" applyBorder="1" applyAlignment="1">
      <alignment horizontal="left" vertical="top" wrapText="1"/>
    </xf>
    <xf numFmtId="0" fontId="186" fillId="99" borderId="4" xfId="15596" applyFont="1" applyFill="1" applyBorder="1" applyAlignment="1">
      <alignment horizontal="left" vertical="top" wrapText="1"/>
    </xf>
    <xf numFmtId="0" fontId="186" fillId="99" borderId="15" xfId="15596" applyFont="1" applyFill="1" applyBorder="1" applyAlignment="1">
      <alignment horizontal="left" vertical="top" wrapText="1"/>
    </xf>
    <xf numFmtId="0" fontId="186" fillId="99" borderId="0" xfId="15596" applyFont="1" applyFill="1" applyBorder="1" applyAlignment="1">
      <alignment horizontal="left" vertical="top" wrapText="1"/>
    </xf>
    <xf numFmtId="0" fontId="186" fillId="99" borderId="9" xfId="15596" applyFont="1" applyFill="1" applyBorder="1" applyAlignment="1">
      <alignment horizontal="left" vertical="top" wrapText="1"/>
    </xf>
    <xf numFmtId="0" fontId="186" fillId="99" borderId="12" xfId="15596" applyFont="1" applyFill="1" applyBorder="1" applyAlignment="1">
      <alignment horizontal="left" vertical="top" wrapText="1"/>
    </xf>
    <xf numFmtId="0" fontId="186" fillId="99" borderId="13" xfId="15596" applyFont="1" applyFill="1" applyBorder="1" applyAlignment="1">
      <alignment horizontal="left" vertical="top" wrapText="1"/>
    </xf>
    <xf numFmtId="0" fontId="186" fillId="99" borderId="14" xfId="15596" applyFont="1" applyFill="1" applyBorder="1" applyAlignment="1">
      <alignment horizontal="left" vertical="top" wrapText="1"/>
    </xf>
    <xf numFmtId="0" fontId="186" fillId="99" borderId="2" xfId="15596" applyFont="1" applyFill="1" applyBorder="1" applyAlignment="1">
      <alignment horizontal="left" vertical="center" wrapText="1"/>
    </xf>
    <xf numFmtId="0" fontId="186" fillId="99" borderId="5" xfId="15596" applyFont="1" applyFill="1" applyBorder="1" applyAlignment="1">
      <alignment horizontal="left" vertical="center" wrapText="1"/>
    </xf>
    <xf numFmtId="0" fontId="186" fillId="99" borderId="3" xfId="15596" applyFont="1" applyFill="1" applyBorder="1" applyAlignment="1">
      <alignment horizontal="left" vertical="center" wrapText="1"/>
    </xf>
    <xf numFmtId="0" fontId="24" fillId="101" borderId="1" xfId="15596" applyFont="1" applyFill="1" applyBorder="1" applyAlignment="1">
      <alignment horizontal="left" vertical="center" indent="1"/>
    </xf>
    <xf numFmtId="0" fontId="89" fillId="101" borderId="1" xfId="15596" applyFont="1" applyFill="1" applyBorder="1" applyAlignment="1">
      <alignment horizontal="left" vertical="center" indent="1"/>
    </xf>
    <xf numFmtId="0" fontId="186" fillId="99" borderId="78" xfId="15596" applyFont="1" applyFill="1" applyBorder="1" applyAlignment="1">
      <alignment horizontal="left" vertical="top" wrapText="1"/>
    </xf>
    <xf numFmtId="0" fontId="186" fillId="99" borderId="0" xfId="15596" applyFont="1" applyFill="1" applyAlignment="1">
      <alignment horizontal="left" vertical="top" wrapText="1"/>
    </xf>
    <xf numFmtId="0" fontId="5" fillId="0" borderId="2" xfId="15596" applyBorder="1" applyAlignment="1">
      <alignment horizontal="left" vertical="center" indent="1"/>
    </xf>
    <xf numFmtId="0" fontId="5" fillId="0" borderId="3" xfId="15596" applyBorder="1" applyAlignment="1">
      <alignment horizontal="left" vertical="center" indent="1"/>
    </xf>
    <xf numFmtId="0" fontId="23" fillId="101" borderId="2" xfId="15596" applyFont="1" applyFill="1" applyBorder="1" applyAlignment="1">
      <alignment horizontal="left" vertical="center" indent="1"/>
    </xf>
    <xf numFmtId="0" fontId="13" fillId="101" borderId="3" xfId="15596" applyFont="1" applyFill="1" applyBorder="1" applyAlignment="1">
      <alignment horizontal="left" vertical="center" indent="1"/>
    </xf>
    <xf numFmtId="0" fontId="23" fillId="101" borderId="1" xfId="15596" applyFont="1" applyFill="1" applyBorder="1" applyAlignment="1">
      <alignment horizontal="left" vertical="center" indent="1"/>
    </xf>
    <xf numFmtId="0" fontId="13" fillId="101" borderId="1" xfId="15596" applyFont="1" applyFill="1" applyBorder="1" applyAlignment="1">
      <alignment horizontal="left" vertical="center" indent="1"/>
    </xf>
    <xf numFmtId="0" fontId="3" fillId="100" borderId="5" xfId="15596" applyFont="1" applyFill="1" applyBorder="1" applyAlignment="1">
      <alignment horizontal="left" vertical="center" wrapText="1" indent="1"/>
    </xf>
    <xf numFmtId="0" fontId="24" fillId="100" borderId="5" xfId="15596" applyFont="1" applyFill="1" applyBorder="1" applyAlignment="1">
      <alignment horizontal="left" vertical="center" wrapText="1" indent="1"/>
    </xf>
    <xf numFmtId="0" fontId="22" fillId="99" borderId="80" xfId="15596" applyFont="1" applyFill="1" applyBorder="1" applyAlignment="1">
      <alignment horizontal="left" vertical="center" wrapText="1"/>
    </xf>
    <xf numFmtId="0" fontId="22" fillId="99" borderId="77" xfId="15596" applyFont="1" applyFill="1" applyBorder="1" applyAlignment="1">
      <alignment horizontal="left" vertical="center" wrapText="1"/>
    </xf>
    <xf numFmtId="0" fontId="22" fillId="99" borderId="4" xfId="15596" applyFont="1" applyFill="1" applyBorder="1" applyAlignment="1">
      <alignment horizontal="left" vertical="center" wrapText="1"/>
    </xf>
    <xf numFmtId="0" fontId="22" fillId="99" borderId="15" xfId="15596" applyFont="1" applyFill="1" applyBorder="1" applyAlignment="1">
      <alignment horizontal="left" vertical="center" wrapText="1"/>
    </xf>
    <xf numFmtId="0" fontId="22" fillId="99" borderId="0" xfId="15596" applyFont="1" applyFill="1" applyBorder="1" applyAlignment="1">
      <alignment horizontal="left" vertical="center" wrapText="1"/>
    </xf>
    <xf numFmtId="0" fontId="22" fillId="99" borderId="9" xfId="15596" applyFont="1" applyFill="1" applyBorder="1" applyAlignment="1">
      <alignment horizontal="left" vertical="center" wrapText="1"/>
    </xf>
    <xf numFmtId="0" fontId="22" fillId="99" borderId="12" xfId="15596" applyFont="1" applyFill="1" applyBorder="1" applyAlignment="1">
      <alignment horizontal="left" vertical="center" wrapText="1"/>
    </xf>
    <xf numFmtId="0" fontId="22" fillId="99" borderId="13" xfId="15596" applyFont="1" applyFill="1" applyBorder="1" applyAlignment="1">
      <alignment horizontal="left" vertical="center" wrapText="1"/>
    </xf>
    <xf numFmtId="0" fontId="22" fillId="99" borderId="14" xfId="15596" applyFont="1" applyFill="1" applyBorder="1" applyAlignment="1">
      <alignment horizontal="left" vertical="center" wrapText="1"/>
    </xf>
    <xf numFmtId="0" fontId="189" fillId="99" borderId="2" xfId="15596" applyFont="1" applyFill="1" applyBorder="1" applyAlignment="1">
      <alignment horizontal="left" vertical="center" wrapText="1"/>
    </xf>
    <xf numFmtId="0" fontId="189" fillId="99" borderId="5" xfId="15596" applyFont="1" applyFill="1" applyBorder="1" applyAlignment="1">
      <alignment horizontal="left" vertical="center" wrapText="1"/>
    </xf>
    <xf numFmtId="0" fontId="189" fillId="99" borderId="3" xfId="15596" applyFont="1" applyFill="1" applyBorder="1" applyAlignment="1">
      <alignment horizontal="left" vertical="center" wrapText="1"/>
    </xf>
    <xf numFmtId="0" fontId="22" fillId="99" borderId="2" xfId="15596" applyFont="1" applyFill="1" applyBorder="1" applyAlignment="1">
      <alignment horizontal="left" vertical="center" wrapText="1"/>
    </xf>
    <xf numFmtId="0" fontId="22" fillId="99" borderId="5" xfId="15596" applyFont="1" applyFill="1" applyBorder="1" applyAlignment="1">
      <alignment horizontal="left" vertical="center" wrapText="1"/>
    </xf>
    <xf numFmtId="0" fontId="22" fillId="99" borderId="3" xfId="15596" applyFont="1" applyFill="1" applyBorder="1" applyAlignment="1">
      <alignment horizontal="left" vertical="center" wrapText="1"/>
    </xf>
  </cellXfs>
  <cellStyles count="15599">
    <cellStyle name=" 1" xfId="8856" xr:uid="{00000000-0005-0000-0000-000000000000}"/>
    <cellStyle name="%" xfId="6" xr:uid="{00000000-0005-0000-0000-000001000000}"/>
    <cellStyle name="% 10" xfId="8857" xr:uid="{00000000-0005-0000-0000-000002000000}"/>
    <cellStyle name="% 10 2" xfId="8858" xr:uid="{00000000-0005-0000-0000-000003000000}"/>
    <cellStyle name="% 11" xfId="8859" xr:uid="{00000000-0005-0000-0000-000004000000}"/>
    <cellStyle name="% 12" xfId="8860" xr:uid="{00000000-0005-0000-0000-000005000000}"/>
    <cellStyle name="% 13" xfId="8861" xr:uid="{00000000-0005-0000-0000-000006000000}"/>
    <cellStyle name="% 14" xfId="8862" xr:uid="{00000000-0005-0000-0000-000007000000}"/>
    <cellStyle name="% 15" xfId="8863" xr:uid="{00000000-0005-0000-0000-000008000000}"/>
    <cellStyle name="% 16" xfId="8864" xr:uid="{00000000-0005-0000-0000-000009000000}"/>
    <cellStyle name="% 17" xfId="8865" xr:uid="{00000000-0005-0000-0000-00000A000000}"/>
    <cellStyle name="% 18" xfId="8866" xr:uid="{00000000-0005-0000-0000-00000B000000}"/>
    <cellStyle name="% 19" xfId="8867" xr:uid="{00000000-0005-0000-0000-00000C000000}"/>
    <cellStyle name="% 2" xfId="8868" xr:uid="{00000000-0005-0000-0000-00000D000000}"/>
    <cellStyle name="% 2 10" xfId="8869" xr:uid="{00000000-0005-0000-0000-00000E000000}"/>
    <cellStyle name="% 2 11" xfId="8870" xr:uid="{00000000-0005-0000-0000-00000F000000}"/>
    <cellStyle name="% 2 12" xfId="8871" xr:uid="{00000000-0005-0000-0000-000010000000}"/>
    <cellStyle name="% 2 13" xfId="8872" xr:uid="{00000000-0005-0000-0000-000011000000}"/>
    <cellStyle name="% 2 14" xfId="8873" xr:uid="{00000000-0005-0000-0000-000012000000}"/>
    <cellStyle name="% 2 15" xfId="8874" xr:uid="{00000000-0005-0000-0000-000013000000}"/>
    <cellStyle name="% 2 16" xfId="8875" xr:uid="{00000000-0005-0000-0000-000014000000}"/>
    <cellStyle name="% 2 17" xfId="8876" xr:uid="{00000000-0005-0000-0000-000015000000}"/>
    <cellStyle name="% 2 18" xfId="8877" xr:uid="{00000000-0005-0000-0000-000016000000}"/>
    <cellStyle name="% 2 19" xfId="8878" xr:uid="{00000000-0005-0000-0000-000017000000}"/>
    <cellStyle name="% 2 2" xfId="8879" xr:uid="{00000000-0005-0000-0000-000018000000}"/>
    <cellStyle name="% 2 2 2" xfId="8880" xr:uid="{00000000-0005-0000-0000-000019000000}"/>
    <cellStyle name="% 2 2_3.1.2 DB Pension Detail" xfId="8881" xr:uid="{00000000-0005-0000-0000-00001A000000}"/>
    <cellStyle name="% 2 20" xfId="8882" xr:uid="{00000000-0005-0000-0000-00001B000000}"/>
    <cellStyle name="% 2 21" xfId="8883" xr:uid="{00000000-0005-0000-0000-00001C000000}"/>
    <cellStyle name="% 2 22" xfId="8884" xr:uid="{00000000-0005-0000-0000-00001D000000}"/>
    <cellStyle name="% 2 23" xfId="8885" xr:uid="{00000000-0005-0000-0000-00001E000000}"/>
    <cellStyle name="% 2 24" xfId="8886" xr:uid="{00000000-0005-0000-0000-00001F000000}"/>
    <cellStyle name="% 2 25" xfId="8887" xr:uid="{00000000-0005-0000-0000-000020000000}"/>
    <cellStyle name="% 2 26" xfId="8888" xr:uid="{00000000-0005-0000-0000-000021000000}"/>
    <cellStyle name="% 2 27" xfId="8889" xr:uid="{00000000-0005-0000-0000-000022000000}"/>
    <cellStyle name="% 2 28" xfId="8890" xr:uid="{00000000-0005-0000-0000-000023000000}"/>
    <cellStyle name="% 2 29" xfId="8891" xr:uid="{00000000-0005-0000-0000-000024000000}"/>
    <cellStyle name="% 2 3" xfId="8892" xr:uid="{00000000-0005-0000-0000-000025000000}"/>
    <cellStyle name="% 2 30" xfId="8893" xr:uid="{00000000-0005-0000-0000-000026000000}"/>
    <cellStyle name="% 2 31" xfId="8894" xr:uid="{00000000-0005-0000-0000-000027000000}"/>
    <cellStyle name="% 2 32" xfId="8895" xr:uid="{00000000-0005-0000-0000-000028000000}"/>
    <cellStyle name="% 2 33" xfId="8896" xr:uid="{00000000-0005-0000-0000-000029000000}"/>
    <cellStyle name="% 2 34" xfId="8897" xr:uid="{00000000-0005-0000-0000-00002A000000}"/>
    <cellStyle name="% 2 35" xfId="8898" xr:uid="{00000000-0005-0000-0000-00002B000000}"/>
    <cellStyle name="% 2 36" xfId="8899" xr:uid="{00000000-0005-0000-0000-00002C000000}"/>
    <cellStyle name="% 2 37" xfId="8900" xr:uid="{00000000-0005-0000-0000-00002D000000}"/>
    <cellStyle name="% 2 38" xfId="8901" xr:uid="{00000000-0005-0000-0000-00002E000000}"/>
    <cellStyle name="% 2 39" xfId="8902" xr:uid="{00000000-0005-0000-0000-00002F000000}"/>
    <cellStyle name="% 2 4" xfId="8903" xr:uid="{00000000-0005-0000-0000-000030000000}"/>
    <cellStyle name="% 2 40" xfId="8904" xr:uid="{00000000-0005-0000-0000-000031000000}"/>
    <cellStyle name="% 2 41" xfId="8905" xr:uid="{00000000-0005-0000-0000-000032000000}"/>
    <cellStyle name="% 2 42" xfId="8906" xr:uid="{00000000-0005-0000-0000-000033000000}"/>
    <cellStyle name="% 2 43" xfId="8907" xr:uid="{00000000-0005-0000-0000-000034000000}"/>
    <cellStyle name="% 2 44" xfId="8908" xr:uid="{00000000-0005-0000-0000-000035000000}"/>
    <cellStyle name="% 2 45" xfId="8909" xr:uid="{00000000-0005-0000-0000-000036000000}"/>
    <cellStyle name="% 2 46" xfId="8910" xr:uid="{00000000-0005-0000-0000-000037000000}"/>
    <cellStyle name="% 2 47" xfId="8911" xr:uid="{00000000-0005-0000-0000-000038000000}"/>
    <cellStyle name="% 2 5" xfId="8912" xr:uid="{00000000-0005-0000-0000-000039000000}"/>
    <cellStyle name="% 2 6" xfId="8913" xr:uid="{00000000-0005-0000-0000-00003A000000}"/>
    <cellStyle name="% 2 7" xfId="8914" xr:uid="{00000000-0005-0000-0000-00003B000000}"/>
    <cellStyle name="% 2 8" xfId="8915" xr:uid="{00000000-0005-0000-0000-00003C000000}"/>
    <cellStyle name="% 2 9" xfId="8916" xr:uid="{00000000-0005-0000-0000-00003D000000}"/>
    <cellStyle name="% 2_1.3s Accounting C Costs Scots" xfId="8917" xr:uid="{00000000-0005-0000-0000-00003E000000}"/>
    <cellStyle name="% 20" xfId="8918" xr:uid="{00000000-0005-0000-0000-00003F000000}"/>
    <cellStyle name="% 21" xfId="8919" xr:uid="{00000000-0005-0000-0000-000040000000}"/>
    <cellStyle name="% 22" xfId="8920" xr:uid="{00000000-0005-0000-0000-000041000000}"/>
    <cellStyle name="% 23" xfId="8921" xr:uid="{00000000-0005-0000-0000-000042000000}"/>
    <cellStyle name="% 24" xfId="8922" xr:uid="{00000000-0005-0000-0000-000043000000}"/>
    <cellStyle name="% 25" xfId="8923" xr:uid="{00000000-0005-0000-0000-000044000000}"/>
    <cellStyle name="% 26" xfId="8924" xr:uid="{00000000-0005-0000-0000-000045000000}"/>
    <cellStyle name="% 27" xfId="8925" xr:uid="{00000000-0005-0000-0000-000046000000}"/>
    <cellStyle name="% 28" xfId="8926" xr:uid="{00000000-0005-0000-0000-000047000000}"/>
    <cellStyle name="% 29" xfId="8927" xr:uid="{00000000-0005-0000-0000-000048000000}"/>
    <cellStyle name="% 3" xfId="8928" xr:uid="{00000000-0005-0000-0000-000049000000}"/>
    <cellStyle name="% 3 2" xfId="8929" xr:uid="{00000000-0005-0000-0000-00004A000000}"/>
    <cellStyle name="% 30" xfId="8930" xr:uid="{00000000-0005-0000-0000-00004B000000}"/>
    <cellStyle name="% 31" xfId="8931" xr:uid="{00000000-0005-0000-0000-00004C000000}"/>
    <cellStyle name="% 32" xfId="8932" xr:uid="{00000000-0005-0000-0000-00004D000000}"/>
    <cellStyle name="% 33" xfId="8933" xr:uid="{00000000-0005-0000-0000-00004E000000}"/>
    <cellStyle name="% 34" xfId="8934" xr:uid="{00000000-0005-0000-0000-00004F000000}"/>
    <cellStyle name="% 35" xfId="8935" xr:uid="{00000000-0005-0000-0000-000050000000}"/>
    <cellStyle name="% 36" xfId="8936" xr:uid="{00000000-0005-0000-0000-000051000000}"/>
    <cellStyle name="% 37" xfId="8937" xr:uid="{00000000-0005-0000-0000-000052000000}"/>
    <cellStyle name="% 38" xfId="8938" xr:uid="{00000000-0005-0000-0000-000053000000}"/>
    <cellStyle name="% 39" xfId="8939" xr:uid="{00000000-0005-0000-0000-000054000000}"/>
    <cellStyle name="% 4" xfId="8940" xr:uid="{00000000-0005-0000-0000-000055000000}"/>
    <cellStyle name="% 40" xfId="8941" xr:uid="{00000000-0005-0000-0000-000056000000}"/>
    <cellStyle name="% 41" xfId="8942" xr:uid="{00000000-0005-0000-0000-000057000000}"/>
    <cellStyle name="% 42" xfId="8943" xr:uid="{00000000-0005-0000-0000-000058000000}"/>
    <cellStyle name="% 43" xfId="8944" xr:uid="{00000000-0005-0000-0000-000059000000}"/>
    <cellStyle name="% 44" xfId="8945" xr:uid="{00000000-0005-0000-0000-00005A000000}"/>
    <cellStyle name="% 45" xfId="8946" xr:uid="{00000000-0005-0000-0000-00005B000000}"/>
    <cellStyle name="% 46" xfId="8947" xr:uid="{00000000-0005-0000-0000-00005C000000}"/>
    <cellStyle name="% 47" xfId="8948" xr:uid="{00000000-0005-0000-0000-00005D000000}"/>
    <cellStyle name="% 48" xfId="8949" xr:uid="{00000000-0005-0000-0000-00005E000000}"/>
    <cellStyle name="% 49" xfId="8950" xr:uid="{00000000-0005-0000-0000-00005F000000}"/>
    <cellStyle name="% 5" xfId="8951" xr:uid="{00000000-0005-0000-0000-000060000000}"/>
    <cellStyle name="% 50" xfId="8952" xr:uid="{00000000-0005-0000-0000-000061000000}"/>
    <cellStyle name="% 51" xfId="8953" xr:uid="{00000000-0005-0000-0000-000062000000}"/>
    <cellStyle name="% 52" xfId="8954" xr:uid="{00000000-0005-0000-0000-000063000000}"/>
    <cellStyle name="% 53" xfId="8955" xr:uid="{00000000-0005-0000-0000-000064000000}"/>
    <cellStyle name="% 6" xfId="8956" xr:uid="{00000000-0005-0000-0000-000065000000}"/>
    <cellStyle name="% 7" xfId="8957" xr:uid="{00000000-0005-0000-0000-000066000000}"/>
    <cellStyle name="% 8" xfId="8958" xr:uid="{00000000-0005-0000-0000-000067000000}"/>
    <cellStyle name="% 9" xfId="8959" xr:uid="{00000000-0005-0000-0000-000068000000}"/>
    <cellStyle name="%_1.3 Acc Costs NG (2011)" xfId="8960" xr:uid="{00000000-0005-0000-0000-000069000000}"/>
    <cellStyle name="%_1.3s Accounting C Costs Scots" xfId="8961" xr:uid="{00000000-0005-0000-0000-00006A000000}"/>
    <cellStyle name="%_1.8 Irregular Items" xfId="8962" xr:uid="{00000000-0005-0000-0000-00006B000000}"/>
    <cellStyle name="%_2.14 Year on Year Movt" xfId="8963" xr:uid="{00000000-0005-0000-0000-00006C000000}"/>
    <cellStyle name="%_2.14 Year on Year Movt ( (2013)" xfId="8964" xr:uid="{00000000-0005-0000-0000-00006D000000}"/>
    <cellStyle name="%_2.14 Year on Year Movt (2011)" xfId="8965" xr:uid="{00000000-0005-0000-0000-00006E000000}"/>
    <cellStyle name="%_2.14 Year on Year Movt (2012)" xfId="8966" xr:uid="{00000000-0005-0000-0000-00006F000000}"/>
    <cellStyle name="%_2.4 Exc &amp; Demin " xfId="8967" xr:uid="{00000000-0005-0000-0000-000070000000}"/>
    <cellStyle name="%_2.7s Insurance" xfId="8968" xr:uid="{00000000-0005-0000-0000-000071000000}"/>
    <cellStyle name="%_2010_NGET_TPCR4_RO_FBPQ(Opex) trace only FINAL(DPP)" xfId="8969" xr:uid="{00000000-0005-0000-0000-000072000000}"/>
    <cellStyle name="%_3.1.2 DB Pension Detail" xfId="8970" xr:uid="{00000000-0005-0000-0000-000073000000}"/>
    <cellStyle name="%_3.3 Tax" xfId="8971" xr:uid="{00000000-0005-0000-0000-000074000000}"/>
    <cellStyle name="%_3.3 Tax 2" xfId="8972" xr:uid="{00000000-0005-0000-0000-000075000000}"/>
    <cellStyle name="%_3.3 Tax 2 2" xfId="8973" xr:uid="{00000000-0005-0000-0000-000076000000}"/>
    <cellStyle name="%_3.3 Tax 3" xfId="8974" xr:uid="{00000000-0005-0000-0000-000077000000}"/>
    <cellStyle name="%_3.3 Tax_2.14 Year on Year Movt" xfId="8975" xr:uid="{00000000-0005-0000-0000-000078000000}"/>
    <cellStyle name="%_3.3 Tax_2.4 Exc &amp; Demin " xfId="8976" xr:uid="{00000000-0005-0000-0000-000079000000}"/>
    <cellStyle name="%_3.3 Tax_2.7s Insurance" xfId="8977" xr:uid="{00000000-0005-0000-0000-00007A000000}"/>
    <cellStyle name="%_3.3 Tax_3.1.2 DB Pension Detail" xfId="8978" xr:uid="{00000000-0005-0000-0000-00007B000000}"/>
    <cellStyle name="%_3.3 Tax_4.16 Asset lives" xfId="8979" xr:uid="{00000000-0005-0000-0000-00007C000000}"/>
    <cellStyle name="%_4.16 Asset lives" xfId="8980" xr:uid="{00000000-0005-0000-0000-00007D000000}"/>
    <cellStyle name="%_4.2 Activity Indicators" xfId="8981" xr:uid="{00000000-0005-0000-0000-00007E000000}"/>
    <cellStyle name="%_4.2 Activity Indicators 2" xfId="8982" xr:uid="{00000000-0005-0000-0000-00007F000000}"/>
    <cellStyle name="%_4.20 Scheme Listing NLR" xfId="8983" xr:uid="{00000000-0005-0000-0000-000080000000}"/>
    <cellStyle name="%_4.3 Transmission system performance" xfId="8984" xr:uid="{00000000-0005-0000-0000-000081000000}"/>
    <cellStyle name="%_5.15.1 Cond &amp; Risk-Entry Points" xfId="8985" xr:uid="{00000000-0005-0000-0000-000082000000}"/>
    <cellStyle name="%_5.15.2 Cond &amp; Risk-Exit Points" xfId="8986" xr:uid="{00000000-0005-0000-0000-000083000000}"/>
    <cellStyle name="%_5.15.3 Cond &amp; Risk-Comps" xfId="8987" xr:uid="{00000000-0005-0000-0000-000084000000}"/>
    <cellStyle name="%_5.15.4 Cond &amp; Risk-Pipelines" xfId="8988" xr:uid="{00000000-0005-0000-0000-000085000000}"/>
    <cellStyle name="%_5.15.5 Cond &amp; Risk-Multijunctin" xfId="8989" xr:uid="{00000000-0005-0000-0000-000086000000}"/>
    <cellStyle name="%_NGG Capex PCRRP Tables 31 Mar 2010 DraftV6 FINAL" xfId="8990" xr:uid="{00000000-0005-0000-0000-000087000000}"/>
    <cellStyle name="%_NGG Opex PCRRP Tables 31 Mar 2009" xfId="8991" xr:uid="{00000000-0005-0000-0000-000088000000}"/>
    <cellStyle name="%_NGG TPCR4 Rollover FBPQ (Capex)" xfId="8992" xr:uid="{00000000-0005-0000-0000-000089000000}"/>
    <cellStyle name="%_Sch 2.1 Eng schedule 2009-10 Final @ 270710" xfId="8993" xr:uid="{00000000-0005-0000-0000-00008A000000}"/>
    <cellStyle name="%_Table 4 28_Final" xfId="8994" xr:uid="{00000000-0005-0000-0000-00008B000000}"/>
    <cellStyle name="%_Table 4-16 - Asset Lives - 2009-10_Final" xfId="8995" xr:uid="{00000000-0005-0000-0000-00008C000000}"/>
    <cellStyle name="%_Table 4-16 - Asset Lives - 2009-10_Final (2)" xfId="8996" xr:uid="{00000000-0005-0000-0000-00008D000000}"/>
    <cellStyle name="%_TPCR4 RollOver NGG Draft Table 5.8 v2" xfId="8997" xr:uid="{00000000-0005-0000-0000-00008E000000}"/>
    <cellStyle name="%_Transmission PCRRP tables_SPTL_200809 V1" xfId="8998" xr:uid="{00000000-0005-0000-0000-00008F000000}"/>
    <cellStyle name="%_Transmission PCRRP tables_SPTL_200809 V1 2" xfId="8999" xr:uid="{00000000-0005-0000-0000-000090000000}"/>
    <cellStyle name="%_Transmission PCRRP tables_SPTL_200809 V1 3" xfId="9000" xr:uid="{00000000-0005-0000-0000-000091000000}"/>
    <cellStyle name="%_Transmission PCRRP tables_SPTL_200809 V1 4" xfId="9001" xr:uid="{00000000-0005-0000-0000-000092000000}"/>
    <cellStyle name="%_Transmission PCRRP tables_SPTL_200809 V1_3.1.2 DB Pension Detail" xfId="9002" xr:uid="{00000000-0005-0000-0000-000093000000}"/>
    <cellStyle name="%_Transmission PCRRP tables_SPTL_200809 V1_4.20 Scheme Listing NLR" xfId="9003" xr:uid="{00000000-0005-0000-0000-000094000000}"/>
    <cellStyle name="%_Transmission PCRRP tables_SPTL_200809 V1_Table 4 28_Final" xfId="9004" xr:uid="{00000000-0005-0000-0000-000095000000}"/>
    <cellStyle name="%_Transmission PCRRP tables_SPTL_200809 V1_Table 4-16 - Asset Lives - 2009-10_Final" xfId="9005" xr:uid="{00000000-0005-0000-0000-000096000000}"/>
    <cellStyle name="%_Transmission PCRRP tables_SPTL_200809 V1_Table 4-16 - Asset Lives - 2009-10_Final (2)" xfId="9006" xr:uid="{00000000-0005-0000-0000-000097000000}"/>
    <cellStyle name="%_VR NGET Opex tables" xfId="9007" xr:uid="{00000000-0005-0000-0000-000098000000}"/>
    <cellStyle name="%_VR Pensions Opex tables" xfId="9008" xr:uid="{00000000-0005-0000-0000-000099000000}"/>
    <cellStyle name="%_VR Pensions Opex tables_2010_NGET_TPCR4_RO_FBPQ(Opex) trace only FINAL(DPP)" xfId="9009" xr:uid="{00000000-0005-0000-0000-00009A000000}"/>
    <cellStyle name="]_x000d__x000a_Zoomed=1_x000d__x000a_Row=0_x000d__x000a_Column=0_x000d__x000a_Height=0_x000d__x000a_Width=0_x000d__x000a_FontName=FoxFont_x000d__x000a_FontStyle=0_x000d__x000a_FontSize=9_x000d__x000a_PrtFontName=FoxPrin" xfId="7" xr:uid="{00000000-0005-0000-0000-00009B000000}"/>
    <cellStyle name="]_x000d__x000a_Zoomed=1_x000d__x000a_Row=0_x000d__x000a_Column=0_x000d__x000a_Height=0_x000d__x000a_Width=0_x000d__x000a_FontName=FoxFont_x000d__x000a_FontStyle=0_x000d__x000a_FontSize=9_x000d__x000a_PrtFontName=FoxPrin 2" xfId="8" xr:uid="{00000000-0005-0000-0000-00009C000000}"/>
    <cellStyle name="_070323 - 5yr opex BPQ (Final)" xfId="9" xr:uid="{00000000-0005-0000-0000-00009D000000}"/>
    <cellStyle name="_070323 - 5yr opex BPQ (Final)_Copy of 08 9 DMS" xfId="10" xr:uid="{00000000-0005-0000-0000-00009E000000}"/>
    <cellStyle name="_070323 - 5yr opex BPQ (Final)_Costs Customer System Charges Sept 2009 (1)" xfId="11" xr:uid="{00000000-0005-0000-0000-00009F000000}"/>
    <cellStyle name="_070323 - 5yr opex BPQ (Final)_Sheet 3 2008-9" xfId="12" xr:uid="{00000000-0005-0000-0000-0000A0000000}"/>
    <cellStyle name="_0708 TO Non-Op Capex (detail)" xfId="9010" xr:uid="{00000000-0005-0000-0000-0000A1000000}"/>
    <cellStyle name="_0708 TO Non-Op Capex (detail)_2010_NGET_TPCR4_RO_FBPQ(Opex) trace only FINAL(DPP)" xfId="9011" xr:uid="{00000000-0005-0000-0000-0000A2000000}"/>
    <cellStyle name="_1.3 Acc Costs NG (2011)" xfId="9012" xr:uid="{00000000-0005-0000-0000-0000A3000000}"/>
    <cellStyle name="_1.8 Irregular Items" xfId="9013" xr:uid="{00000000-0005-0000-0000-0000A4000000}"/>
    <cellStyle name="_2.14 Year on Year Movt ( (2013)" xfId="9014" xr:uid="{00000000-0005-0000-0000-0000A5000000}"/>
    <cellStyle name="_2.14 Year on Year Movt (2011)" xfId="9015" xr:uid="{00000000-0005-0000-0000-0000A6000000}"/>
    <cellStyle name="_2.14 Year on Year Movt (2012)" xfId="9016" xr:uid="{00000000-0005-0000-0000-0000A7000000}"/>
    <cellStyle name="_ABC Model 2008" xfId="13" xr:uid="{00000000-0005-0000-0000-0000A8000000}"/>
    <cellStyle name="_Acc depreciation" xfId="14" xr:uid="{00000000-0005-0000-0000-0000A9000000}"/>
    <cellStyle name="_Analysis of UKD Income for Pricing 2011-12" xfId="15" xr:uid="{00000000-0005-0000-0000-0000AA000000}"/>
    <cellStyle name="_Capital Plan - IS UK" xfId="9017" xr:uid="{00000000-0005-0000-0000-0000AB000000}"/>
    <cellStyle name="_Capital Plan - IS UK_2010_NGET_TPCR4_RO_FBPQ(Opex) trace only FINAL(DPP)" xfId="9018" xr:uid="{00000000-0005-0000-0000-0000AC000000}"/>
    <cellStyle name="_Comparison to 20067 values" xfId="16" xr:uid="{00000000-0005-0000-0000-0000AD000000}"/>
    <cellStyle name="_data" xfId="17" xr:uid="{00000000-0005-0000-0000-0000AE000000}"/>
    <cellStyle name="_EoE" xfId="18" xr:uid="{00000000-0005-0000-0000-0000AF000000}"/>
    <cellStyle name="_IS" xfId="19" xr:uid="{00000000-0005-0000-0000-0000B0000000}"/>
    <cellStyle name="_Ldn" xfId="20" xr:uid="{00000000-0005-0000-0000-0000B1000000}"/>
    <cellStyle name="_Metering" xfId="9019" xr:uid="{00000000-0005-0000-0000-0000B2000000}"/>
    <cellStyle name="_Monthly Value" xfId="21" xr:uid="{00000000-0005-0000-0000-0000B3000000}"/>
    <cellStyle name="_North West" xfId="22" xr:uid="{00000000-0005-0000-0000-0000B4000000}"/>
    <cellStyle name="_NW" xfId="23" xr:uid="{00000000-0005-0000-0000-0000B5000000}"/>
    <cellStyle name="_Price Model Output" xfId="24" xr:uid="{00000000-0005-0000-0000-0000B6000000}"/>
    <cellStyle name="_Repex" xfId="25" xr:uid="{00000000-0005-0000-0000-0000B7000000}"/>
    <cellStyle name="_RRP - Charges 2007-8" xfId="26" xr:uid="{00000000-0005-0000-0000-0000B8000000}"/>
    <cellStyle name="_RRP Map - Charges 2006-7 Rec" xfId="27" xr:uid="{00000000-0005-0000-0000-0000B9000000}"/>
    <cellStyle name="_RRP Map - Charges 2007-8 Emerge" xfId="28" xr:uid="{00000000-0005-0000-0000-0000BA000000}"/>
    <cellStyle name="_Sheet 1  2006-7" xfId="29" xr:uid="{00000000-0005-0000-0000-0000BB000000}"/>
    <cellStyle name="_Sheet 1  2006-7_1" xfId="30" xr:uid="{00000000-0005-0000-0000-0000BC000000}"/>
    <cellStyle name="_Sheet 2 2007-8" xfId="31" xr:uid="{00000000-0005-0000-0000-0000BD000000}"/>
    <cellStyle name="_Sheet1" xfId="32" xr:uid="{00000000-0005-0000-0000-0000BE000000}"/>
    <cellStyle name="_Sheet2" xfId="33" xr:uid="{00000000-0005-0000-0000-0000BF000000}"/>
    <cellStyle name="_Sheet2_1" xfId="34" xr:uid="{00000000-0005-0000-0000-0000C0000000}"/>
    <cellStyle name="_Sheet3" xfId="35" xr:uid="{00000000-0005-0000-0000-0000C1000000}"/>
    <cellStyle name="_Test scoring_UKGDx_20070924_Pilot (DV)" xfId="9020" xr:uid="{00000000-0005-0000-0000-0000C2000000}"/>
    <cellStyle name="_WM" xfId="36" xr:uid="{00000000-0005-0000-0000-0000C3000000}"/>
    <cellStyle name="=C:\WINNT\SYSTEM32\COMMAND.COM" xfId="37" xr:uid="{00000000-0005-0000-0000-0000C4000000}"/>
    <cellStyle name="=C:\WINNT\SYSTEM32\COMMAND.COM 10" xfId="9021" xr:uid="{00000000-0005-0000-0000-0000C5000000}"/>
    <cellStyle name="=C:\WINNT\SYSTEM32\COMMAND.COM 2" xfId="38" xr:uid="{00000000-0005-0000-0000-0000C6000000}"/>
    <cellStyle name="=C:\WINNT\SYSTEM32\COMMAND.COM 2 2" xfId="39" xr:uid="{00000000-0005-0000-0000-0000C7000000}"/>
    <cellStyle name="=C:\WINNT\SYSTEM32\COMMAND.COM 2 2 10" xfId="9023" xr:uid="{00000000-0005-0000-0000-0000C8000000}"/>
    <cellStyle name="=C:\WINNT\SYSTEM32\COMMAND.COM 2 2 11" xfId="9024" xr:uid="{00000000-0005-0000-0000-0000C9000000}"/>
    <cellStyle name="=C:\WINNT\SYSTEM32\COMMAND.COM 2 2 12" xfId="9025" xr:uid="{00000000-0005-0000-0000-0000CA000000}"/>
    <cellStyle name="=C:\WINNT\SYSTEM32\COMMAND.COM 2 2 13" xfId="9026" xr:uid="{00000000-0005-0000-0000-0000CB000000}"/>
    <cellStyle name="=C:\WINNT\SYSTEM32\COMMAND.COM 2 2 14" xfId="9027" xr:uid="{00000000-0005-0000-0000-0000CC000000}"/>
    <cellStyle name="=C:\WINNT\SYSTEM32\COMMAND.COM 2 2 15" xfId="9028" xr:uid="{00000000-0005-0000-0000-0000CD000000}"/>
    <cellStyle name="=C:\WINNT\SYSTEM32\COMMAND.COM 2 2 16" xfId="9029" xr:uid="{00000000-0005-0000-0000-0000CE000000}"/>
    <cellStyle name="=C:\WINNT\SYSTEM32\COMMAND.COM 2 2 17" xfId="9030" xr:uid="{00000000-0005-0000-0000-0000CF000000}"/>
    <cellStyle name="=C:\WINNT\SYSTEM32\COMMAND.COM 2 2 18" xfId="9031" xr:uid="{00000000-0005-0000-0000-0000D0000000}"/>
    <cellStyle name="=C:\WINNT\SYSTEM32\COMMAND.COM 2 2 19" xfId="9032" xr:uid="{00000000-0005-0000-0000-0000D1000000}"/>
    <cellStyle name="=C:\WINNT\SYSTEM32\COMMAND.COM 2 2 2" xfId="9033" xr:uid="{00000000-0005-0000-0000-0000D2000000}"/>
    <cellStyle name="=C:\WINNT\SYSTEM32\COMMAND.COM 2 2 2 2" xfId="9034" xr:uid="{00000000-0005-0000-0000-0000D3000000}"/>
    <cellStyle name="=C:\WINNT\SYSTEM32\COMMAND.COM 2 2 20" xfId="9035" xr:uid="{00000000-0005-0000-0000-0000D4000000}"/>
    <cellStyle name="=C:\WINNT\SYSTEM32\COMMAND.COM 2 2 21" xfId="9036" xr:uid="{00000000-0005-0000-0000-0000D5000000}"/>
    <cellStyle name="=C:\WINNT\SYSTEM32\COMMAND.COM 2 2 22" xfId="9037" xr:uid="{00000000-0005-0000-0000-0000D6000000}"/>
    <cellStyle name="=C:\WINNT\SYSTEM32\COMMAND.COM 2 2 23" xfId="9038" xr:uid="{00000000-0005-0000-0000-0000D7000000}"/>
    <cellStyle name="=C:\WINNT\SYSTEM32\COMMAND.COM 2 2 24" xfId="9039" xr:uid="{00000000-0005-0000-0000-0000D8000000}"/>
    <cellStyle name="=C:\WINNT\SYSTEM32\COMMAND.COM 2 2 25" xfId="9040" xr:uid="{00000000-0005-0000-0000-0000D9000000}"/>
    <cellStyle name="=C:\WINNT\SYSTEM32\COMMAND.COM 2 2 26" xfId="9041" xr:uid="{00000000-0005-0000-0000-0000DA000000}"/>
    <cellStyle name="=C:\WINNT\SYSTEM32\COMMAND.COM 2 2 27" xfId="9042" xr:uid="{00000000-0005-0000-0000-0000DB000000}"/>
    <cellStyle name="=C:\WINNT\SYSTEM32\COMMAND.COM 2 2 28" xfId="9043" xr:uid="{00000000-0005-0000-0000-0000DC000000}"/>
    <cellStyle name="=C:\WINNT\SYSTEM32\COMMAND.COM 2 2 29" xfId="9044" xr:uid="{00000000-0005-0000-0000-0000DD000000}"/>
    <cellStyle name="=C:\WINNT\SYSTEM32\COMMAND.COM 2 2 3" xfId="9045" xr:uid="{00000000-0005-0000-0000-0000DE000000}"/>
    <cellStyle name="=C:\WINNT\SYSTEM32\COMMAND.COM 2 2 30" xfId="9046" xr:uid="{00000000-0005-0000-0000-0000DF000000}"/>
    <cellStyle name="=C:\WINNT\SYSTEM32\COMMAND.COM 2 2 31" xfId="9047" xr:uid="{00000000-0005-0000-0000-0000E0000000}"/>
    <cellStyle name="=C:\WINNT\SYSTEM32\COMMAND.COM 2 2 32" xfId="9048" xr:uid="{00000000-0005-0000-0000-0000E1000000}"/>
    <cellStyle name="=C:\WINNT\SYSTEM32\COMMAND.COM 2 2 33" xfId="9049" xr:uid="{00000000-0005-0000-0000-0000E2000000}"/>
    <cellStyle name="=C:\WINNT\SYSTEM32\COMMAND.COM 2 2 34" xfId="9050" xr:uid="{00000000-0005-0000-0000-0000E3000000}"/>
    <cellStyle name="=C:\WINNT\SYSTEM32\COMMAND.COM 2 2 35" xfId="9051" xr:uid="{00000000-0005-0000-0000-0000E4000000}"/>
    <cellStyle name="=C:\WINNT\SYSTEM32\COMMAND.COM 2 2 36" xfId="9052" xr:uid="{00000000-0005-0000-0000-0000E5000000}"/>
    <cellStyle name="=C:\WINNT\SYSTEM32\COMMAND.COM 2 2 37" xfId="9053" xr:uid="{00000000-0005-0000-0000-0000E6000000}"/>
    <cellStyle name="=C:\WINNT\SYSTEM32\COMMAND.COM 2 2 38" xfId="9054" xr:uid="{00000000-0005-0000-0000-0000E7000000}"/>
    <cellStyle name="=C:\WINNT\SYSTEM32\COMMAND.COM 2 2 39" xfId="9055" xr:uid="{00000000-0005-0000-0000-0000E8000000}"/>
    <cellStyle name="=C:\WINNT\SYSTEM32\COMMAND.COM 2 2 4" xfId="9056" xr:uid="{00000000-0005-0000-0000-0000E9000000}"/>
    <cellStyle name="=C:\WINNT\SYSTEM32\COMMAND.COM 2 2 40" xfId="9057" xr:uid="{00000000-0005-0000-0000-0000EA000000}"/>
    <cellStyle name="=C:\WINNT\SYSTEM32\COMMAND.COM 2 2 41" xfId="9058" xr:uid="{00000000-0005-0000-0000-0000EB000000}"/>
    <cellStyle name="=C:\WINNT\SYSTEM32\COMMAND.COM 2 2 42" xfId="9059" xr:uid="{00000000-0005-0000-0000-0000EC000000}"/>
    <cellStyle name="=C:\WINNT\SYSTEM32\COMMAND.COM 2 2 43" xfId="9060" xr:uid="{00000000-0005-0000-0000-0000ED000000}"/>
    <cellStyle name="=C:\WINNT\SYSTEM32\COMMAND.COM 2 2 44" xfId="9061" xr:uid="{00000000-0005-0000-0000-0000EE000000}"/>
    <cellStyle name="=C:\WINNT\SYSTEM32\COMMAND.COM 2 2 45" xfId="9062" xr:uid="{00000000-0005-0000-0000-0000EF000000}"/>
    <cellStyle name="=C:\WINNT\SYSTEM32\COMMAND.COM 2 2 46" xfId="9063" xr:uid="{00000000-0005-0000-0000-0000F0000000}"/>
    <cellStyle name="=C:\WINNT\SYSTEM32\COMMAND.COM 2 2 47" xfId="9064" xr:uid="{00000000-0005-0000-0000-0000F1000000}"/>
    <cellStyle name="=C:\WINNT\SYSTEM32\COMMAND.COM 2 2 48" xfId="9065" xr:uid="{00000000-0005-0000-0000-0000F2000000}"/>
    <cellStyle name="=C:\WINNT\SYSTEM32\COMMAND.COM 2 2 5" xfId="9066" xr:uid="{00000000-0005-0000-0000-0000F3000000}"/>
    <cellStyle name="=C:\WINNT\SYSTEM32\COMMAND.COM 2 2 6" xfId="9067" xr:uid="{00000000-0005-0000-0000-0000F4000000}"/>
    <cellStyle name="=C:\WINNT\SYSTEM32\COMMAND.COM 2 2 7" xfId="9068" xr:uid="{00000000-0005-0000-0000-0000F5000000}"/>
    <cellStyle name="=C:\WINNT\SYSTEM32\COMMAND.COM 2 2 8" xfId="9069" xr:uid="{00000000-0005-0000-0000-0000F6000000}"/>
    <cellStyle name="=C:\WINNT\SYSTEM32\COMMAND.COM 2 2 9" xfId="9070" xr:uid="{00000000-0005-0000-0000-0000F7000000}"/>
    <cellStyle name="=C:\WINNT\SYSTEM32\COMMAND.COM 2 2_1.3s Accounting C Costs Scots" xfId="9071" xr:uid="{00000000-0005-0000-0000-0000F8000000}"/>
    <cellStyle name="=C:\WINNT\SYSTEM32\COMMAND.COM 2 3" xfId="9022" xr:uid="{00000000-0005-0000-0000-0000F9000000}"/>
    <cellStyle name="=C:\WINNT\SYSTEM32\COMMAND.COM 3" xfId="40" xr:uid="{00000000-0005-0000-0000-0000FA000000}"/>
    <cellStyle name="=C:\WINNT\SYSTEM32\COMMAND.COM 3 2" xfId="9072" xr:uid="{00000000-0005-0000-0000-0000FB000000}"/>
    <cellStyle name="=C:\WINNT\SYSTEM32\COMMAND.COM 4" xfId="9073" xr:uid="{00000000-0005-0000-0000-0000FC000000}"/>
    <cellStyle name="=C:\WINNT\SYSTEM32\COMMAND.COM 4 10" xfId="9074" xr:uid="{00000000-0005-0000-0000-0000FD000000}"/>
    <cellStyle name="=C:\WINNT\SYSTEM32\COMMAND.COM 4 11" xfId="9075" xr:uid="{00000000-0005-0000-0000-0000FE000000}"/>
    <cellStyle name="=C:\WINNT\SYSTEM32\COMMAND.COM 4 12" xfId="9076" xr:uid="{00000000-0005-0000-0000-0000FF000000}"/>
    <cellStyle name="=C:\WINNT\SYSTEM32\COMMAND.COM 4 13" xfId="9077" xr:uid="{00000000-0005-0000-0000-000000010000}"/>
    <cellStyle name="=C:\WINNT\SYSTEM32\COMMAND.COM 4 14" xfId="9078" xr:uid="{00000000-0005-0000-0000-000001010000}"/>
    <cellStyle name="=C:\WINNT\SYSTEM32\COMMAND.COM 4 15" xfId="9079" xr:uid="{00000000-0005-0000-0000-000002010000}"/>
    <cellStyle name="=C:\WINNT\SYSTEM32\COMMAND.COM 4 16" xfId="9080" xr:uid="{00000000-0005-0000-0000-000003010000}"/>
    <cellStyle name="=C:\WINNT\SYSTEM32\COMMAND.COM 4 17" xfId="9081" xr:uid="{00000000-0005-0000-0000-000004010000}"/>
    <cellStyle name="=C:\WINNT\SYSTEM32\COMMAND.COM 4 18" xfId="9082" xr:uid="{00000000-0005-0000-0000-000005010000}"/>
    <cellStyle name="=C:\WINNT\SYSTEM32\COMMAND.COM 4 19" xfId="9083" xr:uid="{00000000-0005-0000-0000-000006010000}"/>
    <cellStyle name="=C:\WINNT\SYSTEM32\COMMAND.COM 4 2" xfId="9084" xr:uid="{00000000-0005-0000-0000-000007010000}"/>
    <cellStyle name="=C:\WINNT\SYSTEM32\COMMAND.COM 4 20" xfId="9085" xr:uid="{00000000-0005-0000-0000-000008010000}"/>
    <cellStyle name="=C:\WINNT\SYSTEM32\COMMAND.COM 4 21" xfId="9086" xr:uid="{00000000-0005-0000-0000-000009010000}"/>
    <cellStyle name="=C:\WINNT\SYSTEM32\COMMAND.COM 4 22" xfId="9087" xr:uid="{00000000-0005-0000-0000-00000A010000}"/>
    <cellStyle name="=C:\WINNT\SYSTEM32\COMMAND.COM 4 23" xfId="9088" xr:uid="{00000000-0005-0000-0000-00000B010000}"/>
    <cellStyle name="=C:\WINNT\SYSTEM32\COMMAND.COM 4 24" xfId="9089" xr:uid="{00000000-0005-0000-0000-00000C010000}"/>
    <cellStyle name="=C:\WINNT\SYSTEM32\COMMAND.COM 4 25" xfId="9090" xr:uid="{00000000-0005-0000-0000-00000D010000}"/>
    <cellStyle name="=C:\WINNT\SYSTEM32\COMMAND.COM 4 26" xfId="9091" xr:uid="{00000000-0005-0000-0000-00000E010000}"/>
    <cellStyle name="=C:\WINNT\SYSTEM32\COMMAND.COM 4 27" xfId="9092" xr:uid="{00000000-0005-0000-0000-00000F010000}"/>
    <cellStyle name="=C:\WINNT\SYSTEM32\COMMAND.COM 4 28" xfId="9093" xr:uid="{00000000-0005-0000-0000-000010010000}"/>
    <cellStyle name="=C:\WINNT\SYSTEM32\COMMAND.COM 4 29" xfId="9094" xr:uid="{00000000-0005-0000-0000-000011010000}"/>
    <cellStyle name="=C:\WINNT\SYSTEM32\COMMAND.COM 4 3" xfId="9095" xr:uid="{00000000-0005-0000-0000-000012010000}"/>
    <cellStyle name="=C:\WINNT\SYSTEM32\COMMAND.COM 4 30" xfId="9096" xr:uid="{00000000-0005-0000-0000-000013010000}"/>
    <cellStyle name="=C:\WINNT\SYSTEM32\COMMAND.COM 4 31" xfId="9097" xr:uid="{00000000-0005-0000-0000-000014010000}"/>
    <cellStyle name="=C:\WINNT\SYSTEM32\COMMAND.COM 4 32" xfId="9098" xr:uid="{00000000-0005-0000-0000-000015010000}"/>
    <cellStyle name="=C:\WINNT\SYSTEM32\COMMAND.COM 4 33" xfId="9099" xr:uid="{00000000-0005-0000-0000-000016010000}"/>
    <cellStyle name="=C:\WINNT\SYSTEM32\COMMAND.COM 4 34" xfId="9100" xr:uid="{00000000-0005-0000-0000-000017010000}"/>
    <cellStyle name="=C:\WINNT\SYSTEM32\COMMAND.COM 4 35" xfId="9101" xr:uid="{00000000-0005-0000-0000-000018010000}"/>
    <cellStyle name="=C:\WINNT\SYSTEM32\COMMAND.COM 4 36" xfId="9102" xr:uid="{00000000-0005-0000-0000-000019010000}"/>
    <cellStyle name="=C:\WINNT\SYSTEM32\COMMAND.COM 4 37" xfId="9103" xr:uid="{00000000-0005-0000-0000-00001A010000}"/>
    <cellStyle name="=C:\WINNT\SYSTEM32\COMMAND.COM 4 38" xfId="9104" xr:uid="{00000000-0005-0000-0000-00001B010000}"/>
    <cellStyle name="=C:\WINNT\SYSTEM32\COMMAND.COM 4 39" xfId="9105" xr:uid="{00000000-0005-0000-0000-00001C010000}"/>
    <cellStyle name="=C:\WINNT\SYSTEM32\COMMAND.COM 4 4" xfId="9106" xr:uid="{00000000-0005-0000-0000-00001D010000}"/>
    <cellStyle name="=C:\WINNT\SYSTEM32\COMMAND.COM 4 40" xfId="9107" xr:uid="{00000000-0005-0000-0000-00001E010000}"/>
    <cellStyle name="=C:\WINNT\SYSTEM32\COMMAND.COM 4 41" xfId="9108" xr:uid="{00000000-0005-0000-0000-00001F010000}"/>
    <cellStyle name="=C:\WINNT\SYSTEM32\COMMAND.COM 4 42" xfId="9109" xr:uid="{00000000-0005-0000-0000-000020010000}"/>
    <cellStyle name="=C:\WINNT\SYSTEM32\COMMAND.COM 4 43" xfId="9110" xr:uid="{00000000-0005-0000-0000-000021010000}"/>
    <cellStyle name="=C:\WINNT\SYSTEM32\COMMAND.COM 4 44" xfId="9111" xr:uid="{00000000-0005-0000-0000-000022010000}"/>
    <cellStyle name="=C:\WINNT\SYSTEM32\COMMAND.COM 4 45" xfId="9112" xr:uid="{00000000-0005-0000-0000-000023010000}"/>
    <cellStyle name="=C:\WINNT\SYSTEM32\COMMAND.COM 4 46" xfId="9113" xr:uid="{00000000-0005-0000-0000-000024010000}"/>
    <cellStyle name="=C:\WINNT\SYSTEM32\COMMAND.COM 4 47" xfId="9114" xr:uid="{00000000-0005-0000-0000-000025010000}"/>
    <cellStyle name="=C:\WINNT\SYSTEM32\COMMAND.COM 4 5" xfId="9115" xr:uid="{00000000-0005-0000-0000-000026010000}"/>
    <cellStyle name="=C:\WINNT\SYSTEM32\COMMAND.COM 4 6" xfId="9116" xr:uid="{00000000-0005-0000-0000-000027010000}"/>
    <cellStyle name="=C:\WINNT\SYSTEM32\COMMAND.COM 4 7" xfId="9117" xr:uid="{00000000-0005-0000-0000-000028010000}"/>
    <cellStyle name="=C:\WINNT\SYSTEM32\COMMAND.COM 4 8" xfId="9118" xr:uid="{00000000-0005-0000-0000-000029010000}"/>
    <cellStyle name="=C:\WINNT\SYSTEM32\COMMAND.COM 4 9" xfId="9119" xr:uid="{00000000-0005-0000-0000-00002A010000}"/>
    <cellStyle name="=C:\WINNT\SYSTEM32\COMMAND.COM 4_1.3s Accounting C Costs Scots" xfId="9120" xr:uid="{00000000-0005-0000-0000-00002B010000}"/>
    <cellStyle name="=C:\WINNT\SYSTEM32\COMMAND.COM 5" xfId="9121" xr:uid="{00000000-0005-0000-0000-00002C010000}"/>
    <cellStyle name="=C:\WINNT\SYSTEM32\COMMAND.COM 6" xfId="9122" xr:uid="{00000000-0005-0000-0000-00002D010000}"/>
    <cellStyle name="=C:\WINNT\SYSTEM32\COMMAND.COM 7" xfId="9123" xr:uid="{00000000-0005-0000-0000-00002E010000}"/>
    <cellStyle name="=C:\WINNT\SYSTEM32\COMMAND.COM 8" xfId="9124" xr:uid="{00000000-0005-0000-0000-00002F010000}"/>
    <cellStyle name="=C:\WINNT\SYSTEM32\COMMAND.COM 9" xfId="9125" xr:uid="{00000000-0005-0000-0000-000030010000}"/>
    <cellStyle name="=C:\WINNT\SYSTEM32\COMMAND.COM_2010_NGET_TPCR4_RO_FBPQ(Opex) trace only FINAL(DPP)" xfId="9126" xr:uid="{00000000-0005-0000-0000-000031010000}"/>
    <cellStyle name="=C:\WINNT35\SYSTEM32\COMMAND.COM" xfId="9127" xr:uid="{00000000-0005-0000-0000-000032010000}"/>
    <cellStyle name="=C:\WINNT35\SYSTEM32\COMMAND.COM 10" xfId="9128" xr:uid="{00000000-0005-0000-0000-000033010000}"/>
    <cellStyle name="=C:\WINNT35\SYSTEM32\COMMAND.COM 11" xfId="9129" xr:uid="{00000000-0005-0000-0000-000034010000}"/>
    <cellStyle name="=C:\WINNT35\SYSTEM32\COMMAND.COM 12" xfId="9130" xr:uid="{00000000-0005-0000-0000-000035010000}"/>
    <cellStyle name="=C:\WINNT35\SYSTEM32\COMMAND.COM 13" xfId="9131" xr:uid="{00000000-0005-0000-0000-000036010000}"/>
    <cellStyle name="=C:\WINNT35\SYSTEM32\COMMAND.COM 14" xfId="9132" xr:uid="{00000000-0005-0000-0000-000037010000}"/>
    <cellStyle name="=C:\WINNT35\SYSTEM32\COMMAND.COM 15" xfId="9133" xr:uid="{00000000-0005-0000-0000-000038010000}"/>
    <cellStyle name="=C:\WINNT35\SYSTEM32\COMMAND.COM 16" xfId="9134" xr:uid="{00000000-0005-0000-0000-000039010000}"/>
    <cellStyle name="=C:\WINNT35\SYSTEM32\COMMAND.COM 17" xfId="9135" xr:uid="{00000000-0005-0000-0000-00003A010000}"/>
    <cellStyle name="=C:\WINNT35\SYSTEM32\COMMAND.COM 18" xfId="9136" xr:uid="{00000000-0005-0000-0000-00003B010000}"/>
    <cellStyle name="=C:\WINNT35\SYSTEM32\COMMAND.COM 19" xfId="9137" xr:uid="{00000000-0005-0000-0000-00003C010000}"/>
    <cellStyle name="=C:\WINNT35\SYSTEM32\COMMAND.COM 2" xfId="9138" xr:uid="{00000000-0005-0000-0000-00003D010000}"/>
    <cellStyle name="=C:\WINNT35\SYSTEM32\COMMAND.COM 20" xfId="9139" xr:uid="{00000000-0005-0000-0000-00003E010000}"/>
    <cellStyle name="=C:\WINNT35\SYSTEM32\COMMAND.COM 21" xfId="9140" xr:uid="{00000000-0005-0000-0000-00003F010000}"/>
    <cellStyle name="=C:\WINNT35\SYSTEM32\COMMAND.COM 22" xfId="9141" xr:uid="{00000000-0005-0000-0000-000040010000}"/>
    <cellStyle name="=C:\WINNT35\SYSTEM32\COMMAND.COM 23" xfId="9142" xr:uid="{00000000-0005-0000-0000-000041010000}"/>
    <cellStyle name="=C:\WINNT35\SYSTEM32\COMMAND.COM 24" xfId="9143" xr:uid="{00000000-0005-0000-0000-000042010000}"/>
    <cellStyle name="=C:\WINNT35\SYSTEM32\COMMAND.COM 25" xfId="9144" xr:uid="{00000000-0005-0000-0000-000043010000}"/>
    <cellStyle name="=C:\WINNT35\SYSTEM32\COMMAND.COM 26" xfId="9145" xr:uid="{00000000-0005-0000-0000-000044010000}"/>
    <cellStyle name="=C:\WINNT35\SYSTEM32\COMMAND.COM 27" xfId="9146" xr:uid="{00000000-0005-0000-0000-000045010000}"/>
    <cellStyle name="=C:\WINNT35\SYSTEM32\COMMAND.COM 28" xfId="9147" xr:uid="{00000000-0005-0000-0000-000046010000}"/>
    <cellStyle name="=C:\WINNT35\SYSTEM32\COMMAND.COM 29" xfId="9148" xr:uid="{00000000-0005-0000-0000-000047010000}"/>
    <cellStyle name="=C:\WINNT35\SYSTEM32\COMMAND.COM 3" xfId="9149" xr:uid="{00000000-0005-0000-0000-000048010000}"/>
    <cellStyle name="=C:\WINNT35\SYSTEM32\COMMAND.COM 30" xfId="9150" xr:uid="{00000000-0005-0000-0000-000049010000}"/>
    <cellStyle name="=C:\WINNT35\SYSTEM32\COMMAND.COM 31" xfId="9151" xr:uid="{00000000-0005-0000-0000-00004A010000}"/>
    <cellStyle name="=C:\WINNT35\SYSTEM32\COMMAND.COM 32" xfId="9152" xr:uid="{00000000-0005-0000-0000-00004B010000}"/>
    <cellStyle name="=C:\WINNT35\SYSTEM32\COMMAND.COM 33" xfId="9153" xr:uid="{00000000-0005-0000-0000-00004C010000}"/>
    <cellStyle name="=C:\WINNT35\SYSTEM32\COMMAND.COM 34" xfId="9154" xr:uid="{00000000-0005-0000-0000-00004D010000}"/>
    <cellStyle name="=C:\WINNT35\SYSTEM32\COMMAND.COM 35" xfId="9155" xr:uid="{00000000-0005-0000-0000-00004E010000}"/>
    <cellStyle name="=C:\WINNT35\SYSTEM32\COMMAND.COM 36" xfId="9156" xr:uid="{00000000-0005-0000-0000-00004F010000}"/>
    <cellStyle name="=C:\WINNT35\SYSTEM32\COMMAND.COM 37" xfId="9157" xr:uid="{00000000-0005-0000-0000-000050010000}"/>
    <cellStyle name="=C:\WINNT35\SYSTEM32\COMMAND.COM 38" xfId="9158" xr:uid="{00000000-0005-0000-0000-000051010000}"/>
    <cellStyle name="=C:\WINNT35\SYSTEM32\COMMAND.COM 39" xfId="9159" xr:uid="{00000000-0005-0000-0000-000052010000}"/>
    <cellStyle name="=C:\WINNT35\SYSTEM32\COMMAND.COM 4" xfId="9160" xr:uid="{00000000-0005-0000-0000-000053010000}"/>
    <cellStyle name="=C:\WINNT35\SYSTEM32\COMMAND.COM 40" xfId="9161" xr:uid="{00000000-0005-0000-0000-000054010000}"/>
    <cellStyle name="=C:\WINNT35\SYSTEM32\COMMAND.COM 41" xfId="9162" xr:uid="{00000000-0005-0000-0000-000055010000}"/>
    <cellStyle name="=C:\WINNT35\SYSTEM32\COMMAND.COM 42" xfId="9163" xr:uid="{00000000-0005-0000-0000-000056010000}"/>
    <cellStyle name="=C:\WINNT35\SYSTEM32\COMMAND.COM 43" xfId="9164" xr:uid="{00000000-0005-0000-0000-000057010000}"/>
    <cellStyle name="=C:\WINNT35\SYSTEM32\COMMAND.COM 44" xfId="9165" xr:uid="{00000000-0005-0000-0000-000058010000}"/>
    <cellStyle name="=C:\WINNT35\SYSTEM32\COMMAND.COM 45" xfId="9166" xr:uid="{00000000-0005-0000-0000-000059010000}"/>
    <cellStyle name="=C:\WINNT35\SYSTEM32\COMMAND.COM 46" xfId="9167" xr:uid="{00000000-0005-0000-0000-00005A010000}"/>
    <cellStyle name="=C:\WINNT35\SYSTEM32\COMMAND.COM 47" xfId="9168" xr:uid="{00000000-0005-0000-0000-00005B010000}"/>
    <cellStyle name="=C:\WINNT35\SYSTEM32\COMMAND.COM 5" xfId="9169" xr:uid="{00000000-0005-0000-0000-00005C010000}"/>
    <cellStyle name="=C:\WINNT35\SYSTEM32\COMMAND.COM 6" xfId="9170" xr:uid="{00000000-0005-0000-0000-00005D010000}"/>
    <cellStyle name="=C:\WINNT35\SYSTEM32\COMMAND.COM 7" xfId="9171" xr:uid="{00000000-0005-0000-0000-00005E010000}"/>
    <cellStyle name="=C:\WINNT35\SYSTEM32\COMMAND.COM 8" xfId="9172" xr:uid="{00000000-0005-0000-0000-00005F010000}"/>
    <cellStyle name="=C:\WINNT35\SYSTEM32\COMMAND.COM 9" xfId="9173" xr:uid="{00000000-0005-0000-0000-000060010000}"/>
    <cellStyle name="=C:\WINNT35\SYSTEM32\COMMAND.COM_1.3s Accounting C Costs Scots" xfId="9174" xr:uid="{00000000-0005-0000-0000-000061010000}"/>
    <cellStyle name="20% - Accent1" xfId="8622" builtinId="30" customBuiltin="1"/>
    <cellStyle name="20% - Accent1 10" xfId="41" xr:uid="{00000000-0005-0000-0000-000063010000}"/>
    <cellStyle name="20% - Accent1 10 2" xfId="42" xr:uid="{00000000-0005-0000-0000-000064010000}"/>
    <cellStyle name="20% - Accent1 10 2 2" xfId="43" xr:uid="{00000000-0005-0000-0000-000065010000}"/>
    <cellStyle name="20% - Accent1 10 2 2 2" xfId="9175" xr:uid="{00000000-0005-0000-0000-000066010000}"/>
    <cellStyle name="20% - Accent1 10 2 3" xfId="9176" xr:uid="{00000000-0005-0000-0000-000067010000}"/>
    <cellStyle name="20% - Accent1 10 2 3 2" xfId="9177" xr:uid="{00000000-0005-0000-0000-000068010000}"/>
    <cellStyle name="20% - Accent1 10 2 4" xfId="9178" xr:uid="{00000000-0005-0000-0000-000069010000}"/>
    <cellStyle name="20% - Accent1 10 3" xfId="44" xr:uid="{00000000-0005-0000-0000-00006A010000}"/>
    <cellStyle name="20% - Accent1 10 3 2" xfId="9179" xr:uid="{00000000-0005-0000-0000-00006B010000}"/>
    <cellStyle name="20% - Accent1 10 3 2 2" xfId="9180" xr:uid="{00000000-0005-0000-0000-00006C010000}"/>
    <cellStyle name="20% - Accent1 10 3 3" xfId="9181" xr:uid="{00000000-0005-0000-0000-00006D010000}"/>
    <cellStyle name="20% - Accent1 10 3 3 2" xfId="9182" xr:uid="{00000000-0005-0000-0000-00006E010000}"/>
    <cellStyle name="20% - Accent1 10 3 4" xfId="9183" xr:uid="{00000000-0005-0000-0000-00006F010000}"/>
    <cellStyle name="20% - Accent1 10 4" xfId="9184" xr:uid="{00000000-0005-0000-0000-000070010000}"/>
    <cellStyle name="20% - Accent1 10 4 2" xfId="9185" xr:uid="{00000000-0005-0000-0000-000071010000}"/>
    <cellStyle name="20% - Accent1 10 5" xfId="9186" xr:uid="{00000000-0005-0000-0000-000072010000}"/>
    <cellStyle name="20% - Accent1 10 5 2" xfId="9187" xr:uid="{00000000-0005-0000-0000-000073010000}"/>
    <cellStyle name="20% - Accent1 10 6" xfId="9188" xr:uid="{00000000-0005-0000-0000-000074010000}"/>
    <cellStyle name="20% - Accent1 11" xfId="45" xr:uid="{00000000-0005-0000-0000-000075010000}"/>
    <cellStyle name="20% - Accent1 11 2" xfId="9189" xr:uid="{00000000-0005-0000-0000-000076010000}"/>
    <cellStyle name="20% - Accent1 12" xfId="46" xr:uid="{00000000-0005-0000-0000-000077010000}"/>
    <cellStyle name="20% - Accent1 12 2" xfId="9191" xr:uid="{00000000-0005-0000-0000-000078010000}"/>
    <cellStyle name="20% - Accent1 12 2 2" xfId="9192" xr:uid="{00000000-0005-0000-0000-000079010000}"/>
    <cellStyle name="20% - Accent1 12 3" xfId="9193" xr:uid="{00000000-0005-0000-0000-00007A010000}"/>
    <cellStyle name="20% - Accent1 12 3 2" xfId="9194" xr:uid="{00000000-0005-0000-0000-00007B010000}"/>
    <cellStyle name="20% - Accent1 12 4" xfId="9195" xr:uid="{00000000-0005-0000-0000-00007C010000}"/>
    <cellStyle name="20% - Accent1 12 5" xfId="9190" xr:uid="{00000000-0005-0000-0000-00007D010000}"/>
    <cellStyle name="20% - Accent1 13" xfId="47" xr:uid="{00000000-0005-0000-0000-00007E010000}"/>
    <cellStyle name="20% - Accent1 13 2" xfId="9197" xr:uid="{00000000-0005-0000-0000-00007F010000}"/>
    <cellStyle name="20% - Accent1 13 3" xfId="9196" xr:uid="{00000000-0005-0000-0000-000080010000}"/>
    <cellStyle name="20% - Accent1 14" xfId="48" xr:uid="{00000000-0005-0000-0000-000081010000}"/>
    <cellStyle name="20% - Accent1 14 2" xfId="9198" xr:uid="{00000000-0005-0000-0000-000082010000}"/>
    <cellStyle name="20% - Accent1 15" xfId="9199" xr:uid="{00000000-0005-0000-0000-000083010000}"/>
    <cellStyle name="20% - Accent1 2" xfId="49" xr:uid="{00000000-0005-0000-0000-000084010000}"/>
    <cellStyle name="20% - Accent1 2 2" xfId="50" xr:uid="{00000000-0005-0000-0000-000085010000}"/>
    <cellStyle name="20% - Accent1 2 2 2" xfId="51" xr:uid="{00000000-0005-0000-0000-000086010000}"/>
    <cellStyle name="20% - Accent1 2 2 2 2" xfId="52" xr:uid="{00000000-0005-0000-0000-000087010000}"/>
    <cellStyle name="20% - Accent1 2 2 3" xfId="53" xr:uid="{00000000-0005-0000-0000-000088010000}"/>
    <cellStyle name="20% - Accent1 2 2 4" xfId="9200" xr:uid="{00000000-0005-0000-0000-000089010000}"/>
    <cellStyle name="20% - Accent1 2 3" xfId="54" xr:uid="{00000000-0005-0000-0000-00008A010000}"/>
    <cellStyle name="20% - Accent1 2 3 2" xfId="55" xr:uid="{00000000-0005-0000-0000-00008B010000}"/>
    <cellStyle name="20% - Accent1 2 3 2 2" xfId="56" xr:uid="{00000000-0005-0000-0000-00008C010000}"/>
    <cellStyle name="20% - Accent1 2 3 2 2 2" xfId="9201" xr:uid="{00000000-0005-0000-0000-00008D010000}"/>
    <cellStyle name="20% - Accent1 2 3 2 3" xfId="9202" xr:uid="{00000000-0005-0000-0000-00008E010000}"/>
    <cellStyle name="20% - Accent1 2 3 2 3 2" xfId="9203" xr:uid="{00000000-0005-0000-0000-00008F010000}"/>
    <cellStyle name="20% - Accent1 2 3 2 4" xfId="9204" xr:uid="{00000000-0005-0000-0000-000090010000}"/>
    <cellStyle name="20% - Accent1 2 3 3" xfId="57" xr:uid="{00000000-0005-0000-0000-000091010000}"/>
    <cellStyle name="20% - Accent1 2 3 3 2" xfId="9205" xr:uid="{00000000-0005-0000-0000-000092010000}"/>
    <cellStyle name="20% - Accent1 2 3 4" xfId="9206" xr:uid="{00000000-0005-0000-0000-000093010000}"/>
    <cellStyle name="20% - Accent1 2 3 4 2" xfId="9207" xr:uid="{00000000-0005-0000-0000-000094010000}"/>
    <cellStyle name="20% - Accent1 2 3 5" xfId="9208" xr:uid="{00000000-0005-0000-0000-000095010000}"/>
    <cellStyle name="20% - Accent1 2 4" xfId="58" xr:uid="{00000000-0005-0000-0000-000096010000}"/>
    <cellStyle name="20% - Accent1 2 4 2" xfId="59" xr:uid="{00000000-0005-0000-0000-000097010000}"/>
    <cellStyle name="20% - Accent1 2 4 2 2" xfId="60" xr:uid="{00000000-0005-0000-0000-000098010000}"/>
    <cellStyle name="20% - Accent1 2 4 3" xfId="61" xr:uid="{00000000-0005-0000-0000-000099010000}"/>
    <cellStyle name="20% - Accent1 2 4 3 2" xfId="9209" xr:uid="{00000000-0005-0000-0000-00009A010000}"/>
    <cellStyle name="20% - Accent1 2 4 4" xfId="9210" xr:uid="{00000000-0005-0000-0000-00009B010000}"/>
    <cellStyle name="20% - Accent1 2 5" xfId="62" xr:uid="{00000000-0005-0000-0000-00009C010000}"/>
    <cellStyle name="20% - Accent1 2 5 2" xfId="63" xr:uid="{00000000-0005-0000-0000-00009D010000}"/>
    <cellStyle name="20% - Accent1 2 5 2 2" xfId="9211" xr:uid="{00000000-0005-0000-0000-00009E010000}"/>
    <cellStyle name="20% - Accent1 2 5 3" xfId="9212" xr:uid="{00000000-0005-0000-0000-00009F010000}"/>
    <cellStyle name="20% - Accent1 2 5 3 2" xfId="9213" xr:uid="{00000000-0005-0000-0000-0000A0010000}"/>
    <cellStyle name="20% - Accent1 2 5 4" xfId="9214" xr:uid="{00000000-0005-0000-0000-0000A1010000}"/>
    <cellStyle name="20% - Accent1 2 6" xfId="64" xr:uid="{00000000-0005-0000-0000-0000A2010000}"/>
    <cellStyle name="20% - Accent1 2 6 2" xfId="9215" xr:uid="{00000000-0005-0000-0000-0000A3010000}"/>
    <cellStyle name="20% - Accent1 2 6 2 2" xfId="9216" xr:uid="{00000000-0005-0000-0000-0000A4010000}"/>
    <cellStyle name="20% - Accent1 2 6 3" xfId="9217" xr:uid="{00000000-0005-0000-0000-0000A5010000}"/>
    <cellStyle name="20% - Accent1 2 7" xfId="8646" xr:uid="{00000000-0005-0000-0000-0000A6010000}"/>
    <cellStyle name="20% - Accent1 2 8" xfId="9218" xr:uid="{00000000-0005-0000-0000-0000A7010000}"/>
    <cellStyle name="20% - Accent1 3" xfId="65" xr:uid="{00000000-0005-0000-0000-0000A8010000}"/>
    <cellStyle name="20% - Accent1 3 2" xfId="66" xr:uid="{00000000-0005-0000-0000-0000A9010000}"/>
    <cellStyle name="20% - Accent1 3 2 2" xfId="67" xr:uid="{00000000-0005-0000-0000-0000AA010000}"/>
    <cellStyle name="20% - Accent1 3 2 2 2" xfId="68" xr:uid="{00000000-0005-0000-0000-0000AB010000}"/>
    <cellStyle name="20% - Accent1 3 2 2 2 2" xfId="9219" xr:uid="{00000000-0005-0000-0000-0000AC010000}"/>
    <cellStyle name="20% - Accent1 3 2 2 3" xfId="9220" xr:uid="{00000000-0005-0000-0000-0000AD010000}"/>
    <cellStyle name="20% - Accent1 3 2 2 3 2" xfId="9221" xr:uid="{00000000-0005-0000-0000-0000AE010000}"/>
    <cellStyle name="20% - Accent1 3 2 2 4" xfId="9222" xr:uid="{00000000-0005-0000-0000-0000AF010000}"/>
    <cellStyle name="20% - Accent1 3 2 3" xfId="69" xr:uid="{00000000-0005-0000-0000-0000B0010000}"/>
    <cellStyle name="20% - Accent1 3 2 3 2" xfId="9223" xr:uid="{00000000-0005-0000-0000-0000B1010000}"/>
    <cellStyle name="20% - Accent1 3 2 4" xfId="9224" xr:uid="{00000000-0005-0000-0000-0000B2010000}"/>
    <cellStyle name="20% - Accent1 3 2 4 2" xfId="9225" xr:uid="{00000000-0005-0000-0000-0000B3010000}"/>
    <cellStyle name="20% - Accent1 3 2 5" xfId="9226" xr:uid="{00000000-0005-0000-0000-0000B4010000}"/>
    <cellStyle name="20% - Accent1 3 3" xfId="70" xr:uid="{00000000-0005-0000-0000-0000B5010000}"/>
    <cellStyle name="20% - Accent1 3 3 2" xfId="71" xr:uid="{00000000-0005-0000-0000-0000B6010000}"/>
    <cellStyle name="20% - Accent1 3 3 2 2" xfId="9227" xr:uid="{00000000-0005-0000-0000-0000B7010000}"/>
    <cellStyle name="20% - Accent1 3 3 3" xfId="9228" xr:uid="{00000000-0005-0000-0000-0000B8010000}"/>
    <cellStyle name="20% - Accent1 3 3 3 2" xfId="9229" xr:uid="{00000000-0005-0000-0000-0000B9010000}"/>
    <cellStyle name="20% - Accent1 3 3 4" xfId="9230" xr:uid="{00000000-0005-0000-0000-0000BA010000}"/>
    <cellStyle name="20% - Accent1 3 4" xfId="72" xr:uid="{00000000-0005-0000-0000-0000BB010000}"/>
    <cellStyle name="20% - Accent1 3 4 2" xfId="9231" xr:uid="{00000000-0005-0000-0000-0000BC010000}"/>
    <cellStyle name="20% - Accent1 3 4 2 2" xfId="9232" xr:uid="{00000000-0005-0000-0000-0000BD010000}"/>
    <cellStyle name="20% - Accent1 3 4 3" xfId="9233" xr:uid="{00000000-0005-0000-0000-0000BE010000}"/>
    <cellStyle name="20% - Accent1 3 4 3 2" xfId="9234" xr:uid="{00000000-0005-0000-0000-0000BF010000}"/>
    <cellStyle name="20% - Accent1 3 4 4" xfId="9235" xr:uid="{00000000-0005-0000-0000-0000C0010000}"/>
    <cellStyle name="20% - Accent1 3 5" xfId="9236" xr:uid="{00000000-0005-0000-0000-0000C1010000}"/>
    <cellStyle name="20% - Accent1 3 5 2" xfId="9237" xr:uid="{00000000-0005-0000-0000-0000C2010000}"/>
    <cellStyle name="20% - Accent1 3 5 2 2" xfId="9238" xr:uid="{00000000-0005-0000-0000-0000C3010000}"/>
    <cellStyle name="20% - Accent1 3 5 3" xfId="9239" xr:uid="{00000000-0005-0000-0000-0000C4010000}"/>
    <cellStyle name="20% - Accent1 3 6" xfId="9240" xr:uid="{00000000-0005-0000-0000-0000C5010000}"/>
    <cellStyle name="20% - Accent1 3 7" xfId="9241" xr:uid="{00000000-0005-0000-0000-0000C6010000}"/>
    <cellStyle name="20% - Accent1 4" xfId="73" xr:uid="{00000000-0005-0000-0000-0000C7010000}"/>
    <cellStyle name="20% - Accent1 4 2" xfId="74" xr:uid="{00000000-0005-0000-0000-0000C8010000}"/>
    <cellStyle name="20% - Accent1 4 2 2" xfId="75" xr:uid="{00000000-0005-0000-0000-0000C9010000}"/>
    <cellStyle name="20% - Accent1 4 2 2 2" xfId="76" xr:uid="{00000000-0005-0000-0000-0000CA010000}"/>
    <cellStyle name="20% - Accent1 4 2 2 2 2" xfId="9242" xr:uid="{00000000-0005-0000-0000-0000CB010000}"/>
    <cellStyle name="20% - Accent1 4 2 2 3" xfId="9243" xr:uid="{00000000-0005-0000-0000-0000CC010000}"/>
    <cellStyle name="20% - Accent1 4 2 2 3 2" xfId="9244" xr:uid="{00000000-0005-0000-0000-0000CD010000}"/>
    <cellStyle name="20% - Accent1 4 2 2 4" xfId="9245" xr:uid="{00000000-0005-0000-0000-0000CE010000}"/>
    <cellStyle name="20% - Accent1 4 2 3" xfId="77" xr:uid="{00000000-0005-0000-0000-0000CF010000}"/>
    <cellStyle name="20% - Accent1 4 2 3 2" xfId="9246" xr:uid="{00000000-0005-0000-0000-0000D0010000}"/>
    <cellStyle name="20% - Accent1 4 2 4" xfId="9247" xr:uid="{00000000-0005-0000-0000-0000D1010000}"/>
    <cellStyle name="20% - Accent1 4 2 4 2" xfId="9248" xr:uid="{00000000-0005-0000-0000-0000D2010000}"/>
    <cellStyle name="20% - Accent1 4 2 5" xfId="9249" xr:uid="{00000000-0005-0000-0000-0000D3010000}"/>
    <cellStyle name="20% - Accent1 4 3" xfId="9250" xr:uid="{00000000-0005-0000-0000-0000D4010000}"/>
    <cellStyle name="20% - Accent1 4 3 2" xfId="9251" xr:uid="{00000000-0005-0000-0000-0000D5010000}"/>
    <cellStyle name="20% - Accent1 4 3 2 2" xfId="9252" xr:uid="{00000000-0005-0000-0000-0000D6010000}"/>
    <cellStyle name="20% - Accent1 4 3 3" xfId="9253" xr:uid="{00000000-0005-0000-0000-0000D7010000}"/>
    <cellStyle name="20% - Accent1 4 3 3 2" xfId="9254" xr:uid="{00000000-0005-0000-0000-0000D8010000}"/>
    <cellStyle name="20% - Accent1 4 3 4" xfId="9255" xr:uid="{00000000-0005-0000-0000-0000D9010000}"/>
    <cellStyle name="20% - Accent1 4 4" xfId="9256" xr:uid="{00000000-0005-0000-0000-0000DA010000}"/>
    <cellStyle name="20% - Accent1 4 4 2" xfId="9257" xr:uid="{00000000-0005-0000-0000-0000DB010000}"/>
    <cellStyle name="20% - Accent1 4 4 2 2" xfId="9258" xr:uid="{00000000-0005-0000-0000-0000DC010000}"/>
    <cellStyle name="20% - Accent1 4 4 3" xfId="9259" xr:uid="{00000000-0005-0000-0000-0000DD010000}"/>
    <cellStyle name="20% - Accent1 4 4 3 2" xfId="9260" xr:uid="{00000000-0005-0000-0000-0000DE010000}"/>
    <cellStyle name="20% - Accent1 4 4 4" xfId="9261" xr:uid="{00000000-0005-0000-0000-0000DF010000}"/>
    <cellStyle name="20% - Accent1 4 5" xfId="9262" xr:uid="{00000000-0005-0000-0000-0000E0010000}"/>
    <cellStyle name="20% - Accent1 4 5 2" xfId="9263" xr:uid="{00000000-0005-0000-0000-0000E1010000}"/>
    <cellStyle name="20% - Accent1 4 6" xfId="9264" xr:uid="{00000000-0005-0000-0000-0000E2010000}"/>
    <cellStyle name="20% - Accent1 4 6 2" xfId="9265" xr:uid="{00000000-0005-0000-0000-0000E3010000}"/>
    <cellStyle name="20% - Accent1 4 7" xfId="9266" xr:uid="{00000000-0005-0000-0000-0000E4010000}"/>
    <cellStyle name="20% - Accent1 5" xfId="78" xr:uid="{00000000-0005-0000-0000-0000E5010000}"/>
    <cellStyle name="20% - Accent1 5 2" xfId="79" xr:uid="{00000000-0005-0000-0000-0000E6010000}"/>
    <cellStyle name="20% - Accent1 5 2 2" xfId="80" xr:uid="{00000000-0005-0000-0000-0000E7010000}"/>
    <cellStyle name="20% - Accent1 5 2 2 2" xfId="81" xr:uid="{00000000-0005-0000-0000-0000E8010000}"/>
    <cellStyle name="20% - Accent1 5 2 2 2 2" xfId="9267" xr:uid="{00000000-0005-0000-0000-0000E9010000}"/>
    <cellStyle name="20% - Accent1 5 2 2 3" xfId="9268" xr:uid="{00000000-0005-0000-0000-0000EA010000}"/>
    <cellStyle name="20% - Accent1 5 2 2 3 2" xfId="9269" xr:uid="{00000000-0005-0000-0000-0000EB010000}"/>
    <cellStyle name="20% - Accent1 5 2 2 4" xfId="9270" xr:uid="{00000000-0005-0000-0000-0000EC010000}"/>
    <cellStyle name="20% - Accent1 5 2 3" xfId="82" xr:uid="{00000000-0005-0000-0000-0000ED010000}"/>
    <cellStyle name="20% - Accent1 5 2 3 2" xfId="9271" xr:uid="{00000000-0005-0000-0000-0000EE010000}"/>
    <cellStyle name="20% - Accent1 5 2 4" xfId="9272" xr:uid="{00000000-0005-0000-0000-0000EF010000}"/>
    <cellStyle name="20% - Accent1 5 2 4 2" xfId="9273" xr:uid="{00000000-0005-0000-0000-0000F0010000}"/>
    <cellStyle name="20% - Accent1 5 2 5" xfId="9274" xr:uid="{00000000-0005-0000-0000-0000F1010000}"/>
    <cellStyle name="20% - Accent1 5 3" xfId="83" xr:uid="{00000000-0005-0000-0000-0000F2010000}"/>
    <cellStyle name="20% - Accent1 5 3 2" xfId="84" xr:uid="{00000000-0005-0000-0000-0000F3010000}"/>
    <cellStyle name="20% - Accent1 5 3 2 2" xfId="9275" xr:uid="{00000000-0005-0000-0000-0000F4010000}"/>
    <cellStyle name="20% - Accent1 5 3 3" xfId="9276" xr:uid="{00000000-0005-0000-0000-0000F5010000}"/>
    <cellStyle name="20% - Accent1 5 3 3 2" xfId="9277" xr:uid="{00000000-0005-0000-0000-0000F6010000}"/>
    <cellStyle name="20% - Accent1 5 3 4" xfId="9278" xr:uid="{00000000-0005-0000-0000-0000F7010000}"/>
    <cellStyle name="20% - Accent1 5 4" xfId="85" xr:uid="{00000000-0005-0000-0000-0000F8010000}"/>
    <cellStyle name="20% - Accent1 5 4 2" xfId="9279" xr:uid="{00000000-0005-0000-0000-0000F9010000}"/>
    <cellStyle name="20% - Accent1 5 4 2 2" xfId="9280" xr:uid="{00000000-0005-0000-0000-0000FA010000}"/>
    <cellStyle name="20% - Accent1 5 4 3" xfId="9281" xr:uid="{00000000-0005-0000-0000-0000FB010000}"/>
    <cellStyle name="20% - Accent1 5 4 3 2" xfId="9282" xr:uid="{00000000-0005-0000-0000-0000FC010000}"/>
    <cellStyle name="20% - Accent1 5 4 4" xfId="9283" xr:uid="{00000000-0005-0000-0000-0000FD010000}"/>
    <cellStyle name="20% - Accent1 5 5" xfId="9284" xr:uid="{00000000-0005-0000-0000-0000FE010000}"/>
    <cellStyle name="20% - Accent1 5 5 2" xfId="9285" xr:uid="{00000000-0005-0000-0000-0000FF010000}"/>
    <cellStyle name="20% - Accent1 5 6" xfId="9286" xr:uid="{00000000-0005-0000-0000-000000020000}"/>
    <cellStyle name="20% - Accent1 5 6 2" xfId="9287" xr:uid="{00000000-0005-0000-0000-000001020000}"/>
    <cellStyle name="20% - Accent1 5 7" xfId="9288" xr:uid="{00000000-0005-0000-0000-000002020000}"/>
    <cellStyle name="20% - Accent1 6" xfId="86" xr:uid="{00000000-0005-0000-0000-000003020000}"/>
    <cellStyle name="20% - Accent1 6 2" xfId="87" xr:uid="{00000000-0005-0000-0000-000004020000}"/>
    <cellStyle name="20% - Accent1 6 2 2" xfId="88" xr:uid="{00000000-0005-0000-0000-000005020000}"/>
    <cellStyle name="20% - Accent1 6 2 2 2" xfId="89" xr:uid="{00000000-0005-0000-0000-000006020000}"/>
    <cellStyle name="20% - Accent1 6 2 2 2 2" xfId="9289" xr:uid="{00000000-0005-0000-0000-000007020000}"/>
    <cellStyle name="20% - Accent1 6 2 2 3" xfId="9290" xr:uid="{00000000-0005-0000-0000-000008020000}"/>
    <cellStyle name="20% - Accent1 6 2 2 3 2" xfId="9291" xr:uid="{00000000-0005-0000-0000-000009020000}"/>
    <cellStyle name="20% - Accent1 6 2 2 4" xfId="9292" xr:uid="{00000000-0005-0000-0000-00000A020000}"/>
    <cellStyle name="20% - Accent1 6 2 3" xfId="90" xr:uid="{00000000-0005-0000-0000-00000B020000}"/>
    <cellStyle name="20% - Accent1 6 2 3 2" xfId="9293" xr:uid="{00000000-0005-0000-0000-00000C020000}"/>
    <cellStyle name="20% - Accent1 6 2 4" xfId="9294" xr:uid="{00000000-0005-0000-0000-00000D020000}"/>
    <cellStyle name="20% - Accent1 6 2 4 2" xfId="9295" xr:uid="{00000000-0005-0000-0000-00000E020000}"/>
    <cellStyle name="20% - Accent1 6 2 5" xfId="9296" xr:uid="{00000000-0005-0000-0000-00000F020000}"/>
    <cellStyle name="20% - Accent1 6 3" xfId="91" xr:uid="{00000000-0005-0000-0000-000010020000}"/>
    <cellStyle name="20% - Accent1 6 3 2" xfId="92" xr:uid="{00000000-0005-0000-0000-000011020000}"/>
    <cellStyle name="20% - Accent1 6 3 2 2" xfId="9297" xr:uid="{00000000-0005-0000-0000-000012020000}"/>
    <cellStyle name="20% - Accent1 6 3 3" xfId="9298" xr:uid="{00000000-0005-0000-0000-000013020000}"/>
    <cellStyle name="20% - Accent1 6 3 3 2" xfId="9299" xr:uid="{00000000-0005-0000-0000-000014020000}"/>
    <cellStyle name="20% - Accent1 6 3 4" xfId="9300" xr:uid="{00000000-0005-0000-0000-000015020000}"/>
    <cellStyle name="20% - Accent1 6 4" xfId="93" xr:uid="{00000000-0005-0000-0000-000016020000}"/>
    <cellStyle name="20% - Accent1 6 4 2" xfId="9301" xr:uid="{00000000-0005-0000-0000-000017020000}"/>
    <cellStyle name="20% - Accent1 6 4 2 2" xfId="9302" xr:uid="{00000000-0005-0000-0000-000018020000}"/>
    <cellStyle name="20% - Accent1 6 4 3" xfId="9303" xr:uid="{00000000-0005-0000-0000-000019020000}"/>
    <cellStyle name="20% - Accent1 6 4 3 2" xfId="9304" xr:uid="{00000000-0005-0000-0000-00001A020000}"/>
    <cellStyle name="20% - Accent1 6 4 4" xfId="9305" xr:uid="{00000000-0005-0000-0000-00001B020000}"/>
    <cellStyle name="20% - Accent1 6 5" xfId="9306" xr:uid="{00000000-0005-0000-0000-00001C020000}"/>
    <cellStyle name="20% - Accent1 6 5 2" xfId="9307" xr:uid="{00000000-0005-0000-0000-00001D020000}"/>
    <cellStyle name="20% - Accent1 6 6" xfId="9308" xr:uid="{00000000-0005-0000-0000-00001E020000}"/>
    <cellStyle name="20% - Accent1 6 6 2" xfId="9309" xr:uid="{00000000-0005-0000-0000-00001F020000}"/>
    <cellStyle name="20% - Accent1 6 7" xfId="9310" xr:uid="{00000000-0005-0000-0000-000020020000}"/>
    <cellStyle name="20% - Accent1 7" xfId="94" xr:uid="{00000000-0005-0000-0000-000021020000}"/>
    <cellStyle name="20% - Accent1 7 2" xfId="95" xr:uid="{00000000-0005-0000-0000-000022020000}"/>
    <cellStyle name="20% - Accent1 7 2 2" xfId="96" xr:uid="{00000000-0005-0000-0000-000023020000}"/>
    <cellStyle name="20% - Accent1 7 2 2 2" xfId="9311" xr:uid="{00000000-0005-0000-0000-000024020000}"/>
    <cellStyle name="20% - Accent1 7 2 2 2 2" xfId="9312" xr:uid="{00000000-0005-0000-0000-000025020000}"/>
    <cellStyle name="20% - Accent1 7 2 2 3" xfId="9313" xr:uid="{00000000-0005-0000-0000-000026020000}"/>
    <cellStyle name="20% - Accent1 7 2 2 3 2" xfId="9314" xr:uid="{00000000-0005-0000-0000-000027020000}"/>
    <cellStyle name="20% - Accent1 7 2 2 4" xfId="9315" xr:uid="{00000000-0005-0000-0000-000028020000}"/>
    <cellStyle name="20% - Accent1 7 2 3" xfId="9316" xr:uid="{00000000-0005-0000-0000-000029020000}"/>
    <cellStyle name="20% - Accent1 7 2 3 2" xfId="9317" xr:uid="{00000000-0005-0000-0000-00002A020000}"/>
    <cellStyle name="20% - Accent1 7 2 4" xfId="9318" xr:uid="{00000000-0005-0000-0000-00002B020000}"/>
    <cellStyle name="20% - Accent1 7 2 4 2" xfId="9319" xr:uid="{00000000-0005-0000-0000-00002C020000}"/>
    <cellStyle name="20% - Accent1 7 2 5" xfId="9320" xr:uid="{00000000-0005-0000-0000-00002D020000}"/>
    <cellStyle name="20% - Accent1 7 3" xfId="97" xr:uid="{00000000-0005-0000-0000-00002E020000}"/>
    <cellStyle name="20% - Accent1 7 3 2" xfId="9321" xr:uid="{00000000-0005-0000-0000-00002F020000}"/>
    <cellStyle name="20% - Accent1 7 3 2 2" xfId="9322" xr:uid="{00000000-0005-0000-0000-000030020000}"/>
    <cellStyle name="20% - Accent1 7 3 3" xfId="9323" xr:uid="{00000000-0005-0000-0000-000031020000}"/>
    <cellStyle name="20% - Accent1 7 3 3 2" xfId="9324" xr:uid="{00000000-0005-0000-0000-000032020000}"/>
    <cellStyle name="20% - Accent1 7 3 4" xfId="9325" xr:uid="{00000000-0005-0000-0000-000033020000}"/>
    <cellStyle name="20% - Accent1 7 4" xfId="9326" xr:uid="{00000000-0005-0000-0000-000034020000}"/>
    <cellStyle name="20% - Accent1 7 4 2" xfId="9327" xr:uid="{00000000-0005-0000-0000-000035020000}"/>
    <cellStyle name="20% - Accent1 7 4 2 2" xfId="9328" xr:uid="{00000000-0005-0000-0000-000036020000}"/>
    <cellStyle name="20% - Accent1 7 4 3" xfId="9329" xr:uid="{00000000-0005-0000-0000-000037020000}"/>
    <cellStyle name="20% - Accent1 7 4 3 2" xfId="9330" xr:uid="{00000000-0005-0000-0000-000038020000}"/>
    <cellStyle name="20% - Accent1 7 4 4" xfId="9331" xr:uid="{00000000-0005-0000-0000-000039020000}"/>
    <cellStyle name="20% - Accent1 7 5" xfId="9332" xr:uid="{00000000-0005-0000-0000-00003A020000}"/>
    <cellStyle name="20% - Accent1 7 5 2" xfId="9333" xr:uid="{00000000-0005-0000-0000-00003B020000}"/>
    <cellStyle name="20% - Accent1 7 6" xfId="9334" xr:uid="{00000000-0005-0000-0000-00003C020000}"/>
    <cellStyle name="20% - Accent1 7 6 2" xfId="9335" xr:uid="{00000000-0005-0000-0000-00003D020000}"/>
    <cellStyle name="20% - Accent1 7 7" xfId="9336" xr:uid="{00000000-0005-0000-0000-00003E020000}"/>
    <cellStyle name="20% - Accent1 8" xfId="98" xr:uid="{00000000-0005-0000-0000-00003F020000}"/>
    <cellStyle name="20% - Accent1 8 2" xfId="99" xr:uid="{00000000-0005-0000-0000-000040020000}"/>
    <cellStyle name="20% - Accent1 8 2 2" xfId="100" xr:uid="{00000000-0005-0000-0000-000041020000}"/>
    <cellStyle name="20% - Accent1 8 2 2 2" xfId="9337" xr:uid="{00000000-0005-0000-0000-000042020000}"/>
    <cellStyle name="20% - Accent1 8 2 2 2 2" xfId="9338" xr:uid="{00000000-0005-0000-0000-000043020000}"/>
    <cellStyle name="20% - Accent1 8 2 2 3" xfId="9339" xr:uid="{00000000-0005-0000-0000-000044020000}"/>
    <cellStyle name="20% - Accent1 8 2 2 3 2" xfId="9340" xr:uid="{00000000-0005-0000-0000-000045020000}"/>
    <cellStyle name="20% - Accent1 8 2 2 4" xfId="9341" xr:uid="{00000000-0005-0000-0000-000046020000}"/>
    <cellStyle name="20% - Accent1 8 2 3" xfId="9342" xr:uid="{00000000-0005-0000-0000-000047020000}"/>
    <cellStyle name="20% - Accent1 8 2 3 2" xfId="9343" xr:uid="{00000000-0005-0000-0000-000048020000}"/>
    <cellStyle name="20% - Accent1 8 2 4" xfId="9344" xr:uid="{00000000-0005-0000-0000-000049020000}"/>
    <cellStyle name="20% - Accent1 8 2 4 2" xfId="9345" xr:uid="{00000000-0005-0000-0000-00004A020000}"/>
    <cellStyle name="20% - Accent1 8 2 5" xfId="9346" xr:uid="{00000000-0005-0000-0000-00004B020000}"/>
    <cellStyle name="20% - Accent1 8 3" xfId="101" xr:uid="{00000000-0005-0000-0000-00004C020000}"/>
    <cellStyle name="20% - Accent1 8 3 2" xfId="9347" xr:uid="{00000000-0005-0000-0000-00004D020000}"/>
    <cellStyle name="20% - Accent1 8 3 2 2" xfId="9348" xr:uid="{00000000-0005-0000-0000-00004E020000}"/>
    <cellStyle name="20% - Accent1 8 3 3" xfId="9349" xr:uid="{00000000-0005-0000-0000-00004F020000}"/>
    <cellStyle name="20% - Accent1 8 3 3 2" xfId="9350" xr:uid="{00000000-0005-0000-0000-000050020000}"/>
    <cellStyle name="20% - Accent1 8 3 4" xfId="9351" xr:uid="{00000000-0005-0000-0000-000051020000}"/>
    <cellStyle name="20% - Accent1 8 4" xfId="9352" xr:uid="{00000000-0005-0000-0000-000052020000}"/>
    <cellStyle name="20% - Accent1 8 4 2" xfId="9353" xr:uid="{00000000-0005-0000-0000-000053020000}"/>
    <cellStyle name="20% - Accent1 8 4 2 2" xfId="9354" xr:uid="{00000000-0005-0000-0000-000054020000}"/>
    <cellStyle name="20% - Accent1 8 4 3" xfId="9355" xr:uid="{00000000-0005-0000-0000-000055020000}"/>
    <cellStyle name="20% - Accent1 8 4 3 2" xfId="9356" xr:uid="{00000000-0005-0000-0000-000056020000}"/>
    <cellStyle name="20% - Accent1 8 4 4" xfId="9357" xr:uid="{00000000-0005-0000-0000-000057020000}"/>
    <cellStyle name="20% - Accent1 8 5" xfId="9358" xr:uid="{00000000-0005-0000-0000-000058020000}"/>
    <cellStyle name="20% - Accent1 8 5 2" xfId="9359" xr:uid="{00000000-0005-0000-0000-000059020000}"/>
    <cellStyle name="20% - Accent1 8 6" xfId="9360" xr:uid="{00000000-0005-0000-0000-00005A020000}"/>
    <cellStyle name="20% - Accent1 8 6 2" xfId="9361" xr:uid="{00000000-0005-0000-0000-00005B020000}"/>
    <cellStyle name="20% - Accent1 8 7" xfId="9362" xr:uid="{00000000-0005-0000-0000-00005C020000}"/>
    <cellStyle name="20% - Accent1 9" xfId="102" xr:uid="{00000000-0005-0000-0000-00005D020000}"/>
    <cellStyle name="20% - Accent1 9 2" xfId="103" xr:uid="{00000000-0005-0000-0000-00005E020000}"/>
    <cellStyle name="20% - Accent1 9 2 2" xfId="104" xr:uid="{00000000-0005-0000-0000-00005F020000}"/>
    <cellStyle name="20% - Accent1 9 2 2 2" xfId="9363" xr:uid="{00000000-0005-0000-0000-000060020000}"/>
    <cellStyle name="20% - Accent1 9 2 3" xfId="9364" xr:uid="{00000000-0005-0000-0000-000061020000}"/>
    <cellStyle name="20% - Accent1 9 2 3 2" xfId="9365" xr:uid="{00000000-0005-0000-0000-000062020000}"/>
    <cellStyle name="20% - Accent1 9 2 4" xfId="9366" xr:uid="{00000000-0005-0000-0000-000063020000}"/>
    <cellStyle name="20% - Accent1 9 3" xfId="105" xr:uid="{00000000-0005-0000-0000-000064020000}"/>
    <cellStyle name="20% - Accent1 9 3 2" xfId="9367" xr:uid="{00000000-0005-0000-0000-000065020000}"/>
    <cellStyle name="20% - Accent1 9 3 2 2" xfId="9368" xr:uid="{00000000-0005-0000-0000-000066020000}"/>
    <cellStyle name="20% - Accent1 9 3 3" xfId="9369" xr:uid="{00000000-0005-0000-0000-000067020000}"/>
    <cellStyle name="20% - Accent1 9 3 3 2" xfId="9370" xr:uid="{00000000-0005-0000-0000-000068020000}"/>
    <cellStyle name="20% - Accent1 9 3 4" xfId="9371" xr:uid="{00000000-0005-0000-0000-000069020000}"/>
    <cellStyle name="20% - Accent1 9 4" xfId="9372" xr:uid="{00000000-0005-0000-0000-00006A020000}"/>
    <cellStyle name="20% - Accent1 9 4 2" xfId="9373" xr:uid="{00000000-0005-0000-0000-00006B020000}"/>
    <cellStyle name="20% - Accent1 9 5" xfId="9374" xr:uid="{00000000-0005-0000-0000-00006C020000}"/>
    <cellStyle name="20% - Accent1 9 5 2" xfId="9375" xr:uid="{00000000-0005-0000-0000-00006D020000}"/>
    <cellStyle name="20% - Accent1 9 6" xfId="9376" xr:uid="{00000000-0005-0000-0000-00006E020000}"/>
    <cellStyle name="20% - Accent2" xfId="8626" builtinId="34" customBuiltin="1"/>
    <cellStyle name="20% - Accent2 10" xfId="106" xr:uid="{00000000-0005-0000-0000-000070020000}"/>
    <cellStyle name="20% - Accent2 10 2" xfId="107" xr:uid="{00000000-0005-0000-0000-000071020000}"/>
    <cellStyle name="20% - Accent2 10 2 2" xfId="108" xr:uid="{00000000-0005-0000-0000-000072020000}"/>
    <cellStyle name="20% - Accent2 10 2 2 2" xfId="9377" xr:uid="{00000000-0005-0000-0000-000073020000}"/>
    <cellStyle name="20% - Accent2 10 2 3" xfId="9378" xr:uid="{00000000-0005-0000-0000-000074020000}"/>
    <cellStyle name="20% - Accent2 10 2 3 2" xfId="9379" xr:uid="{00000000-0005-0000-0000-000075020000}"/>
    <cellStyle name="20% - Accent2 10 2 4" xfId="9380" xr:uid="{00000000-0005-0000-0000-000076020000}"/>
    <cellStyle name="20% - Accent2 10 3" xfId="109" xr:uid="{00000000-0005-0000-0000-000077020000}"/>
    <cellStyle name="20% - Accent2 10 3 2" xfId="9381" xr:uid="{00000000-0005-0000-0000-000078020000}"/>
    <cellStyle name="20% - Accent2 10 3 2 2" xfId="9382" xr:uid="{00000000-0005-0000-0000-000079020000}"/>
    <cellStyle name="20% - Accent2 10 3 3" xfId="9383" xr:uid="{00000000-0005-0000-0000-00007A020000}"/>
    <cellStyle name="20% - Accent2 10 3 3 2" xfId="9384" xr:uid="{00000000-0005-0000-0000-00007B020000}"/>
    <cellStyle name="20% - Accent2 10 3 4" xfId="9385" xr:uid="{00000000-0005-0000-0000-00007C020000}"/>
    <cellStyle name="20% - Accent2 10 4" xfId="9386" xr:uid="{00000000-0005-0000-0000-00007D020000}"/>
    <cellStyle name="20% - Accent2 10 4 2" xfId="9387" xr:uid="{00000000-0005-0000-0000-00007E020000}"/>
    <cellStyle name="20% - Accent2 10 5" xfId="9388" xr:uid="{00000000-0005-0000-0000-00007F020000}"/>
    <cellStyle name="20% - Accent2 10 5 2" xfId="9389" xr:uid="{00000000-0005-0000-0000-000080020000}"/>
    <cellStyle name="20% - Accent2 10 6" xfId="9390" xr:uid="{00000000-0005-0000-0000-000081020000}"/>
    <cellStyle name="20% - Accent2 11" xfId="110" xr:uid="{00000000-0005-0000-0000-000082020000}"/>
    <cellStyle name="20% - Accent2 11 2" xfId="9391" xr:uid="{00000000-0005-0000-0000-000083020000}"/>
    <cellStyle name="20% - Accent2 12" xfId="111" xr:uid="{00000000-0005-0000-0000-000084020000}"/>
    <cellStyle name="20% - Accent2 12 2" xfId="9393" xr:uid="{00000000-0005-0000-0000-000085020000}"/>
    <cellStyle name="20% - Accent2 12 2 2" xfId="9394" xr:uid="{00000000-0005-0000-0000-000086020000}"/>
    <cellStyle name="20% - Accent2 12 3" xfId="9395" xr:uid="{00000000-0005-0000-0000-000087020000}"/>
    <cellStyle name="20% - Accent2 12 3 2" xfId="9396" xr:uid="{00000000-0005-0000-0000-000088020000}"/>
    <cellStyle name="20% - Accent2 12 4" xfId="9397" xr:uid="{00000000-0005-0000-0000-000089020000}"/>
    <cellStyle name="20% - Accent2 12 5" xfId="9392" xr:uid="{00000000-0005-0000-0000-00008A020000}"/>
    <cellStyle name="20% - Accent2 13" xfId="112" xr:uid="{00000000-0005-0000-0000-00008B020000}"/>
    <cellStyle name="20% - Accent2 13 2" xfId="9399" xr:uid="{00000000-0005-0000-0000-00008C020000}"/>
    <cellStyle name="20% - Accent2 13 3" xfId="9398" xr:uid="{00000000-0005-0000-0000-00008D020000}"/>
    <cellStyle name="20% - Accent2 14" xfId="113" xr:uid="{00000000-0005-0000-0000-00008E020000}"/>
    <cellStyle name="20% - Accent2 14 2" xfId="9400" xr:uid="{00000000-0005-0000-0000-00008F020000}"/>
    <cellStyle name="20% - Accent2 15" xfId="9401" xr:uid="{00000000-0005-0000-0000-000090020000}"/>
    <cellStyle name="20% - Accent2 2" xfId="114" xr:uid="{00000000-0005-0000-0000-000091020000}"/>
    <cellStyle name="20% - Accent2 2 2" xfId="115" xr:uid="{00000000-0005-0000-0000-000092020000}"/>
    <cellStyle name="20% - Accent2 2 2 2" xfId="116" xr:uid="{00000000-0005-0000-0000-000093020000}"/>
    <cellStyle name="20% - Accent2 2 2 2 2" xfId="117" xr:uid="{00000000-0005-0000-0000-000094020000}"/>
    <cellStyle name="20% - Accent2 2 2 3" xfId="118" xr:uid="{00000000-0005-0000-0000-000095020000}"/>
    <cellStyle name="20% - Accent2 2 2 4" xfId="9402" xr:uid="{00000000-0005-0000-0000-000096020000}"/>
    <cellStyle name="20% - Accent2 2 3" xfId="119" xr:uid="{00000000-0005-0000-0000-000097020000}"/>
    <cellStyle name="20% - Accent2 2 3 2" xfId="120" xr:uid="{00000000-0005-0000-0000-000098020000}"/>
    <cellStyle name="20% - Accent2 2 3 2 2" xfId="121" xr:uid="{00000000-0005-0000-0000-000099020000}"/>
    <cellStyle name="20% - Accent2 2 3 2 2 2" xfId="9403" xr:uid="{00000000-0005-0000-0000-00009A020000}"/>
    <cellStyle name="20% - Accent2 2 3 2 3" xfId="9404" xr:uid="{00000000-0005-0000-0000-00009B020000}"/>
    <cellStyle name="20% - Accent2 2 3 2 3 2" xfId="9405" xr:uid="{00000000-0005-0000-0000-00009C020000}"/>
    <cellStyle name="20% - Accent2 2 3 2 4" xfId="9406" xr:uid="{00000000-0005-0000-0000-00009D020000}"/>
    <cellStyle name="20% - Accent2 2 3 3" xfId="122" xr:uid="{00000000-0005-0000-0000-00009E020000}"/>
    <cellStyle name="20% - Accent2 2 3 3 2" xfId="9407" xr:uid="{00000000-0005-0000-0000-00009F020000}"/>
    <cellStyle name="20% - Accent2 2 3 4" xfId="9408" xr:uid="{00000000-0005-0000-0000-0000A0020000}"/>
    <cellStyle name="20% - Accent2 2 3 4 2" xfId="9409" xr:uid="{00000000-0005-0000-0000-0000A1020000}"/>
    <cellStyle name="20% - Accent2 2 3 5" xfId="9410" xr:uid="{00000000-0005-0000-0000-0000A2020000}"/>
    <cellStyle name="20% - Accent2 2 4" xfId="123" xr:uid="{00000000-0005-0000-0000-0000A3020000}"/>
    <cellStyle name="20% - Accent2 2 4 2" xfId="124" xr:uid="{00000000-0005-0000-0000-0000A4020000}"/>
    <cellStyle name="20% - Accent2 2 4 2 2" xfId="125" xr:uid="{00000000-0005-0000-0000-0000A5020000}"/>
    <cellStyle name="20% - Accent2 2 4 3" xfId="126" xr:uid="{00000000-0005-0000-0000-0000A6020000}"/>
    <cellStyle name="20% - Accent2 2 4 3 2" xfId="9411" xr:uid="{00000000-0005-0000-0000-0000A7020000}"/>
    <cellStyle name="20% - Accent2 2 4 4" xfId="9412" xr:uid="{00000000-0005-0000-0000-0000A8020000}"/>
    <cellStyle name="20% - Accent2 2 5" xfId="127" xr:uid="{00000000-0005-0000-0000-0000A9020000}"/>
    <cellStyle name="20% - Accent2 2 5 2" xfId="128" xr:uid="{00000000-0005-0000-0000-0000AA020000}"/>
    <cellStyle name="20% - Accent2 2 5 2 2" xfId="9413" xr:uid="{00000000-0005-0000-0000-0000AB020000}"/>
    <cellStyle name="20% - Accent2 2 5 3" xfId="9414" xr:uid="{00000000-0005-0000-0000-0000AC020000}"/>
    <cellStyle name="20% - Accent2 2 5 3 2" xfId="9415" xr:uid="{00000000-0005-0000-0000-0000AD020000}"/>
    <cellStyle name="20% - Accent2 2 5 4" xfId="9416" xr:uid="{00000000-0005-0000-0000-0000AE020000}"/>
    <cellStyle name="20% - Accent2 2 6" xfId="129" xr:uid="{00000000-0005-0000-0000-0000AF020000}"/>
    <cellStyle name="20% - Accent2 2 6 2" xfId="9417" xr:uid="{00000000-0005-0000-0000-0000B0020000}"/>
    <cellStyle name="20% - Accent2 2 6 2 2" xfId="9418" xr:uid="{00000000-0005-0000-0000-0000B1020000}"/>
    <cellStyle name="20% - Accent2 2 6 3" xfId="9419" xr:uid="{00000000-0005-0000-0000-0000B2020000}"/>
    <cellStyle name="20% - Accent2 2 7" xfId="8647" xr:uid="{00000000-0005-0000-0000-0000B3020000}"/>
    <cellStyle name="20% - Accent2 2 8" xfId="9420" xr:uid="{00000000-0005-0000-0000-0000B4020000}"/>
    <cellStyle name="20% - Accent2 3" xfId="130" xr:uid="{00000000-0005-0000-0000-0000B5020000}"/>
    <cellStyle name="20% - Accent2 3 2" xfId="131" xr:uid="{00000000-0005-0000-0000-0000B6020000}"/>
    <cellStyle name="20% - Accent2 3 2 2" xfId="132" xr:uid="{00000000-0005-0000-0000-0000B7020000}"/>
    <cellStyle name="20% - Accent2 3 2 2 2" xfId="133" xr:uid="{00000000-0005-0000-0000-0000B8020000}"/>
    <cellStyle name="20% - Accent2 3 2 2 2 2" xfId="9421" xr:uid="{00000000-0005-0000-0000-0000B9020000}"/>
    <cellStyle name="20% - Accent2 3 2 2 3" xfId="9422" xr:uid="{00000000-0005-0000-0000-0000BA020000}"/>
    <cellStyle name="20% - Accent2 3 2 2 3 2" xfId="9423" xr:uid="{00000000-0005-0000-0000-0000BB020000}"/>
    <cellStyle name="20% - Accent2 3 2 2 4" xfId="9424" xr:uid="{00000000-0005-0000-0000-0000BC020000}"/>
    <cellStyle name="20% - Accent2 3 2 3" xfId="134" xr:uid="{00000000-0005-0000-0000-0000BD020000}"/>
    <cellStyle name="20% - Accent2 3 2 3 2" xfId="9425" xr:uid="{00000000-0005-0000-0000-0000BE020000}"/>
    <cellStyle name="20% - Accent2 3 2 4" xfId="9426" xr:uid="{00000000-0005-0000-0000-0000BF020000}"/>
    <cellStyle name="20% - Accent2 3 2 4 2" xfId="9427" xr:uid="{00000000-0005-0000-0000-0000C0020000}"/>
    <cellStyle name="20% - Accent2 3 2 5" xfId="9428" xr:uid="{00000000-0005-0000-0000-0000C1020000}"/>
    <cellStyle name="20% - Accent2 3 3" xfId="135" xr:uid="{00000000-0005-0000-0000-0000C2020000}"/>
    <cellStyle name="20% - Accent2 3 3 2" xfId="136" xr:uid="{00000000-0005-0000-0000-0000C3020000}"/>
    <cellStyle name="20% - Accent2 3 3 2 2" xfId="9429" xr:uid="{00000000-0005-0000-0000-0000C4020000}"/>
    <cellStyle name="20% - Accent2 3 3 3" xfId="9430" xr:uid="{00000000-0005-0000-0000-0000C5020000}"/>
    <cellStyle name="20% - Accent2 3 3 3 2" xfId="9431" xr:uid="{00000000-0005-0000-0000-0000C6020000}"/>
    <cellStyle name="20% - Accent2 3 3 4" xfId="9432" xr:uid="{00000000-0005-0000-0000-0000C7020000}"/>
    <cellStyle name="20% - Accent2 3 4" xfId="137" xr:uid="{00000000-0005-0000-0000-0000C8020000}"/>
    <cellStyle name="20% - Accent2 3 4 2" xfId="9433" xr:uid="{00000000-0005-0000-0000-0000C9020000}"/>
    <cellStyle name="20% - Accent2 3 4 2 2" xfId="9434" xr:uid="{00000000-0005-0000-0000-0000CA020000}"/>
    <cellStyle name="20% - Accent2 3 4 3" xfId="9435" xr:uid="{00000000-0005-0000-0000-0000CB020000}"/>
    <cellStyle name="20% - Accent2 3 4 3 2" xfId="9436" xr:uid="{00000000-0005-0000-0000-0000CC020000}"/>
    <cellStyle name="20% - Accent2 3 4 4" xfId="9437" xr:uid="{00000000-0005-0000-0000-0000CD020000}"/>
    <cellStyle name="20% - Accent2 3 5" xfId="9438" xr:uid="{00000000-0005-0000-0000-0000CE020000}"/>
    <cellStyle name="20% - Accent2 3 5 2" xfId="9439" xr:uid="{00000000-0005-0000-0000-0000CF020000}"/>
    <cellStyle name="20% - Accent2 3 5 2 2" xfId="9440" xr:uid="{00000000-0005-0000-0000-0000D0020000}"/>
    <cellStyle name="20% - Accent2 3 5 3" xfId="9441" xr:uid="{00000000-0005-0000-0000-0000D1020000}"/>
    <cellStyle name="20% - Accent2 3 6" xfId="9442" xr:uid="{00000000-0005-0000-0000-0000D2020000}"/>
    <cellStyle name="20% - Accent2 3 7" xfId="9443" xr:uid="{00000000-0005-0000-0000-0000D3020000}"/>
    <cellStyle name="20% - Accent2 4" xfId="138" xr:uid="{00000000-0005-0000-0000-0000D4020000}"/>
    <cellStyle name="20% - Accent2 4 2" xfId="139" xr:uid="{00000000-0005-0000-0000-0000D5020000}"/>
    <cellStyle name="20% - Accent2 4 2 2" xfId="140" xr:uid="{00000000-0005-0000-0000-0000D6020000}"/>
    <cellStyle name="20% - Accent2 4 2 2 2" xfId="141" xr:uid="{00000000-0005-0000-0000-0000D7020000}"/>
    <cellStyle name="20% - Accent2 4 2 2 2 2" xfId="9444" xr:uid="{00000000-0005-0000-0000-0000D8020000}"/>
    <cellStyle name="20% - Accent2 4 2 2 3" xfId="9445" xr:uid="{00000000-0005-0000-0000-0000D9020000}"/>
    <cellStyle name="20% - Accent2 4 2 2 3 2" xfId="9446" xr:uid="{00000000-0005-0000-0000-0000DA020000}"/>
    <cellStyle name="20% - Accent2 4 2 2 4" xfId="9447" xr:uid="{00000000-0005-0000-0000-0000DB020000}"/>
    <cellStyle name="20% - Accent2 4 2 3" xfId="142" xr:uid="{00000000-0005-0000-0000-0000DC020000}"/>
    <cellStyle name="20% - Accent2 4 2 3 2" xfId="9448" xr:uid="{00000000-0005-0000-0000-0000DD020000}"/>
    <cellStyle name="20% - Accent2 4 2 4" xfId="9449" xr:uid="{00000000-0005-0000-0000-0000DE020000}"/>
    <cellStyle name="20% - Accent2 4 2 4 2" xfId="9450" xr:uid="{00000000-0005-0000-0000-0000DF020000}"/>
    <cellStyle name="20% - Accent2 4 2 5" xfId="9451" xr:uid="{00000000-0005-0000-0000-0000E0020000}"/>
    <cellStyle name="20% - Accent2 4 3" xfId="9452" xr:uid="{00000000-0005-0000-0000-0000E1020000}"/>
    <cellStyle name="20% - Accent2 4 3 2" xfId="9453" xr:uid="{00000000-0005-0000-0000-0000E2020000}"/>
    <cellStyle name="20% - Accent2 4 3 2 2" xfId="9454" xr:uid="{00000000-0005-0000-0000-0000E3020000}"/>
    <cellStyle name="20% - Accent2 4 3 3" xfId="9455" xr:uid="{00000000-0005-0000-0000-0000E4020000}"/>
    <cellStyle name="20% - Accent2 4 3 3 2" xfId="9456" xr:uid="{00000000-0005-0000-0000-0000E5020000}"/>
    <cellStyle name="20% - Accent2 4 3 4" xfId="9457" xr:uid="{00000000-0005-0000-0000-0000E6020000}"/>
    <cellStyle name="20% - Accent2 4 4" xfId="9458" xr:uid="{00000000-0005-0000-0000-0000E7020000}"/>
    <cellStyle name="20% - Accent2 4 4 2" xfId="9459" xr:uid="{00000000-0005-0000-0000-0000E8020000}"/>
    <cellStyle name="20% - Accent2 4 4 2 2" xfId="9460" xr:uid="{00000000-0005-0000-0000-0000E9020000}"/>
    <cellStyle name="20% - Accent2 4 4 3" xfId="9461" xr:uid="{00000000-0005-0000-0000-0000EA020000}"/>
    <cellStyle name="20% - Accent2 4 4 3 2" xfId="9462" xr:uid="{00000000-0005-0000-0000-0000EB020000}"/>
    <cellStyle name="20% - Accent2 4 4 4" xfId="9463" xr:uid="{00000000-0005-0000-0000-0000EC020000}"/>
    <cellStyle name="20% - Accent2 4 5" xfId="9464" xr:uid="{00000000-0005-0000-0000-0000ED020000}"/>
    <cellStyle name="20% - Accent2 4 5 2" xfId="9465" xr:uid="{00000000-0005-0000-0000-0000EE020000}"/>
    <cellStyle name="20% - Accent2 4 6" xfId="9466" xr:uid="{00000000-0005-0000-0000-0000EF020000}"/>
    <cellStyle name="20% - Accent2 4 6 2" xfId="9467" xr:uid="{00000000-0005-0000-0000-0000F0020000}"/>
    <cellStyle name="20% - Accent2 4 7" xfId="9468" xr:uid="{00000000-0005-0000-0000-0000F1020000}"/>
    <cellStyle name="20% - Accent2 5" xfId="143" xr:uid="{00000000-0005-0000-0000-0000F2020000}"/>
    <cellStyle name="20% - Accent2 5 2" xfId="144" xr:uid="{00000000-0005-0000-0000-0000F3020000}"/>
    <cellStyle name="20% - Accent2 5 2 2" xfId="145" xr:uid="{00000000-0005-0000-0000-0000F4020000}"/>
    <cellStyle name="20% - Accent2 5 2 2 2" xfId="146" xr:uid="{00000000-0005-0000-0000-0000F5020000}"/>
    <cellStyle name="20% - Accent2 5 2 2 2 2" xfId="9469" xr:uid="{00000000-0005-0000-0000-0000F6020000}"/>
    <cellStyle name="20% - Accent2 5 2 2 3" xfId="9470" xr:uid="{00000000-0005-0000-0000-0000F7020000}"/>
    <cellStyle name="20% - Accent2 5 2 2 3 2" xfId="9471" xr:uid="{00000000-0005-0000-0000-0000F8020000}"/>
    <cellStyle name="20% - Accent2 5 2 2 4" xfId="9472" xr:uid="{00000000-0005-0000-0000-0000F9020000}"/>
    <cellStyle name="20% - Accent2 5 2 3" xfId="147" xr:uid="{00000000-0005-0000-0000-0000FA020000}"/>
    <cellStyle name="20% - Accent2 5 2 3 2" xfId="9473" xr:uid="{00000000-0005-0000-0000-0000FB020000}"/>
    <cellStyle name="20% - Accent2 5 2 4" xfId="9474" xr:uid="{00000000-0005-0000-0000-0000FC020000}"/>
    <cellStyle name="20% - Accent2 5 2 4 2" xfId="9475" xr:uid="{00000000-0005-0000-0000-0000FD020000}"/>
    <cellStyle name="20% - Accent2 5 2 5" xfId="9476" xr:uid="{00000000-0005-0000-0000-0000FE020000}"/>
    <cellStyle name="20% - Accent2 5 3" xfId="148" xr:uid="{00000000-0005-0000-0000-0000FF020000}"/>
    <cellStyle name="20% - Accent2 5 3 2" xfId="149" xr:uid="{00000000-0005-0000-0000-000000030000}"/>
    <cellStyle name="20% - Accent2 5 3 2 2" xfId="9477" xr:uid="{00000000-0005-0000-0000-000001030000}"/>
    <cellStyle name="20% - Accent2 5 3 3" xfId="9478" xr:uid="{00000000-0005-0000-0000-000002030000}"/>
    <cellStyle name="20% - Accent2 5 3 3 2" xfId="9479" xr:uid="{00000000-0005-0000-0000-000003030000}"/>
    <cellStyle name="20% - Accent2 5 3 4" xfId="9480" xr:uid="{00000000-0005-0000-0000-000004030000}"/>
    <cellStyle name="20% - Accent2 5 4" xfId="150" xr:uid="{00000000-0005-0000-0000-000005030000}"/>
    <cellStyle name="20% - Accent2 5 4 2" xfId="9481" xr:uid="{00000000-0005-0000-0000-000006030000}"/>
    <cellStyle name="20% - Accent2 5 4 2 2" xfId="9482" xr:uid="{00000000-0005-0000-0000-000007030000}"/>
    <cellStyle name="20% - Accent2 5 4 3" xfId="9483" xr:uid="{00000000-0005-0000-0000-000008030000}"/>
    <cellStyle name="20% - Accent2 5 4 3 2" xfId="9484" xr:uid="{00000000-0005-0000-0000-000009030000}"/>
    <cellStyle name="20% - Accent2 5 4 4" xfId="9485" xr:uid="{00000000-0005-0000-0000-00000A030000}"/>
    <cellStyle name="20% - Accent2 5 5" xfId="9486" xr:uid="{00000000-0005-0000-0000-00000B030000}"/>
    <cellStyle name="20% - Accent2 5 5 2" xfId="9487" xr:uid="{00000000-0005-0000-0000-00000C030000}"/>
    <cellStyle name="20% - Accent2 5 6" xfId="9488" xr:uid="{00000000-0005-0000-0000-00000D030000}"/>
    <cellStyle name="20% - Accent2 5 6 2" xfId="9489" xr:uid="{00000000-0005-0000-0000-00000E030000}"/>
    <cellStyle name="20% - Accent2 5 7" xfId="9490" xr:uid="{00000000-0005-0000-0000-00000F030000}"/>
    <cellStyle name="20% - Accent2 6" xfId="151" xr:uid="{00000000-0005-0000-0000-000010030000}"/>
    <cellStyle name="20% - Accent2 6 2" xfId="152" xr:uid="{00000000-0005-0000-0000-000011030000}"/>
    <cellStyle name="20% - Accent2 6 2 2" xfId="153" xr:uid="{00000000-0005-0000-0000-000012030000}"/>
    <cellStyle name="20% - Accent2 6 2 2 2" xfId="154" xr:uid="{00000000-0005-0000-0000-000013030000}"/>
    <cellStyle name="20% - Accent2 6 2 2 2 2" xfId="9491" xr:uid="{00000000-0005-0000-0000-000014030000}"/>
    <cellStyle name="20% - Accent2 6 2 2 3" xfId="9492" xr:uid="{00000000-0005-0000-0000-000015030000}"/>
    <cellStyle name="20% - Accent2 6 2 2 3 2" xfId="9493" xr:uid="{00000000-0005-0000-0000-000016030000}"/>
    <cellStyle name="20% - Accent2 6 2 2 4" xfId="9494" xr:uid="{00000000-0005-0000-0000-000017030000}"/>
    <cellStyle name="20% - Accent2 6 2 3" xfId="155" xr:uid="{00000000-0005-0000-0000-000018030000}"/>
    <cellStyle name="20% - Accent2 6 2 3 2" xfId="9495" xr:uid="{00000000-0005-0000-0000-000019030000}"/>
    <cellStyle name="20% - Accent2 6 2 4" xfId="9496" xr:uid="{00000000-0005-0000-0000-00001A030000}"/>
    <cellStyle name="20% - Accent2 6 2 4 2" xfId="9497" xr:uid="{00000000-0005-0000-0000-00001B030000}"/>
    <cellStyle name="20% - Accent2 6 2 5" xfId="9498" xr:uid="{00000000-0005-0000-0000-00001C030000}"/>
    <cellStyle name="20% - Accent2 6 3" xfId="156" xr:uid="{00000000-0005-0000-0000-00001D030000}"/>
    <cellStyle name="20% - Accent2 6 3 2" xfId="157" xr:uid="{00000000-0005-0000-0000-00001E030000}"/>
    <cellStyle name="20% - Accent2 6 3 2 2" xfId="9499" xr:uid="{00000000-0005-0000-0000-00001F030000}"/>
    <cellStyle name="20% - Accent2 6 3 3" xfId="9500" xr:uid="{00000000-0005-0000-0000-000020030000}"/>
    <cellStyle name="20% - Accent2 6 3 3 2" xfId="9501" xr:uid="{00000000-0005-0000-0000-000021030000}"/>
    <cellStyle name="20% - Accent2 6 3 4" xfId="9502" xr:uid="{00000000-0005-0000-0000-000022030000}"/>
    <cellStyle name="20% - Accent2 6 4" xfId="158" xr:uid="{00000000-0005-0000-0000-000023030000}"/>
    <cellStyle name="20% - Accent2 6 4 2" xfId="9503" xr:uid="{00000000-0005-0000-0000-000024030000}"/>
    <cellStyle name="20% - Accent2 6 4 2 2" xfId="9504" xr:uid="{00000000-0005-0000-0000-000025030000}"/>
    <cellStyle name="20% - Accent2 6 4 3" xfId="9505" xr:uid="{00000000-0005-0000-0000-000026030000}"/>
    <cellStyle name="20% - Accent2 6 4 3 2" xfId="9506" xr:uid="{00000000-0005-0000-0000-000027030000}"/>
    <cellStyle name="20% - Accent2 6 4 4" xfId="9507" xr:uid="{00000000-0005-0000-0000-000028030000}"/>
    <cellStyle name="20% - Accent2 6 5" xfId="9508" xr:uid="{00000000-0005-0000-0000-000029030000}"/>
    <cellStyle name="20% - Accent2 6 5 2" xfId="9509" xr:uid="{00000000-0005-0000-0000-00002A030000}"/>
    <cellStyle name="20% - Accent2 6 6" xfId="9510" xr:uid="{00000000-0005-0000-0000-00002B030000}"/>
    <cellStyle name="20% - Accent2 6 6 2" xfId="9511" xr:uid="{00000000-0005-0000-0000-00002C030000}"/>
    <cellStyle name="20% - Accent2 6 7" xfId="9512" xr:uid="{00000000-0005-0000-0000-00002D030000}"/>
    <cellStyle name="20% - Accent2 7" xfId="159" xr:uid="{00000000-0005-0000-0000-00002E030000}"/>
    <cellStyle name="20% - Accent2 7 2" xfId="160" xr:uid="{00000000-0005-0000-0000-00002F030000}"/>
    <cellStyle name="20% - Accent2 7 2 2" xfId="161" xr:uid="{00000000-0005-0000-0000-000030030000}"/>
    <cellStyle name="20% - Accent2 7 2 2 2" xfId="9513" xr:uid="{00000000-0005-0000-0000-000031030000}"/>
    <cellStyle name="20% - Accent2 7 2 2 2 2" xfId="9514" xr:uid="{00000000-0005-0000-0000-000032030000}"/>
    <cellStyle name="20% - Accent2 7 2 2 3" xfId="9515" xr:uid="{00000000-0005-0000-0000-000033030000}"/>
    <cellStyle name="20% - Accent2 7 2 2 3 2" xfId="9516" xr:uid="{00000000-0005-0000-0000-000034030000}"/>
    <cellStyle name="20% - Accent2 7 2 2 4" xfId="9517" xr:uid="{00000000-0005-0000-0000-000035030000}"/>
    <cellStyle name="20% - Accent2 7 2 3" xfId="9518" xr:uid="{00000000-0005-0000-0000-000036030000}"/>
    <cellStyle name="20% - Accent2 7 2 3 2" xfId="9519" xr:uid="{00000000-0005-0000-0000-000037030000}"/>
    <cellStyle name="20% - Accent2 7 2 4" xfId="9520" xr:uid="{00000000-0005-0000-0000-000038030000}"/>
    <cellStyle name="20% - Accent2 7 2 4 2" xfId="9521" xr:uid="{00000000-0005-0000-0000-000039030000}"/>
    <cellStyle name="20% - Accent2 7 2 5" xfId="9522" xr:uid="{00000000-0005-0000-0000-00003A030000}"/>
    <cellStyle name="20% - Accent2 7 3" xfId="162" xr:uid="{00000000-0005-0000-0000-00003B030000}"/>
    <cellStyle name="20% - Accent2 7 3 2" xfId="9523" xr:uid="{00000000-0005-0000-0000-00003C030000}"/>
    <cellStyle name="20% - Accent2 7 3 2 2" xfId="9524" xr:uid="{00000000-0005-0000-0000-00003D030000}"/>
    <cellStyle name="20% - Accent2 7 3 3" xfId="9525" xr:uid="{00000000-0005-0000-0000-00003E030000}"/>
    <cellStyle name="20% - Accent2 7 3 3 2" xfId="9526" xr:uid="{00000000-0005-0000-0000-00003F030000}"/>
    <cellStyle name="20% - Accent2 7 3 4" xfId="9527" xr:uid="{00000000-0005-0000-0000-000040030000}"/>
    <cellStyle name="20% - Accent2 7 4" xfId="9528" xr:uid="{00000000-0005-0000-0000-000041030000}"/>
    <cellStyle name="20% - Accent2 7 4 2" xfId="9529" xr:uid="{00000000-0005-0000-0000-000042030000}"/>
    <cellStyle name="20% - Accent2 7 4 2 2" xfId="9530" xr:uid="{00000000-0005-0000-0000-000043030000}"/>
    <cellStyle name="20% - Accent2 7 4 3" xfId="9531" xr:uid="{00000000-0005-0000-0000-000044030000}"/>
    <cellStyle name="20% - Accent2 7 4 3 2" xfId="9532" xr:uid="{00000000-0005-0000-0000-000045030000}"/>
    <cellStyle name="20% - Accent2 7 4 4" xfId="9533" xr:uid="{00000000-0005-0000-0000-000046030000}"/>
    <cellStyle name="20% - Accent2 7 5" xfId="9534" xr:uid="{00000000-0005-0000-0000-000047030000}"/>
    <cellStyle name="20% - Accent2 7 5 2" xfId="9535" xr:uid="{00000000-0005-0000-0000-000048030000}"/>
    <cellStyle name="20% - Accent2 7 6" xfId="9536" xr:uid="{00000000-0005-0000-0000-000049030000}"/>
    <cellStyle name="20% - Accent2 7 6 2" xfId="9537" xr:uid="{00000000-0005-0000-0000-00004A030000}"/>
    <cellStyle name="20% - Accent2 7 7" xfId="9538" xr:uid="{00000000-0005-0000-0000-00004B030000}"/>
    <cellStyle name="20% - Accent2 8" xfId="163" xr:uid="{00000000-0005-0000-0000-00004C030000}"/>
    <cellStyle name="20% - Accent2 8 2" xfId="164" xr:uid="{00000000-0005-0000-0000-00004D030000}"/>
    <cellStyle name="20% - Accent2 8 2 2" xfId="165" xr:uid="{00000000-0005-0000-0000-00004E030000}"/>
    <cellStyle name="20% - Accent2 8 2 2 2" xfId="9539" xr:uid="{00000000-0005-0000-0000-00004F030000}"/>
    <cellStyle name="20% - Accent2 8 2 2 2 2" xfId="9540" xr:uid="{00000000-0005-0000-0000-000050030000}"/>
    <cellStyle name="20% - Accent2 8 2 2 3" xfId="9541" xr:uid="{00000000-0005-0000-0000-000051030000}"/>
    <cellStyle name="20% - Accent2 8 2 2 3 2" xfId="9542" xr:uid="{00000000-0005-0000-0000-000052030000}"/>
    <cellStyle name="20% - Accent2 8 2 2 4" xfId="9543" xr:uid="{00000000-0005-0000-0000-000053030000}"/>
    <cellStyle name="20% - Accent2 8 2 3" xfId="9544" xr:uid="{00000000-0005-0000-0000-000054030000}"/>
    <cellStyle name="20% - Accent2 8 2 3 2" xfId="9545" xr:uid="{00000000-0005-0000-0000-000055030000}"/>
    <cellStyle name="20% - Accent2 8 2 4" xfId="9546" xr:uid="{00000000-0005-0000-0000-000056030000}"/>
    <cellStyle name="20% - Accent2 8 2 4 2" xfId="9547" xr:uid="{00000000-0005-0000-0000-000057030000}"/>
    <cellStyle name="20% - Accent2 8 2 5" xfId="9548" xr:uid="{00000000-0005-0000-0000-000058030000}"/>
    <cellStyle name="20% - Accent2 8 3" xfId="166" xr:uid="{00000000-0005-0000-0000-000059030000}"/>
    <cellStyle name="20% - Accent2 8 3 2" xfId="9549" xr:uid="{00000000-0005-0000-0000-00005A030000}"/>
    <cellStyle name="20% - Accent2 8 3 2 2" xfId="9550" xr:uid="{00000000-0005-0000-0000-00005B030000}"/>
    <cellStyle name="20% - Accent2 8 3 3" xfId="9551" xr:uid="{00000000-0005-0000-0000-00005C030000}"/>
    <cellStyle name="20% - Accent2 8 3 3 2" xfId="9552" xr:uid="{00000000-0005-0000-0000-00005D030000}"/>
    <cellStyle name="20% - Accent2 8 3 4" xfId="9553" xr:uid="{00000000-0005-0000-0000-00005E030000}"/>
    <cellStyle name="20% - Accent2 8 4" xfId="9554" xr:uid="{00000000-0005-0000-0000-00005F030000}"/>
    <cellStyle name="20% - Accent2 8 4 2" xfId="9555" xr:uid="{00000000-0005-0000-0000-000060030000}"/>
    <cellStyle name="20% - Accent2 8 4 2 2" xfId="9556" xr:uid="{00000000-0005-0000-0000-000061030000}"/>
    <cellStyle name="20% - Accent2 8 4 3" xfId="9557" xr:uid="{00000000-0005-0000-0000-000062030000}"/>
    <cellStyle name="20% - Accent2 8 4 3 2" xfId="9558" xr:uid="{00000000-0005-0000-0000-000063030000}"/>
    <cellStyle name="20% - Accent2 8 4 4" xfId="9559" xr:uid="{00000000-0005-0000-0000-000064030000}"/>
    <cellStyle name="20% - Accent2 8 5" xfId="9560" xr:uid="{00000000-0005-0000-0000-000065030000}"/>
    <cellStyle name="20% - Accent2 8 5 2" xfId="9561" xr:uid="{00000000-0005-0000-0000-000066030000}"/>
    <cellStyle name="20% - Accent2 8 6" xfId="9562" xr:uid="{00000000-0005-0000-0000-000067030000}"/>
    <cellStyle name="20% - Accent2 8 6 2" xfId="9563" xr:uid="{00000000-0005-0000-0000-000068030000}"/>
    <cellStyle name="20% - Accent2 8 7" xfId="9564" xr:uid="{00000000-0005-0000-0000-000069030000}"/>
    <cellStyle name="20% - Accent2 9" xfId="167" xr:uid="{00000000-0005-0000-0000-00006A030000}"/>
    <cellStyle name="20% - Accent2 9 2" xfId="168" xr:uid="{00000000-0005-0000-0000-00006B030000}"/>
    <cellStyle name="20% - Accent2 9 2 2" xfId="169" xr:uid="{00000000-0005-0000-0000-00006C030000}"/>
    <cellStyle name="20% - Accent2 9 2 2 2" xfId="9565" xr:uid="{00000000-0005-0000-0000-00006D030000}"/>
    <cellStyle name="20% - Accent2 9 2 3" xfId="9566" xr:uid="{00000000-0005-0000-0000-00006E030000}"/>
    <cellStyle name="20% - Accent2 9 2 3 2" xfId="9567" xr:uid="{00000000-0005-0000-0000-00006F030000}"/>
    <cellStyle name="20% - Accent2 9 2 4" xfId="9568" xr:uid="{00000000-0005-0000-0000-000070030000}"/>
    <cellStyle name="20% - Accent2 9 3" xfId="170" xr:uid="{00000000-0005-0000-0000-000071030000}"/>
    <cellStyle name="20% - Accent2 9 3 2" xfId="9569" xr:uid="{00000000-0005-0000-0000-000072030000}"/>
    <cellStyle name="20% - Accent2 9 3 2 2" xfId="9570" xr:uid="{00000000-0005-0000-0000-000073030000}"/>
    <cellStyle name="20% - Accent2 9 3 3" xfId="9571" xr:uid="{00000000-0005-0000-0000-000074030000}"/>
    <cellStyle name="20% - Accent2 9 3 3 2" xfId="9572" xr:uid="{00000000-0005-0000-0000-000075030000}"/>
    <cellStyle name="20% - Accent2 9 3 4" xfId="9573" xr:uid="{00000000-0005-0000-0000-000076030000}"/>
    <cellStyle name="20% - Accent2 9 4" xfId="9574" xr:uid="{00000000-0005-0000-0000-000077030000}"/>
    <cellStyle name="20% - Accent2 9 4 2" xfId="9575" xr:uid="{00000000-0005-0000-0000-000078030000}"/>
    <cellStyle name="20% - Accent2 9 5" xfId="9576" xr:uid="{00000000-0005-0000-0000-000079030000}"/>
    <cellStyle name="20% - Accent2 9 5 2" xfId="9577" xr:uid="{00000000-0005-0000-0000-00007A030000}"/>
    <cellStyle name="20% - Accent2 9 6" xfId="9578" xr:uid="{00000000-0005-0000-0000-00007B030000}"/>
    <cellStyle name="20% - Accent3" xfId="8630" builtinId="38" customBuiltin="1"/>
    <cellStyle name="20% - Accent3 10" xfId="171" xr:uid="{00000000-0005-0000-0000-00007D030000}"/>
    <cellStyle name="20% - Accent3 10 2" xfId="172" xr:uid="{00000000-0005-0000-0000-00007E030000}"/>
    <cellStyle name="20% - Accent3 10 2 2" xfId="173" xr:uid="{00000000-0005-0000-0000-00007F030000}"/>
    <cellStyle name="20% - Accent3 10 2 2 2" xfId="9579" xr:uid="{00000000-0005-0000-0000-000080030000}"/>
    <cellStyle name="20% - Accent3 10 2 3" xfId="9580" xr:uid="{00000000-0005-0000-0000-000081030000}"/>
    <cellStyle name="20% - Accent3 10 2 3 2" xfId="9581" xr:uid="{00000000-0005-0000-0000-000082030000}"/>
    <cellStyle name="20% - Accent3 10 2 4" xfId="9582" xr:uid="{00000000-0005-0000-0000-000083030000}"/>
    <cellStyle name="20% - Accent3 10 3" xfId="174" xr:uid="{00000000-0005-0000-0000-000084030000}"/>
    <cellStyle name="20% - Accent3 10 3 2" xfId="9583" xr:uid="{00000000-0005-0000-0000-000085030000}"/>
    <cellStyle name="20% - Accent3 10 3 2 2" xfId="9584" xr:uid="{00000000-0005-0000-0000-000086030000}"/>
    <cellStyle name="20% - Accent3 10 3 3" xfId="9585" xr:uid="{00000000-0005-0000-0000-000087030000}"/>
    <cellStyle name="20% - Accent3 10 3 3 2" xfId="9586" xr:uid="{00000000-0005-0000-0000-000088030000}"/>
    <cellStyle name="20% - Accent3 10 3 4" xfId="9587" xr:uid="{00000000-0005-0000-0000-000089030000}"/>
    <cellStyle name="20% - Accent3 10 4" xfId="9588" xr:uid="{00000000-0005-0000-0000-00008A030000}"/>
    <cellStyle name="20% - Accent3 10 4 2" xfId="9589" xr:uid="{00000000-0005-0000-0000-00008B030000}"/>
    <cellStyle name="20% - Accent3 10 5" xfId="9590" xr:uid="{00000000-0005-0000-0000-00008C030000}"/>
    <cellStyle name="20% - Accent3 10 5 2" xfId="9591" xr:uid="{00000000-0005-0000-0000-00008D030000}"/>
    <cellStyle name="20% - Accent3 10 6" xfId="9592" xr:uid="{00000000-0005-0000-0000-00008E030000}"/>
    <cellStyle name="20% - Accent3 11" xfId="175" xr:uid="{00000000-0005-0000-0000-00008F030000}"/>
    <cellStyle name="20% - Accent3 11 2" xfId="9593" xr:uid="{00000000-0005-0000-0000-000090030000}"/>
    <cellStyle name="20% - Accent3 12" xfId="176" xr:uid="{00000000-0005-0000-0000-000091030000}"/>
    <cellStyle name="20% - Accent3 12 2" xfId="9595" xr:uid="{00000000-0005-0000-0000-000092030000}"/>
    <cellStyle name="20% - Accent3 12 2 2" xfId="9596" xr:uid="{00000000-0005-0000-0000-000093030000}"/>
    <cellStyle name="20% - Accent3 12 3" xfId="9597" xr:uid="{00000000-0005-0000-0000-000094030000}"/>
    <cellStyle name="20% - Accent3 12 3 2" xfId="9598" xr:uid="{00000000-0005-0000-0000-000095030000}"/>
    <cellStyle name="20% - Accent3 12 4" xfId="9599" xr:uid="{00000000-0005-0000-0000-000096030000}"/>
    <cellStyle name="20% - Accent3 12 5" xfId="9594" xr:uid="{00000000-0005-0000-0000-000097030000}"/>
    <cellStyle name="20% - Accent3 13" xfId="177" xr:uid="{00000000-0005-0000-0000-000098030000}"/>
    <cellStyle name="20% - Accent3 13 2" xfId="9601" xr:uid="{00000000-0005-0000-0000-000099030000}"/>
    <cellStyle name="20% - Accent3 13 3" xfId="9600" xr:uid="{00000000-0005-0000-0000-00009A030000}"/>
    <cellStyle name="20% - Accent3 14" xfId="178" xr:uid="{00000000-0005-0000-0000-00009B030000}"/>
    <cellStyle name="20% - Accent3 14 2" xfId="9602" xr:uid="{00000000-0005-0000-0000-00009C030000}"/>
    <cellStyle name="20% - Accent3 15" xfId="9603" xr:uid="{00000000-0005-0000-0000-00009D030000}"/>
    <cellStyle name="20% - Accent3 2" xfId="179" xr:uid="{00000000-0005-0000-0000-00009E030000}"/>
    <cellStyle name="20% - Accent3 2 2" xfId="180" xr:uid="{00000000-0005-0000-0000-00009F030000}"/>
    <cellStyle name="20% - Accent3 2 2 2" xfId="181" xr:uid="{00000000-0005-0000-0000-0000A0030000}"/>
    <cellStyle name="20% - Accent3 2 2 2 2" xfId="182" xr:uid="{00000000-0005-0000-0000-0000A1030000}"/>
    <cellStyle name="20% - Accent3 2 2 3" xfId="183" xr:uid="{00000000-0005-0000-0000-0000A2030000}"/>
    <cellStyle name="20% - Accent3 2 2 4" xfId="9604" xr:uid="{00000000-0005-0000-0000-0000A3030000}"/>
    <cellStyle name="20% - Accent3 2 3" xfId="184" xr:uid="{00000000-0005-0000-0000-0000A4030000}"/>
    <cellStyle name="20% - Accent3 2 3 2" xfId="185" xr:uid="{00000000-0005-0000-0000-0000A5030000}"/>
    <cellStyle name="20% - Accent3 2 3 2 2" xfId="186" xr:uid="{00000000-0005-0000-0000-0000A6030000}"/>
    <cellStyle name="20% - Accent3 2 3 2 2 2" xfId="9605" xr:uid="{00000000-0005-0000-0000-0000A7030000}"/>
    <cellStyle name="20% - Accent3 2 3 2 3" xfId="9606" xr:uid="{00000000-0005-0000-0000-0000A8030000}"/>
    <cellStyle name="20% - Accent3 2 3 2 3 2" xfId="9607" xr:uid="{00000000-0005-0000-0000-0000A9030000}"/>
    <cellStyle name="20% - Accent3 2 3 2 4" xfId="9608" xr:uid="{00000000-0005-0000-0000-0000AA030000}"/>
    <cellStyle name="20% - Accent3 2 3 3" xfId="187" xr:uid="{00000000-0005-0000-0000-0000AB030000}"/>
    <cellStyle name="20% - Accent3 2 3 3 2" xfId="9609" xr:uid="{00000000-0005-0000-0000-0000AC030000}"/>
    <cellStyle name="20% - Accent3 2 3 4" xfId="9610" xr:uid="{00000000-0005-0000-0000-0000AD030000}"/>
    <cellStyle name="20% - Accent3 2 3 4 2" xfId="9611" xr:uid="{00000000-0005-0000-0000-0000AE030000}"/>
    <cellStyle name="20% - Accent3 2 3 5" xfId="9612" xr:uid="{00000000-0005-0000-0000-0000AF030000}"/>
    <cellStyle name="20% - Accent3 2 4" xfId="188" xr:uid="{00000000-0005-0000-0000-0000B0030000}"/>
    <cellStyle name="20% - Accent3 2 4 2" xfId="189" xr:uid="{00000000-0005-0000-0000-0000B1030000}"/>
    <cellStyle name="20% - Accent3 2 4 2 2" xfId="190" xr:uid="{00000000-0005-0000-0000-0000B2030000}"/>
    <cellStyle name="20% - Accent3 2 4 3" xfId="191" xr:uid="{00000000-0005-0000-0000-0000B3030000}"/>
    <cellStyle name="20% - Accent3 2 4 3 2" xfId="9613" xr:uid="{00000000-0005-0000-0000-0000B4030000}"/>
    <cellStyle name="20% - Accent3 2 4 4" xfId="9614" xr:uid="{00000000-0005-0000-0000-0000B5030000}"/>
    <cellStyle name="20% - Accent3 2 5" xfId="192" xr:uid="{00000000-0005-0000-0000-0000B6030000}"/>
    <cellStyle name="20% - Accent3 2 5 2" xfId="193" xr:uid="{00000000-0005-0000-0000-0000B7030000}"/>
    <cellStyle name="20% - Accent3 2 5 2 2" xfId="9615" xr:uid="{00000000-0005-0000-0000-0000B8030000}"/>
    <cellStyle name="20% - Accent3 2 5 3" xfId="9616" xr:uid="{00000000-0005-0000-0000-0000B9030000}"/>
    <cellStyle name="20% - Accent3 2 5 3 2" xfId="9617" xr:uid="{00000000-0005-0000-0000-0000BA030000}"/>
    <cellStyle name="20% - Accent3 2 5 4" xfId="9618" xr:uid="{00000000-0005-0000-0000-0000BB030000}"/>
    <cellStyle name="20% - Accent3 2 6" xfId="194" xr:uid="{00000000-0005-0000-0000-0000BC030000}"/>
    <cellStyle name="20% - Accent3 2 6 2" xfId="9619" xr:uid="{00000000-0005-0000-0000-0000BD030000}"/>
    <cellStyle name="20% - Accent3 2 6 2 2" xfId="9620" xr:uid="{00000000-0005-0000-0000-0000BE030000}"/>
    <cellStyle name="20% - Accent3 2 6 3" xfId="9621" xr:uid="{00000000-0005-0000-0000-0000BF030000}"/>
    <cellStyle name="20% - Accent3 2 7" xfId="8648" xr:uid="{00000000-0005-0000-0000-0000C0030000}"/>
    <cellStyle name="20% - Accent3 2 8" xfId="9622" xr:uid="{00000000-0005-0000-0000-0000C1030000}"/>
    <cellStyle name="20% - Accent3 3" xfId="195" xr:uid="{00000000-0005-0000-0000-0000C2030000}"/>
    <cellStyle name="20% - Accent3 3 2" xfId="196" xr:uid="{00000000-0005-0000-0000-0000C3030000}"/>
    <cellStyle name="20% - Accent3 3 2 2" xfId="197" xr:uid="{00000000-0005-0000-0000-0000C4030000}"/>
    <cellStyle name="20% - Accent3 3 2 2 2" xfId="198" xr:uid="{00000000-0005-0000-0000-0000C5030000}"/>
    <cellStyle name="20% - Accent3 3 2 2 2 2" xfId="9623" xr:uid="{00000000-0005-0000-0000-0000C6030000}"/>
    <cellStyle name="20% - Accent3 3 2 2 3" xfId="9624" xr:uid="{00000000-0005-0000-0000-0000C7030000}"/>
    <cellStyle name="20% - Accent3 3 2 2 3 2" xfId="9625" xr:uid="{00000000-0005-0000-0000-0000C8030000}"/>
    <cellStyle name="20% - Accent3 3 2 2 4" xfId="9626" xr:uid="{00000000-0005-0000-0000-0000C9030000}"/>
    <cellStyle name="20% - Accent3 3 2 3" xfId="199" xr:uid="{00000000-0005-0000-0000-0000CA030000}"/>
    <cellStyle name="20% - Accent3 3 2 3 2" xfId="9627" xr:uid="{00000000-0005-0000-0000-0000CB030000}"/>
    <cellStyle name="20% - Accent3 3 2 4" xfId="9628" xr:uid="{00000000-0005-0000-0000-0000CC030000}"/>
    <cellStyle name="20% - Accent3 3 2 4 2" xfId="9629" xr:uid="{00000000-0005-0000-0000-0000CD030000}"/>
    <cellStyle name="20% - Accent3 3 2 5" xfId="9630" xr:uid="{00000000-0005-0000-0000-0000CE030000}"/>
    <cellStyle name="20% - Accent3 3 3" xfId="200" xr:uid="{00000000-0005-0000-0000-0000CF030000}"/>
    <cellStyle name="20% - Accent3 3 3 2" xfId="201" xr:uid="{00000000-0005-0000-0000-0000D0030000}"/>
    <cellStyle name="20% - Accent3 3 3 2 2" xfId="9631" xr:uid="{00000000-0005-0000-0000-0000D1030000}"/>
    <cellStyle name="20% - Accent3 3 3 3" xfId="9632" xr:uid="{00000000-0005-0000-0000-0000D2030000}"/>
    <cellStyle name="20% - Accent3 3 3 3 2" xfId="9633" xr:uid="{00000000-0005-0000-0000-0000D3030000}"/>
    <cellStyle name="20% - Accent3 3 3 4" xfId="9634" xr:uid="{00000000-0005-0000-0000-0000D4030000}"/>
    <cellStyle name="20% - Accent3 3 4" xfId="202" xr:uid="{00000000-0005-0000-0000-0000D5030000}"/>
    <cellStyle name="20% - Accent3 3 4 2" xfId="9635" xr:uid="{00000000-0005-0000-0000-0000D6030000}"/>
    <cellStyle name="20% - Accent3 3 4 2 2" xfId="9636" xr:uid="{00000000-0005-0000-0000-0000D7030000}"/>
    <cellStyle name="20% - Accent3 3 4 3" xfId="9637" xr:uid="{00000000-0005-0000-0000-0000D8030000}"/>
    <cellStyle name="20% - Accent3 3 4 3 2" xfId="9638" xr:uid="{00000000-0005-0000-0000-0000D9030000}"/>
    <cellStyle name="20% - Accent3 3 4 4" xfId="9639" xr:uid="{00000000-0005-0000-0000-0000DA030000}"/>
    <cellStyle name="20% - Accent3 3 5" xfId="9640" xr:uid="{00000000-0005-0000-0000-0000DB030000}"/>
    <cellStyle name="20% - Accent3 3 5 2" xfId="9641" xr:uid="{00000000-0005-0000-0000-0000DC030000}"/>
    <cellStyle name="20% - Accent3 3 5 2 2" xfId="9642" xr:uid="{00000000-0005-0000-0000-0000DD030000}"/>
    <cellStyle name="20% - Accent3 3 5 3" xfId="9643" xr:uid="{00000000-0005-0000-0000-0000DE030000}"/>
    <cellStyle name="20% - Accent3 3 6" xfId="9644" xr:uid="{00000000-0005-0000-0000-0000DF030000}"/>
    <cellStyle name="20% - Accent3 3 7" xfId="9645" xr:uid="{00000000-0005-0000-0000-0000E0030000}"/>
    <cellStyle name="20% - Accent3 4" xfId="203" xr:uid="{00000000-0005-0000-0000-0000E1030000}"/>
    <cellStyle name="20% - Accent3 4 2" xfId="204" xr:uid="{00000000-0005-0000-0000-0000E2030000}"/>
    <cellStyle name="20% - Accent3 4 2 2" xfId="205" xr:uid="{00000000-0005-0000-0000-0000E3030000}"/>
    <cellStyle name="20% - Accent3 4 2 2 2" xfId="206" xr:uid="{00000000-0005-0000-0000-0000E4030000}"/>
    <cellStyle name="20% - Accent3 4 2 2 2 2" xfId="9646" xr:uid="{00000000-0005-0000-0000-0000E5030000}"/>
    <cellStyle name="20% - Accent3 4 2 2 3" xfId="9647" xr:uid="{00000000-0005-0000-0000-0000E6030000}"/>
    <cellStyle name="20% - Accent3 4 2 2 3 2" xfId="9648" xr:uid="{00000000-0005-0000-0000-0000E7030000}"/>
    <cellStyle name="20% - Accent3 4 2 2 4" xfId="9649" xr:uid="{00000000-0005-0000-0000-0000E8030000}"/>
    <cellStyle name="20% - Accent3 4 2 3" xfId="207" xr:uid="{00000000-0005-0000-0000-0000E9030000}"/>
    <cellStyle name="20% - Accent3 4 2 3 2" xfId="9650" xr:uid="{00000000-0005-0000-0000-0000EA030000}"/>
    <cellStyle name="20% - Accent3 4 2 4" xfId="9651" xr:uid="{00000000-0005-0000-0000-0000EB030000}"/>
    <cellStyle name="20% - Accent3 4 2 4 2" xfId="9652" xr:uid="{00000000-0005-0000-0000-0000EC030000}"/>
    <cellStyle name="20% - Accent3 4 2 5" xfId="9653" xr:uid="{00000000-0005-0000-0000-0000ED030000}"/>
    <cellStyle name="20% - Accent3 4 3" xfId="9654" xr:uid="{00000000-0005-0000-0000-0000EE030000}"/>
    <cellStyle name="20% - Accent3 4 3 2" xfId="9655" xr:uid="{00000000-0005-0000-0000-0000EF030000}"/>
    <cellStyle name="20% - Accent3 4 3 2 2" xfId="9656" xr:uid="{00000000-0005-0000-0000-0000F0030000}"/>
    <cellStyle name="20% - Accent3 4 3 3" xfId="9657" xr:uid="{00000000-0005-0000-0000-0000F1030000}"/>
    <cellStyle name="20% - Accent3 4 3 3 2" xfId="9658" xr:uid="{00000000-0005-0000-0000-0000F2030000}"/>
    <cellStyle name="20% - Accent3 4 3 4" xfId="9659" xr:uid="{00000000-0005-0000-0000-0000F3030000}"/>
    <cellStyle name="20% - Accent3 4 4" xfId="9660" xr:uid="{00000000-0005-0000-0000-0000F4030000}"/>
    <cellStyle name="20% - Accent3 4 4 2" xfId="9661" xr:uid="{00000000-0005-0000-0000-0000F5030000}"/>
    <cellStyle name="20% - Accent3 4 4 2 2" xfId="9662" xr:uid="{00000000-0005-0000-0000-0000F6030000}"/>
    <cellStyle name="20% - Accent3 4 4 3" xfId="9663" xr:uid="{00000000-0005-0000-0000-0000F7030000}"/>
    <cellStyle name="20% - Accent3 4 4 3 2" xfId="9664" xr:uid="{00000000-0005-0000-0000-0000F8030000}"/>
    <cellStyle name="20% - Accent3 4 4 4" xfId="9665" xr:uid="{00000000-0005-0000-0000-0000F9030000}"/>
    <cellStyle name="20% - Accent3 4 5" xfId="9666" xr:uid="{00000000-0005-0000-0000-0000FA030000}"/>
    <cellStyle name="20% - Accent3 4 5 2" xfId="9667" xr:uid="{00000000-0005-0000-0000-0000FB030000}"/>
    <cellStyle name="20% - Accent3 4 6" xfId="9668" xr:uid="{00000000-0005-0000-0000-0000FC030000}"/>
    <cellStyle name="20% - Accent3 4 6 2" xfId="9669" xr:uid="{00000000-0005-0000-0000-0000FD030000}"/>
    <cellStyle name="20% - Accent3 4 7" xfId="9670" xr:uid="{00000000-0005-0000-0000-0000FE030000}"/>
    <cellStyle name="20% - Accent3 5" xfId="208" xr:uid="{00000000-0005-0000-0000-0000FF030000}"/>
    <cellStyle name="20% - Accent3 5 2" xfId="209" xr:uid="{00000000-0005-0000-0000-000000040000}"/>
    <cellStyle name="20% - Accent3 5 2 2" xfId="210" xr:uid="{00000000-0005-0000-0000-000001040000}"/>
    <cellStyle name="20% - Accent3 5 2 2 2" xfId="211" xr:uid="{00000000-0005-0000-0000-000002040000}"/>
    <cellStyle name="20% - Accent3 5 2 2 2 2" xfId="9671" xr:uid="{00000000-0005-0000-0000-000003040000}"/>
    <cellStyle name="20% - Accent3 5 2 2 3" xfId="9672" xr:uid="{00000000-0005-0000-0000-000004040000}"/>
    <cellStyle name="20% - Accent3 5 2 2 3 2" xfId="9673" xr:uid="{00000000-0005-0000-0000-000005040000}"/>
    <cellStyle name="20% - Accent3 5 2 2 4" xfId="9674" xr:uid="{00000000-0005-0000-0000-000006040000}"/>
    <cellStyle name="20% - Accent3 5 2 3" xfId="212" xr:uid="{00000000-0005-0000-0000-000007040000}"/>
    <cellStyle name="20% - Accent3 5 2 3 2" xfId="9675" xr:uid="{00000000-0005-0000-0000-000008040000}"/>
    <cellStyle name="20% - Accent3 5 2 4" xfId="9676" xr:uid="{00000000-0005-0000-0000-000009040000}"/>
    <cellStyle name="20% - Accent3 5 2 4 2" xfId="9677" xr:uid="{00000000-0005-0000-0000-00000A040000}"/>
    <cellStyle name="20% - Accent3 5 2 5" xfId="9678" xr:uid="{00000000-0005-0000-0000-00000B040000}"/>
    <cellStyle name="20% - Accent3 5 3" xfId="213" xr:uid="{00000000-0005-0000-0000-00000C040000}"/>
    <cellStyle name="20% - Accent3 5 3 2" xfId="214" xr:uid="{00000000-0005-0000-0000-00000D040000}"/>
    <cellStyle name="20% - Accent3 5 3 2 2" xfId="9679" xr:uid="{00000000-0005-0000-0000-00000E040000}"/>
    <cellStyle name="20% - Accent3 5 3 3" xfId="9680" xr:uid="{00000000-0005-0000-0000-00000F040000}"/>
    <cellStyle name="20% - Accent3 5 3 3 2" xfId="9681" xr:uid="{00000000-0005-0000-0000-000010040000}"/>
    <cellStyle name="20% - Accent3 5 3 4" xfId="9682" xr:uid="{00000000-0005-0000-0000-000011040000}"/>
    <cellStyle name="20% - Accent3 5 4" xfId="215" xr:uid="{00000000-0005-0000-0000-000012040000}"/>
    <cellStyle name="20% - Accent3 5 4 2" xfId="9683" xr:uid="{00000000-0005-0000-0000-000013040000}"/>
    <cellStyle name="20% - Accent3 5 4 2 2" xfId="9684" xr:uid="{00000000-0005-0000-0000-000014040000}"/>
    <cellStyle name="20% - Accent3 5 4 3" xfId="9685" xr:uid="{00000000-0005-0000-0000-000015040000}"/>
    <cellStyle name="20% - Accent3 5 4 3 2" xfId="9686" xr:uid="{00000000-0005-0000-0000-000016040000}"/>
    <cellStyle name="20% - Accent3 5 4 4" xfId="9687" xr:uid="{00000000-0005-0000-0000-000017040000}"/>
    <cellStyle name="20% - Accent3 5 5" xfId="9688" xr:uid="{00000000-0005-0000-0000-000018040000}"/>
    <cellStyle name="20% - Accent3 5 5 2" xfId="9689" xr:uid="{00000000-0005-0000-0000-000019040000}"/>
    <cellStyle name="20% - Accent3 5 6" xfId="9690" xr:uid="{00000000-0005-0000-0000-00001A040000}"/>
    <cellStyle name="20% - Accent3 5 6 2" xfId="9691" xr:uid="{00000000-0005-0000-0000-00001B040000}"/>
    <cellStyle name="20% - Accent3 5 7" xfId="9692" xr:uid="{00000000-0005-0000-0000-00001C040000}"/>
    <cellStyle name="20% - Accent3 6" xfId="216" xr:uid="{00000000-0005-0000-0000-00001D040000}"/>
    <cellStyle name="20% - Accent3 6 2" xfId="217" xr:uid="{00000000-0005-0000-0000-00001E040000}"/>
    <cellStyle name="20% - Accent3 6 2 2" xfId="218" xr:uid="{00000000-0005-0000-0000-00001F040000}"/>
    <cellStyle name="20% - Accent3 6 2 2 2" xfId="219" xr:uid="{00000000-0005-0000-0000-000020040000}"/>
    <cellStyle name="20% - Accent3 6 2 2 2 2" xfId="9693" xr:uid="{00000000-0005-0000-0000-000021040000}"/>
    <cellStyle name="20% - Accent3 6 2 2 3" xfId="9694" xr:uid="{00000000-0005-0000-0000-000022040000}"/>
    <cellStyle name="20% - Accent3 6 2 2 3 2" xfId="9695" xr:uid="{00000000-0005-0000-0000-000023040000}"/>
    <cellStyle name="20% - Accent3 6 2 2 4" xfId="9696" xr:uid="{00000000-0005-0000-0000-000024040000}"/>
    <cellStyle name="20% - Accent3 6 2 3" xfId="220" xr:uid="{00000000-0005-0000-0000-000025040000}"/>
    <cellStyle name="20% - Accent3 6 2 3 2" xfId="9697" xr:uid="{00000000-0005-0000-0000-000026040000}"/>
    <cellStyle name="20% - Accent3 6 2 4" xfId="9698" xr:uid="{00000000-0005-0000-0000-000027040000}"/>
    <cellStyle name="20% - Accent3 6 2 4 2" xfId="9699" xr:uid="{00000000-0005-0000-0000-000028040000}"/>
    <cellStyle name="20% - Accent3 6 2 5" xfId="9700" xr:uid="{00000000-0005-0000-0000-000029040000}"/>
    <cellStyle name="20% - Accent3 6 3" xfId="221" xr:uid="{00000000-0005-0000-0000-00002A040000}"/>
    <cellStyle name="20% - Accent3 6 3 2" xfId="222" xr:uid="{00000000-0005-0000-0000-00002B040000}"/>
    <cellStyle name="20% - Accent3 6 3 2 2" xfId="9701" xr:uid="{00000000-0005-0000-0000-00002C040000}"/>
    <cellStyle name="20% - Accent3 6 3 3" xfId="9702" xr:uid="{00000000-0005-0000-0000-00002D040000}"/>
    <cellStyle name="20% - Accent3 6 3 3 2" xfId="9703" xr:uid="{00000000-0005-0000-0000-00002E040000}"/>
    <cellStyle name="20% - Accent3 6 3 4" xfId="9704" xr:uid="{00000000-0005-0000-0000-00002F040000}"/>
    <cellStyle name="20% - Accent3 6 4" xfId="223" xr:uid="{00000000-0005-0000-0000-000030040000}"/>
    <cellStyle name="20% - Accent3 6 4 2" xfId="9705" xr:uid="{00000000-0005-0000-0000-000031040000}"/>
    <cellStyle name="20% - Accent3 6 4 2 2" xfId="9706" xr:uid="{00000000-0005-0000-0000-000032040000}"/>
    <cellStyle name="20% - Accent3 6 4 3" xfId="9707" xr:uid="{00000000-0005-0000-0000-000033040000}"/>
    <cellStyle name="20% - Accent3 6 4 3 2" xfId="9708" xr:uid="{00000000-0005-0000-0000-000034040000}"/>
    <cellStyle name="20% - Accent3 6 4 4" xfId="9709" xr:uid="{00000000-0005-0000-0000-000035040000}"/>
    <cellStyle name="20% - Accent3 6 5" xfId="9710" xr:uid="{00000000-0005-0000-0000-000036040000}"/>
    <cellStyle name="20% - Accent3 6 5 2" xfId="9711" xr:uid="{00000000-0005-0000-0000-000037040000}"/>
    <cellStyle name="20% - Accent3 6 6" xfId="9712" xr:uid="{00000000-0005-0000-0000-000038040000}"/>
    <cellStyle name="20% - Accent3 6 6 2" xfId="9713" xr:uid="{00000000-0005-0000-0000-000039040000}"/>
    <cellStyle name="20% - Accent3 6 7" xfId="9714" xr:uid="{00000000-0005-0000-0000-00003A040000}"/>
    <cellStyle name="20% - Accent3 7" xfId="224" xr:uid="{00000000-0005-0000-0000-00003B040000}"/>
    <cellStyle name="20% - Accent3 7 2" xfId="225" xr:uid="{00000000-0005-0000-0000-00003C040000}"/>
    <cellStyle name="20% - Accent3 7 2 2" xfId="226" xr:uid="{00000000-0005-0000-0000-00003D040000}"/>
    <cellStyle name="20% - Accent3 7 2 2 2" xfId="9715" xr:uid="{00000000-0005-0000-0000-00003E040000}"/>
    <cellStyle name="20% - Accent3 7 2 2 2 2" xfId="9716" xr:uid="{00000000-0005-0000-0000-00003F040000}"/>
    <cellStyle name="20% - Accent3 7 2 2 3" xfId="9717" xr:uid="{00000000-0005-0000-0000-000040040000}"/>
    <cellStyle name="20% - Accent3 7 2 2 3 2" xfId="9718" xr:uid="{00000000-0005-0000-0000-000041040000}"/>
    <cellStyle name="20% - Accent3 7 2 2 4" xfId="9719" xr:uid="{00000000-0005-0000-0000-000042040000}"/>
    <cellStyle name="20% - Accent3 7 2 3" xfId="9720" xr:uid="{00000000-0005-0000-0000-000043040000}"/>
    <cellStyle name="20% - Accent3 7 2 3 2" xfId="9721" xr:uid="{00000000-0005-0000-0000-000044040000}"/>
    <cellStyle name="20% - Accent3 7 2 4" xfId="9722" xr:uid="{00000000-0005-0000-0000-000045040000}"/>
    <cellStyle name="20% - Accent3 7 2 4 2" xfId="9723" xr:uid="{00000000-0005-0000-0000-000046040000}"/>
    <cellStyle name="20% - Accent3 7 2 5" xfId="9724" xr:uid="{00000000-0005-0000-0000-000047040000}"/>
    <cellStyle name="20% - Accent3 7 3" xfId="227" xr:uid="{00000000-0005-0000-0000-000048040000}"/>
    <cellStyle name="20% - Accent3 7 3 2" xfId="9725" xr:uid="{00000000-0005-0000-0000-000049040000}"/>
    <cellStyle name="20% - Accent3 7 3 2 2" xfId="9726" xr:uid="{00000000-0005-0000-0000-00004A040000}"/>
    <cellStyle name="20% - Accent3 7 3 3" xfId="9727" xr:uid="{00000000-0005-0000-0000-00004B040000}"/>
    <cellStyle name="20% - Accent3 7 3 3 2" xfId="9728" xr:uid="{00000000-0005-0000-0000-00004C040000}"/>
    <cellStyle name="20% - Accent3 7 3 4" xfId="9729" xr:uid="{00000000-0005-0000-0000-00004D040000}"/>
    <cellStyle name="20% - Accent3 7 4" xfId="9730" xr:uid="{00000000-0005-0000-0000-00004E040000}"/>
    <cellStyle name="20% - Accent3 7 4 2" xfId="9731" xr:uid="{00000000-0005-0000-0000-00004F040000}"/>
    <cellStyle name="20% - Accent3 7 4 2 2" xfId="9732" xr:uid="{00000000-0005-0000-0000-000050040000}"/>
    <cellStyle name="20% - Accent3 7 4 3" xfId="9733" xr:uid="{00000000-0005-0000-0000-000051040000}"/>
    <cellStyle name="20% - Accent3 7 4 3 2" xfId="9734" xr:uid="{00000000-0005-0000-0000-000052040000}"/>
    <cellStyle name="20% - Accent3 7 4 4" xfId="9735" xr:uid="{00000000-0005-0000-0000-000053040000}"/>
    <cellStyle name="20% - Accent3 7 5" xfId="9736" xr:uid="{00000000-0005-0000-0000-000054040000}"/>
    <cellStyle name="20% - Accent3 7 5 2" xfId="9737" xr:uid="{00000000-0005-0000-0000-000055040000}"/>
    <cellStyle name="20% - Accent3 7 6" xfId="9738" xr:uid="{00000000-0005-0000-0000-000056040000}"/>
    <cellStyle name="20% - Accent3 7 6 2" xfId="9739" xr:uid="{00000000-0005-0000-0000-000057040000}"/>
    <cellStyle name="20% - Accent3 7 7" xfId="9740" xr:uid="{00000000-0005-0000-0000-000058040000}"/>
    <cellStyle name="20% - Accent3 8" xfId="228" xr:uid="{00000000-0005-0000-0000-000059040000}"/>
    <cellStyle name="20% - Accent3 8 2" xfId="229" xr:uid="{00000000-0005-0000-0000-00005A040000}"/>
    <cellStyle name="20% - Accent3 8 2 2" xfId="230" xr:uid="{00000000-0005-0000-0000-00005B040000}"/>
    <cellStyle name="20% - Accent3 8 2 2 2" xfId="9741" xr:uid="{00000000-0005-0000-0000-00005C040000}"/>
    <cellStyle name="20% - Accent3 8 2 2 2 2" xfId="9742" xr:uid="{00000000-0005-0000-0000-00005D040000}"/>
    <cellStyle name="20% - Accent3 8 2 2 3" xfId="9743" xr:uid="{00000000-0005-0000-0000-00005E040000}"/>
    <cellStyle name="20% - Accent3 8 2 2 3 2" xfId="9744" xr:uid="{00000000-0005-0000-0000-00005F040000}"/>
    <cellStyle name="20% - Accent3 8 2 2 4" xfId="9745" xr:uid="{00000000-0005-0000-0000-000060040000}"/>
    <cellStyle name="20% - Accent3 8 2 3" xfId="9746" xr:uid="{00000000-0005-0000-0000-000061040000}"/>
    <cellStyle name="20% - Accent3 8 2 3 2" xfId="9747" xr:uid="{00000000-0005-0000-0000-000062040000}"/>
    <cellStyle name="20% - Accent3 8 2 4" xfId="9748" xr:uid="{00000000-0005-0000-0000-000063040000}"/>
    <cellStyle name="20% - Accent3 8 2 4 2" xfId="9749" xr:uid="{00000000-0005-0000-0000-000064040000}"/>
    <cellStyle name="20% - Accent3 8 2 5" xfId="9750" xr:uid="{00000000-0005-0000-0000-000065040000}"/>
    <cellStyle name="20% - Accent3 8 3" xfId="231" xr:uid="{00000000-0005-0000-0000-000066040000}"/>
    <cellStyle name="20% - Accent3 8 3 2" xfId="9751" xr:uid="{00000000-0005-0000-0000-000067040000}"/>
    <cellStyle name="20% - Accent3 8 3 2 2" xfId="9752" xr:uid="{00000000-0005-0000-0000-000068040000}"/>
    <cellStyle name="20% - Accent3 8 3 3" xfId="9753" xr:uid="{00000000-0005-0000-0000-000069040000}"/>
    <cellStyle name="20% - Accent3 8 3 3 2" xfId="9754" xr:uid="{00000000-0005-0000-0000-00006A040000}"/>
    <cellStyle name="20% - Accent3 8 3 4" xfId="9755" xr:uid="{00000000-0005-0000-0000-00006B040000}"/>
    <cellStyle name="20% - Accent3 8 4" xfId="9756" xr:uid="{00000000-0005-0000-0000-00006C040000}"/>
    <cellStyle name="20% - Accent3 8 4 2" xfId="9757" xr:uid="{00000000-0005-0000-0000-00006D040000}"/>
    <cellStyle name="20% - Accent3 8 4 2 2" xfId="9758" xr:uid="{00000000-0005-0000-0000-00006E040000}"/>
    <cellStyle name="20% - Accent3 8 4 3" xfId="9759" xr:uid="{00000000-0005-0000-0000-00006F040000}"/>
    <cellStyle name="20% - Accent3 8 4 3 2" xfId="9760" xr:uid="{00000000-0005-0000-0000-000070040000}"/>
    <cellStyle name="20% - Accent3 8 4 4" xfId="9761" xr:uid="{00000000-0005-0000-0000-000071040000}"/>
    <cellStyle name="20% - Accent3 8 5" xfId="9762" xr:uid="{00000000-0005-0000-0000-000072040000}"/>
    <cellStyle name="20% - Accent3 8 5 2" xfId="9763" xr:uid="{00000000-0005-0000-0000-000073040000}"/>
    <cellStyle name="20% - Accent3 8 6" xfId="9764" xr:uid="{00000000-0005-0000-0000-000074040000}"/>
    <cellStyle name="20% - Accent3 8 6 2" xfId="9765" xr:uid="{00000000-0005-0000-0000-000075040000}"/>
    <cellStyle name="20% - Accent3 8 7" xfId="9766" xr:uid="{00000000-0005-0000-0000-000076040000}"/>
    <cellStyle name="20% - Accent3 9" xfId="232" xr:uid="{00000000-0005-0000-0000-000077040000}"/>
    <cellStyle name="20% - Accent3 9 2" xfId="233" xr:uid="{00000000-0005-0000-0000-000078040000}"/>
    <cellStyle name="20% - Accent3 9 2 2" xfId="234" xr:uid="{00000000-0005-0000-0000-000079040000}"/>
    <cellStyle name="20% - Accent3 9 2 2 2" xfId="9767" xr:uid="{00000000-0005-0000-0000-00007A040000}"/>
    <cellStyle name="20% - Accent3 9 2 3" xfId="9768" xr:uid="{00000000-0005-0000-0000-00007B040000}"/>
    <cellStyle name="20% - Accent3 9 2 3 2" xfId="9769" xr:uid="{00000000-0005-0000-0000-00007C040000}"/>
    <cellStyle name="20% - Accent3 9 2 4" xfId="9770" xr:uid="{00000000-0005-0000-0000-00007D040000}"/>
    <cellStyle name="20% - Accent3 9 3" xfId="235" xr:uid="{00000000-0005-0000-0000-00007E040000}"/>
    <cellStyle name="20% - Accent3 9 3 2" xfId="9771" xr:uid="{00000000-0005-0000-0000-00007F040000}"/>
    <cellStyle name="20% - Accent3 9 3 2 2" xfId="9772" xr:uid="{00000000-0005-0000-0000-000080040000}"/>
    <cellStyle name="20% - Accent3 9 3 3" xfId="9773" xr:uid="{00000000-0005-0000-0000-000081040000}"/>
    <cellStyle name="20% - Accent3 9 3 3 2" xfId="9774" xr:uid="{00000000-0005-0000-0000-000082040000}"/>
    <cellStyle name="20% - Accent3 9 3 4" xfId="9775" xr:uid="{00000000-0005-0000-0000-000083040000}"/>
    <cellStyle name="20% - Accent3 9 4" xfId="9776" xr:uid="{00000000-0005-0000-0000-000084040000}"/>
    <cellStyle name="20% - Accent3 9 4 2" xfId="9777" xr:uid="{00000000-0005-0000-0000-000085040000}"/>
    <cellStyle name="20% - Accent3 9 5" xfId="9778" xr:uid="{00000000-0005-0000-0000-000086040000}"/>
    <cellStyle name="20% - Accent3 9 5 2" xfId="9779" xr:uid="{00000000-0005-0000-0000-000087040000}"/>
    <cellStyle name="20% - Accent3 9 6" xfId="9780" xr:uid="{00000000-0005-0000-0000-000088040000}"/>
    <cellStyle name="20% - Accent4" xfId="8634" builtinId="42" customBuiltin="1"/>
    <cellStyle name="20% - Accent4 10" xfId="236" xr:uid="{00000000-0005-0000-0000-00008A040000}"/>
    <cellStyle name="20% - Accent4 10 2" xfId="237" xr:uid="{00000000-0005-0000-0000-00008B040000}"/>
    <cellStyle name="20% - Accent4 10 2 2" xfId="238" xr:uid="{00000000-0005-0000-0000-00008C040000}"/>
    <cellStyle name="20% - Accent4 10 2 2 2" xfId="9781" xr:uid="{00000000-0005-0000-0000-00008D040000}"/>
    <cellStyle name="20% - Accent4 10 2 3" xfId="9782" xr:uid="{00000000-0005-0000-0000-00008E040000}"/>
    <cellStyle name="20% - Accent4 10 2 3 2" xfId="9783" xr:uid="{00000000-0005-0000-0000-00008F040000}"/>
    <cellStyle name="20% - Accent4 10 2 4" xfId="9784" xr:uid="{00000000-0005-0000-0000-000090040000}"/>
    <cellStyle name="20% - Accent4 10 3" xfId="239" xr:uid="{00000000-0005-0000-0000-000091040000}"/>
    <cellStyle name="20% - Accent4 10 3 2" xfId="9785" xr:uid="{00000000-0005-0000-0000-000092040000}"/>
    <cellStyle name="20% - Accent4 10 3 2 2" xfId="9786" xr:uid="{00000000-0005-0000-0000-000093040000}"/>
    <cellStyle name="20% - Accent4 10 3 3" xfId="9787" xr:uid="{00000000-0005-0000-0000-000094040000}"/>
    <cellStyle name="20% - Accent4 10 3 3 2" xfId="9788" xr:uid="{00000000-0005-0000-0000-000095040000}"/>
    <cellStyle name="20% - Accent4 10 3 4" xfId="9789" xr:uid="{00000000-0005-0000-0000-000096040000}"/>
    <cellStyle name="20% - Accent4 10 4" xfId="9790" xr:uid="{00000000-0005-0000-0000-000097040000}"/>
    <cellStyle name="20% - Accent4 10 4 2" xfId="9791" xr:uid="{00000000-0005-0000-0000-000098040000}"/>
    <cellStyle name="20% - Accent4 10 5" xfId="9792" xr:uid="{00000000-0005-0000-0000-000099040000}"/>
    <cellStyle name="20% - Accent4 10 5 2" xfId="9793" xr:uid="{00000000-0005-0000-0000-00009A040000}"/>
    <cellStyle name="20% - Accent4 10 6" xfId="9794" xr:uid="{00000000-0005-0000-0000-00009B040000}"/>
    <cellStyle name="20% - Accent4 11" xfId="240" xr:uid="{00000000-0005-0000-0000-00009C040000}"/>
    <cellStyle name="20% - Accent4 11 2" xfId="9795" xr:uid="{00000000-0005-0000-0000-00009D040000}"/>
    <cellStyle name="20% - Accent4 12" xfId="241" xr:uid="{00000000-0005-0000-0000-00009E040000}"/>
    <cellStyle name="20% - Accent4 12 2" xfId="9797" xr:uid="{00000000-0005-0000-0000-00009F040000}"/>
    <cellStyle name="20% - Accent4 12 2 2" xfId="9798" xr:uid="{00000000-0005-0000-0000-0000A0040000}"/>
    <cellStyle name="20% - Accent4 12 3" xfId="9799" xr:uid="{00000000-0005-0000-0000-0000A1040000}"/>
    <cellStyle name="20% - Accent4 12 3 2" xfId="9800" xr:uid="{00000000-0005-0000-0000-0000A2040000}"/>
    <cellStyle name="20% - Accent4 12 4" xfId="9801" xr:uid="{00000000-0005-0000-0000-0000A3040000}"/>
    <cellStyle name="20% - Accent4 12 5" xfId="9796" xr:uid="{00000000-0005-0000-0000-0000A4040000}"/>
    <cellStyle name="20% - Accent4 13" xfId="242" xr:uid="{00000000-0005-0000-0000-0000A5040000}"/>
    <cellStyle name="20% - Accent4 13 2" xfId="9803" xr:uid="{00000000-0005-0000-0000-0000A6040000}"/>
    <cellStyle name="20% - Accent4 13 3" xfId="9802" xr:uid="{00000000-0005-0000-0000-0000A7040000}"/>
    <cellStyle name="20% - Accent4 14" xfId="243" xr:uid="{00000000-0005-0000-0000-0000A8040000}"/>
    <cellStyle name="20% - Accent4 14 2" xfId="9804" xr:uid="{00000000-0005-0000-0000-0000A9040000}"/>
    <cellStyle name="20% - Accent4 15" xfId="9805" xr:uid="{00000000-0005-0000-0000-0000AA040000}"/>
    <cellStyle name="20% - Accent4 2" xfId="244" xr:uid="{00000000-0005-0000-0000-0000AB040000}"/>
    <cellStyle name="20% - Accent4 2 2" xfId="245" xr:uid="{00000000-0005-0000-0000-0000AC040000}"/>
    <cellStyle name="20% - Accent4 2 2 2" xfId="246" xr:uid="{00000000-0005-0000-0000-0000AD040000}"/>
    <cellStyle name="20% - Accent4 2 2 2 2" xfId="247" xr:uid="{00000000-0005-0000-0000-0000AE040000}"/>
    <cellStyle name="20% - Accent4 2 2 3" xfId="248" xr:uid="{00000000-0005-0000-0000-0000AF040000}"/>
    <cellStyle name="20% - Accent4 2 2 4" xfId="9806" xr:uid="{00000000-0005-0000-0000-0000B0040000}"/>
    <cellStyle name="20% - Accent4 2 3" xfId="249" xr:uid="{00000000-0005-0000-0000-0000B1040000}"/>
    <cellStyle name="20% - Accent4 2 3 2" xfId="250" xr:uid="{00000000-0005-0000-0000-0000B2040000}"/>
    <cellStyle name="20% - Accent4 2 3 2 2" xfId="251" xr:uid="{00000000-0005-0000-0000-0000B3040000}"/>
    <cellStyle name="20% - Accent4 2 3 2 2 2" xfId="9807" xr:uid="{00000000-0005-0000-0000-0000B4040000}"/>
    <cellStyle name="20% - Accent4 2 3 2 3" xfId="9808" xr:uid="{00000000-0005-0000-0000-0000B5040000}"/>
    <cellStyle name="20% - Accent4 2 3 2 3 2" xfId="9809" xr:uid="{00000000-0005-0000-0000-0000B6040000}"/>
    <cellStyle name="20% - Accent4 2 3 2 4" xfId="9810" xr:uid="{00000000-0005-0000-0000-0000B7040000}"/>
    <cellStyle name="20% - Accent4 2 3 3" xfId="252" xr:uid="{00000000-0005-0000-0000-0000B8040000}"/>
    <cellStyle name="20% - Accent4 2 3 3 2" xfId="9811" xr:uid="{00000000-0005-0000-0000-0000B9040000}"/>
    <cellStyle name="20% - Accent4 2 3 4" xfId="9812" xr:uid="{00000000-0005-0000-0000-0000BA040000}"/>
    <cellStyle name="20% - Accent4 2 3 4 2" xfId="9813" xr:uid="{00000000-0005-0000-0000-0000BB040000}"/>
    <cellStyle name="20% - Accent4 2 3 5" xfId="9814" xr:uid="{00000000-0005-0000-0000-0000BC040000}"/>
    <cellStyle name="20% - Accent4 2 4" xfId="253" xr:uid="{00000000-0005-0000-0000-0000BD040000}"/>
    <cellStyle name="20% - Accent4 2 4 2" xfId="254" xr:uid="{00000000-0005-0000-0000-0000BE040000}"/>
    <cellStyle name="20% - Accent4 2 4 2 2" xfId="255" xr:uid="{00000000-0005-0000-0000-0000BF040000}"/>
    <cellStyle name="20% - Accent4 2 4 3" xfId="256" xr:uid="{00000000-0005-0000-0000-0000C0040000}"/>
    <cellStyle name="20% - Accent4 2 4 3 2" xfId="9815" xr:uid="{00000000-0005-0000-0000-0000C1040000}"/>
    <cellStyle name="20% - Accent4 2 4 4" xfId="9816" xr:uid="{00000000-0005-0000-0000-0000C2040000}"/>
    <cellStyle name="20% - Accent4 2 5" xfId="257" xr:uid="{00000000-0005-0000-0000-0000C3040000}"/>
    <cellStyle name="20% - Accent4 2 5 2" xfId="258" xr:uid="{00000000-0005-0000-0000-0000C4040000}"/>
    <cellStyle name="20% - Accent4 2 5 2 2" xfId="9817" xr:uid="{00000000-0005-0000-0000-0000C5040000}"/>
    <cellStyle name="20% - Accent4 2 5 3" xfId="9818" xr:uid="{00000000-0005-0000-0000-0000C6040000}"/>
    <cellStyle name="20% - Accent4 2 5 3 2" xfId="9819" xr:uid="{00000000-0005-0000-0000-0000C7040000}"/>
    <cellStyle name="20% - Accent4 2 5 4" xfId="9820" xr:uid="{00000000-0005-0000-0000-0000C8040000}"/>
    <cellStyle name="20% - Accent4 2 6" xfId="259" xr:uid="{00000000-0005-0000-0000-0000C9040000}"/>
    <cellStyle name="20% - Accent4 2 6 2" xfId="9821" xr:uid="{00000000-0005-0000-0000-0000CA040000}"/>
    <cellStyle name="20% - Accent4 2 6 2 2" xfId="9822" xr:uid="{00000000-0005-0000-0000-0000CB040000}"/>
    <cellStyle name="20% - Accent4 2 6 3" xfId="9823" xr:uid="{00000000-0005-0000-0000-0000CC040000}"/>
    <cellStyle name="20% - Accent4 2 7" xfId="8649" xr:uid="{00000000-0005-0000-0000-0000CD040000}"/>
    <cellStyle name="20% - Accent4 2 8" xfId="9824" xr:uid="{00000000-0005-0000-0000-0000CE040000}"/>
    <cellStyle name="20% - Accent4 3" xfId="260" xr:uid="{00000000-0005-0000-0000-0000CF040000}"/>
    <cellStyle name="20% - Accent4 3 2" xfId="261" xr:uid="{00000000-0005-0000-0000-0000D0040000}"/>
    <cellStyle name="20% - Accent4 3 2 2" xfId="262" xr:uid="{00000000-0005-0000-0000-0000D1040000}"/>
    <cellStyle name="20% - Accent4 3 2 2 2" xfId="263" xr:uid="{00000000-0005-0000-0000-0000D2040000}"/>
    <cellStyle name="20% - Accent4 3 2 2 2 2" xfId="9825" xr:uid="{00000000-0005-0000-0000-0000D3040000}"/>
    <cellStyle name="20% - Accent4 3 2 2 3" xfId="9826" xr:uid="{00000000-0005-0000-0000-0000D4040000}"/>
    <cellStyle name="20% - Accent4 3 2 2 3 2" xfId="9827" xr:uid="{00000000-0005-0000-0000-0000D5040000}"/>
    <cellStyle name="20% - Accent4 3 2 2 4" xfId="9828" xr:uid="{00000000-0005-0000-0000-0000D6040000}"/>
    <cellStyle name="20% - Accent4 3 2 3" xfId="264" xr:uid="{00000000-0005-0000-0000-0000D7040000}"/>
    <cellStyle name="20% - Accent4 3 2 3 2" xfId="9829" xr:uid="{00000000-0005-0000-0000-0000D8040000}"/>
    <cellStyle name="20% - Accent4 3 2 4" xfId="9830" xr:uid="{00000000-0005-0000-0000-0000D9040000}"/>
    <cellStyle name="20% - Accent4 3 2 4 2" xfId="9831" xr:uid="{00000000-0005-0000-0000-0000DA040000}"/>
    <cellStyle name="20% - Accent4 3 2 5" xfId="9832" xr:uid="{00000000-0005-0000-0000-0000DB040000}"/>
    <cellStyle name="20% - Accent4 3 3" xfId="265" xr:uid="{00000000-0005-0000-0000-0000DC040000}"/>
    <cellStyle name="20% - Accent4 3 3 2" xfId="266" xr:uid="{00000000-0005-0000-0000-0000DD040000}"/>
    <cellStyle name="20% - Accent4 3 3 2 2" xfId="9833" xr:uid="{00000000-0005-0000-0000-0000DE040000}"/>
    <cellStyle name="20% - Accent4 3 3 3" xfId="9834" xr:uid="{00000000-0005-0000-0000-0000DF040000}"/>
    <cellStyle name="20% - Accent4 3 3 3 2" xfId="9835" xr:uid="{00000000-0005-0000-0000-0000E0040000}"/>
    <cellStyle name="20% - Accent4 3 3 4" xfId="9836" xr:uid="{00000000-0005-0000-0000-0000E1040000}"/>
    <cellStyle name="20% - Accent4 3 4" xfId="267" xr:uid="{00000000-0005-0000-0000-0000E2040000}"/>
    <cellStyle name="20% - Accent4 3 4 2" xfId="9837" xr:uid="{00000000-0005-0000-0000-0000E3040000}"/>
    <cellStyle name="20% - Accent4 3 4 2 2" xfId="9838" xr:uid="{00000000-0005-0000-0000-0000E4040000}"/>
    <cellStyle name="20% - Accent4 3 4 3" xfId="9839" xr:uid="{00000000-0005-0000-0000-0000E5040000}"/>
    <cellStyle name="20% - Accent4 3 4 3 2" xfId="9840" xr:uid="{00000000-0005-0000-0000-0000E6040000}"/>
    <cellStyle name="20% - Accent4 3 4 4" xfId="9841" xr:uid="{00000000-0005-0000-0000-0000E7040000}"/>
    <cellStyle name="20% - Accent4 3 5" xfId="9842" xr:uid="{00000000-0005-0000-0000-0000E8040000}"/>
    <cellStyle name="20% - Accent4 3 5 2" xfId="9843" xr:uid="{00000000-0005-0000-0000-0000E9040000}"/>
    <cellStyle name="20% - Accent4 3 5 2 2" xfId="9844" xr:uid="{00000000-0005-0000-0000-0000EA040000}"/>
    <cellStyle name="20% - Accent4 3 5 3" xfId="9845" xr:uid="{00000000-0005-0000-0000-0000EB040000}"/>
    <cellStyle name="20% - Accent4 3 6" xfId="9846" xr:uid="{00000000-0005-0000-0000-0000EC040000}"/>
    <cellStyle name="20% - Accent4 3 7" xfId="9847" xr:uid="{00000000-0005-0000-0000-0000ED040000}"/>
    <cellStyle name="20% - Accent4 4" xfId="268" xr:uid="{00000000-0005-0000-0000-0000EE040000}"/>
    <cellStyle name="20% - Accent4 4 2" xfId="269" xr:uid="{00000000-0005-0000-0000-0000EF040000}"/>
    <cellStyle name="20% - Accent4 4 2 2" xfId="270" xr:uid="{00000000-0005-0000-0000-0000F0040000}"/>
    <cellStyle name="20% - Accent4 4 2 2 2" xfId="271" xr:uid="{00000000-0005-0000-0000-0000F1040000}"/>
    <cellStyle name="20% - Accent4 4 2 2 2 2" xfId="9848" xr:uid="{00000000-0005-0000-0000-0000F2040000}"/>
    <cellStyle name="20% - Accent4 4 2 2 3" xfId="9849" xr:uid="{00000000-0005-0000-0000-0000F3040000}"/>
    <cellStyle name="20% - Accent4 4 2 2 3 2" xfId="9850" xr:uid="{00000000-0005-0000-0000-0000F4040000}"/>
    <cellStyle name="20% - Accent4 4 2 2 4" xfId="9851" xr:uid="{00000000-0005-0000-0000-0000F5040000}"/>
    <cellStyle name="20% - Accent4 4 2 3" xfId="272" xr:uid="{00000000-0005-0000-0000-0000F6040000}"/>
    <cellStyle name="20% - Accent4 4 2 3 2" xfId="9852" xr:uid="{00000000-0005-0000-0000-0000F7040000}"/>
    <cellStyle name="20% - Accent4 4 2 4" xfId="9853" xr:uid="{00000000-0005-0000-0000-0000F8040000}"/>
    <cellStyle name="20% - Accent4 4 2 4 2" xfId="9854" xr:uid="{00000000-0005-0000-0000-0000F9040000}"/>
    <cellStyle name="20% - Accent4 4 2 5" xfId="9855" xr:uid="{00000000-0005-0000-0000-0000FA040000}"/>
    <cellStyle name="20% - Accent4 4 3" xfId="9856" xr:uid="{00000000-0005-0000-0000-0000FB040000}"/>
    <cellStyle name="20% - Accent4 4 3 2" xfId="9857" xr:uid="{00000000-0005-0000-0000-0000FC040000}"/>
    <cellStyle name="20% - Accent4 4 3 2 2" xfId="9858" xr:uid="{00000000-0005-0000-0000-0000FD040000}"/>
    <cellStyle name="20% - Accent4 4 3 3" xfId="9859" xr:uid="{00000000-0005-0000-0000-0000FE040000}"/>
    <cellStyle name="20% - Accent4 4 3 3 2" xfId="9860" xr:uid="{00000000-0005-0000-0000-0000FF040000}"/>
    <cellStyle name="20% - Accent4 4 3 4" xfId="9861" xr:uid="{00000000-0005-0000-0000-000000050000}"/>
    <cellStyle name="20% - Accent4 4 4" xfId="9862" xr:uid="{00000000-0005-0000-0000-000001050000}"/>
    <cellStyle name="20% - Accent4 4 4 2" xfId="9863" xr:uid="{00000000-0005-0000-0000-000002050000}"/>
    <cellStyle name="20% - Accent4 4 4 2 2" xfId="9864" xr:uid="{00000000-0005-0000-0000-000003050000}"/>
    <cellStyle name="20% - Accent4 4 4 3" xfId="9865" xr:uid="{00000000-0005-0000-0000-000004050000}"/>
    <cellStyle name="20% - Accent4 4 4 3 2" xfId="9866" xr:uid="{00000000-0005-0000-0000-000005050000}"/>
    <cellStyle name="20% - Accent4 4 4 4" xfId="9867" xr:uid="{00000000-0005-0000-0000-000006050000}"/>
    <cellStyle name="20% - Accent4 4 5" xfId="9868" xr:uid="{00000000-0005-0000-0000-000007050000}"/>
    <cellStyle name="20% - Accent4 4 5 2" xfId="9869" xr:uid="{00000000-0005-0000-0000-000008050000}"/>
    <cellStyle name="20% - Accent4 4 6" xfId="9870" xr:uid="{00000000-0005-0000-0000-000009050000}"/>
    <cellStyle name="20% - Accent4 4 6 2" xfId="9871" xr:uid="{00000000-0005-0000-0000-00000A050000}"/>
    <cellStyle name="20% - Accent4 4 7" xfId="9872" xr:uid="{00000000-0005-0000-0000-00000B050000}"/>
    <cellStyle name="20% - Accent4 5" xfId="273" xr:uid="{00000000-0005-0000-0000-00000C050000}"/>
    <cellStyle name="20% - Accent4 5 2" xfId="274" xr:uid="{00000000-0005-0000-0000-00000D050000}"/>
    <cellStyle name="20% - Accent4 5 2 2" xfId="275" xr:uid="{00000000-0005-0000-0000-00000E050000}"/>
    <cellStyle name="20% - Accent4 5 2 2 2" xfId="276" xr:uid="{00000000-0005-0000-0000-00000F050000}"/>
    <cellStyle name="20% - Accent4 5 2 2 2 2" xfId="9873" xr:uid="{00000000-0005-0000-0000-000010050000}"/>
    <cellStyle name="20% - Accent4 5 2 2 3" xfId="9874" xr:uid="{00000000-0005-0000-0000-000011050000}"/>
    <cellStyle name="20% - Accent4 5 2 2 3 2" xfId="9875" xr:uid="{00000000-0005-0000-0000-000012050000}"/>
    <cellStyle name="20% - Accent4 5 2 2 4" xfId="9876" xr:uid="{00000000-0005-0000-0000-000013050000}"/>
    <cellStyle name="20% - Accent4 5 2 3" xfId="277" xr:uid="{00000000-0005-0000-0000-000014050000}"/>
    <cellStyle name="20% - Accent4 5 2 3 2" xfId="9877" xr:uid="{00000000-0005-0000-0000-000015050000}"/>
    <cellStyle name="20% - Accent4 5 2 4" xfId="9878" xr:uid="{00000000-0005-0000-0000-000016050000}"/>
    <cellStyle name="20% - Accent4 5 2 4 2" xfId="9879" xr:uid="{00000000-0005-0000-0000-000017050000}"/>
    <cellStyle name="20% - Accent4 5 2 5" xfId="9880" xr:uid="{00000000-0005-0000-0000-000018050000}"/>
    <cellStyle name="20% - Accent4 5 3" xfId="278" xr:uid="{00000000-0005-0000-0000-000019050000}"/>
    <cellStyle name="20% - Accent4 5 3 2" xfId="279" xr:uid="{00000000-0005-0000-0000-00001A050000}"/>
    <cellStyle name="20% - Accent4 5 3 2 2" xfId="9881" xr:uid="{00000000-0005-0000-0000-00001B050000}"/>
    <cellStyle name="20% - Accent4 5 3 3" xfId="9882" xr:uid="{00000000-0005-0000-0000-00001C050000}"/>
    <cellStyle name="20% - Accent4 5 3 3 2" xfId="9883" xr:uid="{00000000-0005-0000-0000-00001D050000}"/>
    <cellStyle name="20% - Accent4 5 3 4" xfId="9884" xr:uid="{00000000-0005-0000-0000-00001E050000}"/>
    <cellStyle name="20% - Accent4 5 4" xfId="280" xr:uid="{00000000-0005-0000-0000-00001F050000}"/>
    <cellStyle name="20% - Accent4 5 4 2" xfId="9885" xr:uid="{00000000-0005-0000-0000-000020050000}"/>
    <cellStyle name="20% - Accent4 5 4 2 2" xfId="9886" xr:uid="{00000000-0005-0000-0000-000021050000}"/>
    <cellStyle name="20% - Accent4 5 4 3" xfId="9887" xr:uid="{00000000-0005-0000-0000-000022050000}"/>
    <cellStyle name="20% - Accent4 5 4 3 2" xfId="9888" xr:uid="{00000000-0005-0000-0000-000023050000}"/>
    <cellStyle name="20% - Accent4 5 4 4" xfId="9889" xr:uid="{00000000-0005-0000-0000-000024050000}"/>
    <cellStyle name="20% - Accent4 5 5" xfId="9890" xr:uid="{00000000-0005-0000-0000-000025050000}"/>
    <cellStyle name="20% - Accent4 5 5 2" xfId="9891" xr:uid="{00000000-0005-0000-0000-000026050000}"/>
    <cellStyle name="20% - Accent4 5 6" xfId="9892" xr:uid="{00000000-0005-0000-0000-000027050000}"/>
    <cellStyle name="20% - Accent4 5 6 2" xfId="9893" xr:uid="{00000000-0005-0000-0000-000028050000}"/>
    <cellStyle name="20% - Accent4 5 7" xfId="9894" xr:uid="{00000000-0005-0000-0000-000029050000}"/>
    <cellStyle name="20% - Accent4 6" xfId="281" xr:uid="{00000000-0005-0000-0000-00002A050000}"/>
    <cellStyle name="20% - Accent4 6 2" xfId="282" xr:uid="{00000000-0005-0000-0000-00002B050000}"/>
    <cellStyle name="20% - Accent4 6 2 2" xfId="283" xr:uid="{00000000-0005-0000-0000-00002C050000}"/>
    <cellStyle name="20% - Accent4 6 2 2 2" xfId="284" xr:uid="{00000000-0005-0000-0000-00002D050000}"/>
    <cellStyle name="20% - Accent4 6 2 2 2 2" xfId="9895" xr:uid="{00000000-0005-0000-0000-00002E050000}"/>
    <cellStyle name="20% - Accent4 6 2 2 3" xfId="9896" xr:uid="{00000000-0005-0000-0000-00002F050000}"/>
    <cellStyle name="20% - Accent4 6 2 2 3 2" xfId="9897" xr:uid="{00000000-0005-0000-0000-000030050000}"/>
    <cellStyle name="20% - Accent4 6 2 2 4" xfId="9898" xr:uid="{00000000-0005-0000-0000-000031050000}"/>
    <cellStyle name="20% - Accent4 6 2 3" xfId="285" xr:uid="{00000000-0005-0000-0000-000032050000}"/>
    <cellStyle name="20% - Accent4 6 2 3 2" xfId="9899" xr:uid="{00000000-0005-0000-0000-000033050000}"/>
    <cellStyle name="20% - Accent4 6 2 4" xfId="9900" xr:uid="{00000000-0005-0000-0000-000034050000}"/>
    <cellStyle name="20% - Accent4 6 2 4 2" xfId="9901" xr:uid="{00000000-0005-0000-0000-000035050000}"/>
    <cellStyle name="20% - Accent4 6 2 5" xfId="9902" xr:uid="{00000000-0005-0000-0000-000036050000}"/>
    <cellStyle name="20% - Accent4 6 3" xfId="286" xr:uid="{00000000-0005-0000-0000-000037050000}"/>
    <cellStyle name="20% - Accent4 6 3 2" xfId="287" xr:uid="{00000000-0005-0000-0000-000038050000}"/>
    <cellStyle name="20% - Accent4 6 3 2 2" xfId="9903" xr:uid="{00000000-0005-0000-0000-000039050000}"/>
    <cellStyle name="20% - Accent4 6 3 3" xfId="9904" xr:uid="{00000000-0005-0000-0000-00003A050000}"/>
    <cellStyle name="20% - Accent4 6 3 3 2" xfId="9905" xr:uid="{00000000-0005-0000-0000-00003B050000}"/>
    <cellStyle name="20% - Accent4 6 3 4" xfId="9906" xr:uid="{00000000-0005-0000-0000-00003C050000}"/>
    <cellStyle name="20% - Accent4 6 4" xfId="288" xr:uid="{00000000-0005-0000-0000-00003D050000}"/>
    <cellStyle name="20% - Accent4 6 4 2" xfId="9907" xr:uid="{00000000-0005-0000-0000-00003E050000}"/>
    <cellStyle name="20% - Accent4 6 4 2 2" xfId="9908" xr:uid="{00000000-0005-0000-0000-00003F050000}"/>
    <cellStyle name="20% - Accent4 6 4 3" xfId="9909" xr:uid="{00000000-0005-0000-0000-000040050000}"/>
    <cellStyle name="20% - Accent4 6 4 3 2" xfId="9910" xr:uid="{00000000-0005-0000-0000-000041050000}"/>
    <cellStyle name="20% - Accent4 6 4 4" xfId="9911" xr:uid="{00000000-0005-0000-0000-000042050000}"/>
    <cellStyle name="20% - Accent4 6 5" xfId="9912" xr:uid="{00000000-0005-0000-0000-000043050000}"/>
    <cellStyle name="20% - Accent4 6 5 2" xfId="9913" xr:uid="{00000000-0005-0000-0000-000044050000}"/>
    <cellStyle name="20% - Accent4 6 6" xfId="9914" xr:uid="{00000000-0005-0000-0000-000045050000}"/>
    <cellStyle name="20% - Accent4 6 6 2" xfId="9915" xr:uid="{00000000-0005-0000-0000-000046050000}"/>
    <cellStyle name="20% - Accent4 6 7" xfId="9916" xr:uid="{00000000-0005-0000-0000-000047050000}"/>
    <cellStyle name="20% - Accent4 7" xfId="289" xr:uid="{00000000-0005-0000-0000-000048050000}"/>
    <cellStyle name="20% - Accent4 7 2" xfId="290" xr:uid="{00000000-0005-0000-0000-000049050000}"/>
    <cellStyle name="20% - Accent4 7 2 2" xfId="291" xr:uid="{00000000-0005-0000-0000-00004A050000}"/>
    <cellStyle name="20% - Accent4 7 2 2 2" xfId="9917" xr:uid="{00000000-0005-0000-0000-00004B050000}"/>
    <cellStyle name="20% - Accent4 7 2 2 2 2" xfId="9918" xr:uid="{00000000-0005-0000-0000-00004C050000}"/>
    <cellStyle name="20% - Accent4 7 2 2 3" xfId="9919" xr:uid="{00000000-0005-0000-0000-00004D050000}"/>
    <cellStyle name="20% - Accent4 7 2 2 3 2" xfId="9920" xr:uid="{00000000-0005-0000-0000-00004E050000}"/>
    <cellStyle name="20% - Accent4 7 2 2 4" xfId="9921" xr:uid="{00000000-0005-0000-0000-00004F050000}"/>
    <cellStyle name="20% - Accent4 7 2 3" xfId="9922" xr:uid="{00000000-0005-0000-0000-000050050000}"/>
    <cellStyle name="20% - Accent4 7 2 3 2" xfId="9923" xr:uid="{00000000-0005-0000-0000-000051050000}"/>
    <cellStyle name="20% - Accent4 7 2 4" xfId="9924" xr:uid="{00000000-0005-0000-0000-000052050000}"/>
    <cellStyle name="20% - Accent4 7 2 4 2" xfId="9925" xr:uid="{00000000-0005-0000-0000-000053050000}"/>
    <cellStyle name="20% - Accent4 7 2 5" xfId="9926" xr:uid="{00000000-0005-0000-0000-000054050000}"/>
    <cellStyle name="20% - Accent4 7 3" xfId="292" xr:uid="{00000000-0005-0000-0000-000055050000}"/>
    <cellStyle name="20% - Accent4 7 3 2" xfId="9927" xr:uid="{00000000-0005-0000-0000-000056050000}"/>
    <cellStyle name="20% - Accent4 7 3 2 2" xfId="9928" xr:uid="{00000000-0005-0000-0000-000057050000}"/>
    <cellStyle name="20% - Accent4 7 3 3" xfId="9929" xr:uid="{00000000-0005-0000-0000-000058050000}"/>
    <cellStyle name="20% - Accent4 7 3 3 2" xfId="9930" xr:uid="{00000000-0005-0000-0000-000059050000}"/>
    <cellStyle name="20% - Accent4 7 3 4" xfId="9931" xr:uid="{00000000-0005-0000-0000-00005A050000}"/>
    <cellStyle name="20% - Accent4 7 4" xfId="9932" xr:uid="{00000000-0005-0000-0000-00005B050000}"/>
    <cellStyle name="20% - Accent4 7 4 2" xfId="9933" xr:uid="{00000000-0005-0000-0000-00005C050000}"/>
    <cellStyle name="20% - Accent4 7 4 2 2" xfId="9934" xr:uid="{00000000-0005-0000-0000-00005D050000}"/>
    <cellStyle name="20% - Accent4 7 4 3" xfId="9935" xr:uid="{00000000-0005-0000-0000-00005E050000}"/>
    <cellStyle name="20% - Accent4 7 4 3 2" xfId="9936" xr:uid="{00000000-0005-0000-0000-00005F050000}"/>
    <cellStyle name="20% - Accent4 7 4 4" xfId="9937" xr:uid="{00000000-0005-0000-0000-000060050000}"/>
    <cellStyle name="20% - Accent4 7 5" xfId="9938" xr:uid="{00000000-0005-0000-0000-000061050000}"/>
    <cellStyle name="20% - Accent4 7 5 2" xfId="9939" xr:uid="{00000000-0005-0000-0000-000062050000}"/>
    <cellStyle name="20% - Accent4 7 6" xfId="9940" xr:uid="{00000000-0005-0000-0000-000063050000}"/>
    <cellStyle name="20% - Accent4 7 6 2" xfId="9941" xr:uid="{00000000-0005-0000-0000-000064050000}"/>
    <cellStyle name="20% - Accent4 7 7" xfId="9942" xr:uid="{00000000-0005-0000-0000-000065050000}"/>
    <cellStyle name="20% - Accent4 8" xfId="293" xr:uid="{00000000-0005-0000-0000-000066050000}"/>
    <cellStyle name="20% - Accent4 8 2" xfId="294" xr:uid="{00000000-0005-0000-0000-000067050000}"/>
    <cellStyle name="20% - Accent4 8 2 2" xfId="295" xr:uid="{00000000-0005-0000-0000-000068050000}"/>
    <cellStyle name="20% - Accent4 8 2 2 2" xfId="9943" xr:uid="{00000000-0005-0000-0000-000069050000}"/>
    <cellStyle name="20% - Accent4 8 2 2 2 2" xfId="9944" xr:uid="{00000000-0005-0000-0000-00006A050000}"/>
    <cellStyle name="20% - Accent4 8 2 2 3" xfId="9945" xr:uid="{00000000-0005-0000-0000-00006B050000}"/>
    <cellStyle name="20% - Accent4 8 2 2 3 2" xfId="9946" xr:uid="{00000000-0005-0000-0000-00006C050000}"/>
    <cellStyle name="20% - Accent4 8 2 2 4" xfId="9947" xr:uid="{00000000-0005-0000-0000-00006D050000}"/>
    <cellStyle name="20% - Accent4 8 2 3" xfId="9948" xr:uid="{00000000-0005-0000-0000-00006E050000}"/>
    <cellStyle name="20% - Accent4 8 2 3 2" xfId="9949" xr:uid="{00000000-0005-0000-0000-00006F050000}"/>
    <cellStyle name="20% - Accent4 8 2 4" xfId="9950" xr:uid="{00000000-0005-0000-0000-000070050000}"/>
    <cellStyle name="20% - Accent4 8 2 4 2" xfId="9951" xr:uid="{00000000-0005-0000-0000-000071050000}"/>
    <cellStyle name="20% - Accent4 8 2 5" xfId="9952" xr:uid="{00000000-0005-0000-0000-000072050000}"/>
    <cellStyle name="20% - Accent4 8 3" xfId="296" xr:uid="{00000000-0005-0000-0000-000073050000}"/>
    <cellStyle name="20% - Accent4 8 3 2" xfId="9953" xr:uid="{00000000-0005-0000-0000-000074050000}"/>
    <cellStyle name="20% - Accent4 8 3 2 2" xfId="9954" xr:uid="{00000000-0005-0000-0000-000075050000}"/>
    <cellStyle name="20% - Accent4 8 3 3" xfId="9955" xr:uid="{00000000-0005-0000-0000-000076050000}"/>
    <cellStyle name="20% - Accent4 8 3 3 2" xfId="9956" xr:uid="{00000000-0005-0000-0000-000077050000}"/>
    <cellStyle name="20% - Accent4 8 3 4" xfId="9957" xr:uid="{00000000-0005-0000-0000-000078050000}"/>
    <cellStyle name="20% - Accent4 8 4" xfId="9958" xr:uid="{00000000-0005-0000-0000-000079050000}"/>
    <cellStyle name="20% - Accent4 8 4 2" xfId="9959" xr:uid="{00000000-0005-0000-0000-00007A050000}"/>
    <cellStyle name="20% - Accent4 8 4 2 2" xfId="9960" xr:uid="{00000000-0005-0000-0000-00007B050000}"/>
    <cellStyle name="20% - Accent4 8 4 3" xfId="9961" xr:uid="{00000000-0005-0000-0000-00007C050000}"/>
    <cellStyle name="20% - Accent4 8 4 3 2" xfId="9962" xr:uid="{00000000-0005-0000-0000-00007D050000}"/>
    <cellStyle name="20% - Accent4 8 4 4" xfId="9963" xr:uid="{00000000-0005-0000-0000-00007E050000}"/>
    <cellStyle name="20% - Accent4 8 5" xfId="9964" xr:uid="{00000000-0005-0000-0000-00007F050000}"/>
    <cellStyle name="20% - Accent4 8 5 2" xfId="9965" xr:uid="{00000000-0005-0000-0000-000080050000}"/>
    <cellStyle name="20% - Accent4 8 6" xfId="9966" xr:uid="{00000000-0005-0000-0000-000081050000}"/>
    <cellStyle name="20% - Accent4 8 6 2" xfId="9967" xr:uid="{00000000-0005-0000-0000-000082050000}"/>
    <cellStyle name="20% - Accent4 8 7" xfId="9968" xr:uid="{00000000-0005-0000-0000-000083050000}"/>
    <cellStyle name="20% - Accent4 9" xfId="297" xr:uid="{00000000-0005-0000-0000-000084050000}"/>
    <cellStyle name="20% - Accent4 9 2" xfId="298" xr:uid="{00000000-0005-0000-0000-000085050000}"/>
    <cellStyle name="20% - Accent4 9 2 2" xfId="299" xr:uid="{00000000-0005-0000-0000-000086050000}"/>
    <cellStyle name="20% - Accent4 9 2 2 2" xfId="9969" xr:uid="{00000000-0005-0000-0000-000087050000}"/>
    <cellStyle name="20% - Accent4 9 2 3" xfId="9970" xr:uid="{00000000-0005-0000-0000-000088050000}"/>
    <cellStyle name="20% - Accent4 9 2 3 2" xfId="9971" xr:uid="{00000000-0005-0000-0000-000089050000}"/>
    <cellStyle name="20% - Accent4 9 2 4" xfId="9972" xr:uid="{00000000-0005-0000-0000-00008A050000}"/>
    <cellStyle name="20% - Accent4 9 3" xfId="300" xr:uid="{00000000-0005-0000-0000-00008B050000}"/>
    <cellStyle name="20% - Accent4 9 3 2" xfId="9973" xr:uid="{00000000-0005-0000-0000-00008C050000}"/>
    <cellStyle name="20% - Accent4 9 3 2 2" xfId="9974" xr:uid="{00000000-0005-0000-0000-00008D050000}"/>
    <cellStyle name="20% - Accent4 9 3 3" xfId="9975" xr:uid="{00000000-0005-0000-0000-00008E050000}"/>
    <cellStyle name="20% - Accent4 9 3 3 2" xfId="9976" xr:uid="{00000000-0005-0000-0000-00008F050000}"/>
    <cellStyle name="20% - Accent4 9 3 4" xfId="9977" xr:uid="{00000000-0005-0000-0000-000090050000}"/>
    <cellStyle name="20% - Accent4 9 4" xfId="9978" xr:uid="{00000000-0005-0000-0000-000091050000}"/>
    <cellStyle name="20% - Accent4 9 4 2" xfId="9979" xr:uid="{00000000-0005-0000-0000-000092050000}"/>
    <cellStyle name="20% - Accent4 9 5" xfId="9980" xr:uid="{00000000-0005-0000-0000-000093050000}"/>
    <cellStyle name="20% - Accent4 9 5 2" xfId="9981" xr:uid="{00000000-0005-0000-0000-000094050000}"/>
    <cellStyle name="20% - Accent4 9 6" xfId="9982" xr:uid="{00000000-0005-0000-0000-000095050000}"/>
    <cellStyle name="20% - Accent5" xfId="8638" builtinId="46" customBuiltin="1"/>
    <cellStyle name="20% - Accent5 10" xfId="301" xr:uid="{00000000-0005-0000-0000-000097050000}"/>
    <cellStyle name="20% - Accent5 10 2" xfId="302" xr:uid="{00000000-0005-0000-0000-000098050000}"/>
    <cellStyle name="20% - Accent5 10 2 2" xfId="303" xr:uid="{00000000-0005-0000-0000-000099050000}"/>
    <cellStyle name="20% - Accent5 10 2 2 2" xfId="9983" xr:uid="{00000000-0005-0000-0000-00009A050000}"/>
    <cellStyle name="20% - Accent5 10 2 3" xfId="9984" xr:uid="{00000000-0005-0000-0000-00009B050000}"/>
    <cellStyle name="20% - Accent5 10 2 3 2" xfId="9985" xr:uid="{00000000-0005-0000-0000-00009C050000}"/>
    <cellStyle name="20% - Accent5 10 2 4" xfId="9986" xr:uid="{00000000-0005-0000-0000-00009D050000}"/>
    <cellStyle name="20% - Accent5 10 3" xfId="304" xr:uid="{00000000-0005-0000-0000-00009E050000}"/>
    <cellStyle name="20% - Accent5 10 3 2" xfId="9987" xr:uid="{00000000-0005-0000-0000-00009F050000}"/>
    <cellStyle name="20% - Accent5 10 3 2 2" xfId="9988" xr:uid="{00000000-0005-0000-0000-0000A0050000}"/>
    <cellStyle name="20% - Accent5 10 3 3" xfId="9989" xr:uid="{00000000-0005-0000-0000-0000A1050000}"/>
    <cellStyle name="20% - Accent5 10 3 3 2" xfId="9990" xr:uid="{00000000-0005-0000-0000-0000A2050000}"/>
    <cellStyle name="20% - Accent5 10 3 4" xfId="9991" xr:uid="{00000000-0005-0000-0000-0000A3050000}"/>
    <cellStyle name="20% - Accent5 10 4" xfId="9992" xr:uid="{00000000-0005-0000-0000-0000A4050000}"/>
    <cellStyle name="20% - Accent5 10 4 2" xfId="9993" xr:uid="{00000000-0005-0000-0000-0000A5050000}"/>
    <cellStyle name="20% - Accent5 10 5" xfId="9994" xr:uid="{00000000-0005-0000-0000-0000A6050000}"/>
    <cellStyle name="20% - Accent5 10 5 2" xfId="9995" xr:uid="{00000000-0005-0000-0000-0000A7050000}"/>
    <cellStyle name="20% - Accent5 10 6" xfId="9996" xr:uid="{00000000-0005-0000-0000-0000A8050000}"/>
    <cellStyle name="20% - Accent5 11" xfId="305" xr:uid="{00000000-0005-0000-0000-0000A9050000}"/>
    <cellStyle name="20% - Accent5 11 2" xfId="9997" xr:uid="{00000000-0005-0000-0000-0000AA050000}"/>
    <cellStyle name="20% - Accent5 12" xfId="306" xr:uid="{00000000-0005-0000-0000-0000AB050000}"/>
    <cellStyle name="20% - Accent5 12 2" xfId="9999" xr:uid="{00000000-0005-0000-0000-0000AC050000}"/>
    <cellStyle name="20% - Accent5 12 2 2" xfId="10000" xr:uid="{00000000-0005-0000-0000-0000AD050000}"/>
    <cellStyle name="20% - Accent5 12 3" xfId="10001" xr:uid="{00000000-0005-0000-0000-0000AE050000}"/>
    <cellStyle name="20% - Accent5 12 3 2" xfId="10002" xr:uid="{00000000-0005-0000-0000-0000AF050000}"/>
    <cellStyle name="20% - Accent5 12 4" xfId="10003" xr:uid="{00000000-0005-0000-0000-0000B0050000}"/>
    <cellStyle name="20% - Accent5 12 5" xfId="9998" xr:uid="{00000000-0005-0000-0000-0000B1050000}"/>
    <cellStyle name="20% - Accent5 13" xfId="307" xr:uid="{00000000-0005-0000-0000-0000B2050000}"/>
    <cellStyle name="20% - Accent5 13 2" xfId="10005" xr:uid="{00000000-0005-0000-0000-0000B3050000}"/>
    <cellStyle name="20% - Accent5 13 3" xfId="10004" xr:uid="{00000000-0005-0000-0000-0000B4050000}"/>
    <cellStyle name="20% - Accent5 14" xfId="308" xr:uid="{00000000-0005-0000-0000-0000B5050000}"/>
    <cellStyle name="20% - Accent5 14 2" xfId="10006" xr:uid="{00000000-0005-0000-0000-0000B6050000}"/>
    <cellStyle name="20% - Accent5 15" xfId="10007" xr:uid="{00000000-0005-0000-0000-0000B7050000}"/>
    <cellStyle name="20% - Accent5 2" xfId="309" xr:uid="{00000000-0005-0000-0000-0000B8050000}"/>
    <cellStyle name="20% - Accent5 2 2" xfId="310" xr:uid="{00000000-0005-0000-0000-0000B9050000}"/>
    <cellStyle name="20% - Accent5 2 2 2" xfId="311" xr:uid="{00000000-0005-0000-0000-0000BA050000}"/>
    <cellStyle name="20% - Accent5 2 2 2 2" xfId="312" xr:uid="{00000000-0005-0000-0000-0000BB050000}"/>
    <cellStyle name="20% - Accent5 2 2 3" xfId="313" xr:uid="{00000000-0005-0000-0000-0000BC050000}"/>
    <cellStyle name="20% - Accent5 2 2 4" xfId="10008" xr:uid="{00000000-0005-0000-0000-0000BD050000}"/>
    <cellStyle name="20% - Accent5 2 3" xfId="314" xr:uid="{00000000-0005-0000-0000-0000BE050000}"/>
    <cellStyle name="20% - Accent5 2 3 2" xfId="315" xr:uid="{00000000-0005-0000-0000-0000BF050000}"/>
    <cellStyle name="20% - Accent5 2 3 2 2" xfId="316" xr:uid="{00000000-0005-0000-0000-0000C0050000}"/>
    <cellStyle name="20% - Accent5 2 3 2 2 2" xfId="10009" xr:uid="{00000000-0005-0000-0000-0000C1050000}"/>
    <cellStyle name="20% - Accent5 2 3 2 3" xfId="10010" xr:uid="{00000000-0005-0000-0000-0000C2050000}"/>
    <cellStyle name="20% - Accent5 2 3 2 3 2" xfId="10011" xr:uid="{00000000-0005-0000-0000-0000C3050000}"/>
    <cellStyle name="20% - Accent5 2 3 2 4" xfId="10012" xr:uid="{00000000-0005-0000-0000-0000C4050000}"/>
    <cellStyle name="20% - Accent5 2 3 3" xfId="317" xr:uid="{00000000-0005-0000-0000-0000C5050000}"/>
    <cellStyle name="20% - Accent5 2 3 3 2" xfId="10013" xr:uid="{00000000-0005-0000-0000-0000C6050000}"/>
    <cellStyle name="20% - Accent5 2 3 4" xfId="10014" xr:uid="{00000000-0005-0000-0000-0000C7050000}"/>
    <cellStyle name="20% - Accent5 2 3 4 2" xfId="10015" xr:uid="{00000000-0005-0000-0000-0000C8050000}"/>
    <cellStyle name="20% - Accent5 2 3 5" xfId="10016" xr:uid="{00000000-0005-0000-0000-0000C9050000}"/>
    <cellStyle name="20% - Accent5 2 4" xfId="318" xr:uid="{00000000-0005-0000-0000-0000CA050000}"/>
    <cellStyle name="20% - Accent5 2 4 2" xfId="319" xr:uid="{00000000-0005-0000-0000-0000CB050000}"/>
    <cellStyle name="20% - Accent5 2 4 2 2" xfId="320" xr:uid="{00000000-0005-0000-0000-0000CC050000}"/>
    <cellStyle name="20% - Accent5 2 4 3" xfId="321" xr:uid="{00000000-0005-0000-0000-0000CD050000}"/>
    <cellStyle name="20% - Accent5 2 4 3 2" xfId="10017" xr:uid="{00000000-0005-0000-0000-0000CE050000}"/>
    <cellStyle name="20% - Accent5 2 4 4" xfId="10018" xr:uid="{00000000-0005-0000-0000-0000CF050000}"/>
    <cellStyle name="20% - Accent5 2 5" xfId="322" xr:uid="{00000000-0005-0000-0000-0000D0050000}"/>
    <cellStyle name="20% - Accent5 2 5 2" xfId="323" xr:uid="{00000000-0005-0000-0000-0000D1050000}"/>
    <cellStyle name="20% - Accent5 2 5 2 2" xfId="10019" xr:uid="{00000000-0005-0000-0000-0000D2050000}"/>
    <cellStyle name="20% - Accent5 2 5 3" xfId="10020" xr:uid="{00000000-0005-0000-0000-0000D3050000}"/>
    <cellStyle name="20% - Accent5 2 5 3 2" xfId="10021" xr:uid="{00000000-0005-0000-0000-0000D4050000}"/>
    <cellStyle name="20% - Accent5 2 5 4" xfId="10022" xr:uid="{00000000-0005-0000-0000-0000D5050000}"/>
    <cellStyle name="20% - Accent5 2 6" xfId="324" xr:uid="{00000000-0005-0000-0000-0000D6050000}"/>
    <cellStyle name="20% - Accent5 2 6 2" xfId="10023" xr:uid="{00000000-0005-0000-0000-0000D7050000}"/>
    <cellStyle name="20% - Accent5 2 6 2 2" xfId="10024" xr:uid="{00000000-0005-0000-0000-0000D8050000}"/>
    <cellStyle name="20% - Accent5 2 6 3" xfId="10025" xr:uid="{00000000-0005-0000-0000-0000D9050000}"/>
    <cellStyle name="20% - Accent5 2 7" xfId="8650" xr:uid="{00000000-0005-0000-0000-0000DA050000}"/>
    <cellStyle name="20% - Accent5 2 8" xfId="10026" xr:uid="{00000000-0005-0000-0000-0000DB050000}"/>
    <cellStyle name="20% - Accent5 3" xfId="325" xr:uid="{00000000-0005-0000-0000-0000DC050000}"/>
    <cellStyle name="20% - Accent5 3 2" xfId="326" xr:uid="{00000000-0005-0000-0000-0000DD050000}"/>
    <cellStyle name="20% - Accent5 3 2 2" xfId="327" xr:uid="{00000000-0005-0000-0000-0000DE050000}"/>
    <cellStyle name="20% - Accent5 3 2 2 2" xfId="328" xr:uid="{00000000-0005-0000-0000-0000DF050000}"/>
    <cellStyle name="20% - Accent5 3 2 2 2 2" xfId="10027" xr:uid="{00000000-0005-0000-0000-0000E0050000}"/>
    <cellStyle name="20% - Accent5 3 2 2 3" xfId="10028" xr:uid="{00000000-0005-0000-0000-0000E1050000}"/>
    <cellStyle name="20% - Accent5 3 2 2 3 2" xfId="10029" xr:uid="{00000000-0005-0000-0000-0000E2050000}"/>
    <cellStyle name="20% - Accent5 3 2 2 4" xfId="10030" xr:uid="{00000000-0005-0000-0000-0000E3050000}"/>
    <cellStyle name="20% - Accent5 3 2 3" xfId="329" xr:uid="{00000000-0005-0000-0000-0000E4050000}"/>
    <cellStyle name="20% - Accent5 3 2 3 2" xfId="10031" xr:uid="{00000000-0005-0000-0000-0000E5050000}"/>
    <cellStyle name="20% - Accent5 3 2 4" xfId="10032" xr:uid="{00000000-0005-0000-0000-0000E6050000}"/>
    <cellStyle name="20% - Accent5 3 2 4 2" xfId="10033" xr:uid="{00000000-0005-0000-0000-0000E7050000}"/>
    <cellStyle name="20% - Accent5 3 2 5" xfId="10034" xr:uid="{00000000-0005-0000-0000-0000E8050000}"/>
    <cellStyle name="20% - Accent5 3 3" xfId="330" xr:uid="{00000000-0005-0000-0000-0000E9050000}"/>
    <cellStyle name="20% - Accent5 3 3 2" xfId="331" xr:uid="{00000000-0005-0000-0000-0000EA050000}"/>
    <cellStyle name="20% - Accent5 3 3 2 2" xfId="10035" xr:uid="{00000000-0005-0000-0000-0000EB050000}"/>
    <cellStyle name="20% - Accent5 3 3 3" xfId="10036" xr:uid="{00000000-0005-0000-0000-0000EC050000}"/>
    <cellStyle name="20% - Accent5 3 3 3 2" xfId="10037" xr:uid="{00000000-0005-0000-0000-0000ED050000}"/>
    <cellStyle name="20% - Accent5 3 3 4" xfId="10038" xr:uid="{00000000-0005-0000-0000-0000EE050000}"/>
    <cellStyle name="20% - Accent5 3 4" xfId="332" xr:uid="{00000000-0005-0000-0000-0000EF050000}"/>
    <cellStyle name="20% - Accent5 3 4 2" xfId="10039" xr:uid="{00000000-0005-0000-0000-0000F0050000}"/>
    <cellStyle name="20% - Accent5 3 4 2 2" xfId="10040" xr:uid="{00000000-0005-0000-0000-0000F1050000}"/>
    <cellStyle name="20% - Accent5 3 4 3" xfId="10041" xr:uid="{00000000-0005-0000-0000-0000F2050000}"/>
    <cellStyle name="20% - Accent5 3 4 3 2" xfId="10042" xr:uid="{00000000-0005-0000-0000-0000F3050000}"/>
    <cellStyle name="20% - Accent5 3 4 4" xfId="10043" xr:uid="{00000000-0005-0000-0000-0000F4050000}"/>
    <cellStyle name="20% - Accent5 3 5" xfId="10044" xr:uid="{00000000-0005-0000-0000-0000F5050000}"/>
    <cellStyle name="20% - Accent5 3 5 2" xfId="10045" xr:uid="{00000000-0005-0000-0000-0000F6050000}"/>
    <cellStyle name="20% - Accent5 3 5 2 2" xfId="10046" xr:uid="{00000000-0005-0000-0000-0000F7050000}"/>
    <cellStyle name="20% - Accent5 3 5 3" xfId="10047" xr:uid="{00000000-0005-0000-0000-0000F8050000}"/>
    <cellStyle name="20% - Accent5 3 6" xfId="10048" xr:uid="{00000000-0005-0000-0000-0000F9050000}"/>
    <cellStyle name="20% - Accent5 3 7" xfId="10049" xr:uid="{00000000-0005-0000-0000-0000FA050000}"/>
    <cellStyle name="20% - Accent5 4" xfId="333" xr:uid="{00000000-0005-0000-0000-0000FB050000}"/>
    <cellStyle name="20% - Accent5 4 2" xfId="334" xr:uid="{00000000-0005-0000-0000-0000FC050000}"/>
    <cellStyle name="20% - Accent5 4 2 2" xfId="335" xr:uid="{00000000-0005-0000-0000-0000FD050000}"/>
    <cellStyle name="20% - Accent5 4 2 2 2" xfId="336" xr:uid="{00000000-0005-0000-0000-0000FE050000}"/>
    <cellStyle name="20% - Accent5 4 2 2 2 2" xfId="10050" xr:uid="{00000000-0005-0000-0000-0000FF050000}"/>
    <cellStyle name="20% - Accent5 4 2 2 3" xfId="10051" xr:uid="{00000000-0005-0000-0000-000000060000}"/>
    <cellStyle name="20% - Accent5 4 2 2 3 2" xfId="10052" xr:uid="{00000000-0005-0000-0000-000001060000}"/>
    <cellStyle name="20% - Accent5 4 2 2 4" xfId="10053" xr:uid="{00000000-0005-0000-0000-000002060000}"/>
    <cellStyle name="20% - Accent5 4 2 3" xfId="337" xr:uid="{00000000-0005-0000-0000-000003060000}"/>
    <cellStyle name="20% - Accent5 4 2 3 2" xfId="10054" xr:uid="{00000000-0005-0000-0000-000004060000}"/>
    <cellStyle name="20% - Accent5 4 2 4" xfId="10055" xr:uid="{00000000-0005-0000-0000-000005060000}"/>
    <cellStyle name="20% - Accent5 4 2 4 2" xfId="10056" xr:uid="{00000000-0005-0000-0000-000006060000}"/>
    <cellStyle name="20% - Accent5 4 2 5" xfId="10057" xr:uid="{00000000-0005-0000-0000-000007060000}"/>
    <cellStyle name="20% - Accent5 4 3" xfId="10058" xr:uid="{00000000-0005-0000-0000-000008060000}"/>
    <cellStyle name="20% - Accent5 4 3 2" xfId="10059" xr:uid="{00000000-0005-0000-0000-000009060000}"/>
    <cellStyle name="20% - Accent5 4 3 2 2" xfId="10060" xr:uid="{00000000-0005-0000-0000-00000A060000}"/>
    <cellStyle name="20% - Accent5 4 3 3" xfId="10061" xr:uid="{00000000-0005-0000-0000-00000B060000}"/>
    <cellStyle name="20% - Accent5 4 3 3 2" xfId="10062" xr:uid="{00000000-0005-0000-0000-00000C060000}"/>
    <cellStyle name="20% - Accent5 4 3 4" xfId="10063" xr:uid="{00000000-0005-0000-0000-00000D060000}"/>
    <cellStyle name="20% - Accent5 4 4" xfId="10064" xr:uid="{00000000-0005-0000-0000-00000E060000}"/>
    <cellStyle name="20% - Accent5 4 4 2" xfId="10065" xr:uid="{00000000-0005-0000-0000-00000F060000}"/>
    <cellStyle name="20% - Accent5 4 4 2 2" xfId="10066" xr:uid="{00000000-0005-0000-0000-000010060000}"/>
    <cellStyle name="20% - Accent5 4 4 3" xfId="10067" xr:uid="{00000000-0005-0000-0000-000011060000}"/>
    <cellStyle name="20% - Accent5 4 4 3 2" xfId="10068" xr:uid="{00000000-0005-0000-0000-000012060000}"/>
    <cellStyle name="20% - Accent5 4 4 4" xfId="10069" xr:uid="{00000000-0005-0000-0000-000013060000}"/>
    <cellStyle name="20% - Accent5 4 5" xfId="10070" xr:uid="{00000000-0005-0000-0000-000014060000}"/>
    <cellStyle name="20% - Accent5 4 5 2" xfId="10071" xr:uid="{00000000-0005-0000-0000-000015060000}"/>
    <cellStyle name="20% - Accent5 4 6" xfId="10072" xr:uid="{00000000-0005-0000-0000-000016060000}"/>
    <cellStyle name="20% - Accent5 4 6 2" xfId="10073" xr:uid="{00000000-0005-0000-0000-000017060000}"/>
    <cellStyle name="20% - Accent5 4 7" xfId="10074" xr:uid="{00000000-0005-0000-0000-000018060000}"/>
    <cellStyle name="20% - Accent5 5" xfId="338" xr:uid="{00000000-0005-0000-0000-000019060000}"/>
    <cellStyle name="20% - Accent5 5 2" xfId="339" xr:uid="{00000000-0005-0000-0000-00001A060000}"/>
    <cellStyle name="20% - Accent5 5 2 2" xfId="340" xr:uid="{00000000-0005-0000-0000-00001B060000}"/>
    <cellStyle name="20% - Accent5 5 2 2 2" xfId="341" xr:uid="{00000000-0005-0000-0000-00001C060000}"/>
    <cellStyle name="20% - Accent5 5 2 2 2 2" xfId="10075" xr:uid="{00000000-0005-0000-0000-00001D060000}"/>
    <cellStyle name="20% - Accent5 5 2 2 3" xfId="10076" xr:uid="{00000000-0005-0000-0000-00001E060000}"/>
    <cellStyle name="20% - Accent5 5 2 2 3 2" xfId="10077" xr:uid="{00000000-0005-0000-0000-00001F060000}"/>
    <cellStyle name="20% - Accent5 5 2 2 4" xfId="10078" xr:uid="{00000000-0005-0000-0000-000020060000}"/>
    <cellStyle name="20% - Accent5 5 2 3" xfId="342" xr:uid="{00000000-0005-0000-0000-000021060000}"/>
    <cellStyle name="20% - Accent5 5 2 3 2" xfId="10079" xr:uid="{00000000-0005-0000-0000-000022060000}"/>
    <cellStyle name="20% - Accent5 5 2 4" xfId="10080" xr:uid="{00000000-0005-0000-0000-000023060000}"/>
    <cellStyle name="20% - Accent5 5 2 4 2" xfId="10081" xr:uid="{00000000-0005-0000-0000-000024060000}"/>
    <cellStyle name="20% - Accent5 5 2 5" xfId="10082" xr:uid="{00000000-0005-0000-0000-000025060000}"/>
    <cellStyle name="20% - Accent5 5 3" xfId="343" xr:uid="{00000000-0005-0000-0000-000026060000}"/>
    <cellStyle name="20% - Accent5 5 3 2" xfId="344" xr:uid="{00000000-0005-0000-0000-000027060000}"/>
    <cellStyle name="20% - Accent5 5 3 2 2" xfId="10083" xr:uid="{00000000-0005-0000-0000-000028060000}"/>
    <cellStyle name="20% - Accent5 5 3 3" xfId="10084" xr:uid="{00000000-0005-0000-0000-000029060000}"/>
    <cellStyle name="20% - Accent5 5 3 3 2" xfId="10085" xr:uid="{00000000-0005-0000-0000-00002A060000}"/>
    <cellStyle name="20% - Accent5 5 3 4" xfId="10086" xr:uid="{00000000-0005-0000-0000-00002B060000}"/>
    <cellStyle name="20% - Accent5 5 4" xfId="345" xr:uid="{00000000-0005-0000-0000-00002C060000}"/>
    <cellStyle name="20% - Accent5 5 4 2" xfId="10087" xr:uid="{00000000-0005-0000-0000-00002D060000}"/>
    <cellStyle name="20% - Accent5 5 4 2 2" xfId="10088" xr:uid="{00000000-0005-0000-0000-00002E060000}"/>
    <cellStyle name="20% - Accent5 5 4 3" xfId="10089" xr:uid="{00000000-0005-0000-0000-00002F060000}"/>
    <cellStyle name="20% - Accent5 5 4 3 2" xfId="10090" xr:uid="{00000000-0005-0000-0000-000030060000}"/>
    <cellStyle name="20% - Accent5 5 4 4" xfId="10091" xr:uid="{00000000-0005-0000-0000-000031060000}"/>
    <cellStyle name="20% - Accent5 5 5" xfId="10092" xr:uid="{00000000-0005-0000-0000-000032060000}"/>
    <cellStyle name="20% - Accent5 5 5 2" xfId="10093" xr:uid="{00000000-0005-0000-0000-000033060000}"/>
    <cellStyle name="20% - Accent5 5 6" xfId="10094" xr:uid="{00000000-0005-0000-0000-000034060000}"/>
    <cellStyle name="20% - Accent5 5 6 2" xfId="10095" xr:uid="{00000000-0005-0000-0000-000035060000}"/>
    <cellStyle name="20% - Accent5 5 7" xfId="10096" xr:uid="{00000000-0005-0000-0000-000036060000}"/>
    <cellStyle name="20% - Accent5 6" xfId="346" xr:uid="{00000000-0005-0000-0000-000037060000}"/>
    <cellStyle name="20% - Accent5 6 2" xfId="347" xr:uid="{00000000-0005-0000-0000-000038060000}"/>
    <cellStyle name="20% - Accent5 6 2 2" xfId="348" xr:uid="{00000000-0005-0000-0000-000039060000}"/>
    <cellStyle name="20% - Accent5 6 2 2 2" xfId="349" xr:uid="{00000000-0005-0000-0000-00003A060000}"/>
    <cellStyle name="20% - Accent5 6 2 2 2 2" xfId="10097" xr:uid="{00000000-0005-0000-0000-00003B060000}"/>
    <cellStyle name="20% - Accent5 6 2 2 3" xfId="10098" xr:uid="{00000000-0005-0000-0000-00003C060000}"/>
    <cellStyle name="20% - Accent5 6 2 2 3 2" xfId="10099" xr:uid="{00000000-0005-0000-0000-00003D060000}"/>
    <cellStyle name="20% - Accent5 6 2 2 4" xfId="10100" xr:uid="{00000000-0005-0000-0000-00003E060000}"/>
    <cellStyle name="20% - Accent5 6 2 3" xfId="350" xr:uid="{00000000-0005-0000-0000-00003F060000}"/>
    <cellStyle name="20% - Accent5 6 2 3 2" xfId="10101" xr:uid="{00000000-0005-0000-0000-000040060000}"/>
    <cellStyle name="20% - Accent5 6 2 4" xfId="10102" xr:uid="{00000000-0005-0000-0000-000041060000}"/>
    <cellStyle name="20% - Accent5 6 2 4 2" xfId="10103" xr:uid="{00000000-0005-0000-0000-000042060000}"/>
    <cellStyle name="20% - Accent5 6 2 5" xfId="10104" xr:uid="{00000000-0005-0000-0000-000043060000}"/>
    <cellStyle name="20% - Accent5 6 3" xfId="351" xr:uid="{00000000-0005-0000-0000-000044060000}"/>
    <cellStyle name="20% - Accent5 6 3 2" xfId="352" xr:uid="{00000000-0005-0000-0000-000045060000}"/>
    <cellStyle name="20% - Accent5 6 3 2 2" xfId="10105" xr:uid="{00000000-0005-0000-0000-000046060000}"/>
    <cellStyle name="20% - Accent5 6 3 3" xfId="10106" xr:uid="{00000000-0005-0000-0000-000047060000}"/>
    <cellStyle name="20% - Accent5 6 3 3 2" xfId="10107" xr:uid="{00000000-0005-0000-0000-000048060000}"/>
    <cellStyle name="20% - Accent5 6 3 4" xfId="10108" xr:uid="{00000000-0005-0000-0000-000049060000}"/>
    <cellStyle name="20% - Accent5 6 4" xfId="353" xr:uid="{00000000-0005-0000-0000-00004A060000}"/>
    <cellStyle name="20% - Accent5 6 4 2" xfId="10109" xr:uid="{00000000-0005-0000-0000-00004B060000}"/>
    <cellStyle name="20% - Accent5 6 4 2 2" xfId="10110" xr:uid="{00000000-0005-0000-0000-00004C060000}"/>
    <cellStyle name="20% - Accent5 6 4 3" xfId="10111" xr:uid="{00000000-0005-0000-0000-00004D060000}"/>
    <cellStyle name="20% - Accent5 6 4 3 2" xfId="10112" xr:uid="{00000000-0005-0000-0000-00004E060000}"/>
    <cellStyle name="20% - Accent5 6 4 4" xfId="10113" xr:uid="{00000000-0005-0000-0000-00004F060000}"/>
    <cellStyle name="20% - Accent5 6 5" xfId="10114" xr:uid="{00000000-0005-0000-0000-000050060000}"/>
    <cellStyle name="20% - Accent5 6 5 2" xfId="10115" xr:uid="{00000000-0005-0000-0000-000051060000}"/>
    <cellStyle name="20% - Accent5 6 6" xfId="10116" xr:uid="{00000000-0005-0000-0000-000052060000}"/>
    <cellStyle name="20% - Accent5 6 6 2" xfId="10117" xr:uid="{00000000-0005-0000-0000-000053060000}"/>
    <cellStyle name="20% - Accent5 6 7" xfId="10118" xr:uid="{00000000-0005-0000-0000-000054060000}"/>
    <cellStyle name="20% - Accent5 7" xfId="354" xr:uid="{00000000-0005-0000-0000-000055060000}"/>
    <cellStyle name="20% - Accent5 7 2" xfId="355" xr:uid="{00000000-0005-0000-0000-000056060000}"/>
    <cellStyle name="20% - Accent5 7 2 2" xfId="356" xr:uid="{00000000-0005-0000-0000-000057060000}"/>
    <cellStyle name="20% - Accent5 7 2 2 2" xfId="10119" xr:uid="{00000000-0005-0000-0000-000058060000}"/>
    <cellStyle name="20% - Accent5 7 2 2 2 2" xfId="10120" xr:uid="{00000000-0005-0000-0000-000059060000}"/>
    <cellStyle name="20% - Accent5 7 2 2 3" xfId="10121" xr:uid="{00000000-0005-0000-0000-00005A060000}"/>
    <cellStyle name="20% - Accent5 7 2 2 3 2" xfId="10122" xr:uid="{00000000-0005-0000-0000-00005B060000}"/>
    <cellStyle name="20% - Accent5 7 2 2 4" xfId="10123" xr:uid="{00000000-0005-0000-0000-00005C060000}"/>
    <cellStyle name="20% - Accent5 7 2 3" xfId="10124" xr:uid="{00000000-0005-0000-0000-00005D060000}"/>
    <cellStyle name="20% - Accent5 7 2 3 2" xfId="10125" xr:uid="{00000000-0005-0000-0000-00005E060000}"/>
    <cellStyle name="20% - Accent5 7 2 4" xfId="10126" xr:uid="{00000000-0005-0000-0000-00005F060000}"/>
    <cellStyle name="20% - Accent5 7 2 4 2" xfId="10127" xr:uid="{00000000-0005-0000-0000-000060060000}"/>
    <cellStyle name="20% - Accent5 7 2 5" xfId="10128" xr:uid="{00000000-0005-0000-0000-000061060000}"/>
    <cellStyle name="20% - Accent5 7 3" xfId="357" xr:uid="{00000000-0005-0000-0000-000062060000}"/>
    <cellStyle name="20% - Accent5 7 3 2" xfId="10129" xr:uid="{00000000-0005-0000-0000-000063060000}"/>
    <cellStyle name="20% - Accent5 7 3 2 2" xfId="10130" xr:uid="{00000000-0005-0000-0000-000064060000}"/>
    <cellStyle name="20% - Accent5 7 3 3" xfId="10131" xr:uid="{00000000-0005-0000-0000-000065060000}"/>
    <cellStyle name="20% - Accent5 7 3 3 2" xfId="10132" xr:uid="{00000000-0005-0000-0000-000066060000}"/>
    <cellStyle name="20% - Accent5 7 3 4" xfId="10133" xr:uid="{00000000-0005-0000-0000-000067060000}"/>
    <cellStyle name="20% - Accent5 7 4" xfId="10134" xr:uid="{00000000-0005-0000-0000-000068060000}"/>
    <cellStyle name="20% - Accent5 7 4 2" xfId="10135" xr:uid="{00000000-0005-0000-0000-000069060000}"/>
    <cellStyle name="20% - Accent5 7 4 2 2" xfId="10136" xr:uid="{00000000-0005-0000-0000-00006A060000}"/>
    <cellStyle name="20% - Accent5 7 4 3" xfId="10137" xr:uid="{00000000-0005-0000-0000-00006B060000}"/>
    <cellStyle name="20% - Accent5 7 4 3 2" xfId="10138" xr:uid="{00000000-0005-0000-0000-00006C060000}"/>
    <cellStyle name="20% - Accent5 7 4 4" xfId="10139" xr:uid="{00000000-0005-0000-0000-00006D060000}"/>
    <cellStyle name="20% - Accent5 7 5" xfId="10140" xr:uid="{00000000-0005-0000-0000-00006E060000}"/>
    <cellStyle name="20% - Accent5 7 5 2" xfId="10141" xr:uid="{00000000-0005-0000-0000-00006F060000}"/>
    <cellStyle name="20% - Accent5 7 6" xfId="10142" xr:uid="{00000000-0005-0000-0000-000070060000}"/>
    <cellStyle name="20% - Accent5 7 6 2" xfId="10143" xr:uid="{00000000-0005-0000-0000-000071060000}"/>
    <cellStyle name="20% - Accent5 7 7" xfId="10144" xr:uid="{00000000-0005-0000-0000-000072060000}"/>
    <cellStyle name="20% - Accent5 8" xfId="358" xr:uid="{00000000-0005-0000-0000-000073060000}"/>
    <cellStyle name="20% - Accent5 8 2" xfId="359" xr:uid="{00000000-0005-0000-0000-000074060000}"/>
    <cellStyle name="20% - Accent5 8 2 2" xfId="360" xr:uid="{00000000-0005-0000-0000-000075060000}"/>
    <cellStyle name="20% - Accent5 8 2 2 2" xfId="10145" xr:uid="{00000000-0005-0000-0000-000076060000}"/>
    <cellStyle name="20% - Accent5 8 2 2 2 2" xfId="10146" xr:uid="{00000000-0005-0000-0000-000077060000}"/>
    <cellStyle name="20% - Accent5 8 2 2 3" xfId="10147" xr:uid="{00000000-0005-0000-0000-000078060000}"/>
    <cellStyle name="20% - Accent5 8 2 2 3 2" xfId="10148" xr:uid="{00000000-0005-0000-0000-000079060000}"/>
    <cellStyle name="20% - Accent5 8 2 2 4" xfId="10149" xr:uid="{00000000-0005-0000-0000-00007A060000}"/>
    <cellStyle name="20% - Accent5 8 2 3" xfId="10150" xr:uid="{00000000-0005-0000-0000-00007B060000}"/>
    <cellStyle name="20% - Accent5 8 2 3 2" xfId="10151" xr:uid="{00000000-0005-0000-0000-00007C060000}"/>
    <cellStyle name="20% - Accent5 8 2 4" xfId="10152" xr:uid="{00000000-0005-0000-0000-00007D060000}"/>
    <cellStyle name="20% - Accent5 8 2 4 2" xfId="10153" xr:uid="{00000000-0005-0000-0000-00007E060000}"/>
    <cellStyle name="20% - Accent5 8 2 5" xfId="10154" xr:uid="{00000000-0005-0000-0000-00007F060000}"/>
    <cellStyle name="20% - Accent5 8 3" xfId="361" xr:uid="{00000000-0005-0000-0000-000080060000}"/>
    <cellStyle name="20% - Accent5 8 3 2" xfId="10155" xr:uid="{00000000-0005-0000-0000-000081060000}"/>
    <cellStyle name="20% - Accent5 8 3 2 2" xfId="10156" xr:uid="{00000000-0005-0000-0000-000082060000}"/>
    <cellStyle name="20% - Accent5 8 3 3" xfId="10157" xr:uid="{00000000-0005-0000-0000-000083060000}"/>
    <cellStyle name="20% - Accent5 8 3 3 2" xfId="10158" xr:uid="{00000000-0005-0000-0000-000084060000}"/>
    <cellStyle name="20% - Accent5 8 3 4" xfId="10159" xr:uid="{00000000-0005-0000-0000-000085060000}"/>
    <cellStyle name="20% - Accent5 8 4" xfId="10160" xr:uid="{00000000-0005-0000-0000-000086060000}"/>
    <cellStyle name="20% - Accent5 8 4 2" xfId="10161" xr:uid="{00000000-0005-0000-0000-000087060000}"/>
    <cellStyle name="20% - Accent5 8 4 2 2" xfId="10162" xr:uid="{00000000-0005-0000-0000-000088060000}"/>
    <cellStyle name="20% - Accent5 8 4 3" xfId="10163" xr:uid="{00000000-0005-0000-0000-000089060000}"/>
    <cellStyle name="20% - Accent5 8 4 3 2" xfId="10164" xr:uid="{00000000-0005-0000-0000-00008A060000}"/>
    <cellStyle name="20% - Accent5 8 4 4" xfId="10165" xr:uid="{00000000-0005-0000-0000-00008B060000}"/>
    <cellStyle name="20% - Accent5 8 5" xfId="10166" xr:uid="{00000000-0005-0000-0000-00008C060000}"/>
    <cellStyle name="20% - Accent5 8 5 2" xfId="10167" xr:uid="{00000000-0005-0000-0000-00008D060000}"/>
    <cellStyle name="20% - Accent5 8 6" xfId="10168" xr:uid="{00000000-0005-0000-0000-00008E060000}"/>
    <cellStyle name="20% - Accent5 8 6 2" xfId="10169" xr:uid="{00000000-0005-0000-0000-00008F060000}"/>
    <cellStyle name="20% - Accent5 8 7" xfId="10170" xr:uid="{00000000-0005-0000-0000-000090060000}"/>
    <cellStyle name="20% - Accent5 9" xfId="362" xr:uid="{00000000-0005-0000-0000-000091060000}"/>
    <cellStyle name="20% - Accent5 9 2" xfId="363" xr:uid="{00000000-0005-0000-0000-000092060000}"/>
    <cellStyle name="20% - Accent5 9 2 2" xfId="364" xr:uid="{00000000-0005-0000-0000-000093060000}"/>
    <cellStyle name="20% - Accent5 9 2 2 2" xfId="10171" xr:uid="{00000000-0005-0000-0000-000094060000}"/>
    <cellStyle name="20% - Accent5 9 2 3" xfId="10172" xr:uid="{00000000-0005-0000-0000-000095060000}"/>
    <cellStyle name="20% - Accent5 9 2 3 2" xfId="10173" xr:uid="{00000000-0005-0000-0000-000096060000}"/>
    <cellStyle name="20% - Accent5 9 2 4" xfId="10174" xr:uid="{00000000-0005-0000-0000-000097060000}"/>
    <cellStyle name="20% - Accent5 9 3" xfId="365" xr:uid="{00000000-0005-0000-0000-000098060000}"/>
    <cellStyle name="20% - Accent5 9 3 2" xfId="10175" xr:uid="{00000000-0005-0000-0000-000099060000}"/>
    <cellStyle name="20% - Accent5 9 3 2 2" xfId="10176" xr:uid="{00000000-0005-0000-0000-00009A060000}"/>
    <cellStyle name="20% - Accent5 9 3 3" xfId="10177" xr:uid="{00000000-0005-0000-0000-00009B060000}"/>
    <cellStyle name="20% - Accent5 9 3 3 2" xfId="10178" xr:uid="{00000000-0005-0000-0000-00009C060000}"/>
    <cellStyle name="20% - Accent5 9 3 4" xfId="10179" xr:uid="{00000000-0005-0000-0000-00009D060000}"/>
    <cellStyle name="20% - Accent5 9 4" xfId="10180" xr:uid="{00000000-0005-0000-0000-00009E060000}"/>
    <cellStyle name="20% - Accent5 9 4 2" xfId="10181" xr:uid="{00000000-0005-0000-0000-00009F060000}"/>
    <cellStyle name="20% - Accent5 9 5" xfId="10182" xr:uid="{00000000-0005-0000-0000-0000A0060000}"/>
    <cellStyle name="20% - Accent5 9 5 2" xfId="10183" xr:uid="{00000000-0005-0000-0000-0000A1060000}"/>
    <cellStyle name="20% - Accent5 9 6" xfId="10184" xr:uid="{00000000-0005-0000-0000-0000A2060000}"/>
    <cellStyle name="20% - Accent6" xfId="8642" builtinId="50" customBuiltin="1"/>
    <cellStyle name="20% - Accent6 10" xfId="366" xr:uid="{00000000-0005-0000-0000-0000A4060000}"/>
    <cellStyle name="20% - Accent6 10 2" xfId="367" xr:uid="{00000000-0005-0000-0000-0000A5060000}"/>
    <cellStyle name="20% - Accent6 10 2 2" xfId="368" xr:uid="{00000000-0005-0000-0000-0000A6060000}"/>
    <cellStyle name="20% - Accent6 10 2 2 2" xfId="10185" xr:uid="{00000000-0005-0000-0000-0000A7060000}"/>
    <cellStyle name="20% - Accent6 10 2 3" xfId="10186" xr:uid="{00000000-0005-0000-0000-0000A8060000}"/>
    <cellStyle name="20% - Accent6 10 2 3 2" xfId="10187" xr:uid="{00000000-0005-0000-0000-0000A9060000}"/>
    <cellStyle name="20% - Accent6 10 2 4" xfId="10188" xr:uid="{00000000-0005-0000-0000-0000AA060000}"/>
    <cellStyle name="20% - Accent6 10 3" xfId="369" xr:uid="{00000000-0005-0000-0000-0000AB060000}"/>
    <cellStyle name="20% - Accent6 10 3 2" xfId="10189" xr:uid="{00000000-0005-0000-0000-0000AC060000}"/>
    <cellStyle name="20% - Accent6 10 3 2 2" xfId="10190" xr:uid="{00000000-0005-0000-0000-0000AD060000}"/>
    <cellStyle name="20% - Accent6 10 3 3" xfId="10191" xr:uid="{00000000-0005-0000-0000-0000AE060000}"/>
    <cellStyle name="20% - Accent6 10 3 3 2" xfId="10192" xr:uid="{00000000-0005-0000-0000-0000AF060000}"/>
    <cellStyle name="20% - Accent6 10 3 4" xfId="10193" xr:uid="{00000000-0005-0000-0000-0000B0060000}"/>
    <cellStyle name="20% - Accent6 10 4" xfId="10194" xr:uid="{00000000-0005-0000-0000-0000B1060000}"/>
    <cellStyle name="20% - Accent6 10 4 2" xfId="10195" xr:uid="{00000000-0005-0000-0000-0000B2060000}"/>
    <cellStyle name="20% - Accent6 10 5" xfId="10196" xr:uid="{00000000-0005-0000-0000-0000B3060000}"/>
    <cellStyle name="20% - Accent6 10 5 2" xfId="10197" xr:uid="{00000000-0005-0000-0000-0000B4060000}"/>
    <cellStyle name="20% - Accent6 10 6" xfId="10198" xr:uid="{00000000-0005-0000-0000-0000B5060000}"/>
    <cellStyle name="20% - Accent6 11" xfId="370" xr:uid="{00000000-0005-0000-0000-0000B6060000}"/>
    <cellStyle name="20% - Accent6 11 2" xfId="10199" xr:uid="{00000000-0005-0000-0000-0000B7060000}"/>
    <cellStyle name="20% - Accent6 12" xfId="371" xr:uid="{00000000-0005-0000-0000-0000B8060000}"/>
    <cellStyle name="20% - Accent6 12 2" xfId="10201" xr:uid="{00000000-0005-0000-0000-0000B9060000}"/>
    <cellStyle name="20% - Accent6 12 2 2" xfId="10202" xr:uid="{00000000-0005-0000-0000-0000BA060000}"/>
    <cellStyle name="20% - Accent6 12 3" xfId="10203" xr:uid="{00000000-0005-0000-0000-0000BB060000}"/>
    <cellStyle name="20% - Accent6 12 3 2" xfId="10204" xr:uid="{00000000-0005-0000-0000-0000BC060000}"/>
    <cellStyle name="20% - Accent6 12 4" xfId="10205" xr:uid="{00000000-0005-0000-0000-0000BD060000}"/>
    <cellStyle name="20% - Accent6 12 5" xfId="10200" xr:uid="{00000000-0005-0000-0000-0000BE060000}"/>
    <cellStyle name="20% - Accent6 13" xfId="372" xr:uid="{00000000-0005-0000-0000-0000BF060000}"/>
    <cellStyle name="20% - Accent6 13 2" xfId="10207" xr:uid="{00000000-0005-0000-0000-0000C0060000}"/>
    <cellStyle name="20% - Accent6 13 3" xfId="10206" xr:uid="{00000000-0005-0000-0000-0000C1060000}"/>
    <cellStyle name="20% - Accent6 14" xfId="373" xr:uid="{00000000-0005-0000-0000-0000C2060000}"/>
    <cellStyle name="20% - Accent6 14 2" xfId="10208" xr:uid="{00000000-0005-0000-0000-0000C3060000}"/>
    <cellStyle name="20% - Accent6 15" xfId="10209" xr:uid="{00000000-0005-0000-0000-0000C4060000}"/>
    <cellStyle name="20% - Accent6 2" xfId="374" xr:uid="{00000000-0005-0000-0000-0000C5060000}"/>
    <cellStyle name="20% - Accent6 2 2" xfId="375" xr:uid="{00000000-0005-0000-0000-0000C6060000}"/>
    <cellStyle name="20% - Accent6 2 2 2" xfId="376" xr:uid="{00000000-0005-0000-0000-0000C7060000}"/>
    <cellStyle name="20% - Accent6 2 2 2 2" xfId="377" xr:uid="{00000000-0005-0000-0000-0000C8060000}"/>
    <cellStyle name="20% - Accent6 2 2 3" xfId="378" xr:uid="{00000000-0005-0000-0000-0000C9060000}"/>
    <cellStyle name="20% - Accent6 2 2 4" xfId="10210" xr:uid="{00000000-0005-0000-0000-0000CA060000}"/>
    <cellStyle name="20% - Accent6 2 3" xfId="379" xr:uid="{00000000-0005-0000-0000-0000CB060000}"/>
    <cellStyle name="20% - Accent6 2 3 2" xfId="380" xr:uid="{00000000-0005-0000-0000-0000CC060000}"/>
    <cellStyle name="20% - Accent6 2 3 2 2" xfId="381" xr:uid="{00000000-0005-0000-0000-0000CD060000}"/>
    <cellStyle name="20% - Accent6 2 3 2 2 2" xfId="10211" xr:uid="{00000000-0005-0000-0000-0000CE060000}"/>
    <cellStyle name="20% - Accent6 2 3 2 3" xfId="10212" xr:uid="{00000000-0005-0000-0000-0000CF060000}"/>
    <cellStyle name="20% - Accent6 2 3 2 3 2" xfId="10213" xr:uid="{00000000-0005-0000-0000-0000D0060000}"/>
    <cellStyle name="20% - Accent6 2 3 2 4" xfId="10214" xr:uid="{00000000-0005-0000-0000-0000D1060000}"/>
    <cellStyle name="20% - Accent6 2 3 3" xfId="382" xr:uid="{00000000-0005-0000-0000-0000D2060000}"/>
    <cellStyle name="20% - Accent6 2 3 3 2" xfId="10215" xr:uid="{00000000-0005-0000-0000-0000D3060000}"/>
    <cellStyle name="20% - Accent6 2 3 4" xfId="10216" xr:uid="{00000000-0005-0000-0000-0000D4060000}"/>
    <cellStyle name="20% - Accent6 2 3 4 2" xfId="10217" xr:uid="{00000000-0005-0000-0000-0000D5060000}"/>
    <cellStyle name="20% - Accent6 2 3 5" xfId="10218" xr:uid="{00000000-0005-0000-0000-0000D6060000}"/>
    <cellStyle name="20% - Accent6 2 4" xfId="383" xr:uid="{00000000-0005-0000-0000-0000D7060000}"/>
    <cellStyle name="20% - Accent6 2 4 2" xfId="384" xr:uid="{00000000-0005-0000-0000-0000D8060000}"/>
    <cellStyle name="20% - Accent6 2 4 2 2" xfId="385" xr:uid="{00000000-0005-0000-0000-0000D9060000}"/>
    <cellStyle name="20% - Accent6 2 4 3" xfId="386" xr:uid="{00000000-0005-0000-0000-0000DA060000}"/>
    <cellStyle name="20% - Accent6 2 4 3 2" xfId="10219" xr:uid="{00000000-0005-0000-0000-0000DB060000}"/>
    <cellStyle name="20% - Accent6 2 4 4" xfId="10220" xr:uid="{00000000-0005-0000-0000-0000DC060000}"/>
    <cellStyle name="20% - Accent6 2 5" xfId="387" xr:uid="{00000000-0005-0000-0000-0000DD060000}"/>
    <cellStyle name="20% - Accent6 2 5 2" xfId="388" xr:uid="{00000000-0005-0000-0000-0000DE060000}"/>
    <cellStyle name="20% - Accent6 2 5 2 2" xfId="10221" xr:uid="{00000000-0005-0000-0000-0000DF060000}"/>
    <cellStyle name="20% - Accent6 2 5 3" xfId="10222" xr:uid="{00000000-0005-0000-0000-0000E0060000}"/>
    <cellStyle name="20% - Accent6 2 5 3 2" xfId="10223" xr:uid="{00000000-0005-0000-0000-0000E1060000}"/>
    <cellStyle name="20% - Accent6 2 5 4" xfId="10224" xr:uid="{00000000-0005-0000-0000-0000E2060000}"/>
    <cellStyle name="20% - Accent6 2 6" xfId="389" xr:uid="{00000000-0005-0000-0000-0000E3060000}"/>
    <cellStyle name="20% - Accent6 2 6 2" xfId="10225" xr:uid="{00000000-0005-0000-0000-0000E4060000}"/>
    <cellStyle name="20% - Accent6 2 6 2 2" xfId="10226" xr:uid="{00000000-0005-0000-0000-0000E5060000}"/>
    <cellStyle name="20% - Accent6 2 6 3" xfId="10227" xr:uid="{00000000-0005-0000-0000-0000E6060000}"/>
    <cellStyle name="20% - Accent6 2 7" xfId="8651" xr:uid="{00000000-0005-0000-0000-0000E7060000}"/>
    <cellStyle name="20% - Accent6 2 8" xfId="10228" xr:uid="{00000000-0005-0000-0000-0000E8060000}"/>
    <cellStyle name="20% - Accent6 3" xfId="390" xr:uid="{00000000-0005-0000-0000-0000E9060000}"/>
    <cellStyle name="20% - Accent6 3 2" xfId="391" xr:uid="{00000000-0005-0000-0000-0000EA060000}"/>
    <cellStyle name="20% - Accent6 3 2 2" xfId="392" xr:uid="{00000000-0005-0000-0000-0000EB060000}"/>
    <cellStyle name="20% - Accent6 3 2 2 2" xfId="393" xr:uid="{00000000-0005-0000-0000-0000EC060000}"/>
    <cellStyle name="20% - Accent6 3 2 2 2 2" xfId="10229" xr:uid="{00000000-0005-0000-0000-0000ED060000}"/>
    <cellStyle name="20% - Accent6 3 2 2 3" xfId="10230" xr:uid="{00000000-0005-0000-0000-0000EE060000}"/>
    <cellStyle name="20% - Accent6 3 2 2 3 2" xfId="10231" xr:uid="{00000000-0005-0000-0000-0000EF060000}"/>
    <cellStyle name="20% - Accent6 3 2 2 4" xfId="10232" xr:uid="{00000000-0005-0000-0000-0000F0060000}"/>
    <cellStyle name="20% - Accent6 3 2 3" xfId="394" xr:uid="{00000000-0005-0000-0000-0000F1060000}"/>
    <cellStyle name="20% - Accent6 3 2 3 2" xfId="10233" xr:uid="{00000000-0005-0000-0000-0000F2060000}"/>
    <cellStyle name="20% - Accent6 3 2 4" xfId="10234" xr:uid="{00000000-0005-0000-0000-0000F3060000}"/>
    <cellStyle name="20% - Accent6 3 2 4 2" xfId="10235" xr:uid="{00000000-0005-0000-0000-0000F4060000}"/>
    <cellStyle name="20% - Accent6 3 2 5" xfId="10236" xr:uid="{00000000-0005-0000-0000-0000F5060000}"/>
    <cellStyle name="20% - Accent6 3 3" xfId="395" xr:uid="{00000000-0005-0000-0000-0000F6060000}"/>
    <cellStyle name="20% - Accent6 3 3 2" xfId="396" xr:uid="{00000000-0005-0000-0000-0000F7060000}"/>
    <cellStyle name="20% - Accent6 3 3 2 2" xfId="10237" xr:uid="{00000000-0005-0000-0000-0000F8060000}"/>
    <cellStyle name="20% - Accent6 3 3 3" xfId="10238" xr:uid="{00000000-0005-0000-0000-0000F9060000}"/>
    <cellStyle name="20% - Accent6 3 3 3 2" xfId="10239" xr:uid="{00000000-0005-0000-0000-0000FA060000}"/>
    <cellStyle name="20% - Accent6 3 3 4" xfId="10240" xr:uid="{00000000-0005-0000-0000-0000FB060000}"/>
    <cellStyle name="20% - Accent6 3 4" xfId="397" xr:uid="{00000000-0005-0000-0000-0000FC060000}"/>
    <cellStyle name="20% - Accent6 3 4 2" xfId="10241" xr:uid="{00000000-0005-0000-0000-0000FD060000}"/>
    <cellStyle name="20% - Accent6 3 4 2 2" xfId="10242" xr:uid="{00000000-0005-0000-0000-0000FE060000}"/>
    <cellStyle name="20% - Accent6 3 4 3" xfId="10243" xr:uid="{00000000-0005-0000-0000-0000FF060000}"/>
    <cellStyle name="20% - Accent6 3 4 3 2" xfId="10244" xr:uid="{00000000-0005-0000-0000-000000070000}"/>
    <cellStyle name="20% - Accent6 3 4 4" xfId="10245" xr:uid="{00000000-0005-0000-0000-000001070000}"/>
    <cellStyle name="20% - Accent6 3 5" xfId="10246" xr:uid="{00000000-0005-0000-0000-000002070000}"/>
    <cellStyle name="20% - Accent6 3 5 2" xfId="10247" xr:uid="{00000000-0005-0000-0000-000003070000}"/>
    <cellStyle name="20% - Accent6 3 5 2 2" xfId="10248" xr:uid="{00000000-0005-0000-0000-000004070000}"/>
    <cellStyle name="20% - Accent6 3 5 3" xfId="10249" xr:uid="{00000000-0005-0000-0000-000005070000}"/>
    <cellStyle name="20% - Accent6 3 6" xfId="10250" xr:uid="{00000000-0005-0000-0000-000006070000}"/>
    <cellStyle name="20% - Accent6 3 7" xfId="10251" xr:uid="{00000000-0005-0000-0000-000007070000}"/>
    <cellStyle name="20% - Accent6 4" xfId="398" xr:uid="{00000000-0005-0000-0000-000008070000}"/>
    <cellStyle name="20% - Accent6 4 2" xfId="399" xr:uid="{00000000-0005-0000-0000-000009070000}"/>
    <cellStyle name="20% - Accent6 4 2 2" xfId="400" xr:uid="{00000000-0005-0000-0000-00000A070000}"/>
    <cellStyle name="20% - Accent6 4 2 2 2" xfId="401" xr:uid="{00000000-0005-0000-0000-00000B070000}"/>
    <cellStyle name="20% - Accent6 4 2 2 2 2" xfId="10252" xr:uid="{00000000-0005-0000-0000-00000C070000}"/>
    <cellStyle name="20% - Accent6 4 2 2 3" xfId="10253" xr:uid="{00000000-0005-0000-0000-00000D070000}"/>
    <cellStyle name="20% - Accent6 4 2 2 3 2" xfId="10254" xr:uid="{00000000-0005-0000-0000-00000E070000}"/>
    <cellStyle name="20% - Accent6 4 2 2 4" xfId="10255" xr:uid="{00000000-0005-0000-0000-00000F070000}"/>
    <cellStyle name="20% - Accent6 4 2 3" xfId="402" xr:uid="{00000000-0005-0000-0000-000010070000}"/>
    <cellStyle name="20% - Accent6 4 2 3 2" xfId="10256" xr:uid="{00000000-0005-0000-0000-000011070000}"/>
    <cellStyle name="20% - Accent6 4 2 4" xfId="10257" xr:uid="{00000000-0005-0000-0000-000012070000}"/>
    <cellStyle name="20% - Accent6 4 2 4 2" xfId="10258" xr:uid="{00000000-0005-0000-0000-000013070000}"/>
    <cellStyle name="20% - Accent6 4 2 5" xfId="10259" xr:uid="{00000000-0005-0000-0000-000014070000}"/>
    <cellStyle name="20% - Accent6 4 3" xfId="10260" xr:uid="{00000000-0005-0000-0000-000015070000}"/>
    <cellStyle name="20% - Accent6 4 3 2" xfId="10261" xr:uid="{00000000-0005-0000-0000-000016070000}"/>
    <cellStyle name="20% - Accent6 4 3 2 2" xfId="10262" xr:uid="{00000000-0005-0000-0000-000017070000}"/>
    <cellStyle name="20% - Accent6 4 3 3" xfId="10263" xr:uid="{00000000-0005-0000-0000-000018070000}"/>
    <cellStyle name="20% - Accent6 4 3 3 2" xfId="10264" xr:uid="{00000000-0005-0000-0000-000019070000}"/>
    <cellStyle name="20% - Accent6 4 3 4" xfId="10265" xr:uid="{00000000-0005-0000-0000-00001A070000}"/>
    <cellStyle name="20% - Accent6 4 4" xfId="10266" xr:uid="{00000000-0005-0000-0000-00001B070000}"/>
    <cellStyle name="20% - Accent6 4 4 2" xfId="10267" xr:uid="{00000000-0005-0000-0000-00001C070000}"/>
    <cellStyle name="20% - Accent6 4 4 2 2" xfId="10268" xr:uid="{00000000-0005-0000-0000-00001D070000}"/>
    <cellStyle name="20% - Accent6 4 4 3" xfId="10269" xr:uid="{00000000-0005-0000-0000-00001E070000}"/>
    <cellStyle name="20% - Accent6 4 4 3 2" xfId="10270" xr:uid="{00000000-0005-0000-0000-00001F070000}"/>
    <cellStyle name="20% - Accent6 4 4 4" xfId="10271" xr:uid="{00000000-0005-0000-0000-000020070000}"/>
    <cellStyle name="20% - Accent6 4 5" xfId="10272" xr:uid="{00000000-0005-0000-0000-000021070000}"/>
    <cellStyle name="20% - Accent6 4 5 2" xfId="10273" xr:uid="{00000000-0005-0000-0000-000022070000}"/>
    <cellStyle name="20% - Accent6 4 6" xfId="10274" xr:uid="{00000000-0005-0000-0000-000023070000}"/>
    <cellStyle name="20% - Accent6 4 6 2" xfId="10275" xr:uid="{00000000-0005-0000-0000-000024070000}"/>
    <cellStyle name="20% - Accent6 4 7" xfId="10276" xr:uid="{00000000-0005-0000-0000-000025070000}"/>
    <cellStyle name="20% - Accent6 5" xfId="403" xr:uid="{00000000-0005-0000-0000-000026070000}"/>
    <cellStyle name="20% - Accent6 5 2" xfId="404" xr:uid="{00000000-0005-0000-0000-000027070000}"/>
    <cellStyle name="20% - Accent6 5 2 2" xfId="405" xr:uid="{00000000-0005-0000-0000-000028070000}"/>
    <cellStyle name="20% - Accent6 5 2 2 2" xfId="406" xr:uid="{00000000-0005-0000-0000-000029070000}"/>
    <cellStyle name="20% - Accent6 5 2 2 2 2" xfId="10277" xr:uid="{00000000-0005-0000-0000-00002A070000}"/>
    <cellStyle name="20% - Accent6 5 2 2 3" xfId="10278" xr:uid="{00000000-0005-0000-0000-00002B070000}"/>
    <cellStyle name="20% - Accent6 5 2 2 3 2" xfId="10279" xr:uid="{00000000-0005-0000-0000-00002C070000}"/>
    <cellStyle name="20% - Accent6 5 2 2 4" xfId="10280" xr:uid="{00000000-0005-0000-0000-00002D070000}"/>
    <cellStyle name="20% - Accent6 5 2 3" xfId="407" xr:uid="{00000000-0005-0000-0000-00002E070000}"/>
    <cellStyle name="20% - Accent6 5 2 3 2" xfId="10281" xr:uid="{00000000-0005-0000-0000-00002F070000}"/>
    <cellStyle name="20% - Accent6 5 2 4" xfId="10282" xr:uid="{00000000-0005-0000-0000-000030070000}"/>
    <cellStyle name="20% - Accent6 5 2 4 2" xfId="10283" xr:uid="{00000000-0005-0000-0000-000031070000}"/>
    <cellStyle name="20% - Accent6 5 2 5" xfId="10284" xr:uid="{00000000-0005-0000-0000-000032070000}"/>
    <cellStyle name="20% - Accent6 5 3" xfId="408" xr:uid="{00000000-0005-0000-0000-000033070000}"/>
    <cellStyle name="20% - Accent6 5 3 2" xfId="409" xr:uid="{00000000-0005-0000-0000-000034070000}"/>
    <cellStyle name="20% - Accent6 5 3 2 2" xfId="10285" xr:uid="{00000000-0005-0000-0000-000035070000}"/>
    <cellStyle name="20% - Accent6 5 3 3" xfId="10286" xr:uid="{00000000-0005-0000-0000-000036070000}"/>
    <cellStyle name="20% - Accent6 5 3 3 2" xfId="10287" xr:uid="{00000000-0005-0000-0000-000037070000}"/>
    <cellStyle name="20% - Accent6 5 3 4" xfId="10288" xr:uid="{00000000-0005-0000-0000-000038070000}"/>
    <cellStyle name="20% - Accent6 5 4" xfId="410" xr:uid="{00000000-0005-0000-0000-000039070000}"/>
    <cellStyle name="20% - Accent6 5 4 2" xfId="10289" xr:uid="{00000000-0005-0000-0000-00003A070000}"/>
    <cellStyle name="20% - Accent6 5 4 2 2" xfId="10290" xr:uid="{00000000-0005-0000-0000-00003B070000}"/>
    <cellStyle name="20% - Accent6 5 4 3" xfId="10291" xr:uid="{00000000-0005-0000-0000-00003C070000}"/>
    <cellStyle name="20% - Accent6 5 4 3 2" xfId="10292" xr:uid="{00000000-0005-0000-0000-00003D070000}"/>
    <cellStyle name="20% - Accent6 5 4 4" xfId="10293" xr:uid="{00000000-0005-0000-0000-00003E070000}"/>
    <cellStyle name="20% - Accent6 5 5" xfId="10294" xr:uid="{00000000-0005-0000-0000-00003F070000}"/>
    <cellStyle name="20% - Accent6 5 5 2" xfId="10295" xr:uid="{00000000-0005-0000-0000-000040070000}"/>
    <cellStyle name="20% - Accent6 5 6" xfId="10296" xr:uid="{00000000-0005-0000-0000-000041070000}"/>
    <cellStyle name="20% - Accent6 5 6 2" xfId="10297" xr:uid="{00000000-0005-0000-0000-000042070000}"/>
    <cellStyle name="20% - Accent6 5 7" xfId="10298" xr:uid="{00000000-0005-0000-0000-000043070000}"/>
    <cellStyle name="20% - Accent6 6" xfId="411" xr:uid="{00000000-0005-0000-0000-000044070000}"/>
    <cellStyle name="20% - Accent6 6 2" xfId="412" xr:uid="{00000000-0005-0000-0000-000045070000}"/>
    <cellStyle name="20% - Accent6 6 2 2" xfId="413" xr:uid="{00000000-0005-0000-0000-000046070000}"/>
    <cellStyle name="20% - Accent6 6 2 2 2" xfId="414" xr:uid="{00000000-0005-0000-0000-000047070000}"/>
    <cellStyle name="20% - Accent6 6 2 2 2 2" xfId="10299" xr:uid="{00000000-0005-0000-0000-000048070000}"/>
    <cellStyle name="20% - Accent6 6 2 2 3" xfId="10300" xr:uid="{00000000-0005-0000-0000-000049070000}"/>
    <cellStyle name="20% - Accent6 6 2 2 3 2" xfId="10301" xr:uid="{00000000-0005-0000-0000-00004A070000}"/>
    <cellStyle name="20% - Accent6 6 2 2 4" xfId="10302" xr:uid="{00000000-0005-0000-0000-00004B070000}"/>
    <cellStyle name="20% - Accent6 6 2 3" xfId="415" xr:uid="{00000000-0005-0000-0000-00004C070000}"/>
    <cellStyle name="20% - Accent6 6 2 3 2" xfId="10303" xr:uid="{00000000-0005-0000-0000-00004D070000}"/>
    <cellStyle name="20% - Accent6 6 2 4" xfId="10304" xr:uid="{00000000-0005-0000-0000-00004E070000}"/>
    <cellStyle name="20% - Accent6 6 2 4 2" xfId="10305" xr:uid="{00000000-0005-0000-0000-00004F070000}"/>
    <cellStyle name="20% - Accent6 6 2 5" xfId="10306" xr:uid="{00000000-0005-0000-0000-000050070000}"/>
    <cellStyle name="20% - Accent6 6 3" xfId="416" xr:uid="{00000000-0005-0000-0000-000051070000}"/>
    <cellStyle name="20% - Accent6 6 3 2" xfId="417" xr:uid="{00000000-0005-0000-0000-000052070000}"/>
    <cellStyle name="20% - Accent6 6 3 2 2" xfId="10307" xr:uid="{00000000-0005-0000-0000-000053070000}"/>
    <cellStyle name="20% - Accent6 6 3 3" xfId="10308" xr:uid="{00000000-0005-0000-0000-000054070000}"/>
    <cellStyle name="20% - Accent6 6 3 3 2" xfId="10309" xr:uid="{00000000-0005-0000-0000-000055070000}"/>
    <cellStyle name="20% - Accent6 6 3 4" xfId="10310" xr:uid="{00000000-0005-0000-0000-000056070000}"/>
    <cellStyle name="20% - Accent6 6 4" xfId="418" xr:uid="{00000000-0005-0000-0000-000057070000}"/>
    <cellStyle name="20% - Accent6 6 4 2" xfId="10311" xr:uid="{00000000-0005-0000-0000-000058070000}"/>
    <cellStyle name="20% - Accent6 6 4 2 2" xfId="10312" xr:uid="{00000000-0005-0000-0000-000059070000}"/>
    <cellStyle name="20% - Accent6 6 4 3" xfId="10313" xr:uid="{00000000-0005-0000-0000-00005A070000}"/>
    <cellStyle name="20% - Accent6 6 4 3 2" xfId="10314" xr:uid="{00000000-0005-0000-0000-00005B070000}"/>
    <cellStyle name="20% - Accent6 6 4 4" xfId="10315" xr:uid="{00000000-0005-0000-0000-00005C070000}"/>
    <cellStyle name="20% - Accent6 6 5" xfId="10316" xr:uid="{00000000-0005-0000-0000-00005D070000}"/>
    <cellStyle name="20% - Accent6 6 5 2" xfId="10317" xr:uid="{00000000-0005-0000-0000-00005E070000}"/>
    <cellStyle name="20% - Accent6 6 6" xfId="10318" xr:uid="{00000000-0005-0000-0000-00005F070000}"/>
    <cellStyle name="20% - Accent6 6 6 2" xfId="10319" xr:uid="{00000000-0005-0000-0000-000060070000}"/>
    <cellStyle name="20% - Accent6 6 7" xfId="10320" xr:uid="{00000000-0005-0000-0000-000061070000}"/>
    <cellStyle name="20% - Accent6 7" xfId="419" xr:uid="{00000000-0005-0000-0000-000062070000}"/>
    <cellStyle name="20% - Accent6 7 2" xfId="420" xr:uid="{00000000-0005-0000-0000-000063070000}"/>
    <cellStyle name="20% - Accent6 7 2 2" xfId="421" xr:uid="{00000000-0005-0000-0000-000064070000}"/>
    <cellStyle name="20% - Accent6 7 2 2 2" xfId="10321" xr:uid="{00000000-0005-0000-0000-000065070000}"/>
    <cellStyle name="20% - Accent6 7 2 2 2 2" xfId="10322" xr:uid="{00000000-0005-0000-0000-000066070000}"/>
    <cellStyle name="20% - Accent6 7 2 2 3" xfId="10323" xr:uid="{00000000-0005-0000-0000-000067070000}"/>
    <cellStyle name="20% - Accent6 7 2 2 3 2" xfId="10324" xr:uid="{00000000-0005-0000-0000-000068070000}"/>
    <cellStyle name="20% - Accent6 7 2 2 4" xfId="10325" xr:uid="{00000000-0005-0000-0000-000069070000}"/>
    <cellStyle name="20% - Accent6 7 2 3" xfId="10326" xr:uid="{00000000-0005-0000-0000-00006A070000}"/>
    <cellStyle name="20% - Accent6 7 2 3 2" xfId="10327" xr:uid="{00000000-0005-0000-0000-00006B070000}"/>
    <cellStyle name="20% - Accent6 7 2 4" xfId="10328" xr:uid="{00000000-0005-0000-0000-00006C070000}"/>
    <cellStyle name="20% - Accent6 7 2 4 2" xfId="10329" xr:uid="{00000000-0005-0000-0000-00006D070000}"/>
    <cellStyle name="20% - Accent6 7 2 5" xfId="10330" xr:uid="{00000000-0005-0000-0000-00006E070000}"/>
    <cellStyle name="20% - Accent6 7 3" xfId="422" xr:uid="{00000000-0005-0000-0000-00006F070000}"/>
    <cellStyle name="20% - Accent6 7 3 2" xfId="10331" xr:uid="{00000000-0005-0000-0000-000070070000}"/>
    <cellStyle name="20% - Accent6 7 3 2 2" xfId="10332" xr:uid="{00000000-0005-0000-0000-000071070000}"/>
    <cellStyle name="20% - Accent6 7 3 3" xfId="10333" xr:uid="{00000000-0005-0000-0000-000072070000}"/>
    <cellStyle name="20% - Accent6 7 3 3 2" xfId="10334" xr:uid="{00000000-0005-0000-0000-000073070000}"/>
    <cellStyle name="20% - Accent6 7 3 4" xfId="10335" xr:uid="{00000000-0005-0000-0000-000074070000}"/>
    <cellStyle name="20% - Accent6 7 4" xfId="10336" xr:uid="{00000000-0005-0000-0000-000075070000}"/>
    <cellStyle name="20% - Accent6 7 4 2" xfId="10337" xr:uid="{00000000-0005-0000-0000-000076070000}"/>
    <cellStyle name="20% - Accent6 7 4 2 2" xfId="10338" xr:uid="{00000000-0005-0000-0000-000077070000}"/>
    <cellStyle name="20% - Accent6 7 4 3" xfId="10339" xr:uid="{00000000-0005-0000-0000-000078070000}"/>
    <cellStyle name="20% - Accent6 7 4 3 2" xfId="10340" xr:uid="{00000000-0005-0000-0000-000079070000}"/>
    <cellStyle name="20% - Accent6 7 4 4" xfId="10341" xr:uid="{00000000-0005-0000-0000-00007A070000}"/>
    <cellStyle name="20% - Accent6 7 5" xfId="10342" xr:uid="{00000000-0005-0000-0000-00007B070000}"/>
    <cellStyle name="20% - Accent6 7 5 2" xfId="10343" xr:uid="{00000000-0005-0000-0000-00007C070000}"/>
    <cellStyle name="20% - Accent6 7 6" xfId="10344" xr:uid="{00000000-0005-0000-0000-00007D070000}"/>
    <cellStyle name="20% - Accent6 7 6 2" xfId="10345" xr:uid="{00000000-0005-0000-0000-00007E070000}"/>
    <cellStyle name="20% - Accent6 7 7" xfId="10346" xr:uid="{00000000-0005-0000-0000-00007F070000}"/>
    <cellStyle name="20% - Accent6 8" xfId="423" xr:uid="{00000000-0005-0000-0000-000080070000}"/>
    <cellStyle name="20% - Accent6 8 2" xfId="424" xr:uid="{00000000-0005-0000-0000-000081070000}"/>
    <cellStyle name="20% - Accent6 8 2 2" xfId="425" xr:uid="{00000000-0005-0000-0000-000082070000}"/>
    <cellStyle name="20% - Accent6 8 2 2 2" xfId="10347" xr:uid="{00000000-0005-0000-0000-000083070000}"/>
    <cellStyle name="20% - Accent6 8 2 2 2 2" xfId="10348" xr:uid="{00000000-0005-0000-0000-000084070000}"/>
    <cellStyle name="20% - Accent6 8 2 2 3" xfId="10349" xr:uid="{00000000-0005-0000-0000-000085070000}"/>
    <cellStyle name="20% - Accent6 8 2 2 3 2" xfId="10350" xr:uid="{00000000-0005-0000-0000-000086070000}"/>
    <cellStyle name="20% - Accent6 8 2 2 4" xfId="10351" xr:uid="{00000000-0005-0000-0000-000087070000}"/>
    <cellStyle name="20% - Accent6 8 2 3" xfId="10352" xr:uid="{00000000-0005-0000-0000-000088070000}"/>
    <cellStyle name="20% - Accent6 8 2 3 2" xfId="10353" xr:uid="{00000000-0005-0000-0000-000089070000}"/>
    <cellStyle name="20% - Accent6 8 2 4" xfId="10354" xr:uid="{00000000-0005-0000-0000-00008A070000}"/>
    <cellStyle name="20% - Accent6 8 2 4 2" xfId="10355" xr:uid="{00000000-0005-0000-0000-00008B070000}"/>
    <cellStyle name="20% - Accent6 8 2 5" xfId="10356" xr:uid="{00000000-0005-0000-0000-00008C070000}"/>
    <cellStyle name="20% - Accent6 8 3" xfId="426" xr:uid="{00000000-0005-0000-0000-00008D070000}"/>
    <cellStyle name="20% - Accent6 8 3 2" xfId="10357" xr:uid="{00000000-0005-0000-0000-00008E070000}"/>
    <cellStyle name="20% - Accent6 8 3 2 2" xfId="10358" xr:uid="{00000000-0005-0000-0000-00008F070000}"/>
    <cellStyle name="20% - Accent6 8 3 3" xfId="10359" xr:uid="{00000000-0005-0000-0000-000090070000}"/>
    <cellStyle name="20% - Accent6 8 3 3 2" xfId="10360" xr:uid="{00000000-0005-0000-0000-000091070000}"/>
    <cellStyle name="20% - Accent6 8 3 4" xfId="10361" xr:uid="{00000000-0005-0000-0000-000092070000}"/>
    <cellStyle name="20% - Accent6 8 4" xfId="10362" xr:uid="{00000000-0005-0000-0000-000093070000}"/>
    <cellStyle name="20% - Accent6 8 4 2" xfId="10363" xr:uid="{00000000-0005-0000-0000-000094070000}"/>
    <cellStyle name="20% - Accent6 8 4 2 2" xfId="10364" xr:uid="{00000000-0005-0000-0000-000095070000}"/>
    <cellStyle name="20% - Accent6 8 4 3" xfId="10365" xr:uid="{00000000-0005-0000-0000-000096070000}"/>
    <cellStyle name="20% - Accent6 8 4 3 2" xfId="10366" xr:uid="{00000000-0005-0000-0000-000097070000}"/>
    <cellStyle name="20% - Accent6 8 4 4" xfId="10367" xr:uid="{00000000-0005-0000-0000-000098070000}"/>
    <cellStyle name="20% - Accent6 8 5" xfId="10368" xr:uid="{00000000-0005-0000-0000-000099070000}"/>
    <cellStyle name="20% - Accent6 8 5 2" xfId="10369" xr:uid="{00000000-0005-0000-0000-00009A070000}"/>
    <cellStyle name="20% - Accent6 8 6" xfId="10370" xr:uid="{00000000-0005-0000-0000-00009B070000}"/>
    <cellStyle name="20% - Accent6 8 6 2" xfId="10371" xr:uid="{00000000-0005-0000-0000-00009C070000}"/>
    <cellStyle name="20% - Accent6 8 7" xfId="10372" xr:uid="{00000000-0005-0000-0000-00009D070000}"/>
    <cellStyle name="20% - Accent6 9" xfId="427" xr:uid="{00000000-0005-0000-0000-00009E070000}"/>
    <cellStyle name="20% - Accent6 9 2" xfId="428" xr:uid="{00000000-0005-0000-0000-00009F070000}"/>
    <cellStyle name="20% - Accent6 9 2 2" xfId="429" xr:uid="{00000000-0005-0000-0000-0000A0070000}"/>
    <cellStyle name="20% - Accent6 9 2 2 2" xfId="10373" xr:uid="{00000000-0005-0000-0000-0000A1070000}"/>
    <cellStyle name="20% - Accent6 9 2 3" xfId="10374" xr:uid="{00000000-0005-0000-0000-0000A2070000}"/>
    <cellStyle name="20% - Accent6 9 2 3 2" xfId="10375" xr:uid="{00000000-0005-0000-0000-0000A3070000}"/>
    <cellStyle name="20% - Accent6 9 2 4" xfId="10376" xr:uid="{00000000-0005-0000-0000-0000A4070000}"/>
    <cellStyle name="20% - Accent6 9 3" xfId="430" xr:uid="{00000000-0005-0000-0000-0000A5070000}"/>
    <cellStyle name="20% - Accent6 9 3 2" xfId="10377" xr:uid="{00000000-0005-0000-0000-0000A6070000}"/>
    <cellStyle name="20% - Accent6 9 3 2 2" xfId="10378" xr:uid="{00000000-0005-0000-0000-0000A7070000}"/>
    <cellStyle name="20% - Accent6 9 3 3" xfId="10379" xr:uid="{00000000-0005-0000-0000-0000A8070000}"/>
    <cellStyle name="20% - Accent6 9 3 3 2" xfId="10380" xr:uid="{00000000-0005-0000-0000-0000A9070000}"/>
    <cellStyle name="20% - Accent6 9 3 4" xfId="10381" xr:uid="{00000000-0005-0000-0000-0000AA070000}"/>
    <cellStyle name="20% - Accent6 9 4" xfId="10382" xr:uid="{00000000-0005-0000-0000-0000AB070000}"/>
    <cellStyle name="20% - Accent6 9 4 2" xfId="10383" xr:uid="{00000000-0005-0000-0000-0000AC070000}"/>
    <cellStyle name="20% - Accent6 9 5" xfId="10384" xr:uid="{00000000-0005-0000-0000-0000AD070000}"/>
    <cellStyle name="20% - Accent6 9 5 2" xfId="10385" xr:uid="{00000000-0005-0000-0000-0000AE070000}"/>
    <cellStyle name="20% - Accent6 9 6" xfId="10386" xr:uid="{00000000-0005-0000-0000-0000AF070000}"/>
    <cellStyle name="40% - Accent1" xfId="8623" builtinId="31" customBuiltin="1"/>
    <cellStyle name="40% - Accent1 10" xfId="431" xr:uid="{00000000-0005-0000-0000-0000B1070000}"/>
    <cellStyle name="40% - Accent1 10 2" xfId="432" xr:uid="{00000000-0005-0000-0000-0000B2070000}"/>
    <cellStyle name="40% - Accent1 10 2 2" xfId="433" xr:uid="{00000000-0005-0000-0000-0000B3070000}"/>
    <cellStyle name="40% - Accent1 10 2 2 2" xfId="10387" xr:uid="{00000000-0005-0000-0000-0000B4070000}"/>
    <cellStyle name="40% - Accent1 10 2 3" xfId="10388" xr:uid="{00000000-0005-0000-0000-0000B5070000}"/>
    <cellStyle name="40% - Accent1 10 2 3 2" xfId="10389" xr:uid="{00000000-0005-0000-0000-0000B6070000}"/>
    <cellStyle name="40% - Accent1 10 2 4" xfId="10390" xr:uid="{00000000-0005-0000-0000-0000B7070000}"/>
    <cellStyle name="40% - Accent1 10 3" xfId="434" xr:uid="{00000000-0005-0000-0000-0000B8070000}"/>
    <cellStyle name="40% - Accent1 10 3 2" xfId="10391" xr:uid="{00000000-0005-0000-0000-0000B9070000}"/>
    <cellStyle name="40% - Accent1 10 3 2 2" xfId="10392" xr:uid="{00000000-0005-0000-0000-0000BA070000}"/>
    <cellStyle name="40% - Accent1 10 3 3" xfId="10393" xr:uid="{00000000-0005-0000-0000-0000BB070000}"/>
    <cellStyle name="40% - Accent1 10 3 3 2" xfId="10394" xr:uid="{00000000-0005-0000-0000-0000BC070000}"/>
    <cellStyle name="40% - Accent1 10 3 4" xfId="10395" xr:uid="{00000000-0005-0000-0000-0000BD070000}"/>
    <cellStyle name="40% - Accent1 10 4" xfId="10396" xr:uid="{00000000-0005-0000-0000-0000BE070000}"/>
    <cellStyle name="40% - Accent1 10 4 2" xfId="10397" xr:uid="{00000000-0005-0000-0000-0000BF070000}"/>
    <cellStyle name="40% - Accent1 10 5" xfId="10398" xr:uid="{00000000-0005-0000-0000-0000C0070000}"/>
    <cellStyle name="40% - Accent1 10 5 2" xfId="10399" xr:uid="{00000000-0005-0000-0000-0000C1070000}"/>
    <cellStyle name="40% - Accent1 10 6" xfId="10400" xr:uid="{00000000-0005-0000-0000-0000C2070000}"/>
    <cellStyle name="40% - Accent1 11" xfId="435" xr:uid="{00000000-0005-0000-0000-0000C3070000}"/>
    <cellStyle name="40% - Accent1 11 2" xfId="10401" xr:uid="{00000000-0005-0000-0000-0000C4070000}"/>
    <cellStyle name="40% - Accent1 12" xfId="436" xr:uid="{00000000-0005-0000-0000-0000C5070000}"/>
    <cellStyle name="40% - Accent1 12 2" xfId="10403" xr:uid="{00000000-0005-0000-0000-0000C6070000}"/>
    <cellStyle name="40% - Accent1 12 2 2" xfId="10404" xr:uid="{00000000-0005-0000-0000-0000C7070000}"/>
    <cellStyle name="40% - Accent1 12 3" xfId="10405" xr:uid="{00000000-0005-0000-0000-0000C8070000}"/>
    <cellStyle name="40% - Accent1 12 3 2" xfId="10406" xr:uid="{00000000-0005-0000-0000-0000C9070000}"/>
    <cellStyle name="40% - Accent1 12 4" xfId="10407" xr:uid="{00000000-0005-0000-0000-0000CA070000}"/>
    <cellStyle name="40% - Accent1 12 5" xfId="10402" xr:uid="{00000000-0005-0000-0000-0000CB070000}"/>
    <cellStyle name="40% - Accent1 13" xfId="437" xr:uid="{00000000-0005-0000-0000-0000CC070000}"/>
    <cellStyle name="40% - Accent1 13 2" xfId="10409" xr:uid="{00000000-0005-0000-0000-0000CD070000}"/>
    <cellStyle name="40% - Accent1 13 3" xfId="10408" xr:uid="{00000000-0005-0000-0000-0000CE070000}"/>
    <cellStyle name="40% - Accent1 14" xfId="438" xr:uid="{00000000-0005-0000-0000-0000CF070000}"/>
    <cellStyle name="40% - Accent1 14 2" xfId="10410" xr:uid="{00000000-0005-0000-0000-0000D0070000}"/>
    <cellStyle name="40% - Accent1 15" xfId="10411" xr:uid="{00000000-0005-0000-0000-0000D1070000}"/>
    <cellStyle name="40% - Accent1 2" xfId="439" xr:uid="{00000000-0005-0000-0000-0000D2070000}"/>
    <cellStyle name="40% - Accent1 2 2" xfId="440" xr:uid="{00000000-0005-0000-0000-0000D3070000}"/>
    <cellStyle name="40% - Accent1 2 2 2" xfId="441" xr:uid="{00000000-0005-0000-0000-0000D4070000}"/>
    <cellStyle name="40% - Accent1 2 2 2 2" xfId="442" xr:uid="{00000000-0005-0000-0000-0000D5070000}"/>
    <cellStyle name="40% - Accent1 2 2 3" xfId="443" xr:uid="{00000000-0005-0000-0000-0000D6070000}"/>
    <cellStyle name="40% - Accent1 2 2 4" xfId="10412" xr:uid="{00000000-0005-0000-0000-0000D7070000}"/>
    <cellStyle name="40% - Accent1 2 3" xfId="444" xr:uid="{00000000-0005-0000-0000-0000D8070000}"/>
    <cellStyle name="40% - Accent1 2 3 2" xfId="445" xr:uid="{00000000-0005-0000-0000-0000D9070000}"/>
    <cellStyle name="40% - Accent1 2 3 2 2" xfId="446" xr:uid="{00000000-0005-0000-0000-0000DA070000}"/>
    <cellStyle name="40% - Accent1 2 3 2 2 2" xfId="10413" xr:uid="{00000000-0005-0000-0000-0000DB070000}"/>
    <cellStyle name="40% - Accent1 2 3 2 3" xfId="10414" xr:uid="{00000000-0005-0000-0000-0000DC070000}"/>
    <cellStyle name="40% - Accent1 2 3 2 3 2" xfId="10415" xr:uid="{00000000-0005-0000-0000-0000DD070000}"/>
    <cellStyle name="40% - Accent1 2 3 2 4" xfId="10416" xr:uid="{00000000-0005-0000-0000-0000DE070000}"/>
    <cellStyle name="40% - Accent1 2 3 3" xfId="447" xr:uid="{00000000-0005-0000-0000-0000DF070000}"/>
    <cellStyle name="40% - Accent1 2 3 3 2" xfId="10417" xr:uid="{00000000-0005-0000-0000-0000E0070000}"/>
    <cellStyle name="40% - Accent1 2 3 4" xfId="10418" xr:uid="{00000000-0005-0000-0000-0000E1070000}"/>
    <cellStyle name="40% - Accent1 2 3 4 2" xfId="10419" xr:uid="{00000000-0005-0000-0000-0000E2070000}"/>
    <cellStyle name="40% - Accent1 2 3 5" xfId="10420" xr:uid="{00000000-0005-0000-0000-0000E3070000}"/>
    <cellStyle name="40% - Accent1 2 4" xfId="448" xr:uid="{00000000-0005-0000-0000-0000E4070000}"/>
    <cellStyle name="40% - Accent1 2 4 2" xfId="449" xr:uid="{00000000-0005-0000-0000-0000E5070000}"/>
    <cellStyle name="40% - Accent1 2 4 2 2" xfId="450" xr:uid="{00000000-0005-0000-0000-0000E6070000}"/>
    <cellStyle name="40% - Accent1 2 4 3" xfId="451" xr:uid="{00000000-0005-0000-0000-0000E7070000}"/>
    <cellStyle name="40% - Accent1 2 4 3 2" xfId="10421" xr:uid="{00000000-0005-0000-0000-0000E8070000}"/>
    <cellStyle name="40% - Accent1 2 4 4" xfId="10422" xr:uid="{00000000-0005-0000-0000-0000E9070000}"/>
    <cellStyle name="40% - Accent1 2 5" xfId="452" xr:uid="{00000000-0005-0000-0000-0000EA070000}"/>
    <cellStyle name="40% - Accent1 2 5 2" xfId="453" xr:uid="{00000000-0005-0000-0000-0000EB070000}"/>
    <cellStyle name="40% - Accent1 2 5 2 2" xfId="10423" xr:uid="{00000000-0005-0000-0000-0000EC070000}"/>
    <cellStyle name="40% - Accent1 2 5 3" xfId="10424" xr:uid="{00000000-0005-0000-0000-0000ED070000}"/>
    <cellStyle name="40% - Accent1 2 5 3 2" xfId="10425" xr:uid="{00000000-0005-0000-0000-0000EE070000}"/>
    <cellStyle name="40% - Accent1 2 5 4" xfId="10426" xr:uid="{00000000-0005-0000-0000-0000EF070000}"/>
    <cellStyle name="40% - Accent1 2 6" xfId="454" xr:uid="{00000000-0005-0000-0000-0000F0070000}"/>
    <cellStyle name="40% - Accent1 2 6 2" xfId="10427" xr:uid="{00000000-0005-0000-0000-0000F1070000}"/>
    <cellStyle name="40% - Accent1 2 6 2 2" xfId="10428" xr:uid="{00000000-0005-0000-0000-0000F2070000}"/>
    <cellStyle name="40% - Accent1 2 6 3" xfId="10429" xr:uid="{00000000-0005-0000-0000-0000F3070000}"/>
    <cellStyle name="40% - Accent1 2 7" xfId="8652" xr:uid="{00000000-0005-0000-0000-0000F4070000}"/>
    <cellStyle name="40% - Accent1 2 8" xfId="10430" xr:uid="{00000000-0005-0000-0000-0000F5070000}"/>
    <cellStyle name="40% - Accent1 3" xfId="455" xr:uid="{00000000-0005-0000-0000-0000F6070000}"/>
    <cellStyle name="40% - Accent1 3 2" xfId="456" xr:uid="{00000000-0005-0000-0000-0000F7070000}"/>
    <cellStyle name="40% - Accent1 3 2 2" xfId="457" xr:uid="{00000000-0005-0000-0000-0000F8070000}"/>
    <cellStyle name="40% - Accent1 3 2 2 2" xfId="458" xr:uid="{00000000-0005-0000-0000-0000F9070000}"/>
    <cellStyle name="40% - Accent1 3 2 2 2 2" xfId="10431" xr:uid="{00000000-0005-0000-0000-0000FA070000}"/>
    <cellStyle name="40% - Accent1 3 2 2 3" xfId="10432" xr:uid="{00000000-0005-0000-0000-0000FB070000}"/>
    <cellStyle name="40% - Accent1 3 2 2 3 2" xfId="10433" xr:uid="{00000000-0005-0000-0000-0000FC070000}"/>
    <cellStyle name="40% - Accent1 3 2 2 4" xfId="10434" xr:uid="{00000000-0005-0000-0000-0000FD070000}"/>
    <cellStyle name="40% - Accent1 3 2 3" xfId="459" xr:uid="{00000000-0005-0000-0000-0000FE070000}"/>
    <cellStyle name="40% - Accent1 3 2 3 2" xfId="10435" xr:uid="{00000000-0005-0000-0000-0000FF070000}"/>
    <cellStyle name="40% - Accent1 3 2 4" xfId="10436" xr:uid="{00000000-0005-0000-0000-000000080000}"/>
    <cellStyle name="40% - Accent1 3 2 4 2" xfId="10437" xr:uid="{00000000-0005-0000-0000-000001080000}"/>
    <cellStyle name="40% - Accent1 3 2 5" xfId="10438" xr:uid="{00000000-0005-0000-0000-000002080000}"/>
    <cellStyle name="40% - Accent1 3 3" xfId="460" xr:uid="{00000000-0005-0000-0000-000003080000}"/>
    <cellStyle name="40% - Accent1 3 3 2" xfId="461" xr:uid="{00000000-0005-0000-0000-000004080000}"/>
    <cellStyle name="40% - Accent1 3 3 2 2" xfId="10439" xr:uid="{00000000-0005-0000-0000-000005080000}"/>
    <cellStyle name="40% - Accent1 3 3 3" xfId="10440" xr:uid="{00000000-0005-0000-0000-000006080000}"/>
    <cellStyle name="40% - Accent1 3 3 3 2" xfId="10441" xr:uid="{00000000-0005-0000-0000-000007080000}"/>
    <cellStyle name="40% - Accent1 3 3 4" xfId="10442" xr:uid="{00000000-0005-0000-0000-000008080000}"/>
    <cellStyle name="40% - Accent1 3 4" xfId="462" xr:uid="{00000000-0005-0000-0000-000009080000}"/>
    <cellStyle name="40% - Accent1 3 4 2" xfId="10443" xr:uid="{00000000-0005-0000-0000-00000A080000}"/>
    <cellStyle name="40% - Accent1 3 4 2 2" xfId="10444" xr:uid="{00000000-0005-0000-0000-00000B080000}"/>
    <cellStyle name="40% - Accent1 3 4 3" xfId="10445" xr:uid="{00000000-0005-0000-0000-00000C080000}"/>
    <cellStyle name="40% - Accent1 3 4 3 2" xfId="10446" xr:uid="{00000000-0005-0000-0000-00000D080000}"/>
    <cellStyle name="40% - Accent1 3 4 4" xfId="10447" xr:uid="{00000000-0005-0000-0000-00000E080000}"/>
    <cellStyle name="40% - Accent1 3 5" xfId="10448" xr:uid="{00000000-0005-0000-0000-00000F080000}"/>
    <cellStyle name="40% - Accent1 3 5 2" xfId="10449" xr:uid="{00000000-0005-0000-0000-000010080000}"/>
    <cellStyle name="40% - Accent1 3 5 2 2" xfId="10450" xr:uid="{00000000-0005-0000-0000-000011080000}"/>
    <cellStyle name="40% - Accent1 3 5 3" xfId="10451" xr:uid="{00000000-0005-0000-0000-000012080000}"/>
    <cellStyle name="40% - Accent1 3 6" xfId="10452" xr:uid="{00000000-0005-0000-0000-000013080000}"/>
    <cellStyle name="40% - Accent1 3 7" xfId="10453" xr:uid="{00000000-0005-0000-0000-000014080000}"/>
    <cellStyle name="40% - Accent1 4" xfId="463" xr:uid="{00000000-0005-0000-0000-000015080000}"/>
    <cellStyle name="40% - Accent1 4 2" xfId="464" xr:uid="{00000000-0005-0000-0000-000016080000}"/>
    <cellStyle name="40% - Accent1 4 2 2" xfId="465" xr:uid="{00000000-0005-0000-0000-000017080000}"/>
    <cellStyle name="40% - Accent1 4 2 2 2" xfId="466" xr:uid="{00000000-0005-0000-0000-000018080000}"/>
    <cellStyle name="40% - Accent1 4 2 2 2 2" xfId="10454" xr:uid="{00000000-0005-0000-0000-000019080000}"/>
    <cellStyle name="40% - Accent1 4 2 2 3" xfId="10455" xr:uid="{00000000-0005-0000-0000-00001A080000}"/>
    <cellStyle name="40% - Accent1 4 2 2 3 2" xfId="10456" xr:uid="{00000000-0005-0000-0000-00001B080000}"/>
    <cellStyle name="40% - Accent1 4 2 2 4" xfId="10457" xr:uid="{00000000-0005-0000-0000-00001C080000}"/>
    <cellStyle name="40% - Accent1 4 2 3" xfId="467" xr:uid="{00000000-0005-0000-0000-00001D080000}"/>
    <cellStyle name="40% - Accent1 4 2 3 2" xfId="10458" xr:uid="{00000000-0005-0000-0000-00001E080000}"/>
    <cellStyle name="40% - Accent1 4 2 4" xfId="10459" xr:uid="{00000000-0005-0000-0000-00001F080000}"/>
    <cellStyle name="40% - Accent1 4 2 4 2" xfId="10460" xr:uid="{00000000-0005-0000-0000-000020080000}"/>
    <cellStyle name="40% - Accent1 4 2 5" xfId="10461" xr:uid="{00000000-0005-0000-0000-000021080000}"/>
    <cellStyle name="40% - Accent1 4 3" xfId="10462" xr:uid="{00000000-0005-0000-0000-000022080000}"/>
    <cellStyle name="40% - Accent1 4 3 2" xfId="10463" xr:uid="{00000000-0005-0000-0000-000023080000}"/>
    <cellStyle name="40% - Accent1 4 3 2 2" xfId="10464" xr:uid="{00000000-0005-0000-0000-000024080000}"/>
    <cellStyle name="40% - Accent1 4 3 3" xfId="10465" xr:uid="{00000000-0005-0000-0000-000025080000}"/>
    <cellStyle name="40% - Accent1 4 3 3 2" xfId="10466" xr:uid="{00000000-0005-0000-0000-000026080000}"/>
    <cellStyle name="40% - Accent1 4 3 4" xfId="10467" xr:uid="{00000000-0005-0000-0000-000027080000}"/>
    <cellStyle name="40% - Accent1 4 4" xfId="10468" xr:uid="{00000000-0005-0000-0000-000028080000}"/>
    <cellStyle name="40% - Accent1 4 4 2" xfId="10469" xr:uid="{00000000-0005-0000-0000-000029080000}"/>
    <cellStyle name="40% - Accent1 4 4 2 2" xfId="10470" xr:uid="{00000000-0005-0000-0000-00002A080000}"/>
    <cellStyle name="40% - Accent1 4 4 3" xfId="10471" xr:uid="{00000000-0005-0000-0000-00002B080000}"/>
    <cellStyle name="40% - Accent1 4 4 3 2" xfId="10472" xr:uid="{00000000-0005-0000-0000-00002C080000}"/>
    <cellStyle name="40% - Accent1 4 4 4" xfId="10473" xr:uid="{00000000-0005-0000-0000-00002D080000}"/>
    <cellStyle name="40% - Accent1 4 5" xfId="10474" xr:uid="{00000000-0005-0000-0000-00002E080000}"/>
    <cellStyle name="40% - Accent1 4 5 2" xfId="10475" xr:uid="{00000000-0005-0000-0000-00002F080000}"/>
    <cellStyle name="40% - Accent1 4 6" xfId="10476" xr:uid="{00000000-0005-0000-0000-000030080000}"/>
    <cellStyle name="40% - Accent1 4 6 2" xfId="10477" xr:uid="{00000000-0005-0000-0000-000031080000}"/>
    <cellStyle name="40% - Accent1 4 7" xfId="10478" xr:uid="{00000000-0005-0000-0000-000032080000}"/>
    <cellStyle name="40% - Accent1 5" xfId="468" xr:uid="{00000000-0005-0000-0000-000033080000}"/>
    <cellStyle name="40% - Accent1 5 2" xfId="469" xr:uid="{00000000-0005-0000-0000-000034080000}"/>
    <cellStyle name="40% - Accent1 5 2 2" xfId="470" xr:uid="{00000000-0005-0000-0000-000035080000}"/>
    <cellStyle name="40% - Accent1 5 2 2 2" xfId="471" xr:uid="{00000000-0005-0000-0000-000036080000}"/>
    <cellStyle name="40% - Accent1 5 2 2 2 2" xfId="10479" xr:uid="{00000000-0005-0000-0000-000037080000}"/>
    <cellStyle name="40% - Accent1 5 2 2 3" xfId="10480" xr:uid="{00000000-0005-0000-0000-000038080000}"/>
    <cellStyle name="40% - Accent1 5 2 2 3 2" xfId="10481" xr:uid="{00000000-0005-0000-0000-000039080000}"/>
    <cellStyle name="40% - Accent1 5 2 2 4" xfId="10482" xr:uid="{00000000-0005-0000-0000-00003A080000}"/>
    <cellStyle name="40% - Accent1 5 2 3" xfId="472" xr:uid="{00000000-0005-0000-0000-00003B080000}"/>
    <cellStyle name="40% - Accent1 5 2 3 2" xfId="10483" xr:uid="{00000000-0005-0000-0000-00003C080000}"/>
    <cellStyle name="40% - Accent1 5 2 4" xfId="10484" xr:uid="{00000000-0005-0000-0000-00003D080000}"/>
    <cellStyle name="40% - Accent1 5 2 4 2" xfId="10485" xr:uid="{00000000-0005-0000-0000-00003E080000}"/>
    <cellStyle name="40% - Accent1 5 2 5" xfId="10486" xr:uid="{00000000-0005-0000-0000-00003F080000}"/>
    <cellStyle name="40% - Accent1 5 3" xfId="473" xr:uid="{00000000-0005-0000-0000-000040080000}"/>
    <cellStyle name="40% - Accent1 5 3 2" xfId="474" xr:uid="{00000000-0005-0000-0000-000041080000}"/>
    <cellStyle name="40% - Accent1 5 3 2 2" xfId="10487" xr:uid="{00000000-0005-0000-0000-000042080000}"/>
    <cellStyle name="40% - Accent1 5 3 3" xfId="10488" xr:uid="{00000000-0005-0000-0000-000043080000}"/>
    <cellStyle name="40% - Accent1 5 3 3 2" xfId="10489" xr:uid="{00000000-0005-0000-0000-000044080000}"/>
    <cellStyle name="40% - Accent1 5 3 4" xfId="10490" xr:uid="{00000000-0005-0000-0000-000045080000}"/>
    <cellStyle name="40% - Accent1 5 4" xfId="475" xr:uid="{00000000-0005-0000-0000-000046080000}"/>
    <cellStyle name="40% - Accent1 5 4 2" xfId="10491" xr:uid="{00000000-0005-0000-0000-000047080000}"/>
    <cellStyle name="40% - Accent1 5 4 2 2" xfId="10492" xr:uid="{00000000-0005-0000-0000-000048080000}"/>
    <cellStyle name="40% - Accent1 5 4 3" xfId="10493" xr:uid="{00000000-0005-0000-0000-000049080000}"/>
    <cellStyle name="40% - Accent1 5 4 3 2" xfId="10494" xr:uid="{00000000-0005-0000-0000-00004A080000}"/>
    <cellStyle name="40% - Accent1 5 4 4" xfId="10495" xr:uid="{00000000-0005-0000-0000-00004B080000}"/>
    <cellStyle name="40% - Accent1 5 5" xfId="10496" xr:uid="{00000000-0005-0000-0000-00004C080000}"/>
    <cellStyle name="40% - Accent1 5 5 2" xfId="10497" xr:uid="{00000000-0005-0000-0000-00004D080000}"/>
    <cellStyle name="40% - Accent1 5 6" xfId="10498" xr:uid="{00000000-0005-0000-0000-00004E080000}"/>
    <cellStyle name="40% - Accent1 5 6 2" xfId="10499" xr:uid="{00000000-0005-0000-0000-00004F080000}"/>
    <cellStyle name="40% - Accent1 5 7" xfId="10500" xr:uid="{00000000-0005-0000-0000-000050080000}"/>
    <cellStyle name="40% - Accent1 6" xfId="476" xr:uid="{00000000-0005-0000-0000-000051080000}"/>
    <cellStyle name="40% - Accent1 6 2" xfId="477" xr:uid="{00000000-0005-0000-0000-000052080000}"/>
    <cellStyle name="40% - Accent1 6 2 2" xfId="478" xr:uid="{00000000-0005-0000-0000-000053080000}"/>
    <cellStyle name="40% - Accent1 6 2 2 2" xfId="479" xr:uid="{00000000-0005-0000-0000-000054080000}"/>
    <cellStyle name="40% - Accent1 6 2 2 2 2" xfId="10501" xr:uid="{00000000-0005-0000-0000-000055080000}"/>
    <cellStyle name="40% - Accent1 6 2 2 3" xfId="10502" xr:uid="{00000000-0005-0000-0000-000056080000}"/>
    <cellStyle name="40% - Accent1 6 2 2 3 2" xfId="10503" xr:uid="{00000000-0005-0000-0000-000057080000}"/>
    <cellStyle name="40% - Accent1 6 2 2 4" xfId="10504" xr:uid="{00000000-0005-0000-0000-000058080000}"/>
    <cellStyle name="40% - Accent1 6 2 3" xfId="480" xr:uid="{00000000-0005-0000-0000-000059080000}"/>
    <cellStyle name="40% - Accent1 6 2 3 2" xfId="10505" xr:uid="{00000000-0005-0000-0000-00005A080000}"/>
    <cellStyle name="40% - Accent1 6 2 4" xfId="10506" xr:uid="{00000000-0005-0000-0000-00005B080000}"/>
    <cellStyle name="40% - Accent1 6 2 4 2" xfId="10507" xr:uid="{00000000-0005-0000-0000-00005C080000}"/>
    <cellStyle name="40% - Accent1 6 2 5" xfId="10508" xr:uid="{00000000-0005-0000-0000-00005D080000}"/>
    <cellStyle name="40% - Accent1 6 3" xfId="481" xr:uid="{00000000-0005-0000-0000-00005E080000}"/>
    <cellStyle name="40% - Accent1 6 3 2" xfId="482" xr:uid="{00000000-0005-0000-0000-00005F080000}"/>
    <cellStyle name="40% - Accent1 6 3 2 2" xfId="10509" xr:uid="{00000000-0005-0000-0000-000060080000}"/>
    <cellStyle name="40% - Accent1 6 3 3" xfId="10510" xr:uid="{00000000-0005-0000-0000-000061080000}"/>
    <cellStyle name="40% - Accent1 6 3 3 2" xfId="10511" xr:uid="{00000000-0005-0000-0000-000062080000}"/>
    <cellStyle name="40% - Accent1 6 3 4" xfId="10512" xr:uid="{00000000-0005-0000-0000-000063080000}"/>
    <cellStyle name="40% - Accent1 6 4" xfId="483" xr:uid="{00000000-0005-0000-0000-000064080000}"/>
    <cellStyle name="40% - Accent1 6 4 2" xfId="10513" xr:uid="{00000000-0005-0000-0000-000065080000}"/>
    <cellStyle name="40% - Accent1 6 4 2 2" xfId="10514" xr:uid="{00000000-0005-0000-0000-000066080000}"/>
    <cellStyle name="40% - Accent1 6 4 3" xfId="10515" xr:uid="{00000000-0005-0000-0000-000067080000}"/>
    <cellStyle name="40% - Accent1 6 4 3 2" xfId="10516" xr:uid="{00000000-0005-0000-0000-000068080000}"/>
    <cellStyle name="40% - Accent1 6 4 4" xfId="10517" xr:uid="{00000000-0005-0000-0000-000069080000}"/>
    <cellStyle name="40% - Accent1 6 5" xfId="10518" xr:uid="{00000000-0005-0000-0000-00006A080000}"/>
    <cellStyle name="40% - Accent1 6 5 2" xfId="10519" xr:uid="{00000000-0005-0000-0000-00006B080000}"/>
    <cellStyle name="40% - Accent1 6 6" xfId="10520" xr:uid="{00000000-0005-0000-0000-00006C080000}"/>
    <cellStyle name="40% - Accent1 6 6 2" xfId="10521" xr:uid="{00000000-0005-0000-0000-00006D080000}"/>
    <cellStyle name="40% - Accent1 6 7" xfId="10522" xr:uid="{00000000-0005-0000-0000-00006E080000}"/>
    <cellStyle name="40% - Accent1 7" xfId="484" xr:uid="{00000000-0005-0000-0000-00006F080000}"/>
    <cellStyle name="40% - Accent1 7 2" xfId="485" xr:uid="{00000000-0005-0000-0000-000070080000}"/>
    <cellStyle name="40% - Accent1 7 2 2" xfId="486" xr:uid="{00000000-0005-0000-0000-000071080000}"/>
    <cellStyle name="40% - Accent1 7 2 2 2" xfId="10523" xr:uid="{00000000-0005-0000-0000-000072080000}"/>
    <cellStyle name="40% - Accent1 7 2 2 2 2" xfId="10524" xr:uid="{00000000-0005-0000-0000-000073080000}"/>
    <cellStyle name="40% - Accent1 7 2 2 3" xfId="10525" xr:uid="{00000000-0005-0000-0000-000074080000}"/>
    <cellStyle name="40% - Accent1 7 2 2 3 2" xfId="10526" xr:uid="{00000000-0005-0000-0000-000075080000}"/>
    <cellStyle name="40% - Accent1 7 2 2 4" xfId="10527" xr:uid="{00000000-0005-0000-0000-000076080000}"/>
    <cellStyle name="40% - Accent1 7 2 3" xfId="10528" xr:uid="{00000000-0005-0000-0000-000077080000}"/>
    <cellStyle name="40% - Accent1 7 2 3 2" xfId="10529" xr:uid="{00000000-0005-0000-0000-000078080000}"/>
    <cellStyle name="40% - Accent1 7 2 4" xfId="10530" xr:uid="{00000000-0005-0000-0000-000079080000}"/>
    <cellStyle name="40% - Accent1 7 2 4 2" xfId="10531" xr:uid="{00000000-0005-0000-0000-00007A080000}"/>
    <cellStyle name="40% - Accent1 7 2 5" xfId="10532" xr:uid="{00000000-0005-0000-0000-00007B080000}"/>
    <cellStyle name="40% - Accent1 7 3" xfId="487" xr:uid="{00000000-0005-0000-0000-00007C080000}"/>
    <cellStyle name="40% - Accent1 7 3 2" xfId="10533" xr:uid="{00000000-0005-0000-0000-00007D080000}"/>
    <cellStyle name="40% - Accent1 7 3 2 2" xfId="10534" xr:uid="{00000000-0005-0000-0000-00007E080000}"/>
    <cellStyle name="40% - Accent1 7 3 3" xfId="10535" xr:uid="{00000000-0005-0000-0000-00007F080000}"/>
    <cellStyle name="40% - Accent1 7 3 3 2" xfId="10536" xr:uid="{00000000-0005-0000-0000-000080080000}"/>
    <cellStyle name="40% - Accent1 7 3 4" xfId="10537" xr:uid="{00000000-0005-0000-0000-000081080000}"/>
    <cellStyle name="40% - Accent1 7 4" xfId="10538" xr:uid="{00000000-0005-0000-0000-000082080000}"/>
    <cellStyle name="40% - Accent1 7 4 2" xfId="10539" xr:uid="{00000000-0005-0000-0000-000083080000}"/>
    <cellStyle name="40% - Accent1 7 4 2 2" xfId="10540" xr:uid="{00000000-0005-0000-0000-000084080000}"/>
    <cellStyle name="40% - Accent1 7 4 3" xfId="10541" xr:uid="{00000000-0005-0000-0000-000085080000}"/>
    <cellStyle name="40% - Accent1 7 4 3 2" xfId="10542" xr:uid="{00000000-0005-0000-0000-000086080000}"/>
    <cellStyle name="40% - Accent1 7 4 4" xfId="10543" xr:uid="{00000000-0005-0000-0000-000087080000}"/>
    <cellStyle name="40% - Accent1 7 5" xfId="10544" xr:uid="{00000000-0005-0000-0000-000088080000}"/>
    <cellStyle name="40% - Accent1 7 5 2" xfId="10545" xr:uid="{00000000-0005-0000-0000-000089080000}"/>
    <cellStyle name="40% - Accent1 7 6" xfId="10546" xr:uid="{00000000-0005-0000-0000-00008A080000}"/>
    <cellStyle name="40% - Accent1 7 6 2" xfId="10547" xr:uid="{00000000-0005-0000-0000-00008B080000}"/>
    <cellStyle name="40% - Accent1 7 7" xfId="10548" xr:uid="{00000000-0005-0000-0000-00008C080000}"/>
    <cellStyle name="40% - Accent1 8" xfId="488" xr:uid="{00000000-0005-0000-0000-00008D080000}"/>
    <cellStyle name="40% - Accent1 8 2" xfId="489" xr:uid="{00000000-0005-0000-0000-00008E080000}"/>
    <cellStyle name="40% - Accent1 8 2 2" xfId="490" xr:uid="{00000000-0005-0000-0000-00008F080000}"/>
    <cellStyle name="40% - Accent1 8 2 2 2" xfId="10549" xr:uid="{00000000-0005-0000-0000-000090080000}"/>
    <cellStyle name="40% - Accent1 8 2 2 2 2" xfId="10550" xr:uid="{00000000-0005-0000-0000-000091080000}"/>
    <cellStyle name="40% - Accent1 8 2 2 3" xfId="10551" xr:uid="{00000000-0005-0000-0000-000092080000}"/>
    <cellStyle name="40% - Accent1 8 2 2 3 2" xfId="10552" xr:uid="{00000000-0005-0000-0000-000093080000}"/>
    <cellStyle name="40% - Accent1 8 2 2 4" xfId="10553" xr:uid="{00000000-0005-0000-0000-000094080000}"/>
    <cellStyle name="40% - Accent1 8 2 3" xfId="10554" xr:uid="{00000000-0005-0000-0000-000095080000}"/>
    <cellStyle name="40% - Accent1 8 2 3 2" xfId="10555" xr:uid="{00000000-0005-0000-0000-000096080000}"/>
    <cellStyle name="40% - Accent1 8 2 4" xfId="10556" xr:uid="{00000000-0005-0000-0000-000097080000}"/>
    <cellStyle name="40% - Accent1 8 2 4 2" xfId="10557" xr:uid="{00000000-0005-0000-0000-000098080000}"/>
    <cellStyle name="40% - Accent1 8 2 5" xfId="10558" xr:uid="{00000000-0005-0000-0000-000099080000}"/>
    <cellStyle name="40% - Accent1 8 3" xfId="491" xr:uid="{00000000-0005-0000-0000-00009A080000}"/>
    <cellStyle name="40% - Accent1 8 3 2" xfId="10559" xr:uid="{00000000-0005-0000-0000-00009B080000}"/>
    <cellStyle name="40% - Accent1 8 3 2 2" xfId="10560" xr:uid="{00000000-0005-0000-0000-00009C080000}"/>
    <cellStyle name="40% - Accent1 8 3 3" xfId="10561" xr:uid="{00000000-0005-0000-0000-00009D080000}"/>
    <cellStyle name="40% - Accent1 8 3 3 2" xfId="10562" xr:uid="{00000000-0005-0000-0000-00009E080000}"/>
    <cellStyle name="40% - Accent1 8 3 4" xfId="10563" xr:uid="{00000000-0005-0000-0000-00009F080000}"/>
    <cellStyle name="40% - Accent1 8 4" xfId="10564" xr:uid="{00000000-0005-0000-0000-0000A0080000}"/>
    <cellStyle name="40% - Accent1 8 4 2" xfId="10565" xr:uid="{00000000-0005-0000-0000-0000A1080000}"/>
    <cellStyle name="40% - Accent1 8 4 2 2" xfId="10566" xr:uid="{00000000-0005-0000-0000-0000A2080000}"/>
    <cellStyle name="40% - Accent1 8 4 3" xfId="10567" xr:uid="{00000000-0005-0000-0000-0000A3080000}"/>
    <cellStyle name="40% - Accent1 8 4 3 2" xfId="10568" xr:uid="{00000000-0005-0000-0000-0000A4080000}"/>
    <cellStyle name="40% - Accent1 8 4 4" xfId="10569" xr:uid="{00000000-0005-0000-0000-0000A5080000}"/>
    <cellStyle name="40% - Accent1 8 5" xfId="10570" xr:uid="{00000000-0005-0000-0000-0000A6080000}"/>
    <cellStyle name="40% - Accent1 8 5 2" xfId="10571" xr:uid="{00000000-0005-0000-0000-0000A7080000}"/>
    <cellStyle name="40% - Accent1 8 6" xfId="10572" xr:uid="{00000000-0005-0000-0000-0000A8080000}"/>
    <cellStyle name="40% - Accent1 8 6 2" xfId="10573" xr:uid="{00000000-0005-0000-0000-0000A9080000}"/>
    <cellStyle name="40% - Accent1 8 7" xfId="10574" xr:uid="{00000000-0005-0000-0000-0000AA080000}"/>
    <cellStyle name="40% - Accent1 9" xfId="492" xr:uid="{00000000-0005-0000-0000-0000AB080000}"/>
    <cellStyle name="40% - Accent1 9 2" xfId="493" xr:uid="{00000000-0005-0000-0000-0000AC080000}"/>
    <cellStyle name="40% - Accent1 9 2 2" xfId="494" xr:uid="{00000000-0005-0000-0000-0000AD080000}"/>
    <cellStyle name="40% - Accent1 9 2 2 2" xfId="10575" xr:uid="{00000000-0005-0000-0000-0000AE080000}"/>
    <cellStyle name="40% - Accent1 9 2 3" xfId="10576" xr:uid="{00000000-0005-0000-0000-0000AF080000}"/>
    <cellStyle name="40% - Accent1 9 2 3 2" xfId="10577" xr:uid="{00000000-0005-0000-0000-0000B0080000}"/>
    <cellStyle name="40% - Accent1 9 2 4" xfId="10578" xr:uid="{00000000-0005-0000-0000-0000B1080000}"/>
    <cellStyle name="40% - Accent1 9 3" xfId="495" xr:uid="{00000000-0005-0000-0000-0000B2080000}"/>
    <cellStyle name="40% - Accent1 9 3 2" xfId="10579" xr:uid="{00000000-0005-0000-0000-0000B3080000}"/>
    <cellStyle name="40% - Accent1 9 3 2 2" xfId="10580" xr:uid="{00000000-0005-0000-0000-0000B4080000}"/>
    <cellStyle name="40% - Accent1 9 3 3" xfId="10581" xr:uid="{00000000-0005-0000-0000-0000B5080000}"/>
    <cellStyle name="40% - Accent1 9 3 3 2" xfId="10582" xr:uid="{00000000-0005-0000-0000-0000B6080000}"/>
    <cellStyle name="40% - Accent1 9 3 4" xfId="10583" xr:uid="{00000000-0005-0000-0000-0000B7080000}"/>
    <cellStyle name="40% - Accent1 9 4" xfId="10584" xr:uid="{00000000-0005-0000-0000-0000B8080000}"/>
    <cellStyle name="40% - Accent1 9 4 2" xfId="10585" xr:uid="{00000000-0005-0000-0000-0000B9080000}"/>
    <cellStyle name="40% - Accent1 9 5" xfId="10586" xr:uid="{00000000-0005-0000-0000-0000BA080000}"/>
    <cellStyle name="40% - Accent1 9 5 2" xfId="10587" xr:uid="{00000000-0005-0000-0000-0000BB080000}"/>
    <cellStyle name="40% - Accent1 9 6" xfId="10588" xr:uid="{00000000-0005-0000-0000-0000BC080000}"/>
    <cellStyle name="40% - Accent2" xfId="8627" builtinId="35" customBuiltin="1"/>
    <cellStyle name="40% - Accent2 10" xfId="496" xr:uid="{00000000-0005-0000-0000-0000BE080000}"/>
    <cellStyle name="40% - Accent2 10 2" xfId="497" xr:uid="{00000000-0005-0000-0000-0000BF080000}"/>
    <cellStyle name="40% - Accent2 10 2 2" xfId="498" xr:uid="{00000000-0005-0000-0000-0000C0080000}"/>
    <cellStyle name="40% - Accent2 10 2 2 2" xfId="10589" xr:uid="{00000000-0005-0000-0000-0000C1080000}"/>
    <cellStyle name="40% - Accent2 10 2 3" xfId="10590" xr:uid="{00000000-0005-0000-0000-0000C2080000}"/>
    <cellStyle name="40% - Accent2 10 2 3 2" xfId="10591" xr:uid="{00000000-0005-0000-0000-0000C3080000}"/>
    <cellStyle name="40% - Accent2 10 2 4" xfId="10592" xr:uid="{00000000-0005-0000-0000-0000C4080000}"/>
    <cellStyle name="40% - Accent2 10 3" xfId="499" xr:uid="{00000000-0005-0000-0000-0000C5080000}"/>
    <cellStyle name="40% - Accent2 10 3 2" xfId="10593" xr:uid="{00000000-0005-0000-0000-0000C6080000}"/>
    <cellStyle name="40% - Accent2 10 3 2 2" xfId="10594" xr:uid="{00000000-0005-0000-0000-0000C7080000}"/>
    <cellStyle name="40% - Accent2 10 3 3" xfId="10595" xr:uid="{00000000-0005-0000-0000-0000C8080000}"/>
    <cellStyle name="40% - Accent2 10 3 3 2" xfId="10596" xr:uid="{00000000-0005-0000-0000-0000C9080000}"/>
    <cellStyle name="40% - Accent2 10 3 4" xfId="10597" xr:uid="{00000000-0005-0000-0000-0000CA080000}"/>
    <cellStyle name="40% - Accent2 10 4" xfId="10598" xr:uid="{00000000-0005-0000-0000-0000CB080000}"/>
    <cellStyle name="40% - Accent2 10 4 2" xfId="10599" xr:uid="{00000000-0005-0000-0000-0000CC080000}"/>
    <cellStyle name="40% - Accent2 10 5" xfId="10600" xr:uid="{00000000-0005-0000-0000-0000CD080000}"/>
    <cellStyle name="40% - Accent2 10 5 2" xfId="10601" xr:uid="{00000000-0005-0000-0000-0000CE080000}"/>
    <cellStyle name="40% - Accent2 10 6" xfId="10602" xr:uid="{00000000-0005-0000-0000-0000CF080000}"/>
    <cellStyle name="40% - Accent2 11" xfId="500" xr:uid="{00000000-0005-0000-0000-0000D0080000}"/>
    <cellStyle name="40% - Accent2 11 2" xfId="10603" xr:uid="{00000000-0005-0000-0000-0000D1080000}"/>
    <cellStyle name="40% - Accent2 12" xfId="501" xr:uid="{00000000-0005-0000-0000-0000D2080000}"/>
    <cellStyle name="40% - Accent2 12 2" xfId="10605" xr:uid="{00000000-0005-0000-0000-0000D3080000}"/>
    <cellStyle name="40% - Accent2 12 2 2" xfId="10606" xr:uid="{00000000-0005-0000-0000-0000D4080000}"/>
    <cellStyle name="40% - Accent2 12 3" xfId="10607" xr:uid="{00000000-0005-0000-0000-0000D5080000}"/>
    <cellStyle name="40% - Accent2 12 3 2" xfId="10608" xr:uid="{00000000-0005-0000-0000-0000D6080000}"/>
    <cellStyle name="40% - Accent2 12 4" xfId="10609" xr:uid="{00000000-0005-0000-0000-0000D7080000}"/>
    <cellStyle name="40% - Accent2 12 5" xfId="10604" xr:uid="{00000000-0005-0000-0000-0000D8080000}"/>
    <cellStyle name="40% - Accent2 13" xfId="502" xr:uid="{00000000-0005-0000-0000-0000D9080000}"/>
    <cellStyle name="40% - Accent2 13 2" xfId="10611" xr:uid="{00000000-0005-0000-0000-0000DA080000}"/>
    <cellStyle name="40% - Accent2 13 3" xfId="10610" xr:uid="{00000000-0005-0000-0000-0000DB080000}"/>
    <cellStyle name="40% - Accent2 14" xfId="503" xr:uid="{00000000-0005-0000-0000-0000DC080000}"/>
    <cellStyle name="40% - Accent2 14 2" xfId="10612" xr:uid="{00000000-0005-0000-0000-0000DD080000}"/>
    <cellStyle name="40% - Accent2 15" xfId="10613" xr:uid="{00000000-0005-0000-0000-0000DE080000}"/>
    <cellStyle name="40% - Accent2 2" xfId="504" xr:uid="{00000000-0005-0000-0000-0000DF080000}"/>
    <cellStyle name="40% - Accent2 2 2" xfId="505" xr:uid="{00000000-0005-0000-0000-0000E0080000}"/>
    <cellStyle name="40% - Accent2 2 2 2" xfId="506" xr:uid="{00000000-0005-0000-0000-0000E1080000}"/>
    <cellStyle name="40% - Accent2 2 2 2 2" xfId="507" xr:uid="{00000000-0005-0000-0000-0000E2080000}"/>
    <cellStyle name="40% - Accent2 2 2 3" xfId="508" xr:uid="{00000000-0005-0000-0000-0000E3080000}"/>
    <cellStyle name="40% - Accent2 2 2 4" xfId="10614" xr:uid="{00000000-0005-0000-0000-0000E4080000}"/>
    <cellStyle name="40% - Accent2 2 3" xfId="509" xr:uid="{00000000-0005-0000-0000-0000E5080000}"/>
    <cellStyle name="40% - Accent2 2 3 2" xfId="510" xr:uid="{00000000-0005-0000-0000-0000E6080000}"/>
    <cellStyle name="40% - Accent2 2 3 2 2" xfId="511" xr:uid="{00000000-0005-0000-0000-0000E7080000}"/>
    <cellStyle name="40% - Accent2 2 3 2 2 2" xfId="10615" xr:uid="{00000000-0005-0000-0000-0000E8080000}"/>
    <cellStyle name="40% - Accent2 2 3 2 3" xfId="10616" xr:uid="{00000000-0005-0000-0000-0000E9080000}"/>
    <cellStyle name="40% - Accent2 2 3 2 3 2" xfId="10617" xr:uid="{00000000-0005-0000-0000-0000EA080000}"/>
    <cellStyle name="40% - Accent2 2 3 2 4" xfId="10618" xr:uid="{00000000-0005-0000-0000-0000EB080000}"/>
    <cellStyle name="40% - Accent2 2 3 3" xfId="512" xr:uid="{00000000-0005-0000-0000-0000EC080000}"/>
    <cellStyle name="40% - Accent2 2 3 3 2" xfId="10619" xr:uid="{00000000-0005-0000-0000-0000ED080000}"/>
    <cellStyle name="40% - Accent2 2 3 4" xfId="10620" xr:uid="{00000000-0005-0000-0000-0000EE080000}"/>
    <cellStyle name="40% - Accent2 2 3 4 2" xfId="10621" xr:uid="{00000000-0005-0000-0000-0000EF080000}"/>
    <cellStyle name="40% - Accent2 2 3 5" xfId="10622" xr:uid="{00000000-0005-0000-0000-0000F0080000}"/>
    <cellStyle name="40% - Accent2 2 4" xfId="513" xr:uid="{00000000-0005-0000-0000-0000F1080000}"/>
    <cellStyle name="40% - Accent2 2 4 2" xfId="514" xr:uid="{00000000-0005-0000-0000-0000F2080000}"/>
    <cellStyle name="40% - Accent2 2 4 2 2" xfId="515" xr:uid="{00000000-0005-0000-0000-0000F3080000}"/>
    <cellStyle name="40% - Accent2 2 4 3" xfId="516" xr:uid="{00000000-0005-0000-0000-0000F4080000}"/>
    <cellStyle name="40% - Accent2 2 4 3 2" xfId="10623" xr:uid="{00000000-0005-0000-0000-0000F5080000}"/>
    <cellStyle name="40% - Accent2 2 4 4" xfId="10624" xr:uid="{00000000-0005-0000-0000-0000F6080000}"/>
    <cellStyle name="40% - Accent2 2 5" xfId="517" xr:uid="{00000000-0005-0000-0000-0000F7080000}"/>
    <cellStyle name="40% - Accent2 2 5 2" xfId="518" xr:uid="{00000000-0005-0000-0000-0000F8080000}"/>
    <cellStyle name="40% - Accent2 2 5 2 2" xfId="10625" xr:uid="{00000000-0005-0000-0000-0000F9080000}"/>
    <cellStyle name="40% - Accent2 2 5 3" xfId="10626" xr:uid="{00000000-0005-0000-0000-0000FA080000}"/>
    <cellStyle name="40% - Accent2 2 5 3 2" xfId="10627" xr:uid="{00000000-0005-0000-0000-0000FB080000}"/>
    <cellStyle name="40% - Accent2 2 5 4" xfId="10628" xr:uid="{00000000-0005-0000-0000-0000FC080000}"/>
    <cellStyle name="40% - Accent2 2 6" xfId="519" xr:uid="{00000000-0005-0000-0000-0000FD080000}"/>
    <cellStyle name="40% - Accent2 2 6 2" xfId="10629" xr:uid="{00000000-0005-0000-0000-0000FE080000}"/>
    <cellStyle name="40% - Accent2 2 6 2 2" xfId="10630" xr:uid="{00000000-0005-0000-0000-0000FF080000}"/>
    <cellStyle name="40% - Accent2 2 6 3" xfId="10631" xr:uid="{00000000-0005-0000-0000-000000090000}"/>
    <cellStyle name="40% - Accent2 2 7" xfId="8653" xr:uid="{00000000-0005-0000-0000-000001090000}"/>
    <cellStyle name="40% - Accent2 2 8" xfId="10632" xr:uid="{00000000-0005-0000-0000-000002090000}"/>
    <cellStyle name="40% - Accent2 3" xfId="520" xr:uid="{00000000-0005-0000-0000-000003090000}"/>
    <cellStyle name="40% - Accent2 3 2" xfId="521" xr:uid="{00000000-0005-0000-0000-000004090000}"/>
    <cellStyle name="40% - Accent2 3 2 2" xfId="522" xr:uid="{00000000-0005-0000-0000-000005090000}"/>
    <cellStyle name="40% - Accent2 3 2 2 2" xfId="523" xr:uid="{00000000-0005-0000-0000-000006090000}"/>
    <cellStyle name="40% - Accent2 3 2 2 2 2" xfId="10633" xr:uid="{00000000-0005-0000-0000-000007090000}"/>
    <cellStyle name="40% - Accent2 3 2 2 3" xfId="10634" xr:uid="{00000000-0005-0000-0000-000008090000}"/>
    <cellStyle name="40% - Accent2 3 2 2 3 2" xfId="10635" xr:uid="{00000000-0005-0000-0000-000009090000}"/>
    <cellStyle name="40% - Accent2 3 2 2 4" xfId="10636" xr:uid="{00000000-0005-0000-0000-00000A090000}"/>
    <cellStyle name="40% - Accent2 3 2 3" xfId="524" xr:uid="{00000000-0005-0000-0000-00000B090000}"/>
    <cellStyle name="40% - Accent2 3 2 3 2" xfId="10637" xr:uid="{00000000-0005-0000-0000-00000C090000}"/>
    <cellStyle name="40% - Accent2 3 2 4" xfId="10638" xr:uid="{00000000-0005-0000-0000-00000D090000}"/>
    <cellStyle name="40% - Accent2 3 2 4 2" xfId="10639" xr:uid="{00000000-0005-0000-0000-00000E090000}"/>
    <cellStyle name="40% - Accent2 3 2 5" xfId="10640" xr:uid="{00000000-0005-0000-0000-00000F090000}"/>
    <cellStyle name="40% - Accent2 3 3" xfId="525" xr:uid="{00000000-0005-0000-0000-000010090000}"/>
    <cellStyle name="40% - Accent2 3 3 2" xfId="526" xr:uid="{00000000-0005-0000-0000-000011090000}"/>
    <cellStyle name="40% - Accent2 3 3 2 2" xfId="10641" xr:uid="{00000000-0005-0000-0000-000012090000}"/>
    <cellStyle name="40% - Accent2 3 3 3" xfId="10642" xr:uid="{00000000-0005-0000-0000-000013090000}"/>
    <cellStyle name="40% - Accent2 3 3 3 2" xfId="10643" xr:uid="{00000000-0005-0000-0000-000014090000}"/>
    <cellStyle name="40% - Accent2 3 3 4" xfId="10644" xr:uid="{00000000-0005-0000-0000-000015090000}"/>
    <cellStyle name="40% - Accent2 3 4" xfId="527" xr:uid="{00000000-0005-0000-0000-000016090000}"/>
    <cellStyle name="40% - Accent2 3 4 2" xfId="10645" xr:uid="{00000000-0005-0000-0000-000017090000}"/>
    <cellStyle name="40% - Accent2 3 4 2 2" xfId="10646" xr:uid="{00000000-0005-0000-0000-000018090000}"/>
    <cellStyle name="40% - Accent2 3 4 3" xfId="10647" xr:uid="{00000000-0005-0000-0000-000019090000}"/>
    <cellStyle name="40% - Accent2 3 4 3 2" xfId="10648" xr:uid="{00000000-0005-0000-0000-00001A090000}"/>
    <cellStyle name="40% - Accent2 3 4 4" xfId="10649" xr:uid="{00000000-0005-0000-0000-00001B090000}"/>
    <cellStyle name="40% - Accent2 3 5" xfId="10650" xr:uid="{00000000-0005-0000-0000-00001C090000}"/>
    <cellStyle name="40% - Accent2 3 5 2" xfId="10651" xr:uid="{00000000-0005-0000-0000-00001D090000}"/>
    <cellStyle name="40% - Accent2 3 5 2 2" xfId="10652" xr:uid="{00000000-0005-0000-0000-00001E090000}"/>
    <cellStyle name="40% - Accent2 3 5 3" xfId="10653" xr:uid="{00000000-0005-0000-0000-00001F090000}"/>
    <cellStyle name="40% - Accent2 3 6" xfId="10654" xr:uid="{00000000-0005-0000-0000-000020090000}"/>
    <cellStyle name="40% - Accent2 3 7" xfId="10655" xr:uid="{00000000-0005-0000-0000-000021090000}"/>
    <cellStyle name="40% - Accent2 4" xfId="528" xr:uid="{00000000-0005-0000-0000-000022090000}"/>
    <cellStyle name="40% - Accent2 4 2" xfId="529" xr:uid="{00000000-0005-0000-0000-000023090000}"/>
    <cellStyle name="40% - Accent2 4 2 2" xfId="530" xr:uid="{00000000-0005-0000-0000-000024090000}"/>
    <cellStyle name="40% - Accent2 4 2 2 2" xfId="531" xr:uid="{00000000-0005-0000-0000-000025090000}"/>
    <cellStyle name="40% - Accent2 4 2 2 2 2" xfId="10656" xr:uid="{00000000-0005-0000-0000-000026090000}"/>
    <cellStyle name="40% - Accent2 4 2 2 3" xfId="10657" xr:uid="{00000000-0005-0000-0000-000027090000}"/>
    <cellStyle name="40% - Accent2 4 2 2 3 2" xfId="10658" xr:uid="{00000000-0005-0000-0000-000028090000}"/>
    <cellStyle name="40% - Accent2 4 2 2 4" xfId="10659" xr:uid="{00000000-0005-0000-0000-000029090000}"/>
    <cellStyle name="40% - Accent2 4 2 3" xfId="532" xr:uid="{00000000-0005-0000-0000-00002A090000}"/>
    <cellStyle name="40% - Accent2 4 2 3 2" xfId="10660" xr:uid="{00000000-0005-0000-0000-00002B090000}"/>
    <cellStyle name="40% - Accent2 4 2 4" xfId="10661" xr:uid="{00000000-0005-0000-0000-00002C090000}"/>
    <cellStyle name="40% - Accent2 4 2 4 2" xfId="10662" xr:uid="{00000000-0005-0000-0000-00002D090000}"/>
    <cellStyle name="40% - Accent2 4 2 5" xfId="10663" xr:uid="{00000000-0005-0000-0000-00002E090000}"/>
    <cellStyle name="40% - Accent2 4 3" xfId="10664" xr:uid="{00000000-0005-0000-0000-00002F090000}"/>
    <cellStyle name="40% - Accent2 4 3 2" xfId="10665" xr:uid="{00000000-0005-0000-0000-000030090000}"/>
    <cellStyle name="40% - Accent2 4 3 2 2" xfId="10666" xr:uid="{00000000-0005-0000-0000-000031090000}"/>
    <cellStyle name="40% - Accent2 4 3 3" xfId="10667" xr:uid="{00000000-0005-0000-0000-000032090000}"/>
    <cellStyle name="40% - Accent2 4 3 3 2" xfId="10668" xr:uid="{00000000-0005-0000-0000-000033090000}"/>
    <cellStyle name="40% - Accent2 4 3 4" xfId="10669" xr:uid="{00000000-0005-0000-0000-000034090000}"/>
    <cellStyle name="40% - Accent2 4 4" xfId="10670" xr:uid="{00000000-0005-0000-0000-000035090000}"/>
    <cellStyle name="40% - Accent2 4 4 2" xfId="10671" xr:uid="{00000000-0005-0000-0000-000036090000}"/>
    <cellStyle name="40% - Accent2 4 4 2 2" xfId="10672" xr:uid="{00000000-0005-0000-0000-000037090000}"/>
    <cellStyle name="40% - Accent2 4 4 3" xfId="10673" xr:uid="{00000000-0005-0000-0000-000038090000}"/>
    <cellStyle name="40% - Accent2 4 4 3 2" xfId="10674" xr:uid="{00000000-0005-0000-0000-000039090000}"/>
    <cellStyle name="40% - Accent2 4 4 4" xfId="10675" xr:uid="{00000000-0005-0000-0000-00003A090000}"/>
    <cellStyle name="40% - Accent2 4 5" xfId="10676" xr:uid="{00000000-0005-0000-0000-00003B090000}"/>
    <cellStyle name="40% - Accent2 4 5 2" xfId="10677" xr:uid="{00000000-0005-0000-0000-00003C090000}"/>
    <cellStyle name="40% - Accent2 4 6" xfId="10678" xr:uid="{00000000-0005-0000-0000-00003D090000}"/>
    <cellStyle name="40% - Accent2 4 6 2" xfId="10679" xr:uid="{00000000-0005-0000-0000-00003E090000}"/>
    <cellStyle name="40% - Accent2 4 7" xfId="10680" xr:uid="{00000000-0005-0000-0000-00003F090000}"/>
    <cellStyle name="40% - Accent2 5" xfId="533" xr:uid="{00000000-0005-0000-0000-000040090000}"/>
    <cellStyle name="40% - Accent2 5 2" xfId="534" xr:uid="{00000000-0005-0000-0000-000041090000}"/>
    <cellStyle name="40% - Accent2 5 2 2" xfId="535" xr:uid="{00000000-0005-0000-0000-000042090000}"/>
    <cellStyle name="40% - Accent2 5 2 2 2" xfId="536" xr:uid="{00000000-0005-0000-0000-000043090000}"/>
    <cellStyle name="40% - Accent2 5 2 2 2 2" xfId="10681" xr:uid="{00000000-0005-0000-0000-000044090000}"/>
    <cellStyle name="40% - Accent2 5 2 2 3" xfId="10682" xr:uid="{00000000-0005-0000-0000-000045090000}"/>
    <cellStyle name="40% - Accent2 5 2 2 3 2" xfId="10683" xr:uid="{00000000-0005-0000-0000-000046090000}"/>
    <cellStyle name="40% - Accent2 5 2 2 4" xfId="10684" xr:uid="{00000000-0005-0000-0000-000047090000}"/>
    <cellStyle name="40% - Accent2 5 2 3" xfId="537" xr:uid="{00000000-0005-0000-0000-000048090000}"/>
    <cellStyle name="40% - Accent2 5 2 3 2" xfId="10685" xr:uid="{00000000-0005-0000-0000-000049090000}"/>
    <cellStyle name="40% - Accent2 5 2 4" xfId="10686" xr:uid="{00000000-0005-0000-0000-00004A090000}"/>
    <cellStyle name="40% - Accent2 5 2 4 2" xfId="10687" xr:uid="{00000000-0005-0000-0000-00004B090000}"/>
    <cellStyle name="40% - Accent2 5 2 5" xfId="10688" xr:uid="{00000000-0005-0000-0000-00004C090000}"/>
    <cellStyle name="40% - Accent2 5 3" xfId="538" xr:uid="{00000000-0005-0000-0000-00004D090000}"/>
    <cellStyle name="40% - Accent2 5 3 2" xfId="539" xr:uid="{00000000-0005-0000-0000-00004E090000}"/>
    <cellStyle name="40% - Accent2 5 3 2 2" xfId="10689" xr:uid="{00000000-0005-0000-0000-00004F090000}"/>
    <cellStyle name="40% - Accent2 5 3 3" xfId="10690" xr:uid="{00000000-0005-0000-0000-000050090000}"/>
    <cellStyle name="40% - Accent2 5 3 3 2" xfId="10691" xr:uid="{00000000-0005-0000-0000-000051090000}"/>
    <cellStyle name="40% - Accent2 5 3 4" xfId="10692" xr:uid="{00000000-0005-0000-0000-000052090000}"/>
    <cellStyle name="40% - Accent2 5 4" xfId="540" xr:uid="{00000000-0005-0000-0000-000053090000}"/>
    <cellStyle name="40% - Accent2 5 4 2" xfId="10693" xr:uid="{00000000-0005-0000-0000-000054090000}"/>
    <cellStyle name="40% - Accent2 5 4 2 2" xfId="10694" xr:uid="{00000000-0005-0000-0000-000055090000}"/>
    <cellStyle name="40% - Accent2 5 4 3" xfId="10695" xr:uid="{00000000-0005-0000-0000-000056090000}"/>
    <cellStyle name="40% - Accent2 5 4 3 2" xfId="10696" xr:uid="{00000000-0005-0000-0000-000057090000}"/>
    <cellStyle name="40% - Accent2 5 4 4" xfId="10697" xr:uid="{00000000-0005-0000-0000-000058090000}"/>
    <cellStyle name="40% - Accent2 5 5" xfId="10698" xr:uid="{00000000-0005-0000-0000-000059090000}"/>
    <cellStyle name="40% - Accent2 5 5 2" xfId="10699" xr:uid="{00000000-0005-0000-0000-00005A090000}"/>
    <cellStyle name="40% - Accent2 5 6" xfId="10700" xr:uid="{00000000-0005-0000-0000-00005B090000}"/>
    <cellStyle name="40% - Accent2 5 6 2" xfId="10701" xr:uid="{00000000-0005-0000-0000-00005C090000}"/>
    <cellStyle name="40% - Accent2 5 7" xfId="10702" xr:uid="{00000000-0005-0000-0000-00005D090000}"/>
    <cellStyle name="40% - Accent2 6" xfId="541" xr:uid="{00000000-0005-0000-0000-00005E090000}"/>
    <cellStyle name="40% - Accent2 6 2" xfId="542" xr:uid="{00000000-0005-0000-0000-00005F090000}"/>
    <cellStyle name="40% - Accent2 6 2 2" xfId="543" xr:uid="{00000000-0005-0000-0000-000060090000}"/>
    <cellStyle name="40% - Accent2 6 2 2 2" xfId="544" xr:uid="{00000000-0005-0000-0000-000061090000}"/>
    <cellStyle name="40% - Accent2 6 2 2 2 2" xfId="10703" xr:uid="{00000000-0005-0000-0000-000062090000}"/>
    <cellStyle name="40% - Accent2 6 2 2 3" xfId="10704" xr:uid="{00000000-0005-0000-0000-000063090000}"/>
    <cellStyle name="40% - Accent2 6 2 2 3 2" xfId="10705" xr:uid="{00000000-0005-0000-0000-000064090000}"/>
    <cellStyle name="40% - Accent2 6 2 2 4" xfId="10706" xr:uid="{00000000-0005-0000-0000-000065090000}"/>
    <cellStyle name="40% - Accent2 6 2 3" xfId="545" xr:uid="{00000000-0005-0000-0000-000066090000}"/>
    <cellStyle name="40% - Accent2 6 2 3 2" xfId="10707" xr:uid="{00000000-0005-0000-0000-000067090000}"/>
    <cellStyle name="40% - Accent2 6 2 4" xfId="10708" xr:uid="{00000000-0005-0000-0000-000068090000}"/>
    <cellStyle name="40% - Accent2 6 2 4 2" xfId="10709" xr:uid="{00000000-0005-0000-0000-000069090000}"/>
    <cellStyle name="40% - Accent2 6 2 5" xfId="10710" xr:uid="{00000000-0005-0000-0000-00006A090000}"/>
    <cellStyle name="40% - Accent2 6 3" xfId="546" xr:uid="{00000000-0005-0000-0000-00006B090000}"/>
    <cellStyle name="40% - Accent2 6 3 2" xfId="547" xr:uid="{00000000-0005-0000-0000-00006C090000}"/>
    <cellStyle name="40% - Accent2 6 3 2 2" xfId="10711" xr:uid="{00000000-0005-0000-0000-00006D090000}"/>
    <cellStyle name="40% - Accent2 6 3 3" xfId="10712" xr:uid="{00000000-0005-0000-0000-00006E090000}"/>
    <cellStyle name="40% - Accent2 6 3 3 2" xfId="10713" xr:uid="{00000000-0005-0000-0000-00006F090000}"/>
    <cellStyle name="40% - Accent2 6 3 4" xfId="10714" xr:uid="{00000000-0005-0000-0000-000070090000}"/>
    <cellStyle name="40% - Accent2 6 4" xfId="548" xr:uid="{00000000-0005-0000-0000-000071090000}"/>
    <cellStyle name="40% - Accent2 6 4 2" xfId="10715" xr:uid="{00000000-0005-0000-0000-000072090000}"/>
    <cellStyle name="40% - Accent2 6 4 2 2" xfId="10716" xr:uid="{00000000-0005-0000-0000-000073090000}"/>
    <cellStyle name="40% - Accent2 6 4 3" xfId="10717" xr:uid="{00000000-0005-0000-0000-000074090000}"/>
    <cellStyle name="40% - Accent2 6 4 3 2" xfId="10718" xr:uid="{00000000-0005-0000-0000-000075090000}"/>
    <cellStyle name="40% - Accent2 6 4 4" xfId="10719" xr:uid="{00000000-0005-0000-0000-000076090000}"/>
    <cellStyle name="40% - Accent2 6 5" xfId="10720" xr:uid="{00000000-0005-0000-0000-000077090000}"/>
    <cellStyle name="40% - Accent2 6 5 2" xfId="10721" xr:uid="{00000000-0005-0000-0000-000078090000}"/>
    <cellStyle name="40% - Accent2 6 6" xfId="10722" xr:uid="{00000000-0005-0000-0000-000079090000}"/>
    <cellStyle name="40% - Accent2 6 6 2" xfId="10723" xr:uid="{00000000-0005-0000-0000-00007A090000}"/>
    <cellStyle name="40% - Accent2 6 7" xfId="10724" xr:uid="{00000000-0005-0000-0000-00007B090000}"/>
    <cellStyle name="40% - Accent2 7" xfId="549" xr:uid="{00000000-0005-0000-0000-00007C090000}"/>
    <cellStyle name="40% - Accent2 7 2" xfId="550" xr:uid="{00000000-0005-0000-0000-00007D090000}"/>
    <cellStyle name="40% - Accent2 7 2 2" xfId="551" xr:uid="{00000000-0005-0000-0000-00007E090000}"/>
    <cellStyle name="40% - Accent2 7 2 2 2" xfId="10725" xr:uid="{00000000-0005-0000-0000-00007F090000}"/>
    <cellStyle name="40% - Accent2 7 2 2 2 2" xfId="10726" xr:uid="{00000000-0005-0000-0000-000080090000}"/>
    <cellStyle name="40% - Accent2 7 2 2 3" xfId="10727" xr:uid="{00000000-0005-0000-0000-000081090000}"/>
    <cellStyle name="40% - Accent2 7 2 2 3 2" xfId="10728" xr:uid="{00000000-0005-0000-0000-000082090000}"/>
    <cellStyle name="40% - Accent2 7 2 2 4" xfId="10729" xr:uid="{00000000-0005-0000-0000-000083090000}"/>
    <cellStyle name="40% - Accent2 7 2 3" xfId="10730" xr:uid="{00000000-0005-0000-0000-000084090000}"/>
    <cellStyle name="40% - Accent2 7 2 3 2" xfId="10731" xr:uid="{00000000-0005-0000-0000-000085090000}"/>
    <cellStyle name="40% - Accent2 7 2 4" xfId="10732" xr:uid="{00000000-0005-0000-0000-000086090000}"/>
    <cellStyle name="40% - Accent2 7 2 4 2" xfId="10733" xr:uid="{00000000-0005-0000-0000-000087090000}"/>
    <cellStyle name="40% - Accent2 7 2 5" xfId="10734" xr:uid="{00000000-0005-0000-0000-000088090000}"/>
    <cellStyle name="40% - Accent2 7 3" xfId="552" xr:uid="{00000000-0005-0000-0000-000089090000}"/>
    <cellStyle name="40% - Accent2 7 3 2" xfId="10735" xr:uid="{00000000-0005-0000-0000-00008A090000}"/>
    <cellStyle name="40% - Accent2 7 3 2 2" xfId="10736" xr:uid="{00000000-0005-0000-0000-00008B090000}"/>
    <cellStyle name="40% - Accent2 7 3 3" xfId="10737" xr:uid="{00000000-0005-0000-0000-00008C090000}"/>
    <cellStyle name="40% - Accent2 7 3 3 2" xfId="10738" xr:uid="{00000000-0005-0000-0000-00008D090000}"/>
    <cellStyle name="40% - Accent2 7 3 4" xfId="10739" xr:uid="{00000000-0005-0000-0000-00008E090000}"/>
    <cellStyle name="40% - Accent2 7 4" xfId="10740" xr:uid="{00000000-0005-0000-0000-00008F090000}"/>
    <cellStyle name="40% - Accent2 7 4 2" xfId="10741" xr:uid="{00000000-0005-0000-0000-000090090000}"/>
    <cellStyle name="40% - Accent2 7 4 2 2" xfId="10742" xr:uid="{00000000-0005-0000-0000-000091090000}"/>
    <cellStyle name="40% - Accent2 7 4 3" xfId="10743" xr:uid="{00000000-0005-0000-0000-000092090000}"/>
    <cellStyle name="40% - Accent2 7 4 3 2" xfId="10744" xr:uid="{00000000-0005-0000-0000-000093090000}"/>
    <cellStyle name="40% - Accent2 7 4 4" xfId="10745" xr:uid="{00000000-0005-0000-0000-000094090000}"/>
    <cellStyle name="40% - Accent2 7 5" xfId="10746" xr:uid="{00000000-0005-0000-0000-000095090000}"/>
    <cellStyle name="40% - Accent2 7 5 2" xfId="10747" xr:uid="{00000000-0005-0000-0000-000096090000}"/>
    <cellStyle name="40% - Accent2 7 6" xfId="10748" xr:uid="{00000000-0005-0000-0000-000097090000}"/>
    <cellStyle name="40% - Accent2 7 6 2" xfId="10749" xr:uid="{00000000-0005-0000-0000-000098090000}"/>
    <cellStyle name="40% - Accent2 7 7" xfId="10750" xr:uid="{00000000-0005-0000-0000-000099090000}"/>
    <cellStyle name="40% - Accent2 8" xfId="553" xr:uid="{00000000-0005-0000-0000-00009A090000}"/>
    <cellStyle name="40% - Accent2 8 2" xfId="554" xr:uid="{00000000-0005-0000-0000-00009B090000}"/>
    <cellStyle name="40% - Accent2 8 2 2" xfId="555" xr:uid="{00000000-0005-0000-0000-00009C090000}"/>
    <cellStyle name="40% - Accent2 8 2 2 2" xfId="10751" xr:uid="{00000000-0005-0000-0000-00009D090000}"/>
    <cellStyle name="40% - Accent2 8 2 2 2 2" xfId="10752" xr:uid="{00000000-0005-0000-0000-00009E090000}"/>
    <cellStyle name="40% - Accent2 8 2 2 3" xfId="10753" xr:uid="{00000000-0005-0000-0000-00009F090000}"/>
    <cellStyle name="40% - Accent2 8 2 2 3 2" xfId="10754" xr:uid="{00000000-0005-0000-0000-0000A0090000}"/>
    <cellStyle name="40% - Accent2 8 2 2 4" xfId="10755" xr:uid="{00000000-0005-0000-0000-0000A1090000}"/>
    <cellStyle name="40% - Accent2 8 2 3" xfId="10756" xr:uid="{00000000-0005-0000-0000-0000A2090000}"/>
    <cellStyle name="40% - Accent2 8 2 3 2" xfId="10757" xr:uid="{00000000-0005-0000-0000-0000A3090000}"/>
    <cellStyle name="40% - Accent2 8 2 4" xfId="10758" xr:uid="{00000000-0005-0000-0000-0000A4090000}"/>
    <cellStyle name="40% - Accent2 8 2 4 2" xfId="10759" xr:uid="{00000000-0005-0000-0000-0000A5090000}"/>
    <cellStyle name="40% - Accent2 8 2 5" xfId="10760" xr:uid="{00000000-0005-0000-0000-0000A6090000}"/>
    <cellStyle name="40% - Accent2 8 3" xfId="556" xr:uid="{00000000-0005-0000-0000-0000A7090000}"/>
    <cellStyle name="40% - Accent2 8 3 2" xfId="10761" xr:uid="{00000000-0005-0000-0000-0000A8090000}"/>
    <cellStyle name="40% - Accent2 8 3 2 2" xfId="10762" xr:uid="{00000000-0005-0000-0000-0000A9090000}"/>
    <cellStyle name="40% - Accent2 8 3 3" xfId="10763" xr:uid="{00000000-0005-0000-0000-0000AA090000}"/>
    <cellStyle name="40% - Accent2 8 3 3 2" xfId="10764" xr:uid="{00000000-0005-0000-0000-0000AB090000}"/>
    <cellStyle name="40% - Accent2 8 3 4" xfId="10765" xr:uid="{00000000-0005-0000-0000-0000AC090000}"/>
    <cellStyle name="40% - Accent2 8 4" xfId="10766" xr:uid="{00000000-0005-0000-0000-0000AD090000}"/>
    <cellStyle name="40% - Accent2 8 4 2" xfId="10767" xr:uid="{00000000-0005-0000-0000-0000AE090000}"/>
    <cellStyle name="40% - Accent2 8 4 2 2" xfId="10768" xr:uid="{00000000-0005-0000-0000-0000AF090000}"/>
    <cellStyle name="40% - Accent2 8 4 3" xfId="10769" xr:uid="{00000000-0005-0000-0000-0000B0090000}"/>
    <cellStyle name="40% - Accent2 8 4 3 2" xfId="10770" xr:uid="{00000000-0005-0000-0000-0000B1090000}"/>
    <cellStyle name="40% - Accent2 8 4 4" xfId="10771" xr:uid="{00000000-0005-0000-0000-0000B2090000}"/>
    <cellStyle name="40% - Accent2 8 5" xfId="10772" xr:uid="{00000000-0005-0000-0000-0000B3090000}"/>
    <cellStyle name="40% - Accent2 8 5 2" xfId="10773" xr:uid="{00000000-0005-0000-0000-0000B4090000}"/>
    <cellStyle name="40% - Accent2 8 6" xfId="10774" xr:uid="{00000000-0005-0000-0000-0000B5090000}"/>
    <cellStyle name="40% - Accent2 8 6 2" xfId="10775" xr:uid="{00000000-0005-0000-0000-0000B6090000}"/>
    <cellStyle name="40% - Accent2 8 7" xfId="10776" xr:uid="{00000000-0005-0000-0000-0000B7090000}"/>
    <cellStyle name="40% - Accent2 9" xfId="557" xr:uid="{00000000-0005-0000-0000-0000B8090000}"/>
    <cellStyle name="40% - Accent2 9 2" xfId="558" xr:uid="{00000000-0005-0000-0000-0000B9090000}"/>
    <cellStyle name="40% - Accent2 9 2 2" xfId="559" xr:uid="{00000000-0005-0000-0000-0000BA090000}"/>
    <cellStyle name="40% - Accent2 9 2 2 2" xfId="10777" xr:uid="{00000000-0005-0000-0000-0000BB090000}"/>
    <cellStyle name="40% - Accent2 9 2 3" xfId="10778" xr:uid="{00000000-0005-0000-0000-0000BC090000}"/>
    <cellStyle name="40% - Accent2 9 2 3 2" xfId="10779" xr:uid="{00000000-0005-0000-0000-0000BD090000}"/>
    <cellStyle name="40% - Accent2 9 2 4" xfId="10780" xr:uid="{00000000-0005-0000-0000-0000BE090000}"/>
    <cellStyle name="40% - Accent2 9 3" xfId="560" xr:uid="{00000000-0005-0000-0000-0000BF090000}"/>
    <cellStyle name="40% - Accent2 9 3 2" xfId="10781" xr:uid="{00000000-0005-0000-0000-0000C0090000}"/>
    <cellStyle name="40% - Accent2 9 3 2 2" xfId="10782" xr:uid="{00000000-0005-0000-0000-0000C1090000}"/>
    <cellStyle name="40% - Accent2 9 3 3" xfId="10783" xr:uid="{00000000-0005-0000-0000-0000C2090000}"/>
    <cellStyle name="40% - Accent2 9 3 3 2" xfId="10784" xr:uid="{00000000-0005-0000-0000-0000C3090000}"/>
    <cellStyle name="40% - Accent2 9 3 4" xfId="10785" xr:uid="{00000000-0005-0000-0000-0000C4090000}"/>
    <cellStyle name="40% - Accent2 9 4" xfId="10786" xr:uid="{00000000-0005-0000-0000-0000C5090000}"/>
    <cellStyle name="40% - Accent2 9 4 2" xfId="10787" xr:uid="{00000000-0005-0000-0000-0000C6090000}"/>
    <cellStyle name="40% - Accent2 9 5" xfId="10788" xr:uid="{00000000-0005-0000-0000-0000C7090000}"/>
    <cellStyle name="40% - Accent2 9 5 2" xfId="10789" xr:uid="{00000000-0005-0000-0000-0000C8090000}"/>
    <cellStyle name="40% - Accent2 9 6" xfId="10790" xr:uid="{00000000-0005-0000-0000-0000C9090000}"/>
    <cellStyle name="40% - Accent3" xfId="8631" builtinId="39" customBuiltin="1"/>
    <cellStyle name="40% - Accent3 10" xfId="561" xr:uid="{00000000-0005-0000-0000-0000CB090000}"/>
    <cellStyle name="40% - Accent3 10 2" xfId="562" xr:uid="{00000000-0005-0000-0000-0000CC090000}"/>
    <cellStyle name="40% - Accent3 10 2 2" xfId="563" xr:uid="{00000000-0005-0000-0000-0000CD090000}"/>
    <cellStyle name="40% - Accent3 10 2 2 2" xfId="10791" xr:uid="{00000000-0005-0000-0000-0000CE090000}"/>
    <cellStyle name="40% - Accent3 10 2 3" xfId="10792" xr:uid="{00000000-0005-0000-0000-0000CF090000}"/>
    <cellStyle name="40% - Accent3 10 2 3 2" xfId="10793" xr:uid="{00000000-0005-0000-0000-0000D0090000}"/>
    <cellStyle name="40% - Accent3 10 2 4" xfId="10794" xr:uid="{00000000-0005-0000-0000-0000D1090000}"/>
    <cellStyle name="40% - Accent3 10 3" xfId="564" xr:uid="{00000000-0005-0000-0000-0000D2090000}"/>
    <cellStyle name="40% - Accent3 10 3 2" xfId="10795" xr:uid="{00000000-0005-0000-0000-0000D3090000}"/>
    <cellStyle name="40% - Accent3 10 3 2 2" xfId="10796" xr:uid="{00000000-0005-0000-0000-0000D4090000}"/>
    <cellStyle name="40% - Accent3 10 3 3" xfId="10797" xr:uid="{00000000-0005-0000-0000-0000D5090000}"/>
    <cellStyle name="40% - Accent3 10 3 3 2" xfId="10798" xr:uid="{00000000-0005-0000-0000-0000D6090000}"/>
    <cellStyle name="40% - Accent3 10 3 4" xfId="10799" xr:uid="{00000000-0005-0000-0000-0000D7090000}"/>
    <cellStyle name="40% - Accent3 10 4" xfId="10800" xr:uid="{00000000-0005-0000-0000-0000D8090000}"/>
    <cellStyle name="40% - Accent3 10 4 2" xfId="10801" xr:uid="{00000000-0005-0000-0000-0000D9090000}"/>
    <cellStyle name="40% - Accent3 10 5" xfId="10802" xr:uid="{00000000-0005-0000-0000-0000DA090000}"/>
    <cellStyle name="40% - Accent3 10 5 2" xfId="10803" xr:uid="{00000000-0005-0000-0000-0000DB090000}"/>
    <cellStyle name="40% - Accent3 10 6" xfId="10804" xr:uid="{00000000-0005-0000-0000-0000DC090000}"/>
    <cellStyle name="40% - Accent3 11" xfId="565" xr:uid="{00000000-0005-0000-0000-0000DD090000}"/>
    <cellStyle name="40% - Accent3 11 2" xfId="10805" xr:uid="{00000000-0005-0000-0000-0000DE090000}"/>
    <cellStyle name="40% - Accent3 12" xfId="566" xr:uid="{00000000-0005-0000-0000-0000DF090000}"/>
    <cellStyle name="40% - Accent3 12 2" xfId="10807" xr:uid="{00000000-0005-0000-0000-0000E0090000}"/>
    <cellStyle name="40% - Accent3 12 2 2" xfId="10808" xr:uid="{00000000-0005-0000-0000-0000E1090000}"/>
    <cellStyle name="40% - Accent3 12 3" xfId="10809" xr:uid="{00000000-0005-0000-0000-0000E2090000}"/>
    <cellStyle name="40% - Accent3 12 3 2" xfId="10810" xr:uid="{00000000-0005-0000-0000-0000E3090000}"/>
    <cellStyle name="40% - Accent3 12 4" xfId="10811" xr:uid="{00000000-0005-0000-0000-0000E4090000}"/>
    <cellStyle name="40% - Accent3 12 5" xfId="10806" xr:uid="{00000000-0005-0000-0000-0000E5090000}"/>
    <cellStyle name="40% - Accent3 13" xfId="567" xr:uid="{00000000-0005-0000-0000-0000E6090000}"/>
    <cellStyle name="40% - Accent3 13 2" xfId="10813" xr:uid="{00000000-0005-0000-0000-0000E7090000}"/>
    <cellStyle name="40% - Accent3 13 3" xfId="10812" xr:uid="{00000000-0005-0000-0000-0000E8090000}"/>
    <cellStyle name="40% - Accent3 14" xfId="568" xr:uid="{00000000-0005-0000-0000-0000E9090000}"/>
    <cellStyle name="40% - Accent3 14 2" xfId="10814" xr:uid="{00000000-0005-0000-0000-0000EA090000}"/>
    <cellStyle name="40% - Accent3 15" xfId="10815" xr:uid="{00000000-0005-0000-0000-0000EB090000}"/>
    <cellStyle name="40% - Accent3 2" xfId="569" xr:uid="{00000000-0005-0000-0000-0000EC090000}"/>
    <cellStyle name="40% - Accent3 2 2" xfId="570" xr:uid="{00000000-0005-0000-0000-0000ED090000}"/>
    <cellStyle name="40% - Accent3 2 2 2" xfId="571" xr:uid="{00000000-0005-0000-0000-0000EE090000}"/>
    <cellStyle name="40% - Accent3 2 2 2 2" xfId="572" xr:uid="{00000000-0005-0000-0000-0000EF090000}"/>
    <cellStyle name="40% - Accent3 2 2 3" xfId="573" xr:uid="{00000000-0005-0000-0000-0000F0090000}"/>
    <cellStyle name="40% - Accent3 2 2 4" xfId="10816" xr:uid="{00000000-0005-0000-0000-0000F1090000}"/>
    <cellStyle name="40% - Accent3 2 3" xfId="574" xr:uid="{00000000-0005-0000-0000-0000F2090000}"/>
    <cellStyle name="40% - Accent3 2 3 2" xfId="575" xr:uid="{00000000-0005-0000-0000-0000F3090000}"/>
    <cellStyle name="40% - Accent3 2 3 2 2" xfId="576" xr:uid="{00000000-0005-0000-0000-0000F4090000}"/>
    <cellStyle name="40% - Accent3 2 3 2 2 2" xfId="10817" xr:uid="{00000000-0005-0000-0000-0000F5090000}"/>
    <cellStyle name="40% - Accent3 2 3 2 3" xfId="10818" xr:uid="{00000000-0005-0000-0000-0000F6090000}"/>
    <cellStyle name="40% - Accent3 2 3 2 3 2" xfId="10819" xr:uid="{00000000-0005-0000-0000-0000F7090000}"/>
    <cellStyle name="40% - Accent3 2 3 2 4" xfId="10820" xr:uid="{00000000-0005-0000-0000-0000F8090000}"/>
    <cellStyle name="40% - Accent3 2 3 3" xfId="577" xr:uid="{00000000-0005-0000-0000-0000F9090000}"/>
    <cellStyle name="40% - Accent3 2 3 3 2" xfId="10821" xr:uid="{00000000-0005-0000-0000-0000FA090000}"/>
    <cellStyle name="40% - Accent3 2 3 4" xfId="10822" xr:uid="{00000000-0005-0000-0000-0000FB090000}"/>
    <cellStyle name="40% - Accent3 2 3 4 2" xfId="10823" xr:uid="{00000000-0005-0000-0000-0000FC090000}"/>
    <cellStyle name="40% - Accent3 2 3 5" xfId="10824" xr:uid="{00000000-0005-0000-0000-0000FD090000}"/>
    <cellStyle name="40% - Accent3 2 4" xfId="578" xr:uid="{00000000-0005-0000-0000-0000FE090000}"/>
    <cellStyle name="40% - Accent3 2 4 2" xfId="579" xr:uid="{00000000-0005-0000-0000-0000FF090000}"/>
    <cellStyle name="40% - Accent3 2 4 2 2" xfId="580" xr:uid="{00000000-0005-0000-0000-0000000A0000}"/>
    <cellStyle name="40% - Accent3 2 4 3" xfId="581" xr:uid="{00000000-0005-0000-0000-0000010A0000}"/>
    <cellStyle name="40% - Accent3 2 4 3 2" xfId="10825" xr:uid="{00000000-0005-0000-0000-0000020A0000}"/>
    <cellStyle name="40% - Accent3 2 4 4" xfId="10826" xr:uid="{00000000-0005-0000-0000-0000030A0000}"/>
    <cellStyle name="40% - Accent3 2 5" xfId="582" xr:uid="{00000000-0005-0000-0000-0000040A0000}"/>
    <cellStyle name="40% - Accent3 2 5 2" xfId="583" xr:uid="{00000000-0005-0000-0000-0000050A0000}"/>
    <cellStyle name="40% - Accent3 2 5 2 2" xfId="10827" xr:uid="{00000000-0005-0000-0000-0000060A0000}"/>
    <cellStyle name="40% - Accent3 2 5 3" xfId="10828" xr:uid="{00000000-0005-0000-0000-0000070A0000}"/>
    <cellStyle name="40% - Accent3 2 5 3 2" xfId="10829" xr:uid="{00000000-0005-0000-0000-0000080A0000}"/>
    <cellStyle name="40% - Accent3 2 5 4" xfId="10830" xr:uid="{00000000-0005-0000-0000-0000090A0000}"/>
    <cellStyle name="40% - Accent3 2 6" xfId="584" xr:uid="{00000000-0005-0000-0000-00000A0A0000}"/>
    <cellStyle name="40% - Accent3 2 6 2" xfId="10831" xr:uid="{00000000-0005-0000-0000-00000B0A0000}"/>
    <cellStyle name="40% - Accent3 2 6 2 2" xfId="10832" xr:uid="{00000000-0005-0000-0000-00000C0A0000}"/>
    <cellStyle name="40% - Accent3 2 6 3" xfId="10833" xr:uid="{00000000-0005-0000-0000-00000D0A0000}"/>
    <cellStyle name="40% - Accent3 2 7" xfId="8654" xr:uid="{00000000-0005-0000-0000-00000E0A0000}"/>
    <cellStyle name="40% - Accent3 2 8" xfId="10834" xr:uid="{00000000-0005-0000-0000-00000F0A0000}"/>
    <cellStyle name="40% - Accent3 3" xfId="585" xr:uid="{00000000-0005-0000-0000-0000100A0000}"/>
    <cellStyle name="40% - Accent3 3 2" xfId="586" xr:uid="{00000000-0005-0000-0000-0000110A0000}"/>
    <cellStyle name="40% - Accent3 3 2 2" xfId="587" xr:uid="{00000000-0005-0000-0000-0000120A0000}"/>
    <cellStyle name="40% - Accent3 3 2 2 2" xfId="588" xr:uid="{00000000-0005-0000-0000-0000130A0000}"/>
    <cellStyle name="40% - Accent3 3 2 2 2 2" xfId="10835" xr:uid="{00000000-0005-0000-0000-0000140A0000}"/>
    <cellStyle name="40% - Accent3 3 2 2 3" xfId="10836" xr:uid="{00000000-0005-0000-0000-0000150A0000}"/>
    <cellStyle name="40% - Accent3 3 2 2 3 2" xfId="10837" xr:uid="{00000000-0005-0000-0000-0000160A0000}"/>
    <cellStyle name="40% - Accent3 3 2 2 4" xfId="10838" xr:uid="{00000000-0005-0000-0000-0000170A0000}"/>
    <cellStyle name="40% - Accent3 3 2 3" xfId="589" xr:uid="{00000000-0005-0000-0000-0000180A0000}"/>
    <cellStyle name="40% - Accent3 3 2 3 2" xfId="10839" xr:uid="{00000000-0005-0000-0000-0000190A0000}"/>
    <cellStyle name="40% - Accent3 3 2 4" xfId="10840" xr:uid="{00000000-0005-0000-0000-00001A0A0000}"/>
    <cellStyle name="40% - Accent3 3 2 4 2" xfId="10841" xr:uid="{00000000-0005-0000-0000-00001B0A0000}"/>
    <cellStyle name="40% - Accent3 3 2 5" xfId="10842" xr:uid="{00000000-0005-0000-0000-00001C0A0000}"/>
    <cellStyle name="40% - Accent3 3 3" xfId="590" xr:uid="{00000000-0005-0000-0000-00001D0A0000}"/>
    <cellStyle name="40% - Accent3 3 3 2" xfId="591" xr:uid="{00000000-0005-0000-0000-00001E0A0000}"/>
    <cellStyle name="40% - Accent3 3 3 2 2" xfId="10843" xr:uid="{00000000-0005-0000-0000-00001F0A0000}"/>
    <cellStyle name="40% - Accent3 3 3 3" xfId="10844" xr:uid="{00000000-0005-0000-0000-0000200A0000}"/>
    <cellStyle name="40% - Accent3 3 3 3 2" xfId="10845" xr:uid="{00000000-0005-0000-0000-0000210A0000}"/>
    <cellStyle name="40% - Accent3 3 3 4" xfId="10846" xr:uid="{00000000-0005-0000-0000-0000220A0000}"/>
    <cellStyle name="40% - Accent3 3 4" xfId="592" xr:uid="{00000000-0005-0000-0000-0000230A0000}"/>
    <cellStyle name="40% - Accent3 3 4 2" xfId="10847" xr:uid="{00000000-0005-0000-0000-0000240A0000}"/>
    <cellStyle name="40% - Accent3 3 4 2 2" xfId="10848" xr:uid="{00000000-0005-0000-0000-0000250A0000}"/>
    <cellStyle name="40% - Accent3 3 4 3" xfId="10849" xr:uid="{00000000-0005-0000-0000-0000260A0000}"/>
    <cellStyle name="40% - Accent3 3 4 3 2" xfId="10850" xr:uid="{00000000-0005-0000-0000-0000270A0000}"/>
    <cellStyle name="40% - Accent3 3 4 4" xfId="10851" xr:uid="{00000000-0005-0000-0000-0000280A0000}"/>
    <cellStyle name="40% - Accent3 3 5" xfId="10852" xr:uid="{00000000-0005-0000-0000-0000290A0000}"/>
    <cellStyle name="40% - Accent3 3 5 2" xfId="10853" xr:uid="{00000000-0005-0000-0000-00002A0A0000}"/>
    <cellStyle name="40% - Accent3 3 5 2 2" xfId="10854" xr:uid="{00000000-0005-0000-0000-00002B0A0000}"/>
    <cellStyle name="40% - Accent3 3 5 3" xfId="10855" xr:uid="{00000000-0005-0000-0000-00002C0A0000}"/>
    <cellStyle name="40% - Accent3 3 6" xfId="10856" xr:uid="{00000000-0005-0000-0000-00002D0A0000}"/>
    <cellStyle name="40% - Accent3 3 7" xfId="10857" xr:uid="{00000000-0005-0000-0000-00002E0A0000}"/>
    <cellStyle name="40% - Accent3 4" xfId="593" xr:uid="{00000000-0005-0000-0000-00002F0A0000}"/>
    <cellStyle name="40% - Accent3 4 2" xfId="594" xr:uid="{00000000-0005-0000-0000-0000300A0000}"/>
    <cellStyle name="40% - Accent3 4 2 2" xfId="595" xr:uid="{00000000-0005-0000-0000-0000310A0000}"/>
    <cellStyle name="40% - Accent3 4 2 2 2" xfId="596" xr:uid="{00000000-0005-0000-0000-0000320A0000}"/>
    <cellStyle name="40% - Accent3 4 2 2 2 2" xfId="10858" xr:uid="{00000000-0005-0000-0000-0000330A0000}"/>
    <cellStyle name="40% - Accent3 4 2 2 3" xfId="10859" xr:uid="{00000000-0005-0000-0000-0000340A0000}"/>
    <cellStyle name="40% - Accent3 4 2 2 3 2" xfId="10860" xr:uid="{00000000-0005-0000-0000-0000350A0000}"/>
    <cellStyle name="40% - Accent3 4 2 2 4" xfId="10861" xr:uid="{00000000-0005-0000-0000-0000360A0000}"/>
    <cellStyle name="40% - Accent3 4 2 3" xfId="597" xr:uid="{00000000-0005-0000-0000-0000370A0000}"/>
    <cellStyle name="40% - Accent3 4 2 3 2" xfId="10862" xr:uid="{00000000-0005-0000-0000-0000380A0000}"/>
    <cellStyle name="40% - Accent3 4 2 4" xfId="10863" xr:uid="{00000000-0005-0000-0000-0000390A0000}"/>
    <cellStyle name="40% - Accent3 4 2 4 2" xfId="10864" xr:uid="{00000000-0005-0000-0000-00003A0A0000}"/>
    <cellStyle name="40% - Accent3 4 2 5" xfId="10865" xr:uid="{00000000-0005-0000-0000-00003B0A0000}"/>
    <cellStyle name="40% - Accent3 4 3" xfId="10866" xr:uid="{00000000-0005-0000-0000-00003C0A0000}"/>
    <cellStyle name="40% - Accent3 4 3 2" xfId="10867" xr:uid="{00000000-0005-0000-0000-00003D0A0000}"/>
    <cellStyle name="40% - Accent3 4 3 2 2" xfId="10868" xr:uid="{00000000-0005-0000-0000-00003E0A0000}"/>
    <cellStyle name="40% - Accent3 4 3 3" xfId="10869" xr:uid="{00000000-0005-0000-0000-00003F0A0000}"/>
    <cellStyle name="40% - Accent3 4 3 3 2" xfId="10870" xr:uid="{00000000-0005-0000-0000-0000400A0000}"/>
    <cellStyle name="40% - Accent3 4 3 4" xfId="10871" xr:uid="{00000000-0005-0000-0000-0000410A0000}"/>
    <cellStyle name="40% - Accent3 4 4" xfId="10872" xr:uid="{00000000-0005-0000-0000-0000420A0000}"/>
    <cellStyle name="40% - Accent3 4 4 2" xfId="10873" xr:uid="{00000000-0005-0000-0000-0000430A0000}"/>
    <cellStyle name="40% - Accent3 4 4 2 2" xfId="10874" xr:uid="{00000000-0005-0000-0000-0000440A0000}"/>
    <cellStyle name="40% - Accent3 4 4 3" xfId="10875" xr:uid="{00000000-0005-0000-0000-0000450A0000}"/>
    <cellStyle name="40% - Accent3 4 4 3 2" xfId="10876" xr:uid="{00000000-0005-0000-0000-0000460A0000}"/>
    <cellStyle name="40% - Accent3 4 4 4" xfId="10877" xr:uid="{00000000-0005-0000-0000-0000470A0000}"/>
    <cellStyle name="40% - Accent3 4 5" xfId="10878" xr:uid="{00000000-0005-0000-0000-0000480A0000}"/>
    <cellStyle name="40% - Accent3 4 5 2" xfId="10879" xr:uid="{00000000-0005-0000-0000-0000490A0000}"/>
    <cellStyle name="40% - Accent3 4 6" xfId="10880" xr:uid="{00000000-0005-0000-0000-00004A0A0000}"/>
    <cellStyle name="40% - Accent3 4 6 2" xfId="10881" xr:uid="{00000000-0005-0000-0000-00004B0A0000}"/>
    <cellStyle name="40% - Accent3 4 7" xfId="10882" xr:uid="{00000000-0005-0000-0000-00004C0A0000}"/>
    <cellStyle name="40% - Accent3 5" xfId="598" xr:uid="{00000000-0005-0000-0000-00004D0A0000}"/>
    <cellStyle name="40% - Accent3 5 2" xfId="599" xr:uid="{00000000-0005-0000-0000-00004E0A0000}"/>
    <cellStyle name="40% - Accent3 5 2 2" xfId="600" xr:uid="{00000000-0005-0000-0000-00004F0A0000}"/>
    <cellStyle name="40% - Accent3 5 2 2 2" xfId="601" xr:uid="{00000000-0005-0000-0000-0000500A0000}"/>
    <cellStyle name="40% - Accent3 5 2 2 2 2" xfId="10883" xr:uid="{00000000-0005-0000-0000-0000510A0000}"/>
    <cellStyle name="40% - Accent3 5 2 2 3" xfId="10884" xr:uid="{00000000-0005-0000-0000-0000520A0000}"/>
    <cellStyle name="40% - Accent3 5 2 2 3 2" xfId="10885" xr:uid="{00000000-0005-0000-0000-0000530A0000}"/>
    <cellStyle name="40% - Accent3 5 2 2 4" xfId="10886" xr:uid="{00000000-0005-0000-0000-0000540A0000}"/>
    <cellStyle name="40% - Accent3 5 2 3" xfId="602" xr:uid="{00000000-0005-0000-0000-0000550A0000}"/>
    <cellStyle name="40% - Accent3 5 2 3 2" xfId="10887" xr:uid="{00000000-0005-0000-0000-0000560A0000}"/>
    <cellStyle name="40% - Accent3 5 2 4" xfId="10888" xr:uid="{00000000-0005-0000-0000-0000570A0000}"/>
    <cellStyle name="40% - Accent3 5 2 4 2" xfId="10889" xr:uid="{00000000-0005-0000-0000-0000580A0000}"/>
    <cellStyle name="40% - Accent3 5 2 5" xfId="10890" xr:uid="{00000000-0005-0000-0000-0000590A0000}"/>
    <cellStyle name="40% - Accent3 5 3" xfId="603" xr:uid="{00000000-0005-0000-0000-00005A0A0000}"/>
    <cellStyle name="40% - Accent3 5 3 2" xfId="604" xr:uid="{00000000-0005-0000-0000-00005B0A0000}"/>
    <cellStyle name="40% - Accent3 5 3 2 2" xfId="10891" xr:uid="{00000000-0005-0000-0000-00005C0A0000}"/>
    <cellStyle name="40% - Accent3 5 3 3" xfId="10892" xr:uid="{00000000-0005-0000-0000-00005D0A0000}"/>
    <cellStyle name="40% - Accent3 5 3 3 2" xfId="10893" xr:uid="{00000000-0005-0000-0000-00005E0A0000}"/>
    <cellStyle name="40% - Accent3 5 3 4" xfId="10894" xr:uid="{00000000-0005-0000-0000-00005F0A0000}"/>
    <cellStyle name="40% - Accent3 5 4" xfId="605" xr:uid="{00000000-0005-0000-0000-0000600A0000}"/>
    <cellStyle name="40% - Accent3 5 4 2" xfId="10895" xr:uid="{00000000-0005-0000-0000-0000610A0000}"/>
    <cellStyle name="40% - Accent3 5 4 2 2" xfId="10896" xr:uid="{00000000-0005-0000-0000-0000620A0000}"/>
    <cellStyle name="40% - Accent3 5 4 3" xfId="10897" xr:uid="{00000000-0005-0000-0000-0000630A0000}"/>
    <cellStyle name="40% - Accent3 5 4 3 2" xfId="10898" xr:uid="{00000000-0005-0000-0000-0000640A0000}"/>
    <cellStyle name="40% - Accent3 5 4 4" xfId="10899" xr:uid="{00000000-0005-0000-0000-0000650A0000}"/>
    <cellStyle name="40% - Accent3 5 5" xfId="10900" xr:uid="{00000000-0005-0000-0000-0000660A0000}"/>
    <cellStyle name="40% - Accent3 5 5 2" xfId="10901" xr:uid="{00000000-0005-0000-0000-0000670A0000}"/>
    <cellStyle name="40% - Accent3 5 6" xfId="10902" xr:uid="{00000000-0005-0000-0000-0000680A0000}"/>
    <cellStyle name="40% - Accent3 5 6 2" xfId="10903" xr:uid="{00000000-0005-0000-0000-0000690A0000}"/>
    <cellStyle name="40% - Accent3 5 7" xfId="10904" xr:uid="{00000000-0005-0000-0000-00006A0A0000}"/>
    <cellStyle name="40% - Accent3 6" xfId="606" xr:uid="{00000000-0005-0000-0000-00006B0A0000}"/>
    <cellStyle name="40% - Accent3 6 2" xfId="607" xr:uid="{00000000-0005-0000-0000-00006C0A0000}"/>
    <cellStyle name="40% - Accent3 6 2 2" xfId="608" xr:uid="{00000000-0005-0000-0000-00006D0A0000}"/>
    <cellStyle name="40% - Accent3 6 2 2 2" xfId="609" xr:uid="{00000000-0005-0000-0000-00006E0A0000}"/>
    <cellStyle name="40% - Accent3 6 2 2 2 2" xfId="10905" xr:uid="{00000000-0005-0000-0000-00006F0A0000}"/>
    <cellStyle name="40% - Accent3 6 2 2 3" xfId="10906" xr:uid="{00000000-0005-0000-0000-0000700A0000}"/>
    <cellStyle name="40% - Accent3 6 2 2 3 2" xfId="10907" xr:uid="{00000000-0005-0000-0000-0000710A0000}"/>
    <cellStyle name="40% - Accent3 6 2 2 4" xfId="10908" xr:uid="{00000000-0005-0000-0000-0000720A0000}"/>
    <cellStyle name="40% - Accent3 6 2 3" xfId="610" xr:uid="{00000000-0005-0000-0000-0000730A0000}"/>
    <cellStyle name="40% - Accent3 6 2 3 2" xfId="10909" xr:uid="{00000000-0005-0000-0000-0000740A0000}"/>
    <cellStyle name="40% - Accent3 6 2 4" xfId="10910" xr:uid="{00000000-0005-0000-0000-0000750A0000}"/>
    <cellStyle name="40% - Accent3 6 2 4 2" xfId="10911" xr:uid="{00000000-0005-0000-0000-0000760A0000}"/>
    <cellStyle name="40% - Accent3 6 2 5" xfId="10912" xr:uid="{00000000-0005-0000-0000-0000770A0000}"/>
    <cellStyle name="40% - Accent3 6 3" xfId="611" xr:uid="{00000000-0005-0000-0000-0000780A0000}"/>
    <cellStyle name="40% - Accent3 6 3 2" xfId="612" xr:uid="{00000000-0005-0000-0000-0000790A0000}"/>
    <cellStyle name="40% - Accent3 6 3 2 2" xfId="10913" xr:uid="{00000000-0005-0000-0000-00007A0A0000}"/>
    <cellStyle name="40% - Accent3 6 3 3" xfId="10914" xr:uid="{00000000-0005-0000-0000-00007B0A0000}"/>
    <cellStyle name="40% - Accent3 6 3 3 2" xfId="10915" xr:uid="{00000000-0005-0000-0000-00007C0A0000}"/>
    <cellStyle name="40% - Accent3 6 3 4" xfId="10916" xr:uid="{00000000-0005-0000-0000-00007D0A0000}"/>
    <cellStyle name="40% - Accent3 6 4" xfId="613" xr:uid="{00000000-0005-0000-0000-00007E0A0000}"/>
    <cellStyle name="40% - Accent3 6 4 2" xfId="10917" xr:uid="{00000000-0005-0000-0000-00007F0A0000}"/>
    <cellStyle name="40% - Accent3 6 4 2 2" xfId="10918" xr:uid="{00000000-0005-0000-0000-0000800A0000}"/>
    <cellStyle name="40% - Accent3 6 4 3" xfId="10919" xr:uid="{00000000-0005-0000-0000-0000810A0000}"/>
    <cellStyle name="40% - Accent3 6 4 3 2" xfId="10920" xr:uid="{00000000-0005-0000-0000-0000820A0000}"/>
    <cellStyle name="40% - Accent3 6 4 4" xfId="10921" xr:uid="{00000000-0005-0000-0000-0000830A0000}"/>
    <cellStyle name="40% - Accent3 6 5" xfId="10922" xr:uid="{00000000-0005-0000-0000-0000840A0000}"/>
    <cellStyle name="40% - Accent3 6 5 2" xfId="10923" xr:uid="{00000000-0005-0000-0000-0000850A0000}"/>
    <cellStyle name="40% - Accent3 6 6" xfId="10924" xr:uid="{00000000-0005-0000-0000-0000860A0000}"/>
    <cellStyle name="40% - Accent3 6 6 2" xfId="10925" xr:uid="{00000000-0005-0000-0000-0000870A0000}"/>
    <cellStyle name="40% - Accent3 6 7" xfId="10926" xr:uid="{00000000-0005-0000-0000-0000880A0000}"/>
    <cellStyle name="40% - Accent3 7" xfId="614" xr:uid="{00000000-0005-0000-0000-0000890A0000}"/>
    <cellStyle name="40% - Accent3 7 2" xfId="615" xr:uid="{00000000-0005-0000-0000-00008A0A0000}"/>
    <cellStyle name="40% - Accent3 7 2 2" xfId="616" xr:uid="{00000000-0005-0000-0000-00008B0A0000}"/>
    <cellStyle name="40% - Accent3 7 2 2 2" xfId="10927" xr:uid="{00000000-0005-0000-0000-00008C0A0000}"/>
    <cellStyle name="40% - Accent3 7 2 2 2 2" xfId="10928" xr:uid="{00000000-0005-0000-0000-00008D0A0000}"/>
    <cellStyle name="40% - Accent3 7 2 2 3" xfId="10929" xr:uid="{00000000-0005-0000-0000-00008E0A0000}"/>
    <cellStyle name="40% - Accent3 7 2 2 3 2" xfId="10930" xr:uid="{00000000-0005-0000-0000-00008F0A0000}"/>
    <cellStyle name="40% - Accent3 7 2 2 4" xfId="10931" xr:uid="{00000000-0005-0000-0000-0000900A0000}"/>
    <cellStyle name="40% - Accent3 7 2 3" xfId="10932" xr:uid="{00000000-0005-0000-0000-0000910A0000}"/>
    <cellStyle name="40% - Accent3 7 2 3 2" xfId="10933" xr:uid="{00000000-0005-0000-0000-0000920A0000}"/>
    <cellStyle name="40% - Accent3 7 2 4" xfId="10934" xr:uid="{00000000-0005-0000-0000-0000930A0000}"/>
    <cellStyle name="40% - Accent3 7 2 4 2" xfId="10935" xr:uid="{00000000-0005-0000-0000-0000940A0000}"/>
    <cellStyle name="40% - Accent3 7 2 5" xfId="10936" xr:uid="{00000000-0005-0000-0000-0000950A0000}"/>
    <cellStyle name="40% - Accent3 7 3" xfId="617" xr:uid="{00000000-0005-0000-0000-0000960A0000}"/>
    <cellStyle name="40% - Accent3 7 3 2" xfId="10937" xr:uid="{00000000-0005-0000-0000-0000970A0000}"/>
    <cellStyle name="40% - Accent3 7 3 2 2" xfId="10938" xr:uid="{00000000-0005-0000-0000-0000980A0000}"/>
    <cellStyle name="40% - Accent3 7 3 3" xfId="10939" xr:uid="{00000000-0005-0000-0000-0000990A0000}"/>
    <cellStyle name="40% - Accent3 7 3 3 2" xfId="10940" xr:uid="{00000000-0005-0000-0000-00009A0A0000}"/>
    <cellStyle name="40% - Accent3 7 3 4" xfId="10941" xr:uid="{00000000-0005-0000-0000-00009B0A0000}"/>
    <cellStyle name="40% - Accent3 7 4" xfId="10942" xr:uid="{00000000-0005-0000-0000-00009C0A0000}"/>
    <cellStyle name="40% - Accent3 7 4 2" xfId="10943" xr:uid="{00000000-0005-0000-0000-00009D0A0000}"/>
    <cellStyle name="40% - Accent3 7 4 2 2" xfId="10944" xr:uid="{00000000-0005-0000-0000-00009E0A0000}"/>
    <cellStyle name="40% - Accent3 7 4 3" xfId="10945" xr:uid="{00000000-0005-0000-0000-00009F0A0000}"/>
    <cellStyle name="40% - Accent3 7 4 3 2" xfId="10946" xr:uid="{00000000-0005-0000-0000-0000A00A0000}"/>
    <cellStyle name="40% - Accent3 7 4 4" xfId="10947" xr:uid="{00000000-0005-0000-0000-0000A10A0000}"/>
    <cellStyle name="40% - Accent3 7 5" xfId="10948" xr:uid="{00000000-0005-0000-0000-0000A20A0000}"/>
    <cellStyle name="40% - Accent3 7 5 2" xfId="10949" xr:uid="{00000000-0005-0000-0000-0000A30A0000}"/>
    <cellStyle name="40% - Accent3 7 6" xfId="10950" xr:uid="{00000000-0005-0000-0000-0000A40A0000}"/>
    <cellStyle name="40% - Accent3 7 6 2" xfId="10951" xr:uid="{00000000-0005-0000-0000-0000A50A0000}"/>
    <cellStyle name="40% - Accent3 7 7" xfId="10952" xr:uid="{00000000-0005-0000-0000-0000A60A0000}"/>
    <cellStyle name="40% - Accent3 8" xfId="618" xr:uid="{00000000-0005-0000-0000-0000A70A0000}"/>
    <cellStyle name="40% - Accent3 8 2" xfId="619" xr:uid="{00000000-0005-0000-0000-0000A80A0000}"/>
    <cellStyle name="40% - Accent3 8 2 2" xfId="620" xr:uid="{00000000-0005-0000-0000-0000A90A0000}"/>
    <cellStyle name="40% - Accent3 8 2 2 2" xfId="10953" xr:uid="{00000000-0005-0000-0000-0000AA0A0000}"/>
    <cellStyle name="40% - Accent3 8 2 2 2 2" xfId="10954" xr:uid="{00000000-0005-0000-0000-0000AB0A0000}"/>
    <cellStyle name="40% - Accent3 8 2 2 3" xfId="10955" xr:uid="{00000000-0005-0000-0000-0000AC0A0000}"/>
    <cellStyle name="40% - Accent3 8 2 2 3 2" xfId="10956" xr:uid="{00000000-0005-0000-0000-0000AD0A0000}"/>
    <cellStyle name="40% - Accent3 8 2 2 4" xfId="10957" xr:uid="{00000000-0005-0000-0000-0000AE0A0000}"/>
    <cellStyle name="40% - Accent3 8 2 3" xfId="10958" xr:uid="{00000000-0005-0000-0000-0000AF0A0000}"/>
    <cellStyle name="40% - Accent3 8 2 3 2" xfId="10959" xr:uid="{00000000-0005-0000-0000-0000B00A0000}"/>
    <cellStyle name="40% - Accent3 8 2 4" xfId="10960" xr:uid="{00000000-0005-0000-0000-0000B10A0000}"/>
    <cellStyle name="40% - Accent3 8 2 4 2" xfId="10961" xr:uid="{00000000-0005-0000-0000-0000B20A0000}"/>
    <cellStyle name="40% - Accent3 8 2 5" xfId="10962" xr:uid="{00000000-0005-0000-0000-0000B30A0000}"/>
    <cellStyle name="40% - Accent3 8 3" xfId="621" xr:uid="{00000000-0005-0000-0000-0000B40A0000}"/>
    <cellStyle name="40% - Accent3 8 3 2" xfId="10963" xr:uid="{00000000-0005-0000-0000-0000B50A0000}"/>
    <cellStyle name="40% - Accent3 8 3 2 2" xfId="10964" xr:uid="{00000000-0005-0000-0000-0000B60A0000}"/>
    <cellStyle name="40% - Accent3 8 3 3" xfId="10965" xr:uid="{00000000-0005-0000-0000-0000B70A0000}"/>
    <cellStyle name="40% - Accent3 8 3 3 2" xfId="10966" xr:uid="{00000000-0005-0000-0000-0000B80A0000}"/>
    <cellStyle name="40% - Accent3 8 3 4" xfId="10967" xr:uid="{00000000-0005-0000-0000-0000B90A0000}"/>
    <cellStyle name="40% - Accent3 8 4" xfId="10968" xr:uid="{00000000-0005-0000-0000-0000BA0A0000}"/>
    <cellStyle name="40% - Accent3 8 4 2" xfId="10969" xr:uid="{00000000-0005-0000-0000-0000BB0A0000}"/>
    <cellStyle name="40% - Accent3 8 4 2 2" xfId="10970" xr:uid="{00000000-0005-0000-0000-0000BC0A0000}"/>
    <cellStyle name="40% - Accent3 8 4 3" xfId="10971" xr:uid="{00000000-0005-0000-0000-0000BD0A0000}"/>
    <cellStyle name="40% - Accent3 8 4 3 2" xfId="10972" xr:uid="{00000000-0005-0000-0000-0000BE0A0000}"/>
    <cellStyle name="40% - Accent3 8 4 4" xfId="10973" xr:uid="{00000000-0005-0000-0000-0000BF0A0000}"/>
    <cellStyle name="40% - Accent3 8 5" xfId="10974" xr:uid="{00000000-0005-0000-0000-0000C00A0000}"/>
    <cellStyle name="40% - Accent3 8 5 2" xfId="10975" xr:uid="{00000000-0005-0000-0000-0000C10A0000}"/>
    <cellStyle name="40% - Accent3 8 6" xfId="10976" xr:uid="{00000000-0005-0000-0000-0000C20A0000}"/>
    <cellStyle name="40% - Accent3 8 6 2" xfId="10977" xr:uid="{00000000-0005-0000-0000-0000C30A0000}"/>
    <cellStyle name="40% - Accent3 8 7" xfId="10978" xr:uid="{00000000-0005-0000-0000-0000C40A0000}"/>
    <cellStyle name="40% - Accent3 9" xfId="622" xr:uid="{00000000-0005-0000-0000-0000C50A0000}"/>
    <cellStyle name="40% - Accent3 9 2" xfId="623" xr:uid="{00000000-0005-0000-0000-0000C60A0000}"/>
    <cellStyle name="40% - Accent3 9 2 2" xfId="624" xr:uid="{00000000-0005-0000-0000-0000C70A0000}"/>
    <cellStyle name="40% - Accent3 9 2 2 2" xfId="10979" xr:uid="{00000000-0005-0000-0000-0000C80A0000}"/>
    <cellStyle name="40% - Accent3 9 2 3" xfId="10980" xr:uid="{00000000-0005-0000-0000-0000C90A0000}"/>
    <cellStyle name="40% - Accent3 9 2 3 2" xfId="10981" xr:uid="{00000000-0005-0000-0000-0000CA0A0000}"/>
    <cellStyle name="40% - Accent3 9 2 4" xfId="10982" xr:uid="{00000000-0005-0000-0000-0000CB0A0000}"/>
    <cellStyle name="40% - Accent3 9 3" xfId="625" xr:uid="{00000000-0005-0000-0000-0000CC0A0000}"/>
    <cellStyle name="40% - Accent3 9 3 2" xfId="10983" xr:uid="{00000000-0005-0000-0000-0000CD0A0000}"/>
    <cellStyle name="40% - Accent3 9 3 2 2" xfId="10984" xr:uid="{00000000-0005-0000-0000-0000CE0A0000}"/>
    <cellStyle name="40% - Accent3 9 3 3" xfId="10985" xr:uid="{00000000-0005-0000-0000-0000CF0A0000}"/>
    <cellStyle name="40% - Accent3 9 3 3 2" xfId="10986" xr:uid="{00000000-0005-0000-0000-0000D00A0000}"/>
    <cellStyle name="40% - Accent3 9 3 4" xfId="10987" xr:uid="{00000000-0005-0000-0000-0000D10A0000}"/>
    <cellStyle name="40% - Accent3 9 4" xfId="10988" xr:uid="{00000000-0005-0000-0000-0000D20A0000}"/>
    <cellStyle name="40% - Accent3 9 4 2" xfId="10989" xr:uid="{00000000-0005-0000-0000-0000D30A0000}"/>
    <cellStyle name="40% - Accent3 9 5" xfId="10990" xr:uid="{00000000-0005-0000-0000-0000D40A0000}"/>
    <cellStyle name="40% - Accent3 9 5 2" xfId="10991" xr:uid="{00000000-0005-0000-0000-0000D50A0000}"/>
    <cellStyle name="40% - Accent3 9 6" xfId="10992" xr:uid="{00000000-0005-0000-0000-0000D60A0000}"/>
    <cellStyle name="40% - Accent4" xfId="8635" builtinId="43" customBuiltin="1"/>
    <cellStyle name="40% - Accent4 10" xfId="626" xr:uid="{00000000-0005-0000-0000-0000D80A0000}"/>
    <cellStyle name="40% - Accent4 10 2" xfId="627" xr:uid="{00000000-0005-0000-0000-0000D90A0000}"/>
    <cellStyle name="40% - Accent4 10 2 2" xfId="628" xr:uid="{00000000-0005-0000-0000-0000DA0A0000}"/>
    <cellStyle name="40% - Accent4 10 2 2 2" xfId="10993" xr:uid="{00000000-0005-0000-0000-0000DB0A0000}"/>
    <cellStyle name="40% - Accent4 10 2 3" xfId="10994" xr:uid="{00000000-0005-0000-0000-0000DC0A0000}"/>
    <cellStyle name="40% - Accent4 10 2 3 2" xfId="10995" xr:uid="{00000000-0005-0000-0000-0000DD0A0000}"/>
    <cellStyle name="40% - Accent4 10 2 4" xfId="10996" xr:uid="{00000000-0005-0000-0000-0000DE0A0000}"/>
    <cellStyle name="40% - Accent4 10 3" xfId="629" xr:uid="{00000000-0005-0000-0000-0000DF0A0000}"/>
    <cellStyle name="40% - Accent4 10 3 2" xfId="10997" xr:uid="{00000000-0005-0000-0000-0000E00A0000}"/>
    <cellStyle name="40% - Accent4 10 3 2 2" xfId="10998" xr:uid="{00000000-0005-0000-0000-0000E10A0000}"/>
    <cellStyle name="40% - Accent4 10 3 3" xfId="10999" xr:uid="{00000000-0005-0000-0000-0000E20A0000}"/>
    <cellStyle name="40% - Accent4 10 3 3 2" xfId="11000" xr:uid="{00000000-0005-0000-0000-0000E30A0000}"/>
    <cellStyle name="40% - Accent4 10 3 4" xfId="11001" xr:uid="{00000000-0005-0000-0000-0000E40A0000}"/>
    <cellStyle name="40% - Accent4 10 4" xfId="11002" xr:uid="{00000000-0005-0000-0000-0000E50A0000}"/>
    <cellStyle name="40% - Accent4 10 4 2" xfId="11003" xr:uid="{00000000-0005-0000-0000-0000E60A0000}"/>
    <cellStyle name="40% - Accent4 10 5" xfId="11004" xr:uid="{00000000-0005-0000-0000-0000E70A0000}"/>
    <cellStyle name="40% - Accent4 10 5 2" xfId="11005" xr:uid="{00000000-0005-0000-0000-0000E80A0000}"/>
    <cellStyle name="40% - Accent4 10 6" xfId="11006" xr:uid="{00000000-0005-0000-0000-0000E90A0000}"/>
    <cellStyle name="40% - Accent4 11" xfId="630" xr:uid="{00000000-0005-0000-0000-0000EA0A0000}"/>
    <cellStyle name="40% - Accent4 11 2" xfId="11007" xr:uid="{00000000-0005-0000-0000-0000EB0A0000}"/>
    <cellStyle name="40% - Accent4 12" xfId="631" xr:uid="{00000000-0005-0000-0000-0000EC0A0000}"/>
    <cellStyle name="40% - Accent4 12 2" xfId="11009" xr:uid="{00000000-0005-0000-0000-0000ED0A0000}"/>
    <cellStyle name="40% - Accent4 12 2 2" xfId="11010" xr:uid="{00000000-0005-0000-0000-0000EE0A0000}"/>
    <cellStyle name="40% - Accent4 12 3" xfId="11011" xr:uid="{00000000-0005-0000-0000-0000EF0A0000}"/>
    <cellStyle name="40% - Accent4 12 3 2" xfId="11012" xr:uid="{00000000-0005-0000-0000-0000F00A0000}"/>
    <cellStyle name="40% - Accent4 12 4" xfId="11013" xr:uid="{00000000-0005-0000-0000-0000F10A0000}"/>
    <cellStyle name="40% - Accent4 12 5" xfId="11008" xr:uid="{00000000-0005-0000-0000-0000F20A0000}"/>
    <cellStyle name="40% - Accent4 13" xfId="632" xr:uid="{00000000-0005-0000-0000-0000F30A0000}"/>
    <cellStyle name="40% - Accent4 13 2" xfId="11015" xr:uid="{00000000-0005-0000-0000-0000F40A0000}"/>
    <cellStyle name="40% - Accent4 13 3" xfId="11014" xr:uid="{00000000-0005-0000-0000-0000F50A0000}"/>
    <cellStyle name="40% - Accent4 14" xfId="633" xr:uid="{00000000-0005-0000-0000-0000F60A0000}"/>
    <cellStyle name="40% - Accent4 14 2" xfId="11016" xr:uid="{00000000-0005-0000-0000-0000F70A0000}"/>
    <cellStyle name="40% - Accent4 15" xfId="11017" xr:uid="{00000000-0005-0000-0000-0000F80A0000}"/>
    <cellStyle name="40% - Accent4 2" xfId="634" xr:uid="{00000000-0005-0000-0000-0000F90A0000}"/>
    <cellStyle name="40% - Accent4 2 2" xfId="635" xr:uid="{00000000-0005-0000-0000-0000FA0A0000}"/>
    <cellStyle name="40% - Accent4 2 2 2" xfId="636" xr:uid="{00000000-0005-0000-0000-0000FB0A0000}"/>
    <cellStyle name="40% - Accent4 2 2 2 2" xfId="637" xr:uid="{00000000-0005-0000-0000-0000FC0A0000}"/>
    <cellStyle name="40% - Accent4 2 2 3" xfId="638" xr:uid="{00000000-0005-0000-0000-0000FD0A0000}"/>
    <cellStyle name="40% - Accent4 2 2 4" xfId="11018" xr:uid="{00000000-0005-0000-0000-0000FE0A0000}"/>
    <cellStyle name="40% - Accent4 2 3" xfId="639" xr:uid="{00000000-0005-0000-0000-0000FF0A0000}"/>
    <cellStyle name="40% - Accent4 2 3 2" xfId="640" xr:uid="{00000000-0005-0000-0000-0000000B0000}"/>
    <cellStyle name="40% - Accent4 2 3 2 2" xfId="641" xr:uid="{00000000-0005-0000-0000-0000010B0000}"/>
    <cellStyle name="40% - Accent4 2 3 2 2 2" xfId="11019" xr:uid="{00000000-0005-0000-0000-0000020B0000}"/>
    <cellStyle name="40% - Accent4 2 3 2 3" xfId="11020" xr:uid="{00000000-0005-0000-0000-0000030B0000}"/>
    <cellStyle name="40% - Accent4 2 3 2 3 2" xfId="11021" xr:uid="{00000000-0005-0000-0000-0000040B0000}"/>
    <cellStyle name="40% - Accent4 2 3 2 4" xfId="11022" xr:uid="{00000000-0005-0000-0000-0000050B0000}"/>
    <cellStyle name="40% - Accent4 2 3 3" xfId="642" xr:uid="{00000000-0005-0000-0000-0000060B0000}"/>
    <cellStyle name="40% - Accent4 2 3 3 2" xfId="11023" xr:uid="{00000000-0005-0000-0000-0000070B0000}"/>
    <cellStyle name="40% - Accent4 2 3 4" xfId="11024" xr:uid="{00000000-0005-0000-0000-0000080B0000}"/>
    <cellStyle name="40% - Accent4 2 3 4 2" xfId="11025" xr:uid="{00000000-0005-0000-0000-0000090B0000}"/>
    <cellStyle name="40% - Accent4 2 3 5" xfId="11026" xr:uid="{00000000-0005-0000-0000-00000A0B0000}"/>
    <cellStyle name="40% - Accent4 2 4" xfId="643" xr:uid="{00000000-0005-0000-0000-00000B0B0000}"/>
    <cellStyle name="40% - Accent4 2 4 2" xfId="644" xr:uid="{00000000-0005-0000-0000-00000C0B0000}"/>
    <cellStyle name="40% - Accent4 2 4 2 2" xfId="645" xr:uid="{00000000-0005-0000-0000-00000D0B0000}"/>
    <cellStyle name="40% - Accent4 2 4 3" xfId="646" xr:uid="{00000000-0005-0000-0000-00000E0B0000}"/>
    <cellStyle name="40% - Accent4 2 4 3 2" xfId="11027" xr:uid="{00000000-0005-0000-0000-00000F0B0000}"/>
    <cellStyle name="40% - Accent4 2 4 4" xfId="11028" xr:uid="{00000000-0005-0000-0000-0000100B0000}"/>
    <cellStyle name="40% - Accent4 2 5" xfId="647" xr:uid="{00000000-0005-0000-0000-0000110B0000}"/>
    <cellStyle name="40% - Accent4 2 5 2" xfId="648" xr:uid="{00000000-0005-0000-0000-0000120B0000}"/>
    <cellStyle name="40% - Accent4 2 5 2 2" xfId="11029" xr:uid="{00000000-0005-0000-0000-0000130B0000}"/>
    <cellStyle name="40% - Accent4 2 5 3" xfId="11030" xr:uid="{00000000-0005-0000-0000-0000140B0000}"/>
    <cellStyle name="40% - Accent4 2 5 3 2" xfId="11031" xr:uid="{00000000-0005-0000-0000-0000150B0000}"/>
    <cellStyle name="40% - Accent4 2 5 4" xfId="11032" xr:uid="{00000000-0005-0000-0000-0000160B0000}"/>
    <cellStyle name="40% - Accent4 2 6" xfId="649" xr:uid="{00000000-0005-0000-0000-0000170B0000}"/>
    <cellStyle name="40% - Accent4 2 6 2" xfId="11033" xr:uid="{00000000-0005-0000-0000-0000180B0000}"/>
    <cellStyle name="40% - Accent4 2 6 2 2" xfId="11034" xr:uid="{00000000-0005-0000-0000-0000190B0000}"/>
    <cellStyle name="40% - Accent4 2 6 3" xfId="11035" xr:uid="{00000000-0005-0000-0000-00001A0B0000}"/>
    <cellStyle name="40% - Accent4 2 7" xfId="8655" xr:uid="{00000000-0005-0000-0000-00001B0B0000}"/>
    <cellStyle name="40% - Accent4 2 8" xfId="11036" xr:uid="{00000000-0005-0000-0000-00001C0B0000}"/>
    <cellStyle name="40% - Accent4 3" xfId="650" xr:uid="{00000000-0005-0000-0000-00001D0B0000}"/>
    <cellStyle name="40% - Accent4 3 2" xfId="651" xr:uid="{00000000-0005-0000-0000-00001E0B0000}"/>
    <cellStyle name="40% - Accent4 3 2 2" xfId="652" xr:uid="{00000000-0005-0000-0000-00001F0B0000}"/>
    <cellStyle name="40% - Accent4 3 2 2 2" xfId="653" xr:uid="{00000000-0005-0000-0000-0000200B0000}"/>
    <cellStyle name="40% - Accent4 3 2 2 2 2" xfId="11037" xr:uid="{00000000-0005-0000-0000-0000210B0000}"/>
    <cellStyle name="40% - Accent4 3 2 2 3" xfId="11038" xr:uid="{00000000-0005-0000-0000-0000220B0000}"/>
    <cellStyle name="40% - Accent4 3 2 2 3 2" xfId="11039" xr:uid="{00000000-0005-0000-0000-0000230B0000}"/>
    <cellStyle name="40% - Accent4 3 2 2 4" xfId="11040" xr:uid="{00000000-0005-0000-0000-0000240B0000}"/>
    <cellStyle name="40% - Accent4 3 2 3" xfId="654" xr:uid="{00000000-0005-0000-0000-0000250B0000}"/>
    <cellStyle name="40% - Accent4 3 2 3 2" xfId="11041" xr:uid="{00000000-0005-0000-0000-0000260B0000}"/>
    <cellStyle name="40% - Accent4 3 2 4" xfId="11042" xr:uid="{00000000-0005-0000-0000-0000270B0000}"/>
    <cellStyle name="40% - Accent4 3 2 4 2" xfId="11043" xr:uid="{00000000-0005-0000-0000-0000280B0000}"/>
    <cellStyle name="40% - Accent4 3 2 5" xfId="11044" xr:uid="{00000000-0005-0000-0000-0000290B0000}"/>
    <cellStyle name="40% - Accent4 3 3" xfId="655" xr:uid="{00000000-0005-0000-0000-00002A0B0000}"/>
    <cellStyle name="40% - Accent4 3 3 2" xfId="656" xr:uid="{00000000-0005-0000-0000-00002B0B0000}"/>
    <cellStyle name="40% - Accent4 3 3 2 2" xfId="11045" xr:uid="{00000000-0005-0000-0000-00002C0B0000}"/>
    <cellStyle name="40% - Accent4 3 3 3" xfId="11046" xr:uid="{00000000-0005-0000-0000-00002D0B0000}"/>
    <cellStyle name="40% - Accent4 3 3 3 2" xfId="11047" xr:uid="{00000000-0005-0000-0000-00002E0B0000}"/>
    <cellStyle name="40% - Accent4 3 3 4" xfId="11048" xr:uid="{00000000-0005-0000-0000-00002F0B0000}"/>
    <cellStyle name="40% - Accent4 3 4" xfId="657" xr:uid="{00000000-0005-0000-0000-0000300B0000}"/>
    <cellStyle name="40% - Accent4 3 4 2" xfId="11049" xr:uid="{00000000-0005-0000-0000-0000310B0000}"/>
    <cellStyle name="40% - Accent4 3 4 2 2" xfId="11050" xr:uid="{00000000-0005-0000-0000-0000320B0000}"/>
    <cellStyle name="40% - Accent4 3 4 3" xfId="11051" xr:uid="{00000000-0005-0000-0000-0000330B0000}"/>
    <cellStyle name="40% - Accent4 3 4 3 2" xfId="11052" xr:uid="{00000000-0005-0000-0000-0000340B0000}"/>
    <cellStyle name="40% - Accent4 3 4 4" xfId="11053" xr:uid="{00000000-0005-0000-0000-0000350B0000}"/>
    <cellStyle name="40% - Accent4 3 5" xfId="11054" xr:uid="{00000000-0005-0000-0000-0000360B0000}"/>
    <cellStyle name="40% - Accent4 3 5 2" xfId="11055" xr:uid="{00000000-0005-0000-0000-0000370B0000}"/>
    <cellStyle name="40% - Accent4 3 5 2 2" xfId="11056" xr:uid="{00000000-0005-0000-0000-0000380B0000}"/>
    <cellStyle name="40% - Accent4 3 5 3" xfId="11057" xr:uid="{00000000-0005-0000-0000-0000390B0000}"/>
    <cellStyle name="40% - Accent4 3 6" xfId="11058" xr:uid="{00000000-0005-0000-0000-00003A0B0000}"/>
    <cellStyle name="40% - Accent4 3 7" xfId="11059" xr:uid="{00000000-0005-0000-0000-00003B0B0000}"/>
    <cellStyle name="40% - Accent4 4" xfId="658" xr:uid="{00000000-0005-0000-0000-00003C0B0000}"/>
    <cellStyle name="40% - Accent4 4 2" xfId="659" xr:uid="{00000000-0005-0000-0000-00003D0B0000}"/>
    <cellStyle name="40% - Accent4 4 2 2" xfId="660" xr:uid="{00000000-0005-0000-0000-00003E0B0000}"/>
    <cellStyle name="40% - Accent4 4 2 2 2" xfId="661" xr:uid="{00000000-0005-0000-0000-00003F0B0000}"/>
    <cellStyle name="40% - Accent4 4 2 2 2 2" xfId="11060" xr:uid="{00000000-0005-0000-0000-0000400B0000}"/>
    <cellStyle name="40% - Accent4 4 2 2 3" xfId="11061" xr:uid="{00000000-0005-0000-0000-0000410B0000}"/>
    <cellStyle name="40% - Accent4 4 2 2 3 2" xfId="11062" xr:uid="{00000000-0005-0000-0000-0000420B0000}"/>
    <cellStyle name="40% - Accent4 4 2 2 4" xfId="11063" xr:uid="{00000000-0005-0000-0000-0000430B0000}"/>
    <cellStyle name="40% - Accent4 4 2 3" xfId="662" xr:uid="{00000000-0005-0000-0000-0000440B0000}"/>
    <cellStyle name="40% - Accent4 4 2 3 2" xfId="11064" xr:uid="{00000000-0005-0000-0000-0000450B0000}"/>
    <cellStyle name="40% - Accent4 4 2 4" xfId="11065" xr:uid="{00000000-0005-0000-0000-0000460B0000}"/>
    <cellStyle name="40% - Accent4 4 2 4 2" xfId="11066" xr:uid="{00000000-0005-0000-0000-0000470B0000}"/>
    <cellStyle name="40% - Accent4 4 2 5" xfId="11067" xr:uid="{00000000-0005-0000-0000-0000480B0000}"/>
    <cellStyle name="40% - Accent4 4 3" xfId="11068" xr:uid="{00000000-0005-0000-0000-0000490B0000}"/>
    <cellStyle name="40% - Accent4 4 3 2" xfId="11069" xr:uid="{00000000-0005-0000-0000-00004A0B0000}"/>
    <cellStyle name="40% - Accent4 4 3 2 2" xfId="11070" xr:uid="{00000000-0005-0000-0000-00004B0B0000}"/>
    <cellStyle name="40% - Accent4 4 3 3" xfId="11071" xr:uid="{00000000-0005-0000-0000-00004C0B0000}"/>
    <cellStyle name="40% - Accent4 4 3 3 2" xfId="11072" xr:uid="{00000000-0005-0000-0000-00004D0B0000}"/>
    <cellStyle name="40% - Accent4 4 3 4" xfId="11073" xr:uid="{00000000-0005-0000-0000-00004E0B0000}"/>
    <cellStyle name="40% - Accent4 4 4" xfId="11074" xr:uid="{00000000-0005-0000-0000-00004F0B0000}"/>
    <cellStyle name="40% - Accent4 4 4 2" xfId="11075" xr:uid="{00000000-0005-0000-0000-0000500B0000}"/>
    <cellStyle name="40% - Accent4 4 4 2 2" xfId="11076" xr:uid="{00000000-0005-0000-0000-0000510B0000}"/>
    <cellStyle name="40% - Accent4 4 4 3" xfId="11077" xr:uid="{00000000-0005-0000-0000-0000520B0000}"/>
    <cellStyle name="40% - Accent4 4 4 3 2" xfId="11078" xr:uid="{00000000-0005-0000-0000-0000530B0000}"/>
    <cellStyle name="40% - Accent4 4 4 4" xfId="11079" xr:uid="{00000000-0005-0000-0000-0000540B0000}"/>
    <cellStyle name="40% - Accent4 4 5" xfId="11080" xr:uid="{00000000-0005-0000-0000-0000550B0000}"/>
    <cellStyle name="40% - Accent4 4 5 2" xfId="11081" xr:uid="{00000000-0005-0000-0000-0000560B0000}"/>
    <cellStyle name="40% - Accent4 4 6" xfId="11082" xr:uid="{00000000-0005-0000-0000-0000570B0000}"/>
    <cellStyle name="40% - Accent4 4 6 2" xfId="11083" xr:uid="{00000000-0005-0000-0000-0000580B0000}"/>
    <cellStyle name="40% - Accent4 4 7" xfId="11084" xr:uid="{00000000-0005-0000-0000-0000590B0000}"/>
    <cellStyle name="40% - Accent4 5" xfId="663" xr:uid="{00000000-0005-0000-0000-00005A0B0000}"/>
    <cellStyle name="40% - Accent4 5 2" xfId="664" xr:uid="{00000000-0005-0000-0000-00005B0B0000}"/>
    <cellStyle name="40% - Accent4 5 2 2" xfId="665" xr:uid="{00000000-0005-0000-0000-00005C0B0000}"/>
    <cellStyle name="40% - Accent4 5 2 2 2" xfId="666" xr:uid="{00000000-0005-0000-0000-00005D0B0000}"/>
    <cellStyle name="40% - Accent4 5 2 2 2 2" xfId="11085" xr:uid="{00000000-0005-0000-0000-00005E0B0000}"/>
    <cellStyle name="40% - Accent4 5 2 2 3" xfId="11086" xr:uid="{00000000-0005-0000-0000-00005F0B0000}"/>
    <cellStyle name="40% - Accent4 5 2 2 3 2" xfId="11087" xr:uid="{00000000-0005-0000-0000-0000600B0000}"/>
    <cellStyle name="40% - Accent4 5 2 2 4" xfId="11088" xr:uid="{00000000-0005-0000-0000-0000610B0000}"/>
    <cellStyle name="40% - Accent4 5 2 3" xfId="667" xr:uid="{00000000-0005-0000-0000-0000620B0000}"/>
    <cellStyle name="40% - Accent4 5 2 3 2" xfId="11089" xr:uid="{00000000-0005-0000-0000-0000630B0000}"/>
    <cellStyle name="40% - Accent4 5 2 4" xfId="11090" xr:uid="{00000000-0005-0000-0000-0000640B0000}"/>
    <cellStyle name="40% - Accent4 5 2 4 2" xfId="11091" xr:uid="{00000000-0005-0000-0000-0000650B0000}"/>
    <cellStyle name="40% - Accent4 5 2 5" xfId="11092" xr:uid="{00000000-0005-0000-0000-0000660B0000}"/>
    <cellStyle name="40% - Accent4 5 3" xfId="668" xr:uid="{00000000-0005-0000-0000-0000670B0000}"/>
    <cellStyle name="40% - Accent4 5 3 2" xfId="669" xr:uid="{00000000-0005-0000-0000-0000680B0000}"/>
    <cellStyle name="40% - Accent4 5 3 2 2" xfId="11093" xr:uid="{00000000-0005-0000-0000-0000690B0000}"/>
    <cellStyle name="40% - Accent4 5 3 3" xfId="11094" xr:uid="{00000000-0005-0000-0000-00006A0B0000}"/>
    <cellStyle name="40% - Accent4 5 3 3 2" xfId="11095" xr:uid="{00000000-0005-0000-0000-00006B0B0000}"/>
    <cellStyle name="40% - Accent4 5 3 4" xfId="11096" xr:uid="{00000000-0005-0000-0000-00006C0B0000}"/>
    <cellStyle name="40% - Accent4 5 4" xfId="670" xr:uid="{00000000-0005-0000-0000-00006D0B0000}"/>
    <cellStyle name="40% - Accent4 5 4 2" xfId="11097" xr:uid="{00000000-0005-0000-0000-00006E0B0000}"/>
    <cellStyle name="40% - Accent4 5 4 2 2" xfId="11098" xr:uid="{00000000-0005-0000-0000-00006F0B0000}"/>
    <cellStyle name="40% - Accent4 5 4 3" xfId="11099" xr:uid="{00000000-0005-0000-0000-0000700B0000}"/>
    <cellStyle name="40% - Accent4 5 4 3 2" xfId="11100" xr:uid="{00000000-0005-0000-0000-0000710B0000}"/>
    <cellStyle name="40% - Accent4 5 4 4" xfId="11101" xr:uid="{00000000-0005-0000-0000-0000720B0000}"/>
    <cellStyle name="40% - Accent4 5 5" xfId="11102" xr:uid="{00000000-0005-0000-0000-0000730B0000}"/>
    <cellStyle name="40% - Accent4 5 5 2" xfId="11103" xr:uid="{00000000-0005-0000-0000-0000740B0000}"/>
    <cellStyle name="40% - Accent4 5 6" xfId="11104" xr:uid="{00000000-0005-0000-0000-0000750B0000}"/>
    <cellStyle name="40% - Accent4 5 6 2" xfId="11105" xr:uid="{00000000-0005-0000-0000-0000760B0000}"/>
    <cellStyle name="40% - Accent4 5 7" xfId="11106" xr:uid="{00000000-0005-0000-0000-0000770B0000}"/>
    <cellStyle name="40% - Accent4 6" xfId="671" xr:uid="{00000000-0005-0000-0000-0000780B0000}"/>
    <cellStyle name="40% - Accent4 6 2" xfId="672" xr:uid="{00000000-0005-0000-0000-0000790B0000}"/>
    <cellStyle name="40% - Accent4 6 2 2" xfId="673" xr:uid="{00000000-0005-0000-0000-00007A0B0000}"/>
    <cellStyle name="40% - Accent4 6 2 2 2" xfId="674" xr:uid="{00000000-0005-0000-0000-00007B0B0000}"/>
    <cellStyle name="40% - Accent4 6 2 2 2 2" xfId="11107" xr:uid="{00000000-0005-0000-0000-00007C0B0000}"/>
    <cellStyle name="40% - Accent4 6 2 2 3" xfId="11108" xr:uid="{00000000-0005-0000-0000-00007D0B0000}"/>
    <cellStyle name="40% - Accent4 6 2 2 3 2" xfId="11109" xr:uid="{00000000-0005-0000-0000-00007E0B0000}"/>
    <cellStyle name="40% - Accent4 6 2 2 4" xfId="11110" xr:uid="{00000000-0005-0000-0000-00007F0B0000}"/>
    <cellStyle name="40% - Accent4 6 2 3" xfId="675" xr:uid="{00000000-0005-0000-0000-0000800B0000}"/>
    <cellStyle name="40% - Accent4 6 2 3 2" xfId="11111" xr:uid="{00000000-0005-0000-0000-0000810B0000}"/>
    <cellStyle name="40% - Accent4 6 2 4" xfId="11112" xr:uid="{00000000-0005-0000-0000-0000820B0000}"/>
    <cellStyle name="40% - Accent4 6 2 4 2" xfId="11113" xr:uid="{00000000-0005-0000-0000-0000830B0000}"/>
    <cellStyle name="40% - Accent4 6 2 5" xfId="11114" xr:uid="{00000000-0005-0000-0000-0000840B0000}"/>
    <cellStyle name="40% - Accent4 6 3" xfId="676" xr:uid="{00000000-0005-0000-0000-0000850B0000}"/>
    <cellStyle name="40% - Accent4 6 3 2" xfId="677" xr:uid="{00000000-0005-0000-0000-0000860B0000}"/>
    <cellStyle name="40% - Accent4 6 3 2 2" xfId="11115" xr:uid="{00000000-0005-0000-0000-0000870B0000}"/>
    <cellStyle name="40% - Accent4 6 3 3" xfId="11116" xr:uid="{00000000-0005-0000-0000-0000880B0000}"/>
    <cellStyle name="40% - Accent4 6 3 3 2" xfId="11117" xr:uid="{00000000-0005-0000-0000-0000890B0000}"/>
    <cellStyle name="40% - Accent4 6 3 4" xfId="11118" xr:uid="{00000000-0005-0000-0000-00008A0B0000}"/>
    <cellStyle name="40% - Accent4 6 4" xfId="678" xr:uid="{00000000-0005-0000-0000-00008B0B0000}"/>
    <cellStyle name="40% - Accent4 6 4 2" xfId="11119" xr:uid="{00000000-0005-0000-0000-00008C0B0000}"/>
    <cellStyle name="40% - Accent4 6 4 2 2" xfId="11120" xr:uid="{00000000-0005-0000-0000-00008D0B0000}"/>
    <cellStyle name="40% - Accent4 6 4 3" xfId="11121" xr:uid="{00000000-0005-0000-0000-00008E0B0000}"/>
    <cellStyle name="40% - Accent4 6 4 3 2" xfId="11122" xr:uid="{00000000-0005-0000-0000-00008F0B0000}"/>
    <cellStyle name="40% - Accent4 6 4 4" xfId="11123" xr:uid="{00000000-0005-0000-0000-0000900B0000}"/>
    <cellStyle name="40% - Accent4 6 5" xfId="11124" xr:uid="{00000000-0005-0000-0000-0000910B0000}"/>
    <cellStyle name="40% - Accent4 6 5 2" xfId="11125" xr:uid="{00000000-0005-0000-0000-0000920B0000}"/>
    <cellStyle name="40% - Accent4 6 6" xfId="11126" xr:uid="{00000000-0005-0000-0000-0000930B0000}"/>
    <cellStyle name="40% - Accent4 6 6 2" xfId="11127" xr:uid="{00000000-0005-0000-0000-0000940B0000}"/>
    <cellStyle name="40% - Accent4 6 7" xfId="11128" xr:uid="{00000000-0005-0000-0000-0000950B0000}"/>
    <cellStyle name="40% - Accent4 7" xfId="679" xr:uid="{00000000-0005-0000-0000-0000960B0000}"/>
    <cellStyle name="40% - Accent4 7 2" xfId="680" xr:uid="{00000000-0005-0000-0000-0000970B0000}"/>
    <cellStyle name="40% - Accent4 7 2 2" xfId="681" xr:uid="{00000000-0005-0000-0000-0000980B0000}"/>
    <cellStyle name="40% - Accent4 7 2 2 2" xfId="11129" xr:uid="{00000000-0005-0000-0000-0000990B0000}"/>
    <cellStyle name="40% - Accent4 7 2 2 2 2" xfId="11130" xr:uid="{00000000-0005-0000-0000-00009A0B0000}"/>
    <cellStyle name="40% - Accent4 7 2 2 3" xfId="11131" xr:uid="{00000000-0005-0000-0000-00009B0B0000}"/>
    <cellStyle name="40% - Accent4 7 2 2 3 2" xfId="11132" xr:uid="{00000000-0005-0000-0000-00009C0B0000}"/>
    <cellStyle name="40% - Accent4 7 2 2 4" xfId="11133" xr:uid="{00000000-0005-0000-0000-00009D0B0000}"/>
    <cellStyle name="40% - Accent4 7 2 3" xfId="11134" xr:uid="{00000000-0005-0000-0000-00009E0B0000}"/>
    <cellStyle name="40% - Accent4 7 2 3 2" xfId="11135" xr:uid="{00000000-0005-0000-0000-00009F0B0000}"/>
    <cellStyle name="40% - Accent4 7 2 4" xfId="11136" xr:uid="{00000000-0005-0000-0000-0000A00B0000}"/>
    <cellStyle name="40% - Accent4 7 2 4 2" xfId="11137" xr:uid="{00000000-0005-0000-0000-0000A10B0000}"/>
    <cellStyle name="40% - Accent4 7 2 5" xfId="11138" xr:uid="{00000000-0005-0000-0000-0000A20B0000}"/>
    <cellStyle name="40% - Accent4 7 3" xfId="682" xr:uid="{00000000-0005-0000-0000-0000A30B0000}"/>
    <cellStyle name="40% - Accent4 7 3 2" xfId="11139" xr:uid="{00000000-0005-0000-0000-0000A40B0000}"/>
    <cellStyle name="40% - Accent4 7 3 2 2" xfId="11140" xr:uid="{00000000-0005-0000-0000-0000A50B0000}"/>
    <cellStyle name="40% - Accent4 7 3 3" xfId="11141" xr:uid="{00000000-0005-0000-0000-0000A60B0000}"/>
    <cellStyle name="40% - Accent4 7 3 3 2" xfId="11142" xr:uid="{00000000-0005-0000-0000-0000A70B0000}"/>
    <cellStyle name="40% - Accent4 7 3 4" xfId="11143" xr:uid="{00000000-0005-0000-0000-0000A80B0000}"/>
    <cellStyle name="40% - Accent4 7 4" xfId="11144" xr:uid="{00000000-0005-0000-0000-0000A90B0000}"/>
    <cellStyle name="40% - Accent4 7 4 2" xfId="11145" xr:uid="{00000000-0005-0000-0000-0000AA0B0000}"/>
    <cellStyle name="40% - Accent4 7 4 2 2" xfId="11146" xr:uid="{00000000-0005-0000-0000-0000AB0B0000}"/>
    <cellStyle name="40% - Accent4 7 4 3" xfId="11147" xr:uid="{00000000-0005-0000-0000-0000AC0B0000}"/>
    <cellStyle name="40% - Accent4 7 4 3 2" xfId="11148" xr:uid="{00000000-0005-0000-0000-0000AD0B0000}"/>
    <cellStyle name="40% - Accent4 7 4 4" xfId="11149" xr:uid="{00000000-0005-0000-0000-0000AE0B0000}"/>
    <cellStyle name="40% - Accent4 7 5" xfId="11150" xr:uid="{00000000-0005-0000-0000-0000AF0B0000}"/>
    <cellStyle name="40% - Accent4 7 5 2" xfId="11151" xr:uid="{00000000-0005-0000-0000-0000B00B0000}"/>
    <cellStyle name="40% - Accent4 7 6" xfId="11152" xr:uid="{00000000-0005-0000-0000-0000B10B0000}"/>
    <cellStyle name="40% - Accent4 7 6 2" xfId="11153" xr:uid="{00000000-0005-0000-0000-0000B20B0000}"/>
    <cellStyle name="40% - Accent4 7 7" xfId="11154" xr:uid="{00000000-0005-0000-0000-0000B30B0000}"/>
    <cellStyle name="40% - Accent4 8" xfId="683" xr:uid="{00000000-0005-0000-0000-0000B40B0000}"/>
    <cellStyle name="40% - Accent4 8 2" xfId="684" xr:uid="{00000000-0005-0000-0000-0000B50B0000}"/>
    <cellStyle name="40% - Accent4 8 2 2" xfId="685" xr:uid="{00000000-0005-0000-0000-0000B60B0000}"/>
    <cellStyle name="40% - Accent4 8 2 2 2" xfId="11155" xr:uid="{00000000-0005-0000-0000-0000B70B0000}"/>
    <cellStyle name="40% - Accent4 8 2 2 2 2" xfId="11156" xr:uid="{00000000-0005-0000-0000-0000B80B0000}"/>
    <cellStyle name="40% - Accent4 8 2 2 3" xfId="11157" xr:uid="{00000000-0005-0000-0000-0000B90B0000}"/>
    <cellStyle name="40% - Accent4 8 2 2 3 2" xfId="11158" xr:uid="{00000000-0005-0000-0000-0000BA0B0000}"/>
    <cellStyle name="40% - Accent4 8 2 2 4" xfId="11159" xr:uid="{00000000-0005-0000-0000-0000BB0B0000}"/>
    <cellStyle name="40% - Accent4 8 2 3" xfId="11160" xr:uid="{00000000-0005-0000-0000-0000BC0B0000}"/>
    <cellStyle name="40% - Accent4 8 2 3 2" xfId="11161" xr:uid="{00000000-0005-0000-0000-0000BD0B0000}"/>
    <cellStyle name="40% - Accent4 8 2 4" xfId="11162" xr:uid="{00000000-0005-0000-0000-0000BE0B0000}"/>
    <cellStyle name="40% - Accent4 8 2 4 2" xfId="11163" xr:uid="{00000000-0005-0000-0000-0000BF0B0000}"/>
    <cellStyle name="40% - Accent4 8 2 5" xfId="11164" xr:uid="{00000000-0005-0000-0000-0000C00B0000}"/>
    <cellStyle name="40% - Accent4 8 3" xfId="686" xr:uid="{00000000-0005-0000-0000-0000C10B0000}"/>
    <cellStyle name="40% - Accent4 8 3 2" xfId="11165" xr:uid="{00000000-0005-0000-0000-0000C20B0000}"/>
    <cellStyle name="40% - Accent4 8 3 2 2" xfId="11166" xr:uid="{00000000-0005-0000-0000-0000C30B0000}"/>
    <cellStyle name="40% - Accent4 8 3 3" xfId="11167" xr:uid="{00000000-0005-0000-0000-0000C40B0000}"/>
    <cellStyle name="40% - Accent4 8 3 3 2" xfId="11168" xr:uid="{00000000-0005-0000-0000-0000C50B0000}"/>
    <cellStyle name="40% - Accent4 8 3 4" xfId="11169" xr:uid="{00000000-0005-0000-0000-0000C60B0000}"/>
    <cellStyle name="40% - Accent4 8 4" xfId="11170" xr:uid="{00000000-0005-0000-0000-0000C70B0000}"/>
    <cellStyle name="40% - Accent4 8 4 2" xfId="11171" xr:uid="{00000000-0005-0000-0000-0000C80B0000}"/>
    <cellStyle name="40% - Accent4 8 4 2 2" xfId="11172" xr:uid="{00000000-0005-0000-0000-0000C90B0000}"/>
    <cellStyle name="40% - Accent4 8 4 3" xfId="11173" xr:uid="{00000000-0005-0000-0000-0000CA0B0000}"/>
    <cellStyle name="40% - Accent4 8 4 3 2" xfId="11174" xr:uid="{00000000-0005-0000-0000-0000CB0B0000}"/>
    <cellStyle name="40% - Accent4 8 4 4" xfId="11175" xr:uid="{00000000-0005-0000-0000-0000CC0B0000}"/>
    <cellStyle name="40% - Accent4 8 5" xfId="11176" xr:uid="{00000000-0005-0000-0000-0000CD0B0000}"/>
    <cellStyle name="40% - Accent4 8 5 2" xfId="11177" xr:uid="{00000000-0005-0000-0000-0000CE0B0000}"/>
    <cellStyle name="40% - Accent4 8 6" xfId="11178" xr:uid="{00000000-0005-0000-0000-0000CF0B0000}"/>
    <cellStyle name="40% - Accent4 8 6 2" xfId="11179" xr:uid="{00000000-0005-0000-0000-0000D00B0000}"/>
    <cellStyle name="40% - Accent4 8 7" xfId="11180" xr:uid="{00000000-0005-0000-0000-0000D10B0000}"/>
    <cellStyle name="40% - Accent4 9" xfId="687" xr:uid="{00000000-0005-0000-0000-0000D20B0000}"/>
    <cellStyle name="40% - Accent4 9 2" xfId="688" xr:uid="{00000000-0005-0000-0000-0000D30B0000}"/>
    <cellStyle name="40% - Accent4 9 2 2" xfId="689" xr:uid="{00000000-0005-0000-0000-0000D40B0000}"/>
    <cellStyle name="40% - Accent4 9 2 2 2" xfId="11181" xr:uid="{00000000-0005-0000-0000-0000D50B0000}"/>
    <cellStyle name="40% - Accent4 9 2 3" xfId="11182" xr:uid="{00000000-0005-0000-0000-0000D60B0000}"/>
    <cellStyle name="40% - Accent4 9 2 3 2" xfId="11183" xr:uid="{00000000-0005-0000-0000-0000D70B0000}"/>
    <cellStyle name="40% - Accent4 9 2 4" xfId="11184" xr:uid="{00000000-0005-0000-0000-0000D80B0000}"/>
    <cellStyle name="40% - Accent4 9 3" xfId="690" xr:uid="{00000000-0005-0000-0000-0000D90B0000}"/>
    <cellStyle name="40% - Accent4 9 3 2" xfId="11185" xr:uid="{00000000-0005-0000-0000-0000DA0B0000}"/>
    <cellStyle name="40% - Accent4 9 3 2 2" xfId="11186" xr:uid="{00000000-0005-0000-0000-0000DB0B0000}"/>
    <cellStyle name="40% - Accent4 9 3 3" xfId="11187" xr:uid="{00000000-0005-0000-0000-0000DC0B0000}"/>
    <cellStyle name="40% - Accent4 9 3 3 2" xfId="11188" xr:uid="{00000000-0005-0000-0000-0000DD0B0000}"/>
    <cellStyle name="40% - Accent4 9 3 4" xfId="11189" xr:uid="{00000000-0005-0000-0000-0000DE0B0000}"/>
    <cellStyle name="40% - Accent4 9 4" xfId="11190" xr:uid="{00000000-0005-0000-0000-0000DF0B0000}"/>
    <cellStyle name="40% - Accent4 9 4 2" xfId="11191" xr:uid="{00000000-0005-0000-0000-0000E00B0000}"/>
    <cellStyle name="40% - Accent4 9 5" xfId="11192" xr:uid="{00000000-0005-0000-0000-0000E10B0000}"/>
    <cellStyle name="40% - Accent4 9 5 2" xfId="11193" xr:uid="{00000000-0005-0000-0000-0000E20B0000}"/>
    <cellStyle name="40% - Accent4 9 6" xfId="11194" xr:uid="{00000000-0005-0000-0000-0000E30B0000}"/>
    <cellStyle name="40% - Accent5" xfId="8639" builtinId="47" customBuiltin="1"/>
    <cellStyle name="40% - Accent5 10" xfId="691" xr:uid="{00000000-0005-0000-0000-0000E50B0000}"/>
    <cellStyle name="40% - Accent5 10 2" xfId="692" xr:uid="{00000000-0005-0000-0000-0000E60B0000}"/>
    <cellStyle name="40% - Accent5 10 2 2" xfId="693" xr:uid="{00000000-0005-0000-0000-0000E70B0000}"/>
    <cellStyle name="40% - Accent5 10 2 2 2" xfId="11195" xr:uid="{00000000-0005-0000-0000-0000E80B0000}"/>
    <cellStyle name="40% - Accent5 10 2 3" xfId="11196" xr:uid="{00000000-0005-0000-0000-0000E90B0000}"/>
    <cellStyle name="40% - Accent5 10 2 3 2" xfId="11197" xr:uid="{00000000-0005-0000-0000-0000EA0B0000}"/>
    <cellStyle name="40% - Accent5 10 2 4" xfId="11198" xr:uid="{00000000-0005-0000-0000-0000EB0B0000}"/>
    <cellStyle name="40% - Accent5 10 3" xfId="694" xr:uid="{00000000-0005-0000-0000-0000EC0B0000}"/>
    <cellStyle name="40% - Accent5 10 3 2" xfId="11199" xr:uid="{00000000-0005-0000-0000-0000ED0B0000}"/>
    <cellStyle name="40% - Accent5 10 3 2 2" xfId="11200" xr:uid="{00000000-0005-0000-0000-0000EE0B0000}"/>
    <cellStyle name="40% - Accent5 10 3 3" xfId="11201" xr:uid="{00000000-0005-0000-0000-0000EF0B0000}"/>
    <cellStyle name="40% - Accent5 10 3 3 2" xfId="11202" xr:uid="{00000000-0005-0000-0000-0000F00B0000}"/>
    <cellStyle name="40% - Accent5 10 3 4" xfId="11203" xr:uid="{00000000-0005-0000-0000-0000F10B0000}"/>
    <cellStyle name="40% - Accent5 10 4" xfId="11204" xr:uid="{00000000-0005-0000-0000-0000F20B0000}"/>
    <cellStyle name="40% - Accent5 10 4 2" xfId="11205" xr:uid="{00000000-0005-0000-0000-0000F30B0000}"/>
    <cellStyle name="40% - Accent5 10 5" xfId="11206" xr:uid="{00000000-0005-0000-0000-0000F40B0000}"/>
    <cellStyle name="40% - Accent5 10 5 2" xfId="11207" xr:uid="{00000000-0005-0000-0000-0000F50B0000}"/>
    <cellStyle name="40% - Accent5 10 6" xfId="11208" xr:uid="{00000000-0005-0000-0000-0000F60B0000}"/>
    <cellStyle name="40% - Accent5 11" xfId="695" xr:uid="{00000000-0005-0000-0000-0000F70B0000}"/>
    <cellStyle name="40% - Accent5 11 2" xfId="11209" xr:uid="{00000000-0005-0000-0000-0000F80B0000}"/>
    <cellStyle name="40% - Accent5 12" xfId="696" xr:uid="{00000000-0005-0000-0000-0000F90B0000}"/>
    <cellStyle name="40% - Accent5 12 2" xfId="11211" xr:uid="{00000000-0005-0000-0000-0000FA0B0000}"/>
    <cellStyle name="40% - Accent5 12 2 2" xfId="11212" xr:uid="{00000000-0005-0000-0000-0000FB0B0000}"/>
    <cellStyle name="40% - Accent5 12 3" xfId="11213" xr:uid="{00000000-0005-0000-0000-0000FC0B0000}"/>
    <cellStyle name="40% - Accent5 12 3 2" xfId="11214" xr:uid="{00000000-0005-0000-0000-0000FD0B0000}"/>
    <cellStyle name="40% - Accent5 12 4" xfId="11215" xr:uid="{00000000-0005-0000-0000-0000FE0B0000}"/>
    <cellStyle name="40% - Accent5 12 5" xfId="11210" xr:uid="{00000000-0005-0000-0000-0000FF0B0000}"/>
    <cellStyle name="40% - Accent5 13" xfId="697" xr:uid="{00000000-0005-0000-0000-0000000C0000}"/>
    <cellStyle name="40% - Accent5 13 2" xfId="11217" xr:uid="{00000000-0005-0000-0000-0000010C0000}"/>
    <cellStyle name="40% - Accent5 13 3" xfId="11216" xr:uid="{00000000-0005-0000-0000-0000020C0000}"/>
    <cellStyle name="40% - Accent5 14" xfId="698" xr:uid="{00000000-0005-0000-0000-0000030C0000}"/>
    <cellStyle name="40% - Accent5 14 2" xfId="11218" xr:uid="{00000000-0005-0000-0000-0000040C0000}"/>
    <cellStyle name="40% - Accent5 15" xfId="11219" xr:uid="{00000000-0005-0000-0000-0000050C0000}"/>
    <cellStyle name="40% - Accent5 2" xfId="699" xr:uid="{00000000-0005-0000-0000-0000060C0000}"/>
    <cellStyle name="40% - Accent5 2 2" xfId="700" xr:uid="{00000000-0005-0000-0000-0000070C0000}"/>
    <cellStyle name="40% - Accent5 2 2 2" xfId="701" xr:uid="{00000000-0005-0000-0000-0000080C0000}"/>
    <cellStyle name="40% - Accent5 2 2 2 2" xfId="702" xr:uid="{00000000-0005-0000-0000-0000090C0000}"/>
    <cellStyle name="40% - Accent5 2 2 3" xfId="703" xr:uid="{00000000-0005-0000-0000-00000A0C0000}"/>
    <cellStyle name="40% - Accent5 2 2 4" xfId="11220" xr:uid="{00000000-0005-0000-0000-00000B0C0000}"/>
    <cellStyle name="40% - Accent5 2 3" xfId="704" xr:uid="{00000000-0005-0000-0000-00000C0C0000}"/>
    <cellStyle name="40% - Accent5 2 3 2" xfId="705" xr:uid="{00000000-0005-0000-0000-00000D0C0000}"/>
    <cellStyle name="40% - Accent5 2 3 2 2" xfId="706" xr:uid="{00000000-0005-0000-0000-00000E0C0000}"/>
    <cellStyle name="40% - Accent5 2 3 2 2 2" xfId="11221" xr:uid="{00000000-0005-0000-0000-00000F0C0000}"/>
    <cellStyle name="40% - Accent5 2 3 2 3" xfId="11222" xr:uid="{00000000-0005-0000-0000-0000100C0000}"/>
    <cellStyle name="40% - Accent5 2 3 2 3 2" xfId="11223" xr:uid="{00000000-0005-0000-0000-0000110C0000}"/>
    <cellStyle name="40% - Accent5 2 3 2 4" xfId="11224" xr:uid="{00000000-0005-0000-0000-0000120C0000}"/>
    <cellStyle name="40% - Accent5 2 3 3" xfId="707" xr:uid="{00000000-0005-0000-0000-0000130C0000}"/>
    <cellStyle name="40% - Accent5 2 3 3 2" xfId="11225" xr:uid="{00000000-0005-0000-0000-0000140C0000}"/>
    <cellStyle name="40% - Accent5 2 3 4" xfId="11226" xr:uid="{00000000-0005-0000-0000-0000150C0000}"/>
    <cellStyle name="40% - Accent5 2 3 4 2" xfId="11227" xr:uid="{00000000-0005-0000-0000-0000160C0000}"/>
    <cellStyle name="40% - Accent5 2 3 5" xfId="11228" xr:uid="{00000000-0005-0000-0000-0000170C0000}"/>
    <cellStyle name="40% - Accent5 2 4" xfId="708" xr:uid="{00000000-0005-0000-0000-0000180C0000}"/>
    <cellStyle name="40% - Accent5 2 4 2" xfId="709" xr:uid="{00000000-0005-0000-0000-0000190C0000}"/>
    <cellStyle name="40% - Accent5 2 4 2 2" xfId="710" xr:uid="{00000000-0005-0000-0000-00001A0C0000}"/>
    <cellStyle name="40% - Accent5 2 4 3" xfId="711" xr:uid="{00000000-0005-0000-0000-00001B0C0000}"/>
    <cellStyle name="40% - Accent5 2 4 3 2" xfId="11229" xr:uid="{00000000-0005-0000-0000-00001C0C0000}"/>
    <cellStyle name="40% - Accent5 2 4 4" xfId="11230" xr:uid="{00000000-0005-0000-0000-00001D0C0000}"/>
    <cellStyle name="40% - Accent5 2 5" xfId="712" xr:uid="{00000000-0005-0000-0000-00001E0C0000}"/>
    <cellStyle name="40% - Accent5 2 5 2" xfId="713" xr:uid="{00000000-0005-0000-0000-00001F0C0000}"/>
    <cellStyle name="40% - Accent5 2 5 2 2" xfId="11231" xr:uid="{00000000-0005-0000-0000-0000200C0000}"/>
    <cellStyle name="40% - Accent5 2 5 3" xfId="11232" xr:uid="{00000000-0005-0000-0000-0000210C0000}"/>
    <cellStyle name="40% - Accent5 2 5 3 2" xfId="11233" xr:uid="{00000000-0005-0000-0000-0000220C0000}"/>
    <cellStyle name="40% - Accent5 2 5 4" xfId="11234" xr:uid="{00000000-0005-0000-0000-0000230C0000}"/>
    <cellStyle name="40% - Accent5 2 6" xfId="714" xr:uid="{00000000-0005-0000-0000-0000240C0000}"/>
    <cellStyle name="40% - Accent5 2 6 2" xfId="11235" xr:uid="{00000000-0005-0000-0000-0000250C0000}"/>
    <cellStyle name="40% - Accent5 2 6 2 2" xfId="11236" xr:uid="{00000000-0005-0000-0000-0000260C0000}"/>
    <cellStyle name="40% - Accent5 2 6 3" xfId="11237" xr:uid="{00000000-0005-0000-0000-0000270C0000}"/>
    <cellStyle name="40% - Accent5 2 7" xfId="8656" xr:uid="{00000000-0005-0000-0000-0000280C0000}"/>
    <cellStyle name="40% - Accent5 2 8" xfId="11238" xr:uid="{00000000-0005-0000-0000-0000290C0000}"/>
    <cellStyle name="40% - Accent5 3" xfId="715" xr:uid="{00000000-0005-0000-0000-00002A0C0000}"/>
    <cellStyle name="40% - Accent5 3 2" xfId="716" xr:uid="{00000000-0005-0000-0000-00002B0C0000}"/>
    <cellStyle name="40% - Accent5 3 2 2" xfId="717" xr:uid="{00000000-0005-0000-0000-00002C0C0000}"/>
    <cellStyle name="40% - Accent5 3 2 2 2" xfId="718" xr:uid="{00000000-0005-0000-0000-00002D0C0000}"/>
    <cellStyle name="40% - Accent5 3 2 2 2 2" xfId="11239" xr:uid="{00000000-0005-0000-0000-00002E0C0000}"/>
    <cellStyle name="40% - Accent5 3 2 2 3" xfId="11240" xr:uid="{00000000-0005-0000-0000-00002F0C0000}"/>
    <cellStyle name="40% - Accent5 3 2 2 3 2" xfId="11241" xr:uid="{00000000-0005-0000-0000-0000300C0000}"/>
    <cellStyle name="40% - Accent5 3 2 2 4" xfId="11242" xr:uid="{00000000-0005-0000-0000-0000310C0000}"/>
    <cellStyle name="40% - Accent5 3 2 3" xfId="719" xr:uid="{00000000-0005-0000-0000-0000320C0000}"/>
    <cellStyle name="40% - Accent5 3 2 3 2" xfId="11243" xr:uid="{00000000-0005-0000-0000-0000330C0000}"/>
    <cellStyle name="40% - Accent5 3 2 4" xfId="11244" xr:uid="{00000000-0005-0000-0000-0000340C0000}"/>
    <cellStyle name="40% - Accent5 3 2 4 2" xfId="11245" xr:uid="{00000000-0005-0000-0000-0000350C0000}"/>
    <cellStyle name="40% - Accent5 3 2 5" xfId="11246" xr:uid="{00000000-0005-0000-0000-0000360C0000}"/>
    <cellStyle name="40% - Accent5 3 3" xfId="720" xr:uid="{00000000-0005-0000-0000-0000370C0000}"/>
    <cellStyle name="40% - Accent5 3 3 2" xfId="721" xr:uid="{00000000-0005-0000-0000-0000380C0000}"/>
    <cellStyle name="40% - Accent5 3 3 2 2" xfId="11247" xr:uid="{00000000-0005-0000-0000-0000390C0000}"/>
    <cellStyle name="40% - Accent5 3 3 3" xfId="11248" xr:uid="{00000000-0005-0000-0000-00003A0C0000}"/>
    <cellStyle name="40% - Accent5 3 3 3 2" xfId="11249" xr:uid="{00000000-0005-0000-0000-00003B0C0000}"/>
    <cellStyle name="40% - Accent5 3 3 4" xfId="11250" xr:uid="{00000000-0005-0000-0000-00003C0C0000}"/>
    <cellStyle name="40% - Accent5 3 4" xfId="722" xr:uid="{00000000-0005-0000-0000-00003D0C0000}"/>
    <cellStyle name="40% - Accent5 3 4 2" xfId="11251" xr:uid="{00000000-0005-0000-0000-00003E0C0000}"/>
    <cellStyle name="40% - Accent5 3 4 2 2" xfId="11252" xr:uid="{00000000-0005-0000-0000-00003F0C0000}"/>
    <cellStyle name="40% - Accent5 3 4 3" xfId="11253" xr:uid="{00000000-0005-0000-0000-0000400C0000}"/>
    <cellStyle name="40% - Accent5 3 4 3 2" xfId="11254" xr:uid="{00000000-0005-0000-0000-0000410C0000}"/>
    <cellStyle name="40% - Accent5 3 4 4" xfId="11255" xr:uid="{00000000-0005-0000-0000-0000420C0000}"/>
    <cellStyle name="40% - Accent5 3 5" xfId="11256" xr:uid="{00000000-0005-0000-0000-0000430C0000}"/>
    <cellStyle name="40% - Accent5 3 5 2" xfId="11257" xr:uid="{00000000-0005-0000-0000-0000440C0000}"/>
    <cellStyle name="40% - Accent5 3 5 2 2" xfId="11258" xr:uid="{00000000-0005-0000-0000-0000450C0000}"/>
    <cellStyle name="40% - Accent5 3 5 3" xfId="11259" xr:uid="{00000000-0005-0000-0000-0000460C0000}"/>
    <cellStyle name="40% - Accent5 3 6" xfId="11260" xr:uid="{00000000-0005-0000-0000-0000470C0000}"/>
    <cellStyle name="40% - Accent5 3 7" xfId="11261" xr:uid="{00000000-0005-0000-0000-0000480C0000}"/>
    <cellStyle name="40% - Accent5 4" xfId="723" xr:uid="{00000000-0005-0000-0000-0000490C0000}"/>
    <cellStyle name="40% - Accent5 4 2" xfId="724" xr:uid="{00000000-0005-0000-0000-00004A0C0000}"/>
    <cellStyle name="40% - Accent5 4 2 2" xfId="725" xr:uid="{00000000-0005-0000-0000-00004B0C0000}"/>
    <cellStyle name="40% - Accent5 4 2 2 2" xfId="726" xr:uid="{00000000-0005-0000-0000-00004C0C0000}"/>
    <cellStyle name="40% - Accent5 4 2 2 2 2" xfId="11262" xr:uid="{00000000-0005-0000-0000-00004D0C0000}"/>
    <cellStyle name="40% - Accent5 4 2 2 3" xfId="11263" xr:uid="{00000000-0005-0000-0000-00004E0C0000}"/>
    <cellStyle name="40% - Accent5 4 2 2 3 2" xfId="11264" xr:uid="{00000000-0005-0000-0000-00004F0C0000}"/>
    <cellStyle name="40% - Accent5 4 2 2 4" xfId="11265" xr:uid="{00000000-0005-0000-0000-0000500C0000}"/>
    <cellStyle name="40% - Accent5 4 2 3" xfId="727" xr:uid="{00000000-0005-0000-0000-0000510C0000}"/>
    <cellStyle name="40% - Accent5 4 2 3 2" xfId="11266" xr:uid="{00000000-0005-0000-0000-0000520C0000}"/>
    <cellStyle name="40% - Accent5 4 2 4" xfId="11267" xr:uid="{00000000-0005-0000-0000-0000530C0000}"/>
    <cellStyle name="40% - Accent5 4 2 4 2" xfId="11268" xr:uid="{00000000-0005-0000-0000-0000540C0000}"/>
    <cellStyle name="40% - Accent5 4 2 5" xfId="11269" xr:uid="{00000000-0005-0000-0000-0000550C0000}"/>
    <cellStyle name="40% - Accent5 4 3" xfId="11270" xr:uid="{00000000-0005-0000-0000-0000560C0000}"/>
    <cellStyle name="40% - Accent5 4 3 2" xfId="11271" xr:uid="{00000000-0005-0000-0000-0000570C0000}"/>
    <cellStyle name="40% - Accent5 4 3 2 2" xfId="11272" xr:uid="{00000000-0005-0000-0000-0000580C0000}"/>
    <cellStyle name="40% - Accent5 4 3 3" xfId="11273" xr:uid="{00000000-0005-0000-0000-0000590C0000}"/>
    <cellStyle name="40% - Accent5 4 3 3 2" xfId="11274" xr:uid="{00000000-0005-0000-0000-00005A0C0000}"/>
    <cellStyle name="40% - Accent5 4 3 4" xfId="11275" xr:uid="{00000000-0005-0000-0000-00005B0C0000}"/>
    <cellStyle name="40% - Accent5 4 4" xfId="11276" xr:uid="{00000000-0005-0000-0000-00005C0C0000}"/>
    <cellStyle name="40% - Accent5 4 4 2" xfId="11277" xr:uid="{00000000-0005-0000-0000-00005D0C0000}"/>
    <cellStyle name="40% - Accent5 4 4 2 2" xfId="11278" xr:uid="{00000000-0005-0000-0000-00005E0C0000}"/>
    <cellStyle name="40% - Accent5 4 4 3" xfId="11279" xr:uid="{00000000-0005-0000-0000-00005F0C0000}"/>
    <cellStyle name="40% - Accent5 4 4 3 2" xfId="11280" xr:uid="{00000000-0005-0000-0000-0000600C0000}"/>
    <cellStyle name="40% - Accent5 4 4 4" xfId="11281" xr:uid="{00000000-0005-0000-0000-0000610C0000}"/>
    <cellStyle name="40% - Accent5 4 5" xfId="11282" xr:uid="{00000000-0005-0000-0000-0000620C0000}"/>
    <cellStyle name="40% - Accent5 4 5 2" xfId="11283" xr:uid="{00000000-0005-0000-0000-0000630C0000}"/>
    <cellStyle name="40% - Accent5 4 6" xfId="11284" xr:uid="{00000000-0005-0000-0000-0000640C0000}"/>
    <cellStyle name="40% - Accent5 4 6 2" xfId="11285" xr:uid="{00000000-0005-0000-0000-0000650C0000}"/>
    <cellStyle name="40% - Accent5 4 7" xfId="11286" xr:uid="{00000000-0005-0000-0000-0000660C0000}"/>
    <cellStyle name="40% - Accent5 5" xfId="728" xr:uid="{00000000-0005-0000-0000-0000670C0000}"/>
    <cellStyle name="40% - Accent5 5 2" xfId="729" xr:uid="{00000000-0005-0000-0000-0000680C0000}"/>
    <cellStyle name="40% - Accent5 5 2 2" xfId="730" xr:uid="{00000000-0005-0000-0000-0000690C0000}"/>
    <cellStyle name="40% - Accent5 5 2 2 2" xfId="731" xr:uid="{00000000-0005-0000-0000-00006A0C0000}"/>
    <cellStyle name="40% - Accent5 5 2 2 2 2" xfId="11287" xr:uid="{00000000-0005-0000-0000-00006B0C0000}"/>
    <cellStyle name="40% - Accent5 5 2 2 3" xfId="11288" xr:uid="{00000000-0005-0000-0000-00006C0C0000}"/>
    <cellStyle name="40% - Accent5 5 2 2 3 2" xfId="11289" xr:uid="{00000000-0005-0000-0000-00006D0C0000}"/>
    <cellStyle name="40% - Accent5 5 2 2 4" xfId="11290" xr:uid="{00000000-0005-0000-0000-00006E0C0000}"/>
    <cellStyle name="40% - Accent5 5 2 3" xfId="732" xr:uid="{00000000-0005-0000-0000-00006F0C0000}"/>
    <cellStyle name="40% - Accent5 5 2 3 2" xfId="11291" xr:uid="{00000000-0005-0000-0000-0000700C0000}"/>
    <cellStyle name="40% - Accent5 5 2 4" xfId="11292" xr:uid="{00000000-0005-0000-0000-0000710C0000}"/>
    <cellStyle name="40% - Accent5 5 2 4 2" xfId="11293" xr:uid="{00000000-0005-0000-0000-0000720C0000}"/>
    <cellStyle name="40% - Accent5 5 2 5" xfId="11294" xr:uid="{00000000-0005-0000-0000-0000730C0000}"/>
    <cellStyle name="40% - Accent5 5 3" xfId="733" xr:uid="{00000000-0005-0000-0000-0000740C0000}"/>
    <cellStyle name="40% - Accent5 5 3 2" xfId="734" xr:uid="{00000000-0005-0000-0000-0000750C0000}"/>
    <cellStyle name="40% - Accent5 5 3 2 2" xfId="11295" xr:uid="{00000000-0005-0000-0000-0000760C0000}"/>
    <cellStyle name="40% - Accent5 5 3 3" xfId="11296" xr:uid="{00000000-0005-0000-0000-0000770C0000}"/>
    <cellStyle name="40% - Accent5 5 3 3 2" xfId="11297" xr:uid="{00000000-0005-0000-0000-0000780C0000}"/>
    <cellStyle name="40% - Accent5 5 3 4" xfId="11298" xr:uid="{00000000-0005-0000-0000-0000790C0000}"/>
    <cellStyle name="40% - Accent5 5 4" xfId="735" xr:uid="{00000000-0005-0000-0000-00007A0C0000}"/>
    <cellStyle name="40% - Accent5 5 4 2" xfId="11299" xr:uid="{00000000-0005-0000-0000-00007B0C0000}"/>
    <cellStyle name="40% - Accent5 5 4 2 2" xfId="11300" xr:uid="{00000000-0005-0000-0000-00007C0C0000}"/>
    <cellStyle name="40% - Accent5 5 4 3" xfId="11301" xr:uid="{00000000-0005-0000-0000-00007D0C0000}"/>
    <cellStyle name="40% - Accent5 5 4 3 2" xfId="11302" xr:uid="{00000000-0005-0000-0000-00007E0C0000}"/>
    <cellStyle name="40% - Accent5 5 4 4" xfId="11303" xr:uid="{00000000-0005-0000-0000-00007F0C0000}"/>
    <cellStyle name="40% - Accent5 5 5" xfId="11304" xr:uid="{00000000-0005-0000-0000-0000800C0000}"/>
    <cellStyle name="40% - Accent5 5 5 2" xfId="11305" xr:uid="{00000000-0005-0000-0000-0000810C0000}"/>
    <cellStyle name="40% - Accent5 5 6" xfId="11306" xr:uid="{00000000-0005-0000-0000-0000820C0000}"/>
    <cellStyle name="40% - Accent5 5 6 2" xfId="11307" xr:uid="{00000000-0005-0000-0000-0000830C0000}"/>
    <cellStyle name="40% - Accent5 5 7" xfId="11308" xr:uid="{00000000-0005-0000-0000-0000840C0000}"/>
    <cellStyle name="40% - Accent5 6" xfId="736" xr:uid="{00000000-0005-0000-0000-0000850C0000}"/>
    <cellStyle name="40% - Accent5 6 2" xfId="737" xr:uid="{00000000-0005-0000-0000-0000860C0000}"/>
    <cellStyle name="40% - Accent5 6 2 2" xfId="738" xr:uid="{00000000-0005-0000-0000-0000870C0000}"/>
    <cellStyle name="40% - Accent5 6 2 2 2" xfId="739" xr:uid="{00000000-0005-0000-0000-0000880C0000}"/>
    <cellStyle name="40% - Accent5 6 2 2 2 2" xfId="11309" xr:uid="{00000000-0005-0000-0000-0000890C0000}"/>
    <cellStyle name="40% - Accent5 6 2 2 3" xfId="11310" xr:uid="{00000000-0005-0000-0000-00008A0C0000}"/>
    <cellStyle name="40% - Accent5 6 2 2 3 2" xfId="11311" xr:uid="{00000000-0005-0000-0000-00008B0C0000}"/>
    <cellStyle name="40% - Accent5 6 2 2 4" xfId="11312" xr:uid="{00000000-0005-0000-0000-00008C0C0000}"/>
    <cellStyle name="40% - Accent5 6 2 3" xfId="740" xr:uid="{00000000-0005-0000-0000-00008D0C0000}"/>
    <cellStyle name="40% - Accent5 6 2 3 2" xfId="11313" xr:uid="{00000000-0005-0000-0000-00008E0C0000}"/>
    <cellStyle name="40% - Accent5 6 2 4" xfId="11314" xr:uid="{00000000-0005-0000-0000-00008F0C0000}"/>
    <cellStyle name="40% - Accent5 6 2 4 2" xfId="11315" xr:uid="{00000000-0005-0000-0000-0000900C0000}"/>
    <cellStyle name="40% - Accent5 6 2 5" xfId="11316" xr:uid="{00000000-0005-0000-0000-0000910C0000}"/>
    <cellStyle name="40% - Accent5 6 3" xfId="741" xr:uid="{00000000-0005-0000-0000-0000920C0000}"/>
    <cellStyle name="40% - Accent5 6 3 2" xfId="742" xr:uid="{00000000-0005-0000-0000-0000930C0000}"/>
    <cellStyle name="40% - Accent5 6 3 2 2" xfId="11317" xr:uid="{00000000-0005-0000-0000-0000940C0000}"/>
    <cellStyle name="40% - Accent5 6 3 3" xfId="11318" xr:uid="{00000000-0005-0000-0000-0000950C0000}"/>
    <cellStyle name="40% - Accent5 6 3 3 2" xfId="11319" xr:uid="{00000000-0005-0000-0000-0000960C0000}"/>
    <cellStyle name="40% - Accent5 6 3 4" xfId="11320" xr:uid="{00000000-0005-0000-0000-0000970C0000}"/>
    <cellStyle name="40% - Accent5 6 4" xfId="743" xr:uid="{00000000-0005-0000-0000-0000980C0000}"/>
    <cellStyle name="40% - Accent5 6 4 2" xfId="11321" xr:uid="{00000000-0005-0000-0000-0000990C0000}"/>
    <cellStyle name="40% - Accent5 6 4 2 2" xfId="11322" xr:uid="{00000000-0005-0000-0000-00009A0C0000}"/>
    <cellStyle name="40% - Accent5 6 4 3" xfId="11323" xr:uid="{00000000-0005-0000-0000-00009B0C0000}"/>
    <cellStyle name="40% - Accent5 6 4 3 2" xfId="11324" xr:uid="{00000000-0005-0000-0000-00009C0C0000}"/>
    <cellStyle name="40% - Accent5 6 4 4" xfId="11325" xr:uid="{00000000-0005-0000-0000-00009D0C0000}"/>
    <cellStyle name="40% - Accent5 6 5" xfId="11326" xr:uid="{00000000-0005-0000-0000-00009E0C0000}"/>
    <cellStyle name="40% - Accent5 6 5 2" xfId="11327" xr:uid="{00000000-0005-0000-0000-00009F0C0000}"/>
    <cellStyle name="40% - Accent5 6 6" xfId="11328" xr:uid="{00000000-0005-0000-0000-0000A00C0000}"/>
    <cellStyle name="40% - Accent5 6 6 2" xfId="11329" xr:uid="{00000000-0005-0000-0000-0000A10C0000}"/>
    <cellStyle name="40% - Accent5 6 7" xfId="11330" xr:uid="{00000000-0005-0000-0000-0000A20C0000}"/>
    <cellStyle name="40% - Accent5 7" xfId="744" xr:uid="{00000000-0005-0000-0000-0000A30C0000}"/>
    <cellStyle name="40% - Accent5 7 2" xfId="745" xr:uid="{00000000-0005-0000-0000-0000A40C0000}"/>
    <cellStyle name="40% - Accent5 7 2 2" xfId="746" xr:uid="{00000000-0005-0000-0000-0000A50C0000}"/>
    <cellStyle name="40% - Accent5 7 2 2 2" xfId="11331" xr:uid="{00000000-0005-0000-0000-0000A60C0000}"/>
    <cellStyle name="40% - Accent5 7 2 2 2 2" xfId="11332" xr:uid="{00000000-0005-0000-0000-0000A70C0000}"/>
    <cellStyle name="40% - Accent5 7 2 2 3" xfId="11333" xr:uid="{00000000-0005-0000-0000-0000A80C0000}"/>
    <cellStyle name="40% - Accent5 7 2 2 3 2" xfId="11334" xr:uid="{00000000-0005-0000-0000-0000A90C0000}"/>
    <cellStyle name="40% - Accent5 7 2 2 4" xfId="11335" xr:uid="{00000000-0005-0000-0000-0000AA0C0000}"/>
    <cellStyle name="40% - Accent5 7 2 3" xfId="11336" xr:uid="{00000000-0005-0000-0000-0000AB0C0000}"/>
    <cellStyle name="40% - Accent5 7 2 3 2" xfId="11337" xr:uid="{00000000-0005-0000-0000-0000AC0C0000}"/>
    <cellStyle name="40% - Accent5 7 2 4" xfId="11338" xr:uid="{00000000-0005-0000-0000-0000AD0C0000}"/>
    <cellStyle name="40% - Accent5 7 2 4 2" xfId="11339" xr:uid="{00000000-0005-0000-0000-0000AE0C0000}"/>
    <cellStyle name="40% - Accent5 7 2 5" xfId="11340" xr:uid="{00000000-0005-0000-0000-0000AF0C0000}"/>
    <cellStyle name="40% - Accent5 7 3" xfId="747" xr:uid="{00000000-0005-0000-0000-0000B00C0000}"/>
    <cellStyle name="40% - Accent5 7 3 2" xfId="11341" xr:uid="{00000000-0005-0000-0000-0000B10C0000}"/>
    <cellStyle name="40% - Accent5 7 3 2 2" xfId="11342" xr:uid="{00000000-0005-0000-0000-0000B20C0000}"/>
    <cellStyle name="40% - Accent5 7 3 3" xfId="11343" xr:uid="{00000000-0005-0000-0000-0000B30C0000}"/>
    <cellStyle name="40% - Accent5 7 3 3 2" xfId="11344" xr:uid="{00000000-0005-0000-0000-0000B40C0000}"/>
    <cellStyle name="40% - Accent5 7 3 4" xfId="11345" xr:uid="{00000000-0005-0000-0000-0000B50C0000}"/>
    <cellStyle name="40% - Accent5 7 4" xfId="11346" xr:uid="{00000000-0005-0000-0000-0000B60C0000}"/>
    <cellStyle name="40% - Accent5 7 4 2" xfId="11347" xr:uid="{00000000-0005-0000-0000-0000B70C0000}"/>
    <cellStyle name="40% - Accent5 7 4 2 2" xfId="11348" xr:uid="{00000000-0005-0000-0000-0000B80C0000}"/>
    <cellStyle name="40% - Accent5 7 4 3" xfId="11349" xr:uid="{00000000-0005-0000-0000-0000B90C0000}"/>
    <cellStyle name="40% - Accent5 7 4 3 2" xfId="11350" xr:uid="{00000000-0005-0000-0000-0000BA0C0000}"/>
    <cellStyle name="40% - Accent5 7 4 4" xfId="11351" xr:uid="{00000000-0005-0000-0000-0000BB0C0000}"/>
    <cellStyle name="40% - Accent5 7 5" xfId="11352" xr:uid="{00000000-0005-0000-0000-0000BC0C0000}"/>
    <cellStyle name="40% - Accent5 7 5 2" xfId="11353" xr:uid="{00000000-0005-0000-0000-0000BD0C0000}"/>
    <cellStyle name="40% - Accent5 7 6" xfId="11354" xr:uid="{00000000-0005-0000-0000-0000BE0C0000}"/>
    <cellStyle name="40% - Accent5 7 6 2" xfId="11355" xr:uid="{00000000-0005-0000-0000-0000BF0C0000}"/>
    <cellStyle name="40% - Accent5 7 7" xfId="11356" xr:uid="{00000000-0005-0000-0000-0000C00C0000}"/>
    <cellStyle name="40% - Accent5 8" xfId="748" xr:uid="{00000000-0005-0000-0000-0000C10C0000}"/>
    <cellStyle name="40% - Accent5 8 2" xfId="749" xr:uid="{00000000-0005-0000-0000-0000C20C0000}"/>
    <cellStyle name="40% - Accent5 8 2 2" xfId="750" xr:uid="{00000000-0005-0000-0000-0000C30C0000}"/>
    <cellStyle name="40% - Accent5 8 2 2 2" xfId="11357" xr:uid="{00000000-0005-0000-0000-0000C40C0000}"/>
    <cellStyle name="40% - Accent5 8 2 2 2 2" xfId="11358" xr:uid="{00000000-0005-0000-0000-0000C50C0000}"/>
    <cellStyle name="40% - Accent5 8 2 2 3" xfId="11359" xr:uid="{00000000-0005-0000-0000-0000C60C0000}"/>
    <cellStyle name="40% - Accent5 8 2 2 3 2" xfId="11360" xr:uid="{00000000-0005-0000-0000-0000C70C0000}"/>
    <cellStyle name="40% - Accent5 8 2 2 4" xfId="11361" xr:uid="{00000000-0005-0000-0000-0000C80C0000}"/>
    <cellStyle name="40% - Accent5 8 2 3" xfId="11362" xr:uid="{00000000-0005-0000-0000-0000C90C0000}"/>
    <cellStyle name="40% - Accent5 8 2 3 2" xfId="11363" xr:uid="{00000000-0005-0000-0000-0000CA0C0000}"/>
    <cellStyle name="40% - Accent5 8 2 4" xfId="11364" xr:uid="{00000000-0005-0000-0000-0000CB0C0000}"/>
    <cellStyle name="40% - Accent5 8 2 4 2" xfId="11365" xr:uid="{00000000-0005-0000-0000-0000CC0C0000}"/>
    <cellStyle name="40% - Accent5 8 2 5" xfId="11366" xr:uid="{00000000-0005-0000-0000-0000CD0C0000}"/>
    <cellStyle name="40% - Accent5 8 3" xfId="751" xr:uid="{00000000-0005-0000-0000-0000CE0C0000}"/>
    <cellStyle name="40% - Accent5 8 3 2" xfId="11367" xr:uid="{00000000-0005-0000-0000-0000CF0C0000}"/>
    <cellStyle name="40% - Accent5 8 3 2 2" xfId="11368" xr:uid="{00000000-0005-0000-0000-0000D00C0000}"/>
    <cellStyle name="40% - Accent5 8 3 3" xfId="11369" xr:uid="{00000000-0005-0000-0000-0000D10C0000}"/>
    <cellStyle name="40% - Accent5 8 3 3 2" xfId="11370" xr:uid="{00000000-0005-0000-0000-0000D20C0000}"/>
    <cellStyle name="40% - Accent5 8 3 4" xfId="11371" xr:uid="{00000000-0005-0000-0000-0000D30C0000}"/>
    <cellStyle name="40% - Accent5 8 4" xfId="11372" xr:uid="{00000000-0005-0000-0000-0000D40C0000}"/>
    <cellStyle name="40% - Accent5 8 4 2" xfId="11373" xr:uid="{00000000-0005-0000-0000-0000D50C0000}"/>
    <cellStyle name="40% - Accent5 8 4 2 2" xfId="11374" xr:uid="{00000000-0005-0000-0000-0000D60C0000}"/>
    <cellStyle name="40% - Accent5 8 4 3" xfId="11375" xr:uid="{00000000-0005-0000-0000-0000D70C0000}"/>
    <cellStyle name="40% - Accent5 8 4 3 2" xfId="11376" xr:uid="{00000000-0005-0000-0000-0000D80C0000}"/>
    <cellStyle name="40% - Accent5 8 4 4" xfId="11377" xr:uid="{00000000-0005-0000-0000-0000D90C0000}"/>
    <cellStyle name="40% - Accent5 8 5" xfId="11378" xr:uid="{00000000-0005-0000-0000-0000DA0C0000}"/>
    <cellStyle name="40% - Accent5 8 5 2" xfId="11379" xr:uid="{00000000-0005-0000-0000-0000DB0C0000}"/>
    <cellStyle name="40% - Accent5 8 6" xfId="11380" xr:uid="{00000000-0005-0000-0000-0000DC0C0000}"/>
    <cellStyle name="40% - Accent5 8 6 2" xfId="11381" xr:uid="{00000000-0005-0000-0000-0000DD0C0000}"/>
    <cellStyle name="40% - Accent5 8 7" xfId="11382" xr:uid="{00000000-0005-0000-0000-0000DE0C0000}"/>
    <cellStyle name="40% - Accent5 9" xfId="752" xr:uid="{00000000-0005-0000-0000-0000DF0C0000}"/>
    <cellStyle name="40% - Accent5 9 2" xfId="753" xr:uid="{00000000-0005-0000-0000-0000E00C0000}"/>
    <cellStyle name="40% - Accent5 9 2 2" xfId="754" xr:uid="{00000000-0005-0000-0000-0000E10C0000}"/>
    <cellStyle name="40% - Accent5 9 2 2 2" xfId="11383" xr:uid="{00000000-0005-0000-0000-0000E20C0000}"/>
    <cellStyle name="40% - Accent5 9 2 3" xfId="11384" xr:uid="{00000000-0005-0000-0000-0000E30C0000}"/>
    <cellStyle name="40% - Accent5 9 2 3 2" xfId="11385" xr:uid="{00000000-0005-0000-0000-0000E40C0000}"/>
    <cellStyle name="40% - Accent5 9 2 4" xfId="11386" xr:uid="{00000000-0005-0000-0000-0000E50C0000}"/>
    <cellStyle name="40% - Accent5 9 3" xfId="755" xr:uid="{00000000-0005-0000-0000-0000E60C0000}"/>
    <cellStyle name="40% - Accent5 9 3 2" xfId="11387" xr:uid="{00000000-0005-0000-0000-0000E70C0000}"/>
    <cellStyle name="40% - Accent5 9 3 2 2" xfId="11388" xr:uid="{00000000-0005-0000-0000-0000E80C0000}"/>
    <cellStyle name="40% - Accent5 9 3 3" xfId="11389" xr:uid="{00000000-0005-0000-0000-0000E90C0000}"/>
    <cellStyle name="40% - Accent5 9 3 3 2" xfId="11390" xr:uid="{00000000-0005-0000-0000-0000EA0C0000}"/>
    <cellStyle name="40% - Accent5 9 3 4" xfId="11391" xr:uid="{00000000-0005-0000-0000-0000EB0C0000}"/>
    <cellStyle name="40% - Accent5 9 4" xfId="11392" xr:uid="{00000000-0005-0000-0000-0000EC0C0000}"/>
    <cellStyle name="40% - Accent5 9 4 2" xfId="11393" xr:uid="{00000000-0005-0000-0000-0000ED0C0000}"/>
    <cellStyle name="40% - Accent5 9 5" xfId="11394" xr:uid="{00000000-0005-0000-0000-0000EE0C0000}"/>
    <cellStyle name="40% - Accent5 9 5 2" xfId="11395" xr:uid="{00000000-0005-0000-0000-0000EF0C0000}"/>
    <cellStyle name="40% - Accent5 9 6" xfId="11396" xr:uid="{00000000-0005-0000-0000-0000F00C0000}"/>
    <cellStyle name="40% - Accent6" xfId="8643" builtinId="51" customBuiltin="1"/>
    <cellStyle name="40% - Accent6 10" xfId="756" xr:uid="{00000000-0005-0000-0000-0000F20C0000}"/>
    <cellStyle name="40% - Accent6 10 2" xfId="757" xr:uid="{00000000-0005-0000-0000-0000F30C0000}"/>
    <cellStyle name="40% - Accent6 10 2 2" xfId="758" xr:uid="{00000000-0005-0000-0000-0000F40C0000}"/>
    <cellStyle name="40% - Accent6 10 2 2 2" xfId="11397" xr:uid="{00000000-0005-0000-0000-0000F50C0000}"/>
    <cellStyle name="40% - Accent6 10 2 3" xfId="11398" xr:uid="{00000000-0005-0000-0000-0000F60C0000}"/>
    <cellStyle name="40% - Accent6 10 2 3 2" xfId="11399" xr:uid="{00000000-0005-0000-0000-0000F70C0000}"/>
    <cellStyle name="40% - Accent6 10 2 4" xfId="11400" xr:uid="{00000000-0005-0000-0000-0000F80C0000}"/>
    <cellStyle name="40% - Accent6 10 3" xfId="759" xr:uid="{00000000-0005-0000-0000-0000F90C0000}"/>
    <cellStyle name="40% - Accent6 10 3 2" xfId="11401" xr:uid="{00000000-0005-0000-0000-0000FA0C0000}"/>
    <cellStyle name="40% - Accent6 10 3 2 2" xfId="11402" xr:uid="{00000000-0005-0000-0000-0000FB0C0000}"/>
    <cellStyle name="40% - Accent6 10 3 3" xfId="11403" xr:uid="{00000000-0005-0000-0000-0000FC0C0000}"/>
    <cellStyle name="40% - Accent6 10 3 3 2" xfId="11404" xr:uid="{00000000-0005-0000-0000-0000FD0C0000}"/>
    <cellStyle name="40% - Accent6 10 3 4" xfId="11405" xr:uid="{00000000-0005-0000-0000-0000FE0C0000}"/>
    <cellStyle name="40% - Accent6 10 4" xfId="11406" xr:uid="{00000000-0005-0000-0000-0000FF0C0000}"/>
    <cellStyle name="40% - Accent6 10 4 2" xfId="11407" xr:uid="{00000000-0005-0000-0000-0000000D0000}"/>
    <cellStyle name="40% - Accent6 10 5" xfId="11408" xr:uid="{00000000-0005-0000-0000-0000010D0000}"/>
    <cellStyle name="40% - Accent6 10 5 2" xfId="11409" xr:uid="{00000000-0005-0000-0000-0000020D0000}"/>
    <cellStyle name="40% - Accent6 10 6" xfId="11410" xr:uid="{00000000-0005-0000-0000-0000030D0000}"/>
    <cellStyle name="40% - Accent6 11" xfId="760" xr:uid="{00000000-0005-0000-0000-0000040D0000}"/>
    <cellStyle name="40% - Accent6 11 2" xfId="11411" xr:uid="{00000000-0005-0000-0000-0000050D0000}"/>
    <cellStyle name="40% - Accent6 12" xfId="761" xr:uid="{00000000-0005-0000-0000-0000060D0000}"/>
    <cellStyle name="40% - Accent6 12 2" xfId="11413" xr:uid="{00000000-0005-0000-0000-0000070D0000}"/>
    <cellStyle name="40% - Accent6 12 2 2" xfId="11414" xr:uid="{00000000-0005-0000-0000-0000080D0000}"/>
    <cellStyle name="40% - Accent6 12 3" xfId="11415" xr:uid="{00000000-0005-0000-0000-0000090D0000}"/>
    <cellStyle name="40% - Accent6 12 3 2" xfId="11416" xr:uid="{00000000-0005-0000-0000-00000A0D0000}"/>
    <cellStyle name="40% - Accent6 12 4" xfId="11417" xr:uid="{00000000-0005-0000-0000-00000B0D0000}"/>
    <cellStyle name="40% - Accent6 12 5" xfId="11412" xr:uid="{00000000-0005-0000-0000-00000C0D0000}"/>
    <cellStyle name="40% - Accent6 13" xfId="762" xr:uid="{00000000-0005-0000-0000-00000D0D0000}"/>
    <cellStyle name="40% - Accent6 13 2" xfId="11419" xr:uid="{00000000-0005-0000-0000-00000E0D0000}"/>
    <cellStyle name="40% - Accent6 13 3" xfId="11418" xr:uid="{00000000-0005-0000-0000-00000F0D0000}"/>
    <cellStyle name="40% - Accent6 14" xfId="763" xr:uid="{00000000-0005-0000-0000-0000100D0000}"/>
    <cellStyle name="40% - Accent6 14 2" xfId="11420" xr:uid="{00000000-0005-0000-0000-0000110D0000}"/>
    <cellStyle name="40% - Accent6 15" xfId="11421" xr:uid="{00000000-0005-0000-0000-0000120D0000}"/>
    <cellStyle name="40% - Accent6 2" xfId="764" xr:uid="{00000000-0005-0000-0000-0000130D0000}"/>
    <cellStyle name="40% - Accent6 2 2" xfId="765" xr:uid="{00000000-0005-0000-0000-0000140D0000}"/>
    <cellStyle name="40% - Accent6 2 2 2" xfId="766" xr:uid="{00000000-0005-0000-0000-0000150D0000}"/>
    <cellStyle name="40% - Accent6 2 2 2 2" xfId="767" xr:uid="{00000000-0005-0000-0000-0000160D0000}"/>
    <cellStyle name="40% - Accent6 2 2 3" xfId="768" xr:uid="{00000000-0005-0000-0000-0000170D0000}"/>
    <cellStyle name="40% - Accent6 2 2 4" xfId="11422" xr:uid="{00000000-0005-0000-0000-0000180D0000}"/>
    <cellStyle name="40% - Accent6 2 3" xfId="769" xr:uid="{00000000-0005-0000-0000-0000190D0000}"/>
    <cellStyle name="40% - Accent6 2 3 2" xfId="770" xr:uid="{00000000-0005-0000-0000-00001A0D0000}"/>
    <cellStyle name="40% - Accent6 2 3 2 2" xfId="771" xr:uid="{00000000-0005-0000-0000-00001B0D0000}"/>
    <cellStyle name="40% - Accent6 2 3 2 2 2" xfId="11423" xr:uid="{00000000-0005-0000-0000-00001C0D0000}"/>
    <cellStyle name="40% - Accent6 2 3 2 3" xfId="11424" xr:uid="{00000000-0005-0000-0000-00001D0D0000}"/>
    <cellStyle name="40% - Accent6 2 3 2 3 2" xfId="11425" xr:uid="{00000000-0005-0000-0000-00001E0D0000}"/>
    <cellStyle name="40% - Accent6 2 3 2 4" xfId="11426" xr:uid="{00000000-0005-0000-0000-00001F0D0000}"/>
    <cellStyle name="40% - Accent6 2 3 3" xfId="772" xr:uid="{00000000-0005-0000-0000-0000200D0000}"/>
    <cellStyle name="40% - Accent6 2 3 3 2" xfId="11427" xr:uid="{00000000-0005-0000-0000-0000210D0000}"/>
    <cellStyle name="40% - Accent6 2 3 4" xfId="11428" xr:uid="{00000000-0005-0000-0000-0000220D0000}"/>
    <cellStyle name="40% - Accent6 2 3 4 2" xfId="11429" xr:uid="{00000000-0005-0000-0000-0000230D0000}"/>
    <cellStyle name="40% - Accent6 2 3 5" xfId="11430" xr:uid="{00000000-0005-0000-0000-0000240D0000}"/>
    <cellStyle name="40% - Accent6 2 4" xfId="773" xr:uid="{00000000-0005-0000-0000-0000250D0000}"/>
    <cellStyle name="40% - Accent6 2 4 2" xfId="774" xr:uid="{00000000-0005-0000-0000-0000260D0000}"/>
    <cellStyle name="40% - Accent6 2 4 2 2" xfId="775" xr:uid="{00000000-0005-0000-0000-0000270D0000}"/>
    <cellStyle name="40% - Accent6 2 4 3" xfId="776" xr:uid="{00000000-0005-0000-0000-0000280D0000}"/>
    <cellStyle name="40% - Accent6 2 4 3 2" xfId="11431" xr:uid="{00000000-0005-0000-0000-0000290D0000}"/>
    <cellStyle name="40% - Accent6 2 4 4" xfId="11432" xr:uid="{00000000-0005-0000-0000-00002A0D0000}"/>
    <cellStyle name="40% - Accent6 2 5" xfId="777" xr:uid="{00000000-0005-0000-0000-00002B0D0000}"/>
    <cellStyle name="40% - Accent6 2 5 2" xfId="778" xr:uid="{00000000-0005-0000-0000-00002C0D0000}"/>
    <cellStyle name="40% - Accent6 2 5 2 2" xfId="11433" xr:uid="{00000000-0005-0000-0000-00002D0D0000}"/>
    <cellStyle name="40% - Accent6 2 5 3" xfId="11434" xr:uid="{00000000-0005-0000-0000-00002E0D0000}"/>
    <cellStyle name="40% - Accent6 2 5 3 2" xfId="11435" xr:uid="{00000000-0005-0000-0000-00002F0D0000}"/>
    <cellStyle name="40% - Accent6 2 5 4" xfId="11436" xr:uid="{00000000-0005-0000-0000-0000300D0000}"/>
    <cellStyle name="40% - Accent6 2 6" xfId="779" xr:uid="{00000000-0005-0000-0000-0000310D0000}"/>
    <cellStyle name="40% - Accent6 2 6 2" xfId="11437" xr:uid="{00000000-0005-0000-0000-0000320D0000}"/>
    <cellStyle name="40% - Accent6 2 6 2 2" xfId="11438" xr:uid="{00000000-0005-0000-0000-0000330D0000}"/>
    <cellStyle name="40% - Accent6 2 6 3" xfId="11439" xr:uid="{00000000-0005-0000-0000-0000340D0000}"/>
    <cellStyle name="40% - Accent6 2 7" xfId="8657" xr:uid="{00000000-0005-0000-0000-0000350D0000}"/>
    <cellStyle name="40% - Accent6 2 8" xfId="11440" xr:uid="{00000000-0005-0000-0000-0000360D0000}"/>
    <cellStyle name="40% - Accent6 3" xfId="780" xr:uid="{00000000-0005-0000-0000-0000370D0000}"/>
    <cellStyle name="40% - Accent6 3 2" xfId="781" xr:uid="{00000000-0005-0000-0000-0000380D0000}"/>
    <cellStyle name="40% - Accent6 3 2 2" xfId="782" xr:uid="{00000000-0005-0000-0000-0000390D0000}"/>
    <cellStyle name="40% - Accent6 3 2 2 2" xfId="783" xr:uid="{00000000-0005-0000-0000-00003A0D0000}"/>
    <cellStyle name="40% - Accent6 3 2 2 2 2" xfId="11441" xr:uid="{00000000-0005-0000-0000-00003B0D0000}"/>
    <cellStyle name="40% - Accent6 3 2 2 3" xfId="11442" xr:uid="{00000000-0005-0000-0000-00003C0D0000}"/>
    <cellStyle name="40% - Accent6 3 2 2 3 2" xfId="11443" xr:uid="{00000000-0005-0000-0000-00003D0D0000}"/>
    <cellStyle name="40% - Accent6 3 2 2 4" xfId="11444" xr:uid="{00000000-0005-0000-0000-00003E0D0000}"/>
    <cellStyle name="40% - Accent6 3 2 3" xfId="784" xr:uid="{00000000-0005-0000-0000-00003F0D0000}"/>
    <cellStyle name="40% - Accent6 3 2 3 2" xfId="11445" xr:uid="{00000000-0005-0000-0000-0000400D0000}"/>
    <cellStyle name="40% - Accent6 3 2 4" xfId="11446" xr:uid="{00000000-0005-0000-0000-0000410D0000}"/>
    <cellStyle name="40% - Accent6 3 2 4 2" xfId="11447" xr:uid="{00000000-0005-0000-0000-0000420D0000}"/>
    <cellStyle name="40% - Accent6 3 2 5" xfId="11448" xr:uid="{00000000-0005-0000-0000-0000430D0000}"/>
    <cellStyle name="40% - Accent6 3 3" xfId="785" xr:uid="{00000000-0005-0000-0000-0000440D0000}"/>
    <cellStyle name="40% - Accent6 3 3 2" xfId="786" xr:uid="{00000000-0005-0000-0000-0000450D0000}"/>
    <cellStyle name="40% - Accent6 3 3 2 2" xfId="11449" xr:uid="{00000000-0005-0000-0000-0000460D0000}"/>
    <cellStyle name="40% - Accent6 3 3 3" xfId="11450" xr:uid="{00000000-0005-0000-0000-0000470D0000}"/>
    <cellStyle name="40% - Accent6 3 3 3 2" xfId="11451" xr:uid="{00000000-0005-0000-0000-0000480D0000}"/>
    <cellStyle name="40% - Accent6 3 3 4" xfId="11452" xr:uid="{00000000-0005-0000-0000-0000490D0000}"/>
    <cellStyle name="40% - Accent6 3 4" xfId="787" xr:uid="{00000000-0005-0000-0000-00004A0D0000}"/>
    <cellStyle name="40% - Accent6 3 4 2" xfId="11453" xr:uid="{00000000-0005-0000-0000-00004B0D0000}"/>
    <cellStyle name="40% - Accent6 3 4 2 2" xfId="11454" xr:uid="{00000000-0005-0000-0000-00004C0D0000}"/>
    <cellStyle name="40% - Accent6 3 4 3" xfId="11455" xr:uid="{00000000-0005-0000-0000-00004D0D0000}"/>
    <cellStyle name="40% - Accent6 3 4 3 2" xfId="11456" xr:uid="{00000000-0005-0000-0000-00004E0D0000}"/>
    <cellStyle name="40% - Accent6 3 4 4" xfId="11457" xr:uid="{00000000-0005-0000-0000-00004F0D0000}"/>
    <cellStyle name="40% - Accent6 3 5" xfId="11458" xr:uid="{00000000-0005-0000-0000-0000500D0000}"/>
    <cellStyle name="40% - Accent6 3 5 2" xfId="11459" xr:uid="{00000000-0005-0000-0000-0000510D0000}"/>
    <cellStyle name="40% - Accent6 3 5 2 2" xfId="11460" xr:uid="{00000000-0005-0000-0000-0000520D0000}"/>
    <cellStyle name="40% - Accent6 3 5 3" xfId="11461" xr:uid="{00000000-0005-0000-0000-0000530D0000}"/>
    <cellStyle name="40% - Accent6 3 6" xfId="11462" xr:uid="{00000000-0005-0000-0000-0000540D0000}"/>
    <cellStyle name="40% - Accent6 3 7" xfId="11463" xr:uid="{00000000-0005-0000-0000-0000550D0000}"/>
    <cellStyle name="40% - Accent6 4" xfId="788" xr:uid="{00000000-0005-0000-0000-0000560D0000}"/>
    <cellStyle name="40% - Accent6 4 2" xfId="789" xr:uid="{00000000-0005-0000-0000-0000570D0000}"/>
    <cellStyle name="40% - Accent6 4 2 2" xfId="790" xr:uid="{00000000-0005-0000-0000-0000580D0000}"/>
    <cellStyle name="40% - Accent6 4 2 2 2" xfId="791" xr:uid="{00000000-0005-0000-0000-0000590D0000}"/>
    <cellStyle name="40% - Accent6 4 2 2 2 2" xfId="11464" xr:uid="{00000000-0005-0000-0000-00005A0D0000}"/>
    <cellStyle name="40% - Accent6 4 2 2 3" xfId="11465" xr:uid="{00000000-0005-0000-0000-00005B0D0000}"/>
    <cellStyle name="40% - Accent6 4 2 2 3 2" xfId="11466" xr:uid="{00000000-0005-0000-0000-00005C0D0000}"/>
    <cellStyle name="40% - Accent6 4 2 2 4" xfId="11467" xr:uid="{00000000-0005-0000-0000-00005D0D0000}"/>
    <cellStyle name="40% - Accent6 4 2 3" xfId="792" xr:uid="{00000000-0005-0000-0000-00005E0D0000}"/>
    <cellStyle name="40% - Accent6 4 2 3 2" xfId="11468" xr:uid="{00000000-0005-0000-0000-00005F0D0000}"/>
    <cellStyle name="40% - Accent6 4 2 4" xfId="11469" xr:uid="{00000000-0005-0000-0000-0000600D0000}"/>
    <cellStyle name="40% - Accent6 4 2 4 2" xfId="11470" xr:uid="{00000000-0005-0000-0000-0000610D0000}"/>
    <cellStyle name="40% - Accent6 4 2 5" xfId="11471" xr:uid="{00000000-0005-0000-0000-0000620D0000}"/>
    <cellStyle name="40% - Accent6 4 3" xfId="11472" xr:uid="{00000000-0005-0000-0000-0000630D0000}"/>
    <cellStyle name="40% - Accent6 4 3 2" xfId="11473" xr:uid="{00000000-0005-0000-0000-0000640D0000}"/>
    <cellStyle name="40% - Accent6 4 3 2 2" xfId="11474" xr:uid="{00000000-0005-0000-0000-0000650D0000}"/>
    <cellStyle name="40% - Accent6 4 3 3" xfId="11475" xr:uid="{00000000-0005-0000-0000-0000660D0000}"/>
    <cellStyle name="40% - Accent6 4 3 3 2" xfId="11476" xr:uid="{00000000-0005-0000-0000-0000670D0000}"/>
    <cellStyle name="40% - Accent6 4 3 4" xfId="11477" xr:uid="{00000000-0005-0000-0000-0000680D0000}"/>
    <cellStyle name="40% - Accent6 4 4" xfId="11478" xr:uid="{00000000-0005-0000-0000-0000690D0000}"/>
    <cellStyle name="40% - Accent6 4 4 2" xfId="11479" xr:uid="{00000000-0005-0000-0000-00006A0D0000}"/>
    <cellStyle name="40% - Accent6 4 4 2 2" xfId="11480" xr:uid="{00000000-0005-0000-0000-00006B0D0000}"/>
    <cellStyle name="40% - Accent6 4 4 3" xfId="11481" xr:uid="{00000000-0005-0000-0000-00006C0D0000}"/>
    <cellStyle name="40% - Accent6 4 4 3 2" xfId="11482" xr:uid="{00000000-0005-0000-0000-00006D0D0000}"/>
    <cellStyle name="40% - Accent6 4 4 4" xfId="11483" xr:uid="{00000000-0005-0000-0000-00006E0D0000}"/>
    <cellStyle name="40% - Accent6 4 5" xfId="11484" xr:uid="{00000000-0005-0000-0000-00006F0D0000}"/>
    <cellStyle name="40% - Accent6 4 5 2" xfId="11485" xr:uid="{00000000-0005-0000-0000-0000700D0000}"/>
    <cellStyle name="40% - Accent6 4 6" xfId="11486" xr:uid="{00000000-0005-0000-0000-0000710D0000}"/>
    <cellStyle name="40% - Accent6 4 6 2" xfId="11487" xr:uid="{00000000-0005-0000-0000-0000720D0000}"/>
    <cellStyle name="40% - Accent6 4 7" xfId="11488" xr:uid="{00000000-0005-0000-0000-0000730D0000}"/>
    <cellStyle name="40% - Accent6 5" xfId="793" xr:uid="{00000000-0005-0000-0000-0000740D0000}"/>
    <cellStyle name="40% - Accent6 5 2" xfId="794" xr:uid="{00000000-0005-0000-0000-0000750D0000}"/>
    <cellStyle name="40% - Accent6 5 2 2" xfId="795" xr:uid="{00000000-0005-0000-0000-0000760D0000}"/>
    <cellStyle name="40% - Accent6 5 2 2 2" xfId="796" xr:uid="{00000000-0005-0000-0000-0000770D0000}"/>
    <cellStyle name="40% - Accent6 5 2 2 2 2" xfId="11489" xr:uid="{00000000-0005-0000-0000-0000780D0000}"/>
    <cellStyle name="40% - Accent6 5 2 2 3" xfId="11490" xr:uid="{00000000-0005-0000-0000-0000790D0000}"/>
    <cellStyle name="40% - Accent6 5 2 2 3 2" xfId="11491" xr:uid="{00000000-0005-0000-0000-00007A0D0000}"/>
    <cellStyle name="40% - Accent6 5 2 2 4" xfId="11492" xr:uid="{00000000-0005-0000-0000-00007B0D0000}"/>
    <cellStyle name="40% - Accent6 5 2 3" xfId="797" xr:uid="{00000000-0005-0000-0000-00007C0D0000}"/>
    <cellStyle name="40% - Accent6 5 2 3 2" xfId="11493" xr:uid="{00000000-0005-0000-0000-00007D0D0000}"/>
    <cellStyle name="40% - Accent6 5 2 4" xfId="11494" xr:uid="{00000000-0005-0000-0000-00007E0D0000}"/>
    <cellStyle name="40% - Accent6 5 2 4 2" xfId="11495" xr:uid="{00000000-0005-0000-0000-00007F0D0000}"/>
    <cellStyle name="40% - Accent6 5 2 5" xfId="11496" xr:uid="{00000000-0005-0000-0000-0000800D0000}"/>
    <cellStyle name="40% - Accent6 5 3" xfId="798" xr:uid="{00000000-0005-0000-0000-0000810D0000}"/>
    <cellStyle name="40% - Accent6 5 3 2" xfId="799" xr:uid="{00000000-0005-0000-0000-0000820D0000}"/>
    <cellStyle name="40% - Accent6 5 3 2 2" xfId="11497" xr:uid="{00000000-0005-0000-0000-0000830D0000}"/>
    <cellStyle name="40% - Accent6 5 3 3" xfId="11498" xr:uid="{00000000-0005-0000-0000-0000840D0000}"/>
    <cellStyle name="40% - Accent6 5 3 3 2" xfId="11499" xr:uid="{00000000-0005-0000-0000-0000850D0000}"/>
    <cellStyle name="40% - Accent6 5 3 4" xfId="11500" xr:uid="{00000000-0005-0000-0000-0000860D0000}"/>
    <cellStyle name="40% - Accent6 5 4" xfId="800" xr:uid="{00000000-0005-0000-0000-0000870D0000}"/>
    <cellStyle name="40% - Accent6 5 4 2" xfId="11501" xr:uid="{00000000-0005-0000-0000-0000880D0000}"/>
    <cellStyle name="40% - Accent6 5 4 2 2" xfId="11502" xr:uid="{00000000-0005-0000-0000-0000890D0000}"/>
    <cellStyle name="40% - Accent6 5 4 3" xfId="11503" xr:uid="{00000000-0005-0000-0000-00008A0D0000}"/>
    <cellStyle name="40% - Accent6 5 4 3 2" xfId="11504" xr:uid="{00000000-0005-0000-0000-00008B0D0000}"/>
    <cellStyle name="40% - Accent6 5 4 4" xfId="11505" xr:uid="{00000000-0005-0000-0000-00008C0D0000}"/>
    <cellStyle name="40% - Accent6 5 5" xfId="11506" xr:uid="{00000000-0005-0000-0000-00008D0D0000}"/>
    <cellStyle name="40% - Accent6 5 5 2" xfId="11507" xr:uid="{00000000-0005-0000-0000-00008E0D0000}"/>
    <cellStyle name="40% - Accent6 5 6" xfId="11508" xr:uid="{00000000-0005-0000-0000-00008F0D0000}"/>
    <cellStyle name="40% - Accent6 5 6 2" xfId="11509" xr:uid="{00000000-0005-0000-0000-0000900D0000}"/>
    <cellStyle name="40% - Accent6 5 7" xfId="11510" xr:uid="{00000000-0005-0000-0000-0000910D0000}"/>
    <cellStyle name="40% - Accent6 6" xfId="801" xr:uid="{00000000-0005-0000-0000-0000920D0000}"/>
    <cellStyle name="40% - Accent6 6 2" xfId="802" xr:uid="{00000000-0005-0000-0000-0000930D0000}"/>
    <cellStyle name="40% - Accent6 6 2 2" xfId="803" xr:uid="{00000000-0005-0000-0000-0000940D0000}"/>
    <cellStyle name="40% - Accent6 6 2 2 2" xfId="804" xr:uid="{00000000-0005-0000-0000-0000950D0000}"/>
    <cellStyle name="40% - Accent6 6 2 2 2 2" xfId="11511" xr:uid="{00000000-0005-0000-0000-0000960D0000}"/>
    <cellStyle name="40% - Accent6 6 2 2 3" xfId="11512" xr:uid="{00000000-0005-0000-0000-0000970D0000}"/>
    <cellStyle name="40% - Accent6 6 2 2 3 2" xfId="11513" xr:uid="{00000000-0005-0000-0000-0000980D0000}"/>
    <cellStyle name="40% - Accent6 6 2 2 4" xfId="11514" xr:uid="{00000000-0005-0000-0000-0000990D0000}"/>
    <cellStyle name="40% - Accent6 6 2 3" xfId="805" xr:uid="{00000000-0005-0000-0000-00009A0D0000}"/>
    <cellStyle name="40% - Accent6 6 2 3 2" xfId="11515" xr:uid="{00000000-0005-0000-0000-00009B0D0000}"/>
    <cellStyle name="40% - Accent6 6 2 4" xfId="11516" xr:uid="{00000000-0005-0000-0000-00009C0D0000}"/>
    <cellStyle name="40% - Accent6 6 2 4 2" xfId="11517" xr:uid="{00000000-0005-0000-0000-00009D0D0000}"/>
    <cellStyle name="40% - Accent6 6 2 5" xfId="11518" xr:uid="{00000000-0005-0000-0000-00009E0D0000}"/>
    <cellStyle name="40% - Accent6 6 3" xfId="806" xr:uid="{00000000-0005-0000-0000-00009F0D0000}"/>
    <cellStyle name="40% - Accent6 6 3 2" xfId="807" xr:uid="{00000000-0005-0000-0000-0000A00D0000}"/>
    <cellStyle name="40% - Accent6 6 3 2 2" xfId="11519" xr:uid="{00000000-0005-0000-0000-0000A10D0000}"/>
    <cellStyle name="40% - Accent6 6 3 3" xfId="11520" xr:uid="{00000000-0005-0000-0000-0000A20D0000}"/>
    <cellStyle name="40% - Accent6 6 3 3 2" xfId="11521" xr:uid="{00000000-0005-0000-0000-0000A30D0000}"/>
    <cellStyle name="40% - Accent6 6 3 4" xfId="11522" xr:uid="{00000000-0005-0000-0000-0000A40D0000}"/>
    <cellStyle name="40% - Accent6 6 4" xfId="808" xr:uid="{00000000-0005-0000-0000-0000A50D0000}"/>
    <cellStyle name="40% - Accent6 6 4 2" xfId="11523" xr:uid="{00000000-0005-0000-0000-0000A60D0000}"/>
    <cellStyle name="40% - Accent6 6 4 2 2" xfId="11524" xr:uid="{00000000-0005-0000-0000-0000A70D0000}"/>
    <cellStyle name="40% - Accent6 6 4 3" xfId="11525" xr:uid="{00000000-0005-0000-0000-0000A80D0000}"/>
    <cellStyle name="40% - Accent6 6 4 3 2" xfId="11526" xr:uid="{00000000-0005-0000-0000-0000A90D0000}"/>
    <cellStyle name="40% - Accent6 6 4 4" xfId="11527" xr:uid="{00000000-0005-0000-0000-0000AA0D0000}"/>
    <cellStyle name="40% - Accent6 6 5" xfId="11528" xr:uid="{00000000-0005-0000-0000-0000AB0D0000}"/>
    <cellStyle name="40% - Accent6 6 5 2" xfId="11529" xr:uid="{00000000-0005-0000-0000-0000AC0D0000}"/>
    <cellStyle name="40% - Accent6 6 6" xfId="11530" xr:uid="{00000000-0005-0000-0000-0000AD0D0000}"/>
    <cellStyle name="40% - Accent6 6 6 2" xfId="11531" xr:uid="{00000000-0005-0000-0000-0000AE0D0000}"/>
    <cellStyle name="40% - Accent6 6 7" xfId="11532" xr:uid="{00000000-0005-0000-0000-0000AF0D0000}"/>
    <cellStyle name="40% - Accent6 7" xfId="809" xr:uid="{00000000-0005-0000-0000-0000B00D0000}"/>
    <cellStyle name="40% - Accent6 7 2" xfId="810" xr:uid="{00000000-0005-0000-0000-0000B10D0000}"/>
    <cellStyle name="40% - Accent6 7 2 2" xfId="811" xr:uid="{00000000-0005-0000-0000-0000B20D0000}"/>
    <cellStyle name="40% - Accent6 7 2 2 2" xfId="11533" xr:uid="{00000000-0005-0000-0000-0000B30D0000}"/>
    <cellStyle name="40% - Accent6 7 2 2 2 2" xfId="11534" xr:uid="{00000000-0005-0000-0000-0000B40D0000}"/>
    <cellStyle name="40% - Accent6 7 2 2 3" xfId="11535" xr:uid="{00000000-0005-0000-0000-0000B50D0000}"/>
    <cellStyle name="40% - Accent6 7 2 2 3 2" xfId="11536" xr:uid="{00000000-0005-0000-0000-0000B60D0000}"/>
    <cellStyle name="40% - Accent6 7 2 2 4" xfId="11537" xr:uid="{00000000-0005-0000-0000-0000B70D0000}"/>
    <cellStyle name="40% - Accent6 7 2 3" xfId="11538" xr:uid="{00000000-0005-0000-0000-0000B80D0000}"/>
    <cellStyle name="40% - Accent6 7 2 3 2" xfId="11539" xr:uid="{00000000-0005-0000-0000-0000B90D0000}"/>
    <cellStyle name="40% - Accent6 7 2 4" xfId="11540" xr:uid="{00000000-0005-0000-0000-0000BA0D0000}"/>
    <cellStyle name="40% - Accent6 7 2 4 2" xfId="11541" xr:uid="{00000000-0005-0000-0000-0000BB0D0000}"/>
    <cellStyle name="40% - Accent6 7 2 5" xfId="11542" xr:uid="{00000000-0005-0000-0000-0000BC0D0000}"/>
    <cellStyle name="40% - Accent6 7 3" xfId="812" xr:uid="{00000000-0005-0000-0000-0000BD0D0000}"/>
    <cellStyle name="40% - Accent6 7 3 2" xfId="11543" xr:uid="{00000000-0005-0000-0000-0000BE0D0000}"/>
    <cellStyle name="40% - Accent6 7 3 2 2" xfId="11544" xr:uid="{00000000-0005-0000-0000-0000BF0D0000}"/>
    <cellStyle name="40% - Accent6 7 3 3" xfId="11545" xr:uid="{00000000-0005-0000-0000-0000C00D0000}"/>
    <cellStyle name="40% - Accent6 7 3 3 2" xfId="11546" xr:uid="{00000000-0005-0000-0000-0000C10D0000}"/>
    <cellStyle name="40% - Accent6 7 3 4" xfId="11547" xr:uid="{00000000-0005-0000-0000-0000C20D0000}"/>
    <cellStyle name="40% - Accent6 7 4" xfId="11548" xr:uid="{00000000-0005-0000-0000-0000C30D0000}"/>
    <cellStyle name="40% - Accent6 7 4 2" xfId="11549" xr:uid="{00000000-0005-0000-0000-0000C40D0000}"/>
    <cellStyle name="40% - Accent6 7 4 2 2" xfId="11550" xr:uid="{00000000-0005-0000-0000-0000C50D0000}"/>
    <cellStyle name="40% - Accent6 7 4 3" xfId="11551" xr:uid="{00000000-0005-0000-0000-0000C60D0000}"/>
    <cellStyle name="40% - Accent6 7 4 3 2" xfId="11552" xr:uid="{00000000-0005-0000-0000-0000C70D0000}"/>
    <cellStyle name="40% - Accent6 7 4 4" xfId="11553" xr:uid="{00000000-0005-0000-0000-0000C80D0000}"/>
    <cellStyle name="40% - Accent6 7 5" xfId="11554" xr:uid="{00000000-0005-0000-0000-0000C90D0000}"/>
    <cellStyle name="40% - Accent6 7 5 2" xfId="11555" xr:uid="{00000000-0005-0000-0000-0000CA0D0000}"/>
    <cellStyle name="40% - Accent6 7 6" xfId="11556" xr:uid="{00000000-0005-0000-0000-0000CB0D0000}"/>
    <cellStyle name="40% - Accent6 7 6 2" xfId="11557" xr:uid="{00000000-0005-0000-0000-0000CC0D0000}"/>
    <cellStyle name="40% - Accent6 7 7" xfId="11558" xr:uid="{00000000-0005-0000-0000-0000CD0D0000}"/>
    <cellStyle name="40% - Accent6 8" xfId="813" xr:uid="{00000000-0005-0000-0000-0000CE0D0000}"/>
    <cellStyle name="40% - Accent6 8 2" xfId="814" xr:uid="{00000000-0005-0000-0000-0000CF0D0000}"/>
    <cellStyle name="40% - Accent6 8 2 2" xfId="815" xr:uid="{00000000-0005-0000-0000-0000D00D0000}"/>
    <cellStyle name="40% - Accent6 8 2 2 2" xfId="11559" xr:uid="{00000000-0005-0000-0000-0000D10D0000}"/>
    <cellStyle name="40% - Accent6 8 2 2 2 2" xfId="11560" xr:uid="{00000000-0005-0000-0000-0000D20D0000}"/>
    <cellStyle name="40% - Accent6 8 2 2 3" xfId="11561" xr:uid="{00000000-0005-0000-0000-0000D30D0000}"/>
    <cellStyle name="40% - Accent6 8 2 2 3 2" xfId="11562" xr:uid="{00000000-0005-0000-0000-0000D40D0000}"/>
    <cellStyle name="40% - Accent6 8 2 2 4" xfId="11563" xr:uid="{00000000-0005-0000-0000-0000D50D0000}"/>
    <cellStyle name="40% - Accent6 8 2 3" xfId="11564" xr:uid="{00000000-0005-0000-0000-0000D60D0000}"/>
    <cellStyle name="40% - Accent6 8 2 3 2" xfId="11565" xr:uid="{00000000-0005-0000-0000-0000D70D0000}"/>
    <cellStyle name="40% - Accent6 8 2 4" xfId="11566" xr:uid="{00000000-0005-0000-0000-0000D80D0000}"/>
    <cellStyle name="40% - Accent6 8 2 4 2" xfId="11567" xr:uid="{00000000-0005-0000-0000-0000D90D0000}"/>
    <cellStyle name="40% - Accent6 8 2 5" xfId="11568" xr:uid="{00000000-0005-0000-0000-0000DA0D0000}"/>
    <cellStyle name="40% - Accent6 8 3" xfId="816" xr:uid="{00000000-0005-0000-0000-0000DB0D0000}"/>
    <cellStyle name="40% - Accent6 8 3 2" xfId="11569" xr:uid="{00000000-0005-0000-0000-0000DC0D0000}"/>
    <cellStyle name="40% - Accent6 8 3 2 2" xfId="11570" xr:uid="{00000000-0005-0000-0000-0000DD0D0000}"/>
    <cellStyle name="40% - Accent6 8 3 3" xfId="11571" xr:uid="{00000000-0005-0000-0000-0000DE0D0000}"/>
    <cellStyle name="40% - Accent6 8 3 3 2" xfId="11572" xr:uid="{00000000-0005-0000-0000-0000DF0D0000}"/>
    <cellStyle name="40% - Accent6 8 3 4" xfId="11573" xr:uid="{00000000-0005-0000-0000-0000E00D0000}"/>
    <cellStyle name="40% - Accent6 8 4" xfId="11574" xr:uid="{00000000-0005-0000-0000-0000E10D0000}"/>
    <cellStyle name="40% - Accent6 8 4 2" xfId="11575" xr:uid="{00000000-0005-0000-0000-0000E20D0000}"/>
    <cellStyle name="40% - Accent6 8 4 2 2" xfId="11576" xr:uid="{00000000-0005-0000-0000-0000E30D0000}"/>
    <cellStyle name="40% - Accent6 8 4 3" xfId="11577" xr:uid="{00000000-0005-0000-0000-0000E40D0000}"/>
    <cellStyle name="40% - Accent6 8 4 3 2" xfId="11578" xr:uid="{00000000-0005-0000-0000-0000E50D0000}"/>
    <cellStyle name="40% - Accent6 8 4 4" xfId="11579" xr:uid="{00000000-0005-0000-0000-0000E60D0000}"/>
    <cellStyle name="40% - Accent6 8 5" xfId="11580" xr:uid="{00000000-0005-0000-0000-0000E70D0000}"/>
    <cellStyle name="40% - Accent6 8 5 2" xfId="11581" xr:uid="{00000000-0005-0000-0000-0000E80D0000}"/>
    <cellStyle name="40% - Accent6 8 6" xfId="11582" xr:uid="{00000000-0005-0000-0000-0000E90D0000}"/>
    <cellStyle name="40% - Accent6 8 6 2" xfId="11583" xr:uid="{00000000-0005-0000-0000-0000EA0D0000}"/>
    <cellStyle name="40% - Accent6 8 7" xfId="11584" xr:uid="{00000000-0005-0000-0000-0000EB0D0000}"/>
    <cellStyle name="40% - Accent6 9" xfId="817" xr:uid="{00000000-0005-0000-0000-0000EC0D0000}"/>
    <cellStyle name="40% - Accent6 9 2" xfId="818" xr:uid="{00000000-0005-0000-0000-0000ED0D0000}"/>
    <cellStyle name="40% - Accent6 9 2 2" xfId="819" xr:uid="{00000000-0005-0000-0000-0000EE0D0000}"/>
    <cellStyle name="40% - Accent6 9 2 2 2" xfId="11585" xr:uid="{00000000-0005-0000-0000-0000EF0D0000}"/>
    <cellStyle name="40% - Accent6 9 2 3" xfId="11586" xr:uid="{00000000-0005-0000-0000-0000F00D0000}"/>
    <cellStyle name="40% - Accent6 9 2 3 2" xfId="11587" xr:uid="{00000000-0005-0000-0000-0000F10D0000}"/>
    <cellStyle name="40% - Accent6 9 2 4" xfId="11588" xr:uid="{00000000-0005-0000-0000-0000F20D0000}"/>
    <cellStyle name="40% - Accent6 9 3" xfId="820" xr:uid="{00000000-0005-0000-0000-0000F30D0000}"/>
    <cellStyle name="40% - Accent6 9 3 2" xfId="11589" xr:uid="{00000000-0005-0000-0000-0000F40D0000}"/>
    <cellStyle name="40% - Accent6 9 3 2 2" xfId="11590" xr:uid="{00000000-0005-0000-0000-0000F50D0000}"/>
    <cellStyle name="40% - Accent6 9 3 3" xfId="11591" xr:uid="{00000000-0005-0000-0000-0000F60D0000}"/>
    <cellStyle name="40% - Accent6 9 3 3 2" xfId="11592" xr:uid="{00000000-0005-0000-0000-0000F70D0000}"/>
    <cellStyle name="40% - Accent6 9 3 4" xfId="11593" xr:uid="{00000000-0005-0000-0000-0000F80D0000}"/>
    <cellStyle name="40% - Accent6 9 4" xfId="11594" xr:uid="{00000000-0005-0000-0000-0000F90D0000}"/>
    <cellStyle name="40% - Accent6 9 4 2" xfId="11595" xr:uid="{00000000-0005-0000-0000-0000FA0D0000}"/>
    <cellStyle name="40% - Accent6 9 5" xfId="11596" xr:uid="{00000000-0005-0000-0000-0000FB0D0000}"/>
    <cellStyle name="40% - Accent6 9 5 2" xfId="11597" xr:uid="{00000000-0005-0000-0000-0000FC0D0000}"/>
    <cellStyle name="40% - Accent6 9 6" xfId="11598" xr:uid="{00000000-0005-0000-0000-0000FD0D0000}"/>
    <cellStyle name="60% - Accent1" xfId="8624" builtinId="32" customBuiltin="1"/>
    <cellStyle name="60% - Accent1 2" xfId="821" xr:uid="{00000000-0005-0000-0000-0000FF0D0000}"/>
    <cellStyle name="60% - Accent1 2 2" xfId="8658" xr:uid="{00000000-0005-0000-0000-0000000E0000}"/>
    <cellStyle name="60% - Accent1 2 2 2" xfId="11599" xr:uid="{00000000-0005-0000-0000-0000010E0000}"/>
    <cellStyle name="60% - Accent1 2 3" xfId="11600" xr:uid="{00000000-0005-0000-0000-0000020E0000}"/>
    <cellStyle name="60% - Accent1 2 4" xfId="11601" xr:uid="{00000000-0005-0000-0000-0000030E0000}"/>
    <cellStyle name="60% - Accent1 2 5" xfId="11602" xr:uid="{00000000-0005-0000-0000-0000040E0000}"/>
    <cellStyle name="60% - Accent1 3" xfId="822" xr:uid="{00000000-0005-0000-0000-0000050E0000}"/>
    <cellStyle name="60% - Accent1 3 2" xfId="11603" xr:uid="{00000000-0005-0000-0000-0000060E0000}"/>
    <cellStyle name="60% - Accent1 4" xfId="823" xr:uid="{00000000-0005-0000-0000-0000070E0000}"/>
    <cellStyle name="60% - Accent1 5" xfId="824" xr:uid="{00000000-0005-0000-0000-0000080E0000}"/>
    <cellStyle name="60% - Accent1 6" xfId="825" xr:uid="{00000000-0005-0000-0000-0000090E0000}"/>
    <cellStyle name="60% - Accent1 7" xfId="15144" xr:uid="{00000000-0005-0000-0000-00002A3B0000}"/>
    <cellStyle name="60% - Accent2" xfId="8628" builtinId="36" customBuiltin="1"/>
    <cellStyle name="60% - Accent2 2" xfId="826" xr:uid="{00000000-0005-0000-0000-00000B0E0000}"/>
    <cellStyle name="60% - Accent2 2 2" xfId="8659" xr:uid="{00000000-0005-0000-0000-00000C0E0000}"/>
    <cellStyle name="60% - Accent2 2 2 2" xfId="11604" xr:uid="{00000000-0005-0000-0000-00000D0E0000}"/>
    <cellStyle name="60% - Accent2 2 3" xfId="11605" xr:uid="{00000000-0005-0000-0000-00000E0E0000}"/>
    <cellStyle name="60% - Accent2 2 4" xfId="11606" xr:uid="{00000000-0005-0000-0000-00000F0E0000}"/>
    <cellStyle name="60% - Accent2 2 5" xfId="11607" xr:uid="{00000000-0005-0000-0000-0000100E0000}"/>
    <cellStyle name="60% - Accent2 3" xfId="827" xr:uid="{00000000-0005-0000-0000-0000110E0000}"/>
    <cellStyle name="60% - Accent2 3 2" xfId="11608" xr:uid="{00000000-0005-0000-0000-0000120E0000}"/>
    <cellStyle name="60% - Accent2 4" xfId="828" xr:uid="{00000000-0005-0000-0000-0000130E0000}"/>
    <cellStyle name="60% - Accent2 5" xfId="829" xr:uid="{00000000-0005-0000-0000-0000140E0000}"/>
    <cellStyle name="60% - Accent2 6" xfId="830" xr:uid="{00000000-0005-0000-0000-0000150E0000}"/>
    <cellStyle name="60% - Accent2 7" xfId="15145" xr:uid="{00000000-0005-0000-0000-00002B3B0000}"/>
    <cellStyle name="60% - Accent3" xfId="8632" builtinId="40" customBuiltin="1"/>
    <cellStyle name="60% - Accent3 2" xfId="831" xr:uid="{00000000-0005-0000-0000-0000170E0000}"/>
    <cellStyle name="60% - Accent3 2 2" xfId="8660" xr:uid="{00000000-0005-0000-0000-0000180E0000}"/>
    <cellStyle name="60% - Accent3 2 2 2" xfId="11609" xr:uid="{00000000-0005-0000-0000-0000190E0000}"/>
    <cellStyle name="60% - Accent3 2 3" xfId="11610" xr:uid="{00000000-0005-0000-0000-00001A0E0000}"/>
    <cellStyle name="60% - Accent3 2 4" xfId="11611" xr:uid="{00000000-0005-0000-0000-00001B0E0000}"/>
    <cellStyle name="60% - Accent3 2 5" xfId="11612" xr:uid="{00000000-0005-0000-0000-00001C0E0000}"/>
    <cellStyle name="60% - Accent3 3" xfId="832" xr:uid="{00000000-0005-0000-0000-00001D0E0000}"/>
    <cellStyle name="60% - Accent3 3 2" xfId="8661" xr:uid="{00000000-0005-0000-0000-00001E0E0000}"/>
    <cellStyle name="60% - Accent3 3 3" xfId="11613" xr:uid="{00000000-0005-0000-0000-00001F0E0000}"/>
    <cellStyle name="60% - Accent3 4" xfId="833" xr:uid="{00000000-0005-0000-0000-0000200E0000}"/>
    <cellStyle name="60% - Accent3 5" xfId="834" xr:uid="{00000000-0005-0000-0000-0000210E0000}"/>
    <cellStyle name="60% - Accent3 6" xfId="835" xr:uid="{00000000-0005-0000-0000-0000220E0000}"/>
    <cellStyle name="60% - Accent3 7" xfId="15146" xr:uid="{00000000-0005-0000-0000-00002C3B0000}"/>
    <cellStyle name="60% - Accent4" xfId="8636" builtinId="44" customBuiltin="1"/>
    <cellStyle name="60% - Accent4 2" xfId="836" xr:uid="{00000000-0005-0000-0000-0000240E0000}"/>
    <cellStyle name="60% - Accent4 2 2" xfId="8662" xr:uid="{00000000-0005-0000-0000-0000250E0000}"/>
    <cellStyle name="60% - Accent4 2 2 2" xfId="11614" xr:uid="{00000000-0005-0000-0000-0000260E0000}"/>
    <cellStyle name="60% - Accent4 2 3" xfId="11615" xr:uid="{00000000-0005-0000-0000-0000270E0000}"/>
    <cellStyle name="60% - Accent4 2 4" xfId="11616" xr:uid="{00000000-0005-0000-0000-0000280E0000}"/>
    <cellStyle name="60% - Accent4 2 5" xfId="11617" xr:uid="{00000000-0005-0000-0000-0000290E0000}"/>
    <cellStyle name="60% - Accent4 3" xfId="837" xr:uid="{00000000-0005-0000-0000-00002A0E0000}"/>
    <cellStyle name="60% - Accent4 3 2" xfId="8663" xr:uid="{00000000-0005-0000-0000-00002B0E0000}"/>
    <cellStyle name="60% - Accent4 3 3" xfId="11618" xr:uid="{00000000-0005-0000-0000-00002C0E0000}"/>
    <cellStyle name="60% - Accent4 4" xfId="838" xr:uid="{00000000-0005-0000-0000-00002D0E0000}"/>
    <cellStyle name="60% - Accent4 5" xfId="839" xr:uid="{00000000-0005-0000-0000-00002E0E0000}"/>
    <cellStyle name="60% - Accent4 6" xfId="840" xr:uid="{00000000-0005-0000-0000-00002F0E0000}"/>
    <cellStyle name="60% - Accent4 7" xfId="15147" xr:uid="{00000000-0005-0000-0000-00002D3B0000}"/>
    <cellStyle name="60% - Accent5" xfId="8640" builtinId="48" customBuiltin="1"/>
    <cellStyle name="60% - Accent5 2" xfId="841" xr:uid="{00000000-0005-0000-0000-0000310E0000}"/>
    <cellStyle name="60% - Accent5 2 2" xfId="8664" xr:uid="{00000000-0005-0000-0000-0000320E0000}"/>
    <cellStyle name="60% - Accent5 2 2 2" xfId="11619" xr:uid="{00000000-0005-0000-0000-0000330E0000}"/>
    <cellStyle name="60% - Accent5 2 3" xfId="11620" xr:uid="{00000000-0005-0000-0000-0000340E0000}"/>
    <cellStyle name="60% - Accent5 2 4" xfId="11621" xr:uid="{00000000-0005-0000-0000-0000350E0000}"/>
    <cellStyle name="60% - Accent5 2 5" xfId="11622" xr:uid="{00000000-0005-0000-0000-0000360E0000}"/>
    <cellStyle name="60% - Accent5 3" xfId="842" xr:uid="{00000000-0005-0000-0000-0000370E0000}"/>
    <cellStyle name="60% - Accent5 3 2" xfId="11623" xr:uid="{00000000-0005-0000-0000-0000380E0000}"/>
    <cellStyle name="60% - Accent5 4" xfId="843" xr:uid="{00000000-0005-0000-0000-0000390E0000}"/>
    <cellStyle name="60% - Accent5 5" xfId="844" xr:uid="{00000000-0005-0000-0000-00003A0E0000}"/>
    <cellStyle name="60% - Accent5 6" xfId="845" xr:uid="{00000000-0005-0000-0000-00003B0E0000}"/>
    <cellStyle name="60% - Accent5 7" xfId="15148" xr:uid="{00000000-0005-0000-0000-00002E3B0000}"/>
    <cellStyle name="60% - Accent6" xfId="8644" builtinId="52" customBuiltin="1"/>
    <cellStyle name="60% - Accent6 2" xfId="846" xr:uid="{00000000-0005-0000-0000-00003D0E0000}"/>
    <cellStyle name="60% - Accent6 2 2" xfId="8665" xr:uid="{00000000-0005-0000-0000-00003E0E0000}"/>
    <cellStyle name="60% - Accent6 2 2 2" xfId="11624" xr:uid="{00000000-0005-0000-0000-00003F0E0000}"/>
    <cellStyle name="60% - Accent6 2 3" xfId="11625" xr:uid="{00000000-0005-0000-0000-0000400E0000}"/>
    <cellStyle name="60% - Accent6 2 4" xfId="11626" xr:uid="{00000000-0005-0000-0000-0000410E0000}"/>
    <cellStyle name="60% - Accent6 2 5" xfId="11627" xr:uid="{00000000-0005-0000-0000-0000420E0000}"/>
    <cellStyle name="60% - Accent6 3" xfId="847" xr:uid="{00000000-0005-0000-0000-0000430E0000}"/>
    <cellStyle name="60% - Accent6 3 2" xfId="8666" xr:uid="{00000000-0005-0000-0000-0000440E0000}"/>
    <cellStyle name="60% - Accent6 3 3" xfId="11628" xr:uid="{00000000-0005-0000-0000-0000450E0000}"/>
    <cellStyle name="60% - Accent6 4" xfId="848" xr:uid="{00000000-0005-0000-0000-0000460E0000}"/>
    <cellStyle name="60% - Accent6 5" xfId="849" xr:uid="{00000000-0005-0000-0000-0000470E0000}"/>
    <cellStyle name="60% - Accent6 6" xfId="850" xr:uid="{00000000-0005-0000-0000-0000480E0000}"/>
    <cellStyle name="60% - Accent6 7" xfId="15149" xr:uid="{00000000-0005-0000-0000-00002F3B0000}"/>
    <cellStyle name="Accent1" xfId="8621" builtinId="29" customBuiltin="1"/>
    <cellStyle name="Accent1 - 20%" xfId="851" xr:uid="{00000000-0005-0000-0000-00004A0E0000}"/>
    <cellStyle name="Accent1 - 40%" xfId="852" xr:uid="{00000000-0005-0000-0000-00004B0E0000}"/>
    <cellStyle name="Accent1 - 60%" xfId="853" xr:uid="{00000000-0005-0000-0000-00004C0E0000}"/>
    <cellStyle name="Accent1 10" xfId="854" xr:uid="{00000000-0005-0000-0000-00004D0E0000}"/>
    <cellStyle name="Accent1 11" xfId="855" xr:uid="{00000000-0005-0000-0000-00004E0E0000}"/>
    <cellStyle name="Accent1 12" xfId="856" xr:uid="{00000000-0005-0000-0000-00004F0E0000}"/>
    <cellStyle name="Accent1 13" xfId="857" xr:uid="{00000000-0005-0000-0000-0000500E0000}"/>
    <cellStyle name="Accent1 13 2" xfId="11630" xr:uid="{00000000-0005-0000-0000-0000510E0000}"/>
    <cellStyle name="Accent1 13 3" xfId="11629" xr:uid="{00000000-0005-0000-0000-0000520E0000}"/>
    <cellStyle name="Accent1 14" xfId="858" xr:uid="{00000000-0005-0000-0000-0000530E0000}"/>
    <cellStyle name="Accent1 14 2" xfId="11632" xr:uid="{00000000-0005-0000-0000-0000540E0000}"/>
    <cellStyle name="Accent1 14 3" xfId="11631" xr:uid="{00000000-0005-0000-0000-0000550E0000}"/>
    <cellStyle name="Accent1 15" xfId="859" xr:uid="{00000000-0005-0000-0000-0000560E0000}"/>
    <cellStyle name="Accent1 15 2" xfId="11634" xr:uid="{00000000-0005-0000-0000-0000570E0000}"/>
    <cellStyle name="Accent1 15 3" xfId="11633" xr:uid="{00000000-0005-0000-0000-0000580E0000}"/>
    <cellStyle name="Accent1 16" xfId="860" xr:uid="{00000000-0005-0000-0000-0000590E0000}"/>
    <cellStyle name="Accent1 17" xfId="861" xr:uid="{00000000-0005-0000-0000-00005A0E0000}"/>
    <cellStyle name="Accent1 17 2" xfId="11635" xr:uid="{00000000-0005-0000-0000-00005B0E0000}"/>
    <cellStyle name="Accent1 18" xfId="862" xr:uid="{00000000-0005-0000-0000-00005C0E0000}"/>
    <cellStyle name="Accent1 18 2" xfId="11636" xr:uid="{00000000-0005-0000-0000-00005D0E0000}"/>
    <cellStyle name="Accent1 19" xfId="863" xr:uid="{00000000-0005-0000-0000-00005E0E0000}"/>
    <cellStyle name="Accent1 2" xfId="864" xr:uid="{00000000-0005-0000-0000-00005F0E0000}"/>
    <cellStyle name="Accent1 2 2" xfId="8667" xr:uid="{00000000-0005-0000-0000-0000600E0000}"/>
    <cellStyle name="Accent1 2 2 2" xfId="11637" xr:uid="{00000000-0005-0000-0000-0000610E0000}"/>
    <cellStyle name="Accent1 2 3" xfId="11638" xr:uid="{00000000-0005-0000-0000-0000620E0000}"/>
    <cellStyle name="Accent1 2 4" xfId="11639" xr:uid="{00000000-0005-0000-0000-0000630E0000}"/>
    <cellStyle name="Accent1 2 5" xfId="11640" xr:uid="{00000000-0005-0000-0000-0000640E0000}"/>
    <cellStyle name="Accent1 20" xfId="865" xr:uid="{00000000-0005-0000-0000-0000650E0000}"/>
    <cellStyle name="Accent1 20 2" xfId="11641" xr:uid="{00000000-0005-0000-0000-0000660E0000}"/>
    <cellStyle name="Accent1 21" xfId="866" xr:uid="{00000000-0005-0000-0000-0000670E0000}"/>
    <cellStyle name="Accent1 21 2" xfId="11642" xr:uid="{00000000-0005-0000-0000-0000680E0000}"/>
    <cellStyle name="Accent1 22" xfId="867" xr:uid="{00000000-0005-0000-0000-0000690E0000}"/>
    <cellStyle name="Accent1 22 2" xfId="11643" xr:uid="{00000000-0005-0000-0000-00006A0E0000}"/>
    <cellStyle name="Accent1 23" xfId="868" xr:uid="{00000000-0005-0000-0000-00006B0E0000}"/>
    <cellStyle name="Accent1 23 2" xfId="11644" xr:uid="{00000000-0005-0000-0000-00006C0E0000}"/>
    <cellStyle name="Accent1 24" xfId="869" xr:uid="{00000000-0005-0000-0000-00006D0E0000}"/>
    <cellStyle name="Accent1 24 2" xfId="11645" xr:uid="{00000000-0005-0000-0000-00006E0E0000}"/>
    <cellStyle name="Accent1 25" xfId="870" xr:uid="{00000000-0005-0000-0000-00006F0E0000}"/>
    <cellStyle name="Accent1 25 2" xfId="11646" xr:uid="{00000000-0005-0000-0000-0000700E0000}"/>
    <cellStyle name="Accent1 26" xfId="871" xr:uid="{00000000-0005-0000-0000-0000710E0000}"/>
    <cellStyle name="Accent1 27" xfId="8596" xr:uid="{00000000-0005-0000-0000-0000720E0000}"/>
    <cellStyle name="Accent1 28" xfId="8754" xr:uid="{00000000-0005-0000-0000-0000730E0000}"/>
    <cellStyle name="Accent1 29" xfId="8773" xr:uid="{00000000-0005-0000-0000-0000740E0000}"/>
    <cellStyle name="Accent1 3" xfId="872" xr:uid="{00000000-0005-0000-0000-0000750E0000}"/>
    <cellStyle name="Accent1 3 2" xfId="8668" xr:uid="{00000000-0005-0000-0000-0000760E0000}"/>
    <cellStyle name="Accent1 3 2 2" xfId="11647" xr:uid="{00000000-0005-0000-0000-0000770E0000}"/>
    <cellStyle name="Accent1 3 3" xfId="11648" xr:uid="{00000000-0005-0000-0000-0000780E0000}"/>
    <cellStyle name="Accent1 30" xfId="8746" xr:uid="{00000000-0005-0000-0000-0000790E0000}"/>
    <cellStyle name="Accent1 31" xfId="8784" xr:uid="{00000000-0005-0000-0000-00007A0E0000}"/>
    <cellStyle name="Accent1 32" xfId="8787" xr:uid="{00000000-0005-0000-0000-00007B0E0000}"/>
    <cellStyle name="Accent1 33" xfId="8797" xr:uid="{00000000-0005-0000-0000-00007C0E0000}"/>
    <cellStyle name="Accent1 34" xfId="8815" xr:uid="{00000000-0005-0000-0000-00007D0E0000}"/>
    <cellStyle name="Accent1 35" xfId="8792" xr:uid="{00000000-0005-0000-0000-00007E0E0000}"/>
    <cellStyle name="Accent1 36" xfId="8826" xr:uid="{00000000-0005-0000-0000-00007F0E0000}"/>
    <cellStyle name="Accent1 37" xfId="8834" xr:uid="{00000000-0005-0000-0000-0000800E0000}"/>
    <cellStyle name="Accent1 38" xfId="8849" xr:uid="{00000000-0005-0000-0000-0000810E0000}"/>
    <cellStyle name="Accent1 39" xfId="8832" xr:uid="{00000000-0005-0000-0000-0000820E0000}"/>
    <cellStyle name="Accent1 4" xfId="873" xr:uid="{00000000-0005-0000-0000-0000830E0000}"/>
    <cellStyle name="Accent1 5" xfId="874" xr:uid="{00000000-0005-0000-0000-0000840E0000}"/>
    <cellStyle name="Accent1 6" xfId="875" xr:uid="{00000000-0005-0000-0000-0000850E0000}"/>
    <cellStyle name="Accent1 7" xfId="876" xr:uid="{00000000-0005-0000-0000-0000860E0000}"/>
    <cellStyle name="Accent1 8" xfId="877" xr:uid="{00000000-0005-0000-0000-0000870E0000}"/>
    <cellStyle name="Accent1 9" xfId="878" xr:uid="{00000000-0005-0000-0000-0000880E0000}"/>
    <cellStyle name="Accent2" xfId="8625" builtinId="33" customBuiltin="1"/>
    <cellStyle name="Accent2 - 20%" xfId="879" xr:uid="{00000000-0005-0000-0000-00008A0E0000}"/>
    <cellStyle name="Accent2 - 40%" xfId="880" xr:uid="{00000000-0005-0000-0000-00008B0E0000}"/>
    <cellStyle name="Accent2 - 60%" xfId="881" xr:uid="{00000000-0005-0000-0000-00008C0E0000}"/>
    <cellStyle name="Accent2 10" xfId="882" xr:uid="{00000000-0005-0000-0000-00008D0E0000}"/>
    <cellStyle name="Accent2 11" xfId="883" xr:uid="{00000000-0005-0000-0000-00008E0E0000}"/>
    <cellStyle name="Accent2 12" xfId="884" xr:uid="{00000000-0005-0000-0000-00008F0E0000}"/>
    <cellStyle name="Accent2 13" xfId="885" xr:uid="{00000000-0005-0000-0000-0000900E0000}"/>
    <cellStyle name="Accent2 13 2" xfId="11650" xr:uid="{00000000-0005-0000-0000-0000910E0000}"/>
    <cellStyle name="Accent2 13 3" xfId="11649" xr:uid="{00000000-0005-0000-0000-0000920E0000}"/>
    <cellStyle name="Accent2 14" xfId="886" xr:uid="{00000000-0005-0000-0000-0000930E0000}"/>
    <cellStyle name="Accent2 14 2" xfId="11652" xr:uid="{00000000-0005-0000-0000-0000940E0000}"/>
    <cellStyle name="Accent2 14 3" xfId="11651" xr:uid="{00000000-0005-0000-0000-0000950E0000}"/>
    <cellStyle name="Accent2 15" xfId="887" xr:uid="{00000000-0005-0000-0000-0000960E0000}"/>
    <cellStyle name="Accent2 15 2" xfId="11654" xr:uid="{00000000-0005-0000-0000-0000970E0000}"/>
    <cellStyle name="Accent2 15 3" xfId="11653" xr:uid="{00000000-0005-0000-0000-0000980E0000}"/>
    <cellStyle name="Accent2 16" xfId="888" xr:uid="{00000000-0005-0000-0000-0000990E0000}"/>
    <cellStyle name="Accent2 17" xfId="889" xr:uid="{00000000-0005-0000-0000-00009A0E0000}"/>
    <cellStyle name="Accent2 17 2" xfId="11655" xr:uid="{00000000-0005-0000-0000-00009B0E0000}"/>
    <cellStyle name="Accent2 18" xfId="890" xr:uid="{00000000-0005-0000-0000-00009C0E0000}"/>
    <cellStyle name="Accent2 18 2" xfId="11656" xr:uid="{00000000-0005-0000-0000-00009D0E0000}"/>
    <cellStyle name="Accent2 19" xfId="891" xr:uid="{00000000-0005-0000-0000-00009E0E0000}"/>
    <cellStyle name="Accent2 2" xfId="892" xr:uid="{00000000-0005-0000-0000-00009F0E0000}"/>
    <cellStyle name="Accent2 2 2" xfId="8669" xr:uid="{00000000-0005-0000-0000-0000A00E0000}"/>
    <cellStyle name="Accent2 2 2 2" xfId="11657" xr:uid="{00000000-0005-0000-0000-0000A10E0000}"/>
    <cellStyle name="Accent2 2 3" xfId="11658" xr:uid="{00000000-0005-0000-0000-0000A20E0000}"/>
    <cellStyle name="Accent2 2 4" xfId="11659" xr:uid="{00000000-0005-0000-0000-0000A30E0000}"/>
    <cellStyle name="Accent2 2 5" xfId="11660" xr:uid="{00000000-0005-0000-0000-0000A40E0000}"/>
    <cellStyle name="Accent2 20" xfId="893" xr:uid="{00000000-0005-0000-0000-0000A50E0000}"/>
    <cellStyle name="Accent2 20 2" xfId="11661" xr:uid="{00000000-0005-0000-0000-0000A60E0000}"/>
    <cellStyle name="Accent2 21" xfId="894" xr:uid="{00000000-0005-0000-0000-0000A70E0000}"/>
    <cellStyle name="Accent2 21 2" xfId="11662" xr:uid="{00000000-0005-0000-0000-0000A80E0000}"/>
    <cellStyle name="Accent2 22" xfId="895" xr:uid="{00000000-0005-0000-0000-0000A90E0000}"/>
    <cellStyle name="Accent2 22 2" xfId="11663" xr:uid="{00000000-0005-0000-0000-0000AA0E0000}"/>
    <cellStyle name="Accent2 23" xfId="896" xr:uid="{00000000-0005-0000-0000-0000AB0E0000}"/>
    <cellStyle name="Accent2 23 2" xfId="11664" xr:uid="{00000000-0005-0000-0000-0000AC0E0000}"/>
    <cellStyle name="Accent2 24" xfId="897" xr:uid="{00000000-0005-0000-0000-0000AD0E0000}"/>
    <cellStyle name="Accent2 24 2" xfId="11665" xr:uid="{00000000-0005-0000-0000-0000AE0E0000}"/>
    <cellStyle name="Accent2 25" xfId="898" xr:uid="{00000000-0005-0000-0000-0000AF0E0000}"/>
    <cellStyle name="Accent2 25 2" xfId="11666" xr:uid="{00000000-0005-0000-0000-0000B00E0000}"/>
    <cellStyle name="Accent2 26" xfId="899" xr:uid="{00000000-0005-0000-0000-0000B10E0000}"/>
    <cellStyle name="Accent2 27" xfId="8597" xr:uid="{00000000-0005-0000-0000-0000B20E0000}"/>
    <cellStyle name="Accent2 28" xfId="8756" xr:uid="{00000000-0005-0000-0000-0000B30E0000}"/>
    <cellStyle name="Accent2 29" xfId="8771" xr:uid="{00000000-0005-0000-0000-0000B40E0000}"/>
    <cellStyle name="Accent2 3" xfId="900" xr:uid="{00000000-0005-0000-0000-0000B50E0000}"/>
    <cellStyle name="Accent2 3 2" xfId="8670" xr:uid="{00000000-0005-0000-0000-0000B60E0000}"/>
    <cellStyle name="Accent2 3 2 2" xfId="11667" xr:uid="{00000000-0005-0000-0000-0000B70E0000}"/>
    <cellStyle name="Accent2 3 3" xfId="11668" xr:uid="{00000000-0005-0000-0000-0000B80E0000}"/>
    <cellStyle name="Accent2 30" xfId="8748" xr:uid="{00000000-0005-0000-0000-0000B90E0000}"/>
    <cellStyle name="Accent2 31" xfId="8774" xr:uid="{00000000-0005-0000-0000-0000BA0E0000}"/>
    <cellStyle name="Accent2 32" xfId="8786" xr:uid="{00000000-0005-0000-0000-0000BB0E0000}"/>
    <cellStyle name="Accent2 33" xfId="8798" xr:uid="{00000000-0005-0000-0000-0000BC0E0000}"/>
    <cellStyle name="Accent2 34" xfId="8813" xr:uid="{00000000-0005-0000-0000-0000BD0E0000}"/>
    <cellStyle name="Accent2 35" xfId="8793" xr:uid="{00000000-0005-0000-0000-0000BE0E0000}"/>
    <cellStyle name="Accent2 36" xfId="8816" xr:uid="{00000000-0005-0000-0000-0000BF0E0000}"/>
    <cellStyle name="Accent2 37" xfId="8836" xr:uid="{00000000-0005-0000-0000-0000C00E0000}"/>
    <cellStyle name="Accent2 38" xfId="8848" xr:uid="{00000000-0005-0000-0000-0000C10E0000}"/>
    <cellStyle name="Accent2 39" xfId="8833" xr:uid="{00000000-0005-0000-0000-0000C20E0000}"/>
    <cellStyle name="Accent2 4" xfId="901" xr:uid="{00000000-0005-0000-0000-0000C30E0000}"/>
    <cellStyle name="Accent2 5" xfId="902" xr:uid="{00000000-0005-0000-0000-0000C40E0000}"/>
    <cellStyle name="Accent2 6" xfId="903" xr:uid="{00000000-0005-0000-0000-0000C50E0000}"/>
    <cellStyle name="Accent2 7" xfId="904" xr:uid="{00000000-0005-0000-0000-0000C60E0000}"/>
    <cellStyle name="Accent2 8" xfId="905" xr:uid="{00000000-0005-0000-0000-0000C70E0000}"/>
    <cellStyle name="Accent2 9" xfId="906" xr:uid="{00000000-0005-0000-0000-0000C80E0000}"/>
    <cellStyle name="Accent3" xfId="8629" builtinId="37" customBuiltin="1"/>
    <cellStyle name="Accent3 - 20%" xfId="907" xr:uid="{00000000-0005-0000-0000-0000CA0E0000}"/>
    <cellStyle name="Accent3 - 40%" xfId="908" xr:uid="{00000000-0005-0000-0000-0000CB0E0000}"/>
    <cellStyle name="Accent3 - 60%" xfId="909" xr:uid="{00000000-0005-0000-0000-0000CC0E0000}"/>
    <cellStyle name="Accent3 10" xfId="910" xr:uid="{00000000-0005-0000-0000-0000CD0E0000}"/>
    <cellStyle name="Accent3 11" xfId="911" xr:uid="{00000000-0005-0000-0000-0000CE0E0000}"/>
    <cellStyle name="Accent3 12" xfId="912" xr:uid="{00000000-0005-0000-0000-0000CF0E0000}"/>
    <cellStyle name="Accent3 13" xfId="913" xr:uid="{00000000-0005-0000-0000-0000D00E0000}"/>
    <cellStyle name="Accent3 13 2" xfId="11670" xr:uid="{00000000-0005-0000-0000-0000D10E0000}"/>
    <cellStyle name="Accent3 13 3" xfId="11669" xr:uid="{00000000-0005-0000-0000-0000D20E0000}"/>
    <cellStyle name="Accent3 14" xfId="914" xr:uid="{00000000-0005-0000-0000-0000D30E0000}"/>
    <cellStyle name="Accent3 14 2" xfId="11672" xr:uid="{00000000-0005-0000-0000-0000D40E0000}"/>
    <cellStyle name="Accent3 14 3" xfId="11671" xr:uid="{00000000-0005-0000-0000-0000D50E0000}"/>
    <cellStyle name="Accent3 15" xfId="915" xr:uid="{00000000-0005-0000-0000-0000D60E0000}"/>
    <cellStyle name="Accent3 15 2" xfId="11674" xr:uid="{00000000-0005-0000-0000-0000D70E0000}"/>
    <cellStyle name="Accent3 15 3" xfId="11673" xr:uid="{00000000-0005-0000-0000-0000D80E0000}"/>
    <cellStyle name="Accent3 16" xfId="916" xr:uid="{00000000-0005-0000-0000-0000D90E0000}"/>
    <cellStyle name="Accent3 17" xfId="917" xr:uid="{00000000-0005-0000-0000-0000DA0E0000}"/>
    <cellStyle name="Accent3 17 2" xfId="11675" xr:uid="{00000000-0005-0000-0000-0000DB0E0000}"/>
    <cellStyle name="Accent3 18" xfId="918" xr:uid="{00000000-0005-0000-0000-0000DC0E0000}"/>
    <cellStyle name="Accent3 18 2" xfId="11676" xr:uid="{00000000-0005-0000-0000-0000DD0E0000}"/>
    <cellStyle name="Accent3 19" xfId="919" xr:uid="{00000000-0005-0000-0000-0000DE0E0000}"/>
    <cellStyle name="Accent3 2" xfId="920" xr:uid="{00000000-0005-0000-0000-0000DF0E0000}"/>
    <cellStyle name="Accent3 2 2" xfId="8671" xr:uid="{00000000-0005-0000-0000-0000E00E0000}"/>
    <cellStyle name="Accent3 2 2 2" xfId="11677" xr:uid="{00000000-0005-0000-0000-0000E10E0000}"/>
    <cellStyle name="Accent3 2 3" xfId="11678" xr:uid="{00000000-0005-0000-0000-0000E20E0000}"/>
    <cellStyle name="Accent3 2 4" xfId="11679" xr:uid="{00000000-0005-0000-0000-0000E30E0000}"/>
    <cellStyle name="Accent3 2 5" xfId="11680" xr:uid="{00000000-0005-0000-0000-0000E40E0000}"/>
    <cellStyle name="Accent3 20" xfId="921" xr:uid="{00000000-0005-0000-0000-0000E50E0000}"/>
    <cellStyle name="Accent3 20 2" xfId="11681" xr:uid="{00000000-0005-0000-0000-0000E60E0000}"/>
    <cellStyle name="Accent3 21" xfId="922" xr:uid="{00000000-0005-0000-0000-0000E70E0000}"/>
    <cellStyle name="Accent3 21 2" xfId="11682" xr:uid="{00000000-0005-0000-0000-0000E80E0000}"/>
    <cellStyle name="Accent3 22" xfId="923" xr:uid="{00000000-0005-0000-0000-0000E90E0000}"/>
    <cellStyle name="Accent3 22 2" xfId="11683" xr:uid="{00000000-0005-0000-0000-0000EA0E0000}"/>
    <cellStyle name="Accent3 23" xfId="924" xr:uid="{00000000-0005-0000-0000-0000EB0E0000}"/>
    <cellStyle name="Accent3 23 2" xfId="11684" xr:uid="{00000000-0005-0000-0000-0000EC0E0000}"/>
    <cellStyle name="Accent3 24" xfId="925" xr:uid="{00000000-0005-0000-0000-0000ED0E0000}"/>
    <cellStyle name="Accent3 24 2" xfId="11685" xr:uid="{00000000-0005-0000-0000-0000EE0E0000}"/>
    <cellStyle name="Accent3 25" xfId="926" xr:uid="{00000000-0005-0000-0000-0000EF0E0000}"/>
    <cellStyle name="Accent3 25 2" xfId="11686" xr:uid="{00000000-0005-0000-0000-0000F00E0000}"/>
    <cellStyle name="Accent3 26" xfId="927" xr:uid="{00000000-0005-0000-0000-0000F10E0000}"/>
    <cellStyle name="Accent3 27" xfId="8598" xr:uid="{00000000-0005-0000-0000-0000F20E0000}"/>
    <cellStyle name="Accent3 28" xfId="8758" xr:uid="{00000000-0005-0000-0000-0000F30E0000}"/>
    <cellStyle name="Accent3 29" xfId="8770" xr:uid="{00000000-0005-0000-0000-0000F40E0000}"/>
    <cellStyle name="Accent3 3" xfId="928" xr:uid="{00000000-0005-0000-0000-0000F50E0000}"/>
    <cellStyle name="Accent3 3 2" xfId="8672" xr:uid="{00000000-0005-0000-0000-0000F60E0000}"/>
    <cellStyle name="Accent3 3 2 2" xfId="11687" xr:uid="{00000000-0005-0000-0000-0000F70E0000}"/>
    <cellStyle name="Accent3 3 3" xfId="11688" xr:uid="{00000000-0005-0000-0000-0000F80E0000}"/>
    <cellStyle name="Accent3 30" xfId="8749" xr:uid="{00000000-0005-0000-0000-0000F90E0000}"/>
    <cellStyle name="Accent3 31" xfId="8772" xr:uid="{00000000-0005-0000-0000-0000FA0E0000}"/>
    <cellStyle name="Accent3 32" xfId="8747" xr:uid="{00000000-0005-0000-0000-0000FB0E0000}"/>
    <cellStyle name="Accent3 33" xfId="8800" xr:uid="{00000000-0005-0000-0000-0000FC0E0000}"/>
    <cellStyle name="Accent3 34" xfId="8812" xr:uid="{00000000-0005-0000-0000-0000FD0E0000}"/>
    <cellStyle name="Accent3 35" xfId="8794" xr:uid="{00000000-0005-0000-0000-0000FE0E0000}"/>
    <cellStyle name="Accent3 36" xfId="8814" xr:uid="{00000000-0005-0000-0000-0000FF0E0000}"/>
    <cellStyle name="Accent3 37" xfId="8837" xr:uid="{00000000-0005-0000-0000-0000000F0000}"/>
    <cellStyle name="Accent3 38" xfId="8847" xr:uid="{00000000-0005-0000-0000-0000010F0000}"/>
    <cellStyle name="Accent3 39" xfId="8835" xr:uid="{00000000-0005-0000-0000-0000020F0000}"/>
    <cellStyle name="Accent3 4" xfId="929" xr:uid="{00000000-0005-0000-0000-0000030F0000}"/>
    <cellStyle name="Accent3 5" xfId="930" xr:uid="{00000000-0005-0000-0000-0000040F0000}"/>
    <cellStyle name="Accent3 6" xfId="931" xr:uid="{00000000-0005-0000-0000-0000050F0000}"/>
    <cellStyle name="Accent3 7" xfId="932" xr:uid="{00000000-0005-0000-0000-0000060F0000}"/>
    <cellStyle name="Accent3 8" xfId="933" xr:uid="{00000000-0005-0000-0000-0000070F0000}"/>
    <cellStyle name="Accent3 9" xfId="934" xr:uid="{00000000-0005-0000-0000-0000080F0000}"/>
    <cellStyle name="Accent4" xfId="8633" builtinId="41" customBuiltin="1"/>
    <cellStyle name="Accent4 - 20%" xfId="935" xr:uid="{00000000-0005-0000-0000-00000A0F0000}"/>
    <cellStyle name="Accent4 - 40%" xfId="936" xr:uid="{00000000-0005-0000-0000-00000B0F0000}"/>
    <cellStyle name="Accent4 - 60%" xfId="937" xr:uid="{00000000-0005-0000-0000-00000C0F0000}"/>
    <cellStyle name="Accent4 10" xfId="938" xr:uid="{00000000-0005-0000-0000-00000D0F0000}"/>
    <cellStyle name="Accent4 11" xfId="939" xr:uid="{00000000-0005-0000-0000-00000E0F0000}"/>
    <cellStyle name="Accent4 12" xfId="940" xr:uid="{00000000-0005-0000-0000-00000F0F0000}"/>
    <cellStyle name="Accent4 13" xfId="941" xr:uid="{00000000-0005-0000-0000-0000100F0000}"/>
    <cellStyle name="Accent4 13 2" xfId="11690" xr:uid="{00000000-0005-0000-0000-0000110F0000}"/>
    <cellStyle name="Accent4 13 3" xfId="11689" xr:uid="{00000000-0005-0000-0000-0000120F0000}"/>
    <cellStyle name="Accent4 14" xfId="942" xr:uid="{00000000-0005-0000-0000-0000130F0000}"/>
    <cellStyle name="Accent4 14 2" xfId="11692" xr:uid="{00000000-0005-0000-0000-0000140F0000}"/>
    <cellStyle name="Accent4 14 3" xfId="11691" xr:uid="{00000000-0005-0000-0000-0000150F0000}"/>
    <cellStyle name="Accent4 15" xfId="943" xr:uid="{00000000-0005-0000-0000-0000160F0000}"/>
    <cellStyle name="Accent4 15 2" xfId="11694" xr:uid="{00000000-0005-0000-0000-0000170F0000}"/>
    <cellStyle name="Accent4 15 3" xfId="11693" xr:uid="{00000000-0005-0000-0000-0000180F0000}"/>
    <cellStyle name="Accent4 16" xfId="944" xr:uid="{00000000-0005-0000-0000-0000190F0000}"/>
    <cellStyle name="Accent4 17" xfId="945" xr:uid="{00000000-0005-0000-0000-00001A0F0000}"/>
    <cellStyle name="Accent4 17 2" xfId="11695" xr:uid="{00000000-0005-0000-0000-00001B0F0000}"/>
    <cellStyle name="Accent4 18" xfId="946" xr:uid="{00000000-0005-0000-0000-00001C0F0000}"/>
    <cellStyle name="Accent4 18 2" xfId="11696" xr:uid="{00000000-0005-0000-0000-00001D0F0000}"/>
    <cellStyle name="Accent4 19" xfId="947" xr:uid="{00000000-0005-0000-0000-00001E0F0000}"/>
    <cellStyle name="Accent4 2" xfId="948" xr:uid="{00000000-0005-0000-0000-00001F0F0000}"/>
    <cellStyle name="Accent4 2 2" xfId="8673" xr:uid="{00000000-0005-0000-0000-0000200F0000}"/>
    <cellStyle name="Accent4 2 2 2" xfId="11697" xr:uid="{00000000-0005-0000-0000-0000210F0000}"/>
    <cellStyle name="Accent4 2 3" xfId="11698" xr:uid="{00000000-0005-0000-0000-0000220F0000}"/>
    <cellStyle name="Accent4 2 4" xfId="11699" xr:uid="{00000000-0005-0000-0000-0000230F0000}"/>
    <cellStyle name="Accent4 2 5" xfId="11700" xr:uid="{00000000-0005-0000-0000-0000240F0000}"/>
    <cellStyle name="Accent4 20" xfId="949" xr:uid="{00000000-0005-0000-0000-0000250F0000}"/>
    <cellStyle name="Accent4 20 2" xfId="11701" xr:uid="{00000000-0005-0000-0000-0000260F0000}"/>
    <cellStyle name="Accent4 21" xfId="950" xr:uid="{00000000-0005-0000-0000-0000270F0000}"/>
    <cellStyle name="Accent4 21 2" xfId="11702" xr:uid="{00000000-0005-0000-0000-0000280F0000}"/>
    <cellStyle name="Accent4 22" xfId="951" xr:uid="{00000000-0005-0000-0000-0000290F0000}"/>
    <cellStyle name="Accent4 22 2" xfId="11703" xr:uid="{00000000-0005-0000-0000-00002A0F0000}"/>
    <cellStyle name="Accent4 23" xfId="952" xr:uid="{00000000-0005-0000-0000-00002B0F0000}"/>
    <cellStyle name="Accent4 23 2" xfId="11704" xr:uid="{00000000-0005-0000-0000-00002C0F0000}"/>
    <cellStyle name="Accent4 24" xfId="953" xr:uid="{00000000-0005-0000-0000-00002D0F0000}"/>
    <cellStyle name="Accent4 24 2" xfId="11705" xr:uid="{00000000-0005-0000-0000-00002E0F0000}"/>
    <cellStyle name="Accent4 25" xfId="954" xr:uid="{00000000-0005-0000-0000-00002F0F0000}"/>
    <cellStyle name="Accent4 25 2" xfId="11706" xr:uid="{00000000-0005-0000-0000-0000300F0000}"/>
    <cellStyle name="Accent4 26" xfId="955" xr:uid="{00000000-0005-0000-0000-0000310F0000}"/>
    <cellStyle name="Accent4 27" xfId="8599" xr:uid="{00000000-0005-0000-0000-0000320F0000}"/>
    <cellStyle name="Accent4 28" xfId="8759" xr:uid="{00000000-0005-0000-0000-0000330F0000}"/>
    <cellStyle name="Accent4 29" xfId="8768" xr:uid="{00000000-0005-0000-0000-0000340F0000}"/>
    <cellStyle name="Accent4 3" xfId="956" xr:uid="{00000000-0005-0000-0000-0000350F0000}"/>
    <cellStyle name="Accent4 3 2" xfId="8674" xr:uid="{00000000-0005-0000-0000-0000360F0000}"/>
    <cellStyle name="Accent4 3 2 2" xfId="11707" xr:uid="{00000000-0005-0000-0000-0000370F0000}"/>
    <cellStyle name="Accent4 3 3" xfId="11708" xr:uid="{00000000-0005-0000-0000-0000380F0000}"/>
    <cellStyle name="Accent4 30" xfId="8751" xr:uid="{00000000-0005-0000-0000-0000390F0000}"/>
    <cellStyle name="Accent4 31" xfId="8769" xr:uid="{00000000-0005-0000-0000-00003A0F0000}"/>
    <cellStyle name="Accent4 32" xfId="8750" xr:uid="{00000000-0005-0000-0000-00003B0F0000}"/>
    <cellStyle name="Accent4 33" xfId="8801" xr:uid="{00000000-0005-0000-0000-00003C0F0000}"/>
    <cellStyle name="Accent4 34" xfId="8810" xr:uid="{00000000-0005-0000-0000-00003D0F0000}"/>
    <cellStyle name="Accent4 35" xfId="8795" xr:uid="{00000000-0005-0000-0000-00003E0F0000}"/>
    <cellStyle name="Accent4 36" xfId="8811" xr:uid="{00000000-0005-0000-0000-00003F0F0000}"/>
    <cellStyle name="Accent4 37" xfId="8839" xr:uid="{00000000-0005-0000-0000-0000400F0000}"/>
    <cellStyle name="Accent4 38" xfId="8846" xr:uid="{00000000-0005-0000-0000-0000410F0000}"/>
    <cellStyle name="Accent4 39" xfId="8838" xr:uid="{00000000-0005-0000-0000-0000420F0000}"/>
    <cellStyle name="Accent4 4" xfId="957" xr:uid="{00000000-0005-0000-0000-0000430F0000}"/>
    <cellStyle name="Accent4 5" xfId="958" xr:uid="{00000000-0005-0000-0000-0000440F0000}"/>
    <cellStyle name="Accent4 6" xfId="959" xr:uid="{00000000-0005-0000-0000-0000450F0000}"/>
    <cellStyle name="Accent4 7" xfId="960" xr:uid="{00000000-0005-0000-0000-0000460F0000}"/>
    <cellStyle name="Accent4 8" xfId="961" xr:uid="{00000000-0005-0000-0000-0000470F0000}"/>
    <cellStyle name="Accent4 9" xfId="962" xr:uid="{00000000-0005-0000-0000-0000480F0000}"/>
    <cellStyle name="Accent5" xfId="8637" builtinId="45" customBuiltin="1"/>
    <cellStyle name="Accent5 - 20%" xfId="963" xr:uid="{00000000-0005-0000-0000-00004A0F0000}"/>
    <cellStyle name="Accent5 - 40%" xfId="964" xr:uid="{00000000-0005-0000-0000-00004B0F0000}"/>
    <cellStyle name="Accent5 - 60%" xfId="965" xr:uid="{00000000-0005-0000-0000-00004C0F0000}"/>
    <cellStyle name="Accent5 10" xfId="966" xr:uid="{00000000-0005-0000-0000-00004D0F0000}"/>
    <cellStyle name="Accent5 11" xfId="967" xr:uid="{00000000-0005-0000-0000-00004E0F0000}"/>
    <cellStyle name="Accent5 12" xfId="968" xr:uid="{00000000-0005-0000-0000-00004F0F0000}"/>
    <cellStyle name="Accent5 13" xfId="969" xr:uid="{00000000-0005-0000-0000-0000500F0000}"/>
    <cellStyle name="Accent5 13 2" xfId="11710" xr:uid="{00000000-0005-0000-0000-0000510F0000}"/>
    <cellStyle name="Accent5 13 3" xfId="11709" xr:uid="{00000000-0005-0000-0000-0000520F0000}"/>
    <cellStyle name="Accent5 14" xfId="970" xr:uid="{00000000-0005-0000-0000-0000530F0000}"/>
    <cellStyle name="Accent5 14 2" xfId="11712" xr:uid="{00000000-0005-0000-0000-0000540F0000}"/>
    <cellStyle name="Accent5 14 3" xfId="11711" xr:uid="{00000000-0005-0000-0000-0000550F0000}"/>
    <cellStyle name="Accent5 15" xfId="971" xr:uid="{00000000-0005-0000-0000-0000560F0000}"/>
    <cellStyle name="Accent5 15 2" xfId="11714" xr:uid="{00000000-0005-0000-0000-0000570F0000}"/>
    <cellStyle name="Accent5 15 3" xfId="11713" xr:uid="{00000000-0005-0000-0000-0000580F0000}"/>
    <cellStyle name="Accent5 16" xfId="972" xr:uid="{00000000-0005-0000-0000-0000590F0000}"/>
    <cellStyle name="Accent5 17" xfId="973" xr:uid="{00000000-0005-0000-0000-00005A0F0000}"/>
    <cellStyle name="Accent5 17 2" xfId="11715" xr:uid="{00000000-0005-0000-0000-00005B0F0000}"/>
    <cellStyle name="Accent5 18" xfId="974" xr:uid="{00000000-0005-0000-0000-00005C0F0000}"/>
    <cellStyle name="Accent5 18 2" xfId="11716" xr:uid="{00000000-0005-0000-0000-00005D0F0000}"/>
    <cellStyle name="Accent5 19" xfId="975" xr:uid="{00000000-0005-0000-0000-00005E0F0000}"/>
    <cellStyle name="Accent5 2" xfId="976" xr:uid="{00000000-0005-0000-0000-00005F0F0000}"/>
    <cellStyle name="Accent5 2 2" xfId="8675" xr:uid="{00000000-0005-0000-0000-0000600F0000}"/>
    <cellStyle name="Accent5 2 2 2" xfId="11717" xr:uid="{00000000-0005-0000-0000-0000610F0000}"/>
    <cellStyle name="Accent5 2 3" xfId="11718" xr:uid="{00000000-0005-0000-0000-0000620F0000}"/>
    <cellStyle name="Accent5 2 4" xfId="11719" xr:uid="{00000000-0005-0000-0000-0000630F0000}"/>
    <cellStyle name="Accent5 2 5" xfId="11720" xr:uid="{00000000-0005-0000-0000-0000640F0000}"/>
    <cellStyle name="Accent5 20" xfId="977" xr:uid="{00000000-0005-0000-0000-0000650F0000}"/>
    <cellStyle name="Accent5 20 2" xfId="11721" xr:uid="{00000000-0005-0000-0000-0000660F0000}"/>
    <cellStyle name="Accent5 21" xfId="978" xr:uid="{00000000-0005-0000-0000-0000670F0000}"/>
    <cellStyle name="Accent5 21 2" xfId="11722" xr:uid="{00000000-0005-0000-0000-0000680F0000}"/>
    <cellStyle name="Accent5 22" xfId="979" xr:uid="{00000000-0005-0000-0000-0000690F0000}"/>
    <cellStyle name="Accent5 22 2" xfId="11723" xr:uid="{00000000-0005-0000-0000-00006A0F0000}"/>
    <cellStyle name="Accent5 23" xfId="980" xr:uid="{00000000-0005-0000-0000-00006B0F0000}"/>
    <cellStyle name="Accent5 23 2" xfId="11724" xr:uid="{00000000-0005-0000-0000-00006C0F0000}"/>
    <cellStyle name="Accent5 24" xfId="981" xr:uid="{00000000-0005-0000-0000-00006D0F0000}"/>
    <cellStyle name="Accent5 24 2" xfId="11725" xr:uid="{00000000-0005-0000-0000-00006E0F0000}"/>
    <cellStyle name="Accent5 25" xfId="982" xr:uid="{00000000-0005-0000-0000-00006F0F0000}"/>
    <cellStyle name="Accent5 25 2" xfId="11726" xr:uid="{00000000-0005-0000-0000-0000700F0000}"/>
    <cellStyle name="Accent5 26" xfId="983" xr:uid="{00000000-0005-0000-0000-0000710F0000}"/>
    <cellStyle name="Accent5 27" xfId="8600" xr:uid="{00000000-0005-0000-0000-0000720F0000}"/>
    <cellStyle name="Accent5 28" xfId="8760" xr:uid="{00000000-0005-0000-0000-0000730F0000}"/>
    <cellStyle name="Accent5 29" xfId="8765" xr:uid="{00000000-0005-0000-0000-0000740F0000}"/>
    <cellStyle name="Accent5 3" xfId="984" xr:uid="{00000000-0005-0000-0000-0000750F0000}"/>
    <cellStyle name="Accent5 3 2" xfId="8676" xr:uid="{00000000-0005-0000-0000-0000760F0000}"/>
    <cellStyle name="Accent5 3 2 2" xfId="11727" xr:uid="{00000000-0005-0000-0000-0000770F0000}"/>
    <cellStyle name="Accent5 3 3" xfId="11728" xr:uid="{00000000-0005-0000-0000-0000780F0000}"/>
    <cellStyle name="Accent5 30" xfId="8753" xr:uid="{00000000-0005-0000-0000-0000790F0000}"/>
    <cellStyle name="Accent5 31" xfId="8767" xr:uid="{00000000-0005-0000-0000-00007A0F0000}"/>
    <cellStyle name="Accent5 32" xfId="8752" xr:uid="{00000000-0005-0000-0000-00007B0F0000}"/>
    <cellStyle name="Accent5 33" xfId="8802" xr:uid="{00000000-0005-0000-0000-00007C0F0000}"/>
    <cellStyle name="Accent5 34" xfId="8807" xr:uid="{00000000-0005-0000-0000-00007D0F0000}"/>
    <cellStyle name="Accent5 35" xfId="8796" xr:uid="{00000000-0005-0000-0000-00007E0F0000}"/>
    <cellStyle name="Accent5 36" xfId="8809" xr:uid="{00000000-0005-0000-0000-00007F0F0000}"/>
    <cellStyle name="Accent5 37" xfId="8841" xr:uid="{00000000-0005-0000-0000-0000800F0000}"/>
    <cellStyle name="Accent5 38" xfId="8845" xr:uid="{00000000-0005-0000-0000-0000810F0000}"/>
    <cellStyle name="Accent5 39" xfId="8840" xr:uid="{00000000-0005-0000-0000-0000820F0000}"/>
    <cellStyle name="Accent5 4" xfId="985" xr:uid="{00000000-0005-0000-0000-0000830F0000}"/>
    <cellStyle name="Accent5 5" xfId="986" xr:uid="{00000000-0005-0000-0000-0000840F0000}"/>
    <cellStyle name="Accent5 6" xfId="987" xr:uid="{00000000-0005-0000-0000-0000850F0000}"/>
    <cellStyle name="Accent5 7" xfId="988" xr:uid="{00000000-0005-0000-0000-0000860F0000}"/>
    <cellStyle name="Accent5 8" xfId="989" xr:uid="{00000000-0005-0000-0000-0000870F0000}"/>
    <cellStyle name="Accent5 9" xfId="990" xr:uid="{00000000-0005-0000-0000-0000880F0000}"/>
    <cellStyle name="Accent6" xfId="8641" builtinId="49" customBuiltin="1"/>
    <cellStyle name="Accent6 - 20%" xfId="991" xr:uid="{00000000-0005-0000-0000-00008A0F0000}"/>
    <cellStyle name="Accent6 - 40%" xfId="992" xr:uid="{00000000-0005-0000-0000-00008B0F0000}"/>
    <cellStyle name="Accent6 - 60%" xfId="993" xr:uid="{00000000-0005-0000-0000-00008C0F0000}"/>
    <cellStyle name="Accent6 10" xfId="994" xr:uid="{00000000-0005-0000-0000-00008D0F0000}"/>
    <cellStyle name="Accent6 11" xfId="995" xr:uid="{00000000-0005-0000-0000-00008E0F0000}"/>
    <cellStyle name="Accent6 12" xfId="996" xr:uid="{00000000-0005-0000-0000-00008F0F0000}"/>
    <cellStyle name="Accent6 13" xfId="997" xr:uid="{00000000-0005-0000-0000-0000900F0000}"/>
    <cellStyle name="Accent6 13 2" xfId="11730" xr:uid="{00000000-0005-0000-0000-0000910F0000}"/>
    <cellStyle name="Accent6 13 3" xfId="11729" xr:uid="{00000000-0005-0000-0000-0000920F0000}"/>
    <cellStyle name="Accent6 14" xfId="998" xr:uid="{00000000-0005-0000-0000-0000930F0000}"/>
    <cellStyle name="Accent6 14 2" xfId="11732" xr:uid="{00000000-0005-0000-0000-0000940F0000}"/>
    <cellStyle name="Accent6 14 3" xfId="11731" xr:uid="{00000000-0005-0000-0000-0000950F0000}"/>
    <cellStyle name="Accent6 15" xfId="999" xr:uid="{00000000-0005-0000-0000-0000960F0000}"/>
    <cellStyle name="Accent6 15 2" xfId="11734" xr:uid="{00000000-0005-0000-0000-0000970F0000}"/>
    <cellStyle name="Accent6 15 3" xfId="11733" xr:uid="{00000000-0005-0000-0000-0000980F0000}"/>
    <cellStyle name="Accent6 16" xfId="1000" xr:uid="{00000000-0005-0000-0000-0000990F0000}"/>
    <cellStyle name="Accent6 17" xfId="1001" xr:uid="{00000000-0005-0000-0000-00009A0F0000}"/>
    <cellStyle name="Accent6 17 2" xfId="11735" xr:uid="{00000000-0005-0000-0000-00009B0F0000}"/>
    <cellStyle name="Accent6 18" xfId="1002" xr:uid="{00000000-0005-0000-0000-00009C0F0000}"/>
    <cellStyle name="Accent6 18 2" xfId="11736" xr:uid="{00000000-0005-0000-0000-00009D0F0000}"/>
    <cellStyle name="Accent6 19" xfId="1003" xr:uid="{00000000-0005-0000-0000-00009E0F0000}"/>
    <cellStyle name="Accent6 2" xfId="1004" xr:uid="{00000000-0005-0000-0000-00009F0F0000}"/>
    <cellStyle name="Accent6 2 2" xfId="8677" xr:uid="{00000000-0005-0000-0000-0000A00F0000}"/>
    <cellStyle name="Accent6 2 2 2" xfId="11737" xr:uid="{00000000-0005-0000-0000-0000A10F0000}"/>
    <cellStyle name="Accent6 2 3" xfId="11738" xr:uid="{00000000-0005-0000-0000-0000A20F0000}"/>
    <cellStyle name="Accent6 2 4" xfId="11739" xr:uid="{00000000-0005-0000-0000-0000A30F0000}"/>
    <cellStyle name="Accent6 2 5" xfId="11740" xr:uid="{00000000-0005-0000-0000-0000A40F0000}"/>
    <cellStyle name="Accent6 20" xfId="1005" xr:uid="{00000000-0005-0000-0000-0000A50F0000}"/>
    <cellStyle name="Accent6 20 2" xfId="11741" xr:uid="{00000000-0005-0000-0000-0000A60F0000}"/>
    <cellStyle name="Accent6 21" xfId="1006" xr:uid="{00000000-0005-0000-0000-0000A70F0000}"/>
    <cellStyle name="Accent6 21 2" xfId="11742" xr:uid="{00000000-0005-0000-0000-0000A80F0000}"/>
    <cellStyle name="Accent6 22" xfId="1007" xr:uid="{00000000-0005-0000-0000-0000A90F0000}"/>
    <cellStyle name="Accent6 22 2" xfId="11743" xr:uid="{00000000-0005-0000-0000-0000AA0F0000}"/>
    <cellStyle name="Accent6 23" xfId="1008" xr:uid="{00000000-0005-0000-0000-0000AB0F0000}"/>
    <cellStyle name="Accent6 23 2" xfId="11744" xr:uid="{00000000-0005-0000-0000-0000AC0F0000}"/>
    <cellStyle name="Accent6 24" xfId="1009" xr:uid="{00000000-0005-0000-0000-0000AD0F0000}"/>
    <cellStyle name="Accent6 24 2" xfId="11745" xr:uid="{00000000-0005-0000-0000-0000AE0F0000}"/>
    <cellStyle name="Accent6 25" xfId="1010" xr:uid="{00000000-0005-0000-0000-0000AF0F0000}"/>
    <cellStyle name="Accent6 25 2" xfId="11746" xr:uid="{00000000-0005-0000-0000-0000B00F0000}"/>
    <cellStyle name="Accent6 26" xfId="1011" xr:uid="{00000000-0005-0000-0000-0000B10F0000}"/>
    <cellStyle name="Accent6 27" xfId="8601" xr:uid="{00000000-0005-0000-0000-0000B20F0000}"/>
    <cellStyle name="Accent6 28" xfId="8761" xr:uid="{00000000-0005-0000-0000-0000B30F0000}"/>
    <cellStyle name="Accent6 29" xfId="8763" xr:uid="{00000000-0005-0000-0000-0000B40F0000}"/>
    <cellStyle name="Accent6 3" xfId="1012" xr:uid="{00000000-0005-0000-0000-0000B50F0000}"/>
    <cellStyle name="Accent6 3 2" xfId="8678" xr:uid="{00000000-0005-0000-0000-0000B60F0000}"/>
    <cellStyle name="Accent6 3 2 2" xfId="11747" xr:uid="{00000000-0005-0000-0000-0000B70F0000}"/>
    <cellStyle name="Accent6 3 3" xfId="11748" xr:uid="{00000000-0005-0000-0000-0000B80F0000}"/>
    <cellStyle name="Accent6 30" xfId="8757" xr:uid="{00000000-0005-0000-0000-0000B90F0000}"/>
    <cellStyle name="Accent6 31" xfId="8764" xr:uid="{00000000-0005-0000-0000-0000BA0F0000}"/>
    <cellStyle name="Accent6 32" xfId="8755" xr:uid="{00000000-0005-0000-0000-0000BB0F0000}"/>
    <cellStyle name="Accent6 33" xfId="8803" xr:uid="{00000000-0005-0000-0000-0000BC0F0000}"/>
    <cellStyle name="Accent6 34" xfId="8805" xr:uid="{00000000-0005-0000-0000-0000BD0F0000}"/>
    <cellStyle name="Accent6 35" xfId="8799" xr:uid="{00000000-0005-0000-0000-0000BE0F0000}"/>
    <cellStyle name="Accent6 36" xfId="8806" xr:uid="{00000000-0005-0000-0000-0000BF0F0000}"/>
    <cellStyle name="Accent6 37" xfId="8843" xr:uid="{00000000-0005-0000-0000-0000C00F0000}"/>
    <cellStyle name="Accent6 38" xfId="8844" xr:uid="{00000000-0005-0000-0000-0000C10F0000}"/>
    <cellStyle name="Accent6 39" xfId="8842" xr:uid="{00000000-0005-0000-0000-0000C20F0000}"/>
    <cellStyle name="Accent6 4" xfId="1013" xr:uid="{00000000-0005-0000-0000-0000C30F0000}"/>
    <cellStyle name="Accent6 5" xfId="1014" xr:uid="{00000000-0005-0000-0000-0000C40F0000}"/>
    <cellStyle name="Accent6 6" xfId="1015" xr:uid="{00000000-0005-0000-0000-0000C50F0000}"/>
    <cellStyle name="Accent6 7" xfId="1016" xr:uid="{00000000-0005-0000-0000-0000C60F0000}"/>
    <cellStyle name="Accent6 8" xfId="1017" xr:uid="{00000000-0005-0000-0000-0000C70F0000}"/>
    <cellStyle name="Accent6 9" xfId="1018" xr:uid="{00000000-0005-0000-0000-0000C80F0000}"/>
    <cellStyle name="Bad" xfId="8610" builtinId="27" customBuiltin="1"/>
    <cellStyle name="Bad 2" xfId="1019" xr:uid="{00000000-0005-0000-0000-0000CA0F0000}"/>
    <cellStyle name="Bad 2 2" xfId="8679" xr:uid="{00000000-0005-0000-0000-0000CB0F0000}"/>
    <cellStyle name="Bad 2 2 2" xfId="11749" xr:uid="{00000000-0005-0000-0000-0000CC0F0000}"/>
    <cellStyle name="Bad 2 3" xfId="11750" xr:uid="{00000000-0005-0000-0000-0000CD0F0000}"/>
    <cellStyle name="Bad 2 4" xfId="11751" xr:uid="{00000000-0005-0000-0000-0000CE0F0000}"/>
    <cellStyle name="Bad 2 5" xfId="11752" xr:uid="{00000000-0005-0000-0000-0000CF0F0000}"/>
    <cellStyle name="Bad 3" xfId="1020" xr:uid="{00000000-0005-0000-0000-0000D00F0000}"/>
    <cellStyle name="Bad 3 2" xfId="11753" xr:uid="{00000000-0005-0000-0000-0000D10F0000}"/>
    <cellStyle name="Bad 4" xfId="1021" xr:uid="{00000000-0005-0000-0000-0000D20F0000}"/>
    <cellStyle name="Bad 4 2" xfId="11754" xr:uid="{00000000-0005-0000-0000-0000D30F0000}"/>
    <cellStyle name="Bad 5" xfId="11755" xr:uid="{00000000-0005-0000-0000-0000D40F0000}"/>
    <cellStyle name="Bad 6" xfId="11756" xr:uid="{00000000-0005-0000-0000-0000D50F0000}"/>
    <cellStyle name="Calculation" xfId="8614" builtinId="22" customBuiltin="1"/>
    <cellStyle name="Calculation 2" xfId="1022" xr:uid="{00000000-0005-0000-0000-0000D70F0000}"/>
    <cellStyle name="Calculation 2 2" xfId="8680" xr:uid="{00000000-0005-0000-0000-0000D80F0000}"/>
    <cellStyle name="Calculation 2 2 2" xfId="11757" xr:uid="{00000000-0005-0000-0000-0000D90F0000}"/>
    <cellStyle name="Calculation 2 3" xfId="11758" xr:uid="{00000000-0005-0000-0000-0000DA0F0000}"/>
    <cellStyle name="Calculation 2 4" xfId="11759" xr:uid="{00000000-0005-0000-0000-0000DB0F0000}"/>
    <cellStyle name="Calculation 2 5" xfId="11760" xr:uid="{00000000-0005-0000-0000-0000DC0F0000}"/>
    <cellStyle name="Calculation 2 6" xfId="11761" xr:uid="{00000000-0005-0000-0000-0000DD0F0000}"/>
    <cellStyle name="Calculation 2 7" xfId="11762" xr:uid="{00000000-0005-0000-0000-0000DE0F0000}"/>
    <cellStyle name="Calculation 2 8" xfId="11763" xr:uid="{00000000-0005-0000-0000-0000DF0F0000}"/>
    <cellStyle name="Calculation 2 9" xfId="11764" xr:uid="{00000000-0005-0000-0000-0000E00F0000}"/>
    <cellStyle name="Calculation 3" xfId="1023" xr:uid="{00000000-0005-0000-0000-0000E10F0000}"/>
    <cellStyle name="Calculation 3 2" xfId="1024" xr:uid="{00000000-0005-0000-0000-0000E20F0000}"/>
    <cellStyle name="Calculation 3 2 2" xfId="1025" xr:uid="{00000000-0005-0000-0000-0000E30F0000}"/>
    <cellStyle name="Calculation 3 2 2 2" xfId="1026" xr:uid="{00000000-0005-0000-0000-0000E40F0000}"/>
    <cellStyle name="Calculation 3 2 2 2 2" xfId="1027" xr:uid="{00000000-0005-0000-0000-0000E50F0000}"/>
    <cellStyle name="Calculation 3 2 2 3" xfId="1028" xr:uid="{00000000-0005-0000-0000-0000E60F0000}"/>
    <cellStyle name="Calculation 3 2 3" xfId="1029" xr:uid="{00000000-0005-0000-0000-0000E70F0000}"/>
    <cellStyle name="Calculation 3 2 3 2" xfId="1030" xr:uid="{00000000-0005-0000-0000-0000E80F0000}"/>
    <cellStyle name="Calculation 3 2 4" xfId="1031" xr:uid="{00000000-0005-0000-0000-0000E90F0000}"/>
    <cellStyle name="Calculation 3 3" xfId="1032" xr:uid="{00000000-0005-0000-0000-0000EA0F0000}"/>
    <cellStyle name="Calculation 3 3 2" xfId="1033" xr:uid="{00000000-0005-0000-0000-0000EB0F0000}"/>
    <cellStyle name="Calculation 3 3 2 2" xfId="1034" xr:uid="{00000000-0005-0000-0000-0000EC0F0000}"/>
    <cellStyle name="Calculation 3 3 2 2 2" xfId="1035" xr:uid="{00000000-0005-0000-0000-0000ED0F0000}"/>
    <cellStyle name="Calculation 3 3 2 3" xfId="1036" xr:uid="{00000000-0005-0000-0000-0000EE0F0000}"/>
    <cellStyle name="Calculation 3 3 3" xfId="1037" xr:uid="{00000000-0005-0000-0000-0000EF0F0000}"/>
    <cellStyle name="Calculation 3 3 3 2" xfId="1038" xr:uid="{00000000-0005-0000-0000-0000F00F0000}"/>
    <cellStyle name="Calculation 3 3 4" xfId="1039" xr:uid="{00000000-0005-0000-0000-0000F10F0000}"/>
    <cellStyle name="Calculation 3 4" xfId="1040" xr:uid="{00000000-0005-0000-0000-0000F20F0000}"/>
    <cellStyle name="Calculation 3 4 2" xfId="1041" xr:uid="{00000000-0005-0000-0000-0000F30F0000}"/>
    <cellStyle name="Calculation 3 4 2 2" xfId="1042" xr:uid="{00000000-0005-0000-0000-0000F40F0000}"/>
    <cellStyle name="Calculation 3 4 2 2 2" xfId="1043" xr:uid="{00000000-0005-0000-0000-0000F50F0000}"/>
    <cellStyle name="Calculation 3 4 2 3" xfId="1044" xr:uid="{00000000-0005-0000-0000-0000F60F0000}"/>
    <cellStyle name="Calculation 3 4 3" xfId="1045" xr:uid="{00000000-0005-0000-0000-0000F70F0000}"/>
    <cellStyle name="Calculation 3 4 3 2" xfId="1046" xr:uid="{00000000-0005-0000-0000-0000F80F0000}"/>
    <cellStyle name="Calculation 3 4 4" xfId="1047" xr:uid="{00000000-0005-0000-0000-0000F90F0000}"/>
    <cellStyle name="Calculation 3 5" xfId="1048" xr:uid="{00000000-0005-0000-0000-0000FA0F0000}"/>
    <cellStyle name="Calculation 3 5 2" xfId="1049" xr:uid="{00000000-0005-0000-0000-0000FB0F0000}"/>
    <cellStyle name="Calculation 3 5 2 2" xfId="1050" xr:uid="{00000000-0005-0000-0000-0000FC0F0000}"/>
    <cellStyle name="Calculation 3 5 2 2 2" xfId="1051" xr:uid="{00000000-0005-0000-0000-0000FD0F0000}"/>
    <cellStyle name="Calculation 3 5 2 3" xfId="1052" xr:uid="{00000000-0005-0000-0000-0000FE0F0000}"/>
    <cellStyle name="Calculation 3 5 3" xfId="1053" xr:uid="{00000000-0005-0000-0000-0000FF0F0000}"/>
    <cellStyle name="Calculation 3 5 3 2" xfId="1054" xr:uid="{00000000-0005-0000-0000-000000100000}"/>
    <cellStyle name="Calculation 3 5 4" xfId="1055" xr:uid="{00000000-0005-0000-0000-000001100000}"/>
    <cellStyle name="Calculation 3 6" xfId="1056" xr:uid="{00000000-0005-0000-0000-000002100000}"/>
    <cellStyle name="Calculation 3 6 2" xfId="1057" xr:uid="{00000000-0005-0000-0000-000003100000}"/>
    <cellStyle name="Calculation 3 6 2 2" xfId="1058" xr:uid="{00000000-0005-0000-0000-000004100000}"/>
    <cellStyle name="Calculation 3 6 2 2 2" xfId="1059" xr:uid="{00000000-0005-0000-0000-000005100000}"/>
    <cellStyle name="Calculation 3 6 2 3" xfId="1060" xr:uid="{00000000-0005-0000-0000-000006100000}"/>
    <cellStyle name="Calculation 3 6 3" xfId="1061" xr:uid="{00000000-0005-0000-0000-000007100000}"/>
    <cellStyle name="Calculation 3 6 3 2" xfId="1062" xr:uid="{00000000-0005-0000-0000-000008100000}"/>
    <cellStyle name="Calculation 3 6 4" xfId="1063" xr:uid="{00000000-0005-0000-0000-000009100000}"/>
    <cellStyle name="Calculation 3 7" xfId="1064" xr:uid="{00000000-0005-0000-0000-00000A100000}"/>
    <cellStyle name="Calculation 3 7 2" xfId="1065" xr:uid="{00000000-0005-0000-0000-00000B100000}"/>
    <cellStyle name="Calculation 3 7 2 2" xfId="1066" xr:uid="{00000000-0005-0000-0000-00000C100000}"/>
    <cellStyle name="Calculation 3 7 3" xfId="1067" xr:uid="{00000000-0005-0000-0000-00000D100000}"/>
    <cellStyle name="Calculation 3 8" xfId="1068" xr:uid="{00000000-0005-0000-0000-00000E100000}"/>
    <cellStyle name="Calculation 3 9" xfId="11765" xr:uid="{00000000-0005-0000-0000-00000F100000}"/>
    <cellStyle name="Calculation 4" xfId="1069" xr:uid="{00000000-0005-0000-0000-000010100000}"/>
    <cellStyle name="Calculation 4 10" xfId="1070" xr:uid="{00000000-0005-0000-0000-000011100000}"/>
    <cellStyle name="Calculation 4 11" xfId="1071" xr:uid="{00000000-0005-0000-0000-000012100000}"/>
    <cellStyle name="Calculation 4 2" xfId="1072" xr:uid="{00000000-0005-0000-0000-000013100000}"/>
    <cellStyle name="Calculation 4 2 2" xfId="1073" xr:uid="{00000000-0005-0000-0000-000014100000}"/>
    <cellStyle name="Calculation 4 2 2 2" xfId="1074" xr:uid="{00000000-0005-0000-0000-000015100000}"/>
    <cellStyle name="Calculation 4 2 2 2 2" xfId="1075" xr:uid="{00000000-0005-0000-0000-000016100000}"/>
    <cellStyle name="Calculation 4 2 2 3" xfId="1076" xr:uid="{00000000-0005-0000-0000-000017100000}"/>
    <cellStyle name="Calculation 4 2 3" xfId="1077" xr:uid="{00000000-0005-0000-0000-000018100000}"/>
    <cellStyle name="Calculation 4 2 3 2" xfId="1078" xr:uid="{00000000-0005-0000-0000-000019100000}"/>
    <cellStyle name="Calculation 4 2 4" xfId="1079" xr:uid="{00000000-0005-0000-0000-00001A100000}"/>
    <cellStyle name="Calculation 4 3" xfId="1080" xr:uid="{00000000-0005-0000-0000-00001B100000}"/>
    <cellStyle name="Calculation 4 3 2" xfId="1081" xr:uid="{00000000-0005-0000-0000-00001C100000}"/>
    <cellStyle name="Calculation 4 3 2 2" xfId="1082" xr:uid="{00000000-0005-0000-0000-00001D100000}"/>
    <cellStyle name="Calculation 4 3 2 2 2" xfId="1083" xr:uid="{00000000-0005-0000-0000-00001E100000}"/>
    <cellStyle name="Calculation 4 3 2 3" xfId="1084" xr:uid="{00000000-0005-0000-0000-00001F100000}"/>
    <cellStyle name="Calculation 4 3 3" xfId="1085" xr:uid="{00000000-0005-0000-0000-000020100000}"/>
    <cellStyle name="Calculation 4 3 3 2" xfId="1086" xr:uid="{00000000-0005-0000-0000-000021100000}"/>
    <cellStyle name="Calculation 4 3 4" xfId="1087" xr:uid="{00000000-0005-0000-0000-000022100000}"/>
    <cellStyle name="Calculation 4 4" xfId="1088" xr:uid="{00000000-0005-0000-0000-000023100000}"/>
    <cellStyle name="Calculation 4 4 2" xfId="1089" xr:uid="{00000000-0005-0000-0000-000024100000}"/>
    <cellStyle name="Calculation 4 4 2 2" xfId="1090" xr:uid="{00000000-0005-0000-0000-000025100000}"/>
    <cellStyle name="Calculation 4 4 2 2 2" xfId="1091" xr:uid="{00000000-0005-0000-0000-000026100000}"/>
    <cellStyle name="Calculation 4 4 2 3" xfId="1092" xr:uid="{00000000-0005-0000-0000-000027100000}"/>
    <cellStyle name="Calculation 4 4 3" xfId="1093" xr:uid="{00000000-0005-0000-0000-000028100000}"/>
    <cellStyle name="Calculation 4 4 3 2" xfId="1094" xr:uid="{00000000-0005-0000-0000-000029100000}"/>
    <cellStyle name="Calculation 4 4 4" xfId="1095" xr:uid="{00000000-0005-0000-0000-00002A100000}"/>
    <cellStyle name="Calculation 4 5" xfId="1096" xr:uid="{00000000-0005-0000-0000-00002B100000}"/>
    <cellStyle name="Calculation 4 5 2" xfId="1097" xr:uid="{00000000-0005-0000-0000-00002C100000}"/>
    <cellStyle name="Calculation 4 5 2 2" xfId="1098" xr:uid="{00000000-0005-0000-0000-00002D100000}"/>
    <cellStyle name="Calculation 4 5 2 2 2" xfId="1099" xr:uid="{00000000-0005-0000-0000-00002E100000}"/>
    <cellStyle name="Calculation 4 5 2 3" xfId="1100" xr:uid="{00000000-0005-0000-0000-00002F100000}"/>
    <cellStyle name="Calculation 4 5 3" xfId="1101" xr:uid="{00000000-0005-0000-0000-000030100000}"/>
    <cellStyle name="Calculation 4 5 3 2" xfId="1102" xr:uid="{00000000-0005-0000-0000-000031100000}"/>
    <cellStyle name="Calculation 4 5 4" xfId="1103" xr:uid="{00000000-0005-0000-0000-000032100000}"/>
    <cellStyle name="Calculation 4 6" xfId="1104" xr:uid="{00000000-0005-0000-0000-000033100000}"/>
    <cellStyle name="Calculation 4 6 2" xfId="1105" xr:uid="{00000000-0005-0000-0000-000034100000}"/>
    <cellStyle name="Calculation 4 6 2 2" xfId="1106" xr:uid="{00000000-0005-0000-0000-000035100000}"/>
    <cellStyle name="Calculation 4 6 2 2 2" xfId="1107" xr:uid="{00000000-0005-0000-0000-000036100000}"/>
    <cellStyle name="Calculation 4 6 2 3" xfId="1108" xr:uid="{00000000-0005-0000-0000-000037100000}"/>
    <cellStyle name="Calculation 4 6 3" xfId="1109" xr:uid="{00000000-0005-0000-0000-000038100000}"/>
    <cellStyle name="Calculation 4 6 3 2" xfId="1110" xr:uid="{00000000-0005-0000-0000-000039100000}"/>
    <cellStyle name="Calculation 4 6 4" xfId="1111" xr:uid="{00000000-0005-0000-0000-00003A100000}"/>
    <cellStyle name="Calculation 4 7" xfId="1112" xr:uid="{00000000-0005-0000-0000-00003B100000}"/>
    <cellStyle name="Calculation 4 7 2" xfId="1113" xr:uid="{00000000-0005-0000-0000-00003C100000}"/>
    <cellStyle name="Calculation 4 7 2 2" xfId="1114" xr:uid="{00000000-0005-0000-0000-00003D100000}"/>
    <cellStyle name="Calculation 4 7 2 2 2" xfId="1115" xr:uid="{00000000-0005-0000-0000-00003E100000}"/>
    <cellStyle name="Calculation 4 7 2 3" xfId="1116" xr:uid="{00000000-0005-0000-0000-00003F100000}"/>
    <cellStyle name="Calculation 4 7 3" xfId="1117" xr:uid="{00000000-0005-0000-0000-000040100000}"/>
    <cellStyle name="Calculation 4 7 3 2" xfId="1118" xr:uid="{00000000-0005-0000-0000-000041100000}"/>
    <cellStyle name="Calculation 4 7 4" xfId="1119" xr:uid="{00000000-0005-0000-0000-000042100000}"/>
    <cellStyle name="Calculation 4 8" xfId="1120" xr:uid="{00000000-0005-0000-0000-000043100000}"/>
    <cellStyle name="Calculation 4 8 2" xfId="1121" xr:uid="{00000000-0005-0000-0000-000044100000}"/>
    <cellStyle name="Calculation 4 8 2 2" xfId="1122" xr:uid="{00000000-0005-0000-0000-000045100000}"/>
    <cellStyle name="Calculation 4 8 3" xfId="1123" xr:uid="{00000000-0005-0000-0000-000046100000}"/>
    <cellStyle name="Calculation 4 9" xfId="1124" xr:uid="{00000000-0005-0000-0000-000047100000}"/>
    <cellStyle name="Calculation 4 9 2" xfId="1125" xr:uid="{00000000-0005-0000-0000-000048100000}"/>
    <cellStyle name="Calculation 5" xfId="1126" xr:uid="{00000000-0005-0000-0000-000049100000}"/>
    <cellStyle name="Calculation 5 2" xfId="1127" xr:uid="{00000000-0005-0000-0000-00004A100000}"/>
    <cellStyle name="Calculation 5 2 2" xfId="1128" xr:uid="{00000000-0005-0000-0000-00004B100000}"/>
    <cellStyle name="Calculation 5 2 2 2" xfId="1129" xr:uid="{00000000-0005-0000-0000-00004C100000}"/>
    <cellStyle name="Calculation 5 2 3" xfId="1130" xr:uid="{00000000-0005-0000-0000-00004D100000}"/>
    <cellStyle name="Calculation 5 3" xfId="1131" xr:uid="{00000000-0005-0000-0000-00004E100000}"/>
    <cellStyle name="Calculation 5 3 2" xfId="1132" xr:uid="{00000000-0005-0000-0000-00004F100000}"/>
    <cellStyle name="Calculation 5 4" xfId="1133" xr:uid="{00000000-0005-0000-0000-000050100000}"/>
    <cellStyle name="Calculation 6" xfId="1134" xr:uid="{00000000-0005-0000-0000-000051100000}"/>
    <cellStyle name="Calculation 6 2" xfId="1135" xr:uid="{00000000-0005-0000-0000-000052100000}"/>
    <cellStyle name="Calculation 6 2 2" xfId="1136" xr:uid="{00000000-0005-0000-0000-000053100000}"/>
    <cellStyle name="Calculation 6 3" xfId="1137" xr:uid="{00000000-0005-0000-0000-000054100000}"/>
    <cellStyle name="Check Cell" xfId="8616" builtinId="23" customBuiltin="1"/>
    <cellStyle name="Check Cell 2" xfId="1138" xr:uid="{00000000-0005-0000-0000-000056100000}"/>
    <cellStyle name="Check Cell 2 2" xfId="8681" xr:uid="{00000000-0005-0000-0000-000057100000}"/>
    <cellStyle name="Check Cell 2 2 2" xfId="11766" xr:uid="{00000000-0005-0000-0000-000058100000}"/>
    <cellStyle name="Check Cell 2 3" xfId="11767" xr:uid="{00000000-0005-0000-0000-000059100000}"/>
    <cellStyle name="Check Cell 2 4" xfId="11768" xr:uid="{00000000-0005-0000-0000-00005A100000}"/>
    <cellStyle name="Check Cell 2 5" xfId="11769" xr:uid="{00000000-0005-0000-0000-00005B100000}"/>
    <cellStyle name="Check Cell 3" xfId="1139" xr:uid="{00000000-0005-0000-0000-00005C100000}"/>
    <cellStyle name="Check Cell 3 2" xfId="11770" xr:uid="{00000000-0005-0000-0000-00005D100000}"/>
    <cellStyle name="Check Cell 4" xfId="1140" xr:uid="{00000000-0005-0000-0000-00005E100000}"/>
    <cellStyle name="Check Cell 5" xfId="11771" xr:uid="{00000000-0005-0000-0000-00005F100000}"/>
    <cellStyle name="Comma" xfId="15123" builtinId="3"/>
    <cellStyle name="Comma 10" xfId="1141" xr:uid="{00000000-0005-0000-0000-000060100000}"/>
    <cellStyle name="Comma 10 2" xfId="1142" xr:uid="{00000000-0005-0000-0000-000061100000}"/>
    <cellStyle name="Comma 10 2 2" xfId="15157" xr:uid="{535AA436-2FDE-4B9B-8A24-FBD3A785D978}"/>
    <cellStyle name="Comma 10 3" xfId="1143" xr:uid="{00000000-0005-0000-0000-000062100000}"/>
    <cellStyle name="Comma 10 3 2" xfId="1144" xr:uid="{00000000-0005-0000-0000-000063100000}"/>
    <cellStyle name="Comma 10 3 2 2" xfId="15159" xr:uid="{F23DA3DF-1ABA-4393-B536-09E51AB8B9D9}"/>
    <cellStyle name="Comma 10 3 3" xfId="15158" xr:uid="{D196EC12-84C2-4A52-8542-F934B6B919AF}"/>
    <cellStyle name="Comma 10 4" xfId="1145" xr:uid="{00000000-0005-0000-0000-000064100000}"/>
    <cellStyle name="Comma 10 4 2" xfId="15160" xr:uid="{9278FED9-5EF9-4FF1-B90C-70526EA6ECCA}"/>
    <cellStyle name="Comma 10 5" xfId="15156" xr:uid="{00F5581E-F25C-40D7-83EA-33EFE93086D4}"/>
    <cellStyle name="Comma 11" xfId="1146" xr:uid="{00000000-0005-0000-0000-000065100000}"/>
    <cellStyle name="Comma 11 2" xfId="1147" xr:uid="{00000000-0005-0000-0000-000066100000}"/>
    <cellStyle name="Comma 11 2 2" xfId="15161" xr:uid="{81CE8147-0C02-446C-A5B8-1DFF98D930A6}"/>
    <cellStyle name="Comma 11 3" xfId="1148" xr:uid="{00000000-0005-0000-0000-000067100000}"/>
    <cellStyle name="Comma 12" xfId="1149" xr:uid="{00000000-0005-0000-0000-000068100000}"/>
    <cellStyle name="Comma 12 2" xfId="1150" xr:uid="{00000000-0005-0000-0000-000069100000}"/>
    <cellStyle name="Comma 12 2 2" xfId="15162" xr:uid="{DB4F6088-743F-478D-8A03-5BE5A76B1C96}"/>
    <cellStyle name="Comma 12 3" xfId="1151" xr:uid="{00000000-0005-0000-0000-00006A100000}"/>
    <cellStyle name="Comma 13" xfId="1152" xr:uid="{00000000-0005-0000-0000-00006B100000}"/>
    <cellStyle name="Comma 13 2" xfId="1153" xr:uid="{00000000-0005-0000-0000-00006C100000}"/>
    <cellStyle name="Comma 13 2 2" xfId="11773" xr:uid="{00000000-0005-0000-0000-00006D100000}"/>
    <cellStyle name="Comma 13 2 2 2" xfId="15217" xr:uid="{4D716D7B-564C-4366-BE0C-E8A212185A53}"/>
    <cellStyle name="Comma 13 2 3" xfId="15163" xr:uid="{9949FD00-7A67-4ACB-9F1B-4DE6B82137AC}"/>
    <cellStyle name="Comma 13 3" xfId="1154" xr:uid="{00000000-0005-0000-0000-00006E100000}"/>
    <cellStyle name="Comma 13 4" xfId="11772" xr:uid="{00000000-0005-0000-0000-00006F100000}"/>
    <cellStyle name="Comma 13 4 2" xfId="15216" xr:uid="{6CB0BDC0-92CD-4619-8C64-FBFB5E45F972}"/>
    <cellStyle name="Comma 14" xfId="1155" xr:uid="{00000000-0005-0000-0000-000070100000}"/>
    <cellStyle name="Comma 14 2" xfId="1156" xr:uid="{00000000-0005-0000-0000-000071100000}"/>
    <cellStyle name="Comma 14 2 2" xfId="15165" xr:uid="{96BEBA1F-041E-4BAE-B425-FCF34FAFD2FE}"/>
    <cellStyle name="Comma 14 3" xfId="11774" xr:uid="{00000000-0005-0000-0000-000072100000}"/>
    <cellStyle name="Comma 14 3 2" xfId="15218" xr:uid="{678F81B7-487B-4BCB-AEBB-07DA4BA38A64}"/>
    <cellStyle name="Comma 14 4" xfId="15164" xr:uid="{B4DF8A93-5315-408E-B691-7059214D479A}"/>
    <cellStyle name="Comma 15" xfId="1157" xr:uid="{00000000-0005-0000-0000-000073100000}"/>
    <cellStyle name="Comma 15 2" xfId="1158" xr:uid="{00000000-0005-0000-0000-000074100000}"/>
    <cellStyle name="Comma 15 2 2" xfId="15167" xr:uid="{2BD23574-9B1D-4C13-82ED-B24739D87B9D}"/>
    <cellStyle name="Comma 15 3" xfId="1159" xr:uid="{00000000-0005-0000-0000-000075100000}"/>
    <cellStyle name="Comma 15 3 2" xfId="1160" xr:uid="{00000000-0005-0000-0000-000076100000}"/>
    <cellStyle name="Comma 15 3 2 2" xfId="15169" xr:uid="{D339CF35-BDA4-414C-8C89-80FAE7D00AC1}"/>
    <cellStyle name="Comma 15 3 3" xfId="15168" xr:uid="{578111B7-4CDF-457C-8098-9F3F22EACBEC}"/>
    <cellStyle name="Comma 15 4" xfId="1161" xr:uid="{00000000-0005-0000-0000-000077100000}"/>
    <cellStyle name="Comma 15 4 2" xfId="15170" xr:uid="{CAB2EBF7-56D9-4640-8EF5-E9F1609E74F7}"/>
    <cellStyle name="Comma 15 5" xfId="11775" xr:uid="{00000000-0005-0000-0000-000078100000}"/>
    <cellStyle name="Comma 15 5 2" xfId="15219" xr:uid="{AEE324E8-80CB-43BD-BA19-FF16831CA853}"/>
    <cellStyle name="Comma 15 6" xfId="15166" xr:uid="{4AE6866B-D547-4CD3-83D6-C93C1CF174A2}"/>
    <cellStyle name="Comma 16" xfId="1162" xr:uid="{00000000-0005-0000-0000-000079100000}"/>
    <cellStyle name="Comma 16 2" xfId="15171" xr:uid="{2275B12D-F92A-4DB7-B467-90A3660EE808}"/>
    <cellStyle name="Comma 17" xfId="1163" xr:uid="{00000000-0005-0000-0000-00007A100000}"/>
    <cellStyle name="Comma 17 2" xfId="1164" xr:uid="{00000000-0005-0000-0000-00007B100000}"/>
    <cellStyle name="Comma 17 2 2" xfId="11777" xr:uid="{00000000-0005-0000-0000-00007C100000}"/>
    <cellStyle name="Comma 17 2 2 2" xfId="15221" xr:uid="{E6366AD2-8B25-494D-BDC5-EC3EEA4F2318}"/>
    <cellStyle name="Comma 17 3" xfId="11776" xr:uid="{00000000-0005-0000-0000-00007D100000}"/>
    <cellStyle name="Comma 17 3 2" xfId="15220" xr:uid="{CEBAE495-4514-4F32-A30F-9D3F989CB5F5}"/>
    <cellStyle name="Comma 18" xfId="1165" xr:uid="{00000000-0005-0000-0000-00007E100000}"/>
    <cellStyle name="Comma 18 2" xfId="11778" xr:uid="{00000000-0005-0000-0000-00007F100000}"/>
    <cellStyle name="Comma 18 2 2" xfId="15222" xr:uid="{63CE9317-1934-42C4-AAF6-E18C32A2ADCC}"/>
    <cellStyle name="Comma 18 3" xfId="15172" xr:uid="{FCB54E2B-1FD4-4F7E-B58B-230285B83289}"/>
    <cellStyle name="Comma 19" xfId="1166" xr:uid="{00000000-0005-0000-0000-000080100000}"/>
    <cellStyle name="Comma 19 2" xfId="11779" xr:uid="{00000000-0005-0000-0000-000081100000}"/>
    <cellStyle name="Comma 19 2 2" xfId="15223" xr:uid="{1AFEDC1C-34E3-4806-83CF-596A71C03EDC}"/>
    <cellStyle name="Comma 19 3" xfId="15173" xr:uid="{96B987A3-C27D-48BE-8721-C346DE777566}"/>
    <cellStyle name="Comma 2" xfId="1167" xr:uid="{00000000-0005-0000-0000-000082100000}"/>
    <cellStyle name="Comma 2 10" xfId="11780" xr:uid="{00000000-0005-0000-0000-000083100000}"/>
    <cellStyle name="Comma 2 10 2" xfId="15224" xr:uid="{7E91F483-1C9B-458F-BDBC-4AF3F565A326}"/>
    <cellStyle name="Comma 2 100" xfId="11781" xr:uid="{00000000-0005-0000-0000-000084100000}"/>
    <cellStyle name="Comma 2 100 2" xfId="15225" xr:uid="{2798728A-3ADF-48FF-B79F-BD4F6D9AB324}"/>
    <cellStyle name="Comma 2 101" xfId="15151" xr:uid="{686AC7FA-4407-42B6-820B-A51B800C7A96}"/>
    <cellStyle name="Comma 2 11" xfId="11782" xr:uid="{00000000-0005-0000-0000-000085100000}"/>
    <cellStyle name="Comma 2 11 2" xfId="15226" xr:uid="{84E40EF5-43EE-4658-BBA8-8B7CB7C16A6A}"/>
    <cellStyle name="Comma 2 12" xfId="11783" xr:uid="{00000000-0005-0000-0000-000086100000}"/>
    <cellStyle name="Comma 2 12 2" xfId="15227" xr:uid="{E804BAF9-0605-4833-81D0-D702EEC83EAC}"/>
    <cellStyle name="Comma 2 13" xfId="11784" xr:uid="{00000000-0005-0000-0000-000087100000}"/>
    <cellStyle name="Comma 2 13 2" xfId="15228" xr:uid="{7FA2798D-1D3A-4E4B-93EE-367CD8E62F21}"/>
    <cellStyle name="Comma 2 14" xfId="11785" xr:uid="{00000000-0005-0000-0000-000088100000}"/>
    <cellStyle name="Comma 2 14 2" xfId="15229" xr:uid="{B6B056C9-1A17-4020-9033-B0CCB7BF509E}"/>
    <cellStyle name="Comma 2 15" xfId="11786" xr:uid="{00000000-0005-0000-0000-000089100000}"/>
    <cellStyle name="Comma 2 15 2" xfId="15230" xr:uid="{C49D10EF-0B27-4954-A7B3-3EFEDA7D84D7}"/>
    <cellStyle name="Comma 2 16" xfId="11787" xr:uid="{00000000-0005-0000-0000-00008A100000}"/>
    <cellStyle name="Comma 2 16 2" xfId="15231" xr:uid="{5063B83A-235D-48C5-8D8E-643D09D96ACC}"/>
    <cellStyle name="Comma 2 17" xfId="11788" xr:uid="{00000000-0005-0000-0000-00008B100000}"/>
    <cellStyle name="Comma 2 17 2" xfId="15232" xr:uid="{FE3BE791-81B3-42D1-B972-49C4705E5419}"/>
    <cellStyle name="Comma 2 18" xfId="11789" xr:uid="{00000000-0005-0000-0000-00008C100000}"/>
    <cellStyle name="Comma 2 18 2" xfId="15233" xr:uid="{4A5AE711-8AB9-4CED-94CE-12388C02B2AB}"/>
    <cellStyle name="Comma 2 19" xfId="11790" xr:uid="{00000000-0005-0000-0000-00008D100000}"/>
    <cellStyle name="Comma 2 19 2" xfId="15234" xr:uid="{0CB9ADB9-B285-4B63-8CD4-405DFC24AEE9}"/>
    <cellStyle name="Comma 2 2" xfId="1168" xr:uid="{00000000-0005-0000-0000-00008E100000}"/>
    <cellStyle name="Comma 2 2 10" xfId="11791" xr:uid="{00000000-0005-0000-0000-00008F100000}"/>
    <cellStyle name="Comma 2 2 11" xfId="11792" xr:uid="{00000000-0005-0000-0000-000090100000}"/>
    <cellStyle name="Comma 2 2 12" xfId="11793" xr:uid="{00000000-0005-0000-0000-000091100000}"/>
    <cellStyle name="Comma 2 2 13" xfId="11794" xr:uid="{00000000-0005-0000-0000-000092100000}"/>
    <cellStyle name="Comma 2 2 14" xfId="11795" xr:uid="{00000000-0005-0000-0000-000093100000}"/>
    <cellStyle name="Comma 2 2 15" xfId="11796" xr:uid="{00000000-0005-0000-0000-000094100000}"/>
    <cellStyle name="Comma 2 2 16" xfId="11797" xr:uid="{00000000-0005-0000-0000-000095100000}"/>
    <cellStyle name="Comma 2 2 17" xfId="11798" xr:uid="{00000000-0005-0000-0000-000096100000}"/>
    <cellStyle name="Comma 2 2 18" xfId="11799" xr:uid="{00000000-0005-0000-0000-000097100000}"/>
    <cellStyle name="Comma 2 2 19" xfId="11800" xr:uid="{00000000-0005-0000-0000-000098100000}"/>
    <cellStyle name="Comma 2 2 2" xfId="11801" xr:uid="{00000000-0005-0000-0000-000099100000}"/>
    <cellStyle name="Comma 2 2 2 2" xfId="11802" xr:uid="{00000000-0005-0000-0000-00009A100000}"/>
    <cellStyle name="Comma 2 2 2 2 2" xfId="11803" xr:uid="{00000000-0005-0000-0000-00009B100000}"/>
    <cellStyle name="Comma 2 2 2 2 2 2" xfId="11804" xr:uid="{00000000-0005-0000-0000-00009C100000}"/>
    <cellStyle name="Comma 2 2 2 2 2 3" xfId="15236" xr:uid="{DBEC8F9C-A3EA-412E-8F56-AE2A02C72B75}"/>
    <cellStyle name="Comma 2 2 2 3" xfId="11805" xr:uid="{00000000-0005-0000-0000-00009D100000}"/>
    <cellStyle name="Comma 2 2 2 4" xfId="15235" xr:uid="{0D1D2A43-7DA8-4983-8A56-695950098D43}"/>
    <cellStyle name="Comma 2 2 20" xfId="11806" xr:uid="{00000000-0005-0000-0000-00009E100000}"/>
    <cellStyle name="Comma 2 2 21" xfId="11807" xr:uid="{00000000-0005-0000-0000-00009F100000}"/>
    <cellStyle name="Comma 2 2 22" xfId="11808" xr:uid="{00000000-0005-0000-0000-0000A0100000}"/>
    <cellStyle name="Comma 2 2 23" xfId="11809" xr:uid="{00000000-0005-0000-0000-0000A1100000}"/>
    <cellStyle name="Comma 2 2 24" xfId="11810" xr:uid="{00000000-0005-0000-0000-0000A2100000}"/>
    <cellStyle name="Comma 2 2 25" xfId="11811" xr:uid="{00000000-0005-0000-0000-0000A3100000}"/>
    <cellStyle name="Comma 2 2 26" xfId="11812" xr:uid="{00000000-0005-0000-0000-0000A4100000}"/>
    <cellStyle name="Comma 2 2 27" xfId="11813" xr:uid="{00000000-0005-0000-0000-0000A5100000}"/>
    <cellStyle name="Comma 2 2 28" xfId="11814" xr:uid="{00000000-0005-0000-0000-0000A6100000}"/>
    <cellStyle name="Comma 2 2 29" xfId="11815" xr:uid="{00000000-0005-0000-0000-0000A7100000}"/>
    <cellStyle name="Comma 2 2 3" xfId="11816" xr:uid="{00000000-0005-0000-0000-0000A8100000}"/>
    <cellStyle name="Comma 2 2 3 2" xfId="15237" xr:uid="{C3541705-A781-45DF-A12F-1ACA3722B8BB}"/>
    <cellStyle name="Comma 2 2 30" xfId="11817" xr:uid="{00000000-0005-0000-0000-0000A9100000}"/>
    <cellStyle name="Comma 2 2 31" xfId="11818" xr:uid="{00000000-0005-0000-0000-0000AA100000}"/>
    <cellStyle name="Comma 2 2 32" xfId="11819" xr:uid="{00000000-0005-0000-0000-0000AB100000}"/>
    <cellStyle name="Comma 2 2 33" xfId="11820" xr:uid="{00000000-0005-0000-0000-0000AC100000}"/>
    <cellStyle name="Comma 2 2 34" xfId="11821" xr:uid="{00000000-0005-0000-0000-0000AD100000}"/>
    <cellStyle name="Comma 2 2 35" xfId="11822" xr:uid="{00000000-0005-0000-0000-0000AE100000}"/>
    <cellStyle name="Comma 2 2 36" xfId="11823" xr:uid="{00000000-0005-0000-0000-0000AF100000}"/>
    <cellStyle name="Comma 2 2 37" xfId="11824" xr:uid="{00000000-0005-0000-0000-0000B0100000}"/>
    <cellStyle name="Comma 2 2 38" xfId="11825" xr:uid="{00000000-0005-0000-0000-0000B1100000}"/>
    <cellStyle name="Comma 2 2 39" xfId="11826" xr:uid="{00000000-0005-0000-0000-0000B2100000}"/>
    <cellStyle name="Comma 2 2 4" xfId="11827" xr:uid="{00000000-0005-0000-0000-0000B3100000}"/>
    <cellStyle name="Comma 2 2 40" xfId="11828" xr:uid="{00000000-0005-0000-0000-0000B4100000}"/>
    <cellStyle name="Comma 2 2 41" xfId="11829" xr:uid="{00000000-0005-0000-0000-0000B5100000}"/>
    <cellStyle name="Comma 2 2 42" xfId="11830" xr:uid="{00000000-0005-0000-0000-0000B6100000}"/>
    <cellStyle name="Comma 2 2 43" xfId="11831" xr:uid="{00000000-0005-0000-0000-0000B7100000}"/>
    <cellStyle name="Comma 2 2 44" xfId="11832" xr:uid="{00000000-0005-0000-0000-0000B8100000}"/>
    <cellStyle name="Comma 2 2 45" xfId="11833" xr:uid="{00000000-0005-0000-0000-0000B9100000}"/>
    <cellStyle name="Comma 2 2 46" xfId="11834" xr:uid="{00000000-0005-0000-0000-0000BA100000}"/>
    <cellStyle name="Comma 2 2 47" xfId="11835" xr:uid="{00000000-0005-0000-0000-0000BB100000}"/>
    <cellStyle name="Comma 2 2 48" xfId="11836" xr:uid="{00000000-0005-0000-0000-0000BC100000}"/>
    <cellStyle name="Comma 2 2 49" xfId="11837" xr:uid="{00000000-0005-0000-0000-0000BD100000}"/>
    <cellStyle name="Comma 2 2 49 2" xfId="15238" xr:uid="{C7EB8F79-786C-4014-B102-8AFEF1F7BA1F}"/>
    <cellStyle name="Comma 2 2 5" xfId="11838" xr:uid="{00000000-0005-0000-0000-0000BE100000}"/>
    <cellStyle name="Comma 2 2 50" xfId="11839" xr:uid="{00000000-0005-0000-0000-0000BF100000}"/>
    <cellStyle name="Comma 2 2 50 2" xfId="15239" xr:uid="{BA91877C-B99A-47E9-B950-00A83EA5D37D}"/>
    <cellStyle name="Comma 2 2 51" xfId="11840" xr:uid="{00000000-0005-0000-0000-0000C0100000}"/>
    <cellStyle name="Comma 2 2 51 2" xfId="15240" xr:uid="{F813130D-823F-4635-95D1-8F78A21F257A}"/>
    <cellStyle name="Comma 2 2 52" xfId="15174" xr:uid="{3B9E347B-61A9-4BE7-9D61-C2E20D1AD6B1}"/>
    <cellStyle name="Comma 2 2 6" xfId="11841" xr:uid="{00000000-0005-0000-0000-0000C1100000}"/>
    <cellStyle name="Comma 2 2 7" xfId="11842" xr:uid="{00000000-0005-0000-0000-0000C2100000}"/>
    <cellStyle name="Comma 2 2 8" xfId="11843" xr:uid="{00000000-0005-0000-0000-0000C3100000}"/>
    <cellStyle name="Comma 2 2 9" xfId="11844" xr:uid="{00000000-0005-0000-0000-0000C4100000}"/>
    <cellStyle name="Comma 2 2_3.1.2 DB Pension Detail" xfId="11845" xr:uid="{00000000-0005-0000-0000-0000C5100000}"/>
    <cellStyle name="Comma 2 20" xfId="11846" xr:uid="{00000000-0005-0000-0000-0000C6100000}"/>
    <cellStyle name="Comma 2 20 2" xfId="15241" xr:uid="{08DB6CE8-1C9C-434D-90B2-CF3B65808138}"/>
    <cellStyle name="Comma 2 21" xfId="11847" xr:uid="{00000000-0005-0000-0000-0000C7100000}"/>
    <cellStyle name="Comma 2 21 2" xfId="15242" xr:uid="{E6594451-B473-4CF1-9825-3B5ED495BBF9}"/>
    <cellStyle name="Comma 2 22" xfId="11848" xr:uid="{00000000-0005-0000-0000-0000C8100000}"/>
    <cellStyle name="Comma 2 22 2" xfId="15243" xr:uid="{AEA5290F-BECE-4D97-B2DB-5544C499B8E0}"/>
    <cellStyle name="Comma 2 23" xfId="11849" xr:uid="{00000000-0005-0000-0000-0000C9100000}"/>
    <cellStyle name="Comma 2 23 2" xfId="15244" xr:uid="{F6281CDA-9B17-4494-9682-2C8B7C5F0722}"/>
    <cellStyle name="Comma 2 24" xfId="11850" xr:uid="{00000000-0005-0000-0000-0000CA100000}"/>
    <cellStyle name="Comma 2 24 2" xfId="15245" xr:uid="{C9F989BE-D948-4BAB-9C9A-933A51427CD1}"/>
    <cellStyle name="Comma 2 25" xfId="11851" xr:uid="{00000000-0005-0000-0000-0000CB100000}"/>
    <cellStyle name="Comma 2 25 2" xfId="15246" xr:uid="{C0A301A5-3654-415B-8E22-3C027ACAA354}"/>
    <cellStyle name="Comma 2 26" xfId="11852" xr:uid="{00000000-0005-0000-0000-0000CC100000}"/>
    <cellStyle name="Comma 2 26 2" xfId="15247" xr:uid="{43746A19-8C22-4857-80BB-DAB155119AC2}"/>
    <cellStyle name="Comma 2 27" xfId="11853" xr:uid="{00000000-0005-0000-0000-0000CD100000}"/>
    <cellStyle name="Comma 2 27 2" xfId="15248" xr:uid="{D5353F7D-C289-431A-8A3F-8822556B32A3}"/>
    <cellStyle name="Comma 2 28" xfId="11854" xr:uid="{00000000-0005-0000-0000-0000CE100000}"/>
    <cellStyle name="Comma 2 28 2" xfId="15249" xr:uid="{07495393-5847-44DA-B9D3-E2EADCF81C72}"/>
    <cellStyle name="Comma 2 29" xfId="11855" xr:uid="{00000000-0005-0000-0000-0000CF100000}"/>
    <cellStyle name="Comma 2 29 2" xfId="15250" xr:uid="{7F8B43F5-7C8E-49AF-9569-83C4CB3753AD}"/>
    <cellStyle name="Comma 2 3" xfId="1169" xr:uid="{00000000-0005-0000-0000-0000D0100000}"/>
    <cellStyle name="Comma 2 3 10" xfId="11856" xr:uid="{00000000-0005-0000-0000-0000D1100000}"/>
    <cellStyle name="Comma 2 3 10 2" xfId="15251" xr:uid="{8A373F53-AAE4-452C-B20C-514696536C82}"/>
    <cellStyle name="Comma 2 3 11" xfId="11857" xr:uid="{00000000-0005-0000-0000-0000D2100000}"/>
    <cellStyle name="Comma 2 3 11 2" xfId="15252" xr:uid="{8FD4E1C9-A7F3-445F-BECB-B3144548CD1D}"/>
    <cellStyle name="Comma 2 3 12" xfId="11858" xr:uid="{00000000-0005-0000-0000-0000D3100000}"/>
    <cellStyle name="Comma 2 3 12 2" xfId="15253" xr:uid="{80B018DA-A182-4066-A53A-12B6FDBBA7A1}"/>
    <cellStyle name="Comma 2 3 13" xfId="11859" xr:uid="{00000000-0005-0000-0000-0000D4100000}"/>
    <cellStyle name="Comma 2 3 13 2" xfId="15254" xr:uid="{B1D88B1B-F8E7-4866-A8E0-F21703D35201}"/>
    <cellStyle name="Comma 2 3 14" xfId="11860" xr:uid="{00000000-0005-0000-0000-0000D5100000}"/>
    <cellStyle name="Comma 2 3 14 2" xfId="15255" xr:uid="{95679168-F923-44F1-871E-C161D2C0698D}"/>
    <cellStyle name="Comma 2 3 15" xfId="11861" xr:uid="{00000000-0005-0000-0000-0000D6100000}"/>
    <cellStyle name="Comma 2 3 15 2" xfId="15256" xr:uid="{AC912B53-15EE-4109-82F7-E1E3D8A5FC89}"/>
    <cellStyle name="Comma 2 3 16" xfId="11862" xr:uid="{00000000-0005-0000-0000-0000D7100000}"/>
    <cellStyle name="Comma 2 3 16 2" xfId="15257" xr:uid="{C5B8CB3E-53BC-465A-94EF-E054C88C23A3}"/>
    <cellStyle name="Comma 2 3 17" xfId="11863" xr:uid="{00000000-0005-0000-0000-0000D8100000}"/>
    <cellStyle name="Comma 2 3 17 2" xfId="15258" xr:uid="{0D185E69-1483-4366-9815-EF16CE333E78}"/>
    <cellStyle name="Comma 2 3 18" xfId="11864" xr:uid="{00000000-0005-0000-0000-0000D9100000}"/>
    <cellStyle name="Comma 2 3 18 2" xfId="15259" xr:uid="{BDB35475-86F0-4BC7-A312-08BDC19BFD1C}"/>
    <cellStyle name="Comma 2 3 19" xfId="11865" xr:uid="{00000000-0005-0000-0000-0000DA100000}"/>
    <cellStyle name="Comma 2 3 19 2" xfId="15260" xr:uid="{2423B9B2-7B0C-4B22-A6D6-54E4F06B4F75}"/>
    <cellStyle name="Comma 2 3 2" xfId="11866" xr:uid="{00000000-0005-0000-0000-0000DB100000}"/>
    <cellStyle name="Comma 2 3 2 2" xfId="11867" xr:uid="{00000000-0005-0000-0000-0000DC100000}"/>
    <cellStyle name="Comma 2 3 2 2 2" xfId="11868" xr:uid="{00000000-0005-0000-0000-0000DD100000}"/>
    <cellStyle name="Comma 2 3 2 2 2 2" xfId="15263" xr:uid="{6AB8FB1E-4A51-4875-B7C1-2F10F6C5006E}"/>
    <cellStyle name="Comma 2 3 2 2 3" xfId="15262" xr:uid="{F96B8467-F1A5-474C-8169-7DAB9283D5E2}"/>
    <cellStyle name="Comma 2 3 2 3" xfId="15261" xr:uid="{A5668823-6D5D-414B-BB6E-9817EC9ACACF}"/>
    <cellStyle name="Comma 2 3 2_3.1.2 DB Pension Detail" xfId="11869" xr:uid="{00000000-0005-0000-0000-0000DE100000}"/>
    <cellStyle name="Comma 2 3 20" xfId="11870" xr:uid="{00000000-0005-0000-0000-0000DF100000}"/>
    <cellStyle name="Comma 2 3 20 2" xfId="15264" xr:uid="{4EEA6C6D-64F5-40A8-82BE-B8D976E9CCFE}"/>
    <cellStyle name="Comma 2 3 21" xfId="11871" xr:uid="{00000000-0005-0000-0000-0000E0100000}"/>
    <cellStyle name="Comma 2 3 21 2" xfId="15265" xr:uid="{F1A87944-1457-4EC1-815C-B7058F11D96D}"/>
    <cellStyle name="Comma 2 3 22" xfId="11872" xr:uid="{00000000-0005-0000-0000-0000E1100000}"/>
    <cellStyle name="Comma 2 3 22 2" xfId="15266" xr:uid="{7833E81E-DE76-4156-BDB3-32F67AE7DC2D}"/>
    <cellStyle name="Comma 2 3 23" xfId="11873" xr:uid="{00000000-0005-0000-0000-0000E2100000}"/>
    <cellStyle name="Comma 2 3 23 2" xfId="15267" xr:uid="{6968A0ED-3896-40C0-94D9-8212900F26DF}"/>
    <cellStyle name="Comma 2 3 24" xfId="11874" xr:uid="{00000000-0005-0000-0000-0000E3100000}"/>
    <cellStyle name="Comma 2 3 24 2" xfId="15268" xr:uid="{D4CEDAEC-DD42-4A67-9BAD-4967607A7192}"/>
    <cellStyle name="Comma 2 3 25" xfId="11875" xr:uid="{00000000-0005-0000-0000-0000E4100000}"/>
    <cellStyle name="Comma 2 3 25 2" xfId="15269" xr:uid="{EF8AF770-C4DD-446D-8B45-1596B21DF056}"/>
    <cellStyle name="Comma 2 3 26" xfId="11876" xr:uid="{00000000-0005-0000-0000-0000E5100000}"/>
    <cellStyle name="Comma 2 3 26 2" xfId="15270" xr:uid="{E05771EA-4C59-4CDA-BD7F-8211FAFB8D8F}"/>
    <cellStyle name="Comma 2 3 27" xfId="11877" xr:uid="{00000000-0005-0000-0000-0000E6100000}"/>
    <cellStyle name="Comma 2 3 27 2" xfId="15271" xr:uid="{0AC5D2AA-3CA2-4117-B5D1-BB8742103C2C}"/>
    <cellStyle name="Comma 2 3 28" xfId="11878" xr:uid="{00000000-0005-0000-0000-0000E7100000}"/>
    <cellStyle name="Comma 2 3 28 2" xfId="15272" xr:uid="{0774174B-06AC-467B-82FF-C88DB19EFA49}"/>
    <cellStyle name="Comma 2 3 29" xfId="11879" xr:uid="{00000000-0005-0000-0000-0000E8100000}"/>
    <cellStyle name="Comma 2 3 29 2" xfId="15273" xr:uid="{5D1547FC-D7EA-4BE0-9719-353B8C40F422}"/>
    <cellStyle name="Comma 2 3 3" xfId="11880" xr:uid="{00000000-0005-0000-0000-0000E9100000}"/>
    <cellStyle name="Comma 2 3 3 2" xfId="15274" xr:uid="{8E4CA6A4-8D2D-4F21-ADFB-6AB84B9941C1}"/>
    <cellStyle name="Comma 2 3 30" xfId="11881" xr:uid="{00000000-0005-0000-0000-0000EA100000}"/>
    <cellStyle name="Comma 2 3 30 2" xfId="15275" xr:uid="{8EFA7476-6B8C-4E85-8407-94D267C6F6EE}"/>
    <cellStyle name="Comma 2 3 31" xfId="11882" xr:uid="{00000000-0005-0000-0000-0000EB100000}"/>
    <cellStyle name="Comma 2 3 31 2" xfId="15276" xr:uid="{9E34A40F-2A3E-401C-AD57-A729BB3132C7}"/>
    <cellStyle name="Comma 2 3 32" xfId="11883" xr:uid="{00000000-0005-0000-0000-0000EC100000}"/>
    <cellStyle name="Comma 2 3 32 2" xfId="15277" xr:uid="{0B0FFC2A-0D77-49D7-B8CB-10A7A91D635E}"/>
    <cellStyle name="Comma 2 3 33" xfId="11884" xr:uid="{00000000-0005-0000-0000-0000ED100000}"/>
    <cellStyle name="Comma 2 3 33 2" xfId="15278" xr:uid="{0BC4D059-A628-4087-AA3E-44C3B9F56831}"/>
    <cellStyle name="Comma 2 3 34" xfId="11885" xr:uid="{00000000-0005-0000-0000-0000EE100000}"/>
    <cellStyle name="Comma 2 3 34 2" xfId="15279" xr:uid="{C7F66A1A-BBBE-4EA5-8ECD-C204ECD9963A}"/>
    <cellStyle name="Comma 2 3 35" xfId="11886" xr:uid="{00000000-0005-0000-0000-0000EF100000}"/>
    <cellStyle name="Comma 2 3 35 2" xfId="15280" xr:uid="{AA6EA4F8-0781-4DE8-81C1-2184FD9E0192}"/>
    <cellStyle name="Comma 2 3 36" xfId="11887" xr:uid="{00000000-0005-0000-0000-0000F0100000}"/>
    <cellStyle name="Comma 2 3 36 2" xfId="15281" xr:uid="{13D36428-8400-407B-9D2E-FC7800E2E251}"/>
    <cellStyle name="Comma 2 3 37" xfId="11888" xr:uid="{00000000-0005-0000-0000-0000F1100000}"/>
    <cellStyle name="Comma 2 3 37 2" xfId="15282" xr:uid="{6EFBFBC7-55BD-4A9E-B0AE-EFBFB0D13395}"/>
    <cellStyle name="Comma 2 3 38" xfId="11889" xr:uid="{00000000-0005-0000-0000-0000F2100000}"/>
    <cellStyle name="Comma 2 3 38 2" xfId="15283" xr:uid="{9DE94ECC-1FAF-4077-B8CC-647A5BC7114B}"/>
    <cellStyle name="Comma 2 3 39" xfId="11890" xr:uid="{00000000-0005-0000-0000-0000F3100000}"/>
    <cellStyle name="Comma 2 3 39 2" xfId="15284" xr:uid="{5576093C-4F84-46EA-AA56-74C4382E0476}"/>
    <cellStyle name="Comma 2 3 4" xfId="11891" xr:uid="{00000000-0005-0000-0000-0000F4100000}"/>
    <cellStyle name="Comma 2 3 4 2" xfId="15285" xr:uid="{A55D2264-23B2-4D69-8968-97E64B00FE3A}"/>
    <cellStyle name="Comma 2 3 40" xfId="11892" xr:uid="{00000000-0005-0000-0000-0000F5100000}"/>
    <cellStyle name="Comma 2 3 40 2" xfId="15286" xr:uid="{BAEC4B31-ED8A-4A30-9E32-B2312A981606}"/>
    <cellStyle name="Comma 2 3 41" xfId="11893" xr:uid="{00000000-0005-0000-0000-0000F6100000}"/>
    <cellStyle name="Comma 2 3 41 2" xfId="15287" xr:uid="{9D470CAC-A5B0-4B3C-B14B-2854997605E9}"/>
    <cellStyle name="Comma 2 3 42" xfId="11894" xr:uid="{00000000-0005-0000-0000-0000F7100000}"/>
    <cellStyle name="Comma 2 3 42 2" xfId="15288" xr:uid="{0C0271A0-2E60-4F5E-8095-495B6DA64DC2}"/>
    <cellStyle name="Comma 2 3 43" xfId="11895" xr:uid="{00000000-0005-0000-0000-0000F8100000}"/>
    <cellStyle name="Comma 2 3 43 2" xfId="15289" xr:uid="{9C01501C-745C-4B97-B188-0FD242DEF0EE}"/>
    <cellStyle name="Comma 2 3 44" xfId="11896" xr:uid="{00000000-0005-0000-0000-0000F9100000}"/>
    <cellStyle name="Comma 2 3 44 2" xfId="15290" xr:uid="{6E9F639D-C51D-4983-A953-F7ECC68BB987}"/>
    <cellStyle name="Comma 2 3 45" xfId="11897" xr:uid="{00000000-0005-0000-0000-0000FA100000}"/>
    <cellStyle name="Comma 2 3 45 2" xfId="15291" xr:uid="{01726833-145C-4C56-8262-BF66A557883F}"/>
    <cellStyle name="Comma 2 3 46" xfId="11898" xr:uid="{00000000-0005-0000-0000-0000FB100000}"/>
    <cellStyle name="Comma 2 3 46 2" xfId="15292" xr:uid="{CBED9743-CB64-4BB6-AD35-823D4C931696}"/>
    <cellStyle name="Comma 2 3 47" xfId="11899" xr:uid="{00000000-0005-0000-0000-0000FC100000}"/>
    <cellStyle name="Comma 2 3 47 2" xfId="15293" xr:uid="{0A44B882-E393-4F8B-81BC-4C6DC606C0A3}"/>
    <cellStyle name="Comma 2 3 48" xfId="11900" xr:uid="{00000000-0005-0000-0000-0000FD100000}"/>
    <cellStyle name="Comma 2 3 49" xfId="11901" xr:uid="{00000000-0005-0000-0000-0000FE100000}"/>
    <cellStyle name="Comma 2 3 49 2" xfId="15294" xr:uid="{FEB5927A-A25F-4971-9291-DD6A5D2C6AD1}"/>
    <cellStyle name="Comma 2 3 5" xfId="11902" xr:uid="{00000000-0005-0000-0000-0000FF100000}"/>
    <cellStyle name="Comma 2 3 5 2" xfId="15295" xr:uid="{14D000F4-71A0-4304-94AE-9A85F2EE324C}"/>
    <cellStyle name="Comma 2 3 50" xfId="11903" xr:uid="{00000000-0005-0000-0000-000000110000}"/>
    <cellStyle name="Comma 2 3 51" xfId="11904" xr:uid="{00000000-0005-0000-0000-000001110000}"/>
    <cellStyle name="Comma 2 3 52" xfId="11905" xr:uid="{00000000-0005-0000-0000-000002110000}"/>
    <cellStyle name="Comma 2 3 52 2" xfId="15296" xr:uid="{6993B57C-DD37-4F5E-92B4-F8492D30B1E7}"/>
    <cellStyle name="Comma 2 3 53" xfId="11906" xr:uid="{00000000-0005-0000-0000-000003110000}"/>
    <cellStyle name="Comma 2 3 53 2" xfId="15297" xr:uid="{4913C284-8D7F-48E0-BF20-13FA94B18BF0}"/>
    <cellStyle name="Comma 2 3 54" xfId="11907" xr:uid="{00000000-0005-0000-0000-000004110000}"/>
    <cellStyle name="Comma 2 3 54 2" xfId="15298" xr:uid="{107E1FFE-94B4-4470-A2E6-E9A43FABC95A}"/>
    <cellStyle name="Comma 2 3 55" xfId="15175" xr:uid="{E66A3EEC-F92E-4B13-BFDC-8AFCA3A4F0D1}"/>
    <cellStyle name="Comma 2 3 56" xfId="15212" xr:uid="{BC80EF2F-807F-403A-A81E-CA63510B1EB1}"/>
    <cellStyle name="Comma 2 3 57" xfId="15568" xr:uid="{7701F16B-D565-4D37-852D-66C9F389B579}"/>
    <cellStyle name="Comma 2 3 58" xfId="15215" xr:uid="{AAF3AEF0-93A5-40FD-B4E3-FB777B98BC14}"/>
    <cellStyle name="Comma 2 3 6" xfId="11908" xr:uid="{00000000-0005-0000-0000-000005110000}"/>
    <cellStyle name="Comma 2 3 6 2" xfId="15299" xr:uid="{D0A9C299-7427-4422-AF2E-63E25CC0C7CA}"/>
    <cellStyle name="Comma 2 3 7" xfId="11909" xr:uid="{00000000-0005-0000-0000-000006110000}"/>
    <cellStyle name="Comma 2 3 7 2" xfId="15300" xr:uid="{D6D80A2E-1CFB-4325-AEC2-CD94539CCC9B}"/>
    <cellStyle name="Comma 2 3 8" xfId="11910" xr:uid="{00000000-0005-0000-0000-000007110000}"/>
    <cellStyle name="Comma 2 3 8 2" xfId="15301" xr:uid="{15ABE5AF-0E98-4C2A-9FDB-29C7336BE721}"/>
    <cellStyle name="Comma 2 3 9" xfId="11911" xr:uid="{00000000-0005-0000-0000-000008110000}"/>
    <cellStyle name="Comma 2 3 9 2" xfId="15302" xr:uid="{A1CF7922-1A0F-491E-8237-43F17BFEC260}"/>
    <cellStyle name="Comma 2 3_3.1.2 DB Pension Detail" xfId="11912" xr:uid="{00000000-0005-0000-0000-000009110000}"/>
    <cellStyle name="Comma 2 30" xfId="11913" xr:uid="{00000000-0005-0000-0000-00000A110000}"/>
    <cellStyle name="Comma 2 30 2" xfId="15303" xr:uid="{1BA2A0E3-BAA0-4118-BE24-0C1179691A69}"/>
    <cellStyle name="Comma 2 31" xfId="11914" xr:uid="{00000000-0005-0000-0000-00000B110000}"/>
    <cellStyle name="Comma 2 31 2" xfId="15304" xr:uid="{F7F09144-6727-460E-8D69-BC792388FE19}"/>
    <cellStyle name="Comma 2 32" xfId="11915" xr:uid="{00000000-0005-0000-0000-00000C110000}"/>
    <cellStyle name="Comma 2 32 2" xfId="15305" xr:uid="{EDA01DDC-11B1-434B-ADA6-64C7ADF7A0C6}"/>
    <cellStyle name="Comma 2 33" xfId="11916" xr:uid="{00000000-0005-0000-0000-00000D110000}"/>
    <cellStyle name="Comma 2 33 2" xfId="15306" xr:uid="{766479A4-BEC9-42A1-9466-483C4418A069}"/>
    <cellStyle name="Comma 2 34" xfId="11917" xr:uid="{00000000-0005-0000-0000-00000E110000}"/>
    <cellStyle name="Comma 2 34 2" xfId="15307" xr:uid="{0477EE60-149A-4576-A563-596C6C13BEA4}"/>
    <cellStyle name="Comma 2 35" xfId="11918" xr:uid="{00000000-0005-0000-0000-00000F110000}"/>
    <cellStyle name="Comma 2 35 2" xfId="15308" xr:uid="{9981C98E-8102-4167-849B-A2245E7C61E6}"/>
    <cellStyle name="Comma 2 36" xfId="11919" xr:uid="{00000000-0005-0000-0000-000010110000}"/>
    <cellStyle name="Comma 2 36 2" xfId="15309" xr:uid="{219A7ED6-E94E-4045-8713-163E75DD6F79}"/>
    <cellStyle name="Comma 2 37" xfId="11920" xr:uid="{00000000-0005-0000-0000-000011110000}"/>
    <cellStyle name="Comma 2 37 2" xfId="15310" xr:uid="{9E8CD51B-5470-42FA-82C9-8ED0E083C212}"/>
    <cellStyle name="Comma 2 38" xfId="11921" xr:uid="{00000000-0005-0000-0000-000012110000}"/>
    <cellStyle name="Comma 2 38 2" xfId="15311" xr:uid="{450B66B8-7CCF-4474-8042-1A08EB9BF8AE}"/>
    <cellStyle name="Comma 2 39" xfId="11922" xr:uid="{00000000-0005-0000-0000-000013110000}"/>
    <cellStyle name="Comma 2 39 2" xfId="15312" xr:uid="{AB13E976-EAC7-4197-A941-3BDDBC251760}"/>
    <cellStyle name="Comma 2 4" xfId="1170" xr:uid="{00000000-0005-0000-0000-000014110000}"/>
    <cellStyle name="Comma 2 4 2" xfId="11923" xr:uid="{00000000-0005-0000-0000-000015110000}"/>
    <cellStyle name="Comma 2 4 2 2" xfId="15313" xr:uid="{87892240-E7BB-4EE6-A51C-BFC8441D0D1B}"/>
    <cellStyle name="Comma 2 4 3" xfId="11924" xr:uid="{00000000-0005-0000-0000-000016110000}"/>
    <cellStyle name="Comma 2 4 3 2" xfId="15314" xr:uid="{E5E47C5D-E8E7-4ACC-AD29-8650F8537D65}"/>
    <cellStyle name="Comma 2 4 4" xfId="11925" xr:uid="{00000000-0005-0000-0000-000017110000}"/>
    <cellStyle name="Comma 2 4 4 2" xfId="15315" xr:uid="{D07D6420-D53E-423A-84E7-9E60F0E7F91B}"/>
    <cellStyle name="Comma 2 4 5" xfId="15176" xr:uid="{84147BA1-5F0F-45DC-97B6-4BDCC35D011E}"/>
    <cellStyle name="Comma 2 40" xfId="11926" xr:uid="{00000000-0005-0000-0000-000018110000}"/>
    <cellStyle name="Comma 2 40 2" xfId="15316" xr:uid="{DD108CF3-F658-4734-AE1B-372E818CE813}"/>
    <cellStyle name="Comma 2 41" xfId="11927" xr:uid="{00000000-0005-0000-0000-000019110000}"/>
    <cellStyle name="Comma 2 41 2" xfId="15317" xr:uid="{CBEE32B3-A49D-416C-B132-89E9F13D17B6}"/>
    <cellStyle name="Comma 2 42" xfId="11928" xr:uid="{00000000-0005-0000-0000-00001A110000}"/>
    <cellStyle name="Comma 2 42 2" xfId="15318" xr:uid="{B54EF1F9-9173-45B9-998A-5CA541EBF246}"/>
    <cellStyle name="Comma 2 43" xfId="11929" xr:uid="{00000000-0005-0000-0000-00001B110000}"/>
    <cellStyle name="Comma 2 43 2" xfId="15319" xr:uid="{AFA6E638-1C3B-4368-94D6-ACA72D05209C}"/>
    <cellStyle name="Comma 2 44" xfId="11930" xr:uid="{00000000-0005-0000-0000-00001C110000}"/>
    <cellStyle name="Comma 2 44 2" xfId="15320" xr:uid="{4056A251-72CE-41D8-9A56-2638AE6A2CE9}"/>
    <cellStyle name="Comma 2 45" xfId="11931" xr:uid="{00000000-0005-0000-0000-00001D110000}"/>
    <cellStyle name="Comma 2 45 2" xfId="15321" xr:uid="{4C2EC25A-482B-4D72-84A4-D84C037A57CC}"/>
    <cellStyle name="Comma 2 46" xfId="11932" xr:uid="{00000000-0005-0000-0000-00001E110000}"/>
    <cellStyle name="Comma 2 46 2" xfId="15322" xr:uid="{2AC591F7-B4A2-4850-9014-9477187CF554}"/>
    <cellStyle name="Comma 2 47" xfId="11933" xr:uid="{00000000-0005-0000-0000-00001F110000}"/>
    <cellStyle name="Comma 2 47 2" xfId="15323" xr:uid="{CCEF81E2-6A16-4649-9C6E-697BAC1B5410}"/>
    <cellStyle name="Comma 2 48" xfId="11934" xr:uid="{00000000-0005-0000-0000-000020110000}"/>
    <cellStyle name="Comma 2 48 2" xfId="15324" xr:uid="{BC759857-7FB4-4A61-A45A-3091F19FDF88}"/>
    <cellStyle name="Comma 2 49" xfId="11935" xr:uid="{00000000-0005-0000-0000-000021110000}"/>
    <cellStyle name="Comma 2 49 2" xfId="15325" xr:uid="{A15C39E0-2439-4B99-B070-1CE4DFC3A75E}"/>
    <cellStyle name="Comma 2 5" xfId="1171" xr:uid="{00000000-0005-0000-0000-000022110000}"/>
    <cellStyle name="Comma 2 5 2" xfId="11937" xr:uid="{00000000-0005-0000-0000-000023110000}"/>
    <cellStyle name="Comma 2 5 2 2" xfId="15327" xr:uid="{06382957-7982-4DB1-972C-CB547012AA63}"/>
    <cellStyle name="Comma 2 5 3" xfId="11936" xr:uid="{00000000-0005-0000-0000-000024110000}"/>
    <cellStyle name="Comma 2 5 3 2" xfId="15326" xr:uid="{751A59F6-A3BD-46CE-9DB6-5D91DC8E4533}"/>
    <cellStyle name="Comma 2 5 4" xfId="15177" xr:uid="{1B2B5BAD-CB36-4AA7-B29A-A6B2B97CC467}"/>
    <cellStyle name="Comma 2 50" xfId="11938" xr:uid="{00000000-0005-0000-0000-000025110000}"/>
    <cellStyle name="Comma 2 50 2" xfId="15328" xr:uid="{15A6C954-1E5C-43C6-87C5-B28863247E9C}"/>
    <cellStyle name="Comma 2 51" xfId="11939" xr:uid="{00000000-0005-0000-0000-000026110000}"/>
    <cellStyle name="Comma 2 51 2" xfId="15329" xr:uid="{5D029A0D-2DAF-46F0-AA9D-7CF3DB5F691B}"/>
    <cellStyle name="Comma 2 52" xfId="11940" xr:uid="{00000000-0005-0000-0000-000027110000}"/>
    <cellStyle name="Comma 2 52 2" xfId="15330" xr:uid="{78808D52-E40D-41DF-ABB4-DADD8B456216}"/>
    <cellStyle name="Comma 2 53" xfId="11941" xr:uid="{00000000-0005-0000-0000-000028110000}"/>
    <cellStyle name="Comma 2 53 2" xfId="15331" xr:uid="{9BEA6BB5-09E1-4D7A-8463-EF78C411D968}"/>
    <cellStyle name="Comma 2 54" xfId="11942" xr:uid="{00000000-0005-0000-0000-000029110000}"/>
    <cellStyle name="Comma 2 54 2" xfId="15332" xr:uid="{716B4AA0-E1A9-415E-9340-CA96FF9C5BD0}"/>
    <cellStyle name="Comma 2 55" xfId="11943" xr:uid="{00000000-0005-0000-0000-00002A110000}"/>
    <cellStyle name="Comma 2 55 2" xfId="15333" xr:uid="{6C0A0F48-3B66-428D-9AE7-A83E50996303}"/>
    <cellStyle name="Comma 2 56" xfId="11944" xr:uid="{00000000-0005-0000-0000-00002B110000}"/>
    <cellStyle name="Comma 2 56 2" xfId="15334" xr:uid="{0296234A-4741-48DD-934D-E41D85712522}"/>
    <cellStyle name="Comma 2 57" xfId="11945" xr:uid="{00000000-0005-0000-0000-00002C110000}"/>
    <cellStyle name="Comma 2 57 2" xfId="15335" xr:uid="{FC722728-A2C1-42A7-930A-3723EA6DF251}"/>
    <cellStyle name="Comma 2 58" xfId="11946" xr:uid="{00000000-0005-0000-0000-00002D110000}"/>
    <cellStyle name="Comma 2 58 2" xfId="15336" xr:uid="{6227E1F1-AB9F-4F25-9C4D-1C19CA9B4563}"/>
    <cellStyle name="Comma 2 59" xfId="11947" xr:uid="{00000000-0005-0000-0000-00002E110000}"/>
    <cellStyle name="Comma 2 59 2" xfId="15337" xr:uid="{850E8172-80C2-4C89-8AE9-0F6F7C3BBC03}"/>
    <cellStyle name="Comma 2 6" xfId="1172" xr:uid="{00000000-0005-0000-0000-00002F110000}"/>
    <cellStyle name="Comma 2 6 2" xfId="11948" xr:uid="{00000000-0005-0000-0000-000030110000}"/>
    <cellStyle name="Comma 2 6 2 2" xfId="15338" xr:uid="{19D42E75-A2E4-430B-88B8-EBE712B185C6}"/>
    <cellStyle name="Comma 2 60" xfId="11949" xr:uid="{00000000-0005-0000-0000-000031110000}"/>
    <cellStyle name="Comma 2 60 2" xfId="15339" xr:uid="{0821F1EE-D7B2-4BF2-BB82-83116FFE6053}"/>
    <cellStyle name="Comma 2 61" xfId="11950" xr:uid="{00000000-0005-0000-0000-000032110000}"/>
    <cellStyle name="Comma 2 61 2" xfId="15340" xr:uid="{09670089-019D-4DAC-9AE2-DA65376D514A}"/>
    <cellStyle name="Comma 2 62" xfId="11951" xr:uid="{00000000-0005-0000-0000-000033110000}"/>
    <cellStyle name="Comma 2 62 2" xfId="15341" xr:uid="{E5381EB6-1B45-4AA9-BCFB-CBE154D8F7BB}"/>
    <cellStyle name="Comma 2 63" xfId="11952" xr:uid="{00000000-0005-0000-0000-000034110000}"/>
    <cellStyle name="Comma 2 63 2" xfId="15342" xr:uid="{0CA0F6A2-1D3E-40F9-98C5-9F4D2B700725}"/>
    <cellStyle name="Comma 2 64" xfId="11953" xr:uid="{00000000-0005-0000-0000-000035110000}"/>
    <cellStyle name="Comma 2 64 2" xfId="15343" xr:uid="{B898650C-1465-484B-AA8F-19B0294DEC0F}"/>
    <cellStyle name="Comma 2 65" xfId="11954" xr:uid="{00000000-0005-0000-0000-000036110000}"/>
    <cellStyle name="Comma 2 65 2" xfId="15344" xr:uid="{CC2FE1FB-71A1-43C7-82D8-AB0508A32E55}"/>
    <cellStyle name="Comma 2 66" xfId="11955" xr:uid="{00000000-0005-0000-0000-000037110000}"/>
    <cellStyle name="Comma 2 66 2" xfId="15345" xr:uid="{4ACF84AB-A48C-4962-9EF4-E5A18925BB08}"/>
    <cellStyle name="Comma 2 67" xfId="11956" xr:uid="{00000000-0005-0000-0000-000038110000}"/>
    <cellStyle name="Comma 2 67 2" xfId="15346" xr:uid="{25AA3628-81A1-4A13-A1D3-7B02A82494F5}"/>
    <cellStyle name="Comma 2 68" xfId="11957" xr:uid="{00000000-0005-0000-0000-000039110000}"/>
    <cellStyle name="Comma 2 68 2" xfId="15347" xr:uid="{9E994E43-A8B2-462C-A7AA-B435EA9B8E68}"/>
    <cellStyle name="Comma 2 69" xfId="11958" xr:uid="{00000000-0005-0000-0000-00003A110000}"/>
    <cellStyle name="Comma 2 69 2" xfId="15348" xr:uid="{3F827C2E-99E0-4A7D-B256-0E7B4DB2D687}"/>
    <cellStyle name="Comma 2 7" xfId="1173" xr:uid="{00000000-0005-0000-0000-00003B110000}"/>
    <cellStyle name="Comma 2 7 2" xfId="11959" xr:uid="{00000000-0005-0000-0000-00003C110000}"/>
    <cellStyle name="Comma 2 7 2 2" xfId="15349" xr:uid="{99958733-D5AD-4259-980C-7DD250BFDFD8}"/>
    <cellStyle name="Comma 2 7 3" xfId="15178" xr:uid="{D8EE0971-5CB1-4A03-BF5A-EBB98AFB2923}"/>
    <cellStyle name="Comma 2 70" xfId="11960" xr:uid="{00000000-0005-0000-0000-00003D110000}"/>
    <cellStyle name="Comma 2 70 2" xfId="15350" xr:uid="{A60C1F61-1C71-4E5B-BDE2-46D02EBBD425}"/>
    <cellStyle name="Comma 2 71" xfId="11961" xr:uid="{00000000-0005-0000-0000-00003E110000}"/>
    <cellStyle name="Comma 2 71 2" xfId="15351" xr:uid="{7CB13FAA-7002-4574-8FE0-CD7AE357476D}"/>
    <cellStyle name="Comma 2 72" xfId="11962" xr:uid="{00000000-0005-0000-0000-00003F110000}"/>
    <cellStyle name="Comma 2 72 2" xfId="15352" xr:uid="{D8AAB9AD-7B31-419A-9157-553AF2B9FE56}"/>
    <cellStyle name="Comma 2 73" xfId="11963" xr:uid="{00000000-0005-0000-0000-000040110000}"/>
    <cellStyle name="Comma 2 73 2" xfId="15353" xr:uid="{C4E65515-70D4-43FD-A2EB-9A47D8E092ED}"/>
    <cellStyle name="Comma 2 74" xfId="11964" xr:uid="{00000000-0005-0000-0000-000041110000}"/>
    <cellStyle name="Comma 2 74 2" xfId="15354" xr:uid="{CCFA11D1-21B6-4CD1-9D56-1D10967DA811}"/>
    <cellStyle name="Comma 2 75" xfId="11965" xr:uid="{00000000-0005-0000-0000-000042110000}"/>
    <cellStyle name="Comma 2 75 2" xfId="15355" xr:uid="{ED3517A9-88F0-4399-9BBE-6B848AE4DCA1}"/>
    <cellStyle name="Comma 2 76" xfId="11966" xr:uid="{00000000-0005-0000-0000-000043110000}"/>
    <cellStyle name="Comma 2 76 2" xfId="15356" xr:uid="{917AD94A-552D-4326-B017-824C792A807C}"/>
    <cellStyle name="Comma 2 77" xfId="11967" xr:uid="{00000000-0005-0000-0000-000044110000}"/>
    <cellStyle name="Comma 2 77 2" xfId="15357" xr:uid="{718BF6DC-5DB1-4E93-9A94-6BB3381DEC91}"/>
    <cellStyle name="Comma 2 78" xfId="11968" xr:uid="{00000000-0005-0000-0000-000045110000}"/>
    <cellStyle name="Comma 2 78 2" xfId="15358" xr:uid="{234168C3-1B6D-435B-AD9A-F170BBF970BD}"/>
    <cellStyle name="Comma 2 79" xfId="11969" xr:uid="{00000000-0005-0000-0000-000046110000}"/>
    <cellStyle name="Comma 2 79 2" xfId="15359" xr:uid="{FC7C12B5-DC75-48E5-A022-C8DBE3310705}"/>
    <cellStyle name="Comma 2 8" xfId="8682" xr:uid="{00000000-0005-0000-0000-000047110000}"/>
    <cellStyle name="Comma 2 8 2" xfId="11970" xr:uid="{00000000-0005-0000-0000-000048110000}"/>
    <cellStyle name="Comma 2 8 2 2" xfId="15360" xr:uid="{273F3BF9-EE22-42A8-BD04-520B44E74C8A}"/>
    <cellStyle name="Comma 2 8 3" xfId="15213" xr:uid="{FC55B8EA-744F-4EB2-893C-A9CDFBFBD25B}"/>
    <cellStyle name="Comma 2 80" xfId="11971" xr:uid="{00000000-0005-0000-0000-000049110000}"/>
    <cellStyle name="Comma 2 80 2" xfId="15361" xr:uid="{3C10A9CE-F38C-4075-9E3B-AFC02A92F664}"/>
    <cellStyle name="Comma 2 81" xfId="11972" xr:uid="{00000000-0005-0000-0000-00004A110000}"/>
    <cellStyle name="Comma 2 81 2" xfId="15362" xr:uid="{466926C7-64B7-4864-9C14-26E14C40C94B}"/>
    <cellStyle name="Comma 2 82" xfId="11973" xr:uid="{00000000-0005-0000-0000-00004B110000}"/>
    <cellStyle name="Comma 2 82 2" xfId="15363" xr:uid="{3506988F-CF6D-49C2-B0EF-810FBBEAE9B3}"/>
    <cellStyle name="Comma 2 83" xfId="11974" xr:uid="{00000000-0005-0000-0000-00004C110000}"/>
    <cellStyle name="Comma 2 83 2" xfId="15364" xr:uid="{1FF77530-82D8-4415-AC9B-C563922AFFED}"/>
    <cellStyle name="Comma 2 84" xfId="11975" xr:uid="{00000000-0005-0000-0000-00004D110000}"/>
    <cellStyle name="Comma 2 84 2" xfId="15365" xr:uid="{F78BD8A2-DD0C-45C2-A9C9-D6B806C6EDF8}"/>
    <cellStyle name="Comma 2 85" xfId="11976" xr:uid="{00000000-0005-0000-0000-00004E110000}"/>
    <cellStyle name="Comma 2 85 2" xfId="15366" xr:uid="{F49D2D12-0C38-4344-9DFB-AD8B3C77504D}"/>
    <cellStyle name="Comma 2 86" xfId="11977" xr:uid="{00000000-0005-0000-0000-00004F110000}"/>
    <cellStyle name="Comma 2 86 2" xfId="15367" xr:uid="{B0CCCC28-6B73-4188-9847-0A02BFA28CA1}"/>
    <cellStyle name="Comma 2 87" xfId="11978" xr:uid="{00000000-0005-0000-0000-000050110000}"/>
    <cellStyle name="Comma 2 87 2" xfId="15368" xr:uid="{C1946249-56A4-4DD5-BF8D-F8E88A5F7E9B}"/>
    <cellStyle name="Comma 2 88" xfId="11979" xr:uid="{00000000-0005-0000-0000-000051110000}"/>
    <cellStyle name="Comma 2 88 2" xfId="15369" xr:uid="{7D1E6318-21AD-46B3-AE34-922232E95B3E}"/>
    <cellStyle name="Comma 2 89" xfId="11980" xr:uid="{00000000-0005-0000-0000-000052110000}"/>
    <cellStyle name="Comma 2 89 2" xfId="15370" xr:uid="{96988F48-09D4-46CC-9A44-1251A4A11DD2}"/>
    <cellStyle name="Comma 2 9" xfId="11981" xr:uid="{00000000-0005-0000-0000-000053110000}"/>
    <cellStyle name="Comma 2 9 2" xfId="15371" xr:uid="{2106E418-C375-40D4-A3B6-87B6F0A1AF64}"/>
    <cellStyle name="Comma 2 90" xfId="11982" xr:uid="{00000000-0005-0000-0000-000054110000}"/>
    <cellStyle name="Comma 2 90 2" xfId="15372" xr:uid="{1959FBEF-0A8B-4DE6-89EE-838796F46BCA}"/>
    <cellStyle name="Comma 2 91" xfId="11983" xr:uid="{00000000-0005-0000-0000-000055110000}"/>
    <cellStyle name="Comma 2 91 2" xfId="15373" xr:uid="{9A556F8A-C170-428E-9010-A7A924B823B7}"/>
    <cellStyle name="Comma 2 92" xfId="11984" xr:uid="{00000000-0005-0000-0000-000056110000}"/>
    <cellStyle name="Comma 2 92 2" xfId="15374" xr:uid="{5DE39246-8042-42F8-9D98-7819A105AA8A}"/>
    <cellStyle name="Comma 2 93" xfId="11985" xr:uid="{00000000-0005-0000-0000-000057110000}"/>
    <cellStyle name="Comma 2 93 2" xfId="15375" xr:uid="{3BE757D4-62D7-43A6-A2DE-A44586CE398A}"/>
    <cellStyle name="Comma 2 94" xfId="11986" xr:uid="{00000000-0005-0000-0000-000058110000}"/>
    <cellStyle name="Comma 2 94 2" xfId="15376" xr:uid="{5904D482-6DFC-4501-B412-2CB415D21646}"/>
    <cellStyle name="Comma 2 95" xfId="11987" xr:uid="{00000000-0005-0000-0000-000059110000}"/>
    <cellStyle name="Comma 2 95 2" xfId="15377" xr:uid="{CCF3F901-A47C-4CF7-BFA0-B310B1B29A6A}"/>
    <cellStyle name="Comma 2 96" xfId="11988" xr:uid="{00000000-0005-0000-0000-00005A110000}"/>
    <cellStyle name="Comma 2 96 2" xfId="15378" xr:uid="{AB3ED873-438F-4501-90CD-137AE4647093}"/>
    <cellStyle name="Comma 2 97" xfId="11989" xr:uid="{00000000-0005-0000-0000-00005B110000}"/>
    <cellStyle name="Comma 2 97 2" xfId="15379" xr:uid="{098CBA0F-DC20-4C93-A6BA-6956AE1DC319}"/>
    <cellStyle name="Comma 2 98" xfId="11990" xr:uid="{00000000-0005-0000-0000-00005C110000}"/>
    <cellStyle name="Comma 2 98 2" xfId="15380" xr:uid="{816FD837-D991-49CD-BBB8-2BCB1E95AC6C}"/>
    <cellStyle name="Comma 2 99" xfId="11991" xr:uid="{00000000-0005-0000-0000-00005D110000}"/>
    <cellStyle name="Comma 2 99 2" xfId="15381" xr:uid="{31ECD515-7792-4DB1-B54D-A321C828BC9B}"/>
    <cellStyle name="Comma 2_2.11 Staff NG BS" xfId="11992" xr:uid="{00000000-0005-0000-0000-00005E110000}"/>
    <cellStyle name="Comma 20" xfId="1174" xr:uid="{00000000-0005-0000-0000-00005F110000}"/>
    <cellStyle name="Comma 20 2" xfId="11994" xr:uid="{00000000-0005-0000-0000-000060110000}"/>
    <cellStyle name="Comma 20 2 2" xfId="15383" xr:uid="{67E11A26-9E7A-43BF-ABBE-32FF066908F2}"/>
    <cellStyle name="Comma 20 3" xfId="11993" xr:uid="{00000000-0005-0000-0000-000061110000}"/>
    <cellStyle name="Comma 20 3 2" xfId="15382" xr:uid="{2C1B0359-E5C2-4A86-9DE7-27D99D6D0FC9}"/>
    <cellStyle name="Comma 21" xfId="1175" xr:uid="{00000000-0005-0000-0000-000062110000}"/>
    <cellStyle name="Comma 21 2" xfId="11996" xr:uid="{00000000-0005-0000-0000-000063110000}"/>
    <cellStyle name="Comma 21 2 2" xfId="15385" xr:uid="{84E7AE40-60D8-4238-BCF3-C3C293ECEA55}"/>
    <cellStyle name="Comma 21 3" xfId="11995" xr:uid="{00000000-0005-0000-0000-000064110000}"/>
    <cellStyle name="Comma 21 3 2" xfId="15384" xr:uid="{77BA89B0-FCF8-41F8-B329-55111D07F2B6}"/>
    <cellStyle name="Comma 22" xfId="8762" xr:uid="{00000000-0005-0000-0000-000065110000}"/>
    <cellStyle name="Comma 22 2" xfId="11998" xr:uid="{00000000-0005-0000-0000-000066110000}"/>
    <cellStyle name="Comma 22 2 2" xfId="15387" xr:uid="{1F9BB054-480F-410C-B5DE-463F6C601964}"/>
    <cellStyle name="Comma 22 3" xfId="11997" xr:uid="{00000000-0005-0000-0000-000067110000}"/>
    <cellStyle name="Comma 22 3 2" xfId="15386" xr:uid="{C35E0525-97B7-443A-B91A-C544BE9FDD0D}"/>
    <cellStyle name="Comma 22 4" xfId="15009" xr:uid="{00000000-0005-0000-0000-000068110000}"/>
    <cellStyle name="Comma 23" xfId="8804" xr:uid="{00000000-0005-0000-0000-000069110000}"/>
    <cellStyle name="Comma 23 2" xfId="12000" xr:uid="{00000000-0005-0000-0000-00006A110000}"/>
    <cellStyle name="Comma 23 2 2" xfId="15389" xr:uid="{60D9D710-C51A-487C-A92B-FE1F7656C3FC}"/>
    <cellStyle name="Comma 23 3" xfId="11999" xr:uid="{00000000-0005-0000-0000-00006B110000}"/>
    <cellStyle name="Comma 23 3 2" xfId="15388" xr:uid="{428956AD-A619-48AA-A9E3-567FC3286E47}"/>
    <cellStyle name="Comma 23 4" xfId="15025" xr:uid="{00000000-0005-0000-0000-00006C110000}"/>
    <cellStyle name="Comma 24" xfId="12001" xr:uid="{00000000-0005-0000-0000-00006D110000}"/>
    <cellStyle name="Comma 24 2" xfId="12002" xr:uid="{00000000-0005-0000-0000-00006E110000}"/>
    <cellStyle name="Comma 24 2 2" xfId="15391" xr:uid="{DD9DE26A-702C-4592-A9E5-CD18650D439E}"/>
    <cellStyle name="Comma 24 3" xfId="15390" xr:uid="{4EAFA42F-420B-4FDA-83BB-60B4232496D9}"/>
    <cellStyle name="Comma 25" xfId="12003" xr:uid="{00000000-0005-0000-0000-00006F110000}"/>
    <cellStyle name="Comma 25 2" xfId="12004" xr:uid="{00000000-0005-0000-0000-000070110000}"/>
    <cellStyle name="Comma 25 2 2" xfId="15393" xr:uid="{0C3CE3FE-A5A7-43EC-8E92-4B6C5B557BF9}"/>
    <cellStyle name="Comma 25 3" xfId="15392" xr:uid="{6157029D-123E-4862-8F95-1B6DF5C207F6}"/>
    <cellStyle name="Comma 26" xfId="12005" xr:uid="{00000000-0005-0000-0000-000071110000}"/>
    <cellStyle name="Comma 26 2" xfId="12006" xr:uid="{00000000-0005-0000-0000-000072110000}"/>
    <cellStyle name="Comma 26 2 2" xfId="15395" xr:uid="{FF21252E-3CFC-4B17-9C57-94AB15923A5C}"/>
    <cellStyle name="Comma 26 3" xfId="15394" xr:uid="{8B4F5E01-F29C-4C35-8ADC-D6A1F5F5A253}"/>
    <cellStyle name="Comma 27" xfId="12007" xr:uid="{00000000-0005-0000-0000-000073110000}"/>
    <cellStyle name="Comma 27 2" xfId="12008" xr:uid="{00000000-0005-0000-0000-000074110000}"/>
    <cellStyle name="Comma 27 2 2" xfId="15397" xr:uid="{283A9891-D83E-4963-80E2-D46ED3DBB197}"/>
    <cellStyle name="Comma 27 3" xfId="15155" xr:uid="{AF46CD95-D428-459F-8289-C4A66EC2DBB4}"/>
    <cellStyle name="Comma 27 4" xfId="15396" xr:uid="{BE7FCEBA-075C-4B12-9598-7F7F435C84A5}"/>
    <cellStyle name="Comma 28" xfId="12009" xr:uid="{00000000-0005-0000-0000-000075110000}"/>
    <cellStyle name="Comma 28 2" xfId="12010" xr:uid="{00000000-0005-0000-0000-000076110000}"/>
    <cellStyle name="Comma 28 2 2" xfId="15399" xr:uid="{6136379D-D6DE-497B-9D14-C871F1F0D607}"/>
    <cellStyle name="Comma 28 3" xfId="15398" xr:uid="{443D4795-7D89-4F36-8DF0-1BDEB2EA3B9A}"/>
    <cellStyle name="Comma 28 4" xfId="15598" xr:uid="{E8098C1B-3472-4DAF-A7C0-56C8FC6AC063}"/>
    <cellStyle name="Comma 29" xfId="12011" xr:uid="{00000000-0005-0000-0000-000077110000}"/>
    <cellStyle name="Comma 29 2" xfId="12012" xr:uid="{00000000-0005-0000-0000-000078110000}"/>
    <cellStyle name="Comma 29 2 2" xfId="15401" xr:uid="{A00FCF33-38CF-4746-844D-3EFBBA7E7E45}"/>
    <cellStyle name="Comma 29 3" xfId="15400" xr:uid="{ADD8E6D4-C781-4989-9513-1E085D85BB84}"/>
    <cellStyle name="Comma 3" xfId="1176" xr:uid="{00000000-0005-0000-0000-000079110000}"/>
    <cellStyle name="Comma 3 10" xfId="12013" xr:uid="{00000000-0005-0000-0000-00007A110000}"/>
    <cellStyle name="Comma 3 10 2" xfId="15402" xr:uid="{3A00F3E1-3CB8-4EFF-932C-4BFBF46FDFBF}"/>
    <cellStyle name="Comma 3 11" xfId="12014" xr:uid="{00000000-0005-0000-0000-00007B110000}"/>
    <cellStyle name="Comma 3 11 2" xfId="15403" xr:uid="{0017CE09-E8D4-4E7A-97FB-0CC4446407C5}"/>
    <cellStyle name="Comma 3 12" xfId="12015" xr:uid="{00000000-0005-0000-0000-00007C110000}"/>
    <cellStyle name="Comma 3 12 2" xfId="15404" xr:uid="{035BD562-7874-4E9B-A5D5-458CAA144687}"/>
    <cellStyle name="Comma 3 13" xfId="12016" xr:uid="{00000000-0005-0000-0000-00007D110000}"/>
    <cellStyle name="Comma 3 13 2" xfId="15405" xr:uid="{91D0D3DF-51D4-48D1-B17F-073E61583E2B}"/>
    <cellStyle name="Comma 3 14" xfId="12017" xr:uid="{00000000-0005-0000-0000-00007E110000}"/>
    <cellStyle name="Comma 3 14 2" xfId="15406" xr:uid="{F737CBBE-9D91-451B-8D60-6B8AC6338B0D}"/>
    <cellStyle name="Comma 3 15" xfId="12018" xr:uid="{00000000-0005-0000-0000-00007F110000}"/>
    <cellStyle name="Comma 3 15 2" xfId="15407" xr:uid="{EDC82E49-DA94-4070-A68C-B5078F32A0A2}"/>
    <cellStyle name="Comma 3 16" xfId="12019" xr:uid="{00000000-0005-0000-0000-000080110000}"/>
    <cellStyle name="Comma 3 16 2" xfId="15408" xr:uid="{1FD97D18-14A5-4A6C-8FFB-EFD821CF9654}"/>
    <cellStyle name="Comma 3 17" xfId="12020" xr:uid="{00000000-0005-0000-0000-000081110000}"/>
    <cellStyle name="Comma 3 17 2" xfId="15409" xr:uid="{2A031C4E-9A06-4C3F-9E52-F6E787DA5E0C}"/>
    <cellStyle name="Comma 3 18" xfId="12021" xr:uid="{00000000-0005-0000-0000-000082110000}"/>
    <cellStyle name="Comma 3 18 2" xfId="15410" xr:uid="{0CFD2920-4BF5-434A-9593-AF59DE3EDF1A}"/>
    <cellStyle name="Comma 3 19" xfId="12022" xr:uid="{00000000-0005-0000-0000-000083110000}"/>
    <cellStyle name="Comma 3 19 2" xfId="15411" xr:uid="{11ECAE03-E8DE-40C2-92AD-67AC2CD995A6}"/>
    <cellStyle name="Comma 3 2" xfId="8683" xr:uid="{00000000-0005-0000-0000-000084110000}"/>
    <cellStyle name="Comma 3 2 2" xfId="12024" xr:uid="{00000000-0005-0000-0000-000085110000}"/>
    <cellStyle name="Comma 3 2 2 2" xfId="15413" xr:uid="{FB1BB822-78EA-4E0F-B095-B4CD0E7A3AD7}"/>
    <cellStyle name="Comma 3 2 3" xfId="12025" xr:uid="{00000000-0005-0000-0000-000086110000}"/>
    <cellStyle name="Comma 3 2 3 2" xfId="12026" xr:uid="{00000000-0005-0000-0000-000087110000}"/>
    <cellStyle name="Comma 3 2 3 2 2" xfId="15415" xr:uid="{583994DB-5C5F-472B-A192-E51277846091}"/>
    <cellStyle name="Comma 3 2 3 3" xfId="15414" xr:uid="{E52CB067-AD3A-421A-86BF-D6E910912BE7}"/>
    <cellStyle name="Comma 3 2 4" xfId="12027" xr:uid="{00000000-0005-0000-0000-000088110000}"/>
    <cellStyle name="Comma 3 2 4 2" xfId="15416" xr:uid="{FED7B3CB-2488-44A5-83C8-9CB9268984B2}"/>
    <cellStyle name="Comma 3 2 5" xfId="12023" xr:uid="{00000000-0005-0000-0000-000089110000}"/>
    <cellStyle name="Comma 3 2 5 2" xfId="15412" xr:uid="{E569A155-4CEA-4CDC-8688-065A1E0804DC}"/>
    <cellStyle name="Comma 3 2 6" xfId="15214" xr:uid="{77D5AACE-3A72-407D-958B-793613E6C9E4}"/>
    <cellStyle name="Comma 3 2_3.1.2 DB Pension Detail" xfId="12028" xr:uid="{00000000-0005-0000-0000-00008A110000}"/>
    <cellStyle name="Comma 3 20" xfId="12029" xr:uid="{00000000-0005-0000-0000-00008B110000}"/>
    <cellStyle name="Comma 3 20 2" xfId="15417" xr:uid="{49384AE1-A56A-4C89-947C-A93D35D1742E}"/>
    <cellStyle name="Comma 3 21" xfId="12030" xr:uid="{00000000-0005-0000-0000-00008C110000}"/>
    <cellStyle name="Comma 3 21 2" xfId="15418" xr:uid="{DE9963E5-85E8-4977-8A11-FE8BF45F6CBC}"/>
    <cellStyle name="Comma 3 22" xfId="12031" xr:uid="{00000000-0005-0000-0000-00008D110000}"/>
    <cellStyle name="Comma 3 22 2" xfId="15419" xr:uid="{79FDD450-3CAA-49EE-825C-DFA6CC79F998}"/>
    <cellStyle name="Comma 3 23" xfId="12032" xr:uid="{00000000-0005-0000-0000-00008E110000}"/>
    <cellStyle name="Comma 3 23 2" xfId="15420" xr:uid="{A5E1EB25-8F68-4143-9A5C-D56F86A67699}"/>
    <cellStyle name="Comma 3 24" xfId="12033" xr:uid="{00000000-0005-0000-0000-00008F110000}"/>
    <cellStyle name="Comma 3 24 2" xfId="15421" xr:uid="{69E3DC80-3C09-460E-B7B9-2CD2087EA416}"/>
    <cellStyle name="Comma 3 25" xfId="12034" xr:uid="{00000000-0005-0000-0000-000090110000}"/>
    <cellStyle name="Comma 3 25 2" xfId="15422" xr:uid="{467ADD74-92FB-4362-854A-D33CAF24B007}"/>
    <cellStyle name="Comma 3 26" xfId="12035" xr:uid="{00000000-0005-0000-0000-000091110000}"/>
    <cellStyle name="Comma 3 26 2" xfId="15423" xr:uid="{C5FE467E-02B9-45D2-B309-BEA4814CEF55}"/>
    <cellStyle name="Comma 3 27" xfId="12036" xr:uid="{00000000-0005-0000-0000-000092110000}"/>
    <cellStyle name="Comma 3 27 2" xfId="15424" xr:uid="{1BE841A1-36FC-4E9A-B847-D0F9DAAC320A}"/>
    <cellStyle name="Comma 3 28" xfId="12037" xr:uid="{00000000-0005-0000-0000-000093110000}"/>
    <cellStyle name="Comma 3 28 2" xfId="15425" xr:uid="{510BE923-4A2C-4108-BFFC-3FD7DE0B0732}"/>
    <cellStyle name="Comma 3 29" xfId="12038" xr:uid="{00000000-0005-0000-0000-000094110000}"/>
    <cellStyle name="Comma 3 29 2" xfId="15426" xr:uid="{6213618A-EE7C-48F4-ADC4-E4ADDBCC0197}"/>
    <cellStyle name="Comma 3 3" xfId="12039" xr:uid="{00000000-0005-0000-0000-000095110000}"/>
    <cellStyle name="Comma 3 3 2" xfId="12040" xr:uid="{00000000-0005-0000-0000-000096110000}"/>
    <cellStyle name="Comma 3 3 2 2" xfId="12041" xr:uid="{00000000-0005-0000-0000-000097110000}"/>
    <cellStyle name="Comma 3 3 2 2 2" xfId="15429" xr:uid="{8CF022AA-6484-45D7-A4F1-5C524C7EC828}"/>
    <cellStyle name="Comma 3 3 2 3" xfId="15428" xr:uid="{5226A6D1-6F85-42E4-A35F-19B5CB90CB4C}"/>
    <cellStyle name="Comma 3 3 3" xfId="12042" xr:uid="{00000000-0005-0000-0000-000098110000}"/>
    <cellStyle name="Comma 3 3 3 2" xfId="15430" xr:uid="{2642A868-27B5-4609-9ACF-2C61E182A9A2}"/>
    <cellStyle name="Comma 3 3 4" xfId="15427" xr:uid="{9C3A4E1E-3A70-4F8E-87DC-69FFA8F8CC6E}"/>
    <cellStyle name="Comma 3 30" xfId="12043" xr:uid="{00000000-0005-0000-0000-000099110000}"/>
    <cellStyle name="Comma 3 30 2" xfId="15431" xr:uid="{9BFA7C54-44E4-4495-A5C2-F9D2EA83AE13}"/>
    <cellStyle name="Comma 3 31" xfId="12044" xr:uid="{00000000-0005-0000-0000-00009A110000}"/>
    <cellStyle name="Comma 3 31 2" xfId="15432" xr:uid="{33B9E1A9-0708-44D7-A383-52698B614DC3}"/>
    <cellStyle name="Comma 3 32" xfId="12045" xr:uid="{00000000-0005-0000-0000-00009B110000}"/>
    <cellStyle name="Comma 3 32 2" xfId="15433" xr:uid="{CC441F33-8F7C-4C72-B1D4-A844202608E5}"/>
    <cellStyle name="Comma 3 33" xfId="12046" xr:uid="{00000000-0005-0000-0000-00009C110000}"/>
    <cellStyle name="Comma 3 33 2" xfId="15434" xr:uid="{CE9723E0-628E-429A-A8DE-83CCCAF2CAD6}"/>
    <cellStyle name="Comma 3 34" xfId="12047" xr:uid="{00000000-0005-0000-0000-00009D110000}"/>
    <cellStyle name="Comma 3 34 2" xfId="15435" xr:uid="{FA7B8D08-2608-45C8-B1E9-842158387A37}"/>
    <cellStyle name="Comma 3 35" xfId="12048" xr:uid="{00000000-0005-0000-0000-00009E110000}"/>
    <cellStyle name="Comma 3 35 2" xfId="15436" xr:uid="{92B4FAE2-1E1B-49A3-924D-1ACF8BD56754}"/>
    <cellStyle name="Comma 3 36" xfId="12049" xr:uid="{00000000-0005-0000-0000-00009F110000}"/>
    <cellStyle name="Comma 3 36 2" xfId="15437" xr:uid="{FE768F70-6C8E-4C91-BAC9-11CBE839A019}"/>
    <cellStyle name="Comma 3 37" xfId="12050" xr:uid="{00000000-0005-0000-0000-0000A0110000}"/>
    <cellStyle name="Comma 3 37 2" xfId="15438" xr:uid="{D9777961-6528-4116-855C-D29C51548B97}"/>
    <cellStyle name="Comma 3 38" xfId="12051" xr:uid="{00000000-0005-0000-0000-0000A1110000}"/>
    <cellStyle name="Comma 3 38 2" xfId="15439" xr:uid="{A31F1824-AABF-4CBB-9F8C-BAAE2DF72A01}"/>
    <cellStyle name="Comma 3 39" xfId="12052" xr:uid="{00000000-0005-0000-0000-0000A2110000}"/>
    <cellStyle name="Comma 3 39 2" xfId="15440" xr:uid="{9D6EA12F-641A-409B-9DCD-129751F61371}"/>
    <cellStyle name="Comma 3 4" xfId="12053" xr:uid="{00000000-0005-0000-0000-0000A3110000}"/>
    <cellStyle name="Comma 3 4 2" xfId="15441" xr:uid="{759670A3-5DF1-46D5-90C0-2C48D1D4882C}"/>
    <cellStyle name="Comma 3 40" xfId="12054" xr:uid="{00000000-0005-0000-0000-0000A4110000}"/>
    <cellStyle name="Comma 3 40 2" xfId="15442" xr:uid="{51BF9E56-6935-4D9D-89FF-90BF48D760A9}"/>
    <cellStyle name="Comma 3 41" xfId="12055" xr:uid="{00000000-0005-0000-0000-0000A5110000}"/>
    <cellStyle name="Comma 3 41 2" xfId="15443" xr:uid="{CE504BFF-0365-4C95-9ABC-92CB9FBE06B5}"/>
    <cellStyle name="Comma 3 42" xfId="12056" xr:uid="{00000000-0005-0000-0000-0000A6110000}"/>
    <cellStyle name="Comma 3 42 2" xfId="15444" xr:uid="{6877EBF8-241A-454A-A8A0-AB96BEBE5963}"/>
    <cellStyle name="Comma 3 43" xfId="12057" xr:uid="{00000000-0005-0000-0000-0000A7110000}"/>
    <cellStyle name="Comma 3 43 2" xfId="15445" xr:uid="{67AED561-4BC4-41A1-A637-AA64B6D35BBB}"/>
    <cellStyle name="Comma 3 44" xfId="12058" xr:uid="{00000000-0005-0000-0000-0000A8110000}"/>
    <cellStyle name="Comma 3 44 2" xfId="15446" xr:uid="{EAC589CF-144F-43A3-8064-C50B79723AAF}"/>
    <cellStyle name="Comma 3 45" xfId="12059" xr:uid="{00000000-0005-0000-0000-0000A9110000}"/>
    <cellStyle name="Comma 3 45 2" xfId="15447" xr:uid="{8EB535B8-754E-4923-A49A-28D57B9F595D}"/>
    <cellStyle name="Comma 3 46" xfId="12060" xr:uid="{00000000-0005-0000-0000-0000AA110000}"/>
    <cellStyle name="Comma 3 46 2" xfId="15448" xr:uid="{09DD3A28-73FB-409C-967F-09A765115DB0}"/>
    <cellStyle name="Comma 3 47" xfId="12061" xr:uid="{00000000-0005-0000-0000-0000AB110000}"/>
    <cellStyle name="Comma 3 47 2" xfId="15449" xr:uid="{97A629A1-6B80-4C22-A395-2AC23B46BBD6}"/>
    <cellStyle name="Comma 3 48" xfId="12062" xr:uid="{00000000-0005-0000-0000-0000AC110000}"/>
    <cellStyle name="Comma 3 48 2" xfId="15450" xr:uid="{3899B296-0014-4CE0-B42D-0B8E2B9976B4}"/>
    <cellStyle name="Comma 3 49" xfId="12063" xr:uid="{00000000-0005-0000-0000-0000AD110000}"/>
    <cellStyle name="Comma 3 49 2" xfId="15451" xr:uid="{9AA5EE4E-0D6C-46E5-B7DF-5AD6D4E52659}"/>
    <cellStyle name="Comma 3 5" xfId="12064" xr:uid="{00000000-0005-0000-0000-0000AE110000}"/>
    <cellStyle name="Comma 3 5 2" xfId="15452" xr:uid="{D3B2D455-87DE-491C-BEF1-96CC18D254EC}"/>
    <cellStyle name="Comma 3 50" xfId="12065" xr:uid="{00000000-0005-0000-0000-0000AF110000}"/>
    <cellStyle name="Comma 3 50 2" xfId="15453" xr:uid="{9F3F9313-5786-472D-A0AF-F015B1839F94}"/>
    <cellStyle name="Comma 3 51" xfId="12066" xr:uid="{00000000-0005-0000-0000-0000B0110000}"/>
    <cellStyle name="Comma 3 51 2" xfId="15454" xr:uid="{915BFAED-B0F6-4AA2-A0A5-E10CBD20667A}"/>
    <cellStyle name="Comma 3 52" xfId="12067" xr:uid="{00000000-0005-0000-0000-0000B1110000}"/>
    <cellStyle name="Comma 3 53" xfId="12068" xr:uid="{00000000-0005-0000-0000-0000B2110000}"/>
    <cellStyle name="Comma 3 54" xfId="12069" xr:uid="{00000000-0005-0000-0000-0000B3110000}"/>
    <cellStyle name="Comma 3 54 2" xfId="15455" xr:uid="{F17E6806-6C36-499B-8F88-C0E653555740}"/>
    <cellStyle name="Comma 3 55" xfId="12070" xr:uid="{00000000-0005-0000-0000-0000B4110000}"/>
    <cellStyle name="Comma 3 55 2" xfId="15456" xr:uid="{9509DFCF-10C3-4658-918E-FADDB8572183}"/>
    <cellStyle name="Comma 3 56" xfId="12071" xr:uid="{00000000-0005-0000-0000-0000B5110000}"/>
    <cellStyle name="Comma 3 56 2" xfId="15457" xr:uid="{ABBA6C0C-0CAF-48CB-B817-111BF07D067E}"/>
    <cellStyle name="Comma 3 6" xfId="12072" xr:uid="{00000000-0005-0000-0000-0000B6110000}"/>
    <cellStyle name="Comma 3 6 2" xfId="15458" xr:uid="{DCF4AC78-A874-4785-8D85-A3A1D82BE2E3}"/>
    <cellStyle name="Comma 3 7" xfId="12073" xr:uid="{00000000-0005-0000-0000-0000B7110000}"/>
    <cellStyle name="Comma 3 7 2" xfId="15459" xr:uid="{E45D0E6B-CD78-4C01-95E8-4E0D1119B811}"/>
    <cellStyle name="Comma 3 8" xfId="12074" xr:uid="{00000000-0005-0000-0000-0000B8110000}"/>
    <cellStyle name="Comma 3 8 2" xfId="15460" xr:uid="{79A949D1-C0BD-4865-82DC-60E4B8DB3899}"/>
    <cellStyle name="Comma 3 9" xfId="12075" xr:uid="{00000000-0005-0000-0000-0000B9110000}"/>
    <cellStyle name="Comma 3 9 2" xfId="15461" xr:uid="{77206B7C-78DF-497C-B7A0-4707BA906037}"/>
    <cellStyle name="Comma 3_3.1.2 DB Pension Detail" xfId="12076" xr:uid="{00000000-0005-0000-0000-0000BA110000}"/>
    <cellStyle name="Comma 30" xfId="12077" xr:uid="{00000000-0005-0000-0000-0000BB110000}"/>
    <cellStyle name="Comma 30 2" xfId="12078" xr:uid="{00000000-0005-0000-0000-0000BC110000}"/>
    <cellStyle name="Comma 30 2 2" xfId="15463" xr:uid="{A02330F7-3F3A-4422-81D7-CCA3233565A5}"/>
    <cellStyle name="Comma 30 3" xfId="15462" xr:uid="{1A971BCE-3CD5-43DF-BF85-2491511A4293}"/>
    <cellStyle name="Comma 31" xfId="12079" xr:uid="{00000000-0005-0000-0000-0000BD110000}"/>
    <cellStyle name="Comma 31 2" xfId="12080" xr:uid="{00000000-0005-0000-0000-0000BE110000}"/>
    <cellStyle name="Comma 31 2 2" xfId="15465" xr:uid="{322971BF-94DA-446E-82AA-285CDF536DC7}"/>
    <cellStyle name="Comma 31 3" xfId="15464" xr:uid="{897EE56F-B755-4A68-8582-68B2D5192344}"/>
    <cellStyle name="Comma 32" xfId="12081" xr:uid="{00000000-0005-0000-0000-0000BF110000}"/>
    <cellStyle name="Comma 32 2" xfId="12082" xr:uid="{00000000-0005-0000-0000-0000C0110000}"/>
    <cellStyle name="Comma 32 2 2" xfId="15467" xr:uid="{4D4B316E-C8E1-437A-9523-E41DB964D690}"/>
    <cellStyle name="Comma 32 3" xfId="15466" xr:uid="{05A33992-B1EC-4463-B87E-7F643886F3AB}"/>
    <cellStyle name="Comma 33" xfId="12083" xr:uid="{00000000-0005-0000-0000-0000C1110000}"/>
    <cellStyle name="Comma 33 2" xfId="12084" xr:uid="{00000000-0005-0000-0000-0000C2110000}"/>
    <cellStyle name="Comma 33 2 2" xfId="15469" xr:uid="{2DCEAE03-6EB8-473F-8350-1369CE30981C}"/>
    <cellStyle name="Comma 33 3" xfId="15468" xr:uid="{FD247C12-137A-46EE-A7C2-7190E5D1426B}"/>
    <cellStyle name="Comma 34" xfId="12085" xr:uid="{00000000-0005-0000-0000-0000C3110000}"/>
    <cellStyle name="Comma 34 2" xfId="12086" xr:uid="{00000000-0005-0000-0000-0000C4110000}"/>
    <cellStyle name="Comma 34 2 2" xfId="15471" xr:uid="{3A7E8D78-9CC1-487D-8C80-C9DE28152086}"/>
    <cellStyle name="Comma 34 3" xfId="15470" xr:uid="{91670E8F-2727-42BF-A07E-687B9456D7E1}"/>
    <cellStyle name="Comma 35" xfId="12087" xr:uid="{00000000-0005-0000-0000-0000C5110000}"/>
    <cellStyle name="Comma 35 2" xfId="15472" xr:uid="{1FAD049D-78F0-47BE-8219-7706176F748E}"/>
    <cellStyle name="Comma 36" xfId="12088" xr:uid="{00000000-0005-0000-0000-0000C6110000}"/>
    <cellStyle name="Comma 36 2" xfId="15473" xr:uid="{BD8843F8-47C3-474D-94E0-A7F4442CA3C0}"/>
    <cellStyle name="Comma 37" xfId="12089" xr:uid="{00000000-0005-0000-0000-0000C7110000}"/>
    <cellStyle name="Comma 37 2" xfId="15474" xr:uid="{EB13D82F-48B1-459B-8CAC-E82015F7E970}"/>
    <cellStyle name="Comma 38" xfId="12090" xr:uid="{00000000-0005-0000-0000-0000C8110000}"/>
    <cellStyle name="Comma 38 2" xfId="15475" xr:uid="{A66D3DB6-B40A-4BAF-B13B-AFBD57E2C351}"/>
    <cellStyle name="Comma 39" xfId="15081" xr:uid="{00000000-0005-0000-0000-0000EE3A0000}"/>
    <cellStyle name="Comma 39 2" xfId="15589" xr:uid="{85F0DFC4-FFBF-4DFA-8561-F5855D59E0BA}"/>
    <cellStyle name="Comma 4" xfId="1177" xr:uid="{00000000-0005-0000-0000-0000C9110000}"/>
    <cellStyle name="Comma 4 2" xfId="12091" xr:uid="{00000000-0005-0000-0000-0000CA110000}"/>
    <cellStyle name="Comma 4 2 2" xfId="12092" xr:uid="{00000000-0005-0000-0000-0000CB110000}"/>
    <cellStyle name="Comma 4 2 2 2" xfId="15477" xr:uid="{8AE9817D-395D-40D7-95DB-2D4C406DA985}"/>
    <cellStyle name="Comma 4 2 3" xfId="15476" xr:uid="{609A914A-AEA5-4BF9-8D06-01C5EAAA5A25}"/>
    <cellStyle name="Comma 4 3" xfId="12093" xr:uid="{00000000-0005-0000-0000-0000CC110000}"/>
    <cellStyle name="Comma 4 3 2" xfId="15478" xr:uid="{5676EAF6-3C83-4F3F-B461-F17292A4D6C4}"/>
    <cellStyle name="Comma 4 4" xfId="12094" xr:uid="{00000000-0005-0000-0000-0000CD110000}"/>
    <cellStyle name="Comma 4 4 2" xfId="15479" xr:uid="{3F79765C-3094-408C-80C2-DDC05AD5DA71}"/>
    <cellStyle name="Comma 4 5" xfId="12095" xr:uid="{00000000-0005-0000-0000-0000CE110000}"/>
    <cellStyle name="Comma 40" xfId="15121" xr:uid="{00000000-0005-0000-0000-0000163B0000}"/>
    <cellStyle name="Comma 40 2" xfId="15590" xr:uid="{A209EFF2-0482-4527-874D-07020FA27A51}"/>
    <cellStyle name="Comma 41" xfId="15122" xr:uid="{00000000-0005-0000-0000-0000173B0000}"/>
    <cellStyle name="Comma 41 2" xfId="15591" xr:uid="{4C1350F9-1718-4BFE-B852-09AAB9FD729A}"/>
    <cellStyle name="Comma 42" xfId="15150" xr:uid="{97C7D98A-0F12-4A68-A8C0-0B87B9556644}"/>
    <cellStyle name="Comma 43" xfId="15592" xr:uid="{47E5E640-3149-4297-B03F-FB1481E56DF3}"/>
    <cellStyle name="Comma 5" xfId="1178" xr:uid="{00000000-0005-0000-0000-0000CF110000}"/>
    <cellStyle name="Comma 5 10" xfId="12096" xr:uid="{00000000-0005-0000-0000-0000D0110000}"/>
    <cellStyle name="Comma 5 10 2" xfId="15480" xr:uid="{9FD38404-28D8-4214-810F-09EA0DE9AFBF}"/>
    <cellStyle name="Comma 5 11" xfId="12097" xr:uid="{00000000-0005-0000-0000-0000D1110000}"/>
    <cellStyle name="Comma 5 11 2" xfId="12098" xr:uid="{00000000-0005-0000-0000-0000D2110000}"/>
    <cellStyle name="Comma 5 11 2 2" xfId="15482" xr:uid="{42A7CC77-AB3D-4B87-BB3D-EB6955896A4C}"/>
    <cellStyle name="Comma 5 11 3" xfId="15481" xr:uid="{08E08026-3BC7-4521-98B2-01B5486AE5DB}"/>
    <cellStyle name="Comma 5 12" xfId="12099" xr:uid="{00000000-0005-0000-0000-0000D3110000}"/>
    <cellStyle name="Comma 5 12 2" xfId="15483" xr:uid="{C717B2DF-5F39-4E55-B135-D9C31FA6179D}"/>
    <cellStyle name="Comma 5 13" xfId="15179" xr:uid="{ED5D433F-E7D3-44CA-B7D1-FDB74EBAF575}"/>
    <cellStyle name="Comma 5 2" xfId="1179" xr:uid="{00000000-0005-0000-0000-0000D4110000}"/>
    <cellStyle name="Comma 5 2 2" xfId="1180" xr:uid="{00000000-0005-0000-0000-0000D5110000}"/>
    <cellStyle name="Comma 5 2 2 2" xfId="1181" xr:uid="{00000000-0005-0000-0000-0000D6110000}"/>
    <cellStyle name="Comma 5 2 2 2 2" xfId="12102" xr:uid="{00000000-0005-0000-0000-0000D7110000}"/>
    <cellStyle name="Comma 5 2 2 2 2 2" xfId="15486" xr:uid="{79AC3ED4-E83C-404A-9133-694BCFF630A8}"/>
    <cellStyle name="Comma 5 2 2 2 3" xfId="15182" xr:uid="{5EE4ADD3-5255-4422-8EEC-9B5723E9B2E1}"/>
    <cellStyle name="Comma 5 2 2 3" xfId="12103" xr:uid="{00000000-0005-0000-0000-0000D8110000}"/>
    <cellStyle name="Comma 5 2 2 3 2" xfId="15487" xr:uid="{06557170-1028-44DF-965D-BE6B134CF4AE}"/>
    <cellStyle name="Comma 5 2 2 4" xfId="12104" xr:uid="{00000000-0005-0000-0000-0000D9110000}"/>
    <cellStyle name="Comma 5 2 2 4 2" xfId="15488" xr:uid="{BE62C6BD-146E-4909-9530-44F36A88305A}"/>
    <cellStyle name="Comma 5 2 2 5" xfId="12101" xr:uid="{00000000-0005-0000-0000-0000DA110000}"/>
    <cellStyle name="Comma 5 2 2 5 2" xfId="15485" xr:uid="{0C6065DC-5C92-495C-9106-DB8EAA757FA5}"/>
    <cellStyle name="Comma 5 2 2 6" xfId="15181" xr:uid="{6FE4CB7B-3D9E-4D9A-BD47-44D9AEF9A15F}"/>
    <cellStyle name="Comma 5 2 3" xfId="1182" xr:uid="{00000000-0005-0000-0000-0000DB110000}"/>
    <cellStyle name="Comma 5 2 3 2" xfId="12105" xr:uid="{00000000-0005-0000-0000-0000DC110000}"/>
    <cellStyle name="Comma 5 2 3 2 2" xfId="15489" xr:uid="{25A02214-6F8F-4D50-BB3F-A68E5903E69D}"/>
    <cellStyle name="Comma 5 2 3 3" xfId="15183" xr:uid="{7B084757-2743-4435-9294-22AAC3EAF38E}"/>
    <cellStyle name="Comma 5 2 4" xfId="12100" xr:uid="{00000000-0005-0000-0000-0000DD110000}"/>
    <cellStyle name="Comma 5 2 4 2" xfId="15484" xr:uid="{60FD0532-FAAD-4311-85D9-2A50E0C1398D}"/>
    <cellStyle name="Comma 5 2 5" xfId="15180" xr:uid="{9F2DFC6F-0CCE-4A72-A168-34AF81888B0C}"/>
    <cellStyle name="Comma 5 3" xfId="1183" xr:uid="{00000000-0005-0000-0000-0000DE110000}"/>
    <cellStyle name="Comma 5 3 2" xfId="1184" xr:uid="{00000000-0005-0000-0000-0000DF110000}"/>
    <cellStyle name="Comma 5 3 2 2" xfId="15185" xr:uid="{587E5C77-6F10-40E2-A664-C794100986C6}"/>
    <cellStyle name="Comma 5 3 3" xfId="12106" xr:uid="{00000000-0005-0000-0000-0000E0110000}"/>
    <cellStyle name="Comma 5 3 3 2" xfId="15490" xr:uid="{5C9F9674-92ED-4D06-B4E5-107DE1E32EFE}"/>
    <cellStyle name="Comma 5 3 4" xfId="15184" xr:uid="{D7B455D2-F75A-40FB-B454-411673D14CF5}"/>
    <cellStyle name="Comma 5 4" xfId="1185" xr:uid="{00000000-0005-0000-0000-0000E1110000}"/>
    <cellStyle name="Comma 5 4 2" xfId="12107" xr:uid="{00000000-0005-0000-0000-0000E2110000}"/>
    <cellStyle name="Comma 5 4 2 2" xfId="15491" xr:uid="{D9C7206C-496C-483F-9AF9-C50BDDE996CB}"/>
    <cellStyle name="Comma 5 4 3" xfId="15186" xr:uid="{60975495-A165-4016-A4FC-97EEC467B4B7}"/>
    <cellStyle name="Comma 5 5" xfId="12108" xr:uid="{00000000-0005-0000-0000-0000E3110000}"/>
    <cellStyle name="Comma 5 5 2" xfId="12109" xr:uid="{00000000-0005-0000-0000-0000E4110000}"/>
    <cellStyle name="Comma 5 5 2 2" xfId="12110" xr:uid="{00000000-0005-0000-0000-0000E5110000}"/>
    <cellStyle name="Comma 5 5 2 2 2" xfId="12111" xr:uid="{00000000-0005-0000-0000-0000E6110000}"/>
    <cellStyle name="Comma 5 5 2 2 2 2" xfId="15495" xr:uid="{A2A8D4F2-9D1D-4DE8-AF86-056379758BF4}"/>
    <cellStyle name="Comma 5 5 2 2 3" xfId="15494" xr:uid="{C091AAEB-F0B8-4D3A-911F-A28A1DDCAEC3}"/>
    <cellStyle name="Comma 5 5 2 3" xfId="12112" xr:uid="{00000000-0005-0000-0000-0000E7110000}"/>
    <cellStyle name="Comma 5 5 2 3 2" xfId="15496" xr:uid="{6DD79424-5969-4546-9E5C-62B8D91E38FB}"/>
    <cellStyle name="Comma 5 5 2 4" xfId="12113" xr:uid="{00000000-0005-0000-0000-0000E8110000}"/>
    <cellStyle name="Comma 5 5 2 4 2" xfId="15497" xr:uid="{BC2859DF-9C8C-48A0-BD92-81E86F2F465E}"/>
    <cellStyle name="Comma 5 5 2 5" xfId="15493" xr:uid="{653347E9-73A2-441C-9672-036149B3B56E}"/>
    <cellStyle name="Comma 5 5 3" xfId="12114" xr:uid="{00000000-0005-0000-0000-0000E9110000}"/>
    <cellStyle name="Comma 5 5 3 2" xfId="12115" xr:uid="{00000000-0005-0000-0000-0000EA110000}"/>
    <cellStyle name="Comma 5 5 3 2 2" xfId="15499" xr:uid="{36BAEFD6-93AA-4F6E-9EFE-4F553B562898}"/>
    <cellStyle name="Comma 5 5 3 3" xfId="15498" xr:uid="{01542F19-E55F-4C73-8E37-01BA03DB92A2}"/>
    <cellStyle name="Comma 5 5 4" xfId="12116" xr:uid="{00000000-0005-0000-0000-0000EB110000}"/>
    <cellStyle name="Comma 5 5 4 2" xfId="15500" xr:uid="{DB45812B-B78E-4C7B-AAD9-12CD97F5ED98}"/>
    <cellStyle name="Comma 5 5 5" xfId="12117" xr:uid="{00000000-0005-0000-0000-0000EC110000}"/>
    <cellStyle name="Comma 5 5 5 2" xfId="15501" xr:uid="{54FA1AD2-61B1-4E97-B126-3CB2F5D14687}"/>
    <cellStyle name="Comma 5 5 6" xfId="15492" xr:uid="{18C5B291-F2DD-4AAA-AF17-D4F48A1863FD}"/>
    <cellStyle name="Comma 5 6" xfId="12118" xr:uid="{00000000-0005-0000-0000-0000ED110000}"/>
    <cellStyle name="Comma 5 6 2" xfId="12119" xr:uid="{00000000-0005-0000-0000-0000EE110000}"/>
    <cellStyle name="Comma 5 6 2 2" xfId="12120" xr:uid="{00000000-0005-0000-0000-0000EF110000}"/>
    <cellStyle name="Comma 5 6 2 2 2" xfId="15504" xr:uid="{867A059C-5CA1-4AE0-B07E-7C0ABE216DFD}"/>
    <cellStyle name="Comma 5 6 2 3" xfId="15503" xr:uid="{EE90B84F-183D-4D75-8F26-CFDEAA1BB182}"/>
    <cellStyle name="Comma 5 6 3" xfId="12121" xr:uid="{00000000-0005-0000-0000-0000F0110000}"/>
    <cellStyle name="Comma 5 6 3 2" xfId="15505" xr:uid="{F6FCA4F5-62D2-4ED3-91B6-4EC4C1CFD54E}"/>
    <cellStyle name="Comma 5 6 4" xfId="12122" xr:uid="{00000000-0005-0000-0000-0000F1110000}"/>
    <cellStyle name="Comma 5 6 4 2" xfId="15506" xr:uid="{22AD083D-D799-4F24-801C-9722183EF0A2}"/>
    <cellStyle name="Comma 5 6 5" xfId="15502" xr:uid="{42A74DD1-7058-40BB-9C46-32A0A0993988}"/>
    <cellStyle name="Comma 5 7" xfId="12123" xr:uid="{00000000-0005-0000-0000-0000F2110000}"/>
    <cellStyle name="Comma 5 7 2" xfId="12124" xr:uid="{00000000-0005-0000-0000-0000F3110000}"/>
    <cellStyle name="Comma 5 7 2 2" xfId="12125" xr:uid="{00000000-0005-0000-0000-0000F4110000}"/>
    <cellStyle name="Comma 5 7 2 2 2" xfId="15509" xr:uid="{002C88C6-A822-460E-96B8-01F562F11E4B}"/>
    <cellStyle name="Comma 5 7 2 3" xfId="15508" xr:uid="{B5051C93-F7A8-4940-B836-466A42647C39}"/>
    <cellStyle name="Comma 5 7 3" xfId="12126" xr:uid="{00000000-0005-0000-0000-0000F5110000}"/>
    <cellStyle name="Comma 5 7 3 2" xfId="15510" xr:uid="{D17126FC-AEAE-43C8-9995-AEA3AE55B6C9}"/>
    <cellStyle name="Comma 5 7 4" xfId="12127" xr:uid="{00000000-0005-0000-0000-0000F6110000}"/>
    <cellStyle name="Comma 5 7 4 2" xfId="15511" xr:uid="{13648C64-7174-4A2E-A196-CBA2A08B944D}"/>
    <cellStyle name="Comma 5 7 5" xfId="15507" xr:uid="{E654AFF2-0512-423A-A5B9-658DD574125E}"/>
    <cellStyle name="Comma 5 8" xfId="12128" xr:uid="{00000000-0005-0000-0000-0000F7110000}"/>
    <cellStyle name="Comma 5 8 2" xfId="12129" xr:uid="{00000000-0005-0000-0000-0000F8110000}"/>
    <cellStyle name="Comma 5 8 2 2" xfId="15513" xr:uid="{0F3551FD-45AE-4EA9-BECA-862207FD2D52}"/>
    <cellStyle name="Comma 5 8 3" xfId="15512" xr:uid="{7BE88E6C-9576-4E9A-8427-B0A3A3A353E1}"/>
    <cellStyle name="Comma 5 9" xfId="12130" xr:uid="{00000000-0005-0000-0000-0000F9110000}"/>
    <cellStyle name="Comma 5 9 2" xfId="12131" xr:uid="{00000000-0005-0000-0000-0000FA110000}"/>
    <cellStyle name="Comma 5 9 2 2" xfId="15515" xr:uid="{F12FAF79-121A-4843-9001-A8190903A320}"/>
    <cellStyle name="Comma 5 9 3" xfId="15514" xr:uid="{66F38D0E-04AF-4158-BF4E-310A12341F30}"/>
    <cellStyle name="Comma 6" xfId="1186" xr:uid="{00000000-0005-0000-0000-0000FB110000}"/>
    <cellStyle name="Comma 6 10" xfId="12132" xr:uid="{00000000-0005-0000-0000-0000FC110000}"/>
    <cellStyle name="Comma 6 10 2" xfId="15516" xr:uid="{334445B5-34FC-4DD7-ACC8-AF686F565BDD}"/>
    <cellStyle name="Comma 6 2" xfId="1187" xr:uid="{00000000-0005-0000-0000-0000FD110000}"/>
    <cellStyle name="Comma 6 2 2" xfId="1188" xr:uid="{00000000-0005-0000-0000-0000FE110000}"/>
    <cellStyle name="Comma 6 2 2 2" xfId="1189" xr:uid="{00000000-0005-0000-0000-0000FF110000}"/>
    <cellStyle name="Comma 6 2 2 2 2" xfId="15189" xr:uid="{BCC9C58C-06D0-45E0-8DC6-3A1D6D3589F5}"/>
    <cellStyle name="Comma 6 2 2 3" xfId="15188" xr:uid="{F49BBA6E-E6B7-44D2-BE50-7E44CCA3D9A0}"/>
    <cellStyle name="Comma 6 2 3" xfId="1190" xr:uid="{00000000-0005-0000-0000-000000120000}"/>
    <cellStyle name="Comma 6 2 3 2" xfId="15190" xr:uid="{3676C549-BA1A-4488-A67F-89CAA5E610A3}"/>
    <cellStyle name="Comma 6 2 4" xfId="12133" xr:uid="{00000000-0005-0000-0000-000001120000}"/>
    <cellStyle name="Comma 6 2 4 2" xfId="15517" xr:uid="{9AB18444-F303-431F-8F0B-08490F7CF97D}"/>
    <cellStyle name="Comma 6 2 5" xfId="15187" xr:uid="{FBE77959-8975-4639-95CB-FB60905260C1}"/>
    <cellStyle name="Comma 6 3" xfId="12134" xr:uid="{00000000-0005-0000-0000-000002120000}"/>
    <cellStyle name="Comma 6 3 2" xfId="15518" xr:uid="{272B3460-BC8F-488D-95F4-39CFC058C49C}"/>
    <cellStyle name="Comma 6 4" xfId="12135" xr:uid="{00000000-0005-0000-0000-000003120000}"/>
    <cellStyle name="Comma 6 4 2" xfId="12136" xr:uid="{00000000-0005-0000-0000-000004120000}"/>
    <cellStyle name="Comma 6 4 2 2" xfId="12137" xr:uid="{00000000-0005-0000-0000-000005120000}"/>
    <cellStyle name="Comma 6 4 2 2 2" xfId="12138" xr:uid="{00000000-0005-0000-0000-000006120000}"/>
    <cellStyle name="Comma 6 4 2 2 2 2" xfId="15522" xr:uid="{72BC8B8A-A90C-4D9D-B802-57666C504C62}"/>
    <cellStyle name="Comma 6 4 2 2 3" xfId="15521" xr:uid="{EE4FC3DE-004A-4DE9-BAC9-7980D242F10A}"/>
    <cellStyle name="Comma 6 4 2 3" xfId="12139" xr:uid="{00000000-0005-0000-0000-000007120000}"/>
    <cellStyle name="Comma 6 4 2 3 2" xfId="15523" xr:uid="{177408EF-2192-4B26-A264-20E03F041C9F}"/>
    <cellStyle name="Comma 6 4 2 4" xfId="12140" xr:uid="{00000000-0005-0000-0000-000008120000}"/>
    <cellStyle name="Comma 6 4 2 4 2" xfId="15524" xr:uid="{DF0CA751-1F70-465F-B544-0609FE5F586D}"/>
    <cellStyle name="Comma 6 4 2 5" xfId="15520" xr:uid="{7569F9E4-3B17-4186-B78C-136EE4166A84}"/>
    <cellStyle name="Comma 6 4 3" xfId="12141" xr:uid="{00000000-0005-0000-0000-000009120000}"/>
    <cellStyle name="Comma 6 4 3 2" xfId="12142" xr:uid="{00000000-0005-0000-0000-00000A120000}"/>
    <cellStyle name="Comma 6 4 3 2 2" xfId="15526" xr:uid="{1A5B5D4A-4503-4911-9114-E174F4B711C7}"/>
    <cellStyle name="Comma 6 4 3 3" xfId="15525" xr:uid="{4C25BF35-9D44-4AB8-A5D9-5F3847B5CD58}"/>
    <cellStyle name="Comma 6 4 4" xfId="12143" xr:uid="{00000000-0005-0000-0000-00000B120000}"/>
    <cellStyle name="Comma 6 4 4 2" xfId="15527" xr:uid="{594A9A92-655E-41DE-A59E-BF0C2744DD74}"/>
    <cellStyle name="Comma 6 4 5" xfId="12144" xr:uid="{00000000-0005-0000-0000-00000C120000}"/>
    <cellStyle name="Comma 6 4 5 2" xfId="15528" xr:uid="{525B3FCA-33BA-4E5D-BA6A-76EDC5163E0C}"/>
    <cellStyle name="Comma 6 4 6" xfId="15519" xr:uid="{F334A21E-DCA9-40BC-930B-98A236324CBD}"/>
    <cellStyle name="Comma 6 5" xfId="12145" xr:uid="{00000000-0005-0000-0000-00000D120000}"/>
    <cellStyle name="Comma 6 5 2" xfId="12146" xr:uid="{00000000-0005-0000-0000-00000E120000}"/>
    <cellStyle name="Comma 6 5 2 2" xfId="12147" xr:uid="{00000000-0005-0000-0000-00000F120000}"/>
    <cellStyle name="Comma 6 5 2 2 2" xfId="15531" xr:uid="{0A22B43E-2A67-4ED7-A134-72F4DDE7651A}"/>
    <cellStyle name="Comma 6 5 2 3" xfId="15530" xr:uid="{CA83BFBC-D4BA-4D1B-8D52-3AD994174BA6}"/>
    <cellStyle name="Comma 6 5 3" xfId="12148" xr:uid="{00000000-0005-0000-0000-000010120000}"/>
    <cellStyle name="Comma 6 5 3 2" xfId="15532" xr:uid="{D5978EC6-7F18-4A7F-8FAE-F7878EBC7B8F}"/>
    <cellStyle name="Comma 6 5 4" xfId="12149" xr:uid="{00000000-0005-0000-0000-000011120000}"/>
    <cellStyle name="Comma 6 5 4 2" xfId="15533" xr:uid="{ECA78081-C351-4472-8D00-6F1AF226C5B5}"/>
    <cellStyle name="Comma 6 5 5" xfId="15529" xr:uid="{5AC25D16-3150-4CC0-921B-F2C9F58069DB}"/>
    <cellStyle name="Comma 6 6" xfId="12150" xr:uid="{00000000-0005-0000-0000-000012120000}"/>
    <cellStyle name="Comma 6 6 2" xfId="12151" xr:uid="{00000000-0005-0000-0000-000013120000}"/>
    <cellStyle name="Comma 6 6 2 2" xfId="12152" xr:uid="{00000000-0005-0000-0000-000014120000}"/>
    <cellStyle name="Comma 6 6 2 2 2" xfId="15536" xr:uid="{54A6E276-7787-409C-B9C0-53F170E9EF55}"/>
    <cellStyle name="Comma 6 6 2 3" xfId="15535" xr:uid="{C4387BFF-1DFF-4F88-9C18-3A166DD3E3F5}"/>
    <cellStyle name="Comma 6 6 3" xfId="12153" xr:uid="{00000000-0005-0000-0000-000015120000}"/>
    <cellStyle name="Comma 6 6 3 2" xfId="15537" xr:uid="{DADF31D1-E649-4530-8EAF-26A7302711F3}"/>
    <cellStyle name="Comma 6 6 4" xfId="12154" xr:uid="{00000000-0005-0000-0000-000016120000}"/>
    <cellStyle name="Comma 6 6 4 2" xfId="15538" xr:uid="{F63B3B33-3C40-49BE-92A4-6D75BFEE7604}"/>
    <cellStyle name="Comma 6 6 5" xfId="15534" xr:uid="{3559BBCF-733A-4F6D-AFA3-3824CB236A1E}"/>
    <cellStyle name="Comma 6 7" xfId="12155" xr:uid="{00000000-0005-0000-0000-000017120000}"/>
    <cellStyle name="Comma 6 7 2" xfId="12156" xr:uid="{00000000-0005-0000-0000-000018120000}"/>
    <cellStyle name="Comma 6 7 2 2" xfId="15540" xr:uid="{49E37B14-106D-412B-8495-BFFC4EC1C5F0}"/>
    <cellStyle name="Comma 6 7 3" xfId="15539" xr:uid="{08354F52-2296-4A45-9B46-A772A1FD1260}"/>
    <cellStyle name="Comma 6 8" xfId="12157" xr:uid="{00000000-0005-0000-0000-000019120000}"/>
    <cellStyle name="Comma 6 8 2" xfId="15541" xr:uid="{C7B88900-052A-4F9C-B8BF-A1918CE0133F}"/>
    <cellStyle name="Comma 6 9" xfId="12158" xr:uid="{00000000-0005-0000-0000-00001A120000}"/>
    <cellStyle name="Comma 6 9 2" xfId="15542" xr:uid="{B7491D70-D1CA-4168-B011-EA5AAE26E44F}"/>
    <cellStyle name="Comma 7" xfId="1191" xr:uid="{00000000-0005-0000-0000-00001B120000}"/>
    <cellStyle name="Comma 7 2" xfId="1192" xr:uid="{00000000-0005-0000-0000-00001C120000}"/>
    <cellStyle name="Comma 7 2 2" xfId="15192" xr:uid="{F6E5166B-D141-41C1-A501-E97936196C1F}"/>
    <cellStyle name="Comma 7 3" xfId="1193" xr:uid="{00000000-0005-0000-0000-00001D120000}"/>
    <cellStyle name="Comma 7 3 2" xfId="1194" xr:uid="{00000000-0005-0000-0000-00001E120000}"/>
    <cellStyle name="Comma 7 3 2 2" xfId="15194" xr:uid="{6AA6AAD7-AA78-4EE3-8537-471BD9500CD0}"/>
    <cellStyle name="Comma 7 3 3" xfId="12159" xr:uid="{00000000-0005-0000-0000-00001F120000}"/>
    <cellStyle name="Comma 7 3 3 2" xfId="15543" xr:uid="{4F5C3284-A7D2-40BF-9BC9-CDA159F80F9D}"/>
    <cellStyle name="Comma 7 3 4" xfId="15193" xr:uid="{126A8E78-2D7D-46B7-A72E-489723AB8E20}"/>
    <cellStyle name="Comma 7 4" xfId="1195" xr:uid="{00000000-0005-0000-0000-000020120000}"/>
    <cellStyle name="Comma 7 4 2" xfId="15195" xr:uid="{A032ACAF-2596-4304-95A9-6CCAE21D6538}"/>
    <cellStyle name="Comma 7 5" xfId="15191" xr:uid="{09DF6141-930B-4E23-8DAB-C036C2CBF69A}"/>
    <cellStyle name="Comma 8" xfId="1196" xr:uid="{00000000-0005-0000-0000-000021120000}"/>
    <cellStyle name="Comma 8 2" xfId="1197" xr:uid="{00000000-0005-0000-0000-000022120000}"/>
    <cellStyle name="Comma 8 2 2" xfId="15196" xr:uid="{1B955329-280D-4BEF-A493-4FEB0B5C7634}"/>
    <cellStyle name="Comma 9" xfId="1198" xr:uid="{00000000-0005-0000-0000-000023120000}"/>
    <cellStyle name="Comma 9 2" xfId="1199" xr:uid="{00000000-0005-0000-0000-000024120000}"/>
    <cellStyle name="Comma 9 2 2" xfId="15198" xr:uid="{6A43A361-6BD2-4736-A4FB-8EC8A8EDCED9}"/>
    <cellStyle name="Comma 9 3" xfId="15197" xr:uid="{20C810EC-DB85-44C3-9E8B-1D22420C3C86}"/>
    <cellStyle name="Currency 10" xfId="1200" xr:uid="{00000000-0005-0000-0000-000025120000}"/>
    <cellStyle name="Currency 10 2" xfId="12160" xr:uid="{00000000-0005-0000-0000-000026120000}"/>
    <cellStyle name="Currency 10 2 2" xfId="15544" xr:uid="{9905165D-8DA9-4C3D-92A1-8982CDF4F5BA}"/>
    <cellStyle name="Currency 10 3" xfId="15199" xr:uid="{588E0FAD-28B2-43CF-9EA0-6C3A713B9637}"/>
    <cellStyle name="Currency 11" xfId="1201" xr:uid="{00000000-0005-0000-0000-000027120000}"/>
    <cellStyle name="Currency 11 2" xfId="12161" xr:uid="{00000000-0005-0000-0000-000028120000}"/>
    <cellStyle name="Currency 11 2 2" xfId="15545" xr:uid="{1257DC1F-60B3-4947-AF39-B08CA9FD8E67}"/>
    <cellStyle name="Currency 11 3" xfId="15200" xr:uid="{99488D29-5A94-454B-B911-CDBBE60DEE18}"/>
    <cellStyle name="Currency 12" xfId="1202" xr:uid="{00000000-0005-0000-0000-000029120000}"/>
    <cellStyle name="Currency 12 2" xfId="15201" xr:uid="{111DC0A8-CD4D-4C16-86E5-B3A9AB705F86}"/>
    <cellStyle name="Currency 13" xfId="1203" xr:uid="{00000000-0005-0000-0000-00002A120000}"/>
    <cellStyle name="Currency 13 2" xfId="12162" xr:uid="{00000000-0005-0000-0000-00002B120000}"/>
    <cellStyle name="Currency 13 2 2" xfId="15546" xr:uid="{74276D36-E4D3-4EDD-A123-22BEBA8261E3}"/>
    <cellStyle name="Currency 13 3" xfId="15202" xr:uid="{0A822082-D445-4AB6-8C14-F12CE27D1CDF}"/>
    <cellStyle name="Currency 14" xfId="1204" xr:uid="{00000000-0005-0000-0000-00002C120000}"/>
    <cellStyle name="Currency 14 2" xfId="12164" xr:uid="{00000000-0005-0000-0000-00002D120000}"/>
    <cellStyle name="Currency 14 2 2" xfId="15548" xr:uid="{86FC36BA-0270-4EE1-B96D-F54EAB9F7B5E}"/>
    <cellStyle name="Currency 14 3" xfId="12163" xr:uid="{00000000-0005-0000-0000-00002E120000}"/>
    <cellStyle name="Currency 14 3 2" xfId="15547" xr:uid="{747A5EA0-6202-4EC4-BBD6-C8E510551625}"/>
    <cellStyle name="Currency 14 4" xfId="15203" xr:uid="{B6C7B9C5-96FF-42EB-8C41-9208012B72FF}"/>
    <cellStyle name="Currency 15" xfId="12165" xr:uid="{00000000-0005-0000-0000-00002F120000}"/>
    <cellStyle name="Currency 15 2" xfId="12166" xr:uid="{00000000-0005-0000-0000-000030120000}"/>
    <cellStyle name="Currency 15 2 2" xfId="15550" xr:uid="{5B3B803D-6530-47A9-9D52-1B49B63F0C06}"/>
    <cellStyle name="Currency 15 3" xfId="15549" xr:uid="{E7BC5EDC-509F-4802-B8BC-0B777B2B3984}"/>
    <cellStyle name="Currency 16" xfId="12167" xr:uid="{00000000-0005-0000-0000-000031120000}"/>
    <cellStyle name="Currency 16 2" xfId="12168" xr:uid="{00000000-0005-0000-0000-000032120000}"/>
    <cellStyle name="Currency 16 2 2" xfId="15552" xr:uid="{E4F8B3DA-99C5-435D-B784-B294175A2FBE}"/>
    <cellStyle name="Currency 16 3" xfId="15551" xr:uid="{A84A6094-59A3-49F7-8C3D-5AA52A923701}"/>
    <cellStyle name="Currency 17" xfId="12169" xr:uid="{00000000-0005-0000-0000-000033120000}"/>
    <cellStyle name="Currency 17 2" xfId="12170" xr:uid="{00000000-0005-0000-0000-000034120000}"/>
    <cellStyle name="Currency 17 2 2" xfId="15554" xr:uid="{83C42AE1-A705-43E6-876D-E08D03201E11}"/>
    <cellStyle name="Currency 17 3" xfId="15553" xr:uid="{8DCE0ECD-A725-4762-B9EE-B9DBCB8CE981}"/>
    <cellStyle name="Currency 18" xfId="12171" xr:uid="{00000000-0005-0000-0000-000035120000}"/>
    <cellStyle name="Currency 18 2" xfId="12172" xr:uid="{00000000-0005-0000-0000-000036120000}"/>
    <cellStyle name="Currency 18 2 2" xfId="15556" xr:uid="{FB7165E1-6D8C-4227-963E-729E31F395EB}"/>
    <cellStyle name="Currency 18 3" xfId="15555" xr:uid="{C08F9DB9-ACDC-4A3A-9B86-B826CB4E3FDF}"/>
    <cellStyle name="Currency 19" xfId="12173" xr:uid="{00000000-0005-0000-0000-000037120000}"/>
    <cellStyle name="Currency 19 2" xfId="12174" xr:uid="{00000000-0005-0000-0000-000038120000}"/>
    <cellStyle name="Currency 19 2 2" xfId="15558" xr:uid="{C5852654-3052-47DC-A730-166220E9ACB5}"/>
    <cellStyle name="Currency 19 3" xfId="15557" xr:uid="{4E3EF29E-BE10-47AE-B0AF-32E7E48A2BAA}"/>
    <cellStyle name="Currency 2" xfId="1205" xr:uid="{00000000-0005-0000-0000-000039120000}"/>
    <cellStyle name="Currency 2 2" xfId="12175" xr:uid="{00000000-0005-0000-0000-00003A120000}"/>
    <cellStyle name="Currency 2 2 2" xfId="15559" xr:uid="{4536577B-EC35-4620-946D-3D1B2FDB3954}"/>
    <cellStyle name="Currency 2 3" xfId="12176" xr:uid="{00000000-0005-0000-0000-00003B120000}"/>
    <cellStyle name="Currency 2 3 2" xfId="15560" xr:uid="{5382D05D-DCC2-475D-880C-ACCB33346E23}"/>
    <cellStyle name="Currency 2 4" xfId="15204" xr:uid="{02E6606F-F651-4E68-9B0F-4F3C8517787B}"/>
    <cellStyle name="Currency 20" xfId="12177" xr:uid="{00000000-0005-0000-0000-00003C120000}"/>
    <cellStyle name="Currency 20 2" xfId="15561" xr:uid="{7E78E200-CDF8-439B-ADBE-EF330D10C3C5}"/>
    <cellStyle name="Currency 3" xfId="1206" xr:uid="{00000000-0005-0000-0000-00003D120000}"/>
    <cellStyle name="Currency 3 2" xfId="12178" xr:uid="{00000000-0005-0000-0000-00003E120000}"/>
    <cellStyle name="Currency 3 2 2" xfId="15562" xr:uid="{EBE58A70-9D18-4457-BAB9-E5428E742A7D}"/>
    <cellStyle name="Currency 3 3" xfId="15205" xr:uid="{C0DDF8ED-7BCD-458B-96FF-1133724829E6}"/>
    <cellStyle name="Currency 4" xfId="1207" xr:uid="{00000000-0005-0000-0000-00003F120000}"/>
    <cellStyle name="Currency 4 2" xfId="12179" xr:uid="{00000000-0005-0000-0000-000040120000}"/>
    <cellStyle name="Currency 4 2 2" xfId="15563" xr:uid="{16470B40-1DA6-496F-A755-317E100A8264}"/>
    <cellStyle name="Currency 4 3" xfId="15206" xr:uid="{7CDA878F-D23A-43D6-BFB9-026F43EE461D}"/>
    <cellStyle name="Currency 5" xfId="1208" xr:uid="{00000000-0005-0000-0000-000041120000}"/>
    <cellStyle name="Currency 5 2" xfId="15207" xr:uid="{D15D5069-BF76-4862-A205-CFD3C0AF78E8}"/>
    <cellStyle name="Currency 6" xfId="1209" xr:uid="{00000000-0005-0000-0000-000042120000}"/>
    <cellStyle name="Currency 6 2" xfId="15208" xr:uid="{218F6041-DE59-4687-BB53-22E7482FDDB2}"/>
    <cellStyle name="Currency 7" xfId="1210" xr:uid="{00000000-0005-0000-0000-000043120000}"/>
    <cellStyle name="Currency 7 2" xfId="12180" xr:uid="{00000000-0005-0000-0000-000044120000}"/>
    <cellStyle name="Currency 7 2 2" xfId="15564" xr:uid="{E197AE85-94C8-458B-95D5-0B8CA6BBE80B}"/>
    <cellStyle name="Currency 7 3" xfId="15209" xr:uid="{233A03DD-C20B-41A4-AFF2-4DADA1737425}"/>
    <cellStyle name="Currency 8" xfId="1211" xr:uid="{00000000-0005-0000-0000-000045120000}"/>
    <cellStyle name="Currency 8 2" xfId="12181" xr:uid="{00000000-0005-0000-0000-000046120000}"/>
    <cellStyle name="Currency 8 2 2" xfId="15565" xr:uid="{BCBDA527-0200-4706-BABF-C979BD7D9A48}"/>
    <cellStyle name="Currency 8 3" xfId="15210" xr:uid="{14923A42-EA8E-4761-80A5-1F7F6EF157A3}"/>
    <cellStyle name="Currency 9" xfId="1212" xr:uid="{00000000-0005-0000-0000-000047120000}"/>
    <cellStyle name="Currency 9 2" xfId="12183" xr:uid="{00000000-0005-0000-0000-000048120000}"/>
    <cellStyle name="Currency 9 2 2" xfId="15567" xr:uid="{A352B428-3A12-4BC5-9BB3-138BA04CDAD6}"/>
    <cellStyle name="Currency 9 3" xfId="12182" xr:uid="{00000000-0005-0000-0000-000049120000}"/>
    <cellStyle name="Currency 9 3 2" xfId="15566" xr:uid="{08A6FC28-CD00-4F8E-9EB2-69AA170FFAA1}"/>
    <cellStyle name="Currency 9 4" xfId="15211" xr:uid="{3B5B1D64-C432-40BC-AED9-C21B11CAA8FA}"/>
    <cellStyle name="Date" xfId="12184" xr:uid="{00000000-0005-0000-0000-00004A120000}"/>
    <cellStyle name="Date 2" xfId="12185" xr:uid="{00000000-0005-0000-0000-00004B120000}"/>
    <cellStyle name="Date_2010_NGET_TPCR4_RO_FBPQ(Opex) trace only FINAL(DPP)" xfId="12186" xr:uid="{00000000-0005-0000-0000-00004C120000}"/>
    <cellStyle name="Dezimal [0]_Compiling Utility Macros" xfId="12187" xr:uid="{00000000-0005-0000-0000-00004D120000}"/>
    <cellStyle name="Dezimal_Compiling Utility Macros" xfId="12188" xr:uid="{00000000-0005-0000-0000-00004E120000}"/>
    <cellStyle name="Emphasis 1" xfId="1213" xr:uid="{00000000-0005-0000-0000-00004F120000}"/>
    <cellStyle name="Emphasis 2" xfId="1214" xr:uid="{00000000-0005-0000-0000-000050120000}"/>
    <cellStyle name="Emphasis 3" xfId="1215" xr:uid="{00000000-0005-0000-0000-000051120000}"/>
    <cellStyle name="Euro" xfId="1216" xr:uid="{00000000-0005-0000-0000-000052120000}"/>
    <cellStyle name="Euro 2" xfId="12189" xr:uid="{00000000-0005-0000-0000-000053120000}"/>
    <cellStyle name="Explanatory Text" xfId="8619" builtinId="53" customBuiltin="1"/>
    <cellStyle name="Explanatory Text 2" xfId="1217" xr:uid="{00000000-0005-0000-0000-000055120000}"/>
    <cellStyle name="Explanatory Text 2 2" xfId="8684" xr:uid="{00000000-0005-0000-0000-000056120000}"/>
    <cellStyle name="Explanatory Text 2 2 2" xfId="12190" xr:uid="{00000000-0005-0000-0000-000057120000}"/>
    <cellStyle name="Explanatory Text 2 3" xfId="12191" xr:uid="{00000000-0005-0000-0000-000058120000}"/>
    <cellStyle name="Explanatory Text 2 4" xfId="12192" xr:uid="{00000000-0005-0000-0000-000059120000}"/>
    <cellStyle name="Explanatory Text 2 5" xfId="12193" xr:uid="{00000000-0005-0000-0000-00005A120000}"/>
    <cellStyle name="Explanatory Text 3" xfId="1218" xr:uid="{00000000-0005-0000-0000-00005B120000}"/>
    <cellStyle name="Explanatory Text 3 2" xfId="12194" xr:uid="{00000000-0005-0000-0000-00005C120000}"/>
    <cellStyle name="Explanatory Text 4" xfId="1219" xr:uid="{00000000-0005-0000-0000-00005D120000}"/>
    <cellStyle name="Explanatory Text 5" xfId="1220" xr:uid="{00000000-0005-0000-0000-00005E120000}"/>
    <cellStyle name="Explanatory Text 6" xfId="1221" xr:uid="{00000000-0005-0000-0000-00005F120000}"/>
    <cellStyle name="Good" xfId="8609" builtinId="26" customBuiltin="1"/>
    <cellStyle name="Good 2" xfId="1222" xr:uid="{00000000-0005-0000-0000-000061120000}"/>
    <cellStyle name="Good 2 2" xfId="8685" xr:uid="{00000000-0005-0000-0000-000062120000}"/>
    <cellStyle name="Good 2 2 2" xfId="12195" xr:uid="{00000000-0005-0000-0000-000063120000}"/>
    <cellStyle name="Good 2 3" xfId="12196" xr:uid="{00000000-0005-0000-0000-000064120000}"/>
    <cellStyle name="Good 2 4" xfId="12197" xr:uid="{00000000-0005-0000-0000-000065120000}"/>
    <cellStyle name="Good 2 5" xfId="12198" xr:uid="{00000000-0005-0000-0000-000066120000}"/>
    <cellStyle name="Good 3" xfId="1223" xr:uid="{00000000-0005-0000-0000-000067120000}"/>
    <cellStyle name="Good 3 2" xfId="12199" xr:uid="{00000000-0005-0000-0000-000068120000}"/>
    <cellStyle name="Good 4" xfId="1224" xr:uid="{00000000-0005-0000-0000-000069120000}"/>
    <cellStyle name="Good 5" xfId="12200" xr:uid="{00000000-0005-0000-0000-00006A120000}"/>
    <cellStyle name="Heading 1" xfId="8605" builtinId="16" customBuiltin="1"/>
    <cellStyle name="Heading 1 2" xfId="1225" xr:uid="{00000000-0005-0000-0000-00006C120000}"/>
    <cellStyle name="Heading 1 2 2" xfId="8686" xr:uid="{00000000-0005-0000-0000-00006D120000}"/>
    <cellStyle name="Heading 1 2 2 2" xfId="12201" xr:uid="{00000000-0005-0000-0000-00006E120000}"/>
    <cellStyle name="Heading 1 2 3" xfId="12202" xr:uid="{00000000-0005-0000-0000-00006F120000}"/>
    <cellStyle name="Heading 1 2 4" xfId="12203" xr:uid="{00000000-0005-0000-0000-000070120000}"/>
    <cellStyle name="Heading 1 2 5" xfId="12204" xr:uid="{00000000-0005-0000-0000-000071120000}"/>
    <cellStyle name="Heading 1 3" xfId="1226" xr:uid="{00000000-0005-0000-0000-000072120000}"/>
    <cellStyle name="Heading 1 3 2" xfId="12205" xr:uid="{00000000-0005-0000-0000-000073120000}"/>
    <cellStyle name="Heading 1 4" xfId="1227" xr:uid="{00000000-0005-0000-0000-000074120000}"/>
    <cellStyle name="Heading 1 5" xfId="12206" xr:uid="{00000000-0005-0000-0000-000075120000}"/>
    <cellStyle name="Heading 2" xfId="8606" builtinId="17" customBuiltin="1"/>
    <cellStyle name="Heading 2 2" xfId="1228" xr:uid="{00000000-0005-0000-0000-000077120000}"/>
    <cellStyle name="Heading 2 2 2" xfId="8687" xr:uid="{00000000-0005-0000-0000-000078120000}"/>
    <cellStyle name="Heading 2 2 2 2" xfId="12207" xr:uid="{00000000-0005-0000-0000-000079120000}"/>
    <cellStyle name="Heading 2 2 3" xfId="12208" xr:uid="{00000000-0005-0000-0000-00007A120000}"/>
    <cellStyle name="Heading 2 2 4" xfId="12209" xr:uid="{00000000-0005-0000-0000-00007B120000}"/>
    <cellStyle name="Heading 2 2 5" xfId="12210" xr:uid="{00000000-0005-0000-0000-00007C120000}"/>
    <cellStyle name="Heading 2 3" xfId="1229" xr:uid="{00000000-0005-0000-0000-00007D120000}"/>
    <cellStyle name="Heading 2 3 2" xfId="12211" xr:uid="{00000000-0005-0000-0000-00007E120000}"/>
    <cellStyle name="Heading 2 4" xfId="1230" xr:uid="{00000000-0005-0000-0000-00007F120000}"/>
    <cellStyle name="Heading 2 5" xfId="12212" xr:uid="{00000000-0005-0000-0000-000080120000}"/>
    <cellStyle name="Heading 3" xfId="8607" builtinId="18" customBuiltin="1"/>
    <cellStyle name="Heading 3 2" xfId="1231" xr:uid="{00000000-0005-0000-0000-000082120000}"/>
    <cellStyle name="Heading 3 2 2" xfId="8688" xr:uid="{00000000-0005-0000-0000-000083120000}"/>
    <cellStyle name="Heading 3 2 2 2" xfId="12213" xr:uid="{00000000-0005-0000-0000-000084120000}"/>
    <cellStyle name="Heading 3 2 3" xfId="12214" xr:uid="{00000000-0005-0000-0000-000085120000}"/>
    <cellStyle name="Heading 3 2 4" xfId="12215" xr:uid="{00000000-0005-0000-0000-000086120000}"/>
    <cellStyle name="Heading 3 2 5" xfId="12216" xr:uid="{00000000-0005-0000-0000-000087120000}"/>
    <cellStyle name="Heading 3 3" xfId="1232" xr:uid="{00000000-0005-0000-0000-000088120000}"/>
    <cellStyle name="Heading 3 3 2" xfId="1233" xr:uid="{00000000-0005-0000-0000-000089120000}"/>
    <cellStyle name="Heading 3 3 3" xfId="12217" xr:uid="{00000000-0005-0000-0000-00008A120000}"/>
    <cellStyle name="Heading 3 4" xfId="1234" xr:uid="{00000000-0005-0000-0000-00008B120000}"/>
    <cellStyle name="Heading 3 5" xfId="1235" xr:uid="{00000000-0005-0000-0000-00008C120000}"/>
    <cellStyle name="Heading 3 6" xfId="1236" xr:uid="{00000000-0005-0000-0000-00008D120000}"/>
    <cellStyle name="Heading 4" xfId="8608" builtinId="19" customBuiltin="1"/>
    <cellStyle name="Heading 4 2" xfId="1237" xr:uid="{00000000-0005-0000-0000-00008F120000}"/>
    <cellStyle name="Heading 4 2 2" xfId="8689" xr:uid="{00000000-0005-0000-0000-000090120000}"/>
    <cellStyle name="Heading 4 2 2 2" xfId="12218" xr:uid="{00000000-0005-0000-0000-000091120000}"/>
    <cellStyle name="Heading 4 2 3" xfId="12219" xr:uid="{00000000-0005-0000-0000-000092120000}"/>
    <cellStyle name="Heading 4 2 4" xfId="12220" xr:uid="{00000000-0005-0000-0000-000093120000}"/>
    <cellStyle name="Heading 4 2 5" xfId="12221" xr:uid="{00000000-0005-0000-0000-000094120000}"/>
    <cellStyle name="Heading 4 3" xfId="1238" xr:uid="{00000000-0005-0000-0000-000095120000}"/>
    <cellStyle name="Heading 4 3 2" xfId="12222" xr:uid="{00000000-0005-0000-0000-000096120000}"/>
    <cellStyle name="Heading 4 4" xfId="1239" xr:uid="{00000000-0005-0000-0000-000097120000}"/>
    <cellStyle name="Heading 4 5" xfId="12223" xr:uid="{00000000-0005-0000-0000-000098120000}"/>
    <cellStyle name="Hyperlink" xfId="2" builtinId="8"/>
    <cellStyle name="Hyperlink 10" xfId="12224" xr:uid="{00000000-0005-0000-0000-00009A120000}"/>
    <cellStyle name="Hyperlink 11" xfId="12225" xr:uid="{00000000-0005-0000-0000-00009B120000}"/>
    <cellStyle name="Hyperlink 12" xfId="12226" xr:uid="{00000000-0005-0000-0000-00009C120000}"/>
    <cellStyle name="Hyperlink 13" xfId="15046" xr:uid="{00000000-0005-0000-0000-00009D120000}"/>
    <cellStyle name="Hyperlink 2" xfId="1240" xr:uid="{00000000-0005-0000-0000-00009E120000}"/>
    <cellStyle name="Hyperlink 2 10" xfId="12227" xr:uid="{00000000-0005-0000-0000-00009F120000}"/>
    <cellStyle name="Hyperlink 2 11" xfId="12228" xr:uid="{00000000-0005-0000-0000-0000A0120000}"/>
    <cellStyle name="Hyperlink 2 2" xfId="8690" xr:uid="{00000000-0005-0000-0000-0000A1120000}"/>
    <cellStyle name="Hyperlink 2 2 2" xfId="12229" xr:uid="{00000000-0005-0000-0000-0000A2120000}"/>
    <cellStyle name="Hyperlink 2 3" xfId="12230" xr:uid="{00000000-0005-0000-0000-0000A3120000}"/>
    <cellStyle name="Hyperlink 2 4" xfId="12231" xr:uid="{00000000-0005-0000-0000-0000A4120000}"/>
    <cellStyle name="Hyperlink 2 5" xfId="12232" xr:uid="{00000000-0005-0000-0000-0000A5120000}"/>
    <cellStyle name="Hyperlink 2 6" xfId="12233" xr:uid="{00000000-0005-0000-0000-0000A6120000}"/>
    <cellStyle name="Hyperlink 2 7" xfId="12234" xr:uid="{00000000-0005-0000-0000-0000A7120000}"/>
    <cellStyle name="Hyperlink 2 8" xfId="12235" xr:uid="{00000000-0005-0000-0000-0000A8120000}"/>
    <cellStyle name="Hyperlink 2 9" xfId="12236" xr:uid="{00000000-0005-0000-0000-0000A9120000}"/>
    <cellStyle name="Hyperlink 2_Book1" xfId="12237" xr:uid="{00000000-0005-0000-0000-0000AA120000}"/>
    <cellStyle name="Hyperlink 3" xfId="1241" xr:uid="{00000000-0005-0000-0000-0000AB120000}"/>
    <cellStyle name="Hyperlink 3 2" xfId="1242" xr:uid="{00000000-0005-0000-0000-0000AC120000}"/>
    <cellStyle name="Hyperlink 3 2 2" xfId="12238" xr:uid="{00000000-0005-0000-0000-0000AD120000}"/>
    <cellStyle name="Hyperlink 3 3" xfId="12239" xr:uid="{00000000-0005-0000-0000-0000AE120000}"/>
    <cellStyle name="Hyperlink 3 4" xfId="12240" xr:uid="{00000000-0005-0000-0000-0000AF120000}"/>
    <cellStyle name="Hyperlink 4" xfId="1243" xr:uid="{00000000-0005-0000-0000-0000B0120000}"/>
    <cellStyle name="Hyperlink 4 2" xfId="1244" xr:uid="{00000000-0005-0000-0000-0000B1120000}"/>
    <cellStyle name="Hyperlink 4 2 2" xfId="12241" xr:uid="{00000000-0005-0000-0000-0000B2120000}"/>
    <cellStyle name="Hyperlink 4 3" xfId="12242" xr:uid="{00000000-0005-0000-0000-0000B3120000}"/>
    <cellStyle name="Hyperlink 4 4" xfId="12243" xr:uid="{00000000-0005-0000-0000-0000B4120000}"/>
    <cellStyle name="Hyperlink 5" xfId="12244" xr:uid="{00000000-0005-0000-0000-0000B5120000}"/>
    <cellStyle name="Hyperlink 6" xfId="12245" xr:uid="{00000000-0005-0000-0000-0000B6120000}"/>
    <cellStyle name="Hyperlink 7" xfId="12246" xr:uid="{00000000-0005-0000-0000-0000B7120000}"/>
    <cellStyle name="Hyperlink 8" xfId="12247" xr:uid="{00000000-0005-0000-0000-0000B8120000}"/>
    <cellStyle name="Hyperlink 9" xfId="12248" xr:uid="{00000000-0005-0000-0000-0000B9120000}"/>
    <cellStyle name="Input" xfId="8612" builtinId="20" customBuiltin="1"/>
    <cellStyle name="Input 2" xfId="1245" xr:uid="{00000000-0005-0000-0000-0000BB120000}"/>
    <cellStyle name="Input 2 2" xfId="8691" xr:uid="{00000000-0005-0000-0000-0000BC120000}"/>
    <cellStyle name="Input 2 2 2" xfId="12249" xr:uid="{00000000-0005-0000-0000-0000BD120000}"/>
    <cellStyle name="Input 2 3" xfId="12250" xr:uid="{00000000-0005-0000-0000-0000BE120000}"/>
    <cellStyle name="Input 2 4" xfId="12251" xr:uid="{00000000-0005-0000-0000-0000BF120000}"/>
    <cellStyle name="Input 2 5" xfId="12252" xr:uid="{00000000-0005-0000-0000-0000C0120000}"/>
    <cellStyle name="Input 2 6" xfId="12253" xr:uid="{00000000-0005-0000-0000-0000C1120000}"/>
    <cellStyle name="Input 2 7" xfId="12254" xr:uid="{00000000-0005-0000-0000-0000C2120000}"/>
    <cellStyle name="Input 2 8" xfId="12255" xr:uid="{00000000-0005-0000-0000-0000C3120000}"/>
    <cellStyle name="Input 2 9" xfId="12256" xr:uid="{00000000-0005-0000-0000-0000C4120000}"/>
    <cellStyle name="Input 3" xfId="1246" xr:uid="{00000000-0005-0000-0000-0000C5120000}"/>
    <cellStyle name="Input 3 2" xfId="1247" xr:uid="{00000000-0005-0000-0000-0000C6120000}"/>
    <cellStyle name="Input 3 2 2" xfId="1248" xr:uid="{00000000-0005-0000-0000-0000C7120000}"/>
    <cellStyle name="Input 3 2 2 2" xfId="1249" xr:uid="{00000000-0005-0000-0000-0000C8120000}"/>
    <cellStyle name="Input 3 2 2 2 2" xfId="1250" xr:uid="{00000000-0005-0000-0000-0000C9120000}"/>
    <cellStyle name="Input 3 2 2 3" xfId="1251" xr:uid="{00000000-0005-0000-0000-0000CA120000}"/>
    <cellStyle name="Input 3 2 3" xfId="1252" xr:uid="{00000000-0005-0000-0000-0000CB120000}"/>
    <cellStyle name="Input 3 2 3 2" xfId="1253" xr:uid="{00000000-0005-0000-0000-0000CC120000}"/>
    <cellStyle name="Input 3 2 4" xfId="1254" xr:uid="{00000000-0005-0000-0000-0000CD120000}"/>
    <cellStyle name="Input 3 3" xfId="1255" xr:uid="{00000000-0005-0000-0000-0000CE120000}"/>
    <cellStyle name="Input 3 3 2" xfId="1256" xr:uid="{00000000-0005-0000-0000-0000CF120000}"/>
    <cellStyle name="Input 3 3 2 2" xfId="1257" xr:uid="{00000000-0005-0000-0000-0000D0120000}"/>
    <cellStyle name="Input 3 3 2 2 2" xfId="1258" xr:uid="{00000000-0005-0000-0000-0000D1120000}"/>
    <cellStyle name="Input 3 3 2 3" xfId="1259" xr:uid="{00000000-0005-0000-0000-0000D2120000}"/>
    <cellStyle name="Input 3 3 3" xfId="1260" xr:uid="{00000000-0005-0000-0000-0000D3120000}"/>
    <cellStyle name="Input 3 3 3 2" xfId="1261" xr:uid="{00000000-0005-0000-0000-0000D4120000}"/>
    <cellStyle name="Input 3 3 4" xfId="1262" xr:uid="{00000000-0005-0000-0000-0000D5120000}"/>
    <cellStyle name="Input 3 4" xfId="1263" xr:uid="{00000000-0005-0000-0000-0000D6120000}"/>
    <cellStyle name="Input 3 4 2" xfId="1264" xr:uid="{00000000-0005-0000-0000-0000D7120000}"/>
    <cellStyle name="Input 3 4 2 2" xfId="1265" xr:uid="{00000000-0005-0000-0000-0000D8120000}"/>
    <cellStyle name="Input 3 4 2 2 2" xfId="1266" xr:uid="{00000000-0005-0000-0000-0000D9120000}"/>
    <cellStyle name="Input 3 4 2 3" xfId="1267" xr:uid="{00000000-0005-0000-0000-0000DA120000}"/>
    <cellStyle name="Input 3 4 3" xfId="1268" xr:uid="{00000000-0005-0000-0000-0000DB120000}"/>
    <cellStyle name="Input 3 4 3 2" xfId="1269" xr:uid="{00000000-0005-0000-0000-0000DC120000}"/>
    <cellStyle name="Input 3 4 4" xfId="1270" xr:uid="{00000000-0005-0000-0000-0000DD120000}"/>
    <cellStyle name="Input 3 5" xfId="1271" xr:uid="{00000000-0005-0000-0000-0000DE120000}"/>
    <cellStyle name="Input 3 5 2" xfId="1272" xr:uid="{00000000-0005-0000-0000-0000DF120000}"/>
    <cellStyle name="Input 3 5 2 2" xfId="1273" xr:uid="{00000000-0005-0000-0000-0000E0120000}"/>
    <cellStyle name="Input 3 5 2 2 2" xfId="1274" xr:uid="{00000000-0005-0000-0000-0000E1120000}"/>
    <cellStyle name="Input 3 5 2 3" xfId="1275" xr:uid="{00000000-0005-0000-0000-0000E2120000}"/>
    <cellStyle name="Input 3 5 3" xfId="1276" xr:uid="{00000000-0005-0000-0000-0000E3120000}"/>
    <cellStyle name="Input 3 5 3 2" xfId="1277" xr:uid="{00000000-0005-0000-0000-0000E4120000}"/>
    <cellStyle name="Input 3 5 4" xfId="1278" xr:uid="{00000000-0005-0000-0000-0000E5120000}"/>
    <cellStyle name="Input 3 6" xfId="1279" xr:uid="{00000000-0005-0000-0000-0000E6120000}"/>
    <cellStyle name="Input 3 6 2" xfId="1280" xr:uid="{00000000-0005-0000-0000-0000E7120000}"/>
    <cellStyle name="Input 3 6 2 2" xfId="1281" xr:uid="{00000000-0005-0000-0000-0000E8120000}"/>
    <cellStyle name="Input 3 6 2 2 2" xfId="1282" xr:uid="{00000000-0005-0000-0000-0000E9120000}"/>
    <cellStyle name="Input 3 6 2 3" xfId="1283" xr:uid="{00000000-0005-0000-0000-0000EA120000}"/>
    <cellStyle name="Input 3 6 3" xfId="1284" xr:uid="{00000000-0005-0000-0000-0000EB120000}"/>
    <cellStyle name="Input 3 6 3 2" xfId="1285" xr:uid="{00000000-0005-0000-0000-0000EC120000}"/>
    <cellStyle name="Input 3 6 4" xfId="1286" xr:uid="{00000000-0005-0000-0000-0000ED120000}"/>
    <cellStyle name="Input 3 7" xfId="1287" xr:uid="{00000000-0005-0000-0000-0000EE120000}"/>
    <cellStyle name="Input 3 7 2" xfId="1288" xr:uid="{00000000-0005-0000-0000-0000EF120000}"/>
    <cellStyle name="Input 3 7 2 2" xfId="1289" xr:uid="{00000000-0005-0000-0000-0000F0120000}"/>
    <cellStyle name="Input 3 7 3" xfId="1290" xr:uid="{00000000-0005-0000-0000-0000F1120000}"/>
    <cellStyle name="Input 3 8" xfId="1291" xr:uid="{00000000-0005-0000-0000-0000F2120000}"/>
    <cellStyle name="Input 3 9" xfId="12257" xr:uid="{00000000-0005-0000-0000-0000F3120000}"/>
    <cellStyle name="Input 4" xfId="1292" xr:uid="{00000000-0005-0000-0000-0000F4120000}"/>
    <cellStyle name="Input 4 10" xfId="1293" xr:uid="{00000000-0005-0000-0000-0000F5120000}"/>
    <cellStyle name="Input 4 11" xfId="1294" xr:uid="{00000000-0005-0000-0000-0000F6120000}"/>
    <cellStyle name="Input 4 2" xfId="1295" xr:uid="{00000000-0005-0000-0000-0000F7120000}"/>
    <cellStyle name="Input 4 2 2" xfId="1296" xr:uid="{00000000-0005-0000-0000-0000F8120000}"/>
    <cellStyle name="Input 4 2 2 2" xfId="1297" xr:uid="{00000000-0005-0000-0000-0000F9120000}"/>
    <cellStyle name="Input 4 2 2 2 2" xfId="1298" xr:uid="{00000000-0005-0000-0000-0000FA120000}"/>
    <cellStyle name="Input 4 2 2 3" xfId="1299" xr:uid="{00000000-0005-0000-0000-0000FB120000}"/>
    <cellStyle name="Input 4 2 3" xfId="1300" xr:uid="{00000000-0005-0000-0000-0000FC120000}"/>
    <cellStyle name="Input 4 2 3 2" xfId="1301" xr:uid="{00000000-0005-0000-0000-0000FD120000}"/>
    <cellStyle name="Input 4 2 4" xfId="1302" xr:uid="{00000000-0005-0000-0000-0000FE120000}"/>
    <cellStyle name="Input 4 3" xfId="1303" xr:uid="{00000000-0005-0000-0000-0000FF120000}"/>
    <cellStyle name="Input 4 3 2" xfId="1304" xr:uid="{00000000-0005-0000-0000-000000130000}"/>
    <cellStyle name="Input 4 3 2 2" xfId="1305" xr:uid="{00000000-0005-0000-0000-000001130000}"/>
    <cellStyle name="Input 4 3 2 2 2" xfId="1306" xr:uid="{00000000-0005-0000-0000-000002130000}"/>
    <cellStyle name="Input 4 3 2 3" xfId="1307" xr:uid="{00000000-0005-0000-0000-000003130000}"/>
    <cellStyle name="Input 4 3 3" xfId="1308" xr:uid="{00000000-0005-0000-0000-000004130000}"/>
    <cellStyle name="Input 4 3 3 2" xfId="1309" xr:uid="{00000000-0005-0000-0000-000005130000}"/>
    <cellStyle name="Input 4 3 4" xfId="1310" xr:uid="{00000000-0005-0000-0000-000006130000}"/>
    <cellStyle name="Input 4 4" xfId="1311" xr:uid="{00000000-0005-0000-0000-000007130000}"/>
    <cellStyle name="Input 4 4 2" xfId="1312" xr:uid="{00000000-0005-0000-0000-000008130000}"/>
    <cellStyle name="Input 4 4 2 2" xfId="1313" xr:uid="{00000000-0005-0000-0000-000009130000}"/>
    <cellStyle name="Input 4 4 2 2 2" xfId="1314" xr:uid="{00000000-0005-0000-0000-00000A130000}"/>
    <cellStyle name="Input 4 4 2 3" xfId="1315" xr:uid="{00000000-0005-0000-0000-00000B130000}"/>
    <cellStyle name="Input 4 4 3" xfId="1316" xr:uid="{00000000-0005-0000-0000-00000C130000}"/>
    <cellStyle name="Input 4 4 3 2" xfId="1317" xr:uid="{00000000-0005-0000-0000-00000D130000}"/>
    <cellStyle name="Input 4 4 4" xfId="1318" xr:uid="{00000000-0005-0000-0000-00000E130000}"/>
    <cellStyle name="Input 4 5" xfId="1319" xr:uid="{00000000-0005-0000-0000-00000F130000}"/>
    <cellStyle name="Input 4 5 2" xfId="1320" xr:uid="{00000000-0005-0000-0000-000010130000}"/>
    <cellStyle name="Input 4 5 2 2" xfId="1321" xr:uid="{00000000-0005-0000-0000-000011130000}"/>
    <cellStyle name="Input 4 5 2 2 2" xfId="1322" xr:uid="{00000000-0005-0000-0000-000012130000}"/>
    <cellStyle name="Input 4 5 2 3" xfId="1323" xr:uid="{00000000-0005-0000-0000-000013130000}"/>
    <cellStyle name="Input 4 5 3" xfId="1324" xr:uid="{00000000-0005-0000-0000-000014130000}"/>
    <cellStyle name="Input 4 5 3 2" xfId="1325" xr:uid="{00000000-0005-0000-0000-000015130000}"/>
    <cellStyle name="Input 4 5 4" xfId="1326" xr:uid="{00000000-0005-0000-0000-000016130000}"/>
    <cellStyle name="Input 4 6" xfId="1327" xr:uid="{00000000-0005-0000-0000-000017130000}"/>
    <cellStyle name="Input 4 6 2" xfId="1328" xr:uid="{00000000-0005-0000-0000-000018130000}"/>
    <cellStyle name="Input 4 6 2 2" xfId="1329" xr:uid="{00000000-0005-0000-0000-000019130000}"/>
    <cellStyle name="Input 4 6 2 2 2" xfId="1330" xr:uid="{00000000-0005-0000-0000-00001A130000}"/>
    <cellStyle name="Input 4 6 2 3" xfId="1331" xr:uid="{00000000-0005-0000-0000-00001B130000}"/>
    <cellStyle name="Input 4 6 3" xfId="1332" xr:uid="{00000000-0005-0000-0000-00001C130000}"/>
    <cellStyle name="Input 4 6 3 2" xfId="1333" xr:uid="{00000000-0005-0000-0000-00001D130000}"/>
    <cellStyle name="Input 4 6 4" xfId="1334" xr:uid="{00000000-0005-0000-0000-00001E130000}"/>
    <cellStyle name="Input 4 7" xfId="1335" xr:uid="{00000000-0005-0000-0000-00001F130000}"/>
    <cellStyle name="Input 4 7 2" xfId="1336" xr:uid="{00000000-0005-0000-0000-000020130000}"/>
    <cellStyle name="Input 4 7 2 2" xfId="1337" xr:uid="{00000000-0005-0000-0000-000021130000}"/>
    <cellStyle name="Input 4 7 2 2 2" xfId="1338" xr:uid="{00000000-0005-0000-0000-000022130000}"/>
    <cellStyle name="Input 4 7 2 3" xfId="1339" xr:uid="{00000000-0005-0000-0000-000023130000}"/>
    <cellStyle name="Input 4 7 3" xfId="1340" xr:uid="{00000000-0005-0000-0000-000024130000}"/>
    <cellStyle name="Input 4 7 3 2" xfId="1341" xr:uid="{00000000-0005-0000-0000-000025130000}"/>
    <cellStyle name="Input 4 7 4" xfId="1342" xr:uid="{00000000-0005-0000-0000-000026130000}"/>
    <cellStyle name="Input 4 8" xfId="1343" xr:uid="{00000000-0005-0000-0000-000027130000}"/>
    <cellStyle name="Input 4 8 2" xfId="1344" xr:uid="{00000000-0005-0000-0000-000028130000}"/>
    <cellStyle name="Input 4 8 2 2" xfId="1345" xr:uid="{00000000-0005-0000-0000-000029130000}"/>
    <cellStyle name="Input 4 8 3" xfId="1346" xr:uid="{00000000-0005-0000-0000-00002A130000}"/>
    <cellStyle name="Input 4 9" xfId="1347" xr:uid="{00000000-0005-0000-0000-00002B130000}"/>
    <cellStyle name="Input 4 9 2" xfId="1348" xr:uid="{00000000-0005-0000-0000-00002C130000}"/>
    <cellStyle name="Input 5" xfId="1349" xr:uid="{00000000-0005-0000-0000-00002D130000}"/>
    <cellStyle name="Input 5 2" xfId="1350" xr:uid="{00000000-0005-0000-0000-00002E130000}"/>
    <cellStyle name="Input 5 2 2" xfId="1351" xr:uid="{00000000-0005-0000-0000-00002F130000}"/>
    <cellStyle name="Input 5 2 2 2" xfId="1352" xr:uid="{00000000-0005-0000-0000-000030130000}"/>
    <cellStyle name="Input 5 2 3" xfId="1353" xr:uid="{00000000-0005-0000-0000-000031130000}"/>
    <cellStyle name="Input 5 3" xfId="1354" xr:uid="{00000000-0005-0000-0000-000032130000}"/>
    <cellStyle name="Input 5 3 2" xfId="1355" xr:uid="{00000000-0005-0000-0000-000033130000}"/>
    <cellStyle name="Input 5 4" xfId="1356" xr:uid="{00000000-0005-0000-0000-000034130000}"/>
    <cellStyle name="Input 6" xfId="1357" xr:uid="{00000000-0005-0000-0000-000035130000}"/>
    <cellStyle name="Input 6 2" xfId="1358" xr:uid="{00000000-0005-0000-0000-000036130000}"/>
    <cellStyle name="Input 6 2 2" xfId="1359" xr:uid="{00000000-0005-0000-0000-000037130000}"/>
    <cellStyle name="Input 6 3" xfId="1360" xr:uid="{00000000-0005-0000-0000-000038130000}"/>
    <cellStyle name="InputCell" xfId="1361" xr:uid="{00000000-0005-0000-0000-000039130000}"/>
    <cellStyle name="InputCell 10" xfId="1362" xr:uid="{00000000-0005-0000-0000-00003A130000}"/>
    <cellStyle name="InputCell 11" xfId="1363" xr:uid="{00000000-0005-0000-0000-00003B130000}"/>
    <cellStyle name="InputCell 2" xfId="1364" xr:uid="{00000000-0005-0000-0000-00003C130000}"/>
    <cellStyle name="InputCell 2 2" xfId="1365" xr:uid="{00000000-0005-0000-0000-00003D130000}"/>
    <cellStyle name="InputCell 2 2 2" xfId="1366" xr:uid="{00000000-0005-0000-0000-00003E130000}"/>
    <cellStyle name="InputCell 2 2 2 2" xfId="1367" xr:uid="{00000000-0005-0000-0000-00003F130000}"/>
    <cellStyle name="InputCell 2 2 3" xfId="1368" xr:uid="{00000000-0005-0000-0000-000040130000}"/>
    <cellStyle name="InputCell 2 3" xfId="1369" xr:uid="{00000000-0005-0000-0000-000041130000}"/>
    <cellStyle name="InputCell 2 3 2" xfId="1370" xr:uid="{00000000-0005-0000-0000-000042130000}"/>
    <cellStyle name="InputCell 2 4" xfId="1371" xr:uid="{00000000-0005-0000-0000-000043130000}"/>
    <cellStyle name="InputCell 3" xfId="1372" xr:uid="{00000000-0005-0000-0000-000044130000}"/>
    <cellStyle name="InputCell 3 2" xfId="1373" xr:uid="{00000000-0005-0000-0000-000045130000}"/>
    <cellStyle name="InputCell 3 2 2" xfId="1374" xr:uid="{00000000-0005-0000-0000-000046130000}"/>
    <cellStyle name="InputCell 3 2 2 2" xfId="1375" xr:uid="{00000000-0005-0000-0000-000047130000}"/>
    <cellStyle name="InputCell 3 2 3" xfId="1376" xr:uid="{00000000-0005-0000-0000-000048130000}"/>
    <cellStyle name="InputCell 3 3" xfId="1377" xr:uid="{00000000-0005-0000-0000-000049130000}"/>
    <cellStyle name="InputCell 3 3 2" xfId="1378" xr:uid="{00000000-0005-0000-0000-00004A130000}"/>
    <cellStyle name="InputCell 3 4" xfId="1379" xr:uid="{00000000-0005-0000-0000-00004B130000}"/>
    <cellStyle name="InputCell 4" xfId="1380" xr:uid="{00000000-0005-0000-0000-00004C130000}"/>
    <cellStyle name="InputCell 4 2" xfId="1381" xr:uid="{00000000-0005-0000-0000-00004D130000}"/>
    <cellStyle name="InputCell 4 2 2" xfId="1382" xr:uid="{00000000-0005-0000-0000-00004E130000}"/>
    <cellStyle name="InputCell 4 2 2 2" xfId="1383" xr:uid="{00000000-0005-0000-0000-00004F130000}"/>
    <cellStyle name="InputCell 4 2 3" xfId="1384" xr:uid="{00000000-0005-0000-0000-000050130000}"/>
    <cellStyle name="InputCell 4 3" xfId="1385" xr:uid="{00000000-0005-0000-0000-000051130000}"/>
    <cellStyle name="InputCell 4 3 2" xfId="1386" xr:uid="{00000000-0005-0000-0000-000052130000}"/>
    <cellStyle name="InputCell 4 4" xfId="1387" xr:uid="{00000000-0005-0000-0000-000053130000}"/>
    <cellStyle name="InputCell 5" xfId="1388" xr:uid="{00000000-0005-0000-0000-000054130000}"/>
    <cellStyle name="InputCell 5 2" xfId="1389" xr:uid="{00000000-0005-0000-0000-000055130000}"/>
    <cellStyle name="InputCell 5 2 2" xfId="1390" xr:uid="{00000000-0005-0000-0000-000056130000}"/>
    <cellStyle name="InputCell 5 2 2 2" xfId="1391" xr:uid="{00000000-0005-0000-0000-000057130000}"/>
    <cellStyle name="InputCell 5 2 3" xfId="1392" xr:uid="{00000000-0005-0000-0000-000058130000}"/>
    <cellStyle name="InputCell 5 3" xfId="1393" xr:uid="{00000000-0005-0000-0000-000059130000}"/>
    <cellStyle name="InputCell 5 3 2" xfId="1394" xr:uid="{00000000-0005-0000-0000-00005A130000}"/>
    <cellStyle name="InputCell 5 4" xfId="1395" xr:uid="{00000000-0005-0000-0000-00005B130000}"/>
    <cellStyle name="InputCell 6" xfId="1396" xr:uid="{00000000-0005-0000-0000-00005C130000}"/>
    <cellStyle name="InputCell 6 2" xfId="1397" xr:uid="{00000000-0005-0000-0000-00005D130000}"/>
    <cellStyle name="InputCell 6 2 2" xfId="1398" xr:uid="{00000000-0005-0000-0000-00005E130000}"/>
    <cellStyle name="InputCell 6 2 2 2" xfId="1399" xr:uid="{00000000-0005-0000-0000-00005F130000}"/>
    <cellStyle name="InputCell 6 2 3" xfId="1400" xr:uid="{00000000-0005-0000-0000-000060130000}"/>
    <cellStyle name="InputCell 6 3" xfId="1401" xr:uid="{00000000-0005-0000-0000-000061130000}"/>
    <cellStyle name="InputCell 6 3 2" xfId="1402" xr:uid="{00000000-0005-0000-0000-000062130000}"/>
    <cellStyle name="InputCell 6 4" xfId="1403" xr:uid="{00000000-0005-0000-0000-000063130000}"/>
    <cellStyle name="InputCell 7" xfId="1404" xr:uid="{00000000-0005-0000-0000-000064130000}"/>
    <cellStyle name="InputCell 7 2" xfId="1405" xr:uid="{00000000-0005-0000-0000-000065130000}"/>
    <cellStyle name="InputCell 7 2 2" xfId="1406" xr:uid="{00000000-0005-0000-0000-000066130000}"/>
    <cellStyle name="InputCell 7 2 2 2" xfId="1407" xr:uid="{00000000-0005-0000-0000-000067130000}"/>
    <cellStyle name="InputCell 7 2 3" xfId="1408" xr:uid="{00000000-0005-0000-0000-000068130000}"/>
    <cellStyle name="InputCell 7 3" xfId="1409" xr:uid="{00000000-0005-0000-0000-000069130000}"/>
    <cellStyle name="InputCell 7 3 2" xfId="1410" xr:uid="{00000000-0005-0000-0000-00006A130000}"/>
    <cellStyle name="InputCell 7 4" xfId="1411" xr:uid="{00000000-0005-0000-0000-00006B130000}"/>
    <cellStyle name="InputCell 8" xfId="1412" xr:uid="{00000000-0005-0000-0000-00006C130000}"/>
    <cellStyle name="InputCell 8 2" xfId="1413" xr:uid="{00000000-0005-0000-0000-00006D130000}"/>
    <cellStyle name="InputCell 8 2 2" xfId="1414" xr:uid="{00000000-0005-0000-0000-00006E130000}"/>
    <cellStyle name="InputCell 8 3" xfId="1415" xr:uid="{00000000-0005-0000-0000-00006F130000}"/>
    <cellStyle name="InputCell 9" xfId="1416" xr:uid="{00000000-0005-0000-0000-000070130000}"/>
    <cellStyle name="InputCell 9 2" xfId="1417" xr:uid="{00000000-0005-0000-0000-000071130000}"/>
    <cellStyle name="InputData" xfId="12258" xr:uid="{00000000-0005-0000-0000-000072130000}"/>
    <cellStyle name="Level 1" xfId="1418" xr:uid="{00000000-0005-0000-0000-000073130000}"/>
    <cellStyle name="Level 2" xfId="15152" xr:uid="{A7E345F3-EEDC-4F0D-86A9-B254AA16F26D}"/>
    <cellStyle name="Linked Cell" xfId="8615" builtinId="24" customBuiltin="1"/>
    <cellStyle name="Linked Cell 2" xfId="1419" xr:uid="{00000000-0005-0000-0000-000075130000}"/>
    <cellStyle name="Linked Cell 2 2" xfId="8692" xr:uid="{00000000-0005-0000-0000-000076130000}"/>
    <cellStyle name="Linked Cell 2 2 2" xfId="12259" xr:uid="{00000000-0005-0000-0000-000077130000}"/>
    <cellStyle name="Linked Cell 2 3" xfId="12260" xr:uid="{00000000-0005-0000-0000-000078130000}"/>
    <cellStyle name="Linked Cell 2 4" xfId="12261" xr:uid="{00000000-0005-0000-0000-000079130000}"/>
    <cellStyle name="Linked Cell 2 5" xfId="12262" xr:uid="{00000000-0005-0000-0000-00007A130000}"/>
    <cellStyle name="Linked Cell 3" xfId="1420" xr:uid="{00000000-0005-0000-0000-00007B130000}"/>
    <cellStyle name="Linked Cell 3 2" xfId="12263" xr:uid="{00000000-0005-0000-0000-00007C130000}"/>
    <cellStyle name="Linked Cell 4" xfId="1421" xr:uid="{00000000-0005-0000-0000-00007D130000}"/>
    <cellStyle name="Linked Cell 5" xfId="12264" xr:uid="{00000000-0005-0000-0000-00007E130000}"/>
    <cellStyle name="Neutral" xfId="8611" builtinId="28" customBuiltin="1"/>
    <cellStyle name="Neutral 2" xfId="1422" xr:uid="{00000000-0005-0000-0000-000080130000}"/>
    <cellStyle name="Neutral 2 2" xfId="8693" xr:uid="{00000000-0005-0000-0000-000081130000}"/>
    <cellStyle name="Neutral 2 2 2" xfId="12265" xr:uid="{00000000-0005-0000-0000-000082130000}"/>
    <cellStyle name="Neutral 2 3" xfId="12266" xr:uid="{00000000-0005-0000-0000-000083130000}"/>
    <cellStyle name="Neutral 2 4" xfId="12267" xr:uid="{00000000-0005-0000-0000-000084130000}"/>
    <cellStyle name="Neutral 2 5" xfId="12268" xr:uid="{00000000-0005-0000-0000-000085130000}"/>
    <cellStyle name="Neutral 3" xfId="1423" xr:uid="{00000000-0005-0000-0000-000086130000}"/>
    <cellStyle name="Neutral 3 2" xfId="12269" xr:uid="{00000000-0005-0000-0000-000087130000}"/>
    <cellStyle name="Neutral 4" xfId="1424" xr:uid="{00000000-0005-0000-0000-000088130000}"/>
    <cellStyle name="Neutral 5" xfId="12270" xr:uid="{00000000-0005-0000-0000-000089130000}"/>
    <cellStyle name="Neutral 6" xfId="15143" xr:uid="{00000000-0005-0000-0000-0000303B0000}"/>
    <cellStyle name="Normal" xfId="0" builtinId="0"/>
    <cellStyle name="Normal - Style1 2" xfId="1425" xr:uid="{00000000-0005-0000-0000-00008B130000}"/>
    <cellStyle name="Normal 10" xfId="1426" xr:uid="{00000000-0005-0000-0000-00008C130000}"/>
    <cellStyle name="Normal 10 2" xfId="1427" xr:uid="{00000000-0005-0000-0000-00008D130000}"/>
    <cellStyle name="Normal 10 2 2" xfId="1428" xr:uid="{00000000-0005-0000-0000-00008E130000}"/>
    <cellStyle name="Normal 10 2 2 2" xfId="1429" xr:uid="{00000000-0005-0000-0000-00008F130000}"/>
    <cellStyle name="Normal 10 2 3" xfId="1430" xr:uid="{00000000-0005-0000-0000-000090130000}"/>
    <cellStyle name="Normal 10 2 4" xfId="12271" xr:uid="{00000000-0005-0000-0000-000091130000}"/>
    <cellStyle name="Normal 10 3" xfId="12272" xr:uid="{00000000-0005-0000-0000-000092130000}"/>
    <cellStyle name="Normal 10 3 2" xfId="12273" xr:uid="{00000000-0005-0000-0000-000093130000}"/>
    <cellStyle name="Normal 10 3 2 2" xfId="12274" xr:uid="{00000000-0005-0000-0000-000094130000}"/>
    <cellStyle name="Normal 10 3 2 2 2" xfId="12275" xr:uid="{00000000-0005-0000-0000-000095130000}"/>
    <cellStyle name="Normal 10 3 2 3" xfId="12276" xr:uid="{00000000-0005-0000-0000-000096130000}"/>
    <cellStyle name="Normal 10 3 2 3 2" xfId="12277" xr:uid="{00000000-0005-0000-0000-000097130000}"/>
    <cellStyle name="Normal 10 3 2 4" xfId="12278" xr:uid="{00000000-0005-0000-0000-000098130000}"/>
    <cellStyle name="Normal 10 3 3" xfId="12279" xr:uid="{00000000-0005-0000-0000-000099130000}"/>
    <cellStyle name="Normal 10 3 3 2" xfId="12280" xr:uid="{00000000-0005-0000-0000-00009A130000}"/>
    <cellStyle name="Normal 10 3 4" xfId="12281" xr:uid="{00000000-0005-0000-0000-00009B130000}"/>
    <cellStyle name="Normal 10 3 4 2" xfId="12282" xr:uid="{00000000-0005-0000-0000-00009C130000}"/>
    <cellStyle name="Normal 10 3 5" xfId="12283" xr:uid="{00000000-0005-0000-0000-00009D130000}"/>
    <cellStyle name="Normal 10 4" xfId="12284" xr:uid="{00000000-0005-0000-0000-00009E130000}"/>
    <cellStyle name="Normal 10 4 2" xfId="12285" xr:uid="{00000000-0005-0000-0000-00009F130000}"/>
    <cellStyle name="Normal 10 4 2 2" xfId="12286" xr:uid="{00000000-0005-0000-0000-0000A0130000}"/>
    <cellStyle name="Normal 10 4 3" xfId="12287" xr:uid="{00000000-0005-0000-0000-0000A1130000}"/>
    <cellStyle name="Normal 10 4 3 2" xfId="12288" xr:uid="{00000000-0005-0000-0000-0000A2130000}"/>
    <cellStyle name="Normal 10 4 4" xfId="12289" xr:uid="{00000000-0005-0000-0000-0000A3130000}"/>
    <cellStyle name="Normal 10 5" xfId="12290" xr:uid="{00000000-0005-0000-0000-0000A4130000}"/>
    <cellStyle name="Normal 10 5 2" xfId="12291" xr:uid="{00000000-0005-0000-0000-0000A5130000}"/>
    <cellStyle name="Normal 10 5 2 2" xfId="12292" xr:uid="{00000000-0005-0000-0000-0000A6130000}"/>
    <cellStyle name="Normal 10 5 3" xfId="12293" xr:uid="{00000000-0005-0000-0000-0000A7130000}"/>
    <cellStyle name="Normal 10 5 3 2" xfId="12294" xr:uid="{00000000-0005-0000-0000-0000A8130000}"/>
    <cellStyle name="Normal 10 5 4" xfId="12295" xr:uid="{00000000-0005-0000-0000-0000A9130000}"/>
    <cellStyle name="Normal 10 6" xfId="12296" xr:uid="{00000000-0005-0000-0000-0000AA130000}"/>
    <cellStyle name="Normal 10 6 2" xfId="12297" xr:uid="{00000000-0005-0000-0000-0000AB130000}"/>
    <cellStyle name="Normal 10 7" xfId="12298" xr:uid="{00000000-0005-0000-0000-0000AC130000}"/>
    <cellStyle name="Normal 10 7 2" xfId="12299" xr:uid="{00000000-0005-0000-0000-0000AD130000}"/>
    <cellStyle name="Normal 10 8" xfId="12300" xr:uid="{00000000-0005-0000-0000-0000AE130000}"/>
    <cellStyle name="Normal 100" xfId="1431" xr:uid="{00000000-0005-0000-0000-0000AF130000}"/>
    <cellStyle name="Normal 100 2" xfId="12301" xr:uid="{00000000-0005-0000-0000-0000B0130000}"/>
    <cellStyle name="Normal 101" xfId="1432" xr:uid="{00000000-0005-0000-0000-0000B1130000}"/>
    <cellStyle name="Normal 101 2" xfId="12302" xr:uid="{00000000-0005-0000-0000-0000B2130000}"/>
    <cellStyle name="Normal 102" xfId="1433" xr:uid="{00000000-0005-0000-0000-0000B3130000}"/>
    <cellStyle name="Normal 102 2" xfId="12303" xr:uid="{00000000-0005-0000-0000-0000B4130000}"/>
    <cellStyle name="Normal 103" xfId="1434" xr:uid="{00000000-0005-0000-0000-0000B5130000}"/>
    <cellStyle name="Normal 103 2" xfId="12304" xr:uid="{00000000-0005-0000-0000-0000B6130000}"/>
    <cellStyle name="Normal 104" xfId="1435" xr:uid="{00000000-0005-0000-0000-0000B7130000}"/>
    <cellStyle name="Normal 104 2" xfId="12305" xr:uid="{00000000-0005-0000-0000-0000B8130000}"/>
    <cellStyle name="Normal 105" xfId="1436" xr:uid="{00000000-0005-0000-0000-0000B9130000}"/>
    <cellStyle name="Normal 105 2" xfId="12306" xr:uid="{00000000-0005-0000-0000-0000BA130000}"/>
    <cellStyle name="Normal 106" xfId="1437" xr:uid="{00000000-0005-0000-0000-0000BB130000}"/>
    <cellStyle name="Normal 106 2" xfId="12307" xr:uid="{00000000-0005-0000-0000-0000BC130000}"/>
    <cellStyle name="Normal 107" xfId="1438" xr:uid="{00000000-0005-0000-0000-0000BD130000}"/>
    <cellStyle name="Normal 108" xfId="1439" xr:uid="{00000000-0005-0000-0000-0000BE130000}"/>
    <cellStyle name="Normal 109" xfId="1440" xr:uid="{00000000-0005-0000-0000-0000BF130000}"/>
    <cellStyle name="Normal 11" xfId="1441" xr:uid="{00000000-0005-0000-0000-0000C0130000}"/>
    <cellStyle name="Normal 11 2" xfId="1442" xr:uid="{00000000-0005-0000-0000-0000C1130000}"/>
    <cellStyle name="Normal 11 2 2" xfId="12309" xr:uid="{00000000-0005-0000-0000-0000C2130000}"/>
    <cellStyle name="Normal 11 2 2 2" xfId="12310" xr:uid="{00000000-0005-0000-0000-0000C3130000}"/>
    <cellStyle name="Normal 11 2 2 2 2" xfId="12311" xr:uid="{00000000-0005-0000-0000-0000C4130000}"/>
    <cellStyle name="Normal 11 2 2 3" xfId="12312" xr:uid="{00000000-0005-0000-0000-0000C5130000}"/>
    <cellStyle name="Normal 11 2 3" xfId="12313" xr:uid="{00000000-0005-0000-0000-0000C6130000}"/>
    <cellStyle name="Normal 11 2 3 2" xfId="12314" xr:uid="{00000000-0005-0000-0000-0000C7130000}"/>
    <cellStyle name="Normal 11 2 4" xfId="12315" xr:uid="{00000000-0005-0000-0000-0000C8130000}"/>
    <cellStyle name="Normal 11 2 5" xfId="12308" xr:uid="{00000000-0005-0000-0000-0000C9130000}"/>
    <cellStyle name="Normal 11 3" xfId="1443" xr:uid="{00000000-0005-0000-0000-0000CA130000}"/>
    <cellStyle name="Normal 11 3 2" xfId="12317" xr:uid="{00000000-0005-0000-0000-0000CB130000}"/>
    <cellStyle name="Normal 11 3 2 2" xfId="12318" xr:uid="{00000000-0005-0000-0000-0000CC130000}"/>
    <cellStyle name="Normal 11 3 3" xfId="12319" xr:uid="{00000000-0005-0000-0000-0000CD130000}"/>
    <cellStyle name="Normal 11 3 4" xfId="12316" xr:uid="{00000000-0005-0000-0000-0000CE130000}"/>
    <cellStyle name="Normal 11 4" xfId="12320" xr:uid="{00000000-0005-0000-0000-0000CF130000}"/>
    <cellStyle name="Normal 11 4 2" xfId="12321" xr:uid="{00000000-0005-0000-0000-0000D0130000}"/>
    <cellStyle name="Normal 11 5" xfId="12322" xr:uid="{00000000-0005-0000-0000-0000D1130000}"/>
    <cellStyle name="Normal 11 5 2" xfId="12323" xr:uid="{00000000-0005-0000-0000-0000D2130000}"/>
    <cellStyle name="Normal 11 6" xfId="12324" xr:uid="{00000000-0005-0000-0000-0000D3130000}"/>
    <cellStyle name="Normal 11 7" xfId="12325" xr:uid="{00000000-0005-0000-0000-0000D4130000}"/>
    <cellStyle name="Normal 11 8" xfId="12326" xr:uid="{00000000-0005-0000-0000-0000D5130000}"/>
    <cellStyle name="Normal 11_1.3s Accounting C Costs Scots" xfId="12327" xr:uid="{00000000-0005-0000-0000-0000D6130000}"/>
    <cellStyle name="Normal 110" xfId="1444" xr:uid="{00000000-0005-0000-0000-0000D7130000}"/>
    <cellStyle name="Normal 111" xfId="1445" xr:uid="{00000000-0005-0000-0000-0000D8130000}"/>
    <cellStyle name="Normal 112" xfId="1446" xr:uid="{00000000-0005-0000-0000-0000D9130000}"/>
    <cellStyle name="Normal 113" xfId="1447" xr:uid="{00000000-0005-0000-0000-0000DA130000}"/>
    <cellStyle name="Normal 114" xfId="1448" xr:uid="{00000000-0005-0000-0000-0000DB130000}"/>
    <cellStyle name="Normal 115" xfId="1449" xr:uid="{00000000-0005-0000-0000-0000DC130000}"/>
    <cellStyle name="Normal 116" xfId="1450" xr:uid="{00000000-0005-0000-0000-0000DD130000}"/>
    <cellStyle name="Normal 117" xfId="1451" xr:uid="{00000000-0005-0000-0000-0000DE130000}"/>
    <cellStyle name="Normal 118" xfId="1452" xr:uid="{00000000-0005-0000-0000-0000DF130000}"/>
    <cellStyle name="Normal 119" xfId="1453" xr:uid="{00000000-0005-0000-0000-0000E0130000}"/>
    <cellStyle name="Normal 12" xfId="1454" xr:uid="{00000000-0005-0000-0000-0000E1130000}"/>
    <cellStyle name="Normal 12 10" xfId="12328" xr:uid="{00000000-0005-0000-0000-0000E2130000}"/>
    <cellStyle name="Normal 12 10 2" xfId="12329" xr:uid="{00000000-0005-0000-0000-0000E3130000}"/>
    <cellStyle name="Normal 12 10 2 2" xfId="12330" xr:uid="{00000000-0005-0000-0000-0000E4130000}"/>
    <cellStyle name="Normal 12 10 3" xfId="12331" xr:uid="{00000000-0005-0000-0000-0000E5130000}"/>
    <cellStyle name="Normal 12 10 3 2" xfId="12332" xr:uid="{00000000-0005-0000-0000-0000E6130000}"/>
    <cellStyle name="Normal 12 10 4" xfId="12333" xr:uid="{00000000-0005-0000-0000-0000E7130000}"/>
    <cellStyle name="Normal 12 11" xfId="12334" xr:uid="{00000000-0005-0000-0000-0000E8130000}"/>
    <cellStyle name="Normal 12 11 2" xfId="12335" xr:uid="{00000000-0005-0000-0000-0000E9130000}"/>
    <cellStyle name="Normal 12 12" xfId="12336" xr:uid="{00000000-0005-0000-0000-0000EA130000}"/>
    <cellStyle name="Normal 12 12 2" xfId="12337" xr:uid="{00000000-0005-0000-0000-0000EB130000}"/>
    <cellStyle name="Normal 12 13" xfId="12338" xr:uid="{00000000-0005-0000-0000-0000EC130000}"/>
    <cellStyle name="Normal 12 2" xfId="1455" xr:uid="{00000000-0005-0000-0000-0000ED130000}"/>
    <cellStyle name="Normal 12 2 2" xfId="1456" xr:uid="{00000000-0005-0000-0000-0000EE130000}"/>
    <cellStyle name="Normal 12 2 2 2" xfId="1457" xr:uid="{00000000-0005-0000-0000-0000EF130000}"/>
    <cellStyle name="Normal 12 2 2 2 2" xfId="12342" xr:uid="{00000000-0005-0000-0000-0000F0130000}"/>
    <cellStyle name="Normal 12 2 2 2 3" xfId="12341" xr:uid="{00000000-0005-0000-0000-0000F1130000}"/>
    <cellStyle name="Normal 12 2 2 3" xfId="12343" xr:uid="{00000000-0005-0000-0000-0000F2130000}"/>
    <cellStyle name="Normal 12 2 2 4" xfId="12340" xr:uid="{00000000-0005-0000-0000-0000F3130000}"/>
    <cellStyle name="Normal 12 2 2_Elec_DDT_template_NGv3 11Mar11 415 Proposals NG" xfId="12344" xr:uid="{00000000-0005-0000-0000-0000F4130000}"/>
    <cellStyle name="Normal 12 2 3" xfId="1458" xr:uid="{00000000-0005-0000-0000-0000F5130000}"/>
    <cellStyle name="Normal 12 2 3 2" xfId="12346" xr:uid="{00000000-0005-0000-0000-0000F6130000}"/>
    <cellStyle name="Normal 12 2 3 3" xfId="12345" xr:uid="{00000000-0005-0000-0000-0000F7130000}"/>
    <cellStyle name="Normal 12 2 4" xfId="12347" xr:uid="{00000000-0005-0000-0000-0000F8130000}"/>
    <cellStyle name="Normal 12 2 4 2" xfId="12348" xr:uid="{00000000-0005-0000-0000-0000F9130000}"/>
    <cellStyle name="Normal 12 2 5" xfId="12349" xr:uid="{00000000-0005-0000-0000-0000FA130000}"/>
    <cellStyle name="Normal 12 2 6" xfId="12339" xr:uid="{00000000-0005-0000-0000-0000FB130000}"/>
    <cellStyle name="Normal 12 2_Elec_DDT_template_NGv3 11Mar11 415 Proposals NG" xfId="12350" xr:uid="{00000000-0005-0000-0000-0000FC130000}"/>
    <cellStyle name="Normal 12 3" xfId="1459" xr:uid="{00000000-0005-0000-0000-0000FD130000}"/>
    <cellStyle name="Normal 12 3 2" xfId="1460" xr:uid="{00000000-0005-0000-0000-0000FE130000}"/>
    <cellStyle name="Normal 12 3 2 2" xfId="12353" xr:uid="{00000000-0005-0000-0000-0000FF130000}"/>
    <cellStyle name="Normal 12 3 2 3" xfId="12352" xr:uid="{00000000-0005-0000-0000-000000140000}"/>
    <cellStyle name="Normal 12 3 3" xfId="12354" xr:uid="{00000000-0005-0000-0000-000001140000}"/>
    <cellStyle name="Normal 12 3 4" xfId="12351" xr:uid="{00000000-0005-0000-0000-000002140000}"/>
    <cellStyle name="Normal 12 4" xfId="1461" xr:uid="{00000000-0005-0000-0000-000003140000}"/>
    <cellStyle name="Normal 12 4 2" xfId="12356" xr:uid="{00000000-0005-0000-0000-000004140000}"/>
    <cellStyle name="Normal 12 4 3" xfId="12355" xr:uid="{00000000-0005-0000-0000-000005140000}"/>
    <cellStyle name="Normal 12 5" xfId="12357" xr:uid="{00000000-0005-0000-0000-000006140000}"/>
    <cellStyle name="Normal 12 6" xfId="12358" xr:uid="{00000000-0005-0000-0000-000007140000}"/>
    <cellStyle name="Normal 12 7" xfId="12359" xr:uid="{00000000-0005-0000-0000-000008140000}"/>
    <cellStyle name="Normal 12 7 2" xfId="12360" xr:uid="{00000000-0005-0000-0000-000009140000}"/>
    <cellStyle name="Normal 12 7 2 2" xfId="12361" xr:uid="{00000000-0005-0000-0000-00000A140000}"/>
    <cellStyle name="Normal 12 7 2 2 2" xfId="12362" xr:uid="{00000000-0005-0000-0000-00000B140000}"/>
    <cellStyle name="Normal 12 7 2 3" xfId="12363" xr:uid="{00000000-0005-0000-0000-00000C140000}"/>
    <cellStyle name="Normal 12 7 2 3 2" xfId="12364" xr:uid="{00000000-0005-0000-0000-00000D140000}"/>
    <cellStyle name="Normal 12 7 2 4" xfId="12365" xr:uid="{00000000-0005-0000-0000-00000E140000}"/>
    <cellStyle name="Normal 12 7 3" xfId="12366" xr:uid="{00000000-0005-0000-0000-00000F140000}"/>
    <cellStyle name="Normal 12 7 3 2" xfId="12367" xr:uid="{00000000-0005-0000-0000-000010140000}"/>
    <cellStyle name="Normal 12 7 4" xfId="12368" xr:uid="{00000000-0005-0000-0000-000011140000}"/>
    <cellStyle name="Normal 12 7 4 2" xfId="12369" xr:uid="{00000000-0005-0000-0000-000012140000}"/>
    <cellStyle name="Normal 12 7 5" xfId="12370" xr:uid="{00000000-0005-0000-0000-000013140000}"/>
    <cellStyle name="Normal 12 8" xfId="12371" xr:uid="{00000000-0005-0000-0000-000014140000}"/>
    <cellStyle name="Normal 12 8 2" xfId="12372" xr:uid="{00000000-0005-0000-0000-000015140000}"/>
    <cellStyle name="Normal 12 8 2 2" xfId="12373" xr:uid="{00000000-0005-0000-0000-000016140000}"/>
    <cellStyle name="Normal 12 8 2 2 2" xfId="12374" xr:uid="{00000000-0005-0000-0000-000017140000}"/>
    <cellStyle name="Normal 12 8 2 3" xfId="12375" xr:uid="{00000000-0005-0000-0000-000018140000}"/>
    <cellStyle name="Normal 12 8 2 3 2" xfId="12376" xr:uid="{00000000-0005-0000-0000-000019140000}"/>
    <cellStyle name="Normal 12 8 2 4" xfId="12377" xr:uid="{00000000-0005-0000-0000-00001A140000}"/>
    <cellStyle name="Normal 12 8 3" xfId="12378" xr:uid="{00000000-0005-0000-0000-00001B140000}"/>
    <cellStyle name="Normal 12 8 3 2" xfId="12379" xr:uid="{00000000-0005-0000-0000-00001C140000}"/>
    <cellStyle name="Normal 12 8 4" xfId="12380" xr:uid="{00000000-0005-0000-0000-00001D140000}"/>
    <cellStyle name="Normal 12 8 4 2" xfId="12381" xr:uid="{00000000-0005-0000-0000-00001E140000}"/>
    <cellStyle name="Normal 12 8 5" xfId="12382" xr:uid="{00000000-0005-0000-0000-00001F140000}"/>
    <cellStyle name="Normal 12 9" xfId="12383" xr:uid="{00000000-0005-0000-0000-000020140000}"/>
    <cellStyle name="Normal 12 9 2" xfId="12384" xr:uid="{00000000-0005-0000-0000-000021140000}"/>
    <cellStyle name="Normal 12 9 2 2" xfId="12385" xr:uid="{00000000-0005-0000-0000-000022140000}"/>
    <cellStyle name="Normal 12 9 3" xfId="12386" xr:uid="{00000000-0005-0000-0000-000023140000}"/>
    <cellStyle name="Normal 12 9 3 2" xfId="12387" xr:uid="{00000000-0005-0000-0000-000024140000}"/>
    <cellStyle name="Normal 12 9 4" xfId="12388" xr:uid="{00000000-0005-0000-0000-000025140000}"/>
    <cellStyle name="Normal 12_1.3s Accounting C Costs Scots" xfId="12389" xr:uid="{00000000-0005-0000-0000-000026140000}"/>
    <cellStyle name="Normal 120" xfId="8595" xr:uid="{00000000-0005-0000-0000-000027140000}"/>
    <cellStyle name="Normal 121" xfId="8602" xr:uid="{00000000-0005-0000-0000-000028140000}"/>
    <cellStyle name="Normal 122" xfId="8603" xr:uid="{00000000-0005-0000-0000-000029140000}"/>
    <cellStyle name="Normal 123" xfId="8645" xr:uid="{00000000-0005-0000-0000-00002A140000}"/>
    <cellStyle name="Normal 124" xfId="8738" xr:uid="{00000000-0005-0000-0000-00002B140000}"/>
    <cellStyle name="Normal 125" xfId="8740" xr:uid="{00000000-0005-0000-0000-00002C140000}"/>
    <cellStyle name="Normal 125 2" xfId="15003" xr:uid="{00000000-0005-0000-0000-00002D140000}"/>
    <cellStyle name="Normal 126" xfId="8741" xr:uid="{00000000-0005-0000-0000-00002E140000}"/>
    <cellStyle name="Normal 126 2" xfId="15004" xr:uid="{00000000-0005-0000-0000-00002F140000}"/>
    <cellStyle name="Normal 127" xfId="8742" xr:uid="{00000000-0005-0000-0000-000030140000}"/>
    <cellStyle name="Normal 127 2" xfId="15005" xr:uid="{00000000-0005-0000-0000-000031140000}"/>
    <cellStyle name="Normal 128" xfId="8743" xr:uid="{00000000-0005-0000-0000-000032140000}"/>
    <cellStyle name="Normal 128 2" xfId="15006" xr:uid="{00000000-0005-0000-0000-000033140000}"/>
    <cellStyle name="Normal 129" xfId="8744" xr:uid="{00000000-0005-0000-0000-000034140000}"/>
    <cellStyle name="Normal 129 2" xfId="15007" xr:uid="{00000000-0005-0000-0000-000035140000}"/>
    <cellStyle name="Normal 13" xfId="1462" xr:uid="{00000000-0005-0000-0000-000036140000}"/>
    <cellStyle name="Normal 13 10" xfId="12390" xr:uid="{00000000-0005-0000-0000-000037140000}"/>
    <cellStyle name="Normal 13 10 2" xfId="12391" xr:uid="{00000000-0005-0000-0000-000038140000}"/>
    <cellStyle name="Normal 13 11" xfId="12392" xr:uid="{00000000-0005-0000-0000-000039140000}"/>
    <cellStyle name="Normal 13 2" xfId="1463" xr:uid="{00000000-0005-0000-0000-00003A140000}"/>
    <cellStyle name="Normal 13 2 2" xfId="1464" xr:uid="{00000000-0005-0000-0000-00003B140000}"/>
    <cellStyle name="Normal 13 2 2 2" xfId="1465" xr:uid="{00000000-0005-0000-0000-00003C140000}"/>
    <cellStyle name="Normal 13 2 2 2 2" xfId="12396" xr:uid="{00000000-0005-0000-0000-00003D140000}"/>
    <cellStyle name="Normal 13 2 2 2 3" xfId="12395" xr:uid="{00000000-0005-0000-0000-00003E140000}"/>
    <cellStyle name="Normal 13 2 2 3" xfId="12397" xr:uid="{00000000-0005-0000-0000-00003F140000}"/>
    <cellStyle name="Normal 13 2 2 4" xfId="12394" xr:uid="{00000000-0005-0000-0000-000040140000}"/>
    <cellStyle name="Normal 13 2 3" xfId="1466" xr:uid="{00000000-0005-0000-0000-000041140000}"/>
    <cellStyle name="Normal 13 2 3 2" xfId="12399" xr:uid="{00000000-0005-0000-0000-000042140000}"/>
    <cellStyle name="Normal 13 2 3 3" xfId="12398" xr:uid="{00000000-0005-0000-0000-000043140000}"/>
    <cellStyle name="Normal 13 2 4" xfId="12400" xr:uid="{00000000-0005-0000-0000-000044140000}"/>
    <cellStyle name="Normal 13 2 5" xfId="12393" xr:uid="{00000000-0005-0000-0000-000045140000}"/>
    <cellStyle name="Normal 13 3" xfId="1467" xr:uid="{00000000-0005-0000-0000-000046140000}"/>
    <cellStyle name="Normal 13 3 2" xfId="12402" xr:uid="{00000000-0005-0000-0000-000047140000}"/>
    <cellStyle name="Normal 13 3 3" xfId="12401" xr:uid="{00000000-0005-0000-0000-000048140000}"/>
    <cellStyle name="Normal 13 4" xfId="12403" xr:uid="{00000000-0005-0000-0000-000049140000}"/>
    <cellStyle name="Normal 13 5" xfId="12404" xr:uid="{00000000-0005-0000-0000-00004A140000}"/>
    <cellStyle name="Normal 13 6" xfId="12405" xr:uid="{00000000-0005-0000-0000-00004B140000}"/>
    <cellStyle name="Normal 13 6 2" xfId="12406" xr:uid="{00000000-0005-0000-0000-00004C140000}"/>
    <cellStyle name="Normal 13 6 2 2" xfId="12407" xr:uid="{00000000-0005-0000-0000-00004D140000}"/>
    <cellStyle name="Normal 13 6 2 2 2" xfId="12408" xr:uid="{00000000-0005-0000-0000-00004E140000}"/>
    <cellStyle name="Normal 13 6 2 3" xfId="12409" xr:uid="{00000000-0005-0000-0000-00004F140000}"/>
    <cellStyle name="Normal 13 6 2 3 2" xfId="12410" xr:uid="{00000000-0005-0000-0000-000050140000}"/>
    <cellStyle name="Normal 13 6 2 4" xfId="12411" xr:uid="{00000000-0005-0000-0000-000051140000}"/>
    <cellStyle name="Normal 13 6 3" xfId="12412" xr:uid="{00000000-0005-0000-0000-000052140000}"/>
    <cellStyle name="Normal 13 6 3 2" xfId="12413" xr:uid="{00000000-0005-0000-0000-000053140000}"/>
    <cellStyle name="Normal 13 6 4" xfId="12414" xr:uid="{00000000-0005-0000-0000-000054140000}"/>
    <cellStyle name="Normal 13 6 4 2" xfId="12415" xr:uid="{00000000-0005-0000-0000-000055140000}"/>
    <cellStyle name="Normal 13 6 5" xfId="12416" xr:uid="{00000000-0005-0000-0000-000056140000}"/>
    <cellStyle name="Normal 13 7" xfId="12417" xr:uid="{00000000-0005-0000-0000-000057140000}"/>
    <cellStyle name="Normal 13 7 2" xfId="12418" xr:uid="{00000000-0005-0000-0000-000058140000}"/>
    <cellStyle name="Normal 13 7 2 2" xfId="12419" xr:uid="{00000000-0005-0000-0000-000059140000}"/>
    <cellStyle name="Normal 13 7 3" xfId="12420" xr:uid="{00000000-0005-0000-0000-00005A140000}"/>
    <cellStyle name="Normal 13 7 3 2" xfId="12421" xr:uid="{00000000-0005-0000-0000-00005B140000}"/>
    <cellStyle name="Normal 13 7 4" xfId="12422" xr:uid="{00000000-0005-0000-0000-00005C140000}"/>
    <cellStyle name="Normal 13 8" xfId="12423" xr:uid="{00000000-0005-0000-0000-00005D140000}"/>
    <cellStyle name="Normal 13 8 2" xfId="12424" xr:uid="{00000000-0005-0000-0000-00005E140000}"/>
    <cellStyle name="Normal 13 8 2 2" xfId="12425" xr:uid="{00000000-0005-0000-0000-00005F140000}"/>
    <cellStyle name="Normal 13 8 3" xfId="12426" xr:uid="{00000000-0005-0000-0000-000060140000}"/>
    <cellStyle name="Normal 13 8 3 2" xfId="12427" xr:uid="{00000000-0005-0000-0000-000061140000}"/>
    <cellStyle name="Normal 13 8 4" xfId="12428" xr:uid="{00000000-0005-0000-0000-000062140000}"/>
    <cellStyle name="Normal 13 9" xfId="12429" xr:uid="{00000000-0005-0000-0000-000063140000}"/>
    <cellStyle name="Normal 13 9 2" xfId="12430" xr:uid="{00000000-0005-0000-0000-000064140000}"/>
    <cellStyle name="Normal 13_2010_NGET_TPCR4_RO_FBPQ(Opex) trace only FINAL(DPP)" xfId="12431" xr:uid="{00000000-0005-0000-0000-000065140000}"/>
    <cellStyle name="Normal 130" xfId="8745" xr:uid="{00000000-0005-0000-0000-000066140000}"/>
    <cellStyle name="Normal 130 2" xfId="15008" xr:uid="{00000000-0005-0000-0000-000067140000}"/>
    <cellStyle name="Normal 131" xfId="8785" xr:uid="{00000000-0005-0000-0000-000068140000}"/>
    <cellStyle name="Normal 131 2" xfId="15020" xr:uid="{00000000-0005-0000-0000-000069140000}"/>
    <cellStyle name="Normal 132" xfId="8788" xr:uid="{00000000-0005-0000-0000-00006A140000}"/>
    <cellStyle name="Normal 132 2" xfId="15021" xr:uid="{00000000-0005-0000-0000-00006B140000}"/>
    <cellStyle name="Normal 133" xfId="8789" xr:uid="{00000000-0005-0000-0000-00006C140000}"/>
    <cellStyle name="Normal 133 2" xfId="15022" xr:uid="{00000000-0005-0000-0000-00006D140000}"/>
    <cellStyle name="Normal 134" xfId="8790" xr:uid="{00000000-0005-0000-0000-00006E140000}"/>
    <cellStyle name="Normal 134 2" xfId="15023" xr:uid="{00000000-0005-0000-0000-00006F140000}"/>
    <cellStyle name="Normal 135" xfId="8791" xr:uid="{00000000-0005-0000-0000-000070140000}"/>
    <cellStyle name="Normal 135 2" xfId="15024" xr:uid="{00000000-0005-0000-0000-000071140000}"/>
    <cellStyle name="Normal 136" xfId="8827" xr:uid="{00000000-0005-0000-0000-000072140000}"/>
    <cellStyle name="Normal 136 2" xfId="15036" xr:uid="{00000000-0005-0000-0000-000073140000}"/>
    <cellStyle name="Normal 137" xfId="8828" xr:uid="{00000000-0005-0000-0000-000074140000}"/>
    <cellStyle name="Normal 137 2" xfId="15037" xr:uid="{00000000-0005-0000-0000-000075140000}"/>
    <cellStyle name="Normal 138" xfId="8829" xr:uid="{00000000-0005-0000-0000-000076140000}"/>
    <cellStyle name="Normal 138 2" xfId="15038" xr:uid="{00000000-0005-0000-0000-000077140000}"/>
    <cellStyle name="Normal 139" xfId="8830" xr:uid="{00000000-0005-0000-0000-000078140000}"/>
    <cellStyle name="Normal 139 2" xfId="15039" xr:uid="{00000000-0005-0000-0000-000079140000}"/>
    <cellStyle name="Normal 14" xfId="1468" xr:uid="{00000000-0005-0000-0000-00007A140000}"/>
    <cellStyle name="Normal 14 10" xfId="12432" xr:uid="{00000000-0005-0000-0000-00007B140000}"/>
    <cellStyle name="Normal 14 10 2" xfId="12433" xr:uid="{00000000-0005-0000-0000-00007C140000}"/>
    <cellStyle name="Normal 14 11" xfId="12434" xr:uid="{00000000-0005-0000-0000-00007D140000}"/>
    <cellStyle name="Normal 14 2" xfId="1469" xr:uid="{00000000-0005-0000-0000-00007E140000}"/>
    <cellStyle name="Normal 14 2 2" xfId="1470" xr:uid="{00000000-0005-0000-0000-00007F140000}"/>
    <cellStyle name="Normal 14 2 2 2" xfId="1471" xr:uid="{00000000-0005-0000-0000-000080140000}"/>
    <cellStyle name="Normal 14 2 2 3" xfId="12436" xr:uid="{00000000-0005-0000-0000-000081140000}"/>
    <cellStyle name="Normal 14 2 3" xfId="1472" xr:uid="{00000000-0005-0000-0000-000082140000}"/>
    <cellStyle name="Normal 14 2 4" xfId="12435" xr:uid="{00000000-0005-0000-0000-000083140000}"/>
    <cellStyle name="Normal 14 3" xfId="1473" xr:uid="{00000000-0005-0000-0000-000084140000}"/>
    <cellStyle name="Normal 14 3 2" xfId="1474" xr:uid="{00000000-0005-0000-0000-000085140000}"/>
    <cellStyle name="Normal 14 3 2 2" xfId="12437" xr:uid="{00000000-0005-0000-0000-000086140000}"/>
    <cellStyle name="Normal 14 4" xfId="12438" xr:uid="{00000000-0005-0000-0000-000087140000}"/>
    <cellStyle name="Normal 14 5" xfId="12439" xr:uid="{00000000-0005-0000-0000-000088140000}"/>
    <cellStyle name="Normal 14 6" xfId="12440" xr:uid="{00000000-0005-0000-0000-000089140000}"/>
    <cellStyle name="Normal 14 6 2" xfId="12441" xr:uid="{00000000-0005-0000-0000-00008A140000}"/>
    <cellStyle name="Normal 14 6 2 2" xfId="12442" xr:uid="{00000000-0005-0000-0000-00008B140000}"/>
    <cellStyle name="Normal 14 6 2 2 2" xfId="12443" xr:uid="{00000000-0005-0000-0000-00008C140000}"/>
    <cellStyle name="Normal 14 6 2 3" xfId="12444" xr:uid="{00000000-0005-0000-0000-00008D140000}"/>
    <cellStyle name="Normal 14 6 2 3 2" xfId="12445" xr:uid="{00000000-0005-0000-0000-00008E140000}"/>
    <cellStyle name="Normal 14 6 2 4" xfId="12446" xr:uid="{00000000-0005-0000-0000-00008F140000}"/>
    <cellStyle name="Normal 14 6 3" xfId="12447" xr:uid="{00000000-0005-0000-0000-000090140000}"/>
    <cellStyle name="Normal 14 6 3 2" xfId="12448" xr:uid="{00000000-0005-0000-0000-000091140000}"/>
    <cellStyle name="Normal 14 6 4" xfId="12449" xr:uid="{00000000-0005-0000-0000-000092140000}"/>
    <cellStyle name="Normal 14 6 4 2" xfId="12450" xr:uid="{00000000-0005-0000-0000-000093140000}"/>
    <cellStyle name="Normal 14 6 5" xfId="12451" xr:uid="{00000000-0005-0000-0000-000094140000}"/>
    <cellStyle name="Normal 14 7" xfId="12452" xr:uid="{00000000-0005-0000-0000-000095140000}"/>
    <cellStyle name="Normal 14 7 2" xfId="12453" xr:uid="{00000000-0005-0000-0000-000096140000}"/>
    <cellStyle name="Normal 14 7 2 2" xfId="12454" xr:uid="{00000000-0005-0000-0000-000097140000}"/>
    <cellStyle name="Normal 14 7 3" xfId="12455" xr:uid="{00000000-0005-0000-0000-000098140000}"/>
    <cellStyle name="Normal 14 7 3 2" xfId="12456" xr:uid="{00000000-0005-0000-0000-000099140000}"/>
    <cellStyle name="Normal 14 7 4" xfId="12457" xr:uid="{00000000-0005-0000-0000-00009A140000}"/>
    <cellStyle name="Normal 14 8" xfId="12458" xr:uid="{00000000-0005-0000-0000-00009B140000}"/>
    <cellStyle name="Normal 14 8 2" xfId="12459" xr:uid="{00000000-0005-0000-0000-00009C140000}"/>
    <cellStyle name="Normal 14 8 2 2" xfId="12460" xr:uid="{00000000-0005-0000-0000-00009D140000}"/>
    <cellStyle name="Normal 14 8 3" xfId="12461" xr:uid="{00000000-0005-0000-0000-00009E140000}"/>
    <cellStyle name="Normal 14 8 3 2" xfId="12462" xr:uid="{00000000-0005-0000-0000-00009F140000}"/>
    <cellStyle name="Normal 14 8 4" xfId="12463" xr:uid="{00000000-0005-0000-0000-0000A0140000}"/>
    <cellStyle name="Normal 14 9" xfId="12464" xr:uid="{00000000-0005-0000-0000-0000A1140000}"/>
    <cellStyle name="Normal 14 9 2" xfId="12465" xr:uid="{00000000-0005-0000-0000-0000A2140000}"/>
    <cellStyle name="Normal 14_4.20 Scheme Listing NLR" xfId="12466" xr:uid="{00000000-0005-0000-0000-0000A3140000}"/>
    <cellStyle name="Normal 140" xfId="8831" xr:uid="{00000000-0005-0000-0000-0000A4140000}"/>
    <cellStyle name="Normal 141" xfId="8850" xr:uid="{00000000-0005-0000-0000-0000A5140000}"/>
    <cellStyle name="Normal 142" xfId="8851" xr:uid="{00000000-0005-0000-0000-0000A6140000}"/>
    <cellStyle name="Normal 143" xfId="8852" xr:uid="{00000000-0005-0000-0000-0000A7140000}"/>
    <cellStyle name="Normal 144" xfId="8853" xr:uid="{00000000-0005-0000-0000-0000A8140000}"/>
    <cellStyle name="Normal 144 2" xfId="15040" xr:uid="{00000000-0005-0000-0000-0000A9140000}"/>
    <cellStyle name="Normal 145" xfId="8854" xr:uid="{00000000-0005-0000-0000-0000AA140000}"/>
    <cellStyle name="Normal 146" xfId="8855" xr:uid="{00000000-0005-0000-0000-0000AB140000}"/>
    <cellStyle name="Normal 147" xfId="14997" xr:uid="{00000000-0005-0000-0000-0000AC140000}"/>
    <cellStyle name="Normal 148" xfId="15001" xr:uid="{00000000-0005-0000-0000-0000AD140000}"/>
    <cellStyle name="Normal 149" xfId="14996" xr:uid="{00000000-0005-0000-0000-0000AE140000}"/>
    <cellStyle name="Normal 149 2" xfId="15053" xr:uid="{00000000-0005-0000-0000-0000AF140000}"/>
    <cellStyle name="Normal 15" xfId="1475" xr:uid="{00000000-0005-0000-0000-0000B0140000}"/>
    <cellStyle name="Normal 15 10" xfId="12467" xr:uid="{00000000-0005-0000-0000-0000B1140000}"/>
    <cellStyle name="Normal 15 2" xfId="1476" xr:uid="{00000000-0005-0000-0000-0000B2140000}"/>
    <cellStyle name="Normal 15 2 2" xfId="1477" xr:uid="{00000000-0005-0000-0000-0000B3140000}"/>
    <cellStyle name="Normal 15 2 2 2" xfId="1478" xr:uid="{00000000-0005-0000-0000-0000B4140000}"/>
    <cellStyle name="Normal 15 2 3" xfId="1479" xr:uid="{00000000-0005-0000-0000-0000B5140000}"/>
    <cellStyle name="Normal 15 2 4" xfId="12468" xr:uid="{00000000-0005-0000-0000-0000B6140000}"/>
    <cellStyle name="Normal 15 3" xfId="1480" xr:uid="{00000000-0005-0000-0000-0000B7140000}"/>
    <cellStyle name="Normal 15 3 2" xfId="1481" xr:uid="{00000000-0005-0000-0000-0000B8140000}"/>
    <cellStyle name="Normal 15 3 3" xfId="12469" xr:uid="{00000000-0005-0000-0000-0000B9140000}"/>
    <cellStyle name="Normal 15 4" xfId="1482" xr:uid="{00000000-0005-0000-0000-0000BA140000}"/>
    <cellStyle name="Normal 15 4 2" xfId="12470" xr:uid="{00000000-0005-0000-0000-0000BB140000}"/>
    <cellStyle name="Normal 15 5" xfId="12471" xr:uid="{00000000-0005-0000-0000-0000BC140000}"/>
    <cellStyle name="Normal 15 5 2" xfId="12472" xr:uid="{00000000-0005-0000-0000-0000BD140000}"/>
    <cellStyle name="Normal 15 5 2 2" xfId="12473" xr:uid="{00000000-0005-0000-0000-0000BE140000}"/>
    <cellStyle name="Normal 15 5 2 2 2" xfId="12474" xr:uid="{00000000-0005-0000-0000-0000BF140000}"/>
    <cellStyle name="Normal 15 5 2 3" xfId="12475" xr:uid="{00000000-0005-0000-0000-0000C0140000}"/>
    <cellStyle name="Normal 15 5 2 3 2" xfId="12476" xr:uid="{00000000-0005-0000-0000-0000C1140000}"/>
    <cellStyle name="Normal 15 5 2 4" xfId="12477" xr:uid="{00000000-0005-0000-0000-0000C2140000}"/>
    <cellStyle name="Normal 15 5 3" xfId="12478" xr:uid="{00000000-0005-0000-0000-0000C3140000}"/>
    <cellStyle name="Normal 15 5 3 2" xfId="12479" xr:uid="{00000000-0005-0000-0000-0000C4140000}"/>
    <cellStyle name="Normal 15 5 4" xfId="12480" xr:uid="{00000000-0005-0000-0000-0000C5140000}"/>
    <cellStyle name="Normal 15 5 4 2" xfId="12481" xr:uid="{00000000-0005-0000-0000-0000C6140000}"/>
    <cellStyle name="Normal 15 5 5" xfId="12482" xr:uid="{00000000-0005-0000-0000-0000C7140000}"/>
    <cellStyle name="Normal 15 6" xfId="12483" xr:uid="{00000000-0005-0000-0000-0000C8140000}"/>
    <cellStyle name="Normal 15 6 2" xfId="12484" xr:uid="{00000000-0005-0000-0000-0000C9140000}"/>
    <cellStyle name="Normal 15 6 2 2" xfId="12485" xr:uid="{00000000-0005-0000-0000-0000CA140000}"/>
    <cellStyle name="Normal 15 6 3" xfId="12486" xr:uid="{00000000-0005-0000-0000-0000CB140000}"/>
    <cellStyle name="Normal 15 6 3 2" xfId="12487" xr:uid="{00000000-0005-0000-0000-0000CC140000}"/>
    <cellStyle name="Normal 15 6 4" xfId="12488" xr:uid="{00000000-0005-0000-0000-0000CD140000}"/>
    <cellStyle name="Normal 15 7" xfId="12489" xr:uid="{00000000-0005-0000-0000-0000CE140000}"/>
    <cellStyle name="Normal 15 7 2" xfId="12490" xr:uid="{00000000-0005-0000-0000-0000CF140000}"/>
    <cellStyle name="Normal 15 7 2 2" xfId="12491" xr:uid="{00000000-0005-0000-0000-0000D0140000}"/>
    <cellStyle name="Normal 15 7 3" xfId="12492" xr:uid="{00000000-0005-0000-0000-0000D1140000}"/>
    <cellStyle name="Normal 15 7 3 2" xfId="12493" xr:uid="{00000000-0005-0000-0000-0000D2140000}"/>
    <cellStyle name="Normal 15 7 4" xfId="12494" xr:uid="{00000000-0005-0000-0000-0000D3140000}"/>
    <cellStyle name="Normal 15 8" xfId="12495" xr:uid="{00000000-0005-0000-0000-0000D4140000}"/>
    <cellStyle name="Normal 15 8 2" xfId="12496" xr:uid="{00000000-0005-0000-0000-0000D5140000}"/>
    <cellStyle name="Normal 15 9" xfId="12497" xr:uid="{00000000-0005-0000-0000-0000D6140000}"/>
    <cellStyle name="Normal 15 9 2" xfId="12498" xr:uid="{00000000-0005-0000-0000-0000D7140000}"/>
    <cellStyle name="Normal 15_4.20 Scheme Listing NLR" xfId="12499" xr:uid="{00000000-0005-0000-0000-0000D8140000}"/>
    <cellStyle name="Normal 150" xfId="15000" xr:uid="{00000000-0005-0000-0000-0000D9140000}"/>
    <cellStyle name="Normal 150 2" xfId="15055" xr:uid="{00000000-0005-0000-0000-0000DA140000}"/>
    <cellStyle name="Normal 151" xfId="15041" xr:uid="{00000000-0005-0000-0000-0000DB140000}"/>
    <cellStyle name="Normal 151 2" xfId="15056" xr:uid="{00000000-0005-0000-0000-0000DC140000}"/>
    <cellStyle name="Normal 152" xfId="14999" xr:uid="{00000000-0005-0000-0000-0000DD140000}"/>
    <cellStyle name="Normal 152 2" xfId="15054" xr:uid="{00000000-0005-0000-0000-0000DE140000}"/>
    <cellStyle name="Normal 153" xfId="15042" xr:uid="{00000000-0005-0000-0000-0000DF140000}"/>
    <cellStyle name="Normal 153 2" xfId="15057" xr:uid="{00000000-0005-0000-0000-0000E0140000}"/>
    <cellStyle name="Normal 154" xfId="15044" xr:uid="{00000000-0005-0000-0000-0000E1140000}"/>
    <cellStyle name="Normal 155" xfId="15043" xr:uid="{00000000-0005-0000-0000-0000E2140000}"/>
    <cellStyle name="Normal 155 2" xfId="15569" xr:uid="{4DEEB48A-3AD3-4D29-8F7A-5547181A7D66}"/>
    <cellStyle name="Normal 156" xfId="15050" xr:uid="{00000000-0005-0000-0000-0000E3140000}"/>
    <cellStyle name="Normal 156 2" xfId="15573" xr:uid="{39DC8746-51F3-4F8E-A311-32B15D9A404C}"/>
    <cellStyle name="Normal 157" xfId="15048" xr:uid="{00000000-0005-0000-0000-0000E4140000}"/>
    <cellStyle name="Normal 157 2" xfId="15571" xr:uid="{62B2E02C-CC17-42A5-A7E2-2845AF41A305}"/>
    <cellStyle name="Normal 158" xfId="15049" xr:uid="{00000000-0005-0000-0000-0000E5140000}"/>
    <cellStyle name="Normal 158 2" xfId="15572" xr:uid="{CD87B715-16CF-427D-AFF3-0AAE9CA67A9E}"/>
    <cellStyle name="Normal 159" xfId="15052" xr:uid="{00000000-0005-0000-0000-0000E6140000}"/>
    <cellStyle name="Normal 159 2" xfId="15574" xr:uid="{0688254A-4641-453B-92E7-13202A004F24}"/>
    <cellStyle name="Normal 16" xfId="1483" xr:uid="{00000000-0005-0000-0000-0000E7140000}"/>
    <cellStyle name="Normal 16 10" xfId="12500" xr:uid="{00000000-0005-0000-0000-0000E8140000}"/>
    <cellStyle name="Normal 16 10 2" xfId="12501" xr:uid="{00000000-0005-0000-0000-0000E9140000}"/>
    <cellStyle name="Normal 16 11" xfId="12502" xr:uid="{00000000-0005-0000-0000-0000EA140000}"/>
    <cellStyle name="Normal 16 2" xfId="1484" xr:uid="{00000000-0005-0000-0000-0000EB140000}"/>
    <cellStyle name="Normal 16 2 2" xfId="1485" xr:uid="{00000000-0005-0000-0000-0000EC140000}"/>
    <cellStyle name="Normal 16 2 2 2" xfId="1486" xr:uid="{00000000-0005-0000-0000-0000ED140000}"/>
    <cellStyle name="Normal 16 2 3" xfId="1487" xr:uid="{00000000-0005-0000-0000-0000EE140000}"/>
    <cellStyle name="Normal 16 2 4" xfId="12503" xr:uid="{00000000-0005-0000-0000-0000EF140000}"/>
    <cellStyle name="Normal 16 3" xfId="1488" xr:uid="{00000000-0005-0000-0000-0000F0140000}"/>
    <cellStyle name="Normal 16 3 2" xfId="12505" xr:uid="{00000000-0005-0000-0000-0000F1140000}"/>
    <cellStyle name="Normal 16 3 2 2" xfId="12506" xr:uid="{00000000-0005-0000-0000-0000F2140000}"/>
    <cellStyle name="Normal 16 3 2 2 2" xfId="12507" xr:uid="{00000000-0005-0000-0000-0000F3140000}"/>
    <cellStyle name="Normal 16 3 2 2 3" xfId="12508" xr:uid="{00000000-0005-0000-0000-0000F4140000}"/>
    <cellStyle name="Normal 16 3 2 3" xfId="12509" xr:uid="{00000000-0005-0000-0000-0000F5140000}"/>
    <cellStyle name="Normal 16 3 2 4" xfId="12510" xr:uid="{00000000-0005-0000-0000-0000F6140000}"/>
    <cellStyle name="Normal 16 3 3" xfId="12511" xr:uid="{00000000-0005-0000-0000-0000F7140000}"/>
    <cellStyle name="Normal 16 3 4" xfId="12504" xr:uid="{00000000-0005-0000-0000-0000F8140000}"/>
    <cellStyle name="Normal 16 4" xfId="12512" xr:uid="{00000000-0005-0000-0000-0000F9140000}"/>
    <cellStyle name="Normal 16 5" xfId="12513" xr:uid="{00000000-0005-0000-0000-0000FA140000}"/>
    <cellStyle name="Normal 16 6" xfId="12514" xr:uid="{00000000-0005-0000-0000-0000FB140000}"/>
    <cellStyle name="Normal 16 6 2" xfId="12515" xr:uid="{00000000-0005-0000-0000-0000FC140000}"/>
    <cellStyle name="Normal 16 6 2 2" xfId="12516" xr:uid="{00000000-0005-0000-0000-0000FD140000}"/>
    <cellStyle name="Normal 16 6 2 2 2" xfId="12517" xr:uid="{00000000-0005-0000-0000-0000FE140000}"/>
    <cellStyle name="Normal 16 6 2 3" xfId="12518" xr:uid="{00000000-0005-0000-0000-0000FF140000}"/>
    <cellStyle name="Normal 16 6 2 3 2" xfId="12519" xr:uid="{00000000-0005-0000-0000-000000150000}"/>
    <cellStyle name="Normal 16 6 2 4" xfId="12520" xr:uid="{00000000-0005-0000-0000-000001150000}"/>
    <cellStyle name="Normal 16 6 3" xfId="12521" xr:uid="{00000000-0005-0000-0000-000002150000}"/>
    <cellStyle name="Normal 16 6 3 2" xfId="12522" xr:uid="{00000000-0005-0000-0000-000003150000}"/>
    <cellStyle name="Normal 16 6 4" xfId="12523" xr:uid="{00000000-0005-0000-0000-000004150000}"/>
    <cellStyle name="Normal 16 6 4 2" xfId="12524" xr:uid="{00000000-0005-0000-0000-000005150000}"/>
    <cellStyle name="Normal 16 6 5" xfId="12525" xr:uid="{00000000-0005-0000-0000-000006150000}"/>
    <cellStyle name="Normal 16 7" xfId="12526" xr:uid="{00000000-0005-0000-0000-000007150000}"/>
    <cellStyle name="Normal 16 7 2" xfId="12527" xr:uid="{00000000-0005-0000-0000-000008150000}"/>
    <cellStyle name="Normal 16 7 2 2" xfId="12528" xr:uid="{00000000-0005-0000-0000-000009150000}"/>
    <cellStyle name="Normal 16 7 3" xfId="12529" xr:uid="{00000000-0005-0000-0000-00000A150000}"/>
    <cellStyle name="Normal 16 7 3 2" xfId="12530" xr:uid="{00000000-0005-0000-0000-00000B150000}"/>
    <cellStyle name="Normal 16 7 4" xfId="12531" xr:uid="{00000000-0005-0000-0000-00000C150000}"/>
    <cellStyle name="Normal 16 8" xfId="12532" xr:uid="{00000000-0005-0000-0000-00000D150000}"/>
    <cellStyle name="Normal 16 8 2" xfId="12533" xr:uid="{00000000-0005-0000-0000-00000E150000}"/>
    <cellStyle name="Normal 16 8 2 2" xfId="12534" xr:uid="{00000000-0005-0000-0000-00000F150000}"/>
    <cellStyle name="Normal 16 8 3" xfId="12535" xr:uid="{00000000-0005-0000-0000-000010150000}"/>
    <cellStyle name="Normal 16 8 3 2" xfId="12536" xr:uid="{00000000-0005-0000-0000-000011150000}"/>
    <cellStyle name="Normal 16 8 4" xfId="12537" xr:uid="{00000000-0005-0000-0000-000012150000}"/>
    <cellStyle name="Normal 16 9" xfId="12538" xr:uid="{00000000-0005-0000-0000-000013150000}"/>
    <cellStyle name="Normal 16 9 2" xfId="12539" xr:uid="{00000000-0005-0000-0000-000014150000}"/>
    <cellStyle name="Normal 16_4.20 Scheme Listing NLR" xfId="12540" xr:uid="{00000000-0005-0000-0000-000015150000}"/>
    <cellStyle name="Normal 160" xfId="15047" xr:uid="{00000000-0005-0000-0000-000016150000}"/>
    <cellStyle name="Normal 160 2" xfId="15570" xr:uid="{3DB2F40A-1872-47F5-935B-179B58F6BF32}"/>
    <cellStyle name="Normal 161" xfId="15058" xr:uid="{00000000-0005-0000-0000-000017150000}"/>
    <cellStyle name="Normal 162" xfId="15059" xr:uid="{00000000-0005-0000-0000-000018150000}"/>
    <cellStyle name="Normal 163" xfId="15060" xr:uid="{00000000-0005-0000-0000-000019150000}"/>
    <cellStyle name="Normal 164" xfId="15061" xr:uid="{00000000-0005-0000-0000-00001A150000}"/>
    <cellStyle name="Normal 164 2" xfId="15575" xr:uid="{FE4E5F1C-C3B6-44C3-8064-DCE0E8B0F7A5}"/>
    <cellStyle name="Normal 165" xfId="15062" xr:uid="{00000000-0005-0000-0000-00001B150000}"/>
    <cellStyle name="Normal 165 2" xfId="15576" xr:uid="{B6F51E8C-198D-4FD1-AAE9-6FBD5C40B7B5}"/>
    <cellStyle name="Normal 166" xfId="15063" xr:uid="{00000000-0005-0000-0000-00001C150000}"/>
    <cellStyle name="Normal 166 2" xfId="15577" xr:uid="{18E130DD-8F8B-47AC-8174-4113C543B77C}"/>
    <cellStyle name="Normal 167" xfId="15064" xr:uid="{00000000-0005-0000-0000-00001D150000}"/>
    <cellStyle name="Normal 167 2" xfId="15578" xr:uid="{81EDB207-AB30-4147-8648-D28DF291A164}"/>
    <cellStyle name="Normal 168" xfId="15065" xr:uid="{00000000-0005-0000-0000-00001E150000}"/>
    <cellStyle name="Normal 168 2" xfId="15579" xr:uid="{50164B60-F916-4260-AA57-4ABD228D5B5B}"/>
    <cellStyle name="Normal 169" xfId="15066" xr:uid="{00000000-0005-0000-0000-00001F150000}"/>
    <cellStyle name="Normal 169 2" xfId="15580" xr:uid="{A0375775-20D4-4534-9FDB-CB307593CA88}"/>
    <cellStyle name="Normal 17" xfId="1489" xr:uid="{00000000-0005-0000-0000-000020150000}"/>
    <cellStyle name="Normal 17 2" xfId="1490" xr:uid="{00000000-0005-0000-0000-000021150000}"/>
    <cellStyle name="Normal 17 2 2" xfId="1491" xr:uid="{00000000-0005-0000-0000-000022150000}"/>
    <cellStyle name="Normal 17 2 2 2" xfId="1492" xr:uid="{00000000-0005-0000-0000-000023150000}"/>
    <cellStyle name="Normal 17 2 3" xfId="1493" xr:uid="{00000000-0005-0000-0000-000024150000}"/>
    <cellStyle name="Normal 17 2 4" xfId="12542" xr:uid="{00000000-0005-0000-0000-000025150000}"/>
    <cellStyle name="Normal 17 3" xfId="1494" xr:uid="{00000000-0005-0000-0000-000026150000}"/>
    <cellStyle name="Normal 17 3 2" xfId="1495" xr:uid="{00000000-0005-0000-0000-000027150000}"/>
    <cellStyle name="Normal 17 3 2 2" xfId="1496" xr:uid="{00000000-0005-0000-0000-000028150000}"/>
    <cellStyle name="Normal 17 3 2 2 2" xfId="12543" xr:uid="{00000000-0005-0000-0000-000029150000}"/>
    <cellStyle name="Normal 17 3 2 3" xfId="12544" xr:uid="{00000000-0005-0000-0000-00002A150000}"/>
    <cellStyle name="Normal 17 3 2 3 2" xfId="12545" xr:uid="{00000000-0005-0000-0000-00002B150000}"/>
    <cellStyle name="Normal 17 3 2 4" xfId="12546" xr:uid="{00000000-0005-0000-0000-00002C150000}"/>
    <cellStyle name="Normal 17 3 3" xfId="1497" xr:uid="{00000000-0005-0000-0000-00002D150000}"/>
    <cellStyle name="Normal 17 3 3 2" xfId="12547" xr:uid="{00000000-0005-0000-0000-00002E150000}"/>
    <cellStyle name="Normal 17 3 4" xfId="12548" xr:uid="{00000000-0005-0000-0000-00002F150000}"/>
    <cellStyle name="Normal 17 3 4 2" xfId="12549" xr:uid="{00000000-0005-0000-0000-000030150000}"/>
    <cellStyle name="Normal 17 3 5" xfId="12550" xr:uid="{00000000-0005-0000-0000-000031150000}"/>
    <cellStyle name="Normal 17 4" xfId="1498" xr:uid="{00000000-0005-0000-0000-000032150000}"/>
    <cellStyle name="Normal 17 4 2" xfId="1499" xr:uid="{00000000-0005-0000-0000-000033150000}"/>
    <cellStyle name="Normal 17 4 2 2" xfId="12551" xr:uid="{00000000-0005-0000-0000-000034150000}"/>
    <cellStyle name="Normal 17 4 3" xfId="12552" xr:uid="{00000000-0005-0000-0000-000035150000}"/>
    <cellStyle name="Normal 17 4 3 2" xfId="12553" xr:uid="{00000000-0005-0000-0000-000036150000}"/>
    <cellStyle name="Normal 17 4 4" xfId="12554" xr:uid="{00000000-0005-0000-0000-000037150000}"/>
    <cellStyle name="Normal 17 5" xfId="1500" xr:uid="{00000000-0005-0000-0000-000038150000}"/>
    <cellStyle name="Normal 17 6" xfId="12541" xr:uid="{00000000-0005-0000-0000-000039150000}"/>
    <cellStyle name="Normal 170" xfId="15067" xr:uid="{00000000-0005-0000-0000-00003A150000}"/>
    <cellStyle name="Normal 170 2" xfId="15581" xr:uid="{25DA3A87-1269-4E91-A0A8-DE0202EC2EB0}"/>
    <cellStyle name="Normal 171" xfId="15068" xr:uid="{00000000-0005-0000-0000-00003B150000}"/>
    <cellStyle name="Normal 172" xfId="15069" xr:uid="{00000000-0005-0000-0000-00003C150000}"/>
    <cellStyle name="Normal 173" xfId="15070" xr:uid="{00000000-0005-0000-0000-00003D150000}"/>
    <cellStyle name="Normal 174" xfId="15071" xr:uid="{00000000-0005-0000-0000-00003E150000}"/>
    <cellStyle name="Normal 175" xfId="15072" xr:uid="{00000000-0005-0000-0000-00003F150000}"/>
    <cellStyle name="Normal 176" xfId="15073" xr:uid="{00000000-0005-0000-0000-000040150000}"/>
    <cellStyle name="Normal 177" xfId="15074" xr:uid="{00000000-0005-0000-0000-0000E73A0000}"/>
    <cellStyle name="Normal 177 2" xfId="15582" xr:uid="{3E3EB04A-963A-41FA-B6D3-93F32149F218}"/>
    <cellStyle name="Normal 178" xfId="15075" xr:uid="{00000000-0005-0000-0000-0000E83A0000}"/>
    <cellStyle name="Normal 178 2" xfId="15583" xr:uid="{EBA972F4-6683-460E-B27C-4CE69D408BBB}"/>
    <cellStyle name="Normal 179" xfId="15076" xr:uid="{00000000-0005-0000-0000-0000E93A0000}"/>
    <cellStyle name="Normal 179 2" xfId="15584" xr:uid="{1F9E3432-736B-48E2-A2D7-83C4C019BDFD}"/>
    <cellStyle name="Normal 18" xfId="1501" xr:uid="{00000000-0005-0000-0000-000041150000}"/>
    <cellStyle name="Normal 18 2" xfId="1502" xr:uid="{00000000-0005-0000-0000-000042150000}"/>
    <cellStyle name="Normal 18 2 2" xfId="1503" xr:uid="{00000000-0005-0000-0000-000043150000}"/>
    <cellStyle name="Normal 18 2 2 2" xfId="1504" xr:uid="{00000000-0005-0000-0000-000044150000}"/>
    <cellStyle name="Normal 18 2 3" xfId="1505" xr:uid="{00000000-0005-0000-0000-000045150000}"/>
    <cellStyle name="Normal 18 2 4" xfId="12556" xr:uid="{00000000-0005-0000-0000-000046150000}"/>
    <cellStyle name="Normal 18 3" xfId="1506" xr:uid="{00000000-0005-0000-0000-000047150000}"/>
    <cellStyle name="Normal 18 3 2" xfId="1507" xr:uid="{00000000-0005-0000-0000-000048150000}"/>
    <cellStyle name="Normal 18 3 3" xfId="12557" xr:uid="{00000000-0005-0000-0000-000049150000}"/>
    <cellStyle name="Normal 18 4" xfId="1508" xr:uid="{00000000-0005-0000-0000-00004A150000}"/>
    <cellStyle name="Normal 18 4 2" xfId="12558" xr:uid="{00000000-0005-0000-0000-00004B150000}"/>
    <cellStyle name="Normal 18 4 2 2" xfId="12559" xr:uid="{00000000-0005-0000-0000-00004C150000}"/>
    <cellStyle name="Normal 18 4 2 2 2" xfId="12560" xr:uid="{00000000-0005-0000-0000-00004D150000}"/>
    <cellStyle name="Normal 18 4 2 3" xfId="12561" xr:uid="{00000000-0005-0000-0000-00004E150000}"/>
    <cellStyle name="Normal 18 4 2 3 2" xfId="12562" xr:uid="{00000000-0005-0000-0000-00004F150000}"/>
    <cellStyle name="Normal 18 4 2 4" xfId="12563" xr:uid="{00000000-0005-0000-0000-000050150000}"/>
    <cellStyle name="Normal 18 4 3" xfId="12564" xr:uid="{00000000-0005-0000-0000-000051150000}"/>
    <cellStyle name="Normal 18 4 3 2" xfId="12565" xr:uid="{00000000-0005-0000-0000-000052150000}"/>
    <cellStyle name="Normal 18 4 4" xfId="12566" xr:uid="{00000000-0005-0000-0000-000053150000}"/>
    <cellStyle name="Normal 18 4 4 2" xfId="12567" xr:uid="{00000000-0005-0000-0000-000054150000}"/>
    <cellStyle name="Normal 18 4 5" xfId="12568" xr:uid="{00000000-0005-0000-0000-000055150000}"/>
    <cellStyle name="Normal 18 5" xfId="12569" xr:uid="{00000000-0005-0000-0000-000056150000}"/>
    <cellStyle name="Normal 18 5 2" xfId="12570" xr:uid="{00000000-0005-0000-0000-000057150000}"/>
    <cellStyle name="Normal 18 5 2 2" xfId="12571" xr:uid="{00000000-0005-0000-0000-000058150000}"/>
    <cellStyle name="Normal 18 5 3" xfId="12572" xr:uid="{00000000-0005-0000-0000-000059150000}"/>
    <cellStyle name="Normal 18 5 3 2" xfId="12573" xr:uid="{00000000-0005-0000-0000-00005A150000}"/>
    <cellStyle name="Normal 18 5 4" xfId="12574" xr:uid="{00000000-0005-0000-0000-00005B150000}"/>
    <cellStyle name="Normal 18 6" xfId="12555" xr:uid="{00000000-0005-0000-0000-00005C150000}"/>
    <cellStyle name="Normal 180" xfId="15077" xr:uid="{00000000-0005-0000-0000-0000EA3A0000}"/>
    <cellStyle name="Normal 180 2" xfId="15585" xr:uid="{00DD8E73-DC71-4A6C-ACEC-AD5E4FC64EF4}"/>
    <cellStyle name="Normal 181" xfId="15078" xr:uid="{00000000-0005-0000-0000-0000EB3A0000}"/>
    <cellStyle name="Normal 181 2" xfId="15586" xr:uid="{703C293C-F030-4E44-A895-F7230102EE4D}"/>
    <cellStyle name="Normal 182" xfId="15079" xr:uid="{00000000-0005-0000-0000-0000EC3A0000}"/>
    <cellStyle name="Normal 182 2" xfId="15587" xr:uid="{6F1D1D6C-F93C-4673-B0C4-CE7855263675}"/>
    <cellStyle name="Normal 183" xfId="15080" xr:uid="{00000000-0005-0000-0000-0000ED3A0000}"/>
    <cellStyle name="Normal 183 2" xfId="15588" xr:uid="{526DE227-7C21-46C4-B8C0-14576C698827}"/>
    <cellStyle name="Normal 184" xfId="15124" xr:uid="{00000000-0005-0000-0000-0000183B0000}"/>
    <cellStyle name="Normal 185" xfId="15125" xr:uid="{00000000-0005-0000-0000-0000193B0000}"/>
    <cellStyle name="Normal 186" xfId="15126" xr:uid="{00000000-0005-0000-0000-00001A3B0000}"/>
    <cellStyle name="Normal 187" xfId="15127" xr:uid="{00000000-0005-0000-0000-00001B3B0000}"/>
    <cellStyle name="Normal 187 2" xfId="15593" xr:uid="{0D1EEF55-743D-4E57-8C24-0B6B146620B5}"/>
    <cellStyle name="Normal 188" xfId="15128" xr:uid="{00000000-0005-0000-0000-00001C3B0000}"/>
    <cellStyle name="Normal 188 2" xfId="15594" xr:uid="{DCCDA5F7-745F-4514-812F-7370B8724438}"/>
    <cellStyle name="Normal 189" xfId="15129" xr:uid="{00000000-0005-0000-0000-00001D3B0000}"/>
    <cellStyle name="Normal 189 2" xfId="15595" xr:uid="{48EC548D-4955-4E52-8519-75F7BBB28533}"/>
    <cellStyle name="Normal 19" xfId="1509" xr:uid="{00000000-0005-0000-0000-00005D150000}"/>
    <cellStyle name="Normal 19 2" xfId="1510" xr:uid="{00000000-0005-0000-0000-00005E150000}"/>
    <cellStyle name="Normal 19 2 2" xfId="1511" xr:uid="{00000000-0005-0000-0000-00005F150000}"/>
    <cellStyle name="Normal 19 3" xfId="1512" xr:uid="{00000000-0005-0000-0000-000060150000}"/>
    <cellStyle name="Normal 19 4" xfId="12575" xr:uid="{00000000-0005-0000-0000-000061150000}"/>
    <cellStyle name="Normal 190" xfId="15130" xr:uid="{00000000-0005-0000-0000-00001E3B0000}"/>
    <cellStyle name="Normal 191" xfId="15131" xr:uid="{00000000-0005-0000-0000-00001F3B0000}"/>
    <cellStyle name="Normal 192" xfId="15132" xr:uid="{00000000-0005-0000-0000-0000203B0000}"/>
    <cellStyle name="Normal 193" xfId="15133" xr:uid="{00000000-0005-0000-0000-0000213B0000}"/>
    <cellStyle name="Normal 194" xfId="15134" xr:uid="{00000000-0005-0000-0000-0000223B0000}"/>
    <cellStyle name="Normal 195" xfId="15135" xr:uid="{00000000-0005-0000-0000-0000233B0000}"/>
    <cellStyle name="Normal 196" xfId="15136" xr:uid="{00000000-0005-0000-0000-0000243B0000}"/>
    <cellStyle name="Normal 197" xfId="15137" xr:uid="{00000000-0005-0000-0000-0000253B0000}"/>
    <cellStyle name="Normal 198" xfId="15138" xr:uid="{00000000-0005-0000-0000-0000263B0000}"/>
    <cellStyle name="Normal 199" xfId="15139" xr:uid="{00000000-0005-0000-0000-0000273B0000}"/>
    <cellStyle name="Normal 2" xfId="4" xr:uid="{00000000-0005-0000-0000-000062150000}"/>
    <cellStyle name="Normal 2 10" xfId="1513" xr:uid="{00000000-0005-0000-0000-000063150000}"/>
    <cellStyle name="Normal 2 10 2" xfId="1514" xr:uid="{00000000-0005-0000-0000-000064150000}"/>
    <cellStyle name="Normal 2 10 2 2" xfId="1515" xr:uid="{00000000-0005-0000-0000-000065150000}"/>
    <cellStyle name="Normal 2 10 2 2 2" xfId="12577" xr:uid="{00000000-0005-0000-0000-000066150000}"/>
    <cellStyle name="Normal 2 10 2 2 2 2" xfId="12578" xr:uid="{00000000-0005-0000-0000-000067150000}"/>
    <cellStyle name="Normal 2 10 2 2 3" xfId="12579" xr:uid="{00000000-0005-0000-0000-000068150000}"/>
    <cellStyle name="Normal 2 10 2 2 3 2" xfId="12580" xr:uid="{00000000-0005-0000-0000-000069150000}"/>
    <cellStyle name="Normal 2 10 2 2 4" xfId="12581" xr:uid="{00000000-0005-0000-0000-00006A150000}"/>
    <cellStyle name="Normal 2 10 2 3" xfId="12582" xr:uid="{00000000-0005-0000-0000-00006B150000}"/>
    <cellStyle name="Normal 2 10 2 3 2" xfId="12583" xr:uid="{00000000-0005-0000-0000-00006C150000}"/>
    <cellStyle name="Normal 2 10 2 4" xfId="12584" xr:uid="{00000000-0005-0000-0000-00006D150000}"/>
    <cellStyle name="Normal 2 10 2 4 2" xfId="12585" xr:uid="{00000000-0005-0000-0000-00006E150000}"/>
    <cellStyle name="Normal 2 10 2 5" xfId="12586" xr:uid="{00000000-0005-0000-0000-00006F150000}"/>
    <cellStyle name="Normal 2 10 3" xfId="1516" xr:uid="{00000000-0005-0000-0000-000070150000}"/>
    <cellStyle name="Normal 2 10 3 2" xfId="12587" xr:uid="{00000000-0005-0000-0000-000071150000}"/>
    <cellStyle name="Normal 2 10 3 2 2" xfId="12588" xr:uid="{00000000-0005-0000-0000-000072150000}"/>
    <cellStyle name="Normal 2 10 3 3" xfId="12589" xr:uid="{00000000-0005-0000-0000-000073150000}"/>
    <cellStyle name="Normal 2 10 3 3 2" xfId="12590" xr:uid="{00000000-0005-0000-0000-000074150000}"/>
    <cellStyle name="Normal 2 10 3 4" xfId="12591" xr:uid="{00000000-0005-0000-0000-000075150000}"/>
    <cellStyle name="Normal 2 10 4" xfId="12576" xr:uid="{00000000-0005-0000-0000-000076150000}"/>
    <cellStyle name="Normal 2 100" xfId="12592" xr:uid="{00000000-0005-0000-0000-000077150000}"/>
    <cellStyle name="Normal 2 100 2" xfId="12593" xr:uid="{00000000-0005-0000-0000-000078150000}"/>
    <cellStyle name="Normal 2 101" xfId="12594" xr:uid="{00000000-0005-0000-0000-000079150000}"/>
    <cellStyle name="Normal 2 101 2" xfId="12595" xr:uid="{00000000-0005-0000-0000-00007A150000}"/>
    <cellStyle name="Normal 2 102" xfId="12596" xr:uid="{00000000-0005-0000-0000-00007B150000}"/>
    <cellStyle name="Normal 2 103" xfId="12597" xr:uid="{00000000-0005-0000-0000-00007C150000}"/>
    <cellStyle name="Normal 2 104" xfId="12598" xr:uid="{00000000-0005-0000-0000-00007D150000}"/>
    <cellStyle name="Normal 2 105" xfId="12599" xr:uid="{00000000-0005-0000-0000-00007E150000}"/>
    <cellStyle name="Normal 2 106" xfId="12600" xr:uid="{00000000-0005-0000-0000-00007F150000}"/>
    <cellStyle name="Normal 2 11" xfId="1517" xr:uid="{00000000-0005-0000-0000-000080150000}"/>
    <cellStyle name="Normal 2 11 2" xfId="1518" xr:uid="{00000000-0005-0000-0000-000081150000}"/>
    <cellStyle name="Normal 2 11 2 2" xfId="1519" xr:uid="{00000000-0005-0000-0000-000082150000}"/>
    <cellStyle name="Normal 2 11 2 2 2" xfId="12602" xr:uid="{00000000-0005-0000-0000-000083150000}"/>
    <cellStyle name="Normal 2 11 2 2 2 2" xfId="12603" xr:uid="{00000000-0005-0000-0000-000084150000}"/>
    <cellStyle name="Normal 2 11 2 2 3" xfId="12604" xr:uid="{00000000-0005-0000-0000-000085150000}"/>
    <cellStyle name="Normal 2 11 2 2 3 2" xfId="12605" xr:uid="{00000000-0005-0000-0000-000086150000}"/>
    <cellStyle name="Normal 2 11 2 2 4" xfId="12606" xr:uid="{00000000-0005-0000-0000-000087150000}"/>
    <cellStyle name="Normal 2 11 2 3" xfId="12607" xr:uid="{00000000-0005-0000-0000-000088150000}"/>
    <cellStyle name="Normal 2 11 2 3 2" xfId="12608" xr:uid="{00000000-0005-0000-0000-000089150000}"/>
    <cellStyle name="Normal 2 11 2 4" xfId="12609" xr:uid="{00000000-0005-0000-0000-00008A150000}"/>
    <cellStyle name="Normal 2 11 2 4 2" xfId="12610" xr:uid="{00000000-0005-0000-0000-00008B150000}"/>
    <cellStyle name="Normal 2 11 2 5" xfId="12611" xr:uid="{00000000-0005-0000-0000-00008C150000}"/>
    <cellStyle name="Normal 2 11 3" xfId="1520" xr:uid="{00000000-0005-0000-0000-00008D150000}"/>
    <cellStyle name="Normal 2 11 3 2" xfId="12612" xr:uid="{00000000-0005-0000-0000-00008E150000}"/>
    <cellStyle name="Normal 2 11 3 2 2" xfId="12613" xr:uid="{00000000-0005-0000-0000-00008F150000}"/>
    <cellStyle name="Normal 2 11 3 3" xfId="12614" xr:uid="{00000000-0005-0000-0000-000090150000}"/>
    <cellStyle name="Normal 2 11 3 3 2" xfId="12615" xr:uid="{00000000-0005-0000-0000-000091150000}"/>
    <cellStyle name="Normal 2 11 3 4" xfId="12616" xr:uid="{00000000-0005-0000-0000-000092150000}"/>
    <cellStyle name="Normal 2 11 4" xfId="1521" xr:uid="{00000000-0005-0000-0000-000093150000}"/>
    <cellStyle name="Normal 2 11 4 2" xfId="1522" xr:uid="{00000000-0005-0000-0000-000094150000}"/>
    <cellStyle name="Normal 2 11 4 2 2" xfId="1523" xr:uid="{00000000-0005-0000-0000-000095150000}"/>
    <cellStyle name="Normal 2 11 4 3" xfId="1524" xr:uid="{00000000-0005-0000-0000-000096150000}"/>
    <cellStyle name="Normal 2 11 4 3 2" xfId="12617" xr:uid="{00000000-0005-0000-0000-000097150000}"/>
    <cellStyle name="Normal 2 11 4 4" xfId="12618" xr:uid="{00000000-0005-0000-0000-000098150000}"/>
    <cellStyle name="Normal 2 11 5" xfId="12601" xr:uid="{00000000-0005-0000-0000-000099150000}"/>
    <cellStyle name="Normal 2 12" xfId="1525" xr:uid="{00000000-0005-0000-0000-00009A150000}"/>
    <cellStyle name="Normal 2 12 2" xfId="1526" xr:uid="{00000000-0005-0000-0000-00009B150000}"/>
    <cellStyle name="Normal 2 12 2 2" xfId="1527" xr:uid="{00000000-0005-0000-0000-00009C150000}"/>
    <cellStyle name="Normal 2 12 2 2 2" xfId="12620" xr:uid="{00000000-0005-0000-0000-00009D150000}"/>
    <cellStyle name="Normal 2 12 2 2 2 2" xfId="12621" xr:uid="{00000000-0005-0000-0000-00009E150000}"/>
    <cellStyle name="Normal 2 12 2 2 3" xfId="12622" xr:uid="{00000000-0005-0000-0000-00009F150000}"/>
    <cellStyle name="Normal 2 12 2 2 3 2" xfId="12623" xr:uid="{00000000-0005-0000-0000-0000A0150000}"/>
    <cellStyle name="Normal 2 12 2 2 4" xfId="12624" xr:uid="{00000000-0005-0000-0000-0000A1150000}"/>
    <cellStyle name="Normal 2 12 2 3" xfId="12625" xr:uid="{00000000-0005-0000-0000-0000A2150000}"/>
    <cellStyle name="Normal 2 12 2 3 2" xfId="12626" xr:uid="{00000000-0005-0000-0000-0000A3150000}"/>
    <cellStyle name="Normal 2 12 2 4" xfId="12627" xr:uid="{00000000-0005-0000-0000-0000A4150000}"/>
    <cellStyle name="Normal 2 12 2 4 2" xfId="12628" xr:uid="{00000000-0005-0000-0000-0000A5150000}"/>
    <cellStyle name="Normal 2 12 2 5" xfId="12629" xr:uid="{00000000-0005-0000-0000-0000A6150000}"/>
    <cellStyle name="Normal 2 12 3" xfId="1528" xr:uid="{00000000-0005-0000-0000-0000A7150000}"/>
    <cellStyle name="Normal 2 12 3 2" xfId="12630" xr:uid="{00000000-0005-0000-0000-0000A8150000}"/>
    <cellStyle name="Normal 2 12 3 2 2" xfId="12631" xr:uid="{00000000-0005-0000-0000-0000A9150000}"/>
    <cellStyle name="Normal 2 12 3 3" xfId="12632" xr:uid="{00000000-0005-0000-0000-0000AA150000}"/>
    <cellStyle name="Normal 2 12 3 3 2" xfId="12633" xr:uid="{00000000-0005-0000-0000-0000AB150000}"/>
    <cellStyle name="Normal 2 12 3 4" xfId="12634" xr:uid="{00000000-0005-0000-0000-0000AC150000}"/>
    <cellStyle name="Normal 2 12 4" xfId="12619" xr:uid="{00000000-0005-0000-0000-0000AD150000}"/>
    <cellStyle name="Normal 2 13" xfId="1529" xr:uid="{00000000-0005-0000-0000-0000AE150000}"/>
    <cellStyle name="Normal 2 13 2" xfId="1530" xr:uid="{00000000-0005-0000-0000-0000AF150000}"/>
    <cellStyle name="Normal 2 13 2 2" xfId="1531" xr:uid="{00000000-0005-0000-0000-0000B0150000}"/>
    <cellStyle name="Normal 2 13 2 2 2" xfId="12636" xr:uid="{00000000-0005-0000-0000-0000B1150000}"/>
    <cellStyle name="Normal 2 13 2 2 2 2" xfId="12637" xr:uid="{00000000-0005-0000-0000-0000B2150000}"/>
    <cellStyle name="Normal 2 13 2 2 3" xfId="12638" xr:uid="{00000000-0005-0000-0000-0000B3150000}"/>
    <cellStyle name="Normal 2 13 2 2 3 2" xfId="12639" xr:uid="{00000000-0005-0000-0000-0000B4150000}"/>
    <cellStyle name="Normal 2 13 2 2 4" xfId="12640" xr:uid="{00000000-0005-0000-0000-0000B5150000}"/>
    <cellStyle name="Normal 2 13 2 3" xfId="12641" xr:uid="{00000000-0005-0000-0000-0000B6150000}"/>
    <cellStyle name="Normal 2 13 2 3 2" xfId="12642" xr:uid="{00000000-0005-0000-0000-0000B7150000}"/>
    <cellStyle name="Normal 2 13 2 4" xfId="12643" xr:uid="{00000000-0005-0000-0000-0000B8150000}"/>
    <cellStyle name="Normal 2 13 2 4 2" xfId="12644" xr:uid="{00000000-0005-0000-0000-0000B9150000}"/>
    <cellStyle name="Normal 2 13 2 5" xfId="12645" xr:uid="{00000000-0005-0000-0000-0000BA150000}"/>
    <cellStyle name="Normal 2 13 3" xfId="1532" xr:uid="{00000000-0005-0000-0000-0000BB150000}"/>
    <cellStyle name="Normal 2 13 3 2" xfId="12646" xr:uid="{00000000-0005-0000-0000-0000BC150000}"/>
    <cellStyle name="Normal 2 13 3 2 2" xfId="12647" xr:uid="{00000000-0005-0000-0000-0000BD150000}"/>
    <cellStyle name="Normal 2 13 3 3" xfId="12648" xr:uid="{00000000-0005-0000-0000-0000BE150000}"/>
    <cellStyle name="Normal 2 13 3 3 2" xfId="12649" xr:uid="{00000000-0005-0000-0000-0000BF150000}"/>
    <cellStyle name="Normal 2 13 3 4" xfId="12650" xr:uid="{00000000-0005-0000-0000-0000C0150000}"/>
    <cellStyle name="Normal 2 13 4" xfId="12635" xr:uid="{00000000-0005-0000-0000-0000C1150000}"/>
    <cellStyle name="Normal 2 14" xfId="1533" xr:uid="{00000000-0005-0000-0000-0000C2150000}"/>
    <cellStyle name="Normal 2 14 2" xfId="1534" xr:uid="{00000000-0005-0000-0000-0000C3150000}"/>
    <cellStyle name="Normal 2 14 2 2" xfId="1535" xr:uid="{00000000-0005-0000-0000-0000C4150000}"/>
    <cellStyle name="Normal 2 14 3" xfId="1536" xr:uid="{00000000-0005-0000-0000-0000C5150000}"/>
    <cellStyle name="Normal 2 14 4" xfId="12651" xr:uid="{00000000-0005-0000-0000-0000C6150000}"/>
    <cellStyle name="Normal 2 15" xfId="12652" xr:uid="{00000000-0005-0000-0000-0000C7150000}"/>
    <cellStyle name="Normal 2 16" xfId="12653" xr:uid="{00000000-0005-0000-0000-0000C8150000}"/>
    <cellStyle name="Normal 2 17" xfId="12654" xr:uid="{00000000-0005-0000-0000-0000C9150000}"/>
    <cellStyle name="Normal 2 18" xfId="12655" xr:uid="{00000000-0005-0000-0000-0000CA150000}"/>
    <cellStyle name="Normal 2 19" xfId="12656" xr:uid="{00000000-0005-0000-0000-0000CB150000}"/>
    <cellStyle name="Normal 2 2" xfId="1537" xr:uid="{00000000-0005-0000-0000-0000CC150000}"/>
    <cellStyle name="Normal 2 2 10" xfId="12657" xr:uid="{00000000-0005-0000-0000-0000CD150000}"/>
    <cellStyle name="Normal 2 2 11" xfId="12658" xr:uid="{00000000-0005-0000-0000-0000CE150000}"/>
    <cellStyle name="Normal 2 2 12" xfId="12659" xr:uid="{00000000-0005-0000-0000-0000CF150000}"/>
    <cellStyle name="Normal 2 2 13" xfId="12660" xr:uid="{00000000-0005-0000-0000-0000D0150000}"/>
    <cellStyle name="Normal 2 2 14" xfId="12661" xr:uid="{00000000-0005-0000-0000-0000D1150000}"/>
    <cellStyle name="Normal 2 2 15" xfId="12662" xr:uid="{00000000-0005-0000-0000-0000D2150000}"/>
    <cellStyle name="Normal 2 2 16" xfId="12663" xr:uid="{00000000-0005-0000-0000-0000D3150000}"/>
    <cellStyle name="Normal 2 2 17" xfId="12664" xr:uid="{00000000-0005-0000-0000-0000D4150000}"/>
    <cellStyle name="Normal 2 2 18" xfId="12665" xr:uid="{00000000-0005-0000-0000-0000D5150000}"/>
    <cellStyle name="Normal 2 2 19" xfId="12666" xr:uid="{00000000-0005-0000-0000-0000D6150000}"/>
    <cellStyle name="Normal 2 2 2" xfId="12667" xr:uid="{00000000-0005-0000-0000-0000D7150000}"/>
    <cellStyle name="Normal 2 2 2 2" xfId="12668" xr:uid="{00000000-0005-0000-0000-0000D8150000}"/>
    <cellStyle name="Normal 2 2 2_3.1.2 DB Pension Detail" xfId="12669" xr:uid="{00000000-0005-0000-0000-0000D9150000}"/>
    <cellStyle name="Normal 2 2 20" xfId="12670" xr:uid="{00000000-0005-0000-0000-0000DA150000}"/>
    <cellStyle name="Normal 2 2 21" xfId="12671" xr:uid="{00000000-0005-0000-0000-0000DB150000}"/>
    <cellStyle name="Normal 2 2 22" xfId="12672" xr:uid="{00000000-0005-0000-0000-0000DC150000}"/>
    <cellStyle name="Normal 2 2 23" xfId="12673" xr:uid="{00000000-0005-0000-0000-0000DD150000}"/>
    <cellStyle name="Normal 2 2 24" xfId="12674" xr:uid="{00000000-0005-0000-0000-0000DE150000}"/>
    <cellStyle name="Normal 2 2 25" xfId="12675" xr:uid="{00000000-0005-0000-0000-0000DF150000}"/>
    <cellStyle name="Normal 2 2 26" xfId="12676" xr:uid="{00000000-0005-0000-0000-0000E0150000}"/>
    <cellStyle name="Normal 2 2 27" xfId="12677" xr:uid="{00000000-0005-0000-0000-0000E1150000}"/>
    <cellStyle name="Normal 2 2 28" xfId="12678" xr:uid="{00000000-0005-0000-0000-0000E2150000}"/>
    <cellStyle name="Normal 2 2 29" xfId="12679" xr:uid="{00000000-0005-0000-0000-0000E3150000}"/>
    <cellStyle name="Normal 2 2 3" xfId="12680" xr:uid="{00000000-0005-0000-0000-0000E4150000}"/>
    <cellStyle name="Normal 2 2 30" xfId="12681" xr:uid="{00000000-0005-0000-0000-0000E5150000}"/>
    <cellStyle name="Normal 2 2 31" xfId="12682" xr:uid="{00000000-0005-0000-0000-0000E6150000}"/>
    <cellStyle name="Normal 2 2 32" xfId="12683" xr:uid="{00000000-0005-0000-0000-0000E7150000}"/>
    <cellStyle name="Normal 2 2 33" xfId="12684" xr:uid="{00000000-0005-0000-0000-0000E8150000}"/>
    <cellStyle name="Normal 2 2 34" xfId="12685" xr:uid="{00000000-0005-0000-0000-0000E9150000}"/>
    <cellStyle name="Normal 2 2 35" xfId="12686" xr:uid="{00000000-0005-0000-0000-0000EA150000}"/>
    <cellStyle name="Normal 2 2 36" xfId="12687" xr:uid="{00000000-0005-0000-0000-0000EB150000}"/>
    <cellStyle name="Normal 2 2 37" xfId="12688" xr:uid="{00000000-0005-0000-0000-0000EC150000}"/>
    <cellStyle name="Normal 2 2 38" xfId="12689" xr:uid="{00000000-0005-0000-0000-0000ED150000}"/>
    <cellStyle name="Normal 2 2 39" xfId="12690" xr:uid="{00000000-0005-0000-0000-0000EE150000}"/>
    <cellStyle name="Normal 2 2 4" xfId="12691" xr:uid="{00000000-0005-0000-0000-0000EF150000}"/>
    <cellStyle name="Normal 2 2 40" xfId="12692" xr:uid="{00000000-0005-0000-0000-0000F0150000}"/>
    <cellStyle name="Normal 2 2 41" xfId="12693" xr:uid="{00000000-0005-0000-0000-0000F1150000}"/>
    <cellStyle name="Normal 2 2 42" xfId="12694" xr:uid="{00000000-0005-0000-0000-0000F2150000}"/>
    <cellStyle name="Normal 2 2 43" xfId="12695" xr:uid="{00000000-0005-0000-0000-0000F3150000}"/>
    <cellStyle name="Normal 2 2 44" xfId="12696" xr:uid="{00000000-0005-0000-0000-0000F4150000}"/>
    <cellStyle name="Normal 2 2 45" xfId="12697" xr:uid="{00000000-0005-0000-0000-0000F5150000}"/>
    <cellStyle name="Normal 2 2 46" xfId="12698" xr:uid="{00000000-0005-0000-0000-0000F6150000}"/>
    <cellStyle name="Normal 2 2 47" xfId="12699" xr:uid="{00000000-0005-0000-0000-0000F7150000}"/>
    <cellStyle name="Normal 2 2 48" xfId="12700" xr:uid="{00000000-0005-0000-0000-0000F8150000}"/>
    <cellStyle name="Normal 2 2 49" xfId="12701" xr:uid="{00000000-0005-0000-0000-0000F9150000}"/>
    <cellStyle name="Normal 2 2 5" xfId="12702" xr:uid="{00000000-0005-0000-0000-0000FA150000}"/>
    <cellStyle name="Normal 2 2 50" xfId="12703" xr:uid="{00000000-0005-0000-0000-0000FB150000}"/>
    <cellStyle name="Normal 2 2 51" xfId="12704" xr:uid="{00000000-0005-0000-0000-0000FC150000}"/>
    <cellStyle name="Normal 2 2 52" xfId="12705" xr:uid="{00000000-0005-0000-0000-0000FD150000}"/>
    <cellStyle name="Normal 2 2 53" xfId="12706" xr:uid="{00000000-0005-0000-0000-0000FE150000}"/>
    <cellStyle name="Normal 2 2 54" xfId="12707" xr:uid="{00000000-0005-0000-0000-0000FF150000}"/>
    <cellStyle name="Normal 2 2 55" xfId="12708" xr:uid="{00000000-0005-0000-0000-000000160000}"/>
    <cellStyle name="Normal 2 2 56" xfId="12709" xr:uid="{00000000-0005-0000-0000-000001160000}"/>
    <cellStyle name="Normal 2 2 6" xfId="12710" xr:uid="{00000000-0005-0000-0000-000002160000}"/>
    <cellStyle name="Normal 2 2 7" xfId="12711" xr:uid="{00000000-0005-0000-0000-000003160000}"/>
    <cellStyle name="Normal 2 2 8" xfId="12712" xr:uid="{00000000-0005-0000-0000-000004160000}"/>
    <cellStyle name="Normal 2 2 9" xfId="12713" xr:uid="{00000000-0005-0000-0000-000005160000}"/>
    <cellStyle name="Normal 2 2_1.3s Accounting C Costs Scots" xfId="12714" xr:uid="{00000000-0005-0000-0000-000006160000}"/>
    <cellStyle name="Normal 2 20" xfId="12715" xr:uid="{00000000-0005-0000-0000-000007160000}"/>
    <cellStyle name="Normal 2 21" xfId="12716" xr:uid="{00000000-0005-0000-0000-000008160000}"/>
    <cellStyle name="Normal 2 22" xfId="12717" xr:uid="{00000000-0005-0000-0000-000009160000}"/>
    <cellStyle name="Normal 2 23" xfId="12718" xr:uid="{00000000-0005-0000-0000-00000A160000}"/>
    <cellStyle name="Normal 2 24" xfId="12719" xr:uid="{00000000-0005-0000-0000-00000B160000}"/>
    <cellStyle name="Normal 2 25" xfId="12720" xr:uid="{00000000-0005-0000-0000-00000C160000}"/>
    <cellStyle name="Normal 2 26" xfId="12721" xr:uid="{00000000-0005-0000-0000-00000D160000}"/>
    <cellStyle name="Normal 2 27" xfId="12722" xr:uid="{00000000-0005-0000-0000-00000E160000}"/>
    <cellStyle name="Normal 2 28" xfId="12723" xr:uid="{00000000-0005-0000-0000-00000F160000}"/>
    <cellStyle name="Normal 2 29" xfId="12724" xr:uid="{00000000-0005-0000-0000-000010160000}"/>
    <cellStyle name="Normal 2 3" xfId="1538" xr:uid="{00000000-0005-0000-0000-000011160000}"/>
    <cellStyle name="Normal 2 3 2" xfId="1539" xr:uid="{00000000-0005-0000-0000-000012160000}"/>
    <cellStyle name="Normal 2 3 2 2" xfId="12725" xr:uid="{00000000-0005-0000-0000-000013160000}"/>
    <cellStyle name="Normal 2 3 3" xfId="12726" xr:uid="{00000000-0005-0000-0000-000014160000}"/>
    <cellStyle name="Normal 2 3 4" xfId="12727" xr:uid="{00000000-0005-0000-0000-000015160000}"/>
    <cellStyle name="Normal 2 3 5" xfId="12728" xr:uid="{00000000-0005-0000-0000-000016160000}"/>
    <cellStyle name="Normal 2 30" xfId="12729" xr:uid="{00000000-0005-0000-0000-000017160000}"/>
    <cellStyle name="Normal 2 31" xfId="12730" xr:uid="{00000000-0005-0000-0000-000018160000}"/>
    <cellStyle name="Normal 2 32" xfId="12731" xr:uid="{00000000-0005-0000-0000-000019160000}"/>
    <cellStyle name="Normal 2 33" xfId="12732" xr:uid="{00000000-0005-0000-0000-00001A160000}"/>
    <cellStyle name="Normal 2 34" xfId="12733" xr:uid="{00000000-0005-0000-0000-00001B160000}"/>
    <cellStyle name="Normal 2 35" xfId="12734" xr:uid="{00000000-0005-0000-0000-00001C160000}"/>
    <cellStyle name="Normal 2 36" xfId="12735" xr:uid="{00000000-0005-0000-0000-00001D160000}"/>
    <cellStyle name="Normal 2 37" xfId="12736" xr:uid="{00000000-0005-0000-0000-00001E160000}"/>
    <cellStyle name="Normal 2 38" xfId="12737" xr:uid="{00000000-0005-0000-0000-00001F160000}"/>
    <cellStyle name="Normal 2 39" xfId="12738" xr:uid="{00000000-0005-0000-0000-000020160000}"/>
    <cellStyle name="Normal 2 4" xfId="1540" xr:uid="{00000000-0005-0000-0000-000021160000}"/>
    <cellStyle name="Normal 2 4 2" xfId="12739" xr:uid="{00000000-0005-0000-0000-000022160000}"/>
    <cellStyle name="Normal 2 4 2 2" xfId="12740" xr:uid="{00000000-0005-0000-0000-000023160000}"/>
    <cellStyle name="Normal 2 4 3" xfId="12741" xr:uid="{00000000-0005-0000-0000-000024160000}"/>
    <cellStyle name="Normal 2 4 4" xfId="12742" xr:uid="{00000000-0005-0000-0000-000025160000}"/>
    <cellStyle name="Normal 2 40" xfId="12743" xr:uid="{00000000-0005-0000-0000-000026160000}"/>
    <cellStyle name="Normal 2 41" xfId="12744" xr:uid="{00000000-0005-0000-0000-000027160000}"/>
    <cellStyle name="Normal 2 42" xfId="12745" xr:uid="{00000000-0005-0000-0000-000028160000}"/>
    <cellStyle name="Normal 2 43" xfId="12746" xr:uid="{00000000-0005-0000-0000-000029160000}"/>
    <cellStyle name="Normal 2 44" xfId="12747" xr:uid="{00000000-0005-0000-0000-00002A160000}"/>
    <cellStyle name="Normal 2 45" xfId="12748" xr:uid="{00000000-0005-0000-0000-00002B160000}"/>
    <cellStyle name="Normal 2 46" xfId="12749" xr:uid="{00000000-0005-0000-0000-00002C160000}"/>
    <cellStyle name="Normal 2 47" xfId="12750" xr:uid="{00000000-0005-0000-0000-00002D160000}"/>
    <cellStyle name="Normal 2 48" xfId="12751" xr:uid="{00000000-0005-0000-0000-00002E160000}"/>
    <cellStyle name="Normal 2 49" xfId="12752" xr:uid="{00000000-0005-0000-0000-00002F160000}"/>
    <cellStyle name="Normal 2 5" xfId="1541" xr:uid="{00000000-0005-0000-0000-000030160000}"/>
    <cellStyle name="Normal 2 5 10" xfId="12753" xr:uid="{00000000-0005-0000-0000-000031160000}"/>
    <cellStyle name="Normal 2 5 10 2" xfId="12754" xr:uid="{00000000-0005-0000-0000-000032160000}"/>
    <cellStyle name="Normal 2 5 10 2 2" xfId="12755" xr:uid="{00000000-0005-0000-0000-000033160000}"/>
    <cellStyle name="Normal 2 5 10 3" xfId="12756" xr:uid="{00000000-0005-0000-0000-000034160000}"/>
    <cellStyle name="Normal 2 5 10 3 2" xfId="12757" xr:uid="{00000000-0005-0000-0000-000035160000}"/>
    <cellStyle name="Normal 2 5 10 4" xfId="12758" xr:uid="{00000000-0005-0000-0000-000036160000}"/>
    <cellStyle name="Normal 2 5 11" xfId="12759" xr:uid="{00000000-0005-0000-0000-000037160000}"/>
    <cellStyle name="Normal 2 5 11 2" xfId="12760" xr:uid="{00000000-0005-0000-0000-000038160000}"/>
    <cellStyle name="Normal 2 5 11 2 2" xfId="12761" xr:uid="{00000000-0005-0000-0000-000039160000}"/>
    <cellStyle name="Normal 2 5 11 3" xfId="12762" xr:uid="{00000000-0005-0000-0000-00003A160000}"/>
    <cellStyle name="Normal 2 5 11 3 2" xfId="12763" xr:uid="{00000000-0005-0000-0000-00003B160000}"/>
    <cellStyle name="Normal 2 5 11 4" xfId="12764" xr:uid="{00000000-0005-0000-0000-00003C160000}"/>
    <cellStyle name="Normal 2 5 12" xfId="12765" xr:uid="{00000000-0005-0000-0000-00003D160000}"/>
    <cellStyle name="Normal 2 5 12 2" xfId="12766" xr:uid="{00000000-0005-0000-0000-00003E160000}"/>
    <cellStyle name="Normal 2 5 13" xfId="12767" xr:uid="{00000000-0005-0000-0000-00003F160000}"/>
    <cellStyle name="Normal 2 5 13 2" xfId="12768" xr:uid="{00000000-0005-0000-0000-000040160000}"/>
    <cellStyle name="Normal 2 5 14" xfId="12769" xr:uid="{00000000-0005-0000-0000-000041160000}"/>
    <cellStyle name="Normal 2 5 15" xfId="12770" xr:uid="{00000000-0005-0000-0000-000042160000}"/>
    <cellStyle name="Normal 2 5 2" xfId="1542" xr:uid="{00000000-0005-0000-0000-000043160000}"/>
    <cellStyle name="Normal 2 5 2 2" xfId="1543" xr:uid="{00000000-0005-0000-0000-000044160000}"/>
    <cellStyle name="Normal 2 5 2 2 2" xfId="1544" xr:uid="{00000000-0005-0000-0000-000045160000}"/>
    <cellStyle name="Normal 2 5 2 2 2 2" xfId="12774" xr:uid="{00000000-0005-0000-0000-000046160000}"/>
    <cellStyle name="Normal 2 5 2 2 2 3" xfId="12773" xr:uid="{00000000-0005-0000-0000-000047160000}"/>
    <cellStyle name="Normal 2 5 2 2 3" xfId="12775" xr:uid="{00000000-0005-0000-0000-000048160000}"/>
    <cellStyle name="Normal 2 5 2 2 4" xfId="12772" xr:uid="{00000000-0005-0000-0000-000049160000}"/>
    <cellStyle name="Normal 2 5 2 3" xfId="1545" xr:uid="{00000000-0005-0000-0000-00004A160000}"/>
    <cellStyle name="Normal 2 5 2 3 2" xfId="12777" xr:uid="{00000000-0005-0000-0000-00004B160000}"/>
    <cellStyle name="Normal 2 5 2 3 3" xfId="12776" xr:uid="{00000000-0005-0000-0000-00004C160000}"/>
    <cellStyle name="Normal 2 5 2 4" xfId="12778" xr:uid="{00000000-0005-0000-0000-00004D160000}"/>
    <cellStyle name="Normal 2 5 2 4 2" xfId="12779" xr:uid="{00000000-0005-0000-0000-00004E160000}"/>
    <cellStyle name="Normal 2 5 2 5" xfId="12780" xr:uid="{00000000-0005-0000-0000-00004F160000}"/>
    <cellStyle name="Normal 2 5 2 6" xfId="12771" xr:uid="{00000000-0005-0000-0000-000050160000}"/>
    <cellStyle name="Normal 2 5 3" xfId="1546" xr:uid="{00000000-0005-0000-0000-000051160000}"/>
    <cellStyle name="Normal 2 5 3 2" xfId="1547" xr:uid="{00000000-0005-0000-0000-000052160000}"/>
    <cellStyle name="Normal 2 5 3 2 2" xfId="12783" xr:uid="{00000000-0005-0000-0000-000053160000}"/>
    <cellStyle name="Normal 2 5 3 2 3" xfId="12782" xr:uid="{00000000-0005-0000-0000-000054160000}"/>
    <cellStyle name="Normal 2 5 3 3" xfId="12784" xr:uid="{00000000-0005-0000-0000-000055160000}"/>
    <cellStyle name="Normal 2 5 3 4" xfId="12781" xr:uid="{00000000-0005-0000-0000-000056160000}"/>
    <cellStyle name="Normal 2 5 4" xfId="1548" xr:uid="{00000000-0005-0000-0000-000057160000}"/>
    <cellStyle name="Normal 2 5 4 2" xfId="12786" xr:uid="{00000000-0005-0000-0000-000058160000}"/>
    <cellStyle name="Normal 2 5 4 3" xfId="12785" xr:uid="{00000000-0005-0000-0000-000059160000}"/>
    <cellStyle name="Normal 2 5 5" xfId="12787" xr:uid="{00000000-0005-0000-0000-00005A160000}"/>
    <cellStyle name="Normal 2 5 5 2" xfId="12788" xr:uid="{00000000-0005-0000-0000-00005B160000}"/>
    <cellStyle name="Normal 2 5 6" xfId="12789" xr:uid="{00000000-0005-0000-0000-00005C160000}"/>
    <cellStyle name="Normal 2 5 6 2" xfId="12790" xr:uid="{00000000-0005-0000-0000-00005D160000}"/>
    <cellStyle name="Normal 2 5 7" xfId="12791" xr:uid="{00000000-0005-0000-0000-00005E160000}"/>
    <cellStyle name="Normal 2 5 8" xfId="12792" xr:uid="{00000000-0005-0000-0000-00005F160000}"/>
    <cellStyle name="Normal 2 5 9" xfId="12793" xr:uid="{00000000-0005-0000-0000-000060160000}"/>
    <cellStyle name="Normal 2 5 9 2" xfId="12794" xr:uid="{00000000-0005-0000-0000-000061160000}"/>
    <cellStyle name="Normal 2 5 9 2 2" xfId="12795" xr:uid="{00000000-0005-0000-0000-000062160000}"/>
    <cellStyle name="Normal 2 5 9 2 2 2" xfId="12796" xr:uid="{00000000-0005-0000-0000-000063160000}"/>
    <cellStyle name="Normal 2 5 9 2 3" xfId="12797" xr:uid="{00000000-0005-0000-0000-000064160000}"/>
    <cellStyle name="Normal 2 5 9 2 3 2" xfId="12798" xr:uid="{00000000-0005-0000-0000-000065160000}"/>
    <cellStyle name="Normal 2 5 9 2 4" xfId="12799" xr:uid="{00000000-0005-0000-0000-000066160000}"/>
    <cellStyle name="Normal 2 5 9 3" xfId="12800" xr:uid="{00000000-0005-0000-0000-000067160000}"/>
    <cellStyle name="Normal 2 5 9 3 2" xfId="12801" xr:uid="{00000000-0005-0000-0000-000068160000}"/>
    <cellStyle name="Normal 2 5 9 4" xfId="12802" xr:uid="{00000000-0005-0000-0000-000069160000}"/>
    <cellStyle name="Normal 2 5 9 4 2" xfId="12803" xr:uid="{00000000-0005-0000-0000-00006A160000}"/>
    <cellStyle name="Normal 2 5 9 5" xfId="12804" xr:uid="{00000000-0005-0000-0000-00006B160000}"/>
    <cellStyle name="Normal 2 5_1.3s Accounting C Costs Scots" xfId="12805" xr:uid="{00000000-0005-0000-0000-00006C160000}"/>
    <cellStyle name="Normal 2 50" xfId="12806" xr:uid="{00000000-0005-0000-0000-00006D160000}"/>
    <cellStyle name="Normal 2 51" xfId="12807" xr:uid="{00000000-0005-0000-0000-00006E160000}"/>
    <cellStyle name="Normal 2 52" xfId="12808" xr:uid="{00000000-0005-0000-0000-00006F160000}"/>
    <cellStyle name="Normal 2 53" xfId="12809" xr:uid="{00000000-0005-0000-0000-000070160000}"/>
    <cellStyle name="Normal 2 54" xfId="12810" xr:uid="{00000000-0005-0000-0000-000071160000}"/>
    <cellStyle name="Normal 2 55" xfId="12811" xr:uid="{00000000-0005-0000-0000-000072160000}"/>
    <cellStyle name="Normal 2 56" xfId="12812" xr:uid="{00000000-0005-0000-0000-000073160000}"/>
    <cellStyle name="Normal 2 56 2" xfId="12813" xr:uid="{00000000-0005-0000-0000-000074160000}"/>
    <cellStyle name="Normal 2 56 2 2" xfId="12814" xr:uid="{00000000-0005-0000-0000-000075160000}"/>
    <cellStyle name="Normal 2 56 2 2 2" xfId="12815" xr:uid="{00000000-0005-0000-0000-000076160000}"/>
    <cellStyle name="Normal 2 56 2 2 2 2" xfId="12816" xr:uid="{00000000-0005-0000-0000-000077160000}"/>
    <cellStyle name="Normal 2 56 2 2 3" xfId="12817" xr:uid="{00000000-0005-0000-0000-000078160000}"/>
    <cellStyle name="Normal 2 56 2 2 3 2" xfId="12818" xr:uid="{00000000-0005-0000-0000-000079160000}"/>
    <cellStyle name="Normal 2 56 2 2 4" xfId="12819" xr:uid="{00000000-0005-0000-0000-00007A160000}"/>
    <cellStyle name="Normal 2 56 2 3" xfId="12820" xr:uid="{00000000-0005-0000-0000-00007B160000}"/>
    <cellStyle name="Normal 2 56 2 3 2" xfId="12821" xr:uid="{00000000-0005-0000-0000-00007C160000}"/>
    <cellStyle name="Normal 2 56 2 4" xfId="12822" xr:uid="{00000000-0005-0000-0000-00007D160000}"/>
    <cellStyle name="Normal 2 56 2 4 2" xfId="12823" xr:uid="{00000000-0005-0000-0000-00007E160000}"/>
    <cellStyle name="Normal 2 56 2 5" xfId="12824" xr:uid="{00000000-0005-0000-0000-00007F160000}"/>
    <cellStyle name="Normal 2 56 3" xfId="12825" xr:uid="{00000000-0005-0000-0000-000080160000}"/>
    <cellStyle name="Normal 2 56 3 2" xfId="12826" xr:uid="{00000000-0005-0000-0000-000081160000}"/>
    <cellStyle name="Normal 2 56 3 2 2" xfId="12827" xr:uid="{00000000-0005-0000-0000-000082160000}"/>
    <cellStyle name="Normal 2 56 3 3" xfId="12828" xr:uid="{00000000-0005-0000-0000-000083160000}"/>
    <cellStyle name="Normal 2 56 3 3 2" xfId="12829" xr:uid="{00000000-0005-0000-0000-000084160000}"/>
    <cellStyle name="Normal 2 56 3 4" xfId="12830" xr:uid="{00000000-0005-0000-0000-000085160000}"/>
    <cellStyle name="Normal 2 56 4" xfId="12831" xr:uid="{00000000-0005-0000-0000-000086160000}"/>
    <cellStyle name="Normal 2 56 4 2" xfId="12832" xr:uid="{00000000-0005-0000-0000-000087160000}"/>
    <cellStyle name="Normal 2 56 5" xfId="12833" xr:uid="{00000000-0005-0000-0000-000088160000}"/>
    <cellStyle name="Normal 2 56 5 2" xfId="12834" xr:uid="{00000000-0005-0000-0000-000089160000}"/>
    <cellStyle name="Normal 2 56 6" xfId="12835" xr:uid="{00000000-0005-0000-0000-00008A160000}"/>
    <cellStyle name="Normal 2 57" xfId="12836" xr:uid="{00000000-0005-0000-0000-00008B160000}"/>
    <cellStyle name="Normal 2 57 2" xfId="12837" xr:uid="{00000000-0005-0000-0000-00008C160000}"/>
    <cellStyle name="Normal 2 57 2 2" xfId="12838" xr:uid="{00000000-0005-0000-0000-00008D160000}"/>
    <cellStyle name="Normal 2 57 2 2 2" xfId="12839" xr:uid="{00000000-0005-0000-0000-00008E160000}"/>
    <cellStyle name="Normal 2 57 2 2 2 2" xfId="12840" xr:uid="{00000000-0005-0000-0000-00008F160000}"/>
    <cellStyle name="Normal 2 57 2 2 3" xfId="12841" xr:uid="{00000000-0005-0000-0000-000090160000}"/>
    <cellStyle name="Normal 2 57 2 2 3 2" xfId="12842" xr:uid="{00000000-0005-0000-0000-000091160000}"/>
    <cellStyle name="Normal 2 57 2 2 4" xfId="12843" xr:uid="{00000000-0005-0000-0000-000092160000}"/>
    <cellStyle name="Normal 2 57 2 3" xfId="12844" xr:uid="{00000000-0005-0000-0000-000093160000}"/>
    <cellStyle name="Normal 2 57 2 3 2" xfId="12845" xr:uid="{00000000-0005-0000-0000-000094160000}"/>
    <cellStyle name="Normal 2 57 2 4" xfId="12846" xr:uid="{00000000-0005-0000-0000-000095160000}"/>
    <cellStyle name="Normal 2 57 2 4 2" xfId="12847" xr:uid="{00000000-0005-0000-0000-000096160000}"/>
    <cellStyle name="Normal 2 57 2 5" xfId="12848" xr:uid="{00000000-0005-0000-0000-000097160000}"/>
    <cellStyle name="Normal 2 57 3" xfId="12849" xr:uid="{00000000-0005-0000-0000-000098160000}"/>
    <cellStyle name="Normal 2 57 3 2" xfId="12850" xr:uid="{00000000-0005-0000-0000-000099160000}"/>
    <cellStyle name="Normal 2 57 3 2 2" xfId="12851" xr:uid="{00000000-0005-0000-0000-00009A160000}"/>
    <cellStyle name="Normal 2 57 3 3" xfId="12852" xr:uid="{00000000-0005-0000-0000-00009B160000}"/>
    <cellStyle name="Normal 2 57 3 3 2" xfId="12853" xr:uid="{00000000-0005-0000-0000-00009C160000}"/>
    <cellStyle name="Normal 2 57 3 4" xfId="12854" xr:uid="{00000000-0005-0000-0000-00009D160000}"/>
    <cellStyle name="Normal 2 57 4" xfId="12855" xr:uid="{00000000-0005-0000-0000-00009E160000}"/>
    <cellStyle name="Normal 2 57 4 2" xfId="12856" xr:uid="{00000000-0005-0000-0000-00009F160000}"/>
    <cellStyle name="Normal 2 57 5" xfId="12857" xr:uid="{00000000-0005-0000-0000-0000A0160000}"/>
    <cellStyle name="Normal 2 57 5 2" xfId="12858" xr:uid="{00000000-0005-0000-0000-0000A1160000}"/>
    <cellStyle name="Normal 2 57 6" xfId="12859" xr:uid="{00000000-0005-0000-0000-0000A2160000}"/>
    <cellStyle name="Normal 2 58" xfId="12860" xr:uid="{00000000-0005-0000-0000-0000A3160000}"/>
    <cellStyle name="Normal 2 58 2" xfId="12861" xr:uid="{00000000-0005-0000-0000-0000A4160000}"/>
    <cellStyle name="Normal 2 58 2 2" xfId="12862" xr:uid="{00000000-0005-0000-0000-0000A5160000}"/>
    <cellStyle name="Normal 2 58 2 2 2" xfId="12863" xr:uid="{00000000-0005-0000-0000-0000A6160000}"/>
    <cellStyle name="Normal 2 58 2 2 2 2" xfId="12864" xr:uid="{00000000-0005-0000-0000-0000A7160000}"/>
    <cellStyle name="Normal 2 58 2 2 3" xfId="12865" xr:uid="{00000000-0005-0000-0000-0000A8160000}"/>
    <cellStyle name="Normal 2 58 2 2 3 2" xfId="12866" xr:uid="{00000000-0005-0000-0000-0000A9160000}"/>
    <cellStyle name="Normal 2 58 2 2 4" xfId="12867" xr:uid="{00000000-0005-0000-0000-0000AA160000}"/>
    <cellStyle name="Normal 2 58 2 3" xfId="12868" xr:uid="{00000000-0005-0000-0000-0000AB160000}"/>
    <cellStyle name="Normal 2 58 2 3 2" xfId="12869" xr:uid="{00000000-0005-0000-0000-0000AC160000}"/>
    <cellStyle name="Normal 2 58 2 4" xfId="12870" xr:uid="{00000000-0005-0000-0000-0000AD160000}"/>
    <cellStyle name="Normal 2 58 2 4 2" xfId="12871" xr:uid="{00000000-0005-0000-0000-0000AE160000}"/>
    <cellStyle name="Normal 2 58 2 5" xfId="12872" xr:uid="{00000000-0005-0000-0000-0000AF160000}"/>
    <cellStyle name="Normal 2 58 3" xfId="12873" xr:uid="{00000000-0005-0000-0000-0000B0160000}"/>
    <cellStyle name="Normal 2 58 3 2" xfId="12874" xr:uid="{00000000-0005-0000-0000-0000B1160000}"/>
    <cellStyle name="Normal 2 58 3 2 2" xfId="12875" xr:uid="{00000000-0005-0000-0000-0000B2160000}"/>
    <cellStyle name="Normal 2 58 3 3" xfId="12876" xr:uid="{00000000-0005-0000-0000-0000B3160000}"/>
    <cellStyle name="Normal 2 58 3 3 2" xfId="12877" xr:uid="{00000000-0005-0000-0000-0000B4160000}"/>
    <cellStyle name="Normal 2 58 3 4" xfId="12878" xr:uid="{00000000-0005-0000-0000-0000B5160000}"/>
    <cellStyle name="Normal 2 58 4" xfId="12879" xr:uid="{00000000-0005-0000-0000-0000B6160000}"/>
    <cellStyle name="Normal 2 58 4 2" xfId="12880" xr:uid="{00000000-0005-0000-0000-0000B7160000}"/>
    <cellStyle name="Normal 2 58 5" xfId="12881" xr:uid="{00000000-0005-0000-0000-0000B8160000}"/>
    <cellStyle name="Normal 2 58 5 2" xfId="12882" xr:uid="{00000000-0005-0000-0000-0000B9160000}"/>
    <cellStyle name="Normal 2 58 6" xfId="12883" xr:uid="{00000000-0005-0000-0000-0000BA160000}"/>
    <cellStyle name="Normal 2 59" xfId="12884" xr:uid="{00000000-0005-0000-0000-0000BB160000}"/>
    <cellStyle name="Normal 2 59 2" xfId="12885" xr:uid="{00000000-0005-0000-0000-0000BC160000}"/>
    <cellStyle name="Normal 2 59 2 2" xfId="12886" xr:uid="{00000000-0005-0000-0000-0000BD160000}"/>
    <cellStyle name="Normal 2 59 2 2 2" xfId="12887" xr:uid="{00000000-0005-0000-0000-0000BE160000}"/>
    <cellStyle name="Normal 2 59 2 2 2 2" xfId="12888" xr:uid="{00000000-0005-0000-0000-0000BF160000}"/>
    <cellStyle name="Normal 2 59 2 2 3" xfId="12889" xr:uid="{00000000-0005-0000-0000-0000C0160000}"/>
    <cellStyle name="Normal 2 59 2 2 3 2" xfId="12890" xr:uid="{00000000-0005-0000-0000-0000C1160000}"/>
    <cellStyle name="Normal 2 59 2 2 4" xfId="12891" xr:uid="{00000000-0005-0000-0000-0000C2160000}"/>
    <cellStyle name="Normal 2 59 2 3" xfId="12892" xr:uid="{00000000-0005-0000-0000-0000C3160000}"/>
    <cellStyle name="Normal 2 59 2 3 2" xfId="12893" xr:uid="{00000000-0005-0000-0000-0000C4160000}"/>
    <cellStyle name="Normal 2 59 2 4" xfId="12894" xr:uid="{00000000-0005-0000-0000-0000C5160000}"/>
    <cellStyle name="Normal 2 59 2 4 2" xfId="12895" xr:uid="{00000000-0005-0000-0000-0000C6160000}"/>
    <cellStyle name="Normal 2 59 2 5" xfId="12896" xr:uid="{00000000-0005-0000-0000-0000C7160000}"/>
    <cellStyle name="Normal 2 59 3" xfId="12897" xr:uid="{00000000-0005-0000-0000-0000C8160000}"/>
    <cellStyle name="Normal 2 59 3 2" xfId="12898" xr:uid="{00000000-0005-0000-0000-0000C9160000}"/>
    <cellStyle name="Normal 2 59 3 2 2" xfId="12899" xr:uid="{00000000-0005-0000-0000-0000CA160000}"/>
    <cellStyle name="Normal 2 59 3 3" xfId="12900" xr:uid="{00000000-0005-0000-0000-0000CB160000}"/>
    <cellStyle name="Normal 2 59 3 3 2" xfId="12901" xr:uid="{00000000-0005-0000-0000-0000CC160000}"/>
    <cellStyle name="Normal 2 59 3 4" xfId="12902" xr:uid="{00000000-0005-0000-0000-0000CD160000}"/>
    <cellStyle name="Normal 2 59 4" xfId="12903" xr:uid="{00000000-0005-0000-0000-0000CE160000}"/>
    <cellStyle name="Normal 2 59 4 2" xfId="12904" xr:uid="{00000000-0005-0000-0000-0000CF160000}"/>
    <cellStyle name="Normal 2 59 5" xfId="12905" xr:uid="{00000000-0005-0000-0000-0000D0160000}"/>
    <cellStyle name="Normal 2 59 5 2" xfId="12906" xr:uid="{00000000-0005-0000-0000-0000D1160000}"/>
    <cellStyle name="Normal 2 59 6" xfId="12907" xr:uid="{00000000-0005-0000-0000-0000D2160000}"/>
    <cellStyle name="Normal 2 6" xfId="1549" xr:uid="{00000000-0005-0000-0000-0000D3160000}"/>
    <cellStyle name="Normal 2 6 2" xfId="1550" xr:uid="{00000000-0005-0000-0000-0000D4160000}"/>
    <cellStyle name="Normal 2 6 2 2" xfId="1551" xr:uid="{00000000-0005-0000-0000-0000D5160000}"/>
    <cellStyle name="Normal 2 6 2 2 2" xfId="1552" xr:uid="{00000000-0005-0000-0000-0000D6160000}"/>
    <cellStyle name="Normal 2 6 2 3" xfId="1553" xr:uid="{00000000-0005-0000-0000-0000D7160000}"/>
    <cellStyle name="Normal 2 6 2 4" xfId="12908" xr:uid="{00000000-0005-0000-0000-0000D8160000}"/>
    <cellStyle name="Normal 2 6 3" xfId="12909" xr:uid="{00000000-0005-0000-0000-0000D9160000}"/>
    <cellStyle name="Normal 2 6 4" xfId="12910" xr:uid="{00000000-0005-0000-0000-0000DA160000}"/>
    <cellStyle name="Normal 2 6 4 2" xfId="12911" xr:uid="{00000000-0005-0000-0000-0000DB160000}"/>
    <cellStyle name="Normal 2 6 4 2 2" xfId="12912" xr:uid="{00000000-0005-0000-0000-0000DC160000}"/>
    <cellStyle name="Normal 2 6 4 2 2 2" xfId="12913" xr:uid="{00000000-0005-0000-0000-0000DD160000}"/>
    <cellStyle name="Normal 2 6 4 2 3" xfId="12914" xr:uid="{00000000-0005-0000-0000-0000DE160000}"/>
    <cellStyle name="Normal 2 6 4 2 3 2" xfId="12915" xr:uid="{00000000-0005-0000-0000-0000DF160000}"/>
    <cellStyle name="Normal 2 6 4 2 4" xfId="12916" xr:uid="{00000000-0005-0000-0000-0000E0160000}"/>
    <cellStyle name="Normal 2 6 4 3" xfId="12917" xr:uid="{00000000-0005-0000-0000-0000E1160000}"/>
    <cellStyle name="Normal 2 6 4 3 2" xfId="12918" xr:uid="{00000000-0005-0000-0000-0000E2160000}"/>
    <cellStyle name="Normal 2 6 4 4" xfId="12919" xr:uid="{00000000-0005-0000-0000-0000E3160000}"/>
    <cellStyle name="Normal 2 6 4 4 2" xfId="12920" xr:uid="{00000000-0005-0000-0000-0000E4160000}"/>
    <cellStyle name="Normal 2 6 4 5" xfId="12921" xr:uid="{00000000-0005-0000-0000-0000E5160000}"/>
    <cellStyle name="Normal 2 6 5" xfId="12922" xr:uid="{00000000-0005-0000-0000-0000E6160000}"/>
    <cellStyle name="Normal 2 6 5 2" xfId="12923" xr:uid="{00000000-0005-0000-0000-0000E7160000}"/>
    <cellStyle name="Normal 2 6 5 2 2" xfId="12924" xr:uid="{00000000-0005-0000-0000-0000E8160000}"/>
    <cellStyle name="Normal 2 6 5 3" xfId="12925" xr:uid="{00000000-0005-0000-0000-0000E9160000}"/>
    <cellStyle name="Normal 2 6 5 3 2" xfId="12926" xr:uid="{00000000-0005-0000-0000-0000EA160000}"/>
    <cellStyle name="Normal 2 6 5 4" xfId="12927" xr:uid="{00000000-0005-0000-0000-0000EB160000}"/>
    <cellStyle name="Normal 2 6 6" xfId="12928" xr:uid="{00000000-0005-0000-0000-0000EC160000}"/>
    <cellStyle name="Normal 2 6 6 2" xfId="12929" xr:uid="{00000000-0005-0000-0000-0000ED160000}"/>
    <cellStyle name="Normal 2 6 6 2 2" xfId="12930" xr:uid="{00000000-0005-0000-0000-0000EE160000}"/>
    <cellStyle name="Normal 2 6 6 3" xfId="12931" xr:uid="{00000000-0005-0000-0000-0000EF160000}"/>
    <cellStyle name="Normal 2 6 6 3 2" xfId="12932" xr:uid="{00000000-0005-0000-0000-0000F0160000}"/>
    <cellStyle name="Normal 2 6 6 4" xfId="12933" xr:uid="{00000000-0005-0000-0000-0000F1160000}"/>
    <cellStyle name="Normal 2 6 7" xfId="12934" xr:uid="{00000000-0005-0000-0000-0000F2160000}"/>
    <cellStyle name="Normal 2 6 7 2" xfId="12935" xr:uid="{00000000-0005-0000-0000-0000F3160000}"/>
    <cellStyle name="Normal 2 6 8" xfId="12936" xr:uid="{00000000-0005-0000-0000-0000F4160000}"/>
    <cellStyle name="Normal 2 6 8 2" xfId="12937" xr:uid="{00000000-0005-0000-0000-0000F5160000}"/>
    <cellStyle name="Normal 2 6 9" xfId="12938" xr:uid="{00000000-0005-0000-0000-0000F6160000}"/>
    <cellStyle name="Normal 2 6_3.1.2 DB Pension Detail" xfId="12939" xr:uid="{00000000-0005-0000-0000-0000F7160000}"/>
    <cellStyle name="Normal 2 60" xfId="12940" xr:uid="{00000000-0005-0000-0000-0000F8160000}"/>
    <cellStyle name="Normal 2 60 2" xfId="12941" xr:uid="{00000000-0005-0000-0000-0000F9160000}"/>
    <cellStyle name="Normal 2 60 2 2" xfId="12942" xr:uid="{00000000-0005-0000-0000-0000FA160000}"/>
    <cellStyle name="Normal 2 60 2 2 2" xfId="12943" xr:uid="{00000000-0005-0000-0000-0000FB160000}"/>
    <cellStyle name="Normal 2 60 2 2 2 2" xfId="12944" xr:uid="{00000000-0005-0000-0000-0000FC160000}"/>
    <cellStyle name="Normal 2 60 2 2 3" xfId="12945" xr:uid="{00000000-0005-0000-0000-0000FD160000}"/>
    <cellStyle name="Normal 2 60 2 2 3 2" xfId="12946" xr:uid="{00000000-0005-0000-0000-0000FE160000}"/>
    <cellStyle name="Normal 2 60 2 2 4" xfId="12947" xr:uid="{00000000-0005-0000-0000-0000FF160000}"/>
    <cellStyle name="Normal 2 60 2 3" xfId="12948" xr:uid="{00000000-0005-0000-0000-000000170000}"/>
    <cellStyle name="Normal 2 60 2 3 2" xfId="12949" xr:uid="{00000000-0005-0000-0000-000001170000}"/>
    <cellStyle name="Normal 2 60 2 4" xfId="12950" xr:uid="{00000000-0005-0000-0000-000002170000}"/>
    <cellStyle name="Normal 2 60 2 4 2" xfId="12951" xr:uid="{00000000-0005-0000-0000-000003170000}"/>
    <cellStyle name="Normal 2 60 2 5" xfId="12952" xr:uid="{00000000-0005-0000-0000-000004170000}"/>
    <cellStyle name="Normal 2 60 3" xfId="12953" xr:uid="{00000000-0005-0000-0000-000005170000}"/>
    <cellStyle name="Normal 2 60 3 2" xfId="12954" xr:uid="{00000000-0005-0000-0000-000006170000}"/>
    <cellStyle name="Normal 2 60 3 2 2" xfId="12955" xr:uid="{00000000-0005-0000-0000-000007170000}"/>
    <cellStyle name="Normal 2 60 3 3" xfId="12956" xr:uid="{00000000-0005-0000-0000-000008170000}"/>
    <cellStyle name="Normal 2 60 3 3 2" xfId="12957" xr:uid="{00000000-0005-0000-0000-000009170000}"/>
    <cellStyle name="Normal 2 60 3 4" xfId="12958" xr:uid="{00000000-0005-0000-0000-00000A170000}"/>
    <cellStyle name="Normal 2 60 4" xfId="12959" xr:uid="{00000000-0005-0000-0000-00000B170000}"/>
    <cellStyle name="Normal 2 60 4 2" xfId="12960" xr:uid="{00000000-0005-0000-0000-00000C170000}"/>
    <cellStyle name="Normal 2 60 5" xfId="12961" xr:uid="{00000000-0005-0000-0000-00000D170000}"/>
    <cellStyle name="Normal 2 60 5 2" xfId="12962" xr:uid="{00000000-0005-0000-0000-00000E170000}"/>
    <cellStyle name="Normal 2 60 6" xfId="12963" xr:uid="{00000000-0005-0000-0000-00000F170000}"/>
    <cellStyle name="Normal 2 61" xfId="12964" xr:uid="{00000000-0005-0000-0000-000010170000}"/>
    <cellStyle name="Normal 2 61 2" xfId="12965" xr:uid="{00000000-0005-0000-0000-000011170000}"/>
    <cellStyle name="Normal 2 61 2 2" xfId="12966" xr:uid="{00000000-0005-0000-0000-000012170000}"/>
    <cellStyle name="Normal 2 61 2 2 2" xfId="12967" xr:uid="{00000000-0005-0000-0000-000013170000}"/>
    <cellStyle name="Normal 2 61 2 3" xfId="12968" xr:uid="{00000000-0005-0000-0000-000014170000}"/>
    <cellStyle name="Normal 2 61 2 3 2" xfId="12969" xr:uid="{00000000-0005-0000-0000-000015170000}"/>
    <cellStyle name="Normal 2 61 2 4" xfId="12970" xr:uid="{00000000-0005-0000-0000-000016170000}"/>
    <cellStyle name="Normal 2 61 3" xfId="12971" xr:uid="{00000000-0005-0000-0000-000017170000}"/>
    <cellStyle name="Normal 2 61 3 2" xfId="12972" xr:uid="{00000000-0005-0000-0000-000018170000}"/>
    <cellStyle name="Normal 2 61 4" xfId="12973" xr:uid="{00000000-0005-0000-0000-000019170000}"/>
    <cellStyle name="Normal 2 61 4 2" xfId="12974" xr:uid="{00000000-0005-0000-0000-00001A170000}"/>
    <cellStyle name="Normal 2 61 5" xfId="12975" xr:uid="{00000000-0005-0000-0000-00001B170000}"/>
    <cellStyle name="Normal 2 62" xfId="12976" xr:uid="{00000000-0005-0000-0000-00001C170000}"/>
    <cellStyle name="Normal 2 62 2" xfId="12977" xr:uid="{00000000-0005-0000-0000-00001D170000}"/>
    <cellStyle name="Normal 2 62 2 2" xfId="12978" xr:uid="{00000000-0005-0000-0000-00001E170000}"/>
    <cellStyle name="Normal 2 62 2 2 2" xfId="12979" xr:uid="{00000000-0005-0000-0000-00001F170000}"/>
    <cellStyle name="Normal 2 62 2 3" xfId="12980" xr:uid="{00000000-0005-0000-0000-000020170000}"/>
    <cellStyle name="Normal 2 62 2 3 2" xfId="12981" xr:uid="{00000000-0005-0000-0000-000021170000}"/>
    <cellStyle name="Normal 2 62 2 4" xfId="12982" xr:uid="{00000000-0005-0000-0000-000022170000}"/>
    <cellStyle name="Normal 2 62 3" xfId="12983" xr:uid="{00000000-0005-0000-0000-000023170000}"/>
    <cellStyle name="Normal 2 62 3 2" xfId="12984" xr:uid="{00000000-0005-0000-0000-000024170000}"/>
    <cellStyle name="Normal 2 62 4" xfId="12985" xr:uid="{00000000-0005-0000-0000-000025170000}"/>
    <cellStyle name="Normal 2 62 4 2" xfId="12986" xr:uid="{00000000-0005-0000-0000-000026170000}"/>
    <cellStyle name="Normal 2 62 5" xfId="12987" xr:uid="{00000000-0005-0000-0000-000027170000}"/>
    <cellStyle name="Normal 2 63" xfId="12988" xr:uid="{00000000-0005-0000-0000-000028170000}"/>
    <cellStyle name="Normal 2 63 2" xfId="12989" xr:uid="{00000000-0005-0000-0000-000029170000}"/>
    <cellStyle name="Normal 2 63 2 2" xfId="12990" xr:uid="{00000000-0005-0000-0000-00002A170000}"/>
    <cellStyle name="Normal 2 63 3" xfId="12991" xr:uid="{00000000-0005-0000-0000-00002B170000}"/>
    <cellStyle name="Normal 2 63 3 2" xfId="12992" xr:uid="{00000000-0005-0000-0000-00002C170000}"/>
    <cellStyle name="Normal 2 63 4" xfId="12993" xr:uid="{00000000-0005-0000-0000-00002D170000}"/>
    <cellStyle name="Normal 2 64" xfId="12994" xr:uid="{00000000-0005-0000-0000-00002E170000}"/>
    <cellStyle name="Normal 2 65" xfId="12995" xr:uid="{00000000-0005-0000-0000-00002F170000}"/>
    <cellStyle name="Normal 2 66" xfId="12996" xr:uid="{00000000-0005-0000-0000-000030170000}"/>
    <cellStyle name="Normal 2 66 2" xfId="12997" xr:uid="{00000000-0005-0000-0000-000031170000}"/>
    <cellStyle name="Normal 2 66 2 2" xfId="12998" xr:uid="{00000000-0005-0000-0000-000032170000}"/>
    <cellStyle name="Normal 2 66 3" xfId="12999" xr:uid="{00000000-0005-0000-0000-000033170000}"/>
    <cellStyle name="Normal 2 66 3 2" xfId="13000" xr:uid="{00000000-0005-0000-0000-000034170000}"/>
    <cellStyle name="Normal 2 66 4" xfId="13001" xr:uid="{00000000-0005-0000-0000-000035170000}"/>
    <cellStyle name="Normal 2 67" xfId="13002" xr:uid="{00000000-0005-0000-0000-000036170000}"/>
    <cellStyle name="Normal 2 67 2" xfId="13003" xr:uid="{00000000-0005-0000-0000-000037170000}"/>
    <cellStyle name="Normal 2 67 2 2" xfId="13004" xr:uid="{00000000-0005-0000-0000-000038170000}"/>
    <cellStyle name="Normal 2 67 3" xfId="13005" xr:uid="{00000000-0005-0000-0000-000039170000}"/>
    <cellStyle name="Normal 2 67 3 2" xfId="13006" xr:uid="{00000000-0005-0000-0000-00003A170000}"/>
    <cellStyle name="Normal 2 67 4" xfId="13007" xr:uid="{00000000-0005-0000-0000-00003B170000}"/>
    <cellStyle name="Normal 2 68" xfId="13008" xr:uid="{00000000-0005-0000-0000-00003C170000}"/>
    <cellStyle name="Normal 2 68 2" xfId="13009" xr:uid="{00000000-0005-0000-0000-00003D170000}"/>
    <cellStyle name="Normal 2 68 2 2" xfId="13010" xr:uid="{00000000-0005-0000-0000-00003E170000}"/>
    <cellStyle name="Normal 2 68 3" xfId="13011" xr:uid="{00000000-0005-0000-0000-00003F170000}"/>
    <cellStyle name="Normal 2 68 3 2" xfId="13012" xr:uid="{00000000-0005-0000-0000-000040170000}"/>
    <cellStyle name="Normal 2 68 4" xfId="13013" xr:uid="{00000000-0005-0000-0000-000041170000}"/>
    <cellStyle name="Normal 2 69" xfId="13014" xr:uid="{00000000-0005-0000-0000-000042170000}"/>
    <cellStyle name="Normal 2 69 2" xfId="13015" xr:uid="{00000000-0005-0000-0000-000043170000}"/>
    <cellStyle name="Normal 2 69 2 2" xfId="13016" xr:uid="{00000000-0005-0000-0000-000044170000}"/>
    <cellStyle name="Normal 2 69 3" xfId="13017" xr:uid="{00000000-0005-0000-0000-000045170000}"/>
    <cellStyle name="Normal 2 69 3 2" xfId="13018" xr:uid="{00000000-0005-0000-0000-000046170000}"/>
    <cellStyle name="Normal 2 69 4" xfId="13019" xr:uid="{00000000-0005-0000-0000-000047170000}"/>
    <cellStyle name="Normal 2 7" xfId="1554" xr:uid="{00000000-0005-0000-0000-000048170000}"/>
    <cellStyle name="Normal 2 7 2" xfId="1555" xr:uid="{00000000-0005-0000-0000-000049170000}"/>
    <cellStyle name="Normal 2 7 2 2" xfId="1556" xr:uid="{00000000-0005-0000-0000-00004A170000}"/>
    <cellStyle name="Normal 2 7 2 2 2" xfId="1557" xr:uid="{00000000-0005-0000-0000-00004B170000}"/>
    <cellStyle name="Normal 2 7 2 3" xfId="1558" xr:uid="{00000000-0005-0000-0000-00004C170000}"/>
    <cellStyle name="Normal 2 7 2 4" xfId="13020" xr:uid="{00000000-0005-0000-0000-00004D170000}"/>
    <cellStyle name="Normal 2 7 3" xfId="1559" xr:uid="{00000000-0005-0000-0000-00004E170000}"/>
    <cellStyle name="Normal 2 7 3 2" xfId="1560" xr:uid="{00000000-0005-0000-0000-00004F170000}"/>
    <cellStyle name="Normal 2 7 3 2 2" xfId="13021" xr:uid="{00000000-0005-0000-0000-000050170000}"/>
    <cellStyle name="Normal 2 7 3 2 2 2" xfId="13022" xr:uid="{00000000-0005-0000-0000-000051170000}"/>
    <cellStyle name="Normal 2 7 3 2 3" xfId="13023" xr:uid="{00000000-0005-0000-0000-000052170000}"/>
    <cellStyle name="Normal 2 7 3 2 3 2" xfId="13024" xr:uid="{00000000-0005-0000-0000-000053170000}"/>
    <cellStyle name="Normal 2 7 3 2 4" xfId="13025" xr:uid="{00000000-0005-0000-0000-000054170000}"/>
    <cellStyle name="Normal 2 7 3 3" xfId="13026" xr:uid="{00000000-0005-0000-0000-000055170000}"/>
    <cellStyle name="Normal 2 7 3 3 2" xfId="13027" xr:uid="{00000000-0005-0000-0000-000056170000}"/>
    <cellStyle name="Normal 2 7 3 4" xfId="13028" xr:uid="{00000000-0005-0000-0000-000057170000}"/>
    <cellStyle name="Normal 2 7 3 4 2" xfId="13029" xr:uid="{00000000-0005-0000-0000-000058170000}"/>
    <cellStyle name="Normal 2 7 3 5" xfId="13030" xr:uid="{00000000-0005-0000-0000-000059170000}"/>
    <cellStyle name="Normal 2 7 4" xfId="1561" xr:uid="{00000000-0005-0000-0000-00005A170000}"/>
    <cellStyle name="Normal 2 7 4 2" xfId="13031" xr:uid="{00000000-0005-0000-0000-00005B170000}"/>
    <cellStyle name="Normal 2 7 4 2 2" xfId="13032" xr:uid="{00000000-0005-0000-0000-00005C170000}"/>
    <cellStyle name="Normal 2 7 4 3" xfId="13033" xr:uid="{00000000-0005-0000-0000-00005D170000}"/>
    <cellStyle name="Normal 2 7 4 3 2" xfId="13034" xr:uid="{00000000-0005-0000-0000-00005E170000}"/>
    <cellStyle name="Normal 2 7 4 4" xfId="13035" xr:uid="{00000000-0005-0000-0000-00005F170000}"/>
    <cellStyle name="Normal 2 7 5" xfId="13036" xr:uid="{00000000-0005-0000-0000-000060170000}"/>
    <cellStyle name="Normal 2 7 5 2" xfId="13037" xr:uid="{00000000-0005-0000-0000-000061170000}"/>
    <cellStyle name="Normal 2 7 5 2 2" xfId="13038" xr:uid="{00000000-0005-0000-0000-000062170000}"/>
    <cellStyle name="Normal 2 7 5 3" xfId="13039" xr:uid="{00000000-0005-0000-0000-000063170000}"/>
    <cellStyle name="Normal 2 7 5 3 2" xfId="13040" xr:uid="{00000000-0005-0000-0000-000064170000}"/>
    <cellStyle name="Normal 2 7 5 4" xfId="13041" xr:uid="{00000000-0005-0000-0000-000065170000}"/>
    <cellStyle name="Normal 2 7 6" xfId="13042" xr:uid="{00000000-0005-0000-0000-000066170000}"/>
    <cellStyle name="Normal 2 7 6 2" xfId="13043" xr:uid="{00000000-0005-0000-0000-000067170000}"/>
    <cellStyle name="Normal 2 7 7" xfId="13044" xr:uid="{00000000-0005-0000-0000-000068170000}"/>
    <cellStyle name="Normal 2 7 7 2" xfId="13045" xr:uid="{00000000-0005-0000-0000-000069170000}"/>
    <cellStyle name="Normal 2 7 8" xfId="13046" xr:uid="{00000000-0005-0000-0000-00006A170000}"/>
    <cellStyle name="Normal 2 70" xfId="13047" xr:uid="{00000000-0005-0000-0000-00006B170000}"/>
    <cellStyle name="Normal 2 70 2" xfId="13048" xr:uid="{00000000-0005-0000-0000-00006C170000}"/>
    <cellStyle name="Normal 2 70 2 2" xfId="13049" xr:uid="{00000000-0005-0000-0000-00006D170000}"/>
    <cellStyle name="Normal 2 70 3" xfId="13050" xr:uid="{00000000-0005-0000-0000-00006E170000}"/>
    <cellStyle name="Normal 2 71" xfId="13051" xr:uid="{00000000-0005-0000-0000-00006F170000}"/>
    <cellStyle name="Normal 2 72" xfId="13052" xr:uid="{00000000-0005-0000-0000-000070170000}"/>
    <cellStyle name="Normal 2 73" xfId="13053" xr:uid="{00000000-0005-0000-0000-000071170000}"/>
    <cellStyle name="Normal 2 73 2" xfId="13054" xr:uid="{00000000-0005-0000-0000-000072170000}"/>
    <cellStyle name="Normal 2 74" xfId="13055" xr:uid="{00000000-0005-0000-0000-000073170000}"/>
    <cellStyle name="Normal 2 74 2" xfId="13056" xr:uid="{00000000-0005-0000-0000-000074170000}"/>
    <cellStyle name="Normal 2 75" xfId="13057" xr:uid="{00000000-0005-0000-0000-000075170000}"/>
    <cellStyle name="Normal 2 75 2" xfId="13058" xr:uid="{00000000-0005-0000-0000-000076170000}"/>
    <cellStyle name="Normal 2 76" xfId="13059" xr:uid="{00000000-0005-0000-0000-000077170000}"/>
    <cellStyle name="Normal 2 76 2" xfId="13060" xr:uid="{00000000-0005-0000-0000-000078170000}"/>
    <cellStyle name="Normal 2 77" xfId="13061" xr:uid="{00000000-0005-0000-0000-000079170000}"/>
    <cellStyle name="Normal 2 77 2" xfId="13062" xr:uid="{00000000-0005-0000-0000-00007A170000}"/>
    <cellStyle name="Normal 2 78" xfId="13063" xr:uid="{00000000-0005-0000-0000-00007B170000}"/>
    <cellStyle name="Normal 2 78 2" xfId="13064" xr:uid="{00000000-0005-0000-0000-00007C170000}"/>
    <cellStyle name="Normal 2 79" xfId="13065" xr:uid="{00000000-0005-0000-0000-00007D170000}"/>
    <cellStyle name="Normal 2 79 2" xfId="13066" xr:uid="{00000000-0005-0000-0000-00007E170000}"/>
    <cellStyle name="Normal 2 8" xfId="1562" xr:uid="{00000000-0005-0000-0000-00007F170000}"/>
    <cellStyle name="Normal 2 8 2" xfId="1563" xr:uid="{00000000-0005-0000-0000-000080170000}"/>
    <cellStyle name="Normal 2 8 2 2" xfId="1564" xr:uid="{00000000-0005-0000-0000-000081170000}"/>
    <cellStyle name="Normal 2 8 2 2 2" xfId="1565" xr:uid="{00000000-0005-0000-0000-000082170000}"/>
    <cellStyle name="Normal 2 8 2 3" xfId="1566" xr:uid="{00000000-0005-0000-0000-000083170000}"/>
    <cellStyle name="Normal 2 8 2 4" xfId="13067" xr:uid="{00000000-0005-0000-0000-000084170000}"/>
    <cellStyle name="Normal 2 8 3" xfId="1567" xr:uid="{00000000-0005-0000-0000-000085170000}"/>
    <cellStyle name="Normal 2 8 3 2" xfId="1568" xr:uid="{00000000-0005-0000-0000-000086170000}"/>
    <cellStyle name="Normal 2 8 3 2 2" xfId="13068" xr:uid="{00000000-0005-0000-0000-000087170000}"/>
    <cellStyle name="Normal 2 8 3 2 2 2" xfId="13069" xr:uid="{00000000-0005-0000-0000-000088170000}"/>
    <cellStyle name="Normal 2 8 3 2 3" xfId="13070" xr:uid="{00000000-0005-0000-0000-000089170000}"/>
    <cellStyle name="Normal 2 8 3 2 3 2" xfId="13071" xr:uid="{00000000-0005-0000-0000-00008A170000}"/>
    <cellStyle name="Normal 2 8 3 2 4" xfId="13072" xr:uid="{00000000-0005-0000-0000-00008B170000}"/>
    <cellStyle name="Normal 2 8 3 3" xfId="13073" xr:uid="{00000000-0005-0000-0000-00008C170000}"/>
    <cellStyle name="Normal 2 8 3 3 2" xfId="13074" xr:uid="{00000000-0005-0000-0000-00008D170000}"/>
    <cellStyle name="Normal 2 8 3 4" xfId="13075" xr:uid="{00000000-0005-0000-0000-00008E170000}"/>
    <cellStyle name="Normal 2 8 3 4 2" xfId="13076" xr:uid="{00000000-0005-0000-0000-00008F170000}"/>
    <cellStyle name="Normal 2 8 3 5" xfId="13077" xr:uid="{00000000-0005-0000-0000-000090170000}"/>
    <cellStyle name="Normal 2 8 4" xfId="1569" xr:uid="{00000000-0005-0000-0000-000091170000}"/>
    <cellStyle name="Normal 2 8 4 2" xfId="13078" xr:uid="{00000000-0005-0000-0000-000092170000}"/>
    <cellStyle name="Normal 2 8 4 2 2" xfId="13079" xr:uid="{00000000-0005-0000-0000-000093170000}"/>
    <cellStyle name="Normal 2 8 4 3" xfId="13080" xr:uid="{00000000-0005-0000-0000-000094170000}"/>
    <cellStyle name="Normal 2 8 4 3 2" xfId="13081" xr:uid="{00000000-0005-0000-0000-000095170000}"/>
    <cellStyle name="Normal 2 8 4 4" xfId="13082" xr:uid="{00000000-0005-0000-0000-000096170000}"/>
    <cellStyle name="Normal 2 8 5" xfId="13083" xr:uid="{00000000-0005-0000-0000-000097170000}"/>
    <cellStyle name="Normal 2 8 5 2" xfId="13084" xr:uid="{00000000-0005-0000-0000-000098170000}"/>
    <cellStyle name="Normal 2 8 5 2 2" xfId="13085" xr:uid="{00000000-0005-0000-0000-000099170000}"/>
    <cellStyle name="Normal 2 8 5 3" xfId="13086" xr:uid="{00000000-0005-0000-0000-00009A170000}"/>
    <cellStyle name="Normal 2 8 5 3 2" xfId="13087" xr:uid="{00000000-0005-0000-0000-00009B170000}"/>
    <cellStyle name="Normal 2 8 5 4" xfId="13088" xr:uid="{00000000-0005-0000-0000-00009C170000}"/>
    <cellStyle name="Normal 2 8 6" xfId="13089" xr:uid="{00000000-0005-0000-0000-00009D170000}"/>
    <cellStyle name="Normal 2 8 6 2" xfId="13090" xr:uid="{00000000-0005-0000-0000-00009E170000}"/>
    <cellStyle name="Normal 2 8 7" xfId="13091" xr:uid="{00000000-0005-0000-0000-00009F170000}"/>
    <cellStyle name="Normal 2 8 7 2" xfId="13092" xr:uid="{00000000-0005-0000-0000-0000A0170000}"/>
    <cellStyle name="Normal 2 8 8" xfId="13093" xr:uid="{00000000-0005-0000-0000-0000A1170000}"/>
    <cellStyle name="Normal 2 80" xfId="13094" xr:uid="{00000000-0005-0000-0000-0000A2170000}"/>
    <cellStyle name="Normal 2 80 2" xfId="13095" xr:uid="{00000000-0005-0000-0000-0000A3170000}"/>
    <cellStyle name="Normal 2 81" xfId="13096" xr:uid="{00000000-0005-0000-0000-0000A4170000}"/>
    <cellStyle name="Normal 2 81 2" xfId="13097" xr:uid="{00000000-0005-0000-0000-0000A5170000}"/>
    <cellStyle name="Normal 2 82" xfId="13098" xr:uid="{00000000-0005-0000-0000-0000A6170000}"/>
    <cellStyle name="Normal 2 82 2" xfId="13099" xr:uid="{00000000-0005-0000-0000-0000A7170000}"/>
    <cellStyle name="Normal 2 83" xfId="13100" xr:uid="{00000000-0005-0000-0000-0000A8170000}"/>
    <cellStyle name="Normal 2 84" xfId="13101" xr:uid="{00000000-0005-0000-0000-0000A9170000}"/>
    <cellStyle name="Normal 2 84 2" xfId="13102" xr:uid="{00000000-0005-0000-0000-0000AA170000}"/>
    <cellStyle name="Normal 2 85" xfId="13103" xr:uid="{00000000-0005-0000-0000-0000AB170000}"/>
    <cellStyle name="Normal 2 85 2" xfId="13104" xr:uid="{00000000-0005-0000-0000-0000AC170000}"/>
    <cellStyle name="Normal 2 86" xfId="13105" xr:uid="{00000000-0005-0000-0000-0000AD170000}"/>
    <cellStyle name="Normal 2 86 2" xfId="13106" xr:uid="{00000000-0005-0000-0000-0000AE170000}"/>
    <cellStyle name="Normal 2 87" xfId="13107" xr:uid="{00000000-0005-0000-0000-0000AF170000}"/>
    <cellStyle name="Normal 2 87 2" xfId="13108" xr:uid="{00000000-0005-0000-0000-0000B0170000}"/>
    <cellStyle name="Normal 2 88" xfId="13109" xr:uid="{00000000-0005-0000-0000-0000B1170000}"/>
    <cellStyle name="Normal 2 88 2" xfId="13110" xr:uid="{00000000-0005-0000-0000-0000B2170000}"/>
    <cellStyle name="Normal 2 89" xfId="13111" xr:uid="{00000000-0005-0000-0000-0000B3170000}"/>
    <cellStyle name="Normal 2 89 2" xfId="13112" xr:uid="{00000000-0005-0000-0000-0000B4170000}"/>
    <cellStyle name="Normal 2 9" xfId="1570" xr:uid="{00000000-0005-0000-0000-0000B5170000}"/>
    <cellStyle name="Normal 2 9 2" xfId="1571" xr:uid="{00000000-0005-0000-0000-0000B6170000}"/>
    <cellStyle name="Normal 2 9 2 2" xfId="1572" xr:uid="{00000000-0005-0000-0000-0000B7170000}"/>
    <cellStyle name="Normal 2 9 2 3" xfId="13113" xr:uid="{00000000-0005-0000-0000-0000B8170000}"/>
    <cellStyle name="Normal 2 9 3" xfId="1573" xr:uid="{00000000-0005-0000-0000-0000B9170000}"/>
    <cellStyle name="Normal 2 9 3 2" xfId="13114" xr:uid="{00000000-0005-0000-0000-0000BA170000}"/>
    <cellStyle name="Normal 2 9 3 2 2" xfId="13115" xr:uid="{00000000-0005-0000-0000-0000BB170000}"/>
    <cellStyle name="Normal 2 9 3 2 2 2" xfId="13116" xr:uid="{00000000-0005-0000-0000-0000BC170000}"/>
    <cellStyle name="Normal 2 9 3 2 3" xfId="13117" xr:uid="{00000000-0005-0000-0000-0000BD170000}"/>
    <cellStyle name="Normal 2 9 3 2 3 2" xfId="13118" xr:uid="{00000000-0005-0000-0000-0000BE170000}"/>
    <cellStyle name="Normal 2 9 3 2 4" xfId="13119" xr:uid="{00000000-0005-0000-0000-0000BF170000}"/>
    <cellStyle name="Normal 2 9 3 3" xfId="13120" xr:uid="{00000000-0005-0000-0000-0000C0170000}"/>
    <cellStyle name="Normal 2 9 3 3 2" xfId="13121" xr:uid="{00000000-0005-0000-0000-0000C1170000}"/>
    <cellStyle name="Normal 2 9 3 4" xfId="13122" xr:uid="{00000000-0005-0000-0000-0000C2170000}"/>
    <cellStyle name="Normal 2 9 3 4 2" xfId="13123" xr:uid="{00000000-0005-0000-0000-0000C3170000}"/>
    <cellStyle name="Normal 2 9 3 5" xfId="13124" xr:uid="{00000000-0005-0000-0000-0000C4170000}"/>
    <cellStyle name="Normal 2 9 4" xfId="13125" xr:uid="{00000000-0005-0000-0000-0000C5170000}"/>
    <cellStyle name="Normal 2 9 4 2" xfId="13126" xr:uid="{00000000-0005-0000-0000-0000C6170000}"/>
    <cellStyle name="Normal 2 9 4 2 2" xfId="13127" xr:uid="{00000000-0005-0000-0000-0000C7170000}"/>
    <cellStyle name="Normal 2 9 4 3" xfId="13128" xr:uid="{00000000-0005-0000-0000-0000C8170000}"/>
    <cellStyle name="Normal 2 9 4 3 2" xfId="13129" xr:uid="{00000000-0005-0000-0000-0000C9170000}"/>
    <cellStyle name="Normal 2 9 4 4" xfId="13130" xr:uid="{00000000-0005-0000-0000-0000CA170000}"/>
    <cellStyle name="Normal 2 9 5" xfId="13131" xr:uid="{00000000-0005-0000-0000-0000CB170000}"/>
    <cellStyle name="Normal 2 9 5 2" xfId="13132" xr:uid="{00000000-0005-0000-0000-0000CC170000}"/>
    <cellStyle name="Normal 2 9 5 2 2" xfId="13133" xr:uid="{00000000-0005-0000-0000-0000CD170000}"/>
    <cellStyle name="Normal 2 9 5 3" xfId="13134" xr:uid="{00000000-0005-0000-0000-0000CE170000}"/>
    <cellStyle name="Normal 2 9 5 3 2" xfId="13135" xr:uid="{00000000-0005-0000-0000-0000CF170000}"/>
    <cellStyle name="Normal 2 9 5 4" xfId="13136" xr:uid="{00000000-0005-0000-0000-0000D0170000}"/>
    <cellStyle name="Normal 2 9 6" xfId="13137" xr:uid="{00000000-0005-0000-0000-0000D1170000}"/>
    <cellStyle name="Normal 2 9 6 2" xfId="13138" xr:uid="{00000000-0005-0000-0000-0000D2170000}"/>
    <cellStyle name="Normal 2 9 7" xfId="13139" xr:uid="{00000000-0005-0000-0000-0000D3170000}"/>
    <cellStyle name="Normal 2 9 7 2" xfId="13140" xr:uid="{00000000-0005-0000-0000-0000D4170000}"/>
    <cellStyle name="Normal 2 9 8" xfId="13141" xr:uid="{00000000-0005-0000-0000-0000D5170000}"/>
    <cellStyle name="Normal 2 90" xfId="13142" xr:uid="{00000000-0005-0000-0000-0000D6170000}"/>
    <cellStyle name="Normal 2 91" xfId="13143" xr:uid="{00000000-0005-0000-0000-0000D7170000}"/>
    <cellStyle name="Normal 2 92" xfId="13144" xr:uid="{00000000-0005-0000-0000-0000D8170000}"/>
    <cellStyle name="Normal 2 92 2" xfId="13145" xr:uid="{00000000-0005-0000-0000-0000D9170000}"/>
    <cellStyle name="Normal 2 93" xfId="13146" xr:uid="{00000000-0005-0000-0000-0000DA170000}"/>
    <cellStyle name="Normal 2 93 2" xfId="13147" xr:uid="{00000000-0005-0000-0000-0000DB170000}"/>
    <cellStyle name="Normal 2 94" xfId="13148" xr:uid="{00000000-0005-0000-0000-0000DC170000}"/>
    <cellStyle name="Normal 2 94 2" xfId="13149" xr:uid="{00000000-0005-0000-0000-0000DD170000}"/>
    <cellStyle name="Normal 2 95" xfId="13150" xr:uid="{00000000-0005-0000-0000-0000DE170000}"/>
    <cellStyle name="Normal 2 95 2" xfId="13151" xr:uid="{00000000-0005-0000-0000-0000DF170000}"/>
    <cellStyle name="Normal 2 96" xfId="13152" xr:uid="{00000000-0005-0000-0000-0000E0170000}"/>
    <cellStyle name="Normal 2 96 2" xfId="13153" xr:uid="{00000000-0005-0000-0000-0000E1170000}"/>
    <cellStyle name="Normal 2 97" xfId="13154" xr:uid="{00000000-0005-0000-0000-0000E2170000}"/>
    <cellStyle name="Normal 2 97 2" xfId="13155" xr:uid="{00000000-0005-0000-0000-0000E3170000}"/>
    <cellStyle name="Normal 2 98" xfId="13156" xr:uid="{00000000-0005-0000-0000-0000E4170000}"/>
    <cellStyle name="Normal 2 98 2" xfId="13157" xr:uid="{00000000-0005-0000-0000-0000E5170000}"/>
    <cellStyle name="Normal 2 99" xfId="13158" xr:uid="{00000000-0005-0000-0000-0000E6170000}"/>
    <cellStyle name="Normal 2 99 2" xfId="13159" xr:uid="{00000000-0005-0000-0000-0000E7170000}"/>
    <cellStyle name="Normal 2_1.3s Accounting C Costs Scots" xfId="13160" xr:uid="{00000000-0005-0000-0000-0000E8170000}"/>
    <cellStyle name="Normal 20" xfId="1574" xr:uid="{00000000-0005-0000-0000-0000E9170000}"/>
    <cellStyle name="Normal 20 2" xfId="1575" xr:uid="{00000000-0005-0000-0000-0000EA170000}"/>
    <cellStyle name="Normal 20 3" xfId="13161" xr:uid="{00000000-0005-0000-0000-0000EB170000}"/>
    <cellStyle name="Normal 200" xfId="15140" xr:uid="{00000000-0005-0000-0000-0000283B0000}"/>
    <cellStyle name="Normal 201" xfId="15141" xr:uid="{00000000-0005-0000-0000-0000293B0000}"/>
    <cellStyle name="Normal 21" xfId="1576" xr:uid="{00000000-0005-0000-0000-0000EC170000}"/>
    <cellStyle name="Normal 21 2" xfId="13162" xr:uid="{00000000-0005-0000-0000-0000ED170000}"/>
    <cellStyle name="Normal 22" xfId="1577" xr:uid="{00000000-0005-0000-0000-0000EE170000}"/>
    <cellStyle name="Normal 22 2" xfId="13163" xr:uid="{00000000-0005-0000-0000-0000EF170000}"/>
    <cellStyle name="Normal 23" xfId="1578" xr:uid="{00000000-0005-0000-0000-0000F0170000}"/>
    <cellStyle name="Normal 23 2" xfId="13164" xr:uid="{00000000-0005-0000-0000-0000F1170000}"/>
    <cellStyle name="Normal 24" xfId="1579" xr:uid="{00000000-0005-0000-0000-0000F2170000}"/>
    <cellStyle name="Normal 24 2" xfId="13165" xr:uid="{00000000-0005-0000-0000-0000F3170000}"/>
    <cellStyle name="Normal 25" xfId="1580" xr:uid="{00000000-0005-0000-0000-0000F4170000}"/>
    <cellStyle name="Normal 25 2" xfId="13166" xr:uid="{00000000-0005-0000-0000-0000F5170000}"/>
    <cellStyle name="Normal 26" xfId="1581" xr:uid="{00000000-0005-0000-0000-0000F6170000}"/>
    <cellStyle name="Normal 26 2" xfId="13167" xr:uid="{00000000-0005-0000-0000-0000F7170000}"/>
    <cellStyle name="Normal 27" xfId="1582" xr:uid="{00000000-0005-0000-0000-0000F8170000}"/>
    <cellStyle name="Normal 27 2" xfId="13168" xr:uid="{00000000-0005-0000-0000-0000F9170000}"/>
    <cellStyle name="Normal 28" xfId="1583" xr:uid="{00000000-0005-0000-0000-0000FA170000}"/>
    <cellStyle name="Normal 28 2" xfId="13169" xr:uid="{00000000-0005-0000-0000-0000FB170000}"/>
    <cellStyle name="Normal 29" xfId="1584" xr:uid="{00000000-0005-0000-0000-0000FC170000}"/>
    <cellStyle name="Normal 29 2" xfId="13170" xr:uid="{00000000-0005-0000-0000-0000FD170000}"/>
    <cellStyle name="Normal 29 3" xfId="15596" xr:uid="{2D261C9A-F51D-435A-869E-129DC02B8725}"/>
    <cellStyle name="Normal 3" xfId="1585" xr:uid="{00000000-0005-0000-0000-0000FE170000}"/>
    <cellStyle name="Normal 3 10" xfId="13171" xr:uid="{00000000-0005-0000-0000-0000FF170000}"/>
    <cellStyle name="Normal 3 10 2" xfId="13172" xr:uid="{00000000-0005-0000-0000-000000180000}"/>
    <cellStyle name="Normal 3 11" xfId="13173" xr:uid="{00000000-0005-0000-0000-000001180000}"/>
    <cellStyle name="Normal 3 12" xfId="13174" xr:uid="{00000000-0005-0000-0000-000002180000}"/>
    <cellStyle name="Normal 3 2" xfId="1586" xr:uid="{00000000-0005-0000-0000-000003180000}"/>
    <cellStyle name="Normal 3 2 2" xfId="1587" xr:uid="{00000000-0005-0000-0000-000004180000}"/>
    <cellStyle name="Normal 3 2 2 2" xfId="13176" xr:uid="{00000000-0005-0000-0000-000005180000}"/>
    <cellStyle name="Normal 3 2 2 3" xfId="13175" xr:uid="{00000000-0005-0000-0000-000006180000}"/>
    <cellStyle name="Normal 3 2 3" xfId="1588" xr:uid="{00000000-0005-0000-0000-000007180000}"/>
    <cellStyle name="Normal 3 2 3 2" xfId="1589" xr:uid="{00000000-0005-0000-0000-000008180000}"/>
    <cellStyle name="Normal 3 2 3 3" xfId="13177" xr:uid="{00000000-0005-0000-0000-000009180000}"/>
    <cellStyle name="Normal 3 2 4" xfId="1590" xr:uid="{00000000-0005-0000-0000-00000A180000}"/>
    <cellStyle name="Normal 3 2 4 2" xfId="13178" xr:uid="{00000000-0005-0000-0000-00000B180000}"/>
    <cellStyle name="Normal 3 2_3.1.2 DB Pension Detail" xfId="13179" xr:uid="{00000000-0005-0000-0000-00000C180000}"/>
    <cellStyle name="Normal 3 3" xfId="1591" xr:uid="{00000000-0005-0000-0000-00000D180000}"/>
    <cellStyle name="Normal 3 3 2" xfId="1592" xr:uid="{00000000-0005-0000-0000-00000E180000}"/>
    <cellStyle name="Normal 3 3 2 2" xfId="1593" xr:uid="{00000000-0005-0000-0000-00000F180000}"/>
    <cellStyle name="Normal 3 3 2 3" xfId="1594" xr:uid="{00000000-0005-0000-0000-000010180000}"/>
    <cellStyle name="Normal 3 3 2 3 2" xfId="13183" xr:uid="{00000000-0005-0000-0000-000011180000}"/>
    <cellStyle name="Normal 3 3 2 3 2 2" xfId="13184" xr:uid="{00000000-0005-0000-0000-000012180000}"/>
    <cellStyle name="Normal 3 3 2 3 3" xfId="13185" xr:uid="{00000000-0005-0000-0000-000013180000}"/>
    <cellStyle name="Normal 3 3 2 3 4" xfId="13182" xr:uid="{00000000-0005-0000-0000-000014180000}"/>
    <cellStyle name="Normal 3 3 2 4" xfId="13186" xr:uid="{00000000-0005-0000-0000-000015180000}"/>
    <cellStyle name="Normal 3 3 2 4 2" xfId="13187" xr:uid="{00000000-0005-0000-0000-000016180000}"/>
    <cellStyle name="Normal 3 3 2 5" xfId="1595" xr:uid="{00000000-0005-0000-0000-000017180000}"/>
    <cellStyle name="Normal 3 3 2 5 2" xfId="13189" xr:uid="{00000000-0005-0000-0000-000018180000}"/>
    <cellStyle name="Normal 3 3 2 5 3" xfId="13188" xr:uid="{00000000-0005-0000-0000-000019180000}"/>
    <cellStyle name="Normal 3 3 2 6" xfId="13190" xr:uid="{00000000-0005-0000-0000-00001A180000}"/>
    <cellStyle name="Normal 3 3 2 7" xfId="13181" xr:uid="{00000000-0005-0000-0000-00001B180000}"/>
    <cellStyle name="Normal 3 3 3" xfId="1596" xr:uid="{00000000-0005-0000-0000-00001C180000}"/>
    <cellStyle name="Normal 3 3 3 2" xfId="13192" xr:uid="{00000000-0005-0000-0000-00001D180000}"/>
    <cellStyle name="Normal 3 3 3 2 2" xfId="13193" xr:uid="{00000000-0005-0000-0000-00001E180000}"/>
    <cellStyle name="Normal 3 3 3 2 2 2" xfId="13194" xr:uid="{00000000-0005-0000-0000-00001F180000}"/>
    <cellStyle name="Normal 3 3 3 2 3" xfId="13195" xr:uid="{00000000-0005-0000-0000-000020180000}"/>
    <cellStyle name="Normal 3 3 3 3" xfId="13196" xr:uid="{00000000-0005-0000-0000-000021180000}"/>
    <cellStyle name="Normal 3 3 3 3 2" xfId="13197" xr:uid="{00000000-0005-0000-0000-000022180000}"/>
    <cellStyle name="Normal 3 3 3 4" xfId="13198" xr:uid="{00000000-0005-0000-0000-000023180000}"/>
    <cellStyle name="Normal 3 3 3 5" xfId="13191" xr:uid="{00000000-0005-0000-0000-000024180000}"/>
    <cellStyle name="Normal 3 3 3_Elec_DDT_template_NGv3 11Mar11 415 Proposals NG" xfId="13199" xr:uid="{00000000-0005-0000-0000-000025180000}"/>
    <cellStyle name="Normal 3 3 4" xfId="13200" xr:uid="{00000000-0005-0000-0000-000026180000}"/>
    <cellStyle name="Normal 3 3 5" xfId="13180" xr:uid="{00000000-0005-0000-0000-000027180000}"/>
    <cellStyle name="Normal 3 3_2010_NGET_TPCR4_RO_FBPQ(Opex) trace only FINAL(DPP)" xfId="13201" xr:uid="{00000000-0005-0000-0000-000028180000}"/>
    <cellStyle name="Normal 3 4" xfId="1597" xr:uid="{00000000-0005-0000-0000-000029180000}"/>
    <cellStyle name="Normal 3 4 2" xfId="1598" xr:uid="{00000000-0005-0000-0000-00002A180000}"/>
    <cellStyle name="Normal 3 4 2 2" xfId="1599" xr:uid="{00000000-0005-0000-0000-00002B180000}"/>
    <cellStyle name="Normal 3 4 2 2 2" xfId="13205" xr:uid="{00000000-0005-0000-0000-00002C180000}"/>
    <cellStyle name="Normal 3 4 2 2 3" xfId="13204" xr:uid="{00000000-0005-0000-0000-00002D180000}"/>
    <cellStyle name="Normal 3 4 2 3" xfId="13206" xr:uid="{00000000-0005-0000-0000-00002E180000}"/>
    <cellStyle name="Normal 3 4 2 4" xfId="13203" xr:uid="{00000000-0005-0000-0000-00002F180000}"/>
    <cellStyle name="Normal 3 4 3" xfId="1600" xr:uid="{00000000-0005-0000-0000-000030180000}"/>
    <cellStyle name="Normal 3 4 3 2" xfId="13208" xr:uid="{00000000-0005-0000-0000-000031180000}"/>
    <cellStyle name="Normal 3 4 3 3" xfId="13207" xr:uid="{00000000-0005-0000-0000-000032180000}"/>
    <cellStyle name="Normal 3 4 4" xfId="13209" xr:uid="{00000000-0005-0000-0000-000033180000}"/>
    <cellStyle name="Normal 3 4 5" xfId="13202" xr:uid="{00000000-0005-0000-0000-000034180000}"/>
    <cellStyle name="Normal 3 5" xfId="8694" xr:uid="{00000000-0005-0000-0000-000035180000}"/>
    <cellStyle name="Normal 3 5 2" xfId="13210" xr:uid="{00000000-0005-0000-0000-000036180000}"/>
    <cellStyle name="Normal 3 6" xfId="13211" xr:uid="{00000000-0005-0000-0000-000037180000}"/>
    <cellStyle name="Normal 3 6 2" xfId="13212" xr:uid="{00000000-0005-0000-0000-000038180000}"/>
    <cellStyle name="Normal 3 7" xfId="13213" xr:uid="{00000000-0005-0000-0000-000039180000}"/>
    <cellStyle name="Normal 3 7 2" xfId="13214" xr:uid="{00000000-0005-0000-0000-00003A180000}"/>
    <cellStyle name="Normal 3 8" xfId="13215" xr:uid="{00000000-0005-0000-0000-00003B180000}"/>
    <cellStyle name="Normal 3 8 2" xfId="13216" xr:uid="{00000000-0005-0000-0000-00003C180000}"/>
    <cellStyle name="Normal 3 9" xfId="13217" xr:uid="{00000000-0005-0000-0000-00003D180000}"/>
    <cellStyle name="Normal 3 9 2" xfId="13218" xr:uid="{00000000-0005-0000-0000-00003E180000}"/>
    <cellStyle name="Normal 3_1.3s Accounting C Costs Scots" xfId="13219" xr:uid="{00000000-0005-0000-0000-00003F180000}"/>
    <cellStyle name="Normal 30" xfId="1601" xr:uid="{00000000-0005-0000-0000-000040180000}"/>
    <cellStyle name="Normal 30 2" xfId="13220" xr:uid="{00000000-0005-0000-0000-000041180000}"/>
    <cellStyle name="Normal 31" xfId="1602" xr:uid="{00000000-0005-0000-0000-000042180000}"/>
    <cellStyle name="Normal 31 2" xfId="13221" xr:uid="{00000000-0005-0000-0000-000043180000}"/>
    <cellStyle name="Normal 32" xfId="1603" xr:uid="{00000000-0005-0000-0000-000044180000}"/>
    <cellStyle name="Normal 32 2" xfId="13222" xr:uid="{00000000-0005-0000-0000-000045180000}"/>
    <cellStyle name="Normal 33" xfId="1604" xr:uid="{00000000-0005-0000-0000-000046180000}"/>
    <cellStyle name="Normal 33 2" xfId="1605" xr:uid="{00000000-0005-0000-0000-000047180000}"/>
    <cellStyle name="Normal 33 2 2" xfId="1606" xr:uid="{00000000-0005-0000-0000-000048180000}"/>
    <cellStyle name="Normal 33 3" xfId="1607" xr:uid="{00000000-0005-0000-0000-000049180000}"/>
    <cellStyle name="Normal 33 4" xfId="13223" xr:uid="{00000000-0005-0000-0000-00004A180000}"/>
    <cellStyle name="Normal 34" xfId="1608" xr:uid="{00000000-0005-0000-0000-00004B180000}"/>
    <cellStyle name="Normal 34 2" xfId="1609" xr:uid="{00000000-0005-0000-0000-00004C180000}"/>
    <cellStyle name="Normal 34 3" xfId="13224" xr:uid="{00000000-0005-0000-0000-00004D180000}"/>
    <cellStyle name="Normal 35" xfId="1610" xr:uid="{00000000-0005-0000-0000-00004E180000}"/>
    <cellStyle name="Normal 35 2" xfId="1611" xr:uid="{00000000-0005-0000-0000-00004F180000}"/>
    <cellStyle name="Normal 35 3" xfId="13225" xr:uid="{00000000-0005-0000-0000-000050180000}"/>
    <cellStyle name="Normal 36" xfId="1612" xr:uid="{00000000-0005-0000-0000-000051180000}"/>
    <cellStyle name="Normal 36 2" xfId="1613" xr:uid="{00000000-0005-0000-0000-000052180000}"/>
    <cellStyle name="Normal 36 3" xfId="13226" xr:uid="{00000000-0005-0000-0000-000053180000}"/>
    <cellStyle name="Normal 37" xfId="1614" xr:uid="{00000000-0005-0000-0000-000054180000}"/>
    <cellStyle name="Normal 37 2" xfId="1615" xr:uid="{00000000-0005-0000-0000-000055180000}"/>
    <cellStyle name="Normal 37 3" xfId="13227" xr:uid="{00000000-0005-0000-0000-000056180000}"/>
    <cellStyle name="Normal 38" xfId="1616" xr:uid="{00000000-0005-0000-0000-000057180000}"/>
    <cellStyle name="Normal 38 2" xfId="1617" xr:uid="{00000000-0005-0000-0000-000058180000}"/>
    <cellStyle name="Normal 38 3" xfId="13228" xr:uid="{00000000-0005-0000-0000-000059180000}"/>
    <cellStyle name="Normal 39" xfId="1618" xr:uid="{00000000-0005-0000-0000-00005A180000}"/>
    <cellStyle name="Normal 39 2" xfId="1619" xr:uid="{00000000-0005-0000-0000-00005B180000}"/>
    <cellStyle name="Normal 39 3" xfId="13229" xr:uid="{00000000-0005-0000-0000-00005C180000}"/>
    <cellStyle name="Normal 4" xfId="1620" xr:uid="{00000000-0005-0000-0000-00005D180000}"/>
    <cellStyle name="Normal 4 10" xfId="13230" xr:uid="{00000000-0005-0000-0000-00005E180000}"/>
    <cellStyle name="Normal 4 10 2" xfId="13231" xr:uid="{00000000-0005-0000-0000-00005F180000}"/>
    <cellStyle name="Normal 4 10 2 2" xfId="13232" xr:uid="{00000000-0005-0000-0000-000060180000}"/>
    <cellStyle name="Normal 4 10 2 2 2" xfId="13233" xr:uid="{00000000-0005-0000-0000-000061180000}"/>
    <cellStyle name="Normal 4 10 2 3" xfId="13234" xr:uid="{00000000-0005-0000-0000-000062180000}"/>
    <cellStyle name="Normal 4 10 2 3 2" xfId="13235" xr:uid="{00000000-0005-0000-0000-000063180000}"/>
    <cellStyle name="Normal 4 10 2 4" xfId="13236" xr:uid="{00000000-0005-0000-0000-000064180000}"/>
    <cellStyle name="Normal 4 10 3" xfId="13237" xr:uid="{00000000-0005-0000-0000-000065180000}"/>
    <cellStyle name="Normal 4 10 3 2" xfId="13238" xr:uid="{00000000-0005-0000-0000-000066180000}"/>
    <cellStyle name="Normal 4 10 4" xfId="13239" xr:uid="{00000000-0005-0000-0000-000067180000}"/>
    <cellStyle name="Normal 4 10 4 2" xfId="13240" xr:uid="{00000000-0005-0000-0000-000068180000}"/>
    <cellStyle name="Normal 4 10 5" xfId="13241" xr:uid="{00000000-0005-0000-0000-000069180000}"/>
    <cellStyle name="Normal 4 11" xfId="13242" xr:uid="{00000000-0005-0000-0000-00006A180000}"/>
    <cellStyle name="Normal 4 11 2" xfId="13243" xr:uid="{00000000-0005-0000-0000-00006B180000}"/>
    <cellStyle name="Normal 4 11 2 2" xfId="13244" xr:uid="{00000000-0005-0000-0000-00006C180000}"/>
    <cellStyle name="Normal 4 11 3" xfId="13245" xr:uid="{00000000-0005-0000-0000-00006D180000}"/>
    <cellStyle name="Normal 4 11 3 2" xfId="13246" xr:uid="{00000000-0005-0000-0000-00006E180000}"/>
    <cellStyle name="Normal 4 11 4" xfId="13247" xr:uid="{00000000-0005-0000-0000-00006F180000}"/>
    <cellStyle name="Normal 4 12" xfId="13248" xr:uid="{00000000-0005-0000-0000-000070180000}"/>
    <cellStyle name="Normal 4 12 2" xfId="13249" xr:uid="{00000000-0005-0000-0000-000071180000}"/>
    <cellStyle name="Normal 4 12 2 2" xfId="13250" xr:uid="{00000000-0005-0000-0000-000072180000}"/>
    <cellStyle name="Normal 4 12 3" xfId="13251" xr:uid="{00000000-0005-0000-0000-000073180000}"/>
    <cellStyle name="Normal 4 12 3 2" xfId="13252" xr:uid="{00000000-0005-0000-0000-000074180000}"/>
    <cellStyle name="Normal 4 12 4" xfId="13253" xr:uid="{00000000-0005-0000-0000-000075180000}"/>
    <cellStyle name="Normal 4 13" xfId="13254" xr:uid="{00000000-0005-0000-0000-000076180000}"/>
    <cellStyle name="Normal 4 13 2" xfId="13255" xr:uid="{00000000-0005-0000-0000-000077180000}"/>
    <cellStyle name="Normal 4 13 2 2" xfId="13256" xr:uid="{00000000-0005-0000-0000-000078180000}"/>
    <cellStyle name="Normal 4 13 3" xfId="13257" xr:uid="{00000000-0005-0000-0000-000079180000}"/>
    <cellStyle name="Normal 4 14" xfId="13258" xr:uid="{00000000-0005-0000-0000-00007A180000}"/>
    <cellStyle name="Normal 4 14 2" xfId="13259" xr:uid="{00000000-0005-0000-0000-00007B180000}"/>
    <cellStyle name="Normal 4 15" xfId="13260" xr:uid="{00000000-0005-0000-0000-00007C180000}"/>
    <cellStyle name="Normal 4 15 2" xfId="13261" xr:uid="{00000000-0005-0000-0000-00007D180000}"/>
    <cellStyle name="Normal 4 16" xfId="13262" xr:uid="{00000000-0005-0000-0000-00007E180000}"/>
    <cellStyle name="Normal 4 16 2" xfId="13263" xr:uid="{00000000-0005-0000-0000-00007F180000}"/>
    <cellStyle name="Normal 4 17" xfId="13264" xr:uid="{00000000-0005-0000-0000-000080180000}"/>
    <cellStyle name="Normal 4 17 2" xfId="13265" xr:uid="{00000000-0005-0000-0000-000081180000}"/>
    <cellStyle name="Normal 4 18" xfId="13266" xr:uid="{00000000-0005-0000-0000-000082180000}"/>
    <cellStyle name="Normal 4 19" xfId="13267" xr:uid="{00000000-0005-0000-0000-000083180000}"/>
    <cellStyle name="Normal 4 2" xfId="1621" xr:uid="{00000000-0005-0000-0000-000084180000}"/>
    <cellStyle name="Normal 4 2 2" xfId="1622" xr:uid="{00000000-0005-0000-0000-000085180000}"/>
    <cellStyle name="Normal 4 2 2 2" xfId="1623" xr:uid="{00000000-0005-0000-0000-000086180000}"/>
    <cellStyle name="Normal 4 2 2 2 2" xfId="1624" xr:uid="{00000000-0005-0000-0000-000087180000}"/>
    <cellStyle name="Normal 4 2 2 3" xfId="1625" xr:uid="{00000000-0005-0000-0000-000088180000}"/>
    <cellStyle name="Normal 4 2 2 4" xfId="13268" xr:uid="{00000000-0005-0000-0000-000089180000}"/>
    <cellStyle name="Normal 4 2 3" xfId="13269" xr:uid="{00000000-0005-0000-0000-00008A180000}"/>
    <cellStyle name="Normal 4 2 3 2" xfId="13270" xr:uid="{00000000-0005-0000-0000-00008B180000}"/>
    <cellStyle name="Normal 4 2 3 2 2" xfId="13271" xr:uid="{00000000-0005-0000-0000-00008C180000}"/>
    <cellStyle name="Normal 4 2 3 2 2 2" xfId="13272" xr:uid="{00000000-0005-0000-0000-00008D180000}"/>
    <cellStyle name="Normal 4 2 3 2 3" xfId="13273" xr:uid="{00000000-0005-0000-0000-00008E180000}"/>
    <cellStyle name="Normal 4 2 3 2 3 2" xfId="13274" xr:uid="{00000000-0005-0000-0000-00008F180000}"/>
    <cellStyle name="Normal 4 2 3 2 4" xfId="13275" xr:uid="{00000000-0005-0000-0000-000090180000}"/>
    <cellStyle name="Normal 4 2 3 3" xfId="13276" xr:uid="{00000000-0005-0000-0000-000091180000}"/>
    <cellStyle name="Normal 4 2 3 3 2" xfId="13277" xr:uid="{00000000-0005-0000-0000-000092180000}"/>
    <cellStyle name="Normal 4 2 3 4" xfId="13278" xr:uid="{00000000-0005-0000-0000-000093180000}"/>
    <cellStyle name="Normal 4 2 3 4 2" xfId="13279" xr:uid="{00000000-0005-0000-0000-000094180000}"/>
    <cellStyle name="Normal 4 2 3 5" xfId="13280" xr:uid="{00000000-0005-0000-0000-000095180000}"/>
    <cellStyle name="Normal 4 2 4" xfId="13281" xr:uid="{00000000-0005-0000-0000-000096180000}"/>
    <cellStyle name="Normal 4 2 4 2" xfId="13282" xr:uid="{00000000-0005-0000-0000-000097180000}"/>
    <cellStyle name="Normal 4 2 4 2 2" xfId="13283" xr:uid="{00000000-0005-0000-0000-000098180000}"/>
    <cellStyle name="Normal 4 2 4 3" xfId="13284" xr:uid="{00000000-0005-0000-0000-000099180000}"/>
    <cellStyle name="Normal 4 2 4 3 2" xfId="13285" xr:uid="{00000000-0005-0000-0000-00009A180000}"/>
    <cellStyle name="Normal 4 2 4 4" xfId="13286" xr:uid="{00000000-0005-0000-0000-00009B180000}"/>
    <cellStyle name="Normal 4 2 5" xfId="13287" xr:uid="{00000000-0005-0000-0000-00009C180000}"/>
    <cellStyle name="Normal 4 2 5 2" xfId="13288" xr:uid="{00000000-0005-0000-0000-00009D180000}"/>
    <cellStyle name="Normal 4 2 5 2 2" xfId="13289" xr:uid="{00000000-0005-0000-0000-00009E180000}"/>
    <cellStyle name="Normal 4 2 5 3" xfId="13290" xr:uid="{00000000-0005-0000-0000-00009F180000}"/>
    <cellStyle name="Normal 4 2 5 3 2" xfId="13291" xr:uid="{00000000-0005-0000-0000-0000A0180000}"/>
    <cellStyle name="Normal 4 2 5 4" xfId="13292" xr:uid="{00000000-0005-0000-0000-0000A1180000}"/>
    <cellStyle name="Normal 4 2 6" xfId="13293" xr:uid="{00000000-0005-0000-0000-0000A2180000}"/>
    <cellStyle name="Normal 4 2 6 2" xfId="13294" xr:uid="{00000000-0005-0000-0000-0000A3180000}"/>
    <cellStyle name="Normal 4 2 7" xfId="13295" xr:uid="{00000000-0005-0000-0000-0000A4180000}"/>
    <cellStyle name="Normal 4 2 7 2" xfId="13296" xr:uid="{00000000-0005-0000-0000-0000A5180000}"/>
    <cellStyle name="Normal 4 2 8" xfId="13297" xr:uid="{00000000-0005-0000-0000-0000A6180000}"/>
    <cellStyle name="Normal 4 3" xfId="1626" xr:uid="{00000000-0005-0000-0000-0000A7180000}"/>
    <cellStyle name="Normal 4 3 2" xfId="13298" xr:uid="{00000000-0005-0000-0000-0000A8180000}"/>
    <cellStyle name="Normal 4 4" xfId="1627" xr:uid="{00000000-0005-0000-0000-0000A9180000}"/>
    <cellStyle name="Normal 4 4 2" xfId="1628" xr:uid="{00000000-0005-0000-0000-0000AA180000}"/>
    <cellStyle name="Normal 4 4 2 2" xfId="1629" xr:uid="{00000000-0005-0000-0000-0000AB180000}"/>
    <cellStyle name="Normal 4 4 3" xfId="1630" xr:uid="{00000000-0005-0000-0000-0000AC180000}"/>
    <cellStyle name="Normal 4 4 4" xfId="13299" xr:uid="{00000000-0005-0000-0000-0000AD180000}"/>
    <cellStyle name="Normal 4 5" xfId="1631" xr:uid="{00000000-0005-0000-0000-0000AE180000}"/>
    <cellStyle name="Normal 4 5 2" xfId="1632" xr:uid="{00000000-0005-0000-0000-0000AF180000}"/>
    <cellStyle name="Normal 4 5 3" xfId="13300" xr:uid="{00000000-0005-0000-0000-0000B0180000}"/>
    <cellStyle name="Normal 4 6" xfId="1633" xr:uid="{00000000-0005-0000-0000-0000B1180000}"/>
    <cellStyle name="Normal 4 6 2" xfId="13301" xr:uid="{00000000-0005-0000-0000-0000B2180000}"/>
    <cellStyle name="Normal 4 7" xfId="13302" xr:uid="{00000000-0005-0000-0000-0000B3180000}"/>
    <cellStyle name="Normal 4 8" xfId="13303" xr:uid="{00000000-0005-0000-0000-0000B4180000}"/>
    <cellStyle name="Normal 4 9" xfId="13304" xr:uid="{00000000-0005-0000-0000-0000B5180000}"/>
    <cellStyle name="Normal 4_Book1" xfId="13305" xr:uid="{00000000-0005-0000-0000-0000B6180000}"/>
    <cellStyle name="Normal 40" xfId="1634" xr:uid="{00000000-0005-0000-0000-0000B7180000}"/>
    <cellStyle name="Normal 40 2" xfId="1635" xr:uid="{00000000-0005-0000-0000-0000B8180000}"/>
    <cellStyle name="Normal 40 3" xfId="13306" xr:uid="{00000000-0005-0000-0000-0000B9180000}"/>
    <cellStyle name="Normal 41" xfId="1636" xr:uid="{00000000-0005-0000-0000-0000BA180000}"/>
    <cellStyle name="Normal 41 2" xfId="1637" xr:uid="{00000000-0005-0000-0000-0000BB180000}"/>
    <cellStyle name="Normal 41 3" xfId="13307" xr:uid="{00000000-0005-0000-0000-0000BC180000}"/>
    <cellStyle name="Normal 42" xfId="1638" xr:uid="{00000000-0005-0000-0000-0000BD180000}"/>
    <cellStyle name="Normal 42 2" xfId="1639" xr:uid="{00000000-0005-0000-0000-0000BE180000}"/>
    <cellStyle name="Normal 42 3" xfId="13308" xr:uid="{00000000-0005-0000-0000-0000BF180000}"/>
    <cellStyle name="Normal 43" xfId="1640" xr:uid="{00000000-0005-0000-0000-0000C0180000}"/>
    <cellStyle name="Normal 43 2" xfId="13309" xr:uid="{00000000-0005-0000-0000-0000C1180000}"/>
    <cellStyle name="Normal 44" xfId="1641" xr:uid="{00000000-0005-0000-0000-0000C2180000}"/>
    <cellStyle name="Normal 44 2" xfId="13310" xr:uid="{00000000-0005-0000-0000-0000C3180000}"/>
    <cellStyle name="Normal 45" xfId="1642" xr:uid="{00000000-0005-0000-0000-0000C4180000}"/>
    <cellStyle name="Normal 45 2" xfId="13311" xr:uid="{00000000-0005-0000-0000-0000C5180000}"/>
    <cellStyle name="Normal 46" xfId="1643" xr:uid="{00000000-0005-0000-0000-0000C6180000}"/>
    <cellStyle name="Normal 46 2" xfId="13312" xr:uid="{00000000-0005-0000-0000-0000C7180000}"/>
    <cellStyle name="Normal 47" xfId="1644" xr:uid="{00000000-0005-0000-0000-0000C8180000}"/>
    <cellStyle name="Normal 47 2" xfId="13313" xr:uid="{00000000-0005-0000-0000-0000C9180000}"/>
    <cellStyle name="Normal 48" xfId="1645" xr:uid="{00000000-0005-0000-0000-0000CA180000}"/>
    <cellStyle name="Normal 48 2" xfId="13314" xr:uid="{00000000-0005-0000-0000-0000CB180000}"/>
    <cellStyle name="Normal 49" xfId="1646" xr:uid="{00000000-0005-0000-0000-0000CC180000}"/>
    <cellStyle name="Normal 49 2" xfId="1647" xr:uid="{00000000-0005-0000-0000-0000CD180000}"/>
    <cellStyle name="Normal 49 3" xfId="13315" xr:uid="{00000000-0005-0000-0000-0000CE180000}"/>
    <cellStyle name="Normal 5" xfId="3" xr:uid="{00000000-0005-0000-0000-0000CF180000}"/>
    <cellStyle name="Normal 5 10" xfId="13316" xr:uid="{00000000-0005-0000-0000-0000D0180000}"/>
    <cellStyle name="Normal 5 10 2" xfId="13317" xr:uid="{00000000-0005-0000-0000-0000D1180000}"/>
    <cellStyle name="Normal 5 10 2 2" xfId="13318" xr:uid="{00000000-0005-0000-0000-0000D2180000}"/>
    <cellStyle name="Normal 5 10 3" xfId="13319" xr:uid="{00000000-0005-0000-0000-0000D3180000}"/>
    <cellStyle name="Normal 5 10 3 2" xfId="13320" xr:uid="{00000000-0005-0000-0000-0000D4180000}"/>
    <cellStyle name="Normal 5 10 4" xfId="13321" xr:uid="{00000000-0005-0000-0000-0000D5180000}"/>
    <cellStyle name="Normal 5 11" xfId="13322" xr:uid="{00000000-0005-0000-0000-0000D6180000}"/>
    <cellStyle name="Normal 5 11 2" xfId="13323" xr:uid="{00000000-0005-0000-0000-0000D7180000}"/>
    <cellStyle name="Normal 5 11 2 2" xfId="13324" xr:uid="{00000000-0005-0000-0000-0000D8180000}"/>
    <cellStyle name="Normal 5 11 3" xfId="13325" xr:uid="{00000000-0005-0000-0000-0000D9180000}"/>
    <cellStyle name="Normal 5 11 3 2" xfId="13326" xr:uid="{00000000-0005-0000-0000-0000DA180000}"/>
    <cellStyle name="Normal 5 11 4" xfId="13327" xr:uid="{00000000-0005-0000-0000-0000DB180000}"/>
    <cellStyle name="Normal 5 12" xfId="13328" xr:uid="{00000000-0005-0000-0000-0000DC180000}"/>
    <cellStyle name="Normal 5 12 2" xfId="13329" xr:uid="{00000000-0005-0000-0000-0000DD180000}"/>
    <cellStyle name="Normal 5 12 2 2" xfId="13330" xr:uid="{00000000-0005-0000-0000-0000DE180000}"/>
    <cellStyle name="Normal 5 12 3" xfId="13331" xr:uid="{00000000-0005-0000-0000-0000DF180000}"/>
    <cellStyle name="Normal 5 13" xfId="13332" xr:uid="{00000000-0005-0000-0000-0000E0180000}"/>
    <cellStyle name="Normal 5 13 2" xfId="13333" xr:uid="{00000000-0005-0000-0000-0000E1180000}"/>
    <cellStyle name="Normal 5 14" xfId="13334" xr:uid="{00000000-0005-0000-0000-0000E2180000}"/>
    <cellStyle name="Normal 5 15" xfId="13335" xr:uid="{00000000-0005-0000-0000-0000E3180000}"/>
    <cellStyle name="Normal 5 15 2" xfId="13336" xr:uid="{00000000-0005-0000-0000-0000E4180000}"/>
    <cellStyle name="Normal 5 16" xfId="13337" xr:uid="{00000000-0005-0000-0000-0000E5180000}"/>
    <cellStyle name="Normal 5 2" xfId="1648" xr:uid="{00000000-0005-0000-0000-0000E6180000}"/>
    <cellStyle name="Normal 5 2 2" xfId="1649" xr:uid="{00000000-0005-0000-0000-0000E7180000}"/>
    <cellStyle name="Normal 5 2 2 2" xfId="1650" xr:uid="{00000000-0005-0000-0000-0000E8180000}"/>
    <cellStyle name="Normal 5 2 2 2 2" xfId="1651" xr:uid="{00000000-0005-0000-0000-0000E9180000}"/>
    <cellStyle name="Normal 5 2 2 3" xfId="1652" xr:uid="{00000000-0005-0000-0000-0000EA180000}"/>
    <cellStyle name="Normal 5 3" xfId="1653" xr:uid="{00000000-0005-0000-0000-0000EB180000}"/>
    <cellStyle name="Normal 5 3 2" xfId="1654" xr:uid="{00000000-0005-0000-0000-0000EC180000}"/>
    <cellStyle name="Normal 5 3 2 2" xfId="1655" xr:uid="{00000000-0005-0000-0000-0000ED180000}"/>
    <cellStyle name="Normal 5 3 3" xfId="1656" xr:uid="{00000000-0005-0000-0000-0000EE180000}"/>
    <cellStyle name="Normal 5 3 4" xfId="13338" xr:uid="{00000000-0005-0000-0000-0000EF180000}"/>
    <cellStyle name="Normal 5 4" xfId="1657" xr:uid="{00000000-0005-0000-0000-0000F0180000}"/>
    <cellStyle name="Normal 5 4 2" xfId="1658" xr:uid="{00000000-0005-0000-0000-0000F1180000}"/>
    <cellStyle name="Normal 5 4 3" xfId="13339" xr:uid="{00000000-0005-0000-0000-0000F2180000}"/>
    <cellStyle name="Normal 5 5" xfId="1659" xr:uid="{00000000-0005-0000-0000-0000F3180000}"/>
    <cellStyle name="Normal 5 5 2" xfId="13340" xr:uid="{00000000-0005-0000-0000-0000F4180000}"/>
    <cellStyle name="Normal 5 6" xfId="13341" xr:uid="{00000000-0005-0000-0000-0000F5180000}"/>
    <cellStyle name="Normal 5 7" xfId="13342" xr:uid="{00000000-0005-0000-0000-0000F6180000}"/>
    <cellStyle name="Normal 5 8" xfId="13343" xr:uid="{00000000-0005-0000-0000-0000F7180000}"/>
    <cellStyle name="Normal 5 9" xfId="13344" xr:uid="{00000000-0005-0000-0000-0000F8180000}"/>
    <cellStyle name="Normal 5 9 2" xfId="13345" xr:uid="{00000000-0005-0000-0000-0000F9180000}"/>
    <cellStyle name="Normal 5 9 2 2" xfId="13346" xr:uid="{00000000-0005-0000-0000-0000FA180000}"/>
    <cellStyle name="Normal 5 9 2 2 2" xfId="13347" xr:uid="{00000000-0005-0000-0000-0000FB180000}"/>
    <cellStyle name="Normal 5 9 2 3" xfId="13348" xr:uid="{00000000-0005-0000-0000-0000FC180000}"/>
    <cellStyle name="Normal 5 9 2 3 2" xfId="13349" xr:uid="{00000000-0005-0000-0000-0000FD180000}"/>
    <cellStyle name="Normal 5 9 2 4" xfId="13350" xr:uid="{00000000-0005-0000-0000-0000FE180000}"/>
    <cellStyle name="Normal 5 9 3" xfId="13351" xr:uid="{00000000-0005-0000-0000-0000FF180000}"/>
    <cellStyle name="Normal 5 9 3 2" xfId="13352" xr:uid="{00000000-0005-0000-0000-000000190000}"/>
    <cellStyle name="Normal 5 9 4" xfId="13353" xr:uid="{00000000-0005-0000-0000-000001190000}"/>
    <cellStyle name="Normal 5 9 4 2" xfId="13354" xr:uid="{00000000-0005-0000-0000-000002190000}"/>
    <cellStyle name="Normal 5 9 5" xfId="13355" xr:uid="{00000000-0005-0000-0000-000003190000}"/>
    <cellStyle name="Normal 50" xfId="1660" xr:uid="{00000000-0005-0000-0000-000004190000}"/>
    <cellStyle name="Normal 50 2" xfId="13356" xr:uid="{00000000-0005-0000-0000-000005190000}"/>
    <cellStyle name="Normal 51" xfId="1661" xr:uid="{00000000-0005-0000-0000-000006190000}"/>
    <cellStyle name="Normal 51 2" xfId="13357" xr:uid="{00000000-0005-0000-0000-000007190000}"/>
    <cellStyle name="Normal 52" xfId="1662" xr:uid="{00000000-0005-0000-0000-000008190000}"/>
    <cellStyle name="Normal 52 2" xfId="1663" xr:uid="{00000000-0005-0000-0000-000009190000}"/>
    <cellStyle name="Normal 52 3" xfId="13358" xr:uid="{00000000-0005-0000-0000-00000A190000}"/>
    <cellStyle name="Normal 53" xfId="1664" xr:uid="{00000000-0005-0000-0000-00000B190000}"/>
    <cellStyle name="Normal 53 2" xfId="1665" xr:uid="{00000000-0005-0000-0000-00000C190000}"/>
    <cellStyle name="Normal 53 3" xfId="13359" xr:uid="{00000000-0005-0000-0000-00000D190000}"/>
    <cellStyle name="Normal 54" xfId="1666" xr:uid="{00000000-0005-0000-0000-00000E190000}"/>
    <cellStyle name="Normal 54 2" xfId="1667" xr:uid="{00000000-0005-0000-0000-00000F190000}"/>
    <cellStyle name="Normal 54 2 2" xfId="13361" xr:uid="{00000000-0005-0000-0000-000010190000}"/>
    <cellStyle name="Normal 54 3" xfId="13360" xr:uid="{00000000-0005-0000-0000-000011190000}"/>
    <cellStyle name="Normal 55" xfId="1668" xr:uid="{00000000-0005-0000-0000-000012190000}"/>
    <cellStyle name="Normal 55 2" xfId="1669" xr:uid="{00000000-0005-0000-0000-000013190000}"/>
    <cellStyle name="Normal 55 2 2" xfId="13363" xr:uid="{00000000-0005-0000-0000-000014190000}"/>
    <cellStyle name="Normal 55 3" xfId="13362" xr:uid="{00000000-0005-0000-0000-000015190000}"/>
    <cellStyle name="Normal 56" xfId="1670" xr:uid="{00000000-0005-0000-0000-000016190000}"/>
    <cellStyle name="Normal 56 2" xfId="1671" xr:uid="{00000000-0005-0000-0000-000017190000}"/>
    <cellStyle name="Normal 56 3" xfId="13364" xr:uid="{00000000-0005-0000-0000-000018190000}"/>
    <cellStyle name="Normal 57" xfId="1672" xr:uid="{00000000-0005-0000-0000-000019190000}"/>
    <cellStyle name="Normal 57 2" xfId="1673" xr:uid="{00000000-0005-0000-0000-00001A190000}"/>
    <cellStyle name="Normal 57 2 2" xfId="13366" xr:uid="{00000000-0005-0000-0000-00001B190000}"/>
    <cellStyle name="Normal 57 3" xfId="13367" xr:uid="{00000000-0005-0000-0000-00001C190000}"/>
    <cellStyle name="Normal 57 4" xfId="13365" xr:uid="{00000000-0005-0000-0000-00001D190000}"/>
    <cellStyle name="Normal 58" xfId="1674" xr:uid="{00000000-0005-0000-0000-00001E190000}"/>
    <cellStyle name="Normal 58 2" xfId="1675" xr:uid="{00000000-0005-0000-0000-00001F190000}"/>
    <cellStyle name="Normal 58 3" xfId="13368" xr:uid="{00000000-0005-0000-0000-000020190000}"/>
    <cellStyle name="Normal 59" xfId="1676" xr:uid="{00000000-0005-0000-0000-000021190000}"/>
    <cellStyle name="Normal 59 2" xfId="1677" xr:uid="{00000000-0005-0000-0000-000022190000}"/>
    <cellStyle name="Normal 59 3" xfId="13369" xr:uid="{00000000-0005-0000-0000-000023190000}"/>
    <cellStyle name="Normal 6" xfId="1678" xr:uid="{00000000-0005-0000-0000-000024190000}"/>
    <cellStyle name="Normal 6 2" xfId="1679" xr:uid="{00000000-0005-0000-0000-000025190000}"/>
    <cellStyle name="Normal 6 2 2" xfId="13370" xr:uid="{00000000-0005-0000-0000-000026190000}"/>
    <cellStyle name="Normal 6 3" xfId="1680" xr:uid="{00000000-0005-0000-0000-000027190000}"/>
    <cellStyle name="Normal 6 3 2" xfId="1681" xr:uid="{00000000-0005-0000-0000-000028190000}"/>
    <cellStyle name="Normal 6 3 2 2" xfId="1682" xr:uid="{00000000-0005-0000-0000-000029190000}"/>
    <cellStyle name="Normal 6 3 2 2 2" xfId="13371" xr:uid="{00000000-0005-0000-0000-00002A190000}"/>
    <cellStyle name="Normal 6 3 2 3" xfId="13372" xr:uid="{00000000-0005-0000-0000-00002B190000}"/>
    <cellStyle name="Normal 6 3 2 3 2" xfId="13373" xr:uid="{00000000-0005-0000-0000-00002C190000}"/>
    <cellStyle name="Normal 6 3 2 4" xfId="13374" xr:uid="{00000000-0005-0000-0000-00002D190000}"/>
    <cellStyle name="Normal 6 3 3" xfId="1683" xr:uid="{00000000-0005-0000-0000-00002E190000}"/>
    <cellStyle name="Normal 6 3 3 2" xfId="13375" xr:uid="{00000000-0005-0000-0000-00002F190000}"/>
    <cellStyle name="Normal 6 3 4" xfId="13376" xr:uid="{00000000-0005-0000-0000-000030190000}"/>
    <cellStyle name="Normal 6 3 4 2" xfId="13377" xr:uid="{00000000-0005-0000-0000-000031190000}"/>
    <cellStyle name="Normal 6 3 5" xfId="13378" xr:uid="{00000000-0005-0000-0000-000032190000}"/>
    <cellStyle name="Normal 6 4" xfId="1684" xr:uid="{00000000-0005-0000-0000-000033190000}"/>
    <cellStyle name="Normal 6 4 2" xfId="1685" xr:uid="{00000000-0005-0000-0000-000034190000}"/>
    <cellStyle name="Normal 6 4 2 2" xfId="13379" xr:uid="{00000000-0005-0000-0000-000035190000}"/>
    <cellStyle name="Normal 6 4 3" xfId="13380" xr:uid="{00000000-0005-0000-0000-000036190000}"/>
    <cellStyle name="Normal 6 4 3 2" xfId="13381" xr:uid="{00000000-0005-0000-0000-000037190000}"/>
    <cellStyle name="Normal 6 4 4" xfId="13382" xr:uid="{00000000-0005-0000-0000-000038190000}"/>
    <cellStyle name="Normal 6 5" xfId="1686" xr:uid="{00000000-0005-0000-0000-000039190000}"/>
    <cellStyle name="Normal 6 5 2" xfId="13383" xr:uid="{00000000-0005-0000-0000-00003A190000}"/>
    <cellStyle name="Normal 6 5 2 2" xfId="13384" xr:uid="{00000000-0005-0000-0000-00003B190000}"/>
    <cellStyle name="Normal 6 5 3" xfId="13385" xr:uid="{00000000-0005-0000-0000-00003C190000}"/>
    <cellStyle name="Normal 6 5 3 2" xfId="13386" xr:uid="{00000000-0005-0000-0000-00003D190000}"/>
    <cellStyle name="Normal 6 5 4" xfId="13387" xr:uid="{00000000-0005-0000-0000-00003E190000}"/>
    <cellStyle name="Normal 6 6" xfId="13388" xr:uid="{00000000-0005-0000-0000-00003F190000}"/>
    <cellStyle name="Normal 6 6 2" xfId="13389" xr:uid="{00000000-0005-0000-0000-000040190000}"/>
    <cellStyle name="Normal 6 6 2 2" xfId="13390" xr:uid="{00000000-0005-0000-0000-000041190000}"/>
    <cellStyle name="Normal 6 6 3" xfId="13391" xr:uid="{00000000-0005-0000-0000-000042190000}"/>
    <cellStyle name="Normal 6 7" xfId="13392" xr:uid="{00000000-0005-0000-0000-000043190000}"/>
    <cellStyle name="Normal 6 8" xfId="13393" xr:uid="{00000000-0005-0000-0000-000044190000}"/>
    <cellStyle name="Normal 6 8 2" xfId="13394" xr:uid="{00000000-0005-0000-0000-000045190000}"/>
    <cellStyle name="Normal 6 9" xfId="13395" xr:uid="{00000000-0005-0000-0000-000046190000}"/>
    <cellStyle name="Normal 60" xfId="1687" xr:uid="{00000000-0005-0000-0000-000047190000}"/>
    <cellStyle name="Normal 60 2" xfId="1688" xr:uid="{00000000-0005-0000-0000-000048190000}"/>
    <cellStyle name="Normal 60 3" xfId="13396" xr:uid="{00000000-0005-0000-0000-000049190000}"/>
    <cellStyle name="Normal 61" xfId="1689" xr:uid="{00000000-0005-0000-0000-00004A190000}"/>
    <cellStyle name="Normal 61 2" xfId="1690" xr:uid="{00000000-0005-0000-0000-00004B190000}"/>
    <cellStyle name="Normal 61 3" xfId="13397" xr:uid="{00000000-0005-0000-0000-00004C190000}"/>
    <cellStyle name="Normal 62" xfId="1691" xr:uid="{00000000-0005-0000-0000-00004D190000}"/>
    <cellStyle name="Normal 63" xfId="1692" xr:uid="{00000000-0005-0000-0000-00004E190000}"/>
    <cellStyle name="Normal 63 2" xfId="1693" xr:uid="{00000000-0005-0000-0000-00004F190000}"/>
    <cellStyle name="Normal 63 3" xfId="13398" xr:uid="{00000000-0005-0000-0000-000050190000}"/>
    <cellStyle name="Normal 64" xfId="1694" xr:uid="{00000000-0005-0000-0000-000051190000}"/>
    <cellStyle name="Normal 64 2" xfId="1695" xr:uid="{00000000-0005-0000-0000-000052190000}"/>
    <cellStyle name="Normal 64 3" xfId="13399" xr:uid="{00000000-0005-0000-0000-000053190000}"/>
    <cellStyle name="Normal 65" xfId="1696" xr:uid="{00000000-0005-0000-0000-000054190000}"/>
    <cellStyle name="Normal 65 2" xfId="1697" xr:uid="{00000000-0005-0000-0000-000055190000}"/>
    <cellStyle name="Normal 65 3" xfId="13400" xr:uid="{00000000-0005-0000-0000-000056190000}"/>
    <cellStyle name="Normal 66" xfId="1698" xr:uid="{00000000-0005-0000-0000-000057190000}"/>
    <cellStyle name="Normal 66 2" xfId="1699" xr:uid="{00000000-0005-0000-0000-000058190000}"/>
    <cellStyle name="Normal 66 3" xfId="13401" xr:uid="{00000000-0005-0000-0000-000059190000}"/>
    <cellStyle name="Normal 67" xfId="1700" xr:uid="{00000000-0005-0000-0000-00005A190000}"/>
    <cellStyle name="Normal 67 2" xfId="1701" xr:uid="{00000000-0005-0000-0000-00005B190000}"/>
    <cellStyle name="Normal 67 2 2" xfId="13402" xr:uid="{00000000-0005-0000-0000-00005C190000}"/>
    <cellStyle name="Normal 67 3" xfId="13403" xr:uid="{00000000-0005-0000-0000-00005D190000}"/>
    <cellStyle name="Normal 67 3 2" xfId="13404" xr:uid="{00000000-0005-0000-0000-00005E190000}"/>
    <cellStyle name="Normal 67 4" xfId="13405" xr:uid="{00000000-0005-0000-0000-00005F190000}"/>
    <cellStyle name="Normal 68" xfId="1702" xr:uid="{00000000-0005-0000-0000-000060190000}"/>
    <cellStyle name="Normal 68 2" xfId="1703" xr:uid="{00000000-0005-0000-0000-000061190000}"/>
    <cellStyle name="Normal 68 3" xfId="13406" xr:uid="{00000000-0005-0000-0000-000062190000}"/>
    <cellStyle name="Normal 69" xfId="1704" xr:uid="{00000000-0005-0000-0000-000063190000}"/>
    <cellStyle name="Normal 69 2" xfId="1705" xr:uid="{00000000-0005-0000-0000-000064190000}"/>
    <cellStyle name="Normal 69 2 2" xfId="13408" xr:uid="{00000000-0005-0000-0000-000065190000}"/>
    <cellStyle name="Normal 69 3" xfId="13407" xr:uid="{00000000-0005-0000-0000-000066190000}"/>
    <cellStyle name="Normal 7" xfId="1706" xr:uid="{00000000-0005-0000-0000-000067190000}"/>
    <cellStyle name="Normal 7 2" xfId="1707" xr:uid="{00000000-0005-0000-0000-000068190000}"/>
    <cellStyle name="Normal 7 2 2" xfId="13409" xr:uid="{00000000-0005-0000-0000-000069190000}"/>
    <cellStyle name="Normal 7 3" xfId="13410" xr:uid="{00000000-0005-0000-0000-00006A190000}"/>
    <cellStyle name="Normal 7 4" xfId="13411" xr:uid="{00000000-0005-0000-0000-00006B190000}"/>
    <cellStyle name="Normal 7 5" xfId="13412" xr:uid="{00000000-0005-0000-0000-00006C190000}"/>
    <cellStyle name="Normal 7 6" xfId="13413" xr:uid="{00000000-0005-0000-0000-00006D190000}"/>
    <cellStyle name="Normal 7 6 2" xfId="13414" xr:uid="{00000000-0005-0000-0000-00006E190000}"/>
    <cellStyle name="Normal 7 7" xfId="13415" xr:uid="{00000000-0005-0000-0000-00006F190000}"/>
    <cellStyle name="Normal 7 7 2" xfId="13416" xr:uid="{00000000-0005-0000-0000-000070190000}"/>
    <cellStyle name="Normal 70" xfId="1708" xr:uid="{00000000-0005-0000-0000-000071190000}"/>
    <cellStyle name="Normal 70 2" xfId="1709" xr:uid="{00000000-0005-0000-0000-000072190000}"/>
    <cellStyle name="Normal 70 2 2" xfId="13418" xr:uid="{00000000-0005-0000-0000-000073190000}"/>
    <cellStyle name="Normal 70 3" xfId="13417" xr:uid="{00000000-0005-0000-0000-000074190000}"/>
    <cellStyle name="Normal 71" xfId="1710" xr:uid="{00000000-0005-0000-0000-000075190000}"/>
    <cellStyle name="Normal 71 2" xfId="1711" xr:uid="{00000000-0005-0000-0000-000076190000}"/>
    <cellStyle name="Normal 71 2 2" xfId="13419" xr:uid="{00000000-0005-0000-0000-000077190000}"/>
    <cellStyle name="Normal 71 3" xfId="13420" xr:uid="{00000000-0005-0000-0000-000078190000}"/>
    <cellStyle name="Normal 71 3 2" xfId="13421" xr:uid="{00000000-0005-0000-0000-000079190000}"/>
    <cellStyle name="Normal 71 4" xfId="13422" xr:uid="{00000000-0005-0000-0000-00007A190000}"/>
    <cellStyle name="Normal 72" xfId="1712" xr:uid="{00000000-0005-0000-0000-00007B190000}"/>
    <cellStyle name="Normal 72 2" xfId="1713" xr:uid="{00000000-0005-0000-0000-00007C190000}"/>
    <cellStyle name="Normal 72 2 2" xfId="13423" xr:uid="{00000000-0005-0000-0000-00007D190000}"/>
    <cellStyle name="Normal 72 3" xfId="13424" xr:uid="{00000000-0005-0000-0000-00007E190000}"/>
    <cellStyle name="Normal 72 3 2" xfId="13425" xr:uid="{00000000-0005-0000-0000-00007F190000}"/>
    <cellStyle name="Normal 72 4" xfId="13426" xr:uid="{00000000-0005-0000-0000-000080190000}"/>
    <cellStyle name="Normal 73" xfId="1714" xr:uid="{00000000-0005-0000-0000-000081190000}"/>
    <cellStyle name="Normal 73 2" xfId="1715" xr:uid="{00000000-0005-0000-0000-000082190000}"/>
    <cellStyle name="Normal 73 2 2" xfId="13427" xr:uid="{00000000-0005-0000-0000-000083190000}"/>
    <cellStyle name="Normal 73 3" xfId="13428" xr:uid="{00000000-0005-0000-0000-000084190000}"/>
    <cellStyle name="Normal 73 3 2" xfId="13429" xr:uid="{00000000-0005-0000-0000-000085190000}"/>
    <cellStyle name="Normal 73 4" xfId="13430" xr:uid="{00000000-0005-0000-0000-000086190000}"/>
    <cellStyle name="Normal 74" xfId="1716" xr:uid="{00000000-0005-0000-0000-000087190000}"/>
    <cellStyle name="Normal 74 2" xfId="1717" xr:uid="{00000000-0005-0000-0000-000088190000}"/>
    <cellStyle name="Normal 74 3" xfId="13431" xr:uid="{00000000-0005-0000-0000-000089190000}"/>
    <cellStyle name="Normal 75" xfId="1718" xr:uid="{00000000-0005-0000-0000-00008A190000}"/>
    <cellStyle name="Normal 75 2" xfId="1719" xr:uid="{00000000-0005-0000-0000-00008B190000}"/>
    <cellStyle name="Normal 75 3" xfId="13432" xr:uid="{00000000-0005-0000-0000-00008C190000}"/>
    <cellStyle name="Normal 76" xfId="1720" xr:uid="{00000000-0005-0000-0000-00008D190000}"/>
    <cellStyle name="Normal 76 2" xfId="1721" xr:uid="{00000000-0005-0000-0000-00008E190000}"/>
    <cellStyle name="Normal 76 3" xfId="13433" xr:uid="{00000000-0005-0000-0000-00008F190000}"/>
    <cellStyle name="Normal 77" xfId="1722" xr:uid="{00000000-0005-0000-0000-000090190000}"/>
    <cellStyle name="Normal 77 2" xfId="1723" xr:uid="{00000000-0005-0000-0000-000091190000}"/>
    <cellStyle name="Normal 77 3" xfId="13434" xr:uid="{00000000-0005-0000-0000-000092190000}"/>
    <cellStyle name="Normal 78" xfId="1724" xr:uid="{00000000-0005-0000-0000-000093190000}"/>
    <cellStyle name="Normal 78 2" xfId="1725" xr:uid="{00000000-0005-0000-0000-000094190000}"/>
    <cellStyle name="Normal 78 3" xfId="13435" xr:uid="{00000000-0005-0000-0000-000095190000}"/>
    <cellStyle name="Normal 79" xfId="1726" xr:uid="{00000000-0005-0000-0000-000096190000}"/>
    <cellStyle name="Normal 79 2" xfId="1727" xr:uid="{00000000-0005-0000-0000-000097190000}"/>
    <cellStyle name="Normal 79 2 2" xfId="13437" xr:uid="{00000000-0005-0000-0000-000098190000}"/>
    <cellStyle name="Normal 79 3" xfId="13436" xr:uid="{00000000-0005-0000-0000-000099190000}"/>
    <cellStyle name="Normal 8" xfId="1728" xr:uid="{00000000-0005-0000-0000-00009A190000}"/>
    <cellStyle name="Normal 8 2" xfId="1729" xr:uid="{00000000-0005-0000-0000-00009B190000}"/>
    <cellStyle name="Normal 8 2 2" xfId="13438" xr:uid="{00000000-0005-0000-0000-00009C190000}"/>
    <cellStyle name="Normal 8 3" xfId="13439" xr:uid="{00000000-0005-0000-0000-00009D190000}"/>
    <cellStyle name="Normal 8 4" xfId="13440" xr:uid="{00000000-0005-0000-0000-00009E190000}"/>
    <cellStyle name="Normal 8 4 19 2" xfId="1730" xr:uid="{00000000-0005-0000-0000-00009F190000}"/>
    <cellStyle name="Normal 8 5" xfId="13441" xr:uid="{00000000-0005-0000-0000-0000A0190000}"/>
    <cellStyle name="Normal 8 6" xfId="13442" xr:uid="{00000000-0005-0000-0000-0000A1190000}"/>
    <cellStyle name="Normal 80" xfId="1731" xr:uid="{00000000-0005-0000-0000-0000A2190000}"/>
    <cellStyle name="Normal 80 2" xfId="1732" xr:uid="{00000000-0005-0000-0000-0000A3190000}"/>
    <cellStyle name="Normal 80 3" xfId="13443" xr:uid="{00000000-0005-0000-0000-0000A4190000}"/>
    <cellStyle name="Normal 81" xfId="1733" xr:uid="{00000000-0005-0000-0000-0000A5190000}"/>
    <cellStyle name="Normal 81 2" xfId="1734" xr:uid="{00000000-0005-0000-0000-0000A6190000}"/>
    <cellStyle name="Normal 81 3" xfId="13444" xr:uid="{00000000-0005-0000-0000-0000A7190000}"/>
    <cellStyle name="Normal 82" xfId="1735" xr:uid="{00000000-0005-0000-0000-0000A8190000}"/>
    <cellStyle name="Normal 82 2" xfId="1736" xr:uid="{00000000-0005-0000-0000-0000A9190000}"/>
    <cellStyle name="Normal 82 3" xfId="13445" xr:uid="{00000000-0005-0000-0000-0000AA190000}"/>
    <cellStyle name="Normal 83" xfId="1737" xr:uid="{00000000-0005-0000-0000-0000AB190000}"/>
    <cellStyle name="Normal 83 2" xfId="1738" xr:uid="{00000000-0005-0000-0000-0000AC190000}"/>
    <cellStyle name="Normal 83 2 2" xfId="13447" xr:uid="{00000000-0005-0000-0000-0000AD190000}"/>
    <cellStyle name="Normal 83 3" xfId="13446" xr:uid="{00000000-0005-0000-0000-0000AE190000}"/>
    <cellStyle name="Normal 84" xfId="1739" xr:uid="{00000000-0005-0000-0000-0000AF190000}"/>
    <cellStyle name="Normal 84 2" xfId="1740" xr:uid="{00000000-0005-0000-0000-0000B0190000}"/>
    <cellStyle name="Normal 84 3" xfId="13448" xr:uid="{00000000-0005-0000-0000-0000B1190000}"/>
    <cellStyle name="Normal 85" xfId="1741" xr:uid="{00000000-0005-0000-0000-0000B2190000}"/>
    <cellStyle name="Normal 85 2" xfId="1742" xr:uid="{00000000-0005-0000-0000-0000B3190000}"/>
    <cellStyle name="Normal 85 3" xfId="13449" xr:uid="{00000000-0005-0000-0000-0000B4190000}"/>
    <cellStyle name="Normal 86" xfId="1743" xr:uid="{00000000-0005-0000-0000-0000B5190000}"/>
    <cellStyle name="Normal 86 2" xfId="1744" xr:uid="{00000000-0005-0000-0000-0000B6190000}"/>
    <cellStyle name="Normal 86 3" xfId="13450" xr:uid="{00000000-0005-0000-0000-0000B7190000}"/>
    <cellStyle name="Normal 87" xfId="1745" xr:uid="{00000000-0005-0000-0000-0000B8190000}"/>
    <cellStyle name="Normal 87 2" xfId="1746" xr:uid="{00000000-0005-0000-0000-0000B9190000}"/>
    <cellStyle name="Normal 87 3" xfId="13451" xr:uid="{00000000-0005-0000-0000-0000BA190000}"/>
    <cellStyle name="Normal 88" xfId="1747" xr:uid="{00000000-0005-0000-0000-0000BB190000}"/>
    <cellStyle name="Normal 88 2" xfId="13452" xr:uid="{00000000-0005-0000-0000-0000BC190000}"/>
    <cellStyle name="Normal 89" xfId="1748" xr:uid="{00000000-0005-0000-0000-0000BD190000}"/>
    <cellStyle name="Normal 89 2" xfId="13453" xr:uid="{00000000-0005-0000-0000-0000BE190000}"/>
    <cellStyle name="Normal 9" xfId="1749" xr:uid="{00000000-0005-0000-0000-0000BF190000}"/>
    <cellStyle name="Normal 9 10" xfId="13454" xr:uid="{00000000-0005-0000-0000-0000C0190000}"/>
    <cellStyle name="Normal 9 11" xfId="13455" xr:uid="{00000000-0005-0000-0000-0000C1190000}"/>
    <cellStyle name="Normal 9 12" xfId="13456" xr:uid="{00000000-0005-0000-0000-0000C2190000}"/>
    <cellStyle name="Normal 9 13" xfId="13457" xr:uid="{00000000-0005-0000-0000-0000C3190000}"/>
    <cellStyle name="Normal 9 14" xfId="13458" xr:uid="{00000000-0005-0000-0000-0000C4190000}"/>
    <cellStyle name="Normal 9 15" xfId="13459" xr:uid="{00000000-0005-0000-0000-0000C5190000}"/>
    <cellStyle name="Normal 9 16" xfId="13460" xr:uid="{00000000-0005-0000-0000-0000C6190000}"/>
    <cellStyle name="Normal 9 17" xfId="13461" xr:uid="{00000000-0005-0000-0000-0000C7190000}"/>
    <cellStyle name="Normal 9 18" xfId="13462" xr:uid="{00000000-0005-0000-0000-0000C8190000}"/>
    <cellStyle name="Normal 9 19" xfId="13463" xr:uid="{00000000-0005-0000-0000-0000C9190000}"/>
    <cellStyle name="Normal 9 2" xfId="1750" xr:uid="{00000000-0005-0000-0000-0000CA190000}"/>
    <cellStyle name="Normal 9 2 2" xfId="13465" xr:uid="{00000000-0005-0000-0000-0000CB190000}"/>
    <cellStyle name="Normal 9 2 3" xfId="13464" xr:uid="{00000000-0005-0000-0000-0000CC190000}"/>
    <cellStyle name="Normal 9 20" xfId="13466" xr:uid="{00000000-0005-0000-0000-0000CD190000}"/>
    <cellStyle name="Normal 9 21" xfId="13467" xr:uid="{00000000-0005-0000-0000-0000CE190000}"/>
    <cellStyle name="Normal 9 22" xfId="13468" xr:uid="{00000000-0005-0000-0000-0000CF190000}"/>
    <cellStyle name="Normal 9 23" xfId="13469" xr:uid="{00000000-0005-0000-0000-0000D0190000}"/>
    <cellStyle name="Normal 9 24" xfId="13470" xr:uid="{00000000-0005-0000-0000-0000D1190000}"/>
    <cellStyle name="Normal 9 25" xfId="13471" xr:uid="{00000000-0005-0000-0000-0000D2190000}"/>
    <cellStyle name="Normal 9 26" xfId="13472" xr:uid="{00000000-0005-0000-0000-0000D3190000}"/>
    <cellStyle name="Normal 9 27" xfId="13473" xr:uid="{00000000-0005-0000-0000-0000D4190000}"/>
    <cellStyle name="Normal 9 28" xfId="13474" xr:uid="{00000000-0005-0000-0000-0000D5190000}"/>
    <cellStyle name="Normal 9 29" xfId="13475" xr:uid="{00000000-0005-0000-0000-0000D6190000}"/>
    <cellStyle name="Normal 9 3" xfId="1751" xr:uid="{00000000-0005-0000-0000-0000D7190000}"/>
    <cellStyle name="Normal 9 3 2" xfId="1752" xr:uid="{00000000-0005-0000-0000-0000D8190000}"/>
    <cellStyle name="Normal 9 3 3" xfId="13476" xr:uid="{00000000-0005-0000-0000-0000D9190000}"/>
    <cellStyle name="Normal 9 30" xfId="13477" xr:uid="{00000000-0005-0000-0000-0000DA190000}"/>
    <cellStyle name="Normal 9 31" xfId="13478" xr:uid="{00000000-0005-0000-0000-0000DB190000}"/>
    <cellStyle name="Normal 9 32" xfId="13479" xr:uid="{00000000-0005-0000-0000-0000DC190000}"/>
    <cellStyle name="Normal 9 33" xfId="13480" xr:uid="{00000000-0005-0000-0000-0000DD190000}"/>
    <cellStyle name="Normal 9 34" xfId="13481" xr:uid="{00000000-0005-0000-0000-0000DE190000}"/>
    <cellStyle name="Normal 9 35" xfId="13482" xr:uid="{00000000-0005-0000-0000-0000DF190000}"/>
    <cellStyle name="Normal 9 36" xfId="13483" xr:uid="{00000000-0005-0000-0000-0000E0190000}"/>
    <cellStyle name="Normal 9 37" xfId="13484" xr:uid="{00000000-0005-0000-0000-0000E1190000}"/>
    <cellStyle name="Normal 9 38" xfId="13485" xr:uid="{00000000-0005-0000-0000-0000E2190000}"/>
    <cellStyle name="Normal 9 39" xfId="13486" xr:uid="{00000000-0005-0000-0000-0000E3190000}"/>
    <cellStyle name="Normal 9 4" xfId="1753" xr:uid="{00000000-0005-0000-0000-0000E4190000}"/>
    <cellStyle name="Normal 9 4 2" xfId="13487" xr:uid="{00000000-0005-0000-0000-0000E5190000}"/>
    <cellStyle name="Normal 9 40" xfId="13488" xr:uid="{00000000-0005-0000-0000-0000E6190000}"/>
    <cellStyle name="Normal 9 41" xfId="13489" xr:uid="{00000000-0005-0000-0000-0000E7190000}"/>
    <cellStyle name="Normal 9 42" xfId="13490" xr:uid="{00000000-0005-0000-0000-0000E8190000}"/>
    <cellStyle name="Normal 9 43" xfId="13491" xr:uid="{00000000-0005-0000-0000-0000E9190000}"/>
    <cellStyle name="Normal 9 44" xfId="13492" xr:uid="{00000000-0005-0000-0000-0000EA190000}"/>
    <cellStyle name="Normal 9 45" xfId="13493" xr:uid="{00000000-0005-0000-0000-0000EB190000}"/>
    <cellStyle name="Normal 9 46" xfId="13494" xr:uid="{00000000-0005-0000-0000-0000EC190000}"/>
    <cellStyle name="Normal 9 47" xfId="13495" xr:uid="{00000000-0005-0000-0000-0000ED190000}"/>
    <cellStyle name="Normal 9 48" xfId="13496" xr:uid="{00000000-0005-0000-0000-0000EE190000}"/>
    <cellStyle name="Normal 9 49" xfId="13497" xr:uid="{00000000-0005-0000-0000-0000EF190000}"/>
    <cellStyle name="Normal 9 5" xfId="13498" xr:uid="{00000000-0005-0000-0000-0000F0190000}"/>
    <cellStyle name="Normal 9 50" xfId="13499" xr:uid="{00000000-0005-0000-0000-0000F1190000}"/>
    <cellStyle name="Normal 9 6" xfId="13500" xr:uid="{00000000-0005-0000-0000-0000F2190000}"/>
    <cellStyle name="Normal 9 7" xfId="13501" xr:uid="{00000000-0005-0000-0000-0000F3190000}"/>
    <cellStyle name="Normal 9 8" xfId="13502" xr:uid="{00000000-0005-0000-0000-0000F4190000}"/>
    <cellStyle name="Normal 9 9" xfId="13503" xr:uid="{00000000-0005-0000-0000-0000F5190000}"/>
    <cellStyle name="Normal 9_1.3s Accounting C Costs Scots" xfId="13504" xr:uid="{00000000-0005-0000-0000-0000F6190000}"/>
    <cellStyle name="Normal 90" xfId="1754" xr:uid="{00000000-0005-0000-0000-0000F7190000}"/>
    <cellStyle name="Normal 90 2" xfId="1755" xr:uid="{00000000-0005-0000-0000-0000F8190000}"/>
    <cellStyle name="Normal 90 3" xfId="13505" xr:uid="{00000000-0005-0000-0000-0000F9190000}"/>
    <cellStyle name="Normal 91" xfId="1756" xr:uid="{00000000-0005-0000-0000-0000FA190000}"/>
    <cellStyle name="Normal 91 2" xfId="13506" xr:uid="{00000000-0005-0000-0000-0000FB190000}"/>
    <cellStyle name="Normal 92" xfId="1757" xr:uid="{00000000-0005-0000-0000-0000FC190000}"/>
    <cellStyle name="Normal 92 2" xfId="1758" xr:uid="{00000000-0005-0000-0000-0000FD190000}"/>
    <cellStyle name="Normal 92 3" xfId="13507" xr:uid="{00000000-0005-0000-0000-0000FE190000}"/>
    <cellStyle name="Normal 93" xfId="1759" xr:uid="{00000000-0005-0000-0000-0000FF190000}"/>
    <cellStyle name="Normal 93 2" xfId="13508" xr:uid="{00000000-0005-0000-0000-0000001A0000}"/>
    <cellStyle name="Normal 94" xfId="1760" xr:uid="{00000000-0005-0000-0000-0000011A0000}"/>
    <cellStyle name="Normal 94 2" xfId="13509" xr:uid="{00000000-0005-0000-0000-0000021A0000}"/>
    <cellStyle name="Normal 95" xfId="1761" xr:uid="{00000000-0005-0000-0000-0000031A0000}"/>
    <cellStyle name="Normal 95 2" xfId="13510" xr:uid="{00000000-0005-0000-0000-0000041A0000}"/>
    <cellStyle name="Normal 96" xfId="1762" xr:uid="{00000000-0005-0000-0000-0000051A0000}"/>
    <cellStyle name="Normal 96 2" xfId="13511" xr:uid="{00000000-0005-0000-0000-0000061A0000}"/>
    <cellStyle name="Normal 97" xfId="1763" xr:uid="{00000000-0005-0000-0000-0000071A0000}"/>
    <cellStyle name="Normal 97 2" xfId="13512" xr:uid="{00000000-0005-0000-0000-0000081A0000}"/>
    <cellStyle name="Normal 98" xfId="1764" xr:uid="{00000000-0005-0000-0000-0000091A0000}"/>
    <cellStyle name="Normal 98 2" xfId="13513" xr:uid="{00000000-0005-0000-0000-00000A1A0000}"/>
    <cellStyle name="Normal 99" xfId="1765" xr:uid="{00000000-0005-0000-0000-00000B1A0000}"/>
    <cellStyle name="Normal 99 2" xfId="13514" xr:uid="{00000000-0005-0000-0000-00000C1A0000}"/>
    <cellStyle name="Normal U" xfId="13515" xr:uid="{00000000-0005-0000-0000-00000D1A0000}"/>
    <cellStyle name="Note" xfId="8618" builtinId="10" customBuiltin="1"/>
    <cellStyle name="Note 10" xfId="1766" xr:uid="{00000000-0005-0000-0000-00000F1A0000}"/>
    <cellStyle name="Note 10 2" xfId="1767" xr:uid="{00000000-0005-0000-0000-0000101A0000}"/>
    <cellStyle name="Note 10 2 2" xfId="1768" xr:uid="{00000000-0005-0000-0000-0000111A0000}"/>
    <cellStyle name="Note 10 2 2 2" xfId="13517" xr:uid="{00000000-0005-0000-0000-0000121A0000}"/>
    <cellStyle name="Note 10 2 2 2 2" xfId="13518" xr:uid="{00000000-0005-0000-0000-0000131A0000}"/>
    <cellStyle name="Note 10 2 2 3" xfId="13519" xr:uid="{00000000-0005-0000-0000-0000141A0000}"/>
    <cellStyle name="Note 10 2 2 4" xfId="13520" xr:uid="{00000000-0005-0000-0000-0000151A0000}"/>
    <cellStyle name="Note 10 2 3" xfId="13521" xr:uid="{00000000-0005-0000-0000-0000161A0000}"/>
    <cellStyle name="Note 10 2 3 2" xfId="13522" xr:uid="{00000000-0005-0000-0000-0000171A0000}"/>
    <cellStyle name="Note 10 2 4" xfId="13523" xr:uid="{00000000-0005-0000-0000-0000181A0000}"/>
    <cellStyle name="Note 10 2 5" xfId="13524" xr:uid="{00000000-0005-0000-0000-0000191A0000}"/>
    <cellStyle name="Note 10 3" xfId="1769" xr:uid="{00000000-0005-0000-0000-00001A1A0000}"/>
    <cellStyle name="Note 10 3 2" xfId="13525" xr:uid="{00000000-0005-0000-0000-00001B1A0000}"/>
    <cellStyle name="Note 10 3 2 2" xfId="13526" xr:uid="{00000000-0005-0000-0000-00001C1A0000}"/>
    <cellStyle name="Note 10 3 3" xfId="13527" xr:uid="{00000000-0005-0000-0000-00001D1A0000}"/>
    <cellStyle name="Note 10 3 4" xfId="13528" xr:uid="{00000000-0005-0000-0000-00001E1A0000}"/>
    <cellStyle name="Note 10 4" xfId="13516" xr:uid="{00000000-0005-0000-0000-00001F1A0000}"/>
    <cellStyle name="Note 11" xfId="1770" xr:uid="{00000000-0005-0000-0000-0000201A0000}"/>
    <cellStyle name="Note 11 10" xfId="1771" xr:uid="{00000000-0005-0000-0000-0000211A0000}"/>
    <cellStyle name="Note 11 11" xfId="1772" xr:uid="{00000000-0005-0000-0000-0000221A0000}"/>
    <cellStyle name="Note 11 12" xfId="13529" xr:uid="{00000000-0005-0000-0000-0000231A0000}"/>
    <cellStyle name="Note 11 2" xfId="1773" xr:uid="{00000000-0005-0000-0000-0000241A0000}"/>
    <cellStyle name="Note 11 2 2" xfId="1774" xr:uid="{00000000-0005-0000-0000-0000251A0000}"/>
    <cellStyle name="Note 11 2 2 2" xfId="1775" xr:uid="{00000000-0005-0000-0000-0000261A0000}"/>
    <cellStyle name="Note 11 2 2 2 2" xfId="1776" xr:uid="{00000000-0005-0000-0000-0000271A0000}"/>
    <cellStyle name="Note 11 2 2 3" xfId="1777" xr:uid="{00000000-0005-0000-0000-0000281A0000}"/>
    <cellStyle name="Note 11 2 2 4" xfId="13531" xr:uid="{00000000-0005-0000-0000-0000291A0000}"/>
    <cellStyle name="Note 11 2 3" xfId="1778" xr:uid="{00000000-0005-0000-0000-00002A1A0000}"/>
    <cellStyle name="Note 11 2 3 2" xfId="1779" xr:uid="{00000000-0005-0000-0000-00002B1A0000}"/>
    <cellStyle name="Note 11 2 4" xfId="1780" xr:uid="{00000000-0005-0000-0000-00002C1A0000}"/>
    <cellStyle name="Note 11 2 5" xfId="13530" xr:uid="{00000000-0005-0000-0000-00002D1A0000}"/>
    <cellStyle name="Note 11 3" xfId="1781" xr:uid="{00000000-0005-0000-0000-00002E1A0000}"/>
    <cellStyle name="Note 11 3 2" xfId="1782" xr:uid="{00000000-0005-0000-0000-00002F1A0000}"/>
    <cellStyle name="Note 11 3 2 2" xfId="1783" xr:uid="{00000000-0005-0000-0000-0000301A0000}"/>
    <cellStyle name="Note 11 3 2 2 2" xfId="1784" xr:uid="{00000000-0005-0000-0000-0000311A0000}"/>
    <cellStyle name="Note 11 3 2 3" xfId="1785" xr:uid="{00000000-0005-0000-0000-0000321A0000}"/>
    <cellStyle name="Note 11 3 3" xfId="1786" xr:uid="{00000000-0005-0000-0000-0000331A0000}"/>
    <cellStyle name="Note 11 3 3 2" xfId="1787" xr:uid="{00000000-0005-0000-0000-0000341A0000}"/>
    <cellStyle name="Note 11 3 4" xfId="1788" xr:uid="{00000000-0005-0000-0000-0000351A0000}"/>
    <cellStyle name="Note 11 3 5" xfId="13532" xr:uid="{00000000-0005-0000-0000-0000361A0000}"/>
    <cellStyle name="Note 11 4" xfId="1789" xr:uid="{00000000-0005-0000-0000-0000371A0000}"/>
    <cellStyle name="Note 11 4 2" xfId="1790" xr:uid="{00000000-0005-0000-0000-0000381A0000}"/>
    <cellStyle name="Note 11 4 2 2" xfId="1791" xr:uid="{00000000-0005-0000-0000-0000391A0000}"/>
    <cellStyle name="Note 11 4 2 2 2" xfId="1792" xr:uid="{00000000-0005-0000-0000-00003A1A0000}"/>
    <cellStyle name="Note 11 4 2 3" xfId="1793" xr:uid="{00000000-0005-0000-0000-00003B1A0000}"/>
    <cellStyle name="Note 11 4 3" xfId="1794" xr:uid="{00000000-0005-0000-0000-00003C1A0000}"/>
    <cellStyle name="Note 11 4 3 2" xfId="1795" xr:uid="{00000000-0005-0000-0000-00003D1A0000}"/>
    <cellStyle name="Note 11 4 4" xfId="1796" xr:uid="{00000000-0005-0000-0000-00003E1A0000}"/>
    <cellStyle name="Note 11 4 5" xfId="13533" xr:uid="{00000000-0005-0000-0000-00003F1A0000}"/>
    <cellStyle name="Note 11 5" xfId="1797" xr:uid="{00000000-0005-0000-0000-0000401A0000}"/>
    <cellStyle name="Note 11 5 2" xfId="1798" xr:uid="{00000000-0005-0000-0000-0000411A0000}"/>
    <cellStyle name="Note 11 5 2 2" xfId="1799" xr:uid="{00000000-0005-0000-0000-0000421A0000}"/>
    <cellStyle name="Note 11 5 2 2 2" xfId="1800" xr:uid="{00000000-0005-0000-0000-0000431A0000}"/>
    <cellStyle name="Note 11 5 2 3" xfId="1801" xr:uid="{00000000-0005-0000-0000-0000441A0000}"/>
    <cellStyle name="Note 11 5 3" xfId="1802" xr:uid="{00000000-0005-0000-0000-0000451A0000}"/>
    <cellStyle name="Note 11 5 3 2" xfId="1803" xr:uid="{00000000-0005-0000-0000-0000461A0000}"/>
    <cellStyle name="Note 11 5 4" xfId="1804" xr:uid="{00000000-0005-0000-0000-0000471A0000}"/>
    <cellStyle name="Note 11 6" xfId="1805" xr:uid="{00000000-0005-0000-0000-0000481A0000}"/>
    <cellStyle name="Note 11 6 2" xfId="1806" xr:uid="{00000000-0005-0000-0000-0000491A0000}"/>
    <cellStyle name="Note 11 6 2 2" xfId="1807" xr:uid="{00000000-0005-0000-0000-00004A1A0000}"/>
    <cellStyle name="Note 11 6 2 2 2" xfId="1808" xr:uid="{00000000-0005-0000-0000-00004B1A0000}"/>
    <cellStyle name="Note 11 6 2 3" xfId="1809" xr:uid="{00000000-0005-0000-0000-00004C1A0000}"/>
    <cellStyle name="Note 11 6 3" xfId="1810" xr:uid="{00000000-0005-0000-0000-00004D1A0000}"/>
    <cellStyle name="Note 11 6 3 2" xfId="1811" xr:uid="{00000000-0005-0000-0000-00004E1A0000}"/>
    <cellStyle name="Note 11 6 4" xfId="1812" xr:uid="{00000000-0005-0000-0000-00004F1A0000}"/>
    <cellStyle name="Note 11 7" xfId="1813" xr:uid="{00000000-0005-0000-0000-0000501A0000}"/>
    <cellStyle name="Note 11 7 2" xfId="1814" xr:uid="{00000000-0005-0000-0000-0000511A0000}"/>
    <cellStyle name="Note 11 7 2 2" xfId="1815" xr:uid="{00000000-0005-0000-0000-0000521A0000}"/>
    <cellStyle name="Note 11 7 2 2 2" xfId="1816" xr:uid="{00000000-0005-0000-0000-0000531A0000}"/>
    <cellStyle name="Note 11 7 2 3" xfId="1817" xr:uid="{00000000-0005-0000-0000-0000541A0000}"/>
    <cellStyle name="Note 11 7 3" xfId="1818" xr:uid="{00000000-0005-0000-0000-0000551A0000}"/>
    <cellStyle name="Note 11 7 3 2" xfId="1819" xr:uid="{00000000-0005-0000-0000-0000561A0000}"/>
    <cellStyle name="Note 11 7 4" xfId="1820" xr:uid="{00000000-0005-0000-0000-0000571A0000}"/>
    <cellStyle name="Note 11 8" xfId="1821" xr:uid="{00000000-0005-0000-0000-0000581A0000}"/>
    <cellStyle name="Note 11 8 2" xfId="1822" xr:uid="{00000000-0005-0000-0000-0000591A0000}"/>
    <cellStyle name="Note 11 8 2 2" xfId="1823" xr:uid="{00000000-0005-0000-0000-00005A1A0000}"/>
    <cellStyle name="Note 11 8 3" xfId="1824" xr:uid="{00000000-0005-0000-0000-00005B1A0000}"/>
    <cellStyle name="Note 11 9" xfId="1825" xr:uid="{00000000-0005-0000-0000-00005C1A0000}"/>
    <cellStyle name="Note 11 9 2" xfId="1826" xr:uid="{00000000-0005-0000-0000-00005D1A0000}"/>
    <cellStyle name="Note 12" xfId="1827" xr:uid="{00000000-0005-0000-0000-00005E1A0000}"/>
    <cellStyle name="Note 12 10" xfId="1828" xr:uid="{00000000-0005-0000-0000-00005F1A0000}"/>
    <cellStyle name="Note 12 11" xfId="1829" xr:uid="{00000000-0005-0000-0000-0000601A0000}"/>
    <cellStyle name="Note 12 2" xfId="1830" xr:uid="{00000000-0005-0000-0000-0000611A0000}"/>
    <cellStyle name="Note 12 2 2" xfId="1831" xr:uid="{00000000-0005-0000-0000-0000621A0000}"/>
    <cellStyle name="Note 12 2 2 2" xfId="1832" xr:uid="{00000000-0005-0000-0000-0000631A0000}"/>
    <cellStyle name="Note 12 2 2 2 2" xfId="1833" xr:uid="{00000000-0005-0000-0000-0000641A0000}"/>
    <cellStyle name="Note 12 2 2 3" xfId="1834" xr:uid="{00000000-0005-0000-0000-0000651A0000}"/>
    <cellStyle name="Note 12 2 3" xfId="1835" xr:uid="{00000000-0005-0000-0000-0000661A0000}"/>
    <cellStyle name="Note 12 2 3 2" xfId="1836" xr:uid="{00000000-0005-0000-0000-0000671A0000}"/>
    <cellStyle name="Note 12 2 4" xfId="1837" xr:uid="{00000000-0005-0000-0000-0000681A0000}"/>
    <cellStyle name="Note 12 3" xfId="1838" xr:uid="{00000000-0005-0000-0000-0000691A0000}"/>
    <cellStyle name="Note 12 3 2" xfId="1839" xr:uid="{00000000-0005-0000-0000-00006A1A0000}"/>
    <cellStyle name="Note 12 3 2 2" xfId="1840" xr:uid="{00000000-0005-0000-0000-00006B1A0000}"/>
    <cellStyle name="Note 12 3 2 2 2" xfId="1841" xr:uid="{00000000-0005-0000-0000-00006C1A0000}"/>
    <cellStyle name="Note 12 3 2 3" xfId="1842" xr:uid="{00000000-0005-0000-0000-00006D1A0000}"/>
    <cellStyle name="Note 12 3 3" xfId="1843" xr:uid="{00000000-0005-0000-0000-00006E1A0000}"/>
    <cellStyle name="Note 12 3 3 2" xfId="1844" xr:uid="{00000000-0005-0000-0000-00006F1A0000}"/>
    <cellStyle name="Note 12 3 4" xfId="1845" xr:uid="{00000000-0005-0000-0000-0000701A0000}"/>
    <cellStyle name="Note 12 4" xfId="1846" xr:uid="{00000000-0005-0000-0000-0000711A0000}"/>
    <cellStyle name="Note 12 4 2" xfId="1847" xr:uid="{00000000-0005-0000-0000-0000721A0000}"/>
    <cellStyle name="Note 12 4 2 2" xfId="1848" xr:uid="{00000000-0005-0000-0000-0000731A0000}"/>
    <cellStyle name="Note 12 4 2 2 2" xfId="1849" xr:uid="{00000000-0005-0000-0000-0000741A0000}"/>
    <cellStyle name="Note 12 4 2 3" xfId="1850" xr:uid="{00000000-0005-0000-0000-0000751A0000}"/>
    <cellStyle name="Note 12 4 3" xfId="1851" xr:uid="{00000000-0005-0000-0000-0000761A0000}"/>
    <cellStyle name="Note 12 4 3 2" xfId="1852" xr:uid="{00000000-0005-0000-0000-0000771A0000}"/>
    <cellStyle name="Note 12 4 4" xfId="1853" xr:uid="{00000000-0005-0000-0000-0000781A0000}"/>
    <cellStyle name="Note 12 5" xfId="1854" xr:uid="{00000000-0005-0000-0000-0000791A0000}"/>
    <cellStyle name="Note 12 5 2" xfId="1855" xr:uid="{00000000-0005-0000-0000-00007A1A0000}"/>
    <cellStyle name="Note 12 5 2 2" xfId="1856" xr:uid="{00000000-0005-0000-0000-00007B1A0000}"/>
    <cellStyle name="Note 12 5 2 2 2" xfId="1857" xr:uid="{00000000-0005-0000-0000-00007C1A0000}"/>
    <cellStyle name="Note 12 5 2 3" xfId="1858" xr:uid="{00000000-0005-0000-0000-00007D1A0000}"/>
    <cellStyle name="Note 12 5 3" xfId="1859" xr:uid="{00000000-0005-0000-0000-00007E1A0000}"/>
    <cellStyle name="Note 12 5 3 2" xfId="1860" xr:uid="{00000000-0005-0000-0000-00007F1A0000}"/>
    <cellStyle name="Note 12 5 4" xfId="1861" xr:uid="{00000000-0005-0000-0000-0000801A0000}"/>
    <cellStyle name="Note 12 6" xfId="1862" xr:uid="{00000000-0005-0000-0000-0000811A0000}"/>
    <cellStyle name="Note 12 6 2" xfId="1863" xr:uid="{00000000-0005-0000-0000-0000821A0000}"/>
    <cellStyle name="Note 12 6 2 2" xfId="1864" xr:uid="{00000000-0005-0000-0000-0000831A0000}"/>
    <cellStyle name="Note 12 6 2 2 2" xfId="1865" xr:uid="{00000000-0005-0000-0000-0000841A0000}"/>
    <cellStyle name="Note 12 6 2 3" xfId="1866" xr:uid="{00000000-0005-0000-0000-0000851A0000}"/>
    <cellStyle name="Note 12 6 3" xfId="1867" xr:uid="{00000000-0005-0000-0000-0000861A0000}"/>
    <cellStyle name="Note 12 6 3 2" xfId="1868" xr:uid="{00000000-0005-0000-0000-0000871A0000}"/>
    <cellStyle name="Note 12 6 4" xfId="1869" xr:uid="{00000000-0005-0000-0000-0000881A0000}"/>
    <cellStyle name="Note 12 7" xfId="1870" xr:uid="{00000000-0005-0000-0000-0000891A0000}"/>
    <cellStyle name="Note 12 7 2" xfId="1871" xr:uid="{00000000-0005-0000-0000-00008A1A0000}"/>
    <cellStyle name="Note 12 7 2 2" xfId="1872" xr:uid="{00000000-0005-0000-0000-00008B1A0000}"/>
    <cellStyle name="Note 12 7 2 2 2" xfId="1873" xr:uid="{00000000-0005-0000-0000-00008C1A0000}"/>
    <cellStyle name="Note 12 7 2 3" xfId="1874" xr:uid="{00000000-0005-0000-0000-00008D1A0000}"/>
    <cellStyle name="Note 12 7 3" xfId="1875" xr:uid="{00000000-0005-0000-0000-00008E1A0000}"/>
    <cellStyle name="Note 12 7 3 2" xfId="1876" xr:uid="{00000000-0005-0000-0000-00008F1A0000}"/>
    <cellStyle name="Note 12 7 4" xfId="1877" xr:uid="{00000000-0005-0000-0000-0000901A0000}"/>
    <cellStyle name="Note 12 8" xfId="1878" xr:uid="{00000000-0005-0000-0000-0000911A0000}"/>
    <cellStyle name="Note 12 8 2" xfId="1879" xr:uid="{00000000-0005-0000-0000-0000921A0000}"/>
    <cellStyle name="Note 12 8 2 2" xfId="1880" xr:uid="{00000000-0005-0000-0000-0000931A0000}"/>
    <cellStyle name="Note 12 8 3" xfId="1881" xr:uid="{00000000-0005-0000-0000-0000941A0000}"/>
    <cellStyle name="Note 12 9" xfId="1882" xr:uid="{00000000-0005-0000-0000-0000951A0000}"/>
    <cellStyle name="Note 12 9 2" xfId="1883" xr:uid="{00000000-0005-0000-0000-0000961A0000}"/>
    <cellStyle name="Note 13" xfId="1884" xr:uid="{00000000-0005-0000-0000-0000971A0000}"/>
    <cellStyle name="Note 13 2" xfId="1885" xr:uid="{00000000-0005-0000-0000-0000981A0000}"/>
    <cellStyle name="Note 13 2 2" xfId="1886" xr:uid="{00000000-0005-0000-0000-0000991A0000}"/>
    <cellStyle name="Note 13 2 2 2" xfId="1887" xr:uid="{00000000-0005-0000-0000-00009A1A0000}"/>
    <cellStyle name="Note 13 2 3" xfId="1888" xr:uid="{00000000-0005-0000-0000-00009B1A0000}"/>
    <cellStyle name="Note 13 2 4" xfId="13535" xr:uid="{00000000-0005-0000-0000-00009C1A0000}"/>
    <cellStyle name="Note 13 3" xfId="1889" xr:uid="{00000000-0005-0000-0000-00009D1A0000}"/>
    <cellStyle name="Note 13 3 2" xfId="1890" xr:uid="{00000000-0005-0000-0000-00009E1A0000}"/>
    <cellStyle name="Note 13 4" xfId="1891" xr:uid="{00000000-0005-0000-0000-00009F1A0000}"/>
    <cellStyle name="Note 13 5" xfId="13534" xr:uid="{00000000-0005-0000-0000-0000A01A0000}"/>
    <cellStyle name="Note 14" xfId="1892" xr:uid="{00000000-0005-0000-0000-0000A11A0000}"/>
    <cellStyle name="Note 14 2" xfId="1893" xr:uid="{00000000-0005-0000-0000-0000A21A0000}"/>
    <cellStyle name="Note 14 2 2" xfId="1894" xr:uid="{00000000-0005-0000-0000-0000A31A0000}"/>
    <cellStyle name="Note 14 3" xfId="1895" xr:uid="{00000000-0005-0000-0000-0000A41A0000}"/>
    <cellStyle name="Note 14 4" xfId="13536" xr:uid="{00000000-0005-0000-0000-0000A51A0000}"/>
    <cellStyle name="Note 15" xfId="1896" xr:uid="{00000000-0005-0000-0000-0000A61A0000}"/>
    <cellStyle name="Note 15 2" xfId="13537" xr:uid="{00000000-0005-0000-0000-0000A71A0000}"/>
    <cellStyle name="Note 16" xfId="1897" xr:uid="{00000000-0005-0000-0000-0000A81A0000}"/>
    <cellStyle name="Note 17" xfId="8766" xr:uid="{00000000-0005-0000-0000-0000A91A0000}"/>
    <cellStyle name="Note 17 2" xfId="15010" xr:uid="{00000000-0005-0000-0000-0000AA1A0000}"/>
    <cellStyle name="Note 18" xfId="8808" xr:uid="{00000000-0005-0000-0000-0000AB1A0000}"/>
    <cellStyle name="Note 18 2" xfId="15026" xr:uid="{00000000-0005-0000-0000-0000AC1A0000}"/>
    <cellStyle name="Note 19" xfId="15002" xr:uid="{00000000-0005-0000-0000-0000AD1A0000}"/>
    <cellStyle name="Note 2" xfId="1898" xr:uid="{00000000-0005-0000-0000-0000AE1A0000}"/>
    <cellStyle name="Note 2 2" xfId="1899" xr:uid="{00000000-0005-0000-0000-0000AF1A0000}"/>
    <cellStyle name="Note 2 2 2" xfId="1900" xr:uid="{00000000-0005-0000-0000-0000B01A0000}"/>
    <cellStyle name="Note 2 2 2 2" xfId="1901" xr:uid="{00000000-0005-0000-0000-0000B11A0000}"/>
    <cellStyle name="Note 2 2 3" xfId="1902" xr:uid="{00000000-0005-0000-0000-0000B21A0000}"/>
    <cellStyle name="Note 2 2 4" xfId="13538" xr:uid="{00000000-0005-0000-0000-0000B31A0000}"/>
    <cellStyle name="Note 2 3" xfId="1903" xr:uid="{00000000-0005-0000-0000-0000B41A0000}"/>
    <cellStyle name="Note 2 3 2" xfId="1904" xr:uid="{00000000-0005-0000-0000-0000B51A0000}"/>
    <cellStyle name="Note 2 3 2 2" xfId="1905" xr:uid="{00000000-0005-0000-0000-0000B61A0000}"/>
    <cellStyle name="Note 2 3 2 2 2" xfId="13539" xr:uid="{00000000-0005-0000-0000-0000B71A0000}"/>
    <cellStyle name="Note 2 3 2 3" xfId="13540" xr:uid="{00000000-0005-0000-0000-0000B81A0000}"/>
    <cellStyle name="Note 2 3 2 4" xfId="13541" xr:uid="{00000000-0005-0000-0000-0000B91A0000}"/>
    <cellStyle name="Note 2 3 3" xfId="1906" xr:uid="{00000000-0005-0000-0000-0000BA1A0000}"/>
    <cellStyle name="Note 2 3 3 2" xfId="13542" xr:uid="{00000000-0005-0000-0000-0000BB1A0000}"/>
    <cellStyle name="Note 2 3 4" xfId="13543" xr:uid="{00000000-0005-0000-0000-0000BC1A0000}"/>
    <cellStyle name="Note 2 3 5" xfId="13544" xr:uid="{00000000-0005-0000-0000-0000BD1A0000}"/>
    <cellStyle name="Note 2 4" xfId="1907" xr:uid="{00000000-0005-0000-0000-0000BE1A0000}"/>
    <cellStyle name="Note 2 4 2" xfId="1908" xr:uid="{00000000-0005-0000-0000-0000BF1A0000}"/>
    <cellStyle name="Note 2 4 2 2" xfId="1909" xr:uid="{00000000-0005-0000-0000-0000C01A0000}"/>
    <cellStyle name="Note 2 4 3" xfId="1910" xr:uid="{00000000-0005-0000-0000-0000C11A0000}"/>
    <cellStyle name="Note 2 4 3 2" xfId="13545" xr:uid="{00000000-0005-0000-0000-0000C21A0000}"/>
    <cellStyle name="Note 2 4 4" xfId="13546" xr:uid="{00000000-0005-0000-0000-0000C31A0000}"/>
    <cellStyle name="Note 2 5" xfId="1911" xr:uid="{00000000-0005-0000-0000-0000C41A0000}"/>
    <cellStyle name="Note 2 5 2" xfId="1912" xr:uid="{00000000-0005-0000-0000-0000C51A0000}"/>
    <cellStyle name="Note 2 5 2 2" xfId="13547" xr:uid="{00000000-0005-0000-0000-0000C61A0000}"/>
    <cellStyle name="Note 2 5 3" xfId="13548" xr:uid="{00000000-0005-0000-0000-0000C71A0000}"/>
    <cellStyle name="Note 2 5 4" xfId="13549" xr:uid="{00000000-0005-0000-0000-0000C81A0000}"/>
    <cellStyle name="Note 2 6" xfId="1913" xr:uid="{00000000-0005-0000-0000-0000C91A0000}"/>
    <cellStyle name="Note 2 6 2" xfId="13550" xr:uid="{00000000-0005-0000-0000-0000CA1A0000}"/>
    <cellStyle name="Note 2 6 3" xfId="13551" xr:uid="{00000000-0005-0000-0000-0000CB1A0000}"/>
    <cellStyle name="Note 2 7" xfId="8695" xr:uid="{00000000-0005-0000-0000-0000CC1A0000}"/>
    <cellStyle name="Note 2 8" xfId="13552" xr:uid="{00000000-0005-0000-0000-0000CD1A0000}"/>
    <cellStyle name="Note 20" xfId="15051" xr:uid="{00000000-0005-0000-0000-0000CE1A0000}"/>
    <cellStyle name="Note 3" xfId="1914" xr:uid="{00000000-0005-0000-0000-0000CF1A0000}"/>
    <cellStyle name="Note 3 2" xfId="1915" xr:uid="{00000000-0005-0000-0000-0000D01A0000}"/>
    <cellStyle name="Note 3 2 2" xfId="1916" xr:uid="{00000000-0005-0000-0000-0000D11A0000}"/>
    <cellStyle name="Note 3 2 2 2" xfId="1917" xr:uid="{00000000-0005-0000-0000-0000D21A0000}"/>
    <cellStyle name="Note 3 2 2 2 2" xfId="13553" xr:uid="{00000000-0005-0000-0000-0000D31A0000}"/>
    <cellStyle name="Note 3 2 2 3" xfId="13554" xr:uid="{00000000-0005-0000-0000-0000D41A0000}"/>
    <cellStyle name="Note 3 2 2 4" xfId="13555" xr:uid="{00000000-0005-0000-0000-0000D51A0000}"/>
    <cellStyle name="Note 3 2 3" xfId="1918" xr:uid="{00000000-0005-0000-0000-0000D61A0000}"/>
    <cellStyle name="Note 3 2 3 2" xfId="13556" xr:uid="{00000000-0005-0000-0000-0000D71A0000}"/>
    <cellStyle name="Note 3 2 4" xfId="13557" xr:uid="{00000000-0005-0000-0000-0000D81A0000}"/>
    <cellStyle name="Note 3 2 5" xfId="13558" xr:uid="{00000000-0005-0000-0000-0000D91A0000}"/>
    <cellStyle name="Note 3 3" xfId="1919" xr:uid="{00000000-0005-0000-0000-0000DA1A0000}"/>
    <cellStyle name="Note 3 3 2" xfId="1920" xr:uid="{00000000-0005-0000-0000-0000DB1A0000}"/>
    <cellStyle name="Note 3 3 2 2" xfId="1921" xr:uid="{00000000-0005-0000-0000-0000DC1A0000}"/>
    <cellStyle name="Note 3 3 3" xfId="1922" xr:uid="{00000000-0005-0000-0000-0000DD1A0000}"/>
    <cellStyle name="Note 3 3 3 2" xfId="13559" xr:uid="{00000000-0005-0000-0000-0000DE1A0000}"/>
    <cellStyle name="Note 3 3 4" xfId="13560" xr:uid="{00000000-0005-0000-0000-0000DF1A0000}"/>
    <cellStyle name="Note 3 4" xfId="1923" xr:uid="{00000000-0005-0000-0000-0000E01A0000}"/>
    <cellStyle name="Note 3 4 2" xfId="1924" xr:uid="{00000000-0005-0000-0000-0000E11A0000}"/>
    <cellStyle name="Note 3 4 2 2" xfId="1925" xr:uid="{00000000-0005-0000-0000-0000E21A0000}"/>
    <cellStyle name="Note 3 4 3" xfId="1926" xr:uid="{00000000-0005-0000-0000-0000E31A0000}"/>
    <cellStyle name="Note 3 4 3 2" xfId="13561" xr:uid="{00000000-0005-0000-0000-0000E41A0000}"/>
    <cellStyle name="Note 3 4 4" xfId="13562" xr:uid="{00000000-0005-0000-0000-0000E51A0000}"/>
    <cellStyle name="Note 3 5" xfId="1927" xr:uid="{00000000-0005-0000-0000-0000E61A0000}"/>
    <cellStyle name="Note 3 5 2" xfId="1928" xr:uid="{00000000-0005-0000-0000-0000E71A0000}"/>
    <cellStyle name="Note 3 5 2 2" xfId="13563" xr:uid="{00000000-0005-0000-0000-0000E81A0000}"/>
    <cellStyle name="Note 3 5 3" xfId="13564" xr:uid="{00000000-0005-0000-0000-0000E91A0000}"/>
    <cellStyle name="Note 3 6" xfId="1929" xr:uid="{00000000-0005-0000-0000-0000EA1A0000}"/>
    <cellStyle name="Note 3 6 2" xfId="13565" xr:uid="{00000000-0005-0000-0000-0000EB1A0000}"/>
    <cellStyle name="Note 3 7" xfId="13566" xr:uid="{00000000-0005-0000-0000-0000EC1A0000}"/>
    <cellStyle name="Note 4" xfId="1930" xr:uid="{00000000-0005-0000-0000-0000ED1A0000}"/>
    <cellStyle name="Note 4 2" xfId="1931" xr:uid="{00000000-0005-0000-0000-0000EE1A0000}"/>
    <cellStyle name="Note 4 2 2" xfId="1932" xr:uid="{00000000-0005-0000-0000-0000EF1A0000}"/>
    <cellStyle name="Note 4 2 2 2" xfId="1933" xr:uid="{00000000-0005-0000-0000-0000F01A0000}"/>
    <cellStyle name="Note 4 2 2 2 2" xfId="13567" xr:uid="{00000000-0005-0000-0000-0000F11A0000}"/>
    <cellStyle name="Note 4 2 2 3" xfId="13568" xr:uid="{00000000-0005-0000-0000-0000F21A0000}"/>
    <cellStyle name="Note 4 2 2 4" xfId="13569" xr:uid="{00000000-0005-0000-0000-0000F31A0000}"/>
    <cellStyle name="Note 4 2 3" xfId="1934" xr:uid="{00000000-0005-0000-0000-0000F41A0000}"/>
    <cellStyle name="Note 4 2 3 2" xfId="13570" xr:uid="{00000000-0005-0000-0000-0000F51A0000}"/>
    <cellStyle name="Note 4 2 4" xfId="13571" xr:uid="{00000000-0005-0000-0000-0000F61A0000}"/>
    <cellStyle name="Note 4 2 5" xfId="13572" xr:uid="{00000000-0005-0000-0000-0000F71A0000}"/>
    <cellStyle name="Note 4 3" xfId="1935" xr:uid="{00000000-0005-0000-0000-0000F81A0000}"/>
    <cellStyle name="Note 4 3 2" xfId="1936" xr:uid="{00000000-0005-0000-0000-0000F91A0000}"/>
    <cellStyle name="Note 4 3 2 2" xfId="1937" xr:uid="{00000000-0005-0000-0000-0000FA1A0000}"/>
    <cellStyle name="Note 4 3 2 2 2" xfId="1938" xr:uid="{00000000-0005-0000-0000-0000FB1A0000}"/>
    <cellStyle name="Note 4 3 2 2 3" xfId="13575" xr:uid="{00000000-0005-0000-0000-0000FC1A0000}"/>
    <cellStyle name="Note 4 3 2 3" xfId="1939" xr:uid="{00000000-0005-0000-0000-0000FD1A0000}"/>
    <cellStyle name="Note 4 3 2 4" xfId="13574" xr:uid="{00000000-0005-0000-0000-0000FE1A0000}"/>
    <cellStyle name="Note 4 3 3" xfId="1940" xr:uid="{00000000-0005-0000-0000-0000FF1A0000}"/>
    <cellStyle name="Note 4 3 3 2" xfId="1941" xr:uid="{00000000-0005-0000-0000-0000001B0000}"/>
    <cellStyle name="Note 4 3 3 3" xfId="13576" xr:uid="{00000000-0005-0000-0000-0000011B0000}"/>
    <cellStyle name="Note 4 3 4" xfId="1942" xr:uid="{00000000-0005-0000-0000-0000021B0000}"/>
    <cellStyle name="Note 4 3 4 2" xfId="13577" xr:uid="{00000000-0005-0000-0000-0000031B0000}"/>
    <cellStyle name="Note 4 3 5" xfId="13573" xr:uid="{00000000-0005-0000-0000-0000041B0000}"/>
    <cellStyle name="Note 4 4" xfId="1943" xr:uid="{00000000-0005-0000-0000-0000051B0000}"/>
    <cellStyle name="Note 4 4 2" xfId="1944" xr:uid="{00000000-0005-0000-0000-0000061B0000}"/>
    <cellStyle name="Note 4 4 2 2" xfId="1945" xr:uid="{00000000-0005-0000-0000-0000071B0000}"/>
    <cellStyle name="Note 4 4 2 2 2" xfId="1946" xr:uid="{00000000-0005-0000-0000-0000081B0000}"/>
    <cellStyle name="Note 4 4 2 2 3" xfId="13580" xr:uid="{00000000-0005-0000-0000-0000091B0000}"/>
    <cellStyle name="Note 4 4 2 3" xfId="1947" xr:uid="{00000000-0005-0000-0000-00000A1B0000}"/>
    <cellStyle name="Note 4 4 2 4" xfId="13579" xr:uid="{00000000-0005-0000-0000-00000B1B0000}"/>
    <cellStyle name="Note 4 4 3" xfId="1948" xr:uid="{00000000-0005-0000-0000-00000C1B0000}"/>
    <cellStyle name="Note 4 4 3 2" xfId="1949" xr:uid="{00000000-0005-0000-0000-00000D1B0000}"/>
    <cellStyle name="Note 4 4 3 3" xfId="13581" xr:uid="{00000000-0005-0000-0000-00000E1B0000}"/>
    <cellStyle name="Note 4 4 4" xfId="1950" xr:uid="{00000000-0005-0000-0000-00000F1B0000}"/>
    <cellStyle name="Note 4 4 4 2" xfId="13582" xr:uid="{00000000-0005-0000-0000-0000101B0000}"/>
    <cellStyle name="Note 4 4 5" xfId="13578" xr:uid="{00000000-0005-0000-0000-0000111B0000}"/>
    <cellStyle name="Note 4 5" xfId="1951" xr:uid="{00000000-0005-0000-0000-0000121B0000}"/>
    <cellStyle name="Note 4 5 2" xfId="1952" xr:uid="{00000000-0005-0000-0000-0000131B0000}"/>
    <cellStyle name="Note 4 5 2 2" xfId="1953" xr:uid="{00000000-0005-0000-0000-0000141B0000}"/>
    <cellStyle name="Note 4 5 2 2 2" xfId="1954" xr:uid="{00000000-0005-0000-0000-0000151B0000}"/>
    <cellStyle name="Note 4 5 2 3" xfId="1955" xr:uid="{00000000-0005-0000-0000-0000161B0000}"/>
    <cellStyle name="Note 4 5 2 4" xfId="13584" xr:uid="{00000000-0005-0000-0000-0000171B0000}"/>
    <cellStyle name="Note 4 5 3" xfId="1956" xr:uid="{00000000-0005-0000-0000-0000181B0000}"/>
    <cellStyle name="Note 4 5 3 2" xfId="1957" xr:uid="{00000000-0005-0000-0000-0000191B0000}"/>
    <cellStyle name="Note 4 5 4" xfId="1958" xr:uid="{00000000-0005-0000-0000-00001A1B0000}"/>
    <cellStyle name="Note 4 5 5" xfId="13583" xr:uid="{00000000-0005-0000-0000-00001B1B0000}"/>
    <cellStyle name="Note 4 6" xfId="1959" xr:uid="{00000000-0005-0000-0000-00001C1B0000}"/>
    <cellStyle name="Note 4 6 2" xfId="1960" xr:uid="{00000000-0005-0000-0000-00001D1B0000}"/>
    <cellStyle name="Note 4 6 2 2" xfId="1961" xr:uid="{00000000-0005-0000-0000-00001E1B0000}"/>
    <cellStyle name="Note 4 6 2 2 2" xfId="1962" xr:uid="{00000000-0005-0000-0000-00001F1B0000}"/>
    <cellStyle name="Note 4 6 2 3" xfId="1963" xr:uid="{00000000-0005-0000-0000-0000201B0000}"/>
    <cellStyle name="Note 4 6 3" xfId="1964" xr:uid="{00000000-0005-0000-0000-0000211B0000}"/>
    <cellStyle name="Note 4 6 3 2" xfId="1965" xr:uid="{00000000-0005-0000-0000-0000221B0000}"/>
    <cellStyle name="Note 4 6 4" xfId="1966" xr:uid="{00000000-0005-0000-0000-0000231B0000}"/>
    <cellStyle name="Note 4 6 5" xfId="13585" xr:uid="{00000000-0005-0000-0000-0000241B0000}"/>
    <cellStyle name="Note 4 7" xfId="1967" xr:uid="{00000000-0005-0000-0000-0000251B0000}"/>
    <cellStyle name="Note 4 7 2" xfId="1968" xr:uid="{00000000-0005-0000-0000-0000261B0000}"/>
    <cellStyle name="Note 4 7 2 2" xfId="1969" xr:uid="{00000000-0005-0000-0000-0000271B0000}"/>
    <cellStyle name="Note 4 7 2 2 2" xfId="1970" xr:uid="{00000000-0005-0000-0000-0000281B0000}"/>
    <cellStyle name="Note 4 7 2 3" xfId="1971" xr:uid="{00000000-0005-0000-0000-0000291B0000}"/>
    <cellStyle name="Note 4 7 3" xfId="1972" xr:uid="{00000000-0005-0000-0000-00002A1B0000}"/>
    <cellStyle name="Note 4 7 3 2" xfId="1973" xr:uid="{00000000-0005-0000-0000-00002B1B0000}"/>
    <cellStyle name="Note 4 7 4" xfId="1974" xr:uid="{00000000-0005-0000-0000-00002C1B0000}"/>
    <cellStyle name="Note 4 7 5" xfId="13586" xr:uid="{00000000-0005-0000-0000-00002D1B0000}"/>
    <cellStyle name="Note 4 8" xfId="1975" xr:uid="{00000000-0005-0000-0000-00002E1B0000}"/>
    <cellStyle name="Note 4 8 2" xfId="1976" xr:uid="{00000000-0005-0000-0000-00002F1B0000}"/>
    <cellStyle name="Note 4 8 2 2" xfId="1977" xr:uid="{00000000-0005-0000-0000-0000301B0000}"/>
    <cellStyle name="Note 4 8 2 2 2" xfId="1978" xr:uid="{00000000-0005-0000-0000-0000311B0000}"/>
    <cellStyle name="Note 4 8 2 3" xfId="1979" xr:uid="{00000000-0005-0000-0000-0000321B0000}"/>
    <cellStyle name="Note 4 8 3" xfId="1980" xr:uid="{00000000-0005-0000-0000-0000331B0000}"/>
    <cellStyle name="Note 4 8 3 2" xfId="1981" xr:uid="{00000000-0005-0000-0000-0000341B0000}"/>
    <cellStyle name="Note 4 8 4" xfId="1982" xr:uid="{00000000-0005-0000-0000-0000351B0000}"/>
    <cellStyle name="Note 4 9" xfId="1983" xr:uid="{00000000-0005-0000-0000-0000361B0000}"/>
    <cellStyle name="Note 5" xfId="1984" xr:uid="{00000000-0005-0000-0000-0000371B0000}"/>
    <cellStyle name="Note 5 10" xfId="1985" xr:uid="{00000000-0005-0000-0000-0000381B0000}"/>
    <cellStyle name="Note 5 2" xfId="1986" xr:uid="{00000000-0005-0000-0000-0000391B0000}"/>
    <cellStyle name="Note 5 2 2" xfId="1987" xr:uid="{00000000-0005-0000-0000-00003A1B0000}"/>
    <cellStyle name="Note 5 2 2 2" xfId="1988" xr:uid="{00000000-0005-0000-0000-00003B1B0000}"/>
    <cellStyle name="Note 5 2 2 2 2" xfId="13587" xr:uid="{00000000-0005-0000-0000-00003C1B0000}"/>
    <cellStyle name="Note 5 2 2 3" xfId="13588" xr:uid="{00000000-0005-0000-0000-00003D1B0000}"/>
    <cellStyle name="Note 5 2 2 4" xfId="13589" xr:uid="{00000000-0005-0000-0000-00003E1B0000}"/>
    <cellStyle name="Note 5 2 3" xfId="1989" xr:uid="{00000000-0005-0000-0000-00003F1B0000}"/>
    <cellStyle name="Note 5 2 3 2" xfId="13590" xr:uid="{00000000-0005-0000-0000-0000401B0000}"/>
    <cellStyle name="Note 5 2 4" xfId="13591" xr:uid="{00000000-0005-0000-0000-0000411B0000}"/>
    <cellStyle name="Note 5 2 5" xfId="13592" xr:uid="{00000000-0005-0000-0000-0000421B0000}"/>
    <cellStyle name="Note 5 3" xfId="1990" xr:uid="{00000000-0005-0000-0000-0000431B0000}"/>
    <cellStyle name="Note 5 3 2" xfId="1991" xr:uid="{00000000-0005-0000-0000-0000441B0000}"/>
    <cellStyle name="Note 5 3 2 2" xfId="1992" xr:uid="{00000000-0005-0000-0000-0000451B0000}"/>
    <cellStyle name="Note 5 3 2 2 2" xfId="1993" xr:uid="{00000000-0005-0000-0000-0000461B0000}"/>
    <cellStyle name="Note 5 3 2 2 3" xfId="13595" xr:uid="{00000000-0005-0000-0000-0000471B0000}"/>
    <cellStyle name="Note 5 3 2 3" xfId="1994" xr:uid="{00000000-0005-0000-0000-0000481B0000}"/>
    <cellStyle name="Note 5 3 2 4" xfId="13594" xr:uid="{00000000-0005-0000-0000-0000491B0000}"/>
    <cellStyle name="Note 5 3 3" xfId="1995" xr:uid="{00000000-0005-0000-0000-00004A1B0000}"/>
    <cellStyle name="Note 5 3 3 2" xfId="1996" xr:uid="{00000000-0005-0000-0000-00004B1B0000}"/>
    <cellStyle name="Note 5 3 3 3" xfId="13596" xr:uid="{00000000-0005-0000-0000-00004C1B0000}"/>
    <cellStyle name="Note 5 3 4" xfId="1997" xr:uid="{00000000-0005-0000-0000-00004D1B0000}"/>
    <cellStyle name="Note 5 3 4 2" xfId="13597" xr:uid="{00000000-0005-0000-0000-00004E1B0000}"/>
    <cellStyle name="Note 5 3 5" xfId="13593" xr:uid="{00000000-0005-0000-0000-00004F1B0000}"/>
    <cellStyle name="Note 5 4" xfId="1998" xr:uid="{00000000-0005-0000-0000-0000501B0000}"/>
    <cellStyle name="Note 5 4 2" xfId="1999" xr:uid="{00000000-0005-0000-0000-0000511B0000}"/>
    <cellStyle name="Note 5 4 2 2" xfId="2000" xr:uid="{00000000-0005-0000-0000-0000521B0000}"/>
    <cellStyle name="Note 5 4 2 2 2" xfId="2001" xr:uid="{00000000-0005-0000-0000-0000531B0000}"/>
    <cellStyle name="Note 5 4 2 2 3" xfId="13600" xr:uid="{00000000-0005-0000-0000-0000541B0000}"/>
    <cellStyle name="Note 5 4 2 3" xfId="2002" xr:uid="{00000000-0005-0000-0000-0000551B0000}"/>
    <cellStyle name="Note 5 4 2 4" xfId="13599" xr:uid="{00000000-0005-0000-0000-0000561B0000}"/>
    <cellStyle name="Note 5 4 3" xfId="2003" xr:uid="{00000000-0005-0000-0000-0000571B0000}"/>
    <cellStyle name="Note 5 4 3 2" xfId="2004" xr:uid="{00000000-0005-0000-0000-0000581B0000}"/>
    <cellStyle name="Note 5 4 3 3" xfId="13601" xr:uid="{00000000-0005-0000-0000-0000591B0000}"/>
    <cellStyle name="Note 5 4 4" xfId="2005" xr:uid="{00000000-0005-0000-0000-00005A1B0000}"/>
    <cellStyle name="Note 5 4 4 2" xfId="13602" xr:uid="{00000000-0005-0000-0000-00005B1B0000}"/>
    <cellStyle name="Note 5 4 5" xfId="13598" xr:uid="{00000000-0005-0000-0000-00005C1B0000}"/>
    <cellStyle name="Note 5 5" xfId="2006" xr:uid="{00000000-0005-0000-0000-00005D1B0000}"/>
    <cellStyle name="Note 5 5 2" xfId="2007" xr:uid="{00000000-0005-0000-0000-00005E1B0000}"/>
    <cellStyle name="Note 5 5 2 2" xfId="2008" xr:uid="{00000000-0005-0000-0000-00005F1B0000}"/>
    <cellStyle name="Note 5 5 2 2 2" xfId="2009" xr:uid="{00000000-0005-0000-0000-0000601B0000}"/>
    <cellStyle name="Note 5 5 2 3" xfId="2010" xr:uid="{00000000-0005-0000-0000-0000611B0000}"/>
    <cellStyle name="Note 5 5 2 4" xfId="13604" xr:uid="{00000000-0005-0000-0000-0000621B0000}"/>
    <cellStyle name="Note 5 5 3" xfId="2011" xr:uid="{00000000-0005-0000-0000-0000631B0000}"/>
    <cellStyle name="Note 5 5 3 2" xfId="2012" xr:uid="{00000000-0005-0000-0000-0000641B0000}"/>
    <cellStyle name="Note 5 5 4" xfId="2013" xr:uid="{00000000-0005-0000-0000-0000651B0000}"/>
    <cellStyle name="Note 5 5 5" xfId="13603" xr:uid="{00000000-0005-0000-0000-0000661B0000}"/>
    <cellStyle name="Note 5 6" xfId="2014" xr:uid="{00000000-0005-0000-0000-0000671B0000}"/>
    <cellStyle name="Note 5 6 2" xfId="2015" xr:uid="{00000000-0005-0000-0000-0000681B0000}"/>
    <cellStyle name="Note 5 6 2 2" xfId="2016" xr:uid="{00000000-0005-0000-0000-0000691B0000}"/>
    <cellStyle name="Note 5 6 2 2 2" xfId="2017" xr:uid="{00000000-0005-0000-0000-00006A1B0000}"/>
    <cellStyle name="Note 5 6 2 3" xfId="2018" xr:uid="{00000000-0005-0000-0000-00006B1B0000}"/>
    <cellStyle name="Note 5 6 3" xfId="2019" xr:uid="{00000000-0005-0000-0000-00006C1B0000}"/>
    <cellStyle name="Note 5 6 3 2" xfId="2020" xr:uid="{00000000-0005-0000-0000-00006D1B0000}"/>
    <cellStyle name="Note 5 6 4" xfId="2021" xr:uid="{00000000-0005-0000-0000-00006E1B0000}"/>
    <cellStyle name="Note 5 6 5" xfId="13605" xr:uid="{00000000-0005-0000-0000-00006F1B0000}"/>
    <cellStyle name="Note 5 7" xfId="2022" xr:uid="{00000000-0005-0000-0000-0000701B0000}"/>
    <cellStyle name="Note 5 7 2" xfId="2023" xr:uid="{00000000-0005-0000-0000-0000711B0000}"/>
    <cellStyle name="Note 5 7 2 2" xfId="2024" xr:uid="{00000000-0005-0000-0000-0000721B0000}"/>
    <cellStyle name="Note 5 7 2 2 2" xfId="2025" xr:uid="{00000000-0005-0000-0000-0000731B0000}"/>
    <cellStyle name="Note 5 7 2 3" xfId="2026" xr:uid="{00000000-0005-0000-0000-0000741B0000}"/>
    <cellStyle name="Note 5 7 3" xfId="2027" xr:uid="{00000000-0005-0000-0000-0000751B0000}"/>
    <cellStyle name="Note 5 7 3 2" xfId="2028" xr:uid="{00000000-0005-0000-0000-0000761B0000}"/>
    <cellStyle name="Note 5 7 4" xfId="2029" xr:uid="{00000000-0005-0000-0000-0000771B0000}"/>
    <cellStyle name="Note 5 7 5" xfId="13606" xr:uid="{00000000-0005-0000-0000-0000781B0000}"/>
    <cellStyle name="Note 5 8" xfId="2030" xr:uid="{00000000-0005-0000-0000-0000791B0000}"/>
    <cellStyle name="Note 5 8 2" xfId="2031" xr:uid="{00000000-0005-0000-0000-00007A1B0000}"/>
    <cellStyle name="Note 5 8 2 2" xfId="2032" xr:uid="{00000000-0005-0000-0000-00007B1B0000}"/>
    <cellStyle name="Note 5 8 2 2 2" xfId="2033" xr:uid="{00000000-0005-0000-0000-00007C1B0000}"/>
    <cellStyle name="Note 5 8 2 3" xfId="2034" xr:uid="{00000000-0005-0000-0000-00007D1B0000}"/>
    <cellStyle name="Note 5 8 3" xfId="2035" xr:uid="{00000000-0005-0000-0000-00007E1B0000}"/>
    <cellStyle name="Note 5 8 3 2" xfId="2036" xr:uid="{00000000-0005-0000-0000-00007F1B0000}"/>
    <cellStyle name="Note 5 8 4" xfId="2037" xr:uid="{00000000-0005-0000-0000-0000801B0000}"/>
    <cellStyle name="Note 5 9" xfId="2038" xr:uid="{00000000-0005-0000-0000-0000811B0000}"/>
    <cellStyle name="Note 5 9 2" xfId="2039" xr:uid="{00000000-0005-0000-0000-0000821B0000}"/>
    <cellStyle name="Note 5 9 2 2" xfId="2040" xr:uid="{00000000-0005-0000-0000-0000831B0000}"/>
    <cellStyle name="Note 5 9 3" xfId="2041" xr:uid="{00000000-0005-0000-0000-0000841B0000}"/>
    <cellStyle name="Note 6" xfId="2042" xr:uid="{00000000-0005-0000-0000-0000851B0000}"/>
    <cellStyle name="Note 6 10" xfId="2043" xr:uid="{00000000-0005-0000-0000-0000861B0000}"/>
    <cellStyle name="Note 6 2" xfId="2044" xr:uid="{00000000-0005-0000-0000-0000871B0000}"/>
    <cellStyle name="Note 6 2 2" xfId="2045" xr:uid="{00000000-0005-0000-0000-0000881B0000}"/>
    <cellStyle name="Note 6 2 2 2" xfId="2046" xr:uid="{00000000-0005-0000-0000-0000891B0000}"/>
    <cellStyle name="Note 6 2 2 2 2" xfId="13607" xr:uid="{00000000-0005-0000-0000-00008A1B0000}"/>
    <cellStyle name="Note 6 2 2 3" xfId="13608" xr:uid="{00000000-0005-0000-0000-00008B1B0000}"/>
    <cellStyle name="Note 6 2 2 4" xfId="13609" xr:uid="{00000000-0005-0000-0000-00008C1B0000}"/>
    <cellStyle name="Note 6 2 3" xfId="2047" xr:uid="{00000000-0005-0000-0000-00008D1B0000}"/>
    <cellStyle name="Note 6 2 3 2" xfId="13610" xr:uid="{00000000-0005-0000-0000-00008E1B0000}"/>
    <cellStyle name="Note 6 2 4" xfId="13611" xr:uid="{00000000-0005-0000-0000-00008F1B0000}"/>
    <cellStyle name="Note 6 2 5" xfId="13612" xr:uid="{00000000-0005-0000-0000-0000901B0000}"/>
    <cellStyle name="Note 6 3" xfId="2048" xr:uid="{00000000-0005-0000-0000-0000911B0000}"/>
    <cellStyle name="Note 6 3 2" xfId="2049" xr:uid="{00000000-0005-0000-0000-0000921B0000}"/>
    <cellStyle name="Note 6 3 2 2" xfId="2050" xr:uid="{00000000-0005-0000-0000-0000931B0000}"/>
    <cellStyle name="Note 6 3 2 2 2" xfId="2051" xr:uid="{00000000-0005-0000-0000-0000941B0000}"/>
    <cellStyle name="Note 6 3 2 2 3" xfId="13615" xr:uid="{00000000-0005-0000-0000-0000951B0000}"/>
    <cellStyle name="Note 6 3 2 3" xfId="2052" xr:uid="{00000000-0005-0000-0000-0000961B0000}"/>
    <cellStyle name="Note 6 3 2 4" xfId="13614" xr:uid="{00000000-0005-0000-0000-0000971B0000}"/>
    <cellStyle name="Note 6 3 3" xfId="2053" xr:uid="{00000000-0005-0000-0000-0000981B0000}"/>
    <cellStyle name="Note 6 3 3 2" xfId="2054" xr:uid="{00000000-0005-0000-0000-0000991B0000}"/>
    <cellStyle name="Note 6 3 3 3" xfId="13616" xr:uid="{00000000-0005-0000-0000-00009A1B0000}"/>
    <cellStyle name="Note 6 3 4" xfId="2055" xr:uid="{00000000-0005-0000-0000-00009B1B0000}"/>
    <cellStyle name="Note 6 3 4 2" xfId="13617" xr:uid="{00000000-0005-0000-0000-00009C1B0000}"/>
    <cellStyle name="Note 6 3 5" xfId="13613" xr:uid="{00000000-0005-0000-0000-00009D1B0000}"/>
    <cellStyle name="Note 6 4" xfId="2056" xr:uid="{00000000-0005-0000-0000-00009E1B0000}"/>
    <cellStyle name="Note 6 4 2" xfId="2057" xr:uid="{00000000-0005-0000-0000-00009F1B0000}"/>
    <cellStyle name="Note 6 4 2 2" xfId="2058" xr:uid="{00000000-0005-0000-0000-0000A01B0000}"/>
    <cellStyle name="Note 6 4 2 2 2" xfId="2059" xr:uid="{00000000-0005-0000-0000-0000A11B0000}"/>
    <cellStyle name="Note 6 4 2 2 3" xfId="13620" xr:uid="{00000000-0005-0000-0000-0000A21B0000}"/>
    <cellStyle name="Note 6 4 2 3" xfId="2060" xr:uid="{00000000-0005-0000-0000-0000A31B0000}"/>
    <cellStyle name="Note 6 4 2 4" xfId="13619" xr:uid="{00000000-0005-0000-0000-0000A41B0000}"/>
    <cellStyle name="Note 6 4 3" xfId="2061" xr:uid="{00000000-0005-0000-0000-0000A51B0000}"/>
    <cellStyle name="Note 6 4 3 2" xfId="2062" xr:uid="{00000000-0005-0000-0000-0000A61B0000}"/>
    <cellStyle name="Note 6 4 3 3" xfId="13621" xr:uid="{00000000-0005-0000-0000-0000A71B0000}"/>
    <cellStyle name="Note 6 4 4" xfId="2063" xr:uid="{00000000-0005-0000-0000-0000A81B0000}"/>
    <cellStyle name="Note 6 4 4 2" xfId="13622" xr:uid="{00000000-0005-0000-0000-0000A91B0000}"/>
    <cellStyle name="Note 6 4 5" xfId="13618" xr:uid="{00000000-0005-0000-0000-0000AA1B0000}"/>
    <cellStyle name="Note 6 5" xfId="2064" xr:uid="{00000000-0005-0000-0000-0000AB1B0000}"/>
    <cellStyle name="Note 6 5 2" xfId="2065" xr:uid="{00000000-0005-0000-0000-0000AC1B0000}"/>
    <cellStyle name="Note 6 5 2 2" xfId="2066" xr:uid="{00000000-0005-0000-0000-0000AD1B0000}"/>
    <cellStyle name="Note 6 5 2 2 2" xfId="2067" xr:uid="{00000000-0005-0000-0000-0000AE1B0000}"/>
    <cellStyle name="Note 6 5 2 3" xfId="2068" xr:uid="{00000000-0005-0000-0000-0000AF1B0000}"/>
    <cellStyle name="Note 6 5 2 4" xfId="13624" xr:uid="{00000000-0005-0000-0000-0000B01B0000}"/>
    <cellStyle name="Note 6 5 3" xfId="2069" xr:uid="{00000000-0005-0000-0000-0000B11B0000}"/>
    <cellStyle name="Note 6 5 3 2" xfId="2070" xr:uid="{00000000-0005-0000-0000-0000B21B0000}"/>
    <cellStyle name="Note 6 5 4" xfId="2071" xr:uid="{00000000-0005-0000-0000-0000B31B0000}"/>
    <cellStyle name="Note 6 5 5" xfId="13623" xr:uid="{00000000-0005-0000-0000-0000B41B0000}"/>
    <cellStyle name="Note 6 6" xfId="2072" xr:uid="{00000000-0005-0000-0000-0000B51B0000}"/>
    <cellStyle name="Note 6 6 2" xfId="2073" xr:uid="{00000000-0005-0000-0000-0000B61B0000}"/>
    <cellStyle name="Note 6 6 2 2" xfId="2074" xr:uid="{00000000-0005-0000-0000-0000B71B0000}"/>
    <cellStyle name="Note 6 6 2 2 2" xfId="2075" xr:uid="{00000000-0005-0000-0000-0000B81B0000}"/>
    <cellStyle name="Note 6 6 2 3" xfId="2076" xr:uid="{00000000-0005-0000-0000-0000B91B0000}"/>
    <cellStyle name="Note 6 6 3" xfId="2077" xr:uid="{00000000-0005-0000-0000-0000BA1B0000}"/>
    <cellStyle name="Note 6 6 3 2" xfId="2078" xr:uid="{00000000-0005-0000-0000-0000BB1B0000}"/>
    <cellStyle name="Note 6 6 4" xfId="2079" xr:uid="{00000000-0005-0000-0000-0000BC1B0000}"/>
    <cellStyle name="Note 6 6 5" xfId="13625" xr:uid="{00000000-0005-0000-0000-0000BD1B0000}"/>
    <cellStyle name="Note 6 7" xfId="2080" xr:uid="{00000000-0005-0000-0000-0000BE1B0000}"/>
    <cellStyle name="Note 6 7 2" xfId="2081" xr:uid="{00000000-0005-0000-0000-0000BF1B0000}"/>
    <cellStyle name="Note 6 7 2 2" xfId="2082" xr:uid="{00000000-0005-0000-0000-0000C01B0000}"/>
    <cellStyle name="Note 6 7 2 2 2" xfId="2083" xr:uid="{00000000-0005-0000-0000-0000C11B0000}"/>
    <cellStyle name="Note 6 7 2 3" xfId="2084" xr:uid="{00000000-0005-0000-0000-0000C21B0000}"/>
    <cellStyle name="Note 6 7 3" xfId="2085" xr:uid="{00000000-0005-0000-0000-0000C31B0000}"/>
    <cellStyle name="Note 6 7 3 2" xfId="2086" xr:uid="{00000000-0005-0000-0000-0000C41B0000}"/>
    <cellStyle name="Note 6 7 4" xfId="2087" xr:uid="{00000000-0005-0000-0000-0000C51B0000}"/>
    <cellStyle name="Note 6 7 5" xfId="13626" xr:uid="{00000000-0005-0000-0000-0000C61B0000}"/>
    <cellStyle name="Note 6 8" xfId="2088" xr:uid="{00000000-0005-0000-0000-0000C71B0000}"/>
    <cellStyle name="Note 6 8 2" xfId="2089" xr:uid="{00000000-0005-0000-0000-0000C81B0000}"/>
    <cellStyle name="Note 6 8 2 2" xfId="2090" xr:uid="{00000000-0005-0000-0000-0000C91B0000}"/>
    <cellStyle name="Note 6 8 2 2 2" xfId="2091" xr:uid="{00000000-0005-0000-0000-0000CA1B0000}"/>
    <cellStyle name="Note 6 8 2 3" xfId="2092" xr:uid="{00000000-0005-0000-0000-0000CB1B0000}"/>
    <cellStyle name="Note 6 8 3" xfId="2093" xr:uid="{00000000-0005-0000-0000-0000CC1B0000}"/>
    <cellStyle name="Note 6 8 3 2" xfId="2094" xr:uid="{00000000-0005-0000-0000-0000CD1B0000}"/>
    <cellStyle name="Note 6 8 4" xfId="2095" xr:uid="{00000000-0005-0000-0000-0000CE1B0000}"/>
    <cellStyle name="Note 6 9" xfId="2096" xr:uid="{00000000-0005-0000-0000-0000CF1B0000}"/>
    <cellStyle name="Note 6 9 2" xfId="2097" xr:uid="{00000000-0005-0000-0000-0000D01B0000}"/>
    <cellStyle name="Note 6 9 2 2" xfId="2098" xr:uid="{00000000-0005-0000-0000-0000D11B0000}"/>
    <cellStyle name="Note 6 9 3" xfId="2099" xr:uid="{00000000-0005-0000-0000-0000D21B0000}"/>
    <cellStyle name="Note 7" xfId="2100" xr:uid="{00000000-0005-0000-0000-0000D31B0000}"/>
    <cellStyle name="Note 7 10" xfId="2101" xr:uid="{00000000-0005-0000-0000-0000D41B0000}"/>
    <cellStyle name="Note 7 2" xfId="2102" xr:uid="{00000000-0005-0000-0000-0000D51B0000}"/>
    <cellStyle name="Note 7 2 2" xfId="2103" xr:uid="{00000000-0005-0000-0000-0000D61B0000}"/>
    <cellStyle name="Note 7 2 2 2" xfId="2104" xr:uid="{00000000-0005-0000-0000-0000D71B0000}"/>
    <cellStyle name="Note 7 2 2 2 2" xfId="13627" xr:uid="{00000000-0005-0000-0000-0000D81B0000}"/>
    <cellStyle name="Note 7 2 2 3" xfId="13628" xr:uid="{00000000-0005-0000-0000-0000D91B0000}"/>
    <cellStyle name="Note 7 2 2 4" xfId="13629" xr:uid="{00000000-0005-0000-0000-0000DA1B0000}"/>
    <cellStyle name="Note 7 2 3" xfId="2105" xr:uid="{00000000-0005-0000-0000-0000DB1B0000}"/>
    <cellStyle name="Note 7 2 3 2" xfId="13630" xr:uid="{00000000-0005-0000-0000-0000DC1B0000}"/>
    <cellStyle name="Note 7 2 4" xfId="13631" xr:uid="{00000000-0005-0000-0000-0000DD1B0000}"/>
    <cellStyle name="Note 7 2 5" xfId="13632" xr:uid="{00000000-0005-0000-0000-0000DE1B0000}"/>
    <cellStyle name="Note 7 3" xfId="2106" xr:uid="{00000000-0005-0000-0000-0000DF1B0000}"/>
    <cellStyle name="Note 7 3 2" xfId="2107" xr:uid="{00000000-0005-0000-0000-0000E01B0000}"/>
    <cellStyle name="Note 7 3 2 2" xfId="2108" xr:uid="{00000000-0005-0000-0000-0000E11B0000}"/>
    <cellStyle name="Note 7 3 2 2 2" xfId="2109" xr:uid="{00000000-0005-0000-0000-0000E21B0000}"/>
    <cellStyle name="Note 7 3 2 2 3" xfId="13635" xr:uid="{00000000-0005-0000-0000-0000E31B0000}"/>
    <cellStyle name="Note 7 3 2 3" xfId="2110" xr:uid="{00000000-0005-0000-0000-0000E41B0000}"/>
    <cellStyle name="Note 7 3 2 4" xfId="13634" xr:uid="{00000000-0005-0000-0000-0000E51B0000}"/>
    <cellStyle name="Note 7 3 3" xfId="2111" xr:uid="{00000000-0005-0000-0000-0000E61B0000}"/>
    <cellStyle name="Note 7 3 3 2" xfId="2112" xr:uid="{00000000-0005-0000-0000-0000E71B0000}"/>
    <cellStyle name="Note 7 3 3 3" xfId="13636" xr:uid="{00000000-0005-0000-0000-0000E81B0000}"/>
    <cellStyle name="Note 7 3 4" xfId="2113" xr:uid="{00000000-0005-0000-0000-0000E91B0000}"/>
    <cellStyle name="Note 7 3 4 2" xfId="13637" xr:uid="{00000000-0005-0000-0000-0000EA1B0000}"/>
    <cellStyle name="Note 7 3 5" xfId="13633" xr:uid="{00000000-0005-0000-0000-0000EB1B0000}"/>
    <cellStyle name="Note 7 4" xfId="2114" xr:uid="{00000000-0005-0000-0000-0000EC1B0000}"/>
    <cellStyle name="Note 7 4 2" xfId="2115" xr:uid="{00000000-0005-0000-0000-0000ED1B0000}"/>
    <cellStyle name="Note 7 4 2 2" xfId="2116" xr:uid="{00000000-0005-0000-0000-0000EE1B0000}"/>
    <cellStyle name="Note 7 4 2 2 2" xfId="2117" xr:uid="{00000000-0005-0000-0000-0000EF1B0000}"/>
    <cellStyle name="Note 7 4 2 2 3" xfId="13640" xr:uid="{00000000-0005-0000-0000-0000F01B0000}"/>
    <cellStyle name="Note 7 4 2 3" xfId="2118" xr:uid="{00000000-0005-0000-0000-0000F11B0000}"/>
    <cellStyle name="Note 7 4 2 4" xfId="13639" xr:uid="{00000000-0005-0000-0000-0000F21B0000}"/>
    <cellStyle name="Note 7 4 3" xfId="2119" xr:uid="{00000000-0005-0000-0000-0000F31B0000}"/>
    <cellStyle name="Note 7 4 3 2" xfId="2120" xr:uid="{00000000-0005-0000-0000-0000F41B0000}"/>
    <cellStyle name="Note 7 4 3 3" xfId="13641" xr:uid="{00000000-0005-0000-0000-0000F51B0000}"/>
    <cellStyle name="Note 7 4 4" xfId="2121" xr:uid="{00000000-0005-0000-0000-0000F61B0000}"/>
    <cellStyle name="Note 7 4 4 2" xfId="13642" xr:uid="{00000000-0005-0000-0000-0000F71B0000}"/>
    <cellStyle name="Note 7 4 5" xfId="13638" xr:uid="{00000000-0005-0000-0000-0000F81B0000}"/>
    <cellStyle name="Note 7 5" xfId="2122" xr:uid="{00000000-0005-0000-0000-0000F91B0000}"/>
    <cellStyle name="Note 7 5 2" xfId="2123" xr:uid="{00000000-0005-0000-0000-0000FA1B0000}"/>
    <cellStyle name="Note 7 5 2 2" xfId="2124" xr:uid="{00000000-0005-0000-0000-0000FB1B0000}"/>
    <cellStyle name="Note 7 5 2 2 2" xfId="2125" xr:uid="{00000000-0005-0000-0000-0000FC1B0000}"/>
    <cellStyle name="Note 7 5 2 3" xfId="2126" xr:uid="{00000000-0005-0000-0000-0000FD1B0000}"/>
    <cellStyle name="Note 7 5 2 4" xfId="13644" xr:uid="{00000000-0005-0000-0000-0000FE1B0000}"/>
    <cellStyle name="Note 7 5 3" xfId="2127" xr:uid="{00000000-0005-0000-0000-0000FF1B0000}"/>
    <cellStyle name="Note 7 5 3 2" xfId="2128" xr:uid="{00000000-0005-0000-0000-0000001C0000}"/>
    <cellStyle name="Note 7 5 4" xfId="2129" xr:uid="{00000000-0005-0000-0000-0000011C0000}"/>
    <cellStyle name="Note 7 5 5" xfId="13643" xr:uid="{00000000-0005-0000-0000-0000021C0000}"/>
    <cellStyle name="Note 7 6" xfId="2130" xr:uid="{00000000-0005-0000-0000-0000031C0000}"/>
    <cellStyle name="Note 7 6 2" xfId="2131" xr:uid="{00000000-0005-0000-0000-0000041C0000}"/>
    <cellStyle name="Note 7 6 2 2" xfId="2132" xr:uid="{00000000-0005-0000-0000-0000051C0000}"/>
    <cellStyle name="Note 7 6 2 2 2" xfId="2133" xr:uid="{00000000-0005-0000-0000-0000061C0000}"/>
    <cellStyle name="Note 7 6 2 3" xfId="2134" xr:uid="{00000000-0005-0000-0000-0000071C0000}"/>
    <cellStyle name="Note 7 6 3" xfId="2135" xr:uid="{00000000-0005-0000-0000-0000081C0000}"/>
    <cellStyle name="Note 7 6 3 2" xfId="2136" xr:uid="{00000000-0005-0000-0000-0000091C0000}"/>
    <cellStyle name="Note 7 6 4" xfId="2137" xr:uid="{00000000-0005-0000-0000-00000A1C0000}"/>
    <cellStyle name="Note 7 6 5" xfId="13645" xr:uid="{00000000-0005-0000-0000-00000B1C0000}"/>
    <cellStyle name="Note 7 7" xfId="2138" xr:uid="{00000000-0005-0000-0000-00000C1C0000}"/>
    <cellStyle name="Note 7 7 2" xfId="2139" xr:uid="{00000000-0005-0000-0000-00000D1C0000}"/>
    <cellStyle name="Note 7 7 2 2" xfId="2140" xr:uid="{00000000-0005-0000-0000-00000E1C0000}"/>
    <cellStyle name="Note 7 7 2 2 2" xfId="2141" xr:uid="{00000000-0005-0000-0000-00000F1C0000}"/>
    <cellStyle name="Note 7 7 2 3" xfId="2142" xr:uid="{00000000-0005-0000-0000-0000101C0000}"/>
    <cellStyle name="Note 7 7 3" xfId="2143" xr:uid="{00000000-0005-0000-0000-0000111C0000}"/>
    <cellStyle name="Note 7 7 3 2" xfId="2144" xr:uid="{00000000-0005-0000-0000-0000121C0000}"/>
    <cellStyle name="Note 7 7 4" xfId="2145" xr:uid="{00000000-0005-0000-0000-0000131C0000}"/>
    <cellStyle name="Note 7 7 5" xfId="13646" xr:uid="{00000000-0005-0000-0000-0000141C0000}"/>
    <cellStyle name="Note 7 8" xfId="2146" xr:uid="{00000000-0005-0000-0000-0000151C0000}"/>
    <cellStyle name="Note 7 8 2" xfId="2147" xr:uid="{00000000-0005-0000-0000-0000161C0000}"/>
    <cellStyle name="Note 7 8 2 2" xfId="2148" xr:uid="{00000000-0005-0000-0000-0000171C0000}"/>
    <cellStyle name="Note 7 8 2 2 2" xfId="2149" xr:uid="{00000000-0005-0000-0000-0000181C0000}"/>
    <cellStyle name="Note 7 8 2 3" xfId="2150" xr:uid="{00000000-0005-0000-0000-0000191C0000}"/>
    <cellStyle name="Note 7 8 3" xfId="2151" xr:uid="{00000000-0005-0000-0000-00001A1C0000}"/>
    <cellStyle name="Note 7 8 3 2" xfId="2152" xr:uid="{00000000-0005-0000-0000-00001B1C0000}"/>
    <cellStyle name="Note 7 8 4" xfId="2153" xr:uid="{00000000-0005-0000-0000-00001C1C0000}"/>
    <cellStyle name="Note 7 9" xfId="2154" xr:uid="{00000000-0005-0000-0000-00001D1C0000}"/>
    <cellStyle name="Note 7 9 2" xfId="2155" xr:uid="{00000000-0005-0000-0000-00001E1C0000}"/>
    <cellStyle name="Note 7 9 2 2" xfId="2156" xr:uid="{00000000-0005-0000-0000-00001F1C0000}"/>
    <cellStyle name="Note 7 9 3" xfId="2157" xr:uid="{00000000-0005-0000-0000-0000201C0000}"/>
    <cellStyle name="Note 8" xfId="2158" xr:uid="{00000000-0005-0000-0000-0000211C0000}"/>
    <cellStyle name="Note 8 2" xfId="2159" xr:uid="{00000000-0005-0000-0000-0000221C0000}"/>
    <cellStyle name="Note 8 2 2" xfId="2160" xr:uid="{00000000-0005-0000-0000-0000231C0000}"/>
    <cellStyle name="Note 8 2 2 2" xfId="13647" xr:uid="{00000000-0005-0000-0000-0000241C0000}"/>
    <cellStyle name="Note 8 2 2 2 2" xfId="13648" xr:uid="{00000000-0005-0000-0000-0000251C0000}"/>
    <cellStyle name="Note 8 2 2 3" xfId="13649" xr:uid="{00000000-0005-0000-0000-0000261C0000}"/>
    <cellStyle name="Note 8 2 2 4" xfId="13650" xr:uid="{00000000-0005-0000-0000-0000271C0000}"/>
    <cellStyle name="Note 8 2 3" xfId="13651" xr:uid="{00000000-0005-0000-0000-0000281C0000}"/>
    <cellStyle name="Note 8 2 3 2" xfId="13652" xr:uid="{00000000-0005-0000-0000-0000291C0000}"/>
    <cellStyle name="Note 8 2 4" xfId="13653" xr:uid="{00000000-0005-0000-0000-00002A1C0000}"/>
    <cellStyle name="Note 8 2 5" xfId="13654" xr:uid="{00000000-0005-0000-0000-00002B1C0000}"/>
    <cellStyle name="Note 8 3" xfId="2161" xr:uid="{00000000-0005-0000-0000-00002C1C0000}"/>
    <cellStyle name="Note 8 3 2" xfId="13655" xr:uid="{00000000-0005-0000-0000-00002D1C0000}"/>
    <cellStyle name="Note 8 3 2 2" xfId="13656" xr:uid="{00000000-0005-0000-0000-00002E1C0000}"/>
    <cellStyle name="Note 8 3 3" xfId="13657" xr:uid="{00000000-0005-0000-0000-00002F1C0000}"/>
    <cellStyle name="Note 8 3 4" xfId="13658" xr:uid="{00000000-0005-0000-0000-0000301C0000}"/>
    <cellStyle name="Note 8 4" xfId="13659" xr:uid="{00000000-0005-0000-0000-0000311C0000}"/>
    <cellStyle name="Note 8 4 2" xfId="13660" xr:uid="{00000000-0005-0000-0000-0000321C0000}"/>
    <cellStyle name="Note 8 4 2 2" xfId="13661" xr:uid="{00000000-0005-0000-0000-0000331C0000}"/>
    <cellStyle name="Note 8 4 3" xfId="13662" xr:uid="{00000000-0005-0000-0000-0000341C0000}"/>
    <cellStyle name="Note 8 4 4" xfId="13663" xr:uid="{00000000-0005-0000-0000-0000351C0000}"/>
    <cellStyle name="Note 8 5" xfId="13664" xr:uid="{00000000-0005-0000-0000-0000361C0000}"/>
    <cellStyle name="Note 8 5 2" xfId="13665" xr:uid="{00000000-0005-0000-0000-0000371C0000}"/>
    <cellStyle name="Note 8 6" xfId="13666" xr:uid="{00000000-0005-0000-0000-0000381C0000}"/>
    <cellStyle name="Note 8 7" xfId="13667" xr:uid="{00000000-0005-0000-0000-0000391C0000}"/>
    <cellStyle name="Note 9" xfId="2162" xr:uid="{00000000-0005-0000-0000-00003A1C0000}"/>
    <cellStyle name="Note 9 2" xfId="2163" xr:uid="{00000000-0005-0000-0000-00003B1C0000}"/>
    <cellStyle name="Note 9 2 2" xfId="2164" xr:uid="{00000000-0005-0000-0000-00003C1C0000}"/>
    <cellStyle name="Note 9 2 2 2" xfId="13669" xr:uid="{00000000-0005-0000-0000-00003D1C0000}"/>
    <cellStyle name="Note 9 2 2 2 2" xfId="13670" xr:uid="{00000000-0005-0000-0000-00003E1C0000}"/>
    <cellStyle name="Note 9 2 2 3" xfId="13671" xr:uid="{00000000-0005-0000-0000-00003F1C0000}"/>
    <cellStyle name="Note 9 2 2 4" xfId="13672" xr:uid="{00000000-0005-0000-0000-0000401C0000}"/>
    <cellStyle name="Note 9 2 3" xfId="13673" xr:uid="{00000000-0005-0000-0000-0000411C0000}"/>
    <cellStyle name="Note 9 2 3 2" xfId="13674" xr:uid="{00000000-0005-0000-0000-0000421C0000}"/>
    <cellStyle name="Note 9 2 4" xfId="13675" xr:uid="{00000000-0005-0000-0000-0000431C0000}"/>
    <cellStyle name="Note 9 2 5" xfId="13676" xr:uid="{00000000-0005-0000-0000-0000441C0000}"/>
    <cellStyle name="Note 9 3" xfId="2165" xr:uid="{00000000-0005-0000-0000-0000451C0000}"/>
    <cellStyle name="Note 9 3 2" xfId="13677" xr:uid="{00000000-0005-0000-0000-0000461C0000}"/>
    <cellStyle name="Note 9 3 2 2" xfId="13678" xr:uid="{00000000-0005-0000-0000-0000471C0000}"/>
    <cellStyle name="Note 9 3 3" xfId="13679" xr:uid="{00000000-0005-0000-0000-0000481C0000}"/>
    <cellStyle name="Note 9 3 4" xfId="13680" xr:uid="{00000000-0005-0000-0000-0000491C0000}"/>
    <cellStyle name="Note 9 4" xfId="13668" xr:uid="{00000000-0005-0000-0000-00004A1C0000}"/>
    <cellStyle name="Output" xfId="8613" builtinId="21" customBuiltin="1"/>
    <cellStyle name="Output 2" xfId="2166" xr:uid="{00000000-0005-0000-0000-00004C1C0000}"/>
    <cellStyle name="Output 2 2" xfId="8696" xr:uid="{00000000-0005-0000-0000-00004D1C0000}"/>
    <cellStyle name="Output 2 2 2" xfId="13681" xr:uid="{00000000-0005-0000-0000-00004E1C0000}"/>
    <cellStyle name="Output 2 3" xfId="13682" xr:uid="{00000000-0005-0000-0000-00004F1C0000}"/>
    <cellStyle name="Output 2 4" xfId="13683" xr:uid="{00000000-0005-0000-0000-0000501C0000}"/>
    <cellStyle name="Output 2 5" xfId="13684" xr:uid="{00000000-0005-0000-0000-0000511C0000}"/>
    <cellStyle name="Output 3" xfId="2167" xr:uid="{00000000-0005-0000-0000-0000521C0000}"/>
    <cellStyle name="Output 3 2" xfId="2168" xr:uid="{00000000-0005-0000-0000-0000531C0000}"/>
    <cellStyle name="Output 3 2 2" xfId="2169" xr:uid="{00000000-0005-0000-0000-0000541C0000}"/>
    <cellStyle name="Output 3 2 2 2" xfId="2170" xr:uid="{00000000-0005-0000-0000-0000551C0000}"/>
    <cellStyle name="Output 3 2 2 2 2" xfId="2171" xr:uid="{00000000-0005-0000-0000-0000561C0000}"/>
    <cellStyle name="Output 3 2 2 3" xfId="2172" xr:uid="{00000000-0005-0000-0000-0000571C0000}"/>
    <cellStyle name="Output 3 2 3" xfId="2173" xr:uid="{00000000-0005-0000-0000-0000581C0000}"/>
    <cellStyle name="Output 3 2 3 2" xfId="2174" xr:uid="{00000000-0005-0000-0000-0000591C0000}"/>
    <cellStyle name="Output 3 2 4" xfId="2175" xr:uid="{00000000-0005-0000-0000-00005A1C0000}"/>
    <cellStyle name="Output 3 3" xfId="2176" xr:uid="{00000000-0005-0000-0000-00005B1C0000}"/>
    <cellStyle name="Output 3 3 2" xfId="2177" xr:uid="{00000000-0005-0000-0000-00005C1C0000}"/>
    <cellStyle name="Output 3 3 2 2" xfId="2178" xr:uid="{00000000-0005-0000-0000-00005D1C0000}"/>
    <cellStyle name="Output 3 3 2 2 2" xfId="2179" xr:uid="{00000000-0005-0000-0000-00005E1C0000}"/>
    <cellStyle name="Output 3 3 2 3" xfId="2180" xr:uid="{00000000-0005-0000-0000-00005F1C0000}"/>
    <cellStyle name="Output 3 3 3" xfId="2181" xr:uid="{00000000-0005-0000-0000-0000601C0000}"/>
    <cellStyle name="Output 3 3 3 2" xfId="2182" xr:uid="{00000000-0005-0000-0000-0000611C0000}"/>
    <cellStyle name="Output 3 3 4" xfId="2183" xr:uid="{00000000-0005-0000-0000-0000621C0000}"/>
    <cellStyle name="Output 3 4" xfId="2184" xr:uid="{00000000-0005-0000-0000-0000631C0000}"/>
    <cellStyle name="Output 3 4 2" xfId="2185" xr:uid="{00000000-0005-0000-0000-0000641C0000}"/>
    <cellStyle name="Output 3 4 2 2" xfId="2186" xr:uid="{00000000-0005-0000-0000-0000651C0000}"/>
    <cellStyle name="Output 3 4 2 2 2" xfId="2187" xr:uid="{00000000-0005-0000-0000-0000661C0000}"/>
    <cellStyle name="Output 3 4 2 3" xfId="2188" xr:uid="{00000000-0005-0000-0000-0000671C0000}"/>
    <cellStyle name="Output 3 4 3" xfId="2189" xr:uid="{00000000-0005-0000-0000-0000681C0000}"/>
    <cellStyle name="Output 3 4 3 2" xfId="2190" xr:uid="{00000000-0005-0000-0000-0000691C0000}"/>
    <cellStyle name="Output 3 4 4" xfId="2191" xr:uid="{00000000-0005-0000-0000-00006A1C0000}"/>
    <cellStyle name="Output 3 5" xfId="2192" xr:uid="{00000000-0005-0000-0000-00006B1C0000}"/>
    <cellStyle name="Output 3 5 2" xfId="2193" xr:uid="{00000000-0005-0000-0000-00006C1C0000}"/>
    <cellStyle name="Output 3 5 2 2" xfId="2194" xr:uid="{00000000-0005-0000-0000-00006D1C0000}"/>
    <cellStyle name="Output 3 5 2 2 2" xfId="2195" xr:uid="{00000000-0005-0000-0000-00006E1C0000}"/>
    <cellStyle name="Output 3 5 2 3" xfId="2196" xr:uid="{00000000-0005-0000-0000-00006F1C0000}"/>
    <cellStyle name="Output 3 5 3" xfId="2197" xr:uid="{00000000-0005-0000-0000-0000701C0000}"/>
    <cellStyle name="Output 3 5 3 2" xfId="2198" xr:uid="{00000000-0005-0000-0000-0000711C0000}"/>
    <cellStyle name="Output 3 5 4" xfId="2199" xr:uid="{00000000-0005-0000-0000-0000721C0000}"/>
    <cellStyle name="Output 3 6" xfId="2200" xr:uid="{00000000-0005-0000-0000-0000731C0000}"/>
    <cellStyle name="Output 3 7" xfId="13685" xr:uid="{00000000-0005-0000-0000-0000741C0000}"/>
    <cellStyle name="Output 4" xfId="2201" xr:uid="{00000000-0005-0000-0000-0000751C0000}"/>
    <cellStyle name="Output 4 10" xfId="2202" xr:uid="{00000000-0005-0000-0000-0000761C0000}"/>
    <cellStyle name="Output 4 11" xfId="2203" xr:uid="{00000000-0005-0000-0000-0000771C0000}"/>
    <cellStyle name="Output 4 2" xfId="2204" xr:uid="{00000000-0005-0000-0000-0000781C0000}"/>
    <cellStyle name="Output 4 2 2" xfId="2205" xr:uid="{00000000-0005-0000-0000-0000791C0000}"/>
    <cellStyle name="Output 4 2 2 2" xfId="2206" xr:uid="{00000000-0005-0000-0000-00007A1C0000}"/>
    <cellStyle name="Output 4 2 2 2 2" xfId="2207" xr:uid="{00000000-0005-0000-0000-00007B1C0000}"/>
    <cellStyle name="Output 4 2 2 3" xfId="2208" xr:uid="{00000000-0005-0000-0000-00007C1C0000}"/>
    <cellStyle name="Output 4 2 3" xfId="2209" xr:uid="{00000000-0005-0000-0000-00007D1C0000}"/>
    <cellStyle name="Output 4 2 3 2" xfId="2210" xr:uid="{00000000-0005-0000-0000-00007E1C0000}"/>
    <cellStyle name="Output 4 2 4" xfId="2211" xr:uid="{00000000-0005-0000-0000-00007F1C0000}"/>
    <cellStyle name="Output 4 3" xfId="2212" xr:uid="{00000000-0005-0000-0000-0000801C0000}"/>
    <cellStyle name="Output 4 3 2" xfId="2213" xr:uid="{00000000-0005-0000-0000-0000811C0000}"/>
    <cellStyle name="Output 4 3 2 2" xfId="2214" xr:uid="{00000000-0005-0000-0000-0000821C0000}"/>
    <cellStyle name="Output 4 3 2 2 2" xfId="2215" xr:uid="{00000000-0005-0000-0000-0000831C0000}"/>
    <cellStyle name="Output 4 3 2 3" xfId="2216" xr:uid="{00000000-0005-0000-0000-0000841C0000}"/>
    <cellStyle name="Output 4 3 3" xfId="2217" xr:uid="{00000000-0005-0000-0000-0000851C0000}"/>
    <cellStyle name="Output 4 3 3 2" xfId="2218" xr:uid="{00000000-0005-0000-0000-0000861C0000}"/>
    <cellStyle name="Output 4 3 4" xfId="2219" xr:uid="{00000000-0005-0000-0000-0000871C0000}"/>
    <cellStyle name="Output 4 4" xfId="2220" xr:uid="{00000000-0005-0000-0000-0000881C0000}"/>
    <cellStyle name="Output 4 4 2" xfId="2221" xr:uid="{00000000-0005-0000-0000-0000891C0000}"/>
    <cellStyle name="Output 4 4 2 2" xfId="2222" xr:uid="{00000000-0005-0000-0000-00008A1C0000}"/>
    <cellStyle name="Output 4 4 2 2 2" xfId="2223" xr:uid="{00000000-0005-0000-0000-00008B1C0000}"/>
    <cellStyle name="Output 4 4 2 3" xfId="2224" xr:uid="{00000000-0005-0000-0000-00008C1C0000}"/>
    <cellStyle name="Output 4 4 3" xfId="2225" xr:uid="{00000000-0005-0000-0000-00008D1C0000}"/>
    <cellStyle name="Output 4 4 3 2" xfId="2226" xr:uid="{00000000-0005-0000-0000-00008E1C0000}"/>
    <cellStyle name="Output 4 4 4" xfId="2227" xr:uid="{00000000-0005-0000-0000-00008F1C0000}"/>
    <cellStyle name="Output 4 5" xfId="2228" xr:uid="{00000000-0005-0000-0000-0000901C0000}"/>
    <cellStyle name="Output 4 5 2" xfId="2229" xr:uid="{00000000-0005-0000-0000-0000911C0000}"/>
    <cellStyle name="Output 4 5 2 2" xfId="2230" xr:uid="{00000000-0005-0000-0000-0000921C0000}"/>
    <cellStyle name="Output 4 5 2 2 2" xfId="2231" xr:uid="{00000000-0005-0000-0000-0000931C0000}"/>
    <cellStyle name="Output 4 5 2 3" xfId="2232" xr:uid="{00000000-0005-0000-0000-0000941C0000}"/>
    <cellStyle name="Output 4 5 3" xfId="2233" xr:uid="{00000000-0005-0000-0000-0000951C0000}"/>
    <cellStyle name="Output 4 5 3 2" xfId="2234" xr:uid="{00000000-0005-0000-0000-0000961C0000}"/>
    <cellStyle name="Output 4 5 4" xfId="2235" xr:uid="{00000000-0005-0000-0000-0000971C0000}"/>
    <cellStyle name="Output 4 6" xfId="2236" xr:uid="{00000000-0005-0000-0000-0000981C0000}"/>
    <cellStyle name="Output 4 6 2" xfId="2237" xr:uid="{00000000-0005-0000-0000-0000991C0000}"/>
    <cellStyle name="Output 4 6 2 2" xfId="2238" xr:uid="{00000000-0005-0000-0000-00009A1C0000}"/>
    <cellStyle name="Output 4 6 2 2 2" xfId="2239" xr:uid="{00000000-0005-0000-0000-00009B1C0000}"/>
    <cellStyle name="Output 4 6 2 3" xfId="2240" xr:uid="{00000000-0005-0000-0000-00009C1C0000}"/>
    <cellStyle name="Output 4 6 3" xfId="2241" xr:uid="{00000000-0005-0000-0000-00009D1C0000}"/>
    <cellStyle name="Output 4 6 3 2" xfId="2242" xr:uid="{00000000-0005-0000-0000-00009E1C0000}"/>
    <cellStyle name="Output 4 6 4" xfId="2243" xr:uid="{00000000-0005-0000-0000-00009F1C0000}"/>
    <cellStyle name="Output 4 7" xfId="2244" xr:uid="{00000000-0005-0000-0000-0000A01C0000}"/>
    <cellStyle name="Output 4 7 2" xfId="2245" xr:uid="{00000000-0005-0000-0000-0000A11C0000}"/>
    <cellStyle name="Output 4 7 2 2" xfId="2246" xr:uid="{00000000-0005-0000-0000-0000A21C0000}"/>
    <cellStyle name="Output 4 7 2 2 2" xfId="2247" xr:uid="{00000000-0005-0000-0000-0000A31C0000}"/>
    <cellStyle name="Output 4 7 2 3" xfId="2248" xr:uid="{00000000-0005-0000-0000-0000A41C0000}"/>
    <cellStyle name="Output 4 7 3" xfId="2249" xr:uid="{00000000-0005-0000-0000-0000A51C0000}"/>
    <cellStyle name="Output 4 7 3 2" xfId="2250" xr:uid="{00000000-0005-0000-0000-0000A61C0000}"/>
    <cellStyle name="Output 4 7 4" xfId="2251" xr:uid="{00000000-0005-0000-0000-0000A71C0000}"/>
    <cellStyle name="Output 4 8" xfId="2252" xr:uid="{00000000-0005-0000-0000-0000A81C0000}"/>
    <cellStyle name="Output 4 8 2" xfId="2253" xr:uid="{00000000-0005-0000-0000-0000A91C0000}"/>
    <cellStyle name="Output 4 8 2 2" xfId="2254" xr:uid="{00000000-0005-0000-0000-0000AA1C0000}"/>
    <cellStyle name="Output 4 8 3" xfId="2255" xr:uid="{00000000-0005-0000-0000-0000AB1C0000}"/>
    <cellStyle name="Output 4 9" xfId="2256" xr:uid="{00000000-0005-0000-0000-0000AC1C0000}"/>
    <cellStyle name="Output 4 9 2" xfId="2257" xr:uid="{00000000-0005-0000-0000-0000AD1C0000}"/>
    <cellStyle name="Output 5" xfId="2258" xr:uid="{00000000-0005-0000-0000-0000AE1C0000}"/>
    <cellStyle name="Output 5 2" xfId="2259" xr:uid="{00000000-0005-0000-0000-0000AF1C0000}"/>
    <cellStyle name="Output 5 2 2" xfId="2260" xr:uid="{00000000-0005-0000-0000-0000B01C0000}"/>
    <cellStyle name="Output 5 2 2 2" xfId="2261" xr:uid="{00000000-0005-0000-0000-0000B11C0000}"/>
    <cellStyle name="Output 5 2 3" xfId="2262" xr:uid="{00000000-0005-0000-0000-0000B21C0000}"/>
    <cellStyle name="Output 5 3" xfId="2263" xr:uid="{00000000-0005-0000-0000-0000B31C0000}"/>
    <cellStyle name="Output 5 3 2" xfId="2264" xr:uid="{00000000-0005-0000-0000-0000B41C0000}"/>
    <cellStyle name="Output 5 4" xfId="2265" xr:uid="{00000000-0005-0000-0000-0000B51C0000}"/>
    <cellStyle name="Output 6" xfId="2266" xr:uid="{00000000-0005-0000-0000-0000B61C0000}"/>
    <cellStyle name="Output 6 2" xfId="2267" xr:uid="{00000000-0005-0000-0000-0000B71C0000}"/>
    <cellStyle name="Output 6 2 2" xfId="2268" xr:uid="{00000000-0005-0000-0000-0000B81C0000}"/>
    <cellStyle name="Output 6 3" xfId="2269" xr:uid="{00000000-0005-0000-0000-0000B91C0000}"/>
    <cellStyle name="Percent" xfId="1" builtinId="5"/>
    <cellStyle name="Percent 10" xfId="2270" xr:uid="{00000000-0005-0000-0000-0000BB1C0000}"/>
    <cellStyle name="Percent 10 2" xfId="13687" xr:uid="{00000000-0005-0000-0000-0000BC1C0000}"/>
    <cellStyle name="Percent 10 2 2" xfId="13688" xr:uid="{00000000-0005-0000-0000-0000BD1C0000}"/>
    <cellStyle name="Percent 10 2 2 2" xfId="13689" xr:uid="{00000000-0005-0000-0000-0000BE1C0000}"/>
    <cellStyle name="Percent 10 2 2 3" xfId="13690" xr:uid="{00000000-0005-0000-0000-0000BF1C0000}"/>
    <cellStyle name="Percent 10 2 2 4" xfId="13691" xr:uid="{00000000-0005-0000-0000-0000C01C0000}"/>
    <cellStyle name="Percent 10 2 3" xfId="13692" xr:uid="{00000000-0005-0000-0000-0000C11C0000}"/>
    <cellStyle name="Percent 10 3" xfId="13693" xr:uid="{00000000-0005-0000-0000-0000C21C0000}"/>
    <cellStyle name="Percent 10 4" xfId="13694" xr:uid="{00000000-0005-0000-0000-0000C31C0000}"/>
    <cellStyle name="Percent 10 5" xfId="13686" xr:uid="{00000000-0005-0000-0000-0000C41C0000}"/>
    <cellStyle name="Percent 11" xfId="2271" xr:uid="{00000000-0005-0000-0000-0000C51C0000}"/>
    <cellStyle name="Percent 12" xfId="2272" xr:uid="{00000000-0005-0000-0000-0000C61C0000}"/>
    <cellStyle name="Percent 12 2" xfId="13695" xr:uid="{00000000-0005-0000-0000-0000C71C0000}"/>
    <cellStyle name="Percent 13" xfId="2273" xr:uid="{00000000-0005-0000-0000-0000C81C0000}"/>
    <cellStyle name="Percent 13 2" xfId="13696" xr:uid="{00000000-0005-0000-0000-0000C91C0000}"/>
    <cellStyle name="Percent 14" xfId="2274" xr:uid="{00000000-0005-0000-0000-0000CA1C0000}"/>
    <cellStyle name="Percent 14 2" xfId="13698" xr:uid="{00000000-0005-0000-0000-0000CB1C0000}"/>
    <cellStyle name="Percent 14 3" xfId="13697" xr:uid="{00000000-0005-0000-0000-0000CC1C0000}"/>
    <cellStyle name="Percent 15" xfId="13699" xr:uid="{00000000-0005-0000-0000-0000CD1C0000}"/>
    <cellStyle name="Percent 15 2" xfId="13700" xr:uid="{00000000-0005-0000-0000-0000CE1C0000}"/>
    <cellStyle name="Percent 16" xfId="13701" xr:uid="{00000000-0005-0000-0000-0000CF1C0000}"/>
    <cellStyle name="Percent 16 2" xfId="13702" xr:uid="{00000000-0005-0000-0000-0000D01C0000}"/>
    <cellStyle name="Percent 16 3" xfId="15597" xr:uid="{49DA1206-9C15-476E-8AAF-E0EA1B0EA2E5}"/>
    <cellStyle name="Percent 17" xfId="13703" xr:uid="{00000000-0005-0000-0000-0000D11C0000}"/>
    <cellStyle name="Percent 17 2" xfId="13704" xr:uid="{00000000-0005-0000-0000-0000D21C0000}"/>
    <cellStyle name="Percent 18" xfId="13705" xr:uid="{00000000-0005-0000-0000-0000D31C0000}"/>
    <cellStyle name="Percent 18 2" xfId="13706" xr:uid="{00000000-0005-0000-0000-0000D41C0000}"/>
    <cellStyle name="Percent 19" xfId="13707" xr:uid="{00000000-0005-0000-0000-0000D51C0000}"/>
    <cellStyle name="Percent 19 2" xfId="13708" xr:uid="{00000000-0005-0000-0000-0000D61C0000}"/>
    <cellStyle name="Percent 2" xfId="5" xr:uid="{00000000-0005-0000-0000-0000D71C0000}"/>
    <cellStyle name="Percent 2 10" xfId="13709" xr:uid="{00000000-0005-0000-0000-0000D81C0000}"/>
    <cellStyle name="Percent 2 11" xfId="13710" xr:uid="{00000000-0005-0000-0000-0000D91C0000}"/>
    <cellStyle name="Percent 2 12" xfId="13711" xr:uid="{00000000-0005-0000-0000-0000DA1C0000}"/>
    <cellStyle name="Percent 2 13" xfId="13712" xr:uid="{00000000-0005-0000-0000-0000DB1C0000}"/>
    <cellStyle name="Percent 2 14" xfId="13713" xr:uid="{00000000-0005-0000-0000-0000DC1C0000}"/>
    <cellStyle name="Percent 2 15" xfId="13714" xr:uid="{00000000-0005-0000-0000-0000DD1C0000}"/>
    <cellStyle name="Percent 2 16" xfId="13715" xr:uid="{00000000-0005-0000-0000-0000DE1C0000}"/>
    <cellStyle name="Percent 2 17" xfId="13716" xr:uid="{00000000-0005-0000-0000-0000DF1C0000}"/>
    <cellStyle name="Percent 2 18" xfId="13717" xr:uid="{00000000-0005-0000-0000-0000E01C0000}"/>
    <cellStyle name="Percent 2 19" xfId="13718" xr:uid="{00000000-0005-0000-0000-0000E11C0000}"/>
    <cellStyle name="Percent 2 2" xfId="2275" xr:uid="{00000000-0005-0000-0000-0000E21C0000}"/>
    <cellStyle name="Percent 2 2 10" xfId="13719" xr:uid="{00000000-0005-0000-0000-0000E31C0000}"/>
    <cellStyle name="Percent 2 2 11" xfId="13720" xr:uid="{00000000-0005-0000-0000-0000E41C0000}"/>
    <cellStyle name="Percent 2 2 12" xfId="13721" xr:uid="{00000000-0005-0000-0000-0000E51C0000}"/>
    <cellStyle name="Percent 2 2 13" xfId="13722" xr:uid="{00000000-0005-0000-0000-0000E61C0000}"/>
    <cellStyle name="Percent 2 2 14" xfId="13723" xr:uid="{00000000-0005-0000-0000-0000E71C0000}"/>
    <cellStyle name="Percent 2 2 15" xfId="13724" xr:uid="{00000000-0005-0000-0000-0000E81C0000}"/>
    <cellStyle name="Percent 2 2 16" xfId="13725" xr:uid="{00000000-0005-0000-0000-0000E91C0000}"/>
    <cellStyle name="Percent 2 2 17" xfId="13726" xr:uid="{00000000-0005-0000-0000-0000EA1C0000}"/>
    <cellStyle name="Percent 2 2 18" xfId="13727" xr:uid="{00000000-0005-0000-0000-0000EB1C0000}"/>
    <cellStyle name="Percent 2 2 19" xfId="13728" xr:uid="{00000000-0005-0000-0000-0000EC1C0000}"/>
    <cellStyle name="Percent 2 2 2" xfId="13729" xr:uid="{00000000-0005-0000-0000-0000ED1C0000}"/>
    <cellStyle name="Percent 2 2 2 2" xfId="13730" xr:uid="{00000000-0005-0000-0000-0000EE1C0000}"/>
    <cellStyle name="Percent 2 2 2 3" xfId="13731" xr:uid="{00000000-0005-0000-0000-0000EF1C0000}"/>
    <cellStyle name="Percent 2 2 20" xfId="13732" xr:uid="{00000000-0005-0000-0000-0000F01C0000}"/>
    <cellStyle name="Percent 2 2 21" xfId="13733" xr:uid="{00000000-0005-0000-0000-0000F11C0000}"/>
    <cellStyle name="Percent 2 2 22" xfId="13734" xr:uid="{00000000-0005-0000-0000-0000F21C0000}"/>
    <cellStyle name="Percent 2 2 23" xfId="13735" xr:uid="{00000000-0005-0000-0000-0000F31C0000}"/>
    <cellStyle name="Percent 2 2 24" xfId="13736" xr:uid="{00000000-0005-0000-0000-0000F41C0000}"/>
    <cellStyle name="Percent 2 2 25" xfId="13737" xr:uid="{00000000-0005-0000-0000-0000F51C0000}"/>
    <cellStyle name="Percent 2 2 26" xfId="13738" xr:uid="{00000000-0005-0000-0000-0000F61C0000}"/>
    <cellStyle name="Percent 2 2 27" xfId="13739" xr:uid="{00000000-0005-0000-0000-0000F71C0000}"/>
    <cellStyle name="Percent 2 2 28" xfId="13740" xr:uid="{00000000-0005-0000-0000-0000F81C0000}"/>
    <cellStyle name="Percent 2 2 29" xfId="13741" xr:uid="{00000000-0005-0000-0000-0000F91C0000}"/>
    <cellStyle name="Percent 2 2 3" xfId="13742" xr:uid="{00000000-0005-0000-0000-0000FA1C0000}"/>
    <cellStyle name="Percent 2 2 30" xfId="13743" xr:uid="{00000000-0005-0000-0000-0000FB1C0000}"/>
    <cellStyle name="Percent 2 2 31" xfId="13744" xr:uid="{00000000-0005-0000-0000-0000FC1C0000}"/>
    <cellStyle name="Percent 2 2 32" xfId="13745" xr:uid="{00000000-0005-0000-0000-0000FD1C0000}"/>
    <cellStyle name="Percent 2 2 33" xfId="13746" xr:uid="{00000000-0005-0000-0000-0000FE1C0000}"/>
    <cellStyle name="Percent 2 2 34" xfId="13747" xr:uid="{00000000-0005-0000-0000-0000FF1C0000}"/>
    <cellStyle name="Percent 2 2 35" xfId="13748" xr:uid="{00000000-0005-0000-0000-0000001D0000}"/>
    <cellStyle name="Percent 2 2 36" xfId="13749" xr:uid="{00000000-0005-0000-0000-0000011D0000}"/>
    <cellStyle name="Percent 2 2 37" xfId="13750" xr:uid="{00000000-0005-0000-0000-0000021D0000}"/>
    <cellStyle name="Percent 2 2 38" xfId="13751" xr:uid="{00000000-0005-0000-0000-0000031D0000}"/>
    <cellStyle name="Percent 2 2 39" xfId="13752" xr:uid="{00000000-0005-0000-0000-0000041D0000}"/>
    <cellStyle name="Percent 2 2 4" xfId="13753" xr:uid="{00000000-0005-0000-0000-0000051D0000}"/>
    <cellStyle name="Percent 2 2 40" xfId="13754" xr:uid="{00000000-0005-0000-0000-0000061D0000}"/>
    <cellStyle name="Percent 2 2 41" xfId="13755" xr:uid="{00000000-0005-0000-0000-0000071D0000}"/>
    <cellStyle name="Percent 2 2 42" xfId="13756" xr:uid="{00000000-0005-0000-0000-0000081D0000}"/>
    <cellStyle name="Percent 2 2 43" xfId="13757" xr:uid="{00000000-0005-0000-0000-0000091D0000}"/>
    <cellStyle name="Percent 2 2 44" xfId="13758" xr:uid="{00000000-0005-0000-0000-00000A1D0000}"/>
    <cellStyle name="Percent 2 2 45" xfId="13759" xr:uid="{00000000-0005-0000-0000-00000B1D0000}"/>
    <cellStyle name="Percent 2 2 46" xfId="13760" xr:uid="{00000000-0005-0000-0000-00000C1D0000}"/>
    <cellStyle name="Percent 2 2 47" xfId="13761" xr:uid="{00000000-0005-0000-0000-00000D1D0000}"/>
    <cellStyle name="Percent 2 2 48" xfId="13762" xr:uid="{00000000-0005-0000-0000-00000E1D0000}"/>
    <cellStyle name="Percent 2 2 49" xfId="13763" xr:uid="{00000000-0005-0000-0000-00000F1D0000}"/>
    <cellStyle name="Percent 2 2 5" xfId="13764" xr:uid="{00000000-0005-0000-0000-0000101D0000}"/>
    <cellStyle name="Percent 2 2 50" xfId="13765" xr:uid="{00000000-0005-0000-0000-0000111D0000}"/>
    <cellStyle name="Percent 2 2 51" xfId="13766" xr:uid="{00000000-0005-0000-0000-0000121D0000}"/>
    <cellStyle name="Percent 2 2 6" xfId="13767" xr:uid="{00000000-0005-0000-0000-0000131D0000}"/>
    <cellStyle name="Percent 2 2 7" xfId="13768" xr:uid="{00000000-0005-0000-0000-0000141D0000}"/>
    <cellStyle name="Percent 2 2 8" xfId="13769" xr:uid="{00000000-0005-0000-0000-0000151D0000}"/>
    <cellStyle name="Percent 2 2 9" xfId="13770" xr:uid="{00000000-0005-0000-0000-0000161D0000}"/>
    <cellStyle name="Percent 2 20" xfId="13771" xr:uid="{00000000-0005-0000-0000-0000171D0000}"/>
    <cellStyle name="Percent 2 21" xfId="13772" xr:uid="{00000000-0005-0000-0000-0000181D0000}"/>
    <cellStyle name="Percent 2 22" xfId="13773" xr:uid="{00000000-0005-0000-0000-0000191D0000}"/>
    <cellStyle name="Percent 2 23" xfId="13774" xr:uid="{00000000-0005-0000-0000-00001A1D0000}"/>
    <cellStyle name="Percent 2 24" xfId="13775" xr:uid="{00000000-0005-0000-0000-00001B1D0000}"/>
    <cellStyle name="Percent 2 25" xfId="13776" xr:uid="{00000000-0005-0000-0000-00001C1D0000}"/>
    <cellStyle name="Percent 2 26" xfId="13777" xr:uid="{00000000-0005-0000-0000-00001D1D0000}"/>
    <cellStyle name="Percent 2 27" xfId="13778" xr:uid="{00000000-0005-0000-0000-00001E1D0000}"/>
    <cellStyle name="Percent 2 28" xfId="13779" xr:uid="{00000000-0005-0000-0000-00001F1D0000}"/>
    <cellStyle name="Percent 2 29" xfId="13780" xr:uid="{00000000-0005-0000-0000-0000201D0000}"/>
    <cellStyle name="Percent 2 3" xfId="2276" xr:uid="{00000000-0005-0000-0000-0000211D0000}"/>
    <cellStyle name="Percent 2 3 10" xfId="13782" xr:uid="{00000000-0005-0000-0000-0000221D0000}"/>
    <cellStyle name="Percent 2 3 11" xfId="13783" xr:uid="{00000000-0005-0000-0000-0000231D0000}"/>
    <cellStyle name="Percent 2 3 12" xfId="13784" xr:uid="{00000000-0005-0000-0000-0000241D0000}"/>
    <cellStyle name="Percent 2 3 13" xfId="13785" xr:uid="{00000000-0005-0000-0000-0000251D0000}"/>
    <cellStyle name="Percent 2 3 14" xfId="13786" xr:uid="{00000000-0005-0000-0000-0000261D0000}"/>
    <cellStyle name="Percent 2 3 15" xfId="13787" xr:uid="{00000000-0005-0000-0000-0000271D0000}"/>
    <cellStyle name="Percent 2 3 16" xfId="13788" xr:uid="{00000000-0005-0000-0000-0000281D0000}"/>
    <cellStyle name="Percent 2 3 17" xfId="13789" xr:uid="{00000000-0005-0000-0000-0000291D0000}"/>
    <cellStyle name="Percent 2 3 18" xfId="13790" xr:uid="{00000000-0005-0000-0000-00002A1D0000}"/>
    <cellStyle name="Percent 2 3 19" xfId="13791" xr:uid="{00000000-0005-0000-0000-00002B1D0000}"/>
    <cellStyle name="Percent 2 3 2" xfId="13792" xr:uid="{00000000-0005-0000-0000-00002C1D0000}"/>
    <cellStyle name="Percent 2 3 2 2" xfId="13793" xr:uid="{00000000-0005-0000-0000-00002D1D0000}"/>
    <cellStyle name="Percent 2 3 2 3" xfId="13794" xr:uid="{00000000-0005-0000-0000-00002E1D0000}"/>
    <cellStyle name="Percent 2 3 20" xfId="13795" xr:uid="{00000000-0005-0000-0000-00002F1D0000}"/>
    <cellStyle name="Percent 2 3 21" xfId="13796" xr:uid="{00000000-0005-0000-0000-0000301D0000}"/>
    <cellStyle name="Percent 2 3 22" xfId="13797" xr:uid="{00000000-0005-0000-0000-0000311D0000}"/>
    <cellStyle name="Percent 2 3 23" xfId="13798" xr:uid="{00000000-0005-0000-0000-0000321D0000}"/>
    <cellStyle name="Percent 2 3 24" xfId="13799" xr:uid="{00000000-0005-0000-0000-0000331D0000}"/>
    <cellStyle name="Percent 2 3 25" xfId="13800" xr:uid="{00000000-0005-0000-0000-0000341D0000}"/>
    <cellStyle name="Percent 2 3 26" xfId="13801" xr:uid="{00000000-0005-0000-0000-0000351D0000}"/>
    <cellStyle name="Percent 2 3 27" xfId="13802" xr:uid="{00000000-0005-0000-0000-0000361D0000}"/>
    <cellStyle name="Percent 2 3 28" xfId="13803" xr:uid="{00000000-0005-0000-0000-0000371D0000}"/>
    <cellStyle name="Percent 2 3 29" xfId="13804" xr:uid="{00000000-0005-0000-0000-0000381D0000}"/>
    <cellStyle name="Percent 2 3 3" xfId="13805" xr:uid="{00000000-0005-0000-0000-0000391D0000}"/>
    <cellStyle name="Percent 2 3 30" xfId="13806" xr:uid="{00000000-0005-0000-0000-00003A1D0000}"/>
    <cellStyle name="Percent 2 3 31" xfId="13807" xr:uid="{00000000-0005-0000-0000-00003B1D0000}"/>
    <cellStyle name="Percent 2 3 32" xfId="13808" xr:uid="{00000000-0005-0000-0000-00003C1D0000}"/>
    <cellStyle name="Percent 2 3 33" xfId="13809" xr:uid="{00000000-0005-0000-0000-00003D1D0000}"/>
    <cellStyle name="Percent 2 3 34" xfId="13810" xr:uid="{00000000-0005-0000-0000-00003E1D0000}"/>
    <cellStyle name="Percent 2 3 35" xfId="13811" xr:uid="{00000000-0005-0000-0000-00003F1D0000}"/>
    <cellStyle name="Percent 2 3 36" xfId="13812" xr:uid="{00000000-0005-0000-0000-0000401D0000}"/>
    <cellStyle name="Percent 2 3 37" xfId="13813" xr:uid="{00000000-0005-0000-0000-0000411D0000}"/>
    <cellStyle name="Percent 2 3 38" xfId="13814" xr:uid="{00000000-0005-0000-0000-0000421D0000}"/>
    <cellStyle name="Percent 2 3 39" xfId="13815" xr:uid="{00000000-0005-0000-0000-0000431D0000}"/>
    <cellStyle name="Percent 2 3 4" xfId="13816" xr:uid="{00000000-0005-0000-0000-0000441D0000}"/>
    <cellStyle name="Percent 2 3 40" xfId="13817" xr:uid="{00000000-0005-0000-0000-0000451D0000}"/>
    <cellStyle name="Percent 2 3 41" xfId="13818" xr:uid="{00000000-0005-0000-0000-0000461D0000}"/>
    <cellStyle name="Percent 2 3 42" xfId="13819" xr:uid="{00000000-0005-0000-0000-0000471D0000}"/>
    <cellStyle name="Percent 2 3 43" xfId="13820" xr:uid="{00000000-0005-0000-0000-0000481D0000}"/>
    <cellStyle name="Percent 2 3 44" xfId="13821" xr:uid="{00000000-0005-0000-0000-0000491D0000}"/>
    <cellStyle name="Percent 2 3 45" xfId="13822" xr:uid="{00000000-0005-0000-0000-00004A1D0000}"/>
    <cellStyle name="Percent 2 3 46" xfId="13823" xr:uid="{00000000-0005-0000-0000-00004B1D0000}"/>
    <cellStyle name="Percent 2 3 47" xfId="13824" xr:uid="{00000000-0005-0000-0000-00004C1D0000}"/>
    <cellStyle name="Percent 2 3 48" xfId="13825" xr:uid="{00000000-0005-0000-0000-00004D1D0000}"/>
    <cellStyle name="Percent 2 3 49" xfId="13826" xr:uid="{00000000-0005-0000-0000-00004E1D0000}"/>
    <cellStyle name="Percent 2 3 5" xfId="13827" xr:uid="{00000000-0005-0000-0000-00004F1D0000}"/>
    <cellStyle name="Percent 2 3 50" xfId="13781" xr:uid="{00000000-0005-0000-0000-0000501D0000}"/>
    <cellStyle name="Percent 2 3 6" xfId="13828" xr:uid="{00000000-0005-0000-0000-0000511D0000}"/>
    <cellStyle name="Percent 2 3 7" xfId="13829" xr:uid="{00000000-0005-0000-0000-0000521D0000}"/>
    <cellStyle name="Percent 2 3 8" xfId="13830" xr:uid="{00000000-0005-0000-0000-0000531D0000}"/>
    <cellStyle name="Percent 2 3 9" xfId="13831" xr:uid="{00000000-0005-0000-0000-0000541D0000}"/>
    <cellStyle name="Percent 2 30" xfId="13832" xr:uid="{00000000-0005-0000-0000-0000551D0000}"/>
    <cellStyle name="Percent 2 31" xfId="13833" xr:uid="{00000000-0005-0000-0000-0000561D0000}"/>
    <cellStyle name="Percent 2 32" xfId="13834" xr:uid="{00000000-0005-0000-0000-0000571D0000}"/>
    <cellStyle name="Percent 2 33" xfId="13835" xr:uid="{00000000-0005-0000-0000-0000581D0000}"/>
    <cellStyle name="Percent 2 34" xfId="13836" xr:uid="{00000000-0005-0000-0000-0000591D0000}"/>
    <cellStyle name="Percent 2 35" xfId="13837" xr:uid="{00000000-0005-0000-0000-00005A1D0000}"/>
    <cellStyle name="Percent 2 36" xfId="13838" xr:uid="{00000000-0005-0000-0000-00005B1D0000}"/>
    <cellStyle name="Percent 2 37" xfId="13839" xr:uid="{00000000-0005-0000-0000-00005C1D0000}"/>
    <cellStyle name="Percent 2 38" xfId="13840" xr:uid="{00000000-0005-0000-0000-00005D1D0000}"/>
    <cellStyle name="Percent 2 39" xfId="13841" xr:uid="{00000000-0005-0000-0000-00005E1D0000}"/>
    <cellStyle name="Percent 2 4" xfId="13842" xr:uid="{00000000-0005-0000-0000-00005F1D0000}"/>
    <cellStyle name="Percent 2 40" xfId="13843" xr:uid="{00000000-0005-0000-0000-0000601D0000}"/>
    <cellStyle name="Percent 2 41" xfId="13844" xr:uid="{00000000-0005-0000-0000-0000611D0000}"/>
    <cellStyle name="Percent 2 42" xfId="13845" xr:uid="{00000000-0005-0000-0000-0000621D0000}"/>
    <cellStyle name="Percent 2 43" xfId="13846" xr:uid="{00000000-0005-0000-0000-0000631D0000}"/>
    <cellStyle name="Percent 2 44" xfId="13847" xr:uid="{00000000-0005-0000-0000-0000641D0000}"/>
    <cellStyle name="Percent 2 45" xfId="13848" xr:uid="{00000000-0005-0000-0000-0000651D0000}"/>
    <cellStyle name="Percent 2 46" xfId="13849" xr:uid="{00000000-0005-0000-0000-0000661D0000}"/>
    <cellStyle name="Percent 2 47" xfId="13850" xr:uid="{00000000-0005-0000-0000-0000671D0000}"/>
    <cellStyle name="Percent 2 48" xfId="13851" xr:uid="{00000000-0005-0000-0000-0000681D0000}"/>
    <cellStyle name="Percent 2 49" xfId="13852" xr:uid="{00000000-0005-0000-0000-0000691D0000}"/>
    <cellStyle name="Percent 2 5" xfId="13853" xr:uid="{00000000-0005-0000-0000-00006A1D0000}"/>
    <cellStyle name="Percent 2 50" xfId="13854" xr:uid="{00000000-0005-0000-0000-00006B1D0000}"/>
    <cellStyle name="Percent 2 51" xfId="13855" xr:uid="{00000000-0005-0000-0000-00006C1D0000}"/>
    <cellStyle name="Percent 2 52" xfId="13856" xr:uid="{00000000-0005-0000-0000-00006D1D0000}"/>
    <cellStyle name="Percent 2 53" xfId="13857" xr:uid="{00000000-0005-0000-0000-00006E1D0000}"/>
    <cellStyle name="Percent 2 6" xfId="13858" xr:uid="{00000000-0005-0000-0000-00006F1D0000}"/>
    <cellStyle name="Percent 2 6 2" xfId="15153" xr:uid="{6B0CC460-6955-4801-9DD4-C7C1559716AB}"/>
    <cellStyle name="Percent 2 7" xfId="13859" xr:uid="{00000000-0005-0000-0000-0000701D0000}"/>
    <cellStyle name="Percent 2 8" xfId="13860" xr:uid="{00000000-0005-0000-0000-0000711D0000}"/>
    <cellStyle name="Percent 2 9" xfId="13861" xr:uid="{00000000-0005-0000-0000-0000721D0000}"/>
    <cellStyle name="Percent 20" xfId="13862" xr:uid="{00000000-0005-0000-0000-0000731D0000}"/>
    <cellStyle name="Percent 21" xfId="13863" xr:uid="{00000000-0005-0000-0000-0000741D0000}"/>
    <cellStyle name="Percent 22" xfId="14998" xr:uid="{00000000-0005-0000-0000-0000751D0000}"/>
    <cellStyle name="Percent 23" xfId="15045" xr:uid="{00000000-0005-0000-0000-0000761D0000}"/>
    <cellStyle name="Percent 24" xfId="15154" xr:uid="{72229130-6956-4079-B915-50F935577244}"/>
    <cellStyle name="Percent 3" xfId="2277" xr:uid="{00000000-0005-0000-0000-0000771D0000}"/>
    <cellStyle name="Percent 3 2" xfId="2278" xr:uid="{00000000-0005-0000-0000-0000781D0000}"/>
    <cellStyle name="Percent 3 2 2" xfId="13864" xr:uid="{00000000-0005-0000-0000-0000791D0000}"/>
    <cellStyle name="Percent 3 3" xfId="13865" xr:uid="{00000000-0005-0000-0000-00007A1D0000}"/>
    <cellStyle name="Percent 3 4" xfId="13866" xr:uid="{00000000-0005-0000-0000-00007B1D0000}"/>
    <cellStyle name="Percent 3 5" xfId="13867" xr:uid="{00000000-0005-0000-0000-00007C1D0000}"/>
    <cellStyle name="Percent 4" xfId="2279" xr:uid="{00000000-0005-0000-0000-00007D1D0000}"/>
    <cellStyle name="Percent 4 10" xfId="13868" xr:uid="{00000000-0005-0000-0000-00007E1D0000}"/>
    <cellStyle name="Percent 4 11" xfId="13869" xr:uid="{00000000-0005-0000-0000-00007F1D0000}"/>
    <cellStyle name="Percent 4 12" xfId="13870" xr:uid="{00000000-0005-0000-0000-0000801D0000}"/>
    <cellStyle name="Percent 4 13" xfId="13871" xr:uid="{00000000-0005-0000-0000-0000811D0000}"/>
    <cellStyle name="Percent 4 14" xfId="13872" xr:uid="{00000000-0005-0000-0000-0000821D0000}"/>
    <cellStyle name="Percent 4 15" xfId="13873" xr:uid="{00000000-0005-0000-0000-0000831D0000}"/>
    <cellStyle name="Percent 4 16" xfId="13874" xr:uid="{00000000-0005-0000-0000-0000841D0000}"/>
    <cellStyle name="Percent 4 17" xfId="13875" xr:uid="{00000000-0005-0000-0000-0000851D0000}"/>
    <cellStyle name="Percent 4 18" xfId="13876" xr:uid="{00000000-0005-0000-0000-0000861D0000}"/>
    <cellStyle name="Percent 4 19" xfId="13877" xr:uid="{00000000-0005-0000-0000-0000871D0000}"/>
    <cellStyle name="Percent 4 2" xfId="13878" xr:uid="{00000000-0005-0000-0000-0000881D0000}"/>
    <cellStyle name="Percent 4 2 10" xfId="13879" xr:uid="{00000000-0005-0000-0000-0000891D0000}"/>
    <cellStyle name="Percent 4 2 11" xfId="13880" xr:uid="{00000000-0005-0000-0000-00008A1D0000}"/>
    <cellStyle name="Percent 4 2 12" xfId="13881" xr:uid="{00000000-0005-0000-0000-00008B1D0000}"/>
    <cellStyle name="Percent 4 2 13" xfId="13882" xr:uid="{00000000-0005-0000-0000-00008C1D0000}"/>
    <cellStyle name="Percent 4 2 14" xfId="13883" xr:uid="{00000000-0005-0000-0000-00008D1D0000}"/>
    <cellStyle name="Percent 4 2 15" xfId="13884" xr:uid="{00000000-0005-0000-0000-00008E1D0000}"/>
    <cellStyle name="Percent 4 2 16" xfId="13885" xr:uid="{00000000-0005-0000-0000-00008F1D0000}"/>
    <cellStyle name="Percent 4 2 17" xfId="13886" xr:uid="{00000000-0005-0000-0000-0000901D0000}"/>
    <cellStyle name="Percent 4 2 18" xfId="13887" xr:uid="{00000000-0005-0000-0000-0000911D0000}"/>
    <cellStyle name="Percent 4 2 19" xfId="13888" xr:uid="{00000000-0005-0000-0000-0000921D0000}"/>
    <cellStyle name="Percent 4 2 2" xfId="13889" xr:uid="{00000000-0005-0000-0000-0000931D0000}"/>
    <cellStyle name="Percent 4 2 20" xfId="13890" xr:uid="{00000000-0005-0000-0000-0000941D0000}"/>
    <cellStyle name="Percent 4 2 21" xfId="13891" xr:uid="{00000000-0005-0000-0000-0000951D0000}"/>
    <cellStyle name="Percent 4 2 22" xfId="13892" xr:uid="{00000000-0005-0000-0000-0000961D0000}"/>
    <cellStyle name="Percent 4 2 23" xfId="13893" xr:uid="{00000000-0005-0000-0000-0000971D0000}"/>
    <cellStyle name="Percent 4 2 24" xfId="13894" xr:uid="{00000000-0005-0000-0000-0000981D0000}"/>
    <cellStyle name="Percent 4 2 25" xfId="13895" xr:uid="{00000000-0005-0000-0000-0000991D0000}"/>
    <cellStyle name="Percent 4 2 26" xfId="13896" xr:uid="{00000000-0005-0000-0000-00009A1D0000}"/>
    <cellStyle name="Percent 4 2 27" xfId="13897" xr:uid="{00000000-0005-0000-0000-00009B1D0000}"/>
    <cellStyle name="Percent 4 2 28" xfId="13898" xr:uid="{00000000-0005-0000-0000-00009C1D0000}"/>
    <cellStyle name="Percent 4 2 29" xfId="13899" xr:uid="{00000000-0005-0000-0000-00009D1D0000}"/>
    <cellStyle name="Percent 4 2 3" xfId="13900" xr:uid="{00000000-0005-0000-0000-00009E1D0000}"/>
    <cellStyle name="Percent 4 2 30" xfId="13901" xr:uid="{00000000-0005-0000-0000-00009F1D0000}"/>
    <cellStyle name="Percent 4 2 31" xfId="13902" xr:uid="{00000000-0005-0000-0000-0000A01D0000}"/>
    <cellStyle name="Percent 4 2 32" xfId="13903" xr:uid="{00000000-0005-0000-0000-0000A11D0000}"/>
    <cellStyle name="Percent 4 2 33" xfId="13904" xr:uid="{00000000-0005-0000-0000-0000A21D0000}"/>
    <cellStyle name="Percent 4 2 34" xfId="13905" xr:uid="{00000000-0005-0000-0000-0000A31D0000}"/>
    <cellStyle name="Percent 4 2 35" xfId="13906" xr:uid="{00000000-0005-0000-0000-0000A41D0000}"/>
    <cellStyle name="Percent 4 2 36" xfId="13907" xr:uid="{00000000-0005-0000-0000-0000A51D0000}"/>
    <cellStyle name="Percent 4 2 37" xfId="13908" xr:uid="{00000000-0005-0000-0000-0000A61D0000}"/>
    <cellStyle name="Percent 4 2 38" xfId="13909" xr:uid="{00000000-0005-0000-0000-0000A71D0000}"/>
    <cellStyle name="Percent 4 2 39" xfId="13910" xr:uid="{00000000-0005-0000-0000-0000A81D0000}"/>
    <cellStyle name="Percent 4 2 4" xfId="13911" xr:uid="{00000000-0005-0000-0000-0000A91D0000}"/>
    <cellStyle name="Percent 4 2 40" xfId="13912" xr:uid="{00000000-0005-0000-0000-0000AA1D0000}"/>
    <cellStyle name="Percent 4 2 41" xfId="13913" xr:uid="{00000000-0005-0000-0000-0000AB1D0000}"/>
    <cellStyle name="Percent 4 2 42" xfId="13914" xr:uid="{00000000-0005-0000-0000-0000AC1D0000}"/>
    <cellStyle name="Percent 4 2 43" xfId="13915" xr:uid="{00000000-0005-0000-0000-0000AD1D0000}"/>
    <cellStyle name="Percent 4 2 44" xfId="13916" xr:uid="{00000000-0005-0000-0000-0000AE1D0000}"/>
    <cellStyle name="Percent 4 2 45" xfId="13917" xr:uid="{00000000-0005-0000-0000-0000AF1D0000}"/>
    <cellStyle name="Percent 4 2 46" xfId="13918" xr:uid="{00000000-0005-0000-0000-0000B01D0000}"/>
    <cellStyle name="Percent 4 2 47" xfId="13919" xr:uid="{00000000-0005-0000-0000-0000B11D0000}"/>
    <cellStyle name="Percent 4 2 5" xfId="13920" xr:uid="{00000000-0005-0000-0000-0000B21D0000}"/>
    <cellStyle name="Percent 4 2 6" xfId="13921" xr:uid="{00000000-0005-0000-0000-0000B31D0000}"/>
    <cellStyle name="Percent 4 2 7" xfId="13922" xr:uid="{00000000-0005-0000-0000-0000B41D0000}"/>
    <cellStyle name="Percent 4 2 8" xfId="13923" xr:uid="{00000000-0005-0000-0000-0000B51D0000}"/>
    <cellStyle name="Percent 4 2 9" xfId="13924" xr:uid="{00000000-0005-0000-0000-0000B61D0000}"/>
    <cellStyle name="Percent 4 20" xfId="13925" xr:uid="{00000000-0005-0000-0000-0000B71D0000}"/>
    <cellStyle name="Percent 4 21" xfId="13926" xr:uid="{00000000-0005-0000-0000-0000B81D0000}"/>
    <cellStyle name="Percent 4 22" xfId="13927" xr:uid="{00000000-0005-0000-0000-0000B91D0000}"/>
    <cellStyle name="Percent 4 23" xfId="13928" xr:uid="{00000000-0005-0000-0000-0000BA1D0000}"/>
    <cellStyle name="Percent 4 24" xfId="13929" xr:uid="{00000000-0005-0000-0000-0000BB1D0000}"/>
    <cellStyle name="Percent 4 25" xfId="13930" xr:uid="{00000000-0005-0000-0000-0000BC1D0000}"/>
    <cellStyle name="Percent 4 26" xfId="13931" xr:uid="{00000000-0005-0000-0000-0000BD1D0000}"/>
    <cellStyle name="Percent 4 27" xfId="13932" xr:uid="{00000000-0005-0000-0000-0000BE1D0000}"/>
    <cellStyle name="Percent 4 28" xfId="13933" xr:uid="{00000000-0005-0000-0000-0000BF1D0000}"/>
    <cellStyle name="Percent 4 29" xfId="13934" xr:uid="{00000000-0005-0000-0000-0000C01D0000}"/>
    <cellStyle name="Percent 4 3" xfId="13935" xr:uid="{00000000-0005-0000-0000-0000C11D0000}"/>
    <cellStyle name="Percent 4 3 2" xfId="13936" xr:uid="{00000000-0005-0000-0000-0000C21D0000}"/>
    <cellStyle name="Percent 4 3 3" xfId="13937" xr:uid="{00000000-0005-0000-0000-0000C31D0000}"/>
    <cellStyle name="Percent 4 3 4" xfId="13938" xr:uid="{00000000-0005-0000-0000-0000C41D0000}"/>
    <cellStyle name="Percent 4 3 5" xfId="13939" xr:uid="{00000000-0005-0000-0000-0000C51D0000}"/>
    <cellStyle name="Percent 4 3 6" xfId="13940" xr:uid="{00000000-0005-0000-0000-0000C61D0000}"/>
    <cellStyle name="Percent 4 3 7" xfId="13941" xr:uid="{00000000-0005-0000-0000-0000C71D0000}"/>
    <cellStyle name="Percent 4 30" xfId="13942" xr:uid="{00000000-0005-0000-0000-0000C81D0000}"/>
    <cellStyle name="Percent 4 31" xfId="13943" xr:uid="{00000000-0005-0000-0000-0000C91D0000}"/>
    <cellStyle name="Percent 4 32" xfId="13944" xr:uid="{00000000-0005-0000-0000-0000CA1D0000}"/>
    <cellStyle name="Percent 4 33" xfId="13945" xr:uid="{00000000-0005-0000-0000-0000CB1D0000}"/>
    <cellStyle name="Percent 4 34" xfId="13946" xr:uid="{00000000-0005-0000-0000-0000CC1D0000}"/>
    <cellStyle name="Percent 4 35" xfId="13947" xr:uid="{00000000-0005-0000-0000-0000CD1D0000}"/>
    <cellStyle name="Percent 4 36" xfId="13948" xr:uid="{00000000-0005-0000-0000-0000CE1D0000}"/>
    <cellStyle name="Percent 4 37" xfId="13949" xr:uid="{00000000-0005-0000-0000-0000CF1D0000}"/>
    <cellStyle name="Percent 4 38" xfId="13950" xr:uid="{00000000-0005-0000-0000-0000D01D0000}"/>
    <cellStyle name="Percent 4 39" xfId="13951" xr:uid="{00000000-0005-0000-0000-0000D11D0000}"/>
    <cellStyle name="Percent 4 4" xfId="13952" xr:uid="{00000000-0005-0000-0000-0000D21D0000}"/>
    <cellStyle name="Percent 4 4 2" xfId="13953" xr:uid="{00000000-0005-0000-0000-0000D31D0000}"/>
    <cellStyle name="Percent 4 4 3" xfId="13954" xr:uid="{00000000-0005-0000-0000-0000D41D0000}"/>
    <cellStyle name="Percent 4 4 4" xfId="13955" xr:uid="{00000000-0005-0000-0000-0000D51D0000}"/>
    <cellStyle name="Percent 4 4 5" xfId="13956" xr:uid="{00000000-0005-0000-0000-0000D61D0000}"/>
    <cellStyle name="Percent 4 4 6" xfId="13957" xr:uid="{00000000-0005-0000-0000-0000D71D0000}"/>
    <cellStyle name="Percent 4 4 7" xfId="13958" xr:uid="{00000000-0005-0000-0000-0000D81D0000}"/>
    <cellStyle name="Percent 4 40" xfId="13959" xr:uid="{00000000-0005-0000-0000-0000D91D0000}"/>
    <cellStyle name="Percent 4 41" xfId="13960" xr:uid="{00000000-0005-0000-0000-0000DA1D0000}"/>
    <cellStyle name="Percent 4 42" xfId="13961" xr:uid="{00000000-0005-0000-0000-0000DB1D0000}"/>
    <cellStyle name="Percent 4 43" xfId="13962" xr:uid="{00000000-0005-0000-0000-0000DC1D0000}"/>
    <cellStyle name="Percent 4 44" xfId="13963" xr:uid="{00000000-0005-0000-0000-0000DD1D0000}"/>
    <cellStyle name="Percent 4 45" xfId="13964" xr:uid="{00000000-0005-0000-0000-0000DE1D0000}"/>
    <cellStyle name="Percent 4 46" xfId="13965" xr:uid="{00000000-0005-0000-0000-0000DF1D0000}"/>
    <cellStyle name="Percent 4 47" xfId="13966" xr:uid="{00000000-0005-0000-0000-0000E01D0000}"/>
    <cellStyle name="Percent 4 48" xfId="13967" xr:uid="{00000000-0005-0000-0000-0000E11D0000}"/>
    <cellStyle name="Percent 4 49" xfId="13968" xr:uid="{00000000-0005-0000-0000-0000E21D0000}"/>
    <cellStyle name="Percent 4 5" xfId="13969" xr:uid="{00000000-0005-0000-0000-0000E31D0000}"/>
    <cellStyle name="Percent 4 5 2" xfId="13970" xr:uid="{00000000-0005-0000-0000-0000E41D0000}"/>
    <cellStyle name="Percent 4 5 3" xfId="13971" xr:uid="{00000000-0005-0000-0000-0000E51D0000}"/>
    <cellStyle name="Percent 4 5 4" xfId="13972" xr:uid="{00000000-0005-0000-0000-0000E61D0000}"/>
    <cellStyle name="Percent 4 5 5" xfId="13973" xr:uid="{00000000-0005-0000-0000-0000E71D0000}"/>
    <cellStyle name="Percent 4 5 6" xfId="13974" xr:uid="{00000000-0005-0000-0000-0000E81D0000}"/>
    <cellStyle name="Percent 4 5 7" xfId="13975" xr:uid="{00000000-0005-0000-0000-0000E91D0000}"/>
    <cellStyle name="Percent 4 50" xfId="13976" xr:uid="{00000000-0005-0000-0000-0000EA1D0000}"/>
    <cellStyle name="Percent 4 51" xfId="13977" xr:uid="{00000000-0005-0000-0000-0000EB1D0000}"/>
    <cellStyle name="Percent 4 52" xfId="13978" xr:uid="{00000000-0005-0000-0000-0000EC1D0000}"/>
    <cellStyle name="Percent 4 6" xfId="13979" xr:uid="{00000000-0005-0000-0000-0000ED1D0000}"/>
    <cellStyle name="Percent 4 7" xfId="13980" xr:uid="{00000000-0005-0000-0000-0000EE1D0000}"/>
    <cellStyle name="Percent 4 8" xfId="13981" xr:uid="{00000000-0005-0000-0000-0000EF1D0000}"/>
    <cellStyle name="Percent 4 9" xfId="13982" xr:uid="{00000000-0005-0000-0000-0000F01D0000}"/>
    <cellStyle name="Percent 5" xfId="2280" xr:uid="{00000000-0005-0000-0000-0000F11D0000}"/>
    <cellStyle name="Percent 5 2" xfId="13983" xr:uid="{00000000-0005-0000-0000-0000F21D0000}"/>
    <cellStyle name="Percent 5 3" xfId="13984" xr:uid="{00000000-0005-0000-0000-0000F31D0000}"/>
    <cellStyle name="Percent 6" xfId="2281" xr:uid="{00000000-0005-0000-0000-0000F41D0000}"/>
    <cellStyle name="Percent 6 10" xfId="13985" xr:uid="{00000000-0005-0000-0000-0000F51D0000}"/>
    <cellStyle name="Percent 6 11" xfId="13986" xr:uid="{00000000-0005-0000-0000-0000F61D0000}"/>
    <cellStyle name="Percent 6 12" xfId="13987" xr:uid="{00000000-0005-0000-0000-0000F71D0000}"/>
    <cellStyle name="Percent 6 13" xfId="13988" xr:uid="{00000000-0005-0000-0000-0000F81D0000}"/>
    <cellStyle name="Percent 6 14" xfId="13989" xr:uid="{00000000-0005-0000-0000-0000F91D0000}"/>
    <cellStyle name="Percent 6 15" xfId="13990" xr:uid="{00000000-0005-0000-0000-0000FA1D0000}"/>
    <cellStyle name="Percent 6 16" xfId="13991" xr:uid="{00000000-0005-0000-0000-0000FB1D0000}"/>
    <cellStyle name="Percent 6 17" xfId="13992" xr:uid="{00000000-0005-0000-0000-0000FC1D0000}"/>
    <cellStyle name="Percent 6 18" xfId="13993" xr:uid="{00000000-0005-0000-0000-0000FD1D0000}"/>
    <cellStyle name="Percent 6 19" xfId="13994" xr:uid="{00000000-0005-0000-0000-0000FE1D0000}"/>
    <cellStyle name="Percent 6 2" xfId="2282" xr:uid="{00000000-0005-0000-0000-0000FF1D0000}"/>
    <cellStyle name="Percent 6 2 2" xfId="2283" xr:uid="{00000000-0005-0000-0000-0000001E0000}"/>
    <cellStyle name="Percent 6 2 2 2" xfId="2284" xr:uid="{00000000-0005-0000-0000-0000011E0000}"/>
    <cellStyle name="Percent 6 2 2 3" xfId="13995" xr:uid="{00000000-0005-0000-0000-0000021E0000}"/>
    <cellStyle name="Percent 6 2 3" xfId="2285" xr:uid="{00000000-0005-0000-0000-0000031E0000}"/>
    <cellStyle name="Percent 6 2 3 2" xfId="13996" xr:uid="{00000000-0005-0000-0000-0000041E0000}"/>
    <cellStyle name="Percent 6 2 3 2 2" xfId="13997" xr:uid="{00000000-0005-0000-0000-0000051E0000}"/>
    <cellStyle name="Percent 6 2 3 2 2 2" xfId="13998" xr:uid="{00000000-0005-0000-0000-0000061E0000}"/>
    <cellStyle name="Percent 6 2 3 2 3" xfId="13999" xr:uid="{00000000-0005-0000-0000-0000071E0000}"/>
    <cellStyle name="Percent 6 2 3 2 4" xfId="14000" xr:uid="{00000000-0005-0000-0000-0000081E0000}"/>
    <cellStyle name="Percent 6 2 3 3" xfId="14001" xr:uid="{00000000-0005-0000-0000-0000091E0000}"/>
    <cellStyle name="Percent 6 2 3 3 2" xfId="14002" xr:uid="{00000000-0005-0000-0000-00000A1E0000}"/>
    <cellStyle name="Percent 6 2 3 4" xfId="14003" xr:uid="{00000000-0005-0000-0000-00000B1E0000}"/>
    <cellStyle name="Percent 6 2 3 5" xfId="14004" xr:uid="{00000000-0005-0000-0000-00000C1E0000}"/>
    <cellStyle name="Percent 6 2 4" xfId="14005" xr:uid="{00000000-0005-0000-0000-00000D1E0000}"/>
    <cellStyle name="Percent 6 2 4 2" xfId="14006" xr:uid="{00000000-0005-0000-0000-00000E1E0000}"/>
    <cellStyle name="Percent 6 2 4 2 2" xfId="14007" xr:uid="{00000000-0005-0000-0000-00000F1E0000}"/>
    <cellStyle name="Percent 6 2 4 3" xfId="14008" xr:uid="{00000000-0005-0000-0000-0000101E0000}"/>
    <cellStyle name="Percent 6 2 4 4" xfId="14009" xr:uid="{00000000-0005-0000-0000-0000111E0000}"/>
    <cellStyle name="Percent 6 2 5" xfId="14010" xr:uid="{00000000-0005-0000-0000-0000121E0000}"/>
    <cellStyle name="Percent 6 2 5 2" xfId="14011" xr:uid="{00000000-0005-0000-0000-0000131E0000}"/>
    <cellStyle name="Percent 6 2 5 2 2" xfId="14012" xr:uid="{00000000-0005-0000-0000-0000141E0000}"/>
    <cellStyle name="Percent 6 2 5 3" xfId="14013" xr:uid="{00000000-0005-0000-0000-0000151E0000}"/>
    <cellStyle name="Percent 6 2 5 4" xfId="14014" xr:uid="{00000000-0005-0000-0000-0000161E0000}"/>
    <cellStyle name="Percent 6 2 6" xfId="14015" xr:uid="{00000000-0005-0000-0000-0000171E0000}"/>
    <cellStyle name="Percent 6 2 6 2" xfId="14016" xr:uid="{00000000-0005-0000-0000-0000181E0000}"/>
    <cellStyle name="Percent 6 2 7" xfId="14017" xr:uid="{00000000-0005-0000-0000-0000191E0000}"/>
    <cellStyle name="Percent 6 2 8" xfId="14018" xr:uid="{00000000-0005-0000-0000-00001A1E0000}"/>
    <cellStyle name="Percent 6 20" xfId="14019" xr:uid="{00000000-0005-0000-0000-00001B1E0000}"/>
    <cellStyle name="Percent 6 21" xfId="14020" xr:uid="{00000000-0005-0000-0000-00001C1E0000}"/>
    <cellStyle name="Percent 6 22" xfId="14021" xr:uid="{00000000-0005-0000-0000-00001D1E0000}"/>
    <cellStyle name="Percent 6 23" xfId="14022" xr:uid="{00000000-0005-0000-0000-00001E1E0000}"/>
    <cellStyle name="Percent 6 24" xfId="14023" xr:uid="{00000000-0005-0000-0000-00001F1E0000}"/>
    <cellStyle name="Percent 6 25" xfId="14024" xr:uid="{00000000-0005-0000-0000-0000201E0000}"/>
    <cellStyle name="Percent 6 26" xfId="14025" xr:uid="{00000000-0005-0000-0000-0000211E0000}"/>
    <cellStyle name="Percent 6 27" xfId="14026" xr:uid="{00000000-0005-0000-0000-0000221E0000}"/>
    <cellStyle name="Percent 6 28" xfId="14027" xr:uid="{00000000-0005-0000-0000-0000231E0000}"/>
    <cellStyle name="Percent 6 29" xfId="14028" xr:uid="{00000000-0005-0000-0000-0000241E0000}"/>
    <cellStyle name="Percent 6 3" xfId="2286" xr:uid="{00000000-0005-0000-0000-0000251E0000}"/>
    <cellStyle name="Percent 6 3 2" xfId="14029" xr:uid="{00000000-0005-0000-0000-0000261E0000}"/>
    <cellStyle name="Percent 6 30" xfId="14030" xr:uid="{00000000-0005-0000-0000-0000271E0000}"/>
    <cellStyle name="Percent 6 31" xfId="14031" xr:uid="{00000000-0005-0000-0000-0000281E0000}"/>
    <cellStyle name="Percent 6 32" xfId="14032" xr:uid="{00000000-0005-0000-0000-0000291E0000}"/>
    <cellStyle name="Percent 6 33" xfId="14033" xr:uid="{00000000-0005-0000-0000-00002A1E0000}"/>
    <cellStyle name="Percent 6 34" xfId="14034" xr:uid="{00000000-0005-0000-0000-00002B1E0000}"/>
    <cellStyle name="Percent 6 35" xfId="14035" xr:uid="{00000000-0005-0000-0000-00002C1E0000}"/>
    <cellStyle name="Percent 6 36" xfId="14036" xr:uid="{00000000-0005-0000-0000-00002D1E0000}"/>
    <cellStyle name="Percent 6 37" xfId="14037" xr:uid="{00000000-0005-0000-0000-00002E1E0000}"/>
    <cellStyle name="Percent 6 38" xfId="14038" xr:uid="{00000000-0005-0000-0000-00002F1E0000}"/>
    <cellStyle name="Percent 6 39" xfId="14039" xr:uid="{00000000-0005-0000-0000-0000301E0000}"/>
    <cellStyle name="Percent 6 4" xfId="2287" xr:uid="{00000000-0005-0000-0000-0000311E0000}"/>
    <cellStyle name="Percent 6 4 2" xfId="2288" xr:uid="{00000000-0005-0000-0000-0000321E0000}"/>
    <cellStyle name="Percent 6 4 2 2" xfId="2289" xr:uid="{00000000-0005-0000-0000-0000331E0000}"/>
    <cellStyle name="Percent 6 4 3" xfId="2290" xr:uid="{00000000-0005-0000-0000-0000341E0000}"/>
    <cellStyle name="Percent 6 4 4" xfId="14040" xr:uid="{00000000-0005-0000-0000-0000351E0000}"/>
    <cellStyle name="Percent 6 40" xfId="14041" xr:uid="{00000000-0005-0000-0000-0000361E0000}"/>
    <cellStyle name="Percent 6 41" xfId="14042" xr:uid="{00000000-0005-0000-0000-0000371E0000}"/>
    <cellStyle name="Percent 6 42" xfId="14043" xr:uid="{00000000-0005-0000-0000-0000381E0000}"/>
    <cellStyle name="Percent 6 43" xfId="14044" xr:uid="{00000000-0005-0000-0000-0000391E0000}"/>
    <cellStyle name="Percent 6 44" xfId="14045" xr:uid="{00000000-0005-0000-0000-00003A1E0000}"/>
    <cellStyle name="Percent 6 45" xfId="14046" xr:uid="{00000000-0005-0000-0000-00003B1E0000}"/>
    <cellStyle name="Percent 6 46" xfId="14047" xr:uid="{00000000-0005-0000-0000-00003C1E0000}"/>
    <cellStyle name="Percent 6 47" xfId="14048" xr:uid="{00000000-0005-0000-0000-00003D1E0000}"/>
    <cellStyle name="Percent 6 48" xfId="14049" xr:uid="{00000000-0005-0000-0000-00003E1E0000}"/>
    <cellStyle name="Percent 6 49" xfId="14050" xr:uid="{00000000-0005-0000-0000-00003F1E0000}"/>
    <cellStyle name="Percent 6 49 2" xfId="14051" xr:uid="{00000000-0005-0000-0000-0000401E0000}"/>
    <cellStyle name="Percent 6 49 2 2" xfId="14052" xr:uid="{00000000-0005-0000-0000-0000411E0000}"/>
    <cellStyle name="Percent 6 49 2 2 2" xfId="14053" xr:uid="{00000000-0005-0000-0000-0000421E0000}"/>
    <cellStyle name="Percent 6 49 2 3" xfId="14054" xr:uid="{00000000-0005-0000-0000-0000431E0000}"/>
    <cellStyle name="Percent 6 49 2 4" xfId="14055" xr:uid="{00000000-0005-0000-0000-0000441E0000}"/>
    <cellStyle name="Percent 6 49 3" xfId="14056" xr:uid="{00000000-0005-0000-0000-0000451E0000}"/>
    <cellStyle name="Percent 6 49 3 2" xfId="14057" xr:uid="{00000000-0005-0000-0000-0000461E0000}"/>
    <cellStyle name="Percent 6 49 4" xfId="14058" xr:uid="{00000000-0005-0000-0000-0000471E0000}"/>
    <cellStyle name="Percent 6 49 5" xfId="14059" xr:uid="{00000000-0005-0000-0000-0000481E0000}"/>
    <cellStyle name="Percent 6 5" xfId="2291" xr:uid="{00000000-0005-0000-0000-0000491E0000}"/>
    <cellStyle name="Percent 6 5 2" xfId="2292" xr:uid="{00000000-0005-0000-0000-00004A1E0000}"/>
    <cellStyle name="Percent 6 5 3" xfId="14060" xr:uid="{00000000-0005-0000-0000-00004B1E0000}"/>
    <cellStyle name="Percent 6 50" xfId="14061" xr:uid="{00000000-0005-0000-0000-00004C1E0000}"/>
    <cellStyle name="Percent 6 50 2" xfId="14062" xr:uid="{00000000-0005-0000-0000-00004D1E0000}"/>
    <cellStyle name="Percent 6 50 2 2" xfId="14063" xr:uid="{00000000-0005-0000-0000-00004E1E0000}"/>
    <cellStyle name="Percent 6 50 3" xfId="14064" xr:uid="{00000000-0005-0000-0000-00004F1E0000}"/>
    <cellStyle name="Percent 6 50 4" xfId="14065" xr:uid="{00000000-0005-0000-0000-0000501E0000}"/>
    <cellStyle name="Percent 6 51" xfId="14066" xr:uid="{00000000-0005-0000-0000-0000511E0000}"/>
    <cellStyle name="Percent 6 51 2" xfId="14067" xr:uid="{00000000-0005-0000-0000-0000521E0000}"/>
    <cellStyle name="Percent 6 51 2 2" xfId="14068" xr:uid="{00000000-0005-0000-0000-0000531E0000}"/>
    <cellStyle name="Percent 6 51 3" xfId="14069" xr:uid="{00000000-0005-0000-0000-0000541E0000}"/>
    <cellStyle name="Percent 6 51 4" xfId="14070" xr:uid="{00000000-0005-0000-0000-0000551E0000}"/>
    <cellStyle name="Percent 6 52" xfId="14071" xr:uid="{00000000-0005-0000-0000-0000561E0000}"/>
    <cellStyle name="Percent 6 52 2" xfId="14072" xr:uid="{00000000-0005-0000-0000-0000571E0000}"/>
    <cellStyle name="Percent 6 53" xfId="14073" xr:uid="{00000000-0005-0000-0000-0000581E0000}"/>
    <cellStyle name="Percent 6 53 2" xfId="14074" xr:uid="{00000000-0005-0000-0000-0000591E0000}"/>
    <cellStyle name="Percent 6 54" xfId="14075" xr:uid="{00000000-0005-0000-0000-00005A1E0000}"/>
    <cellStyle name="Percent 6 55" xfId="14076" xr:uid="{00000000-0005-0000-0000-00005B1E0000}"/>
    <cellStyle name="Percent 6 55 2" xfId="14077" xr:uid="{00000000-0005-0000-0000-00005C1E0000}"/>
    <cellStyle name="Percent 6 56" xfId="14078" xr:uid="{00000000-0005-0000-0000-00005D1E0000}"/>
    <cellStyle name="Percent 6 6" xfId="2293" xr:uid="{00000000-0005-0000-0000-00005E1E0000}"/>
    <cellStyle name="Percent 6 6 2" xfId="14079" xr:uid="{00000000-0005-0000-0000-00005F1E0000}"/>
    <cellStyle name="Percent 6 7" xfId="14080" xr:uid="{00000000-0005-0000-0000-0000601E0000}"/>
    <cellStyle name="Percent 6 8" xfId="14081" xr:uid="{00000000-0005-0000-0000-0000611E0000}"/>
    <cellStyle name="Percent 6 9" xfId="14082" xr:uid="{00000000-0005-0000-0000-0000621E0000}"/>
    <cellStyle name="Percent 7" xfId="2294" xr:uid="{00000000-0005-0000-0000-0000631E0000}"/>
    <cellStyle name="Percent 7 2" xfId="2295" xr:uid="{00000000-0005-0000-0000-0000641E0000}"/>
    <cellStyle name="Percent 7 2 2" xfId="2296" xr:uid="{00000000-0005-0000-0000-0000651E0000}"/>
    <cellStyle name="Percent 7 2 2 2" xfId="2297" xr:uid="{00000000-0005-0000-0000-0000661E0000}"/>
    <cellStyle name="Percent 7 2 3" xfId="2298" xr:uid="{00000000-0005-0000-0000-0000671E0000}"/>
    <cellStyle name="Percent 7 2 4" xfId="14083" xr:uid="{00000000-0005-0000-0000-0000681E0000}"/>
    <cellStyle name="Percent 7 3" xfId="2299" xr:uid="{00000000-0005-0000-0000-0000691E0000}"/>
    <cellStyle name="Percent 7 3 2" xfId="2300" xr:uid="{00000000-0005-0000-0000-00006A1E0000}"/>
    <cellStyle name="Percent 7 3 3" xfId="14084" xr:uid="{00000000-0005-0000-0000-00006B1E0000}"/>
    <cellStyle name="Percent 7 4" xfId="2301" xr:uid="{00000000-0005-0000-0000-00006C1E0000}"/>
    <cellStyle name="Percent 7 4 2" xfId="14085" xr:uid="{00000000-0005-0000-0000-00006D1E0000}"/>
    <cellStyle name="Percent 7 4 2 2" xfId="14086" xr:uid="{00000000-0005-0000-0000-00006E1E0000}"/>
    <cellStyle name="Percent 7 4 2 2 2" xfId="14087" xr:uid="{00000000-0005-0000-0000-00006F1E0000}"/>
    <cellStyle name="Percent 7 4 2 3" xfId="14088" xr:uid="{00000000-0005-0000-0000-0000701E0000}"/>
    <cellStyle name="Percent 7 4 2 4" xfId="14089" xr:uid="{00000000-0005-0000-0000-0000711E0000}"/>
    <cellStyle name="Percent 7 4 3" xfId="14090" xr:uid="{00000000-0005-0000-0000-0000721E0000}"/>
    <cellStyle name="Percent 7 4 3 2" xfId="14091" xr:uid="{00000000-0005-0000-0000-0000731E0000}"/>
    <cellStyle name="Percent 7 4 4" xfId="14092" xr:uid="{00000000-0005-0000-0000-0000741E0000}"/>
    <cellStyle name="Percent 7 4 5" xfId="14093" xr:uid="{00000000-0005-0000-0000-0000751E0000}"/>
    <cellStyle name="Percent 7 5" xfId="14094" xr:uid="{00000000-0005-0000-0000-0000761E0000}"/>
    <cellStyle name="Percent 7 5 2" xfId="14095" xr:uid="{00000000-0005-0000-0000-0000771E0000}"/>
    <cellStyle name="Percent 7 5 2 2" xfId="14096" xr:uid="{00000000-0005-0000-0000-0000781E0000}"/>
    <cellStyle name="Percent 7 5 3" xfId="14097" xr:uid="{00000000-0005-0000-0000-0000791E0000}"/>
    <cellStyle name="Percent 7 5 4" xfId="14098" xr:uid="{00000000-0005-0000-0000-00007A1E0000}"/>
    <cellStyle name="Percent 7 6" xfId="14099" xr:uid="{00000000-0005-0000-0000-00007B1E0000}"/>
    <cellStyle name="Percent 7 6 2" xfId="14100" xr:uid="{00000000-0005-0000-0000-00007C1E0000}"/>
    <cellStyle name="Percent 7 6 2 2" xfId="14101" xr:uid="{00000000-0005-0000-0000-00007D1E0000}"/>
    <cellStyle name="Percent 7 6 3" xfId="14102" xr:uid="{00000000-0005-0000-0000-00007E1E0000}"/>
    <cellStyle name="Percent 7 6 4" xfId="14103" xr:uid="{00000000-0005-0000-0000-00007F1E0000}"/>
    <cellStyle name="Percent 7 7" xfId="14104" xr:uid="{00000000-0005-0000-0000-0000801E0000}"/>
    <cellStyle name="Percent 7 7 2" xfId="14105" xr:uid="{00000000-0005-0000-0000-0000811E0000}"/>
    <cellStyle name="Percent 7 8" xfId="14106" xr:uid="{00000000-0005-0000-0000-0000821E0000}"/>
    <cellStyle name="Percent 7 9" xfId="14107" xr:uid="{00000000-0005-0000-0000-0000831E0000}"/>
    <cellStyle name="Percent 8" xfId="2302" xr:uid="{00000000-0005-0000-0000-0000841E0000}"/>
    <cellStyle name="Percent 8 10" xfId="14108" xr:uid="{00000000-0005-0000-0000-0000851E0000}"/>
    <cellStyle name="Percent 8 11" xfId="14109" xr:uid="{00000000-0005-0000-0000-0000861E0000}"/>
    <cellStyle name="Percent 8 12" xfId="14110" xr:uid="{00000000-0005-0000-0000-0000871E0000}"/>
    <cellStyle name="Percent 8 13" xfId="14111" xr:uid="{00000000-0005-0000-0000-0000881E0000}"/>
    <cellStyle name="Percent 8 14" xfId="14112" xr:uid="{00000000-0005-0000-0000-0000891E0000}"/>
    <cellStyle name="Percent 8 15" xfId="14113" xr:uid="{00000000-0005-0000-0000-00008A1E0000}"/>
    <cellStyle name="Percent 8 16" xfId="14114" xr:uid="{00000000-0005-0000-0000-00008B1E0000}"/>
    <cellStyle name="Percent 8 17" xfId="14115" xr:uid="{00000000-0005-0000-0000-00008C1E0000}"/>
    <cellStyle name="Percent 8 18" xfId="14116" xr:uid="{00000000-0005-0000-0000-00008D1E0000}"/>
    <cellStyle name="Percent 8 19" xfId="14117" xr:uid="{00000000-0005-0000-0000-00008E1E0000}"/>
    <cellStyle name="Percent 8 2" xfId="2303" xr:uid="{00000000-0005-0000-0000-00008F1E0000}"/>
    <cellStyle name="Percent 8 2 2" xfId="14119" xr:uid="{00000000-0005-0000-0000-0000901E0000}"/>
    <cellStyle name="Percent 8 2 2 2" xfId="14120" xr:uid="{00000000-0005-0000-0000-0000911E0000}"/>
    <cellStyle name="Percent 8 2 2 2 2" xfId="14121" xr:uid="{00000000-0005-0000-0000-0000921E0000}"/>
    <cellStyle name="Percent 8 2 2 3" xfId="14122" xr:uid="{00000000-0005-0000-0000-0000931E0000}"/>
    <cellStyle name="Percent 8 2 3" xfId="14123" xr:uid="{00000000-0005-0000-0000-0000941E0000}"/>
    <cellStyle name="Percent 8 2 3 2" xfId="14124" xr:uid="{00000000-0005-0000-0000-0000951E0000}"/>
    <cellStyle name="Percent 8 2 4" xfId="14118" xr:uid="{00000000-0005-0000-0000-0000961E0000}"/>
    <cellStyle name="Percent 8 20" xfId="14125" xr:uid="{00000000-0005-0000-0000-0000971E0000}"/>
    <cellStyle name="Percent 8 21" xfId="14126" xr:uid="{00000000-0005-0000-0000-0000981E0000}"/>
    <cellStyle name="Percent 8 22" xfId="14127" xr:uid="{00000000-0005-0000-0000-0000991E0000}"/>
    <cellStyle name="Percent 8 23" xfId="14128" xr:uid="{00000000-0005-0000-0000-00009A1E0000}"/>
    <cellStyle name="Percent 8 24" xfId="14129" xr:uid="{00000000-0005-0000-0000-00009B1E0000}"/>
    <cellStyle name="Percent 8 25" xfId="14130" xr:uid="{00000000-0005-0000-0000-00009C1E0000}"/>
    <cellStyle name="Percent 8 26" xfId="14131" xr:uid="{00000000-0005-0000-0000-00009D1E0000}"/>
    <cellStyle name="Percent 8 27" xfId="14132" xr:uid="{00000000-0005-0000-0000-00009E1E0000}"/>
    <cellStyle name="Percent 8 28" xfId="14133" xr:uid="{00000000-0005-0000-0000-00009F1E0000}"/>
    <cellStyle name="Percent 8 29" xfId="14134" xr:uid="{00000000-0005-0000-0000-0000A01E0000}"/>
    <cellStyle name="Percent 8 3" xfId="2304" xr:uid="{00000000-0005-0000-0000-0000A11E0000}"/>
    <cellStyle name="Percent 8 3 2" xfId="2305" xr:uid="{00000000-0005-0000-0000-0000A21E0000}"/>
    <cellStyle name="Percent 8 3 2 2" xfId="14137" xr:uid="{00000000-0005-0000-0000-0000A31E0000}"/>
    <cellStyle name="Percent 8 3 2 3" xfId="14136" xr:uid="{00000000-0005-0000-0000-0000A41E0000}"/>
    <cellStyle name="Percent 8 3 3" xfId="14138" xr:uid="{00000000-0005-0000-0000-0000A51E0000}"/>
    <cellStyle name="Percent 8 3 4" xfId="14135" xr:uid="{00000000-0005-0000-0000-0000A61E0000}"/>
    <cellStyle name="Percent 8 30" xfId="14139" xr:uid="{00000000-0005-0000-0000-0000A71E0000}"/>
    <cellStyle name="Percent 8 31" xfId="14140" xr:uid="{00000000-0005-0000-0000-0000A81E0000}"/>
    <cellStyle name="Percent 8 32" xfId="14141" xr:uid="{00000000-0005-0000-0000-0000A91E0000}"/>
    <cellStyle name="Percent 8 33" xfId="14142" xr:uid="{00000000-0005-0000-0000-0000AA1E0000}"/>
    <cellStyle name="Percent 8 34" xfId="14143" xr:uid="{00000000-0005-0000-0000-0000AB1E0000}"/>
    <cellStyle name="Percent 8 35" xfId="14144" xr:uid="{00000000-0005-0000-0000-0000AC1E0000}"/>
    <cellStyle name="Percent 8 36" xfId="14145" xr:uid="{00000000-0005-0000-0000-0000AD1E0000}"/>
    <cellStyle name="Percent 8 37" xfId="14146" xr:uid="{00000000-0005-0000-0000-0000AE1E0000}"/>
    <cellStyle name="Percent 8 38" xfId="14147" xr:uid="{00000000-0005-0000-0000-0000AF1E0000}"/>
    <cellStyle name="Percent 8 39" xfId="14148" xr:uid="{00000000-0005-0000-0000-0000B01E0000}"/>
    <cellStyle name="Percent 8 4" xfId="2306" xr:uid="{00000000-0005-0000-0000-0000B11E0000}"/>
    <cellStyle name="Percent 8 4 2" xfId="14150" xr:uid="{00000000-0005-0000-0000-0000B21E0000}"/>
    <cellStyle name="Percent 8 4 3" xfId="14149" xr:uid="{00000000-0005-0000-0000-0000B31E0000}"/>
    <cellStyle name="Percent 8 40" xfId="14151" xr:uid="{00000000-0005-0000-0000-0000B41E0000}"/>
    <cellStyle name="Percent 8 41" xfId="14152" xr:uid="{00000000-0005-0000-0000-0000B51E0000}"/>
    <cellStyle name="Percent 8 42" xfId="14153" xr:uid="{00000000-0005-0000-0000-0000B61E0000}"/>
    <cellStyle name="Percent 8 43" xfId="14154" xr:uid="{00000000-0005-0000-0000-0000B71E0000}"/>
    <cellStyle name="Percent 8 44" xfId="14155" xr:uid="{00000000-0005-0000-0000-0000B81E0000}"/>
    <cellStyle name="Percent 8 45" xfId="14156" xr:uid="{00000000-0005-0000-0000-0000B91E0000}"/>
    <cellStyle name="Percent 8 46" xfId="14157" xr:uid="{00000000-0005-0000-0000-0000BA1E0000}"/>
    <cellStyle name="Percent 8 47" xfId="14158" xr:uid="{00000000-0005-0000-0000-0000BB1E0000}"/>
    <cellStyle name="Percent 8 48" xfId="14159" xr:uid="{00000000-0005-0000-0000-0000BC1E0000}"/>
    <cellStyle name="Percent 8 49" xfId="14160" xr:uid="{00000000-0005-0000-0000-0000BD1E0000}"/>
    <cellStyle name="Percent 8 5" xfId="14161" xr:uid="{00000000-0005-0000-0000-0000BE1E0000}"/>
    <cellStyle name="Percent 8 50" xfId="14162" xr:uid="{00000000-0005-0000-0000-0000BF1E0000}"/>
    <cellStyle name="Percent 8 6" xfId="14163" xr:uid="{00000000-0005-0000-0000-0000C01E0000}"/>
    <cellStyle name="Percent 8 7" xfId="14164" xr:uid="{00000000-0005-0000-0000-0000C11E0000}"/>
    <cellStyle name="Percent 8 8" xfId="14165" xr:uid="{00000000-0005-0000-0000-0000C21E0000}"/>
    <cellStyle name="Percent 8 9" xfId="14166" xr:uid="{00000000-0005-0000-0000-0000C31E0000}"/>
    <cellStyle name="Percent 9" xfId="2307" xr:uid="{00000000-0005-0000-0000-0000C41E0000}"/>
    <cellStyle name="Percent 9 2" xfId="2308" xr:uid="{00000000-0005-0000-0000-0000C51E0000}"/>
    <cellStyle name="Percent 9 2 2" xfId="14168" xr:uid="{00000000-0005-0000-0000-0000C61E0000}"/>
    <cellStyle name="Percent 9 2 2 2" xfId="14169" xr:uid="{00000000-0005-0000-0000-0000C71E0000}"/>
    <cellStyle name="Percent 9 2 3" xfId="14170" xr:uid="{00000000-0005-0000-0000-0000C81E0000}"/>
    <cellStyle name="Percent 9 2 4" xfId="14167" xr:uid="{00000000-0005-0000-0000-0000C91E0000}"/>
    <cellStyle name="Percent 9 3" xfId="14171" xr:uid="{00000000-0005-0000-0000-0000CA1E0000}"/>
    <cellStyle name="Percent 9 3 2" xfId="14172" xr:uid="{00000000-0005-0000-0000-0000CB1E0000}"/>
    <cellStyle name="Percent 9 4" xfId="14173" xr:uid="{00000000-0005-0000-0000-0000CC1E0000}"/>
    <cellStyle name="Percent 9 4 2" xfId="14174" xr:uid="{00000000-0005-0000-0000-0000CD1E0000}"/>
    <cellStyle name="Percent 9 5" xfId="14175" xr:uid="{00000000-0005-0000-0000-0000CE1E0000}"/>
    <cellStyle name="Percent 9 5 2" xfId="14176" xr:uid="{00000000-0005-0000-0000-0000CF1E0000}"/>
    <cellStyle name="Percent 9 6" xfId="14177" xr:uid="{00000000-0005-0000-0000-0000D01E0000}"/>
    <cellStyle name="Percent 9 7" xfId="14178" xr:uid="{00000000-0005-0000-0000-0000D11E0000}"/>
    <cellStyle name="Percent 9 8" xfId="14179" xr:uid="{00000000-0005-0000-0000-0000D21E0000}"/>
    <cellStyle name="Percent 9 9" xfId="14180" xr:uid="{00000000-0005-0000-0000-0000D31E0000}"/>
    <cellStyle name="Pre-inputted cells" xfId="14181" xr:uid="{00000000-0005-0000-0000-0000D41E0000}"/>
    <cellStyle name="Pre-inputted cells 10" xfId="14182" xr:uid="{00000000-0005-0000-0000-0000D51E0000}"/>
    <cellStyle name="Pre-inputted cells 10 2" xfId="14183" xr:uid="{00000000-0005-0000-0000-0000D61E0000}"/>
    <cellStyle name="Pre-inputted cells 11" xfId="14184" xr:uid="{00000000-0005-0000-0000-0000D71E0000}"/>
    <cellStyle name="Pre-inputted cells 11 2" xfId="14185" xr:uid="{00000000-0005-0000-0000-0000D81E0000}"/>
    <cellStyle name="Pre-inputted cells 12" xfId="14186" xr:uid="{00000000-0005-0000-0000-0000D91E0000}"/>
    <cellStyle name="Pre-inputted cells 12 2" xfId="14187" xr:uid="{00000000-0005-0000-0000-0000DA1E0000}"/>
    <cellStyle name="Pre-inputted cells 13" xfId="14188" xr:uid="{00000000-0005-0000-0000-0000DB1E0000}"/>
    <cellStyle name="Pre-inputted cells 2" xfId="14189" xr:uid="{00000000-0005-0000-0000-0000DC1E0000}"/>
    <cellStyle name="Pre-inputted cells 2 2" xfId="14190" xr:uid="{00000000-0005-0000-0000-0000DD1E0000}"/>
    <cellStyle name="Pre-inputted cells 2 2 2" xfId="14191" xr:uid="{00000000-0005-0000-0000-0000DE1E0000}"/>
    <cellStyle name="Pre-inputted cells 2 2 2 2" xfId="14192" xr:uid="{00000000-0005-0000-0000-0000DF1E0000}"/>
    <cellStyle name="Pre-inputted cells 2 2 2 2 2" xfId="14193" xr:uid="{00000000-0005-0000-0000-0000E01E0000}"/>
    <cellStyle name="Pre-inputted cells 2 2 2 3" xfId="14194" xr:uid="{00000000-0005-0000-0000-0000E11E0000}"/>
    <cellStyle name="Pre-inputted cells 2 2 3" xfId="14195" xr:uid="{00000000-0005-0000-0000-0000E21E0000}"/>
    <cellStyle name="Pre-inputted cells 2 2 3 2" xfId="14196" xr:uid="{00000000-0005-0000-0000-0000E31E0000}"/>
    <cellStyle name="Pre-inputted cells 2 2 4" xfId="14197" xr:uid="{00000000-0005-0000-0000-0000E41E0000}"/>
    <cellStyle name="Pre-inputted cells 2 2 4 2" xfId="14198" xr:uid="{00000000-0005-0000-0000-0000E51E0000}"/>
    <cellStyle name="Pre-inputted cells 2 2 5" xfId="14199" xr:uid="{00000000-0005-0000-0000-0000E61E0000}"/>
    <cellStyle name="Pre-inputted cells 2 3" xfId="14200" xr:uid="{00000000-0005-0000-0000-0000E71E0000}"/>
    <cellStyle name="Pre-inputted cells 2 3 2" xfId="14201" xr:uid="{00000000-0005-0000-0000-0000E81E0000}"/>
    <cellStyle name="Pre-inputted cells 2 3 2 2" xfId="14202" xr:uid="{00000000-0005-0000-0000-0000E91E0000}"/>
    <cellStyle name="Pre-inputted cells 2 3 3" xfId="14203" xr:uid="{00000000-0005-0000-0000-0000EA1E0000}"/>
    <cellStyle name="Pre-inputted cells 2 4" xfId="14204" xr:uid="{00000000-0005-0000-0000-0000EB1E0000}"/>
    <cellStyle name="Pre-inputted cells 2 4 2" xfId="14205" xr:uid="{00000000-0005-0000-0000-0000EC1E0000}"/>
    <cellStyle name="Pre-inputted cells 2 5" xfId="14206" xr:uid="{00000000-0005-0000-0000-0000ED1E0000}"/>
    <cellStyle name="Pre-inputted cells 2 5 2" xfId="14207" xr:uid="{00000000-0005-0000-0000-0000EE1E0000}"/>
    <cellStyle name="Pre-inputted cells 2 6" xfId="14208" xr:uid="{00000000-0005-0000-0000-0000EF1E0000}"/>
    <cellStyle name="Pre-inputted cells 2_1.3s Accounting C Costs Scots" xfId="14209" xr:uid="{00000000-0005-0000-0000-0000F01E0000}"/>
    <cellStyle name="Pre-inputted cells 3" xfId="14210" xr:uid="{00000000-0005-0000-0000-0000F11E0000}"/>
    <cellStyle name="Pre-inputted cells 3 2" xfId="14211" xr:uid="{00000000-0005-0000-0000-0000F21E0000}"/>
    <cellStyle name="Pre-inputted cells 3 2 2" xfId="14212" xr:uid="{00000000-0005-0000-0000-0000F31E0000}"/>
    <cellStyle name="Pre-inputted cells 3 2 2 2" xfId="14213" xr:uid="{00000000-0005-0000-0000-0000F41E0000}"/>
    <cellStyle name="Pre-inputted cells 3 2 2 2 2" xfId="14214" xr:uid="{00000000-0005-0000-0000-0000F51E0000}"/>
    <cellStyle name="Pre-inputted cells 3 2 2 3" xfId="14215" xr:uid="{00000000-0005-0000-0000-0000F61E0000}"/>
    <cellStyle name="Pre-inputted cells 3 2 3" xfId="14216" xr:uid="{00000000-0005-0000-0000-0000F71E0000}"/>
    <cellStyle name="Pre-inputted cells 3 2 3 2" xfId="14217" xr:uid="{00000000-0005-0000-0000-0000F81E0000}"/>
    <cellStyle name="Pre-inputted cells 3 2 4" xfId="14218" xr:uid="{00000000-0005-0000-0000-0000F91E0000}"/>
    <cellStyle name="Pre-inputted cells 3 2 4 2" xfId="14219" xr:uid="{00000000-0005-0000-0000-0000FA1E0000}"/>
    <cellStyle name="Pre-inputted cells 3 2 5" xfId="14220" xr:uid="{00000000-0005-0000-0000-0000FB1E0000}"/>
    <cellStyle name="Pre-inputted cells 3 3" xfId="14221" xr:uid="{00000000-0005-0000-0000-0000FC1E0000}"/>
    <cellStyle name="Pre-inputted cells 3 3 2" xfId="14222" xr:uid="{00000000-0005-0000-0000-0000FD1E0000}"/>
    <cellStyle name="Pre-inputted cells 3 3 2 2" xfId="14223" xr:uid="{00000000-0005-0000-0000-0000FE1E0000}"/>
    <cellStyle name="Pre-inputted cells 3 3 3" xfId="14224" xr:uid="{00000000-0005-0000-0000-0000FF1E0000}"/>
    <cellStyle name="Pre-inputted cells 3 4" xfId="14225" xr:uid="{00000000-0005-0000-0000-0000001F0000}"/>
    <cellStyle name="Pre-inputted cells 3 4 2" xfId="14226" xr:uid="{00000000-0005-0000-0000-0000011F0000}"/>
    <cellStyle name="Pre-inputted cells 3 5" xfId="14227" xr:uid="{00000000-0005-0000-0000-0000021F0000}"/>
    <cellStyle name="Pre-inputted cells 3 5 2" xfId="14228" xr:uid="{00000000-0005-0000-0000-0000031F0000}"/>
    <cellStyle name="Pre-inputted cells 3 6" xfId="14229" xr:uid="{00000000-0005-0000-0000-0000041F0000}"/>
    <cellStyle name="Pre-inputted cells 3_1.3s Accounting C Costs Scots" xfId="14230" xr:uid="{00000000-0005-0000-0000-0000051F0000}"/>
    <cellStyle name="Pre-inputted cells 4" xfId="14231" xr:uid="{00000000-0005-0000-0000-0000061F0000}"/>
    <cellStyle name="Pre-inputted cells 4 2" xfId="14232" xr:uid="{00000000-0005-0000-0000-0000071F0000}"/>
    <cellStyle name="Pre-inputted cells 4 2 2" xfId="14233" xr:uid="{00000000-0005-0000-0000-0000081F0000}"/>
    <cellStyle name="Pre-inputted cells 4 2 2 2" xfId="14234" xr:uid="{00000000-0005-0000-0000-0000091F0000}"/>
    <cellStyle name="Pre-inputted cells 4 2 2 2 2" xfId="14235" xr:uid="{00000000-0005-0000-0000-00000A1F0000}"/>
    <cellStyle name="Pre-inputted cells 4 2 2 3" xfId="14236" xr:uid="{00000000-0005-0000-0000-00000B1F0000}"/>
    <cellStyle name="Pre-inputted cells 4 2 3" xfId="14237" xr:uid="{00000000-0005-0000-0000-00000C1F0000}"/>
    <cellStyle name="Pre-inputted cells 4 2 3 2" xfId="14238" xr:uid="{00000000-0005-0000-0000-00000D1F0000}"/>
    <cellStyle name="Pre-inputted cells 4 2 4" xfId="14239" xr:uid="{00000000-0005-0000-0000-00000E1F0000}"/>
    <cellStyle name="Pre-inputted cells 4 2 4 2" xfId="14240" xr:uid="{00000000-0005-0000-0000-00000F1F0000}"/>
    <cellStyle name="Pre-inputted cells 4 2 5" xfId="14241" xr:uid="{00000000-0005-0000-0000-0000101F0000}"/>
    <cellStyle name="Pre-inputted cells 4 3" xfId="14242" xr:uid="{00000000-0005-0000-0000-0000111F0000}"/>
    <cellStyle name="Pre-inputted cells 4 3 2" xfId="14243" xr:uid="{00000000-0005-0000-0000-0000121F0000}"/>
    <cellStyle name="Pre-inputted cells 4 3 2 2" xfId="14244" xr:uid="{00000000-0005-0000-0000-0000131F0000}"/>
    <cellStyle name="Pre-inputted cells 4 3 3" xfId="14245" xr:uid="{00000000-0005-0000-0000-0000141F0000}"/>
    <cellStyle name="Pre-inputted cells 4 4" xfId="14246" xr:uid="{00000000-0005-0000-0000-0000151F0000}"/>
    <cellStyle name="Pre-inputted cells 4 4 2" xfId="14247" xr:uid="{00000000-0005-0000-0000-0000161F0000}"/>
    <cellStyle name="Pre-inputted cells 4 5" xfId="14248" xr:uid="{00000000-0005-0000-0000-0000171F0000}"/>
    <cellStyle name="Pre-inputted cells 4 5 2" xfId="14249" xr:uid="{00000000-0005-0000-0000-0000181F0000}"/>
    <cellStyle name="Pre-inputted cells 4 6" xfId="14250" xr:uid="{00000000-0005-0000-0000-0000191F0000}"/>
    <cellStyle name="Pre-inputted cells 4_1.3s Accounting C Costs Scots" xfId="14251" xr:uid="{00000000-0005-0000-0000-00001A1F0000}"/>
    <cellStyle name="Pre-inputted cells 5" xfId="14252" xr:uid="{00000000-0005-0000-0000-00001B1F0000}"/>
    <cellStyle name="Pre-inputted cells 5 2" xfId="14253" xr:uid="{00000000-0005-0000-0000-00001C1F0000}"/>
    <cellStyle name="Pre-inputted cells 5 2 2" xfId="14254" xr:uid="{00000000-0005-0000-0000-00001D1F0000}"/>
    <cellStyle name="Pre-inputted cells 5 2 2 2" xfId="14255" xr:uid="{00000000-0005-0000-0000-00001E1F0000}"/>
    <cellStyle name="Pre-inputted cells 5 2 2 2 2" xfId="14256" xr:uid="{00000000-0005-0000-0000-00001F1F0000}"/>
    <cellStyle name="Pre-inputted cells 5 2 2 2 2 2" xfId="14257" xr:uid="{00000000-0005-0000-0000-0000201F0000}"/>
    <cellStyle name="Pre-inputted cells 5 2 2 2 3" xfId="14258" xr:uid="{00000000-0005-0000-0000-0000211F0000}"/>
    <cellStyle name="Pre-inputted cells 5 2 2 2_Elec_DDT_template_NGv3 11Mar11 415 Proposals NG" xfId="14259" xr:uid="{00000000-0005-0000-0000-0000221F0000}"/>
    <cellStyle name="Pre-inputted cells 5 2 2 3" xfId="14260" xr:uid="{00000000-0005-0000-0000-0000231F0000}"/>
    <cellStyle name="Pre-inputted cells 5 2 2 3 2" xfId="14261" xr:uid="{00000000-0005-0000-0000-0000241F0000}"/>
    <cellStyle name="Pre-inputted cells 5 2 2 4" xfId="14262" xr:uid="{00000000-0005-0000-0000-0000251F0000}"/>
    <cellStyle name="Pre-inputted cells 5 2 2 4 2" xfId="14263" xr:uid="{00000000-0005-0000-0000-0000261F0000}"/>
    <cellStyle name="Pre-inputted cells 5 2 2 5" xfId="14264" xr:uid="{00000000-0005-0000-0000-0000271F0000}"/>
    <cellStyle name="Pre-inputted cells 5 2 2_Elec_DDT_template_NGv3 11Mar11 415 Proposals NG" xfId="14265" xr:uid="{00000000-0005-0000-0000-0000281F0000}"/>
    <cellStyle name="Pre-inputted cells 5 2 3" xfId="14266" xr:uid="{00000000-0005-0000-0000-0000291F0000}"/>
    <cellStyle name="Pre-inputted cells 5 2 3 2" xfId="14267" xr:uid="{00000000-0005-0000-0000-00002A1F0000}"/>
    <cellStyle name="Pre-inputted cells 5 2 3 2 2" xfId="14268" xr:uid="{00000000-0005-0000-0000-00002B1F0000}"/>
    <cellStyle name="Pre-inputted cells 5 2 3 3" xfId="14269" xr:uid="{00000000-0005-0000-0000-00002C1F0000}"/>
    <cellStyle name="Pre-inputted cells 5 2 4" xfId="14270" xr:uid="{00000000-0005-0000-0000-00002D1F0000}"/>
    <cellStyle name="Pre-inputted cells 5 2 4 2" xfId="14271" xr:uid="{00000000-0005-0000-0000-00002E1F0000}"/>
    <cellStyle name="Pre-inputted cells 5 2 5" xfId="14272" xr:uid="{00000000-0005-0000-0000-00002F1F0000}"/>
    <cellStyle name="Pre-inputted cells 5 2 5 2" xfId="14273" xr:uid="{00000000-0005-0000-0000-0000301F0000}"/>
    <cellStyle name="Pre-inputted cells 5 2 6" xfId="14274" xr:uid="{00000000-0005-0000-0000-0000311F0000}"/>
    <cellStyle name="Pre-inputted cells 5 3" xfId="14275" xr:uid="{00000000-0005-0000-0000-0000321F0000}"/>
    <cellStyle name="Pre-inputted cells 5 3 2" xfId="14276" xr:uid="{00000000-0005-0000-0000-0000331F0000}"/>
    <cellStyle name="Pre-inputted cells 5 3 2 2" xfId="14277" xr:uid="{00000000-0005-0000-0000-0000341F0000}"/>
    <cellStyle name="Pre-inputted cells 5 3 3" xfId="14278" xr:uid="{00000000-0005-0000-0000-0000351F0000}"/>
    <cellStyle name="Pre-inputted cells 5 4" xfId="14279" xr:uid="{00000000-0005-0000-0000-0000361F0000}"/>
    <cellStyle name="Pre-inputted cells 5 4 2" xfId="14280" xr:uid="{00000000-0005-0000-0000-0000371F0000}"/>
    <cellStyle name="Pre-inputted cells 5 5" xfId="14281" xr:uid="{00000000-0005-0000-0000-0000381F0000}"/>
    <cellStyle name="Pre-inputted cells 5 5 2" xfId="14282" xr:uid="{00000000-0005-0000-0000-0000391F0000}"/>
    <cellStyle name="Pre-inputted cells 5 6" xfId="14283" xr:uid="{00000000-0005-0000-0000-00003A1F0000}"/>
    <cellStyle name="Pre-inputted cells 5_1.3s Accounting C Costs Scots" xfId="14284" xr:uid="{00000000-0005-0000-0000-00003B1F0000}"/>
    <cellStyle name="Pre-inputted cells 6" xfId="14285" xr:uid="{00000000-0005-0000-0000-00003C1F0000}"/>
    <cellStyle name="Pre-inputted cells 6 2" xfId="14286" xr:uid="{00000000-0005-0000-0000-00003D1F0000}"/>
    <cellStyle name="Pre-inputted cells 6 2 2" xfId="14287" xr:uid="{00000000-0005-0000-0000-00003E1F0000}"/>
    <cellStyle name="Pre-inputted cells 6 2 2 2" xfId="14288" xr:uid="{00000000-0005-0000-0000-00003F1F0000}"/>
    <cellStyle name="Pre-inputted cells 6 2 2 2 2" xfId="14289" xr:uid="{00000000-0005-0000-0000-0000401F0000}"/>
    <cellStyle name="Pre-inputted cells 6 2 2 3" xfId="14290" xr:uid="{00000000-0005-0000-0000-0000411F0000}"/>
    <cellStyle name="Pre-inputted cells 6 2 2_Elec_DDT_template_NGv3 11Mar11 415 Proposals NG" xfId="14291" xr:uid="{00000000-0005-0000-0000-0000421F0000}"/>
    <cellStyle name="Pre-inputted cells 6 2 3" xfId="14292" xr:uid="{00000000-0005-0000-0000-0000431F0000}"/>
    <cellStyle name="Pre-inputted cells 6 2 3 2" xfId="14293" xr:uid="{00000000-0005-0000-0000-0000441F0000}"/>
    <cellStyle name="Pre-inputted cells 6 2 4" xfId="14294" xr:uid="{00000000-0005-0000-0000-0000451F0000}"/>
    <cellStyle name="Pre-inputted cells 6 2 4 2" xfId="14295" xr:uid="{00000000-0005-0000-0000-0000461F0000}"/>
    <cellStyle name="Pre-inputted cells 6 2 5" xfId="14296" xr:uid="{00000000-0005-0000-0000-0000471F0000}"/>
    <cellStyle name="Pre-inputted cells 6 2_Elec_DDT_template_NGv3 11Mar11 415 Proposals NG" xfId="14297" xr:uid="{00000000-0005-0000-0000-0000481F0000}"/>
    <cellStyle name="Pre-inputted cells 6 3" xfId="14298" xr:uid="{00000000-0005-0000-0000-0000491F0000}"/>
    <cellStyle name="Pre-inputted cells 6 3 2" xfId="14299" xr:uid="{00000000-0005-0000-0000-00004A1F0000}"/>
    <cellStyle name="Pre-inputted cells 6 3 2 2" xfId="14300" xr:uid="{00000000-0005-0000-0000-00004B1F0000}"/>
    <cellStyle name="Pre-inputted cells 6 3 3" xfId="14301" xr:uid="{00000000-0005-0000-0000-00004C1F0000}"/>
    <cellStyle name="Pre-inputted cells 6 4" xfId="14302" xr:uid="{00000000-0005-0000-0000-00004D1F0000}"/>
    <cellStyle name="Pre-inputted cells 6 4 2" xfId="14303" xr:uid="{00000000-0005-0000-0000-00004E1F0000}"/>
    <cellStyle name="Pre-inputted cells 6 5" xfId="14304" xr:uid="{00000000-0005-0000-0000-00004F1F0000}"/>
    <cellStyle name="Pre-inputted cells 6 5 2" xfId="14305" xr:uid="{00000000-0005-0000-0000-0000501F0000}"/>
    <cellStyle name="Pre-inputted cells 6 6" xfId="14306" xr:uid="{00000000-0005-0000-0000-0000511F0000}"/>
    <cellStyle name="Pre-inputted cells 7" xfId="14307" xr:uid="{00000000-0005-0000-0000-0000521F0000}"/>
    <cellStyle name="Pre-inputted cells 7 2" xfId="14308" xr:uid="{00000000-0005-0000-0000-0000531F0000}"/>
    <cellStyle name="Pre-inputted cells 7 2 2" xfId="14309" xr:uid="{00000000-0005-0000-0000-0000541F0000}"/>
    <cellStyle name="Pre-inputted cells 7 2 2 2" xfId="14310" xr:uid="{00000000-0005-0000-0000-0000551F0000}"/>
    <cellStyle name="Pre-inputted cells 7 2 2 2 2" xfId="14311" xr:uid="{00000000-0005-0000-0000-0000561F0000}"/>
    <cellStyle name="Pre-inputted cells 7 2 2 3" xfId="14312" xr:uid="{00000000-0005-0000-0000-0000571F0000}"/>
    <cellStyle name="Pre-inputted cells 7 2 2_Elec_DDT_template_NGv3 11Mar11 415 Proposals NG" xfId="14313" xr:uid="{00000000-0005-0000-0000-0000581F0000}"/>
    <cellStyle name="Pre-inputted cells 7 2 3" xfId="14314" xr:uid="{00000000-0005-0000-0000-0000591F0000}"/>
    <cellStyle name="Pre-inputted cells 7 2 3 2" xfId="14315" xr:uid="{00000000-0005-0000-0000-00005A1F0000}"/>
    <cellStyle name="Pre-inputted cells 7 2 4" xfId="14316" xr:uid="{00000000-0005-0000-0000-00005B1F0000}"/>
    <cellStyle name="Pre-inputted cells 7 2 4 2" xfId="14317" xr:uid="{00000000-0005-0000-0000-00005C1F0000}"/>
    <cellStyle name="Pre-inputted cells 7 2 5" xfId="14318" xr:uid="{00000000-0005-0000-0000-00005D1F0000}"/>
    <cellStyle name="Pre-inputted cells 7 2_Elec_DDT_template_NGv3 11Mar11 415 Proposals NG" xfId="14319" xr:uid="{00000000-0005-0000-0000-00005E1F0000}"/>
    <cellStyle name="Pre-inputted cells 7 3" xfId="14320" xr:uid="{00000000-0005-0000-0000-00005F1F0000}"/>
    <cellStyle name="Pre-inputted cells 7 3 2" xfId="14321" xr:uid="{00000000-0005-0000-0000-0000601F0000}"/>
    <cellStyle name="Pre-inputted cells 7 3 2 2" xfId="14322" xr:uid="{00000000-0005-0000-0000-0000611F0000}"/>
    <cellStyle name="Pre-inputted cells 7 3 3" xfId="14323" xr:uid="{00000000-0005-0000-0000-0000621F0000}"/>
    <cellStyle name="Pre-inputted cells 7 4" xfId="14324" xr:uid="{00000000-0005-0000-0000-0000631F0000}"/>
    <cellStyle name="Pre-inputted cells 7 4 2" xfId="14325" xr:uid="{00000000-0005-0000-0000-0000641F0000}"/>
    <cellStyle name="Pre-inputted cells 7 5" xfId="14326" xr:uid="{00000000-0005-0000-0000-0000651F0000}"/>
    <cellStyle name="Pre-inputted cells 7 5 2" xfId="14327" xr:uid="{00000000-0005-0000-0000-0000661F0000}"/>
    <cellStyle name="Pre-inputted cells 7 6" xfId="14328" xr:uid="{00000000-0005-0000-0000-0000671F0000}"/>
    <cellStyle name="Pre-inputted cells 8" xfId="14329" xr:uid="{00000000-0005-0000-0000-0000681F0000}"/>
    <cellStyle name="Pre-inputted cells 8 2" xfId="14330" xr:uid="{00000000-0005-0000-0000-0000691F0000}"/>
    <cellStyle name="Pre-inputted cells 8 2 2" xfId="14331" xr:uid="{00000000-0005-0000-0000-00006A1F0000}"/>
    <cellStyle name="Pre-inputted cells 8 3" xfId="14332" xr:uid="{00000000-0005-0000-0000-00006B1F0000}"/>
    <cellStyle name="Pre-inputted cells 9" xfId="14333" xr:uid="{00000000-0005-0000-0000-00006C1F0000}"/>
    <cellStyle name="Pre-inputted cells 9 2" xfId="14334" xr:uid="{00000000-0005-0000-0000-00006D1F0000}"/>
    <cellStyle name="Pre-inputted cells_1.3s Accounting C Costs Scots" xfId="14335" xr:uid="{00000000-0005-0000-0000-00006E1F0000}"/>
    <cellStyle name="RangeName" xfId="14336" xr:uid="{00000000-0005-0000-0000-00006F1F0000}"/>
    <cellStyle name="RIGs" xfId="14337" xr:uid="{00000000-0005-0000-0000-0000701F0000}"/>
    <cellStyle name="RIGs 2" xfId="14338" xr:uid="{00000000-0005-0000-0000-0000711F0000}"/>
    <cellStyle name="RIGs 2 2" xfId="14339" xr:uid="{00000000-0005-0000-0000-0000721F0000}"/>
    <cellStyle name="RIGs 2 2 2" xfId="14340" xr:uid="{00000000-0005-0000-0000-0000731F0000}"/>
    <cellStyle name="RIGs 2 2 2 2" xfId="14341" xr:uid="{00000000-0005-0000-0000-0000741F0000}"/>
    <cellStyle name="RIGs 2 2 3" xfId="14342" xr:uid="{00000000-0005-0000-0000-0000751F0000}"/>
    <cellStyle name="RIGs 2 3" xfId="14343" xr:uid="{00000000-0005-0000-0000-0000761F0000}"/>
    <cellStyle name="RIGs 2 3 2" xfId="14344" xr:uid="{00000000-0005-0000-0000-0000771F0000}"/>
    <cellStyle name="RIGs 2 4" xfId="14345" xr:uid="{00000000-0005-0000-0000-0000781F0000}"/>
    <cellStyle name="RIGs 3" xfId="14346" xr:uid="{00000000-0005-0000-0000-0000791F0000}"/>
    <cellStyle name="RIGs 3 2" xfId="14347" xr:uid="{00000000-0005-0000-0000-00007A1F0000}"/>
    <cellStyle name="RIGs 3 2 2" xfId="14348" xr:uid="{00000000-0005-0000-0000-00007B1F0000}"/>
    <cellStyle name="RIGs 3 3" xfId="14349" xr:uid="{00000000-0005-0000-0000-00007C1F0000}"/>
    <cellStyle name="RIGs 4" xfId="14350" xr:uid="{00000000-0005-0000-0000-00007D1F0000}"/>
    <cellStyle name="RIGs 4 2" xfId="14351" xr:uid="{00000000-0005-0000-0000-00007E1F0000}"/>
    <cellStyle name="RIGs 5" xfId="14352" xr:uid="{00000000-0005-0000-0000-00007F1F0000}"/>
    <cellStyle name="RIGs input cells" xfId="14353" xr:uid="{00000000-0005-0000-0000-0000801F0000}"/>
    <cellStyle name="RIGs input cells 10" xfId="14354" xr:uid="{00000000-0005-0000-0000-0000811F0000}"/>
    <cellStyle name="RIGs input cells 10 2" xfId="14355" xr:uid="{00000000-0005-0000-0000-0000821F0000}"/>
    <cellStyle name="RIGs input cells 11" xfId="14356" xr:uid="{00000000-0005-0000-0000-0000831F0000}"/>
    <cellStyle name="RIGs input cells 11 2" xfId="14357" xr:uid="{00000000-0005-0000-0000-0000841F0000}"/>
    <cellStyle name="RIGs input cells 12" xfId="14358" xr:uid="{00000000-0005-0000-0000-0000851F0000}"/>
    <cellStyle name="RIGs input cells 12 2" xfId="14359" xr:uid="{00000000-0005-0000-0000-0000861F0000}"/>
    <cellStyle name="RIGs input cells 13" xfId="14360" xr:uid="{00000000-0005-0000-0000-0000871F0000}"/>
    <cellStyle name="RIGs input cells 2" xfId="14361" xr:uid="{00000000-0005-0000-0000-0000881F0000}"/>
    <cellStyle name="RIGs input cells 2 10" xfId="14362" xr:uid="{00000000-0005-0000-0000-0000891F0000}"/>
    <cellStyle name="RIGs input cells 2 10 2" xfId="14363" xr:uid="{00000000-0005-0000-0000-00008A1F0000}"/>
    <cellStyle name="RIGs input cells 2 11" xfId="14364" xr:uid="{00000000-0005-0000-0000-00008B1F0000}"/>
    <cellStyle name="RIGs input cells 2 11 2" xfId="14365" xr:uid="{00000000-0005-0000-0000-00008C1F0000}"/>
    <cellStyle name="RIGs input cells 2 12" xfId="14366" xr:uid="{00000000-0005-0000-0000-00008D1F0000}"/>
    <cellStyle name="RIGs input cells 2 2" xfId="14367" xr:uid="{00000000-0005-0000-0000-00008E1F0000}"/>
    <cellStyle name="RIGs input cells 2 2 2" xfId="14368" xr:uid="{00000000-0005-0000-0000-00008F1F0000}"/>
    <cellStyle name="RIGs input cells 2 2 2 2" xfId="14369" xr:uid="{00000000-0005-0000-0000-0000901F0000}"/>
    <cellStyle name="RIGs input cells 2 2 2 2 2" xfId="14370" xr:uid="{00000000-0005-0000-0000-0000911F0000}"/>
    <cellStyle name="RIGs input cells 2 2 2 2 2 2" xfId="14371" xr:uid="{00000000-0005-0000-0000-0000921F0000}"/>
    <cellStyle name="RIGs input cells 2 2 2 2 3" xfId="14372" xr:uid="{00000000-0005-0000-0000-0000931F0000}"/>
    <cellStyle name="RIGs input cells 2 2 2 3" xfId="14373" xr:uid="{00000000-0005-0000-0000-0000941F0000}"/>
    <cellStyle name="RIGs input cells 2 2 2 3 2" xfId="14374" xr:uid="{00000000-0005-0000-0000-0000951F0000}"/>
    <cellStyle name="RIGs input cells 2 2 2 4" xfId="14375" xr:uid="{00000000-0005-0000-0000-0000961F0000}"/>
    <cellStyle name="RIGs input cells 2 2 2 4 2" xfId="14376" xr:uid="{00000000-0005-0000-0000-0000971F0000}"/>
    <cellStyle name="RIGs input cells 2 2 2 5" xfId="14377" xr:uid="{00000000-0005-0000-0000-0000981F0000}"/>
    <cellStyle name="RIGs input cells 2 2 3" xfId="14378" xr:uid="{00000000-0005-0000-0000-0000991F0000}"/>
    <cellStyle name="RIGs input cells 2 2 3 2" xfId="14379" xr:uid="{00000000-0005-0000-0000-00009A1F0000}"/>
    <cellStyle name="RIGs input cells 2 2 3 2 2" xfId="14380" xr:uid="{00000000-0005-0000-0000-00009B1F0000}"/>
    <cellStyle name="RIGs input cells 2 2 3 3" xfId="14381" xr:uid="{00000000-0005-0000-0000-00009C1F0000}"/>
    <cellStyle name="RIGs input cells 2 2 4" xfId="14382" xr:uid="{00000000-0005-0000-0000-00009D1F0000}"/>
    <cellStyle name="RIGs input cells 2 2 4 2" xfId="14383" xr:uid="{00000000-0005-0000-0000-00009E1F0000}"/>
    <cellStyle name="RIGs input cells 2 2 5" xfId="14384" xr:uid="{00000000-0005-0000-0000-00009F1F0000}"/>
    <cellStyle name="RIGs input cells 2 2 5 2" xfId="14385" xr:uid="{00000000-0005-0000-0000-0000A01F0000}"/>
    <cellStyle name="RIGs input cells 2 2 6" xfId="14386" xr:uid="{00000000-0005-0000-0000-0000A11F0000}"/>
    <cellStyle name="RIGs input cells 2 2_1.3s Accounting C Costs Scots" xfId="14387" xr:uid="{00000000-0005-0000-0000-0000A21F0000}"/>
    <cellStyle name="RIGs input cells 2 3" xfId="14388" xr:uid="{00000000-0005-0000-0000-0000A31F0000}"/>
    <cellStyle name="RIGs input cells 2 3 2" xfId="14389" xr:uid="{00000000-0005-0000-0000-0000A41F0000}"/>
    <cellStyle name="RIGs input cells 2 3 2 2" xfId="14390" xr:uid="{00000000-0005-0000-0000-0000A51F0000}"/>
    <cellStyle name="RIGs input cells 2 3 2 2 2" xfId="14391" xr:uid="{00000000-0005-0000-0000-0000A61F0000}"/>
    <cellStyle name="RIGs input cells 2 3 2 3" xfId="14392" xr:uid="{00000000-0005-0000-0000-0000A71F0000}"/>
    <cellStyle name="RIGs input cells 2 3 3" xfId="14393" xr:uid="{00000000-0005-0000-0000-0000A81F0000}"/>
    <cellStyle name="RIGs input cells 2 3 3 2" xfId="14394" xr:uid="{00000000-0005-0000-0000-0000A91F0000}"/>
    <cellStyle name="RIGs input cells 2 3 4" xfId="14395" xr:uid="{00000000-0005-0000-0000-0000AA1F0000}"/>
    <cellStyle name="RIGs input cells 2 3 4 2" xfId="14396" xr:uid="{00000000-0005-0000-0000-0000AB1F0000}"/>
    <cellStyle name="RIGs input cells 2 3 5" xfId="14397" xr:uid="{00000000-0005-0000-0000-0000AC1F0000}"/>
    <cellStyle name="RIGs input cells 2 4" xfId="14398" xr:uid="{00000000-0005-0000-0000-0000AD1F0000}"/>
    <cellStyle name="RIGs input cells 2 4 2" xfId="14399" xr:uid="{00000000-0005-0000-0000-0000AE1F0000}"/>
    <cellStyle name="RIGs input cells 2 4 2 2" xfId="14400" xr:uid="{00000000-0005-0000-0000-0000AF1F0000}"/>
    <cellStyle name="RIGs input cells 2 4 3" xfId="14401" xr:uid="{00000000-0005-0000-0000-0000B01F0000}"/>
    <cellStyle name="RIGs input cells 2 5" xfId="14402" xr:uid="{00000000-0005-0000-0000-0000B11F0000}"/>
    <cellStyle name="RIGs input cells 2 5 2" xfId="14403" xr:uid="{00000000-0005-0000-0000-0000B21F0000}"/>
    <cellStyle name="RIGs input cells 2 6" xfId="14404" xr:uid="{00000000-0005-0000-0000-0000B31F0000}"/>
    <cellStyle name="RIGs input cells 2 6 2" xfId="14405" xr:uid="{00000000-0005-0000-0000-0000B41F0000}"/>
    <cellStyle name="RIGs input cells 2 7" xfId="14406" xr:uid="{00000000-0005-0000-0000-0000B51F0000}"/>
    <cellStyle name="RIGs input cells 2 7 2" xfId="14407" xr:uid="{00000000-0005-0000-0000-0000B61F0000}"/>
    <cellStyle name="RIGs input cells 2 8" xfId="14408" xr:uid="{00000000-0005-0000-0000-0000B71F0000}"/>
    <cellStyle name="RIGs input cells 2 8 2" xfId="14409" xr:uid="{00000000-0005-0000-0000-0000B81F0000}"/>
    <cellStyle name="RIGs input cells 2 9" xfId="14410" xr:uid="{00000000-0005-0000-0000-0000B91F0000}"/>
    <cellStyle name="RIGs input cells 2 9 2" xfId="14411" xr:uid="{00000000-0005-0000-0000-0000BA1F0000}"/>
    <cellStyle name="RIGs input cells 2_1.3s Accounting C Costs Scots" xfId="14412" xr:uid="{00000000-0005-0000-0000-0000BB1F0000}"/>
    <cellStyle name="RIGs input cells 3" xfId="14413" xr:uid="{00000000-0005-0000-0000-0000BC1F0000}"/>
    <cellStyle name="RIGs input cells 3 10" xfId="14414" xr:uid="{00000000-0005-0000-0000-0000BD1F0000}"/>
    <cellStyle name="RIGs input cells 3 10 2" xfId="14415" xr:uid="{00000000-0005-0000-0000-0000BE1F0000}"/>
    <cellStyle name="RIGs input cells 3 11" xfId="14416" xr:uid="{00000000-0005-0000-0000-0000BF1F0000}"/>
    <cellStyle name="RIGs input cells 3 11 2" xfId="14417" xr:uid="{00000000-0005-0000-0000-0000C01F0000}"/>
    <cellStyle name="RIGs input cells 3 12" xfId="14418" xr:uid="{00000000-0005-0000-0000-0000C11F0000}"/>
    <cellStyle name="RIGs input cells 3 2" xfId="14419" xr:uid="{00000000-0005-0000-0000-0000C21F0000}"/>
    <cellStyle name="RIGs input cells 3 2 2" xfId="14420" xr:uid="{00000000-0005-0000-0000-0000C31F0000}"/>
    <cellStyle name="RIGs input cells 3 2 2 2" xfId="14421" xr:uid="{00000000-0005-0000-0000-0000C41F0000}"/>
    <cellStyle name="RIGs input cells 3 2 2 2 2" xfId="14422" xr:uid="{00000000-0005-0000-0000-0000C51F0000}"/>
    <cellStyle name="RIGs input cells 3 2 2 2 2 2" xfId="14423" xr:uid="{00000000-0005-0000-0000-0000C61F0000}"/>
    <cellStyle name="RIGs input cells 3 2 2 2 3" xfId="14424" xr:uid="{00000000-0005-0000-0000-0000C71F0000}"/>
    <cellStyle name="RIGs input cells 3 2 2 3" xfId="14425" xr:uid="{00000000-0005-0000-0000-0000C81F0000}"/>
    <cellStyle name="RIGs input cells 3 2 2 3 2" xfId="14426" xr:uid="{00000000-0005-0000-0000-0000C91F0000}"/>
    <cellStyle name="RIGs input cells 3 2 2 4" xfId="14427" xr:uid="{00000000-0005-0000-0000-0000CA1F0000}"/>
    <cellStyle name="RIGs input cells 3 2 2 4 2" xfId="14428" xr:uid="{00000000-0005-0000-0000-0000CB1F0000}"/>
    <cellStyle name="RIGs input cells 3 2 2 5" xfId="14429" xr:uid="{00000000-0005-0000-0000-0000CC1F0000}"/>
    <cellStyle name="RIGs input cells 3 2 3" xfId="14430" xr:uid="{00000000-0005-0000-0000-0000CD1F0000}"/>
    <cellStyle name="RIGs input cells 3 2 3 2" xfId="14431" xr:uid="{00000000-0005-0000-0000-0000CE1F0000}"/>
    <cellStyle name="RIGs input cells 3 2 3 2 2" xfId="14432" xr:uid="{00000000-0005-0000-0000-0000CF1F0000}"/>
    <cellStyle name="RIGs input cells 3 2 3 3" xfId="14433" xr:uid="{00000000-0005-0000-0000-0000D01F0000}"/>
    <cellStyle name="RIGs input cells 3 2 4" xfId="14434" xr:uid="{00000000-0005-0000-0000-0000D11F0000}"/>
    <cellStyle name="RIGs input cells 3 2 4 2" xfId="14435" xr:uid="{00000000-0005-0000-0000-0000D21F0000}"/>
    <cellStyle name="RIGs input cells 3 2 5" xfId="14436" xr:uid="{00000000-0005-0000-0000-0000D31F0000}"/>
    <cellStyle name="RIGs input cells 3 2 5 2" xfId="14437" xr:uid="{00000000-0005-0000-0000-0000D41F0000}"/>
    <cellStyle name="RIGs input cells 3 2 6" xfId="14438" xr:uid="{00000000-0005-0000-0000-0000D51F0000}"/>
    <cellStyle name="RIGs input cells 3 2_1.3s Accounting C Costs Scots" xfId="14439" xr:uid="{00000000-0005-0000-0000-0000D61F0000}"/>
    <cellStyle name="RIGs input cells 3 3" xfId="14440" xr:uid="{00000000-0005-0000-0000-0000D71F0000}"/>
    <cellStyle name="RIGs input cells 3 3 2" xfId="14441" xr:uid="{00000000-0005-0000-0000-0000D81F0000}"/>
    <cellStyle name="RIGs input cells 3 3 2 2" xfId="14442" xr:uid="{00000000-0005-0000-0000-0000D91F0000}"/>
    <cellStyle name="RIGs input cells 3 3 2 2 2" xfId="14443" xr:uid="{00000000-0005-0000-0000-0000DA1F0000}"/>
    <cellStyle name="RIGs input cells 3 3 2 3" xfId="14444" xr:uid="{00000000-0005-0000-0000-0000DB1F0000}"/>
    <cellStyle name="RIGs input cells 3 3 3" xfId="14445" xr:uid="{00000000-0005-0000-0000-0000DC1F0000}"/>
    <cellStyle name="RIGs input cells 3 3 3 2" xfId="14446" xr:uid="{00000000-0005-0000-0000-0000DD1F0000}"/>
    <cellStyle name="RIGs input cells 3 3 4" xfId="14447" xr:uid="{00000000-0005-0000-0000-0000DE1F0000}"/>
    <cellStyle name="RIGs input cells 3 3 4 2" xfId="14448" xr:uid="{00000000-0005-0000-0000-0000DF1F0000}"/>
    <cellStyle name="RIGs input cells 3 3 5" xfId="14449" xr:uid="{00000000-0005-0000-0000-0000E01F0000}"/>
    <cellStyle name="RIGs input cells 3 4" xfId="14450" xr:uid="{00000000-0005-0000-0000-0000E11F0000}"/>
    <cellStyle name="RIGs input cells 3 4 2" xfId="14451" xr:uid="{00000000-0005-0000-0000-0000E21F0000}"/>
    <cellStyle name="RIGs input cells 3 4 2 2" xfId="14452" xr:uid="{00000000-0005-0000-0000-0000E31F0000}"/>
    <cellStyle name="RIGs input cells 3 4 3" xfId="14453" xr:uid="{00000000-0005-0000-0000-0000E41F0000}"/>
    <cellStyle name="RIGs input cells 3 5" xfId="14454" xr:uid="{00000000-0005-0000-0000-0000E51F0000}"/>
    <cellStyle name="RIGs input cells 3 5 2" xfId="14455" xr:uid="{00000000-0005-0000-0000-0000E61F0000}"/>
    <cellStyle name="RIGs input cells 3 6" xfId="14456" xr:uid="{00000000-0005-0000-0000-0000E71F0000}"/>
    <cellStyle name="RIGs input cells 3 6 2" xfId="14457" xr:uid="{00000000-0005-0000-0000-0000E81F0000}"/>
    <cellStyle name="RIGs input cells 3 7" xfId="14458" xr:uid="{00000000-0005-0000-0000-0000E91F0000}"/>
    <cellStyle name="RIGs input cells 3 7 2" xfId="14459" xr:uid="{00000000-0005-0000-0000-0000EA1F0000}"/>
    <cellStyle name="RIGs input cells 3 8" xfId="14460" xr:uid="{00000000-0005-0000-0000-0000EB1F0000}"/>
    <cellStyle name="RIGs input cells 3 8 2" xfId="14461" xr:uid="{00000000-0005-0000-0000-0000EC1F0000}"/>
    <cellStyle name="RIGs input cells 3 9" xfId="14462" xr:uid="{00000000-0005-0000-0000-0000ED1F0000}"/>
    <cellStyle name="RIGs input cells 3 9 2" xfId="14463" xr:uid="{00000000-0005-0000-0000-0000EE1F0000}"/>
    <cellStyle name="RIGs input cells 3_1.3s Accounting C Costs Scots" xfId="14464" xr:uid="{00000000-0005-0000-0000-0000EF1F0000}"/>
    <cellStyle name="RIGs input cells 4" xfId="14465" xr:uid="{00000000-0005-0000-0000-0000F01F0000}"/>
    <cellStyle name="RIGs input cells 4 2" xfId="14466" xr:uid="{00000000-0005-0000-0000-0000F11F0000}"/>
    <cellStyle name="RIGs input cells 4 2 2" xfId="14467" xr:uid="{00000000-0005-0000-0000-0000F21F0000}"/>
    <cellStyle name="RIGs input cells 4 2 2 2" xfId="14468" xr:uid="{00000000-0005-0000-0000-0000F31F0000}"/>
    <cellStyle name="RIGs input cells 4 2 2 2 2" xfId="14469" xr:uid="{00000000-0005-0000-0000-0000F41F0000}"/>
    <cellStyle name="RIGs input cells 4 2 2 2 2 2" xfId="14470" xr:uid="{00000000-0005-0000-0000-0000F51F0000}"/>
    <cellStyle name="RIGs input cells 4 2 2 2 3" xfId="14471" xr:uid="{00000000-0005-0000-0000-0000F61F0000}"/>
    <cellStyle name="RIGs input cells 4 2 2 2_Elec_DDT_template_NGv3 11Mar11 415 Proposals NG" xfId="14472" xr:uid="{00000000-0005-0000-0000-0000F71F0000}"/>
    <cellStyle name="RIGs input cells 4 2 2 3" xfId="14473" xr:uid="{00000000-0005-0000-0000-0000F81F0000}"/>
    <cellStyle name="RIGs input cells 4 2 2 3 2" xfId="14474" xr:uid="{00000000-0005-0000-0000-0000F91F0000}"/>
    <cellStyle name="RIGs input cells 4 2 2 4" xfId="14475" xr:uid="{00000000-0005-0000-0000-0000FA1F0000}"/>
    <cellStyle name="RIGs input cells 4 2 2 4 2" xfId="14476" xr:uid="{00000000-0005-0000-0000-0000FB1F0000}"/>
    <cellStyle name="RIGs input cells 4 2 2 5" xfId="14477" xr:uid="{00000000-0005-0000-0000-0000FC1F0000}"/>
    <cellStyle name="RIGs input cells 4 2 2_Elec_DDT_template_NGv3 11Mar11 415 Proposals NG" xfId="14478" xr:uid="{00000000-0005-0000-0000-0000FD1F0000}"/>
    <cellStyle name="RIGs input cells 4 2 3" xfId="14479" xr:uid="{00000000-0005-0000-0000-0000FE1F0000}"/>
    <cellStyle name="RIGs input cells 4 2 3 2" xfId="14480" xr:uid="{00000000-0005-0000-0000-0000FF1F0000}"/>
    <cellStyle name="RIGs input cells 4 2 3 2 2" xfId="14481" xr:uid="{00000000-0005-0000-0000-000000200000}"/>
    <cellStyle name="RIGs input cells 4 2 3 3" xfId="14482" xr:uid="{00000000-0005-0000-0000-000001200000}"/>
    <cellStyle name="RIGs input cells 4 2 4" xfId="14483" xr:uid="{00000000-0005-0000-0000-000002200000}"/>
    <cellStyle name="RIGs input cells 4 2 4 2" xfId="14484" xr:uid="{00000000-0005-0000-0000-000003200000}"/>
    <cellStyle name="RIGs input cells 4 2 5" xfId="14485" xr:uid="{00000000-0005-0000-0000-000004200000}"/>
    <cellStyle name="RIGs input cells 4 2 5 2" xfId="14486" xr:uid="{00000000-0005-0000-0000-000005200000}"/>
    <cellStyle name="RIGs input cells 4 2 6" xfId="14487" xr:uid="{00000000-0005-0000-0000-000006200000}"/>
    <cellStyle name="RIGs input cells 4 3" xfId="14488" xr:uid="{00000000-0005-0000-0000-000007200000}"/>
    <cellStyle name="RIGs input cells 4 3 2" xfId="14489" xr:uid="{00000000-0005-0000-0000-000008200000}"/>
    <cellStyle name="RIGs input cells 4 3 2 2" xfId="14490" xr:uid="{00000000-0005-0000-0000-000009200000}"/>
    <cellStyle name="RIGs input cells 4 3 3" xfId="14491" xr:uid="{00000000-0005-0000-0000-00000A200000}"/>
    <cellStyle name="RIGs input cells 4 4" xfId="14492" xr:uid="{00000000-0005-0000-0000-00000B200000}"/>
    <cellStyle name="RIGs input cells 4 4 2" xfId="14493" xr:uid="{00000000-0005-0000-0000-00000C200000}"/>
    <cellStyle name="RIGs input cells 4 5" xfId="14494" xr:uid="{00000000-0005-0000-0000-00000D200000}"/>
    <cellStyle name="RIGs input cells 4 5 2" xfId="14495" xr:uid="{00000000-0005-0000-0000-00000E200000}"/>
    <cellStyle name="RIGs input cells 4 6" xfId="14496" xr:uid="{00000000-0005-0000-0000-00000F200000}"/>
    <cellStyle name="RIGs input cells 4_1.3s Accounting C Costs Scots" xfId="14497" xr:uid="{00000000-0005-0000-0000-000010200000}"/>
    <cellStyle name="RIGs input cells 5" xfId="14498" xr:uid="{00000000-0005-0000-0000-000011200000}"/>
    <cellStyle name="RIGs input cells 5 2" xfId="14499" xr:uid="{00000000-0005-0000-0000-000012200000}"/>
    <cellStyle name="RIGs input cells 5 2 2" xfId="14500" xr:uid="{00000000-0005-0000-0000-000013200000}"/>
    <cellStyle name="RIGs input cells 5 2 2 2" xfId="14501" xr:uid="{00000000-0005-0000-0000-000014200000}"/>
    <cellStyle name="RIGs input cells 5 2 2 2 2" xfId="14502" xr:uid="{00000000-0005-0000-0000-000015200000}"/>
    <cellStyle name="RIGs input cells 5 2 2 3" xfId="14503" xr:uid="{00000000-0005-0000-0000-000016200000}"/>
    <cellStyle name="RIGs input cells 5 2 3" xfId="14504" xr:uid="{00000000-0005-0000-0000-000017200000}"/>
    <cellStyle name="RIGs input cells 5 2 3 2" xfId="14505" xr:uid="{00000000-0005-0000-0000-000018200000}"/>
    <cellStyle name="RIGs input cells 5 2 4" xfId="14506" xr:uid="{00000000-0005-0000-0000-000019200000}"/>
    <cellStyle name="RIGs input cells 5 2 4 2" xfId="14507" xr:uid="{00000000-0005-0000-0000-00001A200000}"/>
    <cellStyle name="RIGs input cells 5 2 5" xfId="14508" xr:uid="{00000000-0005-0000-0000-00001B200000}"/>
    <cellStyle name="RIGs input cells 5 3" xfId="14509" xr:uid="{00000000-0005-0000-0000-00001C200000}"/>
    <cellStyle name="RIGs input cells 5 3 2" xfId="14510" xr:uid="{00000000-0005-0000-0000-00001D200000}"/>
    <cellStyle name="RIGs input cells 5 3 2 2" xfId="14511" xr:uid="{00000000-0005-0000-0000-00001E200000}"/>
    <cellStyle name="RIGs input cells 5 3 3" xfId="14512" xr:uid="{00000000-0005-0000-0000-00001F200000}"/>
    <cellStyle name="RIGs input cells 5 4" xfId="14513" xr:uid="{00000000-0005-0000-0000-000020200000}"/>
    <cellStyle name="RIGs input cells 5 4 2" xfId="14514" xr:uid="{00000000-0005-0000-0000-000021200000}"/>
    <cellStyle name="RIGs input cells 5 5" xfId="14515" xr:uid="{00000000-0005-0000-0000-000022200000}"/>
    <cellStyle name="RIGs input cells 5 5 2" xfId="14516" xr:uid="{00000000-0005-0000-0000-000023200000}"/>
    <cellStyle name="RIGs input cells 5 6" xfId="14517" xr:uid="{00000000-0005-0000-0000-000024200000}"/>
    <cellStyle name="RIGs input cells 5_1.3s Accounting C Costs Scots" xfId="14518" xr:uid="{00000000-0005-0000-0000-000025200000}"/>
    <cellStyle name="RIGs input cells 6" xfId="14519" xr:uid="{00000000-0005-0000-0000-000026200000}"/>
    <cellStyle name="RIGs input cells 6 2" xfId="14520" xr:uid="{00000000-0005-0000-0000-000027200000}"/>
    <cellStyle name="RIGs input cells 6 2 2" xfId="14521" xr:uid="{00000000-0005-0000-0000-000028200000}"/>
    <cellStyle name="RIGs input cells 6 2 2 2" xfId="14522" xr:uid="{00000000-0005-0000-0000-000029200000}"/>
    <cellStyle name="RIGs input cells 6 2 2 2 2" xfId="14523" xr:uid="{00000000-0005-0000-0000-00002A200000}"/>
    <cellStyle name="RIGs input cells 6 2 2 3" xfId="14524" xr:uid="{00000000-0005-0000-0000-00002B200000}"/>
    <cellStyle name="RIGs input cells 6 2 3" xfId="14525" xr:uid="{00000000-0005-0000-0000-00002C200000}"/>
    <cellStyle name="RIGs input cells 6 2 3 2" xfId="14526" xr:uid="{00000000-0005-0000-0000-00002D200000}"/>
    <cellStyle name="RIGs input cells 6 2 4" xfId="14527" xr:uid="{00000000-0005-0000-0000-00002E200000}"/>
    <cellStyle name="RIGs input cells 6 2 4 2" xfId="14528" xr:uid="{00000000-0005-0000-0000-00002F200000}"/>
    <cellStyle name="RIGs input cells 6 2 5" xfId="14529" xr:uid="{00000000-0005-0000-0000-000030200000}"/>
    <cellStyle name="RIGs input cells 6 3" xfId="14530" xr:uid="{00000000-0005-0000-0000-000031200000}"/>
    <cellStyle name="RIGs input cells 6 3 2" xfId="14531" xr:uid="{00000000-0005-0000-0000-000032200000}"/>
    <cellStyle name="RIGs input cells 6 3 2 2" xfId="14532" xr:uid="{00000000-0005-0000-0000-000033200000}"/>
    <cellStyle name="RIGs input cells 6 3 3" xfId="14533" xr:uid="{00000000-0005-0000-0000-000034200000}"/>
    <cellStyle name="RIGs input cells 6 4" xfId="14534" xr:uid="{00000000-0005-0000-0000-000035200000}"/>
    <cellStyle name="RIGs input cells 6 4 2" xfId="14535" xr:uid="{00000000-0005-0000-0000-000036200000}"/>
    <cellStyle name="RIGs input cells 6 5" xfId="14536" xr:uid="{00000000-0005-0000-0000-000037200000}"/>
    <cellStyle name="RIGs input cells 6 5 2" xfId="14537" xr:uid="{00000000-0005-0000-0000-000038200000}"/>
    <cellStyle name="RIGs input cells 6 6" xfId="14538" xr:uid="{00000000-0005-0000-0000-000039200000}"/>
    <cellStyle name="RIGs input cells 6_1.3s Accounting C Costs Scots" xfId="14539" xr:uid="{00000000-0005-0000-0000-00003A200000}"/>
    <cellStyle name="RIGs input cells 7" xfId="14540" xr:uid="{00000000-0005-0000-0000-00003B200000}"/>
    <cellStyle name="RIGs input cells 7 2" xfId="14541" xr:uid="{00000000-0005-0000-0000-00003C200000}"/>
    <cellStyle name="RIGs input cells 7 2 2" xfId="14542" xr:uid="{00000000-0005-0000-0000-00003D200000}"/>
    <cellStyle name="RIGs input cells 7 2 2 2" xfId="14543" xr:uid="{00000000-0005-0000-0000-00003E200000}"/>
    <cellStyle name="RIGs input cells 7 2 2 2 2" xfId="14544" xr:uid="{00000000-0005-0000-0000-00003F200000}"/>
    <cellStyle name="RIGs input cells 7 2 2 3" xfId="14545" xr:uid="{00000000-0005-0000-0000-000040200000}"/>
    <cellStyle name="RIGs input cells 7 2 2_Elec_DDT_template_NGv3 11Mar11 415 Proposals NG" xfId="14546" xr:uid="{00000000-0005-0000-0000-000041200000}"/>
    <cellStyle name="RIGs input cells 7 2 3" xfId="14547" xr:uid="{00000000-0005-0000-0000-000042200000}"/>
    <cellStyle name="RIGs input cells 7 2 3 2" xfId="14548" xr:uid="{00000000-0005-0000-0000-000043200000}"/>
    <cellStyle name="RIGs input cells 7 2 4" xfId="14549" xr:uid="{00000000-0005-0000-0000-000044200000}"/>
    <cellStyle name="RIGs input cells 7 2 4 2" xfId="14550" xr:uid="{00000000-0005-0000-0000-000045200000}"/>
    <cellStyle name="RIGs input cells 7 2 5" xfId="14551" xr:uid="{00000000-0005-0000-0000-000046200000}"/>
    <cellStyle name="RIGs input cells 7 2_Elec_DDT_template_NGv3 11Mar11 415 Proposals NG" xfId="14552" xr:uid="{00000000-0005-0000-0000-000047200000}"/>
    <cellStyle name="RIGs input cells 7 3" xfId="14553" xr:uid="{00000000-0005-0000-0000-000048200000}"/>
    <cellStyle name="RIGs input cells 7 3 2" xfId="14554" xr:uid="{00000000-0005-0000-0000-000049200000}"/>
    <cellStyle name="RIGs input cells 7 3 2 2" xfId="14555" xr:uid="{00000000-0005-0000-0000-00004A200000}"/>
    <cellStyle name="RIGs input cells 7 3 3" xfId="14556" xr:uid="{00000000-0005-0000-0000-00004B200000}"/>
    <cellStyle name="RIGs input cells 7 4" xfId="14557" xr:uid="{00000000-0005-0000-0000-00004C200000}"/>
    <cellStyle name="RIGs input cells 7 4 2" xfId="14558" xr:uid="{00000000-0005-0000-0000-00004D200000}"/>
    <cellStyle name="RIGs input cells 7 5" xfId="14559" xr:uid="{00000000-0005-0000-0000-00004E200000}"/>
    <cellStyle name="RIGs input cells 7 5 2" xfId="14560" xr:uid="{00000000-0005-0000-0000-00004F200000}"/>
    <cellStyle name="RIGs input cells 7 6" xfId="14561" xr:uid="{00000000-0005-0000-0000-000050200000}"/>
    <cellStyle name="RIGs input cells 8" xfId="14562" xr:uid="{00000000-0005-0000-0000-000051200000}"/>
    <cellStyle name="RIGs input cells 8 2" xfId="14563" xr:uid="{00000000-0005-0000-0000-000052200000}"/>
    <cellStyle name="RIGs input cells 8 2 2" xfId="14564" xr:uid="{00000000-0005-0000-0000-000053200000}"/>
    <cellStyle name="RIGs input cells 8 2 2 2" xfId="14565" xr:uid="{00000000-0005-0000-0000-000054200000}"/>
    <cellStyle name="RIGs input cells 8 2 3" xfId="14566" xr:uid="{00000000-0005-0000-0000-000055200000}"/>
    <cellStyle name="RIGs input cells 8 2_Elec_DDT_template_NGv3 11Mar11 415 Proposals NG" xfId="14567" xr:uid="{00000000-0005-0000-0000-000056200000}"/>
    <cellStyle name="RIGs input cells 8 3" xfId="14568" xr:uid="{00000000-0005-0000-0000-000057200000}"/>
    <cellStyle name="RIGs input cells 8 3 2" xfId="14569" xr:uid="{00000000-0005-0000-0000-000058200000}"/>
    <cellStyle name="RIGs input cells 8 4" xfId="14570" xr:uid="{00000000-0005-0000-0000-000059200000}"/>
    <cellStyle name="RIGs input cells 8 4 2" xfId="14571" xr:uid="{00000000-0005-0000-0000-00005A200000}"/>
    <cellStyle name="RIGs input cells 8 5" xfId="14572" xr:uid="{00000000-0005-0000-0000-00005B200000}"/>
    <cellStyle name="RIGs input cells 8_Elec_DDT_template_NGv3 11Mar11 415 Proposals NG" xfId="14573" xr:uid="{00000000-0005-0000-0000-00005C200000}"/>
    <cellStyle name="RIGs input cells 9" xfId="14574" xr:uid="{00000000-0005-0000-0000-00005D200000}"/>
    <cellStyle name="RIGs input cells 9 2" xfId="14575" xr:uid="{00000000-0005-0000-0000-00005E200000}"/>
    <cellStyle name="RIGs input cells 9 2 2" xfId="14576" xr:uid="{00000000-0005-0000-0000-00005F200000}"/>
    <cellStyle name="RIGs input cells 9 3" xfId="14577" xr:uid="{00000000-0005-0000-0000-000060200000}"/>
    <cellStyle name="RIGs input cells_1.3s Accounting C Costs Scots" xfId="14578" xr:uid="{00000000-0005-0000-0000-000061200000}"/>
    <cellStyle name="RIGs input totals" xfId="14579" xr:uid="{00000000-0005-0000-0000-000062200000}"/>
    <cellStyle name="RIGs input totals 10" xfId="14580" xr:uid="{00000000-0005-0000-0000-000063200000}"/>
    <cellStyle name="RIGs input totals 10 2" xfId="14581" xr:uid="{00000000-0005-0000-0000-000064200000}"/>
    <cellStyle name="RIGs input totals 11" xfId="14582" xr:uid="{00000000-0005-0000-0000-000065200000}"/>
    <cellStyle name="RIGs input totals 11 2" xfId="14583" xr:uid="{00000000-0005-0000-0000-000066200000}"/>
    <cellStyle name="RIGs input totals 12" xfId="14584" xr:uid="{00000000-0005-0000-0000-000067200000}"/>
    <cellStyle name="RIGs input totals 12 2" xfId="14585" xr:uid="{00000000-0005-0000-0000-000068200000}"/>
    <cellStyle name="RIGs input totals 13" xfId="14586" xr:uid="{00000000-0005-0000-0000-000069200000}"/>
    <cellStyle name="RIGs input totals 2" xfId="14587" xr:uid="{00000000-0005-0000-0000-00006A200000}"/>
    <cellStyle name="RIGs input totals 2 10" xfId="14588" xr:uid="{00000000-0005-0000-0000-00006B200000}"/>
    <cellStyle name="RIGs input totals 2 10 2" xfId="14589" xr:uid="{00000000-0005-0000-0000-00006C200000}"/>
    <cellStyle name="RIGs input totals 2 11" xfId="14590" xr:uid="{00000000-0005-0000-0000-00006D200000}"/>
    <cellStyle name="RIGs input totals 2 11 2" xfId="14591" xr:uid="{00000000-0005-0000-0000-00006E200000}"/>
    <cellStyle name="RIGs input totals 2 12" xfId="14592" xr:uid="{00000000-0005-0000-0000-00006F200000}"/>
    <cellStyle name="RIGs input totals 2 2" xfId="14593" xr:uid="{00000000-0005-0000-0000-000070200000}"/>
    <cellStyle name="RIGs input totals 2 2 2" xfId="14594" xr:uid="{00000000-0005-0000-0000-000071200000}"/>
    <cellStyle name="RIGs input totals 2 2 2 2" xfId="14595" xr:uid="{00000000-0005-0000-0000-000072200000}"/>
    <cellStyle name="RIGs input totals 2 2 2 2 2" xfId="14596" xr:uid="{00000000-0005-0000-0000-000073200000}"/>
    <cellStyle name="RIGs input totals 2 2 2 2 2 2" xfId="14597" xr:uid="{00000000-0005-0000-0000-000074200000}"/>
    <cellStyle name="RIGs input totals 2 2 2 2 3" xfId="14598" xr:uid="{00000000-0005-0000-0000-000075200000}"/>
    <cellStyle name="RIGs input totals 2 2 2 3" xfId="14599" xr:uid="{00000000-0005-0000-0000-000076200000}"/>
    <cellStyle name="RIGs input totals 2 2 2 3 2" xfId="14600" xr:uid="{00000000-0005-0000-0000-000077200000}"/>
    <cellStyle name="RIGs input totals 2 2 2 4" xfId="14601" xr:uid="{00000000-0005-0000-0000-000078200000}"/>
    <cellStyle name="RIGs input totals 2 2 2 4 2" xfId="14602" xr:uid="{00000000-0005-0000-0000-000079200000}"/>
    <cellStyle name="RIGs input totals 2 2 2 5" xfId="14603" xr:uid="{00000000-0005-0000-0000-00007A200000}"/>
    <cellStyle name="RIGs input totals 2 2 3" xfId="14604" xr:uid="{00000000-0005-0000-0000-00007B200000}"/>
    <cellStyle name="RIGs input totals 2 2 3 2" xfId="14605" xr:uid="{00000000-0005-0000-0000-00007C200000}"/>
    <cellStyle name="RIGs input totals 2 2 3 2 2" xfId="14606" xr:uid="{00000000-0005-0000-0000-00007D200000}"/>
    <cellStyle name="RIGs input totals 2 2 3 3" xfId="14607" xr:uid="{00000000-0005-0000-0000-00007E200000}"/>
    <cellStyle name="RIGs input totals 2 2 4" xfId="14608" xr:uid="{00000000-0005-0000-0000-00007F200000}"/>
    <cellStyle name="RIGs input totals 2 2 4 2" xfId="14609" xr:uid="{00000000-0005-0000-0000-000080200000}"/>
    <cellStyle name="RIGs input totals 2 2 5" xfId="14610" xr:uid="{00000000-0005-0000-0000-000081200000}"/>
    <cellStyle name="RIGs input totals 2 2 5 2" xfId="14611" xr:uid="{00000000-0005-0000-0000-000082200000}"/>
    <cellStyle name="RIGs input totals 2 2 6" xfId="14612" xr:uid="{00000000-0005-0000-0000-000083200000}"/>
    <cellStyle name="RIGs input totals 2 2_1.3s Accounting C Costs Scots" xfId="14613" xr:uid="{00000000-0005-0000-0000-000084200000}"/>
    <cellStyle name="RIGs input totals 2 3" xfId="14614" xr:uid="{00000000-0005-0000-0000-000085200000}"/>
    <cellStyle name="RIGs input totals 2 3 2" xfId="14615" xr:uid="{00000000-0005-0000-0000-000086200000}"/>
    <cellStyle name="RIGs input totals 2 3 2 2" xfId="14616" xr:uid="{00000000-0005-0000-0000-000087200000}"/>
    <cellStyle name="RIGs input totals 2 3 2 2 2" xfId="14617" xr:uid="{00000000-0005-0000-0000-000088200000}"/>
    <cellStyle name="RIGs input totals 2 3 2 2 2 2" xfId="14618" xr:uid="{00000000-0005-0000-0000-000089200000}"/>
    <cellStyle name="RIGs input totals 2 3 2 2 3" xfId="14619" xr:uid="{00000000-0005-0000-0000-00008A200000}"/>
    <cellStyle name="RIGs input totals 2 3 2 3" xfId="14620" xr:uid="{00000000-0005-0000-0000-00008B200000}"/>
    <cellStyle name="RIGs input totals 2 3 2 3 2" xfId="14621" xr:uid="{00000000-0005-0000-0000-00008C200000}"/>
    <cellStyle name="RIGs input totals 2 3 2 4" xfId="14622" xr:uid="{00000000-0005-0000-0000-00008D200000}"/>
    <cellStyle name="RIGs input totals 2 3 2 4 2" xfId="14623" xr:uid="{00000000-0005-0000-0000-00008E200000}"/>
    <cellStyle name="RIGs input totals 2 3 2 5" xfId="14624" xr:uid="{00000000-0005-0000-0000-00008F200000}"/>
    <cellStyle name="RIGs input totals 2 3 3" xfId="14625" xr:uid="{00000000-0005-0000-0000-000090200000}"/>
    <cellStyle name="RIGs input totals 2 3 3 2" xfId="14626" xr:uid="{00000000-0005-0000-0000-000091200000}"/>
    <cellStyle name="RIGs input totals 2 3 3 2 2" xfId="14627" xr:uid="{00000000-0005-0000-0000-000092200000}"/>
    <cellStyle name="RIGs input totals 2 3 3 3" xfId="14628" xr:uid="{00000000-0005-0000-0000-000093200000}"/>
    <cellStyle name="RIGs input totals 2 3 4" xfId="14629" xr:uid="{00000000-0005-0000-0000-000094200000}"/>
    <cellStyle name="RIGs input totals 2 3 4 2" xfId="14630" xr:uid="{00000000-0005-0000-0000-000095200000}"/>
    <cellStyle name="RIGs input totals 2 3 5" xfId="14631" xr:uid="{00000000-0005-0000-0000-000096200000}"/>
    <cellStyle name="RIGs input totals 2 3 5 2" xfId="14632" xr:uid="{00000000-0005-0000-0000-000097200000}"/>
    <cellStyle name="RIGs input totals 2 3 6" xfId="14633" xr:uid="{00000000-0005-0000-0000-000098200000}"/>
    <cellStyle name="RIGs input totals 2 3_1.3s Accounting C Costs Scots" xfId="14634" xr:uid="{00000000-0005-0000-0000-000099200000}"/>
    <cellStyle name="RIGs input totals 2 4" xfId="14635" xr:uid="{00000000-0005-0000-0000-00009A200000}"/>
    <cellStyle name="RIGs input totals 2 4 2" xfId="14636" xr:uid="{00000000-0005-0000-0000-00009B200000}"/>
    <cellStyle name="RIGs input totals 2 4 2 2" xfId="14637" xr:uid="{00000000-0005-0000-0000-00009C200000}"/>
    <cellStyle name="RIGs input totals 2 4 2 2 2" xfId="14638" xr:uid="{00000000-0005-0000-0000-00009D200000}"/>
    <cellStyle name="RIGs input totals 2 4 2 2 2 2" xfId="14639" xr:uid="{00000000-0005-0000-0000-00009E200000}"/>
    <cellStyle name="RIGs input totals 2 4 2 2 3" xfId="14640" xr:uid="{00000000-0005-0000-0000-00009F200000}"/>
    <cellStyle name="RIGs input totals 2 4 2 2_Elec_DDT_template_NGv3 11Mar11 415 Proposals NG" xfId="14641" xr:uid="{00000000-0005-0000-0000-0000A0200000}"/>
    <cellStyle name="RIGs input totals 2 4 2 3" xfId="14642" xr:uid="{00000000-0005-0000-0000-0000A1200000}"/>
    <cellStyle name="RIGs input totals 2 4 2 3 2" xfId="14643" xr:uid="{00000000-0005-0000-0000-0000A2200000}"/>
    <cellStyle name="RIGs input totals 2 4 2 4" xfId="14644" xr:uid="{00000000-0005-0000-0000-0000A3200000}"/>
    <cellStyle name="RIGs input totals 2 4 2 4 2" xfId="14645" xr:uid="{00000000-0005-0000-0000-0000A4200000}"/>
    <cellStyle name="RIGs input totals 2 4 2 5" xfId="14646" xr:uid="{00000000-0005-0000-0000-0000A5200000}"/>
    <cellStyle name="RIGs input totals 2 4 2_Elec_DDT_template_NGv3 11Mar11 415 Proposals NG" xfId="14647" xr:uid="{00000000-0005-0000-0000-0000A6200000}"/>
    <cellStyle name="RIGs input totals 2 4 3" xfId="14648" xr:uid="{00000000-0005-0000-0000-0000A7200000}"/>
    <cellStyle name="RIGs input totals 2 4 3 2" xfId="14649" xr:uid="{00000000-0005-0000-0000-0000A8200000}"/>
    <cellStyle name="RIGs input totals 2 4 3 2 2" xfId="14650" xr:uid="{00000000-0005-0000-0000-0000A9200000}"/>
    <cellStyle name="RIGs input totals 2 4 3 2 2 2" xfId="14651" xr:uid="{00000000-0005-0000-0000-0000AA200000}"/>
    <cellStyle name="RIGs input totals 2 4 3 2 3" xfId="14652" xr:uid="{00000000-0005-0000-0000-0000AB200000}"/>
    <cellStyle name="RIGs input totals 2 4 3 2_Elec_DDT_template_NGv3 11Mar11 415 Proposals NG" xfId="14653" xr:uid="{00000000-0005-0000-0000-0000AC200000}"/>
    <cellStyle name="RIGs input totals 2 4 3 3" xfId="14654" xr:uid="{00000000-0005-0000-0000-0000AD200000}"/>
    <cellStyle name="RIGs input totals 2 4 3 3 2" xfId="14655" xr:uid="{00000000-0005-0000-0000-0000AE200000}"/>
    <cellStyle name="RIGs input totals 2 4 3 4" xfId="14656" xr:uid="{00000000-0005-0000-0000-0000AF200000}"/>
    <cellStyle name="RIGs input totals 2 4 3 4 2" xfId="14657" xr:uid="{00000000-0005-0000-0000-0000B0200000}"/>
    <cellStyle name="RIGs input totals 2 4 3 5" xfId="14658" xr:uid="{00000000-0005-0000-0000-0000B1200000}"/>
    <cellStyle name="RIGs input totals 2 4 3_Elec_DDT_template_NGv3 11Mar11 415 Proposals NG" xfId="14659" xr:uid="{00000000-0005-0000-0000-0000B2200000}"/>
    <cellStyle name="RIGs input totals 2 4 4" xfId="14660" xr:uid="{00000000-0005-0000-0000-0000B3200000}"/>
    <cellStyle name="RIGs input totals 2 4 4 2" xfId="14661" xr:uid="{00000000-0005-0000-0000-0000B4200000}"/>
    <cellStyle name="RIGs input totals 2 4 4 2 2" xfId="14662" xr:uid="{00000000-0005-0000-0000-0000B5200000}"/>
    <cellStyle name="RIGs input totals 2 4 4 3" xfId="14663" xr:uid="{00000000-0005-0000-0000-0000B6200000}"/>
    <cellStyle name="RIGs input totals 2 4 5" xfId="14664" xr:uid="{00000000-0005-0000-0000-0000B7200000}"/>
    <cellStyle name="RIGs input totals 2 4 5 2" xfId="14665" xr:uid="{00000000-0005-0000-0000-0000B8200000}"/>
    <cellStyle name="RIGs input totals 2 4 6" xfId="14666" xr:uid="{00000000-0005-0000-0000-0000B9200000}"/>
    <cellStyle name="RIGs input totals 2 4 6 2" xfId="14667" xr:uid="{00000000-0005-0000-0000-0000BA200000}"/>
    <cellStyle name="RIGs input totals 2 4 7" xfId="14668" xr:uid="{00000000-0005-0000-0000-0000BB200000}"/>
    <cellStyle name="RIGs input totals 2 5" xfId="14669" xr:uid="{00000000-0005-0000-0000-0000BC200000}"/>
    <cellStyle name="RIGs input totals 2 5 2" xfId="14670" xr:uid="{00000000-0005-0000-0000-0000BD200000}"/>
    <cellStyle name="RIGs input totals 2 5 2 2" xfId="14671" xr:uid="{00000000-0005-0000-0000-0000BE200000}"/>
    <cellStyle name="RIGs input totals 2 5 2 2 2" xfId="14672" xr:uid="{00000000-0005-0000-0000-0000BF200000}"/>
    <cellStyle name="RIGs input totals 2 5 2 2 2 2" xfId="14673" xr:uid="{00000000-0005-0000-0000-0000C0200000}"/>
    <cellStyle name="RIGs input totals 2 5 2 2 3" xfId="14674" xr:uid="{00000000-0005-0000-0000-0000C1200000}"/>
    <cellStyle name="RIGs input totals 2 5 2 2_Elec_DDT_template_NGv3 11Mar11 415 Proposals NG" xfId="14675" xr:uid="{00000000-0005-0000-0000-0000C2200000}"/>
    <cellStyle name="RIGs input totals 2 5 2 3" xfId="14676" xr:uid="{00000000-0005-0000-0000-0000C3200000}"/>
    <cellStyle name="RIGs input totals 2 5 2 3 2" xfId="14677" xr:uid="{00000000-0005-0000-0000-0000C4200000}"/>
    <cellStyle name="RIGs input totals 2 5 2 4" xfId="14678" xr:uid="{00000000-0005-0000-0000-0000C5200000}"/>
    <cellStyle name="RIGs input totals 2 5 2 4 2" xfId="14679" xr:uid="{00000000-0005-0000-0000-0000C6200000}"/>
    <cellStyle name="RIGs input totals 2 5 2 5" xfId="14680" xr:uid="{00000000-0005-0000-0000-0000C7200000}"/>
    <cellStyle name="RIGs input totals 2 5 2_Elec_DDT_template_NGv3 11Mar11 415 Proposals NG" xfId="14681" xr:uid="{00000000-0005-0000-0000-0000C8200000}"/>
    <cellStyle name="RIGs input totals 2 5 3" xfId="14682" xr:uid="{00000000-0005-0000-0000-0000C9200000}"/>
    <cellStyle name="RIGs input totals 2 5 3 2" xfId="14683" xr:uid="{00000000-0005-0000-0000-0000CA200000}"/>
    <cellStyle name="RIGs input totals 2 5 3 2 2" xfId="14684" xr:uid="{00000000-0005-0000-0000-0000CB200000}"/>
    <cellStyle name="RIGs input totals 2 5 3 3" xfId="14685" xr:uid="{00000000-0005-0000-0000-0000CC200000}"/>
    <cellStyle name="RIGs input totals 2 5 4" xfId="14686" xr:uid="{00000000-0005-0000-0000-0000CD200000}"/>
    <cellStyle name="RIGs input totals 2 5 4 2" xfId="14687" xr:uid="{00000000-0005-0000-0000-0000CE200000}"/>
    <cellStyle name="RIGs input totals 2 5 5" xfId="14688" xr:uid="{00000000-0005-0000-0000-0000CF200000}"/>
    <cellStyle name="RIGs input totals 2 5 5 2" xfId="14689" xr:uid="{00000000-0005-0000-0000-0000D0200000}"/>
    <cellStyle name="RIGs input totals 2 5 6" xfId="14690" xr:uid="{00000000-0005-0000-0000-0000D1200000}"/>
    <cellStyle name="RIGs input totals 2 6" xfId="14691" xr:uid="{00000000-0005-0000-0000-0000D2200000}"/>
    <cellStyle name="RIGs input totals 2 6 2" xfId="14692" xr:uid="{00000000-0005-0000-0000-0000D3200000}"/>
    <cellStyle name="RIGs input totals 2 6 2 2" xfId="14693" xr:uid="{00000000-0005-0000-0000-0000D4200000}"/>
    <cellStyle name="RIGs input totals 2 6 3" xfId="14694" xr:uid="{00000000-0005-0000-0000-0000D5200000}"/>
    <cellStyle name="RIGs input totals 2 7" xfId="14695" xr:uid="{00000000-0005-0000-0000-0000D6200000}"/>
    <cellStyle name="RIGs input totals 2 7 2" xfId="14696" xr:uid="{00000000-0005-0000-0000-0000D7200000}"/>
    <cellStyle name="RIGs input totals 2 8" xfId="14697" xr:uid="{00000000-0005-0000-0000-0000D8200000}"/>
    <cellStyle name="RIGs input totals 2 8 2" xfId="14698" xr:uid="{00000000-0005-0000-0000-0000D9200000}"/>
    <cellStyle name="RIGs input totals 2 9" xfId="14699" xr:uid="{00000000-0005-0000-0000-0000DA200000}"/>
    <cellStyle name="RIGs input totals 2 9 2" xfId="14700" xr:uid="{00000000-0005-0000-0000-0000DB200000}"/>
    <cellStyle name="RIGs input totals 2_1.3s Accounting C Costs Scots" xfId="14701" xr:uid="{00000000-0005-0000-0000-0000DC200000}"/>
    <cellStyle name="RIGs input totals 3" xfId="14702" xr:uid="{00000000-0005-0000-0000-0000DD200000}"/>
    <cellStyle name="RIGs input totals 3 2" xfId="14703" xr:uid="{00000000-0005-0000-0000-0000DE200000}"/>
    <cellStyle name="RIGs input totals 3 2 2" xfId="14704" xr:uid="{00000000-0005-0000-0000-0000DF200000}"/>
    <cellStyle name="RIGs input totals 3 2 2 2" xfId="14705" xr:uid="{00000000-0005-0000-0000-0000E0200000}"/>
    <cellStyle name="RIGs input totals 3 2 2 2 2" xfId="14706" xr:uid="{00000000-0005-0000-0000-0000E1200000}"/>
    <cellStyle name="RIGs input totals 3 2 2 3" xfId="14707" xr:uid="{00000000-0005-0000-0000-0000E2200000}"/>
    <cellStyle name="RIGs input totals 3 2 3" xfId="14708" xr:uid="{00000000-0005-0000-0000-0000E3200000}"/>
    <cellStyle name="RIGs input totals 3 2 3 2" xfId="14709" xr:uid="{00000000-0005-0000-0000-0000E4200000}"/>
    <cellStyle name="RIGs input totals 3 2 4" xfId="14710" xr:uid="{00000000-0005-0000-0000-0000E5200000}"/>
    <cellStyle name="RIGs input totals 3 2 4 2" xfId="14711" xr:uid="{00000000-0005-0000-0000-0000E6200000}"/>
    <cellStyle name="RIGs input totals 3 2 5" xfId="14712" xr:uid="{00000000-0005-0000-0000-0000E7200000}"/>
    <cellStyle name="RIGs input totals 3 3" xfId="14713" xr:uid="{00000000-0005-0000-0000-0000E8200000}"/>
    <cellStyle name="RIGs input totals 3 3 2" xfId="14714" xr:uid="{00000000-0005-0000-0000-0000E9200000}"/>
    <cellStyle name="RIGs input totals 3 3 2 2" xfId="14715" xr:uid="{00000000-0005-0000-0000-0000EA200000}"/>
    <cellStyle name="RIGs input totals 3 3 3" xfId="14716" xr:uid="{00000000-0005-0000-0000-0000EB200000}"/>
    <cellStyle name="RIGs input totals 3 4" xfId="14717" xr:uid="{00000000-0005-0000-0000-0000EC200000}"/>
    <cellStyle name="RIGs input totals 3 4 2" xfId="14718" xr:uid="{00000000-0005-0000-0000-0000ED200000}"/>
    <cellStyle name="RIGs input totals 3 5" xfId="14719" xr:uid="{00000000-0005-0000-0000-0000EE200000}"/>
    <cellStyle name="RIGs input totals 3 5 2" xfId="14720" xr:uid="{00000000-0005-0000-0000-0000EF200000}"/>
    <cellStyle name="RIGs input totals 3 6" xfId="14721" xr:uid="{00000000-0005-0000-0000-0000F0200000}"/>
    <cellStyle name="RIGs input totals 3_1.3s Accounting C Costs Scots" xfId="14722" xr:uid="{00000000-0005-0000-0000-0000F1200000}"/>
    <cellStyle name="RIGs input totals 4" xfId="14723" xr:uid="{00000000-0005-0000-0000-0000F2200000}"/>
    <cellStyle name="RIGs input totals 4 2" xfId="14724" xr:uid="{00000000-0005-0000-0000-0000F3200000}"/>
    <cellStyle name="RIGs input totals 4 2 2" xfId="14725" xr:uid="{00000000-0005-0000-0000-0000F4200000}"/>
    <cellStyle name="RIGs input totals 4 2 2 2" xfId="14726" xr:uid="{00000000-0005-0000-0000-0000F5200000}"/>
    <cellStyle name="RIGs input totals 4 2 2 2 2" xfId="14727" xr:uid="{00000000-0005-0000-0000-0000F6200000}"/>
    <cellStyle name="RIGs input totals 4 2 2 3" xfId="14728" xr:uid="{00000000-0005-0000-0000-0000F7200000}"/>
    <cellStyle name="RIGs input totals 4 2 3" xfId="14729" xr:uid="{00000000-0005-0000-0000-0000F8200000}"/>
    <cellStyle name="RIGs input totals 4 2 3 2" xfId="14730" xr:uid="{00000000-0005-0000-0000-0000F9200000}"/>
    <cellStyle name="RIGs input totals 4 2 4" xfId="14731" xr:uid="{00000000-0005-0000-0000-0000FA200000}"/>
    <cellStyle name="RIGs input totals 4 2 4 2" xfId="14732" xr:uid="{00000000-0005-0000-0000-0000FB200000}"/>
    <cellStyle name="RIGs input totals 4 2 5" xfId="14733" xr:uid="{00000000-0005-0000-0000-0000FC200000}"/>
    <cellStyle name="RIGs input totals 4 3" xfId="14734" xr:uid="{00000000-0005-0000-0000-0000FD200000}"/>
    <cellStyle name="RIGs input totals 4 3 2" xfId="14735" xr:uid="{00000000-0005-0000-0000-0000FE200000}"/>
    <cellStyle name="RIGs input totals 4 3 2 2" xfId="14736" xr:uid="{00000000-0005-0000-0000-0000FF200000}"/>
    <cellStyle name="RIGs input totals 4 3 3" xfId="14737" xr:uid="{00000000-0005-0000-0000-000000210000}"/>
    <cellStyle name="RIGs input totals 4 4" xfId="14738" xr:uid="{00000000-0005-0000-0000-000001210000}"/>
    <cellStyle name="RIGs input totals 4 4 2" xfId="14739" xr:uid="{00000000-0005-0000-0000-000002210000}"/>
    <cellStyle name="RIGs input totals 4 5" xfId="14740" xr:uid="{00000000-0005-0000-0000-000003210000}"/>
    <cellStyle name="RIGs input totals 4 5 2" xfId="14741" xr:uid="{00000000-0005-0000-0000-000004210000}"/>
    <cellStyle name="RIGs input totals 4 6" xfId="14742" xr:uid="{00000000-0005-0000-0000-000005210000}"/>
    <cellStyle name="RIGs input totals 4_1.3s Accounting C Costs Scots" xfId="14743" xr:uid="{00000000-0005-0000-0000-000006210000}"/>
    <cellStyle name="RIGs input totals 5" xfId="14744" xr:uid="{00000000-0005-0000-0000-000007210000}"/>
    <cellStyle name="RIGs input totals 5 2" xfId="14745" xr:uid="{00000000-0005-0000-0000-000008210000}"/>
    <cellStyle name="RIGs input totals 5 2 2" xfId="14746" xr:uid="{00000000-0005-0000-0000-000009210000}"/>
    <cellStyle name="RIGs input totals 5 2 2 2" xfId="14747" xr:uid="{00000000-0005-0000-0000-00000A210000}"/>
    <cellStyle name="RIGs input totals 5 2 2 2 2" xfId="14748" xr:uid="{00000000-0005-0000-0000-00000B210000}"/>
    <cellStyle name="RIGs input totals 5 2 2 2 2 2" xfId="14749" xr:uid="{00000000-0005-0000-0000-00000C210000}"/>
    <cellStyle name="RIGs input totals 5 2 2 2 3" xfId="14750" xr:uid="{00000000-0005-0000-0000-00000D210000}"/>
    <cellStyle name="RIGs input totals 5 2 2 2_Elec_DDT_template_NGv3 11Mar11 415 Proposals NG" xfId="14751" xr:uid="{00000000-0005-0000-0000-00000E210000}"/>
    <cellStyle name="RIGs input totals 5 2 2 3" xfId="14752" xr:uid="{00000000-0005-0000-0000-00000F210000}"/>
    <cellStyle name="RIGs input totals 5 2 2 3 2" xfId="14753" xr:uid="{00000000-0005-0000-0000-000010210000}"/>
    <cellStyle name="RIGs input totals 5 2 2 4" xfId="14754" xr:uid="{00000000-0005-0000-0000-000011210000}"/>
    <cellStyle name="RIGs input totals 5 2 2 4 2" xfId="14755" xr:uid="{00000000-0005-0000-0000-000012210000}"/>
    <cellStyle name="RIGs input totals 5 2 2 5" xfId="14756" xr:uid="{00000000-0005-0000-0000-000013210000}"/>
    <cellStyle name="RIGs input totals 5 2 2_Elec_DDT_template_NGv3 11Mar11 415 Proposals NG" xfId="14757" xr:uid="{00000000-0005-0000-0000-000014210000}"/>
    <cellStyle name="RIGs input totals 5 2 3" xfId="14758" xr:uid="{00000000-0005-0000-0000-000015210000}"/>
    <cellStyle name="RIGs input totals 5 2 3 2" xfId="14759" xr:uid="{00000000-0005-0000-0000-000016210000}"/>
    <cellStyle name="RIGs input totals 5 2 3 2 2" xfId="14760" xr:uid="{00000000-0005-0000-0000-000017210000}"/>
    <cellStyle name="RIGs input totals 5 2 3 3" xfId="14761" xr:uid="{00000000-0005-0000-0000-000018210000}"/>
    <cellStyle name="RIGs input totals 5 2 4" xfId="14762" xr:uid="{00000000-0005-0000-0000-000019210000}"/>
    <cellStyle name="RIGs input totals 5 2 4 2" xfId="14763" xr:uid="{00000000-0005-0000-0000-00001A210000}"/>
    <cellStyle name="RIGs input totals 5 2 5" xfId="14764" xr:uid="{00000000-0005-0000-0000-00001B210000}"/>
    <cellStyle name="RIGs input totals 5 2 5 2" xfId="14765" xr:uid="{00000000-0005-0000-0000-00001C210000}"/>
    <cellStyle name="RIGs input totals 5 2 6" xfId="14766" xr:uid="{00000000-0005-0000-0000-00001D210000}"/>
    <cellStyle name="RIGs input totals 5 3" xfId="14767" xr:uid="{00000000-0005-0000-0000-00001E210000}"/>
    <cellStyle name="RIGs input totals 5 3 2" xfId="14768" xr:uid="{00000000-0005-0000-0000-00001F210000}"/>
    <cellStyle name="RIGs input totals 5 3 2 2" xfId="14769" xr:uid="{00000000-0005-0000-0000-000020210000}"/>
    <cellStyle name="RIGs input totals 5 3 3" xfId="14770" xr:uid="{00000000-0005-0000-0000-000021210000}"/>
    <cellStyle name="RIGs input totals 5 4" xfId="14771" xr:uid="{00000000-0005-0000-0000-000022210000}"/>
    <cellStyle name="RIGs input totals 5 4 2" xfId="14772" xr:uid="{00000000-0005-0000-0000-000023210000}"/>
    <cellStyle name="RIGs input totals 5 5" xfId="14773" xr:uid="{00000000-0005-0000-0000-000024210000}"/>
    <cellStyle name="RIGs input totals 5 5 2" xfId="14774" xr:uid="{00000000-0005-0000-0000-000025210000}"/>
    <cellStyle name="RIGs input totals 5 6" xfId="14775" xr:uid="{00000000-0005-0000-0000-000026210000}"/>
    <cellStyle name="RIGs input totals 5_1.3s Accounting C Costs Scots" xfId="14776" xr:uid="{00000000-0005-0000-0000-000027210000}"/>
    <cellStyle name="RIGs input totals 6" xfId="14777" xr:uid="{00000000-0005-0000-0000-000028210000}"/>
    <cellStyle name="RIGs input totals 6 2" xfId="14778" xr:uid="{00000000-0005-0000-0000-000029210000}"/>
    <cellStyle name="RIGs input totals 6 2 2" xfId="14779" xr:uid="{00000000-0005-0000-0000-00002A210000}"/>
    <cellStyle name="RIGs input totals 6 2 2 2" xfId="14780" xr:uid="{00000000-0005-0000-0000-00002B210000}"/>
    <cellStyle name="RIGs input totals 6 2 3" xfId="14781" xr:uid="{00000000-0005-0000-0000-00002C210000}"/>
    <cellStyle name="RIGs input totals 6 3" xfId="14782" xr:uid="{00000000-0005-0000-0000-00002D210000}"/>
    <cellStyle name="RIGs input totals 6 3 2" xfId="14783" xr:uid="{00000000-0005-0000-0000-00002E210000}"/>
    <cellStyle name="RIGs input totals 6 4" xfId="14784" xr:uid="{00000000-0005-0000-0000-00002F210000}"/>
    <cellStyle name="RIGs input totals 6 4 2" xfId="14785" xr:uid="{00000000-0005-0000-0000-000030210000}"/>
    <cellStyle name="RIGs input totals 6 5" xfId="14786" xr:uid="{00000000-0005-0000-0000-000031210000}"/>
    <cellStyle name="RIGs input totals 7" xfId="14787" xr:uid="{00000000-0005-0000-0000-000032210000}"/>
    <cellStyle name="RIGs input totals 7 2" xfId="14788" xr:uid="{00000000-0005-0000-0000-000033210000}"/>
    <cellStyle name="RIGs input totals 7 2 2" xfId="14789" xr:uid="{00000000-0005-0000-0000-000034210000}"/>
    <cellStyle name="RIGs input totals 7 3" xfId="14790" xr:uid="{00000000-0005-0000-0000-000035210000}"/>
    <cellStyle name="RIGs input totals 7 3 2" xfId="14791" xr:uid="{00000000-0005-0000-0000-000036210000}"/>
    <cellStyle name="RIGs input totals 7 4" xfId="14792" xr:uid="{00000000-0005-0000-0000-000037210000}"/>
    <cellStyle name="RIGs input totals 7 4 2" xfId="14793" xr:uid="{00000000-0005-0000-0000-000038210000}"/>
    <cellStyle name="RIGs input totals 7 5" xfId="14794" xr:uid="{00000000-0005-0000-0000-000039210000}"/>
    <cellStyle name="RIGs input totals 8" xfId="14795" xr:uid="{00000000-0005-0000-0000-00003A210000}"/>
    <cellStyle name="RIGs input totals 8 2" xfId="14796" xr:uid="{00000000-0005-0000-0000-00003B210000}"/>
    <cellStyle name="RIGs input totals 9" xfId="14797" xr:uid="{00000000-0005-0000-0000-00003C210000}"/>
    <cellStyle name="RIGs input totals 9 2" xfId="14798" xr:uid="{00000000-0005-0000-0000-00003D210000}"/>
    <cellStyle name="RIGs input totals_1.3s Accounting C Costs Scots" xfId="14799" xr:uid="{00000000-0005-0000-0000-00003E210000}"/>
    <cellStyle name="RIGs linked cells" xfId="14800" xr:uid="{00000000-0005-0000-0000-00003F210000}"/>
    <cellStyle name="RIGs linked cells 10" xfId="14801" xr:uid="{00000000-0005-0000-0000-000040210000}"/>
    <cellStyle name="RIGs linked cells 10 2" xfId="14802" xr:uid="{00000000-0005-0000-0000-000041210000}"/>
    <cellStyle name="RIGs linked cells 11" xfId="14803" xr:uid="{00000000-0005-0000-0000-000042210000}"/>
    <cellStyle name="RIGs linked cells 11 2" xfId="14804" xr:uid="{00000000-0005-0000-0000-000043210000}"/>
    <cellStyle name="RIGs linked cells 12" xfId="14805" xr:uid="{00000000-0005-0000-0000-000044210000}"/>
    <cellStyle name="RIGs linked cells 2" xfId="14806" xr:uid="{00000000-0005-0000-0000-000045210000}"/>
    <cellStyle name="RIGs linked cells 2 2" xfId="14807" xr:uid="{00000000-0005-0000-0000-000046210000}"/>
    <cellStyle name="RIGs linked cells 2 2 2" xfId="14808" xr:uid="{00000000-0005-0000-0000-000047210000}"/>
    <cellStyle name="RIGs linked cells 2 2 2 2" xfId="14809" xr:uid="{00000000-0005-0000-0000-000048210000}"/>
    <cellStyle name="RIGs linked cells 2 2 2 2 2" xfId="14810" xr:uid="{00000000-0005-0000-0000-000049210000}"/>
    <cellStyle name="RIGs linked cells 2 2 2 3" xfId="14811" xr:uid="{00000000-0005-0000-0000-00004A210000}"/>
    <cellStyle name="RIGs linked cells 2 2 3" xfId="14812" xr:uid="{00000000-0005-0000-0000-00004B210000}"/>
    <cellStyle name="RIGs linked cells 2 2 3 2" xfId="14813" xr:uid="{00000000-0005-0000-0000-00004C210000}"/>
    <cellStyle name="RIGs linked cells 2 2 4" xfId="14814" xr:uid="{00000000-0005-0000-0000-00004D210000}"/>
    <cellStyle name="RIGs linked cells 2 2 4 2" xfId="14815" xr:uid="{00000000-0005-0000-0000-00004E210000}"/>
    <cellStyle name="RIGs linked cells 2 2 5" xfId="14816" xr:uid="{00000000-0005-0000-0000-00004F210000}"/>
    <cellStyle name="RIGs linked cells 2 3" xfId="14817" xr:uid="{00000000-0005-0000-0000-000050210000}"/>
    <cellStyle name="RIGs linked cells 2 3 2" xfId="14818" xr:uid="{00000000-0005-0000-0000-000051210000}"/>
    <cellStyle name="RIGs linked cells 2 3 2 2" xfId="14819" xr:uid="{00000000-0005-0000-0000-000052210000}"/>
    <cellStyle name="RIGs linked cells 2 3 3" xfId="14820" xr:uid="{00000000-0005-0000-0000-000053210000}"/>
    <cellStyle name="RIGs linked cells 2 4" xfId="14821" xr:uid="{00000000-0005-0000-0000-000054210000}"/>
    <cellStyle name="RIGs linked cells 2 4 2" xfId="14822" xr:uid="{00000000-0005-0000-0000-000055210000}"/>
    <cellStyle name="RIGs linked cells 2 5" xfId="14823" xr:uid="{00000000-0005-0000-0000-000056210000}"/>
    <cellStyle name="RIGs linked cells 2 5 2" xfId="14824" xr:uid="{00000000-0005-0000-0000-000057210000}"/>
    <cellStyle name="RIGs linked cells 2 6" xfId="14825" xr:uid="{00000000-0005-0000-0000-000058210000}"/>
    <cellStyle name="RIGs linked cells 2_1.3s Accounting C Costs Scots" xfId="14826" xr:uid="{00000000-0005-0000-0000-000059210000}"/>
    <cellStyle name="RIGs linked cells 3" xfId="14827" xr:uid="{00000000-0005-0000-0000-00005A210000}"/>
    <cellStyle name="RIGs linked cells 3 2" xfId="14828" xr:uid="{00000000-0005-0000-0000-00005B210000}"/>
    <cellStyle name="RIGs linked cells 3 2 2" xfId="14829" xr:uid="{00000000-0005-0000-0000-00005C210000}"/>
    <cellStyle name="RIGs linked cells 3 2 2 2" xfId="14830" xr:uid="{00000000-0005-0000-0000-00005D210000}"/>
    <cellStyle name="RIGs linked cells 3 2 2 2 2" xfId="14831" xr:uid="{00000000-0005-0000-0000-00005E210000}"/>
    <cellStyle name="RIGs linked cells 3 2 2 2 2 2" xfId="14832" xr:uid="{00000000-0005-0000-0000-00005F210000}"/>
    <cellStyle name="RIGs linked cells 3 2 2 2 3" xfId="14833" xr:uid="{00000000-0005-0000-0000-000060210000}"/>
    <cellStyle name="RIGs linked cells 3 2 2 2_Elec_DDT_template_NGv3 11Mar11 415 Proposals NG" xfId="14834" xr:uid="{00000000-0005-0000-0000-000061210000}"/>
    <cellStyle name="RIGs linked cells 3 2 2 3" xfId="14835" xr:uid="{00000000-0005-0000-0000-000062210000}"/>
    <cellStyle name="RIGs linked cells 3 2 2 3 2" xfId="14836" xr:uid="{00000000-0005-0000-0000-000063210000}"/>
    <cellStyle name="RIGs linked cells 3 2 2 4" xfId="14837" xr:uid="{00000000-0005-0000-0000-000064210000}"/>
    <cellStyle name="RIGs linked cells 3 2 2 4 2" xfId="14838" xr:uid="{00000000-0005-0000-0000-000065210000}"/>
    <cellStyle name="RIGs linked cells 3 2 2 5" xfId="14839" xr:uid="{00000000-0005-0000-0000-000066210000}"/>
    <cellStyle name="RIGs linked cells 3 2 2_Elec_DDT_template_NGv3 11Mar11 415 Proposals NG" xfId="14840" xr:uid="{00000000-0005-0000-0000-000067210000}"/>
    <cellStyle name="RIGs linked cells 3 2 3" xfId="14841" xr:uid="{00000000-0005-0000-0000-000068210000}"/>
    <cellStyle name="RIGs linked cells 3 2 3 2" xfId="14842" xr:uid="{00000000-0005-0000-0000-000069210000}"/>
    <cellStyle name="RIGs linked cells 3 2 3 2 2" xfId="14843" xr:uid="{00000000-0005-0000-0000-00006A210000}"/>
    <cellStyle name="RIGs linked cells 3 2 3 3" xfId="14844" xr:uid="{00000000-0005-0000-0000-00006B210000}"/>
    <cellStyle name="RIGs linked cells 3 2 4" xfId="14845" xr:uid="{00000000-0005-0000-0000-00006C210000}"/>
    <cellStyle name="RIGs linked cells 3 2 4 2" xfId="14846" xr:uid="{00000000-0005-0000-0000-00006D210000}"/>
    <cellStyle name="RIGs linked cells 3 2 5" xfId="14847" xr:uid="{00000000-0005-0000-0000-00006E210000}"/>
    <cellStyle name="RIGs linked cells 3 2 5 2" xfId="14848" xr:uid="{00000000-0005-0000-0000-00006F210000}"/>
    <cellStyle name="RIGs linked cells 3 2 6" xfId="14849" xr:uid="{00000000-0005-0000-0000-000070210000}"/>
    <cellStyle name="RIGs linked cells 3 3" xfId="14850" xr:uid="{00000000-0005-0000-0000-000071210000}"/>
    <cellStyle name="RIGs linked cells 3 3 2" xfId="14851" xr:uid="{00000000-0005-0000-0000-000072210000}"/>
    <cellStyle name="RIGs linked cells 3 3 2 2" xfId="14852" xr:uid="{00000000-0005-0000-0000-000073210000}"/>
    <cellStyle name="RIGs linked cells 3 3 2 2 2" xfId="14853" xr:uid="{00000000-0005-0000-0000-000074210000}"/>
    <cellStyle name="RIGs linked cells 3 3 2 2 2 2" xfId="14854" xr:uid="{00000000-0005-0000-0000-000075210000}"/>
    <cellStyle name="RIGs linked cells 3 3 2 2 3" xfId="14855" xr:uid="{00000000-0005-0000-0000-000076210000}"/>
    <cellStyle name="RIGs linked cells 3 3 2 2_Elec_DDT_template_NGv3 11Mar11 415 Proposals NG" xfId="14856" xr:uid="{00000000-0005-0000-0000-000077210000}"/>
    <cellStyle name="RIGs linked cells 3 3 2 3" xfId="14857" xr:uid="{00000000-0005-0000-0000-000078210000}"/>
    <cellStyle name="RIGs linked cells 3 3 2 3 2" xfId="14858" xr:uid="{00000000-0005-0000-0000-000079210000}"/>
    <cellStyle name="RIGs linked cells 3 3 2 4" xfId="14859" xr:uid="{00000000-0005-0000-0000-00007A210000}"/>
    <cellStyle name="RIGs linked cells 3 3 2 4 2" xfId="14860" xr:uid="{00000000-0005-0000-0000-00007B210000}"/>
    <cellStyle name="RIGs linked cells 3 3 2 5" xfId="14861" xr:uid="{00000000-0005-0000-0000-00007C210000}"/>
    <cellStyle name="RIGs linked cells 3 3 2_Elec_DDT_template_NGv3 11Mar11 415 Proposals NG" xfId="14862" xr:uid="{00000000-0005-0000-0000-00007D210000}"/>
    <cellStyle name="RIGs linked cells 3 3 3" xfId="14863" xr:uid="{00000000-0005-0000-0000-00007E210000}"/>
    <cellStyle name="RIGs linked cells 3 3 3 2" xfId="14864" xr:uid="{00000000-0005-0000-0000-00007F210000}"/>
    <cellStyle name="RIGs linked cells 3 3 3 2 2" xfId="14865" xr:uid="{00000000-0005-0000-0000-000080210000}"/>
    <cellStyle name="RIGs linked cells 3 3 3 3" xfId="14866" xr:uid="{00000000-0005-0000-0000-000081210000}"/>
    <cellStyle name="RIGs linked cells 3 3 4" xfId="14867" xr:uid="{00000000-0005-0000-0000-000082210000}"/>
    <cellStyle name="RIGs linked cells 3 3 4 2" xfId="14868" xr:uid="{00000000-0005-0000-0000-000083210000}"/>
    <cellStyle name="RIGs linked cells 3 3 5" xfId="14869" xr:uid="{00000000-0005-0000-0000-000084210000}"/>
    <cellStyle name="RIGs linked cells 3 3 5 2" xfId="14870" xr:uid="{00000000-0005-0000-0000-000085210000}"/>
    <cellStyle name="RIGs linked cells 3 3 6" xfId="14871" xr:uid="{00000000-0005-0000-0000-000086210000}"/>
    <cellStyle name="RIGs linked cells 3 4" xfId="14872" xr:uid="{00000000-0005-0000-0000-000087210000}"/>
    <cellStyle name="RIGs linked cells 3 4 2" xfId="14873" xr:uid="{00000000-0005-0000-0000-000088210000}"/>
    <cellStyle name="RIGs linked cells 3 4 2 2" xfId="14874" xr:uid="{00000000-0005-0000-0000-000089210000}"/>
    <cellStyle name="RIGs linked cells 3 4 3" xfId="14875" xr:uid="{00000000-0005-0000-0000-00008A210000}"/>
    <cellStyle name="RIGs linked cells 3 5" xfId="14876" xr:uid="{00000000-0005-0000-0000-00008B210000}"/>
    <cellStyle name="RIGs linked cells 3 5 2" xfId="14877" xr:uid="{00000000-0005-0000-0000-00008C210000}"/>
    <cellStyle name="RIGs linked cells 3 6" xfId="14878" xr:uid="{00000000-0005-0000-0000-00008D210000}"/>
    <cellStyle name="RIGs linked cells 3 6 2" xfId="14879" xr:uid="{00000000-0005-0000-0000-00008E210000}"/>
    <cellStyle name="RIGs linked cells 3 7" xfId="14880" xr:uid="{00000000-0005-0000-0000-00008F210000}"/>
    <cellStyle name="RIGs linked cells 3_1.3s Accounting C Costs Scots" xfId="14881" xr:uid="{00000000-0005-0000-0000-000090210000}"/>
    <cellStyle name="RIGs linked cells 4" xfId="14882" xr:uid="{00000000-0005-0000-0000-000091210000}"/>
    <cellStyle name="RIGs linked cells 4 2" xfId="14883" xr:uid="{00000000-0005-0000-0000-000092210000}"/>
    <cellStyle name="RIGs linked cells 4 2 2" xfId="14884" xr:uid="{00000000-0005-0000-0000-000093210000}"/>
    <cellStyle name="RIGs linked cells 4 2 2 2" xfId="14885" xr:uid="{00000000-0005-0000-0000-000094210000}"/>
    <cellStyle name="RIGs linked cells 4 2 2 2 2" xfId="14886" xr:uid="{00000000-0005-0000-0000-000095210000}"/>
    <cellStyle name="RIGs linked cells 4 2 2 2 2 2" xfId="14887" xr:uid="{00000000-0005-0000-0000-000096210000}"/>
    <cellStyle name="RIGs linked cells 4 2 2 2 3" xfId="14888" xr:uid="{00000000-0005-0000-0000-000097210000}"/>
    <cellStyle name="RIGs linked cells 4 2 2 2_Elec_DDT_template_NGv3 11Mar11 415 Proposals NG" xfId="14889" xr:uid="{00000000-0005-0000-0000-000098210000}"/>
    <cellStyle name="RIGs linked cells 4 2 2 3" xfId="14890" xr:uid="{00000000-0005-0000-0000-000099210000}"/>
    <cellStyle name="RIGs linked cells 4 2 2 3 2" xfId="14891" xr:uid="{00000000-0005-0000-0000-00009A210000}"/>
    <cellStyle name="RIGs linked cells 4 2 2 4" xfId="14892" xr:uid="{00000000-0005-0000-0000-00009B210000}"/>
    <cellStyle name="RIGs linked cells 4 2 2 4 2" xfId="14893" xr:uid="{00000000-0005-0000-0000-00009C210000}"/>
    <cellStyle name="RIGs linked cells 4 2 2 5" xfId="14894" xr:uid="{00000000-0005-0000-0000-00009D210000}"/>
    <cellStyle name="RIGs linked cells 4 2 2_Elec_DDT_template_NGv3 11Mar11 415 Proposals NG" xfId="14895" xr:uid="{00000000-0005-0000-0000-00009E210000}"/>
    <cellStyle name="RIGs linked cells 4 2 3" xfId="14896" xr:uid="{00000000-0005-0000-0000-00009F210000}"/>
    <cellStyle name="RIGs linked cells 4 2 3 2" xfId="14897" xr:uid="{00000000-0005-0000-0000-0000A0210000}"/>
    <cellStyle name="RIGs linked cells 4 2 3 2 2" xfId="14898" xr:uid="{00000000-0005-0000-0000-0000A1210000}"/>
    <cellStyle name="RIGs linked cells 4 2 3 3" xfId="14899" xr:uid="{00000000-0005-0000-0000-0000A2210000}"/>
    <cellStyle name="RIGs linked cells 4 2 4" xfId="14900" xr:uid="{00000000-0005-0000-0000-0000A3210000}"/>
    <cellStyle name="RIGs linked cells 4 2 4 2" xfId="14901" xr:uid="{00000000-0005-0000-0000-0000A4210000}"/>
    <cellStyle name="RIGs linked cells 4 2 5" xfId="14902" xr:uid="{00000000-0005-0000-0000-0000A5210000}"/>
    <cellStyle name="RIGs linked cells 4 2 5 2" xfId="14903" xr:uid="{00000000-0005-0000-0000-0000A6210000}"/>
    <cellStyle name="RIGs linked cells 4 2 6" xfId="14904" xr:uid="{00000000-0005-0000-0000-0000A7210000}"/>
    <cellStyle name="RIGs linked cells 4 3" xfId="14905" xr:uid="{00000000-0005-0000-0000-0000A8210000}"/>
    <cellStyle name="RIGs linked cells 4 3 2" xfId="14906" xr:uid="{00000000-0005-0000-0000-0000A9210000}"/>
    <cellStyle name="RIGs linked cells 4 3 2 2" xfId="14907" xr:uid="{00000000-0005-0000-0000-0000AA210000}"/>
    <cellStyle name="RIGs linked cells 4 3 3" xfId="14908" xr:uid="{00000000-0005-0000-0000-0000AB210000}"/>
    <cellStyle name="RIGs linked cells 4 4" xfId="14909" xr:uid="{00000000-0005-0000-0000-0000AC210000}"/>
    <cellStyle name="RIGs linked cells 4 4 2" xfId="14910" xr:uid="{00000000-0005-0000-0000-0000AD210000}"/>
    <cellStyle name="RIGs linked cells 4 5" xfId="14911" xr:uid="{00000000-0005-0000-0000-0000AE210000}"/>
    <cellStyle name="RIGs linked cells 4 5 2" xfId="14912" xr:uid="{00000000-0005-0000-0000-0000AF210000}"/>
    <cellStyle name="RIGs linked cells 4 6" xfId="14913" xr:uid="{00000000-0005-0000-0000-0000B0210000}"/>
    <cellStyle name="RIGs linked cells 4_1.3s Accounting C Costs Scots" xfId="14914" xr:uid="{00000000-0005-0000-0000-0000B1210000}"/>
    <cellStyle name="RIGs linked cells 5" xfId="14915" xr:uid="{00000000-0005-0000-0000-0000B2210000}"/>
    <cellStyle name="RIGs linked cells 5 2" xfId="14916" xr:uid="{00000000-0005-0000-0000-0000B3210000}"/>
    <cellStyle name="RIGs linked cells 5 2 2" xfId="14917" xr:uid="{00000000-0005-0000-0000-0000B4210000}"/>
    <cellStyle name="RIGs linked cells 5 2 2 2" xfId="14918" xr:uid="{00000000-0005-0000-0000-0000B5210000}"/>
    <cellStyle name="RIGs linked cells 5 2 3" xfId="14919" xr:uid="{00000000-0005-0000-0000-0000B6210000}"/>
    <cellStyle name="RIGs linked cells 5 3" xfId="14920" xr:uid="{00000000-0005-0000-0000-0000B7210000}"/>
    <cellStyle name="RIGs linked cells 5 3 2" xfId="14921" xr:uid="{00000000-0005-0000-0000-0000B8210000}"/>
    <cellStyle name="RIGs linked cells 5 4" xfId="14922" xr:uid="{00000000-0005-0000-0000-0000B9210000}"/>
    <cellStyle name="RIGs linked cells 5 4 2" xfId="14923" xr:uid="{00000000-0005-0000-0000-0000BA210000}"/>
    <cellStyle name="RIGs linked cells 5 5" xfId="14924" xr:uid="{00000000-0005-0000-0000-0000BB210000}"/>
    <cellStyle name="RIGs linked cells 6" xfId="14925" xr:uid="{00000000-0005-0000-0000-0000BC210000}"/>
    <cellStyle name="RIGs linked cells 6 2" xfId="14926" xr:uid="{00000000-0005-0000-0000-0000BD210000}"/>
    <cellStyle name="RIGs linked cells 6 2 2" xfId="14927" xr:uid="{00000000-0005-0000-0000-0000BE210000}"/>
    <cellStyle name="RIGs linked cells 6 3" xfId="14928" xr:uid="{00000000-0005-0000-0000-0000BF210000}"/>
    <cellStyle name="RIGs linked cells 7" xfId="14929" xr:uid="{00000000-0005-0000-0000-0000C0210000}"/>
    <cellStyle name="RIGs linked cells 7 2" xfId="14930" xr:uid="{00000000-0005-0000-0000-0000C1210000}"/>
    <cellStyle name="RIGs linked cells 8" xfId="14931" xr:uid="{00000000-0005-0000-0000-0000C2210000}"/>
    <cellStyle name="RIGs linked cells 8 2" xfId="14932" xr:uid="{00000000-0005-0000-0000-0000C3210000}"/>
    <cellStyle name="RIGs linked cells 9" xfId="14933" xr:uid="{00000000-0005-0000-0000-0000C4210000}"/>
    <cellStyle name="RIGs linked cells 9 2" xfId="14934" xr:uid="{00000000-0005-0000-0000-0000C5210000}"/>
    <cellStyle name="RIGs linked cells_1.3s Accounting C Costs Scots" xfId="14935" xr:uid="{00000000-0005-0000-0000-0000C6210000}"/>
    <cellStyle name="RIGs_1.3s Accounting C Costs Scots" xfId="14936" xr:uid="{00000000-0005-0000-0000-0000C7210000}"/>
    <cellStyle name="SAPBEXaggData" xfId="2309" xr:uid="{00000000-0005-0000-0000-0000C8210000}"/>
    <cellStyle name="SAPBEXaggData 2" xfId="2310" xr:uid="{00000000-0005-0000-0000-0000C9210000}"/>
    <cellStyle name="SAPBEXaggData 2 2" xfId="2311" xr:uid="{00000000-0005-0000-0000-0000CA210000}"/>
    <cellStyle name="SAPBEXaggData 2 2 2" xfId="2312" xr:uid="{00000000-0005-0000-0000-0000CB210000}"/>
    <cellStyle name="SAPBEXaggData 2 2 2 2" xfId="2313" xr:uid="{00000000-0005-0000-0000-0000CC210000}"/>
    <cellStyle name="SAPBEXaggData 2 2 2 2 2" xfId="2314" xr:uid="{00000000-0005-0000-0000-0000CD210000}"/>
    <cellStyle name="SAPBEXaggData 2 2 2 3" xfId="2315" xr:uid="{00000000-0005-0000-0000-0000CE210000}"/>
    <cellStyle name="SAPBEXaggData 2 2 3" xfId="2316" xr:uid="{00000000-0005-0000-0000-0000CF210000}"/>
    <cellStyle name="SAPBEXaggData 2 2 3 2" xfId="2317" xr:uid="{00000000-0005-0000-0000-0000D0210000}"/>
    <cellStyle name="SAPBEXaggData 2 2 4" xfId="2318" xr:uid="{00000000-0005-0000-0000-0000D1210000}"/>
    <cellStyle name="SAPBEXaggData 2 3" xfId="2319" xr:uid="{00000000-0005-0000-0000-0000D2210000}"/>
    <cellStyle name="SAPBEXaggData 2 3 2" xfId="2320" xr:uid="{00000000-0005-0000-0000-0000D3210000}"/>
    <cellStyle name="SAPBEXaggData 2 3 2 2" xfId="2321" xr:uid="{00000000-0005-0000-0000-0000D4210000}"/>
    <cellStyle name="SAPBEXaggData 2 3 2 2 2" xfId="2322" xr:uid="{00000000-0005-0000-0000-0000D5210000}"/>
    <cellStyle name="SAPBEXaggData 2 3 2 3" xfId="2323" xr:uid="{00000000-0005-0000-0000-0000D6210000}"/>
    <cellStyle name="SAPBEXaggData 2 3 3" xfId="2324" xr:uid="{00000000-0005-0000-0000-0000D7210000}"/>
    <cellStyle name="SAPBEXaggData 2 3 3 2" xfId="2325" xr:uid="{00000000-0005-0000-0000-0000D8210000}"/>
    <cellStyle name="SAPBEXaggData 2 3 4" xfId="2326" xr:uid="{00000000-0005-0000-0000-0000D9210000}"/>
    <cellStyle name="SAPBEXaggData 2 4" xfId="2327" xr:uid="{00000000-0005-0000-0000-0000DA210000}"/>
    <cellStyle name="SAPBEXaggData 2 4 2" xfId="2328" xr:uid="{00000000-0005-0000-0000-0000DB210000}"/>
    <cellStyle name="SAPBEXaggData 2 4 2 2" xfId="2329" xr:uid="{00000000-0005-0000-0000-0000DC210000}"/>
    <cellStyle name="SAPBEXaggData 2 4 2 2 2" xfId="2330" xr:uid="{00000000-0005-0000-0000-0000DD210000}"/>
    <cellStyle name="SAPBEXaggData 2 4 2 3" xfId="2331" xr:uid="{00000000-0005-0000-0000-0000DE210000}"/>
    <cellStyle name="SAPBEXaggData 2 4 3" xfId="2332" xr:uid="{00000000-0005-0000-0000-0000DF210000}"/>
    <cellStyle name="SAPBEXaggData 2 4 3 2" xfId="2333" xr:uid="{00000000-0005-0000-0000-0000E0210000}"/>
    <cellStyle name="SAPBEXaggData 2 4 4" xfId="2334" xr:uid="{00000000-0005-0000-0000-0000E1210000}"/>
    <cellStyle name="SAPBEXaggData 2 5" xfId="2335" xr:uid="{00000000-0005-0000-0000-0000E2210000}"/>
    <cellStyle name="SAPBEXaggData 2 5 2" xfId="2336" xr:uid="{00000000-0005-0000-0000-0000E3210000}"/>
    <cellStyle name="SAPBEXaggData 2 5 2 2" xfId="2337" xr:uid="{00000000-0005-0000-0000-0000E4210000}"/>
    <cellStyle name="SAPBEXaggData 2 5 2 2 2" xfId="2338" xr:uid="{00000000-0005-0000-0000-0000E5210000}"/>
    <cellStyle name="SAPBEXaggData 2 5 2 3" xfId="2339" xr:uid="{00000000-0005-0000-0000-0000E6210000}"/>
    <cellStyle name="SAPBEXaggData 2 5 3" xfId="2340" xr:uid="{00000000-0005-0000-0000-0000E7210000}"/>
    <cellStyle name="SAPBEXaggData 2 5 3 2" xfId="2341" xr:uid="{00000000-0005-0000-0000-0000E8210000}"/>
    <cellStyle name="SAPBEXaggData 2 5 4" xfId="2342" xr:uid="{00000000-0005-0000-0000-0000E9210000}"/>
    <cellStyle name="SAPBEXaggData 2 6" xfId="2343" xr:uid="{00000000-0005-0000-0000-0000EA210000}"/>
    <cellStyle name="SAPBEXaggData 2 6 2" xfId="2344" xr:uid="{00000000-0005-0000-0000-0000EB210000}"/>
    <cellStyle name="SAPBEXaggData 2 6 2 2" xfId="2345" xr:uid="{00000000-0005-0000-0000-0000EC210000}"/>
    <cellStyle name="SAPBEXaggData 2 6 3" xfId="2346" xr:uid="{00000000-0005-0000-0000-0000ED210000}"/>
    <cellStyle name="SAPBEXaggData 2 7" xfId="2347" xr:uid="{00000000-0005-0000-0000-0000EE210000}"/>
    <cellStyle name="SAPBEXaggData 2 8" xfId="8697" xr:uid="{00000000-0005-0000-0000-0000EF210000}"/>
    <cellStyle name="SAPBEXaggData 3" xfId="2348" xr:uid="{00000000-0005-0000-0000-0000F0210000}"/>
    <cellStyle name="SAPBEXaggData 3 10" xfId="2349" xr:uid="{00000000-0005-0000-0000-0000F1210000}"/>
    <cellStyle name="SAPBEXaggData 3 11" xfId="2350" xr:uid="{00000000-0005-0000-0000-0000F2210000}"/>
    <cellStyle name="SAPBEXaggData 3 2" xfId="2351" xr:uid="{00000000-0005-0000-0000-0000F3210000}"/>
    <cellStyle name="SAPBEXaggData 3 2 2" xfId="2352" xr:uid="{00000000-0005-0000-0000-0000F4210000}"/>
    <cellStyle name="SAPBEXaggData 3 2 2 2" xfId="2353" xr:uid="{00000000-0005-0000-0000-0000F5210000}"/>
    <cellStyle name="SAPBEXaggData 3 2 2 2 2" xfId="2354" xr:uid="{00000000-0005-0000-0000-0000F6210000}"/>
    <cellStyle name="SAPBEXaggData 3 2 2 3" xfId="2355" xr:uid="{00000000-0005-0000-0000-0000F7210000}"/>
    <cellStyle name="SAPBEXaggData 3 2 3" xfId="2356" xr:uid="{00000000-0005-0000-0000-0000F8210000}"/>
    <cellStyle name="SAPBEXaggData 3 2 3 2" xfId="2357" xr:uid="{00000000-0005-0000-0000-0000F9210000}"/>
    <cellStyle name="SAPBEXaggData 3 2 4" xfId="2358" xr:uid="{00000000-0005-0000-0000-0000FA210000}"/>
    <cellStyle name="SAPBEXaggData 3 3" xfId="2359" xr:uid="{00000000-0005-0000-0000-0000FB210000}"/>
    <cellStyle name="SAPBEXaggData 3 3 2" xfId="2360" xr:uid="{00000000-0005-0000-0000-0000FC210000}"/>
    <cellStyle name="SAPBEXaggData 3 3 2 2" xfId="2361" xr:uid="{00000000-0005-0000-0000-0000FD210000}"/>
    <cellStyle name="SAPBEXaggData 3 3 2 2 2" xfId="2362" xr:uid="{00000000-0005-0000-0000-0000FE210000}"/>
    <cellStyle name="SAPBEXaggData 3 3 2 3" xfId="2363" xr:uid="{00000000-0005-0000-0000-0000FF210000}"/>
    <cellStyle name="SAPBEXaggData 3 3 3" xfId="2364" xr:uid="{00000000-0005-0000-0000-000000220000}"/>
    <cellStyle name="SAPBEXaggData 3 3 3 2" xfId="2365" xr:uid="{00000000-0005-0000-0000-000001220000}"/>
    <cellStyle name="SAPBEXaggData 3 3 4" xfId="2366" xr:uid="{00000000-0005-0000-0000-000002220000}"/>
    <cellStyle name="SAPBEXaggData 3 4" xfId="2367" xr:uid="{00000000-0005-0000-0000-000003220000}"/>
    <cellStyle name="SAPBEXaggData 3 4 2" xfId="2368" xr:uid="{00000000-0005-0000-0000-000004220000}"/>
    <cellStyle name="SAPBEXaggData 3 4 2 2" xfId="2369" xr:uid="{00000000-0005-0000-0000-000005220000}"/>
    <cellStyle name="SAPBEXaggData 3 4 2 2 2" xfId="2370" xr:uid="{00000000-0005-0000-0000-000006220000}"/>
    <cellStyle name="SAPBEXaggData 3 4 2 3" xfId="2371" xr:uid="{00000000-0005-0000-0000-000007220000}"/>
    <cellStyle name="SAPBEXaggData 3 4 3" xfId="2372" xr:uid="{00000000-0005-0000-0000-000008220000}"/>
    <cellStyle name="SAPBEXaggData 3 4 3 2" xfId="2373" xr:uid="{00000000-0005-0000-0000-000009220000}"/>
    <cellStyle name="SAPBEXaggData 3 4 4" xfId="2374" xr:uid="{00000000-0005-0000-0000-00000A220000}"/>
    <cellStyle name="SAPBEXaggData 3 5" xfId="2375" xr:uid="{00000000-0005-0000-0000-00000B220000}"/>
    <cellStyle name="SAPBEXaggData 3 5 2" xfId="2376" xr:uid="{00000000-0005-0000-0000-00000C220000}"/>
    <cellStyle name="SAPBEXaggData 3 5 2 2" xfId="2377" xr:uid="{00000000-0005-0000-0000-00000D220000}"/>
    <cellStyle name="SAPBEXaggData 3 5 2 2 2" xfId="2378" xr:uid="{00000000-0005-0000-0000-00000E220000}"/>
    <cellStyle name="SAPBEXaggData 3 5 2 3" xfId="2379" xr:uid="{00000000-0005-0000-0000-00000F220000}"/>
    <cellStyle name="SAPBEXaggData 3 5 3" xfId="2380" xr:uid="{00000000-0005-0000-0000-000010220000}"/>
    <cellStyle name="SAPBEXaggData 3 5 3 2" xfId="2381" xr:uid="{00000000-0005-0000-0000-000011220000}"/>
    <cellStyle name="SAPBEXaggData 3 5 4" xfId="2382" xr:uid="{00000000-0005-0000-0000-000012220000}"/>
    <cellStyle name="SAPBEXaggData 3 6" xfId="2383" xr:uid="{00000000-0005-0000-0000-000013220000}"/>
    <cellStyle name="SAPBEXaggData 3 6 2" xfId="2384" xr:uid="{00000000-0005-0000-0000-000014220000}"/>
    <cellStyle name="SAPBEXaggData 3 6 2 2" xfId="2385" xr:uid="{00000000-0005-0000-0000-000015220000}"/>
    <cellStyle name="SAPBEXaggData 3 6 2 2 2" xfId="2386" xr:uid="{00000000-0005-0000-0000-000016220000}"/>
    <cellStyle name="SAPBEXaggData 3 6 2 3" xfId="2387" xr:uid="{00000000-0005-0000-0000-000017220000}"/>
    <cellStyle name="SAPBEXaggData 3 6 3" xfId="2388" xr:uid="{00000000-0005-0000-0000-000018220000}"/>
    <cellStyle name="SAPBEXaggData 3 6 3 2" xfId="2389" xr:uid="{00000000-0005-0000-0000-000019220000}"/>
    <cellStyle name="SAPBEXaggData 3 6 4" xfId="2390" xr:uid="{00000000-0005-0000-0000-00001A220000}"/>
    <cellStyle name="SAPBEXaggData 3 7" xfId="2391" xr:uid="{00000000-0005-0000-0000-00001B220000}"/>
    <cellStyle name="SAPBEXaggData 3 7 2" xfId="2392" xr:uid="{00000000-0005-0000-0000-00001C220000}"/>
    <cellStyle name="SAPBEXaggData 3 7 2 2" xfId="2393" xr:uid="{00000000-0005-0000-0000-00001D220000}"/>
    <cellStyle name="SAPBEXaggData 3 7 2 2 2" xfId="2394" xr:uid="{00000000-0005-0000-0000-00001E220000}"/>
    <cellStyle name="SAPBEXaggData 3 7 2 3" xfId="2395" xr:uid="{00000000-0005-0000-0000-00001F220000}"/>
    <cellStyle name="SAPBEXaggData 3 7 3" xfId="2396" xr:uid="{00000000-0005-0000-0000-000020220000}"/>
    <cellStyle name="SAPBEXaggData 3 7 3 2" xfId="2397" xr:uid="{00000000-0005-0000-0000-000021220000}"/>
    <cellStyle name="SAPBEXaggData 3 7 4" xfId="2398" xr:uid="{00000000-0005-0000-0000-000022220000}"/>
    <cellStyle name="SAPBEXaggData 3 8" xfId="2399" xr:uid="{00000000-0005-0000-0000-000023220000}"/>
    <cellStyle name="SAPBEXaggData 3 8 2" xfId="2400" xr:uid="{00000000-0005-0000-0000-000024220000}"/>
    <cellStyle name="SAPBEXaggData 3 8 2 2" xfId="2401" xr:uid="{00000000-0005-0000-0000-000025220000}"/>
    <cellStyle name="SAPBEXaggData 3 8 3" xfId="2402" xr:uid="{00000000-0005-0000-0000-000026220000}"/>
    <cellStyle name="SAPBEXaggData 3 9" xfId="2403" xr:uid="{00000000-0005-0000-0000-000027220000}"/>
    <cellStyle name="SAPBEXaggData 3 9 2" xfId="2404" xr:uid="{00000000-0005-0000-0000-000028220000}"/>
    <cellStyle name="SAPBEXaggData 4" xfId="2405" xr:uid="{00000000-0005-0000-0000-000029220000}"/>
    <cellStyle name="SAPBEXaggData 4 2" xfId="2406" xr:uid="{00000000-0005-0000-0000-00002A220000}"/>
    <cellStyle name="SAPBEXaggData 4 2 2" xfId="2407" xr:uid="{00000000-0005-0000-0000-00002B220000}"/>
    <cellStyle name="SAPBEXaggData 4 2 2 2" xfId="2408" xr:uid="{00000000-0005-0000-0000-00002C220000}"/>
    <cellStyle name="SAPBEXaggData 4 2 3" xfId="2409" xr:uid="{00000000-0005-0000-0000-00002D220000}"/>
    <cellStyle name="SAPBEXaggData 4 3" xfId="2410" xr:uid="{00000000-0005-0000-0000-00002E220000}"/>
    <cellStyle name="SAPBEXaggData 4 3 2" xfId="2411" xr:uid="{00000000-0005-0000-0000-00002F220000}"/>
    <cellStyle name="SAPBEXaggData 4 4" xfId="2412" xr:uid="{00000000-0005-0000-0000-000030220000}"/>
    <cellStyle name="SAPBEXaggDataEmph" xfId="2413" xr:uid="{00000000-0005-0000-0000-000031220000}"/>
    <cellStyle name="SAPBEXaggDataEmph 2" xfId="2414" xr:uid="{00000000-0005-0000-0000-000032220000}"/>
    <cellStyle name="SAPBEXaggDataEmph 2 2" xfId="2415" xr:uid="{00000000-0005-0000-0000-000033220000}"/>
    <cellStyle name="SAPBEXaggDataEmph 2 2 2" xfId="2416" xr:uid="{00000000-0005-0000-0000-000034220000}"/>
    <cellStyle name="SAPBEXaggDataEmph 2 2 2 2" xfId="2417" xr:uid="{00000000-0005-0000-0000-000035220000}"/>
    <cellStyle name="SAPBEXaggDataEmph 2 2 2 2 2" xfId="2418" xr:uid="{00000000-0005-0000-0000-000036220000}"/>
    <cellStyle name="SAPBEXaggDataEmph 2 2 2 3" xfId="2419" xr:uid="{00000000-0005-0000-0000-000037220000}"/>
    <cellStyle name="SAPBEXaggDataEmph 2 2 3" xfId="2420" xr:uid="{00000000-0005-0000-0000-000038220000}"/>
    <cellStyle name="SAPBEXaggDataEmph 2 2 3 2" xfId="2421" xr:uid="{00000000-0005-0000-0000-000039220000}"/>
    <cellStyle name="SAPBEXaggDataEmph 2 2 4" xfId="2422" xr:uid="{00000000-0005-0000-0000-00003A220000}"/>
    <cellStyle name="SAPBEXaggDataEmph 2 3" xfId="2423" xr:uid="{00000000-0005-0000-0000-00003B220000}"/>
    <cellStyle name="SAPBEXaggDataEmph 2 3 2" xfId="2424" xr:uid="{00000000-0005-0000-0000-00003C220000}"/>
    <cellStyle name="SAPBEXaggDataEmph 2 3 2 2" xfId="2425" xr:uid="{00000000-0005-0000-0000-00003D220000}"/>
    <cellStyle name="SAPBEXaggDataEmph 2 3 2 2 2" xfId="2426" xr:uid="{00000000-0005-0000-0000-00003E220000}"/>
    <cellStyle name="SAPBEXaggDataEmph 2 3 2 3" xfId="2427" xr:uid="{00000000-0005-0000-0000-00003F220000}"/>
    <cellStyle name="SAPBEXaggDataEmph 2 3 3" xfId="2428" xr:uid="{00000000-0005-0000-0000-000040220000}"/>
    <cellStyle name="SAPBEXaggDataEmph 2 3 3 2" xfId="2429" xr:uid="{00000000-0005-0000-0000-000041220000}"/>
    <cellStyle name="SAPBEXaggDataEmph 2 3 4" xfId="2430" xr:uid="{00000000-0005-0000-0000-000042220000}"/>
    <cellStyle name="SAPBEXaggDataEmph 2 4" xfId="2431" xr:uid="{00000000-0005-0000-0000-000043220000}"/>
    <cellStyle name="SAPBEXaggDataEmph 2 4 2" xfId="2432" xr:uid="{00000000-0005-0000-0000-000044220000}"/>
    <cellStyle name="SAPBEXaggDataEmph 2 4 2 2" xfId="2433" xr:uid="{00000000-0005-0000-0000-000045220000}"/>
    <cellStyle name="SAPBEXaggDataEmph 2 4 2 2 2" xfId="2434" xr:uid="{00000000-0005-0000-0000-000046220000}"/>
    <cellStyle name="SAPBEXaggDataEmph 2 4 2 3" xfId="2435" xr:uid="{00000000-0005-0000-0000-000047220000}"/>
    <cellStyle name="SAPBEXaggDataEmph 2 4 3" xfId="2436" xr:uid="{00000000-0005-0000-0000-000048220000}"/>
    <cellStyle name="SAPBEXaggDataEmph 2 4 3 2" xfId="2437" xr:uid="{00000000-0005-0000-0000-000049220000}"/>
    <cellStyle name="SAPBEXaggDataEmph 2 4 4" xfId="2438" xr:uid="{00000000-0005-0000-0000-00004A220000}"/>
    <cellStyle name="SAPBEXaggDataEmph 2 5" xfId="2439" xr:uid="{00000000-0005-0000-0000-00004B220000}"/>
    <cellStyle name="SAPBEXaggDataEmph 2 5 2" xfId="2440" xr:uid="{00000000-0005-0000-0000-00004C220000}"/>
    <cellStyle name="SAPBEXaggDataEmph 2 5 2 2" xfId="2441" xr:uid="{00000000-0005-0000-0000-00004D220000}"/>
    <cellStyle name="SAPBEXaggDataEmph 2 5 2 2 2" xfId="2442" xr:uid="{00000000-0005-0000-0000-00004E220000}"/>
    <cellStyle name="SAPBEXaggDataEmph 2 5 2 3" xfId="2443" xr:uid="{00000000-0005-0000-0000-00004F220000}"/>
    <cellStyle name="SAPBEXaggDataEmph 2 5 3" xfId="2444" xr:uid="{00000000-0005-0000-0000-000050220000}"/>
    <cellStyle name="SAPBEXaggDataEmph 2 5 3 2" xfId="2445" xr:uid="{00000000-0005-0000-0000-000051220000}"/>
    <cellStyle name="SAPBEXaggDataEmph 2 5 4" xfId="2446" xr:uid="{00000000-0005-0000-0000-000052220000}"/>
    <cellStyle name="SAPBEXaggDataEmph 2 6" xfId="2447" xr:uid="{00000000-0005-0000-0000-000053220000}"/>
    <cellStyle name="SAPBEXaggDataEmph 2 6 2" xfId="2448" xr:uid="{00000000-0005-0000-0000-000054220000}"/>
    <cellStyle name="SAPBEXaggDataEmph 2 6 2 2" xfId="2449" xr:uid="{00000000-0005-0000-0000-000055220000}"/>
    <cellStyle name="SAPBEXaggDataEmph 2 6 3" xfId="2450" xr:uid="{00000000-0005-0000-0000-000056220000}"/>
    <cellStyle name="SAPBEXaggDataEmph 2 7" xfId="2451" xr:uid="{00000000-0005-0000-0000-000057220000}"/>
    <cellStyle name="SAPBEXaggDataEmph 2 8" xfId="8698" xr:uid="{00000000-0005-0000-0000-000058220000}"/>
    <cellStyle name="SAPBEXaggDataEmph 3" xfId="2452" xr:uid="{00000000-0005-0000-0000-000059220000}"/>
    <cellStyle name="SAPBEXaggDataEmph 3 10" xfId="2453" xr:uid="{00000000-0005-0000-0000-00005A220000}"/>
    <cellStyle name="SAPBEXaggDataEmph 3 11" xfId="2454" xr:uid="{00000000-0005-0000-0000-00005B220000}"/>
    <cellStyle name="SAPBEXaggDataEmph 3 2" xfId="2455" xr:uid="{00000000-0005-0000-0000-00005C220000}"/>
    <cellStyle name="SAPBEXaggDataEmph 3 2 2" xfId="2456" xr:uid="{00000000-0005-0000-0000-00005D220000}"/>
    <cellStyle name="SAPBEXaggDataEmph 3 2 2 2" xfId="2457" xr:uid="{00000000-0005-0000-0000-00005E220000}"/>
    <cellStyle name="SAPBEXaggDataEmph 3 2 2 2 2" xfId="2458" xr:uid="{00000000-0005-0000-0000-00005F220000}"/>
    <cellStyle name="SAPBEXaggDataEmph 3 2 2 3" xfId="2459" xr:uid="{00000000-0005-0000-0000-000060220000}"/>
    <cellStyle name="SAPBEXaggDataEmph 3 2 3" xfId="2460" xr:uid="{00000000-0005-0000-0000-000061220000}"/>
    <cellStyle name="SAPBEXaggDataEmph 3 2 3 2" xfId="2461" xr:uid="{00000000-0005-0000-0000-000062220000}"/>
    <cellStyle name="SAPBEXaggDataEmph 3 2 4" xfId="2462" xr:uid="{00000000-0005-0000-0000-000063220000}"/>
    <cellStyle name="SAPBEXaggDataEmph 3 3" xfId="2463" xr:uid="{00000000-0005-0000-0000-000064220000}"/>
    <cellStyle name="SAPBEXaggDataEmph 3 3 2" xfId="2464" xr:uid="{00000000-0005-0000-0000-000065220000}"/>
    <cellStyle name="SAPBEXaggDataEmph 3 3 2 2" xfId="2465" xr:uid="{00000000-0005-0000-0000-000066220000}"/>
    <cellStyle name="SAPBEXaggDataEmph 3 3 2 2 2" xfId="2466" xr:uid="{00000000-0005-0000-0000-000067220000}"/>
    <cellStyle name="SAPBEXaggDataEmph 3 3 2 3" xfId="2467" xr:uid="{00000000-0005-0000-0000-000068220000}"/>
    <cellStyle name="SAPBEXaggDataEmph 3 3 3" xfId="2468" xr:uid="{00000000-0005-0000-0000-000069220000}"/>
    <cellStyle name="SAPBEXaggDataEmph 3 3 3 2" xfId="2469" xr:uid="{00000000-0005-0000-0000-00006A220000}"/>
    <cellStyle name="SAPBEXaggDataEmph 3 3 4" xfId="2470" xr:uid="{00000000-0005-0000-0000-00006B220000}"/>
    <cellStyle name="SAPBEXaggDataEmph 3 4" xfId="2471" xr:uid="{00000000-0005-0000-0000-00006C220000}"/>
    <cellStyle name="SAPBEXaggDataEmph 3 4 2" xfId="2472" xr:uid="{00000000-0005-0000-0000-00006D220000}"/>
    <cellStyle name="SAPBEXaggDataEmph 3 4 2 2" xfId="2473" xr:uid="{00000000-0005-0000-0000-00006E220000}"/>
    <cellStyle name="SAPBEXaggDataEmph 3 4 2 2 2" xfId="2474" xr:uid="{00000000-0005-0000-0000-00006F220000}"/>
    <cellStyle name="SAPBEXaggDataEmph 3 4 2 3" xfId="2475" xr:uid="{00000000-0005-0000-0000-000070220000}"/>
    <cellStyle name="SAPBEXaggDataEmph 3 4 3" xfId="2476" xr:uid="{00000000-0005-0000-0000-000071220000}"/>
    <cellStyle name="SAPBEXaggDataEmph 3 4 3 2" xfId="2477" xr:uid="{00000000-0005-0000-0000-000072220000}"/>
    <cellStyle name="SAPBEXaggDataEmph 3 4 4" xfId="2478" xr:uid="{00000000-0005-0000-0000-000073220000}"/>
    <cellStyle name="SAPBEXaggDataEmph 3 5" xfId="2479" xr:uid="{00000000-0005-0000-0000-000074220000}"/>
    <cellStyle name="SAPBEXaggDataEmph 3 5 2" xfId="2480" xr:uid="{00000000-0005-0000-0000-000075220000}"/>
    <cellStyle name="SAPBEXaggDataEmph 3 5 2 2" xfId="2481" xr:uid="{00000000-0005-0000-0000-000076220000}"/>
    <cellStyle name="SAPBEXaggDataEmph 3 5 2 2 2" xfId="2482" xr:uid="{00000000-0005-0000-0000-000077220000}"/>
    <cellStyle name="SAPBEXaggDataEmph 3 5 2 3" xfId="2483" xr:uid="{00000000-0005-0000-0000-000078220000}"/>
    <cellStyle name="SAPBEXaggDataEmph 3 5 3" xfId="2484" xr:uid="{00000000-0005-0000-0000-000079220000}"/>
    <cellStyle name="SAPBEXaggDataEmph 3 5 3 2" xfId="2485" xr:uid="{00000000-0005-0000-0000-00007A220000}"/>
    <cellStyle name="SAPBEXaggDataEmph 3 5 4" xfId="2486" xr:uid="{00000000-0005-0000-0000-00007B220000}"/>
    <cellStyle name="SAPBEXaggDataEmph 3 6" xfId="2487" xr:uid="{00000000-0005-0000-0000-00007C220000}"/>
    <cellStyle name="SAPBEXaggDataEmph 3 6 2" xfId="2488" xr:uid="{00000000-0005-0000-0000-00007D220000}"/>
    <cellStyle name="SAPBEXaggDataEmph 3 6 2 2" xfId="2489" xr:uid="{00000000-0005-0000-0000-00007E220000}"/>
    <cellStyle name="SAPBEXaggDataEmph 3 6 2 2 2" xfId="2490" xr:uid="{00000000-0005-0000-0000-00007F220000}"/>
    <cellStyle name="SAPBEXaggDataEmph 3 6 2 3" xfId="2491" xr:uid="{00000000-0005-0000-0000-000080220000}"/>
    <cellStyle name="SAPBEXaggDataEmph 3 6 3" xfId="2492" xr:uid="{00000000-0005-0000-0000-000081220000}"/>
    <cellStyle name="SAPBEXaggDataEmph 3 6 3 2" xfId="2493" xr:uid="{00000000-0005-0000-0000-000082220000}"/>
    <cellStyle name="SAPBEXaggDataEmph 3 6 4" xfId="2494" xr:uid="{00000000-0005-0000-0000-000083220000}"/>
    <cellStyle name="SAPBEXaggDataEmph 3 7" xfId="2495" xr:uid="{00000000-0005-0000-0000-000084220000}"/>
    <cellStyle name="SAPBEXaggDataEmph 3 7 2" xfId="2496" xr:uid="{00000000-0005-0000-0000-000085220000}"/>
    <cellStyle name="SAPBEXaggDataEmph 3 7 2 2" xfId="2497" xr:uid="{00000000-0005-0000-0000-000086220000}"/>
    <cellStyle name="SAPBEXaggDataEmph 3 7 2 2 2" xfId="2498" xr:uid="{00000000-0005-0000-0000-000087220000}"/>
    <cellStyle name="SAPBEXaggDataEmph 3 7 2 3" xfId="2499" xr:uid="{00000000-0005-0000-0000-000088220000}"/>
    <cellStyle name="SAPBEXaggDataEmph 3 7 3" xfId="2500" xr:uid="{00000000-0005-0000-0000-000089220000}"/>
    <cellStyle name="SAPBEXaggDataEmph 3 7 3 2" xfId="2501" xr:uid="{00000000-0005-0000-0000-00008A220000}"/>
    <cellStyle name="SAPBEXaggDataEmph 3 7 4" xfId="2502" xr:uid="{00000000-0005-0000-0000-00008B220000}"/>
    <cellStyle name="SAPBEXaggDataEmph 3 8" xfId="2503" xr:uid="{00000000-0005-0000-0000-00008C220000}"/>
    <cellStyle name="SAPBEXaggDataEmph 3 8 2" xfId="2504" xr:uid="{00000000-0005-0000-0000-00008D220000}"/>
    <cellStyle name="SAPBEXaggDataEmph 3 8 2 2" xfId="2505" xr:uid="{00000000-0005-0000-0000-00008E220000}"/>
    <cellStyle name="SAPBEXaggDataEmph 3 8 3" xfId="2506" xr:uid="{00000000-0005-0000-0000-00008F220000}"/>
    <cellStyle name="SAPBEXaggDataEmph 3 9" xfId="2507" xr:uid="{00000000-0005-0000-0000-000090220000}"/>
    <cellStyle name="SAPBEXaggDataEmph 3 9 2" xfId="2508" xr:uid="{00000000-0005-0000-0000-000091220000}"/>
    <cellStyle name="SAPBEXaggDataEmph 4" xfId="2509" xr:uid="{00000000-0005-0000-0000-000092220000}"/>
    <cellStyle name="SAPBEXaggDataEmph 4 2" xfId="2510" xr:uid="{00000000-0005-0000-0000-000093220000}"/>
    <cellStyle name="SAPBEXaggDataEmph 4 2 2" xfId="2511" xr:uid="{00000000-0005-0000-0000-000094220000}"/>
    <cellStyle name="SAPBEXaggDataEmph 4 2 2 2" xfId="2512" xr:uid="{00000000-0005-0000-0000-000095220000}"/>
    <cellStyle name="SAPBEXaggDataEmph 4 2 3" xfId="2513" xr:uid="{00000000-0005-0000-0000-000096220000}"/>
    <cellStyle name="SAPBEXaggDataEmph 4 3" xfId="2514" xr:uid="{00000000-0005-0000-0000-000097220000}"/>
    <cellStyle name="SAPBEXaggDataEmph 4 3 2" xfId="2515" xr:uid="{00000000-0005-0000-0000-000098220000}"/>
    <cellStyle name="SAPBEXaggDataEmph 4 4" xfId="2516" xr:uid="{00000000-0005-0000-0000-000099220000}"/>
    <cellStyle name="SAPBEXaggItem" xfId="2517" xr:uid="{00000000-0005-0000-0000-00009A220000}"/>
    <cellStyle name="SAPBEXaggItem 2" xfId="2518" xr:uid="{00000000-0005-0000-0000-00009B220000}"/>
    <cellStyle name="SAPBEXaggItem 2 2" xfId="2519" xr:uid="{00000000-0005-0000-0000-00009C220000}"/>
    <cellStyle name="SAPBEXaggItem 2 2 2" xfId="2520" xr:uid="{00000000-0005-0000-0000-00009D220000}"/>
    <cellStyle name="SAPBEXaggItem 2 2 2 2" xfId="2521" xr:uid="{00000000-0005-0000-0000-00009E220000}"/>
    <cellStyle name="SAPBEXaggItem 2 2 2 2 2" xfId="2522" xr:uid="{00000000-0005-0000-0000-00009F220000}"/>
    <cellStyle name="SAPBEXaggItem 2 2 2 3" xfId="2523" xr:uid="{00000000-0005-0000-0000-0000A0220000}"/>
    <cellStyle name="SAPBEXaggItem 2 2 3" xfId="2524" xr:uid="{00000000-0005-0000-0000-0000A1220000}"/>
    <cellStyle name="SAPBEXaggItem 2 2 3 2" xfId="2525" xr:uid="{00000000-0005-0000-0000-0000A2220000}"/>
    <cellStyle name="SAPBEXaggItem 2 2 4" xfId="2526" xr:uid="{00000000-0005-0000-0000-0000A3220000}"/>
    <cellStyle name="SAPBEXaggItem 2 3" xfId="2527" xr:uid="{00000000-0005-0000-0000-0000A4220000}"/>
    <cellStyle name="SAPBEXaggItem 2 3 2" xfId="2528" xr:uid="{00000000-0005-0000-0000-0000A5220000}"/>
    <cellStyle name="SAPBEXaggItem 2 3 2 2" xfId="2529" xr:uid="{00000000-0005-0000-0000-0000A6220000}"/>
    <cellStyle name="SAPBEXaggItem 2 3 2 2 2" xfId="2530" xr:uid="{00000000-0005-0000-0000-0000A7220000}"/>
    <cellStyle name="SAPBEXaggItem 2 3 2 3" xfId="2531" xr:uid="{00000000-0005-0000-0000-0000A8220000}"/>
    <cellStyle name="SAPBEXaggItem 2 3 3" xfId="2532" xr:uid="{00000000-0005-0000-0000-0000A9220000}"/>
    <cellStyle name="SAPBEXaggItem 2 3 3 2" xfId="2533" xr:uid="{00000000-0005-0000-0000-0000AA220000}"/>
    <cellStyle name="SAPBEXaggItem 2 3 4" xfId="2534" xr:uid="{00000000-0005-0000-0000-0000AB220000}"/>
    <cellStyle name="SAPBEXaggItem 2 4" xfId="2535" xr:uid="{00000000-0005-0000-0000-0000AC220000}"/>
    <cellStyle name="SAPBEXaggItem 2 4 2" xfId="2536" xr:uid="{00000000-0005-0000-0000-0000AD220000}"/>
    <cellStyle name="SAPBEXaggItem 2 4 2 2" xfId="2537" xr:uid="{00000000-0005-0000-0000-0000AE220000}"/>
    <cellStyle name="SAPBEXaggItem 2 4 2 2 2" xfId="2538" xr:uid="{00000000-0005-0000-0000-0000AF220000}"/>
    <cellStyle name="SAPBEXaggItem 2 4 2 3" xfId="2539" xr:uid="{00000000-0005-0000-0000-0000B0220000}"/>
    <cellStyle name="SAPBEXaggItem 2 4 3" xfId="2540" xr:uid="{00000000-0005-0000-0000-0000B1220000}"/>
    <cellStyle name="SAPBEXaggItem 2 4 3 2" xfId="2541" xr:uid="{00000000-0005-0000-0000-0000B2220000}"/>
    <cellStyle name="SAPBEXaggItem 2 4 4" xfId="2542" xr:uid="{00000000-0005-0000-0000-0000B3220000}"/>
    <cellStyle name="SAPBEXaggItem 2 5" xfId="2543" xr:uid="{00000000-0005-0000-0000-0000B4220000}"/>
    <cellStyle name="SAPBEXaggItem 2 5 2" xfId="2544" xr:uid="{00000000-0005-0000-0000-0000B5220000}"/>
    <cellStyle name="SAPBEXaggItem 2 5 2 2" xfId="2545" xr:uid="{00000000-0005-0000-0000-0000B6220000}"/>
    <cellStyle name="SAPBEXaggItem 2 5 2 2 2" xfId="2546" xr:uid="{00000000-0005-0000-0000-0000B7220000}"/>
    <cellStyle name="SAPBEXaggItem 2 5 2 3" xfId="2547" xr:uid="{00000000-0005-0000-0000-0000B8220000}"/>
    <cellStyle name="SAPBEXaggItem 2 5 3" xfId="2548" xr:uid="{00000000-0005-0000-0000-0000B9220000}"/>
    <cellStyle name="SAPBEXaggItem 2 5 3 2" xfId="2549" xr:uid="{00000000-0005-0000-0000-0000BA220000}"/>
    <cellStyle name="SAPBEXaggItem 2 5 4" xfId="2550" xr:uid="{00000000-0005-0000-0000-0000BB220000}"/>
    <cellStyle name="SAPBEXaggItem 2 6" xfId="2551" xr:uid="{00000000-0005-0000-0000-0000BC220000}"/>
    <cellStyle name="SAPBEXaggItem 2 6 2" xfId="2552" xr:uid="{00000000-0005-0000-0000-0000BD220000}"/>
    <cellStyle name="SAPBEXaggItem 2 6 2 2" xfId="2553" xr:uid="{00000000-0005-0000-0000-0000BE220000}"/>
    <cellStyle name="SAPBEXaggItem 2 6 3" xfId="2554" xr:uid="{00000000-0005-0000-0000-0000BF220000}"/>
    <cellStyle name="SAPBEXaggItem 2 7" xfId="2555" xr:uid="{00000000-0005-0000-0000-0000C0220000}"/>
    <cellStyle name="SAPBEXaggItem 2 8" xfId="8699" xr:uid="{00000000-0005-0000-0000-0000C1220000}"/>
    <cellStyle name="SAPBEXaggItem 3" xfId="2556" xr:uid="{00000000-0005-0000-0000-0000C2220000}"/>
    <cellStyle name="SAPBEXaggItem 3 10" xfId="2557" xr:uid="{00000000-0005-0000-0000-0000C3220000}"/>
    <cellStyle name="SAPBEXaggItem 3 11" xfId="2558" xr:uid="{00000000-0005-0000-0000-0000C4220000}"/>
    <cellStyle name="SAPBEXaggItem 3 2" xfId="2559" xr:uid="{00000000-0005-0000-0000-0000C5220000}"/>
    <cellStyle name="SAPBEXaggItem 3 2 2" xfId="2560" xr:uid="{00000000-0005-0000-0000-0000C6220000}"/>
    <cellStyle name="SAPBEXaggItem 3 2 2 2" xfId="2561" xr:uid="{00000000-0005-0000-0000-0000C7220000}"/>
    <cellStyle name="SAPBEXaggItem 3 2 2 2 2" xfId="2562" xr:uid="{00000000-0005-0000-0000-0000C8220000}"/>
    <cellStyle name="SAPBEXaggItem 3 2 2 3" xfId="2563" xr:uid="{00000000-0005-0000-0000-0000C9220000}"/>
    <cellStyle name="SAPBEXaggItem 3 2 3" xfId="2564" xr:uid="{00000000-0005-0000-0000-0000CA220000}"/>
    <cellStyle name="SAPBEXaggItem 3 2 3 2" xfId="2565" xr:uid="{00000000-0005-0000-0000-0000CB220000}"/>
    <cellStyle name="SAPBEXaggItem 3 2 4" xfId="2566" xr:uid="{00000000-0005-0000-0000-0000CC220000}"/>
    <cellStyle name="SAPBEXaggItem 3 3" xfId="2567" xr:uid="{00000000-0005-0000-0000-0000CD220000}"/>
    <cellStyle name="SAPBEXaggItem 3 3 2" xfId="2568" xr:uid="{00000000-0005-0000-0000-0000CE220000}"/>
    <cellStyle name="SAPBEXaggItem 3 3 2 2" xfId="2569" xr:uid="{00000000-0005-0000-0000-0000CF220000}"/>
    <cellStyle name="SAPBEXaggItem 3 3 2 2 2" xfId="2570" xr:uid="{00000000-0005-0000-0000-0000D0220000}"/>
    <cellStyle name="SAPBEXaggItem 3 3 2 3" xfId="2571" xr:uid="{00000000-0005-0000-0000-0000D1220000}"/>
    <cellStyle name="SAPBEXaggItem 3 3 3" xfId="2572" xr:uid="{00000000-0005-0000-0000-0000D2220000}"/>
    <cellStyle name="SAPBEXaggItem 3 3 3 2" xfId="2573" xr:uid="{00000000-0005-0000-0000-0000D3220000}"/>
    <cellStyle name="SAPBEXaggItem 3 3 4" xfId="2574" xr:uid="{00000000-0005-0000-0000-0000D4220000}"/>
    <cellStyle name="SAPBEXaggItem 3 4" xfId="2575" xr:uid="{00000000-0005-0000-0000-0000D5220000}"/>
    <cellStyle name="SAPBEXaggItem 3 4 2" xfId="2576" xr:uid="{00000000-0005-0000-0000-0000D6220000}"/>
    <cellStyle name="SAPBEXaggItem 3 4 2 2" xfId="2577" xr:uid="{00000000-0005-0000-0000-0000D7220000}"/>
    <cellStyle name="SAPBEXaggItem 3 4 2 2 2" xfId="2578" xr:uid="{00000000-0005-0000-0000-0000D8220000}"/>
    <cellStyle name="SAPBEXaggItem 3 4 2 3" xfId="2579" xr:uid="{00000000-0005-0000-0000-0000D9220000}"/>
    <cellStyle name="SAPBEXaggItem 3 4 3" xfId="2580" xr:uid="{00000000-0005-0000-0000-0000DA220000}"/>
    <cellStyle name="SAPBEXaggItem 3 4 3 2" xfId="2581" xr:uid="{00000000-0005-0000-0000-0000DB220000}"/>
    <cellStyle name="SAPBEXaggItem 3 4 4" xfId="2582" xr:uid="{00000000-0005-0000-0000-0000DC220000}"/>
    <cellStyle name="SAPBEXaggItem 3 5" xfId="2583" xr:uid="{00000000-0005-0000-0000-0000DD220000}"/>
    <cellStyle name="SAPBEXaggItem 3 5 2" xfId="2584" xr:uid="{00000000-0005-0000-0000-0000DE220000}"/>
    <cellStyle name="SAPBEXaggItem 3 5 2 2" xfId="2585" xr:uid="{00000000-0005-0000-0000-0000DF220000}"/>
    <cellStyle name="SAPBEXaggItem 3 5 2 2 2" xfId="2586" xr:uid="{00000000-0005-0000-0000-0000E0220000}"/>
    <cellStyle name="SAPBEXaggItem 3 5 2 3" xfId="2587" xr:uid="{00000000-0005-0000-0000-0000E1220000}"/>
    <cellStyle name="SAPBEXaggItem 3 5 3" xfId="2588" xr:uid="{00000000-0005-0000-0000-0000E2220000}"/>
    <cellStyle name="SAPBEXaggItem 3 5 3 2" xfId="2589" xr:uid="{00000000-0005-0000-0000-0000E3220000}"/>
    <cellStyle name="SAPBEXaggItem 3 5 4" xfId="2590" xr:uid="{00000000-0005-0000-0000-0000E4220000}"/>
    <cellStyle name="SAPBEXaggItem 3 6" xfId="2591" xr:uid="{00000000-0005-0000-0000-0000E5220000}"/>
    <cellStyle name="SAPBEXaggItem 3 6 2" xfId="2592" xr:uid="{00000000-0005-0000-0000-0000E6220000}"/>
    <cellStyle name="SAPBEXaggItem 3 6 2 2" xfId="2593" xr:uid="{00000000-0005-0000-0000-0000E7220000}"/>
    <cellStyle name="SAPBEXaggItem 3 6 2 2 2" xfId="2594" xr:uid="{00000000-0005-0000-0000-0000E8220000}"/>
    <cellStyle name="SAPBEXaggItem 3 6 2 3" xfId="2595" xr:uid="{00000000-0005-0000-0000-0000E9220000}"/>
    <cellStyle name="SAPBEXaggItem 3 6 3" xfId="2596" xr:uid="{00000000-0005-0000-0000-0000EA220000}"/>
    <cellStyle name="SAPBEXaggItem 3 6 3 2" xfId="2597" xr:uid="{00000000-0005-0000-0000-0000EB220000}"/>
    <cellStyle name="SAPBEXaggItem 3 6 4" xfId="2598" xr:uid="{00000000-0005-0000-0000-0000EC220000}"/>
    <cellStyle name="SAPBEXaggItem 3 7" xfId="2599" xr:uid="{00000000-0005-0000-0000-0000ED220000}"/>
    <cellStyle name="SAPBEXaggItem 3 7 2" xfId="2600" xr:uid="{00000000-0005-0000-0000-0000EE220000}"/>
    <cellStyle name="SAPBEXaggItem 3 7 2 2" xfId="2601" xr:uid="{00000000-0005-0000-0000-0000EF220000}"/>
    <cellStyle name="SAPBEXaggItem 3 7 2 2 2" xfId="2602" xr:uid="{00000000-0005-0000-0000-0000F0220000}"/>
    <cellStyle name="SAPBEXaggItem 3 7 2 3" xfId="2603" xr:uid="{00000000-0005-0000-0000-0000F1220000}"/>
    <cellStyle name="SAPBEXaggItem 3 7 3" xfId="2604" xr:uid="{00000000-0005-0000-0000-0000F2220000}"/>
    <cellStyle name="SAPBEXaggItem 3 7 3 2" xfId="2605" xr:uid="{00000000-0005-0000-0000-0000F3220000}"/>
    <cellStyle name="SAPBEXaggItem 3 7 4" xfId="2606" xr:uid="{00000000-0005-0000-0000-0000F4220000}"/>
    <cellStyle name="SAPBEXaggItem 3 8" xfId="2607" xr:uid="{00000000-0005-0000-0000-0000F5220000}"/>
    <cellStyle name="SAPBEXaggItem 3 8 2" xfId="2608" xr:uid="{00000000-0005-0000-0000-0000F6220000}"/>
    <cellStyle name="SAPBEXaggItem 3 8 2 2" xfId="2609" xr:uid="{00000000-0005-0000-0000-0000F7220000}"/>
    <cellStyle name="SAPBEXaggItem 3 8 3" xfId="2610" xr:uid="{00000000-0005-0000-0000-0000F8220000}"/>
    <cellStyle name="SAPBEXaggItem 3 9" xfId="2611" xr:uid="{00000000-0005-0000-0000-0000F9220000}"/>
    <cellStyle name="SAPBEXaggItem 3 9 2" xfId="2612" xr:uid="{00000000-0005-0000-0000-0000FA220000}"/>
    <cellStyle name="SAPBEXaggItem 4" xfId="2613" xr:uid="{00000000-0005-0000-0000-0000FB220000}"/>
    <cellStyle name="SAPBEXaggItem 4 2" xfId="2614" xr:uid="{00000000-0005-0000-0000-0000FC220000}"/>
    <cellStyle name="SAPBEXaggItem 4 2 2" xfId="2615" xr:uid="{00000000-0005-0000-0000-0000FD220000}"/>
    <cellStyle name="SAPBEXaggItem 4 2 2 2" xfId="2616" xr:uid="{00000000-0005-0000-0000-0000FE220000}"/>
    <cellStyle name="SAPBEXaggItem 4 2 3" xfId="2617" xr:uid="{00000000-0005-0000-0000-0000FF220000}"/>
    <cellStyle name="SAPBEXaggItem 4 3" xfId="2618" xr:uid="{00000000-0005-0000-0000-000000230000}"/>
    <cellStyle name="SAPBEXaggItem 4 3 2" xfId="2619" xr:uid="{00000000-0005-0000-0000-000001230000}"/>
    <cellStyle name="SAPBEXaggItem 4 4" xfId="2620" xr:uid="{00000000-0005-0000-0000-000002230000}"/>
    <cellStyle name="SAPBEXaggItemX" xfId="2621" xr:uid="{00000000-0005-0000-0000-000003230000}"/>
    <cellStyle name="SAPBEXaggItemX 2" xfId="2622" xr:uid="{00000000-0005-0000-0000-000004230000}"/>
    <cellStyle name="SAPBEXaggItemX 2 2" xfId="2623" xr:uid="{00000000-0005-0000-0000-000005230000}"/>
    <cellStyle name="SAPBEXaggItemX 2 2 2" xfId="2624" xr:uid="{00000000-0005-0000-0000-000006230000}"/>
    <cellStyle name="SAPBEXaggItemX 2 2 2 2" xfId="2625" xr:uid="{00000000-0005-0000-0000-000007230000}"/>
    <cellStyle name="SAPBEXaggItemX 2 2 2 2 2" xfId="2626" xr:uid="{00000000-0005-0000-0000-000008230000}"/>
    <cellStyle name="SAPBEXaggItemX 2 2 2 3" xfId="2627" xr:uid="{00000000-0005-0000-0000-000009230000}"/>
    <cellStyle name="SAPBEXaggItemX 2 2 3" xfId="2628" xr:uid="{00000000-0005-0000-0000-00000A230000}"/>
    <cellStyle name="SAPBEXaggItemX 2 2 3 2" xfId="2629" xr:uid="{00000000-0005-0000-0000-00000B230000}"/>
    <cellStyle name="SAPBEXaggItemX 2 2 4" xfId="2630" xr:uid="{00000000-0005-0000-0000-00000C230000}"/>
    <cellStyle name="SAPBEXaggItemX 2 3" xfId="2631" xr:uid="{00000000-0005-0000-0000-00000D230000}"/>
    <cellStyle name="SAPBEXaggItemX 2 3 2" xfId="2632" xr:uid="{00000000-0005-0000-0000-00000E230000}"/>
    <cellStyle name="SAPBEXaggItemX 2 3 2 2" xfId="2633" xr:uid="{00000000-0005-0000-0000-00000F230000}"/>
    <cellStyle name="SAPBEXaggItemX 2 3 2 2 2" xfId="2634" xr:uid="{00000000-0005-0000-0000-000010230000}"/>
    <cellStyle name="SAPBEXaggItemX 2 3 2 3" xfId="2635" xr:uid="{00000000-0005-0000-0000-000011230000}"/>
    <cellStyle name="SAPBEXaggItemX 2 3 3" xfId="2636" xr:uid="{00000000-0005-0000-0000-000012230000}"/>
    <cellStyle name="SAPBEXaggItemX 2 3 3 2" xfId="2637" xr:uid="{00000000-0005-0000-0000-000013230000}"/>
    <cellStyle name="SAPBEXaggItemX 2 3 4" xfId="2638" xr:uid="{00000000-0005-0000-0000-000014230000}"/>
    <cellStyle name="SAPBEXaggItemX 2 4" xfId="2639" xr:uid="{00000000-0005-0000-0000-000015230000}"/>
    <cellStyle name="SAPBEXaggItemX 2 4 2" xfId="2640" xr:uid="{00000000-0005-0000-0000-000016230000}"/>
    <cellStyle name="SAPBEXaggItemX 2 4 2 2" xfId="2641" xr:uid="{00000000-0005-0000-0000-000017230000}"/>
    <cellStyle name="SAPBEXaggItemX 2 4 2 2 2" xfId="2642" xr:uid="{00000000-0005-0000-0000-000018230000}"/>
    <cellStyle name="SAPBEXaggItemX 2 4 2 3" xfId="2643" xr:uid="{00000000-0005-0000-0000-000019230000}"/>
    <cellStyle name="SAPBEXaggItemX 2 4 3" xfId="2644" xr:uid="{00000000-0005-0000-0000-00001A230000}"/>
    <cellStyle name="SAPBEXaggItemX 2 4 3 2" xfId="2645" xr:uid="{00000000-0005-0000-0000-00001B230000}"/>
    <cellStyle name="SAPBEXaggItemX 2 4 4" xfId="2646" xr:uid="{00000000-0005-0000-0000-00001C230000}"/>
    <cellStyle name="SAPBEXaggItemX 2 5" xfId="2647" xr:uid="{00000000-0005-0000-0000-00001D230000}"/>
    <cellStyle name="SAPBEXaggItemX 2 5 2" xfId="2648" xr:uid="{00000000-0005-0000-0000-00001E230000}"/>
    <cellStyle name="SAPBEXaggItemX 2 5 2 2" xfId="2649" xr:uid="{00000000-0005-0000-0000-00001F230000}"/>
    <cellStyle name="SAPBEXaggItemX 2 5 2 2 2" xfId="2650" xr:uid="{00000000-0005-0000-0000-000020230000}"/>
    <cellStyle name="SAPBEXaggItemX 2 5 2 3" xfId="2651" xr:uid="{00000000-0005-0000-0000-000021230000}"/>
    <cellStyle name="SAPBEXaggItemX 2 5 3" xfId="2652" xr:uid="{00000000-0005-0000-0000-000022230000}"/>
    <cellStyle name="SAPBEXaggItemX 2 5 3 2" xfId="2653" xr:uid="{00000000-0005-0000-0000-000023230000}"/>
    <cellStyle name="SAPBEXaggItemX 2 5 4" xfId="2654" xr:uid="{00000000-0005-0000-0000-000024230000}"/>
    <cellStyle name="SAPBEXaggItemX 2 6" xfId="2655" xr:uid="{00000000-0005-0000-0000-000025230000}"/>
    <cellStyle name="SAPBEXaggItemX 2 6 2" xfId="2656" xr:uid="{00000000-0005-0000-0000-000026230000}"/>
    <cellStyle name="SAPBEXaggItemX 2 6 2 2" xfId="2657" xr:uid="{00000000-0005-0000-0000-000027230000}"/>
    <cellStyle name="SAPBEXaggItemX 2 6 3" xfId="2658" xr:uid="{00000000-0005-0000-0000-000028230000}"/>
    <cellStyle name="SAPBEXaggItemX 2 7" xfId="2659" xr:uid="{00000000-0005-0000-0000-000029230000}"/>
    <cellStyle name="SAPBEXaggItemX 2 8" xfId="8700" xr:uid="{00000000-0005-0000-0000-00002A230000}"/>
    <cellStyle name="SAPBEXaggItemX 3" xfId="2660" xr:uid="{00000000-0005-0000-0000-00002B230000}"/>
    <cellStyle name="SAPBEXaggItemX 3 10" xfId="2661" xr:uid="{00000000-0005-0000-0000-00002C230000}"/>
    <cellStyle name="SAPBEXaggItemX 3 11" xfId="2662" xr:uid="{00000000-0005-0000-0000-00002D230000}"/>
    <cellStyle name="SAPBEXaggItemX 3 2" xfId="2663" xr:uid="{00000000-0005-0000-0000-00002E230000}"/>
    <cellStyle name="SAPBEXaggItemX 3 2 2" xfId="2664" xr:uid="{00000000-0005-0000-0000-00002F230000}"/>
    <cellStyle name="SAPBEXaggItemX 3 2 2 2" xfId="2665" xr:uid="{00000000-0005-0000-0000-000030230000}"/>
    <cellStyle name="SAPBEXaggItemX 3 2 2 2 2" xfId="2666" xr:uid="{00000000-0005-0000-0000-000031230000}"/>
    <cellStyle name="SAPBEXaggItemX 3 2 2 3" xfId="2667" xr:uid="{00000000-0005-0000-0000-000032230000}"/>
    <cellStyle name="SAPBEXaggItemX 3 2 3" xfId="2668" xr:uid="{00000000-0005-0000-0000-000033230000}"/>
    <cellStyle name="SAPBEXaggItemX 3 2 3 2" xfId="2669" xr:uid="{00000000-0005-0000-0000-000034230000}"/>
    <cellStyle name="SAPBEXaggItemX 3 2 4" xfId="2670" xr:uid="{00000000-0005-0000-0000-000035230000}"/>
    <cellStyle name="SAPBEXaggItemX 3 3" xfId="2671" xr:uid="{00000000-0005-0000-0000-000036230000}"/>
    <cellStyle name="SAPBEXaggItemX 3 3 2" xfId="2672" xr:uid="{00000000-0005-0000-0000-000037230000}"/>
    <cellStyle name="SAPBEXaggItemX 3 3 2 2" xfId="2673" xr:uid="{00000000-0005-0000-0000-000038230000}"/>
    <cellStyle name="SAPBEXaggItemX 3 3 2 2 2" xfId="2674" xr:uid="{00000000-0005-0000-0000-000039230000}"/>
    <cellStyle name="SAPBEXaggItemX 3 3 2 3" xfId="2675" xr:uid="{00000000-0005-0000-0000-00003A230000}"/>
    <cellStyle name="SAPBEXaggItemX 3 3 3" xfId="2676" xr:uid="{00000000-0005-0000-0000-00003B230000}"/>
    <cellStyle name="SAPBEXaggItemX 3 3 3 2" xfId="2677" xr:uid="{00000000-0005-0000-0000-00003C230000}"/>
    <cellStyle name="SAPBEXaggItemX 3 3 4" xfId="2678" xr:uid="{00000000-0005-0000-0000-00003D230000}"/>
    <cellStyle name="SAPBEXaggItemX 3 4" xfId="2679" xr:uid="{00000000-0005-0000-0000-00003E230000}"/>
    <cellStyle name="SAPBEXaggItemX 3 4 2" xfId="2680" xr:uid="{00000000-0005-0000-0000-00003F230000}"/>
    <cellStyle name="SAPBEXaggItemX 3 4 2 2" xfId="2681" xr:uid="{00000000-0005-0000-0000-000040230000}"/>
    <cellStyle name="SAPBEXaggItemX 3 4 2 2 2" xfId="2682" xr:uid="{00000000-0005-0000-0000-000041230000}"/>
    <cellStyle name="SAPBEXaggItemX 3 4 2 3" xfId="2683" xr:uid="{00000000-0005-0000-0000-000042230000}"/>
    <cellStyle name="SAPBEXaggItemX 3 4 3" xfId="2684" xr:uid="{00000000-0005-0000-0000-000043230000}"/>
    <cellStyle name="SAPBEXaggItemX 3 4 3 2" xfId="2685" xr:uid="{00000000-0005-0000-0000-000044230000}"/>
    <cellStyle name="SAPBEXaggItemX 3 4 4" xfId="2686" xr:uid="{00000000-0005-0000-0000-000045230000}"/>
    <cellStyle name="SAPBEXaggItemX 3 5" xfId="2687" xr:uid="{00000000-0005-0000-0000-000046230000}"/>
    <cellStyle name="SAPBEXaggItemX 3 5 2" xfId="2688" xr:uid="{00000000-0005-0000-0000-000047230000}"/>
    <cellStyle name="SAPBEXaggItemX 3 5 2 2" xfId="2689" xr:uid="{00000000-0005-0000-0000-000048230000}"/>
    <cellStyle name="SAPBEXaggItemX 3 5 2 2 2" xfId="2690" xr:uid="{00000000-0005-0000-0000-000049230000}"/>
    <cellStyle name="SAPBEXaggItemX 3 5 2 3" xfId="2691" xr:uid="{00000000-0005-0000-0000-00004A230000}"/>
    <cellStyle name="SAPBEXaggItemX 3 5 3" xfId="2692" xr:uid="{00000000-0005-0000-0000-00004B230000}"/>
    <cellStyle name="SAPBEXaggItemX 3 5 3 2" xfId="2693" xr:uid="{00000000-0005-0000-0000-00004C230000}"/>
    <cellStyle name="SAPBEXaggItemX 3 5 4" xfId="2694" xr:uid="{00000000-0005-0000-0000-00004D230000}"/>
    <cellStyle name="SAPBEXaggItemX 3 6" xfId="2695" xr:uid="{00000000-0005-0000-0000-00004E230000}"/>
    <cellStyle name="SAPBEXaggItemX 3 6 2" xfId="2696" xr:uid="{00000000-0005-0000-0000-00004F230000}"/>
    <cellStyle name="SAPBEXaggItemX 3 6 2 2" xfId="2697" xr:uid="{00000000-0005-0000-0000-000050230000}"/>
    <cellStyle name="SAPBEXaggItemX 3 6 2 2 2" xfId="2698" xr:uid="{00000000-0005-0000-0000-000051230000}"/>
    <cellStyle name="SAPBEXaggItemX 3 6 2 3" xfId="2699" xr:uid="{00000000-0005-0000-0000-000052230000}"/>
    <cellStyle name="SAPBEXaggItemX 3 6 3" xfId="2700" xr:uid="{00000000-0005-0000-0000-000053230000}"/>
    <cellStyle name="SAPBEXaggItemX 3 6 3 2" xfId="2701" xr:uid="{00000000-0005-0000-0000-000054230000}"/>
    <cellStyle name="SAPBEXaggItemX 3 6 4" xfId="2702" xr:uid="{00000000-0005-0000-0000-000055230000}"/>
    <cellStyle name="SAPBEXaggItemX 3 7" xfId="2703" xr:uid="{00000000-0005-0000-0000-000056230000}"/>
    <cellStyle name="SAPBEXaggItemX 3 7 2" xfId="2704" xr:uid="{00000000-0005-0000-0000-000057230000}"/>
    <cellStyle name="SAPBEXaggItemX 3 7 2 2" xfId="2705" xr:uid="{00000000-0005-0000-0000-000058230000}"/>
    <cellStyle name="SAPBEXaggItemX 3 7 2 2 2" xfId="2706" xr:uid="{00000000-0005-0000-0000-000059230000}"/>
    <cellStyle name="SAPBEXaggItemX 3 7 2 3" xfId="2707" xr:uid="{00000000-0005-0000-0000-00005A230000}"/>
    <cellStyle name="SAPBEXaggItemX 3 7 3" xfId="2708" xr:uid="{00000000-0005-0000-0000-00005B230000}"/>
    <cellStyle name="SAPBEXaggItemX 3 7 3 2" xfId="2709" xr:uid="{00000000-0005-0000-0000-00005C230000}"/>
    <cellStyle name="SAPBEXaggItemX 3 7 4" xfId="2710" xr:uid="{00000000-0005-0000-0000-00005D230000}"/>
    <cellStyle name="SAPBEXaggItemX 3 8" xfId="2711" xr:uid="{00000000-0005-0000-0000-00005E230000}"/>
    <cellStyle name="SAPBEXaggItemX 3 8 2" xfId="2712" xr:uid="{00000000-0005-0000-0000-00005F230000}"/>
    <cellStyle name="SAPBEXaggItemX 3 8 2 2" xfId="2713" xr:uid="{00000000-0005-0000-0000-000060230000}"/>
    <cellStyle name="SAPBEXaggItemX 3 8 3" xfId="2714" xr:uid="{00000000-0005-0000-0000-000061230000}"/>
    <cellStyle name="SAPBEXaggItemX 3 9" xfId="2715" xr:uid="{00000000-0005-0000-0000-000062230000}"/>
    <cellStyle name="SAPBEXaggItemX 3 9 2" xfId="2716" xr:uid="{00000000-0005-0000-0000-000063230000}"/>
    <cellStyle name="SAPBEXaggItemX 4" xfId="2717" xr:uid="{00000000-0005-0000-0000-000064230000}"/>
    <cellStyle name="SAPBEXaggItemX 4 2" xfId="2718" xr:uid="{00000000-0005-0000-0000-000065230000}"/>
    <cellStyle name="SAPBEXaggItemX 4 2 2" xfId="2719" xr:uid="{00000000-0005-0000-0000-000066230000}"/>
    <cellStyle name="SAPBEXaggItemX 4 2 2 2" xfId="2720" xr:uid="{00000000-0005-0000-0000-000067230000}"/>
    <cellStyle name="SAPBEXaggItemX 4 2 3" xfId="2721" xr:uid="{00000000-0005-0000-0000-000068230000}"/>
    <cellStyle name="SAPBEXaggItemX 4 3" xfId="2722" xr:uid="{00000000-0005-0000-0000-000069230000}"/>
    <cellStyle name="SAPBEXaggItemX 4 3 2" xfId="2723" xr:uid="{00000000-0005-0000-0000-00006A230000}"/>
    <cellStyle name="SAPBEXaggItemX 4 4" xfId="2724" xr:uid="{00000000-0005-0000-0000-00006B230000}"/>
    <cellStyle name="SAPBEXchaText" xfId="2725" xr:uid="{00000000-0005-0000-0000-00006C230000}"/>
    <cellStyle name="SAPBEXchaText 2" xfId="8701" xr:uid="{00000000-0005-0000-0000-00006D230000}"/>
    <cellStyle name="SAPBEXexcBad7" xfId="2726" xr:uid="{00000000-0005-0000-0000-00006E230000}"/>
    <cellStyle name="SAPBEXexcBad7 2" xfId="2727" xr:uid="{00000000-0005-0000-0000-00006F230000}"/>
    <cellStyle name="SAPBEXexcBad7 2 2" xfId="2728" xr:uid="{00000000-0005-0000-0000-000070230000}"/>
    <cellStyle name="SAPBEXexcBad7 2 2 2" xfId="2729" xr:uid="{00000000-0005-0000-0000-000071230000}"/>
    <cellStyle name="SAPBEXexcBad7 2 2 2 2" xfId="2730" xr:uid="{00000000-0005-0000-0000-000072230000}"/>
    <cellStyle name="SAPBEXexcBad7 2 2 2 2 2" xfId="2731" xr:uid="{00000000-0005-0000-0000-000073230000}"/>
    <cellStyle name="SAPBEXexcBad7 2 2 2 3" xfId="2732" xr:uid="{00000000-0005-0000-0000-000074230000}"/>
    <cellStyle name="SAPBEXexcBad7 2 2 3" xfId="2733" xr:uid="{00000000-0005-0000-0000-000075230000}"/>
    <cellStyle name="SAPBEXexcBad7 2 2 3 2" xfId="2734" xr:uid="{00000000-0005-0000-0000-000076230000}"/>
    <cellStyle name="SAPBEXexcBad7 2 2 4" xfId="2735" xr:uid="{00000000-0005-0000-0000-000077230000}"/>
    <cellStyle name="SAPBEXexcBad7 2 3" xfId="2736" xr:uid="{00000000-0005-0000-0000-000078230000}"/>
    <cellStyle name="SAPBEXexcBad7 2 3 2" xfId="2737" xr:uid="{00000000-0005-0000-0000-000079230000}"/>
    <cellStyle name="SAPBEXexcBad7 2 3 2 2" xfId="2738" xr:uid="{00000000-0005-0000-0000-00007A230000}"/>
    <cellStyle name="SAPBEXexcBad7 2 3 2 2 2" xfId="2739" xr:uid="{00000000-0005-0000-0000-00007B230000}"/>
    <cellStyle name="SAPBEXexcBad7 2 3 2 3" xfId="2740" xr:uid="{00000000-0005-0000-0000-00007C230000}"/>
    <cellStyle name="SAPBEXexcBad7 2 3 3" xfId="2741" xr:uid="{00000000-0005-0000-0000-00007D230000}"/>
    <cellStyle name="SAPBEXexcBad7 2 3 3 2" xfId="2742" xr:uid="{00000000-0005-0000-0000-00007E230000}"/>
    <cellStyle name="SAPBEXexcBad7 2 3 4" xfId="2743" xr:uid="{00000000-0005-0000-0000-00007F230000}"/>
    <cellStyle name="SAPBEXexcBad7 2 4" xfId="2744" xr:uid="{00000000-0005-0000-0000-000080230000}"/>
    <cellStyle name="SAPBEXexcBad7 2 4 2" xfId="2745" xr:uid="{00000000-0005-0000-0000-000081230000}"/>
    <cellStyle name="SAPBEXexcBad7 2 4 2 2" xfId="2746" xr:uid="{00000000-0005-0000-0000-000082230000}"/>
    <cellStyle name="SAPBEXexcBad7 2 4 2 2 2" xfId="2747" xr:uid="{00000000-0005-0000-0000-000083230000}"/>
    <cellStyle name="SAPBEXexcBad7 2 4 2 3" xfId="2748" xr:uid="{00000000-0005-0000-0000-000084230000}"/>
    <cellStyle name="SAPBEXexcBad7 2 4 3" xfId="2749" xr:uid="{00000000-0005-0000-0000-000085230000}"/>
    <cellStyle name="SAPBEXexcBad7 2 4 3 2" xfId="2750" xr:uid="{00000000-0005-0000-0000-000086230000}"/>
    <cellStyle name="SAPBEXexcBad7 2 4 4" xfId="2751" xr:uid="{00000000-0005-0000-0000-000087230000}"/>
    <cellStyle name="SAPBEXexcBad7 2 5" xfId="2752" xr:uid="{00000000-0005-0000-0000-000088230000}"/>
    <cellStyle name="SAPBEXexcBad7 2 5 2" xfId="2753" xr:uid="{00000000-0005-0000-0000-000089230000}"/>
    <cellStyle name="SAPBEXexcBad7 2 5 2 2" xfId="2754" xr:uid="{00000000-0005-0000-0000-00008A230000}"/>
    <cellStyle name="SAPBEXexcBad7 2 5 2 2 2" xfId="2755" xr:uid="{00000000-0005-0000-0000-00008B230000}"/>
    <cellStyle name="SAPBEXexcBad7 2 5 2 3" xfId="2756" xr:uid="{00000000-0005-0000-0000-00008C230000}"/>
    <cellStyle name="SAPBEXexcBad7 2 5 3" xfId="2757" xr:uid="{00000000-0005-0000-0000-00008D230000}"/>
    <cellStyle name="SAPBEXexcBad7 2 5 3 2" xfId="2758" xr:uid="{00000000-0005-0000-0000-00008E230000}"/>
    <cellStyle name="SAPBEXexcBad7 2 5 4" xfId="2759" xr:uid="{00000000-0005-0000-0000-00008F230000}"/>
    <cellStyle name="SAPBEXexcBad7 2 6" xfId="2760" xr:uid="{00000000-0005-0000-0000-000090230000}"/>
    <cellStyle name="SAPBEXexcBad7 2 6 2" xfId="2761" xr:uid="{00000000-0005-0000-0000-000091230000}"/>
    <cellStyle name="SAPBEXexcBad7 2 6 2 2" xfId="2762" xr:uid="{00000000-0005-0000-0000-000092230000}"/>
    <cellStyle name="SAPBEXexcBad7 2 6 2 2 2" xfId="2763" xr:uid="{00000000-0005-0000-0000-000093230000}"/>
    <cellStyle name="SAPBEXexcBad7 2 6 2 3" xfId="2764" xr:uid="{00000000-0005-0000-0000-000094230000}"/>
    <cellStyle name="SAPBEXexcBad7 2 6 3" xfId="2765" xr:uid="{00000000-0005-0000-0000-000095230000}"/>
    <cellStyle name="SAPBEXexcBad7 2 6 3 2" xfId="2766" xr:uid="{00000000-0005-0000-0000-000096230000}"/>
    <cellStyle name="SAPBEXexcBad7 2 6 4" xfId="2767" xr:uid="{00000000-0005-0000-0000-000097230000}"/>
    <cellStyle name="SAPBEXexcBad7 2 7" xfId="2768" xr:uid="{00000000-0005-0000-0000-000098230000}"/>
    <cellStyle name="SAPBEXexcBad7 2 7 2" xfId="2769" xr:uid="{00000000-0005-0000-0000-000099230000}"/>
    <cellStyle name="SAPBEXexcBad7 2 7 2 2" xfId="2770" xr:uid="{00000000-0005-0000-0000-00009A230000}"/>
    <cellStyle name="SAPBEXexcBad7 2 7 2 2 2" xfId="2771" xr:uid="{00000000-0005-0000-0000-00009B230000}"/>
    <cellStyle name="SAPBEXexcBad7 2 7 2 3" xfId="2772" xr:uid="{00000000-0005-0000-0000-00009C230000}"/>
    <cellStyle name="SAPBEXexcBad7 2 7 3" xfId="2773" xr:uid="{00000000-0005-0000-0000-00009D230000}"/>
    <cellStyle name="SAPBEXexcBad7 2 7 3 2" xfId="2774" xr:uid="{00000000-0005-0000-0000-00009E230000}"/>
    <cellStyle name="SAPBEXexcBad7 2 7 4" xfId="2775" xr:uid="{00000000-0005-0000-0000-00009F230000}"/>
    <cellStyle name="SAPBEXexcBad7 2 8" xfId="2776" xr:uid="{00000000-0005-0000-0000-0000A0230000}"/>
    <cellStyle name="SAPBEXexcBad7 2 9" xfId="8702" xr:uid="{00000000-0005-0000-0000-0000A1230000}"/>
    <cellStyle name="SAPBEXexcBad7 3" xfId="2777" xr:uid="{00000000-0005-0000-0000-0000A2230000}"/>
    <cellStyle name="SAPBEXexcBad7 3 2" xfId="2778" xr:uid="{00000000-0005-0000-0000-0000A3230000}"/>
    <cellStyle name="SAPBEXexcBad7 3 2 2" xfId="2779" xr:uid="{00000000-0005-0000-0000-0000A4230000}"/>
    <cellStyle name="SAPBEXexcBad7 3 2 2 2" xfId="2780" xr:uid="{00000000-0005-0000-0000-0000A5230000}"/>
    <cellStyle name="SAPBEXexcBad7 3 2 2 2 2" xfId="2781" xr:uid="{00000000-0005-0000-0000-0000A6230000}"/>
    <cellStyle name="SAPBEXexcBad7 3 2 2 3" xfId="2782" xr:uid="{00000000-0005-0000-0000-0000A7230000}"/>
    <cellStyle name="SAPBEXexcBad7 3 2 3" xfId="2783" xr:uid="{00000000-0005-0000-0000-0000A8230000}"/>
    <cellStyle name="SAPBEXexcBad7 3 2 3 2" xfId="2784" xr:uid="{00000000-0005-0000-0000-0000A9230000}"/>
    <cellStyle name="SAPBEXexcBad7 3 2 4" xfId="2785" xr:uid="{00000000-0005-0000-0000-0000AA230000}"/>
    <cellStyle name="SAPBEXexcBad7 3 3" xfId="2786" xr:uid="{00000000-0005-0000-0000-0000AB230000}"/>
    <cellStyle name="SAPBEXexcBad7 3 3 2" xfId="2787" xr:uid="{00000000-0005-0000-0000-0000AC230000}"/>
    <cellStyle name="SAPBEXexcBad7 3 3 2 2" xfId="2788" xr:uid="{00000000-0005-0000-0000-0000AD230000}"/>
    <cellStyle name="SAPBEXexcBad7 3 3 2 2 2" xfId="2789" xr:uid="{00000000-0005-0000-0000-0000AE230000}"/>
    <cellStyle name="SAPBEXexcBad7 3 3 2 3" xfId="2790" xr:uid="{00000000-0005-0000-0000-0000AF230000}"/>
    <cellStyle name="SAPBEXexcBad7 3 3 3" xfId="2791" xr:uid="{00000000-0005-0000-0000-0000B0230000}"/>
    <cellStyle name="SAPBEXexcBad7 3 3 3 2" xfId="2792" xr:uid="{00000000-0005-0000-0000-0000B1230000}"/>
    <cellStyle name="SAPBEXexcBad7 3 3 4" xfId="2793" xr:uid="{00000000-0005-0000-0000-0000B2230000}"/>
    <cellStyle name="SAPBEXexcBad7 3 4" xfId="2794" xr:uid="{00000000-0005-0000-0000-0000B3230000}"/>
    <cellStyle name="SAPBEXexcBad7 3 4 2" xfId="2795" xr:uid="{00000000-0005-0000-0000-0000B4230000}"/>
    <cellStyle name="SAPBEXexcBad7 3 4 2 2" xfId="2796" xr:uid="{00000000-0005-0000-0000-0000B5230000}"/>
    <cellStyle name="SAPBEXexcBad7 3 4 2 2 2" xfId="2797" xr:uid="{00000000-0005-0000-0000-0000B6230000}"/>
    <cellStyle name="SAPBEXexcBad7 3 4 2 3" xfId="2798" xr:uid="{00000000-0005-0000-0000-0000B7230000}"/>
    <cellStyle name="SAPBEXexcBad7 3 4 3" xfId="2799" xr:uid="{00000000-0005-0000-0000-0000B8230000}"/>
    <cellStyle name="SAPBEXexcBad7 3 4 3 2" xfId="2800" xr:uid="{00000000-0005-0000-0000-0000B9230000}"/>
    <cellStyle name="SAPBEXexcBad7 3 4 4" xfId="2801" xr:uid="{00000000-0005-0000-0000-0000BA230000}"/>
    <cellStyle name="SAPBEXexcBad7 3 5" xfId="2802" xr:uid="{00000000-0005-0000-0000-0000BB230000}"/>
    <cellStyle name="SAPBEXexcBad7 3 5 2" xfId="2803" xr:uid="{00000000-0005-0000-0000-0000BC230000}"/>
    <cellStyle name="SAPBEXexcBad7 3 5 2 2" xfId="2804" xr:uid="{00000000-0005-0000-0000-0000BD230000}"/>
    <cellStyle name="SAPBEXexcBad7 3 5 2 2 2" xfId="2805" xr:uid="{00000000-0005-0000-0000-0000BE230000}"/>
    <cellStyle name="SAPBEXexcBad7 3 5 2 3" xfId="2806" xr:uid="{00000000-0005-0000-0000-0000BF230000}"/>
    <cellStyle name="SAPBEXexcBad7 3 5 3" xfId="2807" xr:uid="{00000000-0005-0000-0000-0000C0230000}"/>
    <cellStyle name="SAPBEXexcBad7 3 5 3 2" xfId="2808" xr:uid="{00000000-0005-0000-0000-0000C1230000}"/>
    <cellStyle name="SAPBEXexcBad7 3 5 4" xfId="2809" xr:uid="{00000000-0005-0000-0000-0000C2230000}"/>
    <cellStyle name="SAPBEXexcBad7 3 6" xfId="2810" xr:uid="{00000000-0005-0000-0000-0000C3230000}"/>
    <cellStyle name="SAPBEXexcBad7 3 6 2" xfId="2811" xr:uid="{00000000-0005-0000-0000-0000C4230000}"/>
    <cellStyle name="SAPBEXexcBad7 3 6 2 2" xfId="2812" xr:uid="{00000000-0005-0000-0000-0000C5230000}"/>
    <cellStyle name="SAPBEXexcBad7 3 6 3" xfId="2813" xr:uid="{00000000-0005-0000-0000-0000C6230000}"/>
    <cellStyle name="SAPBEXexcBad7 3 7" xfId="2814" xr:uid="{00000000-0005-0000-0000-0000C7230000}"/>
    <cellStyle name="SAPBEXexcBad7 4" xfId="2815" xr:uid="{00000000-0005-0000-0000-0000C8230000}"/>
    <cellStyle name="SAPBEXexcBad7 4 10" xfId="2816" xr:uid="{00000000-0005-0000-0000-0000C9230000}"/>
    <cellStyle name="SAPBEXexcBad7 4 11" xfId="2817" xr:uid="{00000000-0005-0000-0000-0000CA230000}"/>
    <cellStyle name="SAPBEXexcBad7 4 2" xfId="2818" xr:uid="{00000000-0005-0000-0000-0000CB230000}"/>
    <cellStyle name="SAPBEXexcBad7 4 2 2" xfId="2819" xr:uid="{00000000-0005-0000-0000-0000CC230000}"/>
    <cellStyle name="SAPBEXexcBad7 4 2 2 2" xfId="2820" xr:uid="{00000000-0005-0000-0000-0000CD230000}"/>
    <cellStyle name="SAPBEXexcBad7 4 2 2 2 2" xfId="2821" xr:uid="{00000000-0005-0000-0000-0000CE230000}"/>
    <cellStyle name="SAPBEXexcBad7 4 2 2 3" xfId="2822" xr:uid="{00000000-0005-0000-0000-0000CF230000}"/>
    <cellStyle name="SAPBEXexcBad7 4 2 3" xfId="2823" xr:uid="{00000000-0005-0000-0000-0000D0230000}"/>
    <cellStyle name="SAPBEXexcBad7 4 2 3 2" xfId="2824" xr:uid="{00000000-0005-0000-0000-0000D1230000}"/>
    <cellStyle name="SAPBEXexcBad7 4 2 4" xfId="2825" xr:uid="{00000000-0005-0000-0000-0000D2230000}"/>
    <cellStyle name="SAPBEXexcBad7 4 3" xfId="2826" xr:uid="{00000000-0005-0000-0000-0000D3230000}"/>
    <cellStyle name="SAPBEXexcBad7 4 3 2" xfId="2827" xr:uid="{00000000-0005-0000-0000-0000D4230000}"/>
    <cellStyle name="SAPBEXexcBad7 4 3 2 2" xfId="2828" xr:uid="{00000000-0005-0000-0000-0000D5230000}"/>
    <cellStyle name="SAPBEXexcBad7 4 3 2 2 2" xfId="2829" xr:uid="{00000000-0005-0000-0000-0000D6230000}"/>
    <cellStyle name="SAPBEXexcBad7 4 3 2 3" xfId="2830" xr:uid="{00000000-0005-0000-0000-0000D7230000}"/>
    <cellStyle name="SAPBEXexcBad7 4 3 3" xfId="2831" xr:uid="{00000000-0005-0000-0000-0000D8230000}"/>
    <cellStyle name="SAPBEXexcBad7 4 3 3 2" xfId="2832" xr:uid="{00000000-0005-0000-0000-0000D9230000}"/>
    <cellStyle name="SAPBEXexcBad7 4 3 4" xfId="2833" xr:uid="{00000000-0005-0000-0000-0000DA230000}"/>
    <cellStyle name="SAPBEXexcBad7 4 4" xfId="2834" xr:uid="{00000000-0005-0000-0000-0000DB230000}"/>
    <cellStyle name="SAPBEXexcBad7 4 4 2" xfId="2835" xr:uid="{00000000-0005-0000-0000-0000DC230000}"/>
    <cellStyle name="SAPBEXexcBad7 4 4 2 2" xfId="2836" xr:uid="{00000000-0005-0000-0000-0000DD230000}"/>
    <cellStyle name="SAPBEXexcBad7 4 4 2 2 2" xfId="2837" xr:uid="{00000000-0005-0000-0000-0000DE230000}"/>
    <cellStyle name="SAPBEXexcBad7 4 4 2 3" xfId="2838" xr:uid="{00000000-0005-0000-0000-0000DF230000}"/>
    <cellStyle name="SAPBEXexcBad7 4 4 3" xfId="2839" xr:uid="{00000000-0005-0000-0000-0000E0230000}"/>
    <cellStyle name="SAPBEXexcBad7 4 4 3 2" xfId="2840" xr:uid="{00000000-0005-0000-0000-0000E1230000}"/>
    <cellStyle name="SAPBEXexcBad7 4 4 4" xfId="2841" xr:uid="{00000000-0005-0000-0000-0000E2230000}"/>
    <cellStyle name="SAPBEXexcBad7 4 5" xfId="2842" xr:uid="{00000000-0005-0000-0000-0000E3230000}"/>
    <cellStyle name="SAPBEXexcBad7 4 5 2" xfId="2843" xr:uid="{00000000-0005-0000-0000-0000E4230000}"/>
    <cellStyle name="SAPBEXexcBad7 4 5 2 2" xfId="2844" xr:uid="{00000000-0005-0000-0000-0000E5230000}"/>
    <cellStyle name="SAPBEXexcBad7 4 5 2 2 2" xfId="2845" xr:uid="{00000000-0005-0000-0000-0000E6230000}"/>
    <cellStyle name="SAPBEXexcBad7 4 5 2 3" xfId="2846" xr:uid="{00000000-0005-0000-0000-0000E7230000}"/>
    <cellStyle name="SAPBEXexcBad7 4 5 3" xfId="2847" xr:uid="{00000000-0005-0000-0000-0000E8230000}"/>
    <cellStyle name="SAPBEXexcBad7 4 5 3 2" xfId="2848" xr:uid="{00000000-0005-0000-0000-0000E9230000}"/>
    <cellStyle name="SAPBEXexcBad7 4 5 4" xfId="2849" xr:uid="{00000000-0005-0000-0000-0000EA230000}"/>
    <cellStyle name="SAPBEXexcBad7 4 6" xfId="2850" xr:uid="{00000000-0005-0000-0000-0000EB230000}"/>
    <cellStyle name="SAPBEXexcBad7 4 6 2" xfId="2851" xr:uid="{00000000-0005-0000-0000-0000EC230000}"/>
    <cellStyle name="SAPBEXexcBad7 4 6 2 2" xfId="2852" xr:uid="{00000000-0005-0000-0000-0000ED230000}"/>
    <cellStyle name="SAPBEXexcBad7 4 6 2 2 2" xfId="2853" xr:uid="{00000000-0005-0000-0000-0000EE230000}"/>
    <cellStyle name="SAPBEXexcBad7 4 6 2 3" xfId="2854" xr:uid="{00000000-0005-0000-0000-0000EF230000}"/>
    <cellStyle name="SAPBEXexcBad7 4 6 3" xfId="2855" xr:uid="{00000000-0005-0000-0000-0000F0230000}"/>
    <cellStyle name="SAPBEXexcBad7 4 6 3 2" xfId="2856" xr:uid="{00000000-0005-0000-0000-0000F1230000}"/>
    <cellStyle name="SAPBEXexcBad7 4 6 4" xfId="2857" xr:uid="{00000000-0005-0000-0000-0000F2230000}"/>
    <cellStyle name="SAPBEXexcBad7 4 7" xfId="2858" xr:uid="{00000000-0005-0000-0000-0000F3230000}"/>
    <cellStyle name="SAPBEXexcBad7 4 7 2" xfId="2859" xr:uid="{00000000-0005-0000-0000-0000F4230000}"/>
    <cellStyle name="SAPBEXexcBad7 4 7 2 2" xfId="2860" xr:uid="{00000000-0005-0000-0000-0000F5230000}"/>
    <cellStyle name="SAPBEXexcBad7 4 7 2 2 2" xfId="2861" xr:uid="{00000000-0005-0000-0000-0000F6230000}"/>
    <cellStyle name="SAPBEXexcBad7 4 7 2 3" xfId="2862" xr:uid="{00000000-0005-0000-0000-0000F7230000}"/>
    <cellStyle name="SAPBEXexcBad7 4 7 3" xfId="2863" xr:uid="{00000000-0005-0000-0000-0000F8230000}"/>
    <cellStyle name="SAPBEXexcBad7 4 7 3 2" xfId="2864" xr:uid="{00000000-0005-0000-0000-0000F9230000}"/>
    <cellStyle name="SAPBEXexcBad7 4 7 4" xfId="2865" xr:uid="{00000000-0005-0000-0000-0000FA230000}"/>
    <cellStyle name="SAPBEXexcBad7 4 8" xfId="2866" xr:uid="{00000000-0005-0000-0000-0000FB230000}"/>
    <cellStyle name="SAPBEXexcBad7 4 8 2" xfId="2867" xr:uid="{00000000-0005-0000-0000-0000FC230000}"/>
    <cellStyle name="SAPBEXexcBad7 4 8 2 2" xfId="2868" xr:uid="{00000000-0005-0000-0000-0000FD230000}"/>
    <cellStyle name="SAPBEXexcBad7 4 8 3" xfId="2869" xr:uid="{00000000-0005-0000-0000-0000FE230000}"/>
    <cellStyle name="SAPBEXexcBad7 4 9" xfId="2870" xr:uid="{00000000-0005-0000-0000-0000FF230000}"/>
    <cellStyle name="SAPBEXexcBad7 4 9 2" xfId="2871" xr:uid="{00000000-0005-0000-0000-000000240000}"/>
    <cellStyle name="SAPBEXexcBad7 5" xfId="2872" xr:uid="{00000000-0005-0000-0000-000001240000}"/>
    <cellStyle name="SAPBEXexcBad7 5 2" xfId="2873" xr:uid="{00000000-0005-0000-0000-000002240000}"/>
    <cellStyle name="SAPBEXexcBad7 5 2 2" xfId="2874" xr:uid="{00000000-0005-0000-0000-000003240000}"/>
    <cellStyle name="SAPBEXexcBad7 5 2 2 2" xfId="2875" xr:uid="{00000000-0005-0000-0000-000004240000}"/>
    <cellStyle name="SAPBEXexcBad7 5 2 3" xfId="2876" xr:uid="{00000000-0005-0000-0000-000005240000}"/>
    <cellStyle name="SAPBEXexcBad7 5 3" xfId="2877" xr:uid="{00000000-0005-0000-0000-000006240000}"/>
    <cellStyle name="SAPBEXexcBad7 5 3 2" xfId="2878" xr:uid="{00000000-0005-0000-0000-000007240000}"/>
    <cellStyle name="SAPBEXexcBad7 5 4" xfId="2879" xr:uid="{00000000-0005-0000-0000-000008240000}"/>
    <cellStyle name="SAPBEXexcBad8" xfId="2880" xr:uid="{00000000-0005-0000-0000-000009240000}"/>
    <cellStyle name="SAPBEXexcBad8 2" xfId="2881" xr:uid="{00000000-0005-0000-0000-00000A240000}"/>
    <cellStyle name="SAPBEXexcBad8 2 2" xfId="2882" xr:uid="{00000000-0005-0000-0000-00000B240000}"/>
    <cellStyle name="SAPBEXexcBad8 2 2 2" xfId="2883" xr:uid="{00000000-0005-0000-0000-00000C240000}"/>
    <cellStyle name="SAPBEXexcBad8 2 2 2 2" xfId="2884" xr:uid="{00000000-0005-0000-0000-00000D240000}"/>
    <cellStyle name="SAPBEXexcBad8 2 2 2 2 2" xfId="2885" xr:uid="{00000000-0005-0000-0000-00000E240000}"/>
    <cellStyle name="SAPBEXexcBad8 2 2 2 3" xfId="2886" xr:uid="{00000000-0005-0000-0000-00000F240000}"/>
    <cellStyle name="SAPBEXexcBad8 2 2 3" xfId="2887" xr:uid="{00000000-0005-0000-0000-000010240000}"/>
    <cellStyle name="SAPBEXexcBad8 2 2 3 2" xfId="2888" xr:uid="{00000000-0005-0000-0000-000011240000}"/>
    <cellStyle name="SAPBEXexcBad8 2 2 4" xfId="2889" xr:uid="{00000000-0005-0000-0000-000012240000}"/>
    <cellStyle name="SAPBEXexcBad8 2 3" xfId="2890" xr:uid="{00000000-0005-0000-0000-000013240000}"/>
    <cellStyle name="SAPBEXexcBad8 2 3 2" xfId="2891" xr:uid="{00000000-0005-0000-0000-000014240000}"/>
    <cellStyle name="SAPBEXexcBad8 2 3 2 2" xfId="2892" xr:uid="{00000000-0005-0000-0000-000015240000}"/>
    <cellStyle name="SAPBEXexcBad8 2 3 2 2 2" xfId="2893" xr:uid="{00000000-0005-0000-0000-000016240000}"/>
    <cellStyle name="SAPBEXexcBad8 2 3 2 3" xfId="2894" xr:uid="{00000000-0005-0000-0000-000017240000}"/>
    <cellStyle name="SAPBEXexcBad8 2 3 3" xfId="2895" xr:uid="{00000000-0005-0000-0000-000018240000}"/>
    <cellStyle name="SAPBEXexcBad8 2 3 3 2" xfId="2896" xr:uid="{00000000-0005-0000-0000-000019240000}"/>
    <cellStyle name="SAPBEXexcBad8 2 3 4" xfId="2897" xr:uid="{00000000-0005-0000-0000-00001A240000}"/>
    <cellStyle name="SAPBEXexcBad8 2 4" xfId="2898" xr:uid="{00000000-0005-0000-0000-00001B240000}"/>
    <cellStyle name="SAPBEXexcBad8 2 4 2" xfId="2899" xr:uid="{00000000-0005-0000-0000-00001C240000}"/>
    <cellStyle name="SAPBEXexcBad8 2 4 2 2" xfId="2900" xr:uid="{00000000-0005-0000-0000-00001D240000}"/>
    <cellStyle name="SAPBEXexcBad8 2 4 2 2 2" xfId="2901" xr:uid="{00000000-0005-0000-0000-00001E240000}"/>
    <cellStyle name="SAPBEXexcBad8 2 4 2 3" xfId="2902" xr:uid="{00000000-0005-0000-0000-00001F240000}"/>
    <cellStyle name="SAPBEXexcBad8 2 4 3" xfId="2903" xr:uid="{00000000-0005-0000-0000-000020240000}"/>
    <cellStyle name="SAPBEXexcBad8 2 4 3 2" xfId="2904" xr:uid="{00000000-0005-0000-0000-000021240000}"/>
    <cellStyle name="SAPBEXexcBad8 2 4 4" xfId="2905" xr:uid="{00000000-0005-0000-0000-000022240000}"/>
    <cellStyle name="SAPBEXexcBad8 2 5" xfId="2906" xr:uid="{00000000-0005-0000-0000-000023240000}"/>
    <cellStyle name="SAPBEXexcBad8 2 5 2" xfId="2907" xr:uid="{00000000-0005-0000-0000-000024240000}"/>
    <cellStyle name="SAPBEXexcBad8 2 5 2 2" xfId="2908" xr:uid="{00000000-0005-0000-0000-000025240000}"/>
    <cellStyle name="SAPBEXexcBad8 2 5 2 2 2" xfId="2909" xr:uid="{00000000-0005-0000-0000-000026240000}"/>
    <cellStyle name="SAPBEXexcBad8 2 5 2 3" xfId="2910" xr:uid="{00000000-0005-0000-0000-000027240000}"/>
    <cellStyle name="SAPBEXexcBad8 2 5 3" xfId="2911" xr:uid="{00000000-0005-0000-0000-000028240000}"/>
    <cellStyle name="SAPBEXexcBad8 2 5 3 2" xfId="2912" xr:uid="{00000000-0005-0000-0000-000029240000}"/>
    <cellStyle name="SAPBEXexcBad8 2 5 4" xfId="2913" xr:uid="{00000000-0005-0000-0000-00002A240000}"/>
    <cellStyle name="SAPBEXexcBad8 2 6" xfId="2914" xr:uid="{00000000-0005-0000-0000-00002B240000}"/>
    <cellStyle name="SAPBEXexcBad8 2 6 2" xfId="2915" xr:uid="{00000000-0005-0000-0000-00002C240000}"/>
    <cellStyle name="SAPBEXexcBad8 2 6 2 2" xfId="2916" xr:uid="{00000000-0005-0000-0000-00002D240000}"/>
    <cellStyle name="SAPBEXexcBad8 2 6 2 2 2" xfId="2917" xr:uid="{00000000-0005-0000-0000-00002E240000}"/>
    <cellStyle name="SAPBEXexcBad8 2 6 2 3" xfId="2918" xr:uid="{00000000-0005-0000-0000-00002F240000}"/>
    <cellStyle name="SAPBEXexcBad8 2 6 3" xfId="2919" xr:uid="{00000000-0005-0000-0000-000030240000}"/>
    <cellStyle name="SAPBEXexcBad8 2 6 3 2" xfId="2920" xr:uid="{00000000-0005-0000-0000-000031240000}"/>
    <cellStyle name="SAPBEXexcBad8 2 6 4" xfId="2921" xr:uid="{00000000-0005-0000-0000-000032240000}"/>
    <cellStyle name="SAPBEXexcBad8 2 7" xfId="2922" xr:uid="{00000000-0005-0000-0000-000033240000}"/>
    <cellStyle name="SAPBEXexcBad8 2 7 2" xfId="2923" xr:uid="{00000000-0005-0000-0000-000034240000}"/>
    <cellStyle name="SAPBEXexcBad8 2 7 2 2" xfId="2924" xr:uid="{00000000-0005-0000-0000-000035240000}"/>
    <cellStyle name="SAPBEXexcBad8 2 7 2 2 2" xfId="2925" xr:uid="{00000000-0005-0000-0000-000036240000}"/>
    <cellStyle name="SAPBEXexcBad8 2 7 2 3" xfId="2926" xr:uid="{00000000-0005-0000-0000-000037240000}"/>
    <cellStyle name="SAPBEXexcBad8 2 7 3" xfId="2927" xr:uid="{00000000-0005-0000-0000-000038240000}"/>
    <cellStyle name="SAPBEXexcBad8 2 7 3 2" xfId="2928" xr:uid="{00000000-0005-0000-0000-000039240000}"/>
    <cellStyle name="SAPBEXexcBad8 2 7 4" xfId="2929" xr:uid="{00000000-0005-0000-0000-00003A240000}"/>
    <cellStyle name="SAPBEXexcBad8 2 8" xfId="2930" xr:uid="{00000000-0005-0000-0000-00003B240000}"/>
    <cellStyle name="SAPBEXexcBad8 2 9" xfId="8703" xr:uid="{00000000-0005-0000-0000-00003C240000}"/>
    <cellStyle name="SAPBEXexcBad8 3" xfId="2931" xr:uid="{00000000-0005-0000-0000-00003D240000}"/>
    <cellStyle name="SAPBEXexcBad8 3 2" xfId="2932" xr:uid="{00000000-0005-0000-0000-00003E240000}"/>
    <cellStyle name="SAPBEXexcBad8 3 2 2" xfId="2933" xr:uid="{00000000-0005-0000-0000-00003F240000}"/>
    <cellStyle name="SAPBEXexcBad8 3 2 2 2" xfId="2934" xr:uid="{00000000-0005-0000-0000-000040240000}"/>
    <cellStyle name="SAPBEXexcBad8 3 2 2 2 2" xfId="2935" xr:uid="{00000000-0005-0000-0000-000041240000}"/>
    <cellStyle name="SAPBEXexcBad8 3 2 2 3" xfId="2936" xr:uid="{00000000-0005-0000-0000-000042240000}"/>
    <cellStyle name="SAPBEXexcBad8 3 2 3" xfId="2937" xr:uid="{00000000-0005-0000-0000-000043240000}"/>
    <cellStyle name="SAPBEXexcBad8 3 2 3 2" xfId="2938" xr:uid="{00000000-0005-0000-0000-000044240000}"/>
    <cellStyle name="SAPBEXexcBad8 3 2 4" xfId="2939" xr:uid="{00000000-0005-0000-0000-000045240000}"/>
    <cellStyle name="SAPBEXexcBad8 3 3" xfId="2940" xr:uid="{00000000-0005-0000-0000-000046240000}"/>
    <cellStyle name="SAPBEXexcBad8 3 3 2" xfId="2941" xr:uid="{00000000-0005-0000-0000-000047240000}"/>
    <cellStyle name="SAPBEXexcBad8 3 3 2 2" xfId="2942" xr:uid="{00000000-0005-0000-0000-000048240000}"/>
    <cellStyle name="SAPBEXexcBad8 3 3 2 2 2" xfId="2943" xr:uid="{00000000-0005-0000-0000-000049240000}"/>
    <cellStyle name="SAPBEXexcBad8 3 3 2 3" xfId="2944" xr:uid="{00000000-0005-0000-0000-00004A240000}"/>
    <cellStyle name="SAPBEXexcBad8 3 3 3" xfId="2945" xr:uid="{00000000-0005-0000-0000-00004B240000}"/>
    <cellStyle name="SAPBEXexcBad8 3 3 3 2" xfId="2946" xr:uid="{00000000-0005-0000-0000-00004C240000}"/>
    <cellStyle name="SAPBEXexcBad8 3 3 4" xfId="2947" xr:uid="{00000000-0005-0000-0000-00004D240000}"/>
    <cellStyle name="SAPBEXexcBad8 3 4" xfId="2948" xr:uid="{00000000-0005-0000-0000-00004E240000}"/>
    <cellStyle name="SAPBEXexcBad8 3 4 2" xfId="2949" xr:uid="{00000000-0005-0000-0000-00004F240000}"/>
    <cellStyle name="SAPBEXexcBad8 3 4 2 2" xfId="2950" xr:uid="{00000000-0005-0000-0000-000050240000}"/>
    <cellStyle name="SAPBEXexcBad8 3 4 2 2 2" xfId="2951" xr:uid="{00000000-0005-0000-0000-000051240000}"/>
    <cellStyle name="SAPBEXexcBad8 3 4 2 3" xfId="2952" xr:uid="{00000000-0005-0000-0000-000052240000}"/>
    <cellStyle name="SAPBEXexcBad8 3 4 3" xfId="2953" xr:uid="{00000000-0005-0000-0000-000053240000}"/>
    <cellStyle name="SAPBEXexcBad8 3 4 3 2" xfId="2954" xr:uid="{00000000-0005-0000-0000-000054240000}"/>
    <cellStyle name="SAPBEXexcBad8 3 4 4" xfId="2955" xr:uid="{00000000-0005-0000-0000-000055240000}"/>
    <cellStyle name="SAPBEXexcBad8 3 5" xfId="2956" xr:uid="{00000000-0005-0000-0000-000056240000}"/>
    <cellStyle name="SAPBEXexcBad8 3 5 2" xfId="2957" xr:uid="{00000000-0005-0000-0000-000057240000}"/>
    <cellStyle name="SAPBEXexcBad8 3 5 2 2" xfId="2958" xr:uid="{00000000-0005-0000-0000-000058240000}"/>
    <cellStyle name="SAPBEXexcBad8 3 5 2 2 2" xfId="2959" xr:uid="{00000000-0005-0000-0000-000059240000}"/>
    <cellStyle name="SAPBEXexcBad8 3 5 2 3" xfId="2960" xr:uid="{00000000-0005-0000-0000-00005A240000}"/>
    <cellStyle name="SAPBEXexcBad8 3 5 3" xfId="2961" xr:uid="{00000000-0005-0000-0000-00005B240000}"/>
    <cellStyle name="SAPBEXexcBad8 3 5 3 2" xfId="2962" xr:uid="{00000000-0005-0000-0000-00005C240000}"/>
    <cellStyle name="SAPBEXexcBad8 3 5 4" xfId="2963" xr:uid="{00000000-0005-0000-0000-00005D240000}"/>
    <cellStyle name="SAPBEXexcBad8 3 6" xfId="2964" xr:uid="{00000000-0005-0000-0000-00005E240000}"/>
    <cellStyle name="SAPBEXexcBad8 3 6 2" xfId="2965" xr:uid="{00000000-0005-0000-0000-00005F240000}"/>
    <cellStyle name="SAPBEXexcBad8 3 6 2 2" xfId="2966" xr:uid="{00000000-0005-0000-0000-000060240000}"/>
    <cellStyle name="SAPBEXexcBad8 3 6 3" xfId="2967" xr:uid="{00000000-0005-0000-0000-000061240000}"/>
    <cellStyle name="SAPBEXexcBad8 3 7" xfId="2968" xr:uid="{00000000-0005-0000-0000-000062240000}"/>
    <cellStyle name="SAPBEXexcBad8 4" xfId="2969" xr:uid="{00000000-0005-0000-0000-000063240000}"/>
    <cellStyle name="SAPBEXexcBad8 4 10" xfId="2970" xr:uid="{00000000-0005-0000-0000-000064240000}"/>
    <cellStyle name="SAPBEXexcBad8 4 11" xfId="2971" xr:uid="{00000000-0005-0000-0000-000065240000}"/>
    <cellStyle name="SAPBEXexcBad8 4 2" xfId="2972" xr:uid="{00000000-0005-0000-0000-000066240000}"/>
    <cellStyle name="SAPBEXexcBad8 4 2 2" xfId="2973" xr:uid="{00000000-0005-0000-0000-000067240000}"/>
    <cellStyle name="SAPBEXexcBad8 4 2 2 2" xfId="2974" xr:uid="{00000000-0005-0000-0000-000068240000}"/>
    <cellStyle name="SAPBEXexcBad8 4 2 2 2 2" xfId="2975" xr:uid="{00000000-0005-0000-0000-000069240000}"/>
    <cellStyle name="SAPBEXexcBad8 4 2 2 3" xfId="2976" xr:uid="{00000000-0005-0000-0000-00006A240000}"/>
    <cellStyle name="SAPBEXexcBad8 4 2 3" xfId="2977" xr:uid="{00000000-0005-0000-0000-00006B240000}"/>
    <cellStyle name="SAPBEXexcBad8 4 2 3 2" xfId="2978" xr:uid="{00000000-0005-0000-0000-00006C240000}"/>
    <cellStyle name="SAPBEXexcBad8 4 2 4" xfId="2979" xr:uid="{00000000-0005-0000-0000-00006D240000}"/>
    <cellStyle name="SAPBEXexcBad8 4 3" xfId="2980" xr:uid="{00000000-0005-0000-0000-00006E240000}"/>
    <cellStyle name="SAPBEXexcBad8 4 3 2" xfId="2981" xr:uid="{00000000-0005-0000-0000-00006F240000}"/>
    <cellStyle name="SAPBEXexcBad8 4 3 2 2" xfId="2982" xr:uid="{00000000-0005-0000-0000-000070240000}"/>
    <cellStyle name="SAPBEXexcBad8 4 3 2 2 2" xfId="2983" xr:uid="{00000000-0005-0000-0000-000071240000}"/>
    <cellStyle name="SAPBEXexcBad8 4 3 2 3" xfId="2984" xr:uid="{00000000-0005-0000-0000-000072240000}"/>
    <cellStyle name="SAPBEXexcBad8 4 3 3" xfId="2985" xr:uid="{00000000-0005-0000-0000-000073240000}"/>
    <cellStyle name="SAPBEXexcBad8 4 3 3 2" xfId="2986" xr:uid="{00000000-0005-0000-0000-000074240000}"/>
    <cellStyle name="SAPBEXexcBad8 4 3 4" xfId="2987" xr:uid="{00000000-0005-0000-0000-000075240000}"/>
    <cellStyle name="SAPBEXexcBad8 4 4" xfId="2988" xr:uid="{00000000-0005-0000-0000-000076240000}"/>
    <cellStyle name="SAPBEXexcBad8 4 4 2" xfId="2989" xr:uid="{00000000-0005-0000-0000-000077240000}"/>
    <cellStyle name="SAPBEXexcBad8 4 4 2 2" xfId="2990" xr:uid="{00000000-0005-0000-0000-000078240000}"/>
    <cellStyle name="SAPBEXexcBad8 4 4 2 2 2" xfId="2991" xr:uid="{00000000-0005-0000-0000-000079240000}"/>
    <cellStyle name="SAPBEXexcBad8 4 4 2 3" xfId="2992" xr:uid="{00000000-0005-0000-0000-00007A240000}"/>
    <cellStyle name="SAPBEXexcBad8 4 4 3" xfId="2993" xr:uid="{00000000-0005-0000-0000-00007B240000}"/>
    <cellStyle name="SAPBEXexcBad8 4 4 3 2" xfId="2994" xr:uid="{00000000-0005-0000-0000-00007C240000}"/>
    <cellStyle name="SAPBEXexcBad8 4 4 4" xfId="2995" xr:uid="{00000000-0005-0000-0000-00007D240000}"/>
    <cellStyle name="SAPBEXexcBad8 4 5" xfId="2996" xr:uid="{00000000-0005-0000-0000-00007E240000}"/>
    <cellStyle name="SAPBEXexcBad8 4 5 2" xfId="2997" xr:uid="{00000000-0005-0000-0000-00007F240000}"/>
    <cellStyle name="SAPBEXexcBad8 4 5 2 2" xfId="2998" xr:uid="{00000000-0005-0000-0000-000080240000}"/>
    <cellStyle name="SAPBEXexcBad8 4 5 2 2 2" xfId="2999" xr:uid="{00000000-0005-0000-0000-000081240000}"/>
    <cellStyle name="SAPBEXexcBad8 4 5 2 3" xfId="3000" xr:uid="{00000000-0005-0000-0000-000082240000}"/>
    <cellStyle name="SAPBEXexcBad8 4 5 3" xfId="3001" xr:uid="{00000000-0005-0000-0000-000083240000}"/>
    <cellStyle name="SAPBEXexcBad8 4 5 3 2" xfId="3002" xr:uid="{00000000-0005-0000-0000-000084240000}"/>
    <cellStyle name="SAPBEXexcBad8 4 5 4" xfId="3003" xr:uid="{00000000-0005-0000-0000-000085240000}"/>
    <cellStyle name="SAPBEXexcBad8 4 6" xfId="3004" xr:uid="{00000000-0005-0000-0000-000086240000}"/>
    <cellStyle name="SAPBEXexcBad8 4 6 2" xfId="3005" xr:uid="{00000000-0005-0000-0000-000087240000}"/>
    <cellStyle name="SAPBEXexcBad8 4 6 2 2" xfId="3006" xr:uid="{00000000-0005-0000-0000-000088240000}"/>
    <cellStyle name="SAPBEXexcBad8 4 6 2 2 2" xfId="3007" xr:uid="{00000000-0005-0000-0000-000089240000}"/>
    <cellStyle name="SAPBEXexcBad8 4 6 2 3" xfId="3008" xr:uid="{00000000-0005-0000-0000-00008A240000}"/>
    <cellStyle name="SAPBEXexcBad8 4 6 3" xfId="3009" xr:uid="{00000000-0005-0000-0000-00008B240000}"/>
    <cellStyle name="SAPBEXexcBad8 4 6 3 2" xfId="3010" xr:uid="{00000000-0005-0000-0000-00008C240000}"/>
    <cellStyle name="SAPBEXexcBad8 4 6 4" xfId="3011" xr:uid="{00000000-0005-0000-0000-00008D240000}"/>
    <cellStyle name="SAPBEXexcBad8 4 7" xfId="3012" xr:uid="{00000000-0005-0000-0000-00008E240000}"/>
    <cellStyle name="SAPBEXexcBad8 4 7 2" xfId="3013" xr:uid="{00000000-0005-0000-0000-00008F240000}"/>
    <cellStyle name="SAPBEXexcBad8 4 7 2 2" xfId="3014" xr:uid="{00000000-0005-0000-0000-000090240000}"/>
    <cellStyle name="SAPBEXexcBad8 4 7 2 2 2" xfId="3015" xr:uid="{00000000-0005-0000-0000-000091240000}"/>
    <cellStyle name="SAPBEXexcBad8 4 7 2 3" xfId="3016" xr:uid="{00000000-0005-0000-0000-000092240000}"/>
    <cellStyle name="SAPBEXexcBad8 4 7 3" xfId="3017" xr:uid="{00000000-0005-0000-0000-000093240000}"/>
    <cellStyle name="SAPBEXexcBad8 4 7 3 2" xfId="3018" xr:uid="{00000000-0005-0000-0000-000094240000}"/>
    <cellStyle name="SAPBEXexcBad8 4 7 4" xfId="3019" xr:uid="{00000000-0005-0000-0000-000095240000}"/>
    <cellStyle name="SAPBEXexcBad8 4 8" xfId="3020" xr:uid="{00000000-0005-0000-0000-000096240000}"/>
    <cellStyle name="SAPBEXexcBad8 4 8 2" xfId="3021" xr:uid="{00000000-0005-0000-0000-000097240000}"/>
    <cellStyle name="SAPBEXexcBad8 4 8 2 2" xfId="3022" xr:uid="{00000000-0005-0000-0000-000098240000}"/>
    <cellStyle name="SAPBEXexcBad8 4 8 3" xfId="3023" xr:uid="{00000000-0005-0000-0000-000099240000}"/>
    <cellStyle name="SAPBEXexcBad8 4 9" xfId="3024" xr:uid="{00000000-0005-0000-0000-00009A240000}"/>
    <cellStyle name="SAPBEXexcBad8 4 9 2" xfId="3025" xr:uid="{00000000-0005-0000-0000-00009B240000}"/>
    <cellStyle name="SAPBEXexcBad8 5" xfId="3026" xr:uid="{00000000-0005-0000-0000-00009C240000}"/>
    <cellStyle name="SAPBEXexcBad8 5 2" xfId="3027" xr:uid="{00000000-0005-0000-0000-00009D240000}"/>
    <cellStyle name="SAPBEXexcBad8 5 2 2" xfId="3028" xr:uid="{00000000-0005-0000-0000-00009E240000}"/>
    <cellStyle name="SAPBEXexcBad8 5 2 2 2" xfId="3029" xr:uid="{00000000-0005-0000-0000-00009F240000}"/>
    <cellStyle name="SAPBEXexcBad8 5 2 3" xfId="3030" xr:uid="{00000000-0005-0000-0000-0000A0240000}"/>
    <cellStyle name="SAPBEXexcBad8 5 3" xfId="3031" xr:uid="{00000000-0005-0000-0000-0000A1240000}"/>
    <cellStyle name="SAPBEXexcBad8 5 3 2" xfId="3032" xr:uid="{00000000-0005-0000-0000-0000A2240000}"/>
    <cellStyle name="SAPBEXexcBad8 5 4" xfId="3033" xr:uid="{00000000-0005-0000-0000-0000A3240000}"/>
    <cellStyle name="SAPBEXexcBad9" xfId="3034" xr:uid="{00000000-0005-0000-0000-0000A4240000}"/>
    <cellStyle name="SAPBEXexcBad9 2" xfId="3035" xr:uid="{00000000-0005-0000-0000-0000A5240000}"/>
    <cellStyle name="SAPBEXexcBad9 2 2" xfId="3036" xr:uid="{00000000-0005-0000-0000-0000A6240000}"/>
    <cellStyle name="SAPBEXexcBad9 2 2 2" xfId="3037" xr:uid="{00000000-0005-0000-0000-0000A7240000}"/>
    <cellStyle name="SAPBEXexcBad9 2 2 2 2" xfId="3038" xr:uid="{00000000-0005-0000-0000-0000A8240000}"/>
    <cellStyle name="SAPBEXexcBad9 2 2 2 2 2" xfId="3039" xr:uid="{00000000-0005-0000-0000-0000A9240000}"/>
    <cellStyle name="SAPBEXexcBad9 2 2 2 3" xfId="3040" xr:uid="{00000000-0005-0000-0000-0000AA240000}"/>
    <cellStyle name="SAPBEXexcBad9 2 2 3" xfId="3041" xr:uid="{00000000-0005-0000-0000-0000AB240000}"/>
    <cellStyle name="SAPBEXexcBad9 2 2 3 2" xfId="3042" xr:uid="{00000000-0005-0000-0000-0000AC240000}"/>
    <cellStyle name="SAPBEXexcBad9 2 2 4" xfId="3043" xr:uid="{00000000-0005-0000-0000-0000AD240000}"/>
    <cellStyle name="SAPBEXexcBad9 2 3" xfId="3044" xr:uid="{00000000-0005-0000-0000-0000AE240000}"/>
    <cellStyle name="SAPBEXexcBad9 2 3 2" xfId="3045" xr:uid="{00000000-0005-0000-0000-0000AF240000}"/>
    <cellStyle name="SAPBEXexcBad9 2 3 2 2" xfId="3046" xr:uid="{00000000-0005-0000-0000-0000B0240000}"/>
    <cellStyle name="SAPBEXexcBad9 2 3 2 2 2" xfId="3047" xr:uid="{00000000-0005-0000-0000-0000B1240000}"/>
    <cellStyle name="SAPBEXexcBad9 2 3 2 3" xfId="3048" xr:uid="{00000000-0005-0000-0000-0000B2240000}"/>
    <cellStyle name="SAPBEXexcBad9 2 3 3" xfId="3049" xr:uid="{00000000-0005-0000-0000-0000B3240000}"/>
    <cellStyle name="SAPBEXexcBad9 2 3 3 2" xfId="3050" xr:uid="{00000000-0005-0000-0000-0000B4240000}"/>
    <cellStyle name="SAPBEXexcBad9 2 3 4" xfId="3051" xr:uid="{00000000-0005-0000-0000-0000B5240000}"/>
    <cellStyle name="SAPBEXexcBad9 2 4" xfId="3052" xr:uid="{00000000-0005-0000-0000-0000B6240000}"/>
    <cellStyle name="SAPBEXexcBad9 2 4 2" xfId="3053" xr:uid="{00000000-0005-0000-0000-0000B7240000}"/>
    <cellStyle name="SAPBEXexcBad9 2 4 2 2" xfId="3054" xr:uid="{00000000-0005-0000-0000-0000B8240000}"/>
    <cellStyle name="SAPBEXexcBad9 2 4 2 2 2" xfId="3055" xr:uid="{00000000-0005-0000-0000-0000B9240000}"/>
    <cellStyle name="SAPBEXexcBad9 2 4 2 3" xfId="3056" xr:uid="{00000000-0005-0000-0000-0000BA240000}"/>
    <cellStyle name="SAPBEXexcBad9 2 4 3" xfId="3057" xr:uid="{00000000-0005-0000-0000-0000BB240000}"/>
    <cellStyle name="SAPBEXexcBad9 2 4 3 2" xfId="3058" xr:uid="{00000000-0005-0000-0000-0000BC240000}"/>
    <cellStyle name="SAPBEXexcBad9 2 4 4" xfId="3059" xr:uid="{00000000-0005-0000-0000-0000BD240000}"/>
    <cellStyle name="SAPBEXexcBad9 2 5" xfId="3060" xr:uid="{00000000-0005-0000-0000-0000BE240000}"/>
    <cellStyle name="SAPBEXexcBad9 2 5 2" xfId="3061" xr:uid="{00000000-0005-0000-0000-0000BF240000}"/>
    <cellStyle name="SAPBEXexcBad9 2 5 2 2" xfId="3062" xr:uid="{00000000-0005-0000-0000-0000C0240000}"/>
    <cellStyle name="SAPBEXexcBad9 2 5 2 2 2" xfId="3063" xr:uid="{00000000-0005-0000-0000-0000C1240000}"/>
    <cellStyle name="SAPBEXexcBad9 2 5 2 3" xfId="3064" xr:uid="{00000000-0005-0000-0000-0000C2240000}"/>
    <cellStyle name="SAPBEXexcBad9 2 5 3" xfId="3065" xr:uid="{00000000-0005-0000-0000-0000C3240000}"/>
    <cellStyle name="SAPBEXexcBad9 2 5 3 2" xfId="3066" xr:uid="{00000000-0005-0000-0000-0000C4240000}"/>
    <cellStyle name="SAPBEXexcBad9 2 5 4" xfId="3067" xr:uid="{00000000-0005-0000-0000-0000C5240000}"/>
    <cellStyle name="SAPBEXexcBad9 2 6" xfId="3068" xr:uid="{00000000-0005-0000-0000-0000C6240000}"/>
    <cellStyle name="SAPBEXexcBad9 2 6 2" xfId="3069" xr:uid="{00000000-0005-0000-0000-0000C7240000}"/>
    <cellStyle name="SAPBEXexcBad9 2 6 2 2" xfId="3070" xr:uid="{00000000-0005-0000-0000-0000C8240000}"/>
    <cellStyle name="SAPBEXexcBad9 2 6 2 2 2" xfId="3071" xr:uid="{00000000-0005-0000-0000-0000C9240000}"/>
    <cellStyle name="SAPBEXexcBad9 2 6 2 3" xfId="3072" xr:uid="{00000000-0005-0000-0000-0000CA240000}"/>
    <cellStyle name="SAPBEXexcBad9 2 6 3" xfId="3073" xr:uid="{00000000-0005-0000-0000-0000CB240000}"/>
    <cellStyle name="SAPBEXexcBad9 2 6 3 2" xfId="3074" xr:uid="{00000000-0005-0000-0000-0000CC240000}"/>
    <cellStyle name="SAPBEXexcBad9 2 6 4" xfId="3075" xr:uid="{00000000-0005-0000-0000-0000CD240000}"/>
    <cellStyle name="SAPBEXexcBad9 2 7" xfId="3076" xr:uid="{00000000-0005-0000-0000-0000CE240000}"/>
    <cellStyle name="SAPBEXexcBad9 2 7 2" xfId="3077" xr:uid="{00000000-0005-0000-0000-0000CF240000}"/>
    <cellStyle name="SAPBEXexcBad9 2 7 2 2" xfId="3078" xr:uid="{00000000-0005-0000-0000-0000D0240000}"/>
    <cellStyle name="SAPBEXexcBad9 2 7 2 2 2" xfId="3079" xr:uid="{00000000-0005-0000-0000-0000D1240000}"/>
    <cellStyle name="SAPBEXexcBad9 2 7 2 3" xfId="3080" xr:uid="{00000000-0005-0000-0000-0000D2240000}"/>
    <cellStyle name="SAPBEXexcBad9 2 7 3" xfId="3081" xr:uid="{00000000-0005-0000-0000-0000D3240000}"/>
    <cellStyle name="SAPBEXexcBad9 2 7 3 2" xfId="3082" xr:uid="{00000000-0005-0000-0000-0000D4240000}"/>
    <cellStyle name="SAPBEXexcBad9 2 7 4" xfId="3083" xr:uid="{00000000-0005-0000-0000-0000D5240000}"/>
    <cellStyle name="SAPBEXexcBad9 2 8" xfId="3084" xr:uid="{00000000-0005-0000-0000-0000D6240000}"/>
    <cellStyle name="SAPBEXexcBad9 2 9" xfId="8704" xr:uid="{00000000-0005-0000-0000-0000D7240000}"/>
    <cellStyle name="SAPBEXexcBad9 3" xfId="3085" xr:uid="{00000000-0005-0000-0000-0000D8240000}"/>
    <cellStyle name="SAPBEXexcBad9 3 2" xfId="3086" xr:uid="{00000000-0005-0000-0000-0000D9240000}"/>
    <cellStyle name="SAPBEXexcBad9 3 2 2" xfId="3087" xr:uid="{00000000-0005-0000-0000-0000DA240000}"/>
    <cellStyle name="SAPBEXexcBad9 3 2 2 2" xfId="3088" xr:uid="{00000000-0005-0000-0000-0000DB240000}"/>
    <cellStyle name="SAPBEXexcBad9 3 2 2 2 2" xfId="3089" xr:uid="{00000000-0005-0000-0000-0000DC240000}"/>
    <cellStyle name="SAPBEXexcBad9 3 2 2 3" xfId="3090" xr:uid="{00000000-0005-0000-0000-0000DD240000}"/>
    <cellStyle name="SAPBEXexcBad9 3 2 3" xfId="3091" xr:uid="{00000000-0005-0000-0000-0000DE240000}"/>
    <cellStyle name="SAPBEXexcBad9 3 2 3 2" xfId="3092" xr:uid="{00000000-0005-0000-0000-0000DF240000}"/>
    <cellStyle name="SAPBEXexcBad9 3 2 4" xfId="3093" xr:uid="{00000000-0005-0000-0000-0000E0240000}"/>
    <cellStyle name="SAPBEXexcBad9 3 3" xfId="3094" xr:uid="{00000000-0005-0000-0000-0000E1240000}"/>
    <cellStyle name="SAPBEXexcBad9 3 3 2" xfId="3095" xr:uid="{00000000-0005-0000-0000-0000E2240000}"/>
    <cellStyle name="SAPBEXexcBad9 3 3 2 2" xfId="3096" xr:uid="{00000000-0005-0000-0000-0000E3240000}"/>
    <cellStyle name="SAPBEXexcBad9 3 3 2 2 2" xfId="3097" xr:uid="{00000000-0005-0000-0000-0000E4240000}"/>
    <cellStyle name="SAPBEXexcBad9 3 3 2 3" xfId="3098" xr:uid="{00000000-0005-0000-0000-0000E5240000}"/>
    <cellStyle name="SAPBEXexcBad9 3 3 3" xfId="3099" xr:uid="{00000000-0005-0000-0000-0000E6240000}"/>
    <cellStyle name="SAPBEXexcBad9 3 3 3 2" xfId="3100" xr:uid="{00000000-0005-0000-0000-0000E7240000}"/>
    <cellStyle name="SAPBEXexcBad9 3 3 4" xfId="3101" xr:uid="{00000000-0005-0000-0000-0000E8240000}"/>
    <cellStyle name="SAPBEXexcBad9 3 4" xfId="3102" xr:uid="{00000000-0005-0000-0000-0000E9240000}"/>
    <cellStyle name="SAPBEXexcBad9 3 4 2" xfId="3103" xr:uid="{00000000-0005-0000-0000-0000EA240000}"/>
    <cellStyle name="SAPBEXexcBad9 3 4 2 2" xfId="3104" xr:uid="{00000000-0005-0000-0000-0000EB240000}"/>
    <cellStyle name="SAPBEXexcBad9 3 4 2 2 2" xfId="3105" xr:uid="{00000000-0005-0000-0000-0000EC240000}"/>
    <cellStyle name="SAPBEXexcBad9 3 4 2 3" xfId="3106" xr:uid="{00000000-0005-0000-0000-0000ED240000}"/>
    <cellStyle name="SAPBEXexcBad9 3 4 3" xfId="3107" xr:uid="{00000000-0005-0000-0000-0000EE240000}"/>
    <cellStyle name="SAPBEXexcBad9 3 4 3 2" xfId="3108" xr:uid="{00000000-0005-0000-0000-0000EF240000}"/>
    <cellStyle name="SAPBEXexcBad9 3 4 4" xfId="3109" xr:uid="{00000000-0005-0000-0000-0000F0240000}"/>
    <cellStyle name="SAPBEXexcBad9 3 5" xfId="3110" xr:uid="{00000000-0005-0000-0000-0000F1240000}"/>
    <cellStyle name="SAPBEXexcBad9 3 5 2" xfId="3111" xr:uid="{00000000-0005-0000-0000-0000F2240000}"/>
    <cellStyle name="SAPBEXexcBad9 3 5 2 2" xfId="3112" xr:uid="{00000000-0005-0000-0000-0000F3240000}"/>
    <cellStyle name="SAPBEXexcBad9 3 5 2 2 2" xfId="3113" xr:uid="{00000000-0005-0000-0000-0000F4240000}"/>
    <cellStyle name="SAPBEXexcBad9 3 5 2 3" xfId="3114" xr:uid="{00000000-0005-0000-0000-0000F5240000}"/>
    <cellStyle name="SAPBEXexcBad9 3 5 3" xfId="3115" xr:uid="{00000000-0005-0000-0000-0000F6240000}"/>
    <cellStyle name="SAPBEXexcBad9 3 5 3 2" xfId="3116" xr:uid="{00000000-0005-0000-0000-0000F7240000}"/>
    <cellStyle name="SAPBEXexcBad9 3 5 4" xfId="3117" xr:uid="{00000000-0005-0000-0000-0000F8240000}"/>
    <cellStyle name="SAPBEXexcBad9 3 6" xfId="3118" xr:uid="{00000000-0005-0000-0000-0000F9240000}"/>
    <cellStyle name="SAPBEXexcBad9 3 6 2" xfId="3119" xr:uid="{00000000-0005-0000-0000-0000FA240000}"/>
    <cellStyle name="SAPBEXexcBad9 3 6 2 2" xfId="3120" xr:uid="{00000000-0005-0000-0000-0000FB240000}"/>
    <cellStyle name="SAPBEXexcBad9 3 6 3" xfId="3121" xr:uid="{00000000-0005-0000-0000-0000FC240000}"/>
    <cellStyle name="SAPBEXexcBad9 3 7" xfId="3122" xr:uid="{00000000-0005-0000-0000-0000FD240000}"/>
    <cellStyle name="SAPBEXexcBad9 4" xfId="3123" xr:uid="{00000000-0005-0000-0000-0000FE240000}"/>
    <cellStyle name="SAPBEXexcBad9 4 10" xfId="3124" xr:uid="{00000000-0005-0000-0000-0000FF240000}"/>
    <cellStyle name="SAPBEXexcBad9 4 11" xfId="3125" xr:uid="{00000000-0005-0000-0000-000000250000}"/>
    <cellStyle name="SAPBEXexcBad9 4 2" xfId="3126" xr:uid="{00000000-0005-0000-0000-000001250000}"/>
    <cellStyle name="SAPBEXexcBad9 4 2 2" xfId="3127" xr:uid="{00000000-0005-0000-0000-000002250000}"/>
    <cellStyle name="SAPBEXexcBad9 4 2 2 2" xfId="3128" xr:uid="{00000000-0005-0000-0000-000003250000}"/>
    <cellStyle name="SAPBEXexcBad9 4 2 2 2 2" xfId="3129" xr:uid="{00000000-0005-0000-0000-000004250000}"/>
    <cellStyle name="SAPBEXexcBad9 4 2 2 3" xfId="3130" xr:uid="{00000000-0005-0000-0000-000005250000}"/>
    <cellStyle name="SAPBEXexcBad9 4 2 3" xfId="3131" xr:uid="{00000000-0005-0000-0000-000006250000}"/>
    <cellStyle name="SAPBEXexcBad9 4 2 3 2" xfId="3132" xr:uid="{00000000-0005-0000-0000-000007250000}"/>
    <cellStyle name="SAPBEXexcBad9 4 2 4" xfId="3133" xr:uid="{00000000-0005-0000-0000-000008250000}"/>
    <cellStyle name="SAPBEXexcBad9 4 3" xfId="3134" xr:uid="{00000000-0005-0000-0000-000009250000}"/>
    <cellStyle name="SAPBEXexcBad9 4 3 2" xfId="3135" xr:uid="{00000000-0005-0000-0000-00000A250000}"/>
    <cellStyle name="SAPBEXexcBad9 4 3 2 2" xfId="3136" xr:uid="{00000000-0005-0000-0000-00000B250000}"/>
    <cellStyle name="SAPBEXexcBad9 4 3 2 2 2" xfId="3137" xr:uid="{00000000-0005-0000-0000-00000C250000}"/>
    <cellStyle name="SAPBEXexcBad9 4 3 2 3" xfId="3138" xr:uid="{00000000-0005-0000-0000-00000D250000}"/>
    <cellStyle name="SAPBEXexcBad9 4 3 3" xfId="3139" xr:uid="{00000000-0005-0000-0000-00000E250000}"/>
    <cellStyle name="SAPBEXexcBad9 4 3 3 2" xfId="3140" xr:uid="{00000000-0005-0000-0000-00000F250000}"/>
    <cellStyle name="SAPBEXexcBad9 4 3 4" xfId="3141" xr:uid="{00000000-0005-0000-0000-000010250000}"/>
    <cellStyle name="SAPBEXexcBad9 4 4" xfId="3142" xr:uid="{00000000-0005-0000-0000-000011250000}"/>
    <cellStyle name="SAPBEXexcBad9 4 4 2" xfId="3143" xr:uid="{00000000-0005-0000-0000-000012250000}"/>
    <cellStyle name="SAPBEXexcBad9 4 4 2 2" xfId="3144" xr:uid="{00000000-0005-0000-0000-000013250000}"/>
    <cellStyle name="SAPBEXexcBad9 4 4 2 2 2" xfId="3145" xr:uid="{00000000-0005-0000-0000-000014250000}"/>
    <cellStyle name="SAPBEXexcBad9 4 4 2 3" xfId="3146" xr:uid="{00000000-0005-0000-0000-000015250000}"/>
    <cellStyle name="SAPBEXexcBad9 4 4 3" xfId="3147" xr:uid="{00000000-0005-0000-0000-000016250000}"/>
    <cellStyle name="SAPBEXexcBad9 4 4 3 2" xfId="3148" xr:uid="{00000000-0005-0000-0000-000017250000}"/>
    <cellStyle name="SAPBEXexcBad9 4 4 4" xfId="3149" xr:uid="{00000000-0005-0000-0000-000018250000}"/>
    <cellStyle name="SAPBEXexcBad9 4 5" xfId="3150" xr:uid="{00000000-0005-0000-0000-000019250000}"/>
    <cellStyle name="SAPBEXexcBad9 4 5 2" xfId="3151" xr:uid="{00000000-0005-0000-0000-00001A250000}"/>
    <cellStyle name="SAPBEXexcBad9 4 5 2 2" xfId="3152" xr:uid="{00000000-0005-0000-0000-00001B250000}"/>
    <cellStyle name="SAPBEXexcBad9 4 5 2 2 2" xfId="3153" xr:uid="{00000000-0005-0000-0000-00001C250000}"/>
    <cellStyle name="SAPBEXexcBad9 4 5 2 3" xfId="3154" xr:uid="{00000000-0005-0000-0000-00001D250000}"/>
    <cellStyle name="SAPBEXexcBad9 4 5 3" xfId="3155" xr:uid="{00000000-0005-0000-0000-00001E250000}"/>
    <cellStyle name="SAPBEXexcBad9 4 5 3 2" xfId="3156" xr:uid="{00000000-0005-0000-0000-00001F250000}"/>
    <cellStyle name="SAPBEXexcBad9 4 5 4" xfId="3157" xr:uid="{00000000-0005-0000-0000-000020250000}"/>
    <cellStyle name="SAPBEXexcBad9 4 6" xfId="3158" xr:uid="{00000000-0005-0000-0000-000021250000}"/>
    <cellStyle name="SAPBEXexcBad9 4 6 2" xfId="3159" xr:uid="{00000000-0005-0000-0000-000022250000}"/>
    <cellStyle name="SAPBEXexcBad9 4 6 2 2" xfId="3160" xr:uid="{00000000-0005-0000-0000-000023250000}"/>
    <cellStyle name="SAPBEXexcBad9 4 6 2 2 2" xfId="3161" xr:uid="{00000000-0005-0000-0000-000024250000}"/>
    <cellStyle name="SAPBEXexcBad9 4 6 2 3" xfId="3162" xr:uid="{00000000-0005-0000-0000-000025250000}"/>
    <cellStyle name="SAPBEXexcBad9 4 6 3" xfId="3163" xr:uid="{00000000-0005-0000-0000-000026250000}"/>
    <cellStyle name="SAPBEXexcBad9 4 6 3 2" xfId="3164" xr:uid="{00000000-0005-0000-0000-000027250000}"/>
    <cellStyle name="SAPBEXexcBad9 4 6 4" xfId="3165" xr:uid="{00000000-0005-0000-0000-000028250000}"/>
    <cellStyle name="SAPBEXexcBad9 4 7" xfId="3166" xr:uid="{00000000-0005-0000-0000-000029250000}"/>
    <cellStyle name="SAPBEXexcBad9 4 7 2" xfId="3167" xr:uid="{00000000-0005-0000-0000-00002A250000}"/>
    <cellStyle name="SAPBEXexcBad9 4 7 2 2" xfId="3168" xr:uid="{00000000-0005-0000-0000-00002B250000}"/>
    <cellStyle name="SAPBEXexcBad9 4 7 2 2 2" xfId="3169" xr:uid="{00000000-0005-0000-0000-00002C250000}"/>
    <cellStyle name="SAPBEXexcBad9 4 7 2 3" xfId="3170" xr:uid="{00000000-0005-0000-0000-00002D250000}"/>
    <cellStyle name="SAPBEXexcBad9 4 7 3" xfId="3171" xr:uid="{00000000-0005-0000-0000-00002E250000}"/>
    <cellStyle name="SAPBEXexcBad9 4 7 3 2" xfId="3172" xr:uid="{00000000-0005-0000-0000-00002F250000}"/>
    <cellStyle name="SAPBEXexcBad9 4 7 4" xfId="3173" xr:uid="{00000000-0005-0000-0000-000030250000}"/>
    <cellStyle name="SAPBEXexcBad9 4 8" xfId="3174" xr:uid="{00000000-0005-0000-0000-000031250000}"/>
    <cellStyle name="SAPBEXexcBad9 4 8 2" xfId="3175" xr:uid="{00000000-0005-0000-0000-000032250000}"/>
    <cellStyle name="SAPBEXexcBad9 4 8 2 2" xfId="3176" xr:uid="{00000000-0005-0000-0000-000033250000}"/>
    <cellStyle name="SAPBEXexcBad9 4 8 3" xfId="3177" xr:uid="{00000000-0005-0000-0000-000034250000}"/>
    <cellStyle name="SAPBEXexcBad9 4 9" xfId="3178" xr:uid="{00000000-0005-0000-0000-000035250000}"/>
    <cellStyle name="SAPBEXexcBad9 4 9 2" xfId="3179" xr:uid="{00000000-0005-0000-0000-000036250000}"/>
    <cellStyle name="SAPBEXexcBad9 5" xfId="3180" xr:uid="{00000000-0005-0000-0000-000037250000}"/>
    <cellStyle name="SAPBEXexcBad9 5 2" xfId="3181" xr:uid="{00000000-0005-0000-0000-000038250000}"/>
    <cellStyle name="SAPBEXexcBad9 5 2 2" xfId="3182" xr:uid="{00000000-0005-0000-0000-000039250000}"/>
    <cellStyle name="SAPBEXexcBad9 5 2 2 2" xfId="3183" xr:uid="{00000000-0005-0000-0000-00003A250000}"/>
    <cellStyle name="SAPBEXexcBad9 5 2 3" xfId="3184" xr:uid="{00000000-0005-0000-0000-00003B250000}"/>
    <cellStyle name="SAPBEXexcBad9 5 3" xfId="3185" xr:uid="{00000000-0005-0000-0000-00003C250000}"/>
    <cellStyle name="SAPBEXexcBad9 5 3 2" xfId="3186" xr:uid="{00000000-0005-0000-0000-00003D250000}"/>
    <cellStyle name="SAPBEXexcBad9 5 4" xfId="3187" xr:uid="{00000000-0005-0000-0000-00003E250000}"/>
    <cellStyle name="SAPBEXexcCritical4" xfId="3188" xr:uid="{00000000-0005-0000-0000-00003F250000}"/>
    <cellStyle name="SAPBEXexcCritical4 2" xfId="3189" xr:uid="{00000000-0005-0000-0000-000040250000}"/>
    <cellStyle name="SAPBEXexcCritical4 2 2" xfId="3190" xr:uid="{00000000-0005-0000-0000-000041250000}"/>
    <cellStyle name="SAPBEXexcCritical4 2 2 2" xfId="3191" xr:uid="{00000000-0005-0000-0000-000042250000}"/>
    <cellStyle name="SAPBEXexcCritical4 2 2 2 2" xfId="3192" xr:uid="{00000000-0005-0000-0000-000043250000}"/>
    <cellStyle name="SAPBEXexcCritical4 2 2 2 2 2" xfId="3193" xr:uid="{00000000-0005-0000-0000-000044250000}"/>
    <cellStyle name="SAPBEXexcCritical4 2 2 2 3" xfId="3194" xr:uid="{00000000-0005-0000-0000-000045250000}"/>
    <cellStyle name="SAPBEXexcCritical4 2 2 3" xfId="3195" xr:uid="{00000000-0005-0000-0000-000046250000}"/>
    <cellStyle name="SAPBEXexcCritical4 2 2 3 2" xfId="3196" xr:uid="{00000000-0005-0000-0000-000047250000}"/>
    <cellStyle name="SAPBEXexcCritical4 2 2 4" xfId="3197" xr:uid="{00000000-0005-0000-0000-000048250000}"/>
    <cellStyle name="SAPBEXexcCritical4 2 3" xfId="3198" xr:uid="{00000000-0005-0000-0000-000049250000}"/>
    <cellStyle name="SAPBEXexcCritical4 2 3 2" xfId="3199" xr:uid="{00000000-0005-0000-0000-00004A250000}"/>
    <cellStyle name="SAPBEXexcCritical4 2 3 2 2" xfId="3200" xr:uid="{00000000-0005-0000-0000-00004B250000}"/>
    <cellStyle name="SAPBEXexcCritical4 2 3 2 2 2" xfId="3201" xr:uid="{00000000-0005-0000-0000-00004C250000}"/>
    <cellStyle name="SAPBEXexcCritical4 2 3 2 3" xfId="3202" xr:uid="{00000000-0005-0000-0000-00004D250000}"/>
    <cellStyle name="SAPBEXexcCritical4 2 3 3" xfId="3203" xr:uid="{00000000-0005-0000-0000-00004E250000}"/>
    <cellStyle name="SAPBEXexcCritical4 2 3 3 2" xfId="3204" xr:uid="{00000000-0005-0000-0000-00004F250000}"/>
    <cellStyle name="SAPBEXexcCritical4 2 3 4" xfId="3205" xr:uid="{00000000-0005-0000-0000-000050250000}"/>
    <cellStyle name="SAPBEXexcCritical4 2 4" xfId="3206" xr:uid="{00000000-0005-0000-0000-000051250000}"/>
    <cellStyle name="SAPBEXexcCritical4 2 4 2" xfId="3207" xr:uid="{00000000-0005-0000-0000-000052250000}"/>
    <cellStyle name="SAPBEXexcCritical4 2 4 2 2" xfId="3208" xr:uid="{00000000-0005-0000-0000-000053250000}"/>
    <cellStyle name="SAPBEXexcCritical4 2 4 2 2 2" xfId="3209" xr:uid="{00000000-0005-0000-0000-000054250000}"/>
    <cellStyle name="SAPBEXexcCritical4 2 4 2 3" xfId="3210" xr:uid="{00000000-0005-0000-0000-000055250000}"/>
    <cellStyle name="SAPBEXexcCritical4 2 4 3" xfId="3211" xr:uid="{00000000-0005-0000-0000-000056250000}"/>
    <cellStyle name="SAPBEXexcCritical4 2 4 3 2" xfId="3212" xr:uid="{00000000-0005-0000-0000-000057250000}"/>
    <cellStyle name="SAPBEXexcCritical4 2 4 4" xfId="3213" xr:uid="{00000000-0005-0000-0000-000058250000}"/>
    <cellStyle name="SAPBEXexcCritical4 2 5" xfId="3214" xr:uid="{00000000-0005-0000-0000-000059250000}"/>
    <cellStyle name="SAPBEXexcCritical4 2 5 2" xfId="3215" xr:uid="{00000000-0005-0000-0000-00005A250000}"/>
    <cellStyle name="SAPBEXexcCritical4 2 5 2 2" xfId="3216" xr:uid="{00000000-0005-0000-0000-00005B250000}"/>
    <cellStyle name="SAPBEXexcCritical4 2 5 2 2 2" xfId="3217" xr:uid="{00000000-0005-0000-0000-00005C250000}"/>
    <cellStyle name="SAPBEXexcCritical4 2 5 2 3" xfId="3218" xr:uid="{00000000-0005-0000-0000-00005D250000}"/>
    <cellStyle name="SAPBEXexcCritical4 2 5 3" xfId="3219" xr:uid="{00000000-0005-0000-0000-00005E250000}"/>
    <cellStyle name="SAPBEXexcCritical4 2 5 3 2" xfId="3220" xr:uid="{00000000-0005-0000-0000-00005F250000}"/>
    <cellStyle name="SAPBEXexcCritical4 2 5 4" xfId="3221" xr:uid="{00000000-0005-0000-0000-000060250000}"/>
    <cellStyle name="SAPBEXexcCritical4 2 6" xfId="3222" xr:uid="{00000000-0005-0000-0000-000061250000}"/>
    <cellStyle name="SAPBEXexcCritical4 2 6 2" xfId="3223" xr:uid="{00000000-0005-0000-0000-000062250000}"/>
    <cellStyle name="SAPBEXexcCritical4 2 6 2 2" xfId="3224" xr:uid="{00000000-0005-0000-0000-000063250000}"/>
    <cellStyle name="SAPBEXexcCritical4 2 6 2 2 2" xfId="3225" xr:uid="{00000000-0005-0000-0000-000064250000}"/>
    <cellStyle name="SAPBEXexcCritical4 2 6 2 3" xfId="3226" xr:uid="{00000000-0005-0000-0000-000065250000}"/>
    <cellStyle name="SAPBEXexcCritical4 2 6 3" xfId="3227" xr:uid="{00000000-0005-0000-0000-000066250000}"/>
    <cellStyle name="SAPBEXexcCritical4 2 6 3 2" xfId="3228" xr:uid="{00000000-0005-0000-0000-000067250000}"/>
    <cellStyle name="SAPBEXexcCritical4 2 6 4" xfId="3229" xr:uid="{00000000-0005-0000-0000-000068250000}"/>
    <cellStyle name="SAPBEXexcCritical4 2 7" xfId="3230" xr:uid="{00000000-0005-0000-0000-000069250000}"/>
    <cellStyle name="SAPBEXexcCritical4 2 7 2" xfId="3231" xr:uid="{00000000-0005-0000-0000-00006A250000}"/>
    <cellStyle name="SAPBEXexcCritical4 2 7 2 2" xfId="3232" xr:uid="{00000000-0005-0000-0000-00006B250000}"/>
    <cellStyle name="SAPBEXexcCritical4 2 7 2 2 2" xfId="3233" xr:uid="{00000000-0005-0000-0000-00006C250000}"/>
    <cellStyle name="SAPBEXexcCritical4 2 7 2 3" xfId="3234" xr:uid="{00000000-0005-0000-0000-00006D250000}"/>
    <cellStyle name="SAPBEXexcCritical4 2 7 3" xfId="3235" xr:uid="{00000000-0005-0000-0000-00006E250000}"/>
    <cellStyle name="SAPBEXexcCritical4 2 7 3 2" xfId="3236" xr:uid="{00000000-0005-0000-0000-00006F250000}"/>
    <cellStyle name="SAPBEXexcCritical4 2 7 4" xfId="3237" xr:uid="{00000000-0005-0000-0000-000070250000}"/>
    <cellStyle name="SAPBEXexcCritical4 2 8" xfId="3238" xr:uid="{00000000-0005-0000-0000-000071250000}"/>
    <cellStyle name="SAPBEXexcCritical4 2 9" xfId="8705" xr:uid="{00000000-0005-0000-0000-000072250000}"/>
    <cellStyle name="SAPBEXexcCritical4 3" xfId="3239" xr:uid="{00000000-0005-0000-0000-000073250000}"/>
    <cellStyle name="SAPBEXexcCritical4 3 2" xfId="3240" xr:uid="{00000000-0005-0000-0000-000074250000}"/>
    <cellStyle name="SAPBEXexcCritical4 3 2 2" xfId="3241" xr:uid="{00000000-0005-0000-0000-000075250000}"/>
    <cellStyle name="SAPBEXexcCritical4 3 2 2 2" xfId="3242" xr:uid="{00000000-0005-0000-0000-000076250000}"/>
    <cellStyle name="SAPBEXexcCritical4 3 2 2 2 2" xfId="3243" xr:uid="{00000000-0005-0000-0000-000077250000}"/>
    <cellStyle name="SAPBEXexcCritical4 3 2 2 3" xfId="3244" xr:uid="{00000000-0005-0000-0000-000078250000}"/>
    <cellStyle name="SAPBEXexcCritical4 3 2 3" xfId="3245" xr:uid="{00000000-0005-0000-0000-000079250000}"/>
    <cellStyle name="SAPBEXexcCritical4 3 2 3 2" xfId="3246" xr:uid="{00000000-0005-0000-0000-00007A250000}"/>
    <cellStyle name="SAPBEXexcCritical4 3 2 4" xfId="3247" xr:uid="{00000000-0005-0000-0000-00007B250000}"/>
    <cellStyle name="SAPBEXexcCritical4 3 3" xfId="3248" xr:uid="{00000000-0005-0000-0000-00007C250000}"/>
    <cellStyle name="SAPBEXexcCritical4 3 3 2" xfId="3249" xr:uid="{00000000-0005-0000-0000-00007D250000}"/>
    <cellStyle name="SAPBEXexcCritical4 3 3 2 2" xfId="3250" xr:uid="{00000000-0005-0000-0000-00007E250000}"/>
    <cellStyle name="SAPBEXexcCritical4 3 3 2 2 2" xfId="3251" xr:uid="{00000000-0005-0000-0000-00007F250000}"/>
    <cellStyle name="SAPBEXexcCritical4 3 3 2 3" xfId="3252" xr:uid="{00000000-0005-0000-0000-000080250000}"/>
    <cellStyle name="SAPBEXexcCritical4 3 3 3" xfId="3253" xr:uid="{00000000-0005-0000-0000-000081250000}"/>
    <cellStyle name="SAPBEXexcCritical4 3 3 3 2" xfId="3254" xr:uid="{00000000-0005-0000-0000-000082250000}"/>
    <cellStyle name="SAPBEXexcCritical4 3 3 4" xfId="3255" xr:uid="{00000000-0005-0000-0000-000083250000}"/>
    <cellStyle name="SAPBEXexcCritical4 3 4" xfId="3256" xr:uid="{00000000-0005-0000-0000-000084250000}"/>
    <cellStyle name="SAPBEXexcCritical4 3 4 2" xfId="3257" xr:uid="{00000000-0005-0000-0000-000085250000}"/>
    <cellStyle name="SAPBEXexcCritical4 3 4 2 2" xfId="3258" xr:uid="{00000000-0005-0000-0000-000086250000}"/>
    <cellStyle name="SAPBEXexcCritical4 3 4 2 2 2" xfId="3259" xr:uid="{00000000-0005-0000-0000-000087250000}"/>
    <cellStyle name="SAPBEXexcCritical4 3 4 2 3" xfId="3260" xr:uid="{00000000-0005-0000-0000-000088250000}"/>
    <cellStyle name="SAPBEXexcCritical4 3 4 3" xfId="3261" xr:uid="{00000000-0005-0000-0000-000089250000}"/>
    <cellStyle name="SAPBEXexcCritical4 3 4 3 2" xfId="3262" xr:uid="{00000000-0005-0000-0000-00008A250000}"/>
    <cellStyle name="SAPBEXexcCritical4 3 4 4" xfId="3263" xr:uid="{00000000-0005-0000-0000-00008B250000}"/>
    <cellStyle name="SAPBEXexcCritical4 3 5" xfId="3264" xr:uid="{00000000-0005-0000-0000-00008C250000}"/>
    <cellStyle name="SAPBEXexcCritical4 3 5 2" xfId="3265" xr:uid="{00000000-0005-0000-0000-00008D250000}"/>
    <cellStyle name="SAPBEXexcCritical4 3 5 2 2" xfId="3266" xr:uid="{00000000-0005-0000-0000-00008E250000}"/>
    <cellStyle name="SAPBEXexcCritical4 3 5 2 2 2" xfId="3267" xr:uid="{00000000-0005-0000-0000-00008F250000}"/>
    <cellStyle name="SAPBEXexcCritical4 3 5 2 3" xfId="3268" xr:uid="{00000000-0005-0000-0000-000090250000}"/>
    <cellStyle name="SAPBEXexcCritical4 3 5 3" xfId="3269" xr:uid="{00000000-0005-0000-0000-000091250000}"/>
    <cellStyle name="SAPBEXexcCritical4 3 5 3 2" xfId="3270" xr:uid="{00000000-0005-0000-0000-000092250000}"/>
    <cellStyle name="SAPBEXexcCritical4 3 5 4" xfId="3271" xr:uid="{00000000-0005-0000-0000-000093250000}"/>
    <cellStyle name="SAPBEXexcCritical4 3 6" xfId="3272" xr:uid="{00000000-0005-0000-0000-000094250000}"/>
    <cellStyle name="SAPBEXexcCritical4 3 6 2" xfId="3273" xr:uid="{00000000-0005-0000-0000-000095250000}"/>
    <cellStyle name="SAPBEXexcCritical4 3 6 2 2" xfId="3274" xr:uid="{00000000-0005-0000-0000-000096250000}"/>
    <cellStyle name="SAPBEXexcCritical4 3 6 3" xfId="3275" xr:uid="{00000000-0005-0000-0000-000097250000}"/>
    <cellStyle name="SAPBEXexcCritical4 3 7" xfId="3276" xr:uid="{00000000-0005-0000-0000-000098250000}"/>
    <cellStyle name="SAPBEXexcCritical4 4" xfId="3277" xr:uid="{00000000-0005-0000-0000-000099250000}"/>
    <cellStyle name="SAPBEXexcCritical4 4 10" xfId="3278" xr:uid="{00000000-0005-0000-0000-00009A250000}"/>
    <cellStyle name="SAPBEXexcCritical4 4 11" xfId="3279" xr:uid="{00000000-0005-0000-0000-00009B250000}"/>
    <cellStyle name="SAPBEXexcCritical4 4 2" xfId="3280" xr:uid="{00000000-0005-0000-0000-00009C250000}"/>
    <cellStyle name="SAPBEXexcCritical4 4 2 2" xfId="3281" xr:uid="{00000000-0005-0000-0000-00009D250000}"/>
    <cellStyle name="SAPBEXexcCritical4 4 2 2 2" xfId="3282" xr:uid="{00000000-0005-0000-0000-00009E250000}"/>
    <cellStyle name="SAPBEXexcCritical4 4 2 2 2 2" xfId="3283" xr:uid="{00000000-0005-0000-0000-00009F250000}"/>
    <cellStyle name="SAPBEXexcCritical4 4 2 2 3" xfId="3284" xr:uid="{00000000-0005-0000-0000-0000A0250000}"/>
    <cellStyle name="SAPBEXexcCritical4 4 2 3" xfId="3285" xr:uid="{00000000-0005-0000-0000-0000A1250000}"/>
    <cellStyle name="SAPBEXexcCritical4 4 2 3 2" xfId="3286" xr:uid="{00000000-0005-0000-0000-0000A2250000}"/>
    <cellStyle name="SAPBEXexcCritical4 4 2 4" xfId="3287" xr:uid="{00000000-0005-0000-0000-0000A3250000}"/>
    <cellStyle name="SAPBEXexcCritical4 4 3" xfId="3288" xr:uid="{00000000-0005-0000-0000-0000A4250000}"/>
    <cellStyle name="SAPBEXexcCritical4 4 3 2" xfId="3289" xr:uid="{00000000-0005-0000-0000-0000A5250000}"/>
    <cellStyle name="SAPBEXexcCritical4 4 3 2 2" xfId="3290" xr:uid="{00000000-0005-0000-0000-0000A6250000}"/>
    <cellStyle name="SAPBEXexcCritical4 4 3 2 2 2" xfId="3291" xr:uid="{00000000-0005-0000-0000-0000A7250000}"/>
    <cellStyle name="SAPBEXexcCritical4 4 3 2 3" xfId="3292" xr:uid="{00000000-0005-0000-0000-0000A8250000}"/>
    <cellStyle name="SAPBEXexcCritical4 4 3 3" xfId="3293" xr:uid="{00000000-0005-0000-0000-0000A9250000}"/>
    <cellStyle name="SAPBEXexcCritical4 4 3 3 2" xfId="3294" xr:uid="{00000000-0005-0000-0000-0000AA250000}"/>
    <cellStyle name="SAPBEXexcCritical4 4 3 4" xfId="3295" xr:uid="{00000000-0005-0000-0000-0000AB250000}"/>
    <cellStyle name="SAPBEXexcCritical4 4 4" xfId="3296" xr:uid="{00000000-0005-0000-0000-0000AC250000}"/>
    <cellStyle name="SAPBEXexcCritical4 4 4 2" xfId="3297" xr:uid="{00000000-0005-0000-0000-0000AD250000}"/>
    <cellStyle name="SAPBEXexcCritical4 4 4 2 2" xfId="3298" xr:uid="{00000000-0005-0000-0000-0000AE250000}"/>
    <cellStyle name="SAPBEXexcCritical4 4 4 2 2 2" xfId="3299" xr:uid="{00000000-0005-0000-0000-0000AF250000}"/>
    <cellStyle name="SAPBEXexcCritical4 4 4 2 3" xfId="3300" xr:uid="{00000000-0005-0000-0000-0000B0250000}"/>
    <cellStyle name="SAPBEXexcCritical4 4 4 3" xfId="3301" xr:uid="{00000000-0005-0000-0000-0000B1250000}"/>
    <cellStyle name="SAPBEXexcCritical4 4 4 3 2" xfId="3302" xr:uid="{00000000-0005-0000-0000-0000B2250000}"/>
    <cellStyle name="SAPBEXexcCritical4 4 4 4" xfId="3303" xr:uid="{00000000-0005-0000-0000-0000B3250000}"/>
    <cellStyle name="SAPBEXexcCritical4 4 5" xfId="3304" xr:uid="{00000000-0005-0000-0000-0000B4250000}"/>
    <cellStyle name="SAPBEXexcCritical4 4 5 2" xfId="3305" xr:uid="{00000000-0005-0000-0000-0000B5250000}"/>
    <cellStyle name="SAPBEXexcCritical4 4 5 2 2" xfId="3306" xr:uid="{00000000-0005-0000-0000-0000B6250000}"/>
    <cellStyle name="SAPBEXexcCritical4 4 5 2 2 2" xfId="3307" xr:uid="{00000000-0005-0000-0000-0000B7250000}"/>
    <cellStyle name="SAPBEXexcCritical4 4 5 2 3" xfId="3308" xr:uid="{00000000-0005-0000-0000-0000B8250000}"/>
    <cellStyle name="SAPBEXexcCritical4 4 5 3" xfId="3309" xr:uid="{00000000-0005-0000-0000-0000B9250000}"/>
    <cellStyle name="SAPBEXexcCritical4 4 5 3 2" xfId="3310" xr:uid="{00000000-0005-0000-0000-0000BA250000}"/>
    <cellStyle name="SAPBEXexcCritical4 4 5 4" xfId="3311" xr:uid="{00000000-0005-0000-0000-0000BB250000}"/>
    <cellStyle name="SAPBEXexcCritical4 4 6" xfId="3312" xr:uid="{00000000-0005-0000-0000-0000BC250000}"/>
    <cellStyle name="SAPBEXexcCritical4 4 6 2" xfId="3313" xr:uid="{00000000-0005-0000-0000-0000BD250000}"/>
    <cellStyle name="SAPBEXexcCritical4 4 6 2 2" xfId="3314" xr:uid="{00000000-0005-0000-0000-0000BE250000}"/>
    <cellStyle name="SAPBEXexcCritical4 4 6 2 2 2" xfId="3315" xr:uid="{00000000-0005-0000-0000-0000BF250000}"/>
    <cellStyle name="SAPBEXexcCritical4 4 6 2 3" xfId="3316" xr:uid="{00000000-0005-0000-0000-0000C0250000}"/>
    <cellStyle name="SAPBEXexcCritical4 4 6 3" xfId="3317" xr:uid="{00000000-0005-0000-0000-0000C1250000}"/>
    <cellStyle name="SAPBEXexcCritical4 4 6 3 2" xfId="3318" xr:uid="{00000000-0005-0000-0000-0000C2250000}"/>
    <cellStyle name="SAPBEXexcCritical4 4 6 4" xfId="3319" xr:uid="{00000000-0005-0000-0000-0000C3250000}"/>
    <cellStyle name="SAPBEXexcCritical4 4 7" xfId="3320" xr:uid="{00000000-0005-0000-0000-0000C4250000}"/>
    <cellStyle name="SAPBEXexcCritical4 4 7 2" xfId="3321" xr:uid="{00000000-0005-0000-0000-0000C5250000}"/>
    <cellStyle name="SAPBEXexcCritical4 4 7 2 2" xfId="3322" xr:uid="{00000000-0005-0000-0000-0000C6250000}"/>
    <cellStyle name="SAPBEXexcCritical4 4 7 2 2 2" xfId="3323" xr:uid="{00000000-0005-0000-0000-0000C7250000}"/>
    <cellStyle name="SAPBEXexcCritical4 4 7 2 3" xfId="3324" xr:uid="{00000000-0005-0000-0000-0000C8250000}"/>
    <cellStyle name="SAPBEXexcCritical4 4 7 3" xfId="3325" xr:uid="{00000000-0005-0000-0000-0000C9250000}"/>
    <cellStyle name="SAPBEXexcCritical4 4 7 3 2" xfId="3326" xr:uid="{00000000-0005-0000-0000-0000CA250000}"/>
    <cellStyle name="SAPBEXexcCritical4 4 7 4" xfId="3327" xr:uid="{00000000-0005-0000-0000-0000CB250000}"/>
    <cellStyle name="SAPBEXexcCritical4 4 8" xfId="3328" xr:uid="{00000000-0005-0000-0000-0000CC250000}"/>
    <cellStyle name="SAPBEXexcCritical4 4 8 2" xfId="3329" xr:uid="{00000000-0005-0000-0000-0000CD250000}"/>
    <cellStyle name="SAPBEXexcCritical4 4 8 2 2" xfId="3330" xr:uid="{00000000-0005-0000-0000-0000CE250000}"/>
    <cellStyle name="SAPBEXexcCritical4 4 8 3" xfId="3331" xr:uid="{00000000-0005-0000-0000-0000CF250000}"/>
    <cellStyle name="SAPBEXexcCritical4 4 9" xfId="3332" xr:uid="{00000000-0005-0000-0000-0000D0250000}"/>
    <cellStyle name="SAPBEXexcCritical4 4 9 2" xfId="3333" xr:uid="{00000000-0005-0000-0000-0000D1250000}"/>
    <cellStyle name="SAPBEXexcCritical4 5" xfId="3334" xr:uid="{00000000-0005-0000-0000-0000D2250000}"/>
    <cellStyle name="SAPBEXexcCritical4 5 2" xfId="3335" xr:uid="{00000000-0005-0000-0000-0000D3250000}"/>
    <cellStyle name="SAPBEXexcCritical4 5 2 2" xfId="3336" xr:uid="{00000000-0005-0000-0000-0000D4250000}"/>
    <cellStyle name="SAPBEXexcCritical4 5 2 2 2" xfId="3337" xr:uid="{00000000-0005-0000-0000-0000D5250000}"/>
    <cellStyle name="SAPBEXexcCritical4 5 2 3" xfId="3338" xr:uid="{00000000-0005-0000-0000-0000D6250000}"/>
    <cellStyle name="SAPBEXexcCritical4 5 3" xfId="3339" xr:uid="{00000000-0005-0000-0000-0000D7250000}"/>
    <cellStyle name="SAPBEXexcCritical4 5 3 2" xfId="3340" xr:uid="{00000000-0005-0000-0000-0000D8250000}"/>
    <cellStyle name="SAPBEXexcCritical4 5 4" xfId="3341" xr:uid="{00000000-0005-0000-0000-0000D9250000}"/>
    <cellStyle name="SAPBEXexcCritical5" xfId="3342" xr:uid="{00000000-0005-0000-0000-0000DA250000}"/>
    <cellStyle name="SAPBEXexcCritical5 2" xfId="3343" xr:uid="{00000000-0005-0000-0000-0000DB250000}"/>
    <cellStyle name="SAPBEXexcCritical5 2 2" xfId="3344" xr:uid="{00000000-0005-0000-0000-0000DC250000}"/>
    <cellStyle name="SAPBEXexcCritical5 2 2 2" xfId="3345" xr:uid="{00000000-0005-0000-0000-0000DD250000}"/>
    <cellStyle name="SAPBEXexcCritical5 2 2 2 2" xfId="3346" xr:uid="{00000000-0005-0000-0000-0000DE250000}"/>
    <cellStyle name="SAPBEXexcCritical5 2 2 2 2 2" xfId="3347" xr:uid="{00000000-0005-0000-0000-0000DF250000}"/>
    <cellStyle name="SAPBEXexcCritical5 2 2 2 3" xfId="3348" xr:uid="{00000000-0005-0000-0000-0000E0250000}"/>
    <cellStyle name="SAPBEXexcCritical5 2 2 3" xfId="3349" xr:uid="{00000000-0005-0000-0000-0000E1250000}"/>
    <cellStyle name="SAPBEXexcCritical5 2 2 3 2" xfId="3350" xr:uid="{00000000-0005-0000-0000-0000E2250000}"/>
    <cellStyle name="SAPBEXexcCritical5 2 2 4" xfId="3351" xr:uid="{00000000-0005-0000-0000-0000E3250000}"/>
    <cellStyle name="SAPBEXexcCritical5 2 3" xfId="3352" xr:uid="{00000000-0005-0000-0000-0000E4250000}"/>
    <cellStyle name="SAPBEXexcCritical5 2 3 2" xfId="3353" xr:uid="{00000000-0005-0000-0000-0000E5250000}"/>
    <cellStyle name="SAPBEXexcCritical5 2 3 2 2" xfId="3354" xr:uid="{00000000-0005-0000-0000-0000E6250000}"/>
    <cellStyle name="SAPBEXexcCritical5 2 3 2 2 2" xfId="3355" xr:uid="{00000000-0005-0000-0000-0000E7250000}"/>
    <cellStyle name="SAPBEXexcCritical5 2 3 2 3" xfId="3356" xr:uid="{00000000-0005-0000-0000-0000E8250000}"/>
    <cellStyle name="SAPBEXexcCritical5 2 3 3" xfId="3357" xr:uid="{00000000-0005-0000-0000-0000E9250000}"/>
    <cellStyle name="SAPBEXexcCritical5 2 3 3 2" xfId="3358" xr:uid="{00000000-0005-0000-0000-0000EA250000}"/>
    <cellStyle name="SAPBEXexcCritical5 2 3 4" xfId="3359" xr:uid="{00000000-0005-0000-0000-0000EB250000}"/>
    <cellStyle name="SAPBEXexcCritical5 2 4" xfId="3360" xr:uid="{00000000-0005-0000-0000-0000EC250000}"/>
    <cellStyle name="SAPBEXexcCritical5 2 4 2" xfId="3361" xr:uid="{00000000-0005-0000-0000-0000ED250000}"/>
    <cellStyle name="SAPBEXexcCritical5 2 4 2 2" xfId="3362" xr:uid="{00000000-0005-0000-0000-0000EE250000}"/>
    <cellStyle name="SAPBEXexcCritical5 2 4 2 2 2" xfId="3363" xr:uid="{00000000-0005-0000-0000-0000EF250000}"/>
    <cellStyle name="SAPBEXexcCritical5 2 4 2 3" xfId="3364" xr:uid="{00000000-0005-0000-0000-0000F0250000}"/>
    <cellStyle name="SAPBEXexcCritical5 2 4 3" xfId="3365" xr:uid="{00000000-0005-0000-0000-0000F1250000}"/>
    <cellStyle name="SAPBEXexcCritical5 2 4 3 2" xfId="3366" xr:uid="{00000000-0005-0000-0000-0000F2250000}"/>
    <cellStyle name="SAPBEXexcCritical5 2 4 4" xfId="3367" xr:uid="{00000000-0005-0000-0000-0000F3250000}"/>
    <cellStyle name="SAPBEXexcCritical5 2 5" xfId="3368" xr:uid="{00000000-0005-0000-0000-0000F4250000}"/>
    <cellStyle name="SAPBEXexcCritical5 2 5 2" xfId="3369" xr:uid="{00000000-0005-0000-0000-0000F5250000}"/>
    <cellStyle name="SAPBEXexcCritical5 2 5 2 2" xfId="3370" xr:uid="{00000000-0005-0000-0000-0000F6250000}"/>
    <cellStyle name="SAPBEXexcCritical5 2 5 2 2 2" xfId="3371" xr:uid="{00000000-0005-0000-0000-0000F7250000}"/>
    <cellStyle name="SAPBEXexcCritical5 2 5 2 3" xfId="3372" xr:uid="{00000000-0005-0000-0000-0000F8250000}"/>
    <cellStyle name="SAPBEXexcCritical5 2 5 3" xfId="3373" xr:uid="{00000000-0005-0000-0000-0000F9250000}"/>
    <cellStyle name="SAPBEXexcCritical5 2 5 3 2" xfId="3374" xr:uid="{00000000-0005-0000-0000-0000FA250000}"/>
    <cellStyle name="SAPBEXexcCritical5 2 5 4" xfId="3375" xr:uid="{00000000-0005-0000-0000-0000FB250000}"/>
    <cellStyle name="SAPBEXexcCritical5 2 6" xfId="3376" xr:uid="{00000000-0005-0000-0000-0000FC250000}"/>
    <cellStyle name="SAPBEXexcCritical5 2 6 2" xfId="3377" xr:uid="{00000000-0005-0000-0000-0000FD250000}"/>
    <cellStyle name="SAPBEXexcCritical5 2 6 2 2" xfId="3378" xr:uid="{00000000-0005-0000-0000-0000FE250000}"/>
    <cellStyle name="SAPBEXexcCritical5 2 6 2 2 2" xfId="3379" xr:uid="{00000000-0005-0000-0000-0000FF250000}"/>
    <cellStyle name="SAPBEXexcCritical5 2 6 2 3" xfId="3380" xr:uid="{00000000-0005-0000-0000-000000260000}"/>
    <cellStyle name="SAPBEXexcCritical5 2 6 3" xfId="3381" xr:uid="{00000000-0005-0000-0000-000001260000}"/>
    <cellStyle name="SAPBEXexcCritical5 2 6 3 2" xfId="3382" xr:uid="{00000000-0005-0000-0000-000002260000}"/>
    <cellStyle name="SAPBEXexcCritical5 2 6 4" xfId="3383" xr:uid="{00000000-0005-0000-0000-000003260000}"/>
    <cellStyle name="SAPBEXexcCritical5 2 7" xfId="3384" xr:uid="{00000000-0005-0000-0000-000004260000}"/>
    <cellStyle name="SAPBEXexcCritical5 2 7 2" xfId="3385" xr:uid="{00000000-0005-0000-0000-000005260000}"/>
    <cellStyle name="SAPBEXexcCritical5 2 7 2 2" xfId="3386" xr:uid="{00000000-0005-0000-0000-000006260000}"/>
    <cellStyle name="SAPBEXexcCritical5 2 7 2 2 2" xfId="3387" xr:uid="{00000000-0005-0000-0000-000007260000}"/>
    <cellStyle name="SAPBEXexcCritical5 2 7 2 3" xfId="3388" xr:uid="{00000000-0005-0000-0000-000008260000}"/>
    <cellStyle name="SAPBEXexcCritical5 2 7 3" xfId="3389" xr:uid="{00000000-0005-0000-0000-000009260000}"/>
    <cellStyle name="SAPBEXexcCritical5 2 7 3 2" xfId="3390" xr:uid="{00000000-0005-0000-0000-00000A260000}"/>
    <cellStyle name="SAPBEXexcCritical5 2 7 4" xfId="3391" xr:uid="{00000000-0005-0000-0000-00000B260000}"/>
    <cellStyle name="SAPBEXexcCritical5 2 8" xfId="3392" xr:uid="{00000000-0005-0000-0000-00000C260000}"/>
    <cellStyle name="SAPBEXexcCritical5 2 9" xfId="8706" xr:uid="{00000000-0005-0000-0000-00000D260000}"/>
    <cellStyle name="SAPBEXexcCritical5 3" xfId="3393" xr:uid="{00000000-0005-0000-0000-00000E260000}"/>
    <cellStyle name="SAPBEXexcCritical5 3 2" xfId="3394" xr:uid="{00000000-0005-0000-0000-00000F260000}"/>
    <cellStyle name="SAPBEXexcCritical5 3 2 2" xfId="3395" xr:uid="{00000000-0005-0000-0000-000010260000}"/>
    <cellStyle name="SAPBEXexcCritical5 3 2 2 2" xfId="3396" xr:uid="{00000000-0005-0000-0000-000011260000}"/>
    <cellStyle name="SAPBEXexcCritical5 3 2 2 2 2" xfId="3397" xr:uid="{00000000-0005-0000-0000-000012260000}"/>
    <cellStyle name="SAPBEXexcCritical5 3 2 2 3" xfId="3398" xr:uid="{00000000-0005-0000-0000-000013260000}"/>
    <cellStyle name="SAPBEXexcCritical5 3 2 3" xfId="3399" xr:uid="{00000000-0005-0000-0000-000014260000}"/>
    <cellStyle name="SAPBEXexcCritical5 3 2 3 2" xfId="3400" xr:uid="{00000000-0005-0000-0000-000015260000}"/>
    <cellStyle name="SAPBEXexcCritical5 3 2 4" xfId="3401" xr:uid="{00000000-0005-0000-0000-000016260000}"/>
    <cellStyle name="SAPBEXexcCritical5 3 3" xfId="3402" xr:uid="{00000000-0005-0000-0000-000017260000}"/>
    <cellStyle name="SAPBEXexcCritical5 3 3 2" xfId="3403" xr:uid="{00000000-0005-0000-0000-000018260000}"/>
    <cellStyle name="SAPBEXexcCritical5 3 3 2 2" xfId="3404" xr:uid="{00000000-0005-0000-0000-000019260000}"/>
    <cellStyle name="SAPBEXexcCritical5 3 3 2 2 2" xfId="3405" xr:uid="{00000000-0005-0000-0000-00001A260000}"/>
    <cellStyle name="SAPBEXexcCritical5 3 3 2 3" xfId="3406" xr:uid="{00000000-0005-0000-0000-00001B260000}"/>
    <cellStyle name="SAPBEXexcCritical5 3 3 3" xfId="3407" xr:uid="{00000000-0005-0000-0000-00001C260000}"/>
    <cellStyle name="SAPBEXexcCritical5 3 3 3 2" xfId="3408" xr:uid="{00000000-0005-0000-0000-00001D260000}"/>
    <cellStyle name="SAPBEXexcCritical5 3 3 4" xfId="3409" xr:uid="{00000000-0005-0000-0000-00001E260000}"/>
    <cellStyle name="SAPBEXexcCritical5 3 4" xfId="3410" xr:uid="{00000000-0005-0000-0000-00001F260000}"/>
    <cellStyle name="SAPBEXexcCritical5 3 4 2" xfId="3411" xr:uid="{00000000-0005-0000-0000-000020260000}"/>
    <cellStyle name="SAPBEXexcCritical5 3 4 2 2" xfId="3412" xr:uid="{00000000-0005-0000-0000-000021260000}"/>
    <cellStyle name="SAPBEXexcCritical5 3 4 2 2 2" xfId="3413" xr:uid="{00000000-0005-0000-0000-000022260000}"/>
    <cellStyle name="SAPBEXexcCritical5 3 4 2 3" xfId="3414" xr:uid="{00000000-0005-0000-0000-000023260000}"/>
    <cellStyle name="SAPBEXexcCritical5 3 4 3" xfId="3415" xr:uid="{00000000-0005-0000-0000-000024260000}"/>
    <cellStyle name="SAPBEXexcCritical5 3 4 3 2" xfId="3416" xr:uid="{00000000-0005-0000-0000-000025260000}"/>
    <cellStyle name="SAPBEXexcCritical5 3 4 4" xfId="3417" xr:uid="{00000000-0005-0000-0000-000026260000}"/>
    <cellStyle name="SAPBEXexcCritical5 3 5" xfId="3418" xr:uid="{00000000-0005-0000-0000-000027260000}"/>
    <cellStyle name="SAPBEXexcCritical5 3 5 2" xfId="3419" xr:uid="{00000000-0005-0000-0000-000028260000}"/>
    <cellStyle name="SAPBEXexcCritical5 3 5 2 2" xfId="3420" xr:uid="{00000000-0005-0000-0000-000029260000}"/>
    <cellStyle name="SAPBEXexcCritical5 3 5 2 2 2" xfId="3421" xr:uid="{00000000-0005-0000-0000-00002A260000}"/>
    <cellStyle name="SAPBEXexcCritical5 3 5 2 3" xfId="3422" xr:uid="{00000000-0005-0000-0000-00002B260000}"/>
    <cellStyle name="SAPBEXexcCritical5 3 5 3" xfId="3423" xr:uid="{00000000-0005-0000-0000-00002C260000}"/>
    <cellStyle name="SAPBEXexcCritical5 3 5 3 2" xfId="3424" xr:uid="{00000000-0005-0000-0000-00002D260000}"/>
    <cellStyle name="SAPBEXexcCritical5 3 5 4" xfId="3425" xr:uid="{00000000-0005-0000-0000-00002E260000}"/>
    <cellStyle name="SAPBEXexcCritical5 3 6" xfId="3426" xr:uid="{00000000-0005-0000-0000-00002F260000}"/>
    <cellStyle name="SAPBEXexcCritical5 3 6 2" xfId="3427" xr:uid="{00000000-0005-0000-0000-000030260000}"/>
    <cellStyle name="SAPBEXexcCritical5 3 6 2 2" xfId="3428" xr:uid="{00000000-0005-0000-0000-000031260000}"/>
    <cellStyle name="SAPBEXexcCritical5 3 6 3" xfId="3429" xr:uid="{00000000-0005-0000-0000-000032260000}"/>
    <cellStyle name="SAPBEXexcCritical5 3 7" xfId="3430" xr:uid="{00000000-0005-0000-0000-000033260000}"/>
    <cellStyle name="SAPBEXexcCritical5 4" xfId="3431" xr:uid="{00000000-0005-0000-0000-000034260000}"/>
    <cellStyle name="SAPBEXexcCritical5 4 10" xfId="3432" xr:uid="{00000000-0005-0000-0000-000035260000}"/>
    <cellStyle name="SAPBEXexcCritical5 4 11" xfId="3433" xr:uid="{00000000-0005-0000-0000-000036260000}"/>
    <cellStyle name="SAPBEXexcCritical5 4 2" xfId="3434" xr:uid="{00000000-0005-0000-0000-000037260000}"/>
    <cellStyle name="SAPBEXexcCritical5 4 2 2" xfId="3435" xr:uid="{00000000-0005-0000-0000-000038260000}"/>
    <cellStyle name="SAPBEXexcCritical5 4 2 2 2" xfId="3436" xr:uid="{00000000-0005-0000-0000-000039260000}"/>
    <cellStyle name="SAPBEXexcCritical5 4 2 2 2 2" xfId="3437" xr:uid="{00000000-0005-0000-0000-00003A260000}"/>
    <cellStyle name="SAPBEXexcCritical5 4 2 2 3" xfId="3438" xr:uid="{00000000-0005-0000-0000-00003B260000}"/>
    <cellStyle name="SAPBEXexcCritical5 4 2 3" xfId="3439" xr:uid="{00000000-0005-0000-0000-00003C260000}"/>
    <cellStyle name="SAPBEXexcCritical5 4 2 3 2" xfId="3440" xr:uid="{00000000-0005-0000-0000-00003D260000}"/>
    <cellStyle name="SAPBEXexcCritical5 4 2 4" xfId="3441" xr:uid="{00000000-0005-0000-0000-00003E260000}"/>
    <cellStyle name="SAPBEXexcCritical5 4 3" xfId="3442" xr:uid="{00000000-0005-0000-0000-00003F260000}"/>
    <cellStyle name="SAPBEXexcCritical5 4 3 2" xfId="3443" xr:uid="{00000000-0005-0000-0000-000040260000}"/>
    <cellStyle name="SAPBEXexcCritical5 4 3 2 2" xfId="3444" xr:uid="{00000000-0005-0000-0000-000041260000}"/>
    <cellStyle name="SAPBEXexcCritical5 4 3 2 2 2" xfId="3445" xr:uid="{00000000-0005-0000-0000-000042260000}"/>
    <cellStyle name="SAPBEXexcCritical5 4 3 2 3" xfId="3446" xr:uid="{00000000-0005-0000-0000-000043260000}"/>
    <cellStyle name="SAPBEXexcCritical5 4 3 3" xfId="3447" xr:uid="{00000000-0005-0000-0000-000044260000}"/>
    <cellStyle name="SAPBEXexcCritical5 4 3 3 2" xfId="3448" xr:uid="{00000000-0005-0000-0000-000045260000}"/>
    <cellStyle name="SAPBEXexcCritical5 4 3 4" xfId="3449" xr:uid="{00000000-0005-0000-0000-000046260000}"/>
    <cellStyle name="SAPBEXexcCritical5 4 4" xfId="3450" xr:uid="{00000000-0005-0000-0000-000047260000}"/>
    <cellStyle name="SAPBEXexcCritical5 4 4 2" xfId="3451" xr:uid="{00000000-0005-0000-0000-000048260000}"/>
    <cellStyle name="SAPBEXexcCritical5 4 4 2 2" xfId="3452" xr:uid="{00000000-0005-0000-0000-000049260000}"/>
    <cellStyle name="SAPBEXexcCritical5 4 4 2 2 2" xfId="3453" xr:uid="{00000000-0005-0000-0000-00004A260000}"/>
    <cellStyle name="SAPBEXexcCritical5 4 4 2 3" xfId="3454" xr:uid="{00000000-0005-0000-0000-00004B260000}"/>
    <cellStyle name="SAPBEXexcCritical5 4 4 3" xfId="3455" xr:uid="{00000000-0005-0000-0000-00004C260000}"/>
    <cellStyle name="SAPBEXexcCritical5 4 4 3 2" xfId="3456" xr:uid="{00000000-0005-0000-0000-00004D260000}"/>
    <cellStyle name="SAPBEXexcCritical5 4 4 4" xfId="3457" xr:uid="{00000000-0005-0000-0000-00004E260000}"/>
    <cellStyle name="SAPBEXexcCritical5 4 5" xfId="3458" xr:uid="{00000000-0005-0000-0000-00004F260000}"/>
    <cellStyle name="SAPBEXexcCritical5 4 5 2" xfId="3459" xr:uid="{00000000-0005-0000-0000-000050260000}"/>
    <cellStyle name="SAPBEXexcCritical5 4 5 2 2" xfId="3460" xr:uid="{00000000-0005-0000-0000-000051260000}"/>
    <cellStyle name="SAPBEXexcCritical5 4 5 2 2 2" xfId="3461" xr:uid="{00000000-0005-0000-0000-000052260000}"/>
    <cellStyle name="SAPBEXexcCritical5 4 5 2 3" xfId="3462" xr:uid="{00000000-0005-0000-0000-000053260000}"/>
    <cellStyle name="SAPBEXexcCritical5 4 5 3" xfId="3463" xr:uid="{00000000-0005-0000-0000-000054260000}"/>
    <cellStyle name="SAPBEXexcCritical5 4 5 3 2" xfId="3464" xr:uid="{00000000-0005-0000-0000-000055260000}"/>
    <cellStyle name="SAPBEXexcCritical5 4 5 4" xfId="3465" xr:uid="{00000000-0005-0000-0000-000056260000}"/>
    <cellStyle name="SAPBEXexcCritical5 4 6" xfId="3466" xr:uid="{00000000-0005-0000-0000-000057260000}"/>
    <cellStyle name="SAPBEXexcCritical5 4 6 2" xfId="3467" xr:uid="{00000000-0005-0000-0000-000058260000}"/>
    <cellStyle name="SAPBEXexcCritical5 4 6 2 2" xfId="3468" xr:uid="{00000000-0005-0000-0000-000059260000}"/>
    <cellStyle name="SAPBEXexcCritical5 4 6 2 2 2" xfId="3469" xr:uid="{00000000-0005-0000-0000-00005A260000}"/>
    <cellStyle name="SAPBEXexcCritical5 4 6 2 3" xfId="3470" xr:uid="{00000000-0005-0000-0000-00005B260000}"/>
    <cellStyle name="SAPBEXexcCritical5 4 6 3" xfId="3471" xr:uid="{00000000-0005-0000-0000-00005C260000}"/>
    <cellStyle name="SAPBEXexcCritical5 4 6 3 2" xfId="3472" xr:uid="{00000000-0005-0000-0000-00005D260000}"/>
    <cellStyle name="SAPBEXexcCritical5 4 6 4" xfId="3473" xr:uid="{00000000-0005-0000-0000-00005E260000}"/>
    <cellStyle name="SAPBEXexcCritical5 4 7" xfId="3474" xr:uid="{00000000-0005-0000-0000-00005F260000}"/>
    <cellStyle name="SAPBEXexcCritical5 4 7 2" xfId="3475" xr:uid="{00000000-0005-0000-0000-000060260000}"/>
    <cellStyle name="SAPBEXexcCritical5 4 7 2 2" xfId="3476" xr:uid="{00000000-0005-0000-0000-000061260000}"/>
    <cellStyle name="SAPBEXexcCritical5 4 7 2 2 2" xfId="3477" xr:uid="{00000000-0005-0000-0000-000062260000}"/>
    <cellStyle name="SAPBEXexcCritical5 4 7 2 3" xfId="3478" xr:uid="{00000000-0005-0000-0000-000063260000}"/>
    <cellStyle name="SAPBEXexcCritical5 4 7 3" xfId="3479" xr:uid="{00000000-0005-0000-0000-000064260000}"/>
    <cellStyle name="SAPBEXexcCritical5 4 7 3 2" xfId="3480" xr:uid="{00000000-0005-0000-0000-000065260000}"/>
    <cellStyle name="SAPBEXexcCritical5 4 7 4" xfId="3481" xr:uid="{00000000-0005-0000-0000-000066260000}"/>
    <cellStyle name="SAPBEXexcCritical5 4 8" xfId="3482" xr:uid="{00000000-0005-0000-0000-000067260000}"/>
    <cellStyle name="SAPBEXexcCritical5 4 8 2" xfId="3483" xr:uid="{00000000-0005-0000-0000-000068260000}"/>
    <cellStyle name="SAPBEXexcCritical5 4 8 2 2" xfId="3484" xr:uid="{00000000-0005-0000-0000-000069260000}"/>
    <cellStyle name="SAPBEXexcCritical5 4 8 3" xfId="3485" xr:uid="{00000000-0005-0000-0000-00006A260000}"/>
    <cellStyle name="SAPBEXexcCritical5 4 9" xfId="3486" xr:uid="{00000000-0005-0000-0000-00006B260000}"/>
    <cellStyle name="SAPBEXexcCritical5 4 9 2" xfId="3487" xr:uid="{00000000-0005-0000-0000-00006C260000}"/>
    <cellStyle name="SAPBEXexcCritical5 5" xfId="3488" xr:uid="{00000000-0005-0000-0000-00006D260000}"/>
    <cellStyle name="SAPBEXexcCritical5 5 2" xfId="3489" xr:uid="{00000000-0005-0000-0000-00006E260000}"/>
    <cellStyle name="SAPBEXexcCritical5 5 2 2" xfId="3490" xr:uid="{00000000-0005-0000-0000-00006F260000}"/>
    <cellStyle name="SAPBEXexcCritical5 5 2 2 2" xfId="3491" xr:uid="{00000000-0005-0000-0000-000070260000}"/>
    <cellStyle name="SAPBEXexcCritical5 5 2 3" xfId="3492" xr:uid="{00000000-0005-0000-0000-000071260000}"/>
    <cellStyle name="SAPBEXexcCritical5 5 3" xfId="3493" xr:uid="{00000000-0005-0000-0000-000072260000}"/>
    <cellStyle name="SAPBEXexcCritical5 5 3 2" xfId="3494" xr:uid="{00000000-0005-0000-0000-000073260000}"/>
    <cellStyle name="SAPBEXexcCritical5 5 4" xfId="3495" xr:uid="{00000000-0005-0000-0000-000074260000}"/>
    <cellStyle name="SAPBEXexcCritical6" xfId="3496" xr:uid="{00000000-0005-0000-0000-000075260000}"/>
    <cellStyle name="SAPBEXexcCritical6 2" xfId="3497" xr:uid="{00000000-0005-0000-0000-000076260000}"/>
    <cellStyle name="SAPBEXexcCritical6 2 2" xfId="3498" xr:uid="{00000000-0005-0000-0000-000077260000}"/>
    <cellStyle name="SAPBEXexcCritical6 2 2 2" xfId="3499" xr:uid="{00000000-0005-0000-0000-000078260000}"/>
    <cellStyle name="SAPBEXexcCritical6 2 2 2 2" xfId="3500" xr:uid="{00000000-0005-0000-0000-000079260000}"/>
    <cellStyle name="SAPBEXexcCritical6 2 2 2 2 2" xfId="3501" xr:uid="{00000000-0005-0000-0000-00007A260000}"/>
    <cellStyle name="SAPBEXexcCritical6 2 2 2 3" xfId="3502" xr:uid="{00000000-0005-0000-0000-00007B260000}"/>
    <cellStyle name="SAPBEXexcCritical6 2 2 3" xfId="3503" xr:uid="{00000000-0005-0000-0000-00007C260000}"/>
    <cellStyle name="SAPBEXexcCritical6 2 2 3 2" xfId="3504" xr:uid="{00000000-0005-0000-0000-00007D260000}"/>
    <cellStyle name="SAPBEXexcCritical6 2 2 4" xfId="3505" xr:uid="{00000000-0005-0000-0000-00007E260000}"/>
    <cellStyle name="SAPBEXexcCritical6 2 3" xfId="3506" xr:uid="{00000000-0005-0000-0000-00007F260000}"/>
    <cellStyle name="SAPBEXexcCritical6 2 3 2" xfId="3507" xr:uid="{00000000-0005-0000-0000-000080260000}"/>
    <cellStyle name="SAPBEXexcCritical6 2 3 2 2" xfId="3508" xr:uid="{00000000-0005-0000-0000-000081260000}"/>
    <cellStyle name="SAPBEXexcCritical6 2 3 2 2 2" xfId="3509" xr:uid="{00000000-0005-0000-0000-000082260000}"/>
    <cellStyle name="SAPBEXexcCritical6 2 3 2 3" xfId="3510" xr:uid="{00000000-0005-0000-0000-000083260000}"/>
    <cellStyle name="SAPBEXexcCritical6 2 3 3" xfId="3511" xr:uid="{00000000-0005-0000-0000-000084260000}"/>
    <cellStyle name="SAPBEXexcCritical6 2 3 3 2" xfId="3512" xr:uid="{00000000-0005-0000-0000-000085260000}"/>
    <cellStyle name="SAPBEXexcCritical6 2 3 4" xfId="3513" xr:uid="{00000000-0005-0000-0000-000086260000}"/>
    <cellStyle name="SAPBEXexcCritical6 2 4" xfId="3514" xr:uid="{00000000-0005-0000-0000-000087260000}"/>
    <cellStyle name="SAPBEXexcCritical6 2 4 2" xfId="3515" xr:uid="{00000000-0005-0000-0000-000088260000}"/>
    <cellStyle name="SAPBEXexcCritical6 2 4 2 2" xfId="3516" xr:uid="{00000000-0005-0000-0000-000089260000}"/>
    <cellStyle name="SAPBEXexcCritical6 2 4 2 2 2" xfId="3517" xr:uid="{00000000-0005-0000-0000-00008A260000}"/>
    <cellStyle name="SAPBEXexcCritical6 2 4 2 3" xfId="3518" xr:uid="{00000000-0005-0000-0000-00008B260000}"/>
    <cellStyle name="SAPBEXexcCritical6 2 4 3" xfId="3519" xr:uid="{00000000-0005-0000-0000-00008C260000}"/>
    <cellStyle name="SAPBEXexcCritical6 2 4 3 2" xfId="3520" xr:uid="{00000000-0005-0000-0000-00008D260000}"/>
    <cellStyle name="SAPBEXexcCritical6 2 4 4" xfId="3521" xr:uid="{00000000-0005-0000-0000-00008E260000}"/>
    <cellStyle name="SAPBEXexcCritical6 2 5" xfId="3522" xr:uid="{00000000-0005-0000-0000-00008F260000}"/>
    <cellStyle name="SAPBEXexcCritical6 2 5 2" xfId="3523" xr:uid="{00000000-0005-0000-0000-000090260000}"/>
    <cellStyle name="SAPBEXexcCritical6 2 5 2 2" xfId="3524" xr:uid="{00000000-0005-0000-0000-000091260000}"/>
    <cellStyle name="SAPBEXexcCritical6 2 5 2 2 2" xfId="3525" xr:uid="{00000000-0005-0000-0000-000092260000}"/>
    <cellStyle name="SAPBEXexcCritical6 2 5 2 3" xfId="3526" xr:uid="{00000000-0005-0000-0000-000093260000}"/>
    <cellStyle name="SAPBEXexcCritical6 2 5 3" xfId="3527" xr:uid="{00000000-0005-0000-0000-000094260000}"/>
    <cellStyle name="SAPBEXexcCritical6 2 5 3 2" xfId="3528" xr:uid="{00000000-0005-0000-0000-000095260000}"/>
    <cellStyle name="SAPBEXexcCritical6 2 5 4" xfId="3529" xr:uid="{00000000-0005-0000-0000-000096260000}"/>
    <cellStyle name="SAPBEXexcCritical6 2 6" xfId="3530" xr:uid="{00000000-0005-0000-0000-000097260000}"/>
    <cellStyle name="SAPBEXexcCritical6 2 6 2" xfId="3531" xr:uid="{00000000-0005-0000-0000-000098260000}"/>
    <cellStyle name="SAPBEXexcCritical6 2 6 2 2" xfId="3532" xr:uid="{00000000-0005-0000-0000-000099260000}"/>
    <cellStyle name="SAPBEXexcCritical6 2 6 2 2 2" xfId="3533" xr:uid="{00000000-0005-0000-0000-00009A260000}"/>
    <cellStyle name="SAPBEXexcCritical6 2 6 2 3" xfId="3534" xr:uid="{00000000-0005-0000-0000-00009B260000}"/>
    <cellStyle name="SAPBEXexcCritical6 2 6 3" xfId="3535" xr:uid="{00000000-0005-0000-0000-00009C260000}"/>
    <cellStyle name="SAPBEXexcCritical6 2 6 3 2" xfId="3536" xr:uid="{00000000-0005-0000-0000-00009D260000}"/>
    <cellStyle name="SAPBEXexcCritical6 2 6 4" xfId="3537" xr:uid="{00000000-0005-0000-0000-00009E260000}"/>
    <cellStyle name="SAPBEXexcCritical6 2 7" xfId="3538" xr:uid="{00000000-0005-0000-0000-00009F260000}"/>
    <cellStyle name="SAPBEXexcCritical6 2 7 2" xfId="3539" xr:uid="{00000000-0005-0000-0000-0000A0260000}"/>
    <cellStyle name="SAPBEXexcCritical6 2 7 2 2" xfId="3540" xr:uid="{00000000-0005-0000-0000-0000A1260000}"/>
    <cellStyle name="SAPBEXexcCritical6 2 7 2 2 2" xfId="3541" xr:uid="{00000000-0005-0000-0000-0000A2260000}"/>
    <cellStyle name="SAPBEXexcCritical6 2 7 2 3" xfId="3542" xr:uid="{00000000-0005-0000-0000-0000A3260000}"/>
    <cellStyle name="SAPBEXexcCritical6 2 7 3" xfId="3543" xr:uid="{00000000-0005-0000-0000-0000A4260000}"/>
    <cellStyle name="SAPBEXexcCritical6 2 7 3 2" xfId="3544" xr:uid="{00000000-0005-0000-0000-0000A5260000}"/>
    <cellStyle name="SAPBEXexcCritical6 2 7 4" xfId="3545" xr:uid="{00000000-0005-0000-0000-0000A6260000}"/>
    <cellStyle name="SAPBEXexcCritical6 2 8" xfId="3546" xr:uid="{00000000-0005-0000-0000-0000A7260000}"/>
    <cellStyle name="SAPBEXexcCritical6 2 9" xfId="8707" xr:uid="{00000000-0005-0000-0000-0000A8260000}"/>
    <cellStyle name="SAPBEXexcCritical6 3" xfId="3547" xr:uid="{00000000-0005-0000-0000-0000A9260000}"/>
    <cellStyle name="SAPBEXexcCritical6 3 2" xfId="3548" xr:uid="{00000000-0005-0000-0000-0000AA260000}"/>
    <cellStyle name="SAPBEXexcCritical6 3 2 2" xfId="3549" xr:uid="{00000000-0005-0000-0000-0000AB260000}"/>
    <cellStyle name="SAPBEXexcCritical6 3 2 2 2" xfId="3550" xr:uid="{00000000-0005-0000-0000-0000AC260000}"/>
    <cellStyle name="SAPBEXexcCritical6 3 2 2 2 2" xfId="3551" xr:uid="{00000000-0005-0000-0000-0000AD260000}"/>
    <cellStyle name="SAPBEXexcCritical6 3 2 2 3" xfId="3552" xr:uid="{00000000-0005-0000-0000-0000AE260000}"/>
    <cellStyle name="SAPBEXexcCritical6 3 2 3" xfId="3553" xr:uid="{00000000-0005-0000-0000-0000AF260000}"/>
    <cellStyle name="SAPBEXexcCritical6 3 2 3 2" xfId="3554" xr:uid="{00000000-0005-0000-0000-0000B0260000}"/>
    <cellStyle name="SAPBEXexcCritical6 3 2 4" xfId="3555" xr:uid="{00000000-0005-0000-0000-0000B1260000}"/>
    <cellStyle name="SAPBEXexcCritical6 3 3" xfId="3556" xr:uid="{00000000-0005-0000-0000-0000B2260000}"/>
    <cellStyle name="SAPBEXexcCritical6 3 3 2" xfId="3557" xr:uid="{00000000-0005-0000-0000-0000B3260000}"/>
    <cellStyle name="SAPBEXexcCritical6 3 3 2 2" xfId="3558" xr:uid="{00000000-0005-0000-0000-0000B4260000}"/>
    <cellStyle name="SAPBEXexcCritical6 3 3 2 2 2" xfId="3559" xr:uid="{00000000-0005-0000-0000-0000B5260000}"/>
    <cellStyle name="SAPBEXexcCritical6 3 3 2 3" xfId="3560" xr:uid="{00000000-0005-0000-0000-0000B6260000}"/>
    <cellStyle name="SAPBEXexcCritical6 3 3 3" xfId="3561" xr:uid="{00000000-0005-0000-0000-0000B7260000}"/>
    <cellStyle name="SAPBEXexcCritical6 3 3 3 2" xfId="3562" xr:uid="{00000000-0005-0000-0000-0000B8260000}"/>
    <cellStyle name="SAPBEXexcCritical6 3 3 4" xfId="3563" xr:uid="{00000000-0005-0000-0000-0000B9260000}"/>
    <cellStyle name="SAPBEXexcCritical6 3 4" xfId="3564" xr:uid="{00000000-0005-0000-0000-0000BA260000}"/>
    <cellStyle name="SAPBEXexcCritical6 3 4 2" xfId="3565" xr:uid="{00000000-0005-0000-0000-0000BB260000}"/>
    <cellStyle name="SAPBEXexcCritical6 3 4 2 2" xfId="3566" xr:uid="{00000000-0005-0000-0000-0000BC260000}"/>
    <cellStyle name="SAPBEXexcCritical6 3 4 2 2 2" xfId="3567" xr:uid="{00000000-0005-0000-0000-0000BD260000}"/>
    <cellStyle name="SAPBEXexcCritical6 3 4 2 3" xfId="3568" xr:uid="{00000000-0005-0000-0000-0000BE260000}"/>
    <cellStyle name="SAPBEXexcCritical6 3 4 3" xfId="3569" xr:uid="{00000000-0005-0000-0000-0000BF260000}"/>
    <cellStyle name="SAPBEXexcCritical6 3 4 3 2" xfId="3570" xr:uid="{00000000-0005-0000-0000-0000C0260000}"/>
    <cellStyle name="SAPBEXexcCritical6 3 4 4" xfId="3571" xr:uid="{00000000-0005-0000-0000-0000C1260000}"/>
    <cellStyle name="SAPBEXexcCritical6 3 5" xfId="3572" xr:uid="{00000000-0005-0000-0000-0000C2260000}"/>
    <cellStyle name="SAPBEXexcCritical6 3 5 2" xfId="3573" xr:uid="{00000000-0005-0000-0000-0000C3260000}"/>
    <cellStyle name="SAPBEXexcCritical6 3 5 2 2" xfId="3574" xr:uid="{00000000-0005-0000-0000-0000C4260000}"/>
    <cellStyle name="SAPBEXexcCritical6 3 5 2 2 2" xfId="3575" xr:uid="{00000000-0005-0000-0000-0000C5260000}"/>
    <cellStyle name="SAPBEXexcCritical6 3 5 2 3" xfId="3576" xr:uid="{00000000-0005-0000-0000-0000C6260000}"/>
    <cellStyle name="SAPBEXexcCritical6 3 5 3" xfId="3577" xr:uid="{00000000-0005-0000-0000-0000C7260000}"/>
    <cellStyle name="SAPBEXexcCritical6 3 5 3 2" xfId="3578" xr:uid="{00000000-0005-0000-0000-0000C8260000}"/>
    <cellStyle name="SAPBEXexcCritical6 3 5 4" xfId="3579" xr:uid="{00000000-0005-0000-0000-0000C9260000}"/>
    <cellStyle name="SAPBEXexcCritical6 3 6" xfId="3580" xr:uid="{00000000-0005-0000-0000-0000CA260000}"/>
    <cellStyle name="SAPBEXexcCritical6 3 6 2" xfId="3581" xr:uid="{00000000-0005-0000-0000-0000CB260000}"/>
    <cellStyle name="SAPBEXexcCritical6 3 6 2 2" xfId="3582" xr:uid="{00000000-0005-0000-0000-0000CC260000}"/>
    <cellStyle name="SAPBEXexcCritical6 3 6 3" xfId="3583" xr:uid="{00000000-0005-0000-0000-0000CD260000}"/>
    <cellStyle name="SAPBEXexcCritical6 3 7" xfId="3584" xr:uid="{00000000-0005-0000-0000-0000CE260000}"/>
    <cellStyle name="SAPBEXexcCritical6 4" xfId="3585" xr:uid="{00000000-0005-0000-0000-0000CF260000}"/>
    <cellStyle name="SAPBEXexcCritical6 4 10" xfId="3586" xr:uid="{00000000-0005-0000-0000-0000D0260000}"/>
    <cellStyle name="SAPBEXexcCritical6 4 11" xfId="3587" xr:uid="{00000000-0005-0000-0000-0000D1260000}"/>
    <cellStyle name="SAPBEXexcCritical6 4 2" xfId="3588" xr:uid="{00000000-0005-0000-0000-0000D2260000}"/>
    <cellStyle name="SAPBEXexcCritical6 4 2 2" xfId="3589" xr:uid="{00000000-0005-0000-0000-0000D3260000}"/>
    <cellStyle name="SAPBEXexcCritical6 4 2 2 2" xfId="3590" xr:uid="{00000000-0005-0000-0000-0000D4260000}"/>
    <cellStyle name="SAPBEXexcCritical6 4 2 2 2 2" xfId="3591" xr:uid="{00000000-0005-0000-0000-0000D5260000}"/>
    <cellStyle name="SAPBEXexcCritical6 4 2 2 3" xfId="3592" xr:uid="{00000000-0005-0000-0000-0000D6260000}"/>
    <cellStyle name="SAPBEXexcCritical6 4 2 3" xfId="3593" xr:uid="{00000000-0005-0000-0000-0000D7260000}"/>
    <cellStyle name="SAPBEXexcCritical6 4 2 3 2" xfId="3594" xr:uid="{00000000-0005-0000-0000-0000D8260000}"/>
    <cellStyle name="SAPBEXexcCritical6 4 2 4" xfId="3595" xr:uid="{00000000-0005-0000-0000-0000D9260000}"/>
    <cellStyle name="SAPBEXexcCritical6 4 3" xfId="3596" xr:uid="{00000000-0005-0000-0000-0000DA260000}"/>
    <cellStyle name="SAPBEXexcCritical6 4 3 2" xfId="3597" xr:uid="{00000000-0005-0000-0000-0000DB260000}"/>
    <cellStyle name="SAPBEXexcCritical6 4 3 2 2" xfId="3598" xr:uid="{00000000-0005-0000-0000-0000DC260000}"/>
    <cellStyle name="SAPBEXexcCritical6 4 3 2 2 2" xfId="3599" xr:uid="{00000000-0005-0000-0000-0000DD260000}"/>
    <cellStyle name="SAPBEXexcCritical6 4 3 2 3" xfId="3600" xr:uid="{00000000-0005-0000-0000-0000DE260000}"/>
    <cellStyle name="SAPBEXexcCritical6 4 3 3" xfId="3601" xr:uid="{00000000-0005-0000-0000-0000DF260000}"/>
    <cellStyle name="SAPBEXexcCritical6 4 3 3 2" xfId="3602" xr:uid="{00000000-0005-0000-0000-0000E0260000}"/>
    <cellStyle name="SAPBEXexcCritical6 4 3 4" xfId="3603" xr:uid="{00000000-0005-0000-0000-0000E1260000}"/>
    <cellStyle name="SAPBEXexcCritical6 4 4" xfId="3604" xr:uid="{00000000-0005-0000-0000-0000E2260000}"/>
    <cellStyle name="SAPBEXexcCritical6 4 4 2" xfId="3605" xr:uid="{00000000-0005-0000-0000-0000E3260000}"/>
    <cellStyle name="SAPBEXexcCritical6 4 4 2 2" xfId="3606" xr:uid="{00000000-0005-0000-0000-0000E4260000}"/>
    <cellStyle name="SAPBEXexcCritical6 4 4 2 2 2" xfId="3607" xr:uid="{00000000-0005-0000-0000-0000E5260000}"/>
    <cellStyle name="SAPBEXexcCritical6 4 4 2 3" xfId="3608" xr:uid="{00000000-0005-0000-0000-0000E6260000}"/>
    <cellStyle name="SAPBEXexcCritical6 4 4 3" xfId="3609" xr:uid="{00000000-0005-0000-0000-0000E7260000}"/>
    <cellStyle name="SAPBEXexcCritical6 4 4 3 2" xfId="3610" xr:uid="{00000000-0005-0000-0000-0000E8260000}"/>
    <cellStyle name="SAPBEXexcCritical6 4 4 4" xfId="3611" xr:uid="{00000000-0005-0000-0000-0000E9260000}"/>
    <cellStyle name="SAPBEXexcCritical6 4 5" xfId="3612" xr:uid="{00000000-0005-0000-0000-0000EA260000}"/>
    <cellStyle name="SAPBEXexcCritical6 4 5 2" xfId="3613" xr:uid="{00000000-0005-0000-0000-0000EB260000}"/>
    <cellStyle name="SAPBEXexcCritical6 4 5 2 2" xfId="3614" xr:uid="{00000000-0005-0000-0000-0000EC260000}"/>
    <cellStyle name="SAPBEXexcCritical6 4 5 2 2 2" xfId="3615" xr:uid="{00000000-0005-0000-0000-0000ED260000}"/>
    <cellStyle name="SAPBEXexcCritical6 4 5 2 3" xfId="3616" xr:uid="{00000000-0005-0000-0000-0000EE260000}"/>
    <cellStyle name="SAPBEXexcCritical6 4 5 3" xfId="3617" xr:uid="{00000000-0005-0000-0000-0000EF260000}"/>
    <cellStyle name="SAPBEXexcCritical6 4 5 3 2" xfId="3618" xr:uid="{00000000-0005-0000-0000-0000F0260000}"/>
    <cellStyle name="SAPBEXexcCritical6 4 5 4" xfId="3619" xr:uid="{00000000-0005-0000-0000-0000F1260000}"/>
    <cellStyle name="SAPBEXexcCritical6 4 6" xfId="3620" xr:uid="{00000000-0005-0000-0000-0000F2260000}"/>
    <cellStyle name="SAPBEXexcCritical6 4 6 2" xfId="3621" xr:uid="{00000000-0005-0000-0000-0000F3260000}"/>
    <cellStyle name="SAPBEXexcCritical6 4 6 2 2" xfId="3622" xr:uid="{00000000-0005-0000-0000-0000F4260000}"/>
    <cellStyle name="SAPBEXexcCritical6 4 6 2 2 2" xfId="3623" xr:uid="{00000000-0005-0000-0000-0000F5260000}"/>
    <cellStyle name="SAPBEXexcCritical6 4 6 2 3" xfId="3624" xr:uid="{00000000-0005-0000-0000-0000F6260000}"/>
    <cellStyle name="SAPBEXexcCritical6 4 6 3" xfId="3625" xr:uid="{00000000-0005-0000-0000-0000F7260000}"/>
    <cellStyle name="SAPBEXexcCritical6 4 6 3 2" xfId="3626" xr:uid="{00000000-0005-0000-0000-0000F8260000}"/>
    <cellStyle name="SAPBEXexcCritical6 4 6 4" xfId="3627" xr:uid="{00000000-0005-0000-0000-0000F9260000}"/>
    <cellStyle name="SAPBEXexcCritical6 4 7" xfId="3628" xr:uid="{00000000-0005-0000-0000-0000FA260000}"/>
    <cellStyle name="SAPBEXexcCritical6 4 7 2" xfId="3629" xr:uid="{00000000-0005-0000-0000-0000FB260000}"/>
    <cellStyle name="SAPBEXexcCritical6 4 7 2 2" xfId="3630" xr:uid="{00000000-0005-0000-0000-0000FC260000}"/>
    <cellStyle name="SAPBEXexcCritical6 4 7 2 2 2" xfId="3631" xr:uid="{00000000-0005-0000-0000-0000FD260000}"/>
    <cellStyle name="SAPBEXexcCritical6 4 7 2 3" xfId="3632" xr:uid="{00000000-0005-0000-0000-0000FE260000}"/>
    <cellStyle name="SAPBEXexcCritical6 4 7 3" xfId="3633" xr:uid="{00000000-0005-0000-0000-0000FF260000}"/>
    <cellStyle name="SAPBEXexcCritical6 4 7 3 2" xfId="3634" xr:uid="{00000000-0005-0000-0000-000000270000}"/>
    <cellStyle name="SAPBEXexcCritical6 4 7 4" xfId="3635" xr:uid="{00000000-0005-0000-0000-000001270000}"/>
    <cellStyle name="SAPBEXexcCritical6 4 8" xfId="3636" xr:uid="{00000000-0005-0000-0000-000002270000}"/>
    <cellStyle name="SAPBEXexcCritical6 4 8 2" xfId="3637" xr:uid="{00000000-0005-0000-0000-000003270000}"/>
    <cellStyle name="SAPBEXexcCritical6 4 8 2 2" xfId="3638" xr:uid="{00000000-0005-0000-0000-000004270000}"/>
    <cellStyle name="SAPBEXexcCritical6 4 8 3" xfId="3639" xr:uid="{00000000-0005-0000-0000-000005270000}"/>
    <cellStyle name="SAPBEXexcCritical6 4 9" xfId="3640" xr:uid="{00000000-0005-0000-0000-000006270000}"/>
    <cellStyle name="SAPBEXexcCritical6 4 9 2" xfId="3641" xr:uid="{00000000-0005-0000-0000-000007270000}"/>
    <cellStyle name="SAPBEXexcCritical6 5" xfId="3642" xr:uid="{00000000-0005-0000-0000-000008270000}"/>
    <cellStyle name="SAPBEXexcCritical6 5 2" xfId="3643" xr:uid="{00000000-0005-0000-0000-000009270000}"/>
    <cellStyle name="SAPBEXexcCritical6 5 2 2" xfId="3644" xr:uid="{00000000-0005-0000-0000-00000A270000}"/>
    <cellStyle name="SAPBEXexcCritical6 5 2 2 2" xfId="3645" xr:uid="{00000000-0005-0000-0000-00000B270000}"/>
    <cellStyle name="SAPBEXexcCritical6 5 2 3" xfId="3646" xr:uid="{00000000-0005-0000-0000-00000C270000}"/>
    <cellStyle name="SAPBEXexcCritical6 5 3" xfId="3647" xr:uid="{00000000-0005-0000-0000-00000D270000}"/>
    <cellStyle name="SAPBEXexcCritical6 5 3 2" xfId="3648" xr:uid="{00000000-0005-0000-0000-00000E270000}"/>
    <cellStyle name="SAPBEXexcCritical6 5 4" xfId="3649" xr:uid="{00000000-0005-0000-0000-00000F270000}"/>
    <cellStyle name="SAPBEXexcGood1" xfId="3650" xr:uid="{00000000-0005-0000-0000-000010270000}"/>
    <cellStyle name="SAPBEXexcGood1 2" xfId="3651" xr:uid="{00000000-0005-0000-0000-000011270000}"/>
    <cellStyle name="SAPBEXexcGood1 2 2" xfId="3652" xr:uid="{00000000-0005-0000-0000-000012270000}"/>
    <cellStyle name="SAPBEXexcGood1 2 2 2" xfId="3653" xr:uid="{00000000-0005-0000-0000-000013270000}"/>
    <cellStyle name="SAPBEXexcGood1 2 2 2 2" xfId="3654" xr:uid="{00000000-0005-0000-0000-000014270000}"/>
    <cellStyle name="SAPBEXexcGood1 2 2 2 2 2" xfId="3655" xr:uid="{00000000-0005-0000-0000-000015270000}"/>
    <cellStyle name="SAPBEXexcGood1 2 2 2 3" xfId="3656" xr:uid="{00000000-0005-0000-0000-000016270000}"/>
    <cellStyle name="SAPBEXexcGood1 2 2 3" xfId="3657" xr:uid="{00000000-0005-0000-0000-000017270000}"/>
    <cellStyle name="SAPBEXexcGood1 2 2 3 2" xfId="3658" xr:uid="{00000000-0005-0000-0000-000018270000}"/>
    <cellStyle name="SAPBEXexcGood1 2 2 4" xfId="3659" xr:uid="{00000000-0005-0000-0000-000019270000}"/>
    <cellStyle name="SAPBEXexcGood1 2 3" xfId="3660" xr:uid="{00000000-0005-0000-0000-00001A270000}"/>
    <cellStyle name="SAPBEXexcGood1 2 3 2" xfId="3661" xr:uid="{00000000-0005-0000-0000-00001B270000}"/>
    <cellStyle name="SAPBEXexcGood1 2 3 2 2" xfId="3662" xr:uid="{00000000-0005-0000-0000-00001C270000}"/>
    <cellStyle name="SAPBEXexcGood1 2 3 2 2 2" xfId="3663" xr:uid="{00000000-0005-0000-0000-00001D270000}"/>
    <cellStyle name="SAPBEXexcGood1 2 3 2 3" xfId="3664" xr:uid="{00000000-0005-0000-0000-00001E270000}"/>
    <cellStyle name="SAPBEXexcGood1 2 3 3" xfId="3665" xr:uid="{00000000-0005-0000-0000-00001F270000}"/>
    <cellStyle name="SAPBEXexcGood1 2 3 3 2" xfId="3666" xr:uid="{00000000-0005-0000-0000-000020270000}"/>
    <cellStyle name="SAPBEXexcGood1 2 3 4" xfId="3667" xr:uid="{00000000-0005-0000-0000-000021270000}"/>
    <cellStyle name="SAPBEXexcGood1 2 4" xfId="3668" xr:uid="{00000000-0005-0000-0000-000022270000}"/>
    <cellStyle name="SAPBEXexcGood1 2 4 2" xfId="3669" xr:uid="{00000000-0005-0000-0000-000023270000}"/>
    <cellStyle name="SAPBEXexcGood1 2 4 2 2" xfId="3670" xr:uid="{00000000-0005-0000-0000-000024270000}"/>
    <cellStyle name="SAPBEXexcGood1 2 4 2 2 2" xfId="3671" xr:uid="{00000000-0005-0000-0000-000025270000}"/>
    <cellStyle name="SAPBEXexcGood1 2 4 2 3" xfId="3672" xr:uid="{00000000-0005-0000-0000-000026270000}"/>
    <cellStyle name="SAPBEXexcGood1 2 4 3" xfId="3673" xr:uid="{00000000-0005-0000-0000-000027270000}"/>
    <cellStyle name="SAPBEXexcGood1 2 4 3 2" xfId="3674" xr:uid="{00000000-0005-0000-0000-000028270000}"/>
    <cellStyle name="SAPBEXexcGood1 2 4 4" xfId="3675" xr:uid="{00000000-0005-0000-0000-000029270000}"/>
    <cellStyle name="SAPBEXexcGood1 2 5" xfId="3676" xr:uid="{00000000-0005-0000-0000-00002A270000}"/>
    <cellStyle name="SAPBEXexcGood1 2 5 2" xfId="3677" xr:uid="{00000000-0005-0000-0000-00002B270000}"/>
    <cellStyle name="SAPBEXexcGood1 2 5 2 2" xfId="3678" xr:uid="{00000000-0005-0000-0000-00002C270000}"/>
    <cellStyle name="SAPBEXexcGood1 2 5 2 2 2" xfId="3679" xr:uid="{00000000-0005-0000-0000-00002D270000}"/>
    <cellStyle name="SAPBEXexcGood1 2 5 2 3" xfId="3680" xr:uid="{00000000-0005-0000-0000-00002E270000}"/>
    <cellStyle name="SAPBEXexcGood1 2 5 3" xfId="3681" xr:uid="{00000000-0005-0000-0000-00002F270000}"/>
    <cellStyle name="SAPBEXexcGood1 2 5 3 2" xfId="3682" xr:uid="{00000000-0005-0000-0000-000030270000}"/>
    <cellStyle name="SAPBEXexcGood1 2 5 4" xfId="3683" xr:uid="{00000000-0005-0000-0000-000031270000}"/>
    <cellStyle name="SAPBEXexcGood1 2 6" xfId="3684" xr:uid="{00000000-0005-0000-0000-000032270000}"/>
    <cellStyle name="SAPBEXexcGood1 2 6 2" xfId="3685" xr:uid="{00000000-0005-0000-0000-000033270000}"/>
    <cellStyle name="SAPBEXexcGood1 2 6 2 2" xfId="3686" xr:uid="{00000000-0005-0000-0000-000034270000}"/>
    <cellStyle name="SAPBEXexcGood1 2 6 2 2 2" xfId="3687" xr:uid="{00000000-0005-0000-0000-000035270000}"/>
    <cellStyle name="SAPBEXexcGood1 2 6 2 3" xfId="3688" xr:uid="{00000000-0005-0000-0000-000036270000}"/>
    <cellStyle name="SAPBEXexcGood1 2 6 3" xfId="3689" xr:uid="{00000000-0005-0000-0000-000037270000}"/>
    <cellStyle name="SAPBEXexcGood1 2 6 3 2" xfId="3690" xr:uid="{00000000-0005-0000-0000-000038270000}"/>
    <cellStyle name="SAPBEXexcGood1 2 6 4" xfId="3691" xr:uid="{00000000-0005-0000-0000-000039270000}"/>
    <cellStyle name="SAPBEXexcGood1 2 7" xfId="3692" xr:uid="{00000000-0005-0000-0000-00003A270000}"/>
    <cellStyle name="SAPBEXexcGood1 2 7 2" xfId="3693" xr:uid="{00000000-0005-0000-0000-00003B270000}"/>
    <cellStyle name="SAPBEXexcGood1 2 7 2 2" xfId="3694" xr:uid="{00000000-0005-0000-0000-00003C270000}"/>
    <cellStyle name="SAPBEXexcGood1 2 7 2 2 2" xfId="3695" xr:uid="{00000000-0005-0000-0000-00003D270000}"/>
    <cellStyle name="SAPBEXexcGood1 2 7 2 3" xfId="3696" xr:uid="{00000000-0005-0000-0000-00003E270000}"/>
    <cellStyle name="SAPBEXexcGood1 2 7 3" xfId="3697" xr:uid="{00000000-0005-0000-0000-00003F270000}"/>
    <cellStyle name="SAPBEXexcGood1 2 7 3 2" xfId="3698" xr:uid="{00000000-0005-0000-0000-000040270000}"/>
    <cellStyle name="SAPBEXexcGood1 2 7 4" xfId="3699" xr:uid="{00000000-0005-0000-0000-000041270000}"/>
    <cellStyle name="SAPBEXexcGood1 2 8" xfId="3700" xr:uid="{00000000-0005-0000-0000-000042270000}"/>
    <cellStyle name="SAPBEXexcGood1 2 9" xfId="8708" xr:uid="{00000000-0005-0000-0000-000043270000}"/>
    <cellStyle name="SAPBEXexcGood1 3" xfId="3701" xr:uid="{00000000-0005-0000-0000-000044270000}"/>
    <cellStyle name="SAPBEXexcGood1 3 2" xfId="3702" xr:uid="{00000000-0005-0000-0000-000045270000}"/>
    <cellStyle name="SAPBEXexcGood1 3 2 2" xfId="3703" xr:uid="{00000000-0005-0000-0000-000046270000}"/>
    <cellStyle name="SAPBEXexcGood1 3 2 2 2" xfId="3704" xr:uid="{00000000-0005-0000-0000-000047270000}"/>
    <cellStyle name="SAPBEXexcGood1 3 2 2 2 2" xfId="3705" xr:uid="{00000000-0005-0000-0000-000048270000}"/>
    <cellStyle name="SAPBEXexcGood1 3 2 2 3" xfId="3706" xr:uid="{00000000-0005-0000-0000-000049270000}"/>
    <cellStyle name="SAPBEXexcGood1 3 2 3" xfId="3707" xr:uid="{00000000-0005-0000-0000-00004A270000}"/>
    <cellStyle name="SAPBEXexcGood1 3 2 3 2" xfId="3708" xr:uid="{00000000-0005-0000-0000-00004B270000}"/>
    <cellStyle name="SAPBEXexcGood1 3 2 4" xfId="3709" xr:uid="{00000000-0005-0000-0000-00004C270000}"/>
    <cellStyle name="SAPBEXexcGood1 3 3" xfId="3710" xr:uid="{00000000-0005-0000-0000-00004D270000}"/>
    <cellStyle name="SAPBEXexcGood1 3 3 2" xfId="3711" xr:uid="{00000000-0005-0000-0000-00004E270000}"/>
    <cellStyle name="SAPBEXexcGood1 3 3 2 2" xfId="3712" xr:uid="{00000000-0005-0000-0000-00004F270000}"/>
    <cellStyle name="SAPBEXexcGood1 3 3 2 2 2" xfId="3713" xr:uid="{00000000-0005-0000-0000-000050270000}"/>
    <cellStyle name="SAPBEXexcGood1 3 3 2 3" xfId="3714" xr:uid="{00000000-0005-0000-0000-000051270000}"/>
    <cellStyle name="SAPBEXexcGood1 3 3 3" xfId="3715" xr:uid="{00000000-0005-0000-0000-000052270000}"/>
    <cellStyle name="SAPBEXexcGood1 3 3 3 2" xfId="3716" xr:uid="{00000000-0005-0000-0000-000053270000}"/>
    <cellStyle name="SAPBEXexcGood1 3 3 4" xfId="3717" xr:uid="{00000000-0005-0000-0000-000054270000}"/>
    <cellStyle name="SAPBEXexcGood1 3 4" xfId="3718" xr:uid="{00000000-0005-0000-0000-000055270000}"/>
    <cellStyle name="SAPBEXexcGood1 3 4 2" xfId="3719" xr:uid="{00000000-0005-0000-0000-000056270000}"/>
    <cellStyle name="SAPBEXexcGood1 3 4 2 2" xfId="3720" xr:uid="{00000000-0005-0000-0000-000057270000}"/>
    <cellStyle name="SAPBEXexcGood1 3 4 2 2 2" xfId="3721" xr:uid="{00000000-0005-0000-0000-000058270000}"/>
    <cellStyle name="SAPBEXexcGood1 3 4 2 3" xfId="3722" xr:uid="{00000000-0005-0000-0000-000059270000}"/>
    <cellStyle name="SAPBEXexcGood1 3 4 3" xfId="3723" xr:uid="{00000000-0005-0000-0000-00005A270000}"/>
    <cellStyle name="SAPBEXexcGood1 3 4 3 2" xfId="3724" xr:uid="{00000000-0005-0000-0000-00005B270000}"/>
    <cellStyle name="SAPBEXexcGood1 3 4 4" xfId="3725" xr:uid="{00000000-0005-0000-0000-00005C270000}"/>
    <cellStyle name="SAPBEXexcGood1 3 5" xfId="3726" xr:uid="{00000000-0005-0000-0000-00005D270000}"/>
    <cellStyle name="SAPBEXexcGood1 3 5 2" xfId="3727" xr:uid="{00000000-0005-0000-0000-00005E270000}"/>
    <cellStyle name="SAPBEXexcGood1 3 5 2 2" xfId="3728" xr:uid="{00000000-0005-0000-0000-00005F270000}"/>
    <cellStyle name="SAPBEXexcGood1 3 5 2 2 2" xfId="3729" xr:uid="{00000000-0005-0000-0000-000060270000}"/>
    <cellStyle name="SAPBEXexcGood1 3 5 2 3" xfId="3730" xr:uid="{00000000-0005-0000-0000-000061270000}"/>
    <cellStyle name="SAPBEXexcGood1 3 5 3" xfId="3731" xr:uid="{00000000-0005-0000-0000-000062270000}"/>
    <cellStyle name="SAPBEXexcGood1 3 5 3 2" xfId="3732" xr:uid="{00000000-0005-0000-0000-000063270000}"/>
    <cellStyle name="SAPBEXexcGood1 3 5 4" xfId="3733" xr:uid="{00000000-0005-0000-0000-000064270000}"/>
    <cellStyle name="SAPBEXexcGood1 3 6" xfId="3734" xr:uid="{00000000-0005-0000-0000-000065270000}"/>
    <cellStyle name="SAPBEXexcGood1 3 6 2" xfId="3735" xr:uid="{00000000-0005-0000-0000-000066270000}"/>
    <cellStyle name="SAPBEXexcGood1 3 6 2 2" xfId="3736" xr:uid="{00000000-0005-0000-0000-000067270000}"/>
    <cellStyle name="SAPBEXexcGood1 3 6 3" xfId="3737" xr:uid="{00000000-0005-0000-0000-000068270000}"/>
    <cellStyle name="SAPBEXexcGood1 3 7" xfId="3738" xr:uid="{00000000-0005-0000-0000-000069270000}"/>
    <cellStyle name="SAPBEXexcGood1 4" xfId="3739" xr:uid="{00000000-0005-0000-0000-00006A270000}"/>
    <cellStyle name="SAPBEXexcGood1 4 10" xfId="3740" xr:uid="{00000000-0005-0000-0000-00006B270000}"/>
    <cellStyle name="SAPBEXexcGood1 4 11" xfId="3741" xr:uid="{00000000-0005-0000-0000-00006C270000}"/>
    <cellStyle name="SAPBEXexcGood1 4 2" xfId="3742" xr:uid="{00000000-0005-0000-0000-00006D270000}"/>
    <cellStyle name="SAPBEXexcGood1 4 2 2" xfId="3743" xr:uid="{00000000-0005-0000-0000-00006E270000}"/>
    <cellStyle name="SAPBEXexcGood1 4 2 2 2" xfId="3744" xr:uid="{00000000-0005-0000-0000-00006F270000}"/>
    <cellStyle name="SAPBEXexcGood1 4 2 2 2 2" xfId="3745" xr:uid="{00000000-0005-0000-0000-000070270000}"/>
    <cellStyle name="SAPBEXexcGood1 4 2 2 3" xfId="3746" xr:uid="{00000000-0005-0000-0000-000071270000}"/>
    <cellStyle name="SAPBEXexcGood1 4 2 3" xfId="3747" xr:uid="{00000000-0005-0000-0000-000072270000}"/>
    <cellStyle name="SAPBEXexcGood1 4 2 3 2" xfId="3748" xr:uid="{00000000-0005-0000-0000-000073270000}"/>
    <cellStyle name="SAPBEXexcGood1 4 2 4" xfId="3749" xr:uid="{00000000-0005-0000-0000-000074270000}"/>
    <cellStyle name="SAPBEXexcGood1 4 3" xfId="3750" xr:uid="{00000000-0005-0000-0000-000075270000}"/>
    <cellStyle name="SAPBEXexcGood1 4 3 2" xfId="3751" xr:uid="{00000000-0005-0000-0000-000076270000}"/>
    <cellStyle name="SAPBEXexcGood1 4 3 2 2" xfId="3752" xr:uid="{00000000-0005-0000-0000-000077270000}"/>
    <cellStyle name="SAPBEXexcGood1 4 3 2 2 2" xfId="3753" xr:uid="{00000000-0005-0000-0000-000078270000}"/>
    <cellStyle name="SAPBEXexcGood1 4 3 2 3" xfId="3754" xr:uid="{00000000-0005-0000-0000-000079270000}"/>
    <cellStyle name="SAPBEXexcGood1 4 3 3" xfId="3755" xr:uid="{00000000-0005-0000-0000-00007A270000}"/>
    <cellStyle name="SAPBEXexcGood1 4 3 3 2" xfId="3756" xr:uid="{00000000-0005-0000-0000-00007B270000}"/>
    <cellStyle name="SAPBEXexcGood1 4 3 4" xfId="3757" xr:uid="{00000000-0005-0000-0000-00007C270000}"/>
    <cellStyle name="SAPBEXexcGood1 4 4" xfId="3758" xr:uid="{00000000-0005-0000-0000-00007D270000}"/>
    <cellStyle name="SAPBEXexcGood1 4 4 2" xfId="3759" xr:uid="{00000000-0005-0000-0000-00007E270000}"/>
    <cellStyle name="SAPBEXexcGood1 4 4 2 2" xfId="3760" xr:uid="{00000000-0005-0000-0000-00007F270000}"/>
    <cellStyle name="SAPBEXexcGood1 4 4 2 2 2" xfId="3761" xr:uid="{00000000-0005-0000-0000-000080270000}"/>
    <cellStyle name="SAPBEXexcGood1 4 4 2 3" xfId="3762" xr:uid="{00000000-0005-0000-0000-000081270000}"/>
    <cellStyle name="SAPBEXexcGood1 4 4 3" xfId="3763" xr:uid="{00000000-0005-0000-0000-000082270000}"/>
    <cellStyle name="SAPBEXexcGood1 4 4 3 2" xfId="3764" xr:uid="{00000000-0005-0000-0000-000083270000}"/>
    <cellStyle name="SAPBEXexcGood1 4 4 4" xfId="3765" xr:uid="{00000000-0005-0000-0000-000084270000}"/>
    <cellStyle name="SAPBEXexcGood1 4 5" xfId="3766" xr:uid="{00000000-0005-0000-0000-000085270000}"/>
    <cellStyle name="SAPBEXexcGood1 4 5 2" xfId="3767" xr:uid="{00000000-0005-0000-0000-000086270000}"/>
    <cellStyle name="SAPBEXexcGood1 4 5 2 2" xfId="3768" xr:uid="{00000000-0005-0000-0000-000087270000}"/>
    <cellStyle name="SAPBEXexcGood1 4 5 2 2 2" xfId="3769" xr:uid="{00000000-0005-0000-0000-000088270000}"/>
    <cellStyle name="SAPBEXexcGood1 4 5 2 3" xfId="3770" xr:uid="{00000000-0005-0000-0000-000089270000}"/>
    <cellStyle name="SAPBEXexcGood1 4 5 3" xfId="3771" xr:uid="{00000000-0005-0000-0000-00008A270000}"/>
    <cellStyle name="SAPBEXexcGood1 4 5 3 2" xfId="3772" xr:uid="{00000000-0005-0000-0000-00008B270000}"/>
    <cellStyle name="SAPBEXexcGood1 4 5 4" xfId="3773" xr:uid="{00000000-0005-0000-0000-00008C270000}"/>
    <cellStyle name="SAPBEXexcGood1 4 6" xfId="3774" xr:uid="{00000000-0005-0000-0000-00008D270000}"/>
    <cellStyle name="SAPBEXexcGood1 4 6 2" xfId="3775" xr:uid="{00000000-0005-0000-0000-00008E270000}"/>
    <cellStyle name="SAPBEXexcGood1 4 6 2 2" xfId="3776" xr:uid="{00000000-0005-0000-0000-00008F270000}"/>
    <cellStyle name="SAPBEXexcGood1 4 6 2 2 2" xfId="3777" xr:uid="{00000000-0005-0000-0000-000090270000}"/>
    <cellStyle name="SAPBEXexcGood1 4 6 2 3" xfId="3778" xr:uid="{00000000-0005-0000-0000-000091270000}"/>
    <cellStyle name="SAPBEXexcGood1 4 6 3" xfId="3779" xr:uid="{00000000-0005-0000-0000-000092270000}"/>
    <cellStyle name="SAPBEXexcGood1 4 6 3 2" xfId="3780" xr:uid="{00000000-0005-0000-0000-000093270000}"/>
    <cellStyle name="SAPBEXexcGood1 4 6 4" xfId="3781" xr:uid="{00000000-0005-0000-0000-000094270000}"/>
    <cellStyle name="SAPBEXexcGood1 4 7" xfId="3782" xr:uid="{00000000-0005-0000-0000-000095270000}"/>
    <cellStyle name="SAPBEXexcGood1 4 7 2" xfId="3783" xr:uid="{00000000-0005-0000-0000-000096270000}"/>
    <cellStyle name="SAPBEXexcGood1 4 7 2 2" xfId="3784" xr:uid="{00000000-0005-0000-0000-000097270000}"/>
    <cellStyle name="SAPBEXexcGood1 4 7 2 2 2" xfId="3785" xr:uid="{00000000-0005-0000-0000-000098270000}"/>
    <cellStyle name="SAPBEXexcGood1 4 7 2 3" xfId="3786" xr:uid="{00000000-0005-0000-0000-000099270000}"/>
    <cellStyle name="SAPBEXexcGood1 4 7 3" xfId="3787" xr:uid="{00000000-0005-0000-0000-00009A270000}"/>
    <cellStyle name="SAPBEXexcGood1 4 7 3 2" xfId="3788" xr:uid="{00000000-0005-0000-0000-00009B270000}"/>
    <cellStyle name="SAPBEXexcGood1 4 7 4" xfId="3789" xr:uid="{00000000-0005-0000-0000-00009C270000}"/>
    <cellStyle name="SAPBEXexcGood1 4 8" xfId="3790" xr:uid="{00000000-0005-0000-0000-00009D270000}"/>
    <cellStyle name="SAPBEXexcGood1 4 8 2" xfId="3791" xr:uid="{00000000-0005-0000-0000-00009E270000}"/>
    <cellStyle name="SAPBEXexcGood1 4 8 2 2" xfId="3792" xr:uid="{00000000-0005-0000-0000-00009F270000}"/>
    <cellStyle name="SAPBEXexcGood1 4 8 3" xfId="3793" xr:uid="{00000000-0005-0000-0000-0000A0270000}"/>
    <cellStyle name="SAPBEXexcGood1 4 9" xfId="3794" xr:uid="{00000000-0005-0000-0000-0000A1270000}"/>
    <cellStyle name="SAPBEXexcGood1 4 9 2" xfId="3795" xr:uid="{00000000-0005-0000-0000-0000A2270000}"/>
    <cellStyle name="SAPBEXexcGood1 5" xfId="3796" xr:uid="{00000000-0005-0000-0000-0000A3270000}"/>
    <cellStyle name="SAPBEXexcGood1 5 2" xfId="3797" xr:uid="{00000000-0005-0000-0000-0000A4270000}"/>
    <cellStyle name="SAPBEXexcGood1 5 2 2" xfId="3798" xr:uid="{00000000-0005-0000-0000-0000A5270000}"/>
    <cellStyle name="SAPBEXexcGood1 5 2 2 2" xfId="3799" xr:uid="{00000000-0005-0000-0000-0000A6270000}"/>
    <cellStyle name="SAPBEXexcGood1 5 2 3" xfId="3800" xr:uid="{00000000-0005-0000-0000-0000A7270000}"/>
    <cellStyle name="SAPBEXexcGood1 5 3" xfId="3801" xr:uid="{00000000-0005-0000-0000-0000A8270000}"/>
    <cellStyle name="SAPBEXexcGood1 5 3 2" xfId="3802" xr:uid="{00000000-0005-0000-0000-0000A9270000}"/>
    <cellStyle name="SAPBEXexcGood1 5 4" xfId="3803" xr:uid="{00000000-0005-0000-0000-0000AA270000}"/>
    <cellStyle name="SAPBEXexcGood2" xfId="3804" xr:uid="{00000000-0005-0000-0000-0000AB270000}"/>
    <cellStyle name="SAPBEXexcGood2 2" xfId="3805" xr:uid="{00000000-0005-0000-0000-0000AC270000}"/>
    <cellStyle name="SAPBEXexcGood2 2 2" xfId="3806" xr:uid="{00000000-0005-0000-0000-0000AD270000}"/>
    <cellStyle name="SAPBEXexcGood2 2 2 2" xfId="3807" xr:uid="{00000000-0005-0000-0000-0000AE270000}"/>
    <cellStyle name="SAPBEXexcGood2 2 2 2 2" xfId="3808" xr:uid="{00000000-0005-0000-0000-0000AF270000}"/>
    <cellStyle name="SAPBEXexcGood2 2 2 2 2 2" xfId="3809" xr:uid="{00000000-0005-0000-0000-0000B0270000}"/>
    <cellStyle name="SAPBEXexcGood2 2 2 2 3" xfId="3810" xr:uid="{00000000-0005-0000-0000-0000B1270000}"/>
    <cellStyle name="SAPBEXexcGood2 2 2 3" xfId="3811" xr:uid="{00000000-0005-0000-0000-0000B2270000}"/>
    <cellStyle name="SAPBEXexcGood2 2 2 3 2" xfId="3812" xr:uid="{00000000-0005-0000-0000-0000B3270000}"/>
    <cellStyle name="SAPBEXexcGood2 2 2 4" xfId="3813" xr:uid="{00000000-0005-0000-0000-0000B4270000}"/>
    <cellStyle name="SAPBEXexcGood2 2 3" xfId="3814" xr:uid="{00000000-0005-0000-0000-0000B5270000}"/>
    <cellStyle name="SAPBEXexcGood2 2 3 2" xfId="3815" xr:uid="{00000000-0005-0000-0000-0000B6270000}"/>
    <cellStyle name="SAPBEXexcGood2 2 3 2 2" xfId="3816" xr:uid="{00000000-0005-0000-0000-0000B7270000}"/>
    <cellStyle name="SAPBEXexcGood2 2 3 2 2 2" xfId="3817" xr:uid="{00000000-0005-0000-0000-0000B8270000}"/>
    <cellStyle name="SAPBEXexcGood2 2 3 2 3" xfId="3818" xr:uid="{00000000-0005-0000-0000-0000B9270000}"/>
    <cellStyle name="SAPBEXexcGood2 2 3 3" xfId="3819" xr:uid="{00000000-0005-0000-0000-0000BA270000}"/>
    <cellStyle name="SAPBEXexcGood2 2 3 3 2" xfId="3820" xr:uid="{00000000-0005-0000-0000-0000BB270000}"/>
    <cellStyle name="SAPBEXexcGood2 2 3 4" xfId="3821" xr:uid="{00000000-0005-0000-0000-0000BC270000}"/>
    <cellStyle name="SAPBEXexcGood2 2 4" xfId="3822" xr:uid="{00000000-0005-0000-0000-0000BD270000}"/>
    <cellStyle name="SAPBEXexcGood2 2 4 2" xfId="3823" xr:uid="{00000000-0005-0000-0000-0000BE270000}"/>
    <cellStyle name="SAPBEXexcGood2 2 4 2 2" xfId="3824" xr:uid="{00000000-0005-0000-0000-0000BF270000}"/>
    <cellStyle name="SAPBEXexcGood2 2 4 2 2 2" xfId="3825" xr:uid="{00000000-0005-0000-0000-0000C0270000}"/>
    <cellStyle name="SAPBEXexcGood2 2 4 2 3" xfId="3826" xr:uid="{00000000-0005-0000-0000-0000C1270000}"/>
    <cellStyle name="SAPBEXexcGood2 2 4 3" xfId="3827" xr:uid="{00000000-0005-0000-0000-0000C2270000}"/>
    <cellStyle name="SAPBEXexcGood2 2 4 3 2" xfId="3828" xr:uid="{00000000-0005-0000-0000-0000C3270000}"/>
    <cellStyle name="SAPBEXexcGood2 2 4 4" xfId="3829" xr:uid="{00000000-0005-0000-0000-0000C4270000}"/>
    <cellStyle name="SAPBEXexcGood2 2 5" xfId="3830" xr:uid="{00000000-0005-0000-0000-0000C5270000}"/>
    <cellStyle name="SAPBEXexcGood2 2 5 2" xfId="3831" xr:uid="{00000000-0005-0000-0000-0000C6270000}"/>
    <cellStyle name="SAPBEXexcGood2 2 5 2 2" xfId="3832" xr:uid="{00000000-0005-0000-0000-0000C7270000}"/>
    <cellStyle name="SAPBEXexcGood2 2 5 2 2 2" xfId="3833" xr:uid="{00000000-0005-0000-0000-0000C8270000}"/>
    <cellStyle name="SAPBEXexcGood2 2 5 2 3" xfId="3834" xr:uid="{00000000-0005-0000-0000-0000C9270000}"/>
    <cellStyle name="SAPBEXexcGood2 2 5 3" xfId="3835" xr:uid="{00000000-0005-0000-0000-0000CA270000}"/>
    <cellStyle name="SAPBEXexcGood2 2 5 3 2" xfId="3836" xr:uid="{00000000-0005-0000-0000-0000CB270000}"/>
    <cellStyle name="SAPBEXexcGood2 2 5 4" xfId="3837" xr:uid="{00000000-0005-0000-0000-0000CC270000}"/>
    <cellStyle name="SAPBEXexcGood2 2 6" xfId="3838" xr:uid="{00000000-0005-0000-0000-0000CD270000}"/>
    <cellStyle name="SAPBEXexcGood2 2 6 2" xfId="3839" xr:uid="{00000000-0005-0000-0000-0000CE270000}"/>
    <cellStyle name="SAPBEXexcGood2 2 6 2 2" xfId="3840" xr:uid="{00000000-0005-0000-0000-0000CF270000}"/>
    <cellStyle name="SAPBEXexcGood2 2 6 2 2 2" xfId="3841" xr:uid="{00000000-0005-0000-0000-0000D0270000}"/>
    <cellStyle name="SAPBEXexcGood2 2 6 2 3" xfId="3842" xr:uid="{00000000-0005-0000-0000-0000D1270000}"/>
    <cellStyle name="SAPBEXexcGood2 2 6 3" xfId="3843" xr:uid="{00000000-0005-0000-0000-0000D2270000}"/>
    <cellStyle name="SAPBEXexcGood2 2 6 3 2" xfId="3844" xr:uid="{00000000-0005-0000-0000-0000D3270000}"/>
    <cellStyle name="SAPBEXexcGood2 2 6 4" xfId="3845" xr:uid="{00000000-0005-0000-0000-0000D4270000}"/>
    <cellStyle name="SAPBEXexcGood2 2 7" xfId="3846" xr:uid="{00000000-0005-0000-0000-0000D5270000}"/>
    <cellStyle name="SAPBEXexcGood2 2 7 2" xfId="3847" xr:uid="{00000000-0005-0000-0000-0000D6270000}"/>
    <cellStyle name="SAPBEXexcGood2 2 7 2 2" xfId="3848" xr:uid="{00000000-0005-0000-0000-0000D7270000}"/>
    <cellStyle name="SAPBEXexcGood2 2 7 2 2 2" xfId="3849" xr:uid="{00000000-0005-0000-0000-0000D8270000}"/>
    <cellStyle name="SAPBEXexcGood2 2 7 2 3" xfId="3850" xr:uid="{00000000-0005-0000-0000-0000D9270000}"/>
    <cellStyle name="SAPBEXexcGood2 2 7 3" xfId="3851" xr:uid="{00000000-0005-0000-0000-0000DA270000}"/>
    <cellStyle name="SAPBEXexcGood2 2 7 3 2" xfId="3852" xr:uid="{00000000-0005-0000-0000-0000DB270000}"/>
    <cellStyle name="SAPBEXexcGood2 2 7 4" xfId="3853" xr:uid="{00000000-0005-0000-0000-0000DC270000}"/>
    <cellStyle name="SAPBEXexcGood2 2 8" xfId="3854" xr:uid="{00000000-0005-0000-0000-0000DD270000}"/>
    <cellStyle name="SAPBEXexcGood2 2 9" xfId="8709" xr:uid="{00000000-0005-0000-0000-0000DE270000}"/>
    <cellStyle name="SAPBEXexcGood2 3" xfId="3855" xr:uid="{00000000-0005-0000-0000-0000DF270000}"/>
    <cellStyle name="SAPBEXexcGood2 3 2" xfId="3856" xr:uid="{00000000-0005-0000-0000-0000E0270000}"/>
    <cellStyle name="SAPBEXexcGood2 3 2 2" xfId="3857" xr:uid="{00000000-0005-0000-0000-0000E1270000}"/>
    <cellStyle name="SAPBEXexcGood2 3 2 2 2" xfId="3858" xr:uid="{00000000-0005-0000-0000-0000E2270000}"/>
    <cellStyle name="SAPBEXexcGood2 3 2 2 2 2" xfId="3859" xr:uid="{00000000-0005-0000-0000-0000E3270000}"/>
    <cellStyle name="SAPBEXexcGood2 3 2 2 3" xfId="3860" xr:uid="{00000000-0005-0000-0000-0000E4270000}"/>
    <cellStyle name="SAPBEXexcGood2 3 2 3" xfId="3861" xr:uid="{00000000-0005-0000-0000-0000E5270000}"/>
    <cellStyle name="SAPBEXexcGood2 3 2 3 2" xfId="3862" xr:uid="{00000000-0005-0000-0000-0000E6270000}"/>
    <cellStyle name="SAPBEXexcGood2 3 2 4" xfId="3863" xr:uid="{00000000-0005-0000-0000-0000E7270000}"/>
    <cellStyle name="SAPBEXexcGood2 3 3" xfId="3864" xr:uid="{00000000-0005-0000-0000-0000E8270000}"/>
    <cellStyle name="SAPBEXexcGood2 3 3 2" xfId="3865" xr:uid="{00000000-0005-0000-0000-0000E9270000}"/>
    <cellStyle name="SAPBEXexcGood2 3 3 2 2" xfId="3866" xr:uid="{00000000-0005-0000-0000-0000EA270000}"/>
    <cellStyle name="SAPBEXexcGood2 3 3 2 2 2" xfId="3867" xr:uid="{00000000-0005-0000-0000-0000EB270000}"/>
    <cellStyle name="SAPBEXexcGood2 3 3 2 3" xfId="3868" xr:uid="{00000000-0005-0000-0000-0000EC270000}"/>
    <cellStyle name="SAPBEXexcGood2 3 3 3" xfId="3869" xr:uid="{00000000-0005-0000-0000-0000ED270000}"/>
    <cellStyle name="SAPBEXexcGood2 3 3 3 2" xfId="3870" xr:uid="{00000000-0005-0000-0000-0000EE270000}"/>
    <cellStyle name="SAPBEXexcGood2 3 3 4" xfId="3871" xr:uid="{00000000-0005-0000-0000-0000EF270000}"/>
    <cellStyle name="SAPBEXexcGood2 3 4" xfId="3872" xr:uid="{00000000-0005-0000-0000-0000F0270000}"/>
    <cellStyle name="SAPBEXexcGood2 3 4 2" xfId="3873" xr:uid="{00000000-0005-0000-0000-0000F1270000}"/>
    <cellStyle name="SAPBEXexcGood2 3 4 2 2" xfId="3874" xr:uid="{00000000-0005-0000-0000-0000F2270000}"/>
    <cellStyle name="SAPBEXexcGood2 3 4 2 2 2" xfId="3875" xr:uid="{00000000-0005-0000-0000-0000F3270000}"/>
    <cellStyle name="SAPBEXexcGood2 3 4 2 3" xfId="3876" xr:uid="{00000000-0005-0000-0000-0000F4270000}"/>
    <cellStyle name="SAPBEXexcGood2 3 4 3" xfId="3877" xr:uid="{00000000-0005-0000-0000-0000F5270000}"/>
    <cellStyle name="SAPBEXexcGood2 3 4 3 2" xfId="3878" xr:uid="{00000000-0005-0000-0000-0000F6270000}"/>
    <cellStyle name="SAPBEXexcGood2 3 4 4" xfId="3879" xr:uid="{00000000-0005-0000-0000-0000F7270000}"/>
    <cellStyle name="SAPBEXexcGood2 3 5" xfId="3880" xr:uid="{00000000-0005-0000-0000-0000F8270000}"/>
    <cellStyle name="SAPBEXexcGood2 3 5 2" xfId="3881" xr:uid="{00000000-0005-0000-0000-0000F9270000}"/>
    <cellStyle name="SAPBEXexcGood2 3 5 2 2" xfId="3882" xr:uid="{00000000-0005-0000-0000-0000FA270000}"/>
    <cellStyle name="SAPBEXexcGood2 3 5 2 2 2" xfId="3883" xr:uid="{00000000-0005-0000-0000-0000FB270000}"/>
    <cellStyle name="SAPBEXexcGood2 3 5 2 3" xfId="3884" xr:uid="{00000000-0005-0000-0000-0000FC270000}"/>
    <cellStyle name="SAPBEXexcGood2 3 5 3" xfId="3885" xr:uid="{00000000-0005-0000-0000-0000FD270000}"/>
    <cellStyle name="SAPBEXexcGood2 3 5 3 2" xfId="3886" xr:uid="{00000000-0005-0000-0000-0000FE270000}"/>
    <cellStyle name="SAPBEXexcGood2 3 5 4" xfId="3887" xr:uid="{00000000-0005-0000-0000-0000FF270000}"/>
    <cellStyle name="SAPBEXexcGood2 3 6" xfId="3888" xr:uid="{00000000-0005-0000-0000-000000280000}"/>
    <cellStyle name="SAPBEXexcGood2 3 6 2" xfId="3889" xr:uid="{00000000-0005-0000-0000-000001280000}"/>
    <cellStyle name="SAPBEXexcGood2 3 6 2 2" xfId="3890" xr:uid="{00000000-0005-0000-0000-000002280000}"/>
    <cellStyle name="SAPBEXexcGood2 3 6 3" xfId="3891" xr:uid="{00000000-0005-0000-0000-000003280000}"/>
    <cellStyle name="SAPBEXexcGood2 3 7" xfId="3892" xr:uid="{00000000-0005-0000-0000-000004280000}"/>
    <cellStyle name="SAPBEXexcGood2 4" xfId="3893" xr:uid="{00000000-0005-0000-0000-000005280000}"/>
    <cellStyle name="SAPBEXexcGood2 4 10" xfId="3894" xr:uid="{00000000-0005-0000-0000-000006280000}"/>
    <cellStyle name="SAPBEXexcGood2 4 11" xfId="3895" xr:uid="{00000000-0005-0000-0000-000007280000}"/>
    <cellStyle name="SAPBEXexcGood2 4 2" xfId="3896" xr:uid="{00000000-0005-0000-0000-000008280000}"/>
    <cellStyle name="SAPBEXexcGood2 4 2 2" xfId="3897" xr:uid="{00000000-0005-0000-0000-000009280000}"/>
    <cellStyle name="SAPBEXexcGood2 4 2 2 2" xfId="3898" xr:uid="{00000000-0005-0000-0000-00000A280000}"/>
    <cellStyle name="SAPBEXexcGood2 4 2 2 2 2" xfId="3899" xr:uid="{00000000-0005-0000-0000-00000B280000}"/>
    <cellStyle name="SAPBEXexcGood2 4 2 2 3" xfId="3900" xr:uid="{00000000-0005-0000-0000-00000C280000}"/>
    <cellStyle name="SAPBEXexcGood2 4 2 3" xfId="3901" xr:uid="{00000000-0005-0000-0000-00000D280000}"/>
    <cellStyle name="SAPBEXexcGood2 4 2 3 2" xfId="3902" xr:uid="{00000000-0005-0000-0000-00000E280000}"/>
    <cellStyle name="SAPBEXexcGood2 4 2 4" xfId="3903" xr:uid="{00000000-0005-0000-0000-00000F280000}"/>
    <cellStyle name="SAPBEXexcGood2 4 3" xfId="3904" xr:uid="{00000000-0005-0000-0000-000010280000}"/>
    <cellStyle name="SAPBEXexcGood2 4 3 2" xfId="3905" xr:uid="{00000000-0005-0000-0000-000011280000}"/>
    <cellStyle name="SAPBEXexcGood2 4 3 2 2" xfId="3906" xr:uid="{00000000-0005-0000-0000-000012280000}"/>
    <cellStyle name="SAPBEXexcGood2 4 3 2 2 2" xfId="3907" xr:uid="{00000000-0005-0000-0000-000013280000}"/>
    <cellStyle name="SAPBEXexcGood2 4 3 2 3" xfId="3908" xr:uid="{00000000-0005-0000-0000-000014280000}"/>
    <cellStyle name="SAPBEXexcGood2 4 3 3" xfId="3909" xr:uid="{00000000-0005-0000-0000-000015280000}"/>
    <cellStyle name="SAPBEXexcGood2 4 3 3 2" xfId="3910" xr:uid="{00000000-0005-0000-0000-000016280000}"/>
    <cellStyle name="SAPBEXexcGood2 4 3 4" xfId="3911" xr:uid="{00000000-0005-0000-0000-000017280000}"/>
    <cellStyle name="SAPBEXexcGood2 4 4" xfId="3912" xr:uid="{00000000-0005-0000-0000-000018280000}"/>
    <cellStyle name="SAPBEXexcGood2 4 4 2" xfId="3913" xr:uid="{00000000-0005-0000-0000-000019280000}"/>
    <cellStyle name="SAPBEXexcGood2 4 4 2 2" xfId="3914" xr:uid="{00000000-0005-0000-0000-00001A280000}"/>
    <cellStyle name="SAPBEXexcGood2 4 4 2 2 2" xfId="3915" xr:uid="{00000000-0005-0000-0000-00001B280000}"/>
    <cellStyle name="SAPBEXexcGood2 4 4 2 3" xfId="3916" xr:uid="{00000000-0005-0000-0000-00001C280000}"/>
    <cellStyle name="SAPBEXexcGood2 4 4 3" xfId="3917" xr:uid="{00000000-0005-0000-0000-00001D280000}"/>
    <cellStyle name="SAPBEXexcGood2 4 4 3 2" xfId="3918" xr:uid="{00000000-0005-0000-0000-00001E280000}"/>
    <cellStyle name="SAPBEXexcGood2 4 4 4" xfId="3919" xr:uid="{00000000-0005-0000-0000-00001F280000}"/>
    <cellStyle name="SAPBEXexcGood2 4 5" xfId="3920" xr:uid="{00000000-0005-0000-0000-000020280000}"/>
    <cellStyle name="SAPBEXexcGood2 4 5 2" xfId="3921" xr:uid="{00000000-0005-0000-0000-000021280000}"/>
    <cellStyle name="SAPBEXexcGood2 4 5 2 2" xfId="3922" xr:uid="{00000000-0005-0000-0000-000022280000}"/>
    <cellStyle name="SAPBEXexcGood2 4 5 2 2 2" xfId="3923" xr:uid="{00000000-0005-0000-0000-000023280000}"/>
    <cellStyle name="SAPBEXexcGood2 4 5 2 3" xfId="3924" xr:uid="{00000000-0005-0000-0000-000024280000}"/>
    <cellStyle name="SAPBEXexcGood2 4 5 3" xfId="3925" xr:uid="{00000000-0005-0000-0000-000025280000}"/>
    <cellStyle name="SAPBEXexcGood2 4 5 3 2" xfId="3926" xr:uid="{00000000-0005-0000-0000-000026280000}"/>
    <cellStyle name="SAPBEXexcGood2 4 5 4" xfId="3927" xr:uid="{00000000-0005-0000-0000-000027280000}"/>
    <cellStyle name="SAPBEXexcGood2 4 6" xfId="3928" xr:uid="{00000000-0005-0000-0000-000028280000}"/>
    <cellStyle name="SAPBEXexcGood2 4 6 2" xfId="3929" xr:uid="{00000000-0005-0000-0000-000029280000}"/>
    <cellStyle name="SAPBEXexcGood2 4 6 2 2" xfId="3930" xr:uid="{00000000-0005-0000-0000-00002A280000}"/>
    <cellStyle name="SAPBEXexcGood2 4 6 2 2 2" xfId="3931" xr:uid="{00000000-0005-0000-0000-00002B280000}"/>
    <cellStyle name="SAPBEXexcGood2 4 6 2 3" xfId="3932" xr:uid="{00000000-0005-0000-0000-00002C280000}"/>
    <cellStyle name="SAPBEXexcGood2 4 6 3" xfId="3933" xr:uid="{00000000-0005-0000-0000-00002D280000}"/>
    <cellStyle name="SAPBEXexcGood2 4 6 3 2" xfId="3934" xr:uid="{00000000-0005-0000-0000-00002E280000}"/>
    <cellStyle name="SAPBEXexcGood2 4 6 4" xfId="3935" xr:uid="{00000000-0005-0000-0000-00002F280000}"/>
    <cellStyle name="SAPBEXexcGood2 4 7" xfId="3936" xr:uid="{00000000-0005-0000-0000-000030280000}"/>
    <cellStyle name="SAPBEXexcGood2 4 7 2" xfId="3937" xr:uid="{00000000-0005-0000-0000-000031280000}"/>
    <cellStyle name="SAPBEXexcGood2 4 7 2 2" xfId="3938" xr:uid="{00000000-0005-0000-0000-000032280000}"/>
    <cellStyle name="SAPBEXexcGood2 4 7 2 2 2" xfId="3939" xr:uid="{00000000-0005-0000-0000-000033280000}"/>
    <cellStyle name="SAPBEXexcGood2 4 7 2 3" xfId="3940" xr:uid="{00000000-0005-0000-0000-000034280000}"/>
    <cellStyle name="SAPBEXexcGood2 4 7 3" xfId="3941" xr:uid="{00000000-0005-0000-0000-000035280000}"/>
    <cellStyle name="SAPBEXexcGood2 4 7 3 2" xfId="3942" xr:uid="{00000000-0005-0000-0000-000036280000}"/>
    <cellStyle name="SAPBEXexcGood2 4 7 4" xfId="3943" xr:uid="{00000000-0005-0000-0000-000037280000}"/>
    <cellStyle name="SAPBEXexcGood2 4 8" xfId="3944" xr:uid="{00000000-0005-0000-0000-000038280000}"/>
    <cellStyle name="SAPBEXexcGood2 4 8 2" xfId="3945" xr:uid="{00000000-0005-0000-0000-000039280000}"/>
    <cellStyle name="SAPBEXexcGood2 4 8 2 2" xfId="3946" xr:uid="{00000000-0005-0000-0000-00003A280000}"/>
    <cellStyle name="SAPBEXexcGood2 4 8 3" xfId="3947" xr:uid="{00000000-0005-0000-0000-00003B280000}"/>
    <cellStyle name="SAPBEXexcGood2 4 9" xfId="3948" xr:uid="{00000000-0005-0000-0000-00003C280000}"/>
    <cellStyle name="SAPBEXexcGood2 4 9 2" xfId="3949" xr:uid="{00000000-0005-0000-0000-00003D280000}"/>
    <cellStyle name="SAPBEXexcGood2 5" xfId="3950" xr:uid="{00000000-0005-0000-0000-00003E280000}"/>
    <cellStyle name="SAPBEXexcGood2 5 2" xfId="3951" xr:uid="{00000000-0005-0000-0000-00003F280000}"/>
    <cellStyle name="SAPBEXexcGood2 5 2 2" xfId="3952" xr:uid="{00000000-0005-0000-0000-000040280000}"/>
    <cellStyle name="SAPBEXexcGood2 5 2 2 2" xfId="3953" xr:uid="{00000000-0005-0000-0000-000041280000}"/>
    <cellStyle name="SAPBEXexcGood2 5 2 3" xfId="3954" xr:uid="{00000000-0005-0000-0000-000042280000}"/>
    <cellStyle name="SAPBEXexcGood2 5 3" xfId="3955" xr:uid="{00000000-0005-0000-0000-000043280000}"/>
    <cellStyle name="SAPBEXexcGood2 5 3 2" xfId="3956" xr:uid="{00000000-0005-0000-0000-000044280000}"/>
    <cellStyle name="SAPBEXexcGood2 5 4" xfId="3957" xr:uid="{00000000-0005-0000-0000-000045280000}"/>
    <cellStyle name="SAPBEXexcGood3" xfId="3958" xr:uid="{00000000-0005-0000-0000-000046280000}"/>
    <cellStyle name="SAPBEXexcGood3 2" xfId="3959" xr:uid="{00000000-0005-0000-0000-000047280000}"/>
    <cellStyle name="SAPBEXexcGood3 2 2" xfId="3960" xr:uid="{00000000-0005-0000-0000-000048280000}"/>
    <cellStyle name="SAPBEXexcGood3 2 2 2" xfId="3961" xr:uid="{00000000-0005-0000-0000-000049280000}"/>
    <cellStyle name="SAPBEXexcGood3 2 2 2 2" xfId="3962" xr:uid="{00000000-0005-0000-0000-00004A280000}"/>
    <cellStyle name="SAPBEXexcGood3 2 2 2 2 2" xfId="3963" xr:uid="{00000000-0005-0000-0000-00004B280000}"/>
    <cellStyle name="SAPBEXexcGood3 2 2 2 3" xfId="3964" xr:uid="{00000000-0005-0000-0000-00004C280000}"/>
    <cellStyle name="SAPBEXexcGood3 2 2 3" xfId="3965" xr:uid="{00000000-0005-0000-0000-00004D280000}"/>
    <cellStyle name="SAPBEXexcGood3 2 2 3 2" xfId="3966" xr:uid="{00000000-0005-0000-0000-00004E280000}"/>
    <cellStyle name="SAPBEXexcGood3 2 2 4" xfId="3967" xr:uid="{00000000-0005-0000-0000-00004F280000}"/>
    <cellStyle name="SAPBEXexcGood3 2 3" xfId="3968" xr:uid="{00000000-0005-0000-0000-000050280000}"/>
    <cellStyle name="SAPBEXexcGood3 2 3 2" xfId="3969" xr:uid="{00000000-0005-0000-0000-000051280000}"/>
    <cellStyle name="SAPBEXexcGood3 2 3 2 2" xfId="3970" xr:uid="{00000000-0005-0000-0000-000052280000}"/>
    <cellStyle name="SAPBEXexcGood3 2 3 2 2 2" xfId="3971" xr:uid="{00000000-0005-0000-0000-000053280000}"/>
    <cellStyle name="SAPBEXexcGood3 2 3 2 3" xfId="3972" xr:uid="{00000000-0005-0000-0000-000054280000}"/>
    <cellStyle name="SAPBEXexcGood3 2 3 3" xfId="3973" xr:uid="{00000000-0005-0000-0000-000055280000}"/>
    <cellStyle name="SAPBEXexcGood3 2 3 3 2" xfId="3974" xr:uid="{00000000-0005-0000-0000-000056280000}"/>
    <cellStyle name="SAPBEXexcGood3 2 3 4" xfId="3975" xr:uid="{00000000-0005-0000-0000-000057280000}"/>
    <cellStyle name="SAPBEXexcGood3 2 4" xfId="3976" xr:uid="{00000000-0005-0000-0000-000058280000}"/>
    <cellStyle name="SAPBEXexcGood3 2 4 2" xfId="3977" xr:uid="{00000000-0005-0000-0000-000059280000}"/>
    <cellStyle name="SAPBEXexcGood3 2 4 2 2" xfId="3978" xr:uid="{00000000-0005-0000-0000-00005A280000}"/>
    <cellStyle name="SAPBEXexcGood3 2 4 2 2 2" xfId="3979" xr:uid="{00000000-0005-0000-0000-00005B280000}"/>
    <cellStyle name="SAPBEXexcGood3 2 4 2 3" xfId="3980" xr:uid="{00000000-0005-0000-0000-00005C280000}"/>
    <cellStyle name="SAPBEXexcGood3 2 4 3" xfId="3981" xr:uid="{00000000-0005-0000-0000-00005D280000}"/>
    <cellStyle name="SAPBEXexcGood3 2 4 3 2" xfId="3982" xr:uid="{00000000-0005-0000-0000-00005E280000}"/>
    <cellStyle name="SAPBEXexcGood3 2 4 4" xfId="3983" xr:uid="{00000000-0005-0000-0000-00005F280000}"/>
    <cellStyle name="SAPBEXexcGood3 2 5" xfId="3984" xr:uid="{00000000-0005-0000-0000-000060280000}"/>
    <cellStyle name="SAPBEXexcGood3 2 5 2" xfId="3985" xr:uid="{00000000-0005-0000-0000-000061280000}"/>
    <cellStyle name="SAPBEXexcGood3 2 5 2 2" xfId="3986" xr:uid="{00000000-0005-0000-0000-000062280000}"/>
    <cellStyle name="SAPBEXexcGood3 2 5 2 2 2" xfId="3987" xr:uid="{00000000-0005-0000-0000-000063280000}"/>
    <cellStyle name="SAPBEXexcGood3 2 5 2 3" xfId="3988" xr:uid="{00000000-0005-0000-0000-000064280000}"/>
    <cellStyle name="SAPBEXexcGood3 2 5 3" xfId="3989" xr:uid="{00000000-0005-0000-0000-000065280000}"/>
    <cellStyle name="SAPBEXexcGood3 2 5 3 2" xfId="3990" xr:uid="{00000000-0005-0000-0000-000066280000}"/>
    <cellStyle name="SAPBEXexcGood3 2 5 4" xfId="3991" xr:uid="{00000000-0005-0000-0000-000067280000}"/>
    <cellStyle name="SAPBEXexcGood3 2 6" xfId="3992" xr:uid="{00000000-0005-0000-0000-000068280000}"/>
    <cellStyle name="SAPBEXexcGood3 2 6 2" xfId="3993" xr:uid="{00000000-0005-0000-0000-000069280000}"/>
    <cellStyle name="SAPBEXexcGood3 2 6 2 2" xfId="3994" xr:uid="{00000000-0005-0000-0000-00006A280000}"/>
    <cellStyle name="SAPBEXexcGood3 2 6 2 2 2" xfId="3995" xr:uid="{00000000-0005-0000-0000-00006B280000}"/>
    <cellStyle name="SAPBEXexcGood3 2 6 2 3" xfId="3996" xr:uid="{00000000-0005-0000-0000-00006C280000}"/>
    <cellStyle name="SAPBEXexcGood3 2 6 3" xfId="3997" xr:uid="{00000000-0005-0000-0000-00006D280000}"/>
    <cellStyle name="SAPBEXexcGood3 2 6 3 2" xfId="3998" xr:uid="{00000000-0005-0000-0000-00006E280000}"/>
    <cellStyle name="SAPBEXexcGood3 2 6 4" xfId="3999" xr:uid="{00000000-0005-0000-0000-00006F280000}"/>
    <cellStyle name="SAPBEXexcGood3 2 7" xfId="4000" xr:uid="{00000000-0005-0000-0000-000070280000}"/>
    <cellStyle name="SAPBEXexcGood3 2 7 2" xfId="4001" xr:uid="{00000000-0005-0000-0000-000071280000}"/>
    <cellStyle name="SAPBEXexcGood3 2 7 2 2" xfId="4002" xr:uid="{00000000-0005-0000-0000-000072280000}"/>
    <cellStyle name="SAPBEXexcGood3 2 7 2 2 2" xfId="4003" xr:uid="{00000000-0005-0000-0000-000073280000}"/>
    <cellStyle name="SAPBEXexcGood3 2 7 2 3" xfId="4004" xr:uid="{00000000-0005-0000-0000-000074280000}"/>
    <cellStyle name="SAPBEXexcGood3 2 7 3" xfId="4005" xr:uid="{00000000-0005-0000-0000-000075280000}"/>
    <cellStyle name="SAPBEXexcGood3 2 7 3 2" xfId="4006" xr:uid="{00000000-0005-0000-0000-000076280000}"/>
    <cellStyle name="SAPBEXexcGood3 2 7 4" xfId="4007" xr:uid="{00000000-0005-0000-0000-000077280000}"/>
    <cellStyle name="SAPBEXexcGood3 2 8" xfId="4008" xr:uid="{00000000-0005-0000-0000-000078280000}"/>
    <cellStyle name="SAPBEXexcGood3 2 9" xfId="8710" xr:uid="{00000000-0005-0000-0000-000079280000}"/>
    <cellStyle name="SAPBEXexcGood3 3" xfId="4009" xr:uid="{00000000-0005-0000-0000-00007A280000}"/>
    <cellStyle name="SAPBEXexcGood3 3 2" xfId="4010" xr:uid="{00000000-0005-0000-0000-00007B280000}"/>
    <cellStyle name="SAPBEXexcGood3 3 2 2" xfId="4011" xr:uid="{00000000-0005-0000-0000-00007C280000}"/>
    <cellStyle name="SAPBEXexcGood3 3 2 2 2" xfId="4012" xr:uid="{00000000-0005-0000-0000-00007D280000}"/>
    <cellStyle name="SAPBEXexcGood3 3 2 2 2 2" xfId="4013" xr:uid="{00000000-0005-0000-0000-00007E280000}"/>
    <cellStyle name="SAPBEXexcGood3 3 2 2 3" xfId="4014" xr:uid="{00000000-0005-0000-0000-00007F280000}"/>
    <cellStyle name="SAPBEXexcGood3 3 2 3" xfId="4015" xr:uid="{00000000-0005-0000-0000-000080280000}"/>
    <cellStyle name="SAPBEXexcGood3 3 2 3 2" xfId="4016" xr:uid="{00000000-0005-0000-0000-000081280000}"/>
    <cellStyle name="SAPBEXexcGood3 3 2 4" xfId="4017" xr:uid="{00000000-0005-0000-0000-000082280000}"/>
    <cellStyle name="SAPBEXexcGood3 3 3" xfId="4018" xr:uid="{00000000-0005-0000-0000-000083280000}"/>
    <cellStyle name="SAPBEXexcGood3 3 3 2" xfId="4019" xr:uid="{00000000-0005-0000-0000-000084280000}"/>
    <cellStyle name="SAPBEXexcGood3 3 3 2 2" xfId="4020" xr:uid="{00000000-0005-0000-0000-000085280000}"/>
    <cellStyle name="SAPBEXexcGood3 3 3 2 2 2" xfId="4021" xr:uid="{00000000-0005-0000-0000-000086280000}"/>
    <cellStyle name="SAPBEXexcGood3 3 3 2 3" xfId="4022" xr:uid="{00000000-0005-0000-0000-000087280000}"/>
    <cellStyle name="SAPBEXexcGood3 3 3 3" xfId="4023" xr:uid="{00000000-0005-0000-0000-000088280000}"/>
    <cellStyle name="SAPBEXexcGood3 3 3 3 2" xfId="4024" xr:uid="{00000000-0005-0000-0000-000089280000}"/>
    <cellStyle name="SAPBEXexcGood3 3 3 4" xfId="4025" xr:uid="{00000000-0005-0000-0000-00008A280000}"/>
    <cellStyle name="SAPBEXexcGood3 3 4" xfId="4026" xr:uid="{00000000-0005-0000-0000-00008B280000}"/>
    <cellStyle name="SAPBEXexcGood3 3 4 2" xfId="4027" xr:uid="{00000000-0005-0000-0000-00008C280000}"/>
    <cellStyle name="SAPBEXexcGood3 3 4 2 2" xfId="4028" xr:uid="{00000000-0005-0000-0000-00008D280000}"/>
    <cellStyle name="SAPBEXexcGood3 3 4 2 2 2" xfId="4029" xr:uid="{00000000-0005-0000-0000-00008E280000}"/>
    <cellStyle name="SAPBEXexcGood3 3 4 2 3" xfId="4030" xr:uid="{00000000-0005-0000-0000-00008F280000}"/>
    <cellStyle name="SAPBEXexcGood3 3 4 3" xfId="4031" xr:uid="{00000000-0005-0000-0000-000090280000}"/>
    <cellStyle name="SAPBEXexcGood3 3 4 3 2" xfId="4032" xr:uid="{00000000-0005-0000-0000-000091280000}"/>
    <cellStyle name="SAPBEXexcGood3 3 4 4" xfId="4033" xr:uid="{00000000-0005-0000-0000-000092280000}"/>
    <cellStyle name="SAPBEXexcGood3 3 5" xfId="4034" xr:uid="{00000000-0005-0000-0000-000093280000}"/>
    <cellStyle name="SAPBEXexcGood3 3 5 2" xfId="4035" xr:uid="{00000000-0005-0000-0000-000094280000}"/>
    <cellStyle name="SAPBEXexcGood3 3 5 2 2" xfId="4036" xr:uid="{00000000-0005-0000-0000-000095280000}"/>
    <cellStyle name="SAPBEXexcGood3 3 5 2 2 2" xfId="4037" xr:uid="{00000000-0005-0000-0000-000096280000}"/>
    <cellStyle name="SAPBEXexcGood3 3 5 2 3" xfId="4038" xr:uid="{00000000-0005-0000-0000-000097280000}"/>
    <cellStyle name="SAPBEXexcGood3 3 5 3" xfId="4039" xr:uid="{00000000-0005-0000-0000-000098280000}"/>
    <cellStyle name="SAPBEXexcGood3 3 5 3 2" xfId="4040" xr:uid="{00000000-0005-0000-0000-000099280000}"/>
    <cellStyle name="SAPBEXexcGood3 3 5 4" xfId="4041" xr:uid="{00000000-0005-0000-0000-00009A280000}"/>
    <cellStyle name="SAPBEXexcGood3 3 6" xfId="4042" xr:uid="{00000000-0005-0000-0000-00009B280000}"/>
    <cellStyle name="SAPBEXexcGood3 3 6 2" xfId="4043" xr:uid="{00000000-0005-0000-0000-00009C280000}"/>
    <cellStyle name="SAPBEXexcGood3 3 6 2 2" xfId="4044" xr:uid="{00000000-0005-0000-0000-00009D280000}"/>
    <cellStyle name="SAPBEXexcGood3 3 6 3" xfId="4045" xr:uid="{00000000-0005-0000-0000-00009E280000}"/>
    <cellStyle name="SAPBEXexcGood3 3 7" xfId="4046" xr:uid="{00000000-0005-0000-0000-00009F280000}"/>
    <cellStyle name="SAPBEXexcGood3 4" xfId="4047" xr:uid="{00000000-0005-0000-0000-0000A0280000}"/>
    <cellStyle name="SAPBEXexcGood3 4 10" xfId="4048" xr:uid="{00000000-0005-0000-0000-0000A1280000}"/>
    <cellStyle name="SAPBEXexcGood3 4 11" xfId="4049" xr:uid="{00000000-0005-0000-0000-0000A2280000}"/>
    <cellStyle name="SAPBEXexcGood3 4 2" xfId="4050" xr:uid="{00000000-0005-0000-0000-0000A3280000}"/>
    <cellStyle name="SAPBEXexcGood3 4 2 2" xfId="4051" xr:uid="{00000000-0005-0000-0000-0000A4280000}"/>
    <cellStyle name="SAPBEXexcGood3 4 2 2 2" xfId="4052" xr:uid="{00000000-0005-0000-0000-0000A5280000}"/>
    <cellStyle name="SAPBEXexcGood3 4 2 2 2 2" xfId="4053" xr:uid="{00000000-0005-0000-0000-0000A6280000}"/>
    <cellStyle name="SAPBEXexcGood3 4 2 2 3" xfId="4054" xr:uid="{00000000-0005-0000-0000-0000A7280000}"/>
    <cellStyle name="SAPBEXexcGood3 4 2 3" xfId="4055" xr:uid="{00000000-0005-0000-0000-0000A8280000}"/>
    <cellStyle name="SAPBEXexcGood3 4 2 3 2" xfId="4056" xr:uid="{00000000-0005-0000-0000-0000A9280000}"/>
    <cellStyle name="SAPBEXexcGood3 4 2 4" xfId="4057" xr:uid="{00000000-0005-0000-0000-0000AA280000}"/>
    <cellStyle name="SAPBEXexcGood3 4 3" xfId="4058" xr:uid="{00000000-0005-0000-0000-0000AB280000}"/>
    <cellStyle name="SAPBEXexcGood3 4 3 2" xfId="4059" xr:uid="{00000000-0005-0000-0000-0000AC280000}"/>
    <cellStyle name="SAPBEXexcGood3 4 3 2 2" xfId="4060" xr:uid="{00000000-0005-0000-0000-0000AD280000}"/>
    <cellStyle name="SAPBEXexcGood3 4 3 2 2 2" xfId="4061" xr:uid="{00000000-0005-0000-0000-0000AE280000}"/>
    <cellStyle name="SAPBEXexcGood3 4 3 2 3" xfId="4062" xr:uid="{00000000-0005-0000-0000-0000AF280000}"/>
    <cellStyle name="SAPBEXexcGood3 4 3 3" xfId="4063" xr:uid="{00000000-0005-0000-0000-0000B0280000}"/>
    <cellStyle name="SAPBEXexcGood3 4 3 3 2" xfId="4064" xr:uid="{00000000-0005-0000-0000-0000B1280000}"/>
    <cellStyle name="SAPBEXexcGood3 4 3 4" xfId="4065" xr:uid="{00000000-0005-0000-0000-0000B2280000}"/>
    <cellStyle name="SAPBEXexcGood3 4 4" xfId="4066" xr:uid="{00000000-0005-0000-0000-0000B3280000}"/>
    <cellStyle name="SAPBEXexcGood3 4 4 2" xfId="4067" xr:uid="{00000000-0005-0000-0000-0000B4280000}"/>
    <cellStyle name="SAPBEXexcGood3 4 4 2 2" xfId="4068" xr:uid="{00000000-0005-0000-0000-0000B5280000}"/>
    <cellStyle name="SAPBEXexcGood3 4 4 2 2 2" xfId="4069" xr:uid="{00000000-0005-0000-0000-0000B6280000}"/>
    <cellStyle name="SAPBEXexcGood3 4 4 2 3" xfId="4070" xr:uid="{00000000-0005-0000-0000-0000B7280000}"/>
    <cellStyle name="SAPBEXexcGood3 4 4 3" xfId="4071" xr:uid="{00000000-0005-0000-0000-0000B8280000}"/>
    <cellStyle name="SAPBEXexcGood3 4 4 3 2" xfId="4072" xr:uid="{00000000-0005-0000-0000-0000B9280000}"/>
    <cellStyle name="SAPBEXexcGood3 4 4 4" xfId="4073" xr:uid="{00000000-0005-0000-0000-0000BA280000}"/>
    <cellStyle name="SAPBEXexcGood3 4 5" xfId="4074" xr:uid="{00000000-0005-0000-0000-0000BB280000}"/>
    <cellStyle name="SAPBEXexcGood3 4 5 2" xfId="4075" xr:uid="{00000000-0005-0000-0000-0000BC280000}"/>
    <cellStyle name="SAPBEXexcGood3 4 5 2 2" xfId="4076" xr:uid="{00000000-0005-0000-0000-0000BD280000}"/>
    <cellStyle name="SAPBEXexcGood3 4 5 2 2 2" xfId="4077" xr:uid="{00000000-0005-0000-0000-0000BE280000}"/>
    <cellStyle name="SAPBEXexcGood3 4 5 2 3" xfId="4078" xr:uid="{00000000-0005-0000-0000-0000BF280000}"/>
    <cellStyle name="SAPBEXexcGood3 4 5 3" xfId="4079" xr:uid="{00000000-0005-0000-0000-0000C0280000}"/>
    <cellStyle name="SAPBEXexcGood3 4 5 3 2" xfId="4080" xr:uid="{00000000-0005-0000-0000-0000C1280000}"/>
    <cellStyle name="SAPBEXexcGood3 4 5 4" xfId="4081" xr:uid="{00000000-0005-0000-0000-0000C2280000}"/>
    <cellStyle name="SAPBEXexcGood3 4 6" xfId="4082" xr:uid="{00000000-0005-0000-0000-0000C3280000}"/>
    <cellStyle name="SAPBEXexcGood3 4 6 2" xfId="4083" xr:uid="{00000000-0005-0000-0000-0000C4280000}"/>
    <cellStyle name="SAPBEXexcGood3 4 6 2 2" xfId="4084" xr:uid="{00000000-0005-0000-0000-0000C5280000}"/>
    <cellStyle name="SAPBEXexcGood3 4 6 2 2 2" xfId="4085" xr:uid="{00000000-0005-0000-0000-0000C6280000}"/>
    <cellStyle name="SAPBEXexcGood3 4 6 2 3" xfId="4086" xr:uid="{00000000-0005-0000-0000-0000C7280000}"/>
    <cellStyle name="SAPBEXexcGood3 4 6 3" xfId="4087" xr:uid="{00000000-0005-0000-0000-0000C8280000}"/>
    <cellStyle name="SAPBEXexcGood3 4 6 3 2" xfId="4088" xr:uid="{00000000-0005-0000-0000-0000C9280000}"/>
    <cellStyle name="SAPBEXexcGood3 4 6 4" xfId="4089" xr:uid="{00000000-0005-0000-0000-0000CA280000}"/>
    <cellStyle name="SAPBEXexcGood3 4 7" xfId="4090" xr:uid="{00000000-0005-0000-0000-0000CB280000}"/>
    <cellStyle name="SAPBEXexcGood3 4 7 2" xfId="4091" xr:uid="{00000000-0005-0000-0000-0000CC280000}"/>
    <cellStyle name="SAPBEXexcGood3 4 7 2 2" xfId="4092" xr:uid="{00000000-0005-0000-0000-0000CD280000}"/>
    <cellStyle name="SAPBEXexcGood3 4 7 2 2 2" xfId="4093" xr:uid="{00000000-0005-0000-0000-0000CE280000}"/>
    <cellStyle name="SAPBEXexcGood3 4 7 2 3" xfId="4094" xr:uid="{00000000-0005-0000-0000-0000CF280000}"/>
    <cellStyle name="SAPBEXexcGood3 4 7 3" xfId="4095" xr:uid="{00000000-0005-0000-0000-0000D0280000}"/>
    <cellStyle name="SAPBEXexcGood3 4 7 3 2" xfId="4096" xr:uid="{00000000-0005-0000-0000-0000D1280000}"/>
    <cellStyle name="SAPBEXexcGood3 4 7 4" xfId="4097" xr:uid="{00000000-0005-0000-0000-0000D2280000}"/>
    <cellStyle name="SAPBEXexcGood3 4 8" xfId="4098" xr:uid="{00000000-0005-0000-0000-0000D3280000}"/>
    <cellStyle name="SAPBEXexcGood3 4 8 2" xfId="4099" xr:uid="{00000000-0005-0000-0000-0000D4280000}"/>
    <cellStyle name="SAPBEXexcGood3 4 8 2 2" xfId="4100" xr:uid="{00000000-0005-0000-0000-0000D5280000}"/>
    <cellStyle name="SAPBEXexcGood3 4 8 3" xfId="4101" xr:uid="{00000000-0005-0000-0000-0000D6280000}"/>
    <cellStyle name="SAPBEXexcGood3 4 9" xfId="4102" xr:uid="{00000000-0005-0000-0000-0000D7280000}"/>
    <cellStyle name="SAPBEXexcGood3 4 9 2" xfId="4103" xr:uid="{00000000-0005-0000-0000-0000D8280000}"/>
    <cellStyle name="SAPBEXexcGood3 5" xfId="4104" xr:uid="{00000000-0005-0000-0000-0000D9280000}"/>
    <cellStyle name="SAPBEXexcGood3 5 2" xfId="4105" xr:uid="{00000000-0005-0000-0000-0000DA280000}"/>
    <cellStyle name="SAPBEXexcGood3 5 2 2" xfId="4106" xr:uid="{00000000-0005-0000-0000-0000DB280000}"/>
    <cellStyle name="SAPBEXexcGood3 5 2 2 2" xfId="4107" xr:uid="{00000000-0005-0000-0000-0000DC280000}"/>
    <cellStyle name="SAPBEXexcGood3 5 2 3" xfId="4108" xr:uid="{00000000-0005-0000-0000-0000DD280000}"/>
    <cellStyle name="SAPBEXexcGood3 5 3" xfId="4109" xr:uid="{00000000-0005-0000-0000-0000DE280000}"/>
    <cellStyle name="SAPBEXexcGood3 5 3 2" xfId="4110" xr:uid="{00000000-0005-0000-0000-0000DF280000}"/>
    <cellStyle name="SAPBEXexcGood3 5 4" xfId="4111" xr:uid="{00000000-0005-0000-0000-0000E0280000}"/>
    <cellStyle name="SAPBEXfilterDrill" xfId="4112" xr:uid="{00000000-0005-0000-0000-0000E1280000}"/>
    <cellStyle name="SAPBEXfilterDrill 2" xfId="4113" xr:uid="{00000000-0005-0000-0000-0000E2280000}"/>
    <cellStyle name="SAPBEXfilterDrill 2 2" xfId="4114" xr:uid="{00000000-0005-0000-0000-0000E3280000}"/>
    <cellStyle name="SAPBEXfilterDrill 2 2 2" xfId="4115" xr:uid="{00000000-0005-0000-0000-0000E4280000}"/>
    <cellStyle name="SAPBEXfilterDrill 2 2 2 2" xfId="4116" xr:uid="{00000000-0005-0000-0000-0000E5280000}"/>
    <cellStyle name="SAPBEXfilterDrill 2 2 2 2 2" xfId="4117" xr:uid="{00000000-0005-0000-0000-0000E6280000}"/>
    <cellStyle name="SAPBEXfilterDrill 2 3" xfId="4118" xr:uid="{00000000-0005-0000-0000-0000E7280000}"/>
    <cellStyle name="SAPBEXfilterDrill 2 3 2" xfId="4119" xr:uid="{00000000-0005-0000-0000-0000E8280000}"/>
    <cellStyle name="SAPBEXfilterDrill 2 3 2 2" xfId="4120" xr:uid="{00000000-0005-0000-0000-0000E9280000}"/>
    <cellStyle name="SAPBEXfilterDrill 2 3 2 2 2" xfId="4121" xr:uid="{00000000-0005-0000-0000-0000EA280000}"/>
    <cellStyle name="SAPBEXfilterDrill 2 3 2 2 2 2" xfId="4122" xr:uid="{00000000-0005-0000-0000-0000EB280000}"/>
    <cellStyle name="SAPBEXfilterDrill 2 3 2 3" xfId="4123" xr:uid="{00000000-0005-0000-0000-0000EC280000}"/>
    <cellStyle name="SAPBEXfilterDrill 2 3 2 3 2" xfId="4124" xr:uid="{00000000-0005-0000-0000-0000ED280000}"/>
    <cellStyle name="SAPBEXfilterDrill 2 3 3" xfId="4125" xr:uid="{00000000-0005-0000-0000-0000EE280000}"/>
    <cellStyle name="SAPBEXfilterDrill 2 3 3 2" xfId="4126" xr:uid="{00000000-0005-0000-0000-0000EF280000}"/>
    <cellStyle name="SAPBEXfilterDrill 2 3 3 2 2" xfId="4127" xr:uid="{00000000-0005-0000-0000-0000F0280000}"/>
    <cellStyle name="SAPBEXfilterDrill 2 3 4" xfId="4128" xr:uid="{00000000-0005-0000-0000-0000F1280000}"/>
    <cellStyle name="SAPBEXfilterDrill 2 3 4 2" xfId="4129" xr:uid="{00000000-0005-0000-0000-0000F2280000}"/>
    <cellStyle name="SAPBEXfilterDrill 2 4" xfId="8711" xr:uid="{00000000-0005-0000-0000-0000F3280000}"/>
    <cellStyle name="SAPBEXfilterDrill 3" xfId="4130" xr:uid="{00000000-0005-0000-0000-0000F4280000}"/>
    <cellStyle name="SAPBEXfilterDrill 3 2" xfId="4131" xr:uid="{00000000-0005-0000-0000-0000F5280000}"/>
    <cellStyle name="SAPBEXfilterDrill 3 2 2" xfId="4132" xr:uid="{00000000-0005-0000-0000-0000F6280000}"/>
    <cellStyle name="SAPBEXfilterDrill 3 2 2 2" xfId="4133" xr:uid="{00000000-0005-0000-0000-0000F7280000}"/>
    <cellStyle name="SAPBEXfilterDrill 4" xfId="4134" xr:uid="{00000000-0005-0000-0000-0000F8280000}"/>
    <cellStyle name="SAPBEXfilterDrill 4 2" xfId="4135" xr:uid="{00000000-0005-0000-0000-0000F9280000}"/>
    <cellStyle name="SAPBEXfilterDrill 4 2 2" xfId="4136" xr:uid="{00000000-0005-0000-0000-0000FA280000}"/>
    <cellStyle name="SAPBEXfilterDrill 4 2 2 2" xfId="4137" xr:uid="{00000000-0005-0000-0000-0000FB280000}"/>
    <cellStyle name="SAPBEXfilterDrill 5" xfId="4138" xr:uid="{00000000-0005-0000-0000-0000FC280000}"/>
    <cellStyle name="SAPBEXfilterDrill 5 2" xfId="4139" xr:uid="{00000000-0005-0000-0000-0000FD280000}"/>
    <cellStyle name="SAPBEXfilterDrill 5 2 2" xfId="4140" xr:uid="{00000000-0005-0000-0000-0000FE280000}"/>
    <cellStyle name="SAPBEXfilterDrill 5 2 2 2" xfId="4141" xr:uid="{00000000-0005-0000-0000-0000FF280000}"/>
    <cellStyle name="SAPBEXfilterDrill 6" xfId="4142" xr:uid="{00000000-0005-0000-0000-000000290000}"/>
    <cellStyle name="SAPBEXfilterDrill 6 2" xfId="4143" xr:uid="{00000000-0005-0000-0000-000001290000}"/>
    <cellStyle name="SAPBEXfilterDrill 6 2 2" xfId="4144" xr:uid="{00000000-0005-0000-0000-000002290000}"/>
    <cellStyle name="SAPBEXfilterDrill 6 2 2 2" xfId="4145" xr:uid="{00000000-0005-0000-0000-000003290000}"/>
    <cellStyle name="SAPBEXfilterDrill 7" xfId="4146" xr:uid="{00000000-0005-0000-0000-000004290000}"/>
    <cellStyle name="SAPBEXfilterDrill 7 2" xfId="4147" xr:uid="{00000000-0005-0000-0000-000005290000}"/>
    <cellStyle name="SAPBEXfilterDrill 7 2 2" xfId="4148" xr:uid="{00000000-0005-0000-0000-000006290000}"/>
    <cellStyle name="SAPBEXfilterDrill 7 2 2 2" xfId="4149" xr:uid="{00000000-0005-0000-0000-000007290000}"/>
    <cellStyle name="SAPBEXfilterDrill 8" xfId="4150" xr:uid="{00000000-0005-0000-0000-000008290000}"/>
    <cellStyle name="SAPBEXfilterDrill 8 2" xfId="4151" xr:uid="{00000000-0005-0000-0000-000009290000}"/>
    <cellStyle name="SAPBEXfilterDrill 8 2 2" xfId="4152" xr:uid="{00000000-0005-0000-0000-00000A290000}"/>
    <cellStyle name="SAPBEXfilterDrill 8 2 2 2" xfId="4153" xr:uid="{00000000-0005-0000-0000-00000B290000}"/>
    <cellStyle name="SAPBEXfilterDrill 8 2 2 2 2" xfId="4154" xr:uid="{00000000-0005-0000-0000-00000C290000}"/>
    <cellStyle name="SAPBEXfilterDrill 8 2 3" xfId="4155" xr:uid="{00000000-0005-0000-0000-00000D290000}"/>
    <cellStyle name="SAPBEXfilterDrill 8 2 3 2" xfId="4156" xr:uid="{00000000-0005-0000-0000-00000E290000}"/>
    <cellStyle name="SAPBEXfilterDrill 8 3" xfId="4157" xr:uid="{00000000-0005-0000-0000-00000F290000}"/>
    <cellStyle name="SAPBEXfilterDrill 8 3 2" xfId="4158" xr:uid="{00000000-0005-0000-0000-000010290000}"/>
    <cellStyle name="SAPBEXfilterDrill 8 3 2 2" xfId="4159" xr:uid="{00000000-0005-0000-0000-000011290000}"/>
    <cellStyle name="SAPBEXfilterDrill 8 4" xfId="4160" xr:uid="{00000000-0005-0000-0000-000012290000}"/>
    <cellStyle name="SAPBEXfilterDrill 8 4 2" xfId="4161" xr:uid="{00000000-0005-0000-0000-000013290000}"/>
    <cellStyle name="SAPBEXfilterItem" xfId="4162" xr:uid="{00000000-0005-0000-0000-000014290000}"/>
    <cellStyle name="SAPBEXfilterItem 2" xfId="4163" xr:uid="{00000000-0005-0000-0000-000015290000}"/>
    <cellStyle name="SAPBEXfilterItem 2 2" xfId="8712" xr:uid="{00000000-0005-0000-0000-000016290000}"/>
    <cellStyle name="SAPBEXfilterText" xfId="4164" xr:uid="{00000000-0005-0000-0000-000017290000}"/>
    <cellStyle name="SAPBEXfilterText 2" xfId="8713" xr:uid="{00000000-0005-0000-0000-000018290000}"/>
    <cellStyle name="SAPBEXformats" xfId="4165" xr:uid="{00000000-0005-0000-0000-000019290000}"/>
    <cellStyle name="SAPBEXformats 2" xfId="4166" xr:uid="{00000000-0005-0000-0000-00001A290000}"/>
    <cellStyle name="SAPBEXformats 2 2" xfId="4167" xr:uid="{00000000-0005-0000-0000-00001B290000}"/>
    <cellStyle name="SAPBEXformats 2 2 2" xfId="4168" xr:uid="{00000000-0005-0000-0000-00001C290000}"/>
    <cellStyle name="SAPBEXformats 2 2 2 2" xfId="4169" xr:uid="{00000000-0005-0000-0000-00001D290000}"/>
    <cellStyle name="SAPBEXformats 2 2 2 2 2" xfId="4170" xr:uid="{00000000-0005-0000-0000-00001E290000}"/>
    <cellStyle name="SAPBEXformats 2 2 2 3" xfId="4171" xr:uid="{00000000-0005-0000-0000-00001F290000}"/>
    <cellStyle name="SAPBEXformats 2 2 3" xfId="4172" xr:uid="{00000000-0005-0000-0000-000020290000}"/>
    <cellStyle name="SAPBEXformats 2 2 3 2" xfId="4173" xr:uid="{00000000-0005-0000-0000-000021290000}"/>
    <cellStyle name="SAPBEXformats 2 2 4" xfId="4174" xr:uid="{00000000-0005-0000-0000-000022290000}"/>
    <cellStyle name="SAPBEXformats 2 3" xfId="4175" xr:uid="{00000000-0005-0000-0000-000023290000}"/>
    <cellStyle name="SAPBEXformats 2 3 2" xfId="4176" xr:uid="{00000000-0005-0000-0000-000024290000}"/>
    <cellStyle name="SAPBEXformats 2 3 2 2" xfId="4177" xr:uid="{00000000-0005-0000-0000-000025290000}"/>
    <cellStyle name="SAPBEXformats 2 3 2 2 2" xfId="4178" xr:uid="{00000000-0005-0000-0000-000026290000}"/>
    <cellStyle name="SAPBEXformats 2 3 2 3" xfId="4179" xr:uid="{00000000-0005-0000-0000-000027290000}"/>
    <cellStyle name="SAPBEXformats 2 3 3" xfId="4180" xr:uid="{00000000-0005-0000-0000-000028290000}"/>
    <cellStyle name="SAPBEXformats 2 3 3 2" xfId="4181" xr:uid="{00000000-0005-0000-0000-000029290000}"/>
    <cellStyle name="SAPBEXformats 2 3 4" xfId="4182" xr:uid="{00000000-0005-0000-0000-00002A290000}"/>
    <cellStyle name="SAPBEXformats 2 4" xfId="4183" xr:uid="{00000000-0005-0000-0000-00002B290000}"/>
    <cellStyle name="SAPBEXformats 2 4 2" xfId="4184" xr:uid="{00000000-0005-0000-0000-00002C290000}"/>
    <cellStyle name="SAPBEXformats 2 4 2 2" xfId="4185" xr:uid="{00000000-0005-0000-0000-00002D290000}"/>
    <cellStyle name="SAPBEXformats 2 4 2 2 2" xfId="4186" xr:uid="{00000000-0005-0000-0000-00002E290000}"/>
    <cellStyle name="SAPBEXformats 2 4 2 3" xfId="4187" xr:uid="{00000000-0005-0000-0000-00002F290000}"/>
    <cellStyle name="SAPBEXformats 2 4 3" xfId="4188" xr:uid="{00000000-0005-0000-0000-000030290000}"/>
    <cellStyle name="SAPBEXformats 2 4 3 2" xfId="4189" xr:uid="{00000000-0005-0000-0000-000031290000}"/>
    <cellStyle name="SAPBEXformats 2 4 4" xfId="4190" xr:uid="{00000000-0005-0000-0000-000032290000}"/>
    <cellStyle name="SAPBEXformats 2 5" xfId="4191" xr:uid="{00000000-0005-0000-0000-000033290000}"/>
    <cellStyle name="SAPBEXformats 2 5 2" xfId="4192" xr:uid="{00000000-0005-0000-0000-000034290000}"/>
    <cellStyle name="SAPBEXformats 2 5 2 2" xfId="4193" xr:uid="{00000000-0005-0000-0000-000035290000}"/>
    <cellStyle name="SAPBEXformats 2 5 2 2 2" xfId="4194" xr:uid="{00000000-0005-0000-0000-000036290000}"/>
    <cellStyle name="SAPBEXformats 2 5 2 3" xfId="4195" xr:uid="{00000000-0005-0000-0000-000037290000}"/>
    <cellStyle name="SAPBEXformats 2 5 3" xfId="4196" xr:uid="{00000000-0005-0000-0000-000038290000}"/>
    <cellStyle name="SAPBEXformats 2 5 3 2" xfId="4197" xr:uid="{00000000-0005-0000-0000-000039290000}"/>
    <cellStyle name="SAPBEXformats 2 5 4" xfId="4198" xr:uid="{00000000-0005-0000-0000-00003A290000}"/>
    <cellStyle name="SAPBEXformats 2 6" xfId="4199" xr:uid="{00000000-0005-0000-0000-00003B290000}"/>
    <cellStyle name="SAPBEXformats 2 6 2" xfId="4200" xr:uid="{00000000-0005-0000-0000-00003C290000}"/>
    <cellStyle name="SAPBEXformats 2 6 2 2" xfId="4201" xr:uid="{00000000-0005-0000-0000-00003D290000}"/>
    <cellStyle name="SAPBEXformats 2 6 2 2 2" xfId="4202" xr:uid="{00000000-0005-0000-0000-00003E290000}"/>
    <cellStyle name="SAPBEXformats 2 6 2 3" xfId="4203" xr:uid="{00000000-0005-0000-0000-00003F290000}"/>
    <cellStyle name="SAPBEXformats 2 6 3" xfId="4204" xr:uid="{00000000-0005-0000-0000-000040290000}"/>
    <cellStyle name="SAPBEXformats 2 6 3 2" xfId="4205" xr:uid="{00000000-0005-0000-0000-000041290000}"/>
    <cellStyle name="SAPBEXformats 2 6 4" xfId="4206" xr:uid="{00000000-0005-0000-0000-000042290000}"/>
    <cellStyle name="SAPBEXformats 2 7" xfId="4207" xr:uid="{00000000-0005-0000-0000-000043290000}"/>
    <cellStyle name="SAPBEXformats 2 7 2" xfId="4208" xr:uid="{00000000-0005-0000-0000-000044290000}"/>
    <cellStyle name="SAPBEXformats 2 7 2 2" xfId="4209" xr:uid="{00000000-0005-0000-0000-000045290000}"/>
    <cellStyle name="SAPBEXformats 2 7 2 2 2" xfId="4210" xr:uid="{00000000-0005-0000-0000-000046290000}"/>
    <cellStyle name="SAPBEXformats 2 7 2 3" xfId="4211" xr:uid="{00000000-0005-0000-0000-000047290000}"/>
    <cellStyle name="SAPBEXformats 2 7 3" xfId="4212" xr:uid="{00000000-0005-0000-0000-000048290000}"/>
    <cellStyle name="SAPBEXformats 2 7 3 2" xfId="4213" xr:uid="{00000000-0005-0000-0000-000049290000}"/>
    <cellStyle name="SAPBEXformats 2 7 4" xfId="4214" xr:uid="{00000000-0005-0000-0000-00004A290000}"/>
    <cellStyle name="SAPBEXformats 2 8" xfId="4215" xr:uid="{00000000-0005-0000-0000-00004B290000}"/>
    <cellStyle name="SAPBEXformats 2 9" xfId="8714" xr:uid="{00000000-0005-0000-0000-00004C290000}"/>
    <cellStyle name="SAPBEXformats 3" xfId="4216" xr:uid="{00000000-0005-0000-0000-00004D290000}"/>
    <cellStyle name="SAPBEXformats 3 2" xfId="4217" xr:uid="{00000000-0005-0000-0000-00004E290000}"/>
    <cellStyle name="SAPBEXformats 3 2 2" xfId="4218" xr:uid="{00000000-0005-0000-0000-00004F290000}"/>
    <cellStyle name="SAPBEXformats 3 2 2 2" xfId="4219" xr:uid="{00000000-0005-0000-0000-000050290000}"/>
    <cellStyle name="SAPBEXformats 3 2 2 2 2" xfId="4220" xr:uid="{00000000-0005-0000-0000-000051290000}"/>
    <cellStyle name="SAPBEXformats 3 2 2 3" xfId="4221" xr:uid="{00000000-0005-0000-0000-000052290000}"/>
    <cellStyle name="SAPBEXformats 3 2 3" xfId="4222" xr:uid="{00000000-0005-0000-0000-000053290000}"/>
    <cellStyle name="SAPBEXformats 3 2 3 2" xfId="4223" xr:uid="{00000000-0005-0000-0000-000054290000}"/>
    <cellStyle name="SAPBEXformats 3 2 4" xfId="4224" xr:uid="{00000000-0005-0000-0000-000055290000}"/>
    <cellStyle name="SAPBEXformats 3 3" xfId="4225" xr:uid="{00000000-0005-0000-0000-000056290000}"/>
    <cellStyle name="SAPBEXformats 3 3 2" xfId="4226" xr:uid="{00000000-0005-0000-0000-000057290000}"/>
    <cellStyle name="SAPBEXformats 3 3 2 2" xfId="4227" xr:uid="{00000000-0005-0000-0000-000058290000}"/>
    <cellStyle name="SAPBEXformats 3 3 2 2 2" xfId="4228" xr:uid="{00000000-0005-0000-0000-000059290000}"/>
    <cellStyle name="SAPBEXformats 3 3 2 3" xfId="4229" xr:uid="{00000000-0005-0000-0000-00005A290000}"/>
    <cellStyle name="SAPBEXformats 3 3 3" xfId="4230" xr:uid="{00000000-0005-0000-0000-00005B290000}"/>
    <cellStyle name="SAPBEXformats 3 3 3 2" xfId="4231" xr:uid="{00000000-0005-0000-0000-00005C290000}"/>
    <cellStyle name="SAPBEXformats 3 3 4" xfId="4232" xr:uid="{00000000-0005-0000-0000-00005D290000}"/>
    <cellStyle name="SAPBEXformats 3 4" xfId="4233" xr:uid="{00000000-0005-0000-0000-00005E290000}"/>
    <cellStyle name="SAPBEXformats 3 4 2" xfId="4234" xr:uid="{00000000-0005-0000-0000-00005F290000}"/>
    <cellStyle name="SAPBEXformats 3 4 2 2" xfId="4235" xr:uid="{00000000-0005-0000-0000-000060290000}"/>
    <cellStyle name="SAPBEXformats 3 4 2 2 2" xfId="4236" xr:uid="{00000000-0005-0000-0000-000061290000}"/>
    <cellStyle name="SAPBEXformats 3 4 2 3" xfId="4237" xr:uid="{00000000-0005-0000-0000-000062290000}"/>
    <cellStyle name="SAPBEXformats 3 4 3" xfId="4238" xr:uid="{00000000-0005-0000-0000-000063290000}"/>
    <cellStyle name="SAPBEXformats 3 4 3 2" xfId="4239" xr:uid="{00000000-0005-0000-0000-000064290000}"/>
    <cellStyle name="SAPBEXformats 3 4 4" xfId="4240" xr:uid="{00000000-0005-0000-0000-000065290000}"/>
    <cellStyle name="SAPBEXformats 3 5" xfId="4241" xr:uid="{00000000-0005-0000-0000-000066290000}"/>
    <cellStyle name="SAPBEXformats 3 5 2" xfId="4242" xr:uid="{00000000-0005-0000-0000-000067290000}"/>
    <cellStyle name="SAPBEXformats 3 5 2 2" xfId="4243" xr:uid="{00000000-0005-0000-0000-000068290000}"/>
    <cellStyle name="SAPBEXformats 3 5 2 2 2" xfId="4244" xr:uid="{00000000-0005-0000-0000-000069290000}"/>
    <cellStyle name="SAPBEXformats 3 5 2 3" xfId="4245" xr:uid="{00000000-0005-0000-0000-00006A290000}"/>
    <cellStyle name="SAPBEXformats 3 5 3" xfId="4246" xr:uid="{00000000-0005-0000-0000-00006B290000}"/>
    <cellStyle name="SAPBEXformats 3 5 3 2" xfId="4247" xr:uid="{00000000-0005-0000-0000-00006C290000}"/>
    <cellStyle name="SAPBEXformats 3 5 4" xfId="4248" xr:uid="{00000000-0005-0000-0000-00006D290000}"/>
    <cellStyle name="SAPBEXformats 3 6" xfId="4249" xr:uid="{00000000-0005-0000-0000-00006E290000}"/>
    <cellStyle name="SAPBEXformats 3 6 2" xfId="4250" xr:uid="{00000000-0005-0000-0000-00006F290000}"/>
    <cellStyle name="SAPBEXformats 3 6 2 2" xfId="4251" xr:uid="{00000000-0005-0000-0000-000070290000}"/>
    <cellStyle name="SAPBEXformats 3 6 3" xfId="4252" xr:uid="{00000000-0005-0000-0000-000071290000}"/>
    <cellStyle name="SAPBEXformats 3 7" xfId="4253" xr:uid="{00000000-0005-0000-0000-000072290000}"/>
    <cellStyle name="SAPBEXformats 4" xfId="4254" xr:uid="{00000000-0005-0000-0000-000073290000}"/>
    <cellStyle name="SAPBEXformats 4 10" xfId="4255" xr:uid="{00000000-0005-0000-0000-000074290000}"/>
    <cellStyle name="SAPBEXformats 4 11" xfId="4256" xr:uid="{00000000-0005-0000-0000-000075290000}"/>
    <cellStyle name="SAPBEXformats 4 2" xfId="4257" xr:uid="{00000000-0005-0000-0000-000076290000}"/>
    <cellStyle name="SAPBEXformats 4 2 2" xfId="4258" xr:uid="{00000000-0005-0000-0000-000077290000}"/>
    <cellStyle name="SAPBEXformats 4 2 2 2" xfId="4259" xr:uid="{00000000-0005-0000-0000-000078290000}"/>
    <cellStyle name="SAPBEXformats 4 2 2 2 2" xfId="4260" xr:uid="{00000000-0005-0000-0000-000079290000}"/>
    <cellStyle name="SAPBEXformats 4 2 2 3" xfId="4261" xr:uid="{00000000-0005-0000-0000-00007A290000}"/>
    <cellStyle name="SAPBEXformats 4 2 3" xfId="4262" xr:uid="{00000000-0005-0000-0000-00007B290000}"/>
    <cellStyle name="SAPBEXformats 4 2 3 2" xfId="4263" xr:uid="{00000000-0005-0000-0000-00007C290000}"/>
    <cellStyle name="SAPBEXformats 4 2 4" xfId="4264" xr:uid="{00000000-0005-0000-0000-00007D290000}"/>
    <cellStyle name="SAPBEXformats 4 3" xfId="4265" xr:uid="{00000000-0005-0000-0000-00007E290000}"/>
    <cellStyle name="SAPBEXformats 4 3 2" xfId="4266" xr:uid="{00000000-0005-0000-0000-00007F290000}"/>
    <cellStyle name="SAPBEXformats 4 3 2 2" xfId="4267" xr:uid="{00000000-0005-0000-0000-000080290000}"/>
    <cellStyle name="SAPBEXformats 4 3 2 2 2" xfId="4268" xr:uid="{00000000-0005-0000-0000-000081290000}"/>
    <cellStyle name="SAPBEXformats 4 3 2 3" xfId="4269" xr:uid="{00000000-0005-0000-0000-000082290000}"/>
    <cellStyle name="SAPBEXformats 4 3 3" xfId="4270" xr:uid="{00000000-0005-0000-0000-000083290000}"/>
    <cellStyle name="SAPBEXformats 4 3 3 2" xfId="4271" xr:uid="{00000000-0005-0000-0000-000084290000}"/>
    <cellStyle name="SAPBEXformats 4 3 4" xfId="4272" xr:uid="{00000000-0005-0000-0000-000085290000}"/>
    <cellStyle name="SAPBEXformats 4 4" xfId="4273" xr:uid="{00000000-0005-0000-0000-000086290000}"/>
    <cellStyle name="SAPBEXformats 4 4 2" xfId="4274" xr:uid="{00000000-0005-0000-0000-000087290000}"/>
    <cellStyle name="SAPBEXformats 4 4 2 2" xfId="4275" xr:uid="{00000000-0005-0000-0000-000088290000}"/>
    <cellStyle name="SAPBEXformats 4 4 2 2 2" xfId="4276" xr:uid="{00000000-0005-0000-0000-000089290000}"/>
    <cellStyle name="SAPBEXformats 4 4 2 3" xfId="4277" xr:uid="{00000000-0005-0000-0000-00008A290000}"/>
    <cellStyle name="SAPBEXformats 4 4 3" xfId="4278" xr:uid="{00000000-0005-0000-0000-00008B290000}"/>
    <cellStyle name="SAPBEXformats 4 4 3 2" xfId="4279" xr:uid="{00000000-0005-0000-0000-00008C290000}"/>
    <cellStyle name="SAPBEXformats 4 4 4" xfId="4280" xr:uid="{00000000-0005-0000-0000-00008D290000}"/>
    <cellStyle name="SAPBEXformats 4 5" xfId="4281" xr:uid="{00000000-0005-0000-0000-00008E290000}"/>
    <cellStyle name="SAPBEXformats 4 5 2" xfId="4282" xr:uid="{00000000-0005-0000-0000-00008F290000}"/>
    <cellStyle name="SAPBEXformats 4 5 2 2" xfId="4283" xr:uid="{00000000-0005-0000-0000-000090290000}"/>
    <cellStyle name="SAPBEXformats 4 5 2 2 2" xfId="4284" xr:uid="{00000000-0005-0000-0000-000091290000}"/>
    <cellStyle name="SAPBEXformats 4 5 2 3" xfId="4285" xr:uid="{00000000-0005-0000-0000-000092290000}"/>
    <cellStyle name="SAPBEXformats 4 5 3" xfId="4286" xr:uid="{00000000-0005-0000-0000-000093290000}"/>
    <cellStyle name="SAPBEXformats 4 5 3 2" xfId="4287" xr:uid="{00000000-0005-0000-0000-000094290000}"/>
    <cellStyle name="SAPBEXformats 4 5 4" xfId="4288" xr:uid="{00000000-0005-0000-0000-000095290000}"/>
    <cellStyle name="SAPBEXformats 4 6" xfId="4289" xr:uid="{00000000-0005-0000-0000-000096290000}"/>
    <cellStyle name="SAPBEXformats 4 6 2" xfId="4290" xr:uid="{00000000-0005-0000-0000-000097290000}"/>
    <cellStyle name="SAPBEXformats 4 6 2 2" xfId="4291" xr:uid="{00000000-0005-0000-0000-000098290000}"/>
    <cellStyle name="SAPBEXformats 4 6 2 2 2" xfId="4292" xr:uid="{00000000-0005-0000-0000-000099290000}"/>
    <cellStyle name="SAPBEXformats 4 6 2 3" xfId="4293" xr:uid="{00000000-0005-0000-0000-00009A290000}"/>
    <cellStyle name="SAPBEXformats 4 6 3" xfId="4294" xr:uid="{00000000-0005-0000-0000-00009B290000}"/>
    <cellStyle name="SAPBEXformats 4 6 3 2" xfId="4295" xr:uid="{00000000-0005-0000-0000-00009C290000}"/>
    <cellStyle name="SAPBEXformats 4 6 4" xfId="4296" xr:uid="{00000000-0005-0000-0000-00009D290000}"/>
    <cellStyle name="SAPBEXformats 4 7" xfId="4297" xr:uid="{00000000-0005-0000-0000-00009E290000}"/>
    <cellStyle name="SAPBEXformats 4 7 2" xfId="4298" xr:uid="{00000000-0005-0000-0000-00009F290000}"/>
    <cellStyle name="SAPBEXformats 4 7 2 2" xfId="4299" xr:uid="{00000000-0005-0000-0000-0000A0290000}"/>
    <cellStyle name="SAPBEXformats 4 7 2 2 2" xfId="4300" xr:uid="{00000000-0005-0000-0000-0000A1290000}"/>
    <cellStyle name="SAPBEXformats 4 7 2 3" xfId="4301" xr:uid="{00000000-0005-0000-0000-0000A2290000}"/>
    <cellStyle name="SAPBEXformats 4 7 3" xfId="4302" xr:uid="{00000000-0005-0000-0000-0000A3290000}"/>
    <cellStyle name="SAPBEXformats 4 7 3 2" xfId="4303" xr:uid="{00000000-0005-0000-0000-0000A4290000}"/>
    <cellStyle name="SAPBEXformats 4 7 4" xfId="4304" xr:uid="{00000000-0005-0000-0000-0000A5290000}"/>
    <cellStyle name="SAPBEXformats 4 8" xfId="4305" xr:uid="{00000000-0005-0000-0000-0000A6290000}"/>
    <cellStyle name="SAPBEXformats 4 8 2" xfId="4306" xr:uid="{00000000-0005-0000-0000-0000A7290000}"/>
    <cellStyle name="SAPBEXformats 4 8 2 2" xfId="4307" xr:uid="{00000000-0005-0000-0000-0000A8290000}"/>
    <cellStyle name="SAPBEXformats 4 8 3" xfId="4308" xr:uid="{00000000-0005-0000-0000-0000A9290000}"/>
    <cellStyle name="SAPBEXformats 4 9" xfId="4309" xr:uid="{00000000-0005-0000-0000-0000AA290000}"/>
    <cellStyle name="SAPBEXformats 4 9 2" xfId="4310" xr:uid="{00000000-0005-0000-0000-0000AB290000}"/>
    <cellStyle name="SAPBEXformats 5" xfId="4311" xr:uid="{00000000-0005-0000-0000-0000AC290000}"/>
    <cellStyle name="SAPBEXformats 5 2" xfId="4312" xr:uid="{00000000-0005-0000-0000-0000AD290000}"/>
    <cellStyle name="SAPBEXformats 5 2 2" xfId="4313" xr:uid="{00000000-0005-0000-0000-0000AE290000}"/>
    <cellStyle name="SAPBEXformats 5 2 2 2" xfId="4314" xr:uid="{00000000-0005-0000-0000-0000AF290000}"/>
    <cellStyle name="SAPBEXformats 5 2 3" xfId="4315" xr:uid="{00000000-0005-0000-0000-0000B0290000}"/>
    <cellStyle name="SAPBEXformats 5 3" xfId="4316" xr:uid="{00000000-0005-0000-0000-0000B1290000}"/>
    <cellStyle name="SAPBEXformats 5 3 2" xfId="4317" xr:uid="{00000000-0005-0000-0000-0000B2290000}"/>
    <cellStyle name="SAPBEXformats 5 4" xfId="4318" xr:uid="{00000000-0005-0000-0000-0000B3290000}"/>
    <cellStyle name="SAPBEXheaderItem" xfId="4319" xr:uid="{00000000-0005-0000-0000-0000B4290000}"/>
    <cellStyle name="SAPBEXheaderItem 2" xfId="4320" xr:uid="{00000000-0005-0000-0000-0000B5290000}"/>
    <cellStyle name="SAPBEXheaderItem 2 2" xfId="8715" xr:uid="{00000000-0005-0000-0000-0000B6290000}"/>
    <cellStyle name="SAPBEXheaderItem 3" xfId="14937" xr:uid="{00000000-0005-0000-0000-0000B7290000}"/>
    <cellStyle name="SAPBEXheaderItem_1.3 Acc Costs NG (2011)" xfId="14938" xr:uid="{00000000-0005-0000-0000-0000B8290000}"/>
    <cellStyle name="SAPBEXheaderText" xfId="4321" xr:uid="{00000000-0005-0000-0000-0000B9290000}"/>
    <cellStyle name="SAPBEXheaderText 2" xfId="4322" xr:uid="{00000000-0005-0000-0000-0000BA290000}"/>
    <cellStyle name="SAPBEXheaderText 2 2" xfId="8716" xr:uid="{00000000-0005-0000-0000-0000BB290000}"/>
    <cellStyle name="SAPBEXheaderText 3" xfId="14939" xr:uid="{00000000-0005-0000-0000-0000BC290000}"/>
    <cellStyle name="SAPBEXheaderText_1.3 Acc Costs NG (2011)" xfId="14940" xr:uid="{00000000-0005-0000-0000-0000BD290000}"/>
    <cellStyle name="SAPBEXHLevel0" xfId="4323" xr:uid="{00000000-0005-0000-0000-0000BE290000}"/>
    <cellStyle name="SAPBEXHLevel0 10" xfId="4324" xr:uid="{00000000-0005-0000-0000-0000BF290000}"/>
    <cellStyle name="SAPBEXHLevel0 11" xfId="8775" xr:uid="{00000000-0005-0000-0000-0000C0290000}"/>
    <cellStyle name="SAPBEXHLevel0 11 2" xfId="15011" xr:uid="{00000000-0005-0000-0000-0000C1290000}"/>
    <cellStyle name="SAPBEXHLevel0 12" xfId="8817" xr:uid="{00000000-0005-0000-0000-0000C2290000}"/>
    <cellStyle name="SAPBEXHLevel0 12 2" xfId="15027" xr:uid="{00000000-0005-0000-0000-0000C3290000}"/>
    <cellStyle name="SAPBEXHLevel0 2" xfId="4325" xr:uid="{00000000-0005-0000-0000-0000C4290000}"/>
    <cellStyle name="SAPBEXHLevel0 2 2" xfId="4326" xr:uid="{00000000-0005-0000-0000-0000C5290000}"/>
    <cellStyle name="SAPBEXHLevel0 2 2 2" xfId="4327" xr:uid="{00000000-0005-0000-0000-0000C6290000}"/>
    <cellStyle name="SAPBEXHLevel0 2 2 2 2" xfId="4328" xr:uid="{00000000-0005-0000-0000-0000C7290000}"/>
    <cellStyle name="SAPBEXHLevel0 2 2 2 2 2" xfId="4329" xr:uid="{00000000-0005-0000-0000-0000C8290000}"/>
    <cellStyle name="SAPBEXHLevel0 2 2 2 3" xfId="4330" xr:uid="{00000000-0005-0000-0000-0000C9290000}"/>
    <cellStyle name="SAPBEXHLevel0 2 2 3" xfId="4331" xr:uid="{00000000-0005-0000-0000-0000CA290000}"/>
    <cellStyle name="SAPBEXHLevel0 2 2 3 2" xfId="4332" xr:uid="{00000000-0005-0000-0000-0000CB290000}"/>
    <cellStyle name="SAPBEXHLevel0 2 2 4" xfId="4333" xr:uid="{00000000-0005-0000-0000-0000CC290000}"/>
    <cellStyle name="SAPBEXHLevel0 2 3" xfId="4334" xr:uid="{00000000-0005-0000-0000-0000CD290000}"/>
    <cellStyle name="SAPBEXHLevel0 2 3 2" xfId="4335" xr:uid="{00000000-0005-0000-0000-0000CE290000}"/>
    <cellStyle name="SAPBEXHLevel0 2 3 2 2" xfId="4336" xr:uid="{00000000-0005-0000-0000-0000CF290000}"/>
    <cellStyle name="SAPBEXHLevel0 2 3 2 2 2" xfId="4337" xr:uid="{00000000-0005-0000-0000-0000D0290000}"/>
    <cellStyle name="SAPBEXHLevel0 2 3 2 3" xfId="4338" xr:uid="{00000000-0005-0000-0000-0000D1290000}"/>
    <cellStyle name="SAPBEXHLevel0 2 3 3" xfId="4339" xr:uid="{00000000-0005-0000-0000-0000D2290000}"/>
    <cellStyle name="SAPBEXHLevel0 2 3 3 2" xfId="4340" xr:uid="{00000000-0005-0000-0000-0000D3290000}"/>
    <cellStyle name="SAPBEXHLevel0 2 3 4" xfId="4341" xr:uid="{00000000-0005-0000-0000-0000D4290000}"/>
    <cellStyle name="SAPBEXHLevel0 2 4" xfId="4342" xr:uid="{00000000-0005-0000-0000-0000D5290000}"/>
    <cellStyle name="SAPBEXHLevel0 2 4 2" xfId="4343" xr:uid="{00000000-0005-0000-0000-0000D6290000}"/>
    <cellStyle name="SAPBEXHLevel0 2 4 2 2" xfId="4344" xr:uid="{00000000-0005-0000-0000-0000D7290000}"/>
    <cellStyle name="SAPBEXHLevel0 2 4 2 2 2" xfId="4345" xr:uid="{00000000-0005-0000-0000-0000D8290000}"/>
    <cellStyle name="SAPBEXHLevel0 2 4 2 3" xfId="4346" xr:uid="{00000000-0005-0000-0000-0000D9290000}"/>
    <cellStyle name="SAPBEXHLevel0 2 4 3" xfId="4347" xr:uid="{00000000-0005-0000-0000-0000DA290000}"/>
    <cellStyle name="SAPBEXHLevel0 2 4 3 2" xfId="4348" xr:uid="{00000000-0005-0000-0000-0000DB290000}"/>
    <cellStyle name="SAPBEXHLevel0 2 4 4" xfId="4349" xr:uid="{00000000-0005-0000-0000-0000DC290000}"/>
    <cellStyle name="SAPBEXHLevel0 2 5" xfId="4350" xr:uid="{00000000-0005-0000-0000-0000DD290000}"/>
    <cellStyle name="SAPBEXHLevel0 2 5 2" xfId="4351" xr:uid="{00000000-0005-0000-0000-0000DE290000}"/>
    <cellStyle name="SAPBEXHLevel0 2 5 2 2" xfId="4352" xr:uid="{00000000-0005-0000-0000-0000DF290000}"/>
    <cellStyle name="SAPBEXHLevel0 2 5 2 2 2" xfId="4353" xr:uid="{00000000-0005-0000-0000-0000E0290000}"/>
    <cellStyle name="SAPBEXHLevel0 2 5 2 3" xfId="4354" xr:uid="{00000000-0005-0000-0000-0000E1290000}"/>
    <cellStyle name="SAPBEXHLevel0 2 5 3" xfId="4355" xr:uid="{00000000-0005-0000-0000-0000E2290000}"/>
    <cellStyle name="SAPBEXHLevel0 2 5 3 2" xfId="4356" xr:uid="{00000000-0005-0000-0000-0000E3290000}"/>
    <cellStyle name="SAPBEXHLevel0 2 5 4" xfId="4357" xr:uid="{00000000-0005-0000-0000-0000E4290000}"/>
    <cellStyle name="SAPBEXHLevel0 2 6" xfId="4358" xr:uid="{00000000-0005-0000-0000-0000E5290000}"/>
    <cellStyle name="SAPBEXHLevel0 2 6 2" xfId="4359" xr:uid="{00000000-0005-0000-0000-0000E6290000}"/>
    <cellStyle name="SAPBEXHLevel0 2 6 2 2" xfId="4360" xr:uid="{00000000-0005-0000-0000-0000E7290000}"/>
    <cellStyle name="SAPBEXHLevel0 2 6 2 2 2" xfId="4361" xr:uid="{00000000-0005-0000-0000-0000E8290000}"/>
    <cellStyle name="SAPBEXHLevel0 2 6 2 3" xfId="4362" xr:uid="{00000000-0005-0000-0000-0000E9290000}"/>
    <cellStyle name="SAPBEXHLevel0 2 6 3" xfId="4363" xr:uid="{00000000-0005-0000-0000-0000EA290000}"/>
    <cellStyle name="SAPBEXHLevel0 2 6 3 2" xfId="4364" xr:uid="{00000000-0005-0000-0000-0000EB290000}"/>
    <cellStyle name="SAPBEXHLevel0 2 6 4" xfId="4365" xr:uid="{00000000-0005-0000-0000-0000EC290000}"/>
    <cellStyle name="SAPBEXHLevel0 2 7" xfId="4366" xr:uid="{00000000-0005-0000-0000-0000ED290000}"/>
    <cellStyle name="SAPBEXHLevel0 2 7 2" xfId="4367" xr:uid="{00000000-0005-0000-0000-0000EE290000}"/>
    <cellStyle name="SAPBEXHLevel0 2 7 2 2" xfId="4368" xr:uid="{00000000-0005-0000-0000-0000EF290000}"/>
    <cellStyle name="SAPBEXHLevel0 2 7 2 2 2" xfId="4369" xr:uid="{00000000-0005-0000-0000-0000F0290000}"/>
    <cellStyle name="SAPBEXHLevel0 2 7 2 3" xfId="4370" xr:uid="{00000000-0005-0000-0000-0000F1290000}"/>
    <cellStyle name="SAPBEXHLevel0 2 7 3" xfId="4371" xr:uid="{00000000-0005-0000-0000-0000F2290000}"/>
    <cellStyle name="SAPBEXHLevel0 2 7 3 2" xfId="4372" xr:uid="{00000000-0005-0000-0000-0000F3290000}"/>
    <cellStyle name="SAPBEXHLevel0 2 7 4" xfId="4373" xr:uid="{00000000-0005-0000-0000-0000F4290000}"/>
    <cellStyle name="SAPBEXHLevel0 2 8" xfId="4374" xr:uid="{00000000-0005-0000-0000-0000F5290000}"/>
    <cellStyle name="SAPBEXHLevel0 2 9" xfId="8717" xr:uid="{00000000-0005-0000-0000-0000F6290000}"/>
    <cellStyle name="SAPBEXHLevel0 3" xfId="4375" xr:uid="{00000000-0005-0000-0000-0000F7290000}"/>
    <cellStyle name="SAPBEXHLevel0 3 2" xfId="4376" xr:uid="{00000000-0005-0000-0000-0000F8290000}"/>
    <cellStyle name="SAPBEXHLevel0 3 2 2" xfId="4377" xr:uid="{00000000-0005-0000-0000-0000F9290000}"/>
    <cellStyle name="SAPBEXHLevel0 3 2 2 2" xfId="4378" xr:uid="{00000000-0005-0000-0000-0000FA290000}"/>
    <cellStyle name="SAPBEXHLevel0 3 2 2 2 2" xfId="4379" xr:uid="{00000000-0005-0000-0000-0000FB290000}"/>
    <cellStyle name="SAPBEXHLevel0 3 2 2 3" xfId="4380" xr:uid="{00000000-0005-0000-0000-0000FC290000}"/>
    <cellStyle name="SAPBEXHLevel0 3 2 3" xfId="4381" xr:uid="{00000000-0005-0000-0000-0000FD290000}"/>
    <cellStyle name="SAPBEXHLevel0 3 2 3 2" xfId="4382" xr:uid="{00000000-0005-0000-0000-0000FE290000}"/>
    <cellStyle name="SAPBEXHLevel0 3 2 4" xfId="4383" xr:uid="{00000000-0005-0000-0000-0000FF290000}"/>
    <cellStyle name="SAPBEXHLevel0 3 3" xfId="4384" xr:uid="{00000000-0005-0000-0000-0000002A0000}"/>
    <cellStyle name="SAPBEXHLevel0 3 3 2" xfId="4385" xr:uid="{00000000-0005-0000-0000-0000012A0000}"/>
    <cellStyle name="SAPBEXHLevel0 3 3 2 2" xfId="4386" xr:uid="{00000000-0005-0000-0000-0000022A0000}"/>
    <cellStyle name="SAPBEXHLevel0 3 3 2 2 2" xfId="4387" xr:uid="{00000000-0005-0000-0000-0000032A0000}"/>
    <cellStyle name="SAPBEXHLevel0 3 3 2 3" xfId="4388" xr:uid="{00000000-0005-0000-0000-0000042A0000}"/>
    <cellStyle name="SAPBEXHLevel0 3 3 3" xfId="4389" xr:uid="{00000000-0005-0000-0000-0000052A0000}"/>
    <cellStyle name="SAPBEXHLevel0 3 3 3 2" xfId="4390" xr:uid="{00000000-0005-0000-0000-0000062A0000}"/>
    <cellStyle name="SAPBEXHLevel0 3 3 4" xfId="4391" xr:uid="{00000000-0005-0000-0000-0000072A0000}"/>
    <cellStyle name="SAPBEXHLevel0 3 4" xfId="4392" xr:uid="{00000000-0005-0000-0000-0000082A0000}"/>
    <cellStyle name="SAPBEXHLevel0 3 4 2" xfId="4393" xr:uid="{00000000-0005-0000-0000-0000092A0000}"/>
    <cellStyle name="SAPBEXHLevel0 3 4 2 2" xfId="4394" xr:uid="{00000000-0005-0000-0000-00000A2A0000}"/>
    <cellStyle name="SAPBEXHLevel0 3 4 2 2 2" xfId="4395" xr:uid="{00000000-0005-0000-0000-00000B2A0000}"/>
    <cellStyle name="SAPBEXHLevel0 3 4 2 3" xfId="4396" xr:uid="{00000000-0005-0000-0000-00000C2A0000}"/>
    <cellStyle name="SAPBEXHLevel0 3 4 3" xfId="4397" xr:uid="{00000000-0005-0000-0000-00000D2A0000}"/>
    <cellStyle name="SAPBEXHLevel0 3 4 3 2" xfId="4398" xr:uid="{00000000-0005-0000-0000-00000E2A0000}"/>
    <cellStyle name="SAPBEXHLevel0 3 4 4" xfId="4399" xr:uid="{00000000-0005-0000-0000-00000F2A0000}"/>
    <cellStyle name="SAPBEXHLevel0 3 5" xfId="4400" xr:uid="{00000000-0005-0000-0000-0000102A0000}"/>
    <cellStyle name="SAPBEXHLevel0 3 5 2" xfId="4401" xr:uid="{00000000-0005-0000-0000-0000112A0000}"/>
    <cellStyle name="SAPBEXHLevel0 3 5 2 2" xfId="4402" xr:uid="{00000000-0005-0000-0000-0000122A0000}"/>
    <cellStyle name="SAPBEXHLevel0 3 5 2 2 2" xfId="4403" xr:uid="{00000000-0005-0000-0000-0000132A0000}"/>
    <cellStyle name="SAPBEXHLevel0 3 5 2 3" xfId="4404" xr:uid="{00000000-0005-0000-0000-0000142A0000}"/>
    <cellStyle name="SAPBEXHLevel0 3 5 3" xfId="4405" xr:uid="{00000000-0005-0000-0000-0000152A0000}"/>
    <cellStyle name="SAPBEXHLevel0 3 5 3 2" xfId="4406" xr:uid="{00000000-0005-0000-0000-0000162A0000}"/>
    <cellStyle name="SAPBEXHLevel0 3 5 4" xfId="4407" xr:uid="{00000000-0005-0000-0000-0000172A0000}"/>
    <cellStyle name="SAPBEXHLevel0 3 6" xfId="4408" xr:uid="{00000000-0005-0000-0000-0000182A0000}"/>
    <cellStyle name="SAPBEXHLevel0 3 6 2" xfId="4409" xr:uid="{00000000-0005-0000-0000-0000192A0000}"/>
    <cellStyle name="SAPBEXHLevel0 3 6 2 2" xfId="4410" xr:uid="{00000000-0005-0000-0000-00001A2A0000}"/>
    <cellStyle name="SAPBEXHLevel0 3 6 3" xfId="4411" xr:uid="{00000000-0005-0000-0000-00001B2A0000}"/>
    <cellStyle name="SAPBEXHLevel0 3 7" xfId="4412" xr:uid="{00000000-0005-0000-0000-00001C2A0000}"/>
    <cellStyle name="SAPBEXHLevel0 4" xfId="4413" xr:uid="{00000000-0005-0000-0000-00001D2A0000}"/>
    <cellStyle name="SAPBEXHLevel0 4 2" xfId="4414" xr:uid="{00000000-0005-0000-0000-00001E2A0000}"/>
    <cellStyle name="SAPBEXHLevel0 4 2 2" xfId="4415" xr:uid="{00000000-0005-0000-0000-00001F2A0000}"/>
    <cellStyle name="SAPBEXHLevel0 4 2 2 2" xfId="4416" xr:uid="{00000000-0005-0000-0000-0000202A0000}"/>
    <cellStyle name="SAPBEXHLevel0 4 2 2 2 2" xfId="4417" xr:uid="{00000000-0005-0000-0000-0000212A0000}"/>
    <cellStyle name="SAPBEXHLevel0 4 2 2 3" xfId="4418" xr:uid="{00000000-0005-0000-0000-0000222A0000}"/>
    <cellStyle name="SAPBEXHLevel0 4 2 3" xfId="4419" xr:uid="{00000000-0005-0000-0000-0000232A0000}"/>
    <cellStyle name="SAPBEXHLevel0 4 2 3 2" xfId="4420" xr:uid="{00000000-0005-0000-0000-0000242A0000}"/>
    <cellStyle name="SAPBEXHLevel0 4 2 4" xfId="4421" xr:uid="{00000000-0005-0000-0000-0000252A0000}"/>
    <cellStyle name="SAPBEXHLevel0 4 3" xfId="4422" xr:uid="{00000000-0005-0000-0000-0000262A0000}"/>
    <cellStyle name="SAPBEXHLevel0 4 3 2" xfId="4423" xr:uid="{00000000-0005-0000-0000-0000272A0000}"/>
    <cellStyle name="SAPBEXHLevel0 4 3 2 2" xfId="4424" xr:uid="{00000000-0005-0000-0000-0000282A0000}"/>
    <cellStyle name="SAPBEXHLevel0 4 3 2 2 2" xfId="4425" xr:uid="{00000000-0005-0000-0000-0000292A0000}"/>
    <cellStyle name="SAPBEXHLevel0 4 3 2 3" xfId="4426" xr:uid="{00000000-0005-0000-0000-00002A2A0000}"/>
    <cellStyle name="SAPBEXHLevel0 4 3 3" xfId="4427" xr:uid="{00000000-0005-0000-0000-00002B2A0000}"/>
    <cellStyle name="SAPBEXHLevel0 4 3 3 2" xfId="4428" xr:uid="{00000000-0005-0000-0000-00002C2A0000}"/>
    <cellStyle name="SAPBEXHLevel0 4 3 4" xfId="4429" xr:uid="{00000000-0005-0000-0000-00002D2A0000}"/>
    <cellStyle name="SAPBEXHLevel0 4 4" xfId="4430" xr:uid="{00000000-0005-0000-0000-00002E2A0000}"/>
    <cellStyle name="SAPBEXHLevel0 4 4 2" xfId="4431" xr:uid="{00000000-0005-0000-0000-00002F2A0000}"/>
    <cellStyle name="SAPBEXHLevel0 4 4 2 2" xfId="4432" xr:uid="{00000000-0005-0000-0000-0000302A0000}"/>
    <cellStyle name="SAPBEXHLevel0 4 4 2 2 2" xfId="4433" xr:uid="{00000000-0005-0000-0000-0000312A0000}"/>
    <cellStyle name="SAPBEXHLevel0 4 4 2 3" xfId="4434" xr:uid="{00000000-0005-0000-0000-0000322A0000}"/>
    <cellStyle name="SAPBEXHLevel0 4 4 3" xfId="4435" xr:uid="{00000000-0005-0000-0000-0000332A0000}"/>
    <cellStyle name="SAPBEXHLevel0 4 4 3 2" xfId="4436" xr:uid="{00000000-0005-0000-0000-0000342A0000}"/>
    <cellStyle name="SAPBEXHLevel0 4 4 4" xfId="4437" xr:uid="{00000000-0005-0000-0000-0000352A0000}"/>
    <cellStyle name="SAPBEXHLevel0 4 5" xfId="4438" xr:uid="{00000000-0005-0000-0000-0000362A0000}"/>
    <cellStyle name="SAPBEXHLevel0 4 5 2" xfId="4439" xr:uid="{00000000-0005-0000-0000-0000372A0000}"/>
    <cellStyle name="SAPBEXHLevel0 4 5 2 2" xfId="4440" xr:uid="{00000000-0005-0000-0000-0000382A0000}"/>
    <cellStyle name="SAPBEXHLevel0 4 5 2 2 2" xfId="4441" xr:uid="{00000000-0005-0000-0000-0000392A0000}"/>
    <cellStyle name="SAPBEXHLevel0 4 5 2 3" xfId="4442" xr:uid="{00000000-0005-0000-0000-00003A2A0000}"/>
    <cellStyle name="SAPBEXHLevel0 4 5 3" xfId="4443" xr:uid="{00000000-0005-0000-0000-00003B2A0000}"/>
    <cellStyle name="SAPBEXHLevel0 4 5 3 2" xfId="4444" xr:uid="{00000000-0005-0000-0000-00003C2A0000}"/>
    <cellStyle name="SAPBEXHLevel0 4 5 4" xfId="4445" xr:uid="{00000000-0005-0000-0000-00003D2A0000}"/>
    <cellStyle name="SAPBEXHLevel0 4 6" xfId="4446" xr:uid="{00000000-0005-0000-0000-00003E2A0000}"/>
    <cellStyle name="SAPBEXHLevel0 4 6 2" xfId="4447" xr:uid="{00000000-0005-0000-0000-00003F2A0000}"/>
    <cellStyle name="SAPBEXHLevel0 4 6 2 2" xfId="4448" xr:uid="{00000000-0005-0000-0000-0000402A0000}"/>
    <cellStyle name="SAPBEXHLevel0 4 6 3" xfId="4449" xr:uid="{00000000-0005-0000-0000-0000412A0000}"/>
    <cellStyle name="SAPBEXHLevel0 4 7" xfId="4450" xr:uid="{00000000-0005-0000-0000-0000422A0000}"/>
    <cellStyle name="SAPBEXHLevel0 5" xfId="4451" xr:uid="{00000000-0005-0000-0000-0000432A0000}"/>
    <cellStyle name="SAPBEXHLevel0 5 2" xfId="4452" xr:uid="{00000000-0005-0000-0000-0000442A0000}"/>
    <cellStyle name="SAPBEXHLevel0 5 2 2" xfId="4453" xr:uid="{00000000-0005-0000-0000-0000452A0000}"/>
    <cellStyle name="SAPBEXHLevel0 5 2 2 2" xfId="4454" xr:uid="{00000000-0005-0000-0000-0000462A0000}"/>
    <cellStyle name="SAPBEXHLevel0 5 2 2 2 2" xfId="4455" xr:uid="{00000000-0005-0000-0000-0000472A0000}"/>
    <cellStyle name="SAPBEXHLevel0 5 2 2 3" xfId="4456" xr:uid="{00000000-0005-0000-0000-0000482A0000}"/>
    <cellStyle name="SAPBEXHLevel0 5 2 3" xfId="4457" xr:uid="{00000000-0005-0000-0000-0000492A0000}"/>
    <cellStyle name="SAPBEXHLevel0 5 2 3 2" xfId="4458" xr:uid="{00000000-0005-0000-0000-00004A2A0000}"/>
    <cellStyle name="SAPBEXHLevel0 5 2 4" xfId="4459" xr:uid="{00000000-0005-0000-0000-00004B2A0000}"/>
    <cellStyle name="SAPBEXHLevel0 5 3" xfId="4460" xr:uid="{00000000-0005-0000-0000-00004C2A0000}"/>
    <cellStyle name="SAPBEXHLevel0 5 3 2" xfId="4461" xr:uid="{00000000-0005-0000-0000-00004D2A0000}"/>
    <cellStyle name="SAPBEXHLevel0 5 3 2 2" xfId="4462" xr:uid="{00000000-0005-0000-0000-00004E2A0000}"/>
    <cellStyle name="SAPBEXHLevel0 5 3 2 2 2" xfId="4463" xr:uid="{00000000-0005-0000-0000-00004F2A0000}"/>
    <cellStyle name="SAPBEXHLevel0 5 3 2 3" xfId="4464" xr:uid="{00000000-0005-0000-0000-0000502A0000}"/>
    <cellStyle name="SAPBEXHLevel0 5 3 3" xfId="4465" xr:uid="{00000000-0005-0000-0000-0000512A0000}"/>
    <cellStyle name="SAPBEXHLevel0 5 3 3 2" xfId="4466" xr:uid="{00000000-0005-0000-0000-0000522A0000}"/>
    <cellStyle name="SAPBEXHLevel0 5 3 4" xfId="4467" xr:uid="{00000000-0005-0000-0000-0000532A0000}"/>
    <cellStyle name="SAPBEXHLevel0 5 4" xfId="4468" xr:uid="{00000000-0005-0000-0000-0000542A0000}"/>
    <cellStyle name="SAPBEXHLevel0 5 4 2" xfId="4469" xr:uid="{00000000-0005-0000-0000-0000552A0000}"/>
    <cellStyle name="SAPBEXHLevel0 5 4 2 2" xfId="4470" xr:uid="{00000000-0005-0000-0000-0000562A0000}"/>
    <cellStyle name="SAPBEXHLevel0 5 4 2 2 2" xfId="4471" xr:uid="{00000000-0005-0000-0000-0000572A0000}"/>
    <cellStyle name="SAPBEXHLevel0 5 4 2 3" xfId="4472" xr:uid="{00000000-0005-0000-0000-0000582A0000}"/>
    <cellStyle name="SAPBEXHLevel0 5 4 3" xfId="4473" xr:uid="{00000000-0005-0000-0000-0000592A0000}"/>
    <cellStyle name="SAPBEXHLevel0 5 4 3 2" xfId="4474" xr:uid="{00000000-0005-0000-0000-00005A2A0000}"/>
    <cellStyle name="SAPBEXHLevel0 5 4 4" xfId="4475" xr:uid="{00000000-0005-0000-0000-00005B2A0000}"/>
    <cellStyle name="SAPBEXHLevel0 5 5" xfId="4476" xr:uid="{00000000-0005-0000-0000-00005C2A0000}"/>
    <cellStyle name="SAPBEXHLevel0 5 5 2" xfId="4477" xr:uid="{00000000-0005-0000-0000-00005D2A0000}"/>
    <cellStyle name="SAPBEXHLevel0 5 5 2 2" xfId="4478" xr:uid="{00000000-0005-0000-0000-00005E2A0000}"/>
    <cellStyle name="SAPBEXHLevel0 5 5 2 2 2" xfId="4479" xr:uid="{00000000-0005-0000-0000-00005F2A0000}"/>
    <cellStyle name="SAPBEXHLevel0 5 5 2 3" xfId="4480" xr:uid="{00000000-0005-0000-0000-0000602A0000}"/>
    <cellStyle name="SAPBEXHLevel0 5 5 3" xfId="4481" xr:uid="{00000000-0005-0000-0000-0000612A0000}"/>
    <cellStyle name="SAPBEXHLevel0 5 5 3 2" xfId="4482" xr:uid="{00000000-0005-0000-0000-0000622A0000}"/>
    <cellStyle name="SAPBEXHLevel0 5 5 4" xfId="4483" xr:uid="{00000000-0005-0000-0000-0000632A0000}"/>
    <cellStyle name="SAPBEXHLevel0 5 6" xfId="4484" xr:uid="{00000000-0005-0000-0000-0000642A0000}"/>
    <cellStyle name="SAPBEXHLevel0 5 6 2" xfId="4485" xr:uid="{00000000-0005-0000-0000-0000652A0000}"/>
    <cellStyle name="SAPBEXHLevel0 5 6 2 2" xfId="4486" xr:uid="{00000000-0005-0000-0000-0000662A0000}"/>
    <cellStyle name="SAPBEXHLevel0 5 6 3" xfId="4487" xr:uid="{00000000-0005-0000-0000-0000672A0000}"/>
    <cellStyle name="SAPBEXHLevel0 5 7" xfId="4488" xr:uid="{00000000-0005-0000-0000-0000682A0000}"/>
    <cellStyle name="SAPBEXHLevel0 6" xfId="4489" xr:uid="{00000000-0005-0000-0000-0000692A0000}"/>
    <cellStyle name="SAPBEXHLevel0 6 10" xfId="4490" xr:uid="{00000000-0005-0000-0000-00006A2A0000}"/>
    <cellStyle name="SAPBEXHLevel0 6 11" xfId="4491" xr:uid="{00000000-0005-0000-0000-00006B2A0000}"/>
    <cellStyle name="SAPBEXHLevel0 6 2" xfId="4492" xr:uid="{00000000-0005-0000-0000-00006C2A0000}"/>
    <cellStyle name="SAPBEXHLevel0 6 2 2" xfId="4493" xr:uid="{00000000-0005-0000-0000-00006D2A0000}"/>
    <cellStyle name="SAPBEXHLevel0 6 2 2 2" xfId="4494" xr:uid="{00000000-0005-0000-0000-00006E2A0000}"/>
    <cellStyle name="SAPBEXHLevel0 6 2 2 2 2" xfId="4495" xr:uid="{00000000-0005-0000-0000-00006F2A0000}"/>
    <cellStyle name="SAPBEXHLevel0 6 2 2 3" xfId="4496" xr:uid="{00000000-0005-0000-0000-0000702A0000}"/>
    <cellStyle name="SAPBEXHLevel0 6 2 3" xfId="4497" xr:uid="{00000000-0005-0000-0000-0000712A0000}"/>
    <cellStyle name="SAPBEXHLevel0 6 2 3 2" xfId="4498" xr:uid="{00000000-0005-0000-0000-0000722A0000}"/>
    <cellStyle name="SAPBEXHLevel0 6 2 4" xfId="4499" xr:uid="{00000000-0005-0000-0000-0000732A0000}"/>
    <cellStyle name="SAPBEXHLevel0 6 3" xfId="4500" xr:uid="{00000000-0005-0000-0000-0000742A0000}"/>
    <cellStyle name="SAPBEXHLevel0 6 3 2" xfId="4501" xr:uid="{00000000-0005-0000-0000-0000752A0000}"/>
    <cellStyle name="SAPBEXHLevel0 6 3 2 2" xfId="4502" xr:uid="{00000000-0005-0000-0000-0000762A0000}"/>
    <cellStyle name="SAPBEXHLevel0 6 3 2 2 2" xfId="4503" xr:uid="{00000000-0005-0000-0000-0000772A0000}"/>
    <cellStyle name="SAPBEXHLevel0 6 3 2 3" xfId="4504" xr:uid="{00000000-0005-0000-0000-0000782A0000}"/>
    <cellStyle name="SAPBEXHLevel0 6 3 3" xfId="4505" xr:uid="{00000000-0005-0000-0000-0000792A0000}"/>
    <cellStyle name="SAPBEXHLevel0 6 3 3 2" xfId="4506" xr:uid="{00000000-0005-0000-0000-00007A2A0000}"/>
    <cellStyle name="SAPBEXHLevel0 6 3 4" xfId="4507" xr:uid="{00000000-0005-0000-0000-00007B2A0000}"/>
    <cellStyle name="SAPBEXHLevel0 6 4" xfId="4508" xr:uid="{00000000-0005-0000-0000-00007C2A0000}"/>
    <cellStyle name="SAPBEXHLevel0 6 4 2" xfId="4509" xr:uid="{00000000-0005-0000-0000-00007D2A0000}"/>
    <cellStyle name="SAPBEXHLevel0 6 4 2 2" xfId="4510" xr:uid="{00000000-0005-0000-0000-00007E2A0000}"/>
    <cellStyle name="SAPBEXHLevel0 6 4 2 2 2" xfId="4511" xr:uid="{00000000-0005-0000-0000-00007F2A0000}"/>
    <cellStyle name="SAPBEXHLevel0 6 4 2 3" xfId="4512" xr:uid="{00000000-0005-0000-0000-0000802A0000}"/>
    <cellStyle name="SAPBEXHLevel0 6 4 3" xfId="4513" xr:uid="{00000000-0005-0000-0000-0000812A0000}"/>
    <cellStyle name="SAPBEXHLevel0 6 4 3 2" xfId="4514" xr:uid="{00000000-0005-0000-0000-0000822A0000}"/>
    <cellStyle name="SAPBEXHLevel0 6 4 4" xfId="4515" xr:uid="{00000000-0005-0000-0000-0000832A0000}"/>
    <cellStyle name="SAPBEXHLevel0 6 5" xfId="4516" xr:uid="{00000000-0005-0000-0000-0000842A0000}"/>
    <cellStyle name="SAPBEXHLevel0 6 5 2" xfId="4517" xr:uid="{00000000-0005-0000-0000-0000852A0000}"/>
    <cellStyle name="SAPBEXHLevel0 6 5 2 2" xfId="4518" xr:uid="{00000000-0005-0000-0000-0000862A0000}"/>
    <cellStyle name="SAPBEXHLevel0 6 5 2 2 2" xfId="4519" xr:uid="{00000000-0005-0000-0000-0000872A0000}"/>
    <cellStyle name="SAPBEXHLevel0 6 5 2 3" xfId="4520" xr:uid="{00000000-0005-0000-0000-0000882A0000}"/>
    <cellStyle name="SAPBEXHLevel0 6 5 3" xfId="4521" xr:uid="{00000000-0005-0000-0000-0000892A0000}"/>
    <cellStyle name="SAPBEXHLevel0 6 5 3 2" xfId="4522" xr:uid="{00000000-0005-0000-0000-00008A2A0000}"/>
    <cellStyle name="SAPBEXHLevel0 6 5 4" xfId="4523" xr:uid="{00000000-0005-0000-0000-00008B2A0000}"/>
    <cellStyle name="SAPBEXHLevel0 6 6" xfId="4524" xr:uid="{00000000-0005-0000-0000-00008C2A0000}"/>
    <cellStyle name="SAPBEXHLevel0 6 6 2" xfId="4525" xr:uid="{00000000-0005-0000-0000-00008D2A0000}"/>
    <cellStyle name="SAPBEXHLevel0 6 6 2 2" xfId="4526" xr:uid="{00000000-0005-0000-0000-00008E2A0000}"/>
    <cellStyle name="SAPBEXHLevel0 6 6 2 2 2" xfId="4527" xr:uid="{00000000-0005-0000-0000-00008F2A0000}"/>
    <cellStyle name="SAPBEXHLevel0 6 6 2 3" xfId="4528" xr:uid="{00000000-0005-0000-0000-0000902A0000}"/>
    <cellStyle name="SAPBEXHLevel0 6 6 3" xfId="4529" xr:uid="{00000000-0005-0000-0000-0000912A0000}"/>
    <cellStyle name="SAPBEXHLevel0 6 6 3 2" xfId="4530" xr:uid="{00000000-0005-0000-0000-0000922A0000}"/>
    <cellStyle name="SAPBEXHLevel0 6 6 4" xfId="4531" xr:uid="{00000000-0005-0000-0000-0000932A0000}"/>
    <cellStyle name="SAPBEXHLevel0 6 7" xfId="4532" xr:uid="{00000000-0005-0000-0000-0000942A0000}"/>
    <cellStyle name="SAPBEXHLevel0 6 7 2" xfId="4533" xr:uid="{00000000-0005-0000-0000-0000952A0000}"/>
    <cellStyle name="SAPBEXHLevel0 6 7 2 2" xfId="4534" xr:uid="{00000000-0005-0000-0000-0000962A0000}"/>
    <cellStyle name="SAPBEXHLevel0 6 7 2 2 2" xfId="4535" xr:uid="{00000000-0005-0000-0000-0000972A0000}"/>
    <cellStyle name="SAPBEXHLevel0 6 7 2 3" xfId="4536" xr:uid="{00000000-0005-0000-0000-0000982A0000}"/>
    <cellStyle name="SAPBEXHLevel0 6 7 3" xfId="4537" xr:uid="{00000000-0005-0000-0000-0000992A0000}"/>
    <cellStyle name="SAPBEXHLevel0 6 7 3 2" xfId="4538" xr:uid="{00000000-0005-0000-0000-00009A2A0000}"/>
    <cellStyle name="SAPBEXHLevel0 6 7 4" xfId="4539" xr:uid="{00000000-0005-0000-0000-00009B2A0000}"/>
    <cellStyle name="SAPBEXHLevel0 6 8" xfId="4540" xr:uid="{00000000-0005-0000-0000-00009C2A0000}"/>
    <cellStyle name="SAPBEXHLevel0 6 8 2" xfId="4541" xr:uid="{00000000-0005-0000-0000-00009D2A0000}"/>
    <cellStyle name="SAPBEXHLevel0 6 8 2 2" xfId="4542" xr:uid="{00000000-0005-0000-0000-00009E2A0000}"/>
    <cellStyle name="SAPBEXHLevel0 6 8 3" xfId="4543" xr:uid="{00000000-0005-0000-0000-00009F2A0000}"/>
    <cellStyle name="SAPBEXHLevel0 6 9" xfId="4544" xr:uid="{00000000-0005-0000-0000-0000A02A0000}"/>
    <cellStyle name="SAPBEXHLevel0 6 9 2" xfId="4545" xr:uid="{00000000-0005-0000-0000-0000A12A0000}"/>
    <cellStyle name="SAPBEXHLevel0 7" xfId="4546" xr:uid="{00000000-0005-0000-0000-0000A22A0000}"/>
    <cellStyle name="SAPBEXHLevel0 7 10" xfId="4547" xr:uid="{00000000-0005-0000-0000-0000A32A0000}"/>
    <cellStyle name="SAPBEXHLevel0 7 11" xfId="4548" xr:uid="{00000000-0005-0000-0000-0000A42A0000}"/>
    <cellStyle name="SAPBEXHLevel0 7 2" xfId="4549" xr:uid="{00000000-0005-0000-0000-0000A52A0000}"/>
    <cellStyle name="SAPBEXHLevel0 7 2 2" xfId="4550" xr:uid="{00000000-0005-0000-0000-0000A62A0000}"/>
    <cellStyle name="SAPBEXHLevel0 7 2 2 2" xfId="4551" xr:uid="{00000000-0005-0000-0000-0000A72A0000}"/>
    <cellStyle name="SAPBEXHLevel0 7 2 2 2 2" xfId="4552" xr:uid="{00000000-0005-0000-0000-0000A82A0000}"/>
    <cellStyle name="SAPBEXHLevel0 7 2 2 3" xfId="4553" xr:uid="{00000000-0005-0000-0000-0000A92A0000}"/>
    <cellStyle name="SAPBEXHLevel0 7 2 3" xfId="4554" xr:uid="{00000000-0005-0000-0000-0000AA2A0000}"/>
    <cellStyle name="SAPBEXHLevel0 7 2 3 2" xfId="4555" xr:uid="{00000000-0005-0000-0000-0000AB2A0000}"/>
    <cellStyle name="SAPBEXHLevel0 7 2 4" xfId="4556" xr:uid="{00000000-0005-0000-0000-0000AC2A0000}"/>
    <cellStyle name="SAPBEXHLevel0 7 3" xfId="4557" xr:uid="{00000000-0005-0000-0000-0000AD2A0000}"/>
    <cellStyle name="SAPBEXHLevel0 7 3 2" xfId="4558" xr:uid="{00000000-0005-0000-0000-0000AE2A0000}"/>
    <cellStyle name="SAPBEXHLevel0 7 3 2 2" xfId="4559" xr:uid="{00000000-0005-0000-0000-0000AF2A0000}"/>
    <cellStyle name="SAPBEXHLevel0 7 3 2 2 2" xfId="4560" xr:uid="{00000000-0005-0000-0000-0000B02A0000}"/>
    <cellStyle name="SAPBEXHLevel0 7 3 2 3" xfId="4561" xr:uid="{00000000-0005-0000-0000-0000B12A0000}"/>
    <cellStyle name="SAPBEXHLevel0 7 3 3" xfId="4562" xr:uid="{00000000-0005-0000-0000-0000B22A0000}"/>
    <cellStyle name="SAPBEXHLevel0 7 3 3 2" xfId="4563" xr:uid="{00000000-0005-0000-0000-0000B32A0000}"/>
    <cellStyle name="SAPBEXHLevel0 7 3 4" xfId="4564" xr:uid="{00000000-0005-0000-0000-0000B42A0000}"/>
    <cellStyle name="SAPBEXHLevel0 7 4" xfId="4565" xr:uid="{00000000-0005-0000-0000-0000B52A0000}"/>
    <cellStyle name="SAPBEXHLevel0 7 4 2" xfId="4566" xr:uid="{00000000-0005-0000-0000-0000B62A0000}"/>
    <cellStyle name="SAPBEXHLevel0 7 4 2 2" xfId="4567" xr:uid="{00000000-0005-0000-0000-0000B72A0000}"/>
    <cellStyle name="SAPBEXHLevel0 7 4 2 2 2" xfId="4568" xr:uid="{00000000-0005-0000-0000-0000B82A0000}"/>
    <cellStyle name="SAPBEXHLevel0 7 4 2 3" xfId="4569" xr:uid="{00000000-0005-0000-0000-0000B92A0000}"/>
    <cellStyle name="SAPBEXHLevel0 7 4 3" xfId="4570" xr:uid="{00000000-0005-0000-0000-0000BA2A0000}"/>
    <cellStyle name="SAPBEXHLevel0 7 4 3 2" xfId="4571" xr:uid="{00000000-0005-0000-0000-0000BB2A0000}"/>
    <cellStyle name="SAPBEXHLevel0 7 4 4" xfId="4572" xr:uid="{00000000-0005-0000-0000-0000BC2A0000}"/>
    <cellStyle name="SAPBEXHLevel0 7 5" xfId="4573" xr:uid="{00000000-0005-0000-0000-0000BD2A0000}"/>
    <cellStyle name="SAPBEXHLevel0 7 5 2" xfId="4574" xr:uid="{00000000-0005-0000-0000-0000BE2A0000}"/>
    <cellStyle name="SAPBEXHLevel0 7 5 2 2" xfId="4575" xr:uid="{00000000-0005-0000-0000-0000BF2A0000}"/>
    <cellStyle name="SAPBEXHLevel0 7 5 2 2 2" xfId="4576" xr:uid="{00000000-0005-0000-0000-0000C02A0000}"/>
    <cellStyle name="SAPBEXHLevel0 7 5 2 3" xfId="4577" xr:uid="{00000000-0005-0000-0000-0000C12A0000}"/>
    <cellStyle name="SAPBEXHLevel0 7 5 3" xfId="4578" xr:uid="{00000000-0005-0000-0000-0000C22A0000}"/>
    <cellStyle name="SAPBEXHLevel0 7 5 3 2" xfId="4579" xr:uid="{00000000-0005-0000-0000-0000C32A0000}"/>
    <cellStyle name="SAPBEXHLevel0 7 5 4" xfId="4580" xr:uid="{00000000-0005-0000-0000-0000C42A0000}"/>
    <cellStyle name="SAPBEXHLevel0 7 6" xfId="4581" xr:uid="{00000000-0005-0000-0000-0000C52A0000}"/>
    <cellStyle name="SAPBEXHLevel0 7 6 2" xfId="4582" xr:uid="{00000000-0005-0000-0000-0000C62A0000}"/>
    <cellStyle name="SAPBEXHLevel0 7 6 2 2" xfId="4583" xr:uid="{00000000-0005-0000-0000-0000C72A0000}"/>
    <cellStyle name="SAPBEXHLevel0 7 6 2 2 2" xfId="4584" xr:uid="{00000000-0005-0000-0000-0000C82A0000}"/>
    <cellStyle name="SAPBEXHLevel0 7 6 2 3" xfId="4585" xr:uid="{00000000-0005-0000-0000-0000C92A0000}"/>
    <cellStyle name="SAPBEXHLevel0 7 6 3" xfId="4586" xr:uid="{00000000-0005-0000-0000-0000CA2A0000}"/>
    <cellStyle name="SAPBEXHLevel0 7 6 3 2" xfId="4587" xr:uid="{00000000-0005-0000-0000-0000CB2A0000}"/>
    <cellStyle name="SAPBEXHLevel0 7 6 4" xfId="4588" xr:uid="{00000000-0005-0000-0000-0000CC2A0000}"/>
    <cellStyle name="SAPBEXHLevel0 7 7" xfId="4589" xr:uid="{00000000-0005-0000-0000-0000CD2A0000}"/>
    <cellStyle name="SAPBEXHLevel0 7 7 2" xfId="4590" xr:uid="{00000000-0005-0000-0000-0000CE2A0000}"/>
    <cellStyle name="SAPBEXHLevel0 7 7 2 2" xfId="4591" xr:uid="{00000000-0005-0000-0000-0000CF2A0000}"/>
    <cellStyle name="SAPBEXHLevel0 7 7 2 2 2" xfId="4592" xr:uid="{00000000-0005-0000-0000-0000D02A0000}"/>
    <cellStyle name="SAPBEXHLevel0 7 7 2 3" xfId="4593" xr:uid="{00000000-0005-0000-0000-0000D12A0000}"/>
    <cellStyle name="SAPBEXHLevel0 7 7 3" xfId="4594" xr:uid="{00000000-0005-0000-0000-0000D22A0000}"/>
    <cellStyle name="SAPBEXHLevel0 7 7 3 2" xfId="4595" xr:uid="{00000000-0005-0000-0000-0000D32A0000}"/>
    <cellStyle name="SAPBEXHLevel0 7 7 4" xfId="4596" xr:uid="{00000000-0005-0000-0000-0000D42A0000}"/>
    <cellStyle name="SAPBEXHLevel0 7 8" xfId="4597" xr:uid="{00000000-0005-0000-0000-0000D52A0000}"/>
    <cellStyle name="SAPBEXHLevel0 7 8 2" xfId="4598" xr:uid="{00000000-0005-0000-0000-0000D62A0000}"/>
    <cellStyle name="SAPBEXHLevel0 7 8 2 2" xfId="4599" xr:uid="{00000000-0005-0000-0000-0000D72A0000}"/>
    <cellStyle name="SAPBEXHLevel0 7 8 3" xfId="4600" xr:uid="{00000000-0005-0000-0000-0000D82A0000}"/>
    <cellStyle name="SAPBEXHLevel0 7 9" xfId="4601" xr:uid="{00000000-0005-0000-0000-0000D92A0000}"/>
    <cellStyle name="SAPBEXHLevel0 7 9 2" xfId="4602" xr:uid="{00000000-0005-0000-0000-0000DA2A0000}"/>
    <cellStyle name="SAPBEXHLevel0 8" xfId="4603" xr:uid="{00000000-0005-0000-0000-0000DB2A0000}"/>
    <cellStyle name="SAPBEXHLevel0 8 2" xfId="4604" xr:uid="{00000000-0005-0000-0000-0000DC2A0000}"/>
    <cellStyle name="SAPBEXHLevel0 8 2 2" xfId="4605" xr:uid="{00000000-0005-0000-0000-0000DD2A0000}"/>
    <cellStyle name="SAPBEXHLevel0 8 2 2 2" xfId="4606" xr:uid="{00000000-0005-0000-0000-0000DE2A0000}"/>
    <cellStyle name="SAPBEXHLevel0 8 2 3" xfId="4607" xr:uid="{00000000-0005-0000-0000-0000DF2A0000}"/>
    <cellStyle name="SAPBEXHLevel0 8 3" xfId="4608" xr:uid="{00000000-0005-0000-0000-0000E02A0000}"/>
    <cellStyle name="SAPBEXHLevel0 8 3 2" xfId="4609" xr:uid="{00000000-0005-0000-0000-0000E12A0000}"/>
    <cellStyle name="SAPBEXHLevel0 8 4" xfId="4610" xr:uid="{00000000-0005-0000-0000-0000E22A0000}"/>
    <cellStyle name="SAPBEXHLevel0 9" xfId="4611" xr:uid="{00000000-0005-0000-0000-0000E32A0000}"/>
    <cellStyle name="SAPBEXHLevel0_1.3 Acc Costs NG (2011)" xfId="14941" xr:uid="{00000000-0005-0000-0000-0000E42A0000}"/>
    <cellStyle name="SAPBEXHLevel0X" xfId="4612" xr:uid="{00000000-0005-0000-0000-0000E52A0000}"/>
    <cellStyle name="SAPBEXHLevel0X 10" xfId="4613" xr:uid="{00000000-0005-0000-0000-0000E62A0000}"/>
    <cellStyle name="SAPBEXHLevel0X 11" xfId="8776" xr:uid="{00000000-0005-0000-0000-0000E72A0000}"/>
    <cellStyle name="SAPBEXHLevel0X 11 2" xfId="15012" xr:uid="{00000000-0005-0000-0000-0000E82A0000}"/>
    <cellStyle name="SAPBEXHLevel0X 12" xfId="8818" xr:uid="{00000000-0005-0000-0000-0000E92A0000}"/>
    <cellStyle name="SAPBEXHLevel0X 12 2" xfId="15028" xr:uid="{00000000-0005-0000-0000-0000EA2A0000}"/>
    <cellStyle name="SAPBEXHLevel0X 2" xfId="4614" xr:uid="{00000000-0005-0000-0000-0000EB2A0000}"/>
    <cellStyle name="SAPBEXHLevel0X 2 2" xfId="4615" xr:uid="{00000000-0005-0000-0000-0000EC2A0000}"/>
    <cellStyle name="SAPBEXHLevel0X 2 2 2" xfId="4616" xr:uid="{00000000-0005-0000-0000-0000ED2A0000}"/>
    <cellStyle name="SAPBEXHLevel0X 2 2 2 2" xfId="4617" xr:uid="{00000000-0005-0000-0000-0000EE2A0000}"/>
    <cellStyle name="SAPBEXHLevel0X 2 2 2 2 2" xfId="4618" xr:uid="{00000000-0005-0000-0000-0000EF2A0000}"/>
    <cellStyle name="SAPBEXHLevel0X 2 2 2 3" xfId="4619" xr:uid="{00000000-0005-0000-0000-0000F02A0000}"/>
    <cellStyle name="SAPBEXHLevel0X 2 2 3" xfId="4620" xr:uid="{00000000-0005-0000-0000-0000F12A0000}"/>
    <cellStyle name="SAPBEXHLevel0X 2 2 3 2" xfId="4621" xr:uid="{00000000-0005-0000-0000-0000F22A0000}"/>
    <cellStyle name="SAPBEXHLevel0X 2 2 4" xfId="4622" xr:uid="{00000000-0005-0000-0000-0000F32A0000}"/>
    <cellStyle name="SAPBEXHLevel0X 2 3" xfId="4623" xr:uid="{00000000-0005-0000-0000-0000F42A0000}"/>
    <cellStyle name="SAPBEXHLevel0X 2 3 2" xfId="4624" xr:uid="{00000000-0005-0000-0000-0000F52A0000}"/>
    <cellStyle name="SAPBEXHLevel0X 2 3 2 2" xfId="4625" xr:uid="{00000000-0005-0000-0000-0000F62A0000}"/>
    <cellStyle name="SAPBEXHLevel0X 2 3 2 2 2" xfId="4626" xr:uid="{00000000-0005-0000-0000-0000F72A0000}"/>
    <cellStyle name="SAPBEXHLevel0X 2 3 2 3" xfId="4627" xr:uid="{00000000-0005-0000-0000-0000F82A0000}"/>
    <cellStyle name="SAPBEXHLevel0X 2 3 3" xfId="4628" xr:uid="{00000000-0005-0000-0000-0000F92A0000}"/>
    <cellStyle name="SAPBEXHLevel0X 2 3 3 2" xfId="4629" xr:uid="{00000000-0005-0000-0000-0000FA2A0000}"/>
    <cellStyle name="SAPBEXHLevel0X 2 3 4" xfId="4630" xr:uid="{00000000-0005-0000-0000-0000FB2A0000}"/>
    <cellStyle name="SAPBEXHLevel0X 2 4" xfId="4631" xr:uid="{00000000-0005-0000-0000-0000FC2A0000}"/>
    <cellStyle name="SAPBEXHLevel0X 2 4 2" xfId="4632" xr:uid="{00000000-0005-0000-0000-0000FD2A0000}"/>
    <cellStyle name="SAPBEXHLevel0X 2 4 2 2" xfId="4633" xr:uid="{00000000-0005-0000-0000-0000FE2A0000}"/>
    <cellStyle name="SAPBEXHLevel0X 2 4 2 2 2" xfId="4634" xr:uid="{00000000-0005-0000-0000-0000FF2A0000}"/>
    <cellStyle name="SAPBEXHLevel0X 2 4 2 3" xfId="4635" xr:uid="{00000000-0005-0000-0000-0000002B0000}"/>
    <cellStyle name="SAPBEXHLevel0X 2 4 3" xfId="4636" xr:uid="{00000000-0005-0000-0000-0000012B0000}"/>
    <cellStyle name="SAPBEXHLevel0X 2 4 3 2" xfId="4637" xr:uid="{00000000-0005-0000-0000-0000022B0000}"/>
    <cellStyle name="SAPBEXHLevel0X 2 4 4" xfId="4638" xr:uid="{00000000-0005-0000-0000-0000032B0000}"/>
    <cellStyle name="SAPBEXHLevel0X 2 5" xfId="4639" xr:uid="{00000000-0005-0000-0000-0000042B0000}"/>
    <cellStyle name="SAPBEXHLevel0X 2 5 2" xfId="4640" xr:uid="{00000000-0005-0000-0000-0000052B0000}"/>
    <cellStyle name="SAPBEXHLevel0X 2 5 2 2" xfId="4641" xr:uid="{00000000-0005-0000-0000-0000062B0000}"/>
    <cellStyle name="SAPBEXHLevel0X 2 5 2 2 2" xfId="4642" xr:uid="{00000000-0005-0000-0000-0000072B0000}"/>
    <cellStyle name="SAPBEXHLevel0X 2 5 2 3" xfId="4643" xr:uid="{00000000-0005-0000-0000-0000082B0000}"/>
    <cellStyle name="SAPBEXHLevel0X 2 5 3" xfId="4644" xr:uid="{00000000-0005-0000-0000-0000092B0000}"/>
    <cellStyle name="SAPBEXHLevel0X 2 5 3 2" xfId="4645" xr:uid="{00000000-0005-0000-0000-00000A2B0000}"/>
    <cellStyle name="SAPBEXHLevel0X 2 5 4" xfId="4646" xr:uid="{00000000-0005-0000-0000-00000B2B0000}"/>
    <cellStyle name="SAPBEXHLevel0X 2 6" xfId="4647" xr:uid="{00000000-0005-0000-0000-00000C2B0000}"/>
    <cellStyle name="SAPBEXHLevel0X 2 6 2" xfId="4648" xr:uid="{00000000-0005-0000-0000-00000D2B0000}"/>
    <cellStyle name="SAPBEXHLevel0X 2 6 2 2" xfId="4649" xr:uid="{00000000-0005-0000-0000-00000E2B0000}"/>
    <cellStyle name="SAPBEXHLevel0X 2 6 2 2 2" xfId="4650" xr:uid="{00000000-0005-0000-0000-00000F2B0000}"/>
    <cellStyle name="SAPBEXHLevel0X 2 6 2 3" xfId="4651" xr:uid="{00000000-0005-0000-0000-0000102B0000}"/>
    <cellStyle name="SAPBEXHLevel0X 2 6 3" xfId="4652" xr:uid="{00000000-0005-0000-0000-0000112B0000}"/>
    <cellStyle name="SAPBEXHLevel0X 2 6 3 2" xfId="4653" xr:uid="{00000000-0005-0000-0000-0000122B0000}"/>
    <cellStyle name="SAPBEXHLevel0X 2 6 4" xfId="4654" xr:uid="{00000000-0005-0000-0000-0000132B0000}"/>
    <cellStyle name="SAPBEXHLevel0X 2 7" xfId="4655" xr:uid="{00000000-0005-0000-0000-0000142B0000}"/>
    <cellStyle name="SAPBEXHLevel0X 2 7 2" xfId="4656" xr:uid="{00000000-0005-0000-0000-0000152B0000}"/>
    <cellStyle name="SAPBEXHLevel0X 2 7 2 2" xfId="4657" xr:uid="{00000000-0005-0000-0000-0000162B0000}"/>
    <cellStyle name="SAPBEXHLevel0X 2 7 2 2 2" xfId="4658" xr:uid="{00000000-0005-0000-0000-0000172B0000}"/>
    <cellStyle name="SAPBEXHLevel0X 2 7 2 3" xfId="4659" xr:uid="{00000000-0005-0000-0000-0000182B0000}"/>
    <cellStyle name="SAPBEXHLevel0X 2 7 3" xfId="4660" xr:uid="{00000000-0005-0000-0000-0000192B0000}"/>
    <cellStyle name="SAPBEXHLevel0X 2 7 3 2" xfId="4661" xr:uid="{00000000-0005-0000-0000-00001A2B0000}"/>
    <cellStyle name="SAPBEXHLevel0X 2 7 4" xfId="4662" xr:uid="{00000000-0005-0000-0000-00001B2B0000}"/>
    <cellStyle name="SAPBEXHLevel0X 2 8" xfId="4663" xr:uid="{00000000-0005-0000-0000-00001C2B0000}"/>
    <cellStyle name="SAPBEXHLevel0X 2 9" xfId="8718" xr:uid="{00000000-0005-0000-0000-00001D2B0000}"/>
    <cellStyle name="SAPBEXHLevel0X 3" xfId="4664" xr:uid="{00000000-0005-0000-0000-00001E2B0000}"/>
    <cellStyle name="SAPBEXHLevel0X 3 2" xfId="4665" xr:uid="{00000000-0005-0000-0000-00001F2B0000}"/>
    <cellStyle name="SAPBEXHLevel0X 3 2 2" xfId="4666" xr:uid="{00000000-0005-0000-0000-0000202B0000}"/>
    <cellStyle name="SAPBEXHLevel0X 3 2 2 2" xfId="4667" xr:uid="{00000000-0005-0000-0000-0000212B0000}"/>
    <cellStyle name="SAPBEXHLevel0X 3 2 2 2 2" xfId="4668" xr:uid="{00000000-0005-0000-0000-0000222B0000}"/>
    <cellStyle name="SAPBEXHLevel0X 3 2 2 3" xfId="4669" xr:uid="{00000000-0005-0000-0000-0000232B0000}"/>
    <cellStyle name="SAPBEXHLevel0X 3 2 3" xfId="4670" xr:uid="{00000000-0005-0000-0000-0000242B0000}"/>
    <cellStyle name="SAPBEXHLevel0X 3 2 3 2" xfId="4671" xr:uid="{00000000-0005-0000-0000-0000252B0000}"/>
    <cellStyle name="SAPBEXHLevel0X 3 2 4" xfId="4672" xr:uid="{00000000-0005-0000-0000-0000262B0000}"/>
    <cellStyle name="SAPBEXHLevel0X 3 3" xfId="4673" xr:uid="{00000000-0005-0000-0000-0000272B0000}"/>
    <cellStyle name="SAPBEXHLevel0X 3 3 2" xfId="4674" xr:uid="{00000000-0005-0000-0000-0000282B0000}"/>
    <cellStyle name="SAPBEXHLevel0X 3 3 2 2" xfId="4675" xr:uid="{00000000-0005-0000-0000-0000292B0000}"/>
    <cellStyle name="SAPBEXHLevel0X 3 3 2 2 2" xfId="4676" xr:uid="{00000000-0005-0000-0000-00002A2B0000}"/>
    <cellStyle name="SAPBEXHLevel0X 3 3 2 3" xfId="4677" xr:uid="{00000000-0005-0000-0000-00002B2B0000}"/>
    <cellStyle name="SAPBEXHLevel0X 3 3 3" xfId="4678" xr:uid="{00000000-0005-0000-0000-00002C2B0000}"/>
    <cellStyle name="SAPBEXHLevel0X 3 3 3 2" xfId="4679" xr:uid="{00000000-0005-0000-0000-00002D2B0000}"/>
    <cellStyle name="SAPBEXHLevel0X 3 3 4" xfId="4680" xr:uid="{00000000-0005-0000-0000-00002E2B0000}"/>
    <cellStyle name="SAPBEXHLevel0X 3 4" xfId="4681" xr:uid="{00000000-0005-0000-0000-00002F2B0000}"/>
    <cellStyle name="SAPBEXHLevel0X 3 4 2" xfId="4682" xr:uid="{00000000-0005-0000-0000-0000302B0000}"/>
    <cellStyle name="SAPBEXHLevel0X 3 4 2 2" xfId="4683" xr:uid="{00000000-0005-0000-0000-0000312B0000}"/>
    <cellStyle name="SAPBEXHLevel0X 3 4 2 2 2" xfId="4684" xr:uid="{00000000-0005-0000-0000-0000322B0000}"/>
    <cellStyle name="SAPBEXHLevel0X 3 4 2 3" xfId="4685" xr:uid="{00000000-0005-0000-0000-0000332B0000}"/>
    <cellStyle name="SAPBEXHLevel0X 3 4 3" xfId="4686" xr:uid="{00000000-0005-0000-0000-0000342B0000}"/>
    <cellStyle name="SAPBEXHLevel0X 3 4 3 2" xfId="4687" xr:uid="{00000000-0005-0000-0000-0000352B0000}"/>
    <cellStyle name="SAPBEXHLevel0X 3 4 4" xfId="4688" xr:uid="{00000000-0005-0000-0000-0000362B0000}"/>
    <cellStyle name="SAPBEXHLevel0X 3 5" xfId="4689" xr:uid="{00000000-0005-0000-0000-0000372B0000}"/>
    <cellStyle name="SAPBEXHLevel0X 3 5 2" xfId="4690" xr:uid="{00000000-0005-0000-0000-0000382B0000}"/>
    <cellStyle name="SAPBEXHLevel0X 3 5 2 2" xfId="4691" xr:uid="{00000000-0005-0000-0000-0000392B0000}"/>
    <cellStyle name="SAPBEXHLevel0X 3 5 2 2 2" xfId="4692" xr:uid="{00000000-0005-0000-0000-00003A2B0000}"/>
    <cellStyle name="SAPBEXHLevel0X 3 5 2 3" xfId="4693" xr:uid="{00000000-0005-0000-0000-00003B2B0000}"/>
    <cellStyle name="SAPBEXHLevel0X 3 5 3" xfId="4694" xr:uid="{00000000-0005-0000-0000-00003C2B0000}"/>
    <cellStyle name="SAPBEXHLevel0X 3 5 3 2" xfId="4695" xr:uid="{00000000-0005-0000-0000-00003D2B0000}"/>
    <cellStyle name="SAPBEXHLevel0X 3 5 4" xfId="4696" xr:uid="{00000000-0005-0000-0000-00003E2B0000}"/>
    <cellStyle name="SAPBEXHLevel0X 3 6" xfId="4697" xr:uid="{00000000-0005-0000-0000-00003F2B0000}"/>
    <cellStyle name="SAPBEXHLevel0X 3 6 2" xfId="4698" xr:uid="{00000000-0005-0000-0000-0000402B0000}"/>
    <cellStyle name="SAPBEXHLevel0X 3 6 2 2" xfId="4699" xr:uid="{00000000-0005-0000-0000-0000412B0000}"/>
    <cellStyle name="SAPBEXHLevel0X 3 6 3" xfId="4700" xr:uid="{00000000-0005-0000-0000-0000422B0000}"/>
    <cellStyle name="SAPBEXHLevel0X 3 7" xfId="4701" xr:uid="{00000000-0005-0000-0000-0000432B0000}"/>
    <cellStyle name="SAPBEXHLevel0X 4" xfId="4702" xr:uid="{00000000-0005-0000-0000-0000442B0000}"/>
    <cellStyle name="SAPBEXHLevel0X 4 2" xfId="4703" xr:uid="{00000000-0005-0000-0000-0000452B0000}"/>
    <cellStyle name="SAPBEXHLevel0X 4 2 2" xfId="4704" xr:uid="{00000000-0005-0000-0000-0000462B0000}"/>
    <cellStyle name="SAPBEXHLevel0X 4 2 2 2" xfId="4705" xr:uid="{00000000-0005-0000-0000-0000472B0000}"/>
    <cellStyle name="SAPBEXHLevel0X 4 2 2 2 2" xfId="4706" xr:uid="{00000000-0005-0000-0000-0000482B0000}"/>
    <cellStyle name="SAPBEXHLevel0X 4 2 2 3" xfId="4707" xr:uid="{00000000-0005-0000-0000-0000492B0000}"/>
    <cellStyle name="SAPBEXHLevel0X 4 2 3" xfId="4708" xr:uid="{00000000-0005-0000-0000-00004A2B0000}"/>
    <cellStyle name="SAPBEXHLevel0X 4 2 3 2" xfId="4709" xr:uid="{00000000-0005-0000-0000-00004B2B0000}"/>
    <cellStyle name="SAPBEXHLevel0X 4 2 4" xfId="4710" xr:uid="{00000000-0005-0000-0000-00004C2B0000}"/>
    <cellStyle name="SAPBEXHLevel0X 4 3" xfId="4711" xr:uid="{00000000-0005-0000-0000-00004D2B0000}"/>
    <cellStyle name="SAPBEXHLevel0X 4 3 2" xfId="4712" xr:uid="{00000000-0005-0000-0000-00004E2B0000}"/>
    <cellStyle name="SAPBEXHLevel0X 4 3 2 2" xfId="4713" xr:uid="{00000000-0005-0000-0000-00004F2B0000}"/>
    <cellStyle name="SAPBEXHLevel0X 4 3 2 2 2" xfId="4714" xr:uid="{00000000-0005-0000-0000-0000502B0000}"/>
    <cellStyle name="SAPBEXHLevel0X 4 3 2 3" xfId="4715" xr:uid="{00000000-0005-0000-0000-0000512B0000}"/>
    <cellStyle name="SAPBEXHLevel0X 4 3 3" xfId="4716" xr:uid="{00000000-0005-0000-0000-0000522B0000}"/>
    <cellStyle name="SAPBEXHLevel0X 4 3 3 2" xfId="4717" xr:uid="{00000000-0005-0000-0000-0000532B0000}"/>
    <cellStyle name="SAPBEXHLevel0X 4 3 4" xfId="4718" xr:uid="{00000000-0005-0000-0000-0000542B0000}"/>
    <cellStyle name="SAPBEXHLevel0X 4 4" xfId="4719" xr:uid="{00000000-0005-0000-0000-0000552B0000}"/>
    <cellStyle name="SAPBEXHLevel0X 4 4 2" xfId="4720" xr:uid="{00000000-0005-0000-0000-0000562B0000}"/>
    <cellStyle name="SAPBEXHLevel0X 4 4 2 2" xfId="4721" xr:uid="{00000000-0005-0000-0000-0000572B0000}"/>
    <cellStyle name="SAPBEXHLevel0X 4 4 2 2 2" xfId="4722" xr:uid="{00000000-0005-0000-0000-0000582B0000}"/>
    <cellStyle name="SAPBEXHLevel0X 4 4 2 3" xfId="4723" xr:uid="{00000000-0005-0000-0000-0000592B0000}"/>
    <cellStyle name="SAPBEXHLevel0X 4 4 3" xfId="4724" xr:uid="{00000000-0005-0000-0000-00005A2B0000}"/>
    <cellStyle name="SAPBEXHLevel0X 4 4 3 2" xfId="4725" xr:uid="{00000000-0005-0000-0000-00005B2B0000}"/>
    <cellStyle name="SAPBEXHLevel0X 4 4 4" xfId="4726" xr:uid="{00000000-0005-0000-0000-00005C2B0000}"/>
    <cellStyle name="SAPBEXHLevel0X 4 5" xfId="4727" xr:uid="{00000000-0005-0000-0000-00005D2B0000}"/>
    <cellStyle name="SAPBEXHLevel0X 4 5 2" xfId="4728" xr:uid="{00000000-0005-0000-0000-00005E2B0000}"/>
    <cellStyle name="SAPBEXHLevel0X 4 5 2 2" xfId="4729" xr:uid="{00000000-0005-0000-0000-00005F2B0000}"/>
    <cellStyle name="SAPBEXHLevel0X 4 5 2 2 2" xfId="4730" xr:uid="{00000000-0005-0000-0000-0000602B0000}"/>
    <cellStyle name="SAPBEXHLevel0X 4 5 2 3" xfId="4731" xr:uid="{00000000-0005-0000-0000-0000612B0000}"/>
    <cellStyle name="SAPBEXHLevel0X 4 5 3" xfId="4732" xr:uid="{00000000-0005-0000-0000-0000622B0000}"/>
    <cellStyle name="SAPBEXHLevel0X 4 5 3 2" xfId="4733" xr:uid="{00000000-0005-0000-0000-0000632B0000}"/>
    <cellStyle name="SAPBEXHLevel0X 4 5 4" xfId="4734" xr:uid="{00000000-0005-0000-0000-0000642B0000}"/>
    <cellStyle name="SAPBEXHLevel0X 4 6" xfId="4735" xr:uid="{00000000-0005-0000-0000-0000652B0000}"/>
    <cellStyle name="SAPBEXHLevel0X 4 6 2" xfId="4736" xr:uid="{00000000-0005-0000-0000-0000662B0000}"/>
    <cellStyle name="SAPBEXHLevel0X 4 6 2 2" xfId="4737" xr:uid="{00000000-0005-0000-0000-0000672B0000}"/>
    <cellStyle name="SAPBEXHLevel0X 4 6 3" xfId="4738" xr:uid="{00000000-0005-0000-0000-0000682B0000}"/>
    <cellStyle name="SAPBEXHLevel0X 4 7" xfId="4739" xr:uid="{00000000-0005-0000-0000-0000692B0000}"/>
    <cellStyle name="SAPBEXHLevel0X 5" xfId="4740" xr:uid="{00000000-0005-0000-0000-00006A2B0000}"/>
    <cellStyle name="SAPBEXHLevel0X 5 2" xfId="4741" xr:uid="{00000000-0005-0000-0000-00006B2B0000}"/>
    <cellStyle name="SAPBEXHLevel0X 5 2 2" xfId="4742" xr:uid="{00000000-0005-0000-0000-00006C2B0000}"/>
    <cellStyle name="SAPBEXHLevel0X 5 2 2 2" xfId="4743" xr:uid="{00000000-0005-0000-0000-00006D2B0000}"/>
    <cellStyle name="SAPBEXHLevel0X 5 2 2 2 2" xfId="4744" xr:uid="{00000000-0005-0000-0000-00006E2B0000}"/>
    <cellStyle name="SAPBEXHLevel0X 5 2 2 3" xfId="4745" xr:uid="{00000000-0005-0000-0000-00006F2B0000}"/>
    <cellStyle name="SAPBEXHLevel0X 5 2 3" xfId="4746" xr:uid="{00000000-0005-0000-0000-0000702B0000}"/>
    <cellStyle name="SAPBEXHLevel0X 5 2 3 2" xfId="4747" xr:uid="{00000000-0005-0000-0000-0000712B0000}"/>
    <cellStyle name="SAPBEXHLevel0X 5 2 4" xfId="4748" xr:uid="{00000000-0005-0000-0000-0000722B0000}"/>
    <cellStyle name="SAPBEXHLevel0X 5 3" xfId="4749" xr:uid="{00000000-0005-0000-0000-0000732B0000}"/>
    <cellStyle name="SAPBEXHLevel0X 5 3 2" xfId="4750" xr:uid="{00000000-0005-0000-0000-0000742B0000}"/>
    <cellStyle name="SAPBEXHLevel0X 5 3 2 2" xfId="4751" xr:uid="{00000000-0005-0000-0000-0000752B0000}"/>
    <cellStyle name="SAPBEXHLevel0X 5 3 2 2 2" xfId="4752" xr:uid="{00000000-0005-0000-0000-0000762B0000}"/>
    <cellStyle name="SAPBEXHLevel0X 5 3 2 3" xfId="4753" xr:uid="{00000000-0005-0000-0000-0000772B0000}"/>
    <cellStyle name="SAPBEXHLevel0X 5 3 3" xfId="4754" xr:uid="{00000000-0005-0000-0000-0000782B0000}"/>
    <cellStyle name="SAPBEXHLevel0X 5 3 3 2" xfId="4755" xr:uid="{00000000-0005-0000-0000-0000792B0000}"/>
    <cellStyle name="SAPBEXHLevel0X 5 3 4" xfId="4756" xr:uid="{00000000-0005-0000-0000-00007A2B0000}"/>
    <cellStyle name="SAPBEXHLevel0X 5 4" xfId="4757" xr:uid="{00000000-0005-0000-0000-00007B2B0000}"/>
    <cellStyle name="SAPBEXHLevel0X 5 4 2" xfId="4758" xr:uid="{00000000-0005-0000-0000-00007C2B0000}"/>
    <cellStyle name="SAPBEXHLevel0X 5 4 2 2" xfId="4759" xr:uid="{00000000-0005-0000-0000-00007D2B0000}"/>
    <cellStyle name="SAPBEXHLevel0X 5 4 2 2 2" xfId="4760" xr:uid="{00000000-0005-0000-0000-00007E2B0000}"/>
    <cellStyle name="SAPBEXHLevel0X 5 4 2 3" xfId="4761" xr:uid="{00000000-0005-0000-0000-00007F2B0000}"/>
    <cellStyle name="SAPBEXHLevel0X 5 4 3" xfId="4762" xr:uid="{00000000-0005-0000-0000-0000802B0000}"/>
    <cellStyle name="SAPBEXHLevel0X 5 4 3 2" xfId="4763" xr:uid="{00000000-0005-0000-0000-0000812B0000}"/>
    <cellStyle name="SAPBEXHLevel0X 5 4 4" xfId="4764" xr:uid="{00000000-0005-0000-0000-0000822B0000}"/>
    <cellStyle name="SAPBEXHLevel0X 5 5" xfId="4765" xr:uid="{00000000-0005-0000-0000-0000832B0000}"/>
    <cellStyle name="SAPBEXHLevel0X 5 5 2" xfId="4766" xr:uid="{00000000-0005-0000-0000-0000842B0000}"/>
    <cellStyle name="SAPBEXHLevel0X 5 5 2 2" xfId="4767" xr:uid="{00000000-0005-0000-0000-0000852B0000}"/>
    <cellStyle name="SAPBEXHLevel0X 5 5 2 2 2" xfId="4768" xr:uid="{00000000-0005-0000-0000-0000862B0000}"/>
    <cellStyle name="SAPBEXHLevel0X 5 5 2 3" xfId="4769" xr:uid="{00000000-0005-0000-0000-0000872B0000}"/>
    <cellStyle name="SAPBEXHLevel0X 5 5 3" xfId="4770" xr:uid="{00000000-0005-0000-0000-0000882B0000}"/>
    <cellStyle name="SAPBEXHLevel0X 5 5 3 2" xfId="4771" xr:uid="{00000000-0005-0000-0000-0000892B0000}"/>
    <cellStyle name="SAPBEXHLevel0X 5 5 4" xfId="4772" xr:uid="{00000000-0005-0000-0000-00008A2B0000}"/>
    <cellStyle name="SAPBEXHLevel0X 5 6" xfId="4773" xr:uid="{00000000-0005-0000-0000-00008B2B0000}"/>
    <cellStyle name="SAPBEXHLevel0X 5 6 2" xfId="4774" xr:uid="{00000000-0005-0000-0000-00008C2B0000}"/>
    <cellStyle name="SAPBEXHLevel0X 5 6 2 2" xfId="4775" xr:uid="{00000000-0005-0000-0000-00008D2B0000}"/>
    <cellStyle name="SAPBEXHLevel0X 5 6 3" xfId="4776" xr:uid="{00000000-0005-0000-0000-00008E2B0000}"/>
    <cellStyle name="SAPBEXHLevel0X 5 7" xfId="4777" xr:uid="{00000000-0005-0000-0000-00008F2B0000}"/>
    <cellStyle name="SAPBEXHLevel0X 6" xfId="4778" xr:uid="{00000000-0005-0000-0000-0000902B0000}"/>
    <cellStyle name="SAPBEXHLevel0X 6 10" xfId="4779" xr:uid="{00000000-0005-0000-0000-0000912B0000}"/>
    <cellStyle name="SAPBEXHLevel0X 6 11" xfId="4780" xr:uid="{00000000-0005-0000-0000-0000922B0000}"/>
    <cellStyle name="SAPBEXHLevel0X 6 2" xfId="4781" xr:uid="{00000000-0005-0000-0000-0000932B0000}"/>
    <cellStyle name="SAPBEXHLevel0X 6 2 2" xfId="4782" xr:uid="{00000000-0005-0000-0000-0000942B0000}"/>
    <cellStyle name="SAPBEXHLevel0X 6 2 2 2" xfId="4783" xr:uid="{00000000-0005-0000-0000-0000952B0000}"/>
    <cellStyle name="SAPBEXHLevel0X 6 2 2 2 2" xfId="4784" xr:uid="{00000000-0005-0000-0000-0000962B0000}"/>
    <cellStyle name="SAPBEXHLevel0X 6 2 2 3" xfId="4785" xr:uid="{00000000-0005-0000-0000-0000972B0000}"/>
    <cellStyle name="SAPBEXHLevel0X 6 2 3" xfId="4786" xr:uid="{00000000-0005-0000-0000-0000982B0000}"/>
    <cellStyle name="SAPBEXHLevel0X 6 2 3 2" xfId="4787" xr:uid="{00000000-0005-0000-0000-0000992B0000}"/>
    <cellStyle name="SAPBEXHLevel0X 6 2 4" xfId="4788" xr:uid="{00000000-0005-0000-0000-00009A2B0000}"/>
    <cellStyle name="SAPBEXHLevel0X 6 3" xfId="4789" xr:uid="{00000000-0005-0000-0000-00009B2B0000}"/>
    <cellStyle name="SAPBEXHLevel0X 6 3 2" xfId="4790" xr:uid="{00000000-0005-0000-0000-00009C2B0000}"/>
    <cellStyle name="SAPBEXHLevel0X 6 3 2 2" xfId="4791" xr:uid="{00000000-0005-0000-0000-00009D2B0000}"/>
    <cellStyle name="SAPBEXHLevel0X 6 3 2 2 2" xfId="4792" xr:uid="{00000000-0005-0000-0000-00009E2B0000}"/>
    <cellStyle name="SAPBEXHLevel0X 6 3 2 3" xfId="4793" xr:uid="{00000000-0005-0000-0000-00009F2B0000}"/>
    <cellStyle name="SAPBEXHLevel0X 6 3 3" xfId="4794" xr:uid="{00000000-0005-0000-0000-0000A02B0000}"/>
    <cellStyle name="SAPBEXHLevel0X 6 3 3 2" xfId="4795" xr:uid="{00000000-0005-0000-0000-0000A12B0000}"/>
    <cellStyle name="SAPBEXHLevel0X 6 3 4" xfId="4796" xr:uid="{00000000-0005-0000-0000-0000A22B0000}"/>
    <cellStyle name="SAPBEXHLevel0X 6 4" xfId="4797" xr:uid="{00000000-0005-0000-0000-0000A32B0000}"/>
    <cellStyle name="SAPBEXHLevel0X 6 4 2" xfId="4798" xr:uid="{00000000-0005-0000-0000-0000A42B0000}"/>
    <cellStyle name="SAPBEXHLevel0X 6 4 2 2" xfId="4799" xr:uid="{00000000-0005-0000-0000-0000A52B0000}"/>
    <cellStyle name="SAPBEXHLevel0X 6 4 2 2 2" xfId="4800" xr:uid="{00000000-0005-0000-0000-0000A62B0000}"/>
    <cellStyle name="SAPBEXHLevel0X 6 4 2 3" xfId="4801" xr:uid="{00000000-0005-0000-0000-0000A72B0000}"/>
    <cellStyle name="SAPBEXHLevel0X 6 4 3" xfId="4802" xr:uid="{00000000-0005-0000-0000-0000A82B0000}"/>
    <cellStyle name="SAPBEXHLevel0X 6 4 3 2" xfId="4803" xr:uid="{00000000-0005-0000-0000-0000A92B0000}"/>
    <cellStyle name="SAPBEXHLevel0X 6 4 4" xfId="4804" xr:uid="{00000000-0005-0000-0000-0000AA2B0000}"/>
    <cellStyle name="SAPBEXHLevel0X 6 5" xfId="4805" xr:uid="{00000000-0005-0000-0000-0000AB2B0000}"/>
    <cellStyle name="SAPBEXHLevel0X 6 5 2" xfId="4806" xr:uid="{00000000-0005-0000-0000-0000AC2B0000}"/>
    <cellStyle name="SAPBEXHLevel0X 6 5 2 2" xfId="4807" xr:uid="{00000000-0005-0000-0000-0000AD2B0000}"/>
    <cellStyle name="SAPBEXHLevel0X 6 5 2 2 2" xfId="4808" xr:uid="{00000000-0005-0000-0000-0000AE2B0000}"/>
    <cellStyle name="SAPBEXHLevel0X 6 5 2 3" xfId="4809" xr:uid="{00000000-0005-0000-0000-0000AF2B0000}"/>
    <cellStyle name="SAPBEXHLevel0X 6 5 3" xfId="4810" xr:uid="{00000000-0005-0000-0000-0000B02B0000}"/>
    <cellStyle name="SAPBEXHLevel0X 6 5 3 2" xfId="4811" xr:uid="{00000000-0005-0000-0000-0000B12B0000}"/>
    <cellStyle name="SAPBEXHLevel0X 6 5 4" xfId="4812" xr:uid="{00000000-0005-0000-0000-0000B22B0000}"/>
    <cellStyle name="SAPBEXHLevel0X 6 6" xfId="4813" xr:uid="{00000000-0005-0000-0000-0000B32B0000}"/>
    <cellStyle name="SAPBEXHLevel0X 6 6 2" xfId="4814" xr:uid="{00000000-0005-0000-0000-0000B42B0000}"/>
    <cellStyle name="SAPBEXHLevel0X 6 6 2 2" xfId="4815" xr:uid="{00000000-0005-0000-0000-0000B52B0000}"/>
    <cellStyle name="SAPBEXHLevel0X 6 6 2 2 2" xfId="4816" xr:uid="{00000000-0005-0000-0000-0000B62B0000}"/>
    <cellStyle name="SAPBEXHLevel0X 6 6 2 3" xfId="4817" xr:uid="{00000000-0005-0000-0000-0000B72B0000}"/>
    <cellStyle name="SAPBEXHLevel0X 6 6 3" xfId="4818" xr:uid="{00000000-0005-0000-0000-0000B82B0000}"/>
    <cellStyle name="SAPBEXHLevel0X 6 6 3 2" xfId="4819" xr:uid="{00000000-0005-0000-0000-0000B92B0000}"/>
    <cellStyle name="SAPBEXHLevel0X 6 6 4" xfId="4820" xr:uid="{00000000-0005-0000-0000-0000BA2B0000}"/>
    <cellStyle name="SAPBEXHLevel0X 6 7" xfId="4821" xr:uid="{00000000-0005-0000-0000-0000BB2B0000}"/>
    <cellStyle name="SAPBEXHLevel0X 6 7 2" xfId="4822" xr:uid="{00000000-0005-0000-0000-0000BC2B0000}"/>
    <cellStyle name="SAPBEXHLevel0X 6 7 2 2" xfId="4823" xr:uid="{00000000-0005-0000-0000-0000BD2B0000}"/>
    <cellStyle name="SAPBEXHLevel0X 6 7 2 2 2" xfId="4824" xr:uid="{00000000-0005-0000-0000-0000BE2B0000}"/>
    <cellStyle name="SAPBEXHLevel0X 6 7 2 3" xfId="4825" xr:uid="{00000000-0005-0000-0000-0000BF2B0000}"/>
    <cellStyle name="SAPBEXHLevel0X 6 7 3" xfId="4826" xr:uid="{00000000-0005-0000-0000-0000C02B0000}"/>
    <cellStyle name="SAPBEXHLevel0X 6 7 3 2" xfId="4827" xr:uid="{00000000-0005-0000-0000-0000C12B0000}"/>
    <cellStyle name="SAPBEXHLevel0X 6 7 4" xfId="4828" xr:uid="{00000000-0005-0000-0000-0000C22B0000}"/>
    <cellStyle name="SAPBEXHLevel0X 6 8" xfId="4829" xr:uid="{00000000-0005-0000-0000-0000C32B0000}"/>
    <cellStyle name="SAPBEXHLevel0X 6 8 2" xfId="4830" xr:uid="{00000000-0005-0000-0000-0000C42B0000}"/>
    <cellStyle name="SAPBEXHLevel0X 6 8 2 2" xfId="4831" xr:uid="{00000000-0005-0000-0000-0000C52B0000}"/>
    <cellStyle name="SAPBEXHLevel0X 6 8 3" xfId="4832" xr:uid="{00000000-0005-0000-0000-0000C62B0000}"/>
    <cellStyle name="SAPBEXHLevel0X 6 9" xfId="4833" xr:uid="{00000000-0005-0000-0000-0000C72B0000}"/>
    <cellStyle name="SAPBEXHLevel0X 6 9 2" xfId="4834" xr:uid="{00000000-0005-0000-0000-0000C82B0000}"/>
    <cellStyle name="SAPBEXHLevel0X 7" xfId="4835" xr:uid="{00000000-0005-0000-0000-0000C92B0000}"/>
    <cellStyle name="SAPBEXHLevel0X 7 10" xfId="4836" xr:uid="{00000000-0005-0000-0000-0000CA2B0000}"/>
    <cellStyle name="SAPBEXHLevel0X 7 11" xfId="4837" xr:uid="{00000000-0005-0000-0000-0000CB2B0000}"/>
    <cellStyle name="SAPBEXHLevel0X 7 2" xfId="4838" xr:uid="{00000000-0005-0000-0000-0000CC2B0000}"/>
    <cellStyle name="SAPBEXHLevel0X 7 2 2" xfId="4839" xr:uid="{00000000-0005-0000-0000-0000CD2B0000}"/>
    <cellStyle name="SAPBEXHLevel0X 7 2 2 2" xfId="4840" xr:uid="{00000000-0005-0000-0000-0000CE2B0000}"/>
    <cellStyle name="SAPBEXHLevel0X 7 2 2 2 2" xfId="4841" xr:uid="{00000000-0005-0000-0000-0000CF2B0000}"/>
    <cellStyle name="SAPBEXHLevel0X 7 2 2 3" xfId="4842" xr:uid="{00000000-0005-0000-0000-0000D02B0000}"/>
    <cellStyle name="SAPBEXHLevel0X 7 2 3" xfId="4843" xr:uid="{00000000-0005-0000-0000-0000D12B0000}"/>
    <cellStyle name="SAPBEXHLevel0X 7 2 3 2" xfId="4844" xr:uid="{00000000-0005-0000-0000-0000D22B0000}"/>
    <cellStyle name="SAPBEXHLevel0X 7 2 4" xfId="4845" xr:uid="{00000000-0005-0000-0000-0000D32B0000}"/>
    <cellStyle name="SAPBEXHLevel0X 7 3" xfId="4846" xr:uid="{00000000-0005-0000-0000-0000D42B0000}"/>
    <cellStyle name="SAPBEXHLevel0X 7 3 2" xfId="4847" xr:uid="{00000000-0005-0000-0000-0000D52B0000}"/>
    <cellStyle name="SAPBEXHLevel0X 7 3 2 2" xfId="4848" xr:uid="{00000000-0005-0000-0000-0000D62B0000}"/>
    <cellStyle name="SAPBEXHLevel0X 7 3 2 2 2" xfId="4849" xr:uid="{00000000-0005-0000-0000-0000D72B0000}"/>
    <cellStyle name="SAPBEXHLevel0X 7 3 2 3" xfId="4850" xr:uid="{00000000-0005-0000-0000-0000D82B0000}"/>
    <cellStyle name="SAPBEXHLevel0X 7 3 3" xfId="4851" xr:uid="{00000000-0005-0000-0000-0000D92B0000}"/>
    <cellStyle name="SAPBEXHLevel0X 7 3 3 2" xfId="4852" xr:uid="{00000000-0005-0000-0000-0000DA2B0000}"/>
    <cellStyle name="SAPBEXHLevel0X 7 3 4" xfId="4853" xr:uid="{00000000-0005-0000-0000-0000DB2B0000}"/>
    <cellStyle name="SAPBEXHLevel0X 7 4" xfId="4854" xr:uid="{00000000-0005-0000-0000-0000DC2B0000}"/>
    <cellStyle name="SAPBEXHLevel0X 7 4 2" xfId="4855" xr:uid="{00000000-0005-0000-0000-0000DD2B0000}"/>
    <cellStyle name="SAPBEXHLevel0X 7 4 2 2" xfId="4856" xr:uid="{00000000-0005-0000-0000-0000DE2B0000}"/>
    <cellStyle name="SAPBEXHLevel0X 7 4 2 2 2" xfId="4857" xr:uid="{00000000-0005-0000-0000-0000DF2B0000}"/>
    <cellStyle name="SAPBEXHLevel0X 7 4 2 3" xfId="4858" xr:uid="{00000000-0005-0000-0000-0000E02B0000}"/>
    <cellStyle name="SAPBEXHLevel0X 7 4 3" xfId="4859" xr:uid="{00000000-0005-0000-0000-0000E12B0000}"/>
    <cellStyle name="SAPBEXHLevel0X 7 4 3 2" xfId="4860" xr:uid="{00000000-0005-0000-0000-0000E22B0000}"/>
    <cellStyle name="SAPBEXHLevel0X 7 4 4" xfId="4861" xr:uid="{00000000-0005-0000-0000-0000E32B0000}"/>
    <cellStyle name="SAPBEXHLevel0X 7 5" xfId="4862" xr:uid="{00000000-0005-0000-0000-0000E42B0000}"/>
    <cellStyle name="SAPBEXHLevel0X 7 5 2" xfId="4863" xr:uid="{00000000-0005-0000-0000-0000E52B0000}"/>
    <cellStyle name="SAPBEXHLevel0X 7 5 2 2" xfId="4864" xr:uid="{00000000-0005-0000-0000-0000E62B0000}"/>
    <cellStyle name="SAPBEXHLevel0X 7 5 2 2 2" xfId="4865" xr:uid="{00000000-0005-0000-0000-0000E72B0000}"/>
    <cellStyle name="SAPBEXHLevel0X 7 5 2 3" xfId="4866" xr:uid="{00000000-0005-0000-0000-0000E82B0000}"/>
    <cellStyle name="SAPBEXHLevel0X 7 5 3" xfId="4867" xr:uid="{00000000-0005-0000-0000-0000E92B0000}"/>
    <cellStyle name="SAPBEXHLevel0X 7 5 3 2" xfId="4868" xr:uid="{00000000-0005-0000-0000-0000EA2B0000}"/>
    <cellStyle name="SAPBEXHLevel0X 7 5 4" xfId="4869" xr:uid="{00000000-0005-0000-0000-0000EB2B0000}"/>
    <cellStyle name="SAPBEXHLevel0X 7 6" xfId="4870" xr:uid="{00000000-0005-0000-0000-0000EC2B0000}"/>
    <cellStyle name="SAPBEXHLevel0X 7 6 2" xfId="4871" xr:uid="{00000000-0005-0000-0000-0000ED2B0000}"/>
    <cellStyle name="SAPBEXHLevel0X 7 6 2 2" xfId="4872" xr:uid="{00000000-0005-0000-0000-0000EE2B0000}"/>
    <cellStyle name="SAPBEXHLevel0X 7 6 2 2 2" xfId="4873" xr:uid="{00000000-0005-0000-0000-0000EF2B0000}"/>
    <cellStyle name="SAPBEXHLevel0X 7 6 2 3" xfId="4874" xr:uid="{00000000-0005-0000-0000-0000F02B0000}"/>
    <cellStyle name="SAPBEXHLevel0X 7 6 3" xfId="4875" xr:uid="{00000000-0005-0000-0000-0000F12B0000}"/>
    <cellStyle name="SAPBEXHLevel0X 7 6 3 2" xfId="4876" xr:uid="{00000000-0005-0000-0000-0000F22B0000}"/>
    <cellStyle name="SAPBEXHLevel0X 7 6 4" xfId="4877" xr:uid="{00000000-0005-0000-0000-0000F32B0000}"/>
    <cellStyle name="SAPBEXHLevel0X 7 7" xfId="4878" xr:uid="{00000000-0005-0000-0000-0000F42B0000}"/>
    <cellStyle name="SAPBEXHLevel0X 7 7 2" xfId="4879" xr:uid="{00000000-0005-0000-0000-0000F52B0000}"/>
    <cellStyle name="SAPBEXHLevel0X 7 7 2 2" xfId="4880" xr:uid="{00000000-0005-0000-0000-0000F62B0000}"/>
    <cellStyle name="SAPBEXHLevel0X 7 7 2 2 2" xfId="4881" xr:uid="{00000000-0005-0000-0000-0000F72B0000}"/>
    <cellStyle name="SAPBEXHLevel0X 7 7 2 3" xfId="4882" xr:uid="{00000000-0005-0000-0000-0000F82B0000}"/>
    <cellStyle name="SAPBEXHLevel0X 7 7 3" xfId="4883" xr:uid="{00000000-0005-0000-0000-0000F92B0000}"/>
    <cellStyle name="SAPBEXHLevel0X 7 7 3 2" xfId="4884" xr:uid="{00000000-0005-0000-0000-0000FA2B0000}"/>
    <cellStyle name="SAPBEXHLevel0X 7 7 4" xfId="4885" xr:uid="{00000000-0005-0000-0000-0000FB2B0000}"/>
    <cellStyle name="SAPBEXHLevel0X 7 8" xfId="4886" xr:uid="{00000000-0005-0000-0000-0000FC2B0000}"/>
    <cellStyle name="SAPBEXHLevel0X 7 8 2" xfId="4887" xr:uid="{00000000-0005-0000-0000-0000FD2B0000}"/>
    <cellStyle name="SAPBEXHLevel0X 7 8 2 2" xfId="4888" xr:uid="{00000000-0005-0000-0000-0000FE2B0000}"/>
    <cellStyle name="SAPBEXHLevel0X 7 8 3" xfId="4889" xr:uid="{00000000-0005-0000-0000-0000FF2B0000}"/>
    <cellStyle name="SAPBEXHLevel0X 7 9" xfId="4890" xr:uid="{00000000-0005-0000-0000-0000002C0000}"/>
    <cellStyle name="SAPBEXHLevel0X 7 9 2" xfId="4891" xr:uid="{00000000-0005-0000-0000-0000012C0000}"/>
    <cellStyle name="SAPBEXHLevel0X 8" xfId="4892" xr:uid="{00000000-0005-0000-0000-0000022C0000}"/>
    <cellStyle name="SAPBEXHLevel0X 8 2" xfId="4893" xr:uid="{00000000-0005-0000-0000-0000032C0000}"/>
    <cellStyle name="SAPBEXHLevel0X 8 2 2" xfId="4894" xr:uid="{00000000-0005-0000-0000-0000042C0000}"/>
    <cellStyle name="SAPBEXHLevel0X 8 2 2 2" xfId="4895" xr:uid="{00000000-0005-0000-0000-0000052C0000}"/>
    <cellStyle name="SAPBEXHLevel0X 8 2 3" xfId="4896" xr:uid="{00000000-0005-0000-0000-0000062C0000}"/>
    <cellStyle name="SAPBEXHLevel0X 8 3" xfId="4897" xr:uid="{00000000-0005-0000-0000-0000072C0000}"/>
    <cellStyle name="SAPBEXHLevel0X 8 3 2" xfId="4898" xr:uid="{00000000-0005-0000-0000-0000082C0000}"/>
    <cellStyle name="SAPBEXHLevel0X 8 4" xfId="4899" xr:uid="{00000000-0005-0000-0000-0000092C0000}"/>
    <cellStyle name="SAPBEXHLevel0X 9" xfId="4900" xr:uid="{00000000-0005-0000-0000-00000A2C0000}"/>
    <cellStyle name="SAPBEXHLevel0X_1.3 Acc Costs NG (2011)" xfId="14942" xr:uid="{00000000-0005-0000-0000-00000B2C0000}"/>
    <cellStyle name="SAPBEXHLevel1" xfId="4901" xr:uid="{00000000-0005-0000-0000-00000C2C0000}"/>
    <cellStyle name="SAPBEXHLevel1 10" xfId="4902" xr:uid="{00000000-0005-0000-0000-00000D2C0000}"/>
    <cellStyle name="SAPBEXHLevel1 11" xfId="8777" xr:uid="{00000000-0005-0000-0000-00000E2C0000}"/>
    <cellStyle name="SAPBEXHLevel1 11 2" xfId="15013" xr:uid="{00000000-0005-0000-0000-00000F2C0000}"/>
    <cellStyle name="SAPBEXHLevel1 12" xfId="8819" xr:uid="{00000000-0005-0000-0000-0000102C0000}"/>
    <cellStyle name="SAPBEXHLevel1 12 2" xfId="15029" xr:uid="{00000000-0005-0000-0000-0000112C0000}"/>
    <cellStyle name="SAPBEXHLevel1 2" xfId="4903" xr:uid="{00000000-0005-0000-0000-0000122C0000}"/>
    <cellStyle name="SAPBEXHLevel1 2 2" xfId="4904" xr:uid="{00000000-0005-0000-0000-0000132C0000}"/>
    <cellStyle name="SAPBEXHLevel1 2 2 2" xfId="4905" xr:uid="{00000000-0005-0000-0000-0000142C0000}"/>
    <cellStyle name="SAPBEXHLevel1 2 2 2 2" xfId="4906" xr:uid="{00000000-0005-0000-0000-0000152C0000}"/>
    <cellStyle name="SAPBEXHLevel1 2 2 2 2 2" xfId="4907" xr:uid="{00000000-0005-0000-0000-0000162C0000}"/>
    <cellStyle name="SAPBEXHLevel1 2 2 2 3" xfId="4908" xr:uid="{00000000-0005-0000-0000-0000172C0000}"/>
    <cellStyle name="SAPBEXHLevel1 2 2 3" xfId="4909" xr:uid="{00000000-0005-0000-0000-0000182C0000}"/>
    <cellStyle name="SAPBEXHLevel1 2 2 3 2" xfId="4910" xr:uid="{00000000-0005-0000-0000-0000192C0000}"/>
    <cellStyle name="SAPBEXHLevel1 2 2 4" xfId="4911" xr:uid="{00000000-0005-0000-0000-00001A2C0000}"/>
    <cellStyle name="SAPBEXHLevel1 2 3" xfId="4912" xr:uid="{00000000-0005-0000-0000-00001B2C0000}"/>
    <cellStyle name="SAPBEXHLevel1 2 3 2" xfId="4913" xr:uid="{00000000-0005-0000-0000-00001C2C0000}"/>
    <cellStyle name="SAPBEXHLevel1 2 3 2 2" xfId="4914" xr:uid="{00000000-0005-0000-0000-00001D2C0000}"/>
    <cellStyle name="SAPBEXHLevel1 2 3 2 2 2" xfId="4915" xr:uid="{00000000-0005-0000-0000-00001E2C0000}"/>
    <cellStyle name="SAPBEXHLevel1 2 3 2 3" xfId="4916" xr:uid="{00000000-0005-0000-0000-00001F2C0000}"/>
    <cellStyle name="SAPBEXHLevel1 2 3 3" xfId="4917" xr:uid="{00000000-0005-0000-0000-0000202C0000}"/>
    <cellStyle name="SAPBEXHLevel1 2 3 3 2" xfId="4918" xr:uid="{00000000-0005-0000-0000-0000212C0000}"/>
    <cellStyle name="SAPBEXHLevel1 2 3 4" xfId="4919" xr:uid="{00000000-0005-0000-0000-0000222C0000}"/>
    <cellStyle name="SAPBEXHLevel1 2 4" xfId="4920" xr:uid="{00000000-0005-0000-0000-0000232C0000}"/>
    <cellStyle name="SAPBEXHLevel1 2 4 2" xfId="4921" xr:uid="{00000000-0005-0000-0000-0000242C0000}"/>
    <cellStyle name="SAPBEXHLevel1 2 4 2 2" xfId="4922" xr:uid="{00000000-0005-0000-0000-0000252C0000}"/>
    <cellStyle name="SAPBEXHLevel1 2 4 2 2 2" xfId="4923" xr:uid="{00000000-0005-0000-0000-0000262C0000}"/>
    <cellStyle name="SAPBEXHLevel1 2 4 2 3" xfId="4924" xr:uid="{00000000-0005-0000-0000-0000272C0000}"/>
    <cellStyle name="SAPBEXHLevel1 2 4 3" xfId="4925" xr:uid="{00000000-0005-0000-0000-0000282C0000}"/>
    <cellStyle name="SAPBEXHLevel1 2 4 3 2" xfId="4926" xr:uid="{00000000-0005-0000-0000-0000292C0000}"/>
    <cellStyle name="SAPBEXHLevel1 2 4 4" xfId="4927" xr:uid="{00000000-0005-0000-0000-00002A2C0000}"/>
    <cellStyle name="SAPBEXHLevel1 2 5" xfId="4928" xr:uid="{00000000-0005-0000-0000-00002B2C0000}"/>
    <cellStyle name="SAPBEXHLevel1 2 5 2" xfId="4929" xr:uid="{00000000-0005-0000-0000-00002C2C0000}"/>
    <cellStyle name="SAPBEXHLevel1 2 5 2 2" xfId="4930" xr:uid="{00000000-0005-0000-0000-00002D2C0000}"/>
    <cellStyle name="SAPBEXHLevel1 2 5 2 2 2" xfId="4931" xr:uid="{00000000-0005-0000-0000-00002E2C0000}"/>
    <cellStyle name="SAPBEXHLevel1 2 5 2 3" xfId="4932" xr:uid="{00000000-0005-0000-0000-00002F2C0000}"/>
    <cellStyle name="SAPBEXHLevel1 2 5 3" xfId="4933" xr:uid="{00000000-0005-0000-0000-0000302C0000}"/>
    <cellStyle name="SAPBEXHLevel1 2 5 3 2" xfId="4934" xr:uid="{00000000-0005-0000-0000-0000312C0000}"/>
    <cellStyle name="SAPBEXHLevel1 2 5 4" xfId="4935" xr:uid="{00000000-0005-0000-0000-0000322C0000}"/>
    <cellStyle name="SAPBEXHLevel1 2 6" xfId="4936" xr:uid="{00000000-0005-0000-0000-0000332C0000}"/>
    <cellStyle name="SAPBEXHLevel1 2 6 2" xfId="4937" xr:uid="{00000000-0005-0000-0000-0000342C0000}"/>
    <cellStyle name="SAPBEXHLevel1 2 6 2 2" xfId="4938" xr:uid="{00000000-0005-0000-0000-0000352C0000}"/>
    <cellStyle name="SAPBEXHLevel1 2 6 2 2 2" xfId="4939" xr:uid="{00000000-0005-0000-0000-0000362C0000}"/>
    <cellStyle name="SAPBEXHLevel1 2 6 2 3" xfId="4940" xr:uid="{00000000-0005-0000-0000-0000372C0000}"/>
    <cellStyle name="SAPBEXHLevel1 2 6 3" xfId="4941" xr:uid="{00000000-0005-0000-0000-0000382C0000}"/>
    <cellStyle name="SAPBEXHLevel1 2 6 3 2" xfId="4942" xr:uid="{00000000-0005-0000-0000-0000392C0000}"/>
    <cellStyle name="SAPBEXHLevel1 2 6 4" xfId="4943" xr:uid="{00000000-0005-0000-0000-00003A2C0000}"/>
    <cellStyle name="SAPBEXHLevel1 2 7" xfId="4944" xr:uid="{00000000-0005-0000-0000-00003B2C0000}"/>
    <cellStyle name="SAPBEXHLevel1 2 7 2" xfId="4945" xr:uid="{00000000-0005-0000-0000-00003C2C0000}"/>
    <cellStyle name="SAPBEXHLevel1 2 7 2 2" xfId="4946" xr:uid="{00000000-0005-0000-0000-00003D2C0000}"/>
    <cellStyle name="SAPBEXHLevel1 2 7 2 2 2" xfId="4947" xr:uid="{00000000-0005-0000-0000-00003E2C0000}"/>
    <cellStyle name="SAPBEXHLevel1 2 7 2 3" xfId="4948" xr:uid="{00000000-0005-0000-0000-00003F2C0000}"/>
    <cellStyle name="SAPBEXHLevel1 2 7 3" xfId="4949" xr:uid="{00000000-0005-0000-0000-0000402C0000}"/>
    <cellStyle name="SAPBEXHLevel1 2 7 3 2" xfId="4950" xr:uid="{00000000-0005-0000-0000-0000412C0000}"/>
    <cellStyle name="SAPBEXHLevel1 2 7 4" xfId="4951" xr:uid="{00000000-0005-0000-0000-0000422C0000}"/>
    <cellStyle name="SAPBEXHLevel1 2 8" xfId="4952" xr:uid="{00000000-0005-0000-0000-0000432C0000}"/>
    <cellStyle name="SAPBEXHLevel1 2 9" xfId="8719" xr:uid="{00000000-0005-0000-0000-0000442C0000}"/>
    <cellStyle name="SAPBEXHLevel1 3" xfId="4953" xr:uid="{00000000-0005-0000-0000-0000452C0000}"/>
    <cellStyle name="SAPBEXHLevel1 3 2" xfId="4954" xr:uid="{00000000-0005-0000-0000-0000462C0000}"/>
    <cellStyle name="SAPBEXHLevel1 3 2 2" xfId="4955" xr:uid="{00000000-0005-0000-0000-0000472C0000}"/>
    <cellStyle name="SAPBEXHLevel1 3 2 2 2" xfId="4956" xr:uid="{00000000-0005-0000-0000-0000482C0000}"/>
    <cellStyle name="SAPBEXHLevel1 3 2 2 2 2" xfId="4957" xr:uid="{00000000-0005-0000-0000-0000492C0000}"/>
    <cellStyle name="SAPBEXHLevel1 3 2 2 3" xfId="4958" xr:uid="{00000000-0005-0000-0000-00004A2C0000}"/>
    <cellStyle name="SAPBEXHLevel1 3 2 3" xfId="4959" xr:uid="{00000000-0005-0000-0000-00004B2C0000}"/>
    <cellStyle name="SAPBEXHLevel1 3 2 3 2" xfId="4960" xr:uid="{00000000-0005-0000-0000-00004C2C0000}"/>
    <cellStyle name="SAPBEXHLevel1 3 2 4" xfId="4961" xr:uid="{00000000-0005-0000-0000-00004D2C0000}"/>
    <cellStyle name="SAPBEXHLevel1 3 3" xfId="4962" xr:uid="{00000000-0005-0000-0000-00004E2C0000}"/>
    <cellStyle name="SAPBEXHLevel1 3 3 2" xfId="4963" xr:uid="{00000000-0005-0000-0000-00004F2C0000}"/>
    <cellStyle name="SAPBEXHLevel1 3 3 2 2" xfId="4964" xr:uid="{00000000-0005-0000-0000-0000502C0000}"/>
    <cellStyle name="SAPBEXHLevel1 3 3 2 2 2" xfId="4965" xr:uid="{00000000-0005-0000-0000-0000512C0000}"/>
    <cellStyle name="SAPBEXHLevel1 3 3 2 3" xfId="4966" xr:uid="{00000000-0005-0000-0000-0000522C0000}"/>
    <cellStyle name="SAPBEXHLevel1 3 3 3" xfId="4967" xr:uid="{00000000-0005-0000-0000-0000532C0000}"/>
    <cellStyle name="SAPBEXHLevel1 3 3 3 2" xfId="4968" xr:uid="{00000000-0005-0000-0000-0000542C0000}"/>
    <cellStyle name="SAPBEXHLevel1 3 3 4" xfId="4969" xr:uid="{00000000-0005-0000-0000-0000552C0000}"/>
    <cellStyle name="SAPBEXHLevel1 3 4" xfId="4970" xr:uid="{00000000-0005-0000-0000-0000562C0000}"/>
    <cellStyle name="SAPBEXHLevel1 3 4 2" xfId="4971" xr:uid="{00000000-0005-0000-0000-0000572C0000}"/>
    <cellStyle name="SAPBEXHLevel1 3 4 2 2" xfId="4972" xr:uid="{00000000-0005-0000-0000-0000582C0000}"/>
    <cellStyle name="SAPBEXHLevel1 3 4 2 2 2" xfId="4973" xr:uid="{00000000-0005-0000-0000-0000592C0000}"/>
    <cellStyle name="SAPBEXHLevel1 3 4 2 3" xfId="4974" xr:uid="{00000000-0005-0000-0000-00005A2C0000}"/>
    <cellStyle name="SAPBEXHLevel1 3 4 3" xfId="4975" xr:uid="{00000000-0005-0000-0000-00005B2C0000}"/>
    <cellStyle name="SAPBEXHLevel1 3 4 3 2" xfId="4976" xr:uid="{00000000-0005-0000-0000-00005C2C0000}"/>
    <cellStyle name="SAPBEXHLevel1 3 4 4" xfId="4977" xr:uid="{00000000-0005-0000-0000-00005D2C0000}"/>
    <cellStyle name="SAPBEXHLevel1 3 5" xfId="4978" xr:uid="{00000000-0005-0000-0000-00005E2C0000}"/>
    <cellStyle name="SAPBEXHLevel1 3 5 2" xfId="4979" xr:uid="{00000000-0005-0000-0000-00005F2C0000}"/>
    <cellStyle name="SAPBEXHLevel1 3 5 2 2" xfId="4980" xr:uid="{00000000-0005-0000-0000-0000602C0000}"/>
    <cellStyle name="SAPBEXHLevel1 3 5 2 2 2" xfId="4981" xr:uid="{00000000-0005-0000-0000-0000612C0000}"/>
    <cellStyle name="SAPBEXHLevel1 3 5 2 3" xfId="4982" xr:uid="{00000000-0005-0000-0000-0000622C0000}"/>
    <cellStyle name="SAPBEXHLevel1 3 5 3" xfId="4983" xr:uid="{00000000-0005-0000-0000-0000632C0000}"/>
    <cellStyle name="SAPBEXHLevel1 3 5 3 2" xfId="4984" xr:uid="{00000000-0005-0000-0000-0000642C0000}"/>
    <cellStyle name="SAPBEXHLevel1 3 5 4" xfId="4985" xr:uid="{00000000-0005-0000-0000-0000652C0000}"/>
    <cellStyle name="SAPBEXHLevel1 3 6" xfId="4986" xr:uid="{00000000-0005-0000-0000-0000662C0000}"/>
    <cellStyle name="SAPBEXHLevel1 3 6 2" xfId="4987" xr:uid="{00000000-0005-0000-0000-0000672C0000}"/>
    <cellStyle name="SAPBEXHLevel1 3 6 2 2" xfId="4988" xr:uid="{00000000-0005-0000-0000-0000682C0000}"/>
    <cellStyle name="SAPBEXHLevel1 3 6 3" xfId="4989" xr:uid="{00000000-0005-0000-0000-0000692C0000}"/>
    <cellStyle name="SAPBEXHLevel1 3 7" xfId="4990" xr:uid="{00000000-0005-0000-0000-00006A2C0000}"/>
    <cellStyle name="SAPBEXHLevel1 4" xfId="4991" xr:uid="{00000000-0005-0000-0000-00006B2C0000}"/>
    <cellStyle name="SAPBEXHLevel1 4 2" xfId="4992" xr:uid="{00000000-0005-0000-0000-00006C2C0000}"/>
    <cellStyle name="SAPBEXHLevel1 4 2 2" xfId="4993" xr:uid="{00000000-0005-0000-0000-00006D2C0000}"/>
    <cellStyle name="SAPBEXHLevel1 4 2 2 2" xfId="4994" xr:uid="{00000000-0005-0000-0000-00006E2C0000}"/>
    <cellStyle name="SAPBEXHLevel1 4 2 2 2 2" xfId="4995" xr:uid="{00000000-0005-0000-0000-00006F2C0000}"/>
    <cellStyle name="SAPBEXHLevel1 4 2 2 3" xfId="4996" xr:uid="{00000000-0005-0000-0000-0000702C0000}"/>
    <cellStyle name="SAPBEXHLevel1 4 2 3" xfId="4997" xr:uid="{00000000-0005-0000-0000-0000712C0000}"/>
    <cellStyle name="SAPBEXHLevel1 4 2 3 2" xfId="4998" xr:uid="{00000000-0005-0000-0000-0000722C0000}"/>
    <cellStyle name="SAPBEXHLevel1 4 2 4" xfId="4999" xr:uid="{00000000-0005-0000-0000-0000732C0000}"/>
    <cellStyle name="SAPBEXHLevel1 4 3" xfId="5000" xr:uid="{00000000-0005-0000-0000-0000742C0000}"/>
    <cellStyle name="SAPBEXHLevel1 4 3 2" xfId="5001" xr:uid="{00000000-0005-0000-0000-0000752C0000}"/>
    <cellStyle name="SAPBEXHLevel1 4 3 2 2" xfId="5002" xr:uid="{00000000-0005-0000-0000-0000762C0000}"/>
    <cellStyle name="SAPBEXHLevel1 4 3 2 2 2" xfId="5003" xr:uid="{00000000-0005-0000-0000-0000772C0000}"/>
    <cellStyle name="SAPBEXHLevel1 4 3 2 3" xfId="5004" xr:uid="{00000000-0005-0000-0000-0000782C0000}"/>
    <cellStyle name="SAPBEXHLevel1 4 3 3" xfId="5005" xr:uid="{00000000-0005-0000-0000-0000792C0000}"/>
    <cellStyle name="SAPBEXHLevel1 4 3 3 2" xfId="5006" xr:uid="{00000000-0005-0000-0000-00007A2C0000}"/>
    <cellStyle name="SAPBEXHLevel1 4 3 4" xfId="5007" xr:uid="{00000000-0005-0000-0000-00007B2C0000}"/>
    <cellStyle name="SAPBEXHLevel1 4 4" xfId="5008" xr:uid="{00000000-0005-0000-0000-00007C2C0000}"/>
    <cellStyle name="SAPBEXHLevel1 4 4 2" xfId="5009" xr:uid="{00000000-0005-0000-0000-00007D2C0000}"/>
    <cellStyle name="SAPBEXHLevel1 4 4 2 2" xfId="5010" xr:uid="{00000000-0005-0000-0000-00007E2C0000}"/>
    <cellStyle name="SAPBEXHLevel1 4 4 2 2 2" xfId="5011" xr:uid="{00000000-0005-0000-0000-00007F2C0000}"/>
    <cellStyle name="SAPBEXHLevel1 4 4 2 3" xfId="5012" xr:uid="{00000000-0005-0000-0000-0000802C0000}"/>
    <cellStyle name="SAPBEXHLevel1 4 4 3" xfId="5013" xr:uid="{00000000-0005-0000-0000-0000812C0000}"/>
    <cellStyle name="SAPBEXHLevel1 4 4 3 2" xfId="5014" xr:uid="{00000000-0005-0000-0000-0000822C0000}"/>
    <cellStyle name="SAPBEXHLevel1 4 4 4" xfId="5015" xr:uid="{00000000-0005-0000-0000-0000832C0000}"/>
    <cellStyle name="SAPBEXHLevel1 4 5" xfId="5016" xr:uid="{00000000-0005-0000-0000-0000842C0000}"/>
    <cellStyle name="SAPBEXHLevel1 4 5 2" xfId="5017" xr:uid="{00000000-0005-0000-0000-0000852C0000}"/>
    <cellStyle name="SAPBEXHLevel1 4 5 2 2" xfId="5018" xr:uid="{00000000-0005-0000-0000-0000862C0000}"/>
    <cellStyle name="SAPBEXHLevel1 4 5 2 2 2" xfId="5019" xr:uid="{00000000-0005-0000-0000-0000872C0000}"/>
    <cellStyle name="SAPBEXHLevel1 4 5 2 3" xfId="5020" xr:uid="{00000000-0005-0000-0000-0000882C0000}"/>
    <cellStyle name="SAPBEXHLevel1 4 5 3" xfId="5021" xr:uid="{00000000-0005-0000-0000-0000892C0000}"/>
    <cellStyle name="SAPBEXHLevel1 4 5 3 2" xfId="5022" xr:uid="{00000000-0005-0000-0000-00008A2C0000}"/>
    <cellStyle name="SAPBEXHLevel1 4 5 4" xfId="5023" xr:uid="{00000000-0005-0000-0000-00008B2C0000}"/>
    <cellStyle name="SAPBEXHLevel1 4 6" xfId="5024" xr:uid="{00000000-0005-0000-0000-00008C2C0000}"/>
    <cellStyle name="SAPBEXHLevel1 4 6 2" xfId="5025" xr:uid="{00000000-0005-0000-0000-00008D2C0000}"/>
    <cellStyle name="SAPBEXHLevel1 4 6 2 2" xfId="5026" xr:uid="{00000000-0005-0000-0000-00008E2C0000}"/>
    <cellStyle name="SAPBEXHLevel1 4 6 3" xfId="5027" xr:uid="{00000000-0005-0000-0000-00008F2C0000}"/>
    <cellStyle name="SAPBEXHLevel1 4 7" xfId="5028" xr:uid="{00000000-0005-0000-0000-0000902C0000}"/>
    <cellStyle name="SAPBEXHLevel1 5" xfId="5029" xr:uid="{00000000-0005-0000-0000-0000912C0000}"/>
    <cellStyle name="SAPBEXHLevel1 5 2" xfId="5030" xr:uid="{00000000-0005-0000-0000-0000922C0000}"/>
    <cellStyle name="SAPBEXHLevel1 5 2 2" xfId="5031" xr:uid="{00000000-0005-0000-0000-0000932C0000}"/>
    <cellStyle name="SAPBEXHLevel1 5 2 2 2" xfId="5032" xr:uid="{00000000-0005-0000-0000-0000942C0000}"/>
    <cellStyle name="SAPBEXHLevel1 5 2 2 2 2" xfId="5033" xr:uid="{00000000-0005-0000-0000-0000952C0000}"/>
    <cellStyle name="SAPBEXHLevel1 5 2 2 3" xfId="5034" xr:uid="{00000000-0005-0000-0000-0000962C0000}"/>
    <cellStyle name="SAPBEXHLevel1 5 2 3" xfId="5035" xr:uid="{00000000-0005-0000-0000-0000972C0000}"/>
    <cellStyle name="SAPBEXHLevel1 5 2 3 2" xfId="5036" xr:uid="{00000000-0005-0000-0000-0000982C0000}"/>
    <cellStyle name="SAPBEXHLevel1 5 2 4" xfId="5037" xr:uid="{00000000-0005-0000-0000-0000992C0000}"/>
    <cellStyle name="SAPBEXHLevel1 5 3" xfId="5038" xr:uid="{00000000-0005-0000-0000-00009A2C0000}"/>
    <cellStyle name="SAPBEXHLevel1 5 3 2" xfId="5039" xr:uid="{00000000-0005-0000-0000-00009B2C0000}"/>
    <cellStyle name="SAPBEXHLevel1 5 3 2 2" xfId="5040" xr:uid="{00000000-0005-0000-0000-00009C2C0000}"/>
    <cellStyle name="SAPBEXHLevel1 5 3 2 2 2" xfId="5041" xr:uid="{00000000-0005-0000-0000-00009D2C0000}"/>
    <cellStyle name="SAPBEXHLevel1 5 3 2 3" xfId="5042" xr:uid="{00000000-0005-0000-0000-00009E2C0000}"/>
    <cellStyle name="SAPBEXHLevel1 5 3 3" xfId="5043" xr:uid="{00000000-0005-0000-0000-00009F2C0000}"/>
    <cellStyle name="SAPBEXHLevel1 5 3 3 2" xfId="5044" xr:uid="{00000000-0005-0000-0000-0000A02C0000}"/>
    <cellStyle name="SAPBEXHLevel1 5 3 4" xfId="5045" xr:uid="{00000000-0005-0000-0000-0000A12C0000}"/>
    <cellStyle name="SAPBEXHLevel1 5 4" xfId="5046" xr:uid="{00000000-0005-0000-0000-0000A22C0000}"/>
    <cellStyle name="SAPBEXHLevel1 5 4 2" xfId="5047" xr:uid="{00000000-0005-0000-0000-0000A32C0000}"/>
    <cellStyle name="SAPBEXHLevel1 5 4 2 2" xfId="5048" xr:uid="{00000000-0005-0000-0000-0000A42C0000}"/>
    <cellStyle name="SAPBEXHLevel1 5 4 2 2 2" xfId="5049" xr:uid="{00000000-0005-0000-0000-0000A52C0000}"/>
    <cellStyle name="SAPBEXHLevel1 5 4 2 3" xfId="5050" xr:uid="{00000000-0005-0000-0000-0000A62C0000}"/>
    <cellStyle name="SAPBEXHLevel1 5 4 3" xfId="5051" xr:uid="{00000000-0005-0000-0000-0000A72C0000}"/>
    <cellStyle name="SAPBEXHLevel1 5 4 3 2" xfId="5052" xr:uid="{00000000-0005-0000-0000-0000A82C0000}"/>
    <cellStyle name="SAPBEXHLevel1 5 4 4" xfId="5053" xr:uid="{00000000-0005-0000-0000-0000A92C0000}"/>
    <cellStyle name="SAPBEXHLevel1 5 5" xfId="5054" xr:uid="{00000000-0005-0000-0000-0000AA2C0000}"/>
    <cellStyle name="SAPBEXHLevel1 5 5 2" xfId="5055" xr:uid="{00000000-0005-0000-0000-0000AB2C0000}"/>
    <cellStyle name="SAPBEXHLevel1 5 5 2 2" xfId="5056" xr:uid="{00000000-0005-0000-0000-0000AC2C0000}"/>
    <cellStyle name="SAPBEXHLevel1 5 5 2 2 2" xfId="5057" xr:uid="{00000000-0005-0000-0000-0000AD2C0000}"/>
    <cellStyle name="SAPBEXHLevel1 5 5 2 3" xfId="5058" xr:uid="{00000000-0005-0000-0000-0000AE2C0000}"/>
    <cellStyle name="SAPBEXHLevel1 5 5 3" xfId="5059" xr:uid="{00000000-0005-0000-0000-0000AF2C0000}"/>
    <cellStyle name="SAPBEXHLevel1 5 5 3 2" xfId="5060" xr:uid="{00000000-0005-0000-0000-0000B02C0000}"/>
    <cellStyle name="SAPBEXHLevel1 5 5 4" xfId="5061" xr:uid="{00000000-0005-0000-0000-0000B12C0000}"/>
    <cellStyle name="SAPBEXHLevel1 5 6" xfId="5062" xr:uid="{00000000-0005-0000-0000-0000B22C0000}"/>
    <cellStyle name="SAPBEXHLevel1 5 6 2" xfId="5063" xr:uid="{00000000-0005-0000-0000-0000B32C0000}"/>
    <cellStyle name="SAPBEXHLevel1 5 6 2 2" xfId="5064" xr:uid="{00000000-0005-0000-0000-0000B42C0000}"/>
    <cellStyle name="SAPBEXHLevel1 5 6 3" xfId="5065" xr:uid="{00000000-0005-0000-0000-0000B52C0000}"/>
    <cellStyle name="SAPBEXHLevel1 5 7" xfId="5066" xr:uid="{00000000-0005-0000-0000-0000B62C0000}"/>
    <cellStyle name="SAPBEXHLevel1 6" xfId="5067" xr:uid="{00000000-0005-0000-0000-0000B72C0000}"/>
    <cellStyle name="SAPBEXHLevel1 6 10" xfId="5068" xr:uid="{00000000-0005-0000-0000-0000B82C0000}"/>
    <cellStyle name="SAPBEXHLevel1 6 11" xfId="5069" xr:uid="{00000000-0005-0000-0000-0000B92C0000}"/>
    <cellStyle name="SAPBEXHLevel1 6 2" xfId="5070" xr:uid="{00000000-0005-0000-0000-0000BA2C0000}"/>
    <cellStyle name="SAPBEXHLevel1 6 2 2" xfId="5071" xr:uid="{00000000-0005-0000-0000-0000BB2C0000}"/>
    <cellStyle name="SAPBEXHLevel1 6 2 2 2" xfId="5072" xr:uid="{00000000-0005-0000-0000-0000BC2C0000}"/>
    <cellStyle name="SAPBEXHLevel1 6 2 2 2 2" xfId="5073" xr:uid="{00000000-0005-0000-0000-0000BD2C0000}"/>
    <cellStyle name="SAPBEXHLevel1 6 2 2 3" xfId="5074" xr:uid="{00000000-0005-0000-0000-0000BE2C0000}"/>
    <cellStyle name="SAPBEXHLevel1 6 2 3" xfId="5075" xr:uid="{00000000-0005-0000-0000-0000BF2C0000}"/>
    <cellStyle name="SAPBEXHLevel1 6 2 3 2" xfId="5076" xr:uid="{00000000-0005-0000-0000-0000C02C0000}"/>
    <cellStyle name="SAPBEXHLevel1 6 2 4" xfId="5077" xr:uid="{00000000-0005-0000-0000-0000C12C0000}"/>
    <cellStyle name="SAPBEXHLevel1 6 3" xfId="5078" xr:uid="{00000000-0005-0000-0000-0000C22C0000}"/>
    <cellStyle name="SAPBEXHLevel1 6 3 2" xfId="5079" xr:uid="{00000000-0005-0000-0000-0000C32C0000}"/>
    <cellStyle name="SAPBEXHLevel1 6 3 2 2" xfId="5080" xr:uid="{00000000-0005-0000-0000-0000C42C0000}"/>
    <cellStyle name="SAPBEXHLevel1 6 3 2 2 2" xfId="5081" xr:uid="{00000000-0005-0000-0000-0000C52C0000}"/>
    <cellStyle name="SAPBEXHLevel1 6 3 2 3" xfId="5082" xr:uid="{00000000-0005-0000-0000-0000C62C0000}"/>
    <cellStyle name="SAPBEXHLevel1 6 3 3" xfId="5083" xr:uid="{00000000-0005-0000-0000-0000C72C0000}"/>
    <cellStyle name="SAPBEXHLevel1 6 3 3 2" xfId="5084" xr:uid="{00000000-0005-0000-0000-0000C82C0000}"/>
    <cellStyle name="SAPBEXHLevel1 6 3 4" xfId="5085" xr:uid="{00000000-0005-0000-0000-0000C92C0000}"/>
    <cellStyle name="SAPBEXHLevel1 6 4" xfId="5086" xr:uid="{00000000-0005-0000-0000-0000CA2C0000}"/>
    <cellStyle name="SAPBEXHLevel1 6 4 2" xfId="5087" xr:uid="{00000000-0005-0000-0000-0000CB2C0000}"/>
    <cellStyle name="SAPBEXHLevel1 6 4 2 2" xfId="5088" xr:uid="{00000000-0005-0000-0000-0000CC2C0000}"/>
    <cellStyle name="SAPBEXHLevel1 6 4 2 2 2" xfId="5089" xr:uid="{00000000-0005-0000-0000-0000CD2C0000}"/>
    <cellStyle name="SAPBEXHLevel1 6 4 2 3" xfId="5090" xr:uid="{00000000-0005-0000-0000-0000CE2C0000}"/>
    <cellStyle name="SAPBEXHLevel1 6 4 3" xfId="5091" xr:uid="{00000000-0005-0000-0000-0000CF2C0000}"/>
    <cellStyle name="SAPBEXHLevel1 6 4 3 2" xfId="5092" xr:uid="{00000000-0005-0000-0000-0000D02C0000}"/>
    <cellStyle name="SAPBEXHLevel1 6 4 4" xfId="5093" xr:uid="{00000000-0005-0000-0000-0000D12C0000}"/>
    <cellStyle name="SAPBEXHLevel1 6 5" xfId="5094" xr:uid="{00000000-0005-0000-0000-0000D22C0000}"/>
    <cellStyle name="SAPBEXHLevel1 6 5 2" xfId="5095" xr:uid="{00000000-0005-0000-0000-0000D32C0000}"/>
    <cellStyle name="SAPBEXHLevel1 6 5 2 2" xfId="5096" xr:uid="{00000000-0005-0000-0000-0000D42C0000}"/>
    <cellStyle name="SAPBEXHLevel1 6 5 2 2 2" xfId="5097" xr:uid="{00000000-0005-0000-0000-0000D52C0000}"/>
    <cellStyle name="SAPBEXHLevel1 6 5 2 3" xfId="5098" xr:uid="{00000000-0005-0000-0000-0000D62C0000}"/>
    <cellStyle name="SAPBEXHLevel1 6 5 3" xfId="5099" xr:uid="{00000000-0005-0000-0000-0000D72C0000}"/>
    <cellStyle name="SAPBEXHLevel1 6 5 3 2" xfId="5100" xr:uid="{00000000-0005-0000-0000-0000D82C0000}"/>
    <cellStyle name="SAPBEXHLevel1 6 5 4" xfId="5101" xr:uid="{00000000-0005-0000-0000-0000D92C0000}"/>
    <cellStyle name="SAPBEXHLevel1 6 6" xfId="5102" xr:uid="{00000000-0005-0000-0000-0000DA2C0000}"/>
    <cellStyle name="SAPBEXHLevel1 6 6 2" xfId="5103" xr:uid="{00000000-0005-0000-0000-0000DB2C0000}"/>
    <cellStyle name="SAPBEXHLevel1 6 6 2 2" xfId="5104" xr:uid="{00000000-0005-0000-0000-0000DC2C0000}"/>
    <cellStyle name="SAPBEXHLevel1 6 6 2 2 2" xfId="5105" xr:uid="{00000000-0005-0000-0000-0000DD2C0000}"/>
    <cellStyle name="SAPBEXHLevel1 6 6 2 3" xfId="5106" xr:uid="{00000000-0005-0000-0000-0000DE2C0000}"/>
    <cellStyle name="SAPBEXHLevel1 6 6 3" xfId="5107" xr:uid="{00000000-0005-0000-0000-0000DF2C0000}"/>
    <cellStyle name="SAPBEXHLevel1 6 6 3 2" xfId="5108" xr:uid="{00000000-0005-0000-0000-0000E02C0000}"/>
    <cellStyle name="SAPBEXHLevel1 6 6 4" xfId="5109" xr:uid="{00000000-0005-0000-0000-0000E12C0000}"/>
    <cellStyle name="SAPBEXHLevel1 6 7" xfId="5110" xr:uid="{00000000-0005-0000-0000-0000E22C0000}"/>
    <cellStyle name="SAPBEXHLevel1 6 7 2" xfId="5111" xr:uid="{00000000-0005-0000-0000-0000E32C0000}"/>
    <cellStyle name="SAPBEXHLevel1 6 7 2 2" xfId="5112" xr:uid="{00000000-0005-0000-0000-0000E42C0000}"/>
    <cellStyle name="SAPBEXHLevel1 6 7 2 2 2" xfId="5113" xr:uid="{00000000-0005-0000-0000-0000E52C0000}"/>
    <cellStyle name="SAPBEXHLevel1 6 7 2 3" xfId="5114" xr:uid="{00000000-0005-0000-0000-0000E62C0000}"/>
    <cellStyle name="SAPBEXHLevel1 6 7 3" xfId="5115" xr:uid="{00000000-0005-0000-0000-0000E72C0000}"/>
    <cellStyle name="SAPBEXHLevel1 6 7 3 2" xfId="5116" xr:uid="{00000000-0005-0000-0000-0000E82C0000}"/>
    <cellStyle name="SAPBEXHLevel1 6 7 4" xfId="5117" xr:uid="{00000000-0005-0000-0000-0000E92C0000}"/>
    <cellStyle name="SAPBEXHLevel1 6 8" xfId="5118" xr:uid="{00000000-0005-0000-0000-0000EA2C0000}"/>
    <cellStyle name="SAPBEXHLevel1 6 8 2" xfId="5119" xr:uid="{00000000-0005-0000-0000-0000EB2C0000}"/>
    <cellStyle name="SAPBEXHLevel1 6 8 2 2" xfId="5120" xr:uid="{00000000-0005-0000-0000-0000EC2C0000}"/>
    <cellStyle name="SAPBEXHLevel1 6 8 3" xfId="5121" xr:uid="{00000000-0005-0000-0000-0000ED2C0000}"/>
    <cellStyle name="SAPBEXHLevel1 6 9" xfId="5122" xr:uid="{00000000-0005-0000-0000-0000EE2C0000}"/>
    <cellStyle name="SAPBEXHLevel1 6 9 2" xfId="5123" xr:uid="{00000000-0005-0000-0000-0000EF2C0000}"/>
    <cellStyle name="SAPBEXHLevel1 7" xfId="5124" xr:uid="{00000000-0005-0000-0000-0000F02C0000}"/>
    <cellStyle name="SAPBEXHLevel1 7 10" xfId="5125" xr:uid="{00000000-0005-0000-0000-0000F12C0000}"/>
    <cellStyle name="SAPBEXHLevel1 7 11" xfId="5126" xr:uid="{00000000-0005-0000-0000-0000F22C0000}"/>
    <cellStyle name="SAPBEXHLevel1 7 2" xfId="5127" xr:uid="{00000000-0005-0000-0000-0000F32C0000}"/>
    <cellStyle name="SAPBEXHLevel1 7 2 2" xfId="5128" xr:uid="{00000000-0005-0000-0000-0000F42C0000}"/>
    <cellStyle name="SAPBEXHLevel1 7 2 2 2" xfId="5129" xr:uid="{00000000-0005-0000-0000-0000F52C0000}"/>
    <cellStyle name="SAPBEXHLevel1 7 2 2 2 2" xfId="5130" xr:uid="{00000000-0005-0000-0000-0000F62C0000}"/>
    <cellStyle name="SAPBEXHLevel1 7 2 2 3" xfId="5131" xr:uid="{00000000-0005-0000-0000-0000F72C0000}"/>
    <cellStyle name="SAPBEXHLevel1 7 2 3" xfId="5132" xr:uid="{00000000-0005-0000-0000-0000F82C0000}"/>
    <cellStyle name="SAPBEXHLevel1 7 2 3 2" xfId="5133" xr:uid="{00000000-0005-0000-0000-0000F92C0000}"/>
    <cellStyle name="SAPBEXHLevel1 7 2 4" xfId="5134" xr:uid="{00000000-0005-0000-0000-0000FA2C0000}"/>
    <cellStyle name="SAPBEXHLevel1 7 3" xfId="5135" xr:uid="{00000000-0005-0000-0000-0000FB2C0000}"/>
    <cellStyle name="SAPBEXHLevel1 7 3 2" xfId="5136" xr:uid="{00000000-0005-0000-0000-0000FC2C0000}"/>
    <cellStyle name="SAPBEXHLevel1 7 3 2 2" xfId="5137" xr:uid="{00000000-0005-0000-0000-0000FD2C0000}"/>
    <cellStyle name="SAPBEXHLevel1 7 3 2 2 2" xfId="5138" xr:uid="{00000000-0005-0000-0000-0000FE2C0000}"/>
    <cellStyle name="SAPBEXHLevel1 7 3 2 3" xfId="5139" xr:uid="{00000000-0005-0000-0000-0000FF2C0000}"/>
    <cellStyle name="SAPBEXHLevel1 7 3 3" xfId="5140" xr:uid="{00000000-0005-0000-0000-0000002D0000}"/>
    <cellStyle name="SAPBEXHLevel1 7 3 3 2" xfId="5141" xr:uid="{00000000-0005-0000-0000-0000012D0000}"/>
    <cellStyle name="SAPBEXHLevel1 7 3 4" xfId="5142" xr:uid="{00000000-0005-0000-0000-0000022D0000}"/>
    <cellStyle name="SAPBEXHLevel1 7 4" xfId="5143" xr:uid="{00000000-0005-0000-0000-0000032D0000}"/>
    <cellStyle name="SAPBEXHLevel1 7 4 2" xfId="5144" xr:uid="{00000000-0005-0000-0000-0000042D0000}"/>
    <cellStyle name="SAPBEXHLevel1 7 4 2 2" xfId="5145" xr:uid="{00000000-0005-0000-0000-0000052D0000}"/>
    <cellStyle name="SAPBEXHLevel1 7 4 2 2 2" xfId="5146" xr:uid="{00000000-0005-0000-0000-0000062D0000}"/>
    <cellStyle name="SAPBEXHLevel1 7 4 2 3" xfId="5147" xr:uid="{00000000-0005-0000-0000-0000072D0000}"/>
    <cellStyle name="SAPBEXHLevel1 7 4 3" xfId="5148" xr:uid="{00000000-0005-0000-0000-0000082D0000}"/>
    <cellStyle name="SAPBEXHLevel1 7 4 3 2" xfId="5149" xr:uid="{00000000-0005-0000-0000-0000092D0000}"/>
    <cellStyle name="SAPBEXHLevel1 7 4 4" xfId="5150" xr:uid="{00000000-0005-0000-0000-00000A2D0000}"/>
    <cellStyle name="SAPBEXHLevel1 7 5" xfId="5151" xr:uid="{00000000-0005-0000-0000-00000B2D0000}"/>
    <cellStyle name="SAPBEXHLevel1 7 5 2" xfId="5152" xr:uid="{00000000-0005-0000-0000-00000C2D0000}"/>
    <cellStyle name="SAPBEXHLevel1 7 5 2 2" xfId="5153" xr:uid="{00000000-0005-0000-0000-00000D2D0000}"/>
    <cellStyle name="SAPBEXHLevel1 7 5 2 2 2" xfId="5154" xr:uid="{00000000-0005-0000-0000-00000E2D0000}"/>
    <cellStyle name="SAPBEXHLevel1 7 5 2 3" xfId="5155" xr:uid="{00000000-0005-0000-0000-00000F2D0000}"/>
    <cellStyle name="SAPBEXHLevel1 7 5 3" xfId="5156" xr:uid="{00000000-0005-0000-0000-0000102D0000}"/>
    <cellStyle name="SAPBEXHLevel1 7 5 3 2" xfId="5157" xr:uid="{00000000-0005-0000-0000-0000112D0000}"/>
    <cellStyle name="SAPBEXHLevel1 7 5 4" xfId="5158" xr:uid="{00000000-0005-0000-0000-0000122D0000}"/>
    <cellStyle name="SAPBEXHLevel1 7 6" xfId="5159" xr:uid="{00000000-0005-0000-0000-0000132D0000}"/>
    <cellStyle name="SAPBEXHLevel1 7 6 2" xfId="5160" xr:uid="{00000000-0005-0000-0000-0000142D0000}"/>
    <cellStyle name="SAPBEXHLevel1 7 6 2 2" xfId="5161" xr:uid="{00000000-0005-0000-0000-0000152D0000}"/>
    <cellStyle name="SAPBEXHLevel1 7 6 2 2 2" xfId="5162" xr:uid="{00000000-0005-0000-0000-0000162D0000}"/>
    <cellStyle name="SAPBEXHLevel1 7 6 2 3" xfId="5163" xr:uid="{00000000-0005-0000-0000-0000172D0000}"/>
    <cellStyle name="SAPBEXHLevel1 7 6 3" xfId="5164" xr:uid="{00000000-0005-0000-0000-0000182D0000}"/>
    <cellStyle name="SAPBEXHLevel1 7 6 3 2" xfId="5165" xr:uid="{00000000-0005-0000-0000-0000192D0000}"/>
    <cellStyle name="SAPBEXHLevel1 7 6 4" xfId="5166" xr:uid="{00000000-0005-0000-0000-00001A2D0000}"/>
    <cellStyle name="SAPBEXHLevel1 7 7" xfId="5167" xr:uid="{00000000-0005-0000-0000-00001B2D0000}"/>
    <cellStyle name="SAPBEXHLevel1 7 7 2" xfId="5168" xr:uid="{00000000-0005-0000-0000-00001C2D0000}"/>
    <cellStyle name="SAPBEXHLevel1 7 7 2 2" xfId="5169" xr:uid="{00000000-0005-0000-0000-00001D2D0000}"/>
    <cellStyle name="SAPBEXHLevel1 7 7 2 2 2" xfId="5170" xr:uid="{00000000-0005-0000-0000-00001E2D0000}"/>
    <cellStyle name="SAPBEXHLevel1 7 7 2 3" xfId="5171" xr:uid="{00000000-0005-0000-0000-00001F2D0000}"/>
    <cellStyle name="SAPBEXHLevel1 7 7 3" xfId="5172" xr:uid="{00000000-0005-0000-0000-0000202D0000}"/>
    <cellStyle name="SAPBEXHLevel1 7 7 3 2" xfId="5173" xr:uid="{00000000-0005-0000-0000-0000212D0000}"/>
    <cellStyle name="SAPBEXHLevel1 7 7 4" xfId="5174" xr:uid="{00000000-0005-0000-0000-0000222D0000}"/>
    <cellStyle name="SAPBEXHLevel1 7 8" xfId="5175" xr:uid="{00000000-0005-0000-0000-0000232D0000}"/>
    <cellStyle name="SAPBEXHLevel1 7 8 2" xfId="5176" xr:uid="{00000000-0005-0000-0000-0000242D0000}"/>
    <cellStyle name="SAPBEXHLevel1 7 8 2 2" xfId="5177" xr:uid="{00000000-0005-0000-0000-0000252D0000}"/>
    <cellStyle name="SAPBEXHLevel1 7 8 3" xfId="5178" xr:uid="{00000000-0005-0000-0000-0000262D0000}"/>
    <cellStyle name="SAPBEXHLevel1 7 9" xfId="5179" xr:uid="{00000000-0005-0000-0000-0000272D0000}"/>
    <cellStyle name="SAPBEXHLevel1 7 9 2" xfId="5180" xr:uid="{00000000-0005-0000-0000-0000282D0000}"/>
    <cellStyle name="SAPBEXHLevel1 8" xfId="5181" xr:uid="{00000000-0005-0000-0000-0000292D0000}"/>
    <cellStyle name="SAPBEXHLevel1 8 2" xfId="5182" xr:uid="{00000000-0005-0000-0000-00002A2D0000}"/>
    <cellStyle name="SAPBEXHLevel1 8 2 2" xfId="5183" xr:uid="{00000000-0005-0000-0000-00002B2D0000}"/>
    <cellStyle name="SAPBEXHLevel1 8 2 2 2" xfId="5184" xr:uid="{00000000-0005-0000-0000-00002C2D0000}"/>
    <cellStyle name="SAPBEXHLevel1 8 2 3" xfId="5185" xr:uid="{00000000-0005-0000-0000-00002D2D0000}"/>
    <cellStyle name="SAPBEXHLevel1 8 3" xfId="5186" xr:uid="{00000000-0005-0000-0000-00002E2D0000}"/>
    <cellStyle name="SAPBEXHLevel1 8 3 2" xfId="5187" xr:uid="{00000000-0005-0000-0000-00002F2D0000}"/>
    <cellStyle name="SAPBEXHLevel1 8 4" xfId="5188" xr:uid="{00000000-0005-0000-0000-0000302D0000}"/>
    <cellStyle name="SAPBEXHLevel1 9" xfId="5189" xr:uid="{00000000-0005-0000-0000-0000312D0000}"/>
    <cellStyle name="SAPBEXHLevel1_1.3 Acc Costs NG (2011)" xfId="14943" xr:uid="{00000000-0005-0000-0000-0000322D0000}"/>
    <cellStyle name="SAPBEXHLevel1X" xfId="5190" xr:uid="{00000000-0005-0000-0000-0000332D0000}"/>
    <cellStyle name="SAPBEXHLevel1X 10" xfId="5191" xr:uid="{00000000-0005-0000-0000-0000342D0000}"/>
    <cellStyle name="SAPBEXHLevel1X 11" xfId="8778" xr:uid="{00000000-0005-0000-0000-0000352D0000}"/>
    <cellStyle name="SAPBEXHLevel1X 11 2" xfId="15014" xr:uid="{00000000-0005-0000-0000-0000362D0000}"/>
    <cellStyle name="SAPBEXHLevel1X 12" xfId="8820" xr:uid="{00000000-0005-0000-0000-0000372D0000}"/>
    <cellStyle name="SAPBEXHLevel1X 12 2" xfId="15030" xr:uid="{00000000-0005-0000-0000-0000382D0000}"/>
    <cellStyle name="SAPBEXHLevel1X 2" xfId="5192" xr:uid="{00000000-0005-0000-0000-0000392D0000}"/>
    <cellStyle name="SAPBEXHLevel1X 2 2" xfId="5193" xr:uid="{00000000-0005-0000-0000-00003A2D0000}"/>
    <cellStyle name="SAPBEXHLevel1X 2 2 2" xfId="5194" xr:uid="{00000000-0005-0000-0000-00003B2D0000}"/>
    <cellStyle name="SAPBEXHLevel1X 2 2 2 2" xfId="5195" xr:uid="{00000000-0005-0000-0000-00003C2D0000}"/>
    <cellStyle name="SAPBEXHLevel1X 2 2 2 2 2" xfId="5196" xr:uid="{00000000-0005-0000-0000-00003D2D0000}"/>
    <cellStyle name="SAPBEXHLevel1X 2 2 2 3" xfId="5197" xr:uid="{00000000-0005-0000-0000-00003E2D0000}"/>
    <cellStyle name="SAPBEXHLevel1X 2 2 3" xfId="5198" xr:uid="{00000000-0005-0000-0000-00003F2D0000}"/>
    <cellStyle name="SAPBEXHLevel1X 2 2 3 2" xfId="5199" xr:uid="{00000000-0005-0000-0000-0000402D0000}"/>
    <cellStyle name="SAPBEXHLevel1X 2 2 4" xfId="5200" xr:uid="{00000000-0005-0000-0000-0000412D0000}"/>
    <cellStyle name="SAPBEXHLevel1X 2 3" xfId="5201" xr:uid="{00000000-0005-0000-0000-0000422D0000}"/>
    <cellStyle name="SAPBEXHLevel1X 2 3 2" xfId="5202" xr:uid="{00000000-0005-0000-0000-0000432D0000}"/>
    <cellStyle name="SAPBEXHLevel1X 2 3 2 2" xfId="5203" xr:uid="{00000000-0005-0000-0000-0000442D0000}"/>
    <cellStyle name="SAPBEXHLevel1X 2 3 2 2 2" xfId="5204" xr:uid="{00000000-0005-0000-0000-0000452D0000}"/>
    <cellStyle name="SAPBEXHLevel1X 2 3 2 3" xfId="5205" xr:uid="{00000000-0005-0000-0000-0000462D0000}"/>
    <cellStyle name="SAPBEXHLevel1X 2 3 3" xfId="5206" xr:uid="{00000000-0005-0000-0000-0000472D0000}"/>
    <cellStyle name="SAPBEXHLevel1X 2 3 3 2" xfId="5207" xr:uid="{00000000-0005-0000-0000-0000482D0000}"/>
    <cellStyle name="SAPBEXHLevel1X 2 3 4" xfId="5208" xr:uid="{00000000-0005-0000-0000-0000492D0000}"/>
    <cellStyle name="SAPBEXHLevel1X 2 4" xfId="5209" xr:uid="{00000000-0005-0000-0000-00004A2D0000}"/>
    <cellStyle name="SAPBEXHLevel1X 2 4 2" xfId="5210" xr:uid="{00000000-0005-0000-0000-00004B2D0000}"/>
    <cellStyle name="SAPBEXHLevel1X 2 4 2 2" xfId="5211" xr:uid="{00000000-0005-0000-0000-00004C2D0000}"/>
    <cellStyle name="SAPBEXHLevel1X 2 4 2 2 2" xfId="5212" xr:uid="{00000000-0005-0000-0000-00004D2D0000}"/>
    <cellStyle name="SAPBEXHLevel1X 2 4 2 3" xfId="5213" xr:uid="{00000000-0005-0000-0000-00004E2D0000}"/>
    <cellStyle name="SAPBEXHLevel1X 2 4 3" xfId="5214" xr:uid="{00000000-0005-0000-0000-00004F2D0000}"/>
    <cellStyle name="SAPBEXHLevel1X 2 4 3 2" xfId="5215" xr:uid="{00000000-0005-0000-0000-0000502D0000}"/>
    <cellStyle name="SAPBEXHLevel1X 2 4 4" xfId="5216" xr:uid="{00000000-0005-0000-0000-0000512D0000}"/>
    <cellStyle name="SAPBEXHLevel1X 2 5" xfId="5217" xr:uid="{00000000-0005-0000-0000-0000522D0000}"/>
    <cellStyle name="SAPBEXHLevel1X 2 5 2" xfId="5218" xr:uid="{00000000-0005-0000-0000-0000532D0000}"/>
    <cellStyle name="SAPBEXHLevel1X 2 5 2 2" xfId="5219" xr:uid="{00000000-0005-0000-0000-0000542D0000}"/>
    <cellStyle name="SAPBEXHLevel1X 2 5 2 2 2" xfId="5220" xr:uid="{00000000-0005-0000-0000-0000552D0000}"/>
    <cellStyle name="SAPBEXHLevel1X 2 5 2 3" xfId="5221" xr:uid="{00000000-0005-0000-0000-0000562D0000}"/>
    <cellStyle name="SAPBEXHLevel1X 2 5 3" xfId="5222" xr:uid="{00000000-0005-0000-0000-0000572D0000}"/>
    <cellStyle name="SAPBEXHLevel1X 2 5 3 2" xfId="5223" xr:uid="{00000000-0005-0000-0000-0000582D0000}"/>
    <cellStyle name="SAPBEXHLevel1X 2 5 4" xfId="5224" xr:uid="{00000000-0005-0000-0000-0000592D0000}"/>
    <cellStyle name="SAPBEXHLevel1X 2 6" xfId="5225" xr:uid="{00000000-0005-0000-0000-00005A2D0000}"/>
    <cellStyle name="SAPBEXHLevel1X 2 6 2" xfId="5226" xr:uid="{00000000-0005-0000-0000-00005B2D0000}"/>
    <cellStyle name="SAPBEXHLevel1X 2 6 2 2" xfId="5227" xr:uid="{00000000-0005-0000-0000-00005C2D0000}"/>
    <cellStyle name="SAPBEXHLevel1X 2 6 2 2 2" xfId="5228" xr:uid="{00000000-0005-0000-0000-00005D2D0000}"/>
    <cellStyle name="SAPBEXHLevel1X 2 6 2 3" xfId="5229" xr:uid="{00000000-0005-0000-0000-00005E2D0000}"/>
    <cellStyle name="SAPBEXHLevel1X 2 6 3" xfId="5230" xr:uid="{00000000-0005-0000-0000-00005F2D0000}"/>
    <cellStyle name="SAPBEXHLevel1X 2 6 3 2" xfId="5231" xr:uid="{00000000-0005-0000-0000-0000602D0000}"/>
    <cellStyle name="SAPBEXHLevel1X 2 6 4" xfId="5232" xr:uid="{00000000-0005-0000-0000-0000612D0000}"/>
    <cellStyle name="SAPBEXHLevel1X 2 7" xfId="5233" xr:uid="{00000000-0005-0000-0000-0000622D0000}"/>
    <cellStyle name="SAPBEXHLevel1X 2 7 2" xfId="5234" xr:uid="{00000000-0005-0000-0000-0000632D0000}"/>
    <cellStyle name="SAPBEXHLevel1X 2 7 2 2" xfId="5235" xr:uid="{00000000-0005-0000-0000-0000642D0000}"/>
    <cellStyle name="SAPBEXHLevel1X 2 7 2 2 2" xfId="5236" xr:uid="{00000000-0005-0000-0000-0000652D0000}"/>
    <cellStyle name="SAPBEXHLevel1X 2 7 2 3" xfId="5237" xr:uid="{00000000-0005-0000-0000-0000662D0000}"/>
    <cellStyle name="SAPBEXHLevel1X 2 7 3" xfId="5238" xr:uid="{00000000-0005-0000-0000-0000672D0000}"/>
    <cellStyle name="SAPBEXHLevel1X 2 7 3 2" xfId="5239" xr:uid="{00000000-0005-0000-0000-0000682D0000}"/>
    <cellStyle name="SAPBEXHLevel1X 2 7 4" xfId="5240" xr:uid="{00000000-0005-0000-0000-0000692D0000}"/>
    <cellStyle name="SAPBEXHLevel1X 2 8" xfId="5241" xr:uid="{00000000-0005-0000-0000-00006A2D0000}"/>
    <cellStyle name="SAPBEXHLevel1X 2 9" xfId="8720" xr:uid="{00000000-0005-0000-0000-00006B2D0000}"/>
    <cellStyle name="SAPBEXHLevel1X 3" xfId="5242" xr:uid="{00000000-0005-0000-0000-00006C2D0000}"/>
    <cellStyle name="SAPBEXHLevel1X 3 2" xfId="5243" xr:uid="{00000000-0005-0000-0000-00006D2D0000}"/>
    <cellStyle name="SAPBEXHLevel1X 3 2 2" xfId="5244" xr:uid="{00000000-0005-0000-0000-00006E2D0000}"/>
    <cellStyle name="SAPBEXHLevel1X 3 2 2 2" xfId="5245" xr:uid="{00000000-0005-0000-0000-00006F2D0000}"/>
    <cellStyle name="SAPBEXHLevel1X 3 2 2 2 2" xfId="5246" xr:uid="{00000000-0005-0000-0000-0000702D0000}"/>
    <cellStyle name="SAPBEXHLevel1X 3 2 2 3" xfId="5247" xr:uid="{00000000-0005-0000-0000-0000712D0000}"/>
    <cellStyle name="SAPBEXHLevel1X 3 2 3" xfId="5248" xr:uid="{00000000-0005-0000-0000-0000722D0000}"/>
    <cellStyle name="SAPBEXHLevel1X 3 2 3 2" xfId="5249" xr:uid="{00000000-0005-0000-0000-0000732D0000}"/>
    <cellStyle name="SAPBEXHLevel1X 3 2 4" xfId="5250" xr:uid="{00000000-0005-0000-0000-0000742D0000}"/>
    <cellStyle name="SAPBEXHLevel1X 3 3" xfId="5251" xr:uid="{00000000-0005-0000-0000-0000752D0000}"/>
    <cellStyle name="SAPBEXHLevel1X 3 3 2" xfId="5252" xr:uid="{00000000-0005-0000-0000-0000762D0000}"/>
    <cellStyle name="SAPBEXHLevel1X 3 3 2 2" xfId="5253" xr:uid="{00000000-0005-0000-0000-0000772D0000}"/>
    <cellStyle name="SAPBEXHLevel1X 3 3 2 2 2" xfId="5254" xr:uid="{00000000-0005-0000-0000-0000782D0000}"/>
    <cellStyle name="SAPBEXHLevel1X 3 3 2 3" xfId="5255" xr:uid="{00000000-0005-0000-0000-0000792D0000}"/>
    <cellStyle name="SAPBEXHLevel1X 3 3 3" xfId="5256" xr:uid="{00000000-0005-0000-0000-00007A2D0000}"/>
    <cellStyle name="SAPBEXHLevel1X 3 3 3 2" xfId="5257" xr:uid="{00000000-0005-0000-0000-00007B2D0000}"/>
    <cellStyle name="SAPBEXHLevel1X 3 3 4" xfId="5258" xr:uid="{00000000-0005-0000-0000-00007C2D0000}"/>
    <cellStyle name="SAPBEXHLevel1X 3 4" xfId="5259" xr:uid="{00000000-0005-0000-0000-00007D2D0000}"/>
    <cellStyle name="SAPBEXHLevel1X 3 4 2" xfId="5260" xr:uid="{00000000-0005-0000-0000-00007E2D0000}"/>
    <cellStyle name="SAPBEXHLevel1X 3 4 2 2" xfId="5261" xr:uid="{00000000-0005-0000-0000-00007F2D0000}"/>
    <cellStyle name="SAPBEXHLevel1X 3 4 2 2 2" xfId="5262" xr:uid="{00000000-0005-0000-0000-0000802D0000}"/>
    <cellStyle name="SAPBEXHLevel1X 3 4 2 3" xfId="5263" xr:uid="{00000000-0005-0000-0000-0000812D0000}"/>
    <cellStyle name="SAPBEXHLevel1X 3 4 3" xfId="5264" xr:uid="{00000000-0005-0000-0000-0000822D0000}"/>
    <cellStyle name="SAPBEXHLevel1X 3 4 3 2" xfId="5265" xr:uid="{00000000-0005-0000-0000-0000832D0000}"/>
    <cellStyle name="SAPBEXHLevel1X 3 4 4" xfId="5266" xr:uid="{00000000-0005-0000-0000-0000842D0000}"/>
    <cellStyle name="SAPBEXHLevel1X 3 5" xfId="5267" xr:uid="{00000000-0005-0000-0000-0000852D0000}"/>
    <cellStyle name="SAPBEXHLevel1X 3 5 2" xfId="5268" xr:uid="{00000000-0005-0000-0000-0000862D0000}"/>
    <cellStyle name="SAPBEXHLevel1X 3 5 2 2" xfId="5269" xr:uid="{00000000-0005-0000-0000-0000872D0000}"/>
    <cellStyle name="SAPBEXHLevel1X 3 5 2 2 2" xfId="5270" xr:uid="{00000000-0005-0000-0000-0000882D0000}"/>
    <cellStyle name="SAPBEXHLevel1X 3 5 2 3" xfId="5271" xr:uid="{00000000-0005-0000-0000-0000892D0000}"/>
    <cellStyle name="SAPBEXHLevel1X 3 5 3" xfId="5272" xr:uid="{00000000-0005-0000-0000-00008A2D0000}"/>
    <cellStyle name="SAPBEXHLevel1X 3 5 3 2" xfId="5273" xr:uid="{00000000-0005-0000-0000-00008B2D0000}"/>
    <cellStyle name="SAPBEXHLevel1X 3 5 4" xfId="5274" xr:uid="{00000000-0005-0000-0000-00008C2D0000}"/>
    <cellStyle name="SAPBEXHLevel1X 3 6" xfId="5275" xr:uid="{00000000-0005-0000-0000-00008D2D0000}"/>
    <cellStyle name="SAPBEXHLevel1X 3 6 2" xfId="5276" xr:uid="{00000000-0005-0000-0000-00008E2D0000}"/>
    <cellStyle name="SAPBEXHLevel1X 3 6 2 2" xfId="5277" xr:uid="{00000000-0005-0000-0000-00008F2D0000}"/>
    <cellStyle name="SAPBEXHLevel1X 3 6 3" xfId="5278" xr:uid="{00000000-0005-0000-0000-0000902D0000}"/>
    <cellStyle name="SAPBEXHLevel1X 3 7" xfId="5279" xr:uid="{00000000-0005-0000-0000-0000912D0000}"/>
    <cellStyle name="SAPBEXHLevel1X 4" xfId="5280" xr:uid="{00000000-0005-0000-0000-0000922D0000}"/>
    <cellStyle name="SAPBEXHLevel1X 4 2" xfId="5281" xr:uid="{00000000-0005-0000-0000-0000932D0000}"/>
    <cellStyle name="SAPBEXHLevel1X 4 2 2" xfId="5282" xr:uid="{00000000-0005-0000-0000-0000942D0000}"/>
    <cellStyle name="SAPBEXHLevel1X 4 2 2 2" xfId="5283" xr:uid="{00000000-0005-0000-0000-0000952D0000}"/>
    <cellStyle name="SAPBEXHLevel1X 4 2 2 2 2" xfId="5284" xr:uid="{00000000-0005-0000-0000-0000962D0000}"/>
    <cellStyle name="SAPBEXHLevel1X 4 2 2 3" xfId="5285" xr:uid="{00000000-0005-0000-0000-0000972D0000}"/>
    <cellStyle name="SAPBEXHLevel1X 4 2 3" xfId="5286" xr:uid="{00000000-0005-0000-0000-0000982D0000}"/>
    <cellStyle name="SAPBEXHLevel1X 4 2 3 2" xfId="5287" xr:uid="{00000000-0005-0000-0000-0000992D0000}"/>
    <cellStyle name="SAPBEXHLevel1X 4 2 4" xfId="5288" xr:uid="{00000000-0005-0000-0000-00009A2D0000}"/>
    <cellStyle name="SAPBEXHLevel1X 4 3" xfId="5289" xr:uid="{00000000-0005-0000-0000-00009B2D0000}"/>
    <cellStyle name="SAPBEXHLevel1X 4 3 2" xfId="5290" xr:uid="{00000000-0005-0000-0000-00009C2D0000}"/>
    <cellStyle name="SAPBEXHLevel1X 4 3 2 2" xfId="5291" xr:uid="{00000000-0005-0000-0000-00009D2D0000}"/>
    <cellStyle name="SAPBEXHLevel1X 4 3 2 2 2" xfId="5292" xr:uid="{00000000-0005-0000-0000-00009E2D0000}"/>
    <cellStyle name="SAPBEXHLevel1X 4 3 2 3" xfId="5293" xr:uid="{00000000-0005-0000-0000-00009F2D0000}"/>
    <cellStyle name="SAPBEXHLevel1X 4 3 3" xfId="5294" xr:uid="{00000000-0005-0000-0000-0000A02D0000}"/>
    <cellStyle name="SAPBEXHLevel1X 4 3 3 2" xfId="5295" xr:uid="{00000000-0005-0000-0000-0000A12D0000}"/>
    <cellStyle name="SAPBEXHLevel1X 4 3 4" xfId="5296" xr:uid="{00000000-0005-0000-0000-0000A22D0000}"/>
    <cellStyle name="SAPBEXHLevel1X 4 4" xfId="5297" xr:uid="{00000000-0005-0000-0000-0000A32D0000}"/>
    <cellStyle name="SAPBEXHLevel1X 4 4 2" xfId="5298" xr:uid="{00000000-0005-0000-0000-0000A42D0000}"/>
    <cellStyle name="SAPBEXHLevel1X 4 4 2 2" xfId="5299" xr:uid="{00000000-0005-0000-0000-0000A52D0000}"/>
    <cellStyle name="SAPBEXHLevel1X 4 4 2 2 2" xfId="5300" xr:uid="{00000000-0005-0000-0000-0000A62D0000}"/>
    <cellStyle name="SAPBEXHLevel1X 4 4 2 3" xfId="5301" xr:uid="{00000000-0005-0000-0000-0000A72D0000}"/>
    <cellStyle name="SAPBEXHLevel1X 4 4 3" xfId="5302" xr:uid="{00000000-0005-0000-0000-0000A82D0000}"/>
    <cellStyle name="SAPBEXHLevel1X 4 4 3 2" xfId="5303" xr:uid="{00000000-0005-0000-0000-0000A92D0000}"/>
    <cellStyle name="SAPBEXHLevel1X 4 4 4" xfId="5304" xr:uid="{00000000-0005-0000-0000-0000AA2D0000}"/>
    <cellStyle name="SAPBEXHLevel1X 4 5" xfId="5305" xr:uid="{00000000-0005-0000-0000-0000AB2D0000}"/>
    <cellStyle name="SAPBEXHLevel1X 4 5 2" xfId="5306" xr:uid="{00000000-0005-0000-0000-0000AC2D0000}"/>
    <cellStyle name="SAPBEXHLevel1X 4 5 2 2" xfId="5307" xr:uid="{00000000-0005-0000-0000-0000AD2D0000}"/>
    <cellStyle name="SAPBEXHLevel1X 4 5 2 2 2" xfId="5308" xr:uid="{00000000-0005-0000-0000-0000AE2D0000}"/>
    <cellStyle name="SAPBEXHLevel1X 4 5 2 3" xfId="5309" xr:uid="{00000000-0005-0000-0000-0000AF2D0000}"/>
    <cellStyle name="SAPBEXHLevel1X 4 5 3" xfId="5310" xr:uid="{00000000-0005-0000-0000-0000B02D0000}"/>
    <cellStyle name="SAPBEXHLevel1X 4 5 3 2" xfId="5311" xr:uid="{00000000-0005-0000-0000-0000B12D0000}"/>
    <cellStyle name="SAPBEXHLevel1X 4 5 4" xfId="5312" xr:uid="{00000000-0005-0000-0000-0000B22D0000}"/>
    <cellStyle name="SAPBEXHLevel1X 4 6" xfId="5313" xr:uid="{00000000-0005-0000-0000-0000B32D0000}"/>
    <cellStyle name="SAPBEXHLevel1X 4 6 2" xfId="5314" xr:uid="{00000000-0005-0000-0000-0000B42D0000}"/>
    <cellStyle name="SAPBEXHLevel1X 4 6 2 2" xfId="5315" xr:uid="{00000000-0005-0000-0000-0000B52D0000}"/>
    <cellStyle name="SAPBEXHLevel1X 4 6 3" xfId="5316" xr:uid="{00000000-0005-0000-0000-0000B62D0000}"/>
    <cellStyle name="SAPBEXHLevel1X 4 7" xfId="5317" xr:uid="{00000000-0005-0000-0000-0000B72D0000}"/>
    <cellStyle name="SAPBEXHLevel1X 5" xfId="5318" xr:uid="{00000000-0005-0000-0000-0000B82D0000}"/>
    <cellStyle name="SAPBEXHLevel1X 5 2" xfId="5319" xr:uid="{00000000-0005-0000-0000-0000B92D0000}"/>
    <cellStyle name="SAPBEXHLevel1X 5 2 2" xfId="5320" xr:uid="{00000000-0005-0000-0000-0000BA2D0000}"/>
    <cellStyle name="SAPBEXHLevel1X 5 2 2 2" xfId="5321" xr:uid="{00000000-0005-0000-0000-0000BB2D0000}"/>
    <cellStyle name="SAPBEXHLevel1X 5 2 2 2 2" xfId="5322" xr:uid="{00000000-0005-0000-0000-0000BC2D0000}"/>
    <cellStyle name="SAPBEXHLevel1X 5 2 2 3" xfId="5323" xr:uid="{00000000-0005-0000-0000-0000BD2D0000}"/>
    <cellStyle name="SAPBEXHLevel1X 5 2 3" xfId="5324" xr:uid="{00000000-0005-0000-0000-0000BE2D0000}"/>
    <cellStyle name="SAPBEXHLevel1X 5 2 3 2" xfId="5325" xr:uid="{00000000-0005-0000-0000-0000BF2D0000}"/>
    <cellStyle name="SAPBEXHLevel1X 5 2 4" xfId="5326" xr:uid="{00000000-0005-0000-0000-0000C02D0000}"/>
    <cellStyle name="SAPBEXHLevel1X 5 3" xfId="5327" xr:uid="{00000000-0005-0000-0000-0000C12D0000}"/>
    <cellStyle name="SAPBEXHLevel1X 5 3 2" xfId="5328" xr:uid="{00000000-0005-0000-0000-0000C22D0000}"/>
    <cellStyle name="SAPBEXHLevel1X 5 3 2 2" xfId="5329" xr:uid="{00000000-0005-0000-0000-0000C32D0000}"/>
    <cellStyle name="SAPBEXHLevel1X 5 3 2 2 2" xfId="5330" xr:uid="{00000000-0005-0000-0000-0000C42D0000}"/>
    <cellStyle name="SAPBEXHLevel1X 5 3 2 3" xfId="5331" xr:uid="{00000000-0005-0000-0000-0000C52D0000}"/>
    <cellStyle name="SAPBEXHLevel1X 5 3 3" xfId="5332" xr:uid="{00000000-0005-0000-0000-0000C62D0000}"/>
    <cellStyle name="SAPBEXHLevel1X 5 3 3 2" xfId="5333" xr:uid="{00000000-0005-0000-0000-0000C72D0000}"/>
    <cellStyle name="SAPBEXHLevel1X 5 3 4" xfId="5334" xr:uid="{00000000-0005-0000-0000-0000C82D0000}"/>
    <cellStyle name="SAPBEXHLevel1X 5 4" xfId="5335" xr:uid="{00000000-0005-0000-0000-0000C92D0000}"/>
    <cellStyle name="SAPBEXHLevel1X 5 4 2" xfId="5336" xr:uid="{00000000-0005-0000-0000-0000CA2D0000}"/>
    <cellStyle name="SAPBEXHLevel1X 5 4 2 2" xfId="5337" xr:uid="{00000000-0005-0000-0000-0000CB2D0000}"/>
    <cellStyle name="SAPBEXHLevel1X 5 4 2 2 2" xfId="5338" xr:uid="{00000000-0005-0000-0000-0000CC2D0000}"/>
    <cellStyle name="SAPBEXHLevel1X 5 4 2 3" xfId="5339" xr:uid="{00000000-0005-0000-0000-0000CD2D0000}"/>
    <cellStyle name="SAPBEXHLevel1X 5 4 3" xfId="5340" xr:uid="{00000000-0005-0000-0000-0000CE2D0000}"/>
    <cellStyle name="SAPBEXHLevel1X 5 4 3 2" xfId="5341" xr:uid="{00000000-0005-0000-0000-0000CF2D0000}"/>
    <cellStyle name="SAPBEXHLevel1X 5 4 4" xfId="5342" xr:uid="{00000000-0005-0000-0000-0000D02D0000}"/>
    <cellStyle name="SAPBEXHLevel1X 5 5" xfId="5343" xr:uid="{00000000-0005-0000-0000-0000D12D0000}"/>
    <cellStyle name="SAPBEXHLevel1X 5 5 2" xfId="5344" xr:uid="{00000000-0005-0000-0000-0000D22D0000}"/>
    <cellStyle name="SAPBEXHLevel1X 5 5 2 2" xfId="5345" xr:uid="{00000000-0005-0000-0000-0000D32D0000}"/>
    <cellStyle name="SAPBEXHLevel1X 5 5 2 2 2" xfId="5346" xr:uid="{00000000-0005-0000-0000-0000D42D0000}"/>
    <cellStyle name="SAPBEXHLevel1X 5 5 2 3" xfId="5347" xr:uid="{00000000-0005-0000-0000-0000D52D0000}"/>
    <cellStyle name="SAPBEXHLevel1X 5 5 3" xfId="5348" xr:uid="{00000000-0005-0000-0000-0000D62D0000}"/>
    <cellStyle name="SAPBEXHLevel1X 5 5 3 2" xfId="5349" xr:uid="{00000000-0005-0000-0000-0000D72D0000}"/>
    <cellStyle name="SAPBEXHLevel1X 5 5 4" xfId="5350" xr:uid="{00000000-0005-0000-0000-0000D82D0000}"/>
    <cellStyle name="SAPBEXHLevel1X 5 6" xfId="5351" xr:uid="{00000000-0005-0000-0000-0000D92D0000}"/>
    <cellStyle name="SAPBEXHLevel1X 5 6 2" xfId="5352" xr:uid="{00000000-0005-0000-0000-0000DA2D0000}"/>
    <cellStyle name="SAPBEXHLevel1X 5 6 2 2" xfId="5353" xr:uid="{00000000-0005-0000-0000-0000DB2D0000}"/>
    <cellStyle name="SAPBEXHLevel1X 5 6 3" xfId="5354" xr:uid="{00000000-0005-0000-0000-0000DC2D0000}"/>
    <cellStyle name="SAPBEXHLevel1X 5 7" xfId="5355" xr:uid="{00000000-0005-0000-0000-0000DD2D0000}"/>
    <cellStyle name="SAPBEXHLevel1X 6" xfId="5356" xr:uid="{00000000-0005-0000-0000-0000DE2D0000}"/>
    <cellStyle name="SAPBEXHLevel1X 6 10" xfId="5357" xr:uid="{00000000-0005-0000-0000-0000DF2D0000}"/>
    <cellStyle name="SAPBEXHLevel1X 6 11" xfId="5358" xr:uid="{00000000-0005-0000-0000-0000E02D0000}"/>
    <cellStyle name="SAPBEXHLevel1X 6 2" xfId="5359" xr:uid="{00000000-0005-0000-0000-0000E12D0000}"/>
    <cellStyle name="SAPBEXHLevel1X 6 2 2" xfId="5360" xr:uid="{00000000-0005-0000-0000-0000E22D0000}"/>
    <cellStyle name="SAPBEXHLevel1X 6 2 2 2" xfId="5361" xr:uid="{00000000-0005-0000-0000-0000E32D0000}"/>
    <cellStyle name="SAPBEXHLevel1X 6 2 2 2 2" xfId="5362" xr:uid="{00000000-0005-0000-0000-0000E42D0000}"/>
    <cellStyle name="SAPBEXHLevel1X 6 2 2 3" xfId="5363" xr:uid="{00000000-0005-0000-0000-0000E52D0000}"/>
    <cellStyle name="SAPBEXHLevel1X 6 2 3" xfId="5364" xr:uid="{00000000-0005-0000-0000-0000E62D0000}"/>
    <cellStyle name="SAPBEXHLevel1X 6 2 3 2" xfId="5365" xr:uid="{00000000-0005-0000-0000-0000E72D0000}"/>
    <cellStyle name="SAPBEXHLevel1X 6 2 4" xfId="5366" xr:uid="{00000000-0005-0000-0000-0000E82D0000}"/>
    <cellStyle name="SAPBEXHLevel1X 6 3" xfId="5367" xr:uid="{00000000-0005-0000-0000-0000E92D0000}"/>
    <cellStyle name="SAPBEXHLevel1X 6 3 2" xfId="5368" xr:uid="{00000000-0005-0000-0000-0000EA2D0000}"/>
    <cellStyle name="SAPBEXHLevel1X 6 3 2 2" xfId="5369" xr:uid="{00000000-0005-0000-0000-0000EB2D0000}"/>
    <cellStyle name="SAPBEXHLevel1X 6 3 2 2 2" xfId="5370" xr:uid="{00000000-0005-0000-0000-0000EC2D0000}"/>
    <cellStyle name="SAPBEXHLevel1X 6 3 2 3" xfId="5371" xr:uid="{00000000-0005-0000-0000-0000ED2D0000}"/>
    <cellStyle name="SAPBEXHLevel1X 6 3 3" xfId="5372" xr:uid="{00000000-0005-0000-0000-0000EE2D0000}"/>
    <cellStyle name="SAPBEXHLevel1X 6 3 3 2" xfId="5373" xr:uid="{00000000-0005-0000-0000-0000EF2D0000}"/>
    <cellStyle name="SAPBEXHLevel1X 6 3 4" xfId="5374" xr:uid="{00000000-0005-0000-0000-0000F02D0000}"/>
    <cellStyle name="SAPBEXHLevel1X 6 4" xfId="5375" xr:uid="{00000000-0005-0000-0000-0000F12D0000}"/>
    <cellStyle name="SAPBEXHLevel1X 6 4 2" xfId="5376" xr:uid="{00000000-0005-0000-0000-0000F22D0000}"/>
    <cellStyle name="SAPBEXHLevel1X 6 4 2 2" xfId="5377" xr:uid="{00000000-0005-0000-0000-0000F32D0000}"/>
    <cellStyle name="SAPBEXHLevel1X 6 4 2 2 2" xfId="5378" xr:uid="{00000000-0005-0000-0000-0000F42D0000}"/>
    <cellStyle name="SAPBEXHLevel1X 6 4 2 3" xfId="5379" xr:uid="{00000000-0005-0000-0000-0000F52D0000}"/>
    <cellStyle name="SAPBEXHLevel1X 6 4 3" xfId="5380" xr:uid="{00000000-0005-0000-0000-0000F62D0000}"/>
    <cellStyle name="SAPBEXHLevel1X 6 4 3 2" xfId="5381" xr:uid="{00000000-0005-0000-0000-0000F72D0000}"/>
    <cellStyle name="SAPBEXHLevel1X 6 4 4" xfId="5382" xr:uid="{00000000-0005-0000-0000-0000F82D0000}"/>
    <cellStyle name="SAPBEXHLevel1X 6 5" xfId="5383" xr:uid="{00000000-0005-0000-0000-0000F92D0000}"/>
    <cellStyle name="SAPBEXHLevel1X 6 5 2" xfId="5384" xr:uid="{00000000-0005-0000-0000-0000FA2D0000}"/>
    <cellStyle name="SAPBEXHLevel1X 6 5 2 2" xfId="5385" xr:uid="{00000000-0005-0000-0000-0000FB2D0000}"/>
    <cellStyle name="SAPBEXHLevel1X 6 5 2 2 2" xfId="5386" xr:uid="{00000000-0005-0000-0000-0000FC2D0000}"/>
    <cellStyle name="SAPBEXHLevel1X 6 5 2 3" xfId="5387" xr:uid="{00000000-0005-0000-0000-0000FD2D0000}"/>
    <cellStyle name="SAPBEXHLevel1X 6 5 3" xfId="5388" xr:uid="{00000000-0005-0000-0000-0000FE2D0000}"/>
    <cellStyle name="SAPBEXHLevel1X 6 5 3 2" xfId="5389" xr:uid="{00000000-0005-0000-0000-0000FF2D0000}"/>
    <cellStyle name="SAPBEXHLevel1X 6 5 4" xfId="5390" xr:uid="{00000000-0005-0000-0000-0000002E0000}"/>
    <cellStyle name="SAPBEXHLevel1X 6 6" xfId="5391" xr:uid="{00000000-0005-0000-0000-0000012E0000}"/>
    <cellStyle name="SAPBEXHLevel1X 6 6 2" xfId="5392" xr:uid="{00000000-0005-0000-0000-0000022E0000}"/>
    <cellStyle name="SAPBEXHLevel1X 6 6 2 2" xfId="5393" xr:uid="{00000000-0005-0000-0000-0000032E0000}"/>
    <cellStyle name="SAPBEXHLevel1X 6 6 2 2 2" xfId="5394" xr:uid="{00000000-0005-0000-0000-0000042E0000}"/>
    <cellStyle name="SAPBEXHLevel1X 6 6 2 3" xfId="5395" xr:uid="{00000000-0005-0000-0000-0000052E0000}"/>
    <cellStyle name="SAPBEXHLevel1X 6 6 3" xfId="5396" xr:uid="{00000000-0005-0000-0000-0000062E0000}"/>
    <cellStyle name="SAPBEXHLevel1X 6 6 3 2" xfId="5397" xr:uid="{00000000-0005-0000-0000-0000072E0000}"/>
    <cellStyle name="SAPBEXHLevel1X 6 6 4" xfId="5398" xr:uid="{00000000-0005-0000-0000-0000082E0000}"/>
    <cellStyle name="SAPBEXHLevel1X 6 7" xfId="5399" xr:uid="{00000000-0005-0000-0000-0000092E0000}"/>
    <cellStyle name="SAPBEXHLevel1X 6 7 2" xfId="5400" xr:uid="{00000000-0005-0000-0000-00000A2E0000}"/>
    <cellStyle name="SAPBEXHLevel1X 6 7 2 2" xfId="5401" xr:uid="{00000000-0005-0000-0000-00000B2E0000}"/>
    <cellStyle name="SAPBEXHLevel1X 6 7 2 2 2" xfId="5402" xr:uid="{00000000-0005-0000-0000-00000C2E0000}"/>
    <cellStyle name="SAPBEXHLevel1X 6 7 2 3" xfId="5403" xr:uid="{00000000-0005-0000-0000-00000D2E0000}"/>
    <cellStyle name="SAPBEXHLevel1X 6 7 3" xfId="5404" xr:uid="{00000000-0005-0000-0000-00000E2E0000}"/>
    <cellStyle name="SAPBEXHLevel1X 6 7 3 2" xfId="5405" xr:uid="{00000000-0005-0000-0000-00000F2E0000}"/>
    <cellStyle name="SAPBEXHLevel1X 6 7 4" xfId="5406" xr:uid="{00000000-0005-0000-0000-0000102E0000}"/>
    <cellStyle name="SAPBEXHLevel1X 6 8" xfId="5407" xr:uid="{00000000-0005-0000-0000-0000112E0000}"/>
    <cellStyle name="SAPBEXHLevel1X 6 8 2" xfId="5408" xr:uid="{00000000-0005-0000-0000-0000122E0000}"/>
    <cellStyle name="SAPBEXHLevel1X 6 8 2 2" xfId="5409" xr:uid="{00000000-0005-0000-0000-0000132E0000}"/>
    <cellStyle name="SAPBEXHLevel1X 6 8 3" xfId="5410" xr:uid="{00000000-0005-0000-0000-0000142E0000}"/>
    <cellStyle name="SAPBEXHLevel1X 6 9" xfId="5411" xr:uid="{00000000-0005-0000-0000-0000152E0000}"/>
    <cellStyle name="SAPBEXHLevel1X 6 9 2" xfId="5412" xr:uid="{00000000-0005-0000-0000-0000162E0000}"/>
    <cellStyle name="SAPBEXHLevel1X 7" xfId="5413" xr:uid="{00000000-0005-0000-0000-0000172E0000}"/>
    <cellStyle name="SAPBEXHLevel1X 7 10" xfId="5414" xr:uid="{00000000-0005-0000-0000-0000182E0000}"/>
    <cellStyle name="SAPBEXHLevel1X 7 11" xfId="5415" xr:uid="{00000000-0005-0000-0000-0000192E0000}"/>
    <cellStyle name="SAPBEXHLevel1X 7 2" xfId="5416" xr:uid="{00000000-0005-0000-0000-00001A2E0000}"/>
    <cellStyle name="SAPBEXHLevel1X 7 2 2" xfId="5417" xr:uid="{00000000-0005-0000-0000-00001B2E0000}"/>
    <cellStyle name="SAPBEXHLevel1X 7 2 2 2" xfId="5418" xr:uid="{00000000-0005-0000-0000-00001C2E0000}"/>
    <cellStyle name="SAPBEXHLevel1X 7 2 2 2 2" xfId="5419" xr:uid="{00000000-0005-0000-0000-00001D2E0000}"/>
    <cellStyle name="SAPBEXHLevel1X 7 2 2 3" xfId="5420" xr:uid="{00000000-0005-0000-0000-00001E2E0000}"/>
    <cellStyle name="SAPBEXHLevel1X 7 2 3" xfId="5421" xr:uid="{00000000-0005-0000-0000-00001F2E0000}"/>
    <cellStyle name="SAPBEXHLevel1X 7 2 3 2" xfId="5422" xr:uid="{00000000-0005-0000-0000-0000202E0000}"/>
    <cellStyle name="SAPBEXHLevel1X 7 2 4" xfId="5423" xr:uid="{00000000-0005-0000-0000-0000212E0000}"/>
    <cellStyle name="SAPBEXHLevel1X 7 3" xfId="5424" xr:uid="{00000000-0005-0000-0000-0000222E0000}"/>
    <cellStyle name="SAPBEXHLevel1X 7 3 2" xfId="5425" xr:uid="{00000000-0005-0000-0000-0000232E0000}"/>
    <cellStyle name="SAPBEXHLevel1X 7 3 2 2" xfId="5426" xr:uid="{00000000-0005-0000-0000-0000242E0000}"/>
    <cellStyle name="SAPBEXHLevel1X 7 3 2 2 2" xfId="5427" xr:uid="{00000000-0005-0000-0000-0000252E0000}"/>
    <cellStyle name="SAPBEXHLevel1X 7 3 2 3" xfId="5428" xr:uid="{00000000-0005-0000-0000-0000262E0000}"/>
    <cellStyle name="SAPBEXHLevel1X 7 3 3" xfId="5429" xr:uid="{00000000-0005-0000-0000-0000272E0000}"/>
    <cellStyle name="SAPBEXHLevel1X 7 3 3 2" xfId="5430" xr:uid="{00000000-0005-0000-0000-0000282E0000}"/>
    <cellStyle name="SAPBEXHLevel1X 7 3 4" xfId="5431" xr:uid="{00000000-0005-0000-0000-0000292E0000}"/>
    <cellStyle name="SAPBEXHLevel1X 7 4" xfId="5432" xr:uid="{00000000-0005-0000-0000-00002A2E0000}"/>
    <cellStyle name="SAPBEXHLevel1X 7 4 2" xfId="5433" xr:uid="{00000000-0005-0000-0000-00002B2E0000}"/>
    <cellStyle name="SAPBEXHLevel1X 7 4 2 2" xfId="5434" xr:uid="{00000000-0005-0000-0000-00002C2E0000}"/>
    <cellStyle name="SAPBEXHLevel1X 7 4 2 2 2" xfId="5435" xr:uid="{00000000-0005-0000-0000-00002D2E0000}"/>
    <cellStyle name="SAPBEXHLevel1X 7 4 2 3" xfId="5436" xr:uid="{00000000-0005-0000-0000-00002E2E0000}"/>
    <cellStyle name="SAPBEXHLevel1X 7 4 3" xfId="5437" xr:uid="{00000000-0005-0000-0000-00002F2E0000}"/>
    <cellStyle name="SAPBEXHLevel1X 7 4 3 2" xfId="5438" xr:uid="{00000000-0005-0000-0000-0000302E0000}"/>
    <cellStyle name="SAPBEXHLevel1X 7 4 4" xfId="5439" xr:uid="{00000000-0005-0000-0000-0000312E0000}"/>
    <cellStyle name="SAPBEXHLevel1X 7 5" xfId="5440" xr:uid="{00000000-0005-0000-0000-0000322E0000}"/>
    <cellStyle name="SAPBEXHLevel1X 7 5 2" xfId="5441" xr:uid="{00000000-0005-0000-0000-0000332E0000}"/>
    <cellStyle name="SAPBEXHLevel1X 7 5 2 2" xfId="5442" xr:uid="{00000000-0005-0000-0000-0000342E0000}"/>
    <cellStyle name="SAPBEXHLevel1X 7 5 2 2 2" xfId="5443" xr:uid="{00000000-0005-0000-0000-0000352E0000}"/>
    <cellStyle name="SAPBEXHLevel1X 7 5 2 3" xfId="5444" xr:uid="{00000000-0005-0000-0000-0000362E0000}"/>
    <cellStyle name="SAPBEXHLevel1X 7 5 3" xfId="5445" xr:uid="{00000000-0005-0000-0000-0000372E0000}"/>
    <cellStyle name="SAPBEXHLevel1X 7 5 3 2" xfId="5446" xr:uid="{00000000-0005-0000-0000-0000382E0000}"/>
    <cellStyle name="SAPBEXHLevel1X 7 5 4" xfId="5447" xr:uid="{00000000-0005-0000-0000-0000392E0000}"/>
    <cellStyle name="SAPBEXHLevel1X 7 6" xfId="5448" xr:uid="{00000000-0005-0000-0000-00003A2E0000}"/>
    <cellStyle name="SAPBEXHLevel1X 7 6 2" xfId="5449" xr:uid="{00000000-0005-0000-0000-00003B2E0000}"/>
    <cellStyle name="SAPBEXHLevel1X 7 6 2 2" xfId="5450" xr:uid="{00000000-0005-0000-0000-00003C2E0000}"/>
    <cellStyle name="SAPBEXHLevel1X 7 6 2 2 2" xfId="5451" xr:uid="{00000000-0005-0000-0000-00003D2E0000}"/>
    <cellStyle name="SAPBEXHLevel1X 7 6 2 3" xfId="5452" xr:uid="{00000000-0005-0000-0000-00003E2E0000}"/>
    <cellStyle name="SAPBEXHLevel1X 7 6 3" xfId="5453" xr:uid="{00000000-0005-0000-0000-00003F2E0000}"/>
    <cellStyle name="SAPBEXHLevel1X 7 6 3 2" xfId="5454" xr:uid="{00000000-0005-0000-0000-0000402E0000}"/>
    <cellStyle name="SAPBEXHLevel1X 7 6 4" xfId="5455" xr:uid="{00000000-0005-0000-0000-0000412E0000}"/>
    <cellStyle name="SAPBEXHLevel1X 7 7" xfId="5456" xr:uid="{00000000-0005-0000-0000-0000422E0000}"/>
    <cellStyle name="SAPBEXHLevel1X 7 7 2" xfId="5457" xr:uid="{00000000-0005-0000-0000-0000432E0000}"/>
    <cellStyle name="SAPBEXHLevel1X 7 7 2 2" xfId="5458" xr:uid="{00000000-0005-0000-0000-0000442E0000}"/>
    <cellStyle name="SAPBEXHLevel1X 7 7 2 2 2" xfId="5459" xr:uid="{00000000-0005-0000-0000-0000452E0000}"/>
    <cellStyle name="SAPBEXHLevel1X 7 7 2 3" xfId="5460" xr:uid="{00000000-0005-0000-0000-0000462E0000}"/>
    <cellStyle name="SAPBEXHLevel1X 7 7 3" xfId="5461" xr:uid="{00000000-0005-0000-0000-0000472E0000}"/>
    <cellStyle name="SAPBEXHLevel1X 7 7 3 2" xfId="5462" xr:uid="{00000000-0005-0000-0000-0000482E0000}"/>
    <cellStyle name="SAPBEXHLevel1X 7 7 4" xfId="5463" xr:uid="{00000000-0005-0000-0000-0000492E0000}"/>
    <cellStyle name="SAPBEXHLevel1X 7 8" xfId="5464" xr:uid="{00000000-0005-0000-0000-00004A2E0000}"/>
    <cellStyle name="SAPBEXHLevel1X 7 8 2" xfId="5465" xr:uid="{00000000-0005-0000-0000-00004B2E0000}"/>
    <cellStyle name="SAPBEXHLevel1X 7 8 2 2" xfId="5466" xr:uid="{00000000-0005-0000-0000-00004C2E0000}"/>
    <cellStyle name="SAPBEXHLevel1X 7 8 3" xfId="5467" xr:uid="{00000000-0005-0000-0000-00004D2E0000}"/>
    <cellStyle name="SAPBEXHLevel1X 7 9" xfId="5468" xr:uid="{00000000-0005-0000-0000-00004E2E0000}"/>
    <cellStyle name="SAPBEXHLevel1X 7 9 2" xfId="5469" xr:uid="{00000000-0005-0000-0000-00004F2E0000}"/>
    <cellStyle name="SAPBEXHLevel1X 8" xfId="5470" xr:uid="{00000000-0005-0000-0000-0000502E0000}"/>
    <cellStyle name="SAPBEXHLevel1X 8 2" xfId="5471" xr:uid="{00000000-0005-0000-0000-0000512E0000}"/>
    <cellStyle name="SAPBEXHLevel1X 8 2 2" xfId="5472" xr:uid="{00000000-0005-0000-0000-0000522E0000}"/>
    <cellStyle name="SAPBEXHLevel1X 8 2 2 2" xfId="5473" xr:uid="{00000000-0005-0000-0000-0000532E0000}"/>
    <cellStyle name="SAPBEXHLevel1X 8 2 3" xfId="5474" xr:uid="{00000000-0005-0000-0000-0000542E0000}"/>
    <cellStyle name="SAPBEXHLevel1X 8 3" xfId="5475" xr:uid="{00000000-0005-0000-0000-0000552E0000}"/>
    <cellStyle name="SAPBEXHLevel1X 8 3 2" xfId="5476" xr:uid="{00000000-0005-0000-0000-0000562E0000}"/>
    <cellStyle name="SAPBEXHLevel1X 8 4" xfId="5477" xr:uid="{00000000-0005-0000-0000-0000572E0000}"/>
    <cellStyle name="SAPBEXHLevel1X 9" xfId="5478" xr:uid="{00000000-0005-0000-0000-0000582E0000}"/>
    <cellStyle name="SAPBEXHLevel1X_1.3 Acc Costs NG (2011)" xfId="14944" xr:uid="{00000000-0005-0000-0000-0000592E0000}"/>
    <cellStyle name="SAPBEXHLevel2" xfId="5479" xr:uid="{00000000-0005-0000-0000-00005A2E0000}"/>
    <cellStyle name="SAPBEXHLevel2 10" xfId="5480" xr:uid="{00000000-0005-0000-0000-00005B2E0000}"/>
    <cellStyle name="SAPBEXHLevel2 11" xfId="8779" xr:uid="{00000000-0005-0000-0000-00005C2E0000}"/>
    <cellStyle name="SAPBEXHLevel2 11 2" xfId="15015" xr:uid="{00000000-0005-0000-0000-00005D2E0000}"/>
    <cellStyle name="SAPBEXHLevel2 12" xfId="8821" xr:uid="{00000000-0005-0000-0000-00005E2E0000}"/>
    <cellStyle name="SAPBEXHLevel2 12 2" xfId="15031" xr:uid="{00000000-0005-0000-0000-00005F2E0000}"/>
    <cellStyle name="SAPBEXHLevel2 2" xfId="5481" xr:uid="{00000000-0005-0000-0000-0000602E0000}"/>
    <cellStyle name="SAPBEXHLevel2 2 2" xfId="5482" xr:uid="{00000000-0005-0000-0000-0000612E0000}"/>
    <cellStyle name="SAPBEXHLevel2 2 2 2" xfId="5483" xr:uid="{00000000-0005-0000-0000-0000622E0000}"/>
    <cellStyle name="SAPBEXHLevel2 2 2 2 2" xfId="5484" xr:uid="{00000000-0005-0000-0000-0000632E0000}"/>
    <cellStyle name="SAPBEXHLevel2 2 2 2 2 2" xfId="5485" xr:uid="{00000000-0005-0000-0000-0000642E0000}"/>
    <cellStyle name="SAPBEXHLevel2 2 2 2 3" xfId="5486" xr:uid="{00000000-0005-0000-0000-0000652E0000}"/>
    <cellStyle name="SAPBEXHLevel2 2 2 3" xfId="5487" xr:uid="{00000000-0005-0000-0000-0000662E0000}"/>
    <cellStyle name="SAPBEXHLevel2 2 2 3 2" xfId="5488" xr:uid="{00000000-0005-0000-0000-0000672E0000}"/>
    <cellStyle name="SAPBEXHLevel2 2 2 4" xfId="5489" xr:uid="{00000000-0005-0000-0000-0000682E0000}"/>
    <cellStyle name="SAPBEXHLevel2 2 3" xfId="5490" xr:uid="{00000000-0005-0000-0000-0000692E0000}"/>
    <cellStyle name="SAPBEXHLevel2 2 3 2" xfId="5491" xr:uid="{00000000-0005-0000-0000-00006A2E0000}"/>
    <cellStyle name="SAPBEXHLevel2 2 3 2 2" xfId="5492" xr:uid="{00000000-0005-0000-0000-00006B2E0000}"/>
    <cellStyle name="SAPBEXHLevel2 2 3 2 2 2" xfId="5493" xr:uid="{00000000-0005-0000-0000-00006C2E0000}"/>
    <cellStyle name="SAPBEXHLevel2 2 3 2 3" xfId="5494" xr:uid="{00000000-0005-0000-0000-00006D2E0000}"/>
    <cellStyle name="SAPBEXHLevel2 2 3 3" xfId="5495" xr:uid="{00000000-0005-0000-0000-00006E2E0000}"/>
    <cellStyle name="SAPBEXHLevel2 2 3 3 2" xfId="5496" xr:uid="{00000000-0005-0000-0000-00006F2E0000}"/>
    <cellStyle name="SAPBEXHLevel2 2 3 4" xfId="5497" xr:uid="{00000000-0005-0000-0000-0000702E0000}"/>
    <cellStyle name="SAPBEXHLevel2 2 4" xfId="5498" xr:uid="{00000000-0005-0000-0000-0000712E0000}"/>
    <cellStyle name="SAPBEXHLevel2 2 4 2" xfId="5499" xr:uid="{00000000-0005-0000-0000-0000722E0000}"/>
    <cellStyle name="SAPBEXHLevel2 2 4 2 2" xfId="5500" xr:uid="{00000000-0005-0000-0000-0000732E0000}"/>
    <cellStyle name="SAPBEXHLevel2 2 4 2 2 2" xfId="5501" xr:uid="{00000000-0005-0000-0000-0000742E0000}"/>
    <cellStyle name="SAPBEXHLevel2 2 4 2 3" xfId="5502" xr:uid="{00000000-0005-0000-0000-0000752E0000}"/>
    <cellStyle name="SAPBEXHLevel2 2 4 3" xfId="5503" xr:uid="{00000000-0005-0000-0000-0000762E0000}"/>
    <cellStyle name="SAPBEXHLevel2 2 4 3 2" xfId="5504" xr:uid="{00000000-0005-0000-0000-0000772E0000}"/>
    <cellStyle name="SAPBEXHLevel2 2 4 4" xfId="5505" xr:uid="{00000000-0005-0000-0000-0000782E0000}"/>
    <cellStyle name="SAPBEXHLevel2 2 5" xfId="5506" xr:uid="{00000000-0005-0000-0000-0000792E0000}"/>
    <cellStyle name="SAPBEXHLevel2 2 5 2" xfId="5507" xr:uid="{00000000-0005-0000-0000-00007A2E0000}"/>
    <cellStyle name="SAPBEXHLevel2 2 5 2 2" xfId="5508" xr:uid="{00000000-0005-0000-0000-00007B2E0000}"/>
    <cellStyle name="SAPBEXHLevel2 2 5 2 2 2" xfId="5509" xr:uid="{00000000-0005-0000-0000-00007C2E0000}"/>
    <cellStyle name="SAPBEXHLevel2 2 5 2 3" xfId="5510" xr:uid="{00000000-0005-0000-0000-00007D2E0000}"/>
    <cellStyle name="SAPBEXHLevel2 2 5 3" xfId="5511" xr:uid="{00000000-0005-0000-0000-00007E2E0000}"/>
    <cellStyle name="SAPBEXHLevel2 2 5 3 2" xfId="5512" xr:uid="{00000000-0005-0000-0000-00007F2E0000}"/>
    <cellStyle name="SAPBEXHLevel2 2 5 4" xfId="5513" xr:uid="{00000000-0005-0000-0000-0000802E0000}"/>
    <cellStyle name="SAPBEXHLevel2 2 6" xfId="5514" xr:uid="{00000000-0005-0000-0000-0000812E0000}"/>
    <cellStyle name="SAPBEXHLevel2 2 6 2" xfId="5515" xr:uid="{00000000-0005-0000-0000-0000822E0000}"/>
    <cellStyle name="SAPBEXHLevel2 2 6 2 2" xfId="5516" xr:uid="{00000000-0005-0000-0000-0000832E0000}"/>
    <cellStyle name="SAPBEXHLevel2 2 6 2 2 2" xfId="5517" xr:uid="{00000000-0005-0000-0000-0000842E0000}"/>
    <cellStyle name="SAPBEXHLevel2 2 6 2 3" xfId="5518" xr:uid="{00000000-0005-0000-0000-0000852E0000}"/>
    <cellStyle name="SAPBEXHLevel2 2 6 3" xfId="5519" xr:uid="{00000000-0005-0000-0000-0000862E0000}"/>
    <cellStyle name="SAPBEXHLevel2 2 6 3 2" xfId="5520" xr:uid="{00000000-0005-0000-0000-0000872E0000}"/>
    <cellStyle name="SAPBEXHLevel2 2 6 4" xfId="5521" xr:uid="{00000000-0005-0000-0000-0000882E0000}"/>
    <cellStyle name="SAPBEXHLevel2 2 7" xfId="5522" xr:uid="{00000000-0005-0000-0000-0000892E0000}"/>
    <cellStyle name="SAPBEXHLevel2 2 7 2" xfId="5523" xr:uid="{00000000-0005-0000-0000-00008A2E0000}"/>
    <cellStyle name="SAPBEXHLevel2 2 7 2 2" xfId="5524" xr:uid="{00000000-0005-0000-0000-00008B2E0000}"/>
    <cellStyle name="SAPBEXHLevel2 2 7 2 2 2" xfId="5525" xr:uid="{00000000-0005-0000-0000-00008C2E0000}"/>
    <cellStyle name="SAPBEXHLevel2 2 7 2 3" xfId="5526" xr:uid="{00000000-0005-0000-0000-00008D2E0000}"/>
    <cellStyle name="SAPBEXHLevel2 2 7 3" xfId="5527" xr:uid="{00000000-0005-0000-0000-00008E2E0000}"/>
    <cellStyle name="SAPBEXHLevel2 2 7 3 2" xfId="5528" xr:uid="{00000000-0005-0000-0000-00008F2E0000}"/>
    <cellStyle name="SAPBEXHLevel2 2 7 4" xfId="5529" xr:uid="{00000000-0005-0000-0000-0000902E0000}"/>
    <cellStyle name="SAPBEXHLevel2 2 8" xfId="5530" xr:uid="{00000000-0005-0000-0000-0000912E0000}"/>
    <cellStyle name="SAPBEXHLevel2 2 9" xfId="8721" xr:uid="{00000000-0005-0000-0000-0000922E0000}"/>
    <cellStyle name="SAPBEXHLevel2 3" xfId="5531" xr:uid="{00000000-0005-0000-0000-0000932E0000}"/>
    <cellStyle name="SAPBEXHLevel2 3 2" xfId="5532" xr:uid="{00000000-0005-0000-0000-0000942E0000}"/>
    <cellStyle name="SAPBEXHLevel2 3 2 2" xfId="5533" xr:uid="{00000000-0005-0000-0000-0000952E0000}"/>
    <cellStyle name="SAPBEXHLevel2 3 2 2 2" xfId="5534" xr:uid="{00000000-0005-0000-0000-0000962E0000}"/>
    <cellStyle name="SAPBEXHLevel2 3 2 2 2 2" xfId="5535" xr:uid="{00000000-0005-0000-0000-0000972E0000}"/>
    <cellStyle name="SAPBEXHLevel2 3 2 2 3" xfId="5536" xr:uid="{00000000-0005-0000-0000-0000982E0000}"/>
    <cellStyle name="SAPBEXHLevel2 3 2 3" xfId="5537" xr:uid="{00000000-0005-0000-0000-0000992E0000}"/>
    <cellStyle name="SAPBEXHLevel2 3 2 3 2" xfId="5538" xr:uid="{00000000-0005-0000-0000-00009A2E0000}"/>
    <cellStyle name="SAPBEXHLevel2 3 2 4" xfId="5539" xr:uid="{00000000-0005-0000-0000-00009B2E0000}"/>
    <cellStyle name="SAPBEXHLevel2 3 3" xfId="5540" xr:uid="{00000000-0005-0000-0000-00009C2E0000}"/>
    <cellStyle name="SAPBEXHLevel2 3 3 2" xfId="5541" xr:uid="{00000000-0005-0000-0000-00009D2E0000}"/>
    <cellStyle name="SAPBEXHLevel2 3 3 2 2" xfId="5542" xr:uid="{00000000-0005-0000-0000-00009E2E0000}"/>
    <cellStyle name="SAPBEXHLevel2 3 3 2 2 2" xfId="5543" xr:uid="{00000000-0005-0000-0000-00009F2E0000}"/>
    <cellStyle name="SAPBEXHLevel2 3 3 2 3" xfId="5544" xr:uid="{00000000-0005-0000-0000-0000A02E0000}"/>
    <cellStyle name="SAPBEXHLevel2 3 3 3" xfId="5545" xr:uid="{00000000-0005-0000-0000-0000A12E0000}"/>
    <cellStyle name="SAPBEXHLevel2 3 3 3 2" xfId="5546" xr:uid="{00000000-0005-0000-0000-0000A22E0000}"/>
    <cellStyle name="SAPBEXHLevel2 3 3 4" xfId="5547" xr:uid="{00000000-0005-0000-0000-0000A32E0000}"/>
    <cellStyle name="SAPBEXHLevel2 3 4" xfId="5548" xr:uid="{00000000-0005-0000-0000-0000A42E0000}"/>
    <cellStyle name="SAPBEXHLevel2 3 4 2" xfId="5549" xr:uid="{00000000-0005-0000-0000-0000A52E0000}"/>
    <cellStyle name="SAPBEXHLevel2 3 4 2 2" xfId="5550" xr:uid="{00000000-0005-0000-0000-0000A62E0000}"/>
    <cellStyle name="SAPBEXHLevel2 3 4 2 2 2" xfId="5551" xr:uid="{00000000-0005-0000-0000-0000A72E0000}"/>
    <cellStyle name="SAPBEXHLevel2 3 4 2 3" xfId="5552" xr:uid="{00000000-0005-0000-0000-0000A82E0000}"/>
    <cellStyle name="SAPBEXHLevel2 3 4 3" xfId="5553" xr:uid="{00000000-0005-0000-0000-0000A92E0000}"/>
    <cellStyle name="SAPBEXHLevel2 3 4 3 2" xfId="5554" xr:uid="{00000000-0005-0000-0000-0000AA2E0000}"/>
    <cellStyle name="SAPBEXHLevel2 3 4 4" xfId="5555" xr:uid="{00000000-0005-0000-0000-0000AB2E0000}"/>
    <cellStyle name="SAPBEXHLevel2 3 5" xfId="5556" xr:uid="{00000000-0005-0000-0000-0000AC2E0000}"/>
    <cellStyle name="SAPBEXHLevel2 3 5 2" xfId="5557" xr:uid="{00000000-0005-0000-0000-0000AD2E0000}"/>
    <cellStyle name="SAPBEXHLevel2 3 5 2 2" xfId="5558" xr:uid="{00000000-0005-0000-0000-0000AE2E0000}"/>
    <cellStyle name="SAPBEXHLevel2 3 5 2 2 2" xfId="5559" xr:uid="{00000000-0005-0000-0000-0000AF2E0000}"/>
    <cellStyle name="SAPBEXHLevel2 3 5 2 3" xfId="5560" xr:uid="{00000000-0005-0000-0000-0000B02E0000}"/>
    <cellStyle name="SAPBEXHLevel2 3 5 3" xfId="5561" xr:uid="{00000000-0005-0000-0000-0000B12E0000}"/>
    <cellStyle name="SAPBEXHLevel2 3 5 3 2" xfId="5562" xr:uid="{00000000-0005-0000-0000-0000B22E0000}"/>
    <cellStyle name="SAPBEXHLevel2 3 5 4" xfId="5563" xr:uid="{00000000-0005-0000-0000-0000B32E0000}"/>
    <cellStyle name="SAPBEXHLevel2 3 6" xfId="5564" xr:uid="{00000000-0005-0000-0000-0000B42E0000}"/>
    <cellStyle name="SAPBEXHLevel2 3 6 2" xfId="5565" xr:uid="{00000000-0005-0000-0000-0000B52E0000}"/>
    <cellStyle name="SAPBEXHLevel2 3 6 2 2" xfId="5566" xr:uid="{00000000-0005-0000-0000-0000B62E0000}"/>
    <cellStyle name="SAPBEXHLevel2 3 6 3" xfId="5567" xr:uid="{00000000-0005-0000-0000-0000B72E0000}"/>
    <cellStyle name="SAPBEXHLevel2 3 7" xfId="5568" xr:uid="{00000000-0005-0000-0000-0000B82E0000}"/>
    <cellStyle name="SAPBEXHLevel2 4" xfId="5569" xr:uid="{00000000-0005-0000-0000-0000B92E0000}"/>
    <cellStyle name="SAPBEXHLevel2 4 2" xfId="5570" xr:uid="{00000000-0005-0000-0000-0000BA2E0000}"/>
    <cellStyle name="SAPBEXHLevel2 4 2 2" xfId="5571" xr:uid="{00000000-0005-0000-0000-0000BB2E0000}"/>
    <cellStyle name="SAPBEXHLevel2 4 2 2 2" xfId="5572" xr:uid="{00000000-0005-0000-0000-0000BC2E0000}"/>
    <cellStyle name="SAPBEXHLevel2 4 2 2 2 2" xfId="5573" xr:uid="{00000000-0005-0000-0000-0000BD2E0000}"/>
    <cellStyle name="SAPBEXHLevel2 4 2 2 3" xfId="5574" xr:uid="{00000000-0005-0000-0000-0000BE2E0000}"/>
    <cellStyle name="SAPBEXHLevel2 4 2 3" xfId="5575" xr:uid="{00000000-0005-0000-0000-0000BF2E0000}"/>
    <cellStyle name="SAPBEXHLevel2 4 2 3 2" xfId="5576" xr:uid="{00000000-0005-0000-0000-0000C02E0000}"/>
    <cellStyle name="SAPBEXHLevel2 4 2 4" xfId="5577" xr:uid="{00000000-0005-0000-0000-0000C12E0000}"/>
    <cellStyle name="SAPBEXHLevel2 4 3" xfId="5578" xr:uid="{00000000-0005-0000-0000-0000C22E0000}"/>
    <cellStyle name="SAPBEXHLevel2 4 3 2" xfId="5579" xr:uid="{00000000-0005-0000-0000-0000C32E0000}"/>
    <cellStyle name="SAPBEXHLevel2 4 3 2 2" xfId="5580" xr:uid="{00000000-0005-0000-0000-0000C42E0000}"/>
    <cellStyle name="SAPBEXHLevel2 4 3 2 2 2" xfId="5581" xr:uid="{00000000-0005-0000-0000-0000C52E0000}"/>
    <cellStyle name="SAPBEXHLevel2 4 3 2 3" xfId="5582" xr:uid="{00000000-0005-0000-0000-0000C62E0000}"/>
    <cellStyle name="SAPBEXHLevel2 4 3 3" xfId="5583" xr:uid="{00000000-0005-0000-0000-0000C72E0000}"/>
    <cellStyle name="SAPBEXHLevel2 4 3 3 2" xfId="5584" xr:uid="{00000000-0005-0000-0000-0000C82E0000}"/>
    <cellStyle name="SAPBEXHLevel2 4 3 4" xfId="5585" xr:uid="{00000000-0005-0000-0000-0000C92E0000}"/>
    <cellStyle name="SAPBEXHLevel2 4 4" xfId="5586" xr:uid="{00000000-0005-0000-0000-0000CA2E0000}"/>
    <cellStyle name="SAPBEXHLevel2 4 4 2" xfId="5587" xr:uid="{00000000-0005-0000-0000-0000CB2E0000}"/>
    <cellStyle name="SAPBEXHLevel2 4 4 2 2" xfId="5588" xr:uid="{00000000-0005-0000-0000-0000CC2E0000}"/>
    <cellStyle name="SAPBEXHLevel2 4 4 2 2 2" xfId="5589" xr:uid="{00000000-0005-0000-0000-0000CD2E0000}"/>
    <cellStyle name="SAPBEXHLevel2 4 4 2 3" xfId="5590" xr:uid="{00000000-0005-0000-0000-0000CE2E0000}"/>
    <cellStyle name="SAPBEXHLevel2 4 4 3" xfId="5591" xr:uid="{00000000-0005-0000-0000-0000CF2E0000}"/>
    <cellStyle name="SAPBEXHLevel2 4 4 3 2" xfId="5592" xr:uid="{00000000-0005-0000-0000-0000D02E0000}"/>
    <cellStyle name="SAPBEXHLevel2 4 4 4" xfId="5593" xr:uid="{00000000-0005-0000-0000-0000D12E0000}"/>
    <cellStyle name="SAPBEXHLevel2 4 5" xfId="5594" xr:uid="{00000000-0005-0000-0000-0000D22E0000}"/>
    <cellStyle name="SAPBEXHLevel2 4 5 2" xfId="5595" xr:uid="{00000000-0005-0000-0000-0000D32E0000}"/>
    <cellStyle name="SAPBEXHLevel2 4 5 2 2" xfId="5596" xr:uid="{00000000-0005-0000-0000-0000D42E0000}"/>
    <cellStyle name="SAPBEXHLevel2 4 5 2 2 2" xfId="5597" xr:uid="{00000000-0005-0000-0000-0000D52E0000}"/>
    <cellStyle name="SAPBEXHLevel2 4 5 2 3" xfId="5598" xr:uid="{00000000-0005-0000-0000-0000D62E0000}"/>
    <cellStyle name="SAPBEXHLevel2 4 5 3" xfId="5599" xr:uid="{00000000-0005-0000-0000-0000D72E0000}"/>
    <cellStyle name="SAPBEXHLevel2 4 5 3 2" xfId="5600" xr:uid="{00000000-0005-0000-0000-0000D82E0000}"/>
    <cellStyle name="SAPBEXHLevel2 4 5 4" xfId="5601" xr:uid="{00000000-0005-0000-0000-0000D92E0000}"/>
    <cellStyle name="SAPBEXHLevel2 4 6" xfId="5602" xr:uid="{00000000-0005-0000-0000-0000DA2E0000}"/>
    <cellStyle name="SAPBEXHLevel2 4 6 2" xfId="5603" xr:uid="{00000000-0005-0000-0000-0000DB2E0000}"/>
    <cellStyle name="SAPBEXHLevel2 4 6 2 2" xfId="5604" xr:uid="{00000000-0005-0000-0000-0000DC2E0000}"/>
    <cellStyle name="SAPBEXHLevel2 4 6 3" xfId="5605" xr:uid="{00000000-0005-0000-0000-0000DD2E0000}"/>
    <cellStyle name="SAPBEXHLevel2 4 7" xfId="5606" xr:uid="{00000000-0005-0000-0000-0000DE2E0000}"/>
    <cellStyle name="SAPBEXHLevel2 5" xfId="5607" xr:uid="{00000000-0005-0000-0000-0000DF2E0000}"/>
    <cellStyle name="SAPBEXHLevel2 5 2" xfId="5608" xr:uid="{00000000-0005-0000-0000-0000E02E0000}"/>
    <cellStyle name="SAPBEXHLevel2 5 2 2" xfId="5609" xr:uid="{00000000-0005-0000-0000-0000E12E0000}"/>
    <cellStyle name="SAPBEXHLevel2 5 2 2 2" xfId="5610" xr:uid="{00000000-0005-0000-0000-0000E22E0000}"/>
    <cellStyle name="SAPBEXHLevel2 5 2 2 2 2" xfId="5611" xr:uid="{00000000-0005-0000-0000-0000E32E0000}"/>
    <cellStyle name="SAPBEXHLevel2 5 2 2 3" xfId="5612" xr:uid="{00000000-0005-0000-0000-0000E42E0000}"/>
    <cellStyle name="SAPBEXHLevel2 5 2 3" xfId="5613" xr:uid="{00000000-0005-0000-0000-0000E52E0000}"/>
    <cellStyle name="SAPBEXHLevel2 5 2 3 2" xfId="5614" xr:uid="{00000000-0005-0000-0000-0000E62E0000}"/>
    <cellStyle name="SAPBEXHLevel2 5 2 4" xfId="5615" xr:uid="{00000000-0005-0000-0000-0000E72E0000}"/>
    <cellStyle name="SAPBEXHLevel2 5 3" xfId="5616" xr:uid="{00000000-0005-0000-0000-0000E82E0000}"/>
    <cellStyle name="SAPBEXHLevel2 5 3 2" xfId="5617" xr:uid="{00000000-0005-0000-0000-0000E92E0000}"/>
    <cellStyle name="SAPBEXHLevel2 5 3 2 2" xfId="5618" xr:uid="{00000000-0005-0000-0000-0000EA2E0000}"/>
    <cellStyle name="SAPBEXHLevel2 5 3 2 2 2" xfId="5619" xr:uid="{00000000-0005-0000-0000-0000EB2E0000}"/>
    <cellStyle name="SAPBEXHLevel2 5 3 2 3" xfId="5620" xr:uid="{00000000-0005-0000-0000-0000EC2E0000}"/>
    <cellStyle name="SAPBEXHLevel2 5 3 3" xfId="5621" xr:uid="{00000000-0005-0000-0000-0000ED2E0000}"/>
    <cellStyle name="SAPBEXHLevel2 5 3 3 2" xfId="5622" xr:uid="{00000000-0005-0000-0000-0000EE2E0000}"/>
    <cellStyle name="SAPBEXHLevel2 5 3 4" xfId="5623" xr:uid="{00000000-0005-0000-0000-0000EF2E0000}"/>
    <cellStyle name="SAPBEXHLevel2 5 4" xfId="5624" xr:uid="{00000000-0005-0000-0000-0000F02E0000}"/>
    <cellStyle name="SAPBEXHLevel2 5 4 2" xfId="5625" xr:uid="{00000000-0005-0000-0000-0000F12E0000}"/>
    <cellStyle name="SAPBEXHLevel2 5 4 2 2" xfId="5626" xr:uid="{00000000-0005-0000-0000-0000F22E0000}"/>
    <cellStyle name="SAPBEXHLevel2 5 4 2 2 2" xfId="5627" xr:uid="{00000000-0005-0000-0000-0000F32E0000}"/>
    <cellStyle name="SAPBEXHLevel2 5 4 2 3" xfId="5628" xr:uid="{00000000-0005-0000-0000-0000F42E0000}"/>
    <cellStyle name="SAPBEXHLevel2 5 4 3" xfId="5629" xr:uid="{00000000-0005-0000-0000-0000F52E0000}"/>
    <cellStyle name="SAPBEXHLevel2 5 4 3 2" xfId="5630" xr:uid="{00000000-0005-0000-0000-0000F62E0000}"/>
    <cellStyle name="SAPBEXHLevel2 5 4 4" xfId="5631" xr:uid="{00000000-0005-0000-0000-0000F72E0000}"/>
    <cellStyle name="SAPBEXHLevel2 5 5" xfId="5632" xr:uid="{00000000-0005-0000-0000-0000F82E0000}"/>
    <cellStyle name="SAPBEXHLevel2 5 5 2" xfId="5633" xr:uid="{00000000-0005-0000-0000-0000F92E0000}"/>
    <cellStyle name="SAPBEXHLevel2 5 5 2 2" xfId="5634" xr:uid="{00000000-0005-0000-0000-0000FA2E0000}"/>
    <cellStyle name="SAPBEXHLevel2 5 5 2 2 2" xfId="5635" xr:uid="{00000000-0005-0000-0000-0000FB2E0000}"/>
    <cellStyle name="SAPBEXHLevel2 5 5 2 3" xfId="5636" xr:uid="{00000000-0005-0000-0000-0000FC2E0000}"/>
    <cellStyle name="SAPBEXHLevel2 5 5 3" xfId="5637" xr:uid="{00000000-0005-0000-0000-0000FD2E0000}"/>
    <cellStyle name="SAPBEXHLevel2 5 5 3 2" xfId="5638" xr:uid="{00000000-0005-0000-0000-0000FE2E0000}"/>
    <cellStyle name="SAPBEXHLevel2 5 5 4" xfId="5639" xr:uid="{00000000-0005-0000-0000-0000FF2E0000}"/>
    <cellStyle name="SAPBEXHLevel2 5 6" xfId="5640" xr:uid="{00000000-0005-0000-0000-0000002F0000}"/>
    <cellStyle name="SAPBEXHLevel2 5 6 2" xfId="5641" xr:uid="{00000000-0005-0000-0000-0000012F0000}"/>
    <cellStyle name="SAPBEXHLevel2 5 6 2 2" xfId="5642" xr:uid="{00000000-0005-0000-0000-0000022F0000}"/>
    <cellStyle name="SAPBEXHLevel2 5 6 3" xfId="5643" xr:uid="{00000000-0005-0000-0000-0000032F0000}"/>
    <cellStyle name="SAPBEXHLevel2 5 7" xfId="5644" xr:uid="{00000000-0005-0000-0000-0000042F0000}"/>
    <cellStyle name="SAPBEXHLevel2 6" xfId="5645" xr:uid="{00000000-0005-0000-0000-0000052F0000}"/>
    <cellStyle name="SAPBEXHLevel2 6 10" xfId="5646" xr:uid="{00000000-0005-0000-0000-0000062F0000}"/>
    <cellStyle name="SAPBEXHLevel2 6 11" xfId="5647" xr:uid="{00000000-0005-0000-0000-0000072F0000}"/>
    <cellStyle name="SAPBEXHLevel2 6 2" xfId="5648" xr:uid="{00000000-0005-0000-0000-0000082F0000}"/>
    <cellStyle name="SAPBEXHLevel2 6 2 2" xfId="5649" xr:uid="{00000000-0005-0000-0000-0000092F0000}"/>
    <cellStyle name="SAPBEXHLevel2 6 2 2 2" xfId="5650" xr:uid="{00000000-0005-0000-0000-00000A2F0000}"/>
    <cellStyle name="SAPBEXHLevel2 6 2 2 2 2" xfId="5651" xr:uid="{00000000-0005-0000-0000-00000B2F0000}"/>
    <cellStyle name="SAPBEXHLevel2 6 2 2 3" xfId="5652" xr:uid="{00000000-0005-0000-0000-00000C2F0000}"/>
    <cellStyle name="SAPBEXHLevel2 6 2 3" xfId="5653" xr:uid="{00000000-0005-0000-0000-00000D2F0000}"/>
    <cellStyle name="SAPBEXHLevel2 6 2 3 2" xfId="5654" xr:uid="{00000000-0005-0000-0000-00000E2F0000}"/>
    <cellStyle name="SAPBEXHLevel2 6 2 4" xfId="5655" xr:uid="{00000000-0005-0000-0000-00000F2F0000}"/>
    <cellStyle name="SAPBEXHLevel2 6 3" xfId="5656" xr:uid="{00000000-0005-0000-0000-0000102F0000}"/>
    <cellStyle name="SAPBEXHLevel2 6 3 2" xfId="5657" xr:uid="{00000000-0005-0000-0000-0000112F0000}"/>
    <cellStyle name="SAPBEXHLevel2 6 3 2 2" xfId="5658" xr:uid="{00000000-0005-0000-0000-0000122F0000}"/>
    <cellStyle name="SAPBEXHLevel2 6 3 2 2 2" xfId="5659" xr:uid="{00000000-0005-0000-0000-0000132F0000}"/>
    <cellStyle name="SAPBEXHLevel2 6 3 2 3" xfId="5660" xr:uid="{00000000-0005-0000-0000-0000142F0000}"/>
    <cellStyle name="SAPBEXHLevel2 6 3 3" xfId="5661" xr:uid="{00000000-0005-0000-0000-0000152F0000}"/>
    <cellStyle name="SAPBEXHLevel2 6 3 3 2" xfId="5662" xr:uid="{00000000-0005-0000-0000-0000162F0000}"/>
    <cellStyle name="SAPBEXHLevel2 6 3 4" xfId="5663" xr:uid="{00000000-0005-0000-0000-0000172F0000}"/>
    <cellStyle name="SAPBEXHLevel2 6 4" xfId="5664" xr:uid="{00000000-0005-0000-0000-0000182F0000}"/>
    <cellStyle name="SAPBEXHLevel2 6 4 2" xfId="5665" xr:uid="{00000000-0005-0000-0000-0000192F0000}"/>
    <cellStyle name="SAPBEXHLevel2 6 4 2 2" xfId="5666" xr:uid="{00000000-0005-0000-0000-00001A2F0000}"/>
    <cellStyle name="SAPBEXHLevel2 6 4 2 2 2" xfId="5667" xr:uid="{00000000-0005-0000-0000-00001B2F0000}"/>
    <cellStyle name="SAPBEXHLevel2 6 4 2 3" xfId="5668" xr:uid="{00000000-0005-0000-0000-00001C2F0000}"/>
    <cellStyle name="SAPBEXHLevel2 6 4 3" xfId="5669" xr:uid="{00000000-0005-0000-0000-00001D2F0000}"/>
    <cellStyle name="SAPBEXHLevel2 6 4 3 2" xfId="5670" xr:uid="{00000000-0005-0000-0000-00001E2F0000}"/>
    <cellStyle name="SAPBEXHLevel2 6 4 4" xfId="5671" xr:uid="{00000000-0005-0000-0000-00001F2F0000}"/>
    <cellStyle name="SAPBEXHLevel2 6 5" xfId="5672" xr:uid="{00000000-0005-0000-0000-0000202F0000}"/>
    <cellStyle name="SAPBEXHLevel2 6 5 2" xfId="5673" xr:uid="{00000000-0005-0000-0000-0000212F0000}"/>
    <cellStyle name="SAPBEXHLevel2 6 5 2 2" xfId="5674" xr:uid="{00000000-0005-0000-0000-0000222F0000}"/>
    <cellStyle name="SAPBEXHLevel2 6 5 2 2 2" xfId="5675" xr:uid="{00000000-0005-0000-0000-0000232F0000}"/>
    <cellStyle name="SAPBEXHLevel2 6 5 2 3" xfId="5676" xr:uid="{00000000-0005-0000-0000-0000242F0000}"/>
    <cellStyle name="SAPBEXHLevel2 6 5 3" xfId="5677" xr:uid="{00000000-0005-0000-0000-0000252F0000}"/>
    <cellStyle name="SAPBEXHLevel2 6 5 3 2" xfId="5678" xr:uid="{00000000-0005-0000-0000-0000262F0000}"/>
    <cellStyle name="SAPBEXHLevel2 6 5 4" xfId="5679" xr:uid="{00000000-0005-0000-0000-0000272F0000}"/>
    <cellStyle name="SAPBEXHLevel2 6 6" xfId="5680" xr:uid="{00000000-0005-0000-0000-0000282F0000}"/>
    <cellStyle name="SAPBEXHLevel2 6 6 2" xfId="5681" xr:uid="{00000000-0005-0000-0000-0000292F0000}"/>
    <cellStyle name="SAPBEXHLevel2 6 6 2 2" xfId="5682" xr:uid="{00000000-0005-0000-0000-00002A2F0000}"/>
    <cellStyle name="SAPBEXHLevel2 6 6 2 2 2" xfId="5683" xr:uid="{00000000-0005-0000-0000-00002B2F0000}"/>
    <cellStyle name="SAPBEXHLevel2 6 6 2 3" xfId="5684" xr:uid="{00000000-0005-0000-0000-00002C2F0000}"/>
    <cellStyle name="SAPBEXHLevel2 6 6 3" xfId="5685" xr:uid="{00000000-0005-0000-0000-00002D2F0000}"/>
    <cellStyle name="SAPBEXHLevel2 6 6 3 2" xfId="5686" xr:uid="{00000000-0005-0000-0000-00002E2F0000}"/>
    <cellStyle name="SAPBEXHLevel2 6 6 4" xfId="5687" xr:uid="{00000000-0005-0000-0000-00002F2F0000}"/>
    <cellStyle name="SAPBEXHLevel2 6 7" xfId="5688" xr:uid="{00000000-0005-0000-0000-0000302F0000}"/>
    <cellStyle name="SAPBEXHLevel2 6 7 2" xfId="5689" xr:uid="{00000000-0005-0000-0000-0000312F0000}"/>
    <cellStyle name="SAPBEXHLevel2 6 7 2 2" xfId="5690" xr:uid="{00000000-0005-0000-0000-0000322F0000}"/>
    <cellStyle name="SAPBEXHLevel2 6 7 2 2 2" xfId="5691" xr:uid="{00000000-0005-0000-0000-0000332F0000}"/>
    <cellStyle name="SAPBEXHLevel2 6 7 2 3" xfId="5692" xr:uid="{00000000-0005-0000-0000-0000342F0000}"/>
    <cellStyle name="SAPBEXHLevel2 6 7 3" xfId="5693" xr:uid="{00000000-0005-0000-0000-0000352F0000}"/>
    <cellStyle name="SAPBEXHLevel2 6 7 3 2" xfId="5694" xr:uid="{00000000-0005-0000-0000-0000362F0000}"/>
    <cellStyle name="SAPBEXHLevel2 6 7 4" xfId="5695" xr:uid="{00000000-0005-0000-0000-0000372F0000}"/>
    <cellStyle name="SAPBEXHLevel2 6 8" xfId="5696" xr:uid="{00000000-0005-0000-0000-0000382F0000}"/>
    <cellStyle name="SAPBEXHLevel2 6 8 2" xfId="5697" xr:uid="{00000000-0005-0000-0000-0000392F0000}"/>
    <cellStyle name="SAPBEXHLevel2 6 8 2 2" xfId="5698" xr:uid="{00000000-0005-0000-0000-00003A2F0000}"/>
    <cellStyle name="SAPBEXHLevel2 6 8 3" xfId="5699" xr:uid="{00000000-0005-0000-0000-00003B2F0000}"/>
    <cellStyle name="SAPBEXHLevel2 6 9" xfId="5700" xr:uid="{00000000-0005-0000-0000-00003C2F0000}"/>
    <cellStyle name="SAPBEXHLevel2 6 9 2" xfId="5701" xr:uid="{00000000-0005-0000-0000-00003D2F0000}"/>
    <cellStyle name="SAPBEXHLevel2 7" xfId="5702" xr:uid="{00000000-0005-0000-0000-00003E2F0000}"/>
    <cellStyle name="SAPBEXHLevel2 7 10" xfId="5703" xr:uid="{00000000-0005-0000-0000-00003F2F0000}"/>
    <cellStyle name="SAPBEXHLevel2 7 11" xfId="5704" xr:uid="{00000000-0005-0000-0000-0000402F0000}"/>
    <cellStyle name="SAPBEXHLevel2 7 2" xfId="5705" xr:uid="{00000000-0005-0000-0000-0000412F0000}"/>
    <cellStyle name="SAPBEXHLevel2 7 2 2" xfId="5706" xr:uid="{00000000-0005-0000-0000-0000422F0000}"/>
    <cellStyle name="SAPBEXHLevel2 7 2 2 2" xfId="5707" xr:uid="{00000000-0005-0000-0000-0000432F0000}"/>
    <cellStyle name="SAPBEXHLevel2 7 2 2 2 2" xfId="5708" xr:uid="{00000000-0005-0000-0000-0000442F0000}"/>
    <cellStyle name="SAPBEXHLevel2 7 2 2 3" xfId="5709" xr:uid="{00000000-0005-0000-0000-0000452F0000}"/>
    <cellStyle name="SAPBEXHLevel2 7 2 3" xfId="5710" xr:uid="{00000000-0005-0000-0000-0000462F0000}"/>
    <cellStyle name="SAPBEXHLevel2 7 2 3 2" xfId="5711" xr:uid="{00000000-0005-0000-0000-0000472F0000}"/>
    <cellStyle name="SAPBEXHLevel2 7 2 4" xfId="5712" xr:uid="{00000000-0005-0000-0000-0000482F0000}"/>
    <cellStyle name="SAPBEXHLevel2 7 3" xfId="5713" xr:uid="{00000000-0005-0000-0000-0000492F0000}"/>
    <cellStyle name="SAPBEXHLevel2 7 3 2" xfId="5714" xr:uid="{00000000-0005-0000-0000-00004A2F0000}"/>
    <cellStyle name="SAPBEXHLevel2 7 3 2 2" xfId="5715" xr:uid="{00000000-0005-0000-0000-00004B2F0000}"/>
    <cellStyle name="SAPBEXHLevel2 7 3 2 2 2" xfId="5716" xr:uid="{00000000-0005-0000-0000-00004C2F0000}"/>
    <cellStyle name="SAPBEXHLevel2 7 3 2 3" xfId="5717" xr:uid="{00000000-0005-0000-0000-00004D2F0000}"/>
    <cellStyle name="SAPBEXHLevel2 7 3 3" xfId="5718" xr:uid="{00000000-0005-0000-0000-00004E2F0000}"/>
    <cellStyle name="SAPBEXHLevel2 7 3 3 2" xfId="5719" xr:uid="{00000000-0005-0000-0000-00004F2F0000}"/>
    <cellStyle name="SAPBEXHLevel2 7 3 4" xfId="5720" xr:uid="{00000000-0005-0000-0000-0000502F0000}"/>
    <cellStyle name="SAPBEXHLevel2 7 4" xfId="5721" xr:uid="{00000000-0005-0000-0000-0000512F0000}"/>
    <cellStyle name="SAPBEXHLevel2 7 4 2" xfId="5722" xr:uid="{00000000-0005-0000-0000-0000522F0000}"/>
    <cellStyle name="SAPBEXHLevel2 7 4 2 2" xfId="5723" xr:uid="{00000000-0005-0000-0000-0000532F0000}"/>
    <cellStyle name="SAPBEXHLevel2 7 4 2 2 2" xfId="5724" xr:uid="{00000000-0005-0000-0000-0000542F0000}"/>
    <cellStyle name="SAPBEXHLevel2 7 4 2 3" xfId="5725" xr:uid="{00000000-0005-0000-0000-0000552F0000}"/>
    <cellStyle name="SAPBEXHLevel2 7 4 3" xfId="5726" xr:uid="{00000000-0005-0000-0000-0000562F0000}"/>
    <cellStyle name="SAPBEXHLevel2 7 4 3 2" xfId="5727" xr:uid="{00000000-0005-0000-0000-0000572F0000}"/>
    <cellStyle name="SAPBEXHLevel2 7 4 4" xfId="5728" xr:uid="{00000000-0005-0000-0000-0000582F0000}"/>
    <cellStyle name="SAPBEXHLevel2 7 5" xfId="5729" xr:uid="{00000000-0005-0000-0000-0000592F0000}"/>
    <cellStyle name="SAPBEXHLevel2 7 5 2" xfId="5730" xr:uid="{00000000-0005-0000-0000-00005A2F0000}"/>
    <cellStyle name="SAPBEXHLevel2 7 5 2 2" xfId="5731" xr:uid="{00000000-0005-0000-0000-00005B2F0000}"/>
    <cellStyle name="SAPBEXHLevel2 7 5 2 2 2" xfId="5732" xr:uid="{00000000-0005-0000-0000-00005C2F0000}"/>
    <cellStyle name="SAPBEXHLevel2 7 5 2 3" xfId="5733" xr:uid="{00000000-0005-0000-0000-00005D2F0000}"/>
    <cellStyle name="SAPBEXHLevel2 7 5 3" xfId="5734" xr:uid="{00000000-0005-0000-0000-00005E2F0000}"/>
    <cellStyle name="SAPBEXHLevel2 7 5 3 2" xfId="5735" xr:uid="{00000000-0005-0000-0000-00005F2F0000}"/>
    <cellStyle name="SAPBEXHLevel2 7 5 4" xfId="5736" xr:uid="{00000000-0005-0000-0000-0000602F0000}"/>
    <cellStyle name="SAPBEXHLevel2 7 6" xfId="5737" xr:uid="{00000000-0005-0000-0000-0000612F0000}"/>
    <cellStyle name="SAPBEXHLevel2 7 6 2" xfId="5738" xr:uid="{00000000-0005-0000-0000-0000622F0000}"/>
    <cellStyle name="SAPBEXHLevel2 7 6 2 2" xfId="5739" xr:uid="{00000000-0005-0000-0000-0000632F0000}"/>
    <cellStyle name="SAPBEXHLevel2 7 6 2 2 2" xfId="5740" xr:uid="{00000000-0005-0000-0000-0000642F0000}"/>
    <cellStyle name="SAPBEXHLevel2 7 6 2 3" xfId="5741" xr:uid="{00000000-0005-0000-0000-0000652F0000}"/>
    <cellStyle name="SAPBEXHLevel2 7 6 3" xfId="5742" xr:uid="{00000000-0005-0000-0000-0000662F0000}"/>
    <cellStyle name="SAPBEXHLevel2 7 6 3 2" xfId="5743" xr:uid="{00000000-0005-0000-0000-0000672F0000}"/>
    <cellStyle name="SAPBEXHLevel2 7 6 4" xfId="5744" xr:uid="{00000000-0005-0000-0000-0000682F0000}"/>
    <cellStyle name="SAPBEXHLevel2 7 7" xfId="5745" xr:uid="{00000000-0005-0000-0000-0000692F0000}"/>
    <cellStyle name="SAPBEXHLevel2 7 7 2" xfId="5746" xr:uid="{00000000-0005-0000-0000-00006A2F0000}"/>
    <cellStyle name="SAPBEXHLevel2 7 7 2 2" xfId="5747" xr:uid="{00000000-0005-0000-0000-00006B2F0000}"/>
    <cellStyle name="SAPBEXHLevel2 7 7 2 2 2" xfId="5748" xr:uid="{00000000-0005-0000-0000-00006C2F0000}"/>
    <cellStyle name="SAPBEXHLevel2 7 7 2 3" xfId="5749" xr:uid="{00000000-0005-0000-0000-00006D2F0000}"/>
    <cellStyle name="SAPBEXHLevel2 7 7 3" xfId="5750" xr:uid="{00000000-0005-0000-0000-00006E2F0000}"/>
    <cellStyle name="SAPBEXHLevel2 7 7 3 2" xfId="5751" xr:uid="{00000000-0005-0000-0000-00006F2F0000}"/>
    <cellStyle name="SAPBEXHLevel2 7 7 4" xfId="5752" xr:uid="{00000000-0005-0000-0000-0000702F0000}"/>
    <cellStyle name="SAPBEXHLevel2 7 8" xfId="5753" xr:uid="{00000000-0005-0000-0000-0000712F0000}"/>
    <cellStyle name="SAPBEXHLevel2 7 8 2" xfId="5754" xr:uid="{00000000-0005-0000-0000-0000722F0000}"/>
    <cellStyle name="SAPBEXHLevel2 7 8 2 2" xfId="5755" xr:uid="{00000000-0005-0000-0000-0000732F0000}"/>
    <cellStyle name="SAPBEXHLevel2 7 8 3" xfId="5756" xr:uid="{00000000-0005-0000-0000-0000742F0000}"/>
    <cellStyle name="SAPBEXHLevel2 7 9" xfId="5757" xr:uid="{00000000-0005-0000-0000-0000752F0000}"/>
    <cellStyle name="SAPBEXHLevel2 7 9 2" xfId="5758" xr:uid="{00000000-0005-0000-0000-0000762F0000}"/>
    <cellStyle name="SAPBEXHLevel2 8" xfId="5759" xr:uid="{00000000-0005-0000-0000-0000772F0000}"/>
    <cellStyle name="SAPBEXHLevel2 8 2" xfId="5760" xr:uid="{00000000-0005-0000-0000-0000782F0000}"/>
    <cellStyle name="SAPBEXHLevel2 8 2 2" xfId="5761" xr:uid="{00000000-0005-0000-0000-0000792F0000}"/>
    <cellStyle name="SAPBEXHLevel2 8 2 2 2" xfId="5762" xr:uid="{00000000-0005-0000-0000-00007A2F0000}"/>
    <cellStyle name="SAPBEXHLevel2 8 2 3" xfId="5763" xr:uid="{00000000-0005-0000-0000-00007B2F0000}"/>
    <cellStyle name="SAPBEXHLevel2 8 3" xfId="5764" xr:uid="{00000000-0005-0000-0000-00007C2F0000}"/>
    <cellStyle name="SAPBEXHLevel2 8 3 2" xfId="5765" xr:uid="{00000000-0005-0000-0000-00007D2F0000}"/>
    <cellStyle name="SAPBEXHLevel2 8 4" xfId="5766" xr:uid="{00000000-0005-0000-0000-00007E2F0000}"/>
    <cellStyle name="SAPBEXHLevel2 9" xfId="5767" xr:uid="{00000000-0005-0000-0000-00007F2F0000}"/>
    <cellStyle name="SAPBEXHLevel2_1.3 Acc Costs NG (2011)" xfId="14945" xr:uid="{00000000-0005-0000-0000-0000802F0000}"/>
    <cellStyle name="SAPBEXHLevel2X" xfId="5768" xr:uid="{00000000-0005-0000-0000-0000812F0000}"/>
    <cellStyle name="SAPBEXHLevel2X 10" xfId="5769" xr:uid="{00000000-0005-0000-0000-0000822F0000}"/>
    <cellStyle name="SAPBEXHLevel2X 11" xfId="8780" xr:uid="{00000000-0005-0000-0000-0000832F0000}"/>
    <cellStyle name="SAPBEXHLevel2X 11 2" xfId="15016" xr:uid="{00000000-0005-0000-0000-0000842F0000}"/>
    <cellStyle name="SAPBEXHLevel2X 12" xfId="8822" xr:uid="{00000000-0005-0000-0000-0000852F0000}"/>
    <cellStyle name="SAPBEXHLevel2X 12 2" xfId="15032" xr:uid="{00000000-0005-0000-0000-0000862F0000}"/>
    <cellStyle name="SAPBEXHLevel2X 2" xfId="5770" xr:uid="{00000000-0005-0000-0000-0000872F0000}"/>
    <cellStyle name="SAPBEXHLevel2X 2 2" xfId="5771" xr:uid="{00000000-0005-0000-0000-0000882F0000}"/>
    <cellStyle name="SAPBEXHLevel2X 2 2 2" xfId="5772" xr:uid="{00000000-0005-0000-0000-0000892F0000}"/>
    <cellStyle name="SAPBEXHLevel2X 2 2 2 2" xfId="5773" xr:uid="{00000000-0005-0000-0000-00008A2F0000}"/>
    <cellStyle name="SAPBEXHLevel2X 2 2 2 2 2" xfId="5774" xr:uid="{00000000-0005-0000-0000-00008B2F0000}"/>
    <cellStyle name="SAPBEXHLevel2X 2 2 2 3" xfId="5775" xr:uid="{00000000-0005-0000-0000-00008C2F0000}"/>
    <cellStyle name="SAPBEXHLevel2X 2 2 3" xfId="5776" xr:uid="{00000000-0005-0000-0000-00008D2F0000}"/>
    <cellStyle name="SAPBEXHLevel2X 2 2 3 2" xfId="5777" xr:uid="{00000000-0005-0000-0000-00008E2F0000}"/>
    <cellStyle name="SAPBEXHLevel2X 2 2 4" xfId="5778" xr:uid="{00000000-0005-0000-0000-00008F2F0000}"/>
    <cellStyle name="SAPBEXHLevel2X 2 3" xfId="5779" xr:uid="{00000000-0005-0000-0000-0000902F0000}"/>
    <cellStyle name="SAPBEXHLevel2X 2 3 2" xfId="5780" xr:uid="{00000000-0005-0000-0000-0000912F0000}"/>
    <cellStyle name="SAPBEXHLevel2X 2 3 2 2" xfId="5781" xr:uid="{00000000-0005-0000-0000-0000922F0000}"/>
    <cellStyle name="SAPBEXHLevel2X 2 3 2 2 2" xfId="5782" xr:uid="{00000000-0005-0000-0000-0000932F0000}"/>
    <cellStyle name="SAPBEXHLevel2X 2 3 2 3" xfId="5783" xr:uid="{00000000-0005-0000-0000-0000942F0000}"/>
    <cellStyle name="SAPBEXHLevel2X 2 3 3" xfId="5784" xr:uid="{00000000-0005-0000-0000-0000952F0000}"/>
    <cellStyle name="SAPBEXHLevel2X 2 3 3 2" xfId="5785" xr:uid="{00000000-0005-0000-0000-0000962F0000}"/>
    <cellStyle name="SAPBEXHLevel2X 2 3 4" xfId="5786" xr:uid="{00000000-0005-0000-0000-0000972F0000}"/>
    <cellStyle name="SAPBEXHLevel2X 2 4" xfId="5787" xr:uid="{00000000-0005-0000-0000-0000982F0000}"/>
    <cellStyle name="SAPBEXHLevel2X 2 4 2" xfId="5788" xr:uid="{00000000-0005-0000-0000-0000992F0000}"/>
    <cellStyle name="SAPBEXHLevel2X 2 4 2 2" xfId="5789" xr:uid="{00000000-0005-0000-0000-00009A2F0000}"/>
    <cellStyle name="SAPBEXHLevel2X 2 4 2 2 2" xfId="5790" xr:uid="{00000000-0005-0000-0000-00009B2F0000}"/>
    <cellStyle name="SAPBEXHLevel2X 2 4 2 3" xfId="5791" xr:uid="{00000000-0005-0000-0000-00009C2F0000}"/>
    <cellStyle name="SAPBEXHLevel2X 2 4 3" xfId="5792" xr:uid="{00000000-0005-0000-0000-00009D2F0000}"/>
    <cellStyle name="SAPBEXHLevel2X 2 4 3 2" xfId="5793" xr:uid="{00000000-0005-0000-0000-00009E2F0000}"/>
    <cellStyle name="SAPBEXHLevel2X 2 4 4" xfId="5794" xr:uid="{00000000-0005-0000-0000-00009F2F0000}"/>
    <cellStyle name="SAPBEXHLevel2X 2 5" xfId="5795" xr:uid="{00000000-0005-0000-0000-0000A02F0000}"/>
    <cellStyle name="SAPBEXHLevel2X 2 5 2" xfId="5796" xr:uid="{00000000-0005-0000-0000-0000A12F0000}"/>
    <cellStyle name="SAPBEXHLevel2X 2 5 2 2" xfId="5797" xr:uid="{00000000-0005-0000-0000-0000A22F0000}"/>
    <cellStyle name="SAPBEXHLevel2X 2 5 2 2 2" xfId="5798" xr:uid="{00000000-0005-0000-0000-0000A32F0000}"/>
    <cellStyle name="SAPBEXHLevel2X 2 5 2 3" xfId="5799" xr:uid="{00000000-0005-0000-0000-0000A42F0000}"/>
    <cellStyle name="SAPBEXHLevel2X 2 5 3" xfId="5800" xr:uid="{00000000-0005-0000-0000-0000A52F0000}"/>
    <cellStyle name="SAPBEXHLevel2X 2 5 3 2" xfId="5801" xr:uid="{00000000-0005-0000-0000-0000A62F0000}"/>
    <cellStyle name="SAPBEXHLevel2X 2 5 4" xfId="5802" xr:uid="{00000000-0005-0000-0000-0000A72F0000}"/>
    <cellStyle name="SAPBEXHLevel2X 2 6" xfId="5803" xr:uid="{00000000-0005-0000-0000-0000A82F0000}"/>
    <cellStyle name="SAPBEXHLevel2X 2 6 2" xfId="5804" xr:uid="{00000000-0005-0000-0000-0000A92F0000}"/>
    <cellStyle name="SAPBEXHLevel2X 2 6 2 2" xfId="5805" xr:uid="{00000000-0005-0000-0000-0000AA2F0000}"/>
    <cellStyle name="SAPBEXHLevel2X 2 6 2 2 2" xfId="5806" xr:uid="{00000000-0005-0000-0000-0000AB2F0000}"/>
    <cellStyle name="SAPBEXHLevel2X 2 6 2 3" xfId="5807" xr:uid="{00000000-0005-0000-0000-0000AC2F0000}"/>
    <cellStyle name="SAPBEXHLevel2X 2 6 3" xfId="5808" xr:uid="{00000000-0005-0000-0000-0000AD2F0000}"/>
    <cellStyle name="SAPBEXHLevel2X 2 6 3 2" xfId="5809" xr:uid="{00000000-0005-0000-0000-0000AE2F0000}"/>
    <cellStyle name="SAPBEXHLevel2X 2 6 4" xfId="5810" xr:uid="{00000000-0005-0000-0000-0000AF2F0000}"/>
    <cellStyle name="SAPBEXHLevel2X 2 7" xfId="5811" xr:uid="{00000000-0005-0000-0000-0000B02F0000}"/>
    <cellStyle name="SAPBEXHLevel2X 2 7 2" xfId="5812" xr:uid="{00000000-0005-0000-0000-0000B12F0000}"/>
    <cellStyle name="SAPBEXHLevel2X 2 7 2 2" xfId="5813" xr:uid="{00000000-0005-0000-0000-0000B22F0000}"/>
    <cellStyle name="SAPBEXHLevel2X 2 7 2 2 2" xfId="5814" xr:uid="{00000000-0005-0000-0000-0000B32F0000}"/>
    <cellStyle name="SAPBEXHLevel2X 2 7 2 3" xfId="5815" xr:uid="{00000000-0005-0000-0000-0000B42F0000}"/>
    <cellStyle name="SAPBEXHLevel2X 2 7 3" xfId="5816" xr:uid="{00000000-0005-0000-0000-0000B52F0000}"/>
    <cellStyle name="SAPBEXHLevel2X 2 7 3 2" xfId="5817" xr:uid="{00000000-0005-0000-0000-0000B62F0000}"/>
    <cellStyle name="SAPBEXHLevel2X 2 7 4" xfId="5818" xr:uid="{00000000-0005-0000-0000-0000B72F0000}"/>
    <cellStyle name="SAPBEXHLevel2X 2 8" xfId="5819" xr:uid="{00000000-0005-0000-0000-0000B82F0000}"/>
    <cellStyle name="SAPBEXHLevel2X 2 9" xfId="8722" xr:uid="{00000000-0005-0000-0000-0000B92F0000}"/>
    <cellStyle name="SAPBEXHLevel2X 3" xfId="5820" xr:uid="{00000000-0005-0000-0000-0000BA2F0000}"/>
    <cellStyle name="SAPBEXHLevel2X 3 2" xfId="5821" xr:uid="{00000000-0005-0000-0000-0000BB2F0000}"/>
    <cellStyle name="SAPBEXHLevel2X 3 2 2" xfId="5822" xr:uid="{00000000-0005-0000-0000-0000BC2F0000}"/>
    <cellStyle name="SAPBEXHLevel2X 3 2 2 2" xfId="5823" xr:uid="{00000000-0005-0000-0000-0000BD2F0000}"/>
    <cellStyle name="SAPBEXHLevel2X 3 2 2 2 2" xfId="5824" xr:uid="{00000000-0005-0000-0000-0000BE2F0000}"/>
    <cellStyle name="SAPBEXHLevel2X 3 2 2 3" xfId="5825" xr:uid="{00000000-0005-0000-0000-0000BF2F0000}"/>
    <cellStyle name="SAPBEXHLevel2X 3 2 3" xfId="5826" xr:uid="{00000000-0005-0000-0000-0000C02F0000}"/>
    <cellStyle name="SAPBEXHLevel2X 3 2 3 2" xfId="5827" xr:uid="{00000000-0005-0000-0000-0000C12F0000}"/>
    <cellStyle name="SAPBEXHLevel2X 3 2 4" xfId="5828" xr:uid="{00000000-0005-0000-0000-0000C22F0000}"/>
    <cellStyle name="SAPBEXHLevel2X 3 3" xfId="5829" xr:uid="{00000000-0005-0000-0000-0000C32F0000}"/>
    <cellStyle name="SAPBEXHLevel2X 3 3 2" xfId="5830" xr:uid="{00000000-0005-0000-0000-0000C42F0000}"/>
    <cellStyle name="SAPBEXHLevel2X 3 3 2 2" xfId="5831" xr:uid="{00000000-0005-0000-0000-0000C52F0000}"/>
    <cellStyle name="SAPBEXHLevel2X 3 3 2 2 2" xfId="5832" xr:uid="{00000000-0005-0000-0000-0000C62F0000}"/>
    <cellStyle name="SAPBEXHLevel2X 3 3 2 3" xfId="5833" xr:uid="{00000000-0005-0000-0000-0000C72F0000}"/>
    <cellStyle name="SAPBEXHLevel2X 3 3 3" xfId="5834" xr:uid="{00000000-0005-0000-0000-0000C82F0000}"/>
    <cellStyle name="SAPBEXHLevel2X 3 3 3 2" xfId="5835" xr:uid="{00000000-0005-0000-0000-0000C92F0000}"/>
    <cellStyle name="SAPBEXHLevel2X 3 3 4" xfId="5836" xr:uid="{00000000-0005-0000-0000-0000CA2F0000}"/>
    <cellStyle name="SAPBEXHLevel2X 3 4" xfId="5837" xr:uid="{00000000-0005-0000-0000-0000CB2F0000}"/>
    <cellStyle name="SAPBEXHLevel2X 3 4 2" xfId="5838" xr:uid="{00000000-0005-0000-0000-0000CC2F0000}"/>
    <cellStyle name="SAPBEXHLevel2X 3 4 2 2" xfId="5839" xr:uid="{00000000-0005-0000-0000-0000CD2F0000}"/>
    <cellStyle name="SAPBEXHLevel2X 3 4 2 2 2" xfId="5840" xr:uid="{00000000-0005-0000-0000-0000CE2F0000}"/>
    <cellStyle name="SAPBEXHLevel2X 3 4 2 3" xfId="5841" xr:uid="{00000000-0005-0000-0000-0000CF2F0000}"/>
    <cellStyle name="SAPBEXHLevel2X 3 4 3" xfId="5842" xr:uid="{00000000-0005-0000-0000-0000D02F0000}"/>
    <cellStyle name="SAPBEXHLevel2X 3 4 3 2" xfId="5843" xr:uid="{00000000-0005-0000-0000-0000D12F0000}"/>
    <cellStyle name="SAPBEXHLevel2X 3 4 4" xfId="5844" xr:uid="{00000000-0005-0000-0000-0000D22F0000}"/>
    <cellStyle name="SAPBEXHLevel2X 3 5" xfId="5845" xr:uid="{00000000-0005-0000-0000-0000D32F0000}"/>
    <cellStyle name="SAPBEXHLevel2X 3 5 2" xfId="5846" xr:uid="{00000000-0005-0000-0000-0000D42F0000}"/>
    <cellStyle name="SAPBEXHLevel2X 3 5 2 2" xfId="5847" xr:uid="{00000000-0005-0000-0000-0000D52F0000}"/>
    <cellStyle name="SAPBEXHLevel2X 3 5 2 2 2" xfId="5848" xr:uid="{00000000-0005-0000-0000-0000D62F0000}"/>
    <cellStyle name="SAPBEXHLevel2X 3 5 2 3" xfId="5849" xr:uid="{00000000-0005-0000-0000-0000D72F0000}"/>
    <cellStyle name="SAPBEXHLevel2X 3 5 3" xfId="5850" xr:uid="{00000000-0005-0000-0000-0000D82F0000}"/>
    <cellStyle name="SAPBEXHLevel2X 3 5 3 2" xfId="5851" xr:uid="{00000000-0005-0000-0000-0000D92F0000}"/>
    <cellStyle name="SAPBEXHLevel2X 3 5 4" xfId="5852" xr:uid="{00000000-0005-0000-0000-0000DA2F0000}"/>
    <cellStyle name="SAPBEXHLevel2X 3 6" xfId="5853" xr:uid="{00000000-0005-0000-0000-0000DB2F0000}"/>
    <cellStyle name="SAPBEXHLevel2X 3 6 2" xfId="5854" xr:uid="{00000000-0005-0000-0000-0000DC2F0000}"/>
    <cellStyle name="SAPBEXHLevel2X 3 6 2 2" xfId="5855" xr:uid="{00000000-0005-0000-0000-0000DD2F0000}"/>
    <cellStyle name="SAPBEXHLevel2X 3 6 3" xfId="5856" xr:uid="{00000000-0005-0000-0000-0000DE2F0000}"/>
    <cellStyle name="SAPBEXHLevel2X 3 7" xfId="5857" xr:uid="{00000000-0005-0000-0000-0000DF2F0000}"/>
    <cellStyle name="SAPBEXHLevel2X 4" xfId="5858" xr:uid="{00000000-0005-0000-0000-0000E02F0000}"/>
    <cellStyle name="SAPBEXHLevel2X 4 2" xfId="5859" xr:uid="{00000000-0005-0000-0000-0000E12F0000}"/>
    <cellStyle name="SAPBEXHLevel2X 4 2 2" xfId="5860" xr:uid="{00000000-0005-0000-0000-0000E22F0000}"/>
    <cellStyle name="SAPBEXHLevel2X 4 2 2 2" xfId="5861" xr:uid="{00000000-0005-0000-0000-0000E32F0000}"/>
    <cellStyle name="SAPBEXHLevel2X 4 2 2 2 2" xfId="5862" xr:uid="{00000000-0005-0000-0000-0000E42F0000}"/>
    <cellStyle name="SAPBEXHLevel2X 4 2 2 3" xfId="5863" xr:uid="{00000000-0005-0000-0000-0000E52F0000}"/>
    <cellStyle name="SAPBEXHLevel2X 4 2 3" xfId="5864" xr:uid="{00000000-0005-0000-0000-0000E62F0000}"/>
    <cellStyle name="SAPBEXHLevel2X 4 2 3 2" xfId="5865" xr:uid="{00000000-0005-0000-0000-0000E72F0000}"/>
    <cellStyle name="SAPBEXHLevel2X 4 2 4" xfId="5866" xr:uid="{00000000-0005-0000-0000-0000E82F0000}"/>
    <cellStyle name="SAPBEXHLevel2X 4 3" xfId="5867" xr:uid="{00000000-0005-0000-0000-0000E92F0000}"/>
    <cellStyle name="SAPBEXHLevel2X 4 3 2" xfId="5868" xr:uid="{00000000-0005-0000-0000-0000EA2F0000}"/>
    <cellStyle name="SAPBEXHLevel2X 4 3 2 2" xfId="5869" xr:uid="{00000000-0005-0000-0000-0000EB2F0000}"/>
    <cellStyle name="SAPBEXHLevel2X 4 3 2 2 2" xfId="5870" xr:uid="{00000000-0005-0000-0000-0000EC2F0000}"/>
    <cellStyle name="SAPBEXHLevel2X 4 3 2 3" xfId="5871" xr:uid="{00000000-0005-0000-0000-0000ED2F0000}"/>
    <cellStyle name="SAPBEXHLevel2X 4 3 3" xfId="5872" xr:uid="{00000000-0005-0000-0000-0000EE2F0000}"/>
    <cellStyle name="SAPBEXHLevel2X 4 3 3 2" xfId="5873" xr:uid="{00000000-0005-0000-0000-0000EF2F0000}"/>
    <cellStyle name="SAPBEXHLevel2X 4 3 4" xfId="5874" xr:uid="{00000000-0005-0000-0000-0000F02F0000}"/>
    <cellStyle name="SAPBEXHLevel2X 4 4" xfId="5875" xr:uid="{00000000-0005-0000-0000-0000F12F0000}"/>
    <cellStyle name="SAPBEXHLevel2X 4 4 2" xfId="5876" xr:uid="{00000000-0005-0000-0000-0000F22F0000}"/>
    <cellStyle name="SAPBEXHLevel2X 4 4 2 2" xfId="5877" xr:uid="{00000000-0005-0000-0000-0000F32F0000}"/>
    <cellStyle name="SAPBEXHLevel2X 4 4 2 2 2" xfId="5878" xr:uid="{00000000-0005-0000-0000-0000F42F0000}"/>
    <cellStyle name="SAPBEXHLevel2X 4 4 2 3" xfId="5879" xr:uid="{00000000-0005-0000-0000-0000F52F0000}"/>
    <cellStyle name="SAPBEXHLevel2X 4 4 3" xfId="5880" xr:uid="{00000000-0005-0000-0000-0000F62F0000}"/>
    <cellStyle name="SAPBEXHLevel2X 4 4 3 2" xfId="5881" xr:uid="{00000000-0005-0000-0000-0000F72F0000}"/>
    <cellStyle name="SAPBEXHLevel2X 4 4 4" xfId="5882" xr:uid="{00000000-0005-0000-0000-0000F82F0000}"/>
    <cellStyle name="SAPBEXHLevel2X 4 5" xfId="5883" xr:uid="{00000000-0005-0000-0000-0000F92F0000}"/>
    <cellStyle name="SAPBEXHLevel2X 4 5 2" xfId="5884" xr:uid="{00000000-0005-0000-0000-0000FA2F0000}"/>
    <cellStyle name="SAPBEXHLevel2X 4 5 2 2" xfId="5885" xr:uid="{00000000-0005-0000-0000-0000FB2F0000}"/>
    <cellStyle name="SAPBEXHLevel2X 4 5 2 2 2" xfId="5886" xr:uid="{00000000-0005-0000-0000-0000FC2F0000}"/>
    <cellStyle name="SAPBEXHLevel2X 4 5 2 3" xfId="5887" xr:uid="{00000000-0005-0000-0000-0000FD2F0000}"/>
    <cellStyle name="SAPBEXHLevel2X 4 5 3" xfId="5888" xr:uid="{00000000-0005-0000-0000-0000FE2F0000}"/>
    <cellStyle name="SAPBEXHLevel2X 4 5 3 2" xfId="5889" xr:uid="{00000000-0005-0000-0000-0000FF2F0000}"/>
    <cellStyle name="SAPBEXHLevel2X 4 5 4" xfId="5890" xr:uid="{00000000-0005-0000-0000-000000300000}"/>
    <cellStyle name="SAPBEXHLevel2X 4 6" xfId="5891" xr:uid="{00000000-0005-0000-0000-000001300000}"/>
    <cellStyle name="SAPBEXHLevel2X 4 6 2" xfId="5892" xr:uid="{00000000-0005-0000-0000-000002300000}"/>
    <cellStyle name="SAPBEXHLevel2X 4 6 2 2" xfId="5893" xr:uid="{00000000-0005-0000-0000-000003300000}"/>
    <cellStyle name="SAPBEXHLevel2X 4 6 3" xfId="5894" xr:uid="{00000000-0005-0000-0000-000004300000}"/>
    <cellStyle name="SAPBEXHLevel2X 4 7" xfId="5895" xr:uid="{00000000-0005-0000-0000-000005300000}"/>
    <cellStyle name="SAPBEXHLevel2X 5" xfId="5896" xr:uid="{00000000-0005-0000-0000-000006300000}"/>
    <cellStyle name="SAPBEXHLevel2X 5 2" xfId="5897" xr:uid="{00000000-0005-0000-0000-000007300000}"/>
    <cellStyle name="SAPBEXHLevel2X 5 2 2" xfId="5898" xr:uid="{00000000-0005-0000-0000-000008300000}"/>
    <cellStyle name="SAPBEXHLevel2X 5 2 2 2" xfId="5899" xr:uid="{00000000-0005-0000-0000-000009300000}"/>
    <cellStyle name="SAPBEXHLevel2X 5 2 2 2 2" xfId="5900" xr:uid="{00000000-0005-0000-0000-00000A300000}"/>
    <cellStyle name="SAPBEXHLevel2X 5 2 2 3" xfId="5901" xr:uid="{00000000-0005-0000-0000-00000B300000}"/>
    <cellStyle name="SAPBEXHLevel2X 5 2 3" xfId="5902" xr:uid="{00000000-0005-0000-0000-00000C300000}"/>
    <cellStyle name="SAPBEXHLevel2X 5 2 3 2" xfId="5903" xr:uid="{00000000-0005-0000-0000-00000D300000}"/>
    <cellStyle name="SAPBEXHLevel2X 5 2 4" xfId="5904" xr:uid="{00000000-0005-0000-0000-00000E300000}"/>
    <cellStyle name="SAPBEXHLevel2X 5 3" xfId="5905" xr:uid="{00000000-0005-0000-0000-00000F300000}"/>
    <cellStyle name="SAPBEXHLevel2X 5 3 2" xfId="5906" xr:uid="{00000000-0005-0000-0000-000010300000}"/>
    <cellStyle name="SAPBEXHLevel2X 5 3 2 2" xfId="5907" xr:uid="{00000000-0005-0000-0000-000011300000}"/>
    <cellStyle name="SAPBEXHLevel2X 5 3 2 2 2" xfId="5908" xr:uid="{00000000-0005-0000-0000-000012300000}"/>
    <cellStyle name="SAPBEXHLevel2X 5 3 2 3" xfId="5909" xr:uid="{00000000-0005-0000-0000-000013300000}"/>
    <cellStyle name="SAPBEXHLevel2X 5 3 3" xfId="5910" xr:uid="{00000000-0005-0000-0000-000014300000}"/>
    <cellStyle name="SAPBEXHLevel2X 5 3 3 2" xfId="5911" xr:uid="{00000000-0005-0000-0000-000015300000}"/>
    <cellStyle name="SAPBEXHLevel2X 5 3 4" xfId="5912" xr:uid="{00000000-0005-0000-0000-000016300000}"/>
    <cellStyle name="SAPBEXHLevel2X 5 4" xfId="5913" xr:uid="{00000000-0005-0000-0000-000017300000}"/>
    <cellStyle name="SAPBEXHLevel2X 5 4 2" xfId="5914" xr:uid="{00000000-0005-0000-0000-000018300000}"/>
    <cellStyle name="SAPBEXHLevel2X 5 4 2 2" xfId="5915" xr:uid="{00000000-0005-0000-0000-000019300000}"/>
    <cellStyle name="SAPBEXHLevel2X 5 4 2 2 2" xfId="5916" xr:uid="{00000000-0005-0000-0000-00001A300000}"/>
    <cellStyle name="SAPBEXHLevel2X 5 4 2 3" xfId="5917" xr:uid="{00000000-0005-0000-0000-00001B300000}"/>
    <cellStyle name="SAPBEXHLevel2X 5 4 3" xfId="5918" xr:uid="{00000000-0005-0000-0000-00001C300000}"/>
    <cellStyle name="SAPBEXHLevel2X 5 4 3 2" xfId="5919" xr:uid="{00000000-0005-0000-0000-00001D300000}"/>
    <cellStyle name="SAPBEXHLevel2X 5 4 4" xfId="5920" xr:uid="{00000000-0005-0000-0000-00001E300000}"/>
    <cellStyle name="SAPBEXHLevel2X 5 5" xfId="5921" xr:uid="{00000000-0005-0000-0000-00001F300000}"/>
    <cellStyle name="SAPBEXHLevel2X 5 5 2" xfId="5922" xr:uid="{00000000-0005-0000-0000-000020300000}"/>
    <cellStyle name="SAPBEXHLevel2X 5 5 2 2" xfId="5923" xr:uid="{00000000-0005-0000-0000-000021300000}"/>
    <cellStyle name="SAPBEXHLevel2X 5 5 2 2 2" xfId="5924" xr:uid="{00000000-0005-0000-0000-000022300000}"/>
    <cellStyle name="SAPBEXHLevel2X 5 5 2 3" xfId="5925" xr:uid="{00000000-0005-0000-0000-000023300000}"/>
    <cellStyle name="SAPBEXHLevel2X 5 5 3" xfId="5926" xr:uid="{00000000-0005-0000-0000-000024300000}"/>
    <cellStyle name="SAPBEXHLevel2X 5 5 3 2" xfId="5927" xr:uid="{00000000-0005-0000-0000-000025300000}"/>
    <cellStyle name="SAPBEXHLevel2X 5 5 4" xfId="5928" xr:uid="{00000000-0005-0000-0000-000026300000}"/>
    <cellStyle name="SAPBEXHLevel2X 5 6" xfId="5929" xr:uid="{00000000-0005-0000-0000-000027300000}"/>
    <cellStyle name="SAPBEXHLevel2X 5 6 2" xfId="5930" xr:uid="{00000000-0005-0000-0000-000028300000}"/>
    <cellStyle name="SAPBEXHLevel2X 5 6 2 2" xfId="5931" xr:uid="{00000000-0005-0000-0000-000029300000}"/>
    <cellStyle name="SAPBEXHLevel2X 5 6 3" xfId="5932" xr:uid="{00000000-0005-0000-0000-00002A300000}"/>
    <cellStyle name="SAPBEXHLevel2X 5 7" xfId="5933" xr:uid="{00000000-0005-0000-0000-00002B300000}"/>
    <cellStyle name="SAPBEXHLevel2X 6" xfId="5934" xr:uid="{00000000-0005-0000-0000-00002C300000}"/>
    <cellStyle name="SAPBEXHLevel2X 6 10" xfId="5935" xr:uid="{00000000-0005-0000-0000-00002D300000}"/>
    <cellStyle name="SAPBEXHLevel2X 6 11" xfId="5936" xr:uid="{00000000-0005-0000-0000-00002E300000}"/>
    <cellStyle name="SAPBEXHLevel2X 6 2" xfId="5937" xr:uid="{00000000-0005-0000-0000-00002F300000}"/>
    <cellStyle name="SAPBEXHLevel2X 6 2 2" xfId="5938" xr:uid="{00000000-0005-0000-0000-000030300000}"/>
    <cellStyle name="SAPBEXHLevel2X 6 2 2 2" xfId="5939" xr:uid="{00000000-0005-0000-0000-000031300000}"/>
    <cellStyle name="SAPBEXHLevel2X 6 2 2 2 2" xfId="5940" xr:uid="{00000000-0005-0000-0000-000032300000}"/>
    <cellStyle name="SAPBEXHLevel2X 6 2 2 3" xfId="5941" xr:uid="{00000000-0005-0000-0000-000033300000}"/>
    <cellStyle name="SAPBEXHLevel2X 6 2 3" xfId="5942" xr:uid="{00000000-0005-0000-0000-000034300000}"/>
    <cellStyle name="SAPBEXHLevel2X 6 2 3 2" xfId="5943" xr:uid="{00000000-0005-0000-0000-000035300000}"/>
    <cellStyle name="SAPBEXHLevel2X 6 2 4" xfId="5944" xr:uid="{00000000-0005-0000-0000-000036300000}"/>
    <cellStyle name="SAPBEXHLevel2X 6 3" xfId="5945" xr:uid="{00000000-0005-0000-0000-000037300000}"/>
    <cellStyle name="SAPBEXHLevel2X 6 3 2" xfId="5946" xr:uid="{00000000-0005-0000-0000-000038300000}"/>
    <cellStyle name="SAPBEXHLevel2X 6 3 2 2" xfId="5947" xr:uid="{00000000-0005-0000-0000-000039300000}"/>
    <cellStyle name="SAPBEXHLevel2X 6 3 2 2 2" xfId="5948" xr:uid="{00000000-0005-0000-0000-00003A300000}"/>
    <cellStyle name="SAPBEXHLevel2X 6 3 2 3" xfId="5949" xr:uid="{00000000-0005-0000-0000-00003B300000}"/>
    <cellStyle name="SAPBEXHLevel2X 6 3 3" xfId="5950" xr:uid="{00000000-0005-0000-0000-00003C300000}"/>
    <cellStyle name="SAPBEXHLevel2X 6 3 3 2" xfId="5951" xr:uid="{00000000-0005-0000-0000-00003D300000}"/>
    <cellStyle name="SAPBEXHLevel2X 6 3 4" xfId="5952" xr:uid="{00000000-0005-0000-0000-00003E300000}"/>
    <cellStyle name="SAPBEXHLevel2X 6 4" xfId="5953" xr:uid="{00000000-0005-0000-0000-00003F300000}"/>
    <cellStyle name="SAPBEXHLevel2X 6 4 2" xfId="5954" xr:uid="{00000000-0005-0000-0000-000040300000}"/>
    <cellStyle name="SAPBEXHLevel2X 6 4 2 2" xfId="5955" xr:uid="{00000000-0005-0000-0000-000041300000}"/>
    <cellStyle name="SAPBEXHLevel2X 6 4 2 2 2" xfId="5956" xr:uid="{00000000-0005-0000-0000-000042300000}"/>
    <cellStyle name="SAPBEXHLevel2X 6 4 2 3" xfId="5957" xr:uid="{00000000-0005-0000-0000-000043300000}"/>
    <cellStyle name="SAPBEXHLevel2X 6 4 3" xfId="5958" xr:uid="{00000000-0005-0000-0000-000044300000}"/>
    <cellStyle name="SAPBEXHLevel2X 6 4 3 2" xfId="5959" xr:uid="{00000000-0005-0000-0000-000045300000}"/>
    <cellStyle name="SAPBEXHLevel2X 6 4 4" xfId="5960" xr:uid="{00000000-0005-0000-0000-000046300000}"/>
    <cellStyle name="SAPBEXHLevel2X 6 5" xfId="5961" xr:uid="{00000000-0005-0000-0000-000047300000}"/>
    <cellStyle name="SAPBEXHLevel2X 6 5 2" xfId="5962" xr:uid="{00000000-0005-0000-0000-000048300000}"/>
    <cellStyle name="SAPBEXHLevel2X 6 5 2 2" xfId="5963" xr:uid="{00000000-0005-0000-0000-000049300000}"/>
    <cellStyle name="SAPBEXHLevel2X 6 5 2 2 2" xfId="5964" xr:uid="{00000000-0005-0000-0000-00004A300000}"/>
    <cellStyle name="SAPBEXHLevel2X 6 5 2 3" xfId="5965" xr:uid="{00000000-0005-0000-0000-00004B300000}"/>
    <cellStyle name="SAPBEXHLevel2X 6 5 3" xfId="5966" xr:uid="{00000000-0005-0000-0000-00004C300000}"/>
    <cellStyle name="SAPBEXHLevel2X 6 5 3 2" xfId="5967" xr:uid="{00000000-0005-0000-0000-00004D300000}"/>
    <cellStyle name="SAPBEXHLevel2X 6 5 4" xfId="5968" xr:uid="{00000000-0005-0000-0000-00004E300000}"/>
    <cellStyle name="SAPBEXHLevel2X 6 6" xfId="5969" xr:uid="{00000000-0005-0000-0000-00004F300000}"/>
    <cellStyle name="SAPBEXHLevel2X 6 6 2" xfId="5970" xr:uid="{00000000-0005-0000-0000-000050300000}"/>
    <cellStyle name="SAPBEXHLevel2X 6 6 2 2" xfId="5971" xr:uid="{00000000-0005-0000-0000-000051300000}"/>
    <cellStyle name="SAPBEXHLevel2X 6 6 2 2 2" xfId="5972" xr:uid="{00000000-0005-0000-0000-000052300000}"/>
    <cellStyle name="SAPBEXHLevel2X 6 6 2 3" xfId="5973" xr:uid="{00000000-0005-0000-0000-000053300000}"/>
    <cellStyle name="SAPBEXHLevel2X 6 6 3" xfId="5974" xr:uid="{00000000-0005-0000-0000-000054300000}"/>
    <cellStyle name="SAPBEXHLevel2X 6 6 3 2" xfId="5975" xr:uid="{00000000-0005-0000-0000-000055300000}"/>
    <cellStyle name="SAPBEXHLevel2X 6 6 4" xfId="5976" xr:uid="{00000000-0005-0000-0000-000056300000}"/>
    <cellStyle name="SAPBEXHLevel2X 6 7" xfId="5977" xr:uid="{00000000-0005-0000-0000-000057300000}"/>
    <cellStyle name="SAPBEXHLevel2X 6 7 2" xfId="5978" xr:uid="{00000000-0005-0000-0000-000058300000}"/>
    <cellStyle name="SAPBEXHLevel2X 6 7 2 2" xfId="5979" xr:uid="{00000000-0005-0000-0000-000059300000}"/>
    <cellStyle name="SAPBEXHLevel2X 6 7 2 2 2" xfId="5980" xr:uid="{00000000-0005-0000-0000-00005A300000}"/>
    <cellStyle name="SAPBEXHLevel2X 6 7 2 3" xfId="5981" xr:uid="{00000000-0005-0000-0000-00005B300000}"/>
    <cellStyle name="SAPBEXHLevel2X 6 7 3" xfId="5982" xr:uid="{00000000-0005-0000-0000-00005C300000}"/>
    <cellStyle name="SAPBEXHLevel2X 6 7 3 2" xfId="5983" xr:uid="{00000000-0005-0000-0000-00005D300000}"/>
    <cellStyle name="SAPBEXHLevel2X 6 7 4" xfId="5984" xr:uid="{00000000-0005-0000-0000-00005E300000}"/>
    <cellStyle name="SAPBEXHLevel2X 6 8" xfId="5985" xr:uid="{00000000-0005-0000-0000-00005F300000}"/>
    <cellStyle name="SAPBEXHLevel2X 6 8 2" xfId="5986" xr:uid="{00000000-0005-0000-0000-000060300000}"/>
    <cellStyle name="SAPBEXHLevel2X 6 8 2 2" xfId="5987" xr:uid="{00000000-0005-0000-0000-000061300000}"/>
    <cellStyle name="SAPBEXHLevel2X 6 8 3" xfId="5988" xr:uid="{00000000-0005-0000-0000-000062300000}"/>
    <cellStyle name="SAPBEXHLevel2X 6 9" xfId="5989" xr:uid="{00000000-0005-0000-0000-000063300000}"/>
    <cellStyle name="SAPBEXHLevel2X 6 9 2" xfId="5990" xr:uid="{00000000-0005-0000-0000-000064300000}"/>
    <cellStyle name="SAPBEXHLevel2X 7" xfId="5991" xr:uid="{00000000-0005-0000-0000-000065300000}"/>
    <cellStyle name="SAPBEXHLevel2X 7 10" xfId="5992" xr:uid="{00000000-0005-0000-0000-000066300000}"/>
    <cellStyle name="SAPBEXHLevel2X 7 11" xfId="5993" xr:uid="{00000000-0005-0000-0000-000067300000}"/>
    <cellStyle name="SAPBEXHLevel2X 7 2" xfId="5994" xr:uid="{00000000-0005-0000-0000-000068300000}"/>
    <cellStyle name="SAPBEXHLevel2X 7 2 2" xfId="5995" xr:uid="{00000000-0005-0000-0000-000069300000}"/>
    <cellStyle name="SAPBEXHLevel2X 7 2 2 2" xfId="5996" xr:uid="{00000000-0005-0000-0000-00006A300000}"/>
    <cellStyle name="SAPBEXHLevel2X 7 2 2 2 2" xfId="5997" xr:uid="{00000000-0005-0000-0000-00006B300000}"/>
    <cellStyle name="SAPBEXHLevel2X 7 2 2 3" xfId="5998" xr:uid="{00000000-0005-0000-0000-00006C300000}"/>
    <cellStyle name="SAPBEXHLevel2X 7 2 3" xfId="5999" xr:uid="{00000000-0005-0000-0000-00006D300000}"/>
    <cellStyle name="SAPBEXHLevel2X 7 2 3 2" xfId="6000" xr:uid="{00000000-0005-0000-0000-00006E300000}"/>
    <cellStyle name="SAPBEXHLevel2X 7 2 4" xfId="6001" xr:uid="{00000000-0005-0000-0000-00006F300000}"/>
    <cellStyle name="SAPBEXHLevel2X 7 3" xfId="6002" xr:uid="{00000000-0005-0000-0000-000070300000}"/>
    <cellStyle name="SAPBEXHLevel2X 7 3 2" xfId="6003" xr:uid="{00000000-0005-0000-0000-000071300000}"/>
    <cellStyle name="SAPBEXHLevel2X 7 3 2 2" xfId="6004" xr:uid="{00000000-0005-0000-0000-000072300000}"/>
    <cellStyle name="SAPBEXHLevel2X 7 3 2 2 2" xfId="6005" xr:uid="{00000000-0005-0000-0000-000073300000}"/>
    <cellStyle name="SAPBEXHLevel2X 7 3 2 3" xfId="6006" xr:uid="{00000000-0005-0000-0000-000074300000}"/>
    <cellStyle name="SAPBEXHLevel2X 7 3 3" xfId="6007" xr:uid="{00000000-0005-0000-0000-000075300000}"/>
    <cellStyle name="SAPBEXHLevel2X 7 3 3 2" xfId="6008" xr:uid="{00000000-0005-0000-0000-000076300000}"/>
    <cellStyle name="SAPBEXHLevel2X 7 3 4" xfId="6009" xr:uid="{00000000-0005-0000-0000-000077300000}"/>
    <cellStyle name="SAPBEXHLevel2X 7 4" xfId="6010" xr:uid="{00000000-0005-0000-0000-000078300000}"/>
    <cellStyle name="SAPBEXHLevel2X 7 4 2" xfId="6011" xr:uid="{00000000-0005-0000-0000-000079300000}"/>
    <cellStyle name="SAPBEXHLevel2X 7 4 2 2" xfId="6012" xr:uid="{00000000-0005-0000-0000-00007A300000}"/>
    <cellStyle name="SAPBEXHLevel2X 7 4 2 2 2" xfId="6013" xr:uid="{00000000-0005-0000-0000-00007B300000}"/>
    <cellStyle name="SAPBEXHLevel2X 7 4 2 3" xfId="6014" xr:uid="{00000000-0005-0000-0000-00007C300000}"/>
    <cellStyle name="SAPBEXHLevel2X 7 4 3" xfId="6015" xr:uid="{00000000-0005-0000-0000-00007D300000}"/>
    <cellStyle name="SAPBEXHLevel2X 7 4 3 2" xfId="6016" xr:uid="{00000000-0005-0000-0000-00007E300000}"/>
    <cellStyle name="SAPBEXHLevel2X 7 4 4" xfId="6017" xr:uid="{00000000-0005-0000-0000-00007F300000}"/>
    <cellStyle name="SAPBEXHLevel2X 7 5" xfId="6018" xr:uid="{00000000-0005-0000-0000-000080300000}"/>
    <cellStyle name="SAPBEXHLevel2X 7 5 2" xfId="6019" xr:uid="{00000000-0005-0000-0000-000081300000}"/>
    <cellStyle name="SAPBEXHLevel2X 7 5 2 2" xfId="6020" xr:uid="{00000000-0005-0000-0000-000082300000}"/>
    <cellStyle name="SAPBEXHLevel2X 7 5 2 2 2" xfId="6021" xr:uid="{00000000-0005-0000-0000-000083300000}"/>
    <cellStyle name="SAPBEXHLevel2X 7 5 2 3" xfId="6022" xr:uid="{00000000-0005-0000-0000-000084300000}"/>
    <cellStyle name="SAPBEXHLevel2X 7 5 3" xfId="6023" xr:uid="{00000000-0005-0000-0000-000085300000}"/>
    <cellStyle name="SAPBEXHLevel2X 7 5 3 2" xfId="6024" xr:uid="{00000000-0005-0000-0000-000086300000}"/>
    <cellStyle name="SAPBEXHLevel2X 7 5 4" xfId="6025" xr:uid="{00000000-0005-0000-0000-000087300000}"/>
    <cellStyle name="SAPBEXHLevel2X 7 6" xfId="6026" xr:uid="{00000000-0005-0000-0000-000088300000}"/>
    <cellStyle name="SAPBEXHLevel2X 7 6 2" xfId="6027" xr:uid="{00000000-0005-0000-0000-000089300000}"/>
    <cellStyle name="SAPBEXHLevel2X 7 6 2 2" xfId="6028" xr:uid="{00000000-0005-0000-0000-00008A300000}"/>
    <cellStyle name="SAPBEXHLevel2X 7 6 2 2 2" xfId="6029" xr:uid="{00000000-0005-0000-0000-00008B300000}"/>
    <cellStyle name="SAPBEXHLevel2X 7 6 2 3" xfId="6030" xr:uid="{00000000-0005-0000-0000-00008C300000}"/>
    <cellStyle name="SAPBEXHLevel2X 7 6 3" xfId="6031" xr:uid="{00000000-0005-0000-0000-00008D300000}"/>
    <cellStyle name="SAPBEXHLevel2X 7 6 3 2" xfId="6032" xr:uid="{00000000-0005-0000-0000-00008E300000}"/>
    <cellStyle name="SAPBEXHLevel2X 7 6 4" xfId="6033" xr:uid="{00000000-0005-0000-0000-00008F300000}"/>
    <cellStyle name="SAPBEXHLevel2X 7 7" xfId="6034" xr:uid="{00000000-0005-0000-0000-000090300000}"/>
    <cellStyle name="SAPBEXHLevel2X 7 7 2" xfId="6035" xr:uid="{00000000-0005-0000-0000-000091300000}"/>
    <cellStyle name="SAPBEXHLevel2X 7 7 2 2" xfId="6036" xr:uid="{00000000-0005-0000-0000-000092300000}"/>
    <cellStyle name="SAPBEXHLevel2X 7 7 2 2 2" xfId="6037" xr:uid="{00000000-0005-0000-0000-000093300000}"/>
    <cellStyle name="SAPBEXHLevel2X 7 7 2 3" xfId="6038" xr:uid="{00000000-0005-0000-0000-000094300000}"/>
    <cellStyle name="SAPBEXHLevel2X 7 7 3" xfId="6039" xr:uid="{00000000-0005-0000-0000-000095300000}"/>
    <cellStyle name="SAPBEXHLevel2X 7 7 3 2" xfId="6040" xr:uid="{00000000-0005-0000-0000-000096300000}"/>
    <cellStyle name="SAPBEXHLevel2X 7 7 4" xfId="6041" xr:uid="{00000000-0005-0000-0000-000097300000}"/>
    <cellStyle name="SAPBEXHLevel2X 7 8" xfId="6042" xr:uid="{00000000-0005-0000-0000-000098300000}"/>
    <cellStyle name="SAPBEXHLevel2X 7 8 2" xfId="6043" xr:uid="{00000000-0005-0000-0000-000099300000}"/>
    <cellStyle name="SAPBEXHLevel2X 7 8 2 2" xfId="6044" xr:uid="{00000000-0005-0000-0000-00009A300000}"/>
    <cellStyle name="SAPBEXHLevel2X 7 8 3" xfId="6045" xr:uid="{00000000-0005-0000-0000-00009B300000}"/>
    <cellStyle name="SAPBEXHLevel2X 7 9" xfId="6046" xr:uid="{00000000-0005-0000-0000-00009C300000}"/>
    <cellStyle name="SAPBEXHLevel2X 7 9 2" xfId="6047" xr:uid="{00000000-0005-0000-0000-00009D300000}"/>
    <cellStyle name="SAPBEXHLevel2X 8" xfId="6048" xr:uid="{00000000-0005-0000-0000-00009E300000}"/>
    <cellStyle name="SAPBEXHLevel2X 8 2" xfId="6049" xr:uid="{00000000-0005-0000-0000-00009F300000}"/>
    <cellStyle name="SAPBEXHLevel2X 8 2 2" xfId="6050" xr:uid="{00000000-0005-0000-0000-0000A0300000}"/>
    <cellStyle name="SAPBEXHLevel2X 8 2 2 2" xfId="6051" xr:uid="{00000000-0005-0000-0000-0000A1300000}"/>
    <cellStyle name="SAPBEXHLevel2X 8 2 3" xfId="6052" xr:uid="{00000000-0005-0000-0000-0000A2300000}"/>
    <cellStyle name="SAPBEXHLevel2X 8 3" xfId="6053" xr:uid="{00000000-0005-0000-0000-0000A3300000}"/>
    <cellStyle name="SAPBEXHLevel2X 8 3 2" xfId="6054" xr:uid="{00000000-0005-0000-0000-0000A4300000}"/>
    <cellStyle name="SAPBEXHLevel2X 8 4" xfId="6055" xr:uid="{00000000-0005-0000-0000-0000A5300000}"/>
    <cellStyle name="SAPBEXHLevel2X 9" xfId="6056" xr:uid="{00000000-0005-0000-0000-0000A6300000}"/>
    <cellStyle name="SAPBEXHLevel2X_1.3 Acc Costs NG (2011)" xfId="14946" xr:uid="{00000000-0005-0000-0000-0000A7300000}"/>
    <cellStyle name="SAPBEXHLevel3" xfId="6057" xr:uid="{00000000-0005-0000-0000-0000A8300000}"/>
    <cellStyle name="SAPBEXHLevel3 10" xfId="6058" xr:uid="{00000000-0005-0000-0000-0000A9300000}"/>
    <cellStyle name="SAPBEXHLevel3 11" xfId="8781" xr:uid="{00000000-0005-0000-0000-0000AA300000}"/>
    <cellStyle name="SAPBEXHLevel3 11 2" xfId="15017" xr:uid="{00000000-0005-0000-0000-0000AB300000}"/>
    <cellStyle name="SAPBEXHLevel3 12" xfId="8823" xr:uid="{00000000-0005-0000-0000-0000AC300000}"/>
    <cellStyle name="SAPBEXHLevel3 12 2" xfId="15033" xr:uid="{00000000-0005-0000-0000-0000AD300000}"/>
    <cellStyle name="SAPBEXHLevel3 2" xfId="6059" xr:uid="{00000000-0005-0000-0000-0000AE300000}"/>
    <cellStyle name="SAPBEXHLevel3 2 2" xfId="6060" xr:uid="{00000000-0005-0000-0000-0000AF300000}"/>
    <cellStyle name="SAPBEXHLevel3 2 2 2" xfId="6061" xr:uid="{00000000-0005-0000-0000-0000B0300000}"/>
    <cellStyle name="SAPBEXHLevel3 2 2 2 2" xfId="6062" xr:uid="{00000000-0005-0000-0000-0000B1300000}"/>
    <cellStyle name="SAPBEXHLevel3 2 2 2 2 2" xfId="6063" xr:uid="{00000000-0005-0000-0000-0000B2300000}"/>
    <cellStyle name="SAPBEXHLevel3 2 2 2 3" xfId="6064" xr:uid="{00000000-0005-0000-0000-0000B3300000}"/>
    <cellStyle name="SAPBEXHLevel3 2 2 3" xfId="6065" xr:uid="{00000000-0005-0000-0000-0000B4300000}"/>
    <cellStyle name="SAPBEXHLevel3 2 2 3 2" xfId="6066" xr:uid="{00000000-0005-0000-0000-0000B5300000}"/>
    <cellStyle name="SAPBEXHLevel3 2 2 4" xfId="6067" xr:uid="{00000000-0005-0000-0000-0000B6300000}"/>
    <cellStyle name="SAPBEXHLevel3 2 3" xfId="6068" xr:uid="{00000000-0005-0000-0000-0000B7300000}"/>
    <cellStyle name="SAPBEXHLevel3 2 3 2" xfId="6069" xr:uid="{00000000-0005-0000-0000-0000B8300000}"/>
    <cellStyle name="SAPBEXHLevel3 2 3 2 2" xfId="6070" xr:uid="{00000000-0005-0000-0000-0000B9300000}"/>
    <cellStyle name="SAPBEXHLevel3 2 3 2 2 2" xfId="6071" xr:uid="{00000000-0005-0000-0000-0000BA300000}"/>
    <cellStyle name="SAPBEXHLevel3 2 3 2 3" xfId="6072" xr:uid="{00000000-0005-0000-0000-0000BB300000}"/>
    <cellStyle name="SAPBEXHLevel3 2 3 3" xfId="6073" xr:uid="{00000000-0005-0000-0000-0000BC300000}"/>
    <cellStyle name="SAPBEXHLevel3 2 3 3 2" xfId="6074" xr:uid="{00000000-0005-0000-0000-0000BD300000}"/>
    <cellStyle name="SAPBEXHLevel3 2 3 4" xfId="6075" xr:uid="{00000000-0005-0000-0000-0000BE300000}"/>
    <cellStyle name="SAPBEXHLevel3 2 4" xfId="6076" xr:uid="{00000000-0005-0000-0000-0000BF300000}"/>
    <cellStyle name="SAPBEXHLevel3 2 4 2" xfId="6077" xr:uid="{00000000-0005-0000-0000-0000C0300000}"/>
    <cellStyle name="SAPBEXHLevel3 2 4 2 2" xfId="6078" xr:uid="{00000000-0005-0000-0000-0000C1300000}"/>
    <cellStyle name="SAPBEXHLevel3 2 4 2 2 2" xfId="6079" xr:uid="{00000000-0005-0000-0000-0000C2300000}"/>
    <cellStyle name="SAPBEXHLevel3 2 4 2 3" xfId="6080" xr:uid="{00000000-0005-0000-0000-0000C3300000}"/>
    <cellStyle name="SAPBEXHLevel3 2 4 3" xfId="6081" xr:uid="{00000000-0005-0000-0000-0000C4300000}"/>
    <cellStyle name="SAPBEXHLevel3 2 4 3 2" xfId="6082" xr:uid="{00000000-0005-0000-0000-0000C5300000}"/>
    <cellStyle name="SAPBEXHLevel3 2 4 4" xfId="6083" xr:uid="{00000000-0005-0000-0000-0000C6300000}"/>
    <cellStyle name="SAPBEXHLevel3 2 5" xfId="6084" xr:uid="{00000000-0005-0000-0000-0000C7300000}"/>
    <cellStyle name="SAPBEXHLevel3 2 5 2" xfId="6085" xr:uid="{00000000-0005-0000-0000-0000C8300000}"/>
    <cellStyle name="SAPBEXHLevel3 2 5 2 2" xfId="6086" xr:uid="{00000000-0005-0000-0000-0000C9300000}"/>
    <cellStyle name="SAPBEXHLevel3 2 5 2 2 2" xfId="6087" xr:uid="{00000000-0005-0000-0000-0000CA300000}"/>
    <cellStyle name="SAPBEXHLevel3 2 5 2 3" xfId="6088" xr:uid="{00000000-0005-0000-0000-0000CB300000}"/>
    <cellStyle name="SAPBEXHLevel3 2 5 3" xfId="6089" xr:uid="{00000000-0005-0000-0000-0000CC300000}"/>
    <cellStyle name="SAPBEXHLevel3 2 5 3 2" xfId="6090" xr:uid="{00000000-0005-0000-0000-0000CD300000}"/>
    <cellStyle name="SAPBEXHLevel3 2 5 4" xfId="6091" xr:uid="{00000000-0005-0000-0000-0000CE300000}"/>
    <cellStyle name="SAPBEXHLevel3 2 6" xfId="6092" xr:uid="{00000000-0005-0000-0000-0000CF300000}"/>
    <cellStyle name="SAPBEXHLevel3 2 6 2" xfId="6093" xr:uid="{00000000-0005-0000-0000-0000D0300000}"/>
    <cellStyle name="SAPBEXHLevel3 2 6 2 2" xfId="6094" xr:uid="{00000000-0005-0000-0000-0000D1300000}"/>
    <cellStyle name="SAPBEXHLevel3 2 6 2 2 2" xfId="6095" xr:uid="{00000000-0005-0000-0000-0000D2300000}"/>
    <cellStyle name="SAPBEXHLevel3 2 6 2 3" xfId="6096" xr:uid="{00000000-0005-0000-0000-0000D3300000}"/>
    <cellStyle name="SAPBEXHLevel3 2 6 3" xfId="6097" xr:uid="{00000000-0005-0000-0000-0000D4300000}"/>
    <cellStyle name="SAPBEXHLevel3 2 6 3 2" xfId="6098" xr:uid="{00000000-0005-0000-0000-0000D5300000}"/>
    <cellStyle name="SAPBEXHLevel3 2 6 4" xfId="6099" xr:uid="{00000000-0005-0000-0000-0000D6300000}"/>
    <cellStyle name="SAPBEXHLevel3 2 7" xfId="6100" xr:uid="{00000000-0005-0000-0000-0000D7300000}"/>
    <cellStyle name="SAPBEXHLevel3 2 7 2" xfId="6101" xr:uid="{00000000-0005-0000-0000-0000D8300000}"/>
    <cellStyle name="SAPBEXHLevel3 2 7 2 2" xfId="6102" xr:uid="{00000000-0005-0000-0000-0000D9300000}"/>
    <cellStyle name="SAPBEXHLevel3 2 7 2 2 2" xfId="6103" xr:uid="{00000000-0005-0000-0000-0000DA300000}"/>
    <cellStyle name="SAPBEXHLevel3 2 7 2 3" xfId="6104" xr:uid="{00000000-0005-0000-0000-0000DB300000}"/>
    <cellStyle name="SAPBEXHLevel3 2 7 3" xfId="6105" xr:uid="{00000000-0005-0000-0000-0000DC300000}"/>
    <cellStyle name="SAPBEXHLevel3 2 7 3 2" xfId="6106" xr:uid="{00000000-0005-0000-0000-0000DD300000}"/>
    <cellStyle name="SAPBEXHLevel3 2 7 4" xfId="6107" xr:uid="{00000000-0005-0000-0000-0000DE300000}"/>
    <cellStyle name="SAPBEXHLevel3 2 8" xfId="6108" xr:uid="{00000000-0005-0000-0000-0000DF300000}"/>
    <cellStyle name="SAPBEXHLevel3 2 9" xfId="8723" xr:uid="{00000000-0005-0000-0000-0000E0300000}"/>
    <cellStyle name="SAPBEXHLevel3 3" xfId="6109" xr:uid="{00000000-0005-0000-0000-0000E1300000}"/>
    <cellStyle name="SAPBEXHLevel3 3 2" xfId="6110" xr:uid="{00000000-0005-0000-0000-0000E2300000}"/>
    <cellStyle name="SAPBEXHLevel3 3 2 2" xfId="6111" xr:uid="{00000000-0005-0000-0000-0000E3300000}"/>
    <cellStyle name="SAPBEXHLevel3 3 2 2 2" xfId="6112" xr:uid="{00000000-0005-0000-0000-0000E4300000}"/>
    <cellStyle name="SAPBEXHLevel3 3 2 2 2 2" xfId="6113" xr:uid="{00000000-0005-0000-0000-0000E5300000}"/>
    <cellStyle name="SAPBEXHLevel3 3 2 2 3" xfId="6114" xr:uid="{00000000-0005-0000-0000-0000E6300000}"/>
    <cellStyle name="SAPBEXHLevel3 3 2 3" xfId="6115" xr:uid="{00000000-0005-0000-0000-0000E7300000}"/>
    <cellStyle name="SAPBEXHLevel3 3 2 3 2" xfId="6116" xr:uid="{00000000-0005-0000-0000-0000E8300000}"/>
    <cellStyle name="SAPBEXHLevel3 3 2 4" xfId="6117" xr:uid="{00000000-0005-0000-0000-0000E9300000}"/>
    <cellStyle name="SAPBEXHLevel3 3 3" xfId="6118" xr:uid="{00000000-0005-0000-0000-0000EA300000}"/>
    <cellStyle name="SAPBEXHLevel3 3 3 2" xfId="6119" xr:uid="{00000000-0005-0000-0000-0000EB300000}"/>
    <cellStyle name="SAPBEXHLevel3 3 3 2 2" xfId="6120" xr:uid="{00000000-0005-0000-0000-0000EC300000}"/>
    <cellStyle name="SAPBEXHLevel3 3 3 2 2 2" xfId="6121" xr:uid="{00000000-0005-0000-0000-0000ED300000}"/>
    <cellStyle name="SAPBEXHLevel3 3 3 2 3" xfId="6122" xr:uid="{00000000-0005-0000-0000-0000EE300000}"/>
    <cellStyle name="SAPBEXHLevel3 3 3 3" xfId="6123" xr:uid="{00000000-0005-0000-0000-0000EF300000}"/>
    <cellStyle name="SAPBEXHLevel3 3 3 3 2" xfId="6124" xr:uid="{00000000-0005-0000-0000-0000F0300000}"/>
    <cellStyle name="SAPBEXHLevel3 3 3 4" xfId="6125" xr:uid="{00000000-0005-0000-0000-0000F1300000}"/>
    <cellStyle name="SAPBEXHLevel3 3 4" xfId="6126" xr:uid="{00000000-0005-0000-0000-0000F2300000}"/>
    <cellStyle name="SAPBEXHLevel3 3 4 2" xfId="6127" xr:uid="{00000000-0005-0000-0000-0000F3300000}"/>
    <cellStyle name="SAPBEXHLevel3 3 4 2 2" xfId="6128" xr:uid="{00000000-0005-0000-0000-0000F4300000}"/>
    <cellStyle name="SAPBEXHLevel3 3 4 2 2 2" xfId="6129" xr:uid="{00000000-0005-0000-0000-0000F5300000}"/>
    <cellStyle name="SAPBEXHLevel3 3 4 2 3" xfId="6130" xr:uid="{00000000-0005-0000-0000-0000F6300000}"/>
    <cellStyle name="SAPBEXHLevel3 3 4 3" xfId="6131" xr:uid="{00000000-0005-0000-0000-0000F7300000}"/>
    <cellStyle name="SAPBEXHLevel3 3 4 3 2" xfId="6132" xr:uid="{00000000-0005-0000-0000-0000F8300000}"/>
    <cellStyle name="SAPBEXHLevel3 3 4 4" xfId="6133" xr:uid="{00000000-0005-0000-0000-0000F9300000}"/>
    <cellStyle name="SAPBEXHLevel3 3 5" xfId="6134" xr:uid="{00000000-0005-0000-0000-0000FA300000}"/>
    <cellStyle name="SAPBEXHLevel3 3 5 2" xfId="6135" xr:uid="{00000000-0005-0000-0000-0000FB300000}"/>
    <cellStyle name="SAPBEXHLevel3 3 5 2 2" xfId="6136" xr:uid="{00000000-0005-0000-0000-0000FC300000}"/>
    <cellStyle name="SAPBEXHLevel3 3 5 2 2 2" xfId="6137" xr:uid="{00000000-0005-0000-0000-0000FD300000}"/>
    <cellStyle name="SAPBEXHLevel3 3 5 2 3" xfId="6138" xr:uid="{00000000-0005-0000-0000-0000FE300000}"/>
    <cellStyle name="SAPBEXHLevel3 3 5 3" xfId="6139" xr:uid="{00000000-0005-0000-0000-0000FF300000}"/>
    <cellStyle name="SAPBEXHLevel3 3 5 3 2" xfId="6140" xr:uid="{00000000-0005-0000-0000-000000310000}"/>
    <cellStyle name="SAPBEXHLevel3 3 5 4" xfId="6141" xr:uid="{00000000-0005-0000-0000-000001310000}"/>
    <cellStyle name="SAPBEXHLevel3 3 6" xfId="6142" xr:uid="{00000000-0005-0000-0000-000002310000}"/>
    <cellStyle name="SAPBEXHLevel3 3 6 2" xfId="6143" xr:uid="{00000000-0005-0000-0000-000003310000}"/>
    <cellStyle name="SAPBEXHLevel3 3 6 2 2" xfId="6144" xr:uid="{00000000-0005-0000-0000-000004310000}"/>
    <cellStyle name="SAPBEXHLevel3 3 6 3" xfId="6145" xr:uid="{00000000-0005-0000-0000-000005310000}"/>
    <cellStyle name="SAPBEXHLevel3 3 7" xfId="6146" xr:uid="{00000000-0005-0000-0000-000006310000}"/>
    <cellStyle name="SAPBEXHLevel3 4" xfId="6147" xr:uid="{00000000-0005-0000-0000-000007310000}"/>
    <cellStyle name="SAPBEXHLevel3 4 2" xfId="6148" xr:uid="{00000000-0005-0000-0000-000008310000}"/>
    <cellStyle name="SAPBEXHLevel3 4 2 2" xfId="6149" xr:uid="{00000000-0005-0000-0000-000009310000}"/>
    <cellStyle name="SAPBEXHLevel3 4 2 2 2" xfId="6150" xr:uid="{00000000-0005-0000-0000-00000A310000}"/>
    <cellStyle name="SAPBEXHLevel3 4 2 2 2 2" xfId="6151" xr:uid="{00000000-0005-0000-0000-00000B310000}"/>
    <cellStyle name="SAPBEXHLevel3 4 2 2 3" xfId="6152" xr:uid="{00000000-0005-0000-0000-00000C310000}"/>
    <cellStyle name="SAPBEXHLevel3 4 2 3" xfId="6153" xr:uid="{00000000-0005-0000-0000-00000D310000}"/>
    <cellStyle name="SAPBEXHLevel3 4 2 3 2" xfId="6154" xr:uid="{00000000-0005-0000-0000-00000E310000}"/>
    <cellStyle name="SAPBEXHLevel3 4 2 4" xfId="6155" xr:uid="{00000000-0005-0000-0000-00000F310000}"/>
    <cellStyle name="SAPBEXHLevel3 4 3" xfId="6156" xr:uid="{00000000-0005-0000-0000-000010310000}"/>
    <cellStyle name="SAPBEXHLevel3 4 3 2" xfId="6157" xr:uid="{00000000-0005-0000-0000-000011310000}"/>
    <cellStyle name="SAPBEXHLevel3 4 3 2 2" xfId="6158" xr:uid="{00000000-0005-0000-0000-000012310000}"/>
    <cellStyle name="SAPBEXHLevel3 4 3 2 2 2" xfId="6159" xr:uid="{00000000-0005-0000-0000-000013310000}"/>
    <cellStyle name="SAPBEXHLevel3 4 3 2 3" xfId="6160" xr:uid="{00000000-0005-0000-0000-000014310000}"/>
    <cellStyle name="SAPBEXHLevel3 4 3 3" xfId="6161" xr:uid="{00000000-0005-0000-0000-000015310000}"/>
    <cellStyle name="SAPBEXHLevel3 4 3 3 2" xfId="6162" xr:uid="{00000000-0005-0000-0000-000016310000}"/>
    <cellStyle name="SAPBEXHLevel3 4 3 4" xfId="6163" xr:uid="{00000000-0005-0000-0000-000017310000}"/>
    <cellStyle name="SAPBEXHLevel3 4 4" xfId="6164" xr:uid="{00000000-0005-0000-0000-000018310000}"/>
    <cellStyle name="SAPBEXHLevel3 4 4 2" xfId="6165" xr:uid="{00000000-0005-0000-0000-000019310000}"/>
    <cellStyle name="SAPBEXHLevel3 4 4 2 2" xfId="6166" xr:uid="{00000000-0005-0000-0000-00001A310000}"/>
    <cellStyle name="SAPBEXHLevel3 4 4 2 2 2" xfId="6167" xr:uid="{00000000-0005-0000-0000-00001B310000}"/>
    <cellStyle name="SAPBEXHLevel3 4 4 2 3" xfId="6168" xr:uid="{00000000-0005-0000-0000-00001C310000}"/>
    <cellStyle name="SAPBEXHLevel3 4 4 3" xfId="6169" xr:uid="{00000000-0005-0000-0000-00001D310000}"/>
    <cellStyle name="SAPBEXHLevel3 4 4 3 2" xfId="6170" xr:uid="{00000000-0005-0000-0000-00001E310000}"/>
    <cellStyle name="SAPBEXHLevel3 4 4 4" xfId="6171" xr:uid="{00000000-0005-0000-0000-00001F310000}"/>
    <cellStyle name="SAPBEXHLevel3 4 5" xfId="6172" xr:uid="{00000000-0005-0000-0000-000020310000}"/>
    <cellStyle name="SAPBEXHLevel3 4 5 2" xfId="6173" xr:uid="{00000000-0005-0000-0000-000021310000}"/>
    <cellStyle name="SAPBEXHLevel3 4 5 2 2" xfId="6174" xr:uid="{00000000-0005-0000-0000-000022310000}"/>
    <cellStyle name="SAPBEXHLevel3 4 5 2 2 2" xfId="6175" xr:uid="{00000000-0005-0000-0000-000023310000}"/>
    <cellStyle name="SAPBEXHLevel3 4 5 2 3" xfId="6176" xr:uid="{00000000-0005-0000-0000-000024310000}"/>
    <cellStyle name="SAPBEXHLevel3 4 5 3" xfId="6177" xr:uid="{00000000-0005-0000-0000-000025310000}"/>
    <cellStyle name="SAPBEXHLevel3 4 5 3 2" xfId="6178" xr:uid="{00000000-0005-0000-0000-000026310000}"/>
    <cellStyle name="SAPBEXHLevel3 4 5 4" xfId="6179" xr:uid="{00000000-0005-0000-0000-000027310000}"/>
    <cellStyle name="SAPBEXHLevel3 4 6" xfId="6180" xr:uid="{00000000-0005-0000-0000-000028310000}"/>
    <cellStyle name="SAPBEXHLevel3 4 6 2" xfId="6181" xr:uid="{00000000-0005-0000-0000-000029310000}"/>
    <cellStyle name="SAPBEXHLevel3 4 6 2 2" xfId="6182" xr:uid="{00000000-0005-0000-0000-00002A310000}"/>
    <cellStyle name="SAPBEXHLevel3 4 6 3" xfId="6183" xr:uid="{00000000-0005-0000-0000-00002B310000}"/>
    <cellStyle name="SAPBEXHLevel3 4 7" xfId="6184" xr:uid="{00000000-0005-0000-0000-00002C310000}"/>
    <cellStyle name="SAPBEXHLevel3 5" xfId="6185" xr:uid="{00000000-0005-0000-0000-00002D310000}"/>
    <cellStyle name="SAPBEXHLevel3 5 2" xfId="6186" xr:uid="{00000000-0005-0000-0000-00002E310000}"/>
    <cellStyle name="SAPBEXHLevel3 5 2 2" xfId="6187" xr:uid="{00000000-0005-0000-0000-00002F310000}"/>
    <cellStyle name="SAPBEXHLevel3 5 2 2 2" xfId="6188" xr:uid="{00000000-0005-0000-0000-000030310000}"/>
    <cellStyle name="SAPBEXHLevel3 5 2 2 2 2" xfId="6189" xr:uid="{00000000-0005-0000-0000-000031310000}"/>
    <cellStyle name="SAPBEXHLevel3 5 2 2 3" xfId="6190" xr:uid="{00000000-0005-0000-0000-000032310000}"/>
    <cellStyle name="SAPBEXHLevel3 5 2 3" xfId="6191" xr:uid="{00000000-0005-0000-0000-000033310000}"/>
    <cellStyle name="SAPBEXHLevel3 5 2 3 2" xfId="6192" xr:uid="{00000000-0005-0000-0000-000034310000}"/>
    <cellStyle name="SAPBEXHLevel3 5 2 4" xfId="6193" xr:uid="{00000000-0005-0000-0000-000035310000}"/>
    <cellStyle name="SAPBEXHLevel3 5 3" xfId="6194" xr:uid="{00000000-0005-0000-0000-000036310000}"/>
    <cellStyle name="SAPBEXHLevel3 5 3 2" xfId="6195" xr:uid="{00000000-0005-0000-0000-000037310000}"/>
    <cellStyle name="SAPBEXHLevel3 5 3 2 2" xfId="6196" xr:uid="{00000000-0005-0000-0000-000038310000}"/>
    <cellStyle name="SAPBEXHLevel3 5 3 2 2 2" xfId="6197" xr:uid="{00000000-0005-0000-0000-000039310000}"/>
    <cellStyle name="SAPBEXHLevel3 5 3 2 3" xfId="6198" xr:uid="{00000000-0005-0000-0000-00003A310000}"/>
    <cellStyle name="SAPBEXHLevel3 5 3 3" xfId="6199" xr:uid="{00000000-0005-0000-0000-00003B310000}"/>
    <cellStyle name="SAPBEXHLevel3 5 3 3 2" xfId="6200" xr:uid="{00000000-0005-0000-0000-00003C310000}"/>
    <cellStyle name="SAPBEXHLevel3 5 3 4" xfId="6201" xr:uid="{00000000-0005-0000-0000-00003D310000}"/>
    <cellStyle name="SAPBEXHLevel3 5 4" xfId="6202" xr:uid="{00000000-0005-0000-0000-00003E310000}"/>
    <cellStyle name="SAPBEXHLevel3 5 4 2" xfId="6203" xr:uid="{00000000-0005-0000-0000-00003F310000}"/>
    <cellStyle name="SAPBEXHLevel3 5 4 2 2" xfId="6204" xr:uid="{00000000-0005-0000-0000-000040310000}"/>
    <cellStyle name="SAPBEXHLevel3 5 4 2 2 2" xfId="6205" xr:uid="{00000000-0005-0000-0000-000041310000}"/>
    <cellStyle name="SAPBEXHLevel3 5 4 2 3" xfId="6206" xr:uid="{00000000-0005-0000-0000-000042310000}"/>
    <cellStyle name="SAPBEXHLevel3 5 4 3" xfId="6207" xr:uid="{00000000-0005-0000-0000-000043310000}"/>
    <cellStyle name="SAPBEXHLevel3 5 4 3 2" xfId="6208" xr:uid="{00000000-0005-0000-0000-000044310000}"/>
    <cellStyle name="SAPBEXHLevel3 5 4 4" xfId="6209" xr:uid="{00000000-0005-0000-0000-000045310000}"/>
    <cellStyle name="SAPBEXHLevel3 5 5" xfId="6210" xr:uid="{00000000-0005-0000-0000-000046310000}"/>
    <cellStyle name="SAPBEXHLevel3 5 5 2" xfId="6211" xr:uid="{00000000-0005-0000-0000-000047310000}"/>
    <cellStyle name="SAPBEXHLevel3 5 5 2 2" xfId="6212" xr:uid="{00000000-0005-0000-0000-000048310000}"/>
    <cellStyle name="SAPBEXHLevel3 5 5 2 2 2" xfId="6213" xr:uid="{00000000-0005-0000-0000-000049310000}"/>
    <cellStyle name="SAPBEXHLevel3 5 5 2 3" xfId="6214" xr:uid="{00000000-0005-0000-0000-00004A310000}"/>
    <cellStyle name="SAPBEXHLevel3 5 5 3" xfId="6215" xr:uid="{00000000-0005-0000-0000-00004B310000}"/>
    <cellStyle name="SAPBEXHLevel3 5 5 3 2" xfId="6216" xr:uid="{00000000-0005-0000-0000-00004C310000}"/>
    <cellStyle name="SAPBEXHLevel3 5 5 4" xfId="6217" xr:uid="{00000000-0005-0000-0000-00004D310000}"/>
    <cellStyle name="SAPBEXHLevel3 5 6" xfId="6218" xr:uid="{00000000-0005-0000-0000-00004E310000}"/>
    <cellStyle name="SAPBEXHLevel3 5 6 2" xfId="6219" xr:uid="{00000000-0005-0000-0000-00004F310000}"/>
    <cellStyle name="SAPBEXHLevel3 5 6 2 2" xfId="6220" xr:uid="{00000000-0005-0000-0000-000050310000}"/>
    <cellStyle name="SAPBEXHLevel3 5 6 3" xfId="6221" xr:uid="{00000000-0005-0000-0000-000051310000}"/>
    <cellStyle name="SAPBEXHLevel3 5 7" xfId="6222" xr:uid="{00000000-0005-0000-0000-000052310000}"/>
    <cellStyle name="SAPBEXHLevel3 6" xfId="6223" xr:uid="{00000000-0005-0000-0000-000053310000}"/>
    <cellStyle name="SAPBEXHLevel3 6 10" xfId="6224" xr:uid="{00000000-0005-0000-0000-000054310000}"/>
    <cellStyle name="SAPBEXHLevel3 6 11" xfId="6225" xr:uid="{00000000-0005-0000-0000-000055310000}"/>
    <cellStyle name="SAPBEXHLevel3 6 2" xfId="6226" xr:uid="{00000000-0005-0000-0000-000056310000}"/>
    <cellStyle name="SAPBEXHLevel3 6 2 2" xfId="6227" xr:uid="{00000000-0005-0000-0000-000057310000}"/>
    <cellStyle name="SAPBEXHLevel3 6 2 2 2" xfId="6228" xr:uid="{00000000-0005-0000-0000-000058310000}"/>
    <cellStyle name="SAPBEXHLevel3 6 2 2 2 2" xfId="6229" xr:uid="{00000000-0005-0000-0000-000059310000}"/>
    <cellStyle name="SAPBEXHLevel3 6 2 2 3" xfId="6230" xr:uid="{00000000-0005-0000-0000-00005A310000}"/>
    <cellStyle name="SAPBEXHLevel3 6 2 3" xfId="6231" xr:uid="{00000000-0005-0000-0000-00005B310000}"/>
    <cellStyle name="SAPBEXHLevel3 6 2 3 2" xfId="6232" xr:uid="{00000000-0005-0000-0000-00005C310000}"/>
    <cellStyle name="SAPBEXHLevel3 6 2 4" xfId="6233" xr:uid="{00000000-0005-0000-0000-00005D310000}"/>
    <cellStyle name="SAPBEXHLevel3 6 3" xfId="6234" xr:uid="{00000000-0005-0000-0000-00005E310000}"/>
    <cellStyle name="SAPBEXHLevel3 6 3 2" xfId="6235" xr:uid="{00000000-0005-0000-0000-00005F310000}"/>
    <cellStyle name="SAPBEXHLevel3 6 3 2 2" xfId="6236" xr:uid="{00000000-0005-0000-0000-000060310000}"/>
    <cellStyle name="SAPBEXHLevel3 6 3 2 2 2" xfId="6237" xr:uid="{00000000-0005-0000-0000-000061310000}"/>
    <cellStyle name="SAPBEXHLevel3 6 3 2 3" xfId="6238" xr:uid="{00000000-0005-0000-0000-000062310000}"/>
    <cellStyle name="SAPBEXHLevel3 6 3 3" xfId="6239" xr:uid="{00000000-0005-0000-0000-000063310000}"/>
    <cellStyle name="SAPBEXHLevel3 6 3 3 2" xfId="6240" xr:uid="{00000000-0005-0000-0000-000064310000}"/>
    <cellStyle name="SAPBEXHLevel3 6 3 4" xfId="6241" xr:uid="{00000000-0005-0000-0000-000065310000}"/>
    <cellStyle name="SAPBEXHLevel3 6 4" xfId="6242" xr:uid="{00000000-0005-0000-0000-000066310000}"/>
    <cellStyle name="SAPBEXHLevel3 6 4 2" xfId="6243" xr:uid="{00000000-0005-0000-0000-000067310000}"/>
    <cellStyle name="SAPBEXHLevel3 6 4 2 2" xfId="6244" xr:uid="{00000000-0005-0000-0000-000068310000}"/>
    <cellStyle name="SAPBEXHLevel3 6 4 2 2 2" xfId="6245" xr:uid="{00000000-0005-0000-0000-000069310000}"/>
    <cellStyle name="SAPBEXHLevel3 6 4 2 3" xfId="6246" xr:uid="{00000000-0005-0000-0000-00006A310000}"/>
    <cellStyle name="SAPBEXHLevel3 6 4 3" xfId="6247" xr:uid="{00000000-0005-0000-0000-00006B310000}"/>
    <cellStyle name="SAPBEXHLevel3 6 4 3 2" xfId="6248" xr:uid="{00000000-0005-0000-0000-00006C310000}"/>
    <cellStyle name="SAPBEXHLevel3 6 4 4" xfId="6249" xr:uid="{00000000-0005-0000-0000-00006D310000}"/>
    <cellStyle name="SAPBEXHLevel3 6 5" xfId="6250" xr:uid="{00000000-0005-0000-0000-00006E310000}"/>
    <cellStyle name="SAPBEXHLevel3 6 5 2" xfId="6251" xr:uid="{00000000-0005-0000-0000-00006F310000}"/>
    <cellStyle name="SAPBEXHLevel3 6 5 2 2" xfId="6252" xr:uid="{00000000-0005-0000-0000-000070310000}"/>
    <cellStyle name="SAPBEXHLevel3 6 5 2 2 2" xfId="6253" xr:uid="{00000000-0005-0000-0000-000071310000}"/>
    <cellStyle name="SAPBEXHLevel3 6 5 2 3" xfId="6254" xr:uid="{00000000-0005-0000-0000-000072310000}"/>
    <cellStyle name="SAPBEXHLevel3 6 5 3" xfId="6255" xr:uid="{00000000-0005-0000-0000-000073310000}"/>
    <cellStyle name="SAPBEXHLevel3 6 5 3 2" xfId="6256" xr:uid="{00000000-0005-0000-0000-000074310000}"/>
    <cellStyle name="SAPBEXHLevel3 6 5 4" xfId="6257" xr:uid="{00000000-0005-0000-0000-000075310000}"/>
    <cellStyle name="SAPBEXHLevel3 6 6" xfId="6258" xr:uid="{00000000-0005-0000-0000-000076310000}"/>
    <cellStyle name="SAPBEXHLevel3 6 6 2" xfId="6259" xr:uid="{00000000-0005-0000-0000-000077310000}"/>
    <cellStyle name="SAPBEXHLevel3 6 6 2 2" xfId="6260" xr:uid="{00000000-0005-0000-0000-000078310000}"/>
    <cellStyle name="SAPBEXHLevel3 6 6 2 2 2" xfId="6261" xr:uid="{00000000-0005-0000-0000-000079310000}"/>
    <cellStyle name="SAPBEXHLevel3 6 6 2 3" xfId="6262" xr:uid="{00000000-0005-0000-0000-00007A310000}"/>
    <cellStyle name="SAPBEXHLevel3 6 6 3" xfId="6263" xr:uid="{00000000-0005-0000-0000-00007B310000}"/>
    <cellStyle name="SAPBEXHLevel3 6 6 3 2" xfId="6264" xr:uid="{00000000-0005-0000-0000-00007C310000}"/>
    <cellStyle name="SAPBEXHLevel3 6 6 4" xfId="6265" xr:uid="{00000000-0005-0000-0000-00007D310000}"/>
    <cellStyle name="SAPBEXHLevel3 6 7" xfId="6266" xr:uid="{00000000-0005-0000-0000-00007E310000}"/>
    <cellStyle name="SAPBEXHLevel3 6 7 2" xfId="6267" xr:uid="{00000000-0005-0000-0000-00007F310000}"/>
    <cellStyle name="SAPBEXHLevel3 6 7 2 2" xfId="6268" xr:uid="{00000000-0005-0000-0000-000080310000}"/>
    <cellStyle name="SAPBEXHLevel3 6 7 2 2 2" xfId="6269" xr:uid="{00000000-0005-0000-0000-000081310000}"/>
    <cellStyle name="SAPBEXHLevel3 6 7 2 3" xfId="6270" xr:uid="{00000000-0005-0000-0000-000082310000}"/>
    <cellStyle name="SAPBEXHLevel3 6 7 3" xfId="6271" xr:uid="{00000000-0005-0000-0000-000083310000}"/>
    <cellStyle name="SAPBEXHLevel3 6 7 3 2" xfId="6272" xr:uid="{00000000-0005-0000-0000-000084310000}"/>
    <cellStyle name="SAPBEXHLevel3 6 7 4" xfId="6273" xr:uid="{00000000-0005-0000-0000-000085310000}"/>
    <cellStyle name="SAPBEXHLevel3 6 8" xfId="6274" xr:uid="{00000000-0005-0000-0000-000086310000}"/>
    <cellStyle name="SAPBEXHLevel3 6 8 2" xfId="6275" xr:uid="{00000000-0005-0000-0000-000087310000}"/>
    <cellStyle name="SAPBEXHLevel3 6 8 2 2" xfId="6276" xr:uid="{00000000-0005-0000-0000-000088310000}"/>
    <cellStyle name="SAPBEXHLevel3 6 8 3" xfId="6277" xr:uid="{00000000-0005-0000-0000-000089310000}"/>
    <cellStyle name="SAPBEXHLevel3 6 9" xfId="6278" xr:uid="{00000000-0005-0000-0000-00008A310000}"/>
    <cellStyle name="SAPBEXHLevel3 6 9 2" xfId="6279" xr:uid="{00000000-0005-0000-0000-00008B310000}"/>
    <cellStyle name="SAPBEXHLevel3 7" xfId="6280" xr:uid="{00000000-0005-0000-0000-00008C310000}"/>
    <cellStyle name="SAPBEXHLevel3 7 10" xfId="6281" xr:uid="{00000000-0005-0000-0000-00008D310000}"/>
    <cellStyle name="SAPBEXHLevel3 7 11" xfId="6282" xr:uid="{00000000-0005-0000-0000-00008E310000}"/>
    <cellStyle name="SAPBEXHLevel3 7 2" xfId="6283" xr:uid="{00000000-0005-0000-0000-00008F310000}"/>
    <cellStyle name="SAPBEXHLevel3 7 2 2" xfId="6284" xr:uid="{00000000-0005-0000-0000-000090310000}"/>
    <cellStyle name="SAPBEXHLevel3 7 2 2 2" xfId="6285" xr:uid="{00000000-0005-0000-0000-000091310000}"/>
    <cellStyle name="SAPBEXHLevel3 7 2 2 2 2" xfId="6286" xr:uid="{00000000-0005-0000-0000-000092310000}"/>
    <cellStyle name="SAPBEXHLevel3 7 2 2 3" xfId="6287" xr:uid="{00000000-0005-0000-0000-000093310000}"/>
    <cellStyle name="SAPBEXHLevel3 7 2 3" xfId="6288" xr:uid="{00000000-0005-0000-0000-000094310000}"/>
    <cellStyle name="SAPBEXHLevel3 7 2 3 2" xfId="6289" xr:uid="{00000000-0005-0000-0000-000095310000}"/>
    <cellStyle name="SAPBEXHLevel3 7 2 4" xfId="6290" xr:uid="{00000000-0005-0000-0000-000096310000}"/>
    <cellStyle name="SAPBEXHLevel3 7 3" xfId="6291" xr:uid="{00000000-0005-0000-0000-000097310000}"/>
    <cellStyle name="SAPBEXHLevel3 7 3 2" xfId="6292" xr:uid="{00000000-0005-0000-0000-000098310000}"/>
    <cellStyle name="SAPBEXHLevel3 7 3 2 2" xfId="6293" xr:uid="{00000000-0005-0000-0000-000099310000}"/>
    <cellStyle name="SAPBEXHLevel3 7 3 2 2 2" xfId="6294" xr:uid="{00000000-0005-0000-0000-00009A310000}"/>
    <cellStyle name="SAPBEXHLevel3 7 3 2 3" xfId="6295" xr:uid="{00000000-0005-0000-0000-00009B310000}"/>
    <cellStyle name="SAPBEXHLevel3 7 3 3" xfId="6296" xr:uid="{00000000-0005-0000-0000-00009C310000}"/>
    <cellStyle name="SAPBEXHLevel3 7 3 3 2" xfId="6297" xr:uid="{00000000-0005-0000-0000-00009D310000}"/>
    <cellStyle name="SAPBEXHLevel3 7 3 4" xfId="6298" xr:uid="{00000000-0005-0000-0000-00009E310000}"/>
    <cellStyle name="SAPBEXHLevel3 7 4" xfId="6299" xr:uid="{00000000-0005-0000-0000-00009F310000}"/>
    <cellStyle name="SAPBEXHLevel3 7 4 2" xfId="6300" xr:uid="{00000000-0005-0000-0000-0000A0310000}"/>
    <cellStyle name="SAPBEXHLevel3 7 4 2 2" xfId="6301" xr:uid="{00000000-0005-0000-0000-0000A1310000}"/>
    <cellStyle name="SAPBEXHLevel3 7 4 2 2 2" xfId="6302" xr:uid="{00000000-0005-0000-0000-0000A2310000}"/>
    <cellStyle name="SAPBEXHLevel3 7 4 2 3" xfId="6303" xr:uid="{00000000-0005-0000-0000-0000A3310000}"/>
    <cellStyle name="SAPBEXHLevel3 7 4 3" xfId="6304" xr:uid="{00000000-0005-0000-0000-0000A4310000}"/>
    <cellStyle name="SAPBEXHLevel3 7 4 3 2" xfId="6305" xr:uid="{00000000-0005-0000-0000-0000A5310000}"/>
    <cellStyle name="SAPBEXHLevel3 7 4 4" xfId="6306" xr:uid="{00000000-0005-0000-0000-0000A6310000}"/>
    <cellStyle name="SAPBEXHLevel3 7 5" xfId="6307" xr:uid="{00000000-0005-0000-0000-0000A7310000}"/>
    <cellStyle name="SAPBEXHLevel3 7 5 2" xfId="6308" xr:uid="{00000000-0005-0000-0000-0000A8310000}"/>
    <cellStyle name="SAPBEXHLevel3 7 5 2 2" xfId="6309" xr:uid="{00000000-0005-0000-0000-0000A9310000}"/>
    <cellStyle name="SAPBEXHLevel3 7 5 2 2 2" xfId="6310" xr:uid="{00000000-0005-0000-0000-0000AA310000}"/>
    <cellStyle name="SAPBEXHLevel3 7 5 2 3" xfId="6311" xr:uid="{00000000-0005-0000-0000-0000AB310000}"/>
    <cellStyle name="SAPBEXHLevel3 7 5 3" xfId="6312" xr:uid="{00000000-0005-0000-0000-0000AC310000}"/>
    <cellStyle name="SAPBEXHLevel3 7 5 3 2" xfId="6313" xr:uid="{00000000-0005-0000-0000-0000AD310000}"/>
    <cellStyle name="SAPBEXHLevel3 7 5 4" xfId="6314" xr:uid="{00000000-0005-0000-0000-0000AE310000}"/>
    <cellStyle name="SAPBEXHLevel3 7 6" xfId="6315" xr:uid="{00000000-0005-0000-0000-0000AF310000}"/>
    <cellStyle name="SAPBEXHLevel3 7 6 2" xfId="6316" xr:uid="{00000000-0005-0000-0000-0000B0310000}"/>
    <cellStyle name="SAPBEXHLevel3 7 6 2 2" xfId="6317" xr:uid="{00000000-0005-0000-0000-0000B1310000}"/>
    <cellStyle name="SAPBEXHLevel3 7 6 2 2 2" xfId="6318" xr:uid="{00000000-0005-0000-0000-0000B2310000}"/>
    <cellStyle name="SAPBEXHLevel3 7 6 2 3" xfId="6319" xr:uid="{00000000-0005-0000-0000-0000B3310000}"/>
    <cellStyle name="SAPBEXHLevel3 7 6 3" xfId="6320" xr:uid="{00000000-0005-0000-0000-0000B4310000}"/>
    <cellStyle name="SAPBEXHLevel3 7 6 3 2" xfId="6321" xr:uid="{00000000-0005-0000-0000-0000B5310000}"/>
    <cellStyle name="SAPBEXHLevel3 7 6 4" xfId="6322" xr:uid="{00000000-0005-0000-0000-0000B6310000}"/>
    <cellStyle name="SAPBEXHLevel3 7 7" xfId="6323" xr:uid="{00000000-0005-0000-0000-0000B7310000}"/>
    <cellStyle name="SAPBEXHLevel3 7 7 2" xfId="6324" xr:uid="{00000000-0005-0000-0000-0000B8310000}"/>
    <cellStyle name="SAPBEXHLevel3 7 7 2 2" xfId="6325" xr:uid="{00000000-0005-0000-0000-0000B9310000}"/>
    <cellStyle name="SAPBEXHLevel3 7 7 2 2 2" xfId="6326" xr:uid="{00000000-0005-0000-0000-0000BA310000}"/>
    <cellStyle name="SAPBEXHLevel3 7 7 2 3" xfId="6327" xr:uid="{00000000-0005-0000-0000-0000BB310000}"/>
    <cellStyle name="SAPBEXHLevel3 7 7 3" xfId="6328" xr:uid="{00000000-0005-0000-0000-0000BC310000}"/>
    <cellStyle name="SAPBEXHLevel3 7 7 3 2" xfId="6329" xr:uid="{00000000-0005-0000-0000-0000BD310000}"/>
    <cellStyle name="SAPBEXHLevel3 7 7 4" xfId="6330" xr:uid="{00000000-0005-0000-0000-0000BE310000}"/>
    <cellStyle name="SAPBEXHLevel3 7 8" xfId="6331" xr:uid="{00000000-0005-0000-0000-0000BF310000}"/>
    <cellStyle name="SAPBEXHLevel3 7 8 2" xfId="6332" xr:uid="{00000000-0005-0000-0000-0000C0310000}"/>
    <cellStyle name="SAPBEXHLevel3 7 8 2 2" xfId="6333" xr:uid="{00000000-0005-0000-0000-0000C1310000}"/>
    <cellStyle name="SAPBEXHLevel3 7 8 3" xfId="6334" xr:uid="{00000000-0005-0000-0000-0000C2310000}"/>
    <cellStyle name="SAPBEXHLevel3 7 9" xfId="6335" xr:uid="{00000000-0005-0000-0000-0000C3310000}"/>
    <cellStyle name="SAPBEXHLevel3 7 9 2" xfId="6336" xr:uid="{00000000-0005-0000-0000-0000C4310000}"/>
    <cellStyle name="SAPBEXHLevel3 8" xfId="6337" xr:uid="{00000000-0005-0000-0000-0000C5310000}"/>
    <cellStyle name="SAPBEXHLevel3 8 2" xfId="6338" xr:uid="{00000000-0005-0000-0000-0000C6310000}"/>
    <cellStyle name="SAPBEXHLevel3 8 2 2" xfId="6339" xr:uid="{00000000-0005-0000-0000-0000C7310000}"/>
    <cellStyle name="SAPBEXHLevel3 8 2 2 2" xfId="6340" xr:uid="{00000000-0005-0000-0000-0000C8310000}"/>
    <cellStyle name="SAPBEXHLevel3 8 2 3" xfId="6341" xr:uid="{00000000-0005-0000-0000-0000C9310000}"/>
    <cellStyle name="SAPBEXHLevel3 8 3" xfId="6342" xr:uid="{00000000-0005-0000-0000-0000CA310000}"/>
    <cellStyle name="SAPBEXHLevel3 8 3 2" xfId="6343" xr:uid="{00000000-0005-0000-0000-0000CB310000}"/>
    <cellStyle name="SAPBEXHLevel3 8 4" xfId="6344" xr:uid="{00000000-0005-0000-0000-0000CC310000}"/>
    <cellStyle name="SAPBEXHLevel3 9" xfId="6345" xr:uid="{00000000-0005-0000-0000-0000CD310000}"/>
    <cellStyle name="SAPBEXHLevel3_1.3 Acc Costs NG (2011)" xfId="14947" xr:uid="{00000000-0005-0000-0000-0000CE310000}"/>
    <cellStyle name="SAPBEXHLevel3X" xfId="6346" xr:uid="{00000000-0005-0000-0000-0000CF310000}"/>
    <cellStyle name="SAPBEXHLevel3X 10" xfId="6347" xr:uid="{00000000-0005-0000-0000-0000D0310000}"/>
    <cellStyle name="SAPBEXHLevel3X 11" xfId="8782" xr:uid="{00000000-0005-0000-0000-0000D1310000}"/>
    <cellStyle name="SAPBEXHLevel3X 11 2" xfId="15018" xr:uid="{00000000-0005-0000-0000-0000D2310000}"/>
    <cellStyle name="SAPBEXHLevel3X 12" xfId="8824" xr:uid="{00000000-0005-0000-0000-0000D3310000}"/>
    <cellStyle name="SAPBEXHLevel3X 12 2" xfId="15034" xr:uid="{00000000-0005-0000-0000-0000D4310000}"/>
    <cellStyle name="SAPBEXHLevel3X 2" xfId="6348" xr:uid="{00000000-0005-0000-0000-0000D5310000}"/>
    <cellStyle name="SAPBEXHLevel3X 2 2" xfId="6349" xr:uid="{00000000-0005-0000-0000-0000D6310000}"/>
    <cellStyle name="SAPBEXHLevel3X 2 2 2" xfId="6350" xr:uid="{00000000-0005-0000-0000-0000D7310000}"/>
    <cellStyle name="SAPBEXHLevel3X 2 2 2 2" xfId="6351" xr:uid="{00000000-0005-0000-0000-0000D8310000}"/>
    <cellStyle name="SAPBEXHLevel3X 2 2 2 2 2" xfId="6352" xr:uid="{00000000-0005-0000-0000-0000D9310000}"/>
    <cellStyle name="SAPBEXHLevel3X 2 2 2 3" xfId="6353" xr:uid="{00000000-0005-0000-0000-0000DA310000}"/>
    <cellStyle name="SAPBEXHLevel3X 2 2 3" xfId="6354" xr:uid="{00000000-0005-0000-0000-0000DB310000}"/>
    <cellStyle name="SAPBEXHLevel3X 2 2 3 2" xfId="6355" xr:uid="{00000000-0005-0000-0000-0000DC310000}"/>
    <cellStyle name="SAPBEXHLevel3X 2 2 4" xfId="6356" xr:uid="{00000000-0005-0000-0000-0000DD310000}"/>
    <cellStyle name="SAPBEXHLevel3X 2 3" xfId="6357" xr:uid="{00000000-0005-0000-0000-0000DE310000}"/>
    <cellStyle name="SAPBEXHLevel3X 2 3 2" xfId="6358" xr:uid="{00000000-0005-0000-0000-0000DF310000}"/>
    <cellStyle name="SAPBEXHLevel3X 2 3 2 2" xfId="6359" xr:uid="{00000000-0005-0000-0000-0000E0310000}"/>
    <cellStyle name="SAPBEXHLevel3X 2 3 2 2 2" xfId="6360" xr:uid="{00000000-0005-0000-0000-0000E1310000}"/>
    <cellStyle name="SAPBEXHLevel3X 2 3 2 3" xfId="6361" xr:uid="{00000000-0005-0000-0000-0000E2310000}"/>
    <cellStyle name="SAPBEXHLevel3X 2 3 3" xfId="6362" xr:uid="{00000000-0005-0000-0000-0000E3310000}"/>
    <cellStyle name="SAPBEXHLevel3X 2 3 3 2" xfId="6363" xr:uid="{00000000-0005-0000-0000-0000E4310000}"/>
    <cellStyle name="SAPBEXHLevel3X 2 3 4" xfId="6364" xr:uid="{00000000-0005-0000-0000-0000E5310000}"/>
    <cellStyle name="SAPBEXHLevel3X 2 4" xfId="6365" xr:uid="{00000000-0005-0000-0000-0000E6310000}"/>
    <cellStyle name="SAPBEXHLevel3X 2 4 2" xfId="6366" xr:uid="{00000000-0005-0000-0000-0000E7310000}"/>
    <cellStyle name="SAPBEXHLevel3X 2 4 2 2" xfId="6367" xr:uid="{00000000-0005-0000-0000-0000E8310000}"/>
    <cellStyle name="SAPBEXHLevel3X 2 4 2 2 2" xfId="6368" xr:uid="{00000000-0005-0000-0000-0000E9310000}"/>
    <cellStyle name="SAPBEXHLevel3X 2 4 2 3" xfId="6369" xr:uid="{00000000-0005-0000-0000-0000EA310000}"/>
    <cellStyle name="SAPBEXHLevel3X 2 4 3" xfId="6370" xr:uid="{00000000-0005-0000-0000-0000EB310000}"/>
    <cellStyle name="SAPBEXHLevel3X 2 4 3 2" xfId="6371" xr:uid="{00000000-0005-0000-0000-0000EC310000}"/>
    <cellStyle name="SAPBEXHLevel3X 2 4 4" xfId="6372" xr:uid="{00000000-0005-0000-0000-0000ED310000}"/>
    <cellStyle name="SAPBEXHLevel3X 2 5" xfId="6373" xr:uid="{00000000-0005-0000-0000-0000EE310000}"/>
    <cellStyle name="SAPBEXHLevel3X 2 5 2" xfId="6374" xr:uid="{00000000-0005-0000-0000-0000EF310000}"/>
    <cellStyle name="SAPBEXHLevel3X 2 5 2 2" xfId="6375" xr:uid="{00000000-0005-0000-0000-0000F0310000}"/>
    <cellStyle name="SAPBEXHLevel3X 2 5 2 2 2" xfId="6376" xr:uid="{00000000-0005-0000-0000-0000F1310000}"/>
    <cellStyle name="SAPBEXHLevel3X 2 5 2 3" xfId="6377" xr:uid="{00000000-0005-0000-0000-0000F2310000}"/>
    <cellStyle name="SAPBEXHLevel3X 2 5 3" xfId="6378" xr:uid="{00000000-0005-0000-0000-0000F3310000}"/>
    <cellStyle name="SAPBEXHLevel3X 2 5 3 2" xfId="6379" xr:uid="{00000000-0005-0000-0000-0000F4310000}"/>
    <cellStyle name="SAPBEXHLevel3X 2 5 4" xfId="6380" xr:uid="{00000000-0005-0000-0000-0000F5310000}"/>
    <cellStyle name="SAPBEXHLevel3X 2 6" xfId="6381" xr:uid="{00000000-0005-0000-0000-0000F6310000}"/>
    <cellStyle name="SAPBEXHLevel3X 2 6 2" xfId="6382" xr:uid="{00000000-0005-0000-0000-0000F7310000}"/>
    <cellStyle name="SAPBEXHLevel3X 2 6 2 2" xfId="6383" xr:uid="{00000000-0005-0000-0000-0000F8310000}"/>
    <cellStyle name="SAPBEXHLevel3X 2 6 2 2 2" xfId="6384" xr:uid="{00000000-0005-0000-0000-0000F9310000}"/>
    <cellStyle name="SAPBEXHLevel3X 2 6 2 3" xfId="6385" xr:uid="{00000000-0005-0000-0000-0000FA310000}"/>
    <cellStyle name="SAPBEXHLevel3X 2 6 3" xfId="6386" xr:uid="{00000000-0005-0000-0000-0000FB310000}"/>
    <cellStyle name="SAPBEXHLevel3X 2 6 3 2" xfId="6387" xr:uid="{00000000-0005-0000-0000-0000FC310000}"/>
    <cellStyle name="SAPBEXHLevel3X 2 6 4" xfId="6388" xr:uid="{00000000-0005-0000-0000-0000FD310000}"/>
    <cellStyle name="SAPBEXHLevel3X 2 7" xfId="6389" xr:uid="{00000000-0005-0000-0000-0000FE310000}"/>
    <cellStyle name="SAPBEXHLevel3X 2 7 2" xfId="6390" xr:uid="{00000000-0005-0000-0000-0000FF310000}"/>
    <cellStyle name="SAPBEXHLevel3X 2 7 2 2" xfId="6391" xr:uid="{00000000-0005-0000-0000-000000320000}"/>
    <cellStyle name="SAPBEXHLevel3X 2 7 2 2 2" xfId="6392" xr:uid="{00000000-0005-0000-0000-000001320000}"/>
    <cellStyle name="SAPBEXHLevel3X 2 7 2 3" xfId="6393" xr:uid="{00000000-0005-0000-0000-000002320000}"/>
    <cellStyle name="SAPBEXHLevel3X 2 7 3" xfId="6394" xr:uid="{00000000-0005-0000-0000-000003320000}"/>
    <cellStyle name="SAPBEXHLevel3X 2 7 3 2" xfId="6395" xr:uid="{00000000-0005-0000-0000-000004320000}"/>
    <cellStyle name="SAPBEXHLevel3X 2 7 4" xfId="6396" xr:uid="{00000000-0005-0000-0000-000005320000}"/>
    <cellStyle name="SAPBEXHLevel3X 2 8" xfId="6397" xr:uid="{00000000-0005-0000-0000-000006320000}"/>
    <cellStyle name="SAPBEXHLevel3X 2 9" xfId="8724" xr:uid="{00000000-0005-0000-0000-000007320000}"/>
    <cellStyle name="SAPBEXHLevel3X 3" xfId="6398" xr:uid="{00000000-0005-0000-0000-000008320000}"/>
    <cellStyle name="SAPBEXHLevel3X 3 2" xfId="6399" xr:uid="{00000000-0005-0000-0000-000009320000}"/>
    <cellStyle name="SAPBEXHLevel3X 3 2 2" xfId="6400" xr:uid="{00000000-0005-0000-0000-00000A320000}"/>
    <cellStyle name="SAPBEXHLevel3X 3 2 2 2" xfId="6401" xr:uid="{00000000-0005-0000-0000-00000B320000}"/>
    <cellStyle name="SAPBEXHLevel3X 3 2 2 2 2" xfId="6402" xr:uid="{00000000-0005-0000-0000-00000C320000}"/>
    <cellStyle name="SAPBEXHLevel3X 3 2 2 3" xfId="6403" xr:uid="{00000000-0005-0000-0000-00000D320000}"/>
    <cellStyle name="SAPBEXHLevel3X 3 2 3" xfId="6404" xr:uid="{00000000-0005-0000-0000-00000E320000}"/>
    <cellStyle name="SAPBEXHLevel3X 3 2 3 2" xfId="6405" xr:uid="{00000000-0005-0000-0000-00000F320000}"/>
    <cellStyle name="SAPBEXHLevel3X 3 2 4" xfId="6406" xr:uid="{00000000-0005-0000-0000-000010320000}"/>
    <cellStyle name="SAPBEXHLevel3X 3 3" xfId="6407" xr:uid="{00000000-0005-0000-0000-000011320000}"/>
    <cellStyle name="SAPBEXHLevel3X 3 3 2" xfId="6408" xr:uid="{00000000-0005-0000-0000-000012320000}"/>
    <cellStyle name="SAPBEXHLevel3X 3 3 2 2" xfId="6409" xr:uid="{00000000-0005-0000-0000-000013320000}"/>
    <cellStyle name="SAPBEXHLevel3X 3 3 2 2 2" xfId="6410" xr:uid="{00000000-0005-0000-0000-000014320000}"/>
    <cellStyle name="SAPBEXHLevel3X 3 3 2 3" xfId="6411" xr:uid="{00000000-0005-0000-0000-000015320000}"/>
    <cellStyle name="SAPBEXHLevel3X 3 3 3" xfId="6412" xr:uid="{00000000-0005-0000-0000-000016320000}"/>
    <cellStyle name="SAPBEXHLevel3X 3 3 3 2" xfId="6413" xr:uid="{00000000-0005-0000-0000-000017320000}"/>
    <cellStyle name="SAPBEXHLevel3X 3 3 4" xfId="6414" xr:uid="{00000000-0005-0000-0000-000018320000}"/>
    <cellStyle name="SAPBEXHLevel3X 3 4" xfId="6415" xr:uid="{00000000-0005-0000-0000-000019320000}"/>
    <cellStyle name="SAPBEXHLevel3X 3 4 2" xfId="6416" xr:uid="{00000000-0005-0000-0000-00001A320000}"/>
    <cellStyle name="SAPBEXHLevel3X 3 4 2 2" xfId="6417" xr:uid="{00000000-0005-0000-0000-00001B320000}"/>
    <cellStyle name="SAPBEXHLevel3X 3 4 2 2 2" xfId="6418" xr:uid="{00000000-0005-0000-0000-00001C320000}"/>
    <cellStyle name="SAPBEXHLevel3X 3 4 2 3" xfId="6419" xr:uid="{00000000-0005-0000-0000-00001D320000}"/>
    <cellStyle name="SAPBEXHLevel3X 3 4 3" xfId="6420" xr:uid="{00000000-0005-0000-0000-00001E320000}"/>
    <cellStyle name="SAPBEXHLevel3X 3 4 3 2" xfId="6421" xr:uid="{00000000-0005-0000-0000-00001F320000}"/>
    <cellStyle name="SAPBEXHLevel3X 3 4 4" xfId="6422" xr:uid="{00000000-0005-0000-0000-000020320000}"/>
    <cellStyle name="SAPBEXHLevel3X 3 5" xfId="6423" xr:uid="{00000000-0005-0000-0000-000021320000}"/>
    <cellStyle name="SAPBEXHLevel3X 3 5 2" xfId="6424" xr:uid="{00000000-0005-0000-0000-000022320000}"/>
    <cellStyle name="SAPBEXHLevel3X 3 5 2 2" xfId="6425" xr:uid="{00000000-0005-0000-0000-000023320000}"/>
    <cellStyle name="SAPBEXHLevel3X 3 5 2 2 2" xfId="6426" xr:uid="{00000000-0005-0000-0000-000024320000}"/>
    <cellStyle name="SAPBEXHLevel3X 3 5 2 3" xfId="6427" xr:uid="{00000000-0005-0000-0000-000025320000}"/>
    <cellStyle name="SAPBEXHLevel3X 3 5 3" xfId="6428" xr:uid="{00000000-0005-0000-0000-000026320000}"/>
    <cellStyle name="SAPBEXHLevel3X 3 5 3 2" xfId="6429" xr:uid="{00000000-0005-0000-0000-000027320000}"/>
    <cellStyle name="SAPBEXHLevel3X 3 5 4" xfId="6430" xr:uid="{00000000-0005-0000-0000-000028320000}"/>
    <cellStyle name="SAPBEXHLevel3X 3 6" xfId="6431" xr:uid="{00000000-0005-0000-0000-000029320000}"/>
    <cellStyle name="SAPBEXHLevel3X 3 6 2" xfId="6432" xr:uid="{00000000-0005-0000-0000-00002A320000}"/>
    <cellStyle name="SAPBEXHLevel3X 3 6 2 2" xfId="6433" xr:uid="{00000000-0005-0000-0000-00002B320000}"/>
    <cellStyle name="SAPBEXHLevel3X 3 6 3" xfId="6434" xr:uid="{00000000-0005-0000-0000-00002C320000}"/>
    <cellStyle name="SAPBEXHLevel3X 3 7" xfId="6435" xr:uid="{00000000-0005-0000-0000-00002D320000}"/>
    <cellStyle name="SAPBEXHLevel3X 4" xfId="6436" xr:uid="{00000000-0005-0000-0000-00002E320000}"/>
    <cellStyle name="SAPBEXHLevel3X 4 2" xfId="6437" xr:uid="{00000000-0005-0000-0000-00002F320000}"/>
    <cellStyle name="SAPBEXHLevel3X 4 2 2" xfId="6438" xr:uid="{00000000-0005-0000-0000-000030320000}"/>
    <cellStyle name="SAPBEXHLevel3X 4 2 2 2" xfId="6439" xr:uid="{00000000-0005-0000-0000-000031320000}"/>
    <cellStyle name="SAPBEXHLevel3X 4 2 2 2 2" xfId="6440" xr:uid="{00000000-0005-0000-0000-000032320000}"/>
    <cellStyle name="SAPBEXHLevel3X 4 2 2 3" xfId="6441" xr:uid="{00000000-0005-0000-0000-000033320000}"/>
    <cellStyle name="SAPBEXHLevel3X 4 2 3" xfId="6442" xr:uid="{00000000-0005-0000-0000-000034320000}"/>
    <cellStyle name="SAPBEXHLevel3X 4 2 3 2" xfId="6443" xr:uid="{00000000-0005-0000-0000-000035320000}"/>
    <cellStyle name="SAPBEXHLevel3X 4 2 4" xfId="6444" xr:uid="{00000000-0005-0000-0000-000036320000}"/>
    <cellStyle name="SAPBEXHLevel3X 4 3" xfId="6445" xr:uid="{00000000-0005-0000-0000-000037320000}"/>
    <cellStyle name="SAPBEXHLevel3X 4 3 2" xfId="6446" xr:uid="{00000000-0005-0000-0000-000038320000}"/>
    <cellStyle name="SAPBEXHLevel3X 4 3 2 2" xfId="6447" xr:uid="{00000000-0005-0000-0000-000039320000}"/>
    <cellStyle name="SAPBEXHLevel3X 4 3 2 2 2" xfId="6448" xr:uid="{00000000-0005-0000-0000-00003A320000}"/>
    <cellStyle name="SAPBEXHLevel3X 4 3 2 3" xfId="6449" xr:uid="{00000000-0005-0000-0000-00003B320000}"/>
    <cellStyle name="SAPBEXHLevel3X 4 3 3" xfId="6450" xr:uid="{00000000-0005-0000-0000-00003C320000}"/>
    <cellStyle name="SAPBEXHLevel3X 4 3 3 2" xfId="6451" xr:uid="{00000000-0005-0000-0000-00003D320000}"/>
    <cellStyle name="SAPBEXHLevel3X 4 3 4" xfId="6452" xr:uid="{00000000-0005-0000-0000-00003E320000}"/>
    <cellStyle name="SAPBEXHLevel3X 4 4" xfId="6453" xr:uid="{00000000-0005-0000-0000-00003F320000}"/>
    <cellStyle name="SAPBEXHLevel3X 4 4 2" xfId="6454" xr:uid="{00000000-0005-0000-0000-000040320000}"/>
    <cellStyle name="SAPBEXHLevel3X 4 4 2 2" xfId="6455" xr:uid="{00000000-0005-0000-0000-000041320000}"/>
    <cellStyle name="SAPBEXHLevel3X 4 4 2 2 2" xfId="6456" xr:uid="{00000000-0005-0000-0000-000042320000}"/>
    <cellStyle name="SAPBEXHLevel3X 4 4 2 3" xfId="6457" xr:uid="{00000000-0005-0000-0000-000043320000}"/>
    <cellStyle name="SAPBEXHLevel3X 4 4 3" xfId="6458" xr:uid="{00000000-0005-0000-0000-000044320000}"/>
    <cellStyle name="SAPBEXHLevel3X 4 4 3 2" xfId="6459" xr:uid="{00000000-0005-0000-0000-000045320000}"/>
    <cellStyle name="SAPBEXHLevel3X 4 4 4" xfId="6460" xr:uid="{00000000-0005-0000-0000-000046320000}"/>
    <cellStyle name="SAPBEXHLevel3X 4 5" xfId="6461" xr:uid="{00000000-0005-0000-0000-000047320000}"/>
    <cellStyle name="SAPBEXHLevel3X 4 5 2" xfId="6462" xr:uid="{00000000-0005-0000-0000-000048320000}"/>
    <cellStyle name="SAPBEXHLevel3X 4 5 2 2" xfId="6463" xr:uid="{00000000-0005-0000-0000-000049320000}"/>
    <cellStyle name="SAPBEXHLevel3X 4 5 2 2 2" xfId="6464" xr:uid="{00000000-0005-0000-0000-00004A320000}"/>
    <cellStyle name="SAPBEXHLevel3X 4 5 2 3" xfId="6465" xr:uid="{00000000-0005-0000-0000-00004B320000}"/>
    <cellStyle name="SAPBEXHLevel3X 4 5 3" xfId="6466" xr:uid="{00000000-0005-0000-0000-00004C320000}"/>
    <cellStyle name="SAPBEXHLevel3X 4 5 3 2" xfId="6467" xr:uid="{00000000-0005-0000-0000-00004D320000}"/>
    <cellStyle name="SAPBEXHLevel3X 4 5 4" xfId="6468" xr:uid="{00000000-0005-0000-0000-00004E320000}"/>
    <cellStyle name="SAPBEXHLevel3X 4 6" xfId="6469" xr:uid="{00000000-0005-0000-0000-00004F320000}"/>
    <cellStyle name="SAPBEXHLevel3X 4 6 2" xfId="6470" xr:uid="{00000000-0005-0000-0000-000050320000}"/>
    <cellStyle name="SAPBEXHLevel3X 4 6 2 2" xfId="6471" xr:uid="{00000000-0005-0000-0000-000051320000}"/>
    <cellStyle name="SAPBEXHLevel3X 4 6 3" xfId="6472" xr:uid="{00000000-0005-0000-0000-000052320000}"/>
    <cellStyle name="SAPBEXHLevel3X 4 7" xfId="6473" xr:uid="{00000000-0005-0000-0000-000053320000}"/>
    <cellStyle name="SAPBEXHLevel3X 5" xfId="6474" xr:uid="{00000000-0005-0000-0000-000054320000}"/>
    <cellStyle name="SAPBEXHLevel3X 5 2" xfId="6475" xr:uid="{00000000-0005-0000-0000-000055320000}"/>
    <cellStyle name="SAPBEXHLevel3X 5 2 2" xfId="6476" xr:uid="{00000000-0005-0000-0000-000056320000}"/>
    <cellStyle name="SAPBEXHLevel3X 5 2 2 2" xfId="6477" xr:uid="{00000000-0005-0000-0000-000057320000}"/>
    <cellStyle name="SAPBEXHLevel3X 5 2 2 2 2" xfId="6478" xr:uid="{00000000-0005-0000-0000-000058320000}"/>
    <cellStyle name="SAPBEXHLevel3X 5 2 2 3" xfId="6479" xr:uid="{00000000-0005-0000-0000-000059320000}"/>
    <cellStyle name="SAPBEXHLevel3X 5 2 3" xfId="6480" xr:uid="{00000000-0005-0000-0000-00005A320000}"/>
    <cellStyle name="SAPBEXHLevel3X 5 2 3 2" xfId="6481" xr:uid="{00000000-0005-0000-0000-00005B320000}"/>
    <cellStyle name="SAPBEXHLevel3X 5 2 4" xfId="6482" xr:uid="{00000000-0005-0000-0000-00005C320000}"/>
    <cellStyle name="SAPBEXHLevel3X 5 3" xfId="6483" xr:uid="{00000000-0005-0000-0000-00005D320000}"/>
    <cellStyle name="SAPBEXHLevel3X 5 3 2" xfId="6484" xr:uid="{00000000-0005-0000-0000-00005E320000}"/>
    <cellStyle name="SAPBEXHLevel3X 5 3 2 2" xfId="6485" xr:uid="{00000000-0005-0000-0000-00005F320000}"/>
    <cellStyle name="SAPBEXHLevel3X 5 3 2 2 2" xfId="6486" xr:uid="{00000000-0005-0000-0000-000060320000}"/>
    <cellStyle name="SAPBEXHLevel3X 5 3 2 3" xfId="6487" xr:uid="{00000000-0005-0000-0000-000061320000}"/>
    <cellStyle name="SAPBEXHLevel3X 5 3 3" xfId="6488" xr:uid="{00000000-0005-0000-0000-000062320000}"/>
    <cellStyle name="SAPBEXHLevel3X 5 3 3 2" xfId="6489" xr:uid="{00000000-0005-0000-0000-000063320000}"/>
    <cellStyle name="SAPBEXHLevel3X 5 3 4" xfId="6490" xr:uid="{00000000-0005-0000-0000-000064320000}"/>
    <cellStyle name="SAPBEXHLevel3X 5 4" xfId="6491" xr:uid="{00000000-0005-0000-0000-000065320000}"/>
    <cellStyle name="SAPBEXHLevel3X 5 4 2" xfId="6492" xr:uid="{00000000-0005-0000-0000-000066320000}"/>
    <cellStyle name="SAPBEXHLevel3X 5 4 2 2" xfId="6493" xr:uid="{00000000-0005-0000-0000-000067320000}"/>
    <cellStyle name="SAPBEXHLevel3X 5 4 2 2 2" xfId="6494" xr:uid="{00000000-0005-0000-0000-000068320000}"/>
    <cellStyle name="SAPBEXHLevel3X 5 4 2 3" xfId="6495" xr:uid="{00000000-0005-0000-0000-000069320000}"/>
    <cellStyle name="SAPBEXHLevel3X 5 4 3" xfId="6496" xr:uid="{00000000-0005-0000-0000-00006A320000}"/>
    <cellStyle name="SAPBEXHLevel3X 5 4 3 2" xfId="6497" xr:uid="{00000000-0005-0000-0000-00006B320000}"/>
    <cellStyle name="SAPBEXHLevel3X 5 4 4" xfId="6498" xr:uid="{00000000-0005-0000-0000-00006C320000}"/>
    <cellStyle name="SAPBEXHLevel3X 5 5" xfId="6499" xr:uid="{00000000-0005-0000-0000-00006D320000}"/>
    <cellStyle name="SAPBEXHLevel3X 5 5 2" xfId="6500" xr:uid="{00000000-0005-0000-0000-00006E320000}"/>
    <cellStyle name="SAPBEXHLevel3X 5 5 2 2" xfId="6501" xr:uid="{00000000-0005-0000-0000-00006F320000}"/>
    <cellStyle name="SAPBEXHLevel3X 5 5 2 2 2" xfId="6502" xr:uid="{00000000-0005-0000-0000-000070320000}"/>
    <cellStyle name="SAPBEXHLevel3X 5 5 2 3" xfId="6503" xr:uid="{00000000-0005-0000-0000-000071320000}"/>
    <cellStyle name="SAPBEXHLevel3X 5 5 3" xfId="6504" xr:uid="{00000000-0005-0000-0000-000072320000}"/>
    <cellStyle name="SAPBEXHLevel3X 5 5 3 2" xfId="6505" xr:uid="{00000000-0005-0000-0000-000073320000}"/>
    <cellStyle name="SAPBEXHLevel3X 5 5 4" xfId="6506" xr:uid="{00000000-0005-0000-0000-000074320000}"/>
    <cellStyle name="SAPBEXHLevel3X 5 6" xfId="6507" xr:uid="{00000000-0005-0000-0000-000075320000}"/>
    <cellStyle name="SAPBEXHLevel3X 5 6 2" xfId="6508" xr:uid="{00000000-0005-0000-0000-000076320000}"/>
    <cellStyle name="SAPBEXHLevel3X 5 6 2 2" xfId="6509" xr:uid="{00000000-0005-0000-0000-000077320000}"/>
    <cellStyle name="SAPBEXHLevel3X 5 6 3" xfId="6510" xr:uid="{00000000-0005-0000-0000-000078320000}"/>
    <cellStyle name="SAPBEXHLevel3X 5 7" xfId="6511" xr:uid="{00000000-0005-0000-0000-000079320000}"/>
    <cellStyle name="SAPBEXHLevel3X 6" xfId="6512" xr:uid="{00000000-0005-0000-0000-00007A320000}"/>
    <cellStyle name="SAPBEXHLevel3X 6 10" xfId="6513" xr:uid="{00000000-0005-0000-0000-00007B320000}"/>
    <cellStyle name="SAPBEXHLevel3X 6 11" xfId="6514" xr:uid="{00000000-0005-0000-0000-00007C320000}"/>
    <cellStyle name="SAPBEXHLevel3X 6 2" xfId="6515" xr:uid="{00000000-0005-0000-0000-00007D320000}"/>
    <cellStyle name="SAPBEXHLevel3X 6 2 2" xfId="6516" xr:uid="{00000000-0005-0000-0000-00007E320000}"/>
    <cellStyle name="SAPBEXHLevel3X 6 2 2 2" xfId="6517" xr:uid="{00000000-0005-0000-0000-00007F320000}"/>
    <cellStyle name="SAPBEXHLevel3X 6 2 2 2 2" xfId="6518" xr:uid="{00000000-0005-0000-0000-000080320000}"/>
    <cellStyle name="SAPBEXHLevel3X 6 2 2 3" xfId="6519" xr:uid="{00000000-0005-0000-0000-000081320000}"/>
    <cellStyle name="SAPBEXHLevel3X 6 2 3" xfId="6520" xr:uid="{00000000-0005-0000-0000-000082320000}"/>
    <cellStyle name="SAPBEXHLevel3X 6 2 3 2" xfId="6521" xr:uid="{00000000-0005-0000-0000-000083320000}"/>
    <cellStyle name="SAPBEXHLevel3X 6 2 4" xfId="6522" xr:uid="{00000000-0005-0000-0000-000084320000}"/>
    <cellStyle name="SAPBEXHLevel3X 6 3" xfId="6523" xr:uid="{00000000-0005-0000-0000-000085320000}"/>
    <cellStyle name="SAPBEXHLevel3X 6 3 2" xfId="6524" xr:uid="{00000000-0005-0000-0000-000086320000}"/>
    <cellStyle name="SAPBEXHLevel3X 6 3 2 2" xfId="6525" xr:uid="{00000000-0005-0000-0000-000087320000}"/>
    <cellStyle name="SAPBEXHLevel3X 6 3 2 2 2" xfId="6526" xr:uid="{00000000-0005-0000-0000-000088320000}"/>
    <cellStyle name="SAPBEXHLevel3X 6 3 2 3" xfId="6527" xr:uid="{00000000-0005-0000-0000-000089320000}"/>
    <cellStyle name="SAPBEXHLevel3X 6 3 3" xfId="6528" xr:uid="{00000000-0005-0000-0000-00008A320000}"/>
    <cellStyle name="SAPBEXHLevel3X 6 3 3 2" xfId="6529" xr:uid="{00000000-0005-0000-0000-00008B320000}"/>
    <cellStyle name="SAPBEXHLevel3X 6 3 4" xfId="6530" xr:uid="{00000000-0005-0000-0000-00008C320000}"/>
    <cellStyle name="SAPBEXHLevel3X 6 4" xfId="6531" xr:uid="{00000000-0005-0000-0000-00008D320000}"/>
    <cellStyle name="SAPBEXHLevel3X 6 4 2" xfId="6532" xr:uid="{00000000-0005-0000-0000-00008E320000}"/>
    <cellStyle name="SAPBEXHLevel3X 6 4 2 2" xfId="6533" xr:uid="{00000000-0005-0000-0000-00008F320000}"/>
    <cellStyle name="SAPBEXHLevel3X 6 4 2 2 2" xfId="6534" xr:uid="{00000000-0005-0000-0000-000090320000}"/>
    <cellStyle name="SAPBEXHLevel3X 6 4 2 3" xfId="6535" xr:uid="{00000000-0005-0000-0000-000091320000}"/>
    <cellStyle name="SAPBEXHLevel3X 6 4 3" xfId="6536" xr:uid="{00000000-0005-0000-0000-000092320000}"/>
    <cellStyle name="SAPBEXHLevel3X 6 4 3 2" xfId="6537" xr:uid="{00000000-0005-0000-0000-000093320000}"/>
    <cellStyle name="SAPBEXHLevel3X 6 4 4" xfId="6538" xr:uid="{00000000-0005-0000-0000-000094320000}"/>
    <cellStyle name="SAPBEXHLevel3X 6 5" xfId="6539" xr:uid="{00000000-0005-0000-0000-000095320000}"/>
    <cellStyle name="SAPBEXHLevel3X 6 5 2" xfId="6540" xr:uid="{00000000-0005-0000-0000-000096320000}"/>
    <cellStyle name="SAPBEXHLevel3X 6 5 2 2" xfId="6541" xr:uid="{00000000-0005-0000-0000-000097320000}"/>
    <cellStyle name="SAPBEXHLevel3X 6 5 2 2 2" xfId="6542" xr:uid="{00000000-0005-0000-0000-000098320000}"/>
    <cellStyle name="SAPBEXHLevel3X 6 5 2 3" xfId="6543" xr:uid="{00000000-0005-0000-0000-000099320000}"/>
    <cellStyle name="SAPBEXHLevel3X 6 5 3" xfId="6544" xr:uid="{00000000-0005-0000-0000-00009A320000}"/>
    <cellStyle name="SAPBEXHLevel3X 6 5 3 2" xfId="6545" xr:uid="{00000000-0005-0000-0000-00009B320000}"/>
    <cellStyle name="SAPBEXHLevel3X 6 5 4" xfId="6546" xr:uid="{00000000-0005-0000-0000-00009C320000}"/>
    <cellStyle name="SAPBEXHLevel3X 6 6" xfId="6547" xr:uid="{00000000-0005-0000-0000-00009D320000}"/>
    <cellStyle name="SAPBEXHLevel3X 6 6 2" xfId="6548" xr:uid="{00000000-0005-0000-0000-00009E320000}"/>
    <cellStyle name="SAPBEXHLevel3X 6 6 2 2" xfId="6549" xr:uid="{00000000-0005-0000-0000-00009F320000}"/>
    <cellStyle name="SAPBEXHLevel3X 6 6 2 2 2" xfId="6550" xr:uid="{00000000-0005-0000-0000-0000A0320000}"/>
    <cellStyle name="SAPBEXHLevel3X 6 6 2 3" xfId="6551" xr:uid="{00000000-0005-0000-0000-0000A1320000}"/>
    <cellStyle name="SAPBEXHLevel3X 6 6 3" xfId="6552" xr:uid="{00000000-0005-0000-0000-0000A2320000}"/>
    <cellStyle name="SAPBEXHLevel3X 6 6 3 2" xfId="6553" xr:uid="{00000000-0005-0000-0000-0000A3320000}"/>
    <cellStyle name="SAPBEXHLevel3X 6 6 4" xfId="6554" xr:uid="{00000000-0005-0000-0000-0000A4320000}"/>
    <cellStyle name="SAPBEXHLevel3X 6 7" xfId="6555" xr:uid="{00000000-0005-0000-0000-0000A5320000}"/>
    <cellStyle name="SAPBEXHLevel3X 6 7 2" xfId="6556" xr:uid="{00000000-0005-0000-0000-0000A6320000}"/>
    <cellStyle name="SAPBEXHLevel3X 6 7 2 2" xfId="6557" xr:uid="{00000000-0005-0000-0000-0000A7320000}"/>
    <cellStyle name="SAPBEXHLevel3X 6 7 2 2 2" xfId="6558" xr:uid="{00000000-0005-0000-0000-0000A8320000}"/>
    <cellStyle name="SAPBEXHLevel3X 6 7 2 3" xfId="6559" xr:uid="{00000000-0005-0000-0000-0000A9320000}"/>
    <cellStyle name="SAPBEXHLevel3X 6 7 3" xfId="6560" xr:uid="{00000000-0005-0000-0000-0000AA320000}"/>
    <cellStyle name="SAPBEXHLevel3X 6 7 3 2" xfId="6561" xr:uid="{00000000-0005-0000-0000-0000AB320000}"/>
    <cellStyle name="SAPBEXHLevel3X 6 7 4" xfId="6562" xr:uid="{00000000-0005-0000-0000-0000AC320000}"/>
    <cellStyle name="SAPBEXHLevel3X 6 8" xfId="6563" xr:uid="{00000000-0005-0000-0000-0000AD320000}"/>
    <cellStyle name="SAPBEXHLevel3X 6 8 2" xfId="6564" xr:uid="{00000000-0005-0000-0000-0000AE320000}"/>
    <cellStyle name="SAPBEXHLevel3X 6 8 2 2" xfId="6565" xr:uid="{00000000-0005-0000-0000-0000AF320000}"/>
    <cellStyle name="SAPBEXHLevel3X 6 8 3" xfId="6566" xr:uid="{00000000-0005-0000-0000-0000B0320000}"/>
    <cellStyle name="SAPBEXHLevel3X 6 9" xfId="6567" xr:uid="{00000000-0005-0000-0000-0000B1320000}"/>
    <cellStyle name="SAPBEXHLevel3X 6 9 2" xfId="6568" xr:uid="{00000000-0005-0000-0000-0000B2320000}"/>
    <cellStyle name="SAPBEXHLevel3X 7" xfId="6569" xr:uid="{00000000-0005-0000-0000-0000B3320000}"/>
    <cellStyle name="SAPBEXHLevel3X 7 10" xfId="6570" xr:uid="{00000000-0005-0000-0000-0000B4320000}"/>
    <cellStyle name="SAPBEXHLevel3X 7 11" xfId="6571" xr:uid="{00000000-0005-0000-0000-0000B5320000}"/>
    <cellStyle name="SAPBEXHLevel3X 7 2" xfId="6572" xr:uid="{00000000-0005-0000-0000-0000B6320000}"/>
    <cellStyle name="SAPBEXHLevel3X 7 2 2" xfId="6573" xr:uid="{00000000-0005-0000-0000-0000B7320000}"/>
    <cellStyle name="SAPBEXHLevel3X 7 2 2 2" xfId="6574" xr:uid="{00000000-0005-0000-0000-0000B8320000}"/>
    <cellStyle name="SAPBEXHLevel3X 7 2 2 2 2" xfId="6575" xr:uid="{00000000-0005-0000-0000-0000B9320000}"/>
    <cellStyle name="SAPBEXHLevel3X 7 2 2 3" xfId="6576" xr:uid="{00000000-0005-0000-0000-0000BA320000}"/>
    <cellStyle name="SAPBEXHLevel3X 7 2 3" xfId="6577" xr:uid="{00000000-0005-0000-0000-0000BB320000}"/>
    <cellStyle name="SAPBEXHLevel3X 7 2 3 2" xfId="6578" xr:uid="{00000000-0005-0000-0000-0000BC320000}"/>
    <cellStyle name="SAPBEXHLevel3X 7 2 4" xfId="6579" xr:uid="{00000000-0005-0000-0000-0000BD320000}"/>
    <cellStyle name="SAPBEXHLevel3X 7 3" xfId="6580" xr:uid="{00000000-0005-0000-0000-0000BE320000}"/>
    <cellStyle name="SAPBEXHLevel3X 7 3 2" xfId="6581" xr:uid="{00000000-0005-0000-0000-0000BF320000}"/>
    <cellStyle name="SAPBEXHLevel3X 7 3 2 2" xfId="6582" xr:uid="{00000000-0005-0000-0000-0000C0320000}"/>
    <cellStyle name="SAPBEXHLevel3X 7 3 2 2 2" xfId="6583" xr:uid="{00000000-0005-0000-0000-0000C1320000}"/>
    <cellStyle name="SAPBEXHLevel3X 7 3 2 3" xfId="6584" xr:uid="{00000000-0005-0000-0000-0000C2320000}"/>
    <cellStyle name="SAPBEXHLevel3X 7 3 3" xfId="6585" xr:uid="{00000000-0005-0000-0000-0000C3320000}"/>
    <cellStyle name="SAPBEXHLevel3X 7 3 3 2" xfId="6586" xr:uid="{00000000-0005-0000-0000-0000C4320000}"/>
    <cellStyle name="SAPBEXHLevel3X 7 3 4" xfId="6587" xr:uid="{00000000-0005-0000-0000-0000C5320000}"/>
    <cellStyle name="SAPBEXHLevel3X 7 4" xfId="6588" xr:uid="{00000000-0005-0000-0000-0000C6320000}"/>
    <cellStyle name="SAPBEXHLevel3X 7 4 2" xfId="6589" xr:uid="{00000000-0005-0000-0000-0000C7320000}"/>
    <cellStyle name="SAPBEXHLevel3X 7 4 2 2" xfId="6590" xr:uid="{00000000-0005-0000-0000-0000C8320000}"/>
    <cellStyle name="SAPBEXHLevel3X 7 4 2 2 2" xfId="6591" xr:uid="{00000000-0005-0000-0000-0000C9320000}"/>
    <cellStyle name="SAPBEXHLevel3X 7 4 2 3" xfId="6592" xr:uid="{00000000-0005-0000-0000-0000CA320000}"/>
    <cellStyle name="SAPBEXHLevel3X 7 4 3" xfId="6593" xr:uid="{00000000-0005-0000-0000-0000CB320000}"/>
    <cellStyle name="SAPBEXHLevel3X 7 4 3 2" xfId="6594" xr:uid="{00000000-0005-0000-0000-0000CC320000}"/>
    <cellStyle name="SAPBEXHLevel3X 7 4 4" xfId="6595" xr:uid="{00000000-0005-0000-0000-0000CD320000}"/>
    <cellStyle name="SAPBEXHLevel3X 7 5" xfId="6596" xr:uid="{00000000-0005-0000-0000-0000CE320000}"/>
    <cellStyle name="SAPBEXHLevel3X 7 5 2" xfId="6597" xr:uid="{00000000-0005-0000-0000-0000CF320000}"/>
    <cellStyle name="SAPBEXHLevel3X 7 5 2 2" xfId="6598" xr:uid="{00000000-0005-0000-0000-0000D0320000}"/>
    <cellStyle name="SAPBEXHLevel3X 7 5 2 2 2" xfId="6599" xr:uid="{00000000-0005-0000-0000-0000D1320000}"/>
    <cellStyle name="SAPBEXHLevel3X 7 5 2 3" xfId="6600" xr:uid="{00000000-0005-0000-0000-0000D2320000}"/>
    <cellStyle name="SAPBEXHLevel3X 7 5 3" xfId="6601" xr:uid="{00000000-0005-0000-0000-0000D3320000}"/>
    <cellStyle name="SAPBEXHLevel3X 7 5 3 2" xfId="6602" xr:uid="{00000000-0005-0000-0000-0000D4320000}"/>
    <cellStyle name="SAPBEXHLevel3X 7 5 4" xfId="6603" xr:uid="{00000000-0005-0000-0000-0000D5320000}"/>
    <cellStyle name="SAPBEXHLevel3X 7 6" xfId="6604" xr:uid="{00000000-0005-0000-0000-0000D6320000}"/>
    <cellStyle name="SAPBEXHLevel3X 7 6 2" xfId="6605" xr:uid="{00000000-0005-0000-0000-0000D7320000}"/>
    <cellStyle name="SAPBEXHLevel3X 7 6 2 2" xfId="6606" xr:uid="{00000000-0005-0000-0000-0000D8320000}"/>
    <cellStyle name="SAPBEXHLevel3X 7 6 2 2 2" xfId="6607" xr:uid="{00000000-0005-0000-0000-0000D9320000}"/>
    <cellStyle name="SAPBEXHLevel3X 7 6 2 3" xfId="6608" xr:uid="{00000000-0005-0000-0000-0000DA320000}"/>
    <cellStyle name="SAPBEXHLevel3X 7 6 3" xfId="6609" xr:uid="{00000000-0005-0000-0000-0000DB320000}"/>
    <cellStyle name="SAPBEXHLevel3X 7 6 3 2" xfId="6610" xr:uid="{00000000-0005-0000-0000-0000DC320000}"/>
    <cellStyle name="SAPBEXHLevel3X 7 6 4" xfId="6611" xr:uid="{00000000-0005-0000-0000-0000DD320000}"/>
    <cellStyle name="SAPBEXHLevel3X 7 7" xfId="6612" xr:uid="{00000000-0005-0000-0000-0000DE320000}"/>
    <cellStyle name="SAPBEXHLevel3X 7 7 2" xfId="6613" xr:uid="{00000000-0005-0000-0000-0000DF320000}"/>
    <cellStyle name="SAPBEXHLevel3X 7 7 2 2" xfId="6614" xr:uid="{00000000-0005-0000-0000-0000E0320000}"/>
    <cellStyle name="SAPBEXHLevel3X 7 7 2 2 2" xfId="6615" xr:uid="{00000000-0005-0000-0000-0000E1320000}"/>
    <cellStyle name="SAPBEXHLevel3X 7 7 2 3" xfId="6616" xr:uid="{00000000-0005-0000-0000-0000E2320000}"/>
    <cellStyle name="SAPBEXHLevel3X 7 7 3" xfId="6617" xr:uid="{00000000-0005-0000-0000-0000E3320000}"/>
    <cellStyle name="SAPBEXHLevel3X 7 7 3 2" xfId="6618" xr:uid="{00000000-0005-0000-0000-0000E4320000}"/>
    <cellStyle name="SAPBEXHLevel3X 7 7 4" xfId="6619" xr:uid="{00000000-0005-0000-0000-0000E5320000}"/>
    <cellStyle name="SAPBEXHLevel3X 7 8" xfId="6620" xr:uid="{00000000-0005-0000-0000-0000E6320000}"/>
    <cellStyle name="SAPBEXHLevel3X 7 8 2" xfId="6621" xr:uid="{00000000-0005-0000-0000-0000E7320000}"/>
    <cellStyle name="SAPBEXHLevel3X 7 8 2 2" xfId="6622" xr:uid="{00000000-0005-0000-0000-0000E8320000}"/>
    <cellStyle name="SAPBEXHLevel3X 7 8 3" xfId="6623" xr:uid="{00000000-0005-0000-0000-0000E9320000}"/>
    <cellStyle name="SAPBEXHLevel3X 7 9" xfId="6624" xr:uid="{00000000-0005-0000-0000-0000EA320000}"/>
    <cellStyle name="SAPBEXHLevel3X 7 9 2" xfId="6625" xr:uid="{00000000-0005-0000-0000-0000EB320000}"/>
    <cellStyle name="SAPBEXHLevel3X 8" xfId="6626" xr:uid="{00000000-0005-0000-0000-0000EC320000}"/>
    <cellStyle name="SAPBEXHLevel3X 8 2" xfId="6627" xr:uid="{00000000-0005-0000-0000-0000ED320000}"/>
    <cellStyle name="SAPBEXHLevel3X 8 2 2" xfId="6628" xr:uid="{00000000-0005-0000-0000-0000EE320000}"/>
    <cellStyle name="SAPBEXHLevel3X 8 2 2 2" xfId="6629" xr:uid="{00000000-0005-0000-0000-0000EF320000}"/>
    <cellStyle name="SAPBEXHLevel3X 8 2 3" xfId="6630" xr:uid="{00000000-0005-0000-0000-0000F0320000}"/>
    <cellStyle name="SAPBEXHLevel3X 8 3" xfId="6631" xr:uid="{00000000-0005-0000-0000-0000F1320000}"/>
    <cellStyle name="SAPBEXHLevel3X 8 3 2" xfId="6632" xr:uid="{00000000-0005-0000-0000-0000F2320000}"/>
    <cellStyle name="SAPBEXHLevel3X 8 4" xfId="6633" xr:uid="{00000000-0005-0000-0000-0000F3320000}"/>
    <cellStyle name="SAPBEXHLevel3X 9" xfId="6634" xr:uid="{00000000-0005-0000-0000-0000F4320000}"/>
    <cellStyle name="SAPBEXHLevel3X_1.3 Acc Costs NG (2011)" xfId="14948" xr:uid="{00000000-0005-0000-0000-0000F5320000}"/>
    <cellStyle name="SAPBEXinputData" xfId="6635" xr:uid="{00000000-0005-0000-0000-0000F6320000}"/>
    <cellStyle name="SAPBEXinputData 10" xfId="8825" xr:uid="{00000000-0005-0000-0000-0000F7320000}"/>
    <cellStyle name="SAPBEXinputData 10 2" xfId="15035" xr:uid="{00000000-0005-0000-0000-0000F8320000}"/>
    <cellStyle name="SAPBEXinputData 2" xfId="6636" xr:uid="{00000000-0005-0000-0000-0000F9320000}"/>
    <cellStyle name="SAPBEXinputData 2 2" xfId="6637" xr:uid="{00000000-0005-0000-0000-0000FA320000}"/>
    <cellStyle name="SAPBEXinputData 2 2 2" xfId="6638" xr:uid="{00000000-0005-0000-0000-0000FB320000}"/>
    <cellStyle name="SAPBEXinputData 2 2 2 2" xfId="6639" xr:uid="{00000000-0005-0000-0000-0000FC320000}"/>
    <cellStyle name="SAPBEXinputData 2 2 2 2 2" xfId="6640" xr:uid="{00000000-0005-0000-0000-0000FD320000}"/>
    <cellStyle name="SAPBEXinputData 2 2 2 3" xfId="6641" xr:uid="{00000000-0005-0000-0000-0000FE320000}"/>
    <cellStyle name="SAPBEXinputData 2 2 3" xfId="6642" xr:uid="{00000000-0005-0000-0000-0000FF320000}"/>
    <cellStyle name="SAPBEXinputData 2 2 3 2" xfId="6643" xr:uid="{00000000-0005-0000-0000-000000330000}"/>
    <cellStyle name="SAPBEXinputData 2 2 3 2 2" xfId="6644" xr:uid="{00000000-0005-0000-0000-000001330000}"/>
    <cellStyle name="SAPBEXinputData 2 2 3 3" xfId="6645" xr:uid="{00000000-0005-0000-0000-000002330000}"/>
    <cellStyle name="SAPBEXinputData 2 2 4" xfId="6646" xr:uid="{00000000-0005-0000-0000-000003330000}"/>
    <cellStyle name="SAPBEXinputData 2 2 4 2" xfId="6647" xr:uid="{00000000-0005-0000-0000-000004330000}"/>
    <cellStyle name="SAPBEXinputData 2 2 5" xfId="6648" xr:uid="{00000000-0005-0000-0000-000005330000}"/>
    <cellStyle name="SAPBEXinputData 2 2 6" xfId="6649" xr:uid="{00000000-0005-0000-0000-000006330000}"/>
    <cellStyle name="SAPBEXinputData 2 3" xfId="6650" xr:uid="{00000000-0005-0000-0000-000007330000}"/>
    <cellStyle name="SAPBEXinputData 2 3 2" xfId="6651" xr:uid="{00000000-0005-0000-0000-000008330000}"/>
    <cellStyle name="SAPBEXinputData 2 3 2 2" xfId="6652" xr:uid="{00000000-0005-0000-0000-000009330000}"/>
    <cellStyle name="SAPBEXinputData 2 3 2 2 2" xfId="6653" xr:uid="{00000000-0005-0000-0000-00000A330000}"/>
    <cellStyle name="SAPBEXinputData 2 3 2 3" xfId="6654" xr:uid="{00000000-0005-0000-0000-00000B330000}"/>
    <cellStyle name="SAPBEXinputData 2 3 3" xfId="6655" xr:uid="{00000000-0005-0000-0000-00000C330000}"/>
    <cellStyle name="SAPBEXinputData 2 3 3 2" xfId="6656" xr:uid="{00000000-0005-0000-0000-00000D330000}"/>
    <cellStyle name="SAPBEXinputData 2 3 3 2 2" xfId="6657" xr:uid="{00000000-0005-0000-0000-00000E330000}"/>
    <cellStyle name="SAPBEXinputData 2 3 3 3" xfId="6658" xr:uid="{00000000-0005-0000-0000-00000F330000}"/>
    <cellStyle name="SAPBEXinputData 2 3 4" xfId="6659" xr:uid="{00000000-0005-0000-0000-000010330000}"/>
    <cellStyle name="SAPBEXinputData 2 3 4 2" xfId="6660" xr:uid="{00000000-0005-0000-0000-000011330000}"/>
    <cellStyle name="SAPBEXinputData 2 3 5" xfId="6661" xr:uid="{00000000-0005-0000-0000-000012330000}"/>
    <cellStyle name="SAPBEXinputData 2 3 6" xfId="6662" xr:uid="{00000000-0005-0000-0000-000013330000}"/>
    <cellStyle name="SAPBEXinputData 2 4" xfId="6663" xr:uid="{00000000-0005-0000-0000-000014330000}"/>
    <cellStyle name="SAPBEXinputData 2 4 2" xfId="6664" xr:uid="{00000000-0005-0000-0000-000015330000}"/>
    <cellStyle name="SAPBEXinputData 2 4 2 2" xfId="6665" xr:uid="{00000000-0005-0000-0000-000016330000}"/>
    <cellStyle name="SAPBEXinputData 2 4 2 2 2" xfId="6666" xr:uid="{00000000-0005-0000-0000-000017330000}"/>
    <cellStyle name="SAPBEXinputData 2 4 2 3" xfId="6667" xr:uid="{00000000-0005-0000-0000-000018330000}"/>
    <cellStyle name="SAPBEXinputData 2 4 3" xfId="6668" xr:uid="{00000000-0005-0000-0000-000019330000}"/>
    <cellStyle name="SAPBEXinputData 2 4 3 2" xfId="6669" xr:uid="{00000000-0005-0000-0000-00001A330000}"/>
    <cellStyle name="SAPBEXinputData 2 4 3 2 2" xfId="6670" xr:uid="{00000000-0005-0000-0000-00001B330000}"/>
    <cellStyle name="SAPBEXinputData 2 4 3 3" xfId="6671" xr:uid="{00000000-0005-0000-0000-00001C330000}"/>
    <cellStyle name="SAPBEXinputData 2 4 4" xfId="6672" xr:uid="{00000000-0005-0000-0000-00001D330000}"/>
    <cellStyle name="SAPBEXinputData 2 4 4 2" xfId="6673" xr:uid="{00000000-0005-0000-0000-00001E330000}"/>
    <cellStyle name="SAPBEXinputData 2 4 5" xfId="6674" xr:uid="{00000000-0005-0000-0000-00001F330000}"/>
    <cellStyle name="SAPBEXinputData 2 4 6" xfId="6675" xr:uid="{00000000-0005-0000-0000-000020330000}"/>
    <cellStyle name="SAPBEXinputData 2 5" xfId="6676" xr:uid="{00000000-0005-0000-0000-000021330000}"/>
    <cellStyle name="SAPBEXinputData 2 5 2" xfId="6677" xr:uid="{00000000-0005-0000-0000-000022330000}"/>
    <cellStyle name="SAPBEXinputData 2 5 2 2" xfId="6678" xr:uid="{00000000-0005-0000-0000-000023330000}"/>
    <cellStyle name="SAPBEXinputData 2 5 2 2 2" xfId="6679" xr:uid="{00000000-0005-0000-0000-000024330000}"/>
    <cellStyle name="SAPBEXinputData 2 5 2 3" xfId="6680" xr:uid="{00000000-0005-0000-0000-000025330000}"/>
    <cellStyle name="SAPBEXinputData 2 5 3" xfId="6681" xr:uid="{00000000-0005-0000-0000-000026330000}"/>
    <cellStyle name="SAPBEXinputData 2 5 3 2" xfId="6682" xr:uid="{00000000-0005-0000-0000-000027330000}"/>
    <cellStyle name="SAPBEXinputData 2 5 3 2 2" xfId="6683" xr:uid="{00000000-0005-0000-0000-000028330000}"/>
    <cellStyle name="SAPBEXinputData 2 5 3 3" xfId="6684" xr:uid="{00000000-0005-0000-0000-000029330000}"/>
    <cellStyle name="SAPBEXinputData 2 5 4" xfId="6685" xr:uid="{00000000-0005-0000-0000-00002A330000}"/>
    <cellStyle name="SAPBEXinputData 2 5 4 2" xfId="6686" xr:uid="{00000000-0005-0000-0000-00002B330000}"/>
    <cellStyle name="SAPBEXinputData 2 5 5" xfId="6687" xr:uid="{00000000-0005-0000-0000-00002C330000}"/>
    <cellStyle name="SAPBEXinputData 2 5 6" xfId="6688" xr:uid="{00000000-0005-0000-0000-00002D330000}"/>
    <cellStyle name="SAPBEXinputData 2 6" xfId="6689" xr:uid="{00000000-0005-0000-0000-00002E330000}"/>
    <cellStyle name="SAPBEXinputData 2 6 2" xfId="6690" xr:uid="{00000000-0005-0000-0000-00002F330000}"/>
    <cellStyle name="SAPBEXinputData 2 6 2 2" xfId="6691" xr:uid="{00000000-0005-0000-0000-000030330000}"/>
    <cellStyle name="SAPBEXinputData 2 6 2 2 2" xfId="6692" xr:uid="{00000000-0005-0000-0000-000031330000}"/>
    <cellStyle name="SAPBEXinputData 2 6 2 3" xfId="6693" xr:uid="{00000000-0005-0000-0000-000032330000}"/>
    <cellStyle name="SAPBEXinputData 2 6 3" xfId="6694" xr:uid="{00000000-0005-0000-0000-000033330000}"/>
    <cellStyle name="SAPBEXinputData 2 6 3 2" xfId="6695" xr:uid="{00000000-0005-0000-0000-000034330000}"/>
    <cellStyle name="SAPBEXinputData 2 6 3 2 2" xfId="6696" xr:uid="{00000000-0005-0000-0000-000035330000}"/>
    <cellStyle name="SAPBEXinputData 2 6 3 3" xfId="6697" xr:uid="{00000000-0005-0000-0000-000036330000}"/>
    <cellStyle name="SAPBEXinputData 2 6 4" xfId="6698" xr:uid="{00000000-0005-0000-0000-000037330000}"/>
    <cellStyle name="SAPBEXinputData 2 6 4 2" xfId="6699" xr:uid="{00000000-0005-0000-0000-000038330000}"/>
    <cellStyle name="SAPBEXinputData 2 6 5" xfId="6700" xr:uid="{00000000-0005-0000-0000-000039330000}"/>
    <cellStyle name="SAPBEXinputData 2 6 6" xfId="6701" xr:uid="{00000000-0005-0000-0000-00003A330000}"/>
    <cellStyle name="SAPBEXinputData 2 7" xfId="6702" xr:uid="{00000000-0005-0000-0000-00003B330000}"/>
    <cellStyle name="SAPBEXinputData 2 7 2" xfId="6703" xr:uid="{00000000-0005-0000-0000-00003C330000}"/>
    <cellStyle name="SAPBEXinputData 2 7 2 2" xfId="6704" xr:uid="{00000000-0005-0000-0000-00003D330000}"/>
    <cellStyle name="SAPBEXinputData 2 7 3" xfId="6705" xr:uid="{00000000-0005-0000-0000-00003E330000}"/>
    <cellStyle name="SAPBEXinputData 2 8" xfId="8725" xr:uid="{00000000-0005-0000-0000-00003F330000}"/>
    <cellStyle name="SAPBEXinputData 3" xfId="6706" xr:uid="{00000000-0005-0000-0000-000040330000}"/>
    <cellStyle name="SAPBEXinputData 3 2" xfId="6707" xr:uid="{00000000-0005-0000-0000-000041330000}"/>
    <cellStyle name="SAPBEXinputData 3 2 2" xfId="6708" xr:uid="{00000000-0005-0000-0000-000042330000}"/>
    <cellStyle name="SAPBEXinputData 3 2 2 2" xfId="6709" xr:uid="{00000000-0005-0000-0000-000043330000}"/>
    <cellStyle name="SAPBEXinputData 3 2 2 2 2" xfId="6710" xr:uid="{00000000-0005-0000-0000-000044330000}"/>
    <cellStyle name="SAPBEXinputData 3 2 2 3" xfId="6711" xr:uid="{00000000-0005-0000-0000-000045330000}"/>
    <cellStyle name="SAPBEXinputData 3 2 3" xfId="6712" xr:uid="{00000000-0005-0000-0000-000046330000}"/>
    <cellStyle name="SAPBEXinputData 3 2 3 2" xfId="6713" xr:uid="{00000000-0005-0000-0000-000047330000}"/>
    <cellStyle name="SAPBEXinputData 3 2 3 2 2" xfId="6714" xr:uid="{00000000-0005-0000-0000-000048330000}"/>
    <cellStyle name="SAPBEXinputData 3 2 3 3" xfId="6715" xr:uid="{00000000-0005-0000-0000-000049330000}"/>
    <cellStyle name="SAPBEXinputData 3 2 4" xfId="6716" xr:uid="{00000000-0005-0000-0000-00004A330000}"/>
    <cellStyle name="SAPBEXinputData 3 2 4 2" xfId="6717" xr:uid="{00000000-0005-0000-0000-00004B330000}"/>
    <cellStyle name="SAPBEXinputData 3 2 5" xfId="6718" xr:uid="{00000000-0005-0000-0000-00004C330000}"/>
    <cellStyle name="SAPBEXinputData 3 2 6" xfId="6719" xr:uid="{00000000-0005-0000-0000-00004D330000}"/>
    <cellStyle name="SAPBEXinputData 3 3" xfId="6720" xr:uid="{00000000-0005-0000-0000-00004E330000}"/>
    <cellStyle name="SAPBEXinputData 3 3 2" xfId="6721" xr:uid="{00000000-0005-0000-0000-00004F330000}"/>
    <cellStyle name="SAPBEXinputData 3 3 2 2" xfId="6722" xr:uid="{00000000-0005-0000-0000-000050330000}"/>
    <cellStyle name="SAPBEXinputData 3 3 2 2 2" xfId="6723" xr:uid="{00000000-0005-0000-0000-000051330000}"/>
    <cellStyle name="SAPBEXinputData 3 3 2 3" xfId="6724" xr:uid="{00000000-0005-0000-0000-000052330000}"/>
    <cellStyle name="SAPBEXinputData 3 3 3" xfId="6725" xr:uid="{00000000-0005-0000-0000-000053330000}"/>
    <cellStyle name="SAPBEXinputData 3 3 3 2" xfId="6726" xr:uid="{00000000-0005-0000-0000-000054330000}"/>
    <cellStyle name="SAPBEXinputData 3 3 3 2 2" xfId="6727" xr:uid="{00000000-0005-0000-0000-000055330000}"/>
    <cellStyle name="SAPBEXinputData 3 3 3 3" xfId="6728" xr:uid="{00000000-0005-0000-0000-000056330000}"/>
    <cellStyle name="SAPBEXinputData 3 3 4" xfId="6729" xr:uid="{00000000-0005-0000-0000-000057330000}"/>
    <cellStyle name="SAPBEXinputData 3 3 4 2" xfId="6730" xr:uid="{00000000-0005-0000-0000-000058330000}"/>
    <cellStyle name="SAPBEXinputData 3 3 5" xfId="6731" xr:uid="{00000000-0005-0000-0000-000059330000}"/>
    <cellStyle name="SAPBEXinputData 3 3 6" xfId="6732" xr:uid="{00000000-0005-0000-0000-00005A330000}"/>
    <cellStyle name="SAPBEXinputData 3 4" xfId="6733" xr:uid="{00000000-0005-0000-0000-00005B330000}"/>
    <cellStyle name="SAPBEXinputData 3 4 2" xfId="6734" xr:uid="{00000000-0005-0000-0000-00005C330000}"/>
    <cellStyle name="SAPBEXinputData 3 4 2 2" xfId="6735" xr:uid="{00000000-0005-0000-0000-00005D330000}"/>
    <cellStyle name="SAPBEXinputData 3 4 2 2 2" xfId="6736" xr:uid="{00000000-0005-0000-0000-00005E330000}"/>
    <cellStyle name="SAPBEXinputData 3 4 2 3" xfId="6737" xr:uid="{00000000-0005-0000-0000-00005F330000}"/>
    <cellStyle name="SAPBEXinputData 3 4 3" xfId="6738" xr:uid="{00000000-0005-0000-0000-000060330000}"/>
    <cellStyle name="SAPBEXinputData 3 4 3 2" xfId="6739" xr:uid="{00000000-0005-0000-0000-000061330000}"/>
    <cellStyle name="SAPBEXinputData 3 4 3 2 2" xfId="6740" xr:uid="{00000000-0005-0000-0000-000062330000}"/>
    <cellStyle name="SAPBEXinputData 3 4 3 3" xfId="6741" xr:uid="{00000000-0005-0000-0000-000063330000}"/>
    <cellStyle name="SAPBEXinputData 3 4 4" xfId="6742" xr:uid="{00000000-0005-0000-0000-000064330000}"/>
    <cellStyle name="SAPBEXinputData 3 4 4 2" xfId="6743" xr:uid="{00000000-0005-0000-0000-000065330000}"/>
    <cellStyle name="SAPBEXinputData 3 4 5" xfId="6744" xr:uid="{00000000-0005-0000-0000-000066330000}"/>
    <cellStyle name="SAPBEXinputData 3 4 6" xfId="6745" xr:uid="{00000000-0005-0000-0000-000067330000}"/>
    <cellStyle name="SAPBEXinputData 3 5" xfId="6746" xr:uid="{00000000-0005-0000-0000-000068330000}"/>
    <cellStyle name="SAPBEXinputData 3 5 2" xfId="6747" xr:uid="{00000000-0005-0000-0000-000069330000}"/>
    <cellStyle name="SAPBEXinputData 3 5 2 2" xfId="6748" xr:uid="{00000000-0005-0000-0000-00006A330000}"/>
    <cellStyle name="SAPBEXinputData 3 5 2 2 2" xfId="6749" xr:uid="{00000000-0005-0000-0000-00006B330000}"/>
    <cellStyle name="SAPBEXinputData 3 5 2 3" xfId="6750" xr:uid="{00000000-0005-0000-0000-00006C330000}"/>
    <cellStyle name="SAPBEXinputData 3 5 3" xfId="6751" xr:uid="{00000000-0005-0000-0000-00006D330000}"/>
    <cellStyle name="SAPBEXinputData 3 5 3 2" xfId="6752" xr:uid="{00000000-0005-0000-0000-00006E330000}"/>
    <cellStyle name="SAPBEXinputData 3 5 3 2 2" xfId="6753" xr:uid="{00000000-0005-0000-0000-00006F330000}"/>
    <cellStyle name="SAPBEXinputData 3 5 3 3" xfId="6754" xr:uid="{00000000-0005-0000-0000-000070330000}"/>
    <cellStyle name="SAPBEXinputData 3 5 4" xfId="6755" xr:uid="{00000000-0005-0000-0000-000071330000}"/>
    <cellStyle name="SAPBEXinputData 3 5 4 2" xfId="6756" xr:uid="{00000000-0005-0000-0000-000072330000}"/>
    <cellStyle name="SAPBEXinputData 3 5 5" xfId="6757" xr:uid="{00000000-0005-0000-0000-000073330000}"/>
    <cellStyle name="SAPBEXinputData 3 5 6" xfId="6758" xr:uid="{00000000-0005-0000-0000-000074330000}"/>
    <cellStyle name="SAPBEXinputData 3 6" xfId="6759" xr:uid="{00000000-0005-0000-0000-000075330000}"/>
    <cellStyle name="SAPBEXinputData 3 6 2" xfId="6760" xr:uid="{00000000-0005-0000-0000-000076330000}"/>
    <cellStyle name="SAPBEXinputData 3 6 2 2" xfId="6761" xr:uid="{00000000-0005-0000-0000-000077330000}"/>
    <cellStyle name="SAPBEXinputData 3 6 2 2 2" xfId="6762" xr:uid="{00000000-0005-0000-0000-000078330000}"/>
    <cellStyle name="SAPBEXinputData 3 6 2 3" xfId="6763" xr:uid="{00000000-0005-0000-0000-000079330000}"/>
    <cellStyle name="SAPBEXinputData 3 6 3" xfId="6764" xr:uid="{00000000-0005-0000-0000-00007A330000}"/>
    <cellStyle name="SAPBEXinputData 3 6 3 2" xfId="6765" xr:uid="{00000000-0005-0000-0000-00007B330000}"/>
    <cellStyle name="SAPBEXinputData 3 6 3 2 2" xfId="6766" xr:uid="{00000000-0005-0000-0000-00007C330000}"/>
    <cellStyle name="SAPBEXinputData 3 6 3 3" xfId="6767" xr:uid="{00000000-0005-0000-0000-00007D330000}"/>
    <cellStyle name="SAPBEXinputData 3 6 4" xfId="6768" xr:uid="{00000000-0005-0000-0000-00007E330000}"/>
    <cellStyle name="SAPBEXinputData 3 6 4 2" xfId="6769" xr:uid="{00000000-0005-0000-0000-00007F330000}"/>
    <cellStyle name="SAPBEXinputData 3 6 5" xfId="6770" xr:uid="{00000000-0005-0000-0000-000080330000}"/>
    <cellStyle name="SAPBEXinputData 3 6 6" xfId="6771" xr:uid="{00000000-0005-0000-0000-000081330000}"/>
    <cellStyle name="SAPBEXinputData 3 7" xfId="6772" xr:uid="{00000000-0005-0000-0000-000082330000}"/>
    <cellStyle name="SAPBEXinputData 3 7 2" xfId="6773" xr:uid="{00000000-0005-0000-0000-000083330000}"/>
    <cellStyle name="SAPBEXinputData 3 7 2 2" xfId="6774" xr:uid="{00000000-0005-0000-0000-000084330000}"/>
    <cellStyle name="SAPBEXinputData 3 7 3" xfId="6775" xr:uid="{00000000-0005-0000-0000-000085330000}"/>
    <cellStyle name="SAPBEXinputData 4" xfId="6776" xr:uid="{00000000-0005-0000-0000-000086330000}"/>
    <cellStyle name="SAPBEXinputData 4 2" xfId="6777" xr:uid="{00000000-0005-0000-0000-000087330000}"/>
    <cellStyle name="SAPBEXinputData 4 2 2" xfId="6778" xr:uid="{00000000-0005-0000-0000-000088330000}"/>
    <cellStyle name="SAPBEXinputData 4 2 2 2" xfId="6779" xr:uid="{00000000-0005-0000-0000-000089330000}"/>
    <cellStyle name="SAPBEXinputData 4 2 2 2 2" xfId="6780" xr:uid="{00000000-0005-0000-0000-00008A330000}"/>
    <cellStyle name="SAPBEXinputData 4 2 2 3" xfId="6781" xr:uid="{00000000-0005-0000-0000-00008B330000}"/>
    <cellStyle name="SAPBEXinputData 4 2 3" xfId="6782" xr:uid="{00000000-0005-0000-0000-00008C330000}"/>
    <cellStyle name="SAPBEXinputData 4 2 3 2" xfId="6783" xr:uid="{00000000-0005-0000-0000-00008D330000}"/>
    <cellStyle name="SAPBEXinputData 4 2 3 2 2" xfId="6784" xr:uid="{00000000-0005-0000-0000-00008E330000}"/>
    <cellStyle name="SAPBEXinputData 4 2 3 3" xfId="6785" xr:uid="{00000000-0005-0000-0000-00008F330000}"/>
    <cellStyle name="SAPBEXinputData 4 2 4" xfId="6786" xr:uid="{00000000-0005-0000-0000-000090330000}"/>
    <cellStyle name="SAPBEXinputData 4 2 4 2" xfId="6787" xr:uid="{00000000-0005-0000-0000-000091330000}"/>
    <cellStyle name="SAPBEXinputData 4 2 5" xfId="6788" xr:uid="{00000000-0005-0000-0000-000092330000}"/>
    <cellStyle name="SAPBEXinputData 4 2 6" xfId="6789" xr:uid="{00000000-0005-0000-0000-000093330000}"/>
    <cellStyle name="SAPBEXinputData 4 3" xfId="6790" xr:uid="{00000000-0005-0000-0000-000094330000}"/>
    <cellStyle name="SAPBEXinputData 4 3 2" xfId="6791" xr:uid="{00000000-0005-0000-0000-000095330000}"/>
    <cellStyle name="SAPBEXinputData 4 3 2 2" xfId="6792" xr:uid="{00000000-0005-0000-0000-000096330000}"/>
    <cellStyle name="SAPBEXinputData 4 3 2 2 2" xfId="6793" xr:uid="{00000000-0005-0000-0000-000097330000}"/>
    <cellStyle name="SAPBEXinputData 4 3 2 3" xfId="6794" xr:uid="{00000000-0005-0000-0000-000098330000}"/>
    <cellStyle name="SAPBEXinputData 4 3 3" xfId="6795" xr:uid="{00000000-0005-0000-0000-000099330000}"/>
    <cellStyle name="SAPBEXinputData 4 3 3 2" xfId="6796" xr:uid="{00000000-0005-0000-0000-00009A330000}"/>
    <cellStyle name="SAPBEXinputData 4 3 3 2 2" xfId="6797" xr:uid="{00000000-0005-0000-0000-00009B330000}"/>
    <cellStyle name="SAPBEXinputData 4 3 3 3" xfId="6798" xr:uid="{00000000-0005-0000-0000-00009C330000}"/>
    <cellStyle name="SAPBEXinputData 4 3 4" xfId="6799" xr:uid="{00000000-0005-0000-0000-00009D330000}"/>
    <cellStyle name="SAPBEXinputData 4 3 4 2" xfId="6800" xr:uid="{00000000-0005-0000-0000-00009E330000}"/>
    <cellStyle name="SAPBEXinputData 4 3 5" xfId="6801" xr:uid="{00000000-0005-0000-0000-00009F330000}"/>
    <cellStyle name="SAPBEXinputData 4 3 6" xfId="6802" xr:uid="{00000000-0005-0000-0000-0000A0330000}"/>
    <cellStyle name="SAPBEXinputData 4 4" xfId="6803" xr:uid="{00000000-0005-0000-0000-0000A1330000}"/>
    <cellStyle name="SAPBEXinputData 4 4 2" xfId="6804" xr:uid="{00000000-0005-0000-0000-0000A2330000}"/>
    <cellStyle name="SAPBEXinputData 4 4 2 2" xfId="6805" xr:uid="{00000000-0005-0000-0000-0000A3330000}"/>
    <cellStyle name="SAPBEXinputData 4 4 2 2 2" xfId="6806" xr:uid="{00000000-0005-0000-0000-0000A4330000}"/>
    <cellStyle name="SAPBEXinputData 4 4 2 3" xfId="6807" xr:uid="{00000000-0005-0000-0000-0000A5330000}"/>
    <cellStyle name="SAPBEXinputData 4 4 3" xfId="6808" xr:uid="{00000000-0005-0000-0000-0000A6330000}"/>
    <cellStyle name="SAPBEXinputData 4 4 3 2" xfId="6809" xr:uid="{00000000-0005-0000-0000-0000A7330000}"/>
    <cellStyle name="SAPBEXinputData 4 4 3 2 2" xfId="6810" xr:uid="{00000000-0005-0000-0000-0000A8330000}"/>
    <cellStyle name="SAPBEXinputData 4 4 3 3" xfId="6811" xr:uid="{00000000-0005-0000-0000-0000A9330000}"/>
    <cellStyle name="SAPBEXinputData 4 4 4" xfId="6812" xr:uid="{00000000-0005-0000-0000-0000AA330000}"/>
    <cellStyle name="SAPBEXinputData 4 4 4 2" xfId="6813" xr:uid="{00000000-0005-0000-0000-0000AB330000}"/>
    <cellStyle name="SAPBEXinputData 4 4 5" xfId="6814" xr:uid="{00000000-0005-0000-0000-0000AC330000}"/>
    <cellStyle name="SAPBEXinputData 4 4 6" xfId="6815" xr:uid="{00000000-0005-0000-0000-0000AD330000}"/>
    <cellStyle name="SAPBEXinputData 4 5" xfId="6816" xr:uid="{00000000-0005-0000-0000-0000AE330000}"/>
    <cellStyle name="SAPBEXinputData 4 5 2" xfId="6817" xr:uid="{00000000-0005-0000-0000-0000AF330000}"/>
    <cellStyle name="SAPBEXinputData 4 5 2 2" xfId="6818" xr:uid="{00000000-0005-0000-0000-0000B0330000}"/>
    <cellStyle name="SAPBEXinputData 4 5 2 2 2" xfId="6819" xr:uid="{00000000-0005-0000-0000-0000B1330000}"/>
    <cellStyle name="SAPBEXinputData 4 5 2 3" xfId="6820" xr:uid="{00000000-0005-0000-0000-0000B2330000}"/>
    <cellStyle name="SAPBEXinputData 4 5 3" xfId="6821" xr:uid="{00000000-0005-0000-0000-0000B3330000}"/>
    <cellStyle name="SAPBEXinputData 4 5 3 2" xfId="6822" xr:uid="{00000000-0005-0000-0000-0000B4330000}"/>
    <cellStyle name="SAPBEXinputData 4 5 3 2 2" xfId="6823" xr:uid="{00000000-0005-0000-0000-0000B5330000}"/>
    <cellStyle name="SAPBEXinputData 4 5 3 3" xfId="6824" xr:uid="{00000000-0005-0000-0000-0000B6330000}"/>
    <cellStyle name="SAPBEXinputData 4 5 4" xfId="6825" xr:uid="{00000000-0005-0000-0000-0000B7330000}"/>
    <cellStyle name="SAPBEXinputData 4 5 4 2" xfId="6826" xr:uid="{00000000-0005-0000-0000-0000B8330000}"/>
    <cellStyle name="SAPBEXinputData 4 5 5" xfId="6827" xr:uid="{00000000-0005-0000-0000-0000B9330000}"/>
    <cellStyle name="SAPBEXinputData 4 5 6" xfId="6828" xr:uid="{00000000-0005-0000-0000-0000BA330000}"/>
    <cellStyle name="SAPBEXinputData 4 6" xfId="6829" xr:uid="{00000000-0005-0000-0000-0000BB330000}"/>
    <cellStyle name="SAPBEXinputData 4 6 2" xfId="6830" xr:uid="{00000000-0005-0000-0000-0000BC330000}"/>
    <cellStyle name="SAPBEXinputData 4 6 2 2" xfId="6831" xr:uid="{00000000-0005-0000-0000-0000BD330000}"/>
    <cellStyle name="SAPBEXinputData 4 6 2 2 2" xfId="6832" xr:uid="{00000000-0005-0000-0000-0000BE330000}"/>
    <cellStyle name="SAPBEXinputData 4 6 2 3" xfId="6833" xr:uid="{00000000-0005-0000-0000-0000BF330000}"/>
    <cellStyle name="SAPBEXinputData 4 6 3" xfId="6834" xr:uid="{00000000-0005-0000-0000-0000C0330000}"/>
    <cellStyle name="SAPBEXinputData 4 6 3 2" xfId="6835" xr:uid="{00000000-0005-0000-0000-0000C1330000}"/>
    <cellStyle name="SAPBEXinputData 4 6 3 2 2" xfId="6836" xr:uid="{00000000-0005-0000-0000-0000C2330000}"/>
    <cellStyle name="SAPBEXinputData 4 6 3 3" xfId="6837" xr:uid="{00000000-0005-0000-0000-0000C3330000}"/>
    <cellStyle name="SAPBEXinputData 4 6 4" xfId="6838" xr:uid="{00000000-0005-0000-0000-0000C4330000}"/>
    <cellStyle name="SAPBEXinputData 4 6 4 2" xfId="6839" xr:uid="{00000000-0005-0000-0000-0000C5330000}"/>
    <cellStyle name="SAPBEXinputData 4 6 5" xfId="6840" xr:uid="{00000000-0005-0000-0000-0000C6330000}"/>
    <cellStyle name="SAPBEXinputData 4 6 6" xfId="6841" xr:uid="{00000000-0005-0000-0000-0000C7330000}"/>
    <cellStyle name="SAPBEXinputData 4 7" xfId="6842" xr:uid="{00000000-0005-0000-0000-0000C8330000}"/>
    <cellStyle name="SAPBEXinputData 4 7 2" xfId="6843" xr:uid="{00000000-0005-0000-0000-0000C9330000}"/>
    <cellStyle name="SAPBEXinputData 4 7 2 2" xfId="6844" xr:uid="{00000000-0005-0000-0000-0000CA330000}"/>
    <cellStyle name="SAPBEXinputData 4 7 3" xfId="6845" xr:uid="{00000000-0005-0000-0000-0000CB330000}"/>
    <cellStyle name="SAPBEXinputData 5" xfId="6846" xr:uid="{00000000-0005-0000-0000-0000CC330000}"/>
    <cellStyle name="SAPBEXinputData 5 10" xfId="6847" xr:uid="{00000000-0005-0000-0000-0000CD330000}"/>
    <cellStyle name="SAPBEXinputData 5 11" xfId="6848" xr:uid="{00000000-0005-0000-0000-0000CE330000}"/>
    <cellStyle name="SAPBEXinputData 5 2" xfId="6849" xr:uid="{00000000-0005-0000-0000-0000CF330000}"/>
    <cellStyle name="SAPBEXinputData 5 2 2" xfId="6850" xr:uid="{00000000-0005-0000-0000-0000D0330000}"/>
    <cellStyle name="SAPBEXinputData 5 2 2 2" xfId="6851" xr:uid="{00000000-0005-0000-0000-0000D1330000}"/>
    <cellStyle name="SAPBEXinputData 5 2 2 2 2" xfId="6852" xr:uid="{00000000-0005-0000-0000-0000D2330000}"/>
    <cellStyle name="SAPBEXinputData 5 2 2 3" xfId="6853" xr:uid="{00000000-0005-0000-0000-0000D3330000}"/>
    <cellStyle name="SAPBEXinputData 5 2 3" xfId="6854" xr:uid="{00000000-0005-0000-0000-0000D4330000}"/>
    <cellStyle name="SAPBEXinputData 5 2 3 2" xfId="6855" xr:uid="{00000000-0005-0000-0000-0000D5330000}"/>
    <cellStyle name="SAPBEXinputData 5 2 3 2 2" xfId="6856" xr:uid="{00000000-0005-0000-0000-0000D6330000}"/>
    <cellStyle name="SAPBEXinputData 5 2 3 3" xfId="6857" xr:uid="{00000000-0005-0000-0000-0000D7330000}"/>
    <cellStyle name="SAPBEXinputData 5 2 4" xfId="6858" xr:uid="{00000000-0005-0000-0000-0000D8330000}"/>
    <cellStyle name="SAPBEXinputData 5 2 4 2" xfId="6859" xr:uid="{00000000-0005-0000-0000-0000D9330000}"/>
    <cellStyle name="SAPBEXinputData 5 2 5" xfId="6860" xr:uid="{00000000-0005-0000-0000-0000DA330000}"/>
    <cellStyle name="SAPBEXinputData 5 2 6" xfId="6861" xr:uid="{00000000-0005-0000-0000-0000DB330000}"/>
    <cellStyle name="SAPBEXinputData 5 3" xfId="6862" xr:uid="{00000000-0005-0000-0000-0000DC330000}"/>
    <cellStyle name="SAPBEXinputData 5 3 2" xfId="6863" xr:uid="{00000000-0005-0000-0000-0000DD330000}"/>
    <cellStyle name="SAPBEXinputData 5 3 2 2" xfId="6864" xr:uid="{00000000-0005-0000-0000-0000DE330000}"/>
    <cellStyle name="SAPBEXinputData 5 3 2 2 2" xfId="6865" xr:uid="{00000000-0005-0000-0000-0000DF330000}"/>
    <cellStyle name="SAPBEXinputData 5 3 2 3" xfId="6866" xr:uid="{00000000-0005-0000-0000-0000E0330000}"/>
    <cellStyle name="SAPBEXinputData 5 3 3" xfId="6867" xr:uid="{00000000-0005-0000-0000-0000E1330000}"/>
    <cellStyle name="SAPBEXinputData 5 3 3 2" xfId="6868" xr:uid="{00000000-0005-0000-0000-0000E2330000}"/>
    <cellStyle name="SAPBEXinputData 5 3 3 2 2" xfId="6869" xr:uid="{00000000-0005-0000-0000-0000E3330000}"/>
    <cellStyle name="SAPBEXinputData 5 3 3 3" xfId="6870" xr:uid="{00000000-0005-0000-0000-0000E4330000}"/>
    <cellStyle name="SAPBEXinputData 5 3 4" xfId="6871" xr:uid="{00000000-0005-0000-0000-0000E5330000}"/>
    <cellStyle name="SAPBEXinputData 5 3 4 2" xfId="6872" xr:uid="{00000000-0005-0000-0000-0000E6330000}"/>
    <cellStyle name="SAPBEXinputData 5 3 5" xfId="6873" xr:uid="{00000000-0005-0000-0000-0000E7330000}"/>
    <cellStyle name="SAPBEXinputData 5 3 6" xfId="6874" xr:uid="{00000000-0005-0000-0000-0000E8330000}"/>
    <cellStyle name="SAPBEXinputData 5 4" xfId="6875" xr:uid="{00000000-0005-0000-0000-0000E9330000}"/>
    <cellStyle name="SAPBEXinputData 5 4 2" xfId="6876" xr:uid="{00000000-0005-0000-0000-0000EA330000}"/>
    <cellStyle name="SAPBEXinputData 5 4 2 2" xfId="6877" xr:uid="{00000000-0005-0000-0000-0000EB330000}"/>
    <cellStyle name="SAPBEXinputData 5 4 2 2 2" xfId="6878" xr:uid="{00000000-0005-0000-0000-0000EC330000}"/>
    <cellStyle name="SAPBEXinputData 5 4 2 3" xfId="6879" xr:uid="{00000000-0005-0000-0000-0000ED330000}"/>
    <cellStyle name="SAPBEXinputData 5 4 3" xfId="6880" xr:uid="{00000000-0005-0000-0000-0000EE330000}"/>
    <cellStyle name="SAPBEXinputData 5 4 3 2" xfId="6881" xr:uid="{00000000-0005-0000-0000-0000EF330000}"/>
    <cellStyle name="SAPBEXinputData 5 4 3 2 2" xfId="6882" xr:uid="{00000000-0005-0000-0000-0000F0330000}"/>
    <cellStyle name="SAPBEXinputData 5 4 3 3" xfId="6883" xr:uid="{00000000-0005-0000-0000-0000F1330000}"/>
    <cellStyle name="SAPBEXinputData 5 4 4" xfId="6884" xr:uid="{00000000-0005-0000-0000-0000F2330000}"/>
    <cellStyle name="SAPBEXinputData 5 4 4 2" xfId="6885" xr:uid="{00000000-0005-0000-0000-0000F3330000}"/>
    <cellStyle name="SAPBEXinputData 5 4 5" xfId="6886" xr:uid="{00000000-0005-0000-0000-0000F4330000}"/>
    <cellStyle name="SAPBEXinputData 5 4 6" xfId="6887" xr:uid="{00000000-0005-0000-0000-0000F5330000}"/>
    <cellStyle name="SAPBEXinputData 5 5" xfId="6888" xr:uid="{00000000-0005-0000-0000-0000F6330000}"/>
    <cellStyle name="SAPBEXinputData 5 5 2" xfId="6889" xr:uid="{00000000-0005-0000-0000-0000F7330000}"/>
    <cellStyle name="SAPBEXinputData 5 5 2 2" xfId="6890" xr:uid="{00000000-0005-0000-0000-0000F8330000}"/>
    <cellStyle name="SAPBEXinputData 5 5 2 2 2" xfId="6891" xr:uid="{00000000-0005-0000-0000-0000F9330000}"/>
    <cellStyle name="SAPBEXinputData 5 5 2 3" xfId="6892" xr:uid="{00000000-0005-0000-0000-0000FA330000}"/>
    <cellStyle name="SAPBEXinputData 5 5 3" xfId="6893" xr:uid="{00000000-0005-0000-0000-0000FB330000}"/>
    <cellStyle name="SAPBEXinputData 5 5 3 2" xfId="6894" xr:uid="{00000000-0005-0000-0000-0000FC330000}"/>
    <cellStyle name="SAPBEXinputData 5 5 3 2 2" xfId="6895" xr:uid="{00000000-0005-0000-0000-0000FD330000}"/>
    <cellStyle name="SAPBEXinputData 5 5 3 3" xfId="6896" xr:uid="{00000000-0005-0000-0000-0000FE330000}"/>
    <cellStyle name="SAPBEXinputData 5 5 4" xfId="6897" xr:uid="{00000000-0005-0000-0000-0000FF330000}"/>
    <cellStyle name="SAPBEXinputData 5 5 4 2" xfId="6898" xr:uid="{00000000-0005-0000-0000-000000340000}"/>
    <cellStyle name="SAPBEXinputData 5 5 5" xfId="6899" xr:uid="{00000000-0005-0000-0000-000001340000}"/>
    <cellStyle name="SAPBEXinputData 5 5 6" xfId="6900" xr:uid="{00000000-0005-0000-0000-000002340000}"/>
    <cellStyle name="SAPBEXinputData 5 6" xfId="6901" xr:uid="{00000000-0005-0000-0000-000003340000}"/>
    <cellStyle name="SAPBEXinputData 5 6 2" xfId="6902" xr:uid="{00000000-0005-0000-0000-000004340000}"/>
    <cellStyle name="SAPBEXinputData 5 6 2 2" xfId="6903" xr:uid="{00000000-0005-0000-0000-000005340000}"/>
    <cellStyle name="SAPBEXinputData 5 6 2 2 2" xfId="6904" xr:uid="{00000000-0005-0000-0000-000006340000}"/>
    <cellStyle name="SAPBEXinputData 5 6 2 3" xfId="6905" xr:uid="{00000000-0005-0000-0000-000007340000}"/>
    <cellStyle name="SAPBEXinputData 5 6 3" xfId="6906" xr:uid="{00000000-0005-0000-0000-000008340000}"/>
    <cellStyle name="SAPBEXinputData 5 6 3 2" xfId="6907" xr:uid="{00000000-0005-0000-0000-000009340000}"/>
    <cellStyle name="SAPBEXinputData 5 6 3 2 2" xfId="6908" xr:uid="{00000000-0005-0000-0000-00000A340000}"/>
    <cellStyle name="SAPBEXinputData 5 6 3 3" xfId="6909" xr:uid="{00000000-0005-0000-0000-00000B340000}"/>
    <cellStyle name="SAPBEXinputData 5 6 4" xfId="6910" xr:uid="{00000000-0005-0000-0000-00000C340000}"/>
    <cellStyle name="SAPBEXinputData 5 6 4 2" xfId="6911" xr:uid="{00000000-0005-0000-0000-00000D340000}"/>
    <cellStyle name="SAPBEXinputData 5 6 5" xfId="6912" xr:uid="{00000000-0005-0000-0000-00000E340000}"/>
    <cellStyle name="SAPBEXinputData 5 6 6" xfId="6913" xr:uid="{00000000-0005-0000-0000-00000F340000}"/>
    <cellStyle name="SAPBEXinputData 5 7" xfId="6914" xr:uid="{00000000-0005-0000-0000-000010340000}"/>
    <cellStyle name="SAPBEXinputData 5 7 2" xfId="6915" xr:uid="{00000000-0005-0000-0000-000011340000}"/>
    <cellStyle name="SAPBEXinputData 5 7 2 2" xfId="6916" xr:uid="{00000000-0005-0000-0000-000012340000}"/>
    <cellStyle name="SAPBEXinputData 5 7 3" xfId="6917" xr:uid="{00000000-0005-0000-0000-000013340000}"/>
    <cellStyle name="SAPBEXinputData 5 8" xfId="6918" xr:uid="{00000000-0005-0000-0000-000014340000}"/>
    <cellStyle name="SAPBEXinputData 5 8 2" xfId="6919" xr:uid="{00000000-0005-0000-0000-000015340000}"/>
    <cellStyle name="SAPBEXinputData 5 8 2 2" xfId="6920" xr:uid="{00000000-0005-0000-0000-000016340000}"/>
    <cellStyle name="SAPBEXinputData 5 8 3" xfId="6921" xr:uid="{00000000-0005-0000-0000-000017340000}"/>
    <cellStyle name="SAPBEXinputData 5 9" xfId="6922" xr:uid="{00000000-0005-0000-0000-000018340000}"/>
    <cellStyle name="SAPBEXinputData 5 9 2" xfId="6923" xr:uid="{00000000-0005-0000-0000-000019340000}"/>
    <cellStyle name="SAPBEXinputData 6" xfId="6924" xr:uid="{00000000-0005-0000-0000-00001A340000}"/>
    <cellStyle name="SAPBEXinputData 6 10" xfId="6925" xr:uid="{00000000-0005-0000-0000-00001B340000}"/>
    <cellStyle name="SAPBEXinputData 6 10 2" xfId="6926" xr:uid="{00000000-0005-0000-0000-00001C340000}"/>
    <cellStyle name="SAPBEXinputData 6 11" xfId="6927" xr:uid="{00000000-0005-0000-0000-00001D340000}"/>
    <cellStyle name="SAPBEXinputData 6 12" xfId="6928" xr:uid="{00000000-0005-0000-0000-00001E340000}"/>
    <cellStyle name="SAPBEXinputData 6 2" xfId="6929" xr:uid="{00000000-0005-0000-0000-00001F340000}"/>
    <cellStyle name="SAPBEXinputData 6 2 2" xfId="6930" xr:uid="{00000000-0005-0000-0000-000020340000}"/>
    <cellStyle name="SAPBEXinputData 6 2 2 2" xfId="6931" xr:uid="{00000000-0005-0000-0000-000021340000}"/>
    <cellStyle name="SAPBEXinputData 6 2 2 2 2" xfId="6932" xr:uid="{00000000-0005-0000-0000-000022340000}"/>
    <cellStyle name="SAPBEXinputData 6 2 2 3" xfId="6933" xr:uid="{00000000-0005-0000-0000-000023340000}"/>
    <cellStyle name="SAPBEXinputData 6 2 3" xfId="6934" xr:uid="{00000000-0005-0000-0000-000024340000}"/>
    <cellStyle name="SAPBEXinputData 6 2 3 2" xfId="6935" xr:uid="{00000000-0005-0000-0000-000025340000}"/>
    <cellStyle name="SAPBEXinputData 6 2 3 2 2" xfId="6936" xr:uid="{00000000-0005-0000-0000-000026340000}"/>
    <cellStyle name="SAPBEXinputData 6 2 3 3" xfId="6937" xr:uid="{00000000-0005-0000-0000-000027340000}"/>
    <cellStyle name="SAPBEXinputData 6 2 4" xfId="6938" xr:uid="{00000000-0005-0000-0000-000028340000}"/>
    <cellStyle name="SAPBEXinputData 6 2 4 2" xfId="6939" xr:uid="{00000000-0005-0000-0000-000029340000}"/>
    <cellStyle name="SAPBEXinputData 6 2 5" xfId="6940" xr:uid="{00000000-0005-0000-0000-00002A340000}"/>
    <cellStyle name="SAPBEXinputData 6 2 6" xfId="6941" xr:uid="{00000000-0005-0000-0000-00002B340000}"/>
    <cellStyle name="SAPBEXinputData 6 3" xfId="6942" xr:uid="{00000000-0005-0000-0000-00002C340000}"/>
    <cellStyle name="SAPBEXinputData 6 3 2" xfId="6943" xr:uid="{00000000-0005-0000-0000-00002D340000}"/>
    <cellStyle name="SAPBEXinputData 6 3 2 2" xfId="6944" xr:uid="{00000000-0005-0000-0000-00002E340000}"/>
    <cellStyle name="SAPBEXinputData 6 3 2 2 2" xfId="6945" xr:uid="{00000000-0005-0000-0000-00002F340000}"/>
    <cellStyle name="SAPBEXinputData 6 3 2 3" xfId="6946" xr:uid="{00000000-0005-0000-0000-000030340000}"/>
    <cellStyle name="SAPBEXinputData 6 3 3" xfId="6947" xr:uid="{00000000-0005-0000-0000-000031340000}"/>
    <cellStyle name="SAPBEXinputData 6 3 3 2" xfId="6948" xr:uid="{00000000-0005-0000-0000-000032340000}"/>
    <cellStyle name="SAPBEXinputData 6 3 3 2 2" xfId="6949" xr:uid="{00000000-0005-0000-0000-000033340000}"/>
    <cellStyle name="SAPBEXinputData 6 3 3 3" xfId="6950" xr:uid="{00000000-0005-0000-0000-000034340000}"/>
    <cellStyle name="SAPBEXinputData 6 3 4" xfId="6951" xr:uid="{00000000-0005-0000-0000-000035340000}"/>
    <cellStyle name="SAPBEXinputData 6 3 4 2" xfId="6952" xr:uid="{00000000-0005-0000-0000-000036340000}"/>
    <cellStyle name="SAPBEXinputData 6 3 5" xfId="6953" xr:uid="{00000000-0005-0000-0000-000037340000}"/>
    <cellStyle name="SAPBEXinputData 6 3 6" xfId="6954" xr:uid="{00000000-0005-0000-0000-000038340000}"/>
    <cellStyle name="SAPBEXinputData 6 4" xfId="6955" xr:uid="{00000000-0005-0000-0000-000039340000}"/>
    <cellStyle name="SAPBEXinputData 6 4 2" xfId="6956" xr:uid="{00000000-0005-0000-0000-00003A340000}"/>
    <cellStyle name="SAPBEXinputData 6 4 2 2" xfId="6957" xr:uid="{00000000-0005-0000-0000-00003B340000}"/>
    <cellStyle name="SAPBEXinputData 6 4 2 2 2" xfId="6958" xr:uid="{00000000-0005-0000-0000-00003C340000}"/>
    <cellStyle name="SAPBEXinputData 6 4 2 3" xfId="6959" xr:uid="{00000000-0005-0000-0000-00003D340000}"/>
    <cellStyle name="SAPBEXinputData 6 4 3" xfId="6960" xr:uid="{00000000-0005-0000-0000-00003E340000}"/>
    <cellStyle name="SAPBEXinputData 6 4 3 2" xfId="6961" xr:uid="{00000000-0005-0000-0000-00003F340000}"/>
    <cellStyle name="SAPBEXinputData 6 4 3 2 2" xfId="6962" xr:uid="{00000000-0005-0000-0000-000040340000}"/>
    <cellStyle name="SAPBEXinputData 6 4 3 3" xfId="6963" xr:uid="{00000000-0005-0000-0000-000041340000}"/>
    <cellStyle name="SAPBEXinputData 6 4 4" xfId="6964" xr:uid="{00000000-0005-0000-0000-000042340000}"/>
    <cellStyle name="SAPBEXinputData 6 4 4 2" xfId="6965" xr:uid="{00000000-0005-0000-0000-000043340000}"/>
    <cellStyle name="SAPBEXinputData 6 4 5" xfId="6966" xr:uid="{00000000-0005-0000-0000-000044340000}"/>
    <cellStyle name="SAPBEXinputData 6 4 6" xfId="6967" xr:uid="{00000000-0005-0000-0000-000045340000}"/>
    <cellStyle name="SAPBEXinputData 6 5" xfId="6968" xr:uid="{00000000-0005-0000-0000-000046340000}"/>
    <cellStyle name="SAPBEXinputData 6 5 2" xfId="6969" xr:uid="{00000000-0005-0000-0000-000047340000}"/>
    <cellStyle name="SAPBEXinputData 6 5 2 2" xfId="6970" xr:uid="{00000000-0005-0000-0000-000048340000}"/>
    <cellStyle name="SAPBEXinputData 6 5 2 2 2" xfId="6971" xr:uid="{00000000-0005-0000-0000-000049340000}"/>
    <cellStyle name="SAPBEXinputData 6 5 2 3" xfId="6972" xr:uid="{00000000-0005-0000-0000-00004A340000}"/>
    <cellStyle name="SAPBEXinputData 6 5 3" xfId="6973" xr:uid="{00000000-0005-0000-0000-00004B340000}"/>
    <cellStyle name="SAPBEXinputData 6 5 3 2" xfId="6974" xr:uid="{00000000-0005-0000-0000-00004C340000}"/>
    <cellStyle name="SAPBEXinputData 6 5 3 2 2" xfId="6975" xr:uid="{00000000-0005-0000-0000-00004D340000}"/>
    <cellStyle name="SAPBEXinputData 6 5 3 3" xfId="6976" xr:uid="{00000000-0005-0000-0000-00004E340000}"/>
    <cellStyle name="SAPBEXinputData 6 5 4" xfId="6977" xr:uid="{00000000-0005-0000-0000-00004F340000}"/>
    <cellStyle name="SAPBEXinputData 6 5 4 2" xfId="6978" xr:uid="{00000000-0005-0000-0000-000050340000}"/>
    <cellStyle name="SAPBEXinputData 6 5 5" xfId="6979" xr:uid="{00000000-0005-0000-0000-000051340000}"/>
    <cellStyle name="SAPBEXinputData 6 5 6" xfId="6980" xr:uid="{00000000-0005-0000-0000-000052340000}"/>
    <cellStyle name="SAPBEXinputData 6 6" xfId="6981" xr:uid="{00000000-0005-0000-0000-000053340000}"/>
    <cellStyle name="SAPBEXinputData 6 6 2" xfId="6982" xr:uid="{00000000-0005-0000-0000-000054340000}"/>
    <cellStyle name="SAPBEXinputData 6 6 2 2" xfId="6983" xr:uid="{00000000-0005-0000-0000-000055340000}"/>
    <cellStyle name="SAPBEXinputData 6 6 2 2 2" xfId="6984" xr:uid="{00000000-0005-0000-0000-000056340000}"/>
    <cellStyle name="SAPBEXinputData 6 6 2 3" xfId="6985" xr:uid="{00000000-0005-0000-0000-000057340000}"/>
    <cellStyle name="SAPBEXinputData 6 6 3" xfId="6986" xr:uid="{00000000-0005-0000-0000-000058340000}"/>
    <cellStyle name="SAPBEXinputData 6 6 3 2" xfId="6987" xr:uid="{00000000-0005-0000-0000-000059340000}"/>
    <cellStyle name="SAPBEXinputData 6 6 3 2 2" xfId="6988" xr:uid="{00000000-0005-0000-0000-00005A340000}"/>
    <cellStyle name="SAPBEXinputData 6 6 3 3" xfId="6989" xr:uid="{00000000-0005-0000-0000-00005B340000}"/>
    <cellStyle name="SAPBEXinputData 6 6 4" xfId="6990" xr:uid="{00000000-0005-0000-0000-00005C340000}"/>
    <cellStyle name="SAPBEXinputData 6 6 4 2" xfId="6991" xr:uid="{00000000-0005-0000-0000-00005D340000}"/>
    <cellStyle name="SAPBEXinputData 6 6 5" xfId="6992" xr:uid="{00000000-0005-0000-0000-00005E340000}"/>
    <cellStyle name="SAPBEXinputData 6 6 6" xfId="6993" xr:uid="{00000000-0005-0000-0000-00005F340000}"/>
    <cellStyle name="SAPBEXinputData 6 7" xfId="6994" xr:uid="{00000000-0005-0000-0000-000060340000}"/>
    <cellStyle name="SAPBEXinputData 6 7 2" xfId="6995" xr:uid="{00000000-0005-0000-0000-000061340000}"/>
    <cellStyle name="SAPBEXinputData 6 7 2 2" xfId="6996" xr:uid="{00000000-0005-0000-0000-000062340000}"/>
    <cellStyle name="SAPBEXinputData 6 7 2 2 2" xfId="6997" xr:uid="{00000000-0005-0000-0000-000063340000}"/>
    <cellStyle name="SAPBEXinputData 6 7 2 3" xfId="6998" xr:uid="{00000000-0005-0000-0000-000064340000}"/>
    <cellStyle name="SAPBEXinputData 6 7 3" xfId="6999" xr:uid="{00000000-0005-0000-0000-000065340000}"/>
    <cellStyle name="SAPBEXinputData 6 7 3 2" xfId="7000" xr:uid="{00000000-0005-0000-0000-000066340000}"/>
    <cellStyle name="SAPBEXinputData 6 7 3 2 2" xfId="7001" xr:uid="{00000000-0005-0000-0000-000067340000}"/>
    <cellStyle name="SAPBEXinputData 6 7 3 3" xfId="7002" xr:uid="{00000000-0005-0000-0000-000068340000}"/>
    <cellStyle name="SAPBEXinputData 6 7 4" xfId="7003" xr:uid="{00000000-0005-0000-0000-000069340000}"/>
    <cellStyle name="SAPBEXinputData 6 7 4 2" xfId="7004" xr:uid="{00000000-0005-0000-0000-00006A340000}"/>
    <cellStyle name="SAPBEXinputData 6 7 5" xfId="7005" xr:uid="{00000000-0005-0000-0000-00006B340000}"/>
    <cellStyle name="SAPBEXinputData 6 7 6" xfId="7006" xr:uid="{00000000-0005-0000-0000-00006C340000}"/>
    <cellStyle name="SAPBEXinputData 6 8" xfId="7007" xr:uid="{00000000-0005-0000-0000-00006D340000}"/>
    <cellStyle name="SAPBEXinputData 6 8 2" xfId="7008" xr:uid="{00000000-0005-0000-0000-00006E340000}"/>
    <cellStyle name="SAPBEXinputData 6 8 2 2" xfId="7009" xr:uid="{00000000-0005-0000-0000-00006F340000}"/>
    <cellStyle name="SAPBEXinputData 6 8 3" xfId="7010" xr:uid="{00000000-0005-0000-0000-000070340000}"/>
    <cellStyle name="SAPBEXinputData 6 9" xfId="7011" xr:uid="{00000000-0005-0000-0000-000071340000}"/>
    <cellStyle name="SAPBEXinputData 6 9 2" xfId="7012" xr:uid="{00000000-0005-0000-0000-000072340000}"/>
    <cellStyle name="SAPBEXinputData 6 9 2 2" xfId="7013" xr:uid="{00000000-0005-0000-0000-000073340000}"/>
    <cellStyle name="SAPBEXinputData 6 9 3" xfId="7014" xr:uid="{00000000-0005-0000-0000-000074340000}"/>
    <cellStyle name="SAPBEXinputData 7" xfId="7015" xr:uid="{00000000-0005-0000-0000-000075340000}"/>
    <cellStyle name="SAPBEXinputData 8" xfId="7016" xr:uid="{00000000-0005-0000-0000-000076340000}"/>
    <cellStyle name="SAPBEXinputData 9" xfId="8783" xr:uid="{00000000-0005-0000-0000-000077340000}"/>
    <cellStyle name="SAPBEXinputData 9 2" xfId="15019" xr:uid="{00000000-0005-0000-0000-000078340000}"/>
    <cellStyle name="SAPBEXinputData_1.3 Acc Costs NG (2011)" xfId="14949" xr:uid="{00000000-0005-0000-0000-000079340000}"/>
    <cellStyle name="SAPBEXItemHeader" xfId="7017" xr:uid="{00000000-0005-0000-0000-00007A340000}"/>
    <cellStyle name="SAPBEXItemHeader 2" xfId="7018" xr:uid="{00000000-0005-0000-0000-00007B340000}"/>
    <cellStyle name="SAPBEXItemHeader 2 10" xfId="7019" xr:uid="{00000000-0005-0000-0000-00007C340000}"/>
    <cellStyle name="SAPBEXItemHeader 2 11" xfId="7020" xr:uid="{00000000-0005-0000-0000-00007D340000}"/>
    <cellStyle name="SAPBEXItemHeader 2 2" xfId="7021" xr:uid="{00000000-0005-0000-0000-00007E340000}"/>
    <cellStyle name="SAPBEXItemHeader 2 2 2" xfId="7022" xr:uid="{00000000-0005-0000-0000-00007F340000}"/>
    <cellStyle name="SAPBEXItemHeader 2 2 2 2" xfId="7023" xr:uid="{00000000-0005-0000-0000-000080340000}"/>
    <cellStyle name="SAPBEXItemHeader 2 2 2 2 2" xfId="7024" xr:uid="{00000000-0005-0000-0000-000081340000}"/>
    <cellStyle name="SAPBEXItemHeader 2 2 2 3" xfId="7025" xr:uid="{00000000-0005-0000-0000-000082340000}"/>
    <cellStyle name="SAPBEXItemHeader 2 2 3" xfId="7026" xr:uid="{00000000-0005-0000-0000-000083340000}"/>
    <cellStyle name="SAPBEXItemHeader 2 2 3 2" xfId="7027" xr:uid="{00000000-0005-0000-0000-000084340000}"/>
    <cellStyle name="SAPBEXItemHeader 2 2 4" xfId="7028" xr:uid="{00000000-0005-0000-0000-000085340000}"/>
    <cellStyle name="SAPBEXItemHeader 2 3" xfId="7029" xr:uid="{00000000-0005-0000-0000-000086340000}"/>
    <cellStyle name="SAPBEXItemHeader 2 3 2" xfId="7030" xr:uid="{00000000-0005-0000-0000-000087340000}"/>
    <cellStyle name="SAPBEXItemHeader 2 3 2 2" xfId="7031" xr:uid="{00000000-0005-0000-0000-000088340000}"/>
    <cellStyle name="SAPBEXItemHeader 2 3 2 2 2" xfId="7032" xr:uid="{00000000-0005-0000-0000-000089340000}"/>
    <cellStyle name="SAPBEXItemHeader 2 3 2 3" xfId="7033" xr:uid="{00000000-0005-0000-0000-00008A340000}"/>
    <cellStyle name="SAPBEXItemHeader 2 3 3" xfId="7034" xr:uid="{00000000-0005-0000-0000-00008B340000}"/>
    <cellStyle name="SAPBEXItemHeader 2 3 3 2" xfId="7035" xr:uid="{00000000-0005-0000-0000-00008C340000}"/>
    <cellStyle name="SAPBEXItemHeader 2 3 4" xfId="7036" xr:uid="{00000000-0005-0000-0000-00008D340000}"/>
    <cellStyle name="SAPBEXItemHeader 2 4" xfId="7037" xr:uid="{00000000-0005-0000-0000-00008E340000}"/>
    <cellStyle name="SAPBEXItemHeader 2 4 2" xfId="7038" xr:uid="{00000000-0005-0000-0000-00008F340000}"/>
    <cellStyle name="SAPBEXItemHeader 2 4 2 2" xfId="7039" xr:uid="{00000000-0005-0000-0000-000090340000}"/>
    <cellStyle name="SAPBEXItemHeader 2 4 2 2 2" xfId="7040" xr:uid="{00000000-0005-0000-0000-000091340000}"/>
    <cellStyle name="SAPBEXItemHeader 2 4 2 3" xfId="7041" xr:uid="{00000000-0005-0000-0000-000092340000}"/>
    <cellStyle name="SAPBEXItemHeader 2 4 3" xfId="7042" xr:uid="{00000000-0005-0000-0000-000093340000}"/>
    <cellStyle name="SAPBEXItemHeader 2 4 3 2" xfId="7043" xr:uid="{00000000-0005-0000-0000-000094340000}"/>
    <cellStyle name="SAPBEXItemHeader 2 4 4" xfId="7044" xr:uid="{00000000-0005-0000-0000-000095340000}"/>
    <cellStyle name="SAPBEXItemHeader 2 5" xfId="7045" xr:uid="{00000000-0005-0000-0000-000096340000}"/>
    <cellStyle name="SAPBEXItemHeader 2 5 2" xfId="7046" xr:uid="{00000000-0005-0000-0000-000097340000}"/>
    <cellStyle name="SAPBEXItemHeader 2 5 2 2" xfId="7047" xr:uid="{00000000-0005-0000-0000-000098340000}"/>
    <cellStyle name="SAPBEXItemHeader 2 5 2 2 2" xfId="7048" xr:uid="{00000000-0005-0000-0000-000099340000}"/>
    <cellStyle name="SAPBEXItemHeader 2 5 2 3" xfId="7049" xr:uid="{00000000-0005-0000-0000-00009A340000}"/>
    <cellStyle name="SAPBEXItemHeader 2 5 3" xfId="7050" xr:uid="{00000000-0005-0000-0000-00009B340000}"/>
    <cellStyle name="SAPBEXItemHeader 2 5 3 2" xfId="7051" xr:uid="{00000000-0005-0000-0000-00009C340000}"/>
    <cellStyle name="SAPBEXItemHeader 2 5 4" xfId="7052" xr:uid="{00000000-0005-0000-0000-00009D340000}"/>
    <cellStyle name="SAPBEXItemHeader 2 6" xfId="7053" xr:uid="{00000000-0005-0000-0000-00009E340000}"/>
    <cellStyle name="SAPBEXItemHeader 2 6 2" xfId="7054" xr:uid="{00000000-0005-0000-0000-00009F340000}"/>
    <cellStyle name="SAPBEXItemHeader 2 6 2 2" xfId="7055" xr:uid="{00000000-0005-0000-0000-0000A0340000}"/>
    <cellStyle name="SAPBEXItemHeader 2 6 2 2 2" xfId="7056" xr:uid="{00000000-0005-0000-0000-0000A1340000}"/>
    <cellStyle name="SAPBEXItemHeader 2 6 2 3" xfId="7057" xr:uid="{00000000-0005-0000-0000-0000A2340000}"/>
    <cellStyle name="SAPBEXItemHeader 2 6 3" xfId="7058" xr:uid="{00000000-0005-0000-0000-0000A3340000}"/>
    <cellStyle name="SAPBEXItemHeader 2 6 3 2" xfId="7059" xr:uid="{00000000-0005-0000-0000-0000A4340000}"/>
    <cellStyle name="SAPBEXItemHeader 2 6 4" xfId="7060" xr:uid="{00000000-0005-0000-0000-0000A5340000}"/>
    <cellStyle name="SAPBEXItemHeader 2 7" xfId="7061" xr:uid="{00000000-0005-0000-0000-0000A6340000}"/>
    <cellStyle name="SAPBEXItemHeader 2 7 2" xfId="7062" xr:uid="{00000000-0005-0000-0000-0000A7340000}"/>
    <cellStyle name="SAPBEXItemHeader 2 7 2 2" xfId="7063" xr:uid="{00000000-0005-0000-0000-0000A8340000}"/>
    <cellStyle name="SAPBEXItemHeader 2 7 2 2 2" xfId="7064" xr:uid="{00000000-0005-0000-0000-0000A9340000}"/>
    <cellStyle name="SAPBEXItemHeader 2 7 2 3" xfId="7065" xr:uid="{00000000-0005-0000-0000-0000AA340000}"/>
    <cellStyle name="SAPBEXItemHeader 2 7 3" xfId="7066" xr:uid="{00000000-0005-0000-0000-0000AB340000}"/>
    <cellStyle name="SAPBEXItemHeader 2 7 3 2" xfId="7067" xr:uid="{00000000-0005-0000-0000-0000AC340000}"/>
    <cellStyle name="SAPBEXItemHeader 2 7 4" xfId="7068" xr:uid="{00000000-0005-0000-0000-0000AD340000}"/>
    <cellStyle name="SAPBEXItemHeader 2 8" xfId="7069" xr:uid="{00000000-0005-0000-0000-0000AE340000}"/>
    <cellStyle name="SAPBEXItemHeader 2 8 2" xfId="7070" xr:uid="{00000000-0005-0000-0000-0000AF340000}"/>
    <cellStyle name="SAPBEXItemHeader 2 8 2 2" xfId="7071" xr:uid="{00000000-0005-0000-0000-0000B0340000}"/>
    <cellStyle name="SAPBEXItemHeader 2 8 3" xfId="7072" xr:uid="{00000000-0005-0000-0000-0000B1340000}"/>
    <cellStyle name="SAPBEXItemHeader 2 9" xfId="7073" xr:uid="{00000000-0005-0000-0000-0000B2340000}"/>
    <cellStyle name="SAPBEXItemHeader 2 9 2" xfId="7074" xr:uid="{00000000-0005-0000-0000-0000B3340000}"/>
    <cellStyle name="SAPBEXItemHeader 3" xfId="7075" xr:uid="{00000000-0005-0000-0000-0000B4340000}"/>
    <cellStyle name="SAPBEXItemHeader 3 2" xfId="7076" xr:uid="{00000000-0005-0000-0000-0000B5340000}"/>
    <cellStyle name="SAPBEXItemHeader 3 2 2" xfId="7077" xr:uid="{00000000-0005-0000-0000-0000B6340000}"/>
    <cellStyle name="SAPBEXItemHeader 3 2 2 2" xfId="7078" xr:uid="{00000000-0005-0000-0000-0000B7340000}"/>
    <cellStyle name="SAPBEXItemHeader 3 2 3" xfId="7079" xr:uid="{00000000-0005-0000-0000-0000B8340000}"/>
    <cellStyle name="SAPBEXItemHeader 3 3" xfId="7080" xr:uid="{00000000-0005-0000-0000-0000B9340000}"/>
    <cellStyle name="SAPBEXItemHeader 3 3 2" xfId="7081" xr:uid="{00000000-0005-0000-0000-0000BA340000}"/>
    <cellStyle name="SAPBEXItemHeader 3 4" xfId="7082" xr:uid="{00000000-0005-0000-0000-0000BB340000}"/>
    <cellStyle name="SAPBEXresData" xfId="7083" xr:uid="{00000000-0005-0000-0000-0000BC340000}"/>
    <cellStyle name="SAPBEXresData 2" xfId="7084" xr:uid="{00000000-0005-0000-0000-0000BD340000}"/>
    <cellStyle name="SAPBEXresData 2 2" xfId="7085" xr:uid="{00000000-0005-0000-0000-0000BE340000}"/>
    <cellStyle name="SAPBEXresData 2 2 2" xfId="7086" xr:uid="{00000000-0005-0000-0000-0000BF340000}"/>
    <cellStyle name="SAPBEXresData 2 2 2 2" xfId="7087" xr:uid="{00000000-0005-0000-0000-0000C0340000}"/>
    <cellStyle name="SAPBEXresData 2 2 2 2 2" xfId="7088" xr:uid="{00000000-0005-0000-0000-0000C1340000}"/>
    <cellStyle name="SAPBEXresData 2 2 2 3" xfId="7089" xr:uid="{00000000-0005-0000-0000-0000C2340000}"/>
    <cellStyle name="SAPBEXresData 2 2 3" xfId="7090" xr:uid="{00000000-0005-0000-0000-0000C3340000}"/>
    <cellStyle name="SAPBEXresData 2 2 3 2" xfId="7091" xr:uid="{00000000-0005-0000-0000-0000C4340000}"/>
    <cellStyle name="SAPBEXresData 2 2 4" xfId="7092" xr:uid="{00000000-0005-0000-0000-0000C5340000}"/>
    <cellStyle name="SAPBEXresData 2 3" xfId="7093" xr:uid="{00000000-0005-0000-0000-0000C6340000}"/>
    <cellStyle name="SAPBEXresData 2 3 2" xfId="7094" xr:uid="{00000000-0005-0000-0000-0000C7340000}"/>
    <cellStyle name="SAPBEXresData 2 3 2 2" xfId="7095" xr:uid="{00000000-0005-0000-0000-0000C8340000}"/>
    <cellStyle name="SAPBEXresData 2 3 2 2 2" xfId="7096" xr:uid="{00000000-0005-0000-0000-0000C9340000}"/>
    <cellStyle name="SAPBEXresData 2 3 2 3" xfId="7097" xr:uid="{00000000-0005-0000-0000-0000CA340000}"/>
    <cellStyle name="SAPBEXresData 2 3 3" xfId="7098" xr:uid="{00000000-0005-0000-0000-0000CB340000}"/>
    <cellStyle name="SAPBEXresData 2 3 3 2" xfId="7099" xr:uid="{00000000-0005-0000-0000-0000CC340000}"/>
    <cellStyle name="SAPBEXresData 2 3 4" xfId="7100" xr:uid="{00000000-0005-0000-0000-0000CD340000}"/>
    <cellStyle name="SAPBEXresData 2 4" xfId="7101" xr:uid="{00000000-0005-0000-0000-0000CE340000}"/>
    <cellStyle name="SAPBEXresData 2 4 2" xfId="7102" xr:uid="{00000000-0005-0000-0000-0000CF340000}"/>
    <cellStyle name="SAPBEXresData 2 4 2 2" xfId="7103" xr:uid="{00000000-0005-0000-0000-0000D0340000}"/>
    <cellStyle name="SAPBEXresData 2 4 2 2 2" xfId="7104" xr:uid="{00000000-0005-0000-0000-0000D1340000}"/>
    <cellStyle name="SAPBEXresData 2 4 2 3" xfId="7105" xr:uid="{00000000-0005-0000-0000-0000D2340000}"/>
    <cellStyle name="SAPBEXresData 2 4 3" xfId="7106" xr:uid="{00000000-0005-0000-0000-0000D3340000}"/>
    <cellStyle name="SAPBEXresData 2 4 3 2" xfId="7107" xr:uid="{00000000-0005-0000-0000-0000D4340000}"/>
    <cellStyle name="SAPBEXresData 2 4 4" xfId="7108" xr:uid="{00000000-0005-0000-0000-0000D5340000}"/>
    <cellStyle name="SAPBEXresData 2 5" xfId="7109" xr:uid="{00000000-0005-0000-0000-0000D6340000}"/>
    <cellStyle name="SAPBEXresData 2 5 2" xfId="7110" xr:uid="{00000000-0005-0000-0000-0000D7340000}"/>
    <cellStyle name="SAPBEXresData 2 5 2 2" xfId="7111" xr:uid="{00000000-0005-0000-0000-0000D8340000}"/>
    <cellStyle name="SAPBEXresData 2 5 2 2 2" xfId="7112" xr:uid="{00000000-0005-0000-0000-0000D9340000}"/>
    <cellStyle name="SAPBEXresData 2 5 2 3" xfId="7113" xr:uid="{00000000-0005-0000-0000-0000DA340000}"/>
    <cellStyle name="SAPBEXresData 2 5 3" xfId="7114" xr:uid="{00000000-0005-0000-0000-0000DB340000}"/>
    <cellStyle name="SAPBEXresData 2 5 3 2" xfId="7115" xr:uid="{00000000-0005-0000-0000-0000DC340000}"/>
    <cellStyle name="SAPBEXresData 2 5 4" xfId="7116" xr:uid="{00000000-0005-0000-0000-0000DD340000}"/>
    <cellStyle name="SAPBEXresData 2 6" xfId="7117" xr:uid="{00000000-0005-0000-0000-0000DE340000}"/>
    <cellStyle name="SAPBEXresData 2 6 2" xfId="7118" xr:uid="{00000000-0005-0000-0000-0000DF340000}"/>
    <cellStyle name="SAPBEXresData 2 6 2 2" xfId="7119" xr:uid="{00000000-0005-0000-0000-0000E0340000}"/>
    <cellStyle name="SAPBEXresData 2 6 2 2 2" xfId="7120" xr:uid="{00000000-0005-0000-0000-0000E1340000}"/>
    <cellStyle name="SAPBEXresData 2 6 2 3" xfId="7121" xr:uid="{00000000-0005-0000-0000-0000E2340000}"/>
    <cellStyle name="SAPBEXresData 2 6 3" xfId="7122" xr:uid="{00000000-0005-0000-0000-0000E3340000}"/>
    <cellStyle name="SAPBEXresData 2 6 3 2" xfId="7123" xr:uid="{00000000-0005-0000-0000-0000E4340000}"/>
    <cellStyle name="SAPBEXresData 2 6 4" xfId="7124" xr:uid="{00000000-0005-0000-0000-0000E5340000}"/>
    <cellStyle name="SAPBEXresData 2 7" xfId="7125" xr:uid="{00000000-0005-0000-0000-0000E6340000}"/>
    <cellStyle name="SAPBEXresData 2 7 2" xfId="7126" xr:uid="{00000000-0005-0000-0000-0000E7340000}"/>
    <cellStyle name="SAPBEXresData 2 7 2 2" xfId="7127" xr:uid="{00000000-0005-0000-0000-0000E8340000}"/>
    <cellStyle name="SAPBEXresData 2 7 2 2 2" xfId="7128" xr:uid="{00000000-0005-0000-0000-0000E9340000}"/>
    <cellStyle name="SAPBEXresData 2 7 2 3" xfId="7129" xr:uid="{00000000-0005-0000-0000-0000EA340000}"/>
    <cellStyle name="SAPBEXresData 2 7 3" xfId="7130" xr:uid="{00000000-0005-0000-0000-0000EB340000}"/>
    <cellStyle name="SAPBEXresData 2 7 3 2" xfId="7131" xr:uid="{00000000-0005-0000-0000-0000EC340000}"/>
    <cellStyle name="SAPBEXresData 2 7 4" xfId="7132" xr:uid="{00000000-0005-0000-0000-0000ED340000}"/>
    <cellStyle name="SAPBEXresData 2 8" xfId="7133" xr:uid="{00000000-0005-0000-0000-0000EE340000}"/>
    <cellStyle name="SAPBEXresData 2 9" xfId="8726" xr:uid="{00000000-0005-0000-0000-0000EF340000}"/>
    <cellStyle name="SAPBEXresData 3" xfId="7134" xr:uid="{00000000-0005-0000-0000-0000F0340000}"/>
    <cellStyle name="SAPBEXresData 3 2" xfId="7135" xr:uid="{00000000-0005-0000-0000-0000F1340000}"/>
    <cellStyle name="SAPBEXresData 3 2 2" xfId="7136" xr:uid="{00000000-0005-0000-0000-0000F2340000}"/>
    <cellStyle name="SAPBEXresData 3 2 2 2" xfId="7137" xr:uid="{00000000-0005-0000-0000-0000F3340000}"/>
    <cellStyle name="SAPBEXresData 3 2 2 2 2" xfId="7138" xr:uid="{00000000-0005-0000-0000-0000F4340000}"/>
    <cellStyle name="SAPBEXresData 3 2 2 3" xfId="7139" xr:uid="{00000000-0005-0000-0000-0000F5340000}"/>
    <cellStyle name="SAPBEXresData 3 2 3" xfId="7140" xr:uid="{00000000-0005-0000-0000-0000F6340000}"/>
    <cellStyle name="SAPBEXresData 3 2 3 2" xfId="7141" xr:uid="{00000000-0005-0000-0000-0000F7340000}"/>
    <cellStyle name="SAPBEXresData 3 2 4" xfId="7142" xr:uid="{00000000-0005-0000-0000-0000F8340000}"/>
    <cellStyle name="SAPBEXresData 3 3" xfId="7143" xr:uid="{00000000-0005-0000-0000-0000F9340000}"/>
    <cellStyle name="SAPBEXresData 3 3 2" xfId="7144" xr:uid="{00000000-0005-0000-0000-0000FA340000}"/>
    <cellStyle name="SAPBEXresData 3 3 2 2" xfId="7145" xr:uid="{00000000-0005-0000-0000-0000FB340000}"/>
    <cellStyle name="SAPBEXresData 3 3 2 2 2" xfId="7146" xr:uid="{00000000-0005-0000-0000-0000FC340000}"/>
    <cellStyle name="SAPBEXresData 3 3 2 3" xfId="7147" xr:uid="{00000000-0005-0000-0000-0000FD340000}"/>
    <cellStyle name="SAPBEXresData 3 3 3" xfId="7148" xr:uid="{00000000-0005-0000-0000-0000FE340000}"/>
    <cellStyle name="SAPBEXresData 3 3 3 2" xfId="7149" xr:uid="{00000000-0005-0000-0000-0000FF340000}"/>
    <cellStyle name="SAPBEXresData 3 3 4" xfId="7150" xr:uid="{00000000-0005-0000-0000-000000350000}"/>
    <cellStyle name="SAPBEXresData 3 4" xfId="7151" xr:uid="{00000000-0005-0000-0000-000001350000}"/>
    <cellStyle name="SAPBEXresData 3 4 2" xfId="7152" xr:uid="{00000000-0005-0000-0000-000002350000}"/>
    <cellStyle name="SAPBEXresData 3 4 2 2" xfId="7153" xr:uid="{00000000-0005-0000-0000-000003350000}"/>
    <cellStyle name="SAPBEXresData 3 4 2 2 2" xfId="7154" xr:uid="{00000000-0005-0000-0000-000004350000}"/>
    <cellStyle name="SAPBEXresData 3 4 2 3" xfId="7155" xr:uid="{00000000-0005-0000-0000-000005350000}"/>
    <cellStyle name="SAPBEXresData 3 4 3" xfId="7156" xr:uid="{00000000-0005-0000-0000-000006350000}"/>
    <cellStyle name="SAPBEXresData 3 4 3 2" xfId="7157" xr:uid="{00000000-0005-0000-0000-000007350000}"/>
    <cellStyle name="SAPBEXresData 3 4 4" xfId="7158" xr:uid="{00000000-0005-0000-0000-000008350000}"/>
    <cellStyle name="SAPBEXresData 3 5" xfId="7159" xr:uid="{00000000-0005-0000-0000-000009350000}"/>
    <cellStyle name="SAPBEXresData 3 5 2" xfId="7160" xr:uid="{00000000-0005-0000-0000-00000A350000}"/>
    <cellStyle name="SAPBEXresData 3 5 2 2" xfId="7161" xr:uid="{00000000-0005-0000-0000-00000B350000}"/>
    <cellStyle name="SAPBEXresData 3 5 2 2 2" xfId="7162" xr:uid="{00000000-0005-0000-0000-00000C350000}"/>
    <cellStyle name="SAPBEXresData 3 5 2 3" xfId="7163" xr:uid="{00000000-0005-0000-0000-00000D350000}"/>
    <cellStyle name="SAPBEXresData 3 5 3" xfId="7164" xr:uid="{00000000-0005-0000-0000-00000E350000}"/>
    <cellStyle name="SAPBEXresData 3 5 3 2" xfId="7165" xr:uid="{00000000-0005-0000-0000-00000F350000}"/>
    <cellStyle name="SAPBEXresData 3 5 4" xfId="7166" xr:uid="{00000000-0005-0000-0000-000010350000}"/>
    <cellStyle name="SAPBEXresData 3 6" xfId="7167" xr:uid="{00000000-0005-0000-0000-000011350000}"/>
    <cellStyle name="SAPBEXresData 3 6 2" xfId="7168" xr:uid="{00000000-0005-0000-0000-000012350000}"/>
    <cellStyle name="SAPBEXresData 3 6 2 2" xfId="7169" xr:uid="{00000000-0005-0000-0000-000013350000}"/>
    <cellStyle name="SAPBEXresData 3 6 3" xfId="7170" xr:uid="{00000000-0005-0000-0000-000014350000}"/>
    <cellStyle name="SAPBEXresData 3 7" xfId="7171" xr:uid="{00000000-0005-0000-0000-000015350000}"/>
    <cellStyle name="SAPBEXresData 4" xfId="7172" xr:uid="{00000000-0005-0000-0000-000016350000}"/>
    <cellStyle name="SAPBEXresData 4 10" xfId="7173" xr:uid="{00000000-0005-0000-0000-000017350000}"/>
    <cellStyle name="SAPBEXresData 4 11" xfId="7174" xr:uid="{00000000-0005-0000-0000-000018350000}"/>
    <cellStyle name="SAPBEXresData 4 2" xfId="7175" xr:uid="{00000000-0005-0000-0000-000019350000}"/>
    <cellStyle name="SAPBEXresData 4 2 2" xfId="7176" xr:uid="{00000000-0005-0000-0000-00001A350000}"/>
    <cellStyle name="SAPBEXresData 4 2 2 2" xfId="7177" xr:uid="{00000000-0005-0000-0000-00001B350000}"/>
    <cellStyle name="SAPBEXresData 4 2 2 2 2" xfId="7178" xr:uid="{00000000-0005-0000-0000-00001C350000}"/>
    <cellStyle name="SAPBEXresData 4 2 2 3" xfId="7179" xr:uid="{00000000-0005-0000-0000-00001D350000}"/>
    <cellStyle name="SAPBEXresData 4 2 3" xfId="7180" xr:uid="{00000000-0005-0000-0000-00001E350000}"/>
    <cellStyle name="SAPBEXresData 4 2 3 2" xfId="7181" xr:uid="{00000000-0005-0000-0000-00001F350000}"/>
    <cellStyle name="SAPBEXresData 4 2 4" xfId="7182" xr:uid="{00000000-0005-0000-0000-000020350000}"/>
    <cellStyle name="SAPBEXresData 4 3" xfId="7183" xr:uid="{00000000-0005-0000-0000-000021350000}"/>
    <cellStyle name="SAPBEXresData 4 3 2" xfId="7184" xr:uid="{00000000-0005-0000-0000-000022350000}"/>
    <cellStyle name="SAPBEXresData 4 3 2 2" xfId="7185" xr:uid="{00000000-0005-0000-0000-000023350000}"/>
    <cellStyle name="SAPBEXresData 4 3 2 2 2" xfId="7186" xr:uid="{00000000-0005-0000-0000-000024350000}"/>
    <cellStyle name="SAPBEXresData 4 3 2 3" xfId="7187" xr:uid="{00000000-0005-0000-0000-000025350000}"/>
    <cellStyle name="SAPBEXresData 4 3 3" xfId="7188" xr:uid="{00000000-0005-0000-0000-000026350000}"/>
    <cellStyle name="SAPBEXresData 4 3 3 2" xfId="7189" xr:uid="{00000000-0005-0000-0000-000027350000}"/>
    <cellStyle name="SAPBEXresData 4 3 4" xfId="7190" xr:uid="{00000000-0005-0000-0000-000028350000}"/>
    <cellStyle name="SAPBEXresData 4 4" xfId="7191" xr:uid="{00000000-0005-0000-0000-000029350000}"/>
    <cellStyle name="SAPBEXresData 4 4 2" xfId="7192" xr:uid="{00000000-0005-0000-0000-00002A350000}"/>
    <cellStyle name="SAPBEXresData 4 4 2 2" xfId="7193" xr:uid="{00000000-0005-0000-0000-00002B350000}"/>
    <cellStyle name="SAPBEXresData 4 4 2 2 2" xfId="7194" xr:uid="{00000000-0005-0000-0000-00002C350000}"/>
    <cellStyle name="SAPBEXresData 4 4 2 3" xfId="7195" xr:uid="{00000000-0005-0000-0000-00002D350000}"/>
    <cellStyle name="SAPBEXresData 4 4 3" xfId="7196" xr:uid="{00000000-0005-0000-0000-00002E350000}"/>
    <cellStyle name="SAPBEXresData 4 4 3 2" xfId="7197" xr:uid="{00000000-0005-0000-0000-00002F350000}"/>
    <cellStyle name="SAPBEXresData 4 4 4" xfId="7198" xr:uid="{00000000-0005-0000-0000-000030350000}"/>
    <cellStyle name="SAPBEXresData 4 5" xfId="7199" xr:uid="{00000000-0005-0000-0000-000031350000}"/>
    <cellStyle name="SAPBEXresData 4 5 2" xfId="7200" xr:uid="{00000000-0005-0000-0000-000032350000}"/>
    <cellStyle name="SAPBEXresData 4 5 2 2" xfId="7201" xr:uid="{00000000-0005-0000-0000-000033350000}"/>
    <cellStyle name="SAPBEXresData 4 5 2 2 2" xfId="7202" xr:uid="{00000000-0005-0000-0000-000034350000}"/>
    <cellStyle name="SAPBEXresData 4 5 2 3" xfId="7203" xr:uid="{00000000-0005-0000-0000-000035350000}"/>
    <cellStyle name="SAPBEXresData 4 5 3" xfId="7204" xr:uid="{00000000-0005-0000-0000-000036350000}"/>
    <cellStyle name="SAPBEXresData 4 5 3 2" xfId="7205" xr:uid="{00000000-0005-0000-0000-000037350000}"/>
    <cellStyle name="SAPBEXresData 4 5 4" xfId="7206" xr:uid="{00000000-0005-0000-0000-000038350000}"/>
    <cellStyle name="SAPBEXresData 4 6" xfId="7207" xr:uid="{00000000-0005-0000-0000-000039350000}"/>
    <cellStyle name="SAPBEXresData 4 6 2" xfId="7208" xr:uid="{00000000-0005-0000-0000-00003A350000}"/>
    <cellStyle name="SAPBEXresData 4 6 2 2" xfId="7209" xr:uid="{00000000-0005-0000-0000-00003B350000}"/>
    <cellStyle name="SAPBEXresData 4 6 2 2 2" xfId="7210" xr:uid="{00000000-0005-0000-0000-00003C350000}"/>
    <cellStyle name="SAPBEXresData 4 6 2 3" xfId="7211" xr:uid="{00000000-0005-0000-0000-00003D350000}"/>
    <cellStyle name="SAPBEXresData 4 6 3" xfId="7212" xr:uid="{00000000-0005-0000-0000-00003E350000}"/>
    <cellStyle name="SAPBEXresData 4 6 3 2" xfId="7213" xr:uid="{00000000-0005-0000-0000-00003F350000}"/>
    <cellStyle name="SAPBEXresData 4 6 4" xfId="7214" xr:uid="{00000000-0005-0000-0000-000040350000}"/>
    <cellStyle name="SAPBEXresData 4 7" xfId="7215" xr:uid="{00000000-0005-0000-0000-000041350000}"/>
    <cellStyle name="SAPBEXresData 4 7 2" xfId="7216" xr:uid="{00000000-0005-0000-0000-000042350000}"/>
    <cellStyle name="SAPBEXresData 4 7 2 2" xfId="7217" xr:uid="{00000000-0005-0000-0000-000043350000}"/>
    <cellStyle name="SAPBEXresData 4 7 2 2 2" xfId="7218" xr:uid="{00000000-0005-0000-0000-000044350000}"/>
    <cellStyle name="SAPBEXresData 4 7 2 3" xfId="7219" xr:uid="{00000000-0005-0000-0000-000045350000}"/>
    <cellStyle name="SAPBEXresData 4 7 3" xfId="7220" xr:uid="{00000000-0005-0000-0000-000046350000}"/>
    <cellStyle name="SAPBEXresData 4 7 3 2" xfId="7221" xr:uid="{00000000-0005-0000-0000-000047350000}"/>
    <cellStyle name="SAPBEXresData 4 7 4" xfId="7222" xr:uid="{00000000-0005-0000-0000-000048350000}"/>
    <cellStyle name="SAPBEXresData 4 8" xfId="7223" xr:uid="{00000000-0005-0000-0000-000049350000}"/>
    <cellStyle name="SAPBEXresData 4 8 2" xfId="7224" xr:uid="{00000000-0005-0000-0000-00004A350000}"/>
    <cellStyle name="SAPBEXresData 4 8 2 2" xfId="7225" xr:uid="{00000000-0005-0000-0000-00004B350000}"/>
    <cellStyle name="SAPBEXresData 4 8 3" xfId="7226" xr:uid="{00000000-0005-0000-0000-00004C350000}"/>
    <cellStyle name="SAPBEXresData 4 9" xfId="7227" xr:uid="{00000000-0005-0000-0000-00004D350000}"/>
    <cellStyle name="SAPBEXresData 4 9 2" xfId="7228" xr:uid="{00000000-0005-0000-0000-00004E350000}"/>
    <cellStyle name="SAPBEXresData 5" xfId="7229" xr:uid="{00000000-0005-0000-0000-00004F350000}"/>
    <cellStyle name="SAPBEXresData 5 2" xfId="7230" xr:uid="{00000000-0005-0000-0000-000050350000}"/>
    <cellStyle name="SAPBEXresData 5 2 2" xfId="7231" xr:uid="{00000000-0005-0000-0000-000051350000}"/>
    <cellStyle name="SAPBEXresData 5 2 2 2" xfId="7232" xr:uid="{00000000-0005-0000-0000-000052350000}"/>
    <cellStyle name="SAPBEXresData 5 2 3" xfId="7233" xr:uid="{00000000-0005-0000-0000-000053350000}"/>
    <cellStyle name="SAPBEXresData 5 3" xfId="7234" xr:uid="{00000000-0005-0000-0000-000054350000}"/>
    <cellStyle name="SAPBEXresData 5 3 2" xfId="7235" xr:uid="{00000000-0005-0000-0000-000055350000}"/>
    <cellStyle name="SAPBEXresData 5 4" xfId="7236" xr:uid="{00000000-0005-0000-0000-000056350000}"/>
    <cellStyle name="SAPBEXresDataEmph" xfId="7237" xr:uid="{00000000-0005-0000-0000-000057350000}"/>
    <cellStyle name="SAPBEXresDataEmph 2" xfId="7238" xr:uid="{00000000-0005-0000-0000-000058350000}"/>
    <cellStyle name="SAPBEXresDataEmph 2 2" xfId="7239" xr:uid="{00000000-0005-0000-0000-000059350000}"/>
    <cellStyle name="SAPBEXresDataEmph 2 2 2" xfId="7240" xr:uid="{00000000-0005-0000-0000-00005A350000}"/>
    <cellStyle name="SAPBEXresDataEmph 2 2 2 2" xfId="7241" xr:uid="{00000000-0005-0000-0000-00005B350000}"/>
    <cellStyle name="SAPBEXresDataEmph 2 2 2 2 2" xfId="7242" xr:uid="{00000000-0005-0000-0000-00005C350000}"/>
    <cellStyle name="SAPBEXresDataEmph 2 2 2 3" xfId="7243" xr:uid="{00000000-0005-0000-0000-00005D350000}"/>
    <cellStyle name="SAPBEXresDataEmph 2 2 3" xfId="7244" xr:uid="{00000000-0005-0000-0000-00005E350000}"/>
    <cellStyle name="SAPBEXresDataEmph 2 2 3 2" xfId="7245" xr:uid="{00000000-0005-0000-0000-00005F350000}"/>
    <cellStyle name="SAPBEXresDataEmph 2 2 4" xfId="7246" xr:uid="{00000000-0005-0000-0000-000060350000}"/>
    <cellStyle name="SAPBEXresDataEmph 2 3" xfId="7247" xr:uid="{00000000-0005-0000-0000-000061350000}"/>
    <cellStyle name="SAPBEXresDataEmph 2 3 2" xfId="7248" xr:uid="{00000000-0005-0000-0000-000062350000}"/>
    <cellStyle name="SAPBEXresDataEmph 2 3 2 2" xfId="7249" xr:uid="{00000000-0005-0000-0000-000063350000}"/>
    <cellStyle name="SAPBEXresDataEmph 2 3 2 2 2" xfId="7250" xr:uid="{00000000-0005-0000-0000-000064350000}"/>
    <cellStyle name="SAPBEXresDataEmph 2 3 2 3" xfId="7251" xr:uid="{00000000-0005-0000-0000-000065350000}"/>
    <cellStyle name="SAPBEXresDataEmph 2 3 3" xfId="7252" xr:uid="{00000000-0005-0000-0000-000066350000}"/>
    <cellStyle name="SAPBEXresDataEmph 2 3 3 2" xfId="7253" xr:uid="{00000000-0005-0000-0000-000067350000}"/>
    <cellStyle name="SAPBEXresDataEmph 2 3 4" xfId="7254" xr:uid="{00000000-0005-0000-0000-000068350000}"/>
    <cellStyle name="SAPBEXresDataEmph 2 4" xfId="7255" xr:uid="{00000000-0005-0000-0000-000069350000}"/>
    <cellStyle name="SAPBEXresDataEmph 2 4 2" xfId="7256" xr:uid="{00000000-0005-0000-0000-00006A350000}"/>
    <cellStyle name="SAPBEXresDataEmph 2 4 2 2" xfId="7257" xr:uid="{00000000-0005-0000-0000-00006B350000}"/>
    <cellStyle name="SAPBEXresDataEmph 2 4 2 2 2" xfId="7258" xr:uid="{00000000-0005-0000-0000-00006C350000}"/>
    <cellStyle name="SAPBEXresDataEmph 2 4 2 3" xfId="7259" xr:uid="{00000000-0005-0000-0000-00006D350000}"/>
    <cellStyle name="SAPBEXresDataEmph 2 4 3" xfId="7260" xr:uid="{00000000-0005-0000-0000-00006E350000}"/>
    <cellStyle name="SAPBEXresDataEmph 2 4 3 2" xfId="7261" xr:uid="{00000000-0005-0000-0000-00006F350000}"/>
    <cellStyle name="SAPBEXresDataEmph 2 4 4" xfId="7262" xr:uid="{00000000-0005-0000-0000-000070350000}"/>
    <cellStyle name="SAPBEXresDataEmph 2 5" xfId="7263" xr:uid="{00000000-0005-0000-0000-000071350000}"/>
    <cellStyle name="SAPBEXresDataEmph 2 5 2" xfId="7264" xr:uid="{00000000-0005-0000-0000-000072350000}"/>
    <cellStyle name="SAPBEXresDataEmph 2 5 2 2" xfId="7265" xr:uid="{00000000-0005-0000-0000-000073350000}"/>
    <cellStyle name="SAPBEXresDataEmph 2 5 2 2 2" xfId="7266" xr:uid="{00000000-0005-0000-0000-000074350000}"/>
    <cellStyle name="SAPBEXresDataEmph 2 5 2 3" xfId="7267" xr:uid="{00000000-0005-0000-0000-000075350000}"/>
    <cellStyle name="SAPBEXresDataEmph 2 5 3" xfId="7268" xr:uid="{00000000-0005-0000-0000-000076350000}"/>
    <cellStyle name="SAPBEXresDataEmph 2 5 3 2" xfId="7269" xr:uid="{00000000-0005-0000-0000-000077350000}"/>
    <cellStyle name="SAPBEXresDataEmph 2 5 4" xfId="7270" xr:uid="{00000000-0005-0000-0000-000078350000}"/>
    <cellStyle name="SAPBEXresDataEmph 2 6" xfId="7271" xr:uid="{00000000-0005-0000-0000-000079350000}"/>
    <cellStyle name="SAPBEXresDataEmph 2 6 2" xfId="7272" xr:uid="{00000000-0005-0000-0000-00007A350000}"/>
    <cellStyle name="SAPBEXresDataEmph 2 6 2 2" xfId="7273" xr:uid="{00000000-0005-0000-0000-00007B350000}"/>
    <cellStyle name="SAPBEXresDataEmph 2 6 3" xfId="7274" xr:uid="{00000000-0005-0000-0000-00007C350000}"/>
    <cellStyle name="SAPBEXresDataEmph 2 7" xfId="7275" xr:uid="{00000000-0005-0000-0000-00007D350000}"/>
    <cellStyle name="SAPBEXresDataEmph 2 8" xfId="8727" xr:uid="{00000000-0005-0000-0000-00007E350000}"/>
    <cellStyle name="SAPBEXresDataEmph 3" xfId="7276" xr:uid="{00000000-0005-0000-0000-00007F350000}"/>
    <cellStyle name="SAPBEXresDataEmph 3 10" xfId="7277" xr:uid="{00000000-0005-0000-0000-000080350000}"/>
    <cellStyle name="SAPBEXresDataEmph 3 11" xfId="7278" xr:uid="{00000000-0005-0000-0000-000081350000}"/>
    <cellStyle name="SAPBEXresDataEmph 3 2" xfId="7279" xr:uid="{00000000-0005-0000-0000-000082350000}"/>
    <cellStyle name="SAPBEXresDataEmph 3 2 2" xfId="7280" xr:uid="{00000000-0005-0000-0000-000083350000}"/>
    <cellStyle name="SAPBEXresDataEmph 3 2 2 2" xfId="7281" xr:uid="{00000000-0005-0000-0000-000084350000}"/>
    <cellStyle name="SAPBEXresDataEmph 3 2 2 2 2" xfId="7282" xr:uid="{00000000-0005-0000-0000-000085350000}"/>
    <cellStyle name="SAPBEXresDataEmph 3 2 2 3" xfId="7283" xr:uid="{00000000-0005-0000-0000-000086350000}"/>
    <cellStyle name="SAPBEXresDataEmph 3 2 3" xfId="7284" xr:uid="{00000000-0005-0000-0000-000087350000}"/>
    <cellStyle name="SAPBEXresDataEmph 3 2 3 2" xfId="7285" xr:uid="{00000000-0005-0000-0000-000088350000}"/>
    <cellStyle name="SAPBEXresDataEmph 3 2 4" xfId="7286" xr:uid="{00000000-0005-0000-0000-000089350000}"/>
    <cellStyle name="SAPBEXresDataEmph 3 3" xfId="7287" xr:uid="{00000000-0005-0000-0000-00008A350000}"/>
    <cellStyle name="SAPBEXresDataEmph 3 3 2" xfId="7288" xr:uid="{00000000-0005-0000-0000-00008B350000}"/>
    <cellStyle name="SAPBEXresDataEmph 3 3 2 2" xfId="7289" xr:uid="{00000000-0005-0000-0000-00008C350000}"/>
    <cellStyle name="SAPBEXresDataEmph 3 3 2 2 2" xfId="7290" xr:uid="{00000000-0005-0000-0000-00008D350000}"/>
    <cellStyle name="SAPBEXresDataEmph 3 3 2 3" xfId="7291" xr:uid="{00000000-0005-0000-0000-00008E350000}"/>
    <cellStyle name="SAPBEXresDataEmph 3 3 3" xfId="7292" xr:uid="{00000000-0005-0000-0000-00008F350000}"/>
    <cellStyle name="SAPBEXresDataEmph 3 3 3 2" xfId="7293" xr:uid="{00000000-0005-0000-0000-000090350000}"/>
    <cellStyle name="SAPBEXresDataEmph 3 3 4" xfId="7294" xr:uid="{00000000-0005-0000-0000-000091350000}"/>
    <cellStyle name="SAPBEXresDataEmph 3 4" xfId="7295" xr:uid="{00000000-0005-0000-0000-000092350000}"/>
    <cellStyle name="SAPBEXresDataEmph 3 4 2" xfId="7296" xr:uid="{00000000-0005-0000-0000-000093350000}"/>
    <cellStyle name="SAPBEXresDataEmph 3 4 2 2" xfId="7297" xr:uid="{00000000-0005-0000-0000-000094350000}"/>
    <cellStyle name="SAPBEXresDataEmph 3 4 2 2 2" xfId="7298" xr:uid="{00000000-0005-0000-0000-000095350000}"/>
    <cellStyle name="SAPBEXresDataEmph 3 4 2 3" xfId="7299" xr:uid="{00000000-0005-0000-0000-000096350000}"/>
    <cellStyle name="SAPBEXresDataEmph 3 4 3" xfId="7300" xr:uid="{00000000-0005-0000-0000-000097350000}"/>
    <cellStyle name="SAPBEXresDataEmph 3 4 3 2" xfId="7301" xr:uid="{00000000-0005-0000-0000-000098350000}"/>
    <cellStyle name="SAPBEXresDataEmph 3 4 4" xfId="7302" xr:uid="{00000000-0005-0000-0000-000099350000}"/>
    <cellStyle name="SAPBEXresDataEmph 3 5" xfId="7303" xr:uid="{00000000-0005-0000-0000-00009A350000}"/>
    <cellStyle name="SAPBEXresDataEmph 3 5 2" xfId="7304" xr:uid="{00000000-0005-0000-0000-00009B350000}"/>
    <cellStyle name="SAPBEXresDataEmph 3 5 2 2" xfId="7305" xr:uid="{00000000-0005-0000-0000-00009C350000}"/>
    <cellStyle name="SAPBEXresDataEmph 3 5 2 2 2" xfId="7306" xr:uid="{00000000-0005-0000-0000-00009D350000}"/>
    <cellStyle name="SAPBEXresDataEmph 3 5 2 3" xfId="7307" xr:uid="{00000000-0005-0000-0000-00009E350000}"/>
    <cellStyle name="SAPBEXresDataEmph 3 5 3" xfId="7308" xr:uid="{00000000-0005-0000-0000-00009F350000}"/>
    <cellStyle name="SAPBEXresDataEmph 3 5 3 2" xfId="7309" xr:uid="{00000000-0005-0000-0000-0000A0350000}"/>
    <cellStyle name="SAPBEXresDataEmph 3 5 4" xfId="7310" xr:uid="{00000000-0005-0000-0000-0000A1350000}"/>
    <cellStyle name="SAPBEXresDataEmph 3 6" xfId="7311" xr:uid="{00000000-0005-0000-0000-0000A2350000}"/>
    <cellStyle name="SAPBEXresDataEmph 3 6 2" xfId="7312" xr:uid="{00000000-0005-0000-0000-0000A3350000}"/>
    <cellStyle name="SAPBEXresDataEmph 3 6 2 2" xfId="7313" xr:uid="{00000000-0005-0000-0000-0000A4350000}"/>
    <cellStyle name="SAPBEXresDataEmph 3 6 2 2 2" xfId="7314" xr:uid="{00000000-0005-0000-0000-0000A5350000}"/>
    <cellStyle name="SAPBEXresDataEmph 3 6 2 3" xfId="7315" xr:uid="{00000000-0005-0000-0000-0000A6350000}"/>
    <cellStyle name="SAPBEXresDataEmph 3 6 3" xfId="7316" xr:uid="{00000000-0005-0000-0000-0000A7350000}"/>
    <cellStyle name="SAPBEXresDataEmph 3 6 3 2" xfId="7317" xr:uid="{00000000-0005-0000-0000-0000A8350000}"/>
    <cellStyle name="SAPBEXresDataEmph 3 6 4" xfId="7318" xr:uid="{00000000-0005-0000-0000-0000A9350000}"/>
    <cellStyle name="SAPBEXresDataEmph 3 7" xfId="7319" xr:uid="{00000000-0005-0000-0000-0000AA350000}"/>
    <cellStyle name="SAPBEXresDataEmph 3 7 2" xfId="7320" xr:uid="{00000000-0005-0000-0000-0000AB350000}"/>
    <cellStyle name="SAPBEXresDataEmph 3 7 2 2" xfId="7321" xr:uid="{00000000-0005-0000-0000-0000AC350000}"/>
    <cellStyle name="SAPBEXresDataEmph 3 7 2 2 2" xfId="7322" xr:uid="{00000000-0005-0000-0000-0000AD350000}"/>
    <cellStyle name="SAPBEXresDataEmph 3 7 2 3" xfId="7323" xr:uid="{00000000-0005-0000-0000-0000AE350000}"/>
    <cellStyle name="SAPBEXresDataEmph 3 7 3" xfId="7324" xr:uid="{00000000-0005-0000-0000-0000AF350000}"/>
    <cellStyle name="SAPBEXresDataEmph 3 7 3 2" xfId="7325" xr:uid="{00000000-0005-0000-0000-0000B0350000}"/>
    <cellStyle name="SAPBEXresDataEmph 3 7 4" xfId="7326" xr:uid="{00000000-0005-0000-0000-0000B1350000}"/>
    <cellStyle name="SAPBEXresDataEmph 3 8" xfId="7327" xr:uid="{00000000-0005-0000-0000-0000B2350000}"/>
    <cellStyle name="SAPBEXresDataEmph 3 8 2" xfId="7328" xr:uid="{00000000-0005-0000-0000-0000B3350000}"/>
    <cellStyle name="SAPBEXresDataEmph 3 8 2 2" xfId="7329" xr:uid="{00000000-0005-0000-0000-0000B4350000}"/>
    <cellStyle name="SAPBEXresDataEmph 3 8 3" xfId="7330" xr:uid="{00000000-0005-0000-0000-0000B5350000}"/>
    <cellStyle name="SAPBEXresDataEmph 3 9" xfId="7331" xr:uid="{00000000-0005-0000-0000-0000B6350000}"/>
    <cellStyle name="SAPBEXresDataEmph 3 9 2" xfId="7332" xr:uid="{00000000-0005-0000-0000-0000B7350000}"/>
    <cellStyle name="SAPBEXresDataEmph 4" xfId="7333" xr:uid="{00000000-0005-0000-0000-0000B8350000}"/>
    <cellStyle name="SAPBEXresDataEmph 4 2" xfId="7334" xr:uid="{00000000-0005-0000-0000-0000B9350000}"/>
    <cellStyle name="SAPBEXresDataEmph 4 2 2" xfId="7335" xr:uid="{00000000-0005-0000-0000-0000BA350000}"/>
    <cellStyle name="SAPBEXresDataEmph 4 2 2 2" xfId="7336" xr:uid="{00000000-0005-0000-0000-0000BB350000}"/>
    <cellStyle name="SAPBEXresDataEmph 4 2 3" xfId="7337" xr:uid="{00000000-0005-0000-0000-0000BC350000}"/>
    <cellStyle name="SAPBEXresDataEmph 4 3" xfId="7338" xr:uid="{00000000-0005-0000-0000-0000BD350000}"/>
    <cellStyle name="SAPBEXresDataEmph 4 3 2" xfId="7339" xr:uid="{00000000-0005-0000-0000-0000BE350000}"/>
    <cellStyle name="SAPBEXresDataEmph 4 4" xfId="7340" xr:uid="{00000000-0005-0000-0000-0000BF350000}"/>
    <cellStyle name="SAPBEXresItem" xfId="7341" xr:uid="{00000000-0005-0000-0000-0000C0350000}"/>
    <cellStyle name="SAPBEXresItem 2" xfId="7342" xr:uid="{00000000-0005-0000-0000-0000C1350000}"/>
    <cellStyle name="SAPBEXresItem 2 2" xfId="7343" xr:uid="{00000000-0005-0000-0000-0000C2350000}"/>
    <cellStyle name="SAPBEXresItem 2 2 2" xfId="7344" xr:uid="{00000000-0005-0000-0000-0000C3350000}"/>
    <cellStyle name="SAPBEXresItem 2 2 2 2" xfId="7345" xr:uid="{00000000-0005-0000-0000-0000C4350000}"/>
    <cellStyle name="SAPBEXresItem 2 2 2 2 2" xfId="7346" xr:uid="{00000000-0005-0000-0000-0000C5350000}"/>
    <cellStyle name="SAPBEXresItem 2 2 2 3" xfId="7347" xr:uid="{00000000-0005-0000-0000-0000C6350000}"/>
    <cellStyle name="SAPBEXresItem 2 2 3" xfId="7348" xr:uid="{00000000-0005-0000-0000-0000C7350000}"/>
    <cellStyle name="SAPBEXresItem 2 2 3 2" xfId="7349" xr:uid="{00000000-0005-0000-0000-0000C8350000}"/>
    <cellStyle name="SAPBEXresItem 2 2 4" xfId="7350" xr:uid="{00000000-0005-0000-0000-0000C9350000}"/>
    <cellStyle name="SAPBEXresItem 2 3" xfId="7351" xr:uid="{00000000-0005-0000-0000-0000CA350000}"/>
    <cellStyle name="SAPBEXresItem 2 3 2" xfId="7352" xr:uid="{00000000-0005-0000-0000-0000CB350000}"/>
    <cellStyle name="SAPBEXresItem 2 3 2 2" xfId="7353" xr:uid="{00000000-0005-0000-0000-0000CC350000}"/>
    <cellStyle name="SAPBEXresItem 2 3 2 2 2" xfId="7354" xr:uid="{00000000-0005-0000-0000-0000CD350000}"/>
    <cellStyle name="SAPBEXresItem 2 3 2 3" xfId="7355" xr:uid="{00000000-0005-0000-0000-0000CE350000}"/>
    <cellStyle name="SAPBEXresItem 2 3 3" xfId="7356" xr:uid="{00000000-0005-0000-0000-0000CF350000}"/>
    <cellStyle name="SAPBEXresItem 2 3 3 2" xfId="7357" xr:uid="{00000000-0005-0000-0000-0000D0350000}"/>
    <cellStyle name="SAPBEXresItem 2 3 4" xfId="7358" xr:uid="{00000000-0005-0000-0000-0000D1350000}"/>
    <cellStyle name="SAPBEXresItem 2 4" xfId="7359" xr:uid="{00000000-0005-0000-0000-0000D2350000}"/>
    <cellStyle name="SAPBEXresItem 2 4 2" xfId="7360" xr:uid="{00000000-0005-0000-0000-0000D3350000}"/>
    <cellStyle name="SAPBEXresItem 2 4 2 2" xfId="7361" xr:uid="{00000000-0005-0000-0000-0000D4350000}"/>
    <cellStyle name="SAPBEXresItem 2 4 2 2 2" xfId="7362" xr:uid="{00000000-0005-0000-0000-0000D5350000}"/>
    <cellStyle name="SAPBEXresItem 2 4 2 3" xfId="7363" xr:uid="{00000000-0005-0000-0000-0000D6350000}"/>
    <cellStyle name="SAPBEXresItem 2 4 3" xfId="7364" xr:uid="{00000000-0005-0000-0000-0000D7350000}"/>
    <cellStyle name="SAPBEXresItem 2 4 3 2" xfId="7365" xr:uid="{00000000-0005-0000-0000-0000D8350000}"/>
    <cellStyle name="SAPBEXresItem 2 4 4" xfId="7366" xr:uid="{00000000-0005-0000-0000-0000D9350000}"/>
    <cellStyle name="SAPBEXresItem 2 5" xfId="7367" xr:uid="{00000000-0005-0000-0000-0000DA350000}"/>
    <cellStyle name="SAPBEXresItem 2 5 2" xfId="7368" xr:uid="{00000000-0005-0000-0000-0000DB350000}"/>
    <cellStyle name="SAPBEXresItem 2 5 2 2" xfId="7369" xr:uid="{00000000-0005-0000-0000-0000DC350000}"/>
    <cellStyle name="SAPBEXresItem 2 5 2 2 2" xfId="7370" xr:uid="{00000000-0005-0000-0000-0000DD350000}"/>
    <cellStyle name="SAPBEXresItem 2 5 2 3" xfId="7371" xr:uid="{00000000-0005-0000-0000-0000DE350000}"/>
    <cellStyle name="SAPBEXresItem 2 5 3" xfId="7372" xr:uid="{00000000-0005-0000-0000-0000DF350000}"/>
    <cellStyle name="SAPBEXresItem 2 5 3 2" xfId="7373" xr:uid="{00000000-0005-0000-0000-0000E0350000}"/>
    <cellStyle name="SAPBEXresItem 2 5 4" xfId="7374" xr:uid="{00000000-0005-0000-0000-0000E1350000}"/>
    <cellStyle name="SAPBEXresItem 2 6" xfId="7375" xr:uid="{00000000-0005-0000-0000-0000E2350000}"/>
    <cellStyle name="SAPBEXresItem 2 6 2" xfId="7376" xr:uid="{00000000-0005-0000-0000-0000E3350000}"/>
    <cellStyle name="SAPBEXresItem 2 6 2 2" xfId="7377" xr:uid="{00000000-0005-0000-0000-0000E4350000}"/>
    <cellStyle name="SAPBEXresItem 2 6 2 2 2" xfId="7378" xr:uid="{00000000-0005-0000-0000-0000E5350000}"/>
    <cellStyle name="SAPBEXresItem 2 6 2 3" xfId="7379" xr:uid="{00000000-0005-0000-0000-0000E6350000}"/>
    <cellStyle name="SAPBEXresItem 2 6 3" xfId="7380" xr:uid="{00000000-0005-0000-0000-0000E7350000}"/>
    <cellStyle name="SAPBEXresItem 2 6 3 2" xfId="7381" xr:uid="{00000000-0005-0000-0000-0000E8350000}"/>
    <cellStyle name="SAPBEXresItem 2 6 4" xfId="7382" xr:uid="{00000000-0005-0000-0000-0000E9350000}"/>
    <cellStyle name="SAPBEXresItem 2 7" xfId="7383" xr:uid="{00000000-0005-0000-0000-0000EA350000}"/>
    <cellStyle name="SAPBEXresItem 2 7 2" xfId="7384" xr:uid="{00000000-0005-0000-0000-0000EB350000}"/>
    <cellStyle name="SAPBEXresItem 2 7 2 2" xfId="7385" xr:uid="{00000000-0005-0000-0000-0000EC350000}"/>
    <cellStyle name="SAPBEXresItem 2 7 2 2 2" xfId="7386" xr:uid="{00000000-0005-0000-0000-0000ED350000}"/>
    <cellStyle name="SAPBEXresItem 2 7 2 3" xfId="7387" xr:uid="{00000000-0005-0000-0000-0000EE350000}"/>
    <cellStyle name="SAPBEXresItem 2 7 3" xfId="7388" xr:uid="{00000000-0005-0000-0000-0000EF350000}"/>
    <cellStyle name="SAPBEXresItem 2 7 3 2" xfId="7389" xr:uid="{00000000-0005-0000-0000-0000F0350000}"/>
    <cellStyle name="SAPBEXresItem 2 7 4" xfId="7390" xr:uid="{00000000-0005-0000-0000-0000F1350000}"/>
    <cellStyle name="SAPBEXresItem 2 8" xfId="7391" xr:uid="{00000000-0005-0000-0000-0000F2350000}"/>
    <cellStyle name="SAPBEXresItem 2 9" xfId="8728" xr:uid="{00000000-0005-0000-0000-0000F3350000}"/>
    <cellStyle name="SAPBEXresItem 3" xfId="7392" xr:uid="{00000000-0005-0000-0000-0000F4350000}"/>
    <cellStyle name="SAPBEXresItem 3 2" xfId="7393" xr:uid="{00000000-0005-0000-0000-0000F5350000}"/>
    <cellStyle name="SAPBEXresItem 3 2 2" xfId="7394" xr:uid="{00000000-0005-0000-0000-0000F6350000}"/>
    <cellStyle name="SAPBEXresItem 3 2 2 2" xfId="7395" xr:uid="{00000000-0005-0000-0000-0000F7350000}"/>
    <cellStyle name="SAPBEXresItem 3 2 2 2 2" xfId="7396" xr:uid="{00000000-0005-0000-0000-0000F8350000}"/>
    <cellStyle name="SAPBEXresItem 3 2 2 3" xfId="7397" xr:uid="{00000000-0005-0000-0000-0000F9350000}"/>
    <cellStyle name="SAPBEXresItem 3 2 3" xfId="7398" xr:uid="{00000000-0005-0000-0000-0000FA350000}"/>
    <cellStyle name="SAPBEXresItem 3 2 3 2" xfId="7399" xr:uid="{00000000-0005-0000-0000-0000FB350000}"/>
    <cellStyle name="SAPBEXresItem 3 2 4" xfId="7400" xr:uid="{00000000-0005-0000-0000-0000FC350000}"/>
    <cellStyle name="SAPBEXresItem 3 3" xfId="7401" xr:uid="{00000000-0005-0000-0000-0000FD350000}"/>
    <cellStyle name="SAPBEXresItem 3 3 2" xfId="7402" xr:uid="{00000000-0005-0000-0000-0000FE350000}"/>
    <cellStyle name="SAPBEXresItem 3 3 2 2" xfId="7403" xr:uid="{00000000-0005-0000-0000-0000FF350000}"/>
    <cellStyle name="SAPBEXresItem 3 3 2 2 2" xfId="7404" xr:uid="{00000000-0005-0000-0000-000000360000}"/>
    <cellStyle name="SAPBEXresItem 3 3 2 3" xfId="7405" xr:uid="{00000000-0005-0000-0000-000001360000}"/>
    <cellStyle name="SAPBEXresItem 3 3 3" xfId="7406" xr:uid="{00000000-0005-0000-0000-000002360000}"/>
    <cellStyle name="SAPBEXresItem 3 3 3 2" xfId="7407" xr:uid="{00000000-0005-0000-0000-000003360000}"/>
    <cellStyle name="SAPBEXresItem 3 3 4" xfId="7408" xr:uid="{00000000-0005-0000-0000-000004360000}"/>
    <cellStyle name="SAPBEXresItem 3 4" xfId="7409" xr:uid="{00000000-0005-0000-0000-000005360000}"/>
    <cellStyle name="SAPBEXresItem 3 4 2" xfId="7410" xr:uid="{00000000-0005-0000-0000-000006360000}"/>
    <cellStyle name="SAPBEXresItem 3 4 2 2" xfId="7411" xr:uid="{00000000-0005-0000-0000-000007360000}"/>
    <cellStyle name="SAPBEXresItem 3 4 2 2 2" xfId="7412" xr:uid="{00000000-0005-0000-0000-000008360000}"/>
    <cellStyle name="SAPBEXresItem 3 4 2 3" xfId="7413" xr:uid="{00000000-0005-0000-0000-000009360000}"/>
    <cellStyle name="SAPBEXresItem 3 4 3" xfId="7414" xr:uid="{00000000-0005-0000-0000-00000A360000}"/>
    <cellStyle name="SAPBEXresItem 3 4 3 2" xfId="7415" xr:uid="{00000000-0005-0000-0000-00000B360000}"/>
    <cellStyle name="SAPBEXresItem 3 4 4" xfId="7416" xr:uid="{00000000-0005-0000-0000-00000C360000}"/>
    <cellStyle name="SAPBEXresItem 3 5" xfId="7417" xr:uid="{00000000-0005-0000-0000-00000D360000}"/>
    <cellStyle name="SAPBEXresItem 3 5 2" xfId="7418" xr:uid="{00000000-0005-0000-0000-00000E360000}"/>
    <cellStyle name="SAPBEXresItem 3 5 2 2" xfId="7419" xr:uid="{00000000-0005-0000-0000-00000F360000}"/>
    <cellStyle name="SAPBEXresItem 3 5 2 2 2" xfId="7420" xr:uid="{00000000-0005-0000-0000-000010360000}"/>
    <cellStyle name="SAPBEXresItem 3 5 2 3" xfId="7421" xr:uid="{00000000-0005-0000-0000-000011360000}"/>
    <cellStyle name="SAPBEXresItem 3 5 3" xfId="7422" xr:uid="{00000000-0005-0000-0000-000012360000}"/>
    <cellStyle name="SAPBEXresItem 3 5 3 2" xfId="7423" xr:uid="{00000000-0005-0000-0000-000013360000}"/>
    <cellStyle name="SAPBEXresItem 3 5 4" xfId="7424" xr:uid="{00000000-0005-0000-0000-000014360000}"/>
    <cellStyle name="SAPBEXresItem 3 6" xfId="7425" xr:uid="{00000000-0005-0000-0000-000015360000}"/>
    <cellStyle name="SAPBEXresItem 3 6 2" xfId="7426" xr:uid="{00000000-0005-0000-0000-000016360000}"/>
    <cellStyle name="SAPBEXresItem 3 6 2 2" xfId="7427" xr:uid="{00000000-0005-0000-0000-000017360000}"/>
    <cellStyle name="SAPBEXresItem 3 6 3" xfId="7428" xr:uid="{00000000-0005-0000-0000-000018360000}"/>
    <cellStyle name="SAPBEXresItem 3 7" xfId="7429" xr:uid="{00000000-0005-0000-0000-000019360000}"/>
    <cellStyle name="SAPBEXresItem 4" xfId="7430" xr:uid="{00000000-0005-0000-0000-00001A360000}"/>
    <cellStyle name="SAPBEXresItem 4 10" xfId="7431" xr:uid="{00000000-0005-0000-0000-00001B360000}"/>
    <cellStyle name="SAPBEXresItem 4 11" xfId="7432" xr:uid="{00000000-0005-0000-0000-00001C360000}"/>
    <cellStyle name="SAPBEXresItem 4 2" xfId="7433" xr:uid="{00000000-0005-0000-0000-00001D360000}"/>
    <cellStyle name="SAPBEXresItem 4 2 2" xfId="7434" xr:uid="{00000000-0005-0000-0000-00001E360000}"/>
    <cellStyle name="SAPBEXresItem 4 2 2 2" xfId="7435" xr:uid="{00000000-0005-0000-0000-00001F360000}"/>
    <cellStyle name="SAPBEXresItem 4 2 2 2 2" xfId="7436" xr:uid="{00000000-0005-0000-0000-000020360000}"/>
    <cellStyle name="SAPBEXresItem 4 2 2 3" xfId="7437" xr:uid="{00000000-0005-0000-0000-000021360000}"/>
    <cellStyle name="SAPBEXresItem 4 2 3" xfId="7438" xr:uid="{00000000-0005-0000-0000-000022360000}"/>
    <cellStyle name="SAPBEXresItem 4 2 3 2" xfId="7439" xr:uid="{00000000-0005-0000-0000-000023360000}"/>
    <cellStyle name="SAPBEXresItem 4 2 4" xfId="7440" xr:uid="{00000000-0005-0000-0000-000024360000}"/>
    <cellStyle name="SAPBEXresItem 4 3" xfId="7441" xr:uid="{00000000-0005-0000-0000-000025360000}"/>
    <cellStyle name="SAPBEXresItem 4 3 2" xfId="7442" xr:uid="{00000000-0005-0000-0000-000026360000}"/>
    <cellStyle name="SAPBEXresItem 4 3 2 2" xfId="7443" xr:uid="{00000000-0005-0000-0000-000027360000}"/>
    <cellStyle name="SAPBEXresItem 4 3 2 2 2" xfId="7444" xr:uid="{00000000-0005-0000-0000-000028360000}"/>
    <cellStyle name="SAPBEXresItem 4 3 2 3" xfId="7445" xr:uid="{00000000-0005-0000-0000-000029360000}"/>
    <cellStyle name="SAPBEXresItem 4 3 3" xfId="7446" xr:uid="{00000000-0005-0000-0000-00002A360000}"/>
    <cellStyle name="SAPBEXresItem 4 3 3 2" xfId="7447" xr:uid="{00000000-0005-0000-0000-00002B360000}"/>
    <cellStyle name="SAPBEXresItem 4 3 4" xfId="7448" xr:uid="{00000000-0005-0000-0000-00002C360000}"/>
    <cellStyle name="SAPBEXresItem 4 4" xfId="7449" xr:uid="{00000000-0005-0000-0000-00002D360000}"/>
    <cellStyle name="SAPBEXresItem 4 4 2" xfId="7450" xr:uid="{00000000-0005-0000-0000-00002E360000}"/>
    <cellStyle name="SAPBEXresItem 4 4 2 2" xfId="7451" xr:uid="{00000000-0005-0000-0000-00002F360000}"/>
    <cellStyle name="SAPBEXresItem 4 4 2 2 2" xfId="7452" xr:uid="{00000000-0005-0000-0000-000030360000}"/>
    <cellStyle name="SAPBEXresItem 4 4 2 3" xfId="7453" xr:uid="{00000000-0005-0000-0000-000031360000}"/>
    <cellStyle name="SAPBEXresItem 4 4 3" xfId="7454" xr:uid="{00000000-0005-0000-0000-000032360000}"/>
    <cellStyle name="SAPBEXresItem 4 4 3 2" xfId="7455" xr:uid="{00000000-0005-0000-0000-000033360000}"/>
    <cellStyle name="SAPBEXresItem 4 4 4" xfId="7456" xr:uid="{00000000-0005-0000-0000-000034360000}"/>
    <cellStyle name="SAPBEXresItem 4 5" xfId="7457" xr:uid="{00000000-0005-0000-0000-000035360000}"/>
    <cellStyle name="SAPBEXresItem 4 5 2" xfId="7458" xr:uid="{00000000-0005-0000-0000-000036360000}"/>
    <cellStyle name="SAPBEXresItem 4 5 2 2" xfId="7459" xr:uid="{00000000-0005-0000-0000-000037360000}"/>
    <cellStyle name="SAPBEXresItem 4 5 2 2 2" xfId="7460" xr:uid="{00000000-0005-0000-0000-000038360000}"/>
    <cellStyle name="SAPBEXresItem 4 5 2 3" xfId="7461" xr:uid="{00000000-0005-0000-0000-000039360000}"/>
    <cellStyle name="SAPBEXresItem 4 5 3" xfId="7462" xr:uid="{00000000-0005-0000-0000-00003A360000}"/>
    <cellStyle name="SAPBEXresItem 4 5 3 2" xfId="7463" xr:uid="{00000000-0005-0000-0000-00003B360000}"/>
    <cellStyle name="SAPBEXresItem 4 5 4" xfId="7464" xr:uid="{00000000-0005-0000-0000-00003C360000}"/>
    <cellStyle name="SAPBEXresItem 4 6" xfId="7465" xr:uid="{00000000-0005-0000-0000-00003D360000}"/>
    <cellStyle name="SAPBEXresItem 4 6 2" xfId="7466" xr:uid="{00000000-0005-0000-0000-00003E360000}"/>
    <cellStyle name="SAPBEXresItem 4 6 2 2" xfId="7467" xr:uid="{00000000-0005-0000-0000-00003F360000}"/>
    <cellStyle name="SAPBEXresItem 4 6 2 2 2" xfId="7468" xr:uid="{00000000-0005-0000-0000-000040360000}"/>
    <cellStyle name="SAPBEXresItem 4 6 2 3" xfId="7469" xr:uid="{00000000-0005-0000-0000-000041360000}"/>
    <cellStyle name="SAPBEXresItem 4 6 3" xfId="7470" xr:uid="{00000000-0005-0000-0000-000042360000}"/>
    <cellStyle name="SAPBEXresItem 4 6 3 2" xfId="7471" xr:uid="{00000000-0005-0000-0000-000043360000}"/>
    <cellStyle name="SAPBEXresItem 4 6 4" xfId="7472" xr:uid="{00000000-0005-0000-0000-000044360000}"/>
    <cellStyle name="SAPBEXresItem 4 7" xfId="7473" xr:uid="{00000000-0005-0000-0000-000045360000}"/>
    <cellStyle name="SAPBEXresItem 4 7 2" xfId="7474" xr:uid="{00000000-0005-0000-0000-000046360000}"/>
    <cellStyle name="SAPBEXresItem 4 7 2 2" xfId="7475" xr:uid="{00000000-0005-0000-0000-000047360000}"/>
    <cellStyle name="SAPBEXresItem 4 7 2 2 2" xfId="7476" xr:uid="{00000000-0005-0000-0000-000048360000}"/>
    <cellStyle name="SAPBEXresItem 4 7 2 3" xfId="7477" xr:uid="{00000000-0005-0000-0000-000049360000}"/>
    <cellStyle name="SAPBEXresItem 4 7 3" xfId="7478" xr:uid="{00000000-0005-0000-0000-00004A360000}"/>
    <cellStyle name="SAPBEXresItem 4 7 3 2" xfId="7479" xr:uid="{00000000-0005-0000-0000-00004B360000}"/>
    <cellStyle name="SAPBEXresItem 4 7 4" xfId="7480" xr:uid="{00000000-0005-0000-0000-00004C360000}"/>
    <cellStyle name="SAPBEXresItem 4 8" xfId="7481" xr:uid="{00000000-0005-0000-0000-00004D360000}"/>
    <cellStyle name="SAPBEXresItem 4 8 2" xfId="7482" xr:uid="{00000000-0005-0000-0000-00004E360000}"/>
    <cellStyle name="SAPBEXresItem 4 8 2 2" xfId="7483" xr:uid="{00000000-0005-0000-0000-00004F360000}"/>
    <cellStyle name="SAPBEXresItem 4 8 3" xfId="7484" xr:uid="{00000000-0005-0000-0000-000050360000}"/>
    <cellStyle name="SAPBEXresItem 4 9" xfId="7485" xr:uid="{00000000-0005-0000-0000-000051360000}"/>
    <cellStyle name="SAPBEXresItem 4 9 2" xfId="7486" xr:uid="{00000000-0005-0000-0000-000052360000}"/>
    <cellStyle name="SAPBEXresItem 5" xfId="7487" xr:uid="{00000000-0005-0000-0000-000053360000}"/>
    <cellStyle name="SAPBEXresItem 5 2" xfId="7488" xr:uid="{00000000-0005-0000-0000-000054360000}"/>
    <cellStyle name="SAPBEXresItem 5 2 2" xfId="7489" xr:uid="{00000000-0005-0000-0000-000055360000}"/>
    <cellStyle name="SAPBEXresItem 5 2 2 2" xfId="7490" xr:uid="{00000000-0005-0000-0000-000056360000}"/>
    <cellStyle name="SAPBEXresItem 5 2 3" xfId="7491" xr:uid="{00000000-0005-0000-0000-000057360000}"/>
    <cellStyle name="SAPBEXresItem 5 3" xfId="7492" xr:uid="{00000000-0005-0000-0000-000058360000}"/>
    <cellStyle name="SAPBEXresItem 5 3 2" xfId="7493" xr:uid="{00000000-0005-0000-0000-000059360000}"/>
    <cellStyle name="SAPBEXresItem 5 4" xfId="7494" xr:uid="{00000000-0005-0000-0000-00005A360000}"/>
    <cellStyle name="SAPBEXresItemX" xfId="7495" xr:uid="{00000000-0005-0000-0000-00005B360000}"/>
    <cellStyle name="SAPBEXresItemX 2" xfId="7496" xr:uid="{00000000-0005-0000-0000-00005C360000}"/>
    <cellStyle name="SAPBEXresItemX 2 2" xfId="7497" xr:uid="{00000000-0005-0000-0000-00005D360000}"/>
    <cellStyle name="SAPBEXresItemX 2 2 2" xfId="7498" xr:uid="{00000000-0005-0000-0000-00005E360000}"/>
    <cellStyle name="SAPBEXresItemX 2 2 2 2" xfId="7499" xr:uid="{00000000-0005-0000-0000-00005F360000}"/>
    <cellStyle name="SAPBEXresItemX 2 2 2 2 2" xfId="7500" xr:uid="{00000000-0005-0000-0000-000060360000}"/>
    <cellStyle name="SAPBEXresItemX 2 2 2 3" xfId="7501" xr:uid="{00000000-0005-0000-0000-000061360000}"/>
    <cellStyle name="SAPBEXresItemX 2 2 3" xfId="7502" xr:uid="{00000000-0005-0000-0000-000062360000}"/>
    <cellStyle name="SAPBEXresItemX 2 2 3 2" xfId="7503" xr:uid="{00000000-0005-0000-0000-000063360000}"/>
    <cellStyle name="SAPBEXresItemX 2 2 4" xfId="7504" xr:uid="{00000000-0005-0000-0000-000064360000}"/>
    <cellStyle name="SAPBEXresItemX 2 3" xfId="7505" xr:uid="{00000000-0005-0000-0000-000065360000}"/>
    <cellStyle name="SAPBEXresItemX 2 3 2" xfId="7506" xr:uid="{00000000-0005-0000-0000-000066360000}"/>
    <cellStyle name="SAPBEXresItemX 2 3 2 2" xfId="7507" xr:uid="{00000000-0005-0000-0000-000067360000}"/>
    <cellStyle name="SAPBEXresItemX 2 3 2 2 2" xfId="7508" xr:uid="{00000000-0005-0000-0000-000068360000}"/>
    <cellStyle name="SAPBEXresItemX 2 3 2 3" xfId="7509" xr:uid="{00000000-0005-0000-0000-000069360000}"/>
    <cellStyle name="SAPBEXresItemX 2 3 3" xfId="7510" xr:uid="{00000000-0005-0000-0000-00006A360000}"/>
    <cellStyle name="SAPBEXresItemX 2 3 3 2" xfId="7511" xr:uid="{00000000-0005-0000-0000-00006B360000}"/>
    <cellStyle name="SAPBEXresItemX 2 3 4" xfId="7512" xr:uid="{00000000-0005-0000-0000-00006C360000}"/>
    <cellStyle name="SAPBEXresItemX 2 4" xfId="7513" xr:uid="{00000000-0005-0000-0000-00006D360000}"/>
    <cellStyle name="SAPBEXresItemX 2 4 2" xfId="7514" xr:uid="{00000000-0005-0000-0000-00006E360000}"/>
    <cellStyle name="SAPBEXresItemX 2 4 2 2" xfId="7515" xr:uid="{00000000-0005-0000-0000-00006F360000}"/>
    <cellStyle name="SAPBEXresItemX 2 4 2 2 2" xfId="7516" xr:uid="{00000000-0005-0000-0000-000070360000}"/>
    <cellStyle name="SAPBEXresItemX 2 4 2 3" xfId="7517" xr:uid="{00000000-0005-0000-0000-000071360000}"/>
    <cellStyle name="SAPBEXresItemX 2 4 3" xfId="7518" xr:uid="{00000000-0005-0000-0000-000072360000}"/>
    <cellStyle name="SAPBEXresItemX 2 4 3 2" xfId="7519" xr:uid="{00000000-0005-0000-0000-000073360000}"/>
    <cellStyle name="SAPBEXresItemX 2 4 4" xfId="7520" xr:uid="{00000000-0005-0000-0000-000074360000}"/>
    <cellStyle name="SAPBEXresItemX 2 5" xfId="7521" xr:uid="{00000000-0005-0000-0000-000075360000}"/>
    <cellStyle name="SAPBEXresItemX 2 5 2" xfId="7522" xr:uid="{00000000-0005-0000-0000-000076360000}"/>
    <cellStyle name="SAPBEXresItemX 2 5 2 2" xfId="7523" xr:uid="{00000000-0005-0000-0000-000077360000}"/>
    <cellStyle name="SAPBEXresItemX 2 5 2 2 2" xfId="7524" xr:uid="{00000000-0005-0000-0000-000078360000}"/>
    <cellStyle name="SAPBEXresItemX 2 5 2 3" xfId="7525" xr:uid="{00000000-0005-0000-0000-000079360000}"/>
    <cellStyle name="SAPBEXresItemX 2 5 3" xfId="7526" xr:uid="{00000000-0005-0000-0000-00007A360000}"/>
    <cellStyle name="SAPBEXresItemX 2 5 3 2" xfId="7527" xr:uid="{00000000-0005-0000-0000-00007B360000}"/>
    <cellStyle name="SAPBEXresItemX 2 5 4" xfId="7528" xr:uid="{00000000-0005-0000-0000-00007C360000}"/>
    <cellStyle name="SAPBEXresItemX 2 6" xfId="7529" xr:uid="{00000000-0005-0000-0000-00007D360000}"/>
    <cellStyle name="SAPBEXresItemX 2 6 2" xfId="7530" xr:uid="{00000000-0005-0000-0000-00007E360000}"/>
    <cellStyle name="SAPBEXresItemX 2 6 2 2" xfId="7531" xr:uid="{00000000-0005-0000-0000-00007F360000}"/>
    <cellStyle name="SAPBEXresItemX 2 6 2 2 2" xfId="7532" xr:uid="{00000000-0005-0000-0000-000080360000}"/>
    <cellStyle name="SAPBEXresItemX 2 6 2 3" xfId="7533" xr:uid="{00000000-0005-0000-0000-000081360000}"/>
    <cellStyle name="SAPBEXresItemX 2 6 3" xfId="7534" xr:uid="{00000000-0005-0000-0000-000082360000}"/>
    <cellStyle name="SAPBEXresItemX 2 6 3 2" xfId="7535" xr:uid="{00000000-0005-0000-0000-000083360000}"/>
    <cellStyle name="SAPBEXresItemX 2 6 4" xfId="7536" xr:uid="{00000000-0005-0000-0000-000084360000}"/>
    <cellStyle name="SAPBEXresItemX 2 7" xfId="7537" xr:uid="{00000000-0005-0000-0000-000085360000}"/>
    <cellStyle name="SAPBEXresItemX 2 7 2" xfId="7538" xr:uid="{00000000-0005-0000-0000-000086360000}"/>
    <cellStyle name="SAPBEXresItemX 2 7 2 2" xfId="7539" xr:uid="{00000000-0005-0000-0000-000087360000}"/>
    <cellStyle name="SAPBEXresItemX 2 7 2 2 2" xfId="7540" xr:uid="{00000000-0005-0000-0000-000088360000}"/>
    <cellStyle name="SAPBEXresItemX 2 7 2 3" xfId="7541" xr:uid="{00000000-0005-0000-0000-000089360000}"/>
    <cellStyle name="SAPBEXresItemX 2 7 3" xfId="7542" xr:uid="{00000000-0005-0000-0000-00008A360000}"/>
    <cellStyle name="SAPBEXresItemX 2 7 3 2" xfId="7543" xr:uid="{00000000-0005-0000-0000-00008B360000}"/>
    <cellStyle name="SAPBEXresItemX 2 7 4" xfId="7544" xr:uid="{00000000-0005-0000-0000-00008C360000}"/>
    <cellStyle name="SAPBEXresItemX 2 8" xfId="7545" xr:uid="{00000000-0005-0000-0000-00008D360000}"/>
    <cellStyle name="SAPBEXresItemX 2 9" xfId="8729" xr:uid="{00000000-0005-0000-0000-00008E360000}"/>
    <cellStyle name="SAPBEXresItemX 3" xfId="7546" xr:uid="{00000000-0005-0000-0000-00008F360000}"/>
    <cellStyle name="SAPBEXresItemX 3 2" xfId="7547" xr:uid="{00000000-0005-0000-0000-000090360000}"/>
    <cellStyle name="SAPBEXresItemX 3 2 2" xfId="7548" xr:uid="{00000000-0005-0000-0000-000091360000}"/>
    <cellStyle name="SAPBEXresItemX 3 2 2 2" xfId="7549" xr:uid="{00000000-0005-0000-0000-000092360000}"/>
    <cellStyle name="SAPBEXresItemX 3 2 2 2 2" xfId="7550" xr:uid="{00000000-0005-0000-0000-000093360000}"/>
    <cellStyle name="SAPBEXresItemX 3 2 2 3" xfId="7551" xr:uid="{00000000-0005-0000-0000-000094360000}"/>
    <cellStyle name="SAPBEXresItemX 3 2 3" xfId="7552" xr:uid="{00000000-0005-0000-0000-000095360000}"/>
    <cellStyle name="SAPBEXresItemX 3 2 3 2" xfId="7553" xr:uid="{00000000-0005-0000-0000-000096360000}"/>
    <cellStyle name="SAPBEXresItemX 3 2 4" xfId="7554" xr:uid="{00000000-0005-0000-0000-000097360000}"/>
    <cellStyle name="SAPBEXresItemX 3 3" xfId="7555" xr:uid="{00000000-0005-0000-0000-000098360000}"/>
    <cellStyle name="SAPBEXresItemX 3 3 2" xfId="7556" xr:uid="{00000000-0005-0000-0000-000099360000}"/>
    <cellStyle name="SAPBEXresItemX 3 3 2 2" xfId="7557" xr:uid="{00000000-0005-0000-0000-00009A360000}"/>
    <cellStyle name="SAPBEXresItemX 3 3 2 2 2" xfId="7558" xr:uid="{00000000-0005-0000-0000-00009B360000}"/>
    <cellStyle name="SAPBEXresItemX 3 3 2 3" xfId="7559" xr:uid="{00000000-0005-0000-0000-00009C360000}"/>
    <cellStyle name="SAPBEXresItemX 3 3 3" xfId="7560" xr:uid="{00000000-0005-0000-0000-00009D360000}"/>
    <cellStyle name="SAPBEXresItemX 3 3 3 2" xfId="7561" xr:uid="{00000000-0005-0000-0000-00009E360000}"/>
    <cellStyle name="SAPBEXresItemX 3 3 4" xfId="7562" xr:uid="{00000000-0005-0000-0000-00009F360000}"/>
    <cellStyle name="SAPBEXresItemX 3 4" xfId="7563" xr:uid="{00000000-0005-0000-0000-0000A0360000}"/>
    <cellStyle name="SAPBEXresItemX 3 4 2" xfId="7564" xr:uid="{00000000-0005-0000-0000-0000A1360000}"/>
    <cellStyle name="SAPBEXresItemX 3 4 2 2" xfId="7565" xr:uid="{00000000-0005-0000-0000-0000A2360000}"/>
    <cellStyle name="SAPBEXresItemX 3 4 2 2 2" xfId="7566" xr:uid="{00000000-0005-0000-0000-0000A3360000}"/>
    <cellStyle name="SAPBEXresItemX 3 4 2 3" xfId="7567" xr:uid="{00000000-0005-0000-0000-0000A4360000}"/>
    <cellStyle name="SAPBEXresItemX 3 4 3" xfId="7568" xr:uid="{00000000-0005-0000-0000-0000A5360000}"/>
    <cellStyle name="SAPBEXresItemX 3 4 3 2" xfId="7569" xr:uid="{00000000-0005-0000-0000-0000A6360000}"/>
    <cellStyle name="SAPBEXresItemX 3 4 4" xfId="7570" xr:uid="{00000000-0005-0000-0000-0000A7360000}"/>
    <cellStyle name="SAPBEXresItemX 3 5" xfId="7571" xr:uid="{00000000-0005-0000-0000-0000A8360000}"/>
    <cellStyle name="SAPBEXresItemX 3 5 2" xfId="7572" xr:uid="{00000000-0005-0000-0000-0000A9360000}"/>
    <cellStyle name="SAPBEXresItemX 3 5 2 2" xfId="7573" xr:uid="{00000000-0005-0000-0000-0000AA360000}"/>
    <cellStyle name="SAPBEXresItemX 3 5 2 2 2" xfId="7574" xr:uid="{00000000-0005-0000-0000-0000AB360000}"/>
    <cellStyle name="SAPBEXresItemX 3 5 2 3" xfId="7575" xr:uid="{00000000-0005-0000-0000-0000AC360000}"/>
    <cellStyle name="SAPBEXresItemX 3 5 3" xfId="7576" xr:uid="{00000000-0005-0000-0000-0000AD360000}"/>
    <cellStyle name="SAPBEXresItemX 3 5 3 2" xfId="7577" xr:uid="{00000000-0005-0000-0000-0000AE360000}"/>
    <cellStyle name="SAPBEXresItemX 3 5 4" xfId="7578" xr:uid="{00000000-0005-0000-0000-0000AF360000}"/>
    <cellStyle name="SAPBEXresItemX 3 6" xfId="7579" xr:uid="{00000000-0005-0000-0000-0000B0360000}"/>
    <cellStyle name="SAPBEXresItemX 3 6 2" xfId="7580" xr:uid="{00000000-0005-0000-0000-0000B1360000}"/>
    <cellStyle name="SAPBEXresItemX 3 6 2 2" xfId="7581" xr:uid="{00000000-0005-0000-0000-0000B2360000}"/>
    <cellStyle name="SAPBEXresItemX 3 6 3" xfId="7582" xr:uid="{00000000-0005-0000-0000-0000B3360000}"/>
    <cellStyle name="SAPBEXresItemX 3 7" xfId="7583" xr:uid="{00000000-0005-0000-0000-0000B4360000}"/>
    <cellStyle name="SAPBEXresItemX 4" xfId="7584" xr:uid="{00000000-0005-0000-0000-0000B5360000}"/>
    <cellStyle name="SAPBEXresItemX 4 10" xfId="7585" xr:uid="{00000000-0005-0000-0000-0000B6360000}"/>
    <cellStyle name="SAPBEXresItemX 4 11" xfId="7586" xr:uid="{00000000-0005-0000-0000-0000B7360000}"/>
    <cellStyle name="SAPBEXresItemX 4 2" xfId="7587" xr:uid="{00000000-0005-0000-0000-0000B8360000}"/>
    <cellStyle name="SAPBEXresItemX 4 2 2" xfId="7588" xr:uid="{00000000-0005-0000-0000-0000B9360000}"/>
    <cellStyle name="SAPBEXresItemX 4 2 2 2" xfId="7589" xr:uid="{00000000-0005-0000-0000-0000BA360000}"/>
    <cellStyle name="SAPBEXresItemX 4 2 2 2 2" xfId="7590" xr:uid="{00000000-0005-0000-0000-0000BB360000}"/>
    <cellStyle name="SAPBEXresItemX 4 2 2 3" xfId="7591" xr:uid="{00000000-0005-0000-0000-0000BC360000}"/>
    <cellStyle name="SAPBEXresItemX 4 2 3" xfId="7592" xr:uid="{00000000-0005-0000-0000-0000BD360000}"/>
    <cellStyle name="SAPBEXresItemX 4 2 3 2" xfId="7593" xr:uid="{00000000-0005-0000-0000-0000BE360000}"/>
    <cellStyle name="SAPBEXresItemX 4 2 4" xfId="7594" xr:uid="{00000000-0005-0000-0000-0000BF360000}"/>
    <cellStyle name="SAPBEXresItemX 4 3" xfId="7595" xr:uid="{00000000-0005-0000-0000-0000C0360000}"/>
    <cellStyle name="SAPBEXresItemX 4 3 2" xfId="7596" xr:uid="{00000000-0005-0000-0000-0000C1360000}"/>
    <cellStyle name="SAPBEXresItemX 4 3 2 2" xfId="7597" xr:uid="{00000000-0005-0000-0000-0000C2360000}"/>
    <cellStyle name="SAPBEXresItemX 4 3 2 2 2" xfId="7598" xr:uid="{00000000-0005-0000-0000-0000C3360000}"/>
    <cellStyle name="SAPBEXresItemX 4 3 2 3" xfId="7599" xr:uid="{00000000-0005-0000-0000-0000C4360000}"/>
    <cellStyle name="SAPBEXresItemX 4 3 3" xfId="7600" xr:uid="{00000000-0005-0000-0000-0000C5360000}"/>
    <cellStyle name="SAPBEXresItemX 4 3 3 2" xfId="7601" xr:uid="{00000000-0005-0000-0000-0000C6360000}"/>
    <cellStyle name="SAPBEXresItemX 4 3 4" xfId="7602" xr:uid="{00000000-0005-0000-0000-0000C7360000}"/>
    <cellStyle name="SAPBEXresItemX 4 4" xfId="7603" xr:uid="{00000000-0005-0000-0000-0000C8360000}"/>
    <cellStyle name="SAPBEXresItemX 4 4 2" xfId="7604" xr:uid="{00000000-0005-0000-0000-0000C9360000}"/>
    <cellStyle name="SAPBEXresItemX 4 4 2 2" xfId="7605" xr:uid="{00000000-0005-0000-0000-0000CA360000}"/>
    <cellStyle name="SAPBEXresItemX 4 4 2 2 2" xfId="7606" xr:uid="{00000000-0005-0000-0000-0000CB360000}"/>
    <cellStyle name="SAPBEXresItemX 4 4 2 3" xfId="7607" xr:uid="{00000000-0005-0000-0000-0000CC360000}"/>
    <cellStyle name="SAPBEXresItemX 4 4 3" xfId="7608" xr:uid="{00000000-0005-0000-0000-0000CD360000}"/>
    <cellStyle name="SAPBEXresItemX 4 4 3 2" xfId="7609" xr:uid="{00000000-0005-0000-0000-0000CE360000}"/>
    <cellStyle name="SAPBEXresItemX 4 4 4" xfId="7610" xr:uid="{00000000-0005-0000-0000-0000CF360000}"/>
    <cellStyle name="SAPBEXresItemX 4 5" xfId="7611" xr:uid="{00000000-0005-0000-0000-0000D0360000}"/>
    <cellStyle name="SAPBEXresItemX 4 5 2" xfId="7612" xr:uid="{00000000-0005-0000-0000-0000D1360000}"/>
    <cellStyle name="SAPBEXresItemX 4 5 2 2" xfId="7613" xr:uid="{00000000-0005-0000-0000-0000D2360000}"/>
    <cellStyle name="SAPBEXresItemX 4 5 2 2 2" xfId="7614" xr:uid="{00000000-0005-0000-0000-0000D3360000}"/>
    <cellStyle name="SAPBEXresItemX 4 5 2 3" xfId="7615" xr:uid="{00000000-0005-0000-0000-0000D4360000}"/>
    <cellStyle name="SAPBEXresItemX 4 5 3" xfId="7616" xr:uid="{00000000-0005-0000-0000-0000D5360000}"/>
    <cellStyle name="SAPBEXresItemX 4 5 3 2" xfId="7617" xr:uid="{00000000-0005-0000-0000-0000D6360000}"/>
    <cellStyle name="SAPBEXresItemX 4 5 4" xfId="7618" xr:uid="{00000000-0005-0000-0000-0000D7360000}"/>
    <cellStyle name="SAPBEXresItemX 4 6" xfId="7619" xr:uid="{00000000-0005-0000-0000-0000D8360000}"/>
    <cellStyle name="SAPBEXresItemX 4 6 2" xfId="7620" xr:uid="{00000000-0005-0000-0000-0000D9360000}"/>
    <cellStyle name="SAPBEXresItemX 4 6 2 2" xfId="7621" xr:uid="{00000000-0005-0000-0000-0000DA360000}"/>
    <cellStyle name="SAPBEXresItemX 4 6 2 2 2" xfId="7622" xr:uid="{00000000-0005-0000-0000-0000DB360000}"/>
    <cellStyle name="SAPBEXresItemX 4 6 2 3" xfId="7623" xr:uid="{00000000-0005-0000-0000-0000DC360000}"/>
    <cellStyle name="SAPBEXresItemX 4 6 3" xfId="7624" xr:uid="{00000000-0005-0000-0000-0000DD360000}"/>
    <cellStyle name="SAPBEXresItemX 4 6 3 2" xfId="7625" xr:uid="{00000000-0005-0000-0000-0000DE360000}"/>
    <cellStyle name="SAPBEXresItemX 4 6 4" xfId="7626" xr:uid="{00000000-0005-0000-0000-0000DF360000}"/>
    <cellStyle name="SAPBEXresItemX 4 7" xfId="7627" xr:uid="{00000000-0005-0000-0000-0000E0360000}"/>
    <cellStyle name="SAPBEXresItemX 4 7 2" xfId="7628" xr:uid="{00000000-0005-0000-0000-0000E1360000}"/>
    <cellStyle name="SAPBEXresItemX 4 7 2 2" xfId="7629" xr:uid="{00000000-0005-0000-0000-0000E2360000}"/>
    <cellStyle name="SAPBEXresItemX 4 7 2 2 2" xfId="7630" xr:uid="{00000000-0005-0000-0000-0000E3360000}"/>
    <cellStyle name="SAPBEXresItemX 4 7 2 3" xfId="7631" xr:uid="{00000000-0005-0000-0000-0000E4360000}"/>
    <cellStyle name="SAPBEXresItemX 4 7 3" xfId="7632" xr:uid="{00000000-0005-0000-0000-0000E5360000}"/>
    <cellStyle name="SAPBEXresItemX 4 7 3 2" xfId="7633" xr:uid="{00000000-0005-0000-0000-0000E6360000}"/>
    <cellStyle name="SAPBEXresItemX 4 7 4" xfId="7634" xr:uid="{00000000-0005-0000-0000-0000E7360000}"/>
    <cellStyle name="SAPBEXresItemX 4 8" xfId="7635" xr:uid="{00000000-0005-0000-0000-0000E8360000}"/>
    <cellStyle name="SAPBEXresItemX 4 8 2" xfId="7636" xr:uid="{00000000-0005-0000-0000-0000E9360000}"/>
    <cellStyle name="SAPBEXresItemX 4 8 2 2" xfId="7637" xr:uid="{00000000-0005-0000-0000-0000EA360000}"/>
    <cellStyle name="SAPBEXresItemX 4 8 3" xfId="7638" xr:uid="{00000000-0005-0000-0000-0000EB360000}"/>
    <cellStyle name="SAPBEXresItemX 4 9" xfId="7639" xr:uid="{00000000-0005-0000-0000-0000EC360000}"/>
    <cellStyle name="SAPBEXresItemX 4 9 2" xfId="7640" xr:uid="{00000000-0005-0000-0000-0000ED360000}"/>
    <cellStyle name="SAPBEXresItemX 5" xfId="7641" xr:uid="{00000000-0005-0000-0000-0000EE360000}"/>
    <cellStyle name="SAPBEXresItemX 5 2" xfId="7642" xr:uid="{00000000-0005-0000-0000-0000EF360000}"/>
    <cellStyle name="SAPBEXresItemX 5 2 2" xfId="7643" xr:uid="{00000000-0005-0000-0000-0000F0360000}"/>
    <cellStyle name="SAPBEXresItemX 5 2 2 2" xfId="7644" xr:uid="{00000000-0005-0000-0000-0000F1360000}"/>
    <cellStyle name="SAPBEXresItemX 5 2 3" xfId="7645" xr:uid="{00000000-0005-0000-0000-0000F2360000}"/>
    <cellStyle name="SAPBEXresItemX 5 3" xfId="7646" xr:uid="{00000000-0005-0000-0000-0000F3360000}"/>
    <cellStyle name="SAPBEXresItemX 5 3 2" xfId="7647" xr:uid="{00000000-0005-0000-0000-0000F4360000}"/>
    <cellStyle name="SAPBEXresItemX 5 4" xfId="7648" xr:uid="{00000000-0005-0000-0000-0000F5360000}"/>
    <cellStyle name="SAPBEXstdData" xfId="7649" xr:uid="{00000000-0005-0000-0000-0000F6360000}"/>
    <cellStyle name="SAPBEXstdData 2" xfId="7650" xr:uid="{00000000-0005-0000-0000-0000F7360000}"/>
    <cellStyle name="SAPBEXstdData 2 2" xfId="7651" xr:uid="{00000000-0005-0000-0000-0000F8360000}"/>
    <cellStyle name="SAPBEXstdData 2 2 2" xfId="7652" xr:uid="{00000000-0005-0000-0000-0000F9360000}"/>
    <cellStyle name="SAPBEXstdData 2 2 2 2" xfId="7653" xr:uid="{00000000-0005-0000-0000-0000FA360000}"/>
    <cellStyle name="SAPBEXstdData 2 2 2 2 2" xfId="7654" xr:uid="{00000000-0005-0000-0000-0000FB360000}"/>
    <cellStyle name="SAPBEXstdData 2 2 2 3" xfId="7655" xr:uid="{00000000-0005-0000-0000-0000FC360000}"/>
    <cellStyle name="SAPBEXstdData 2 2 3" xfId="7656" xr:uid="{00000000-0005-0000-0000-0000FD360000}"/>
    <cellStyle name="SAPBEXstdData 2 2 3 2" xfId="7657" xr:uid="{00000000-0005-0000-0000-0000FE360000}"/>
    <cellStyle name="SAPBEXstdData 2 2 4" xfId="7658" xr:uid="{00000000-0005-0000-0000-0000FF360000}"/>
    <cellStyle name="SAPBEXstdData 2 3" xfId="7659" xr:uid="{00000000-0005-0000-0000-000000370000}"/>
    <cellStyle name="SAPBEXstdData 2 3 2" xfId="7660" xr:uid="{00000000-0005-0000-0000-000001370000}"/>
    <cellStyle name="SAPBEXstdData 2 3 2 2" xfId="7661" xr:uid="{00000000-0005-0000-0000-000002370000}"/>
    <cellStyle name="SAPBEXstdData 2 3 2 2 2" xfId="7662" xr:uid="{00000000-0005-0000-0000-000003370000}"/>
    <cellStyle name="SAPBEXstdData 2 3 2 3" xfId="7663" xr:uid="{00000000-0005-0000-0000-000004370000}"/>
    <cellStyle name="SAPBEXstdData 2 3 3" xfId="7664" xr:uid="{00000000-0005-0000-0000-000005370000}"/>
    <cellStyle name="SAPBEXstdData 2 3 3 2" xfId="7665" xr:uid="{00000000-0005-0000-0000-000006370000}"/>
    <cellStyle name="SAPBEXstdData 2 3 4" xfId="7666" xr:uid="{00000000-0005-0000-0000-000007370000}"/>
    <cellStyle name="SAPBEXstdData 2 4" xfId="7667" xr:uid="{00000000-0005-0000-0000-000008370000}"/>
    <cellStyle name="SAPBEXstdData 2 4 2" xfId="7668" xr:uid="{00000000-0005-0000-0000-000009370000}"/>
    <cellStyle name="SAPBEXstdData 2 4 2 2" xfId="7669" xr:uid="{00000000-0005-0000-0000-00000A370000}"/>
    <cellStyle name="SAPBEXstdData 2 4 2 2 2" xfId="7670" xr:uid="{00000000-0005-0000-0000-00000B370000}"/>
    <cellStyle name="SAPBEXstdData 2 4 2 3" xfId="7671" xr:uid="{00000000-0005-0000-0000-00000C370000}"/>
    <cellStyle name="SAPBEXstdData 2 4 3" xfId="7672" xr:uid="{00000000-0005-0000-0000-00000D370000}"/>
    <cellStyle name="SAPBEXstdData 2 4 3 2" xfId="7673" xr:uid="{00000000-0005-0000-0000-00000E370000}"/>
    <cellStyle name="SAPBEXstdData 2 4 4" xfId="7674" xr:uid="{00000000-0005-0000-0000-00000F370000}"/>
    <cellStyle name="SAPBEXstdData 2 5" xfId="7675" xr:uid="{00000000-0005-0000-0000-000010370000}"/>
    <cellStyle name="SAPBEXstdData 2 5 2" xfId="7676" xr:uid="{00000000-0005-0000-0000-000011370000}"/>
    <cellStyle name="SAPBEXstdData 2 5 2 2" xfId="7677" xr:uid="{00000000-0005-0000-0000-000012370000}"/>
    <cellStyle name="SAPBEXstdData 2 5 2 2 2" xfId="7678" xr:uid="{00000000-0005-0000-0000-000013370000}"/>
    <cellStyle name="SAPBEXstdData 2 5 2 3" xfId="7679" xr:uid="{00000000-0005-0000-0000-000014370000}"/>
    <cellStyle name="SAPBEXstdData 2 5 3" xfId="7680" xr:uid="{00000000-0005-0000-0000-000015370000}"/>
    <cellStyle name="SAPBEXstdData 2 5 3 2" xfId="7681" xr:uid="{00000000-0005-0000-0000-000016370000}"/>
    <cellStyle name="SAPBEXstdData 2 5 4" xfId="7682" xr:uid="{00000000-0005-0000-0000-000017370000}"/>
    <cellStyle name="SAPBEXstdData 2 6" xfId="7683" xr:uid="{00000000-0005-0000-0000-000018370000}"/>
    <cellStyle name="SAPBEXstdData 2 6 2" xfId="7684" xr:uid="{00000000-0005-0000-0000-000019370000}"/>
    <cellStyle name="SAPBEXstdData 2 6 2 2" xfId="7685" xr:uid="{00000000-0005-0000-0000-00001A370000}"/>
    <cellStyle name="SAPBEXstdData 2 6 2 2 2" xfId="7686" xr:uid="{00000000-0005-0000-0000-00001B370000}"/>
    <cellStyle name="SAPBEXstdData 2 6 2 3" xfId="7687" xr:uid="{00000000-0005-0000-0000-00001C370000}"/>
    <cellStyle name="SAPBEXstdData 2 6 3" xfId="7688" xr:uid="{00000000-0005-0000-0000-00001D370000}"/>
    <cellStyle name="SAPBEXstdData 2 6 3 2" xfId="7689" xr:uid="{00000000-0005-0000-0000-00001E370000}"/>
    <cellStyle name="SAPBEXstdData 2 6 4" xfId="7690" xr:uid="{00000000-0005-0000-0000-00001F370000}"/>
    <cellStyle name="SAPBEXstdData 2 7" xfId="7691" xr:uid="{00000000-0005-0000-0000-000020370000}"/>
    <cellStyle name="SAPBEXstdData 2 7 2" xfId="7692" xr:uid="{00000000-0005-0000-0000-000021370000}"/>
    <cellStyle name="SAPBEXstdData 2 7 2 2" xfId="7693" xr:uid="{00000000-0005-0000-0000-000022370000}"/>
    <cellStyle name="SAPBEXstdData 2 7 2 2 2" xfId="7694" xr:uid="{00000000-0005-0000-0000-000023370000}"/>
    <cellStyle name="SAPBEXstdData 2 7 2 3" xfId="7695" xr:uid="{00000000-0005-0000-0000-000024370000}"/>
    <cellStyle name="SAPBEXstdData 2 7 3" xfId="7696" xr:uid="{00000000-0005-0000-0000-000025370000}"/>
    <cellStyle name="SAPBEXstdData 2 7 3 2" xfId="7697" xr:uid="{00000000-0005-0000-0000-000026370000}"/>
    <cellStyle name="SAPBEXstdData 2 7 4" xfId="7698" xr:uid="{00000000-0005-0000-0000-000027370000}"/>
    <cellStyle name="SAPBEXstdData 2 8" xfId="7699" xr:uid="{00000000-0005-0000-0000-000028370000}"/>
    <cellStyle name="SAPBEXstdData 2 9" xfId="8730" xr:uid="{00000000-0005-0000-0000-000029370000}"/>
    <cellStyle name="SAPBEXstdData 3" xfId="7700" xr:uid="{00000000-0005-0000-0000-00002A370000}"/>
    <cellStyle name="SAPBEXstdData 3 2" xfId="7701" xr:uid="{00000000-0005-0000-0000-00002B370000}"/>
    <cellStyle name="SAPBEXstdData 3 2 2" xfId="7702" xr:uid="{00000000-0005-0000-0000-00002C370000}"/>
    <cellStyle name="SAPBEXstdData 3 2 2 2" xfId="7703" xr:uid="{00000000-0005-0000-0000-00002D370000}"/>
    <cellStyle name="SAPBEXstdData 3 2 2 2 2" xfId="7704" xr:uid="{00000000-0005-0000-0000-00002E370000}"/>
    <cellStyle name="SAPBEXstdData 3 2 2 3" xfId="7705" xr:uid="{00000000-0005-0000-0000-00002F370000}"/>
    <cellStyle name="SAPBEXstdData 3 2 3" xfId="7706" xr:uid="{00000000-0005-0000-0000-000030370000}"/>
    <cellStyle name="SAPBEXstdData 3 2 3 2" xfId="7707" xr:uid="{00000000-0005-0000-0000-000031370000}"/>
    <cellStyle name="SAPBEXstdData 3 2 4" xfId="7708" xr:uid="{00000000-0005-0000-0000-000032370000}"/>
    <cellStyle name="SAPBEXstdData 3 3" xfId="7709" xr:uid="{00000000-0005-0000-0000-000033370000}"/>
    <cellStyle name="SAPBEXstdData 3 3 2" xfId="7710" xr:uid="{00000000-0005-0000-0000-000034370000}"/>
    <cellStyle name="SAPBEXstdData 3 3 2 2" xfId="7711" xr:uid="{00000000-0005-0000-0000-000035370000}"/>
    <cellStyle name="SAPBEXstdData 3 3 2 2 2" xfId="7712" xr:uid="{00000000-0005-0000-0000-000036370000}"/>
    <cellStyle name="SAPBEXstdData 3 3 2 3" xfId="7713" xr:uid="{00000000-0005-0000-0000-000037370000}"/>
    <cellStyle name="SAPBEXstdData 3 3 3" xfId="7714" xr:uid="{00000000-0005-0000-0000-000038370000}"/>
    <cellStyle name="SAPBEXstdData 3 3 3 2" xfId="7715" xr:uid="{00000000-0005-0000-0000-000039370000}"/>
    <cellStyle name="SAPBEXstdData 3 3 4" xfId="7716" xr:uid="{00000000-0005-0000-0000-00003A370000}"/>
    <cellStyle name="SAPBEXstdData 3 4" xfId="7717" xr:uid="{00000000-0005-0000-0000-00003B370000}"/>
    <cellStyle name="SAPBEXstdData 3 4 2" xfId="7718" xr:uid="{00000000-0005-0000-0000-00003C370000}"/>
    <cellStyle name="SAPBEXstdData 3 4 2 2" xfId="7719" xr:uid="{00000000-0005-0000-0000-00003D370000}"/>
    <cellStyle name="SAPBEXstdData 3 4 2 2 2" xfId="7720" xr:uid="{00000000-0005-0000-0000-00003E370000}"/>
    <cellStyle name="SAPBEXstdData 3 4 2 3" xfId="7721" xr:uid="{00000000-0005-0000-0000-00003F370000}"/>
    <cellStyle name="SAPBEXstdData 3 4 3" xfId="7722" xr:uid="{00000000-0005-0000-0000-000040370000}"/>
    <cellStyle name="SAPBEXstdData 3 4 3 2" xfId="7723" xr:uid="{00000000-0005-0000-0000-000041370000}"/>
    <cellStyle name="SAPBEXstdData 3 4 4" xfId="7724" xr:uid="{00000000-0005-0000-0000-000042370000}"/>
    <cellStyle name="SAPBEXstdData 3 5" xfId="7725" xr:uid="{00000000-0005-0000-0000-000043370000}"/>
    <cellStyle name="SAPBEXstdData 3 5 2" xfId="7726" xr:uid="{00000000-0005-0000-0000-000044370000}"/>
    <cellStyle name="SAPBEXstdData 3 5 2 2" xfId="7727" xr:uid="{00000000-0005-0000-0000-000045370000}"/>
    <cellStyle name="SAPBEXstdData 3 5 2 2 2" xfId="7728" xr:uid="{00000000-0005-0000-0000-000046370000}"/>
    <cellStyle name="SAPBEXstdData 3 5 2 3" xfId="7729" xr:uid="{00000000-0005-0000-0000-000047370000}"/>
    <cellStyle name="SAPBEXstdData 3 5 3" xfId="7730" xr:uid="{00000000-0005-0000-0000-000048370000}"/>
    <cellStyle name="SAPBEXstdData 3 5 3 2" xfId="7731" xr:uid="{00000000-0005-0000-0000-000049370000}"/>
    <cellStyle name="SAPBEXstdData 3 5 4" xfId="7732" xr:uid="{00000000-0005-0000-0000-00004A370000}"/>
    <cellStyle name="SAPBEXstdData 3 6" xfId="7733" xr:uid="{00000000-0005-0000-0000-00004B370000}"/>
    <cellStyle name="SAPBEXstdData 3 6 2" xfId="7734" xr:uid="{00000000-0005-0000-0000-00004C370000}"/>
    <cellStyle name="SAPBEXstdData 3 6 2 2" xfId="7735" xr:uid="{00000000-0005-0000-0000-00004D370000}"/>
    <cellStyle name="SAPBEXstdData 3 6 3" xfId="7736" xr:uid="{00000000-0005-0000-0000-00004E370000}"/>
    <cellStyle name="SAPBEXstdData 3 7" xfId="7737" xr:uid="{00000000-0005-0000-0000-00004F370000}"/>
    <cellStyle name="SAPBEXstdData 4" xfId="7738" xr:uid="{00000000-0005-0000-0000-000050370000}"/>
    <cellStyle name="SAPBEXstdData 4 10" xfId="7739" xr:uid="{00000000-0005-0000-0000-000051370000}"/>
    <cellStyle name="SAPBEXstdData 4 11" xfId="7740" xr:uid="{00000000-0005-0000-0000-000052370000}"/>
    <cellStyle name="SAPBEXstdData 4 2" xfId="7741" xr:uid="{00000000-0005-0000-0000-000053370000}"/>
    <cellStyle name="SAPBEXstdData 4 2 2" xfId="7742" xr:uid="{00000000-0005-0000-0000-000054370000}"/>
    <cellStyle name="SAPBEXstdData 4 2 2 2" xfId="7743" xr:uid="{00000000-0005-0000-0000-000055370000}"/>
    <cellStyle name="SAPBEXstdData 4 2 2 2 2" xfId="7744" xr:uid="{00000000-0005-0000-0000-000056370000}"/>
    <cellStyle name="SAPBEXstdData 4 2 2 3" xfId="7745" xr:uid="{00000000-0005-0000-0000-000057370000}"/>
    <cellStyle name="SAPBEXstdData 4 2 3" xfId="7746" xr:uid="{00000000-0005-0000-0000-000058370000}"/>
    <cellStyle name="SAPBEXstdData 4 2 3 2" xfId="7747" xr:uid="{00000000-0005-0000-0000-000059370000}"/>
    <cellStyle name="SAPBEXstdData 4 2 4" xfId="7748" xr:uid="{00000000-0005-0000-0000-00005A370000}"/>
    <cellStyle name="SAPBEXstdData 4 3" xfId="7749" xr:uid="{00000000-0005-0000-0000-00005B370000}"/>
    <cellStyle name="SAPBEXstdData 4 3 2" xfId="7750" xr:uid="{00000000-0005-0000-0000-00005C370000}"/>
    <cellStyle name="SAPBEXstdData 4 3 2 2" xfId="7751" xr:uid="{00000000-0005-0000-0000-00005D370000}"/>
    <cellStyle name="SAPBEXstdData 4 3 2 2 2" xfId="7752" xr:uid="{00000000-0005-0000-0000-00005E370000}"/>
    <cellStyle name="SAPBEXstdData 4 3 2 3" xfId="7753" xr:uid="{00000000-0005-0000-0000-00005F370000}"/>
    <cellStyle name="SAPBEXstdData 4 3 3" xfId="7754" xr:uid="{00000000-0005-0000-0000-000060370000}"/>
    <cellStyle name="SAPBEXstdData 4 3 3 2" xfId="7755" xr:uid="{00000000-0005-0000-0000-000061370000}"/>
    <cellStyle name="SAPBEXstdData 4 3 4" xfId="7756" xr:uid="{00000000-0005-0000-0000-000062370000}"/>
    <cellStyle name="SAPBEXstdData 4 4" xfId="7757" xr:uid="{00000000-0005-0000-0000-000063370000}"/>
    <cellStyle name="SAPBEXstdData 4 4 2" xfId="7758" xr:uid="{00000000-0005-0000-0000-000064370000}"/>
    <cellStyle name="SAPBEXstdData 4 4 2 2" xfId="7759" xr:uid="{00000000-0005-0000-0000-000065370000}"/>
    <cellStyle name="SAPBEXstdData 4 4 2 2 2" xfId="7760" xr:uid="{00000000-0005-0000-0000-000066370000}"/>
    <cellStyle name="SAPBEXstdData 4 4 2 3" xfId="7761" xr:uid="{00000000-0005-0000-0000-000067370000}"/>
    <cellStyle name="SAPBEXstdData 4 4 3" xfId="7762" xr:uid="{00000000-0005-0000-0000-000068370000}"/>
    <cellStyle name="SAPBEXstdData 4 4 3 2" xfId="7763" xr:uid="{00000000-0005-0000-0000-000069370000}"/>
    <cellStyle name="SAPBEXstdData 4 4 4" xfId="7764" xr:uid="{00000000-0005-0000-0000-00006A370000}"/>
    <cellStyle name="SAPBEXstdData 4 5" xfId="7765" xr:uid="{00000000-0005-0000-0000-00006B370000}"/>
    <cellStyle name="SAPBEXstdData 4 5 2" xfId="7766" xr:uid="{00000000-0005-0000-0000-00006C370000}"/>
    <cellStyle name="SAPBEXstdData 4 5 2 2" xfId="7767" xr:uid="{00000000-0005-0000-0000-00006D370000}"/>
    <cellStyle name="SAPBEXstdData 4 5 2 2 2" xfId="7768" xr:uid="{00000000-0005-0000-0000-00006E370000}"/>
    <cellStyle name="SAPBEXstdData 4 5 2 3" xfId="7769" xr:uid="{00000000-0005-0000-0000-00006F370000}"/>
    <cellStyle name="SAPBEXstdData 4 5 3" xfId="7770" xr:uid="{00000000-0005-0000-0000-000070370000}"/>
    <cellStyle name="SAPBEXstdData 4 5 3 2" xfId="7771" xr:uid="{00000000-0005-0000-0000-000071370000}"/>
    <cellStyle name="SAPBEXstdData 4 5 4" xfId="7772" xr:uid="{00000000-0005-0000-0000-000072370000}"/>
    <cellStyle name="SAPBEXstdData 4 6" xfId="7773" xr:uid="{00000000-0005-0000-0000-000073370000}"/>
    <cellStyle name="SAPBEXstdData 4 6 2" xfId="7774" xr:uid="{00000000-0005-0000-0000-000074370000}"/>
    <cellStyle name="SAPBEXstdData 4 6 2 2" xfId="7775" xr:uid="{00000000-0005-0000-0000-000075370000}"/>
    <cellStyle name="SAPBEXstdData 4 6 2 2 2" xfId="7776" xr:uid="{00000000-0005-0000-0000-000076370000}"/>
    <cellStyle name="SAPBEXstdData 4 6 2 3" xfId="7777" xr:uid="{00000000-0005-0000-0000-000077370000}"/>
    <cellStyle name="SAPBEXstdData 4 6 3" xfId="7778" xr:uid="{00000000-0005-0000-0000-000078370000}"/>
    <cellStyle name="SAPBEXstdData 4 6 3 2" xfId="7779" xr:uid="{00000000-0005-0000-0000-000079370000}"/>
    <cellStyle name="SAPBEXstdData 4 6 4" xfId="7780" xr:uid="{00000000-0005-0000-0000-00007A370000}"/>
    <cellStyle name="SAPBEXstdData 4 7" xfId="7781" xr:uid="{00000000-0005-0000-0000-00007B370000}"/>
    <cellStyle name="SAPBEXstdData 4 7 2" xfId="7782" xr:uid="{00000000-0005-0000-0000-00007C370000}"/>
    <cellStyle name="SAPBEXstdData 4 7 2 2" xfId="7783" xr:uid="{00000000-0005-0000-0000-00007D370000}"/>
    <cellStyle name="SAPBEXstdData 4 7 2 2 2" xfId="7784" xr:uid="{00000000-0005-0000-0000-00007E370000}"/>
    <cellStyle name="SAPBEXstdData 4 7 2 3" xfId="7785" xr:uid="{00000000-0005-0000-0000-00007F370000}"/>
    <cellStyle name="SAPBEXstdData 4 7 3" xfId="7786" xr:uid="{00000000-0005-0000-0000-000080370000}"/>
    <cellStyle name="SAPBEXstdData 4 7 3 2" xfId="7787" xr:uid="{00000000-0005-0000-0000-000081370000}"/>
    <cellStyle name="SAPBEXstdData 4 7 4" xfId="7788" xr:uid="{00000000-0005-0000-0000-000082370000}"/>
    <cellStyle name="SAPBEXstdData 4 8" xfId="7789" xr:uid="{00000000-0005-0000-0000-000083370000}"/>
    <cellStyle name="SAPBEXstdData 4 8 2" xfId="7790" xr:uid="{00000000-0005-0000-0000-000084370000}"/>
    <cellStyle name="SAPBEXstdData 4 8 2 2" xfId="7791" xr:uid="{00000000-0005-0000-0000-000085370000}"/>
    <cellStyle name="SAPBEXstdData 4 8 3" xfId="7792" xr:uid="{00000000-0005-0000-0000-000086370000}"/>
    <cellStyle name="SAPBEXstdData 4 9" xfId="7793" xr:uid="{00000000-0005-0000-0000-000087370000}"/>
    <cellStyle name="SAPBEXstdData 4 9 2" xfId="7794" xr:uid="{00000000-0005-0000-0000-000088370000}"/>
    <cellStyle name="SAPBEXstdData 5" xfId="7795" xr:uid="{00000000-0005-0000-0000-000089370000}"/>
    <cellStyle name="SAPBEXstdData 5 2" xfId="7796" xr:uid="{00000000-0005-0000-0000-00008A370000}"/>
    <cellStyle name="SAPBEXstdData 5 2 2" xfId="7797" xr:uid="{00000000-0005-0000-0000-00008B370000}"/>
    <cellStyle name="SAPBEXstdData 5 2 2 2" xfId="7798" xr:uid="{00000000-0005-0000-0000-00008C370000}"/>
    <cellStyle name="SAPBEXstdData 5 2 3" xfId="7799" xr:uid="{00000000-0005-0000-0000-00008D370000}"/>
    <cellStyle name="SAPBEXstdData 5 3" xfId="7800" xr:uid="{00000000-0005-0000-0000-00008E370000}"/>
    <cellStyle name="SAPBEXstdData 5 3 2" xfId="7801" xr:uid="{00000000-0005-0000-0000-00008F370000}"/>
    <cellStyle name="SAPBEXstdData 5 4" xfId="7802" xr:uid="{00000000-0005-0000-0000-000090370000}"/>
    <cellStyle name="SAPBEXstdDataEmph" xfId="7803" xr:uid="{00000000-0005-0000-0000-000091370000}"/>
    <cellStyle name="SAPBEXstdDataEmph 2" xfId="7804" xr:uid="{00000000-0005-0000-0000-000092370000}"/>
    <cellStyle name="SAPBEXstdDataEmph 2 2" xfId="7805" xr:uid="{00000000-0005-0000-0000-000093370000}"/>
    <cellStyle name="SAPBEXstdDataEmph 2 2 2" xfId="7806" xr:uid="{00000000-0005-0000-0000-000094370000}"/>
    <cellStyle name="SAPBEXstdDataEmph 2 2 2 2" xfId="7807" xr:uid="{00000000-0005-0000-0000-000095370000}"/>
    <cellStyle name="SAPBEXstdDataEmph 2 2 2 2 2" xfId="7808" xr:uid="{00000000-0005-0000-0000-000096370000}"/>
    <cellStyle name="SAPBEXstdDataEmph 2 2 2 3" xfId="7809" xr:uid="{00000000-0005-0000-0000-000097370000}"/>
    <cellStyle name="SAPBEXstdDataEmph 2 2 3" xfId="7810" xr:uid="{00000000-0005-0000-0000-000098370000}"/>
    <cellStyle name="SAPBEXstdDataEmph 2 2 3 2" xfId="7811" xr:uid="{00000000-0005-0000-0000-000099370000}"/>
    <cellStyle name="SAPBEXstdDataEmph 2 2 4" xfId="7812" xr:uid="{00000000-0005-0000-0000-00009A370000}"/>
    <cellStyle name="SAPBEXstdDataEmph 2 3" xfId="7813" xr:uid="{00000000-0005-0000-0000-00009B370000}"/>
    <cellStyle name="SAPBEXstdDataEmph 2 3 2" xfId="7814" xr:uid="{00000000-0005-0000-0000-00009C370000}"/>
    <cellStyle name="SAPBEXstdDataEmph 2 3 2 2" xfId="7815" xr:uid="{00000000-0005-0000-0000-00009D370000}"/>
    <cellStyle name="SAPBEXstdDataEmph 2 3 2 2 2" xfId="7816" xr:uid="{00000000-0005-0000-0000-00009E370000}"/>
    <cellStyle name="SAPBEXstdDataEmph 2 3 2 3" xfId="7817" xr:uid="{00000000-0005-0000-0000-00009F370000}"/>
    <cellStyle name="SAPBEXstdDataEmph 2 3 3" xfId="7818" xr:uid="{00000000-0005-0000-0000-0000A0370000}"/>
    <cellStyle name="SAPBEXstdDataEmph 2 3 3 2" xfId="7819" xr:uid="{00000000-0005-0000-0000-0000A1370000}"/>
    <cellStyle name="SAPBEXstdDataEmph 2 3 4" xfId="7820" xr:uid="{00000000-0005-0000-0000-0000A2370000}"/>
    <cellStyle name="SAPBEXstdDataEmph 2 4" xfId="7821" xr:uid="{00000000-0005-0000-0000-0000A3370000}"/>
    <cellStyle name="SAPBEXstdDataEmph 2 4 2" xfId="7822" xr:uid="{00000000-0005-0000-0000-0000A4370000}"/>
    <cellStyle name="SAPBEXstdDataEmph 2 4 2 2" xfId="7823" xr:uid="{00000000-0005-0000-0000-0000A5370000}"/>
    <cellStyle name="SAPBEXstdDataEmph 2 4 2 2 2" xfId="7824" xr:uid="{00000000-0005-0000-0000-0000A6370000}"/>
    <cellStyle name="SAPBEXstdDataEmph 2 4 2 3" xfId="7825" xr:uid="{00000000-0005-0000-0000-0000A7370000}"/>
    <cellStyle name="SAPBEXstdDataEmph 2 4 3" xfId="7826" xr:uid="{00000000-0005-0000-0000-0000A8370000}"/>
    <cellStyle name="SAPBEXstdDataEmph 2 4 3 2" xfId="7827" xr:uid="{00000000-0005-0000-0000-0000A9370000}"/>
    <cellStyle name="SAPBEXstdDataEmph 2 4 4" xfId="7828" xr:uid="{00000000-0005-0000-0000-0000AA370000}"/>
    <cellStyle name="SAPBEXstdDataEmph 2 5" xfId="7829" xr:uid="{00000000-0005-0000-0000-0000AB370000}"/>
    <cellStyle name="SAPBEXstdDataEmph 2 5 2" xfId="7830" xr:uid="{00000000-0005-0000-0000-0000AC370000}"/>
    <cellStyle name="SAPBEXstdDataEmph 2 5 2 2" xfId="7831" xr:uid="{00000000-0005-0000-0000-0000AD370000}"/>
    <cellStyle name="SAPBEXstdDataEmph 2 5 2 2 2" xfId="7832" xr:uid="{00000000-0005-0000-0000-0000AE370000}"/>
    <cellStyle name="SAPBEXstdDataEmph 2 5 2 3" xfId="7833" xr:uid="{00000000-0005-0000-0000-0000AF370000}"/>
    <cellStyle name="SAPBEXstdDataEmph 2 5 3" xfId="7834" xr:uid="{00000000-0005-0000-0000-0000B0370000}"/>
    <cellStyle name="SAPBEXstdDataEmph 2 5 3 2" xfId="7835" xr:uid="{00000000-0005-0000-0000-0000B1370000}"/>
    <cellStyle name="SAPBEXstdDataEmph 2 5 4" xfId="7836" xr:uid="{00000000-0005-0000-0000-0000B2370000}"/>
    <cellStyle name="SAPBEXstdDataEmph 2 6" xfId="7837" xr:uid="{00000000-0005-0000-0000-0000B3370000}"/>
    <cellStyle name="SAPBEXstdDataEmph 2 6 2" xfId="7838" xr:uid="{00000000-0005-0000-0000-0000B4370000}"/>
    <cellStyle name="SAPBEXstdDataEmph 2 6 2 2" xfId="7839" xr:uid="{00000000-0005-0000-0000-0000B5370000}"/>
    <cellStyle name="SAPBEXstdDataEmph 2 6 3" xfId="7840" xr:uid="{00000000-0005-0000-0000-0000B6370000}"/>
    <cellStyle name="SAPBEXstdDataEmph 2 7" xfId="7841" xr:uid="{00000000-0005-0000-0000-0000B7370000}"/>
    <cellStyle name="SAPBEXstdDataEmph 2 8" xfId="8731" xr:uid="{00000000-0005-0000-0000-0000B8370000}"/>
    <cellStyle name="SAPBEXstdDataEmph 3" xfId="7842" xr:uid="{00000000-0005-0000-0000-0000B9370000}"/>
    <cellStyle name="SAPBEXstdDataEmph 3 10" xfId="7843" xr:uid="{00000000-0005-0000-0000-0000BA370000}"/>
    <cellStyle name="SAPBEXstdDataEmph 3 11" xfId="7844" xr:uid="{00000000-0005-0000-0000-0000BB370000}"/>
    <cellStyle name="SAPBEXstdDataEmph 3 2" xfId="7845" xr:uid="{00000000-0005-0000-0000-0000BC370000}"/>
    <cellStyle name="SAPBEXstdDataEmph 3 2 2" xfId="7846" xr:uid="{00000000-0005-0000-0000-0000BD370000}"/>
    <cellStyle name="SAPBEXstdDataEmph 3 2 2 2" xfId="7847" xr:uid="{00000000-0005-0000-0000-0000BE370000}"/>
    <cellStyle name="SAPBEXstdDataEmph 3 2 2 2 2" xfId="7848" xr:uid="{00000000-0005-0000-0000-0000BF370000}"/>
    <cellStyle name="SAPBEXstdDataEmph 3 2 2 3" xfId="7849" xr:uid="{00000000-0005-0000-0000-0000C0370000}"/>
    <cellStyle name="SAPBEXstdDataEmph 3 2 3" xfId="7850" xr:uid="{00000000-0005-0000-0000-0000C1370000}"/>
    <cellStyle name="SAPBEXstdDataEmph 3 2 3 2" xfId="7851" xr:uid="{00000000-0005-0000-0000-0000C2370000}"/>
    <cellStyle name="SAPBEXstdDataEmph 3 2 4" xfId="7852" xr:uid="{00000000-0005-0000-0000-0000C3370000}"/>
    <cellStyle name="SAPBEXstdDataEmph 3 3" xfId="7853" xr:uid="{00000000-0005-0000-0000-0000C4370000}"/>
    <cellStyle name="SAPBEXstdDataEmph 3 3 2" xfId="7854" xr:uid="{00000000-0005-0000-0000-0000C5370000}"/>
    <cellStyle name="SAPBEXstdDataEmph 3 3 2 2" xfId="7855" xr:uid="{00000000-0005-0000-0000-0000C6370000}"/>
    <cellStyle name="SAPBEXstdDataEmph 3 3 2 2 2" xfId="7856" xr:uid="{00000000-0005-0000-0000-0000C7370000}"/>
    <cellStyle name="SAPBEXstdDataEmph 3 3 2 3" xfId="7857" xr:uid="{00000000-0005-0000-0000-0000C8370000}"/>
    <cellStyle name="SAPBEXstdDataEmph 3 3 3" xfId="7858" xr:uid="{00000000-0005-0000-0000-0000C9370000}"/>
    <cellStyle name="SAPBEXstdDataEmph 3 3 3 2" xfId="7859" xr:uid="{00000000-0005-0000-0000-0000CA370000}"/>
    <cellStyle name="SAPBEXstdDataEmph 3 3 4" xfId="7860" xr:uid="{00000000-0005-0000-0000-0000CB370000}"/>
    <cellStyle name="SAPBEXstdDataEmph 3 4" xfId="7861" xr:uid="{00000000-0005-0000-0000-0000CC370000}"/>
    <cellStyle name="SAPBEXstdDataEmph 3 4 2" xfId="7862" xr:uid="{00000000-0005-0000-0000-0000CD370000}"/>
    <cellStyle name="SAPBEXstdDataEmph 3 4 2 2" xfId="7863" xr:uid="{00000000-0005-0000-0000-0000CE370000}"/>
    <cellStyle name="SAPBEXstdDataEmph 3 4 2 2 2" xfId="7864" xr:uid="{00000000-0005-0000-0000-0000CF370000}"/>
    <cellStyle name="SAPBEXstdDataEmph 3 4 2 3" xfId="7865" xr:uid="{00000000-0005-0000-0000-0000D0370000}"/>
    <cellStyle name="SAPBEXstdDataEmph 3 4 3" xfId="7866" xr:uid="{00000000-0005-0000-0000-0000D1370000}"/>
    <cellStyle name="SAPBEXstdDataEmph 3 4 3 2" xfId="7867" xr:uid="{00000000-0005-0000-0000-0000D2370000}"/>
    <cellStyle name="SAPBEXstdDataEmph 3 4 4" xfId="7868" xr:uid="{00000000-0005-0000-0000-0000D3370000}"/>
    <cellStyle name="SAPBEXstdDataEmph 3 5" xfId="7869" xr:uid="{00000000-0005-0000-0000-0000D4370000}"/>
    <cellStyle name="SAPBEXstdDataEmph 3 5 2" xfId="7870" xr:uid="{00000000-0005-0000-0000-0000D5370000}"/>
    <cellStyle name="SAPBEXstdDataEmph 3 5 2 2" xfId="7871" xr:uid="{00000000-0005-0000-0000-0000D6370000}"/>
    <cellStyle name="SAPBEXstdDataEmph 3 5 2 2 2" xfId="7872" xr:uid="{00000000-0005-0000-0000-0000D7370000}"/>
    <cellStyle name="SAPBEXstdDataEmph 3 5 2 3" xfId="7873" xr:uid="{00000000-0005-0000-0000-0000D8370000}"/>
    <cellStyle name="SAPBEXstdDataEmph 3 5 3" xfId="7874" xr:uid="{00000000-0005-0000-0000-0000D9370000}"/>
    <cellStyle name="SAPBEXstdDataEmph 3 5 3 2" xfId="7875" xr:uid="{00000000-0005-0000-0000-0000DA370000}"/>
    <cellStyle name="SAPBEXstdDataEmph 3 5 4" xfId="7876" xr:uid="{00000000-0005-0000-0000-0000DB370000}"/>
    <cellStyle name="SAPBEXstdDataEmph 3 6" xfId="7877" xr:uid="{00000000-0005-0000-0000-0000DC370000}"/>
    <cellStyle name="SAPBEXstdDataEmph 3 6 2" xfId="7878" xr:uid="{00000000-0005-0000-0000-0000DD370000}"/>
    <cellStyle name="SAPBEXstdDataEmph 3 6 2 2" xfId="7879" xr:uid="{00000000-0005-0000-0000-0000DE370000}"/>
    <cellStyle name="SAPBEXstdDataEmph 3 6 2 2 2" xfId="7880" xr:uid="{00000000-0005-0000-0000-0000DF370000}"/>
    <cellStyle name="SAPBEXstdDataEmph 3 6 2 3" xfId="7881" xr:uid="{00000000-0005-0000-0000-0000E0370000}"/>
    <cellStyle name="SAPBEXstdDataEmph 3 6 3" xfId="7882" xr:uid="{00000000-0005-0000-0000-0000E1370000}"/>
    <cellStyle name="SAPBEXstdDataEmph 3 6 3 2" xfId="7883" xr:uid="{00000000-0005-0000-0000-0000E2370000}"/>
    <cellStyle name="SAPBEXstdDataEmph 3 6 4" xfId="7884" xr:uid="{00000000-0005-0000-0000-0000E3370000}"/>
    <cellStyle name="SAPBEXstdDataEmph 3 7" xfId="7885" xr:uid="{00000000-0005-0000-0000-0000E4370000}"/>
    <cellStyle name="SAPBEXstdDataEmph 3 7 2" xfId="7886" xr:uid="{00000000-0005-0000-0000-0000E5370000}"/>
    <cellStyle name="SAPBEXstdDataEmph 3 7 2 2" xfId="7887" xr:uid="{00000000-0005-0000-0000-0000E6370000}"/>
    <cellStyle name="SAPBEXstdDataEmph 3 7 2 2 2" xfId="7888" xr:uid="{00000000-0005-0000-0000-0000E7370000}"/>
    <cellStyle name="SAPBEXstdDataEmph 3 7 2 3" xfId="7889" xr:uid="{00000000-0005-0000-0000-0000E8370000}"/>
    <cellStyle name="SAPBEXstdDataEmph 3 7 3" xfId="7890" xr:uid="{00000000-0005-0000-0000-0000E9370000}"/>
    <cellStyle name="SAPBEXstdDataEmph 3 7 3 2" xfId="7891" xr:uid="{00000000-0005-0000-0000-0000EA370000}"/>
    <cellStyle name="SAPBEXstdDataEmph 3 7 4" xfId="7892" xr:uid="{00000000-0005-0000-0000-0000EB370000}"/>
    <cellStyle name="SAPBEXstdDataEmph 3 8" xfId="7893" xr:uid="{00000000-0005-0000-0000-0000EC370000}"/>
    <cellStyle name="SAPBEXstdDataEmph 3 8 2" xfId="7894" xr:uid="{00000000-0005-0000-0000-0000ED370000}"/>
    <cellStyle name="SAPBEXstdDataEmph 3 8 2 2" xfId="7895" xr:uid="{00000000-0005-0000-0000-0000EE370000}"/>
    <cellStyle name="SAPBEXstdDataEmph 3 8 3" xfId="7896" xr:uid="{00000000-0005-0000-0000-0000EF370000}"/>
    <cellStyle name="SAPBEXstdDataEmph 3 9" xfId="7897" xr:uid="{00000000-0005-0000-0000-0000F0370000}"/>
    <cellStyle name="SAPBEXstdDataEmph 3 9 2" xfId="7898" xr:uid="{00000000-0005-0000-0000-0000F1370000}"/>
    <cellStyle name="SAPBEXstdDataEmph 4" xfId="7899" xr:uid="{00000000-0005-0000-0000-0000F2370000}"/>
    <cellStyle name="SAPBEXstdDataEmph 4 2" xfId="7900" xr:uid="{00000000-0005-0000-0000-0000F3370000}"/>
    <cellStyle name="SAPBEXstdDataEmph 4 2 2" xfId="7901" xr:uid="{00000000-0005-0000-0000-0000F4370000}"/>
    <cellStyle name="SAPBEXstdDataEmph 4 2 2 2" xfId="7902" xr:uid="{00000000-0005-0000-0000-0000F5370000}"/>
    <cellStyle name="SAPBEXstdDataEmph 4 2 3" xfId="7903" xr:uid="{00000000-0005-0000-0000-0000F6370000}"/>
    <cellStyle name="SAPBEXstdDataEmph 4 3" xfId="7904" xr:uid="{00000000-0005-0000-0000-0000F7370000}"/>
    <cellStyle name="SAPBEXstdDataEmph 4 3 2" xfId="7905" xr:uid="{00000000-0005-0000-0000-0000F8370000}"/>
    <cellStyle name="SAPBEXstdDataEmph 4 4" xfId="7906" xr:uid="{00000000-0005-0000-0000-0000F9370000}"/>
    <cellStyle name="SAPBEXstdItem" xfId="7907" xr:uid="{00000000-0005-0000-0000-0000FA370000}"/>
    <cellStyle name="SAPBEXstdItem 2" xfId="7908" xr:uid="{00000000-0005-0000-0000-0000FB370000}"/>
    <cellStyle name="SAPBEXstdItem 2 2" xfId="7909" xr:uid="{00000000-0005-0000-0000-0000FC370000}"/>
    <cellStyle name="SAPBEXstdItem 2 2 2" xfId="7910" xr:uid="{00000000-0005-0000-0000-0000FD370000}"/>
    <cellStyle name="SAPBEXstdItem 2 2 2 2" xfId="7911" xr:uid="{00000000-0005-0000-0000-0000FE370000}"/>
    <cellStyle name="SAPBEXstdItem 2 2 2 2 2" xfId="7912" xr:uid="{00000000-0005-0000-0000-0000FF370000}"/>
    <cellStyle name="SAPBEXstdItem 2 2 2 3" xfId="7913" xr:uid="{00000000-0005-0000-0000-000000380000}"/>
    <cellStyle name="SAPBEXstdItem 2 2 3" xfId="7914" xr:uid="{00000000-0005-0000-0000-000001380000}"/>
    <cellStyle name="SAPBEXstdItem 2 2 3 2" xfId="7915" xr:uid="{00000000-0005-0000-0000-000002380000}"/>
    <cellStyle name="SAPBEXstdItem 2 2 4" xfId="7916" xr:uid="{00000000-0005-0000-0000-000003380000}"/>
    <cellStyle name="SAPBEXstdItem 2 3" xfId="7917" xr:uid="{00000000-0005-0000-0000-000004380000}"/>
    <cellStyle name="SAPBEXstdItem 2 3 2" xfId="7918" xr:uid="{00000000-0005-0000-0000-000005380000}"/>
    <cellStyle name="SAPBEXstdItem 2 3 2 2" xfId="7919" xr:uid="{00000000-0005-0000-0000-000006380000}"/>
    <cellStyle name="SAPBEXstdItem 2 3 2 2 2" xfId="7920" xr:uid="{00000000-0005-0000-0000-000007380000}"/>
    <cellStyle name="SAPBEXstdItem 2 3 2 3" xfId="7921" xr:uid="{00000000-0005-0000-0000-000008380000}"/>
    <cellStyle name="SAPBEXstdItem 2 3 3" xfId="7922" xr:uid="{00000000-0005-0000-0000-000009380000}"/>
    <cellStyle name="SAPBEXstdItem 2 3 3 2" xfId="7923" xr:uid="{00000000-0005-0000-0000-00000A380000}"/>
    <cellStyle name="SAPBEXstdItem 2 3 4" xfId="7924" xr:uid="{00000000-0005-0000-0000-00000B380000}"/>
    <cellStyle name="SAPBEXstdItem 2 4" xfId="7925" xr:uid="{00000000-0005-0000-0000-00000C380000}"/>
    <cellStyle name="SAPBEXstdItem 2 4 2" xfId="7926" xr:uid="{00000000-0005-0000-0000-00000D380000}"/>
    <cellStyle name="SAPBEXstdItem 2 4 2 2" xfId="7927" xr:uid="{00000000-0005-0000-0000-00000E380000}"/>
    <cellStyle name="SAPBEXstdItem 2 4 2 2 2" xfId="7928" xr:uid="{00000000-0005-0000-0000-00000F380000}"/>
    <cellStyle name="SAPBEXstdItem 2 4 2 3" xfId="7929" xr:uid="{00000000-0005-0000-0000-000010380000}"/>
    <cellStyle name="SAPBEXstdItem 2 4 3" xfId="7930" xr:uid="{00000000-0005-0000-0000-000011380000}"/>
    <cellStyle name="SAPBEXstdItem 2 4 3 2" xfId="7931" xr:uid="{00000000-0005-0000-0000-000012380000}"/>
    <cellStyle name="SAPBEXstdItem 2 4 4" xfId="7932" xr:uid="{00000000-0005-0000-0000-000013380000}"/>
    <cellStyle name="SAPBEXstdItem 2 5" xfId="7933" xr:uid="{00000000-0005-0000-0000-000014380000}"/>
    <cellStyle name="SAPBEXstdItem 2 5 2" xfId="7934" xr:uid="{00000000-0005-0000-0000-000015380000}"/>
    <cellStyle name="SAPBEXstdItem 2 5 2 2" xfId="7935" xr:uid="{00000000-0005-0000-0000-000016380000}"/>
    <cellStyle name="SAPBEXstdItem 2 5 2 2 2" xfId="7936" xr:uid="{00000000-0005-0000-0000-000017380000}"/>
    <cellStyle name="SAPBEXstdItem 2 5 2 3" xfId="7937" xr:uid="{00000000-0005-0000-0000-000018380000}"/>
    <cellStyle name="SAPBEXstdItem 2 5 3" xfId="7938" xr:uid="{00000000-0005-0000-0000-000019380000}"/>
    <cellStyle name="SAPBEXstdItem 2 5 3 2" xfId="7939" xr:uid="{00000000-0005-0000-0000-00001A380000}"/>
    <cellStyle name="SAPBEXstdItem 2 5 4" xfId="7940" xr:uid="{00000000-0005-0000-0000-00001B380000}"/>
    <cellStyle name="SAPBEXstdItem 2 6" xfId="7941" xr:uid="{00000000-0005-0000-0000-00001C380000}"/>
    <cellStyle name="SAPBEXstdItem 2 6 2" xfId="7942" xr:uid="{00000000-0005-0000-0000-00001D380000}"/>
    <cellStyle name="SAPBEXstdItem 2 6 2 2" xfId="7943" xr:uid="{00000000-0005-0000-0000-00001E380000}"/>
    <cellStyle name="SAPBEXstdItem 2 6 2 2 2" xfId="7944" xr:uid="{00000000-0005-0000-0000-00001F380000}"/>
    <cellStyle name="SAPBEXstdItem 2 6 2 3" xfId="7945" xr:uid="{00000000-0005-0000-0000-000020380000}"/>
    <cellStyle name="SAPBEXstdItem 2 6 3" xfId="7946" xr:uid="{00000000-0005-0000-0000-000021380000}"/>
    <cellStyle name="SAPBEXstdItem 2 6 3 2" xfId="7947" xr:uid="{00000000-0005-0000-0000-000022380000}"/>
    <cellStyle name="SAPBEXstdItem 2 6 4" xfId="7948" xr:uid="{00000000-0005-0000-0000-000023380000}"/>
    <cellStyle name="SAPBEXstdItem 2 7" xfId="7949" xr:uid="{00000000-0005-0000-0000-000024380000}"/>
    <cellStyle name="SAPBEXstdItem 2 7 2" xfId="7950" xr:uid="{00000000-0005-0000-0000-000025380000}"/>
    <cellStyle name="SAPBEXstdItem 2 7 2 2" xfId="7951" xr:uid="{00000000-0005-0000-0000-000026380000}"/>
    <cellStyle name="SAPBEXstdItem 2 7 2 2 2" xfId="7952" xr:uid="{00000000-0005-0000-0000-000027380000}"/>
    <cellStyle name="SAPBEXstdItem 2 7 2 3" xfId="7953" xr:uid="{00000000-0005-0000-0000-000028380000}"/>
    <cellStyle name="SAPBEXstdItem 2 7 3" xfId="7954" xr:uid="{00000000-0005-0000-0000-000029380000}"/>
    <cellStyle name="SAPBEXstdItem 2 7 3 2" xfId="7955" xr:uid="{00000000-0005-0000-0000-00002A380000}"/>
    <cellStyle name="SAPBEXstdItem 2 7 4" xfId="7956" xr:uid="{00000000-0005-0000-0000-00002B380000}"/>
    <cellStyle name="SAPBEXstdItem 2 8" xfId="7957" xr:uid="{00000000-0005-0000-0000-00002C380000}"/>
    <cellStyle name="SAPBEXstdItem 2 9" xfId="8732" xr:uid="{00000000-0005-0000-0000-00002D380000}"/>
    <cellStyle name="SAPBEXstdItem 3" xfId="7958" xr:uid="{00000000-0005-0000-0000-00002E380000}"/>
    <cellStyle name="SAPBEXstdItem 3 2" xfId="7959" xr:uid="{00000000-0005-0000-0000-00002F380000}"/>
    <cellStyle name="SAPBEXstdItem 3 2 2" xfId="7960" xr:uid="{00000000-0005-0000-0000-000030380000}"/>
    <cellStyle name="SAPBEXstdItem 3 2 2 2" xfId="7961" xr:uid="{00000000-0005-0000-0000-000031380000}"/>
    <cellStyle name="SAPBEXstdItem 3 2 2 2 2" xfId="7962" xr:uid="{00000000-0005-0000-0000-000032380000}"/>
    <cellStyle name="SAPBEXstdItem 3 2 2 3" xfId="7963" xr:uid="{00000000-0005-0000-0000-000033380000}"/>
    <cellStyle name="SAPBEXstdItem 3 2 3" xfId="7964" xr:uid="{00000000-0005-0000-0000-000034380000}"/>
    <cellStyle name="SAPBEXstdItem 3 2 3 2" xfId="7965" xr:uid="{00000000-0005-0000-0000-000035380000}"/>
    <cellStyle name="SAPBEXstdItem 3 2 4" xfId="7966" xr:uid="{00000000-0005-0000-0000-000036380000}"/>
    <cellStyle name="SAPBEXstdItem 3 3" xfId="7967" xr:uid="{00000000-0005-0000-0000-000037380000}"/>
    <cellStyle name="SAPBEXstdItem 3 3 2" xfId="7968" xr:uid="{00000000-0005-0000-0000-000038380000}"/>
    <cellStyle name="SAPBEXstdItem 3 3 2 2" xfId="7969" xr:uid="{00000000-0005-0000-0000-000039380000}"/>
    <cellStyle name="SAPBEXstdItem 3 3 2 2 2" xfId="7970" xr:uid="{00000000-0005-0000-0000-00003A380000}"/>
    <cellStyle name="SAPBEXstdItem 3 3 2 3" xfId="7971" xr:uid="{00000000-0005-0000-0000-00003B380000}"/>
    <cellStyle name="SAPBEXstdItem 3 3 3" xfId="7972" xr:uid="{00000000-0005-0000-0000-00003C380000}"/>
    <cellStyle name="SAPBEXstdItem 3 3 3 2" xfId="7973" xr:uid="{00000000-0005-0000-0000-00003D380000}"/>
    <cellStyle name="SAPBEXstdItem 3 3 4" xfId="7974" xr:uid="{00000000-0005-0000-0000-00003E380000}"/>
    <cellStyle name="SAPBEXstdItem 3 4" xfId="7975" xr:uid="{00000000-0005-0000-0000-00003F380000}"/>
    <cellStyle name="SAPBEXstdItem 3 4 2" xfId="7976" xr:uid="{00000000-0005-0000-0000-000040380000}"/>
    <cellStyle name="SAPBEXstdItem 3 4 2 2" xfId="7977" xr:uid="{00000000-0005-0000-0000-000041380000}"/>
    <cellStyle name="SAPBEXstdItem 3 4 2 2 2" xfId="7978" xr:uid="{00000000-0005-0000-0000-000042380000}"/>
    <cellStyle name="SAPBEXstdItem 3 4 2 3" xfId="7979" xr:uid="{00000000-0005-0000-0000-000043380000}"/>
    <cellStyle name="SAPBEXstdItem 3 4 3" xfId="7980" xr:uid="{00000000-0005-0000-0000-000044380000}"/>
    <cellStyle name="SAPBEXstdItem 3 4 3 2" xfId="7981" xr:uid="{00000000-0005-0000-0000-000045380000}"/>
    <cellStyle name="SAPBEXstdItem 3 4 4" xfId="7982" xr:uid="{00000000-0005-0000-0000-000046380000}"/>
    <cellStyle name="SAPBEXstdItem 3 5" xfId="7983" xr:uid="{00000000-0005-0000-0000-000047380000}"/>
    <cellStyle name="SAPBEXstdItem 3 5 2" xfId="7984" xr:uid="{00000000-0005-0000-0000-000048380000}"/>
    <cellStyle name="SAPBEXstdItem 3 5 2 2" xfId="7985" xr:uid="{00000000-0005-0000-0000-000049380000}"/>
    <cellStyle name="SAPBEXstdItem 3 5 2 2 2" xfId="7986" xr:uid="{00000000-0005-0000-0000-00004A380000}"/>
    <cellStyle name="SAPBEXstdItem 3 5 2 3" xfId="7987" xr:uid="{00000000-0005-0000-0000-00004B380000}"/>
    <cellStyle name="SAPBEXstdItem 3 5 3" xfId="7988" xr:uid="{00000000-0005-0000-0000-00004C380000}"/>
    <cellStyle name="SAPBEXstdItem 3 5 3 2" xfId="7989" xr:uid="{00000000-0005-0000-0000-00004D380000}"/>
    <cellStyle name="SAPBEXstdItem 3 5 4" xfId="7990" xr:uid="{00000000-0005-0000-0000-00004E380000}"/>
    <cellStyle name="SAPBEXstdItem 3 6" xfId="7991" xr:uid="{00000000-0005-0000-0000-00004F380000}"/>
    <cellStyle name="SAPBEXstdItem 3 6 2" xfId="7992" xr:uid="{00000000-0005-0000-0000-000050380000}"/>
    <cellStyle name="SAPBEXstdItem 3 6 2 2" xfId="7993" xr:uid="{00000000-0005-0000-0000-000051380000}"/>
    <cellStyle name="SAPBEXstdItem 3 6 3" xfId="7994" xr:uid="{00000000-0005-0000-0000-000052380000}"/>
    <cellStyle name="SAPBEXstdItem 3 7" xfId="7995" xr:uid="{00000000-0005-0000-0000-000053380000}"/>
    <cellStyle name="SAPBEXstdItem 4" xfId="7996" xr:uid="{00000000-0005-0000-0000-000054380000}"/>
    <cellStyle name="SAPBEXstdItem 4 10" xfId="7997" xr:uid="{00000000-0005-0000-0000-000055380000}"/>
    <cellStyle name="SAPBEXstdItem 4 11" xfId="7998" xr:uid="{00000000-0005-0000-0000-000056380000}"/>
    <cellStyle name="SAPBEXstdItem 4 2" xfId="7999" xr:uid="{00000000-0005-0000-0000-000057380000}"/>
    <cellStyle name="SAPBEXstdItem 4 2 2" xfId="8000" xr:uid="{00000000-0005-0000-0000-000058380000}"/>
    <cellStyle name="SAPBEXstdItem 4 2 2 2" xfId="8001" xr:uid="{00000000-0005-0000-0000-000059380000}"/>
    <cellStyle name="SAPBEXstdItem 4 2 2 2 2" xfId="8002" xr:uid="{00000000-0005-0000-0000-00005A380000}"/>
    <cellStyle name="SAPBEXstdItem 4 2 2 3" xfId="8003" xr:uid="{00000000-0005-0000-0000-00005B380000}"/>
    <cellStyle name="SAPBEXstdItem 4 2 3" xfId="8004" xr:uid="{00000000-0005-0000-0000-00005C380000}"/>
    <cellStyle name="SAPBEXstdItem 4 2 3 2" xfId="8005" xr:uid="{00000000-0005-0000-0000-00005D380000}"/>
    <cellStyle name="SAPBEXstdItem 4 2 4" xfId="8006" xr:uid="{00000000-0005-0000-0000-00005E380000}"/>
    <cellStyle name="SAPBEXstdItem 4 3" xfId="8007" xr:uid="{00000000-0005-0000-0000-00005F380000}"/>
    <cellStyle name="SAPBEXstdItem 4 3 2" xfId="8008" xr:uid="{00000000-0005-0000-0000-000060380000}"/>
    <cellStyle name="SAPBEXstdItem 4 3 2 2" xfId="8009" xr:uid="{00000000-0005-0000-0000-000061380000}"/>
    <cellStyle name="SAPBEXstdItem 4 3 2 2 2" xfId="8010" xr:uid="{00000000-0005-0000-0000-000062380000}"/>
    <cellStyle name="SAPBEXstdItem 4 3 2 3" xfId="8011" xr:uid="{00000000-0005-0000-0000-000063380000}"/>
    <cellStyle name="SAPBEXstdItem 4 3 3" xfId="8012" xr:uid="{00000000-0005-0000-0000-000064380000}"/>
    <cellStyle name="SAPBEXstdItem 4 3 3 2" xfId="8013" xr:uid="{00000000-0005-0000-0000-000065380000}"/>
    <cellStyle name="SAPBEXstdItem 4 3 4" xfId="8014" xr:uid="{00000000-0005-0000-0000-000066380000}"/>
    <cellStyle name="SAPBEXstdItem 4 4" xfId="8015" xr:uid="{00000000-0005-0000-0000-000067380000}"/>
    <cellStyle name="SAPBEXstdItem 4 4 2" xfId="8016" xr:uid="{00000000-0005-0000-0000-000068380000}"/>
    <cellStyle name="SAPBEXstdItem 4 4 2 2" xfId="8017" xr:uid="{00000000-0005-0000-0000-000069380000}"/>
    <cellStyle name="SAPBEXstdItem 4 4 2 2 2" xfId="8018" xr:uid="{00000000-0005-0000-0000-00006A380000}"/>
    <cellStyle name="SAPBEXstdItem 4 4 2 3" xfId="8019" xr:uid="{00000000-0005-0000-0000-00006B380000}"/>
    <cellStyle name="SAPBEXstdItem 4 4 3" xfId="8020" xr:uid="{00000000-0005-0000-0000-00006C380000}"/>
    <cellStyle name="SAPBEXstdItem 4 4 3 2" xfId="8021" xr:uid="{00000000-0005-0000-0000-00006D380000}"/>
    <cellStyle name="SAPBEXstdItem 4 4 4" xfId="8022" xr:uid="{00000000-0005-0000-0000-00006E380000}"/>
    <cellStyle name="SAPBEXstdItem 4 5" xfId="8023" xr:uid="{00000000-0005-0000-0000-00006F380000}"/>
    <cellStyle name="SAPBEXstdItem 4 5 2" xfId="8024" xr:uid="{00000000-0005-0000-0000-000070380000}"/>
    <cellStyle name="SAPBEXstdItem 4 5 2 2" xfId="8025" xr:uid="{00000000-0005-0000-0000-000071380000}"/>
    <cellStyle name="SAPBEXstdItem 4 5 2 2 2" xfId="8026" xr:uid="{00000000-0005-0000-0000-000072380000}"/>
    <cellStyle name="SAPBEXstdItem 4 5 2 3" xfId="8027" xr:uid="{00000000-0005-0000-0000-000073380000}"/>
    <cellStyle name="SAPBEXstdItem 4 5 3" xfId="8028" xr:uid="{00000000-0005-0000-0000-000074380000}"/>
    <cellStyle name="SAPBEXstdItem 4 5 3 2" xfId="8029" xr:uid="{00000000-0005-0000-0000-000075380000}"/>
    <cellStyle name="SAPBEXstdItem 4 5 4" xfId="8030" xr:uid="{00000000-0005-0000-0000-000076380000}"/>
    <cellStyle name="SAPBEXstdItem 4 6" xfId="8031" xr:uid="{00000000-0005-0000-0000-000077380000}"/>
    <cellStyle name="SAPBEXstdItem 4 6 2" xfId="8032" xr:uid="{00000000-0005-0000-0000-000078380000}"/>
    <cellStyle name="SAPBEXstdItem 4 6 2 2" xfId="8033" xr:uid="{00000000-0005-0000-0000-000079380000}"/>
    <cellStyle name="SAPBEXstdItem 4 6 2 2 2" xfId="8034" xr:uid="{00000000-0005-0000-0000-00007A380000}"/>
    <cellStyle name="SAPBEXstdItem 4 6 2 3" xfId="8035" xr:uid="{00000000-0005-0000-0000-00007B380000}"/>
    <cellStyle name="SAPBEXstdItem 4 6 3" xfId="8036" xr:uid="{00000000-0005-0000-0000-00007C380000}"/>
    <cellStyle name="SAPBEXstdItem 4 6 3 2" xfId="8037" xr:uid="{00000000-0005-0000-0000-00007D380000}"/>
    <cellStyle name="SAPBEXstdItem 4 6 4" xfId="8038" xr:uid="{00000000-0005-0000-0000-00007E380000}"/>
    <cellStyle name="SAPBEXstdItem 4 7" xfId="8039" xr:uid="{00000000-0005-0000-0000-00007F380000}"/>
    <cellStyle name="SAPBEXstdItem 4 7 2" xfId="8040" xr:uid="{00000000-0005-0000-0000-000080380000}"/>
    <cellStyle name="SAPBEXstdItem 4 7 2 2" xfId="8041" xr:uid="{00000000-0005-0000-0000-000081380000}"/>
    <cellStyle name="SAPBEXstdItem 4 7 2 2 2" xfId="8042" xr:uid="{00000000-0005-0000-0000-000082380000}"/>
    <cellStyle name="SAPBEXstdItem 4 7 2 3" xfId="8043" xr:uid="{00000000-0005-0000-0000-000083380000}"/>
    <cellStyle name="SAPBEXstdItem 4 7 3" xfId="8044" xr:uid="{00000000-0005-0000-0000-000084380000}"/>
    <cellStyle name="SAPBEXstdItem 4 7 3 2" xfId="8045" xr:uid="{00000000-0005-0000-0000-000085380000}"/>
    <cellStyle name="SAPBEXstdItem 4 7 4" xfId="8046" xr:uid="{00000000-0005-0000-0000-000086380000}"/>
    <cellStyle name="SAPBEXstdItem 4 8" xfId="8047" xr:uid="{00000000-0005-0000-0000-000087380000}"/>
    <cellStyle name="SAPBEXstdItem 4 8 2" xfId="8048" xr:uid="{00000000-0005-0000-0000-000088380000}"/>
    <cellStyle name="SAPBEXstdItem 4 8 2 2" xfId="8049" xr:uid="{00000000-0005-0000-0000-000089380000}"/>
    <cellStyle name="SAPBEXstdItem 4 8 3" xfId="8050" xr:uid="{00000000-0005-0000-0000-00008A380000}"/>
    <cellStyle name="SAPBEXstdItem 4 9" xfId="8051" xr:uid="{00000000-0005-0000-0000-00008B380000}"/>
    <cellStyle name="SAPBEXstdItem 4 9 2" xfId="8052" xr:uid="{00000000-0005-0000-0000-00008C380000}"/>
    <cellStyle name="SAPBEXstdItem 5" xfId="8053" xr:uid="{00000000-0005-0000-0000-00008D380000}"/>
    <cellStyle name="SAPBEXstdItem 5 2" xfId="8054" xr:uid="{00000000-0005-0000-0000-00008E380000}"/>
    <cellStyle name="SAPBEXstdItem 5 2 2" xfId="8055" xr:uid="{00000000-0005-0000-0000-00008F380000}"/>
    <cellStyle name="SAPBEXstdItem 5 2 2 2" xfId="8056" xr:uid="{00000000-0005-0000-0000-000090380000}"/>
    <cellStyle name="SAPBEXstdItem 5 2 3" xfId="8057" xr:uid="{00000000-0005-0000-0000-000091380000}"/>
    <cellStyle name="SAPBEXstdItem 5 3" xfId="8058" xr:uid="{00000000-0005-0000-0000-000092380000}"/>
    <cellStyle name="SAPBEXstdItem 5 3 2" xfId="8059" xr:uid="{00000000-0005-0000-0000-000093380000}"/>
    <cellStyle name="SAPBEXstdItem 5 4" xfId="8060" xr:uid="{00000000-0005-0000-0000-000094380000}"/>
    <cellStyle name="SAPBEXstdItemX" xfId="8061" xr:uid="{00000000-0005-0000-0000-000095380000}"/>
    <cellStyle name="SAPBEXstdItemX 2" xfId="8062" xr:uid="{00000000-0005-0000-0000-000096380000}"/>
    <cellStyle name="SAPBEXstdItemX 2 2" xfId="8063" xr:uid="{00000000-0005-0000-0000-000097380000}"/>
    <cellStyle name="SAPBEXstdItemX 2 2 2" xfId="8064" xr:uid="{00000000-0005-0000-0000-000098380000}"/>
    <cellStyle name="SAPBEXstdItemX 2 2 2 2" xfId="8065" xr:uid="{00000000-0005-0000-0000-000099380000}"/>
    <cellStyle name="SAPBEXstdItemX 2 2 2 2 2" xfId="8066" xr:uid="{00000000-0005-0000-0000-00009A380000}"/>
    <cellStyle name="SAPBEXstdItemX 2 2 2 3" xfId="8067" xr:uid="{00000000-0005-0000-0000-00009B380000}"/>
    <cellStyle name="SAPBEXstdItemX 2 2 3" xfId="8068" xr:uid="{00000000-0005-0000-0000-00009C380000}"/>
    <cellStyle name="SAPBEXstdItemX 2 2 3 2" xfId="8069" xr:uid="{00000000-0005-0000-0000-00009D380000}"/>
    <cellStyle name="SAPBEXstdItemX 2 2 4" xfId="8070" xr:uid="{00000000-0005-0000-0000-00009E380000}"/>
    <cellStyle name="SAPBEXstdItemX 2 3" xfId="8071" xr:uid="{00000000-0005-0000-0000-00009F380000}"/>
    <cellStyle name="SAPBEXstdItemX 2 3 2" xfId="8072" xr:uid="{00000000-0005-0000-0000-0000A0380000}"/>
    <cellStyle name="SAPBEXstdItemX 2 3 2 2" xfId="8073" xr:uid="{00000000-0005-0000-0000-0000A1380000}"/>
    <cellStyle name="SAPBEXstdItemX 2 3 2 2 2" xfId="8074" xr:uid="{00000000-0005-0000-0000-0000A2380000}"/>
    <cellStyle name="SAPBEXstdItemX 2 3 2 3" xfId="8075" xr:uid="{00000000-0005-0000-0000-0000A3380000}"/>
    <cellStyle name="SAPBEXstdItemX 2 3 3" xfId="8076" xr:uid="{00000000-0005-0000-0000-0000A4380000}"/>
    <cellStyle name="SAPBEXstdItemX 2 3 3 2" xfId="8077" xr:uid="{00000000-0005-0000-0000-0000A5380000}"/>
    <cellStyle name="SAPBEXstdItemX 2 3 4" xfId="8078" xr:uid="{00000000-0005-0000-0000-0000A6380000}"/>
    <cellStyle name="SAPBEXstdItemX 2 4" xfId="8079" xr:uid="{00000000-0005-0000-0000-0000A7380000}"/>
    <cellStyle name="SAPBEXstdItemX 2 4 2" xfId="8080" xr:uid="{00000000-0005-0000-0000-0000A8380000}"/>
    <cellStyle name="SAPBEXstdItemX 2 4 2 2" xfId="8081" xr:uid="{00000000-0005-0000-0000-0000A9380000}"/>
    <cellStyle name="SAPBEXstdItemX 2 4 2 2 2" xfId="8082" xr:uid="{00000000-0005-0000-0000-0000AA380000}"/>
    <cellStyle name="SAPBEXstdItemX 2 4 2 3" xfId="8083" xr:uid="{00000000-0005-0000-0000-0000AB380000}"/>
    <cellStyle name="SAPBEXstdItemX 2 4 3" xfId="8084" xr:uid="{00000000-0005-0000-0000-0000AC380000}"/>
    <cellStyle name="SAPBEXstdItemX 2 4 3 2" xfId="8085" xr:uid="{00000000-0005-0000-0000-0000AD380000}"/>
    <cellStyle name="SAPBEXstdItemX 2 4 4" xfId="8086" xr:uid="{00000000-0005-0000-0000-0000AE380000}"/>
    <cellStyle name="SAPBEXstdItemX 2 5" xfId="8087" xr:uid="{00000000-0005-0000-0000-0000AF380000}"/>
    <cellStyle name="SAPBEXstdItemX 2 5 2" xfId="8088" xr:uid="{00000000-0005-0000-0000-0000B0380000}"/>
    <cellStyle name="SAPBEXstdItemX 2 5 2 2" xfId="8089" xr:uid="{00000000-0005-0000-0000-0000B1380000}"/>
    <cellStyle name="SAPBEXstdItemX 2 5 2 2 2" xfId="8090" xr:uid="{00000000-0005-0000-0000-0000B2380000}"/>
    <cellStyle name="SAPBEXstdItemX 2 5 2 3" xfId="8091" xr:uid="{00000000-0005-0000-0000-0000B3380000}"/>
    <cellStyle name="SAPBEXstdItemX 2 5 3" xfId="8092" xr:uid="{00000000-0005-0000-0000-0000B4380000}"/>
    <cellStyle name="SAPBEXstdItemX 2 5 3 2" xfId="8093" xr:uid="{00000000-0005-0000-0000-0000B5380000}"/>
    <cellStyle name="SAPBEXstdItemX 2 5 4" xfId="8094" xr:uid="{00000000-0005-0000-0000-0000B6380000}"/>
    <cellStyle name="SAPBEXstdItemX 2 6" xfId="8095" xr:uid="{00000000-0005-0000-0000-0000B7380000}"/>
    <cellStyle name="SAPBEXstdItemX 2 6 2" xfId="8096" xr:uid="{00000000-0005-0000-0000-0000B8380000}"/>
    <cellStyle name="SAPBEXstdItemX 2 6 2 2" xfId="8097" xr:uid="{00000000-0005-0000-0000-0000B9380000}"/>
    <cellStyle name="SAPBEXstdItemX 2 6 2 2 2" xfId="8098" xr:uid="{00000000-0005-0000-0000-0000BA380000}"/>
    <cellStyle name="SAPBEXstdItemX 2 6 2 3" xfId="8099" xr:uid="{00000000-0005-0000-0000-0000BB380000}"/>
    <cellStyle name="SAPBEXstdItemX 2 6 3" xfId="8100" xr:uid="{00000000-0005-0000-0000-0000BC380000}"/>
    <cellStyle name="SAPBEXstdItemX 2 6 3 2" xfId="8101" xr:uid="{00000000-0005-0000-0000-0000BD380000}"/>
    <cellStyle name="SAPBEXstdItemX 2 6 4" xfId="8102" xr:uid="{00000000-0005-0000-0000-0000BE380000}"/>
    <cellStyle name="SAPBEXstdItemX 2 7" xfId="8103" xr:uid="{00000000-0005-0000-0000-0000BF380000}"/>
    <cellStyle name="SAPBEXstdItemX 2 7 2" xfId="8104" xr:uid="{00000000-0005-0000-0000-0000C0380000}"/>
    <cellStyle name="SAPBEXstdItemX 2 7 2 2" xfId="8105" xr:uid="{00000000-0005-0000-0000-0000C1380000}"/>
    <cellStyle name="SAPBEXstdItemX 2 7 2 2 2" xfId="8106" xr:uid="{00000000-0005-0000-0000-0000C2380000}"/>
    <cellStyle name="SAPBEXstdItemX 2 7 2 3" xfId="8107" xr:uid="{00000000-0005-0000-0000-0000C3380000}"/>
    <cellStyle name="SAPBEXstdItemX 2 7 3" xfId="8108" xr:uid="{00000000-0005-0000-0000-0000C4380000}"/>
    <cellStyle name="SAPBEXstdItemX 2 7 3 2" xfId="8109" xr:uid="{00000000-0005-0000-0000-0000C5380000}"/>
    <cellStyle name="SAPBEXstdItemX 2 7 4" xfId="8110" xr:uid="{00000000-0005-0000-0000-0000C6380000}"/>
    <cellStyle name="SAPBEXstdItemX 2 8" xfId="8111" xr:uid="{00000000-0005-0000-0000-0000C7380000}"/>
    <cellStyle name="SAPBEXstdItemX 2 9" xfId="8733" xr:uid="{00000000-0005-0000-0000-0000C8380000}"/>
    <cellStyle name="SAPBEXstdItemX 3" xfId="8112" xr:uid="{00000000-0005-0000-0000-0000C9380000}"/>
    <cellStyle name="SAPBEXstdItemX 3 2" xfId="8113" xr:uid="{00000000-0005-0000-0000-0000CA380000}"/>
    <cellStyle name="SAPBEXstdItemX 3 2 2" xfId="8114" xr:uid="{00000000-0005-0000-0000-0000CB380000}"/>
    <cellStyle name="SAPBEXstdItemX 3 2 2 2" xfId="8115" xr:uid="{00000000-0005-0000-0000-0000CC380000}"/>
    <cellStyle name="SAPBEXstdItemX 3 2 2 2 2" xfId="8116" xr:uid="{00000000-0005-0000-0000-0000CD380000}"/>
    <cellStyle name="SAPBEXstdItemX 3 2 2 3" xfId="8117" xr:uid="{00000000-0005-0000-0000-0000CE380000}"/>
    <cellStyle name="SAPBEXstdItemX 3 2 3" xfId="8118" xr:uid="{00000000-0005-0000-0000-0000CF380000}"/>
    <cellStyle name="SAPBEXstdItemX 3 2 3 2" xfId="8119" xr:uid="{00000000-0005-0000-0000-0000D0380000}"/>
    <cellStyle name="SAPBEXstdItemX 3 2 4" xfId="8120" xr:uid="{00000000-0005-0000-0000-0000D1380000}"/>
    <cellStyle name="SAPBEXstdItemX 3 3" xfId="8121" xr:uid="{00000000-0005-0000-0000-0000D2380000}"/>
    <cellStyle name="SAPBEXstdItemX 3 3 2" xfId="8122" xr:uid="{00000000-0005-0000-0000-0000D3380000}"/>
    <cellStyle name="SAPBEXstdItemX 3 3 2 2" xfId="8123" xr:uid="{00000000-0005-0000-0000-0000D4380000}"/>
    <cellStyle name="SAPBEXstdItemX 3 3 2 2 2" xfId="8124" xr:uid="{00000000-0005-0000-0000-0000D5380000}"/>
    <cellStyle name="SAPBEXstdItemX 3 3 2 3" xfId="8125" xr:uid="{00000000-0005-0000-0000-0000D6380000}"/>
    <cellStyle name="SAPBEXstdItemX 3 3 3" xfId="8126" xr:uid="{00000000-0005-0000-0000-0000D7380000}"/>
    <cellStyle name="SAPBEXstdItemX 3 3 3 2" xfId="8127" xr:uid="{00000000-0005-0000-0000-0000D8380000}"/>
    <cellStyle name="SAPBEXstdItemX 3 3 4" xfId="8128" xr:uid="{00000000-0005-0000-0000-0000D9380000}"/>
    <cellStyle name="SAPBEXstdItemX 3 4" xfId="8129" xr:uid="{00000000-0005-0000-0000-0000DA380000}"/>
    <cellStyle name="SAPBEXstdItemX 3 4 2" xfId="8130" xr:uid="{00000000-0005-0000-0000-0000DB380000}"/>
    <cellStyle name="SAPBEXstdItemX 3 4 2 2" xfId="8131" xr:uid="{00000000-0005-0000-0000-0000DC380000}"/>
    <cellStyle name="SAPBEXstdItemX 3 4 2 2 2" xfId="8132" xr:uid="{00000000-0005-0000-0000-0000DD380000}"/>
    <cellStyle name="SAPBEXstdItemX 3 4 2 3" xfId="8133" xr:uid="{00000000-0005-0000-0000-0000DE380000}"/>
    <cellStyle name="SAPBEXstdItemX 3 4 3" xfId="8134" xr:uid="{00000000-0005-0000-0000-0000DF380000}"/>
    <cellStyle name="SAPBEXstdItemX 3 4 3 2" xfId="8135" xr:uid="{00000000-0005-0000-0000-0000E0380000}"/>
    <cellStyle name="SAPBEXstdItemX 3 4 4" xfId="8136" xr:uid="{00000000-0005-0000-0000-0000E1380000}"/>
    <cellStyle name="SAPBEXstdItemX 3 5" xfId="8137" xr:uid="{00000000-0005-0000-0000-0000E2380000}"/>
    <cellStyle name="SAPBEXstdItemX 3 5 2" xfId="8138" xr:uid="{00000000-0005-0000-0000-0000E3380000}"/>
    <cellStyle name="SAPBEXstdItemX 3 5 2 2" xfId="8139" xr:uid="{00000000-0005-0000-0000-0000E4380000}"/>
    <cellStyle name="SAPBEXstdItemX 3 5 2 2 2" xfId="8140" xr:uid="{00000000-0005-0000-0000-0000E5380000}"/>
    <cellStyle name="SAPBEXstdItemX 3 5 2 3" xfId="8141" xr:uid="{00000000-0005-0000-0000-0000E6380000}"/>
    <cellStyle name="SAPBEXstdItemX 3 5 3" xfId="8142" xr:uid="{00000000-0005-0000-0000-0000E7380000}"/>
    <cellStyle name="SAPBEXstdItemX 3 5 3 2" xfId="8143" xr:uid="{00000000-0005-0000-0000-0000E8380000}"/>
    <cellStyle name="SAPBEXstdItemX 3 5 4" xfId="8144" xr:uid="{00000000-0005-0000-0000-0000E9380000}"/>
    <cellStyle name="SAPBEXstdItemX 3 6" xfId="8145" xr:uid="{00000000-0005-0000-0000-0000EA380000}"/>
    <cellStyle name="SAPBEXstdItemX 3 6 2" xfId="8146" xr:uid="{00000000-0005-0000-0000-0000EB380000}"/>
    <cellStyle name="SAPBEXstdItemX 3 6 2 2" xfId="8147" xr:uid="{00000000-0005-0000-0000-0000EC380000}"/>
    <cellStyle name="SAPBEXstdItemX 3 6 3" xfId="8148" xr:uid="{00000000-0005-0000-0000-0000ED380000}"/>
    <cellStyle name="SAPBEXstdItemX 3 7" xfId="8149" xr:uid="{00000000-0005-0000-0000-0000EE380000}"/>
    <cellStyle name="SAPBEXstdItemX 4" xfId="8150" xr:uid="{00000000-0005-0000-0000-0000EF380000}"/>
    <cellStyle name="SAPBEXstdItemX 4 10" xfId="8151" xr:uid="{00000000-0005-0000-0000-0000F0380000}"/>
    <cellStyle name="SAPBEXstdItemX 4 11" xfId="8152" xr:uid="{00000000-0005-0000-0000-0000F1380000}"/>
    <cellStyle name="SAPBEXstdItemX 4 2" xfId="8153" xr:uid="{00000000-0005-0000-0000-0000F2380000}"/>
    <cellStyle name="SAPBEXstdItemX 4 2 2" xfId="8154" xr:uid="{00000000-0005-0000-0000-0000F3380000}"/>
    <cellStyle name="SAPBEXstdItemX 4 2 2 2" xfId="8155" xr:uid="{00000000-0005-0000-0000-0000F4380000}"/>
    <cellStyle name="SAPBEXstdItemX 4 2 2 2 2" xfId="8156" xr:uid="{00000000-0005-0000-0000-0000F5380000}"/>
    <cellStyle name="SAPBEXstdItemX 4 2 2 3" xfId="8157" xr:uid="{00000000-0005-0000-0000-0000F6380000}"/>
    <cellStyle name="SAPBEXstdItemX 4 2 3" xfId="8158" xr:uid="{00000000-0005-0000-0000-0000F7380000}"/>
    <cellStyle name="SAPBEXstdItemX 4 2 3 2" xfId="8159" xr:uid="{00000000-0005-0000-0000-0000F8380000}"/>
    <cellStyle name="SAPBEXstdItemX 4 2 4" xfId="8160" xr:uid="{00000000-0005-0000-0000-0000F9380000}"/>
    <cellStyle name="SAPBEXstdItemX 4 3" xfId="8161" xr:uid="{00000000-0005-0000-0000-0000FA380000}"/>
    <cellStyle name="SAPBEXstdItemX 4 3 2" xfId="8162" xr:uid="{00000000-0005-0000-0000-0000FB380000}"/>
    <cellStyle name="SAPBEXstdItemX 4 3 2 2" xfId="8163" xr:uid="{00000000-0005-0000-0000-0000FC380000}"/>
    <cellStyle name="SAPBEXstdItemX 4 3 2 2 2" xfId="8164" xr:uid="{00000000-0005-0000-0000-0000FD380000}"/>
    <cellStyle name="SAPBEXstdItemX 4 3 2 3" xfId="8165" xr:uid="{00000000-0005-0000-0000-0000FE380000}"/>
    <cellStyle name="SAPBEXstdItemX 4 3 3" xfId="8166" xr:uid="{00000000-0005-0000-0000-0000FF380000}"/>
    <cellStyle name="SAPBEXstdItemX 4 3 3 2" xfId="8167" xr:uid="{00000000-0005-0000-0000-000000390000}"/>
    <cellStyle name="SAPBEXstdItemX 4 3 4" xfId="8168" xr:uid="{00000000-0005-0000-0000-000001390000}"/>
    <cellStyle name="SAPBEXstdItemX 4 4" xfId="8169" xr:uid="{00000000-0005-0000-0000-000002390000}"/>
    <cellStyle name="SAPBEXstdItemX 4 4 2" xfId="8170" xr:uid="{00000000-0005-0000-0000-000003390000}"/>
    <cellStyle name="SAPBEXstdItemX 4 4 2 2" xfId="8171" xr:uid="{00000000-0005-0000-0000-000004390000}"/>
    <cellStyle name="SAPBEXstdItemX 4 4 2 2 2" xfId="8172" xr:uid="{00000000-0005-0000-0000-000005390000}"/>
    <cellStyle name="SAPBEXstdItemX 4 4 2 3" xfId="8173" xr:uid="{00000000-0005-0000-0000-000006390000}"/>
    <cellStyle name="SAPBEXstdItemX 4 4 3" xfId="8174" xr:uid="{00000000-0005-0000-0000-000007390000}"/>
    <cellStyle name="SAPBEXstdItemX 4 4 3 2" xfId="8175" xr:uid="{00000000-0005-0000-0000-000008390000}"/>
    <cellStyle name="SAPBEXstdItemX 4 4 4" xfId="8176" xr:uid="{00000000-0005-0000-0000-000009390000}"/>
    <cellStyle name="SAPBEXstdItemX 4 5" xfId="8177" xr:uid="{00000000-0005-0000-0000-00000A390000}"/>
    <cellStyle name="SAPBEXstdItemX 4 5 2" xfId="8178" xr:uid="{00000000-0005-0000-0000-00000B390000}"/>
    <cellStyle name="SAPBEXstdItemX 4 5 2 2" xfId="8179" xr:uid="{00000000-0005-0000-0000-00000C390000}"/>
    <cellStyle name="SAPBEXstdItemX 4 5 2 2 2" xfId="8180" xr:uid="{00000000-0005-0000-0000-00000D390000}"/>
    <cellStyle name="SAPBEXstdItemX 4 5 2 3" xfId="8181" xr:uid="{00000000-0005-0000-0000-00000E390000}"/>
    <cellStyle name="SAPBEXstdItemX 4 5 3" xfId="8182" xr:uid="{00000000-0005-0000-0000-00000F390000}"/>
    <cellStyle name="SAPBEXstdItemX 4 5 3 2" xfId="8183" xr:uid="{00000000-0005-0000-0000-000010390000}"/>
    <cellStyle name="SAPBEXstdItemX 4 5 4" xfId="8184" xr:uid="{00000000-0005-0000-0000-000011390000}"/>
    <cellStyle name="SAPBEXstdItemX 4 6" xfId="8185" xr:uid="{00000000-0005-0000-0000-000012390000}"/>
    <cellStyle name="SAPBEXstdItemX 4 6 2" xfId="8186" xr:uid="{00000000-0005-0000-0000-000013390000}"/>
    <cellStyle name="SAPBEXstdItemX 4 6 2 2" xfId="8187" xr:uid="{00000000-0005-0000-0000-000014390000}"/>
    <cellStyle name="SAPBEXstdItemX 4 6 2 2 2" xfId="8188" xr:uid="{00000000-0005-0000-0000-000015390000}"/>
    <cellStyle name="SAPBEXstdItemX 4 6 2 3" xfId="8189" xr:uid="{00000000-0005-0000-0000-000016390000}"/>
    <cellStyle name="SAPBEXstdItemX 4 6 3" xfId="8190" xr:uid="{00000000-0005-0000-0000-000017390000}"/>
    <cellStyle name="SAPBEXstdItemX 4 6 3 2" xfId="8191" xr:uid="{00000000-0005-0000-0000-000018390000}"/>
    <cellStyle name="SAPBEXstdItemX 4 6 4" xfId="8192" xr:uid="{00000000-0005-0000-0000-000019390000}"/>
    <cellStyle name="SAPBEXstdItemX 4 7" xfId="8193" xr:uid="{00000000-0005-0000-0000-00001A390000}"/>
    <cellStyle name="SAPBEXstdItemX 4 7 2" xfId="8194" xr:uid="{00000000-0005-0000-0000-00001B390000}"/>
    <cellStyle name="SAPBEXstdItemX 4 7 2 2" xfId="8195" xr:uid="{00000000-0005-0000-0000-00001C390000}"/>
    <cellStyle name="SAPBEXstdItemX 4 7 2 2 2" xfId="8196" xr:uid="{00000000-0005-0000-0000-00001D390000}"/>
    <cellStyle name="SAPBEXstdItemX 4 7 2 3" xfId="8197" xr:uid="{00000000-0005-0000-0000-00001E390000}"/>
    <cellStyle name="SAPBEXstdItemX 4 7 3" xfId="8198" xr:uid="{00000000-0005-0000-0000-00001F390000}"/>
    <cellStyle name="SAPBEXstdItemX 4 7 3 2" xfId="8199" xr:uid="{00000000-0005-0000-0000-000020390000}"/>
    <cellStyle name="SAPBEXstdItemX 4 7 4" xfId="8200" xr:uid="{00000000-0005-0000-0000-000021390000}"/>
    <cellStyle name="SAPBEXstdItemX 4 8" xfId="8201" xr:uid="{00000000-0005-0000-0000-000022390000}"/>
    <cellStyle name="SAPBEXstdItemX 4 8 2" xfId="8202" xr:uid="{00000000-0005-0000-0000-000023390000}"/>
    <cellStyle name="SAPBEXstdItemX 4 8 2 2" xfId="8203" xr:uid="{00000000-0005-0000-0000-000024390000}"/>
    <cellStyle name="SAPBEXstdItemX 4 8 3" xfId="8204" xr:uid="{00000000-0005-0000-0000-000025390000}"/>
    <cellStyle name="SAPBEXstdItemX 4 9" xfId="8205" xr:uid="{00000000-0005-0000-0000-000026390000}"/>
    <cellStyle name="SAPBEXstdItemX 4 9 2" xfId="8206" xr:uid="{00000000-0005-0000-0000-000027390000}"/>
    <cellStyle name="SAPBEXstdItemX 5" xfId="8207" xr:uid="{00000000-0005-0000-0000-000028390000}"/>
    <cellStyle name="SAPBEXstdItemX 5 2" xfId="8208" xr:uid="{00000000-0005-0000-0000-000029390000}"/>
    <cellStyle name="SAPBEXstdItemX 5 2 2" xfId="8209" xr:uid="{00000000-0005-0000-0000-00002A390000}"/>
    <cellStyle name="SAPBEXstdItemX 5 2 2 2" xfId="8210" xr:uid="{00000000-0005-0000-0000-00002B390000}"/>
    <cellStyle name="SAPBEXstdItemX 5 2 3" xfId="8211" xr:uid="{00000000-0005-0000-0000-00002C390000}"/>
    <cellStyle name="SAPBEXstdItemX 5 3" xfId="8212" xr:uid="{00000000-0005-0000-0000-00002D390000}"/>
    <cellStyle name="SAPBEXstdItemX 5 3 2" xfId="8213" xr:uid="{00000000-0005-0000-0000-00002E390000}"/>
    <cellStyle name="SAPBEXstdItemX 5 4" xfId="8214" xr:uid="{00000000-0005-0000-0000-00002F390000}"/>
    <cellStyle name="SAPBEXtitle" xfId="8215" xr:uid="{00000000-0005-0000-0000-000030390000}"/>
    <cellStyle name="SAPBEXtitle 2" xfId="8734" xr:uid="{00000000-0005-0000-0000-000031390000}"/>
    <cellStyle name="SAPBEXunassignedItem" xfId="8216" xr:uid="{00000000-0005-0000-0000-000032390000}"/>
    <cellStyle name="SAPBEXunassignedItem 2" xfId="8217" xr:uid="{00000000-0005-0000-0000-000033390000}"/>
    <cellStyle name="SAPBEXunassignedItem 2 10" xfId="8218" xr:uid="{00000000-0005-0000-0000-000034390000}"/>
    <cellStyle name="SAPBEXunassignedItem 2 11" xfId="8219" xr:uid="{00000000-0005-0000-0000-000035390000}"/>
    <cellStyle name="SAPBEXunassignedItem 2 2" xfId="8220" xr:uid="{00000000-0005-0000-0000-000036390000}"/>
    <cellStyle name="SAPBEXunassignedItem 2 2 2" xfId="8221" xr:uid="{00000000-0005-0000-0000-000037390000}"/>
    <cellStyle name="SAPBEXunassignedItem 2 2 2 2" xfId="8222" xr:uid="{00000000-0005-0000-0000-000038390000}"/>
    <cellStyle name="SAPBEXunassignedItem 2 2 2 2 2" xfId="8223" xr:uid="{00000000-0005-0000-0000-000039390000}"/>
    <cellStyle name="SAPBEXunassignedItem 2 2 2 3" xfId="8224" xr:uid="{00000000-0005-0000-0000-00003A390000}"/>
    <cellStyle name="SAPBEXunassignedItem 2 2 3" xfId="8225" xr:uid="{00000000-0005-0000-0000-00003B390000}"/>
    <cellStyle name="SAPBEXunassignedItem 2 2 3 2" xfId="8226" xr:uid="{00000000-0005-0000-0000-00003C390000}"/>
    <cellStyle name="SAPBEXunassignedItem 2 2 3 2 2" xfId="8227" xr:uid="{00000000-0005-0000-0000-00003D390000}"/>
    <cellStyle name="SAPBEXunassignedItem 2 2 3 3" xfId="8228" xr:uid="{00000000-0005-0000-0000-00003E390000}"/>
    <cellStyle name="SAPBEXunassignedItem 2 2 4" xfId="8229" xr:uid="{00000000-0005-0000-0000-00003F390000}"/>
    <cellStyle name="SAPBEXunassignedItem 2 2 4 2" xfId="8230" xr:uid="{00000000-0005-0000-0000-000040390000}"/>
    <cellStyle name="SAPBEXunassignedItem 2 2 5" xfId="8231" xr:uid="{00000000-0005-0000-0000-000041390000}"/>
    <cellStyle name="SAPBEXunassignedItem 2 2 6" xfId="8232" xr:uid="{00000000-0005-0000-0000-000042390000}"/>
    <cellStyle name="SAPBEXunassignedItem 2 3" xfId="8233" xr:uid="{00000000-0005-0000-0000-000043390000}"/>
    <cellStyle name="SAPBEXunassignedItem 2 3 2" xfId="8234" xr:uid="{00000000-0005-0000-0000-000044390000}"/>
    <cellStyle name="SAPBEXunassignedItem 2 3 2 2" xfId="8235" xr:uid="{00000000-0005-0000-0000-000045390000}"/>
    <cellStyle name="SAPBEXunassignedItem 2 3 2 2 2" xfId="8236" xr:uid="{00000000-0005-0000-0000-000046390000}"/>
    <cellStyle name="SAPBEXunassignedItem 2 3 2 3" xfId="8237" xr:uid="{00000000-0005-0000-0000-000047390000}"/>
    <cellStyle name="SAPBEXunassignedItem 2 3 3" xfId="8238" xr:uid="{00000000-0005-0000-0000-000048390000}"/>
    <cellStyle name="SAPBEXunassignedItem 2 3 3 2" xfId="8239" xr:uid="{00000000-0005-0000-0000-000049390000}"/>
    <cellStyle name="SAPBEXunassignedItem 2 3 3 2 2" xfId="8240" xr:uid="{00000000-0005-0000-0000-00004A390000}"/>
    <cellStyle name="SAPBEXunassignedItem 2 3 3 3" xfId="8241" xr:uid="{00000000-0005-0000-0000-00004B390000}"/>
    <cellStyle name="SAPBEXunassignedItem 2 3 4" xfId="8242" xr:uid="{00000000-0005-0000-0000-00004C390000}"/>
    <cellStyle name="SAPBEXunassignedItem 2 3 4 2" xfId="8243" xr:uid="{00000000-0005-0000-0000-00004D390000}"/>
    <cellStyle name="SAPBEXunassignedItem 2 3 5" xfId="8244" xr:uid="{00000000-0005-0000-0000-00004E390000}"/>
    <cellStyle name="SAPBEXunassignedItem 2 3 6" xfId="8245" xr:uid="{00000000-0005-0000-0000-00004F390000}"/>
    <cellStyle name="SAPBEXunassignedItem 2 4" xfId="8246" xr:uid="{00000000-0005-0000-0000-000050390000}"/>
    <cellStyle name="SAPBEXunassignedItem 2 4 2" xfId="8247" xr:uid="{00000000-0005-0000-0000-000051390000}"/>
    <cellStyle name="SAPBEXunassignedItem 2 4 2 2" xfId="8248" xr:uid="{00000000-0005-0000-0000-000052390000}"/>
    <cellStyle name="SAPBEXunassignedItem 2 4 2 2 2" xfId="8249" xr:uid="{00000000-0005-0000-0000-000053390000}"/>
    <cellStyle name="SAPBEXunassignedItem 2 4 2 3" xfId="8250" xr:uid="{00000000-0005-0000-0000-000054390000}"/>
    <cellStyle name="SAPBEXunassignedItem 2 4 3" xfId="8251" xr:uid="{00000000-0005-0000-0000-000055390000}"/>
    <cellStyle name="SAPBEXunassignedItem 2 4 3 2" xfId="8252" xr:uid="{00000000-0005-0000-0000-000056390000}"/>
    <cellStyle name="SAPBEXunassignedItem 2 4 3 2 2" xfId="8253" xr:uid="{00000000-0005-0000-0000-000057390000}"/>
    <cellStyle name="SAPBEXunassignedItem 2 4 3 3" xfId="8254" xr:uid="{00000000-0005-0000-0000-000058390000}"/>
    <cellStyle name="SAPBEXunassignedItem 2 4 4" xfId="8255" xr:uid="{00000000-0005-0000-0000-000059390000}"/>
    <cellStyle name="SAPBEXunassignedItem 2 4 4 2" xfId="8256" xr:uid="{00000000-0005-0000-0000-00005A390000}"/>
    <cellStyle name="SAPBEXunassignedItem 2 4 5" xfId="8257" xr:uid="{00000000-0005-0000-0000-00005B390000}"/>
    <cellStyle name="SAPBEXunassignedItem 2 4 6" xfId="8258" xr:uid="{00000000-0005-0000-0000-00005C390000}"/>
    <cellStyle name="SAPBEXunassignedItem 2 5" xfId="8259" xr:uid="{00000000-0005-0000-0000-00005D390000}"/>
    <cellStyle name="SAPBEXunassignedItem 2 5 2" xfId="8260" xr:uid="{00000000-0005-0000-0000-00005E390000}"/>
    <cellStyle name="SAPBEXunassignedItem 2 5 2 2" xfId="8261" xr:uid="{00000000-0005-0000-0000-00005F390000}"/>
    <cellStyle name="SAPBEXunassignedItem 2 5 2 2 2" xfId="8262" xr:uid="{00000000-0005-0000-0000-000060390000}"/>
    <cellStyle name="SAPBEXunassignedItem 2 5 2 3" xfId="8263" xr:uid="{00000000-0005-0000-0000-000061390000}"/>
    <cellStyle name="SAPBEXunassignedItem 2 5 3" xfId="8264" xr:uid="{00000000-0005-0000-0000-000062390000}"/>
    <cellStyle name="SAPBEXunassignedItem 2 5 3 2" xfId="8265" xr:uid="{00000000-0005-0000-0000-000063390000}"/>
    <cellStyle name="SAPBEXunassignedItem 2 5 3 2 2" xfId="8266" xr:uid="{00000000-0005-0000-0000-000064390000}"/>
    <cellStyle name="SAPBEXunassignedItem 2 5 3 3" xfId="8267" xr:uid="{00000000-0005-0000-0000-000065390000}"/>
    <cellStyle name="SAPBEXunassignedItem 2 5 4" xfId="8268" xr:uid="{00000000-0005-0000-0000-000066390000}"/>
    <cellStyle name="SAPBEXunassignedItem 2 5 4 2" xfId="8269" xr:uid="{00000000-0005-0000-0000-000067390000}"/>
    <cellStyle name="SAPBEXunassignedItem 2 5 5" xfId="8270" xr:uid="{00000000-0005-0000-0000-000068390000}"/>
    <cellStyle name="SAPBEXunassignedItem 2 5 6" xfId="8271" xr:uid="{00000000-0005-0000-0000-000069390000}"/>
    <cellStyle name="SAPBEXunassignedItem 2 6" xfId="8272" xr:uid="{00000000-0005-0000-0000-00006A390000}"/>
    <cellStyle name="SAPBEXunassignedItem 2 6 2" xfId="8273" xr:uid="{00000000-0005-0000-0000-00006B390000}"/>
    <cellStyle name="SAPBEXunassignedItem 2 6 2 2" xfId="8274" xr:uid="{00000000-0005-0000-0000-00006C390000}"/>
    <cellStyle name="SAPBEXunassignedItem 2 6 2 2 2" xfId="8275" xr:uid="{00000000-0005-0000-0000-00006D390000}"/>
    <cellStyle name="SAPBEXunassignedItem 2 6 2 3" xfId="8276" xr:uid="{00000000-0005-0000-0000-00006E390000}"/>
    <cellStyle name="SAPBEXunassignedItem 2 6 3" xfId="8277" xr:uid="{00000000-0005-0000-0000-00006F390000}"/>
    <cellStyle name="SAPBEXunassignedItem 2 6 3 2" xfId="8278" xr:uid="{00000000-0005-0000-0000-000070390000}"/>
    <cellStyle name="SAPBEXunassignedItem 2 6 3 2 2" xfId="8279" xr:uid="{00000000-0005-0000-0000-000071390000}"/>
    <cellStyle name="SAPBEXunassignedItem 2 6 3 3" xfId="8280" xr:uid="{00000000-0005-0000-0000-000072390000}"/>
    <cellStyle name="SAPBEXunassignedItem 2 6 4" xfId="8281" xr:uid="{00000000-0005-0000-0000-000073390000}"/>
    <cellStyle name="SAPBEXunassignedItem 2 6 4 2" xfId="8282" xr:uid="{00000000-0005-0000-0000-000074390000}"/>
    <cellStyle name="SAPBEXunassignedItem 2 6 5" xfId="8283" xr:uid="{00000000-0005-0000-0000-000075390000}"/>
    <cellStyle name="SAPBEXunassignedItem 2 6 6" xfId="8284" xr:uid="{00000000-0005-0000-0000-000076390000}"/>
    <cellStyle name="SAPBEXunassignedItem 2 7" xfId="8285" xr:uid="{00000000-0005-0000-0000-000077390000}"/>
    <cellStyle name="SAPBEXunassignedItem 2 7 2" xfId="8286" xr:uid="{00000000-0005-0000-0000-000078390000}"/>
    <cellStyle name="SAPBEXunassignedItem 2 7 2 2" xfId="8287" xr:uid="{00000000-0005-0000-0000-000079390000}"/>
    <cellStyle name="SAPBEXunassignedItem 2 7 3" xfId="8288" xr:uid="{00000000-0005-0000-0000-00007A390000}"/>
    <cellStyle name="SAPBEXunassignedItem 2 8" xfId="8289" xr:uid="{00000000-0005-0000-0000-00007B390000}"/>
    <cellStyle name="SAPBEXunassignedItem 2 8 2" xfId="8290" xr:uid="{00000000-0005-0000-0000-00007C390000}"/>
    <cellStyle name="SAPBEXunassignedItem 2 8 2 2" xfId="8291" xr:uid="{00000000-0005-0000-0000-00007D390000}"/>
    <cellStyle name="SAPBEXunassignedItem 2 8 3" xfId="8292" xr:uid="{00000000-0005-0000-0000-00007E390000}"/>
    <cellStyle name="SAPBEXunassignedItem 2 9" xfId="8293" xr:uid="{00000000-0005-0000-0000-00007F390000}"/>
    <cellStyle name="SAPBEXunassignedItem 2 9 2" xfId="8294" xr:uid="{00000000-0005-0000-0000-000080390000}"/>
    <cellStyle name="SAPBEXunassignedItem 3" xfId="8295" xr:uid="{00000000-0005-0000-0000-000081390000}"/>
    <cellStyle name="SAPBEXunassignedItem 3 10" xfId="8296" xr:uid="{00000000-0005-0000-0000-000082390000}"/>
    <cellStyle name="SAPBEXunassignedItem 3 11" xfId="8297" xr:uid="{00000000-0005-0000-0000-000083390000}"/>
    <cellStyle name="SAPBEXunassignedItem 3 2" xfId="8298" xr:uid="{00000000-0005-0000-0000-000084390000}"/>
    <cellStyle name="SAPBEXunassignedItem 3 2 2" xfId="8299" xr:uid="{00000000-0005-0000-0000-000085390000}"/>
    <cellStyle name="SAPBEXunassignedItem 3 2 2 2" xfId="8300" xr:uid="{00000000-0005-0000-0000-000086390000}"/>
    <cellStyle name="SAPBEXunassignedItem 3 2 2 2 2" xfId="8301" xr:uid="{00000000-0005-0000-0000-000087390000}"/>
    <cellStyle name="SAPBEXunassignedItem 3 2 2 3" xfId="8302" xr:uid="{00000000-0005-0000-0000-000088390000}"/>
    <cellStyle name="SAPBEXunassignedItem 3 2 3" xfId="8303" xr:uid="{00000000-0005-0000-0000-000089390000}"/>
    <cellStyle name="SAPBEXunassignedItem 3 2 3 2" xfId="8304" xr:uid="{00000000-0005-0000-0000-00008A390000}"/>
    <cellStyle name="SAPBEXunassignedItem 3 2 3 2 2" xfId="8305" xr:uid="{00000000-0005-0000-0000-00008B390000}"/>
    <cellStyle name="SAPBEXunassignedItem 3 2 3 3" xfId="8306" xr:uid="{00000000-0005-0000-0000-00008C390000}"/>
    <cellStyle name="SAPBEXunassignedItem 3 2 4" xfId="8307" xr:uid="{00000000-0005-0000-0000-00008D390000}"/>
    <cellStyle name="SAPBEXunassignedItem 3 2 4 2" xfId="8308" xr:uid="{00000000-0005-0000-0000-00008E390000}"/>
    <cellStyle name="SAPBEXunassignedItem 3 2 5" xfId="8309" xr:uid="{00000000-0005-0000-0000-00008F390000}"/>
    <cellStyle name="SAPBEXunassignedItem 3 2 6" xfId="8310" xr:uid="{00000000-0005-0000-0000-000090390000}"/>
    <cellStyle name="SAPBEXunassignedItem 3 3" xfId="8311" xr:uid="{00000000-0005-0000-0000-000091390000}"/>
    <cellStyle name="SAPBEXunassignedItem 3 3 2" xfId="8312" xr:uid="{00000000-0005-0000-0000-000092390000}"/>
    <cellStyle name="SAPBEXunassignedItem 3 3 2 2" xfId="8313" xr:uid="{00000000-0005-0000-0000-000093390000}"/>
    <cellStyle name="SAPBEXunassignedItem 3 3 2 2 2" xfId="8314" xr:uid="{00000000-0005-0000-0000-000094390000}"/>
    <cellStyle name="SAPBEXunassignedItem 3 3 2 3" xfId="8315" xr:uid="{00000000-0005-0000-0000-000095390000}"/>
    <cellStyle name="SAPBEXunassignedItem 3 3 3" xfId="8316" xr:uid="{00000000-0005-0000-0000-000096390000}"/>
    <cellStyle name="SAPBEXunassignedItem 3 3 3 2" xfId="8317" xr:uid="{00000000-0005-0000-0000-000097390000}"/>
    <cellStyle name="SAPBEXunassignedItem 3 3 3 2 2" xfId="8318" xr:uid="{00000000-0005-0000-0000-000098390000}"/>
    <cellStyle name="SAPBEXunassignedItem 3 3 3 3" xfId="8319" xr:uid="{00000000-0005-0000-0000-000099390000}"/>
    <cellStyle name="SAPBEXunassignedItem 3 3 4" xfId="8320" xr:uid="{00000000-0005-0000-0000-00009A390000}"/>
    <cellStyle name="SAPBEXunassignedItem 3 3 4 2" xfId="8321" xr:uid="{00000000-0005-0000-0000-00009B390000}"/>
    <cellStyle name="SAPBEXunassignedItem 3 3 5" xfId="8322" xr:uid="{00000000-0005-0000-0000-00009C390000}"/>
    <cellStyle name="SAPBEXunassignedItem 3 3 6" xfId="8323" xr:uid="{00000000-0005-0000-0000-00009D390000}"/>
    <cellStyle name="SAPBEXunassignedItem 3 4" xfId="8324" xr:uid="{00000000-0005-0000-0000-00009E390000}"/>
    <cellStyle name="SAPBEXunassignedItem 3 4 2" xfId="8325" xr:uid="{00000000-0005-0000-0000-00009F390000}"/>
    <cellStyle name="SAPBEXunassignedItem 3 4 2 2" xfId="8326" xr:uid="{00000000-0005-0000-0000-0000A0390000}"/>
    <cellStyle name="SAPBEXunassignedItem 3 4 2 2 2" xfId="8327" xr:uid="{00000000-0005-0000-0000-0000A1390000}"/>
    <cellStyle name="SAPBEXunassignedItem 3 4 2 3" xfId="8328" xr:uid="{00000000-0005-0000-0000-0000A2390000}"/>
    <cellStyle name="SAPBEXunassignedItem 3 4 3" xfId="8329" xr:uid="{00000000-0005-0000-0000-0000A3390000}"/>
    <cellStyle name="SAPBEXunassignedItem 3 4 3 2" xfId="8330" xr:uid="{00000000-0005-0000-0000-0000A4390000}"/>
    <cellStyle name="SAPBEXunassignedItem 3 4 3 2 2" xfId="8331" xr:uid="{00000000-0005-0000-0000-0000A5390000}"/>
    <cellStyle name="SAPBEXunassignedItem 3 4 3 3" xfId="8332" xr:uid="{00000000-0005-0000-0000-0000A6390000}"/>
    <cellStyle name="SAPBEXunassignedItem 3 4 4" xfId="8333" xr:uid="{00000000-0005-0000-0000-0000A7390000}"/>
    <cellStyle name="SAPBEXunassignedItem 3 4 4 2" xfId="8334" xr:uid="{00000000-0005-0000-0000-0000A8390000}"/>
    <cellStyle name="SAPBEXunassignedItem 3 4 5" xfId="8335" xr:uid="{00000000-0005-0000-0000-0000A9390000}"/>
    <cellStyle name="SAPBEXunassignedItem 3 4 6" xfId="8336" xr:uid="{00000000-0005-0000-0000-0000AA390000}"/>
    <cellStyle name="SAPBEXunassignedItem 3 5" xfId="8337" xr:uid="{00000000-0005-0000-0000-0000AB390000}"/>
    <cellStyle name="SAPBEXunassignedItem 3 5 2" xfId="8338" xr:uid="{00000000-0005-0000-0000-0000AC390000}"/>
    <cellStyle name="SAPBEXunassignedItem 3 5 2 2" xfId="8339" xr:uid="{00000000-0005-0000-0000-0000AD390000}"/>
    <cellStyle name="SAPBEXunassignedItem 3 5 2 2 2" xfId="8340" xr:uid="{00000000-0005-0000-0000-0000AE390000}"/>
    <cellStyle name="SAPBEXunassignedItem 3 5 2 3" xfId="8341" xr:uid="{00000000-0005-0000-0000-0000AF390000}"/>
    <cellStyle name="SAPBEXunassignedItem 3 5 3" xfId="8342" xr:uid="{00000000-0005-0000-0000-0000B0390000}"/>
    <cellStyle name="SAPBEXunassignedItem 3 5 3 2" xfId="8343" xr:uid="{00000000-0005-0000-0000-0000B1390000}"/>
    <cellStyle name="SAPBEXunassignedItem 3 5 3 2 2" xfId="8344" xr:uid="{00000000-0005-0000-0000-0000B2390000}"/>
    <cellStyle name="SAPBEXunassignedItem 3 5 3 3" xfId="8345" xr:uid="{00000000-0005-0000-0000-0000B3390000}"/>
    <cellStyle name="SAPBEXunassignedItem 3 5 4" xfId="8346" xr:uid="{00000000-0005-0000-0000-0000B4390000}"/>
    <cellStyle name="SAPBEXunassignedItem 3 5 4 2" xfId="8347" xr:uid="{00000000-0005-0000-0000-0000B5390000}"/>
    <cellStyle name="SAPBEXunassignedItem 3 5 5" xfId="8348" xr:uid="{00000000-0005-0000-0000-0000B6390000}"/>
    <cellStyle name="SAPBEXunassignedItem 3 5 6" xfId="8349" xr:uid="{00000000-0005-0000-0000-0000B7390000}"/>
    <cellStyle name="SAPBEXunassignedItem 3 6" xfId="8350" xr:uid="{00000000-0005-0000-0000-0000B8390000}"/>
    <cellStyle name="SAPBEXunassignedItem 3 6 2" xfId="8351" xr:uid="{00000000-0005-0000-0000-0000B9390000}"/>
    <cellStyle name="SAPBEXunassignedItem 3 6 2 2" xfId="8352" xr:uid="{00000000-0005-0000-0000-0000BA390000}"/>
    <cellStyle name="SAPBEXunassignedItem 3 6 2 2 2" xfId="8353" xr:uid="{00000000-0005-0000-0000-0000BB390000}"/>
    <cellStyle name="SAPBEXunassignedItem 3 6 2 3" xfId="8354" xr:uid="{00000000-0005-0000-0000-0000BC390000}"/>
    <cellStyle name="SAPBEXunassignedItem 3 6 3" xfId="8355" xr:uid="{00000000-0005-0000-0000-0000BD390000}"/>
    <cellStyle name="SAPBEXunassignedItem 3 6 3 2" xfId="8356" xr:uid="{00000000-0005-0000-0000-0000BE390000}"/>
    <cellStyle name="SAPBEXunassignedItem 3 6 3 2 2" xfId="8357" xr:uid="{00000000-0005-0000-0000-0000BF390000}"/>
    <cellStyle name="SAPBEXunassignedItem 3 6 3 3" xfId="8358" xr:uid="{00000000-0005-0000-0000-0000C0390000}"/>
    <cellStyle name="SAPBEXunassignedItem 3 6 4" xfId="8359" xr:uid="{00000000-0005-0000-0000-0000C1390000}"/>
    <cellStyle name="SAPBEXunassignedItem 3 6 4 2" xfId="8360" xr:uid="{00000000-0005-0000-0000-0000C2390000}"/>
    <cellStyle name="SAPBEXunassignedItem 3 6 5" xfId="8361" xr:uid="{00000000-0005-0000-0000-0000C3390000}"/>
    <cellStyle name="SAPBEXunassignedItem 3 6 6" xfId="8362" xr:uid="{00000000-0005-0000-0000-0000C4390000}"/>
    <cellStyle name="SAPBEXunassignedItem 3 7" xfId="8363" xr:uid="{00000000-0005-0000-0000-0000C5390000}"/>
    <cellStyle name="SAPBEXunassignedItem 3 7 2" xfId="8364" xr:uid="{00000000-0005-0000-0000-0000C6390000}"/>
    <cellStyle name="SAPBEXunassignedItem 3 7 2 2" xfId="8365" xr:uid="{00000000-0005-0000-0000-0000C7390000}"/>
    <cellStyle name="SAPBEXunassignedItem 3 7 3" xfId="8366" xr:uid="{00000000-0005-0000-0000-0000C8390000}"/>
    <cellStyle name="SAPBEXunassignedItem 3 8" xfId="8367" xr:uid="{00000000-0005-0000-0000-0000C9390000}"/>
    <cellStyle name="SAPBEXunassignedItem 3 8 2" xfId="8368" xr:uid="{00000000-0005-0000-0000-0000CA390000}"/>
    <cellStyle name="SAPBEXunassignedItem 3 8 2 2" xfId="8369" xr:uid="{00000000-0005-0000-0000-0000CB390000}"/>
    <cellStyle name="SAPBEXunassignedItem 3 8 3" xfId="8370" xr:uid="{00000000-0005-0000-0000-0000CC390000}"/>
    <cellStyle name="SAPBEXunassignedItem 3 9" xfId="8371" xr:uid="{00000000-0005-0000-0000-0000CD390000}"/>
    <cellStyle name="SAPBEXunassignedItem 3 9 2" xfId="8372" xr:uid="{00000000-0005-0000-0000-0000CE390000}"/>
    <cellStyle name="SAPBEXunassignedItem 4" xfId="14950" xr:uid="{00000000-0005-0000-0000-0000CF390000}"/>
    <cellStyle name="SAPBEXunassignedItem 4 2" xfId="14951" xr:uid="{00000000-0005-0000-0000-0000D0390000}"/>
    <cellStyle name="SAPBEXunassignedItem 5" xfId="14952" xr:uid="{00000000-0005-0000-0000-0000D1390000}"/>
    <cellStyle name="SAPBEXunassignedItem_CFS" xfId="14953" xr:uid="{00000000-0005-0000-0000-0000D2390000}"/>
    <cellStyle name="SAPBEXundefined" xfId="8373" xr:uid="{00000000-0005-0000-0000-0000D3390000}"/>
    <cellStyle name="SAPBEXundefined 2" xfId="8374" xr:uid="{00000000-0005-0000-0000-0000D4390000}"/>
    <cellStyle name="SAPBEXundefined 2 2" xfId="8375" xr:uid="{00000000-0005-0000-0000-0000D5390000}"/>
    <cellStyle name="SAPBEXundefined 2 2 2" xfId="8376" xr:uid="{00000000-0005-0000-0000-0000D6390000}"/>
    <cellStyle name="SAPBEXundefined 2 2 2 2" xfId="8377" xr:uid="{00000000-0005-0000-0000-0000D7390000}"/>
    <cellStyle name="SAPBEXundefined 2 2 2 2 2" xfId="8378" xr:uid="{00000000-0005-0000-0000-0000D8390000}"/>
    <cellStyle name="SAPBEXundefined 2 2 2 3" xfId="8379" xr:uid="{00000000-0005-0000-0000-0000D9390000}"/>
    <cellStyle name="SAPBEXundefined 2 2 3" xfId="8380" xr:uid="{00000000-0005-0000-0000-0000DA390000}"/>
    <cellStyle name="SAPBEXundefined 2 2 3 2" xfId="8381" xr:uid="{00000000-0005-0000-0000-0000DB390000}"/>
    <cellStyle name="SAPBEXundefined 2 2 4" xfId="8382" xr:uid="{00000000-0005-0000-0000-0000DC390000}"/>
    <cellStyle name="SAPBEXundefined 2 3" xfId="8383" xr:uid="{00000000-0005-0000-0000-0000DD390000}"/>
    <cellStyle name="SAPBEXundefined 2 3 2" xfId="8384" xr:uid="{00000000-0005-0000-0000-0000DE390000}"/>
    <cellStyle name="SAPBEXundefined 2 3 2 2" xfId="8385" xr:uid="{00000000-0005-0000-0000-0000DF390000}"/>
    <cellStyle name="SAPBEXundefined 2 3 2 2 2" xfId="8386" xr:uid="{00000000-0005-0000-0000-0000E0390000}"/>
    <cellStyle name="SAPBEXundefined 2 3 2 3" xfId="8387" xr:uid="{00000000-0005-0000-0000-0000E1390000}"/>
    <cellStyle name="SAPBEXundefined 2 3 3" xfId="8388" xr:uid="{00000000-0005-0000-0000-0000E2390000}"/>
    <cellStyle name="SAPBEXundefined 2 3 3 2" xfId="8389" xr:uid="{00000000-0005-0000-0000-0000E3390000}"/>
    <cellStyle name="SAPBEXundefined 2 3 4" xfId="8390" xr:uid="{00000000-0005-0000-0000-0000E4390000}"/>
    <cellStyle name="SAPBEXundefined 2 4" xfId="8391" xr:uid="{00000000-0005-0000-0000-0000E5390000}"/>
    <cellStyle name="SAPBEXundefined 2 4 2" xfId="8392" xr:uid="{00000000-0005-0000-0000-0000E6390000}"/>
    <cellStyle name="SAPBEXundefined 2 4 2 2" xfId="8393" xr:uid="{00000000-0005-0000-0000-0000E7390000}"/>
    <cellStyle name="SAPBEXundefined 2 4 2 2 2" xfId="8394" xr:uid="{00000000-0005-0000-0000-0000E8390000}"/>
    <cellStyle name="SAPBEXundefined 2 4 2 3" xfId="8395" xr:uid="{00000000-0005-0000-0000-0000E9390000}"/>
    <cellStyle name="SAPBEXundefined 2 4 3" xfId="8396" xr:uid="{00000000-0005-0000-0000-0000EA390000}"/>
    <cellStyle name="SAPBEXundefined 2 4 3 2" xfId="8397" xr:uid="{00000000-0005-0000-0000-0000EB390000}"/>
    <cellStyle name="SAPBEXundefined 2 4 4" xfId="8398" xr:uid="{00000000-0005-0000-0000-0000EC390000}"/>
    <cellStyle name="SAPBEXundefined 2 5" xfId="8399" xr:uid="{00000000-0005-0000-0000-0000ED390000}"/>
    <cellStyle name="SAPBEXundefined 2 5 2" xfId="8400" xr:uid="{00000000-0005-0000-0000-0000EE390000}"/>
    <cellStyle name="SAPBEXundefined 2 5 2 2" xfId="8401" xr:uid="{00000000-0005-0000-0000-0000EF390000}"/>
    <cellStyle name="SAPBEXundefined 2 5 2 2 2" xfId="8402" xr:uid="{00000000-0005-0000-0000-0000F0390000}"/>
    <cellStyle name="SAPBEXundefined 2 5 2 3" xfId="8403" xr:uid="{00000000-0005-0000-0000-0000F1390000}"/>
    <cellStyle name="SAPBEXundefined 2 5 3" xfId="8404" xr:uid="{00000000-0005-0000-0000-0000F2390000}"/>
    <cellStyle name="SAPBEXundefined 2 5 3 2" xfId="8405" xr:uid="{00000000-0005-0000-0000-0000F3390000}"/>
    <cellStyle name="SAPBEXundefined 2 5 4" xfId="8406" xr:uid="{00000000-0005-0000-0000-0000F4390000}"/>
    <cellStyle name="SAPBEXundefined 2 6" xfId="8407" xr:uid="{00000000-0005-0000-0000-0000F5390000}"/>
    <cellStyle name="SAPBEXundefined 2 6 2" xfId="8408" xr:uid="{00000000-0005-0000-0000-0000F6390000}"/>
    <cellStyle name="SAPBEXundefined 2 6 2 2" xfId="8409" xr:uid="{00000000-0005-0000-0000-0000F7390000}"/>
    <cellStyle name="SAPBEXundefined 2 6 3" xfId="8410" xr:uid="{00000000-0005-0000-0000-0000F8390000}"/>
    <cellStyle name="SAPBEXundefined 2 7" xfId="8411" xr:uid="{00000000-0005-0000-0000-0000F9390000}"/>
    <cellStyle name="SAPBEXundefined 2 8" xfId="8735" xr:uid="{00000000-0005-0000-0000-0000FA390000}"/>
    <cellStyle name="SAPBEXundefined 3" xfId="8412" xr:uid="{00000000-0005-0000-0000-0000FB390000}"/>
    <cellStyle name="SAPBEXundefined 3 10" xfId="8413" xr:uid="{00000000-0005-0000-0000-0000FC390000}"/>
    <cellStyle name="SAPBEXundefined 3 11" xfId="8414" xr:uid="{00000000-0005-0000-0000-0000FD390000}"/>
    <cellStyle name="SAPBEXundefined 3 2" xfId="8415" xr:uid="{00000000-0005-0000-0000-0000FE390000}"/>
    <cellStyle name="SAPBEXundefined 3 2 2" xfId="8416" xr:uid="{00000000-0005-0000-0000-0000FF390000}"/>
    <cellStyle name="SAPBEXundefined 3 2 2 2" xfId="8417" xr:uid="{00000000-0005-0000-0000-0000003A0000}"/>
    <cellStyle name="SAPBEXundefined 3 2 2 2 2" xfId="8418" xr:uid="{00000000-0005-0000-0000-0000013A0000}"/>
    <cellStyle name="SAPBEXundefined 3 2 2 3" xfId="8419" xr:uid="{00000000-0005-0000-0000-0000023A0000}"/>
    <cellStyle name="SAPBEXundefined 3 2 3" xfId="8420" xr:uid="{00000000-0005-0000-0000-0000033A0000}"/>
    <cellStyle name="SAPBEXundefined 3 2 3 2" xfId="8421" xr:uid="{00000000-0005-0000-0000-0000043A0000}"/>
    <cellStyle name="SAPBEXundefined 3 2 4" xfId="8422" xr:uid="{00000000-0005-0000-0000-0000053A0000}"/>
    <cellStyle name="SAPBEXundefined 3 3" xfId="8423" xr:uid="{00000000-0005-0000-0000-0000063A0000}"/>
    <cellStyle name="SAPBEXundefined 3 3 2" xfId="8424" xr:uid="{00000000-0005-0000-0000-0000073A0000}"/>
    <cellStyle name="SAPBEXundefined 3 3 2 2" xfId="8425" xr:uid="{00000000-0005-0000-0000-0000083A0000}"/>
    <cellStyle name="SAPBEXundefined 3 3 2 2 2" xfId="8426" xr:uid="{00000000-0005-0000-0000-0000093A0000}"/>
    <cellStyle name="SAPBEXundefined 3 3 2 3" xfId="8427" xr:uid="{00000000-0005-0000-0000-00000A3A0000}"/>
    <cellStyle name="SAPBEXundefined 3 3 3" xfId="8428" xr:uid="{00000000-0005-0000-0000-00000B3A0000}"/>
    <cellStyle name="SAPBEXundefined 3 3 3 2" xfId="8429" xr:uid="{00000000-0005-0000-0000-00000C3A0000}"/>
    <cellStyle name="SAPBEXundefined 3 3 4" xfId="8430" xr:uid="{00000000-0005-0000-0000-00000D3A0000}"/>
    <cellStyle name="SAPBEXundefined 3 4" xfId="8431" xr:uid="{00000000-0005-0000-0000-00000E3A0000}"/>
    <cellStyle name="SAPBEXundefined 3 4 2" xfId="8432" xr:uid="{00000000-0005-0000-0000-00000F3A0000}"/>
    <cellStyle name="SAPBEXundefined 3 4 2 2" xfId="8433" xr:uid="{00000000-0005-0000-0000-0000103A0000}"/>
    <cellStyle name="SAPBEXundefined 3 4 2 2 2" xfId="8434" xr:uid="{00000000-0005-0000-0000-0000113A0000}"/>
    <cellStyle name="SAPBEXundefined 3 4 2 3" xfId="8435" xr:uid="{00000000-0005-0000-0000-0000123A0000}"/>
    <cellStyle name="SAPBEXundefined 3 4 3" xfId="8436" xr:uid="{00000000-0005-0000-0000-0000133A0000}"/>
    <cellStyle name="SAPBEXundefined 3 4 3 2" xfId="8437" xr:uid="{00000000-0005-0000-0000-0000143A0000}"/>
    <cellStyle name="SAPBEXundefined 3 4 4" xfId="8438" xr:uid="{00000000-0005-0000-0000-0000153A0000}"/>
    <cellStyle name="SAPBEXundefined 3 5" xfId="8439" xr:uid="{00000000-0005-0000-0000-0000163A0000}"/>
    <cellStyle name="SAPBEXundefined 3 5 2" xfId="8440" xr:uid="{00000000-0005-0000-0000-0000173A0000}"/>
    <cellStyle name="SAPBEXundefined 3 5 2 2" xfId="8441" xr:uid="{00000000-0005-0000-0000-0000183A0000}"/>
    <cellStyle name="SAPBEXundefined 3 5 2 2 2" xfId="8442" xr:uid="{00000000-0005-0000-0000-0000193A0000}"/>
    <cellStyle name="SAPBEXundefined 3 5 2 3" xfId="8443" xr:uid="{00000000-0005-0000-0000-00001A3A0000}"/>
    <cellStyle name="SAPBEXundefined 3 5 3" xfId="8444" xr:uid="{00000000-0005-0000-0000-00001B3A0000}"/>
    <cellStyle name="SAPBEXundefined 3 5 3 2" xfId="8445" xr:uid="{00000000-0005-0000-0000-00001C3A0000}"/>
    <cellStyle name="SAPBEXundefined 3 5 4" xfId="8446" xr:uid="{00000000-0005-0000-0000-00001D3A0000}"/>
    <cellStyle name="SAPBEXundefined 3 6" xfId="8447" xr:uid="{00000000-0005-0000-0000-00001E3A0000}"/>
    <cellStyle name="SAPBEXundefined 3 6 2" xfId="8448" xr:uid="{00000000-0005-0000-0000-00001F3A0000}"/>
    <cellStyle name="SAPBEXundefined 3 6 2 2" xfId="8449" xr:uid="{00000000-0005-0000-0000-0000203A0000}"/>
    <cellStyle name="SAPBEXundefined 3 6 2 2 2" xfId="8450" xr:uid="{00000000-0005-0000-0000-0000213A0000}"/>
    <cellStyle name="SAPBEXundefined 3 6 2 3" xfId="8451" xr:uid="{00000000-0005-0000-0000-0000223A0000}"/>
    <cellStyle name="SAPBEXundefined 3 6 3" xfId="8452" xr:uid="{00000000-0005-0000-0000-0000233A0000}"/>
    <cellStyle name="SAPBEXundefined 3 6 3 2" xfId="8453" xr:uid="{00000000-0005-0000-0000-0000243A0000}"/>
    <cellStyle name="SAPBEXundefined 3 6 4" xfId="8454" xr:uid="{00000000-0005-0000-0000-0000253A0000}"/>
    <cellStyle name="SAPBEXundefined 3 7" xfId="8455" xr:uid="{00000000-0005-0000-0000-0000263A0000}"/>
    <cellStyle name="SAPBEXundefined 3 7 2" xfId="8456" xr:uid="{00000000-0005-0000-0000-0000273A0000}"/>
    <cellStyle name="SAPBEXundefined 3 7 2 2" xfId="8457" xr:uid="{00000000-0005-0000-0000-0000283A0000}"/>
    <cellStyle name="SAPBEXundefined 3 7 2 2 2" xfId="8458" xr:uid="{00000000-0005-0000-0000-0000293A0000}"/>
    <cellStyle name="SAPBEXundefined 3 7 2 3" xfId="8459" xr:uid="{00000000-0005-0000-0000-00002A3A0000}"/>
    <cellStyle name="SAPBEXundefined 3 7 3" xfId="8460" xr:uid="{00000000-0005-0000-0000-00002B3A0000}"/>
    <cellStyle name="SAPBEXundefined 3 7 3 2" xfId="8461" xr:uid="{00000000-0005-0000-0000-00002C3A0000}"/>
    <cellStyle name="SAPBEXundefined 3 7 4" xfId="8462" xr:uid="{00000000-0005-0000-0000-00002D3A0000}"/>
    <cellStyle name="SAPBEXundefined 3 8" xfId="8463" xr:uid="{00000000-0005-0000-0000-00002E3A0000}"/>
    <cellStyle name="SAPBEXundefined 3 8 2" xfId="8464" xr:uid="{00000000-0005-0000-0000-00002F3A0000}"/>
    <cellStyle name="SAPBEXundefined 3 8 2 2" xfId="8465" xr:uid="{00000000-0005-0000-0000-0000303A0000}"/>
    <cellStyle name="SAPBEXundefined 3 8 3" xfId="8466" xr:uid="{00000000-0005-0000-0000-0000313A0000}"/>
    <cellStyle name="SAPBEXundefined 3 9" xfId="8467" xr:uid="{00000000-0005-0000-0000-0000323A0000}"/>
    <cellStyle name="SAPBEXundefined 3 9 2" xfId="8468" xr:uid="{00000000-0005-0000-0000-0000333A0000}"/>
    <cellStyle name="SAPBEXundefined 4" xfId="8469" xr:uid="{00000000-0005-0000-0000-0000343A0000}"/>
    <cellStyle name="SAPBEXundefined 4 2" xfId="8470" xr:uid="{00000000-0005-0000-0000-0000353A0000}"/>
    <cellStyle name="SAPBEXundefined 4 2 2" xfId="8471" xr:uid="{00000000-0005-0000-0000-0000363A0000}"/>
    <cellStyle name="SAPBEXundefined 4 2 2 2" xfId="8472" xr:uid="{00000000-0005-0000-0000-0000373A0000}"/>
    <cellStyle name="SAPBEXundefined 4 2 3" xfId="8473" xr:uid="{00000000-0005-0000-0000-0000383A0000}"/>
    <cellStyle name="SAPBEXundefined 4 3" xfId="8474" xr:uid="{00000000-0005-0000-0000-0000393A0000}"/>
    <cellStyle name="SAPBEXundefined 4 3 2" xfId="8475" xr:uid="{00000000-0005-0000-0000-00003A3A0000}"/>
    <cellStyle name="SAPBEXundefined 4 4" xfId="8476" xr:uid="{00000000-0005-0000-0000-00003B3A0000}"/>
    <cellStyle name="SAPBorder" xfId="15101" xr:uid="{00000000-0005-0000-0000-000003000000}"/>
    <cellStyle name="SAPDataCell" xfId="15083" xr:uid="{00000000-0005-0000-0000-000004000000}"/>
    <cellStyle name="SAPDataRemoved" xfId="15102" xr:uid="{00000000-0005-0000-0000-000005000000}"/>
    <cellStyle name="SAPDataTotalCell" xfId="15084" xr:uid="{00000000-0005-0000-0000-000006000000}"/>
    <cellStyle name="SAPDimensionCell" xfId="15082" xr:uid="{00000000-0005-0000-0000-000007000000}"/>
    <cellStyle name="SAPEditableDataCell" xfId="15086" xr:uid="{00000000-0005-0000-0000-000008000000}"/>
    <cellStyle name="SAPEditableDataTotalCell" xfId="15089" xr:uid="{00000000-0005-0000-0000-000009000000}"/>
    <cellStyle name="SAPEmphasized" xfId="15112" xr:uid="{00000000-0005-0000-0000-00000A000000}"/>
    <cellStyle name="SAPEmphasizedEditableDataCell" xfId="15114" xr:uid="{00000000-0005-0000-0000-00000B000000}"/>
    <cellStyle name="SAPEmphasizedEditableDataTotalCell" xfId="15115" xr:uid="{00000000-0005-0000-0000-00000C000000}"/>
    <cellStyle name="SAPEmphasizedLockedDataCell" xfId="15118" xr:uid="{00000000-0005-0000-0000-00000D000000}"/>
    <cellStyle name="SAPEmphasizedLockedDataTotalCell" xfId="15119" xr:uid="{00000000-0005-0000-0000-00000E000000}"/>
    <cellStyle name="SAPEmphasizedReadonlyDataCell" xfId="15116" xr:uid="{00000000-0005-0000-0000-00000F000000}"/>
    <cellStyle name="SAPEmphasizedReadonlyDataTotalCell" xfId="15117" xr:uid="{00000000-0005-0000-0000-000010000000}"/>
    <cellStyle name="SAPEmphasizedTotal" xfId="15113" xr:uid="{00000000-0005-0000-0000-000011000000}"/>
    <cellStyle name="SAPError" xfId="15103" xr:uid="{00000000-0005-0000-0000-000012000000}"/>
    <cellStyle name="SAPExceptionLevel1" xfId="15092" xr:uid="{00000000-0005-0000-0000-000013000000}"/>
    <cellStyle name="SAPExceptionLevel2" xfId="15093" xr:uid="{00000000-0005-0000-0000-000014000000}"/>
    <cellStyle name="SAPExceptionLevel3" xfId="15094" xr:uid="{00000000-0005-0000-0000-000015000000}"/>
    <cellStyle name="SAPExceptionLevel4" xfId="15095" xr:uid="{00000000-0005-0000-0000-000016000000}"/>
    <cellStyle name="SAPExceptionLevel5" xfId="15096" xr:uid="{00000000-0005-0000-0000-000017000000}"/>
    <cellStyle name="SAPExceptionLevel6" xfId="15097" xr:uid="{00000000-0005-0000-0000-000018000000}"/>
    <cellStyle name="SAPExceptionLevel7" xfId="15098" xr:uid="{00000000-0005-0000-0000-000019000000}"/>
    <cellStyle name="SAPExceptionLevel8" xfId="15099" xr:uid="{00000000-0005-0000-0000-00001A000000}"/>
    <cellStyle name="SAPExceptionLevel9" xfId="15100" xr:uid="{00000000-0005-0000-0000-00001B000000}"/>
    <cellStyle name="SAPFormula" xfId="15120" xr:uid="{00000000-0005-0000-0000-00001C000000}"/>
    <cellStyle name="SAPGroupingFillCell" xfId="15085" xr:uid="{00000000-0005-0000-0000-00001D000000}"/>
    <cellStyle name="SAPHierarchyCell0" xfId="15107" xr:uid="{00000000-0005-0000-0000-00001E000000}"/>
    <cellStyle name="SAPHierarchyCell1" xfId="15108" xr:uid="{00000000-0005-0000-0000-00001F000000}"/>
    <cellStyle name="SAPHierarchyCell2" xfId="15109" xr:uid="{00000000-0005-0000-0000-000020000000}"/>
    <cellStyle name="SAPHierarchyCell3" xfId="15110" xr:uid="{00000000-0005-0000-0000-000021000000}"/>
    <cellStyle name="SAPHierarchyCell4" xfId="15111" xr:uid="{00000000-0005-0000-0000-000022000000}"/>
    <cellStyle name="SAPLockedDataCell" xfId="15088" xr:uid="{00000000-0005-0000-0000-000023000000}"/>
    <cellStyle name="SAPLockedDataTotalCell" xfId="15091" xr:uid="{00000000-0005-0000-0000-000024000000}"/>
    <cellStyle name="SAPMemberCell" xfId="15105" xr:uid="{00000000-0005-0000-0000-000025000000}"/>
    <cellStyle name="SAPMemberTotalCell" xfId="15106" xr:uid="{00000000-0005-0000-0000-000026000000}"/>
    <cellStyle name="SAPMessageText" xfId="15104" xr:uid="{00000000-0005-0000-0000-000027000000}"/>
    <cellStyle name="SAPReadonlyDataCell" xfId="15087" xr:uid="{00000000-0005-0000-0000-000028000000}"/>
    <cellStyle name="SAPReadonlyDataTotalCell" xfId="15090" xr:uid="{00000000-0005-0000-0000-000029000000}"/>
    <cellStyle name="Sheet Title" xfId="8477" xr:uid="{00000000-0005-0000-0000-00003C3A0000}"/>
    <cellStyle name="Standard_Anpassen der Amortisation" xfId="14954" xr:uid="{00000000-0005-0000-0000-00003D3A0000}"/>
    <cellStyle name="Style 1" xfId="8478" xr:uid="{00000000-0005-0000-0000-00003E3A0000}"/>
    <cellStyle name="Style 1 10" xfId="14955" xr:uid="{00000000-0005-0000-0000-00003F3A0000}"/>
    <cellStyle name="Style 1 10 2" xfId="14956" xr:uid="{00000000-0005-0000-0000-0000403A0000}"/>
    <cellStyle name="Style 1 11" xfId="14957" xr:uid="{00000000-0005-0000-0000-0000413A0000}"/>
    <cellStyle name="Style 1 11 2" xfId="14958" xr:uid="{00000000-0005-0000-0000-0000423A0000}"/>
    <cellStyle name="Style 1 12" xfId="14959" xr:uid="{00000000-0005-0000-0000-0000433A0000}"/>
    <cellStyle name="Style 1 12 2" xfId="14960" xr:uid="{00000000-0005-0000-0000-0000443A0000}"/>
    <cellStyle name="Style 1 13" xfId="14961" xr:uid="{00000000-0005-0000-0000-0000453A0000}"/>
    <cellStyle name="Style 1 2" xfId="8479" xr:uid="{00000000-0005-0000-0000-0000463A0000}"/>
    <cellStyle name="Style 1 2 2" xfId="14962" xr:uid="{00000000-0005-0000-0000-0000473A0000}"/>
    <cellStyle name="Style 1 3" xfId="8480" xr:uid="{00000000-0005-0000-0000-0000483A0000}"/>
    <cellStyle name="Style 1 3 2" xfId="14963" xr:uid="{00000000-0005-0000-0000-0000493A0000}"/>
    <cellStyle name="Style 1 4" xfId="8481" xr:uid="{00000000-0005-0000-0000-00004A3A0000}"/>
    <cellStyle name="Style 1 5" xfId="8482" xr:uid="{00000000-0005-0000-0000-00004B3A0000}"/>
    <cellStyle name="Style 1 6" xfId="14964" xr:uid="{00000000-0005-0000-0000-00004C3A0000}"/>
    <cellStyle name="Style 1 6 2" xfId="14965" xr:uid="{00000000-0005-0000-0000-00004D3A0000}"/>
    <cellStyle name="Style 1 7" xfId="14966" xr:uid="{00000000-0005-0000-0000-00004E3A0000}"/>
    <cellStyle name="Style 1 7 2" xfId="14967" xr:uid="{00000000-0005-0000-0000-00004F3A0000}"/>
    <cellStyle name="Style 1 8" xfId="14968" xr:uid="{00000000-0005-0000-0000-0000503A0000}"/>
    <cellStyle name="Style 1 8 2" xfId="14969" xr:uid="{00000000-0005-0000-0000-0000513A0000}"/>
    <cellStyle name="Style 1 9" xfId="14970" xr:uid="{00000000-0005-0000-0000-0000523A0000}"/>
    <cellStyle name="Style 1 9 2" xfId="14971" xr:uid="{00000000-0005-0000-0000-0000533A0000}"/>
    <cellStyle name="swpBody01" xfId="14972" xr:uid="{00000000-0005-0000-0000-0000543A0000}"/>
    <cellStyle name="swpBody01 2" xfId="14973" xr:uid="{00000000-0005-0000-0000-0000553A0000}"/>
    <cellStyle name="Title" xfId="8604" builtinId="15" customBuiltin="1"/>
    <cellStyle name="Title 2" xfId="8483" xr:uid="{00000000-0005-0000-0000-0000573A0000}"/>
    <cellStyle name="Title 2 2" xfId="8736" xr:uid="{00000000-0005-0000-0000-0000583A0000}"/>
    <cellStyle name="Title 2 2 2" xfId="14974" xr:uid="{00000000-0005-0000-0000-0000593A0000}"/>
    <cellStyle name="Title 2 3" xfId="14975" xr:uid="{00000000-0005-0000-0000-00005A3A0000}"/>
    <cellStyle name="Title 2 4" xfId="14976" xr:uid="{00000000-0005-0000-0000-00005B3A0000}"/>
    <cellStyle name="Title 2 5" xfId="14977" xr:uid="{00000000-0005-0000-0000-00005C3A0000}"/>
    <cellStyle name="Title 3" xfId="8484" xr:uid="{00000000-0005-0000-0000-00005D3A0000}"/>
    <cellStyle name="Title 3 2" xfId="14978" xr:uid="{00000000-0005-0000-0000-00005E3A0000}"/>
    <cellStyle name="Title 4" xfId="8485" xr:uid="{00000000-0005-0000-0000-00005F3A0000}"/>
    <cellStyle name="Title 5" xfId="8486" xr:uid="{00000000-0005-0000-0000-0000603A0000}"/>
    <cellStyle name="Title 6" xfId="8487" xr:uid="{00000000-0005-0000-0000-0000613A0000}"/>
    <cellStyle name="Title 7" xfId="15142" xr:uid="{00000000-0005-0000-0000-0000313B0000}"/>
    <cellStyle name="Total" xfId="8620" builtinId="25" customBuiltin="1"/>
    <cellStyle name="Total 1" xfId="14979" xr:uid="{00000000-0005-0000-0000-0000633A0000}"/>
    <cellStyle name="Total 1 2" xfId="14980" xr:uid="{00000000-0005-0000-0000-0000643A0000}"/>
    <cellStyle name="Total 1 2 2" xfId="14981" xr:uid="{00000000-0005-0000-0000-0000653A0000}"/>
    <cellStyle name="Total 1 3" xfId="14982" xr:uid="{00000000-0005-0000-0000-0000663A0000}"/>
    <cellStyle name="Total 1 3 2" xfId="14983" xr:uid="{00000000-0005-0000-0000-0000673A0000}"/>
    <cellStyle name="Total 1 4" xfId="14984" xr:uid="{00000000-0005-0000-0000-0000683A0000}"/>
    <cellStyle name="Total 1 4 2" xfId="14985" xr:uid="{00000000-0005-0000-0000-0000693A0000}"/>
    <cellStyle name="Total 1 5" xfId="14986" xr:uid="{00000000-0005-0000-0000-00006A3A0000}"/>
    <cellStyle name="Total 2" xfId="8488" xr:uid="{00000000-0005-0000-0000-00006B3A0000}"/>
    <cellStyle name="Total 2 2" xfId="8737" xr:uid="{00000000-0005-0000-0000-00006C3A0000}"/>
    <cellStyle name="Total 2 2 2" xfId="14987" xr:uid="{00000000-0005-0000-0000-00006D3A0000}"/>
    <cellStyle name="Total 2 3" xfId="14988" xr:uid="{00000000-0005-0000-0000-00006E3A0000}"/>
    <cellStyle name="Total 2 4" xfId="14989" xr:uid="{00000000-0005-0000-0000-00006F3A0000}"/>
    <cellStyle name="Total 2 5" xfId="14990" xr:uid="{00000000-0005-0000-0000-0000703A0000}"/>
    <cellStyle name="Total 3" xfId="8489" xr:uid="{00000000-0005-0000-0000-0000713A0000}"/>
    <cellStyle name="Total 3 2" xfId="8490" xr:uid="{00000000-0005-0000-0000-0000723A0000}"/>
    <cellStyle name="Total 3 2 2" xfId="8491" xr:uid="{00000000-0005-0000-0000-0000733A0000}"/>
    <cellStyle name="Total 3 2 2 2" xfId="8492" xr:uid="{00000000-0005-0000-0000-0000743A0000}"/>
    <cellStyle name="Total 3 2 2 2 2" xfId="8493" xr:uid="{00000000-0005-0000-0000-0000753A0000}"/>
    <cellStyle name="Total 3 2 2 3" xfId="8494" xr:uid="{00000000-0005-0000-0000-0000763A0000}"/>
    <cellStyle name="Total 3 2 3" xfId="8495" xr:uid="{00000000-0005-0000-0000-0000773A0000}"/>
    <cellStyle name="Total 3 2 3 2" xfId="8496" xr:uid="{00000000-0005-0000-0000-0000783A0000}"/>
    <cellStyle name="Total 3 2 4" xfId="8497" xr:uid="{00000000-0005-0000-0000-0000793A0000}"/>
    <cellStyle name="Total 3 3" xfId="8498" xr:uid="{00000000-0005-0000-0000-00007A3A0000}"/>
    <cellStyle name="Total 3 3 2" xfId="8499" xr:uid="{00000000-0005-0000-0000-00007B3A0000}"/>
    <cellStyle name="Total 3 3 2 2" xfId="8500" xr:uid="{00000000-0005-0000-0000-00007C3A0000}"/>
    <cellStyle name="Total 3 3 2 2 2" xfId="8501" xr:uid="{00000000-0005-0000-0000-00007D3A0000}"/>
    <cellStyle name="Total 3 3 2 3" xfId="8502" xr:uid="{00000000-0005-0000-0000-00007E3A0000}"/>
    <cellStyle name="Total 3 3 3" xfId="8503" xr:uid="{00000000-0005-0000-0000-00007F3A0000}"/>
    <cellStyle name="Total 3 3 3 2" xfId="8504" xr:uid="{00000000-0005-0000-0000-0000803A0000}"/>
    <cellStyle name="Total 3 3 4" xfId="8505" xr:uid="{00000000-0005-0000-0000-0000813A0000}"/>
    <cellStyle name="Total 3 4" xfId="8506" xr:uid="{00000000-0005-0000-0000-0000823A0000}"/>
    <cellStyle name="Total 3 4 2" xfId="8507" xr:uid="{00000000-0005-0000-0000-0000833A0000}"/>
    <cellStyle name="Total 3 4 2 2" xfId="8508" xr:uid="{00000000-0005-0000-0000-0000843A0000}"/>
    <cellStyle name="Total 3 4 2 2 2" xfId="8509" xr:uid="{00000000-0005-0000-0000-0000853A0000}"/>
    <cellStyle name="Total 3 4 2 3" xfId="8510" xr:uid="{00000000-0005-0000-0000-0000863A0000}"/>
    <cellStyle name="Total 3 4 3" xfId="8511" xr:uid="{00000000-0005-0000-0000-0000873A0000}"/>
    <cellStyle name="Total 3 4 3 2" xfId="8512" xr:uid="{00000000-0005-0000-0000-0000883A0000}"/>
    <cellStyle name="Total 3 4 4" xfId="8513" xr:uid="{00000000-0005-0000-0000-0000893A0000}"/>
    <cellStyle name="Total 3 5" xfId="8514" xr:uid="{00000000-0005-0000-0000-00008A3A0000}"/>
    <cellStyle name="Total 3 5 2" xfId="8515" xr:uid="{00000000-0005-0000-0000-00008B3A0000}"/>
    <cellStyle name="Total 3 5 2 2" xfId="8516" xr:uid="{00000000-0005-0000-0000-00008C3A0000}"/>
    <cellStyle name="Total 3 5 2 2 2" xfId="8517" xr:uid="{00000000-0005-0000-0000-00008D3A0000}"/>
    <cellStyle name="Total 3 5 2 3" xfId="8518" xr:uid="{00000000-0005-0000-0000-00008E3A0000}"/>
    <cellStyle name="Total 3 5 3" xfId="8519" xr:uid="{00000000-0005-0000-0000-00008F3A0000}"/>
    <cellStyle name="Total 3 5 3 2" xfId="8520" xr:uid="{00000000-0005-0000-0000-0000903A0000}"/>
    <cellStyle name="Total 3 5 4" xfId="8521" xr:uid="{00000000-0005-0000-0000-0000913A0000}"/>
    <cellStyle name="Total 3 6" xfId="8522" xr:uid="{00000000-0005-0000-0000-0000923A0000}"/>
    <cellStyle name="Total 3 7" xfId="14991" xr:uid="{00000000-0005-0000-0000-0000933A0000}"/>
    <cellStyle name="Total 4" xfId="8523" xr:uid="{00000000-0005-0000-0000-0000943A0000}"/>
    <cellStyle name="Total 4 10" xfId="8524" xr:uid="{00000000-0005-0000-0000-0000953A0000}"/>
    <cellStyle name="Total 4 11" xfId="8525" xr:uid="{00000000-0005-0000-0000-0000963A0000}"/>
    <cellStyle name="Total 4 2" xfId="8526" xr:uid="{00000000-0005-0000-0000-0000973A0000}"/>
    <cellStyle name="Total 4 2 2" xfId="8527" xr:uid="{00000000-0005-0000-0000-0000983A0000}"/>
    <cellStyle name="Total 4 2 2 2" xfId="8528" xr:uid="{00000000-0005-0000-0000-0000993A0000}"/>
    <cellStyle name="Total 4 2 2 2 2" xfId="8529" xr:uid="{00000000-0005-0000-0000-00009A3A0000}"/>
    <cellStyle name="Total 4 2 2 3" xfId="8530" xr:uid="{00000000-0005-0000-0000-00009B3A0000}"/>
    <cellStyle name="Total 4 2 3" xfId="8531" xr:uid="{00000000-0005-0000-0000-00009C3A0000}"/>
    <cellStyle name="Total 4 2 3 2" xfId="8532" xr:uid="{00000000-0005-0000-0000-00009D3A0000}"/>
    <cellStyle name="Total 4 2 4" xfId="8533" xr:uid="{00000000-0005-0000-0000-00009E3A0000}"/>
    <cellStyle name="Total 4 3" xfId="8534" xr:uid="{00000000-0005-0000-0000-00009F3A0000}"/>
    <cellStyle name="Total 4 3 2" xfId="8535" xr:uid="{00000000-0005-0000-0000-0000A03A0000}"/>
    <cellStyle name="Total 4 3 2 2" xfId="8536" xr:uid="{00000000-0005-0000-0000-0000A13A0000}"/>
    <cellStyle name="Total 4 3 2 2 2" xfId="8537" xr:uid="{00000000-0005-0000-0000-0000A23A0000}"/>
    <cellStyle name="Total 4 3 2 3" xfId="8538" xr:uid="{00000000-0005-0000-0000-0000A33A0000}"/>
    <cellStyle name="Total 4 3 3" xfId="8539" xr:uid="{00000000-0005-0000-0000-0000A43A0000}"/>
    <cellStyle name="Total 4 3 3 2" xfId="8540" xr:uid="{00000000-0005-0000-0000-0000A53A0000}"/>
    <cellStyle name="Total 4 3 4" xfId="8541" xr:uid="{00000000-0005-0000-0000-0000A63A0000}"/>
    <cellStyle name="Total 4 4" xfId="8542" xr:uid="{00000000-0005-0000-0000-0000A73A0000}"/>
    <cellStyle name="Total 4 4 2" xfId="8543" xr:uid="{00000000-0005-0000-0000-0000A83A0000}"/>
    <cellStyle name="Total 4 4 2 2" xfId="8544" xr:uid="{00000000-0005-0000-0000-0000A93A0000}"/>
    <cellStyle name="Total 4 4 2 2 2" xfId="8545" xr:uid="{00000000-0005-0000-0000-0000AA3A0000}"/>
    <cellStyle name="Total 4 4 2 3" xfId="8546" xr:uid="{00000000-0005-0000-0000-0000AB3A0000}"/>
    <cellStyle name="Total 4 4 3" xfId="8547" xr:uid="{00000000-0005-0000-0000-0000AC3A0000}"/>
    <cellStyle name="Total 4 4 3 2" xfId="8548" xr:uid="{00000000-0005-0000-0000-0000AD3A0000}"/>
    <cellStyle name="Total 4 4 4" xfId="8549" xr:uid="{00000000-0005-0000-0000-0000AE3A0000}"/>
    <cellStyle name="Total 4 5" xfId="8550" xr:uid="{00000000-0005-0000-0000-0000AF3A0000}"/>
    <cellStyle name="Total 4 5 2" xfId="8551" xr:uid="{00000000-0005-0000-0000-0000B03A0000}"/>
    <cellStyle name="Total 4 5 2 2" xfId="8552" xr:uid="{00000000-0005-0000-0000-0000B13A0000}"/>
    <cellStyle name="Total 4 5 2 2 2" xfId="8553" xr:uid="{00000000-0005-0000-0000-0000B23A0000}"/>
    <cellStyle name="Total 4 5 2 3" xfId="8554" xr:uid="{00000000-0005-0000-0000-0000B33A0000}"/>
    <cellStyle name="Total 4 5 3" xfId="8555" xr:uid="{00000000-0005-0000-0000-0000B43A0000}"/>
    <cellStyle name="Total 4 5 3 2" xfId="8556" xr:uid="{00000000-0005-0000-0000-0000B53A0000}"/>
    <cellStyle name="Total 4 5 4" xfId="8557" xr:uid="{00000000-0005-0000-0000-0000B63A0000}"/>
    <cellStyle name="Total 4 6" xfId="8558" xr:uid="{00000000-0005-0000-0000-0000B73A0000}"/>
    <cellStyle name="Total 4 6 2" xfId="8559" xr:uid="{00000000-0005-0000-0000-0000B83A0000}"/>
    <cellStyle name="Total 4 6 2 2" xfId="8560" xr:uid="{00000000-0005-0000-0000-0000B93A0000}"/>
    <cellStyle name="Total 4 6 2 2 2" xfId="8561" xr:uid="{00000000-0005-0000-0000-0000BA3A0000}"/>
    <cellStyle name="Total 4 6 2 3" xfId="8562" xr:uid="{00000000-0005-0000-0000-0000BB3A0000}"/>
    <cellStyle name="Total 4 6 3" xfId="8563" xr:uid="{00000000-0005-0000-0000-0000BC3A0000}"/>
    <cellStyle name="Total 4 6 3 2" xfId="8564" xr:uid="{00000000-0005-0000-0000-0000BD3A0000}"/>
    <cellStyle name="Total 4 6 4" xfId="8565" xr:uid="{00000000-0005-0000-0000-0000BE3A0000}"/>
    <cellStyle name="Total 4 7" xfId="8566" xr:uid="{00000000-0005-0000-0000-0000BF3A0000}"/>
    <cellStyle name="Total 4 7 2" xfId="8567" xr:uid="{00000000-0005-0000-0000-0000C03A0000}"/>
    <cellStyle name="Total 4 7 2 2" xfId="8568" xr:uid="{00000000-0005-0000-0000-0000C13A0000}"/>
    <cellStyle name="Total 4 7 2 2 2" xfId="8569" xr:uid="{00000000-0005-0000-0000-0000C23A0000}"/>
    <cellStyle name="Total 4 7 2 3" xfId="8570" xr:uid="{00000000-0005-0000-0000-0000C33A0000}"/>
    <cellStyle name="Total 4 7 3" xfId="8571" xr:uid="{00000000-0005-0000-0000-0000C43A0000}"/>
    <cellStyle name="Total 4 7 3 2" xfId="8572" xr:uid="{00000000-0005-0000-0000-0000C53A0000}"/>
    <cellStyle name="Total 4 7 4" xfId="8573" xr:uid="{00000000-0005-0000-0000-0000C63A0000}"/>
    <cellStyle name="Total 4 8" xfId="8574" xr:uid="{00000000-0005-0000-0000-0000C73A0000}"/>
    <cellStyle name="Total 4 8 2" xfId="8575" xr:uid="{00000000-0005-0000-0000-0000C83A0000}"/>
    <cellStyle name="Total 4 8 2 2" xfId="8576" xr:uid="{00000000-0005-0000-0000-0000C93A0000}"/>
    <cellStyle name="Total 4 8 3" xfId="8577" xr:uid="{00000000-0005-0000-0000-0000CA3A0000}"/>
    <cellStyle name="Total 4 9" xfId="8578" xr:uid="{00000000-0005-0000-0000-0000CB3A0000}"/>
    <cellStyle name="Total 4 9 2" xfId="8579" xr:uid="{00000000-0005-0000-0000-0000CC3A0000}"/>
    <cellStyle name="Total 5" xfId="8580" xr:uid="{00000000-0005-0000-0000-0000CD3A0000}"/>
    <cellStyle name="Total 5 2" xfId="8581" xr:uid="{00000000-0005-0000-0000-0000CE3A0000}"/>
    <cellStyle name="Total 5 2 2" xfId="8582" xr:uid="{00000000-0005-0000-0000-0000CF3A0000}"/>
    <cellStyle name="Total 5 2 2 2" xfId="8583" xr:uid="{00000000-0005-0000-0000-0000D03A0000}"/>
    <cellStyle name="Total 5 2 3" xfId="8584" xr:uid="{00000000-0005-0000-0000-0000D13A0000}"/>
    <cellStyle name="Total 5 3" xfId="8585" xr:uid="{00000000-0005-0000-0000-0000D23A0000}"/>
    <cellStyle name="Total 5 3 2" xfId="8586" xr:uid="{00000000-0005-0000-0000-0000D33A0000}"/>
    <cellStyle name="Total 5 4" xfId="8587" xr:uid="{00000000-0005-0000-0000-0000D43A0000}"/>
    <cellStyle name="Total 6" xfId="8588" xr:uid="{00000000-0005-0000-0000-0000D53A0000}"/>
    <cellStyle name="Total 6 2" xfId="8589" xr:uid="{00000000-0005-0000-0000-0000D63A0000}"/>
    <cellStyle name="Total 6 2 2" xfId="8590" xr:uid="{00000000-0005-0000-0000-0000D73A0000}"/>
    <cellStyle name="Total 6 3" xfId="8591" xr:uid="{00000000-0005-0000-0000-0000D83A0000}"/>
    <cellStyle name="Währung [0]_Compiling Utility Macros" xfId="14992" xr:uid="{00000000-0005-0000-0000-0000D93A0000}"/>
    <cellStyle name="Währung_Compiling Utility Macros" xfId="14993" xr:uid="{00000000-0005-0000-0000-0000DA3A0000}"/>
    <cellStyle name="Warning Text" xfId="8617" builtinId="11" customBuiltin="1"/>
    <cellStyle name="Warning Text 2" xfId="8592" xr:uid="{00000000-0005-0000-0000-0000DC3A0000}"/>
    <cellStyle name="Warning Text 2 2" xfId="8739" xr:uid="{00000000-0005-0000-0000-0000DD3A0000}"/>
    <cellStyle name="Warning Text 2 3" xfId="14994" xr:uid="{00000000-0005-0000-0000-0000DE3A0000}"/>
    <cellStyle name="Warning Text 2 4" xfId="14995" xr:uid="{00000000-0005-0000-0000-0000DF3A0000}"/>
    <cellStyle name="Warning Text 3" xfId="8593" xr:uid="{00000000-0005-0000-0000-0000E03A0000}"/>
    <cellStyle name="Warning Text 4" xfId="8594" xr:uid="{00000000-0005-0000-0000-0000E13A0000}"/>
  </cellStyles>
  <dxfs count="37">
    <dxf>
      <fill>
        <patternFill>
          <bgColor theme="0" tint="-0.499984740745262"/>
        </patternFill>
      </fill>
    </dxf>
    <dxf>
      <fill>
        <patternFill>
          <bgColor theme="0" tint="-0.499984740745262"/>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s>
  <tableStyles count="0" defaultTableStyle="TableStyleMedium2" defaultPivotStyle="PivotStyleLight16"/>
  <colors>
    <mruColors>
      <color rgb="FFFA4D16"/>
      <color rgb="FFFFFFCC"/>
      <color rgb="FFFA4616"/>
      <color rgb="FF373A36"/>
      <color rgb="FFFFFF99"/>
      <color rgb="FFFFBD65"/>
      <color rgb="FFD9D9D9"/>
      <color rgb="FF6052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theme" Target="theme/theme1.xml"/><Relationship Id="rId30" Type="http://schemas.openxmlformats.org/officeDocument/2006/relationships/calcChain" Target="calcChain.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600"/>
              <a:t>EAST</a:t>
            </a:r>
            <a:r>
              <a:rPr lang="en-GB" sz="1600" baseline="0"/>
              <a:t> OF ENGLAND: </a:t>
            </a:r>
          </a:p>
          <a:p>
            <a:pPr>
              <a:defRPr sz="1400"/>
            </a:pPr>
            <a:r>
              <a:rPr lang="en-GB" sz="1400" baseline="0"/>
              <a:t>RIIO GD-1 OPENING BASE REVENUE VS ALLOWED REVENUE (NOMINAL)</a:t>
            </a:r>
            <a:endParaRPr lang="en-GB" sz="1400"/>
          </a:p>
        </c:rich>
      </c:tx>
      <c:overlay val="0"/>
    </c:title>
    <c:autoTitleDeleted val="0"/>
    <c:plotArea>
      <c:layout/>
      <c:lineChart>
        <c:grouping val="standard"/>
        <c:varyColors val="0"/>
        <c:ser>
          <c:idx val="0"/>
          <c:order val="0"/>
          <c:tx>
            <c:strRef>
              <c:f>'Revenue RRP Narrative Tables'!$B$189</c:f>
              <c:strCache>
                <c:ptCount val="1"/>
                <c:pt idx="0">
                  <c:v>OPENING BASE REVENUE (NOMINAL)</c:v>
                </c:pt>
              </c:strCache>
            </c:strRef>
          </c:tx>
          <c:spPr>
            <a:ln>
              <a:solidFill>
                <a:srgbClr val="C00000"/>
              </a:solidFill>
            </a:ln>
          </c:spPr>
          <c:marker>
            <c:symbol val="none"/>
          </c:marker>
          <c:cat>
            <c:strRef>
              <c:f>'Revenue RRP Narrative Tables'!$C$188:$H$188</c:f>
              <c:strCache>
                <c:ptCount val="6"/>
                <c:pt idx="0">
                  <c:v>2013/14</c:v>
                </c:pt>
                <c:pt idx="1">
                  <c:v>2014/15</c:v>
                </c:pt>
                <c:pt idx="2">
                  <c:v>2015/16</c:v>
                </c:pt>
                <c:pt idx="3">
                  <c:v>2016/17</c:v>
                </c:pt>
                <c:pt idx="4">
                  <c:v>2017/18</c:v>
                </c:pt>
                <c:pt idx="5">
                  <c:v>2018/19</c:v>
                </c:pt>
              </c:strCache>
            </c:strRef>
          </c:cat>
          <c:val>
            <c:numRef>
              <c:f>'Revenue RRP Narrative Tables'!$C$189:$H$189</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E3B8-481C-B286-557B94135684}"/>
            </c:ext>
          </c:extLst>
        </c:ser>
        <c:ser>
          <c:idx val="1"/>
          <c:order val="1"/>
          <c:tx>
            <c:strRef>
              <c:f>'Revenue RRP Narrative Tables'!$B$190</c:f>
              <c:strCache>
                <c:ptCount val="1"/>
                <c:pt idx="0">
                  <c:v>ALLOWED REVENUE (NOMINAL)</c:v>
                </c:pt>
              </c:strCache>
            </c:strRef>
          </c:tx>
          <c:spPr>
            <a:ln>
              <a:solidFill>
                <a:srgbClr val="0070C0"/>
              </a:solidFill>
            </a:ln>
          </c:spPr>
          <c:marker>
            <c:symbol val="none"/>
          </c:marker>
          <c:dPt>
            <c:idx val="4"/>
            <c:bubble3D val="0"/>
            <c:spPr>
              <a:ln>
                <a:solidFill>
                  <a:srgbClr val="0070C0"/>
                </a:solidFill>
                <a:prstDash val="solid"/>
              </a:ln>
            </c:spPr>
            <c:extLst>
              <c:ext xmlns:c16="http://schemas.microsoft.com/office/drawing/2014/chart" uri="{C3380CC4-5D6E-409C-BE32-E72D297353CC}">
                <c16:uniqueId val="{00000002-E3B8-481C-B286-557B94135684}"/>
              </c:ext>
            </c:extLst>
          </c:dPt>
          <c:dPt>
            <c:idx val="5"/>
            <c:bubble3D val="0"/>
            <c:spPr>
              <a:ln>
                <a:solidFill>
                  <a:srgbClr val="0070C0"/>
                </a:solidFill>
                <a:prstDash val="sysDash"/>
              </a:ln>
            </c:spPr>
            <c:extLst>
              <c:ext xmlns:c16="http://schemas.microsoft.com/office/drawing/2014/chart" uri="{C3380CC4-5D6E-409C-BE32-E72D297353CC}">
                <c16:uniqueId val="{00000004-E3B8-481C-B286-557B94135684}"/>
              </c:ext>
            </c:extLst>
          </c:dPt>
          <c:dPt>
            <c:idx val="6"/>
            <c:bubble3D val="0"/>
            <c:spPr>
              <a:ln>
                <a:solidFill>
                  <a:srgbClr val="0070C0"/>
                </a:solidFill>
                <a:prstDash val="sysDash"/>
              </a:ln>
            </c:spPr>
            <c:extLst>
              <c:ext xmlns:c16="http://schemas.microsoft.com/office/drawing/2014/chart" uri="{C3380CC4-5D6E-409C-BE32-E72D297353CC}">
                <c16:uniqueId val="{00000006-E3B8-481C-B286-557B94135684}"/>
              </c:ext>
            </c:extLst>
          </c:dPt>
          <c:dPt>
            <c:idx val="7"/>
            <c:bubble3D val="0"/>
            <c:spPr>
              <a:ln>
                <a:solidFill>
                  <a:srgbClr val="0070C0"/>
                </a:solidFill>
                <a:prstDash val="sysDash"/>
              </a:ln>
            </c:spPr>
            <c:extLst>
              <c:ext xmlns:c16="http://schemas.microsoft.com/office/drawing/2014/chart" uri="{C3380CC4-5D6E-409C-BE32-E72D297353CC}">
                <c16:uniqueId val="{00000008-E3B8-481C-B286-557B94135684}"/>
              </c:ext>
            </c:extLst>
          </c:dPt>
          <c:cat>
            <c:strRef>
              <c:f>'Revenue RRP Narrative Tables'!$C$188:$H$188</c:f>
              <c:strCache>
                <c:ptCount val="6"/>
                <c:pt idx="0">
                  <c:v>2013/14</c:v>
                </c:pt>
                <c:pt idx="1">
                  <c:v>2014/15</c:v>
                </c:pt>
                <c:pt idx="2">
                  <c:v>2015/16</c:v>
                </c:pt>
                <c:pt idx="3">
                  <c:v>2016/17</c:v>
                </c:pt>
                <c:pt idx="4">
                  <c:v>2017/18</c:v>
                </c:pt>
                <c:pt idx="5">
                  <c:v>2018/19</c:v>
                </c:pt>
              </c:strCache>
            </c:strRef>
          </c:cat>
          <c:val>
            <c:numRef>
              <c:f>'Revenue RRP Narrative Tables'!$C$190:$H$190</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9-E3B8-481C-B286-557B94135684}"/>
            </c:ext>
          </c:extLst>
        </c:ser>
        <c:dLbls>
          <c:showLegendKey val="0"/>
          <c:showVal val="0"/>
          <c:showCatName val="0"/>
          <c:showSerName val="0"/>
          <c:showPercent val="0"/>
          <c:showBubbleSize val="0"/>
        </c:dLbls>
        <c:smooth val="0"/>
        <c:axId val="211948288"/>
        <c:axId val="211949824"/>
      </c:lineChart>
      <c:catAx>
        <c:axId val="211948288"/>
        <c:scaling>
          <c:orientation val="minMax"/>
        </c:scaling>
        <c:delete val="0"/>
        <c:axPos val="b"/>
        <c:numFmt formatCode="General" sourceLinked="0"/>
        <c:majorTickMark val="out"/>
        <c:minorTickMark val="none"/>
        <c:tickLblPos val="nextTo"/>
        <c:crossAx val="211949824"/>
        <c:crosses val="autoZero"/>
        <c:auto val="1"/>
        <c:lblAlgn val="ctr"/>
        <c:lblOffset val="100"/>
        <c:noMultiLvlLbl val="0"/>
      </c:catAx>
      <c:valAx>
        <c:axId val="211949824"/>
        <c:scaling>
          <c:orientation val="minMax"/>
        </c:scaling>
        <c:delete val="0"/>
        <c:axPos val="l"/>
        <c:majorGridlines>
          <c:spPr>
            <a:ln>
              <a:prstDash val="sysDash"/>
            </a:ln>
          </c:spPr>
        </c:majorGridlines>
        <c:title>
          <c:tx>
            <c:rich>
              <a:bodyPr rot="-5400000" vert="horz"/>
              <a:lstStyle/>
              <a:p>
                <a:pPr>
                  <a:defRPr/>
                </a:pPr>
                <a:r>
                  <a:rPr lang="en-US"/>
                  <a:t>£M</a:t>
                </a:r>
              </a:p>
            </c:rich>
          </c:tx>
          <c:overlay val="0"/>
        </c:title>
        <c:numFmt formatCode="0.0" sourceLinked="1"/>
        <c:majorTickMark val="out"/>
        <c:minorTickMark val="none"/>
        <c:tickLblPos val="nextTo"/>
        <c:crossAx val="21194828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600"/>
              <a:t>CADENT</a:t>
            </a:r>
            <a:r>
              <a:rPr lang="en-GB" sz="1600" baseline="0"/>
              <a:t>: </a:t>
            </a:r>
          </a:p>
          <a:p>
            <a:pPr>
              <a:defRPr/>
            </a:pPr>
            <a:r>
              <a:rPr lang="en-GB" sz="1400" baseline="0"/>
              <a:t>RIIO GD-1 OPENING BASE REVENUE VS ALLOWED REVENUE (17/18 PRICES)</a:t>
            </a:r>
            <a:endParaRPr lang="en-GB" sz="1400"/>
          </a:p>
        </c:rich>
      </c:tx>
      <c:overlay val="0"/>
    </c:title>
    <c:autoTitleDeleted val="0"/>
    <c:plotArea>
      <c:layout/>
      <c:lineChart>
        <c:grouping val="standard"/>
        <c:varyColors val="0"/>
        <c:ser>
          <c:idx val="0"/>
          <c:order val="0"/>
          <c:tx>
            <c:strRef>
              <c:f>'Revenue RRP Narrative Tables'!$B$255</c:f>
              <c:strCache>
                <c:ptCount val="1"/>
                <c:pt idx="0">
                  <c:v>OPENING BASE REVENUE (18/19 PRICES)</c:v>
                </c:pt>
              </c:strCache>
            </c:strRef>
          </c:tx>
          <c:spPr>
            <a:ln>
              <a:solidFill>
                <a:srgbClr val="C00000"/>
              </a:solidFill>
            </a:ln>
          </c:spPr>
          <c:marker>
            <c:symbol val="none"/>
          </c:marker>
          <c:cat>
            <c:strRef>
              <c:f>'Revenue RRP Narrative Tables'!$C$252:$H$252</c:f>
              <c:strCache>
                <c:ptCount val="6"/>
                <c:pt idx="0">
                  <c:v>2013/14</c:v>
                </c:pt>
                <c:pt idx="1">
                  <c:v>2014/15</c:v>
                </c:pt>
                <c:pt idx="2">
                  <c:v>2015/16</c:v>
                </c:pt>
                <c:pt idx="3">
                  <c:v>2016/17</c:v>
                </c:pt>
                <c:pt idx="4">
                  <c:v>2017/18</c:v>
                </c:pt>
                <c:pt idx="5">
                  <c:v>2018/19</c:v>
                </c:pt>
              </c:strCache>
            </c:strRef>
          </c:cat>
          <c:val>
            <c:numRef>
              <c:f>'Revenue RRP Narrative Tables'!$C$255:$H$255</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6143-4CDA-B918-E818A385CC9B}"/>
            </c:ext>
          </c:extLst>
        </c:ser>
        <c:ser>
          <c:idx val="1"/>
          <c:order val="1"/>
          <c:tx>
            <c:strRef>
              <c:f>'Revenue RRP Narrative Tables'!$B$256</c:f>
              <c:strCache>
                <c:ptCount val="1"/>
                <c:pt idx="0">
                  <c:v>ALLOWED REVENUE (18/19 PRICES)</c:v>
                </c:pt>
              </c:strCache>
            </c:strRef>
          </c:tx>
          <c:spPr>
            <a:ln>
              <a:solidFill>
                <a:srgbClr val="0070C0"/>
              </a:solidFill>
              <a:prstDash val="sysDash"/>
            </a:ln>
          </c:spPr>
          <c:marker>
            <c:symbol val="none"/>
          </c:marker>
          <c:dPt>
            <c:idx val="1"/>
            <c:bubble3D val="0"/>
            <c:spPr>
              <a:ln>
                <a:solidFill>
                  <a:srgbClr val="0070C0"/>
                </a:solidFill>
                <a:prstDash val="solid"/>
              </a:ln>
            </c:spPr>
            <c:extLst>
              <c:ext xmlns:c16="http://schemas.microsoft.com/office/drawing/2014/chart" uri="{C3380CC4-5D6E-409C-BE32-E72D297353CC}">
                <c16:uniqueId val="{00000002-6143-4CDA-B918-E818A385CC9B}"/>
              </c:ext>
            </c:extLst>
          </c:dPt>
          <c:dPt>
            <c:idx val="2"/>
            <c:bubble3D val="0"/>
            <c:spPr>
              <a:ln>
                <a:solidFill>
                  <a:srgbClr val="0070C0"/>
                </a:solidFill>
                <a:prstDash val="solid"/>
              </a:ln>
            </c:spPr>
            <c:extLst>
              <c:ext xmlns:c16="http://schemas.microsoft.com/office/drawing/2014/chart" uri="{C3380CC4-5D6E-409C-BE32-E72D297353CC}">
                <c16:uniqueId val="{00000004-6143-4CDA-B918-E818A385CC9B}"/>
              </c:ext>
            </c:extLst>
          </c:dPt>
          <c:dPt>
            <c:idx val="3"/>
            <c:bubble3D val="0"/>
            <c:spPr>
              <a:ln>
                <a:solidFill>
                  <a:srgbClr val="0070C0"/>
                </a:solidFill>
                <a:prstDash val="solid"/>
              </a:ln>
            </c:spPr>
            <c:extLst>
              <c:ext xmlns:c16="http://schemas.microsoft.com/office/drawing/2014/chart" uri="{C3380CC4-5D6E-409C-BE32-E72D297353CC}">
                <c16:uniqueId val="{00000006-6143-4CDA-B918-E818A385CC9B}"/>
              </c:ext>
            </c:extLst>
          </c:dPt>
          <c:dPt>
            <c:idx val="4"/>
            <c:bubble3D val="0"/>
            <c:spPr>
              <a:ln>
                <a:solidFill>
                  <a:srgbClr val="0070C0"/>
                </a:solidFill>
                <a:prstDash val="solid"/>
              </a:ln>
            </c:spPr>
            <c:extLst>
              <c:ext xmlns:c16="http://schemas.microsoft.com/office/drawing/2014/chart" uri="{C3380CC4-5D6E-409C-BE32-E72D297353CC}">
                <c16:uniqueId val="{00000008-6143-4CDA-B918-E818A385CC9B}"/>
              </c:ext>
            </c:extLst>
          </c:dPt>
          <c:cat>
            <c:strRef>
              <c:f>'Revenue RRP Narrative Tables'!$C$252:$H$252</c:f>
              <c:strCache>
                <c:ptCount val="6"/>
                <c:pt idx="0">
                  <c:v>2013/14</c:v>
                </c:pt>
                <c:pt idx="1">
                  <c:v>2014/15</c:v>
                </c:pt>
                <c:pt idx="2">
                  <c:v>2015/16</c:v>
                </c:pt>
                <c:pt idx="3">
                  <c:v>2016/17</c:v>
                </c:pt>
                <c:pt idx="4">
                  <c:v>2017/18</c:v>
                </c:pt>
                <c:pt idx="5">
                  <c:v>2018/19</c:v>
                </c:pt>
              </c:strCache>
            </c:strRef>
          </c:cat>
          <c:val>
            <c:numRef>
              <c:f>'Revenue RRP Narrative Tables'!$C$256:$H$256</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9-6143-4CDA-B918-E818A385CC9B}"/>
            </c:ext>
          </c:extLst>
        </c:ser>
        <c:dLbls>
          <c:showLegendKey val="0"/>
          <c:showVal val="0"/>
          <c:showCatName val="0"/>
          <c:showSerName val="0"/>
          <c:showPercent val="0"/>
          <c:showBubbleSize val="0"/>
        </c:dLbls>
        <c:smooth val="0"/>
        <c:axId val="217531904"/>
        <c:axId val="217533440"/>
      </c:lineChart>
      <c:catAx>
        <c:axId val="217531904"/>
        <c:scaling>
          <c:orientation val="minMax"/>
        </c:scaling>
        <c:delete val="0"/>
        <c:axPos val="b"/>
        <c:numFmt formatCode="General" sourceLinked="0"/>
        <c:majorTickMark val="out"/>
        <c:minorTickMark val="none"/>
        <c:tickLblPos val="nextTo"/>
        <c:crossAx val="217533440"/>
        <c:crosses val="autoZero"/>
        <c:auto val="1"/>
        <c:lblAlgn val="ctr"/>
        <c:lblOffset val="100"/>
        <c:noMultiLvlLbl val="0"/>
      </c:catAx>
      <c:valAx>
        <c:axId val="217533440"/>
        <c:scaling>
          <c:orientation val="minMax"/>
          <c:max val="2100"/>
          <c:min val="1650"/>
        </c:scaling>
        <c:delete val="0"/>
        <c:axPos val="l"/>
        <c:majorGridlines>
          <c:spPr>
            <a:ln>
              <a:prstDash val="sysDash"/>
            </a:ln>
          </c:spPr>
        </c:majorGridlines>
        <c:title>
          <c:tx>
            <c:rich>
              <a:bodyPr rot="-5400000" vert="horz"/>
              <a:lstStyle/>
              <a:p>
                <a:pPr>
                  <a:defRPr/>
                </a:pPr>
                <a:r>
                  <a:rPr lang="en-US"/>
                  <a:t>£M</a:t>
                </a:r>
              </a:p>
            </c:rich>
          </c:tx>
          <c:overlay val="0"/>
        </c:title>
        <c:numFmt formatCode="0.0" sourceLinked="1"/>
        <c:majorTickMark val="out"/>
        <c:minorTickMark val="none"/>
        <c:tickLblPos val="nextTo"/>
        <c:crossAx val="21753190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600"/>
              <a:t>AVERAGE DOMESTIC</a:t>
            </a:r>
            <a:r>
              <a:rPr lang="en-GB" sz="1600" baseline="0"/>
              <a:t> BILL (NOMINAL)</a:t>
            </a:r>
            <a:endParaRPr lang="en-GB" sz="1600"/>
          </a:p>
        </c:rich>
      </c:tx>
      <c:overlay val="0"/>
    </c:title>
    <c:autoTitleDeleted val="0"/>
    <c:plotArea>
      <c:layout/>
      <c:lineChart>
        <c:grouping val="standard"/>
        <c:varyColors val="0"/>
        <c:ser>
          <c:idx val="0"/>
          <c:order val="0"/>
          <c:tx>
            <c:strRef>
              <c:f>'Revenue RRP Narrative Tables'!$B$281</c:f>
              <c:strCache>
                <c:ptCount val="1"/>
                <c:pt idx="0">
                  <c:v>EAST OF ENGLAND</c:v>
                </c:pt>
              </c:strCache>
            </c:strRef>
          </c:tx>
          <c:spPr>
            <a:ln>
              <a:solidFill>
                <a:srgbClr val="00B050"/>
              </a:solidFill>
            </a:ln>
          </c:spPr>
          <c:marker>
            <c:symbol val="none"/>
          </c:marker>
          <c:cat>
            <c:strRef>
              <c:f>'Revenue RRP Narrative Tables'!$C$280:$H$280</c:f>
              <c:strCache>
                <c:ptCount val="6"/>
                <c:pt idx="0">
                  <c:v>2013/14</c:v>
                </c:pt>
                <c:pt idx="1">
                  <c:v>2014/15</c:v>
                </c:pt>
                <c:pt idx="2">
                  <c:v>2015/16</c:v>
                </c:pt>
                <c:pt idx="3">
                  <c:v>2016/17</c:v>
                </c:pt>
                <c:pt idx="4">
                  <c:v>2017/18</c:v>
                </c:pt>
                <c:pt idx="5">
                  <c:v>2018/19</c:v>
                </c:pt>
              </c:strCache>
            </c:strRef>
          </c:cat>
          <c:val>
            <c:numRef>
              <c:f>'Revenue RRP Narrative Tables'!$C$281:$H$281</c:f>
              <c:numCache>
                <c:formatCode>"£"#,##0.00_);[Red]\("£"#,##0.00\)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02FB-4D0B-941D-E6D4AE485925}"/>
            </c:ext>
          </c:extLst>
        </c:ser>
        <c:ser>
          <c:idx val="1"/>
          <c:order val="1"/>
          <c:tx>
            <c:strRef>
              <c:f>'Revenue RRP Narrative Tables'!$B$282</c:f>
              <c:strCache>
                <c:ptCount val="1"/>
                <c:pt idx="0">
                  <c:v>LONDON</c:v>
                </c:pt>
              </c:strCache>
            </c:strRef>
          </c:tx>
          <c:spPr>
            <a:ln>
              <a:solidFill>
                <a:srgbClr val="C00000"/>
              </a:solidFill>
            </a:ln>
          </c:spPr>
          <c:marker>
            <c:symbol val="none"/>
          </c:marker>
          <c:cat>
            <c:strRef>
              <c:f>'Revenue RRP Narrative Tables'!$C$280:$H$280</c:f>
              <c:strCache>
                <c:ptCount val="6"/>
                <c:pt idx="0">
                  <c:v>2013/14</c:v>
                </c:pt>
                <c:pt idx="1">
                  <c:v>2014/15</c:v>
                </c:pt>
                <c:pt idx="2">
                  <c:v>2015/16</c:v>
                </c:pt>
                <c:pt idx="3">
                  <c:v>2016/17</c:v>
                </c:pt>
                <c:pt idx="4">
                  <c:v>2017/18</c:v>
                </c:pt>
                <c:pt idx="5">
                  <c:v>2018/19</c:v>
                </c:pt>
              </c:strCache>
            </c:strRef>
          </c:cat>
          <c:val>
            <c:numRef>
              <c:f>'Revenue RRP Narrative Tables'!$C$282:$H$282</c:f>
              <c:numCache>
                <c:formatCode>"£"#,##0.00_);[Red]\("£"#,##0.00\)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02FB-4D0B-941D-E6D4AE485925}"/>
            </c:ext>
          </c:extLst>
        </c:ser>
        <c:ser>
          <c:idx val="2"/>
          <c:order val="2"/>
          <c:tx>
            <c:strRef>
              <c:f>'Revenue RRP Narrative Tables'!$B$283</c:f>
              <c:strCache>
                <c:ptCount val="1"/>
                <c:pt idx="0">
                  <c:v>NORTH WEST</c:v>
                </c:pt>
              </c:strCache>
            </c:strRef>
          </c:tx>
          <c:spPr>
            <a:ln>
              <a:solidFill>
                <a:srgbClr val="7030A0"/>
              </a:solidFill>
            </a:ln>
          </c:spPr>
          <c:marker>
            <c:symbol val="none"/>
          </c:marker>
          <c:cat>
            <c:strRef>
              <c:f>'Revenue RRP Narrative Tables'!$C$280:$H$280</c:f>
              <c:strCache>
                <c:ptCount val="6"/>
                <c:pt idx="0">
                  <c:v>2013/14</c:v>
                </c:pt>
                <c:pt idx="1">
                  <c:v>2014/15</c:v>
                </c:pt>
                <c:pt idx="2">
                  <c:v>2015/16</c:v>
                </c:pt>
                <c:pt idx="3">
                  <c:v>2016/17</c:v>
                </c:pt>
                <c:pt idx="4">
                  <c:v>2017/18</c:v>
                </c:pt>
                <c:pt idx="5">
                  <c:v>2018/19</c:v>
                </c:pt>
              </c:strCache>
            </c:strRef>
          </c:cat>
          <c:val>
            <c:numRef>
              <c:f>'Revenue RRP Narrative Tables'!$C$283:$H$283</c:f>
              <c:numCache>
                <c:formatCode>"£"#,##0.00_);[Red]\("£"#,##0.00\)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02FB-4D0B-941D-E6D4AE485925}"/>
            </c:ext>
          </c:extLst>
        </c:ser>
        <c:ser>
          <c:idx val="3"/>
          <c:order val="3"/>
          <c:tx>
            <c:strRef>
              <c:f>'Revenue RRP Narrative Tables'!$B$284</c:f>
              <c:strCache>
                <c:ptCount val="1"/>
                <c:pt idx="0">
                  <c:v>WEST MIDLANDS</c:v>
                </c:pt>
              </c:strCache>
            </c:strRef>
          </c:tx>
          <c:spPr>
            <a:ln>
              <a:solidFill>
                <a:srgbClr val="0070C0"/>
              </a:solidFill>
            </a:ln>
          </c:spPr>
          <c:marker>
            <c:symbol val="none"/>
          </c:marker>
          <c:cat>
            <c:strRef>
              <c:f>'Revenue RRP Narrative Tables'!$C$280:$H$280</c:f>
              <c:strCache>
                <c:ptCount val="6"/>
                <c:pt idx="0">
                  <c:v>2013/14</c:v>
                </c:pt>
                <c:pt idx="1">
                  <c:v>2014/15</c:v>
                </c:pt>
                <c:pt idx="2">
                  <c:v>2015/16</c:v>
                </c:pt>
                <c:pt idx="3">
                  <c:v>2016/17</c:v>
                </c:pt>
                <c:pt idx="4">
                  <c:v>2017/18</c:v>
                </c:pt>
                <c:pt idx="5">
                  <c:v>2018/19</c:v>
                </c:pt>
              </c:strCache>
            </c:strRef>
          </c:cat>
          <c:val>
            <c:numRef>
              <c:f>'Revenue RRP Narrative Tables'!$C$284:$H$284</c:f>
              <c:numCache>
                <c:formatCode>"£"#,##0.00_);[Red]\("£"#,##0.00\)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3-02FB-4D0B-941D-E6D4AE485925}"/>
            </c:ext>
          </c:extLst>
        </c:ser>
        <c:ser>
          <c:idx val="4"/>
          <c:order val="4"/>
          <c:tx>
            <c:strRef>
              <c:f>'Revenue RRP Narrative Tables'!$B$285</c:f>
              <c:strCache>
                <c:ptCount val="1"/>
                <c:pt idx="0">
                  <c:v>CADENT</c:v>
                </c:pt>
              </c:strCache>
            </c:strRef>
          </c:tx>
          <c:spPr>
            <a:ln w="38100">
              <a:solidFill>
                <a:schemeClr val="tx1"/>
              </a:solidFill>
              <a:prstDash val="sysDot"/>
            </a:ln>
          </c:spPr>
          <c:marker>
            <c:symbol val="none"/>
          </c:marker>
          <c:cat>
            <c:strRef>
              <c:f>'Revenue RRP Narrative Tables'!$C$280:$H$280</c:f>
              <c:strCache>
                <c:ptCount val="6"/>
                <c:pt idx="0">
                  <c:v>2013/14</c:v>
                </c:pt>
                <c:pt idx="1">
                  <c:v>2014/15</c:v>
                </c:pt>
                <c:pt idx="2">
                  <c:v>2015/16</c:v>
                </c:pt>
                <c:pt idx="3">
                  <c:v>2016/17</c:v>
                </c:pt>
                <c:pt idx="4">
                  <c:v>2017/18</c:v>
                </c:pt>
                <c:pt idx="5">
                  <c:v>2018/19</c:v>
                </c:pt>
              </c:strCache>
            </c:strRef>
          </c:cat>
          <c:val>
            <c:numRef>
              <c:f>'Revenue RRP Narrative Tables'!$C$285:$H$285</c:f>
              <c:numCache>
                <c:formatCode>"£"#,##0.00_);[Red]\("£"#,##0.00\)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4-02FB-4D0B-941D-E6D4AE485925}"/>
            </c:ext>
          </c:extLst>
        </c:ser>
        <c:dLbls>
          <c:showLegendKey val="0"/>
          <c:showVal val="0"/>
          <c:showCatName val="0"/>
          <c:showSerName val="0"/>
          <c:showPercent val="0"/>
          <c:showBubbleSize val="0"/>
        </c:dLbls>
        <c:smooth val="0"/>
        <c:axId val="218186496"/>
        <c:axId val="218188032"/>
      </c:lineChart>
      <c:catAx>
        <c:axId val="218186496"/>
        <c:scaling>
          <c:orientation val="minMax"/>
        </c:scaling>
        <c:delete val="0"/>
        <c:axPos val="b"/>
        <c:numFmt formatCode="General" sourceLinked="0"/>
        <c:majorTickMark val="out"/>
        <c:minorTickMark val="none"/>
        <c:tickLblPos val="nextTo"/>
        <c:crossAx val="218188032"/>
        <c:crosses val="autoZero"/>
        <c:auto val="1"/>
        <c:lblAlgn val="ctr"/>
        <c:lblOffset val="100"/>
        <c:noMultiLvlLbl val="0"/>
      </c:catAx>
      <c:valAx>
        <c:axId val="218188032"/>
        <c:scaling>
          <c:orientation val="minMax"/>
          <c:min val="100"/>
        </c:scaling>
        <c:delete val="0"/>
        <c:axPos val="l"/>
        <c:majorGridlines>
          <c:spPr>
            <a:ln>
              <a:prstDash val="sysDash"/>
            </a:ln>
          </c:spPr>
        </c:majorGridlines>
        <c:title>
          <c:tx>
            <c:rich>
              <a:bodyPr rot="-5400000" vert="horz"/>
              <a:lstStyle/>
              <a:p>
                <a:pPr>
                  <a:defRPr/>
                </a:pPr>
                <a:r>
                  <a:rPr lang="en-US"/>
                  <a:t>£</a:t>
                </a:r>
              </a:p>
            </c:rich>
          </c:tx>
          <c:overlay val="0"/>
        </c:title>
        <c:numFmt formatCode="&quot;£&quot;#,##0.00_);[Red]\(&quot;£&quot;#,##0.00\)" sourceLinked="1"/>
        <c:majorTickMark val="out"/>
        <c:minorTickMark val="none"/>
        <c:tickLblPos val="nextTo"/>
        <c:crossAx val="218186496"/>
        <c:crosses val="autoZero"/>
        <c:crossBetween val="between"/>
      </c:valAx>
    </c:plotArea>
    <c:legend>
      <c:legendPos val="b"/>
      <c:layout>
        <c:manualLayout>
          <c:xMode val="edge"/>
          <c:yMode val="edge"/>
          <c:x val="0.15057760942760942"/>
          <c:y val="0.85653999999999997"/>
          <c:w val="0.82498939393939397"/>
          <c:h val="0.12229333333333334"/>
        </c:manualLayout>
      </c:layou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rgbClr val="FF0000"/>
                </a:solidFill>
              </a:defRPr>
            </a:pPr>
            <a:r>
              <a:rPr lang="en-GB" sz="1600">
                <a:solidFill>
                  <a:srgbClr val="FF0000"/>
                </a:solidFill>
              </a:rPr>
              <a:t>CADENT</a:t>
            </a:r>
            <a:r>
              <a:rPr lang="en-GB" sz="1600" baseline="0">
                <a:solidFill>
                  <a:srgbClr val="FF0000"/>
                </a:solidFill>
              </a:rPr>
              <a:t> SHARE OF </a:t>
            </a:r>
            <a:r>
              <a:rPr lang="en-GB" sz="1600">
                <a:solidFill>
                  <a:srgbClr val="FF0000"/>
                </a:solidFill>
              </a:rPr>
              <a:t>AVERAGE DOMESTIC</a:t>
            </a:r>
            <a:r>
              <a:rPr lang="en-GB" sz="1600" baseline="0">
                <a:solidFill>
                  <a:srgbClr val="FF0000"/>
                </a:solidFill>
              </a:rPr>
              <a:t> BILL BY NETWORK (18/19 PRICES)</a:t>
            </a:r>
            <a:endParaRPr lang="en-GB" sz="1600">
              <a:solidFill>
                <a:srgbClr val="FF0000"/>
              </a:solidFill>
            </a:endParaRPr>
          </a:p>
        </c:rich>
      </c:tx>
      <c:overlay val="0"/>
    </c:title>
    <c:autoTitleDeleted val="0"/>
    <c:plotArea>
      <c:layout>
        <c:manualLayout>
          <c:layoutTarget val="inner"/>
          <c:xMode val="edge"/>
          <c:yMode val="edge"/>
          <c:x val="7.3693756741843836E-2"/>
          <c:y val="9.6360407562676095E-2"/>
          <c:w val="0.91452483057957501"/>
          <c:h val="0.7039419601098279"/>
        </c:manualLayout>
      </c:layout>
      <c:lineChart>
        <c:grouping val="standard"/>
        <c:varyColors val="0"/>
        <c:ser>
          <c:idx val="0"/>
          <c:order val="0"/>
          <c:tx>
            <c:strRef>
              <c:f>'Revenue RRP Narrative Tables'!$B$269</c:f>
              <c:strCache>
                <c:ptCount val="1"/>
                <c:pt idx="0">
                  <c:v>EAST OF ENGLAND</c:v>
                </c:pt>
              </c:strCache>
            </c:strRef>
          </c:tx>
          <c:spPr>
            <a:ln>
              <a:solidFill>
                <a:srgbClr val="FF0000"/>
              </a:solidFill>
            </a:ln>
          </c:spPr>
          <c:marker>
            <c:symbol val="none"/>
          </c:marker>
          <c:cat>
            <c:strRef>
              <c:f>'Revenue RRP Narrative Tables'!$C$268:$J$268</c:f>
              <c:strCache>
                <c:ptCount val="8"/>
                <c:pt idx="0">
                  <c:v>2013/14</c:v>
                </c:pt>
                <c:pt idx="1">
                  <c:v>2014/15</c:v>
                </c:pt>
                <c:pt idx="2">
                  <c:v>2015/16</c:v>
                </c:pt>
                <c:pt idx="3">
                  <c:v>2016/17</c:v>
                </c:pt>
                <c:pt idx="4">
                  <c:v>2017/18</c:v>
                </c:pt>
                <c:pt idx="5">
                  <c:v>2018/19</c:v>
                </c:pt>
                <c:pt idx="6">
                  <c:v>2019/20</c:v>
                </c:pt>
                <c:pt idx="7">
                  <c:v>2020/21</c:v>
                </c:pt>
              </c:strCache>
            </c:strRef>
          </c:cat>
          <c:val>
            <c:numRef>
              <c:f>'Revenue RRP Narrative Tables'!$C$269:$J$269</c:f>
            </c:numRef>
          </c:val>
          <c:smooth val="0"/>
          <c:extLst>
            <c:ext xmlns:c16="http://schemas.microsoft.com/office/drawing/2014/chart" uri="{C3380CC4-5D6E-409C-BE32-E72D297353CC}">
              <c16:uniqueId val="{00000000-38EB-49C0-A019-50B6651CE531}"/>
            </c:ext>
          </c:extLst>
        </c:ser>
        <c:ser>
          <c:idx val="1"/>
          <c:order val="1"/>
          <c:tx>
            <c:strRef>
              <c:f>'Revenue RRP Narrative Tables'!$B$270</c:f>
              <c:strCache>
                <c:ptCount val="1"/>
                <c:pt idx="0">
                  <c:v>LONDON</c:v>
                </c:pt>
              </c:strCache>
            </c:strRef>
          </c:tx>
          <c:spPr>
            <a:ln>
              <a:solidFill>
                <a:srgbClr val="FFC000"/>
              </a:solidFill>
            </a:ln>
          </c:spPr>
          <c:marker>
            <c:symbol val="none"/>
          </c:marker>
          <c:cat>
            <c:strRef>
              <c:f>'Revenue RRP Narrative Tables'!$C$268:$J$268</c:f>
              <c:strCache>
                <c:ptCount val="8"/>
                <c:pt idx="0">
                  <c:v>2013/14</c:v>
                </c:pt>
                <c:pt idx="1">
                  <c:v>2014/15</c:v>
                </c:pt>
                <c:pt idx="2">
                  <c:v>2015/16</c:v>
                </c:pt>
                <c:pt idx="3">
                  <c:v>2016/17</c:v>
                </c:pt>
                <c:pt idx="4">
                  <c:v>2017/18</c:v>
                </c:pt>
                <c:pt idx="5">
                  <c:v>2018/19</c:v>
                </c:pt>
                <c:pt idx="6">
                  <c:v>2019/20</c:v>
                </c:pt>
                <c:pt idx="7">
                  <c:v>2020/21</c:v>
                </c:pt>
              </c:strCache>
            </c:strRef>
          </c:cat>
          <c:val>
            <c:numRef>
              <c:f>'Revenue RRP Narrative Tables'!$C$270:$J$270</c:f>
            </c:numRef>
          </c:val>
          <c:smooth val="0"/>
          <c:extLst>
            <c:ext xmlns:c16="http://schemas.microsoft.com/office/drawing/2014/chart" uri="{C3380CC4-5D6E-409C-BE32-E72D297353CC}">
              <c16:uniqueId val="{00000001-38EB-49C0-A019-50B6651CE531}"/>
            </c:ext>
          </c:extLst>
        </c:ser>
        <c:ser>
          <c:idx val="2"/>
          <c:order val="2"/>
          <c:tx>
            <c:strRef>
              <c:f>'Revenue RRP Narrative Tables'!$B$271</c:f>
              <c:strCache>
                <c:ptCount val="1"/>
                <c:pt idx="0">
                  <c:v>NORTH WEST</c:v>
                </c:pt>
              </c:strCache>
            </c:strRef>
          </c:tx>
          <c:spPr>
            <a:ln>
              <a:solidFill>
                <a:schemeClr val="tx1"/>
              </a:solidFill>
            </a:ln>
          </c:spPr>
          <c:marker>
            <c:symbol val="none"/>
          </c:marker>
          <c:cat>
            <c:strRef>
              <c:f>'Revenue RRP Narrative Tables'!$C$268:$J$268</c:f>
              <c:strCache>
                <c:ptCount val="8"/>
                <c:pt idx="0">
                  <c:v>2013/14</c:v>
                </c:pt>
                <c:pt idx="1">
                  <c:v>2014/15</c:v>
                </c:pt>
                <c:pt idx="2">
                  <c:v>2015/16</c:v>
                </c:pt>
                <c:pt idx="3">
                  <c:v>2016/17</c:v>
                </c:pt>
                <c:pt idx="4">
                  <c:v>2017/18</c:v>
                </c:pt>
                <c:pt idx="5">
                  <c:v>2018/19</c:v>
                </c:pt>
                <c:pt idx="6">
                  <c:v>2019/20</c:v>
                </c:pt>
                <c:pt idx="7">
                  <c:v>2020/21</c:v>
                </c:pt>
              </c:strCache>
            </c:strRef>
          </c:cat>
          <c:val>
            <c:numRef>
              <c:f>'Revenue RRP Narrative Tables'!$C$271:$J$271</c:f>
            </c:numRef>
          </c:val>
          <c:smooth val="0"/>
          <c:extLst>
            <c:ext xmlns:c16="http://schemas.microsoft.com/office/drawing/2014/chart" uri="{C3380CC4-5D6E-409C-BE32-E72D297353CC}">
              <c16:uniqueId val="{00000002-38EB-49C0-A019-50B6651CE531}"/>
            </c:ext>
          </c:extLst>
        </c:ser>
        <c:ser>
          <c:idx val="3"/>
          <c:order val="3"/>
          <c:tx>
            <c:strRef>
              <c:f>'Revenue RRP Narrative Tables'!$B$272</c:f>
              <c:strCache>
                <c:ptCount val="1"/>
                <c:pt idx="0">
                  <c:v>WEST MIDLANDS</c:v>
                </c:pt>
              </c:strCache>
            </c:strRef>
          </c:tx>
          <c:spPr>
            <a:ln>
              <a:solidFill>
                <a:srgbClr val="0070C0"/>
              </a:solidFill>
            </a:ln>
          </c:spPr>
          <c:marker>
            <c:symbol val="none"/>
          </c:marker>
          <c:cat>
            <c:strRef>
              <c:f>'Revenue RRP Narrative Tables'!$C$268:$J$268</c:f>
              <c:strCache>
                <c:ptCount val="8"/>
                <c:pt idx="0">
                  <c:v>2013/14</c:v>
                </c:pt>
                <c:pt idx="1">
                  <c:v>2014/15</c:v>
                </c:pt>
                <c:pt idx="2">
                  <c:v>2015/16</c:v>
                </c:pt>
                <c:pt idx="3">
                  <c:v>2016/17</c:v>
                </c:pt>
                <c:pt idx="4">
                  <c:v>2017/18</c:v>
                </c:pt>
                <c:pt idx="5">
                  <c:v>2018/19</c:v>
                </c:pt>
                <c:pt idx="6">
                  <c:v>2019/20</c:v>
                </c:pt>
                <c:pt idx="7">
                  <c:v>2020/21</c:v>
                </c:pt>
              </c:strCache>
            </c:strRef>
          </c:cat>
          <c:val>
            <c:numRef>
              <c:f>'Revenue RRP Narrative Tables'!$C$272:$J$272</c:f>
            </c:numRef>
          </c:val>
          <c:smooth val="0"/>
          <c:extLst>
            <c:ext xmlns:c16="http://schemas.microsoft.com/office/drawing/2014/chart" uri="{C3380CC4-5D6E-409C-BE32-E72D297353CC}">
              <c16:uniqueId val="{00000003-38EB-49C0-A019-50B6651CE531}"/>
            </c:ext>
          </c:extLst>
        </c:ser>
        <c:ser>
          <c:idx val="4"/>
          <c:order val="4"/>
          <c:tx>
            <c:strRef>
              <c:f>'Revenue RRP Narrative Tables'!$B$273</c:f>
              <c:strCache>
                <c:ptCount val="1"/>
                <c:pt idx="0">
                  <c:v>AVERAGE DOMESTIC BILL (20/21 Prices)</c:v>
                </c:pt>
              </c:strCache>
            </c:strRef>
          </c:tx>
          <c:spPr>
            <a:ln w="38100">
              <a:solidFill>
                <a:srgbClr val="C00000"/>
              </a:solidFill>
              <a:prstDash val="sysDot"/>
            </a:ln>
          </c:spPr>
          <c:marker>
            <c:symbol val="none"/>
          </c:marker>
          <c:cat>
            <c:strRef>
              <c:f>'Revenue RRP Narrative Tables'!$C$268:$J$268</c:f>
              <c:strCache>
                <c:ptCount val="8"/>
                <c:pt idx="0">
                  <c:v>2013/14</c:v>
                </c:pt>
                <c:pt idx="1">
                  <c:v>2014/15</c:v>
                </c:pt>
                <c:pt idx="2">
                  <c:v>2015/16</c:v>
                </c:pt>
                <c:pt idx="3">
                  <c:v>2016/17</c:v>
                </c:pt>
                <c:pt idx="4">
                  <c:v>2017/18</c:v>
                </c:pt>
                <c:pt idx="5">
                  <c:v>2018/19</c:v>
                </c:pt>
                <c:pt idx="6">
                  <c:v>2019/20</c:v>
                </c:pt>
                <c:pt idx="7">
                  <c:v>2020/21</c:v>
                </c:pt>
              </c:strCache>
            </c:strRef>
          </c:cat>
          <c:val>
            <c:numRef>
              <c:f>'Revenue RRP Narrative Tables'!$C$273:$J$273</c:f>
              <c:numCache>
                <c:formatCode>"£"#,##0_);[Red]\("£"#,##0\)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4-38EB-49C0-A019-50B6651CE531}"/>
            </c:ext>
          </c:extLst>
        </c:ser>
        <c:dLbls>
          <c:showLegendKey val="0"/>
          <c:showVal val="0"/>
          <c:showCatName val="0"/>
          <c:showSerName val="0"/>
          <c:showPercent val="0"/>
          <c:showBubbleSize val="0"/>
        </c:dLbls>
        <c:smooth val="0"/>
        <c:axId val="218304512"/>
        <c:axId val="218306048"/>
      </c:lineChart>
      <c:catAx>
        <c:axId val="218304512"/>
        <c:scaling>
          <c:orientation val="minMax"/>
        </c:scaling>
        <c:delete val="0"/>
        <c:axPos val="b"/>
        <c:numFmt formatCode="General" sourceLinked="0"/>
        <c:majorTickMark val="out"/>
        <c:minorTickMark val="none"/>
        <c:tickLblPos val="nextTo"/>
        <c:txPr>
          <a:bodyPr/>
          <a:lstStyle/>
          <a:p>
            <a:pPr>
              <a:defRPr sz="1400"/>
            </a:pPr>
            <a:endParaRPr lang="en-US"/>
          </a:p>
        </c:txPr>
        <c:crossAx val="218306048"/>
        <c:crosses val="autoZero"/>
        <c:auto val="1"/>
        <c:lblAlgn val="ctr"/>
        <c:lblOffset val="100"/>
        <c:noMultiLvlLbl val="0"/>
      </c:catAx>
      <c:valAx>
        <c:axId val="218306048"/>
        <c:scaling>
          <c:orientation val="minMax"/>
          <c:min val="110"/>
        </c:scaling>
        <c:delete val="0"/>
        <c:axPos val="l"/>
        <c:majorGridlines>
          <c:spPr>
            <a:ln>
              <a:prstDash val="sysDash"/>
            </a:ln>
          </c:spPr>
        </c:majorGridlines>
        <c:title>
          <c:tx>
            <c:rich>
              <a:bodyPr rot="0" vert="wordArtVert"/>
              <a:lstStyle/>
              <a:p>
                <a:pPr>
                  <a:defRPr/>
                </a:pPr>
                <a:r>
                  <a:rPr lang="en-US"/>
                  <a:t>£</a:t>
                </a:r>
              </a:p>
            </c:rich>
          </c:tx>
          <c:overlay val="0"/>
        </c:title>
        <c:numFmt formatCode="&quot;£&quot;#,##0_);[Red]\(&quot;£&quot;#,##0\)" sourceLinked="0"/>
        <c:majorTickMark val="out"/>
        <c:minorTickMark val="none"/>
        <c:tickLblPos val="nextTo"/>
        <c:txPr>
          <a:bodyPr/>
          <a:lstStyle/>
          <a:p>
            <a:pPr>
              <a:defRPr sz="1400">
                <a:latin typeface="Arial" panose="020B0604020202020204" pitchFamily="34" charset="0"/>
                <a:cs typeface="Arial" panose="020B0604020202020204" pitchFamily="34" charset="0"/>
              </a:defRPr>
            </a:pPr>
            <a:endParaRPr lang="en-US"/>
          </a:p>
        </c:txPr>
        <c:crossAx val="218304512"/>
        <c:crosses val="autoZero"/>
        <c:crossBetween val="between"/>
      </c:valAx>
      <c:spPr>
        <a:solidFill>
          <a:schemeClr val="bg1">
            <a:lumMod val="85000"/>
          </a:schemeClr>
        </a:solidFill>
      </c:spPr>
    </c:plotArea>
    <c:legend>
      <c:legendPos val="b"/>
      <c:layout>
        <c:manualLayout>
          <c:xMode val="edge"/>
          <c:yMode val="edge"/>
          <c:x val="0.10669822477302691"/>
          <c:y val="0.888495172340384"/>
          <c:w val="0.8378599254742547"/>
          <c:h val="0.10948144920533243"/>
        </c:manualLayout>
      </c:layout>
      <c:overlay val="0"/>
      <c:txPr>
        <a:bodyPr/>
        <a:lstStyle/>
        <a:p>
          <a:pPr>
            <a:defRPr sz="1400"/>
          </a:pPr>
          <a:endParaRPr lang="en-US"/>
        </a:p>
      </c:txPr>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East of England</a:t>
            </a:r>
          </a:p>
        </c:rich>
      </c:tx>
      <c:overlay val="0"/>
    </c:title>
    <c:autoTitleDeleted val="0"/>
    <c:plotArea>
      <c:layout/>
      <c:barChart>
        <c:barDir val="col"/>
        <c:grouping val="clustered"/>
        <c:varyColors val="0"/>
        <c:ser>
          <c:idx val="0"/>
          <c:order val="0"/>
          <c:tx>
            <c:strRef>
              <c:f>'Revenue RRP Narrative Tables'!$B$299</c:f>
              <c:strCache>
                <c:ptCount val="1"/>
                <c:pt idx="0">
                  <c:v>Opening Base Revenue (2020/21 Prices)</c:v>
                </c:pt>
              </c:strCache>
            </c:strRef>
          </c:tx>
          <c:spPr>
            <a:solidFill>
              <a:srgbClr val="373A36"/>
            </a:solidFill>
          </c:spPr>
          <c:invertIfNegative val="0"/>
          <c:dLbls>
            <c:numFmt formatCode="#,##0" sourceLinked="0"/>
            <c:spPr>
              <a:noFill/>
              <a:ln>
                <a:noFill/>
              </a:ln>
              <a:effectLst/>
            </c:spPr>
            <c:txPr>
              <a:bodyPr/>
              <a:lstStyle/>
              <a:p>
                <a:pPr>
                  <a:defRPr sz="1200">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'Revenue RRP Narrative Tables'!$C$298:$J$298</c:f>
              <c:numCache>
                <c:formatCode>General</c:formatCode>
                <c:ptCount val="8"/>
                <c:pt idx="0">
                  <c:v>2014</c:v>
                </c:pt>
                <c:pt idx="1">
                  <c:v>2015</c:v>
                </c:pt>
                <c:pt idx="2">
                  <c:v>2016</c:v>
                </c:pt>
                <c:pt idx="3">
                  <c:v>2017</c:v>
                </c:pt>
                <c:pt idx="4">
                  <c:v>2018</c:v>
                </c:pt>
                <c:pt idx="5">
                  <c:v>2019</c:v>
                </c:pt>
                <c:pt idx="6">
                  <c:v>2020</c:v>
                </c:pt>
                <c:pt idx="7">
                  <c:v>2021</c:v>
                </c:pt>
              </c:numCache>
            </c:numRef>
          </c:cat>
          <c:val>
            <c:numRef>
              <c:f>'Revenue RRP Narrative Tables'!$C$299:$J$299</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CC20-4FDA-B482-6D971EB4CE34}"/>
            </c:ext>
          </c:extLst>
        </c:ser>
        <c:ser>
          <c:idx val="1"/>
          <c:order val="1"/>
          <c:tx>
            <c:strRef>
              <c:f>'Revenue RRP Narrative Tables'!$B$300</c:f>
              <c:strCache>
                <c:ptCount val="1"/>
                <c:pt idx="0">
                  <c:v>Allowed Revenue (2020/21 Prices)</c:v>
                </c:pt>
              </c:strCache>
            </c:strRef>
          </c:tx>
          <c:spPr>
            <a:solidFill>
              <a:srgbClr val="FA4616"/>
            </a:solidFill>
          </c:spPr>
          <c:invertIfNegative val="0"/>
          <c:dLbls>
            <c:numFmt formatCode="#,##0" sourceLinked="0"/>
            <c:spPr>
              <a:noFill/>
              <a:ln>
                <a:noFill/>
              </a:ln>
              <a:effectLst/>
            </c:spPr>
            <c:txPr>
              <a:bodyPr/>
              <a:lstStyle/>
              <a:p>
                <a:pPr>
                  <a:defRPr sz="1200">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'Revenue RRP Narrative Tables'!$C$298:$J$298</c:f>
              <c:numCache>
                <c:formatCode>General</c:formatCode>
                <c:ptCount val="8"/>
                <c:pt idx="0">
                  <c:v>2014</c:v>
                </c:pt>
                <c:pt idx="1">
                  <c:v>2015</c:v>
                </c:pt>
                <c:pt idx="2">
                  <c:v>2016</c:v>
                </c:pt>
                <c:pt idx="3">
                  <c:v>2017</c:v>
                </c:pt>
                <c:pt idx="4">
                  <c:v>2018</c:v>
                </c:pt>
                <c:pt idx="5">
                  <c:v>2019</c:v>
                </c:pt>
                <c:pt idx="6">
                  <c:v>2020</c:v>
                </c:pt>
                <c:pt idx="7">
                  <c:v>2021</c:v>
                </c:pt>
              </c:numCache>
            </c:numRef>
          </c:cat>
          <c:val>
            <c:numRef>
              <c:f>'Revenue RRP Narrative Tables'!$C$300:$J$300</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CC20-4FDA-B482-6D971EB4CE34}"/>
            </c:ext>
          </c:extLst>
        </c:ser>
        <c:dLbls>
          <c:showLegendKey val="0"/>
          <c:showVal val="0"/>
          <c:showCatName val="0"/>
          <c:showSerName val="0"/>
          <c:showPercent val="0"/>
          <c:showBubbleSize val="0"/>
        </c:dLbls>
        <c:gapWidth val="20"/>
        <c:axId val="221322240"/>
        <c:axId val="221336320"/>
      </c:barChart>
      <c:lineChart>
        <c:grouping val="standard"/>
        <c:varyColors val="0"/>
        <c:ser>
          <c:idx val="2"/>
          <c:order val="2"/>
          <c:tx>
            <c:strRef>
              <c:f>'Revenue RRP Narrative Tables'!$B$301</c:f>
              <c:strCache>
                <c:ptCount val="1"/>
                <c:pt idx="0">
                  <c:v>Domestic bill impact (2020/21 Prices)</c:v>
                </c:pt>
              </c:strCache>
            </c:strRef>
          </c:tx>
          <c:spPr>
            <a:ln w="63500">
              <a:solidFill>
                <a:srgbClr val="00B0F0"/>
              </a:solidFill>
            </a:ln>
          </c:spPr>
          <c:marker>
            <c:symbol val="none"/>
          </c:marker>
          <c:cat>
            <c:numRef>
              <c:f>'Revenue RRP Narrative Tables'!$C$298:$J$298</c:f>
              <c:numCache>
                <c:formatCode>General</c:formatCode>
                <c:ptCount val="8"/>
                <c:pt idx="0">
                  <c:v>2014</c:v>
                </c:pt>
                <c:pt idx="1">
                  <c:v>2015</c:v>
                </c:pt>
                <c:pt idx="2">
                  <c:v>2016</c:v>
                </c:pt>
                <c:pt idx="3">
                  <c:v>2017</c:v>
                </c:pt>
                <c:pt idx="4">
                  <c:v>2018</c:v>
                </c:pt>
                <c:pt idx="5">
                  <c:v>2019</c:v>
                </c:pt>
                <c:pt idx="6">
                  <c:v>2020</c:v>
                </c:pt>
                <c:pt idx="7">
                  <c:v>2021</c:v>
                </c:pt>
              </c:numCache>
            </c:numRef>
          </c:cat>
          <c:val>
            <c:numRef>
              <c:f>'Revenue RRP Narrative Tables'!$C$301:$J$301</c:f>
              <c:numCache>
                <c:formatCode>#,##0.00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CC20-4FDA-B482-6D971EB4CE34}"/>
            </c:ext>
          </c:extLst>
        </c:ser>
        <c:dLbls>
          <c:showLegendKey val="0"/>
          <c:showVal val="0"/>
          <c:showCatName val="0"/>
          <c:showSerName val="0"/>
          <c:showPercent val="0"/>
          <c:showBubbleSize val="0"/>
        </c:dLbls>
        <c:marker val="1"/>
        <c:smooth val="0"/>
        <c:axId val="221348608"/>
        <c:axId val="221338240"/>
      </c:lineChart>
      <c:catAx>
        <c:axId val="221322240"/>
        <c:scaling>
          <c:orientation val="minMax"/>
        </c:scaling>
        <c:delete val="0"/>
        <c:axPos val="b"/>
        <c:numFmt formatCode="General" sourceLinked="1"/>
        <c:majorTickMark val="out"/>
        <c:minorTickMark val="none"/>
        <c:tickLblPos val="nextTo"/>
        <c:txPr>
          <a:bodyPr/>
          <a:lstStyle/>
          <a:p>
            <a:pPr>
              <a:defRPr sz="1200"/>
            </a:pPr>
            <a:endParaRPr lang="en-US"/>
          </a:p>
        </c:txPr>
        <c:crossAx val="221336320"/>
        <c:crosses val="autoZero"/>
        <c:auto val="1"/>
        <c:lblAlgn val="ctr"/>
        <c:lblOffset val="100"/>
        <c:noMultiLvlLbl val="0"/>
      </c:catAx>
      <c:valAx>
        <c:axId val="221336320"/>
        <c:scaling>
          <c:orientation val="minMax"/>
        </c:scaling>
        <c:delete val="0"/>
        <c:axPos val="l"/>
        <c:majorGridlines>
          <c:spPr>
            <a:ln>
              <a:prstDash val="sysDot"/>
            </a:ln>
          </c:spPr>
        </c:majorGridlines>
        <c:title>
          <c:tx>
            <c:rich>
              <a:bodyPr rot="-5400000" vert="horz"/>
              <a:lstStyle/>
              <a:p>
                <a:pPr>
                  <a:defRPr sz="1200">
                    <a:solidFill>
                      <a:srgbClr val="FA4616"/>
                    </a:solidFill>
                  </a:defRPr>
                </a:pPr>
                <a:r>
                  <a:rPr lang="en-US" sz="1200">
                    <a:solidFill>
                      <a:srgbClr val="FA4616"/>
                    </a:solidFill>
                  </a:rPr>
                  <a:t>Allowed Revenue (£m)</a:t>
                </a:r>
              </a:p>
            </c:rich>
          </c:tx>
          <c:overlay val="0"/>
        </c:title>
        <c:numFmt formatCode="0" sourceLinked="0"/>
        <c:majorTickMark val="out"/>
        <c:minorTickMark val="none"/>
        <c:tickLblPos val="nextTo"/>
        <c:txPr>
          <a:bodyPr/>
          <a:lstStyle/>
          <a:p>
            <a:pPr>
              <a:defRPr sz="1200">
                <a:solidFill>
                  <a:srgbClr val="FA4616"/>
                </a:solidFill>
              </a:defRPr>
            </a:pPr>
            <a:endParaRPr lang="en-US"/>
          </a:p>
        </c:txPr>
        <c:crossAx val="221322240"/>
        <c:crosses val="autoZero"/>
        <c:crossBetween val="between"/>
      </c:valAx>
      <c:valAx>
        <c:axId val="221338240"/>
        <c:scaling>
          <c:orientation val="minMax"/>
        </c:scaling>
        <c:delete val="0"/>
        <c:axPos val="r"/>
        <c:title>
          <c:tx>
            <c:rich>
              <a:bodyPr rot="-5400000" vert="horz"/>
              <a:lstStyle/>
              <a:p>
                <a:pPr>
                  <a:defRPr sz="1200">
                    <a:solidFill>
                      <a:srgbClr val="00B0F0"/>
                    </a:solidFill>
                  </a:defRPr>
                </a:pPr>
                <a:r>
                  <a:rPr lang="en-US" sz="1200">
                    <a:solidFill>
                      <a:srgbClr val="00B0F0"/>
                    </a:solidFill>
                  </a:rPr>
                  <a:t>Domestic bill impact </a:t>
                </a:r>
                <a:r>
                  <a:rPr lang="en-US" sz="1200" b="1" i="0" u="none" strike="noStrike" baseline="0">
                    <a:effectLst/>
                  </a:rPr>
                  <a:t> (2020/21)</a:t>
                </a:r>
                <a:r>
                  <a:rPr lang="en-US" sz="1200">
                    <a:solidFill>
                      <a:srgbClr val="00B0F0"/>
                    </a:solidFill>
                  </a:rPr>
                  <a:t> prices)</a:t>
                </a:r>
              </a:p>
            </c:rich>
          </c:tx>
          <c:overlay val="0"/>
        </c:title>
        <c:numFmt formatCode="&quot;£&quot;#,##0" sourceLinked="0"/>
        <c:majorTickMark val="out"/>
        <c:minorTickMark val="none"/>
        <c:tickLblPos val="nextTo"/>
        <c:txPr>
          <a:bodyPr/>
          <a:lstStyle/>
          <a:p>
            <a:pPr>
              <a:defRPr sz="1200">
                <a:solidFill>
                  <a:srgbClr val="00B0F0"/>
                </a:solidFill>
              </a:defRPr>
            </a:pPr>
            <a:endParaRPr lang="en-US"/>
          </a:p>
        </c:txPr>
        <c:crossAx val="221348608"/>
        <c:crosses val="max"/>
        <c:crossBetween val="between"/>
      </c:valAx>
      <c:catAx>
        <c:axId val="221348608"/>
        <c:scaling>
          <c:orientation val="minMax"/>
        </c:scaling>
        <c:delete val="1"/>
        <c:axPos val="b"/>
        <c:numFmt formatCode="General" sourceLinked="1"/>
        <c:majorTickMark val="out"/>
        <c:minorTickMark val="none"/>
        <c:tickLblPos val="nextTo"/>
        <c:crossAx val="221338240"/>
        <c:crosses val="autoZero"/>
        <c:auto val="1"/>
        <c:lblAlgn val="ctr"/>
        <c:lblOffset val="100"/>
        <c:noMultiLvlLbl val="0"/>
      </c:cat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London</a:t>
            </a:r>
          </a:p>
        </c:rich>
      </c:tx>
      <c:overlay val="0"/>
    </c:title>
    <c:autoTitleDeleted val="0"/>
    <c:plotArea>
      <c:layout/>
      <c:barChart>
        <c:barDir val="col"/>
        <c:grouping val="clustered"/>
        <c:varyColors val="0"/>
        <c:ser>
          <c:idx val="0"/>
          <c:order val="0"/>
          <c:tx>
            <c:strRef>
              <c:f>'Revenue RRP Narrative Tables'!$B$317</c:f>
              <c:strCache>
                <c:ptCount val="1"/>
                <c:pt idx="0">
                  <c:v>Opening Base Revenue (2020/21 Prices)</c:v>
                </c:pt>
              </c:strCache>
            </c:strRef>
          </c:tx>
          <c:spPr>
            <a:solidFill>
              <a:srgbClr val="373A36"/>
            </a:solidFill>
          </c:spPr>
          <c:invertIfNegative val="0"/>
          <c:dLbls>
            <c:numFmt formatCode="#,##0" sourceLinked="0"/>
            <c:spPr>
              <a:noFill/>
              <a:ln>
                <a:noFill/>
              </a:ln>
              <a:effectLst/>
            </c:spPr>
            <c:txPr>
              <a:bodyPr/>
              <a:lstStyle/>
              <a:p>
                <a:pPr>
                  <a:defRPr sz="1200">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'Revenue RRP Narrative Tables'!$C$316:$J$316</c:f>
              <c:numCache>
                <c:formatCode>General</c:formatCode>
                <c:ptCount val="8"/>
                <c:pt idx="0">
                  <c:v>2014</c:v>
                </c:pt>
                <c:pt idx="1">
                  <c:v>2015</c:v>
                </c:pt>
                <c:pt idx="2">
                  <c:v>2016</c:v>
                </c:pt>
                <c:pt idx="3">
                  <c:v>2017</c:v>
                </c:pt>
                <c:pt idx="4">
                  <c:v>2018</c:v>
                </c:pt>
                <c:pt idx="5">
                  <c:v>2019</c:v>
                </c:pt>
                <c:pt idx="6">
                  <c:v>2020</c:v>
                </c:pt>
                <c:pt idx="7">
                  <c:v>2021</c:v>
                </c:pt>
              </c:numCache>
            </c:numRef>
          </c:cat>
          <c:val>
            <c:numRef>
              <c:f>'Revenue RRP Narrative Tables'!$C$317:$J$317</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567C-402A-B2F0-8BF9C185732E}"/>
            </c:ext>
          </c:extLst>
        </c:ser>
        <c:ser>
          <c:idx val="1"/>
          <c:order val="1"/>
          <c:tx>
            <c:strRef>
              <c:f>'Revenue RRP Narrative Tables'!$B$318</c:f>
              <c:strCache>
                <c:ptCount val="1"/>
                <c:pt idx="0">
                  <c:v>Allowed Revenue (2020/21 Prices)</c:v>
                </c:pt>
              </c:strCache>
            </c:strRef>
          </c:tx>
          <c:spPr>
            <a:solidFill>
              <a:srgbClr val="FA4616"/>
            </a:solidFill>
          </c:spPr>
          <c:invertIfNegative val="0"/>
          <c:dLbls>
            <c:numFmt formatCode="#,##0" sourceLinked="0"/>
            <c:spPr>
              <a:noFill/>
              <a:ln>
                <a:noFill/>
              </a:ln>
              <a:effectLst/>
            </c:spPr>
            <c:txPr>
              <a:bodyPr/>
              <a:lstStyle/>
              <a:p>
                <a:pPr>
                  <a:defRPr sz="1200">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'Revenue RRP Narrative Tables'!$C$316:$J$316</c:f>
              <c:numCache>
                <c:formatCode>General</c:formatCode>
                <c:ptCount val="8"/>
                <c:pt idx="0">
                  <c:v>2014</c:v>
                </c:pt>
                <c:pt idx="1">
                  <c:v>2015</c:v>
                </c:pt>
                <c:pt idx="2">
                  <c:v>2016</c:v>
                </c:pt>
                <c:pt idx="3">
                  <c:v>2017</c:v>
                </c:pt>
                <c:pt idx="4">
                  <c:v>2018</c:v>
                </c:pt>
                <c:pt idx="5">
                  <c:v>2019</c:v>
                </c:pt>
                <c:pt idx="6">
                  <c:v>2020</c:v>
                </c:pt>
                <c:pt idx="7">
                  <c:v>2021</c:v>
                </c:pt>
              </c:numCache>
            </c:numRef>
          </c:cat>
          <c:val>
            <c:numRef>
              <c:f>'Revenue RRP Narrative Tables'!$C$318:$J$318</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567C-402A-B2F0-8BF9C185732E}"/>
            </c:ext>
          </c:extLst>
        </c:ser>
        <c:dLbls>
          <c:showLegendKey val="0"/>
          <c:showVal val="0"/>
          <c:showCatName val="0"/>
          <c:showSerName val="0"/>
          <c:showPercent val="0"/>
          <c:showBubbleSize val="0"/>
        </c:dLbls>
        <c:gapWidth val="20"/>
        <c:axId val="221378048"/>
        <c:axId val="221379584"/>
      </c:barChart>
      <c:lineChart>
        <c:grouping val="standard"/>
        <c:varyColors val="0"/>
        <c:ser>
          <c:idx val="2"/>
          <c:order val="2"/>
          <c:tx>
            <c:strRef>
              <c:f>'Revenue RRP Narrative Tables'!$B$319</c:f>
              <c:strCache>
                <c:ptCount val="1"/>
                <c:pt idx="0">
                  <c:v>Domestic bill impact (2020/21 Prices)</c:v>
                </c:pt>
              </c:strCache>
            </c:strRef>
          </c:tx>
          <c:spPr>
            <a:ln w="63500">
              <a:solidFill>
                <a:srgbClr val="00B0F0"/>
              </a:solidFill>
            </a:ln>
          </c:spPr>
          <c:marker>
            <c:symbol val="none"/>
          </c:marker>
          <c:cat>
            <c:numRef>
              <c:f>'Revenue RRP Narrative Tables'!$C$316:$J$316</c:f>
              <c:numCache>
                <c:formatCode>General</c:formatCode>
                <c:ptCount val="8"/>
                <c:pt idx="0">
                  <c:v>2014</c:v>
                </c:pt>
                <c:pt idx="1">
                  <c:v>2015</c:v>
                </c:pt>
                <c:pt idx="2">
                  <c:v>2016</c:v>
                </c:pt>
                <c:pt idx="3">
                  <c:v>2017</c:v>
                </c:pt>
                <c:pt idx="4">
                  <c:v>2018</c:v>
                </c:pt>
                <c:pt idx="5">
                  <c:v>2019</c:v>
                </c:pt>
                <c:pt idx="6">
                  <c:v>2020</c:v>
                </c:pt>
                <c:pt idx="7">
                  <c:v>2021</c:v>
                </c:pt>
              </c:numCache>
            </c:numRef>
          </c:cat>
          <c:val>
            <c:numRef>
              <c:f>'Revenue RRP Narrative Tables'!$C$319:$J$319</c:f>
              <c:numCache>
                <c:formatCode>#,##0.00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567C-402A-B2F0-8BF9C185732E}"/>
            </c:ext>
          </c:extLst>
        </c:ser>
        <c:dLbls>
          <c:showLegendKey val="0"/>
          <c:showVal val="0"/>
          <c:showCatName val="0"/>
          <c:showSerName val="0"/>
          <c:showPercent val="0"/>
          <c:showBubbleSize val="0"/>
        </c:dLbls>
        <c:marker val="1"/>
        <c:smooth val="0"/>
        <c:axId val="221465600"/>
        <c:axId val="221463680"/>
      </c:lineChart>
      <c:catAx>
        <c:axId val="221378048"/>
        <c:scaling>
          <c:orientation val="minMax"/>
        </c:scaling>
        <c:delete val="0"/>
        <c:axPos val="b"/>
        <c:numFmt formatCode="General" sourceLinked="1"/>
        <c:majorTickMark val="out"/>
        <c:minorTickMark val="none"/>
        <c:tickLblPos val="nextTo"/>
        <c:txPr>
          <a:bodyPr/>
          <a:lstStyle/>
          <a:p>
            <a:pPr>
              <a:defRPr sz="1200"/>
            </a:pPr>
            <a:endParaRPr lang="en-US"/>
          </a:p>
        </c:txPr>
        <c:crossAx val="221379584"/>
        <c:crosses val="autoZero"/>
        <c:auto val="1"/>
        <c:lblAlgn val="ctr"/>
        <c:lblOffset val="100"/>
        <c:noMultiLvlLbl val="0"/>
      </c:catAx>
      <c:valAx>
        <c:axId val="221379584"/>
        <c:scaling>
          <c:orientation val="minMax"/>
        </c:scaling>
        <c:delete val="0"/>
        <c:axPos val="l"/>
        <c:majorGridlines>
          <c:spPr>
            <a:ln>
              <a:prstDash val="sysDot"/>
            </a:ln>
          </c:spPr>
        </c:majorGridlines>
        <c:title>
          <c:tx>
            <c:rich>
              <a:bodyPr rot="-5400000" vert="horz"/>
              <a:lstStyle/>
              <a:p>
                <a:pPr>
                  <a:defRPr sz="1200">
                    <a:solidFill>
                      <a:srgbClr val="FA4616"/>
                    </a:solidFill>
                  </a:defRPr>
                </a:pPr>
                <a:r>
                  <a:rPr lang="en-US" sz="1200">
                    <a:solidFill>
                      <a:srgbClr val="FA4616"/>
                    </a:solidFill>
                  </a:rPr>
                  <a:t>Allowed Revenue (£m)</a:t>
                </a:r>
              </a:p>
            </c:rich>
          </c:tx>
          <c:overlay val="0"/>
        </c:title>
        <c:numFmt formatCode="0" sourceLinked="0"/>
        <c:majorTickMark val="out"/>
        <c:minorTickMark val="none"/>
        <c:tickLblPos val="nextTo"/>
        <c:txPr>
          <a:bodyPr/>
          <a:lstStyle/>
          <a:p>
            <a:pPr>
              <a:defRPr sz="1200">
                <a:solidFill>
                  <a:srgbClr val="FA4616"/>
                </a:solidFill>
              </a:defRPr>
            </a:pPr>
            <a:endParaRPr lang="en-US"/>
          </a:p>
        </c:txPr>
        <c:crossAx val="221378048"/>
        <c:crosses val="autoZero"/>
        <c:crossBetween val="between"/>
      </c:valAx>
      <c:valAx>
        <c:axId val="221463680"/>
        <c:scaling>
          <c:orientation val="minMax"/>
        </c:scaling>
        <c:delete val="0"/>
        <c:axPos val="r"/>
        <c:title>
          <c:tx>
            <c:rich>
              <a:bodyPr rot="-5400000" vert="horz"/>
              <a:lstStyle/>
              <a:p>
                <a:pPr>
                  <a:defRPr sz="1200">
                    <a:solidFill>
                      <a:srgbClr val="00B0F0"/>
                    </a:solidFill>
                  </a:defRPr>
                </a:pPr>
                <a:r>
                  <a:rPr lang="en-US" sz="1200">
                    <a:solidFill>
                      <a:srgbClr val="00B0F0"/>
                    </a:solidFill>
                  </a:rPr>
                  <a:t>Domestic bill impact </a:t>
                </a:r>
                <a:r>
                  <a:rPr lang="en-US" sz="1200" b="1" i="0" u="none" strike="noStrike" baseline="0">
                    <a:effectLst/>
                  </a:rPr>
                  <a:t> (2020/21)</a:t>
                </a:r>
                <a:r>
                  <a:rPr lang="en-US" sz="1200">
                    <a:solidFill>
                      <a:srgbClr val="00B0F0"/>
                    </a:solidFill>
                  </a:rPr>
                  <a:t> prices)</a:t>
                </a:r>
              </a:p>
            </c:rich>
          </c:tx>
          <c:overlay val="0"/>
        </c:title>
        <c:numFmt formatCode="&quot;£&quot;#,##0" sourceLinked="0"/>
        <c:majorTickMark val="out"/>
        <c:minorTickMark val="none"/>
        <c:tickLblPos val="nextTo"/>
        <c:txPr>
          <a:bodyPr/>
          <a:lstStyle/>
          <a:p>
            <a:pPr>
              <a:defRPr sz="1200">
                <a:solidFill>
                  <a:srgbClr val="00B0F0"/>
                </a:solidFill>
              </a:defRPr>
            </a:pPr>
            <a:endParaRPr lang="en-US"/>
          </a:p>
        </c:txPr>
        <c:crossAx val="221465600"/>
        <c:crosses val="max"/>
        <c:crossBetween val="between"/>
      </c:valAx>
      <c:catAx>
        <c:axId val="221465600"/>
        <c:scaling>
          <c:orientation val="minMax"/>
        </c:scaling>
        <c:delete val="1"/>
        <c:axPos val="b"/>
        <c:numFmt formatCode="General" sourceLinked="1"/>
        <c:majorTickMark val="out"/>
        <c:minorTickMark val="none"/>
        <c:tickLblPos val="nextTo"/>
        <c:crossAx val="221463680"/>
        <c:crosses val="autoZero"/>
        <c:auto val="1"/>
        <c:lblAlgn val="ctr"/>
        <c:lblOffset val="100"/>
        <c:noMultiLvlLbl val="0"/>
      </c:cat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North West</a:t>
            </a:r>
          </a:p>
        </c:rich>
      </c:tx>
      <c:overlay val="0"/>
    </c:title>
    <c:autoTitleDeleted val="0"/>
    <c:plotArea>
      <c:layout/>
      <c:barChart>
        <c:barDir val="col"/>
        <c:grouping val="clustered"/>
        <c:varyColors val="0"/>
        <c:ser>
          <c:idx val="0"/>
          <c:order val="0"/>
          <c:tx>
            <c:strRef>
              <c:f>'Revenue RRP Narrative Tables'!$B$335</c:f>
              <c:strCache>
                <c:ptCount val="1"/>
                <c:pt idx="0">
                  <c:v>Opening Base Revenue (2020/21 Prices)</c:v>
                </c:pt>
              </c:strCache>
            </c:strRef>
          </c:tx>
          <c:spPr>
            <a:solidFill>
              <a:srgbClr val="373A36"/>
            </a:solidFill>
          </c:spPr>
          <c:invertIfNegative val="0"/>
          <c:dLbls>
            <c:numFmt formatCode="#,##0" sourceLinked="0"/>
            <c:spPr>
              <a:noFill/>
              <a:ln>
                <a:noFill/>
              </a:ln>
              <a:effectLst/>
            </c:spPr>
            <c:txPr>
              <a:bodyPr/>
              <a:lstStyle/>
              <a:p>
                <a:pPr>
                  <a:defRPr sz="1200">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'Revenue RRP Narrative Tables'!$C$334:$J$334</c:f>
              <c:numCache>
                <c:formatCode>General</c:formatCode>
                <c:ptCount val="8"/>
                <c:pt idx="0">
                  <c:v>2014</c:v>
                </c:pt>
                <c:pt idx="1">
                  <c:v>2015</c:v>
                </c:pt>
                <c:pt idx="2">
                  <c:v>2016</c:v>
                </c:pt>
                <c:pt idx="3">
                  <c:v>2017</c:v>
                </c:pt>
                <c:pt idx="4">
                  <c:v>2018</c:v>
                </c:pt>
                <c:pt idx="5">
                  <c:v>2019</c:v>
                </c:pt>
                <c:pt idx="6">
                  <c:v>2020</c:v>
                </c:pt>
                <c:pt idx="7">
                  <c:v>2021</c:v>
                </c:pt>
              </c:numCache>
            </c:numRef>
          </c:cat>
          <c:val>
            <c:numRef>
              <c:f>'Revenue RRP Narrative Tables'!$C$335:$J$335</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72C3-4B99-91FA-8DB863526817}"/>
            </c:ext>
          </c:extLst>
        </c:ser>
        <c:ser>
          <c:idx val="1"/>
          <c:order val="1"/>
          <c:tx>
            <c:strRef>
              <c:f>'Revenue RRP Narrative Tables'!$B$336</c:f>
              <c:strCache>
                <c:ptCount val="1"/>
                <c:pt idx="0">
                  <c:v>Allowed Revenue (2020/21 Prices)</c:v>
                </c:pt>
              </c:strCache>
            </c:strRef>
          </c:tx>
          <c:spPr>
            <a:solidFill>
              <a:srgbClr val="FA4616"/>
            </a:solidFill>
          </c:spPr>
          <c:invertIfNegative val="0"/>
          <c:dLbls>
            <c:numFmt formatCode="#,##0" sourceLinked="0"/>
            <c:spPr>
              <a:noFill/>
              <a:ln>
                <a:noFill/>
              </a:ln>
              <a:effectLst/>
            </c:spPr>
            <c:txPr>
              <a:bodyPr/>
              <a:lstStyle/>
              <a:p>
                <a:pPr>
                  <a:defRPr sz="1200">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'Revenue RRP Narrative Tables'!$C$334:$J$334</c:f>
              <c:numCache>
                <c:formatCode>General</c:formatCode>
                <c:ptCount val="8"/>
                <c:pt idx="0">
                  <c:v>2014</c:v>
                </c:pt>
                <c:pt idx="1">
                  <c:v>2015</c:v>
                </c:pt>
                <c:pt idx="2">
                  <c:v>2016</c:v>
                </c:pt>
                <c:pt idx="3">
                  <c:v>2017</c:v>
                </c:pt>
                <c:pt idx="4">
                  <c:v>2018</c:v>
                </c:pt>
                <c:pt idx="5">
                  <c:v>2019</c:v>
                </c:pt>
                <c:pt idx="6">
                  <c:v>2020</c:v>
                </c:pt>
                <c:pt idx="7">
                  <c:v>2021</c:v>
                </c:pt>
              </c:numCache>
            </c:numRef>
          </c:cat>
          <c:val>
            <c:numRef>
              <c:f>'Revenue RRP Narrative Tables'!$C$336:$J$336</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72C3-4B99-91FA-8DB863526817}"/>
            </c:ext>
          </c:extLst>
        </c:ser>
        <c:dLbls>
          <c:showLegendKey val="0"/>
          <c:showVal val="0"/>
          <c:showCatName val="0"/>
          <c:showSerName val="0"/>
          <c:showPercent val="0"/>
          <c:showBubbleSize val="0"/>
        </c:dLbls>
        <c:gapWidth val="20"/>
        <c:axId val="221655424"/>
        <c:axId val="221656960"/>
      </c:barChart>
      <c:lineChart>
        <c:grouping val="standard"/>
        <c:varyColors val="0"/>
        <c:ser>
          <c:idx val="2"/>
          <c:order val="2"/>
          <c:tx>
            <c:strRef>
              <c:f>'Revenue RRP Narrative Tables'!$B$337</c:f>
              <c:strCache>
                <c:ptCount val="1"/>
                <c:pt idx="0">
                  <c:v>Domestic bill impact (2020/21 Prices)</c:v>
                </c:pt>
              </c:strCache>
            </c:strRef>
          </c:tx>
          <c:spPr>
            <a:ln w="63500">
              <a:solidFill>
                <a:srgbClr val="00B0F0"/>
              </a:solidFill>
            </a:ln>
          </c:spPr>
          <c:marker>
            <c:symbol val="none"/>
          </c:marker>
          <c:cat>
            <c:numRef>
              <c:f>'Revenue RRP Narrative Tables'!$C$334:$J$334</c:f>
              <c:numCache>
                <c:formatCode>General</c:formatCode>
                <c:ptCount val="8"/>
                <c:pt idx="0">
                  <c:v>2014</c:v>
                </c:pt>
                <c:pt idx="1">
                  <c:v>2015</c:v>
                </c:pt>
                <c:pt idx="2">
                  <c:v>2016</c:v>
                </c:pt>
                <c:pt idx="3">
                  <c:v>2017</c:v>
                </c:pt>
                <c:pt idx="4">
                  <c:v>2018</c:v>
                </c:pt>
                <c:pt idx="5">
                  <c:v>2019</c:v>
                </c:pt>
                <c:pt idx="6">
                  <c:v>2020</c:v>
                </c:pt>
                <c:pt idx="7">
                  <c:v>2021</c:v>
                </c:pt>
              </c:numCache>
            </c:numRef>
          </c:cat>
          <c:val>
            <c:numRef>
              <c:f>'Revenue RRP Narrative Tables'!$C$337:$J$337</c:f>
              <c:numCache>
                <c:formatCode>#,##0.00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72C3-4B99-91FA-8DB863526817}"/>
            </c:ext>
          </c:extLst>
        </c:ser>
        <c:dLbls>
          <c:showLegendKey val="0"/>
          <c:showVal val="0"/>
          <c:showCatName val="0"/>
          <c:showSerName val="0"/>
          <c:showPercent val="0"/>
          <c:showBubbleSize val="0"/>
        </c:dLbls>
        <c:marker val="1"/>
        <c:smooth val="0"/>
        <c:axId val="221665152"/>
        <c:axId val="221663232"/>
      </c:lineChart>
      <c:catAx>
        <c:axId val="221655424"/>
        <c:scaling>
          <c:orientation val="minMax"/>
        </c:scaling>
        <c:delete val="0"/>
        <c:axPos val="b"/>
        <c:numFmt formatCode="General" sourceLinked="1"/>
        <c:majorTickMark val="out"/>
        <c:minorTickMark val="none"/>
        <c:tickLblPos val="nextTo"/>
        <c:txPr>
          <a:bodyPr/>
          <a:lstStyle/>
          <a:p>
            <a:pPr>
              <a:defRPr sz="1200"/>
            </a:pPr>
            <a:endParaRPr lang="en-US"/>
          </a:p>
        </c:txPr>
        <c:crossAx val="221656960"/>
        <c:crosses val="autoZero"/>
        <c:auto val="1"/>
        <c:lblAlgn val="ctr"/>
        <c:lblOffset val="100"/>
        <c:noMultiLvlLbl val="0"/>
      </c:catAx>
      <c:valAx>
        <c:axId val="221656960"/>
        <c:scaling>
          <c:orientation val="minMax"/>
        </c:scaling>
        <c:delete val="0"/>
        <c:axPos val="l"/>
        <c:majorGridlines>
          <c:spPr>
            <a:ln>
              <a:prstDash val="sysDot"/>
            </a:ln>
          </c:spPr>
        </c:majorGridlines>
        <c:title>
          <c:tx>
            <c:rich>
              <a:bodyPr rot="-5400000" vert="horz"/>
              <a:lstStyle/>
              <a:p>
                <a:pPr>
                  <a:defRPr sz="1200">
                    <a:solidFill>
                      <a:srgbClr val="FA4616"/>
                    </a:solidFill>
                  </a:defRPr>
                </a:pPr>
                <a:r>
                  <a:rPr lang="en-US" sz="1200">
                    <a:solidFill>
                      <a:srgbClr val="FA4616"/>
                    </a:solidFill>
                  </a:rPr>
                  <a:t>Allowed Revenue (£m)</a:t>
                </a:r>
              </a:p>
            </c:rich>
          </c:tx>
          <c:overlay val="0"/>
        </c:title>
        <c:numFmt formatCode="0" sourceLinked="0"/>
        <c:majorTickMark val="out"/>
        <c:minorTickMark val="none"/>
        <c:tickLblPos val="nextTo"/>
        <c:txPr>
          <a:bodyPr/>
          <a:lstStyle/>
          <a:p>
            <a:pPr>
              <a:defRPr sz="1200">
                <a:solidFill>
                  <a:srgbClr val="FA4616"/>
                </a:solidFill>
              </a:defRPr>
            </a:pPr>
            <a:endParaRPr lang="en-US"/>
          </a:p>
        </c:txPr>
        <c:crossAx val="221655424"/>
        <c:crosses val="autoZero"/>
        <c:crossBetween val="between"/>
      </c:valAx>
      <c:valAx>
        <c:axId val="221663232"/>
        <c:scaling>
          <c:orientation val="minMax"/>
          <c:min val="120"/>
        </c:scaling>
        <c:delete val="0"/>
        <c:axPos val="r"/>
        <c:title>
          <c:tx>
            <c:rich>
              <a:bodyPr rot="-5400000" vert="horz"/>
              <a:lstStyle/>
              <a:p>
                <a:pPr>
                  <a:defRPr sz="1200">
                    <a:solidFill>
                      <a:srgbClr val="00B0F0"/>
                    </a:solidFill>
                  </a:defRPr>
                </a:pPr>
                <a:r>
                  <a:rPr lang="en-US" sz="1200">
                    <a:solidFill>
                      <a:srgbClr val="00B0F0"/>
                    </a:solidFill>
                  </a:rPr>
                  <a:t>Domestic bill impact </a:t>
                </a:r>
                <a:r>
                  <a:rPr lang="en-US" sz="1200" b="1" i="0" u="none" strike="noStrike" baseline="0">
                    <a:effectLst/>
                  </a:rPr>
                  <a:t> (2020/21) </a:t>
                </a:r>
                <a:r>
                  <a:rPr lang="en-US" sz="1200">
                    <a:solidFill>
                      <a:srgbClr val="00B0F0"/>
                    </a:solidFill>
                  </a:rPr>
                  <a:t>prices)</a:t>
                </a:r>
              </a:p>
            </c:rich>
          </c:tx>
          <c:overlay val="0"/>
        </c:title>
        <c:numFmt formatCode="&quot;£&quot;#,##0" sourceLinked="0"/>
        <c:majorTickMark val="out"/>
        <c:minorTickMark val="none"/>
        <c:tickLblPos val="nextTo"/>
        <c:txPr>
          <a:bodyPr/>
          <a:lstStyle/>
          <a:p>
            <a:pPr>
              <a:defRPr sz="1200">
                <a:solidFill>
                  <a:srgbClr val="00B0F0"/>
                </a:solidFill>
              </a:defRPr>
            </a:pPr>
            <a:endParaRPr lang="en-US"/>
          </a:p>
        </c:txPr>
        <c:crossAx val="221665152"/>
        <c:crosses val="max"/>
        <c:crossBetween val="between"/>
      </c:valAx>
      <c:catAx>
        <c:axId val="221665152"/>
        <c:scaling>
          <c:orientation val="minMax"/>
        </c:scaling>
        <c:delete val="1"/>
        <c:axPos val="b"/>
        <c:numFmt formatCode="General" sourceLinked="1"/>
        <c:majorTickMark val="out"/>
        <c:minorTickMark val="none"/>
        <c:tickLblPos val="nextTo"/>
        <c:crossAx val="221663232"/>
        <c:crosses val="autoZero"/>
        <c:auto val="1"/>
        <c:lblAlgn val="ctr"/>
        <c:lblOffset val="100"/>
        <c:noMultiLvlLbl val="0"/>
      </c:cat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West Midlands</a:t>
            </a:r>
          </a:p>
        </c:rich>
      </c:tx>
      <c:overlay val="0"/>
    </c:title>
    <c:autoTitleDeleted val="0"/>
    <c:plotArea>
      <c:layout/>
      <c:barChart>
        <c:barDir val="col"/>
        <c:grouping val="clustered"/>
        <c:varyColors val="0"/>
        <c:ser>
          <c:idx val="0"/>
          <c:order val="0"/>
          <c:tx>
            <c:strRef>
              <c:f>'Revenue RRP Narrative Tables'!$B$353</c:f>
              <c:strCache>
                <c:ptCount val="1"/>
                <c:pt idx="0">
                  <c:v>Opening Base Revenue (2020/21 Prices)</c:v>
                </c:pt>
              </c:strCache>
            </c:strRef>
          </c:tx>
          <c:spPr>
            <a:solidFill>
              <a:srgbClr val="373A36"/>
            </a:solidFill>
          </c:spPr>
          <c:invertIfNegative val="0"/>
          <c:dLbls>
            <c:numFmt formatCode="#,##0" sourceLinked="0"/>
            <c:spPr>
              <a:noFill/>
              <a:ln>
                <a:noFill/>
              </a:ln>
              <a:effectLst/>
            </c:spPr>
            <c:txPr>
              <a:bodyPr/>
              <a:lstStyle/>
              <a:p>
                <a:pPr>
                  <a:defRPr sz="1200">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'Revenue RRP Narrative Tables'!$C$352:$J$352</c:f>
              <c:numCache>
                <c:formatCode>General</c:formatCode>
                <c:ptCount val="8"/>
                <c:pt idx="0">
                  <c:v>2014</c:v>
                </c:pt>
                <c:pt idx="1">
                  <c:v>2015</c:v>
                </c:pt>
                <c:pt idx="2">
                  <c:v>2016</c:v>
                </c:pt>
                <c:pt idx="3">
                  <c:v>2017</c:v>
                </c:pt>
                <c:pt idx="4">
                  <c:v>2018</c:v>
                </c:pt>
                <c:pt idx="5">
                  <c:v>2019</c:v>
                </c:pt>
                <c:pt idx="6">
                  <c:v>2020</c:v>
                </c:pt>
                <c:pt idx="7">
                  <c:v>2021</c:v>
                </c:pt>
              </c:numCache>
            </c:numRef>
          </c:cat>
          <c:val>
            <c:numRef>
              <c:f>'Revenue RRP Narrative Tables'!$C$353:$J$353</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777A-44D3-8FDE-D004374D1DC3}"/>
            </c:ext>
          </c:extLst>
        </c:ser>
        <c:ser>
          <c:idx val="1"/>
          <c:order val="1"/>
          <c:tx>
            <c:strRef>
              <c:f>'Revenue RRP Narrative Tables'!$B$354</c:f>
              <c:strCache>
                <c:ptCount val="1"/>
                <c:pt idx="0">
                  <c:v>Allowed Revenue (2020/21 Prices)</c:v>
                </c:pt>
              </c:strCache>
            </c:strRef>
          </c:tx>
          <c:spPr>
            <a:solidFill>
              <a:srgbClr val="FA4616"/>
            </a:solidFill>
          </c:spPr>
          <c:invertIfNegative val="0"/>
          <c:dLbls>
            <c:numFmt formatCode="#,##0" sourceLinked="0"/>
            <c:spPr>
              <a:noFill/>
              <a:ln>
                <a:noFill/>
              </a:ln>
              <a:effectLst/>
            </c:spPr>
            <c:txPr>
              <a:bodyPr/>
              <a:lstStyle/>
              <a:p>
                <a:pPr>
                  <a:defRPr sz="1200">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'Revenue RRP Narrative Tables'!$C$352:$J$352</c:f>
              <c:numCache>
                <c:formatCode>General</c:formatCode>
                <c:ptCount val="8"/>
                <c:pt idx="0">
                  <c:v>2014</c:v>
                </c:pt>
                <c:pt idx="1">
                  <c:v>2015</c:v>
                </c:pt>
                <c:pt idx="2">
                  <c:v>2016</c:v>
                </c:pt>
                <c:pt idx="3">
                  <c:v>2017</c:v>
                </c:pt>
                <c:pt idx="4">
                  <c:v>2018</c:v>
                </c:pt>
                <c:pt idx="5">
                  <c:v>2019</c:v>
                </c:pt>
                <c:pt idx="6">
                  <c:v>2020</c:v>
                </c:pt>
                <c:pt idx="7">
                  <c:v>2021</c:v>
                </c:pt>
              </c:numCache>
            </c:numRef>
          </c:cat>
          <c:val>
            <c:numRef>
              <c:f>'Revenue RRP Narrative Tables'!$C$354:$J$354</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777A-44D3-8FDE-D004374D1DC3}"/>
            </c:ext>
          </c:extLst>
        </c:ser>
        <c:dLbls>
          <c:showLegendKey val="0"/>
          <c:showVal val="0"/>
          <c:showCatName val="0"/>
          <c:showSerName val="0"/>
          <c:showPercent val="0"/>
          <c:showBubbleSize val="0"/>
        </c:dLbls>
        <c:gapWidth val="20"/>
        <c:axId val="221850240"/>
        <c:axId val="221856128"/>
      </c:barChart>
      <c:lineChart>
        <c:grouping val="standard"/>
        <c:varyColors val="0"/>
        <c:ser>
          <c:idx val="2"/>
          <c:order val="2"/>
          <c:tx>
            <c:strRef>
              <c:f>'Revenue RRP Narrative Tables'!$B$355</c:f>
              <c:strCache>
                <c:ptCount val="1"/>
                <c:pt idx="0">
                  <c:v>Domestic bill impact (2020/21 Prices)</c:v>
                </c:pt>
              </c:strCache>
            </c:strRef>
          </c:tx>
          <c:spPr>
            <a:ln w="63500">
              <a:solidFill>
                <a:srgbClr val="00B0F0"/>
              </a:solidFill>
            </a:ln>
          </c:spPr>
          <c:marker>
            <c:symbol val="none"/>
          </c:marker>
          <c:cat>
            <c:numRef>
              <c:f>'Revenue RRP Narrative Tables'!$C$352:$J$352</c:f>
              <c:numCache>
                <c:formatCode>General</c:formatCode>
                <c:ptCount val="8"/>
                <c:pt idx="0">
                  <c:v>2014</c:v>
                </c:pt>
                <c:pt idx="1">
                  <c:v>2015</c:v>
                </c:pt>
                <c:pt idx="2">
                  <c:v>2016</c:v>
                </c:pt>
                <c:pt idx="3">
                  <c:v>2017</c:v>
                </c:pt>
                <c:pt idx="4">
                  <c:v>2018</c:v>
                </c:pt>
                <c:pt idx="5">
                  <c:v>2019</c:v>
                </c:pt>
                <c:pt idx="6">
                  <c:v>2020</c:v>
                </c:pt>
                <c:pt idx="7">
                  <c:v>2021</c:v>
                </c:pt>
              </c:numCache>
            </c:numRef>
          </c:cat>
          <c:val>
            <c:numRef>
              <c:f>'Revenue RRP Narrative Tables'!$C$355:$J$355</c:f>
              <c:numCache>
                <c:formatCode>#,##0.00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777A-44D3-8FDE-D004374D1DC3}"/>
            </c:ext>
          </c:extLst>
        </c:ser>
        <c:dLbls>
          <c:showLegendKey val="0"/>
          <c:showVal val="0"/>
          <c:showCatName val="0"/>
          <c:showSerName val="0"/>
          <c:showPercent val="0"/>
          <c:showBubbleSize val="0"/>
        </c:dLbls>
        <c:marker val="1"/>
        <c:smooth val="0"/>
        <c:axId val="221864320"/>
        <c:axId val="221858048"/>
      </c:lineChart>
      <c:catAx>
        <c:axId val="221850240"/>
        <c:scaling>
          <c:orientation val="minMax"/>
        </c:scaling>
        <c:delete val="0"/>
        <c:axPos val="b"/>
        <c:numFmt formatCode="General" sourceLinked="1"/>
        <c:majorTickMark val="out"/>
        <c:minorTickMark val="none"/>
        <c:tickLblPos val="nextTo"/>
        <c:txPr>
          <a:bodyPr/>
          <a:lstStyle/>
          <a:p>
            <a:pPr>
              <a:defRPr sz="1200"/>
            </a:pPr>
            <a:endParaRPr lang="en-US"/>
          </a:p>
        </c:txPr>
        <c:crossAx val="221856128"/>
        <c:crosses val="autoZero"/>
        <c:auto val="1"/>
        <c:lblAlgn val="ctr"/>
        <c:lblOffset val="100"/>
        <c:noMultiLvlLbl val="0"/>
      </c:catAx>
      <c:valAx>
        <c:axId val="221856128"/>
        <c:scaling>
          <c:orientation val="minMax"/>
        </c:scaling>
        <c:delete val="0"/>
        <c:axPos val="l"/>
        <c:majorGridlines>
          <c:spPr>
            <a:ln>
              <a:prstDash val="sysDot"/>
            </a:ln>
          </c:spPr>
        </c:majorGridlines>
        <c:title>
          <c:tx>
            <c:rich>
              <a:bodyPr rot="-5400000" vert="horz"/>
              <a:lstStyle/>
              <a:p>
                <a:pPr>
                  <a:defRPr sz="1200">
                    <a:solidFill>
                      <a:srgbClr val="FA4616"/>
                    </a:solidFill>
                  </a:defRPr>
                </a:pPr>
                <a:r>
                  <a:rPr lang="en-US" sz="1200">
                    <a:solidFill>
                      <a:srgbClr val="FA4616"/>
                    </a:solidFill>
                  </a:rPr>
                  <a:t>Allowed Revenue (£m)</a:t>
                </a:r>
              </a:p>
            </c:rich>
          </c:tx>
          <c:overlay val="0"/>
        </c:title>
        <c:numFmt formatCode="0" sourceLinked="0"/>
        <c:majorTickMark val="out"/>
        <c:minorTickMark val="none"/>
        <c:tickLblPos val="nextTo"/>
        <c:txPr>
          <a:bodyPr/>
          <a:lstStyle/>
          <a:p>
            <a:pPr>
              <a:defRPr sz="1200">
                <a:solidFill>
                  <a:srgbClr val="FA4616"/>
                </a:solidFill>
              </a:defRPr>
            </a:pPr>
            <a:endParaRPr lang="en-US"/>
          </a:p>
        </c:txPr>
        <c:crossAx val="221850240"/>
        <c:crosses val="autoZero"/>
        <c:crossBetween val="between"/>
      </c:valAx>
      <c:valAx>
        <c:axId val="221858048"/>
        <c:scaling>
          <c:orientation val="minMax"/>
        </c:scaling>
        <c:delete val="0"/>
        <c:axPos val="r"/>
        <c:title>
          <c:tx>
            <c:rich>
              <a:bodyPr rot="-5400000" vert="horz"/>
              <a:lstStyle/>
              <a:p>
                <a:pPr>
                  <a:defRPr>
                    <a:solidFill>
                      <a:srgbClr val="00B0F0"/>
                    </a:solidFill>
                  </a:defRPr>
                </a:pPr>
                <a:r>
                  <a:rPr lang="en-US">
                    <a:solidFill>
                      <a:srgbClr val="00B0F0"/>
                    </a:solidFill>
                  </a:rPr>
                  <a:t>Domestic bill impact (2020/21) prices)</a:t>
                </a:r>
              </a:p>
            </c:rich>
          </c:tx>
          <c:overlay val="0"/>
        </c:title>
        <c:numFmt formatCode="&quot;£&quot;#,##0" sourceLinked="0"/>
        <c:majorTickMark val="out"/>
        <c:minorTickMark val="none"/>
        <c:tickLblPos val="nextTo"/>
        <c:txPr>
          <a:bodyPr/>
          <a:lstStyle/>
          <a:p>
            <a:pPr>
              <a:defRPr sz="1200">
                <a:solidFill>
                  <a:srgbClr val="00B0F0"/>
                </a:solidFill>
              </a:defRPr>
            </a:pPr>
            <a:endParaRPr lang="en-US"/>
          </a:p>
        </c:txPr>
        <c:crossAx val="221864320"/>
        <c:crosses val="max"/>
        <c:crossBetween val="between"/>
      </c:valAx>
      <c:catAx>
        <c:axId val="221864320"/>
        <c:scaling>
          <c:orientation val="minMax"/>
        </c:scaling>
        <c:delete val="1"/>
        <c:axPos val="b"/>
        <c:numFmt formatCode="General" sourceLinked="1"/>
        <c:majorTickMark val="out"/>
        <c:minorTickMark val="none"/>
        <c:tickLblPos val="nextTo"/>
        <c:crossAx val="221858048"/>
        <c:crosses val="autoZero"/>
        <c:auto val="1"/>
        <c:lblAlgn val="ctr"/>
        <c:lblOffset val="100"/>
        <c:noMultiLvlLbl val="0"/>
      </c:cat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Cadent</a:t>
            </a:r>
          </a:p>
        </c:rich>
      </c:tx>
      <c:overlay val="0"/>
    </c:title>
    <c:autoTitleDeleted val="0"/>
    <c:plotArea>
      <c:layout/>
      <c:barChart>
        <c:barDir val="col"/>
        <c:grouping val="clustered"/>
        <c:varyColors val="0"/>
        <c:ser>
          <c:idx val="0"/>
          <c:order val="0"/>
          <c:tx>
            <c:strRef>
              <c:f>'Revenue RRP Narrative Tables'!$B$371</c:f>
              <c:strCache>
                <c:ptCount val="1"/>
                <c:pt idx="0">
                  <c:v>Opening Base Revenue (2020/21 Prices)</c:v>
                </c:pt>
              </c:strCache>
            </c:strRef>
          </c:tx>
          <c:spPr>
            <a:solidFill>
              <a:srgbClr val="373A36"/>
            </a:solidFill>
          </c:spPr>
          <c:invertIfNegative val="0"/>
          <c:dLbls>
            <c:numFmt formatCode="#,##0" sourceLinked="0"/>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'Revenue RRP Narrative Tables'!$C$370:$J$370</c:f>
              <c:numCache>
                <c:formatCode>General</c:formatCode>
                <c:ptCount val="8"/>
                <c:pt idx="0">
                  <c:v>2014</c:v>
                </c:pt>
                <c:pt idx="1">
                  <c:v>2015</c:v>
                </c:pt>
                <c:pt idx="2">
                  <c:v>2016</c:v>
                </c:pt>
                <c:pt idx="3">
                  <c:v>2017</c:v>
                </c:pt>
                <c:pt idx="4">
                  <c:v>2018</c:v>
                </c:pt>
                <c:pt idx="5">
                  <c:v>2019</c:v>
                </c:pt>
                <c:pt idx="6">
                  <c:v>2020</c:v>
                </c:pt>
                <c:pt idx="7">
                  <c:v>2021</c:v>
                </c:pt>
              </c:numCache>
            </c:numRef>
          </c:cat>
          <c:val>
            <c:numRef>
              <c:f>'Revenue RRP Narrative Tables'!$C$371:$J$371</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6540-403F-AAE3-F1B73DAEAB84}"/>
            </c:ext>
          </c:extLst>
        </c:ser>
        <c:ser>
          <c:idx val="1"/>
          <c:order val="1"/>
          <c:tx>
            <c:strRef>
              <c:f>'Revenue RRP Narrative Tables'!$B$372</c:f>
              <c:strCache>
                <c:ptCount val="1"/>
                <c:pt idx="0">
                  <c:v>Allowed Revenue (2020/21 Prices)</c:v>
                </c:pt>
              </c:strCache>
            </c:strRef>
          </c:tx>
          <c:spPr>
            <a:solidFill>
              <a:srgbClr val="FA4616"/>
            </a:solidFill>
          </c:spPr>
          <c:invertIfNegative val="0"/>
          <c:dLbls>
            <c:numFmt formatCode="#,##0" sourceLinked="0"/>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'Revenue RRP Narrative Tables'!$C$370:$J$370</c:f>
              <c:numCache>
                <c:formatCode>General</c:formatCode>
                <c:ptCount val="8"/>
                <c:pt idx="0">
                  <c:v>2014</c:v>
                </c:pt>
                <c:pt idx="1">
                  <c:v>2015</c:v>
                </c:pt>
                <c:pt idx="2">
                  <c:v>2016</c:v>
                </c:pt>
                <c:pt idx="3">
                  <c:v>2017</c:v>
                </c:pt>
                <c:pt idx="4">
                  <c:v>2018</c:v>
                </c:pt>
                <c:pt idx="5">
                  <c:v>2019</c:v>
                </c:pt>
                <c:pt idx="6">
                  <c:v>2020</c:v>
                </c:pt>
                <c:pt idx="7">
                  <c:v>2021</c:v>
                </c:pt>
              </c:numCache>
            </c:numRef>
          </c:cat>
          <c:val>
            <c:numRef>
              <c:f>'Revenue RRP Narrative Tables'!$C$372:$J$372</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6540-403F-AAE3-F1B73DAEAB84}"/>
            </c:ext>
          </c:extLst>
        </c:ser>
        <c:dLbls>
          <c:showLegendKey val="0"/>
          <c:showVal val="0"/>
          <c:showCatName val="0"/>
          <c:showSerName val="0"/>
          <c:showPercent val="0"/>
          <c:showBubbleSize val="0"/>
        </c:dLbls>
        <c:gapWidth val="20"/>
        <c:axId val="222176384"/>
        <c:axId val="222177920"/>
      </c:barChart>
      <c:lineChart>
        <c:grouping val="standard"/>
        <c:varyColors val="0"/>
        <c:ser>
          <c:idx val="2"/>
          <c:order val="2"/>
          <c:tx>
            <c:strRef>
              <c:f>'Revenue RRP Narrative Tables'!$B$373</c:f>
              <c:strCache>
                <c:ptCount val="1"/>
                <c:pt idx="0">
                  <c:v>Domestic bill impact (2020/21 Prices)</c:v>
                </c:pt>
              </c:strCache>
            </c:strRef>
          </c:tx>
          <c:spPr>
            <a:ln w="63500">
              <a:solidFill>
                <a:srgbClr val="00B0F0"/>
              </a:solidFill>
            </a:ln>
          </c:spPr>
          <c:marker>
            <c:symbol val="none"/>
          </c:marker>
          <c:cat>
            <c:numRef>
              <c:f>'Revenue RRP Narrative Tables'!$C$370:$J$370</c:f>
              <c:numCache>
                <c:formatCode>General</c:formatCode>
                <c:ptCount val="8"/>
                <c:pt idx="0">
                  <c:v>2014</c:v>
                </c:pt>
                <c:pt idx="1">
                  <c:v>2015</c:v>
                </c:pt>
                <c:pt idx="2">
                  <c:v>2016</c:v>
                </c:pt>
                <c:pt idx="3">
                  <c:v>2017</c:v>
                </c:pt>
                <c:pt idx="4">
                  <c:v>2018</c:v>
                </c:pt>
                <c:pt idx="5">
                  <c:v>2019</c:v>
                </c:pt>
                <c:pt idx="6">
                  <c:v>2020</c:v>
                </c:pt>
                <c:pt idx="7">
                  <c:v>2021</c:v>
                </c:pt>
              </c:numCache>
            </c:numRef>
          </c:cat>
          <c:val>
            <c:numRef>
              <c:f>'Revenue RRP Narrative Tables'!$C$373:$J$373</c:f>
              <c:numCache>
                <c:formatCode>#,##0.00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6540-403F-AAE3-F1B73DAEAB84}"/>
            </c:ext>
          </c:extLst>
        </c:ser>
        <c:dLbls>
          <c:showLegendKey val="0"/>
          <c:showVal val="0"/>
          <c:showCatName val="0"/>
          <c:showSerName val="0"/>
          <c:showPercent val="0"/>
          <c:showBubbleSize val="0"/>
        </c:dLbls>
        <c:marker val="1"/>
        <c:smooth val="0"/>
        <c:axId val="222202496"/>
        <c:axId val="222200576"/>
      </c:lineChart>
      <c:catAx>
        <c:axId val="222176384"/>
        <c:scaling>
          <c:orientation val="minMax"/>
        </c:scaling>
        <c:delete val="0"/>
        <c:axPos val="b"/>
        <c:numFmt formatCode="General" sourceLinked="1"/>
        <c:majorTickMark val="out"/>
        <c:minorTickMark val="none"/>
        <c:tickLblPos val="nextTo"/>
        <c:crossAx val="222177920"/>
        <c:crosses val="autoZero"/>
        <c:auto val="1"/>
        <c:lblAlgn val="ctr"/>
        <c:lblOffset val="100"/>
        <c:noMultiLvlLbl val="0"/>
      </c:catAx>
      <c:valAx>
        <c:axId val="222177920"/>
        <c:scaling>
          <c:orientation val="minMax"/>
        </c:scaling>
        <c:delete val="0"/>
        <c:axPos val="l"/>
        <c:majorGridlines>
          <c:spPr>
            <a:ln>
              <a:prstDash val="sysDot"/>
            </a:ln>
          </c:spPr>
        </c:majorGridlines>
        <c:title>
          <c:tx>
            <c:rich>
              <a:bodyPr rot="-5400000" vert="horz"/>
              <a:lstStyle/>
              <a:p>
                <a:pPr>
                  <a:defRPr>
                    <a:solidFill>
                      <a:srgbClr val="FA4616"/>
                    </a:solidFill>
                  </a:defRPr>
                </a:pPr>
                <a:r>
                  <a:rPr lang="en-US">
                    <a:solidFill>
                      <a:srgbClr val="FA4616"/>
                    </a:solidFill>
                  </a:rPr>
                  <a:t>Allowed Revenue (£m)</a:t>
                </a:r>
              </a:p>
            </c:rich>
          </c:tx>
          <c:overlay val="0"/>
        </c:title>
        <c:numFmt formatCode="0" sourceLinked="0"/>
        <c:majorTickMark val="out"/>
        <c:minorTickMark val="none"/>
        <c:tickLblPos val="nextTo"/>
        <c:txPr>
          <a:bodyPr/>
          <a:lstStyle/>
          <a:p>
            <a:pPr>
              <a:defRPr>
                <a:solidFill>
                  <a:srgbClr val="FA4616"/>
                </a:solidFill>
              </a:defRPr>
            </a:pPr>
            <a:endParaRPr lang="en-US"/>
          </a:p>
        </c:txPr>
        <c:crossAx val="222176384"/>
        <c:crosses val="autoZero"/>
        <c:crossBetween val="between"/>
      </c:valAx>
      <c:valAx>
        <c:axId val="222200576"/>
        <c:scaling>
          <c:orientation val="minMax"/>
        </c:scaling>
        <c:delete val="0"/>
        <c:axPos val="r"/>
        <c:title>
          <c:tx>
            <c:rich>
              <a:bodyPr rot="-5400000" vert="horz"/>
              <a:lstStyle/>
              <a:p>
                <a:pPr>
                  <a:defRPr>
                    <a:solidFill>
                      <a:srgbClr val="00B0F0"/>
                    </a:solidFill>
                  </a:defRPr>
                </a:pPr>
                <a:r>
                  <a:rPr lang="en-US">
                    <a:solidFill>
                      <a:srgbClr val="00B0F0"/>
                    </a:solidFill>
                  </a:rPr>
                  <a:t>Average Domestic Bill (£ per annum)</a:t>
                </a:r>
              </a:p>
            </c:rich>
          </c:tx>
          <c:overlay val="0"/>
        </c:title>
        <c:numFmt formatCode="#,##0" sourceLinked="0"/>
        <c:majorTickMark val="out"/>
        <c:minorTickMark val="none"/>
        <c:tickLblPos val="nextTo"/>
        <c:txPr>
          <a:bodyPr/>
          <a:lstStyle/>
          <a:p>
            <a:pPr>
              <a:defRPr>
                <a:solidFill>
                  <a:srgbClr val="00B0F0"/>
                </a:solidFill>
              </a:defRPr>
            </a:pPr>
            <a:endParaRPr lang="en-US"/>
          </a:p>
        </c:txPr>
        <c:crossAx val="222202496"/>
        <c:crosses val="max"/>
        <c:crossBetween val="between"/>
      </c:valAx>
      <c:catAx>
        <c:axId val="222202496"/>
        <c:scaling>
          <c:orientation val="minMax"/>
        </c:scaling>
        <c:delete val="1"/>
        <c:axPos val="b"/>
        <c:numFmt formatCode="General" sourceLinked="1"/>
        <c:majorTickMark val="out"/>
        <c:minorTickMark val="none"/>
        <c:tickLblPos val="nextTo"/>
        <c:crossAx val="222200576"/>
        <c:crosses val="autoZero"/>
        <c:auto val="1"/>
        <c:lblAlgn val="ctr"/>
        <c:lblOffset val="100"/>
        <c:noMultiLvlLbl val="0"/>
      </c:catAx>
    </c:plotArea>
    <c:legend>
      <c:legendPos val="b"/>
      <c:overlay val="0"/>
      <c:txPr>
        <a:bodyPr/>
        <a:lstStyle/>
        <a:p>
          <a:pPr>
            <a:defRPr sz="1050"/>
          </a:pPr>
          <a:endParaRPr lang="en-US"/>
        </a:p>
      </c:txPr>
    </c:legend>
    <c:plotVisOnly val="1"/>
    <c:dispBlanksAs val="gap"/>
    <c:showDLblsOverMax val="0"/>
  </c:chart>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CADENT AVERAGE DOMESTIC BILL BY REGULATORY CATEGORY (20/21 PRICES)</a:t>
            </a:r>
          </a:p>
        </c:rich>
      </c:tx>
      <c:overlay val="0"/>
    </c:title>
    <c:autoTitleDeleted val="0"/>
    <c:plotArea>
      <c:layout/>
      <c:areaChart>
        <c:grouping val="stacked"/>
        <c:varyColors val="0"/>
        <c:ser>
          <c:idx val="0"/>
          <c:order val="0"/>
          <c:tx>
            <c:strRef>
              <c:f>'Revenue RRP Narrative Tables'!$B$397</c:f>
              <c:strCache>
                <c:ptCount val="1"/>
                <c:pt idx="0">
                  <c:v>SLOW MONEY</c:v>
                </c:pt>
              </c:strCache>
            </c:strRef>
          </c:tx>
          <c:spPr>
            <a:solidFill>
              <a:srgbClr val="C00000"/>
            </a:solidFill>
          </c:spPr>
          <c:cat>
            <c:numRef>
              <c:f>'Revenue RRP Narrative Tables'!$C$396:$J$396</c:f>
              <c:numCache>
                <c:formatCode>General</c:formatCode>
                <c:ptCount val="8"/>
                <c:pt idx="0">
                  <c:v>2014</c:v>
                </c:pt>
                <c:pt idx="1">
                  <c:v>2015</c:v>
                </c:pt>
                <c:pt idx="2">
                  <c:v>2016</c:v>
                </c:pt>
                <c:pt idx="3">
                  <c:v>2017</c:v>
                </c:pt>
                <c:pt idx="4">
                  <c:v>2018</c:v>
                </c:pt>
                <c:pt idx="5">
                  <c:v>2019</c:v>
                </c:pt>
                <c:pt idx="6">
                  <c:v>2020</c:v>
                </c:pt>
                <c:pt idx="7">
                  <c:v>2021</c:v>
                </c:pt>
              </c:numCache>
            </c:numRef>
          </c:cat>
          <c:val>
            <c:numRef>
              <c:f>'Revenue RRP Narrative Tables'!$C$397:$J$397</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2B28-4F90-9ECF-71E4C693A429}"/>
            </c:ext>
          </c:extLst>
        </c:ser>
        <c:ser>
          <c:idx val="1"/>
          <c:order val="1"/>
          <c:tx>
            <c:strRef>
              <c:f>'Revenue RRP Narrative Tables'!$B$398</c:f>
              <c:strCache>
                <c:ptCount val="1"/>
                <c:pt idx="0">
                  <c:v>FAST MONEY</c:v>
                </c:pt>
              </c:strCache>
            </c:strRef>
          </c:tx>
          <c:spPr>
            <a:solidFill>
              <a:srgbClr val="92D050"/>
            </a:solidFill>
          </c:spPr>
          <c:cat>
            <c:numRef>
              <c:f>'Revenue RRP Narrative Tables'!$C$396:$J$396</c:f>
              <c:numCache>
                <c:formatCode>General</c:formatCode>
                <c:ptCount val="8"/>
                <c:pt idx="0">
                  <c:v>2014</c:v>
                </c:pt>
                <c:pt idx="1">
                  <c:v>2015</c:v>
                </c:pt>
                <c:pt idx="2">
                  <c:v>2016</c:v>
                </c:pt>
                <c:pt idx="3">
                  <c:v>2017</c:v>
                </c:pt>
                <c:pt idx="4">
                  <c:v>2018</c:v>
                </c:pt>
                <c:pt idx="5">
                  <c:v>2019</c:v>
                </c:pt>
                <c:pt idx="6">
                  <c:v>2020</c:v>
                </c:pt>
                <c:pt idx="7">
                  <c:v>2021</c:v>
                </c:pt>
              </c:numCache>
            </c:numRef>
          </c:cat>
          <c:val>
            <c:numRef>
              <c:f>'Revenue RRP Narrative Tables'!$C$398:$J$398</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2B28-4F90-9ECF-71E4C693A429}"/>
            </c:ext>
          </c:extLst>
        </c:ser>
        <c:ser>
          <c:idx val="2"/>
          <c:order val="2"/>
          <c:tx>
            <c:strRef>
              <c:f>'Revenue RRP Narrative Tables'!$B$399</c:f>
              <c:strCache>
                <c:ptCount val="1"/>
                <c:pt idx="0">
                  <c:v>NON CONTROLLABLE COSTS</c:v>
                </c:pt>
              </c:strCache>
            </c:strRef>
          </c:tx>
          <c:spPr>
            <a:solidFill>
              <a:srgbClr val="7030A0"/>
            </a:solidFill>
          </c:spPr>
          <c:cat>
            <c:numRef>
              <c:f>'Revenue RRP Narrative Tables'!$C$396:$J$396</c:f>
              <c:numCache>
                <c:formatCode>General</c:formatCode>
                <c:ptCount val="8"/>
                <c:pt idx="0">
                  <c:v>2014</c:v>
                </c:pt>
                <c:pt idx="1">
                  <c:v>2015</c:v>
                </c:pt>
                <c:pt idx="2">
                  <c:v>2016</c:v>
                </c:pt>
                <c:pt idx="3">
                  <c:v>2017</c:v>
                </c:pt>
                <c:pt idx="4">
                  <c:v>2018</c:v>
                </c:pt>
                <c:pt idx="5">
                  <c:v>2019</c:v>
                </c:pt>
                <c:pt idx="6">
                  <c:v>2020</c:v>
                </c:pt>
                <c:pt idx="7">
                  <c:v>2021</c:v>
                </c:pt>
              </c:numCache>
            </c:numRef>
          </c:cat>
          <c:val>
            <c:numRef>
              <c:f>'Revenue RRP Narrative Tables'!$C$399:$J$399</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2B28-4F90-9ECF-71E4C693A429}"/>
            </c:ext>
          </c:extLst>
        </c:ser>
        <c:ser>
          <c:idx val="3"/>
          <c:order val="3"/>
          <c:tx>
            <c:strRef>
              <c:f>'Revenue RRP Narrative Tables'!$B$400</c:f>
              <c:strCache>
                <c:ptCount val="1"/>
                <c:pt idx="0">
                  <c:v>TAX</c:v>
                </c:pt>
              </c:strCache>
            </c:strRef>
          </c:tx>
          <c:spPr>
            <a:solidFill>
              <a:srgbClr val="00B0F0"/>
            </a:solidFill>
          </c:spPr>
          <c:cat>
            <c:numRef>
              <c:f>'Revenue RRP Narrative Tables'!$C$396:$J$396</c:f>
              <c:numCache>
                <c:formatCode>General</c:formatCode>
                <c:ptCount val="8"/>
                <c:pt idx="0">
                  <c:v>2014</c:v>
                </c:pt>
                <c:pt idx="1">
                  <c:v>2015</c:v>
                </c:pt>
                <c:pt idx="2">
                  <c:v>2016</c:v>
                </c:pt>
                <c:pt idx="3">
                  <c:v>2017</c:v>
                </c:pt>
                <c:pt idx="4">
                  <c:v>2018</c:v>
                </c:pt>
                <c:pt idx="5">
                  <c:v>2019</c:v>
                </c:pt>
                <c:pt idx="6">
                  <c:v>2020</c:v>
                </c:pt>
                <c:pt idx="7">
                  <c:v>2021</c:v>
                </c:pt>
              </c:numCache>
            </c:numRef>
          </c:cat>
          <c:val>
            <c:numRef>
              <c:f>'Revenue RRP Narrative Tables'!$C$400:$J$400</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3-2B28-4F90-9ECF-71E4C693A429}"/>
            </c:ext>
          </c:extLst>
        </c:ser>
        <c:ser>
          <c:idx val="4"/>
          <c:order val="4"/>
          <c:tx>
            <c:strRef>
              <c:f>'Revenue RRP Narrative Tables'!$B$401</c:f>
              <c:strCache>
                <c:ptCount val="1"/>
                <c:pt idx="0">
                  <c:v>COST OF DEBT</c:v>
                </c:pt>
              </c:strCache>
            </c:strRef>
          </c:tx>
          <c:spPr>
            <a:solidFill>
              <a:srgbClr val="FFC000"/>
            </a:solidFill>
          </c:spPr>
          <c:cat>
            <c:numRef>
              <c:f>'Revenue RRP Narrative Tables'!$C$396:$J$396</c:f>
              <c:numCache>
                <c:formatCode>General</c:formatCode>
                <c:ptCount val="8"/>
                <c:pt idx="0">
                  <c:v>2014</c:v>
                </c:pt>
                <c:pt idx="1">
                  <c:v>2015</c:v>
                </c:pt>
                <c:pt idx="2">
                  <c:v>2016</c:v>
                </c:pt>
                <c:pt idx="3">
                  <c:v>2017</c:v>
                </c:pt>
                <c:pt idx="4">
                  <c:v>2018</c:v>
                </c:pt>
                <c:pt idx="5">
                  <c:v>2019</c:v>
                </c:pt>
                <c:pt idx="6">
                  <c:v>2020</c:v>
                </c:pt>
                <c:pt idx="7">
                  <c:v>2021</c:v>
                </c:pt>
              </c:numCache>
            </c:numRef>
          </c:cat>
          <c:val>
            <c:numRef>
              <c:f>'Revenue RRP Narrative Tables'!$C$401:$J$401</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2B28-4F90-9ECF-71E4C693A429}"/>
            </c:ext>
          </c:extLst>
        </c:ser>
        <c:ser>
          <c:idx val="5"/>
          <c:order val="5"/>
          <c:tx>
            <c:strRef>
              <c:f>'Revenue RRP Narrative Tables'!$B$402</c:f>
              <c:strCache>
                <c:ptCount val="1"/>
                <c:pt idx="0">
                  <c:v>COST OF EQUITY</c:v>
                </c:pt>
              </c:strCache>
            </c:strRef>
          </c:tx>
          <c:cat>
            <c:numRef>
              <c:f>'Revenue RRP Narrative Tables'!$C$396:$J$396</c:f>
              <c:numCache>
                <c:formatCode>General</c:formatCode>
                <c:ptCount val="8"/>
                <c:pt idx="0">
                  <c:v>2014</c:v>
                </c:pt>
                <c:pt idx="1">
                  <c:v>2015</c:v>
                </c:pt>
                <c:pt idx="2">
                  <c:v>2016</c:v>
                </c:pt>
                <c:pt idx="3">
                  <c:v>2017</c:v>
                </c:pt>
                <c:pt idx="4">
                  <c:v>2018</c:v>
                </c:pt>
                <c:pt idx="5">
                  <c:v>2019</c:v>
                </c:pt>
                <c:pt idx="6">
                  <c:v>2020</c:v>
                </c:pt>
                <c:pt idx="7">
                  <c:v>2021</c:v>
                </c:pt>
              </c:numCache>
            </c:numRef>
          </c:cat>
          <c:val>
            <c:numRef>
              <c:f>'Revenue RRP Narrative Tables'!$C$402:$J$402</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5-2B28-4F90-9ECF-71E4C693A429}"/>
            </c:ext>
          </c:extLst>
        </c:ser>
        <c:ser>
          <c:idx val="6"/>
          <c:order val="6"/>
          <c:tx>
            <c:strRef>
              <c:f>'Revenue RRP Narrative Tables'!$B$403</c:f>
              <c:strCache>
                <c:ptCount val="1"/>
                <c:pt idx="0">
                  <c:v>OUTPUT INCENTIVES</c:v>
                </c:pt>
              </c:strCache>
            </c:strRef>
          </c:tx>
          <c:cat>
            <c:numRef>
              <c:f>'Revenue RRP Narrative Tables'!$C$396:$J$396</c:f>
              <c:numCache>
                <c:formatCode>General</c:formatCode>
                <c:ptCount val="8"/>
                <c:pt idx="0">
                  <c:v>2014</c:v>
                </c:pt>
                <c:pt idx="1">
                  <c:v>2015</c:v>
                </c:pt>
                <c:pt idx="2">
                  <c:v>2016</c:v>
                </c:pt>
                <c:pt idx="3">
                  <c:v>2017</c:v>
                </c:pt>
                <c:pt idx="4">
                  <c:v>2018</c:v>
                </c:pt>
                <c:pt idx="5">
                  <c:v>2019</c:v>
                </c:pt>
                <c:pt idx="6">
                  <c:v>2020</c:v>
                </c:pt>
                <c:pt idx="7">
                  <c:v>2021</c:v>
                </c:pt>
              </c:numCache>
            </c:numRef>
          </c:cat>
          <c:val>
            <c:numRef>
              <c:f>'Revenue RRP Narrative Tables'!$C$403:$J$403</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6-2B28-4F90-9ECF-71E4C693A429}"/>
            </c:ext>
          </c:extLst>
        </c:ser>
        <c:dLbls>
          <c:showLegendKey val="0"/>
          <c:showVal val="0"/>
          <c:showCatName val="0"/>
          <c:showSerName val="0"/>
          <c:showPercent val="0"/>
          <c:showBubbleSize val="0"/>
        </c:dLbls>
        <c:axId val="222339456"/>
        <c:axId val="222340992"/>
      </c:areaChart>
      <c:lineChart>
        <c:grouping val="standard"/>
        <c:varyColors val="0"/>
        <c:ser>
          <c:idx val="7"/>
          <c:order val="7"/>
          <c:tx>
            <c:strRef>
              <c:f>'Revenue RRP Narrative Tables'!$B$404</c:f>
              <c:strCache>
                <c:ptCount val="1"/>
                <c:pt idx="0">
                  <c:v>AVERAGE DOMESTIC BILL</c:v>
                </c:pt>
              </c:strCache>
            </c:strRef>
          </c:tx>
          <c:spPr>
            <a:ln w="38100">
              <a:solidFill>
                <a:schemeClr val="tx1"/>
              </a:solidFill>
            </a:ln>
          </c:spPr>
          <c:marker>
            <c:symbol val="none"/>
          </c:marker>
          <c:dLbls>
            <c:spPr>
              <a:noFill/>
              <a:ln>
                <a:noFill/>
              </a:ln>
              <a:effectLst/>
            </c:spPr>
            <c:txPr>
              <a:bodyPr/>
              <a:lstStyle/>
              <a:p>
                <a:pPr>
                  <a:defRPr sz="12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'Revenue RRP Narrative Tables'!$C$396:$J$396</c:f>
              <c:numCache>
                <c:formatCode>General</c:formatCode>
                <c:ptCount val="8"/>
                <c:pt idx="0">
                  <c:v>2014</c:v>
                </c:pt>
                <c:pt idx="1">
                  <c:v>2015</c:v>
                </c:pt>
                <c:pt idx="2">
                  <c:v>2016</c:v>
                </c:pt>
                <c:pt idx="3">
                  <c:v>2017</c:v>
                </c:pt>
                <c:pt idx="4">
                  <c:v>2018</c:v>
                </c:pt>
                <c:pt idx="5">
                  <c:v>2019</c:v>
                </c:pt>
                <c:pt idx="6">
                  <c:v>2020</c:v>
                </c:pt>
                <c:pt idx="7">
                  <c:v>2021</c:v>
                </c:pt>
              </c:numCache>
            </c:numRef>
          </c:cat>
          <c:val>
            <c:numRef>
              <c:f>'Revenue RRP Narrative Tables'!$C$404:$J$404</c:f>
              <c:numCache>
                <c:formatCode>#,##0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7-2B28-4F90-9ECF-71E4C693A429}"/>
            </c:ext>
          </c:extLst>
        </c:ser>
        <c:dLbls>
          <c:showLegendKey val="0"/>
          <c:showVal val="0"/>
          <c:showCatName val="0"/>
          <c:showSerName val="0"/>
          <c:showPercent val="0"/>
          <c:showBubbleSize val="0"/>
        </c:dLbls>
        <c:marker val="1"/>
        <c:smooth val="0"/>
        <c:axId val="222339456"/>
        <c:axId val="222340992"/>
      </c:lineChart>
      <c:catAx>
        <c:axId val="222339456"/>
        <c:scaling>
          <c:orientation val="minMax"/>
        </c:scaling>
        <c:delete val="0"/>
        <c:axPos val="b"/>
        <c:numFmt formatCode="General" sourceLinked="1"/>
        <c:majorTickMark val="out"/>
        <c:minorTickMark val="none"/>
        <c:tickLblPos val="nextTo"/>
        <c:txPr>
          <a:bodyPr/>
          <a:lstStyle/>
          <a:p>
            <a:pPr>
              <a:defRPr sz="1400" b="1"/>
            </a:pPr>
            <a:endParaRPr lang="en-US"/>
          </a:p>
        </c:txPr>
        <c:crossAx val="222340992"/>
        <c:crosses val="autoZero"/>
        <c:auto val="1"/>
        <c:lblAlgn val="ctr"/>
        <c:lblOffset val="100"/>
        <c:noMultiLvlLbl val="0"/>
      </c:catAx>
      <c:valAx>
        <c:axId val="222340992"/>
        <c:scaling>
          <c:orientation val="minMax"/>
        </c:scaling>
        <c:delete val="0"/>
        <c:axPos val="l"/>
        <c:title>
          <c:tx>
            <c:rich>
              <a:bodyPr rot="-5400000" vert="horz"/>
              <a:lstStyle/>
              <a:p>
                <a:pPr>
                  <a:defRPr sz="1400" b="1"/>
                </a:pPr>
                <a:r>
                  <a:rPr lang="en-US" sz="1400" b="1"/>
                  <a:t>£ PER ANNUM (2020/21</a:t>
                </a:r>
                <a:r>
                  <a:rPr lang="en-US" sz="1400" b="1" baseline="0"/>
                  <a:t> PRICES)</a:t>
                </a:r>
                <a:endParaRPr lang="en-US" sz="1400" b="1"/>
              </a:p>
            </c:rich>
          </c:tx>
          <c:layout>
            <c:manualLayout>
              <c:xMode val="edge"/>
              <c:yMode val="edge"/>
              <c:x val="1.0240208480968885E-2"/>
              <c:y val="0.26702863247863245"/>
            </c:manualLayout>
          </c:layout>
          <c:overlay val="0"/>
        </c:title>
        <c:numFmt formatCode="#,##0" sourceLinked="1"/>
        <c:majorTickMark val="out"/>
        <c:minorTickMark val="none"/>
        <c:tickLblPos val="nextTo"/>
        <c:txPr>
          <a:bodyPr/>
          <a:lstStyle/>
          <a:p>
            <a:pPr>
              <a:defRPr sz="1400" b="1"/>
            </a:pPr>
            <a:endParaRPr lang="en-US"/>
          </a:p>
        </c:txPr>
        <c:crossAx val="222339456"/>
        <c:crosses val="autoZero"/>
        <c:crossBetween val="between"/>
      </c:valAx>
    </c:plotArea>
    <c:legend>
      <c:legendPos val="r"/>
      <c:layout>
        <c:manualLayout>
          <c:xMode val="edge"/>
          <c:yMode val="edge"/>
          <c:x val="0.74942139294451648"/>
          <c:y val="0.28993183760683761"/>
          <c:w val="0.24289845069475682"/>
          <c:h val="0.58439487179487182"/>
        </c:manualLayout>
      </c:layout>
      <c:overlay val="0"/>
      <c:txPr>
        <a:bodyPr/>
        <a:lstStyle/>
        <a:p>
          <a:pPr>
            <a:defRPr sz="1400"/>
          </a:pPr>
          <a:endParaRPr lang="en-US"/>
        </a:p>
      </c:txPr>
    </c:legend>
    <c:plotVisOnly val="1"/>
    <c:dispBlanksAs val="zero"/>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2000"/>
              <a:t>East</a:t>
            </a:r>
            <a:r>
              <a:rPr lang="en-US" sz="2000" baseline="0"/>
              <a:t> of England</a:t>
            </a:r>
            <a:endParaRPr lang="en-US" sz="2000"/>
          </a:p>
        </c:rich>
      </c:tx>
      <c:overlay val="0"/>
    </c:title>
    <c:autoTitleDeleted val="0"/>
    <c:plotArea>
      <c:layout>
        <c:manualLayout>
          <c:layoutTarget val="inner"/>
          <c:xMode val="edge"/>
          <c:yMode val="edge"/>
          <c:x val="7.5789699074074068E-2"/>
          <c:y val="0.13087337962962964"/>
          <c:w val="0.84401087962962973"/>
          <c:h val="0.72468009259259258"/>
        </c:manualLayout>
      </c:layout>
      <c:barChart>
        <c:barDir val="col"/>
        <c:grouping val="clustered"/>
        <c:varyColors val="0"/>
        <c:ser>
          <c:idx val="0"/>
          <c:order val="0"/>
          <c:tx>
            <c:strRef>
              <c:f>'Price Changes Analyses'!$B$265</c:f>
              <c:strCache>
                <c:ptCount val="1"/>
                <c:pt idx="0">
                  <c:v>OPENING BASE REVENUE (19/20 PRICES)</c:v>
                </c:pt>
              </c:strCache>
            </c:strRef>
          </c:tx>
          <c:spPr>
            <a:solidFill>
              <a:schemeClr val="tx1">
                <a:lumMod val="85000"/>
                <a:lumOff val="15000"/>
              </a:schemeClr>
            </a:solidFill>
          </c:spPr>
          <c:invertIfNegative val="0"/>
          <c:dLbls>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'Price Changes Analyses'!$C$264:$K$264</c:f>
              <c:numCache>
                <c:formatCode>General</c:formatCode>
                <c:ptCount val="9"/>
                <c:pt idx="0">
                  <c:v>2014</c:v>
                </c:pt>
                <c:pt idx="1">
                  <c:v>2015</c:v>
                </c:pt>
                <c:pt idx="2">
                  <c:v>2016</c:v>
                </c:pt>
                <c:pt idx="3">
                  <c:v>2017</c:v>
                </c:pt>
                <c:pt idx="4">
                  <c:v>2018</c:v>
                </c:pt>
                <c:pt idx="5">
                  <c:v>2019</c:v>
                </c:pt>
                <c:pt idx="6">
                  <c:v>2020</c:v>
                </c:pt>
                <c:pt idx="7" formatCode="0">
                  <c:v>2021</c:v>
                </c:pt>
                <c:pt idx="8" formatCode="0">
                  <c:v>2022</c:v>
                </c:pt>
              </c:numCache>
            </c:numRef>
          </c:cat>
          <c:val>
            <c:numRef>
              <c:f>'Price Changes Analyses'!$C$265:$K$265</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E756-44C0-8A70-EFA4191F5BF0}"/>
            </c:ext>
          </c:extLst>
        </c:ser>
        <c:ser>
          <c:idx val="1"/>
          <c:order val="1"/>
          <c:tx>
            <c:strRef>
              <c:f>'Price Changes Analyses'!$B$266</c:f>
              <c:strCache>
                <c:ptCount val="1"/>
                <c:pt idx="0">
                  <c:v>ALLOWED REVENUE (19/20 PRICES)</c:v>
                </c:pt>
              </c:strCache>
            </c:strRef>
          </c:tx>
          <c:spPr>
            <a:solidFill>
              <a:srgbClr val="FA4616"/>
            </a:solidFill>
          </c:spPr>
          <c:invertIfNegative val="0"/>
          <c:dLbls>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'Price Changes Analyses'!$C$264:$K$264</c:f>
              <c:numCache>
                <c:formatCode>General</c:formatCode>
                <c:ptCount val="9"/>
                <c:pt idx="0">
                  <c:v>2014</c:v>
                </c:pt>
                <c:pt idx="1">
                  <c:v>2015</c:v>
                </c:pt>
                <c:pt idx="2">
                  <c:v>2016</c:v>
                </c:pt>
                <c:pt idx="3">
                  <c:v>2017</c:v>
                </c:pt>
                <c:pt idx="4">
                  <c:v>2018</c:v>
                </c:pt>
                <c:pt idx="5">
                  <c:v>2019</c:v>
                </c:pt>
                <c:pt idx="6">
                  <c:v>2020</c:v>
                </c:pt>
                <c:pt idx="7" formatCode="0">
                  <c:v>2021</c:v>
                </c:pt>
                <c:pt idx="8" formatCode="0">
                  <c:v>2022</c:v>
                </c:pt>
              </c:numCache>
            </c:numRef>
          </c:cat>
          <c:val>
            <c:numRef>
              <c:f>'Price Changes Analyses'!$C$266:$K$266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E756-44C0-8A70-EFA4191F5BF0}"/>
            </c:ext>
          </c:extLst>
        </c:ser>
        <c:dLbls>
          <c:showLegendKey val="0"/>
          <c:showVal val="0"/>
          <c:showCatName val="0"/>
          <c:showSerName val="0"/>
          <c:showPercent val="0"/>
          <c:showBubbleSize val="0"/>
        </c:dLbls>
        <c:gapWidth val="30"/>
        <c:overlap val="-10"/>
        <c:axId val="217947520"/>
        <c:axId val="217957504"/>
      </c:barChart>
      <c:lineChart>
        <c:grouping val="standard"/>
        <c:varyColors val="0"/>
        <c:ser>
          <c:idx val="2"/>
          <c:order val="2"/>
          <c:tx>
            <c:strRef>
              <c:f>'Price Changes Analyses'!$B$267</c:f>
              <c:strCache>
                <c:ptCount val="1"/>
                <c:pt idx="0">
                  <c:v>AVERAGE DOMESTIC BILL (19/20 PRICES)</c:v>
                </c:pt>
              </c:strCache>
            </c:strRef>
          </c:tx>
          <c:spPr>
            <a:ln w="57150">
              <a:solidFill>
                <a:srgbClr val="00B0F0"/>
              </a:solidFill>
            </a:ln>
          </c:spPr>
          <c:marker>
            <c:symbol val="none"/>
          </c:marker>
          <c:val>
            <c:numRef>
              <c:f>'Price Changes Analyses'!$C$267:$K$267</c:f>
              <c:numCache>
                <c:formatCode>#,##0</c:formatCode>
                <c:ptCount val="9"/>
                <c:pt idx="0">
                  <c:v>0</c:v>
                </c:pt>
                <c:pt idx="1">
                  <c:v>0</c:v>
                </c:pt>
                <c:pt idx="2">
                  <c:v>0</c:v>
                </c:pt>
                <c:pt idx="3">
                  <c:v>0</c:v>
                </c:pt>
                <c:pt idx="4">
                  <c:v>0</c:v>
                </c:pt>
                <c:pt idx="5">
                  <c:v>0</c:v>
                </c:pt>
                <c:pt idx="6">
                  <c:v>0</c:v>
                </c:pt>
                <c:pt idx="7" formatCode="0">
                  <c:v>0</c:v>
                </c:pt>
                <c:pt idx="8" formatCode="0">
                  <c:v>0</c:v>
                </c:pt>
              </c:numCache>
            </c:numRef>
          </c:val>
          <c:smooth val="0"/>
          <c:extLst>
            <c:ext xmlns:c16="http://schemas.microsoft.com/office/drawing/2014/chart" uri="{C3380CC4-5D6E-409C-BE32-E72D297353CC}">
              <c16:uniqueId val="{00000002-E756-44C0-8A70-EFA4191F5BF0}"/>
            </c:ext>
          </c:extLst>
        </c:ser>
        <c:dLbls>
          <c:showLegendKey val="0"/>
          <c:showVal val="0"/>
          <c:showCatName val="0"/>
          <c:showSerName val="0"/>
          <c:showPercent val="0"/>
          <c:showBubbleSize val="0"/>
        </c:dLbls>
        <c:marker val="1"/>
        <c:smooth val="0"/>
        <c:axId val="217965696"/>
        <c:axId val="217959424"/>
      </c:lineChart>
      <c:catAx>
        <c:axId val="217947520"/>
        <c:scaling>
          <c:orientation val="minMax"/>
        </c:scaling>
        <c:delete val="0"/>
        <c:axPos val="b"/>
        <c:numFmt formatCode="General" sourceLinked="1"/>
        <c:majorTickMark val="none"/>
        <c:minorTickMark val="none"/>
        <c:tickLblPos val="nextTo"/>
        <c:crossAx val="217957504"/>
        <c:crosses val="autoZero"/>
        <c:auto val="1"/>
        <c:lblAlgn val="ctr"/>
        <c:lblOffset val="100"/>
        <c:noMultiLvlLbl val="0"/>
      </c:catAx>
      <c:valAx>
        <c:axId val="217957504"/>
        <c:scaling>
          <c:orientation val="minMax"/>
        </c:scaling>
        <c:delete val="0"/>
        <c:axPos val="l"/>
        <c:majorGridlines/>
        <c:title>
          <c:tx>
            <c:rich>
              <a:bodyPr rot="-5400000" vert="horz"/>
              <a:lstStyle/>
              <a:p>
                <a:pPr>
                  <a:defRPr b="0">
                    <a:solidFill>
                      <a:srgbClr val="FA4616"/>
                    </a:solidFill>
                    <a:latin typeface="Arial Rounded MT Bold" panose="020F0704030504030204" pitchFamily="34" charset="0"/>
                    <a:cs typeface="Arial" panose="020B0604020202020204" pitchFamily="34" charset="0"/>
                  </a:defRPr>
                </a:pPr>
                <a:r>
                  <a:rPr lang="en-US" b="0">
                    <a:solidFill>
                      <a:srgbClr val="FA4616"/>
                    </a:solidFill>
                    <a:latin typeface="Arial Rounded MT Bold" panose="020F0704030504030204" pitchFamily="34" charset="0"/>
                    <a:cs typeface="Arial" panose="020B0604020202020204" pitchFamily="34" charset="0"/>
                  </a:rPr>
                  <a:t>Allowed Revenue (£m)</a:t>
                </a:r>
              </a:p>
            </c:rich>
          </c:tx>
          <c:layout>
            <c:manualLayout>
              <c:xMode val="edge"/>
              <c:yMode val="edge"/>
              <c:x val="1.3223726851851851E-2"/>
              <c:y val="0.28836574074074073"/>
            </c:manualLayout>
          </c:layout>
          <c:overlay val="0"/>
        </c:title>
        <c:numFmt formatCode="#,##0,,;\(#,##0,,\);\-" sourceLinked="1"/>
        <c:majorTickMark val="none"/>
        <c:minorTickMark val="none"/>
        <c:tickLblPos val="nextTo"/>
        <c:spPr>
          <a:ln w="9525">
            <a:solidFill>
              <a:srgbClr val="FA4616"/>
            </a:solidFill>
          </a:ln>
        </c:spPr>
        <c:txPr>
          <a:bodyPr/>
          <a:lstStyle/>
          <a:p>
            <a:pPr>
              <a:defRPr>
                <a:solidFill>
                  <a:srgbClr val="FA4616"/>
                </a:solidFill>
              </a:defRPr>
            </a:pPr>
            <a:endParaRPr lang="en-US"/>
          </a:p>
        </c:txPr>
        <c:crossAx val="217947520"/>
        <c:crosses val="autoZero"/>
        <c:crossBetween val="between"/>
      </c:valAx>
      <c:valAx>
        <c:axId val="217959424"/>
        <c:scaling>
          <c:orientation val="minMax"/>
        </c:scaling>
        <c:delete val="0"/>
        <c:axPos val="r"/>
        <c:title>
          <c:tx>
            <c:rich>
              <a:bodyPr rot="-5400000" vert="horz"/>
              <a:lstStyle/>
              <a:p>
                <a:pPr>
                  <a:defRPr b="0">
                    <a:solidFill>
                      <a:srgbClr val="00B0F0"/>
                    </a:solidFill>
                    <a:latin typeface="Arial Rounded MT Bold" panose="020F0704030504030204" pitchFamily="34" charset="0"/>
                  </a:defRPr>
                </a:pPr>
                <a:r>
                  <a:rPr lang="en-US" b="0">
                    <a:solidFill>
                      <a:srgbClr val="00B0F0"/>
                    </a:solidFill>
                    <a:latin typeface="Arial Rounded MT Bold" panose="020F0704030504030204" pitchFamily="34" charset="0"/>
                  </a:rPr>
                  <a:t>Average Domestic Bill (£)</a:t>
                </a:r>
              </a:p>
            </c:rich>
          </c:tx>
          <c:layout>
            <c:manualLayout>
              <c:xMode val="edge"/>
              <c:yMode val="edge"/>
              <c:x val="0.9609371527777778"/>
              <c:y val="0.30397754629629631"/>
            </c:manualLayout>
          </c:layout>
          <c:overlay val="0"/>
        </c:title>
        <c:numFmt formatCode="#,##0" sourceLinked="0"/>
        <c:majorTickMark val="out"/>
        <c:minorTickMark val="none"/>
        <c:tickLblPos val="nextTo"/>
        <c:spPr>
          <a:noFill/>
          <a:ln>
            <a:solidFill>
              <a:srgbClr val="00B0F0"/>
            </a:solidFill>
          </a:ln>
        </c:spPr>
        <c:txPr>
          <a:bodyPr/>
          <a:lstStyle/>
          <a:p>
            <a:pPr>
              <a:defRPr>
                <a:solidFill>
                  <a:srgbClr val="00B0F0"/>
                </a:solidFill>
              </a:defRPr>
            </a:pPr>
            <a:endParaRPr lang="en-US"/>
          </a:p>
        </c:txPr>
        <c:crossAx val="217965696"/>
        <c:crosses val="max"/>
        <c:crossBetween val="between"/>
      </c:valAx>
      <c:catAx>
        <c:axId val="217965696"/>
        <c:scaling>
          <c:orientation val="minMax"/>
        </c:scaling>
        <c:delete val="1"/>
        <c:axPos val="b"/>
        <c:numFmt formatCode="General" sourceLinked="1"/>
        <c:majorTickMark val="out"/>
        <c:minorTickMark val="none"/>
        <c:tickLblPos val="nextTo"/>
        <c:crossAx val="217959424"/>
        <c:crosses val="autoZero"/>
        <c:auto val="1"/>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600"/>
              <a:t>EAST</a:t>
            </a:r>
            <a:r>
              <a:rPr lang="en-GB" sz="1600" baseline="0"/>
              <a:t> OF ENGLAND: </a:t>
            </a:r>
          </a:p>
          <a:p>
            <a:pPr>
              <a:defRPr sz="1400"/>
            </a:pPr>
            <a:r>
              <a:rPr lang="en-GB" sz="1400" baseline="0"/>
              <a:t>RIIO GD-1 OPENING BASE REVENUE VS ALLOWED REVENUE (17/18 PRICES)</a:t>
            </a:r>
            <a:endParaRPr lang="en-GB" sz="1400"/>
          </a:p>
        </c:rich>
      </c:tx>
      <c:overlay val="0"/>
    </c:title>
    <c:autoTitleDeleted val="0"/>
    <c:plotArea>
      <c:layout/>
      <c:lineChart>
        <c:grouping val="standard"/>
        <c:varyColors val="0"/>
        <c:ser>
          <c:idx val="0"/>
          <c:order val="0"/>
          <c:tx>
            <c:strRef>
              <c:f>'Revenue RRP Narrative Tables'!$B$191</c:f>
              <c:strCache>
                <c:ptCount val="1"/>
                <c:pt idx="0">
                  <c:v>OPENING BASE REVENUE (18/19 PRICES)</c:v>
                </c:pt>
              </c:strCache>
            </c:strRef>
          </c:tx>
          <c:spPr>
            <a:ln>
              <a:solidFill>
                <a:srgbClr val="C00000"/>
              </a:solidFill>
            </a:ln>
          </c:spPr>
          <c:marker>
            <c:symbol val="none"/>
          </c:marker>
          <c:cat>
            <c:strRef>
              <c:f>'Revenue RRP Narrative Tables'!$C$188:$H$188</c:f>
              <c:strCache>
                <c:ptCount val="6"/>
                <c:pt idx="0">
                  <c:v>2013/14</c:v>
                </c:pt>
                <c:pt idx="1">
                  <c:v>2014/15</c:v>
                </c:pt>
                <c:pt idx="2">
                  <c:v>2015/16</c:v>
                </c:pt>
                <c:pt idx="3">
                  <c:v>2016/17</c:v>
                </c:pt>
                <c:pt idx="4">
                  <c:v>2017/18</c:v>
                </c:pt>
                <c:pt idx="5">
                  <c:v>2018/19</c:v>
                </c:pt>
              </c:strCache>
            </c:strRef>
          </c:cat>
          <c:val>
            <c:numRef>
              <c:f>'Revenue RRP Narrative Tables'!$C$191:$H$191</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1123-446F-BDDB-ECF3C42DE689}"/>
            </c:ext>
          </c:extLst>
        </c:ser>
        <c:ser>
          <c:idx val="1"/>
          <c:order val="1"/>
          <c:tx>
            <c:strRef>
              <c:f>'Revenue RRP Narrative Tables'!$B$192</c:f>
              <c:strCache>
                <c:ptCount val="1"/>
                <c:pt idx="0">
                  <c:v>ALLOWED REVENUE (18/19 PRICES)</c:v>
                </c:pt>
              </c:strCache>
            </c:strRef>
          </c:tx>
          <c:spPr>
            <a:ln>
              <a:solidFill>
                <a:srgbClr val="0070C0"/>
              </a:solidFill>
            </a:ln>
          </c:spPr>
          <c:marker>
            <c:symbol val="none"/>
          </c:marker>
          <c:dPt>
            <c:idx val="4"/>
            <c:bubble3D val="0"/>
            <c:spPr>
              <a:ln>
                <a:solidFill>
                  <a:srgbClr val="0070C0"/>
                </a:solidFill>
                <a:prstDash val="solid"/>
              </a:ln>
            </c:spPr>
            <c:extLst>
              <c:ext xmlns:c16="http://schemas.microsoft.com/office/drawing/2014/chart" uri="{C3380CC4-5D6E-409C-BE32-E72D297353CC}">
                <c16:uniqueId val="{00000002-1123-446F-BDDB-ECF3C42DE689}"/>
              </c:ext>
            </c:extLst>
          </c:dPt>
          <c:dPt>
            <c:idx val="5"/>
            <c:bubble3D val="0"/>
            <c:spPr>
              <a:ln>
                <a:solidFill>
                  <a:srgbClr val="0070C0"/>
                </a:solidFill>
                <a:prstDash val="sysDash"/>
              </a:ln>
            </c:spPr>
            <c:extLst>
              <c:ext xmlns:c16="http://schemas.microsoft.com/office/drawing/2014/chart" uri="{C3380CC4-5D6E-409C-BE32-E72D297353CC}">
                <c16:uniqueId val="{00000004-1123-446F-BDDB-ECF3C42DE689}"/>
              </c:ext>
            </c:extLst>
          </c:dPt>
          <c:dPt>
            <c:idx val="6"/>
            <c:bubble3D val="0"/>
            <c:spPr>
              <a:ln>
                <a:solidFill>
                  <a:srgbClr val="0070C0"/>
                </a:solidFill>
                <a:prstDash val="sysDash"/>
              </a:ln>
            </c:spPr>
            <c:extLst>
              <c:ext xmlns:c16="http://schemas.microsoft.com/office/drawing/2014/chart" uri="{C3380CC4-5D6E-409C-BE32-E72D297353CC}">
                <c16:uniqueId val="{00000006-1123-446F-BDDB-ECF3C42DE689}"/>
              </c:ext>
            </c:extLst>
          </c:dPt>
          <c:dPt>
            <c:idx val="7"/>
            <c:bubble3D val="0"/>
            <c:spPr>
              <a:ln>
                <a:solidFill>
                  <a:srgbClr val="0070C0"/>
                </a:solidFill>
                <a:prstDash val="sysDash"/>
              </a:ln>
            </c:spPr>
            <c:extLst>
              <c:ext xmlns:c16="http://schemas.microsoft.com/office/drawing/2014/chart" uri="{C3380CC4-5D6E-409C-BE32-E72D297353CC}">
                <c16:uniqueId val="{00000008-1123-446F-BDDB-ECF3C42DE689}"/>
              </c:ext>
            </c:extLst>
          </c:dPt>
          <c:cat>
            <c:strRef>
              <c:f>'Revenue RRP Narrative Tables'!$C$188:$H$188</c:f>
              <c:strCache>
                <c:ptCount val="6"/>
                <c:pt idx="0">
                  <c:v>2013/14</c:v>
                </c:pt>
                <c:pt idx="1">
                  <c:v>2014/15</c:v>
                </c:pt>
                <c:pt idx="2">
                  <c:v>2015/16</c:v>
                </c:pt>
                <c:pt idx="3">
                  <c:v>2016/17</c:v>
                </c:pt>
                <c:pt idx="4">
                  <c:v>2017/18</c:v>
                </c:pt>
                <c:pt idx="5">
                  <c:v>2018/19</c:v>
                </c:pt>
              </c:strCache>
            </c:strRef>
          </c:cat>
          <c:val>
            <c:numRef>
              <c:f>'Revenue RRP Narrative Tables'!$C$192:$H$192</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9-1123-446F-BDDB-ECF3C42DE689}"/>
            </c:ext>
          </c:extLst>
        </c:ser>
        <c:dLbls>
          <c:showLegendKey val="0"/>
          <c:showVal val="0"/>
          <c:showCatName val="0"/>
          <c:showSerName val="0"/>
          <c:showPercent val="0"/>
          <c:showBubbleSize val="0"/>
        </c:dLbls>
        <c:smooth val="0"/>
        <c:axId val="211983744"/>
        <c:axId val="212001920"/>
      </c:lineChart>
      <c:catAx>
        <c:axId val="211983744"/>
        <c:scaling>
          <c:orientation val="minMax"/>
        </c:scaling>
        <c:delete val="0"/>
        <c:axPos val="b"/>
        <c:numFmt formatCode="General" sourceLinked="0"/>
        <c:majorTickMark val="out"/>
        <c:minorTickMark val="none"/>
        <c:tickLblPos val="nextTo"/>
        <c:crossAx val="212001920"/>
        <c:crosses val="autoZero"/>
        <c:auto val="1"/>
        <c:lblAlgn val="ctr"/>
        <c:lblOffset val="100"/>
        <c:noMultiLvlLbl val="0"/>
      </c:catAx>
      <c:valAx>
        <c:axId val="212001920"/>
        <c:scaling>
          <c:orientation val="minMax"/>
          <c:max val="700"/>
          <c:min val="540"/>
        </c:scaling>
        <c:delete val="0"/>
        <c:axPos val="l"/>
        <c:majorGridlines>
          <c:spPr>
            <a:ln>
              <a:prstDash val="sysDash"/>
            </a:ln>
          </c:spPr>
        </c:majorGridlines>
        <c:title>
          <c:tx>
            <c:rich>
              <a:bodyPr rot="-5400000" vert="horz"/>
              <a:lstStyle/>
              <a:p>
                <a:pPr>
                  <a:defRPr/>
                </a:pPr>
                <a:r>
                  <a:rPr lang="en-US"/>
                  <a:t>£M</a:t>
                </a:r>
              </a:p>
            </c:rich>
          </c:tx>
          <c:overlay val="0"/>
        </c:title>
        <c:numFmt formatCode="0.0" sourceLinked="1"/>
        <c:majorTickMark val="out"/>
        <c:minorTickMark val="none"/>
        <c:tickLblPos val="nextTo"/>
        <c:crossAx val="21198374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2000"/>
              <a:t>London</a:t>
            </a:r>
          </a:p>
        </c:rich>
      </c:tx>
      <c:overlay val="0"/>
    </c:title>
    <c:autoTitleDeleted val="0"/>
    <c:plotArea>
      <c:layout>
        <c:manualLayout>
          <c:layoutTarget val="inner"/>
          <c:xMode val="edge"/>
          <c:yMode val="edge"/>
          <c:x val="7.5789699074074068E-2"/>
          <c:y val="0.13087337962962964"/>
          <c:w val="0.84401087962962973"/>
          <c:h val="0.72468009259259258"/>
        </c:manualLayout>
      </c:layout>
      <c:barChart>
        <c:barDir val="col"/>
        <c:grouping val="clustered"/>
        <c:varyColors val="0"/>
        <c:ser>
          <c:idx val="0"/>
          <c:order val="0"/>
          <c:tx>
            <c:strRef>
              <c:f>'Price Changes Analyses'!$B$270</c:f>
              <c:strCache>
                <c:ptCount val="1"/>
                <c:pt idx="0">
                  <c:v>OPENING BASE REVENUE (19/20 PRICES)</c:v>
                </c:pt>
              </c:strCache>
            </c:strRef>
          </c:tx>
          <c:spPr>
            <a:solidFill>
              <a:schemeClr val="tx1">
                <a:lumMod val="85000"/>
                <a:lumOff val="15000"/>
              </a:schemeClr>
            </a:solidFill>
          </c:spPr>
          <c:invertIfNegative val="0"/>
          <c:dLbls>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'Price Changes Analyses'!$C$269:$K$269</c:f>
              <c:numCache>
                <c:formatCode>General</c:formatCode>
                <c:ptCount val="9"/>
                <c:pt idx="0">
                  <c:v>2014</c:v>
                </c:pt>
                <c:pt idx="1">
                  <c:v>2015</c:v>
                </c:pt>
                <c:pt idx="2">
                  <c:v>2016</c:v>
                </c:pt>
                <c:pt idx="3">
                  <c:v>2017</c:v>
                </c:pt>
                <c:pt idx="4">
                  <c:v>2018</c:v>
                </c:pt>
                <c:pt idx="5">
                  <c:v>2019</c:v>
                </c:pt>
                <c:pt idx="6">
                  <c:v>2020</c:v>
                </c:pt>
                <c:pt idx="7" formatCode="0">
                  <c:v>2021</c:v>
                </c:pt>
                <c:pt idx="8" formatCode="0">
                  <c:v>2022</c:v>
                </c:pt>
              </c:numCache>
            </c:numRef>
          </c:cat>
          <c:val>
            <c:numRef>
              <c:f>'Price Changes Analyses'!$C$270:$K$270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45E3-40CC-938C-D48A4EF1C909}"/>
            </c:ext>
          </c:extLst>
        </c:ser>
        <c:ser>
          <c:idx val="1"/>
          <c:order val="1"/>
          <c:tx>
            <c:strRef>
              <c:f>'Price Changes Analyses'!$B$271</c:f>
              <c:strCache>
                <c:ptCount val="1"/>
                <c:pt idx="0">
                  <c:v>ALLOWED REVENUE (19/20 PRICES)</c:v>
                </c:pt>
              </c:strCache>
            </c:strRef>
          </c:tx>
          <c:spPr>
            <a:solidFill>
              <a:srgbClr val="FA4616"/>
            </a:solidFill>
          </c:spPr>
          <c:invertIfNegative val="0"/>
          <c:dLbls>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'Price Changes Analyses'!$C$269:$K$269</c:f>
              <c:numCache>
                <c:formatCode>General</c:formatCode>
                <c:ptCount val="9"/>
                <c:pt idx="0">
                  <c:v>2014</c:v>
                </c:pt>
                <c:pt idx="1">
                  <c:v>2015</c:v>
                </c:pt>
                <c:pt idx="2">
                  <c:v>2016</c:v>
                </c:pt>
                <c:pt idx="3">
                  <c:v>2017</c:v>
                </c:pt>
                <c:pt idx="4">
                  <c:v>2018</c:v>
                </c:pt>
                <c:pt idx="5">
                  <c:v>2019</c:v>
                </c:pt>
                <c:pt idx="6">
                  <c:v>2020</c:v>
                </c:pt>
                <c:pt idx="7" formatCode="0">
                  <c:v>2021</c:v>
                </c:pt>
                <c:pt idx="8" formatCode="0">
                  <c:v>2022</c:v>
                </c:pt>
              </c:numCache>
            </c:numRef>
          </c:cat>
          <c:val>
            <c:numRef>
              <c:f>'Price Changes Analyses'!$C$271:$K$271</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45E3-40CC-938C-D48A4EF1C909}"/>
            </c:ext>
          </c:extLst>
        </c:ser>
        <c:dLbls>
          <c:showLegendKey val="0"/>
          <c:showVal val="0"/>
          <c:showCatName val="0"/>
          <c:showSerName val="0"/>
          <c:showPercent val="0"/>
          <c:showBubbleSize val="0"/>
        </c:dLbls>
        <c:gapWidth val="30"/>
        <c:overlap val="-10"/>
        <c:axId val="218015616"/>
        <c:axId val="218017152"/>
      </c:barChart>
      <c:lineChart>
        <c:grouping val="standard"/>
        <c:varyColors val="0"/>
        <c:ser>
          <c:idx val="2"/>
          <c:order val="2"/>
          <c:tx>
            <c:strRef>
              <c:f>'Price Changes Analyses'!$B$272</c:f>
              <c:strCache>
                <c:ptCount val="1"/>
                <c:pt idx="0">
                  <c:v>AVERAGE DOMESTIC BILL (19/20 PRICES)</c:v>
                </c:pt>
              </c:strCache>
            </c:strRef>
          </c:tx>
          <c:spPr>
            <a:ln w="57150">
              <a:solidFill>
                <a:srgbClr val="00B0F0"/>
              </a:solidFill>
            </a:ln>
          </c:spPr>
          <c:marker>
            <c:symbol val="none"/>
          </c:marker>
          <c:val>
            <c:numRef>
              <c:f>'Price Changes Analyses'!$C$272:$K$272</c:f>
              <c:numCache>
                <c:formatCode>#,##0</c:formatCode>
                <c:ptCount val="9"/>
                <c:pt idx="0">
                  <c:v>0</c:v>
                </c:pt>
                <c:pt idx="1">
                  <c:v>0</c:v>
                </c:pt>
                <c:pt idx="2">
                  <c:v>0</c:v>
                </c:pt>
                <c:pt idx="3">
                  <c:v>0</c:v>
                </c:pt>
                <c:pt idx="4">
                  <c:v>0</c:v>
                </c:pt>
                <c:pt idx="5">
                  <c:v>0</c:v>
                </c:pt>
                <c:pt idx="6">
                  <c:v>0</c:v>
                </c:pt>
                <c:pt idx="7" formatCode="0">
                  <c:v>0</c:v>
                </c:pt>
                <c:pt idx="8" formatCode="0">
                  <c:v>0</c:v>
                </c:pt>
              </c:numCache>
            </c:numRef>
          </c:val>
          <c:smooth val="0"/>
          <c:extLst>
            <c:ext xmlns:c16="http://schemas.microsoft.com/office/drawing/2014/chart" uri="{C3380CC4-5D6E-409C-BE32-E72D297353CC}">
              <c16:uniqueId val="{00000002-45E3-40CC-938C-D48A4EF1C909}"/>
            </c:ext>
          </c:extLst>
        </c:ser>
        <c:dLbls>
          <c:showLegendKey val="0"/>
          <c:showVal val="0"/>
          <c:showCatName val="0"/>
          <c:showSerName val="0"/>
          <c:showPercent val="0"/>
          <c:showBubbleSize val="0"/>
        </c:dLbls>
        <c:marker val="1"/>
        <c:smooth val="0"/>
        <c:axId val="218033536"/>
        <c:axId val="218031616"/>
      </c:lineChart>
      <c:catAx>
        <c:axId val="218015616"/>
        <c:scaling>
          <c:orientation val="minMax"/>
        </c:scaling>
        <c:delete val="0"/>
        <c:axPos val="b"/>
        <c:numFmt formatCode="General" sourceLinked="1"/>
        <c:majorTickMark val="none"/>
        <c:minorTickMark val="none"/>
        <c:tickLblPos val="nextTo"/>
        <c:crossAx val="218017152"/>
        <c:crosses val="autoZero"/>
        <c:auto val="1"/>
        <c:lblAlgn val="ctr"/>
        <c:lblOffset val="100"/>
        <c:noMultiLvlLbl val="0"/>
      </c:catAx>
      <c:valAx>
        <c:axId val="218017152"/>
        <c:scaling>
          <c:orientation val="minMax"/>
        </c:scaling>
        <c:delete val="0"/>
        <c:axPos val="l"/>
        <c:majorGridlines/>
        <c:title>
          <c:tx>
            <c:rich>
              <a:bodyPr rot="-5400000" vert="horz"/>
              <a:lstStyle/>
              <a:p>
                <a:pPr>
                  <a:defRPr b="0">
                    <a:solidFill>
                      <a:srgbClr val="FA4616"/>
                    </a:solidFill>
                    <a:latin typeface="Arial Rounded MT Bold" panose="020F0704030504030204" pitchFamily="34" charset="0"/>
                    <a:cs typeface="Arial" panose="020B0604020202020204" pitchFamily="34" charset="0"/>
                  </a:defRPr>
                </a:pPr>
                <a:r>
                  <a:rPr lang="en-US" b="0">
                    <a:solidFill>
                      <a:srgbClr val="FA4616"/>
                    </a:solidFill>
                    <a:latin typeface="Arial Rounded MT Bold" panose="020F0704030504030204" pitchFamily="34" charset="0"/>
                    <a:cs typeface="Arial" panose="020B0604020202020204" pitchFamily="34" charset="0"/>
                  </a:rPr>
                  <a:t>Allowed Revenue (£m)</a:t>
                </a:r>
              </a:p>
            </c:rich>
          </c:tx>
          <c:layout>
            <c:manualLayout>
              <c:xMode val="edge"/>
              <c:yMode val="edge"/>
              <c:x val="1.3223726851851851E-2"/>
              <c:y val="0.28836574074074073"/>
            </c:manualLayout>
          </c:layout>
          <c:overlay val="0"/>
        </c:title>
        <c:numFmt formatCode="#,##0,,;\(#,##0,,\);\-" sourceLinked="1"/>
        <c:majorTickMark val="none"/>
        <c:minorTickMark val="none"/>
        <c:tickLblPos val="nextTo"/>
        <c:spPr>
          <a:ln w="9525">
            <a:solidFill>
              <a:srgbClr val="FA4616"/>
            </a:solidFill>
          </a:ln>
        </c:spPr>
        <c:txPr>
          <a:bodyPr/>
          <a:lstStyle/>
          <a:p>
            <a:pPr>
              <a:defRPr>
                <a:solidFill>
                  <a:srgbClr val="FA4616"/>
                </a:solidFill>
              </a:defRPr>
            </a:pPr>
            <a:endParaRPr lang="en-US"/>
          </a:p>
        </c:txPr>
        <c:crossAx val="218015616"/>
        <c:crosses val="autoZero"/>
        <c:crossBetween val="between"/>
      </c:valAx>
      <c:valAx>
        <c:axId val="218031616"/>
        <c:scaling>
          <c:orientation val="minMax"/>
          <c:min val="0"/>
        </c:scaling>
        <c:delete val="0"/>
        <c:axPos val="r"/>
        <c:title>
          <c:tx>
            <c:rich>
              <a:bodyPr rot="-5400000" vert="horz"/>
              <a:lstStyle/>
              <a:p>
                <a:pPr>
                  <a:defRPr b="0">
                    <a:solidFill>
                      <a:srgbClr val="00B0F0"/>
                    </a:solidFill>
                    <a:latin typeface="Arial Rounded MT Bold" panose="020F0704030504030204" pitchFamily="34" charset="0"/>
                  </a:defRPr>
                </a:pPr>
                <a:r>
                  <a:rPr lang="en-US" b="0">
                    <a:solidFill>
                      <a:srgbClr val="00B0F0"/>
                    </a:solidFill>
                    <a:latin typeface="Arial Rounded MT Bold" panose="020F0704030504030204" pitchFamily="34" charset="0"/>
                  </a:rPr>
                  <a:t>Average Domestic Bill (£)</a:t>
                </a:r>
              </a:p>
            </c:rich>
          </c:tx>
          <c:layout>
            <c:manualLayout>
              <c:xMode val="edge"/>
              <c:yMode val="edge"/>
              <c:x val="0.9609371527777778"/>
              <c:y val="0.30397754629629631"/>
            </c:manualLayout>
          </c:layout>
          <c:overlay val="0"/>
        </c:title>
        <c:numFmt formatCode="#,##0" sourceLinked="0"/>
        <c:majorTickMark val="out"/>
        <c:minorTickMark val="none"/>
        <c:tickLblPos val="nextTo"/>
        <c:spPr>
          <a:noFill/>
          <a:ln>
            <a:solidFill>
              <a:srgbClr val="00B0F0"/>
            </a:solidFill>
          </a:ln>
        </c:spPr>
        <c:txPr>
          <a:bodyPr/>
          <a:lstStyle/>
          <a:p>
            <a:pPr>
              <a:defRPr>
                <a:solidFill>
                  <a:srgbClr val="00B0F0"/>
                </a:solidFill>
              </a:defRPr>
            </a:pPr>
            <a:endParaRPr lang="en-US"/>
          </a:p>
        </c:txPr>
        <c:crossAx val="218033536"/>
        <c:crosses val="max"/>
        <c:crossBetween val="between"/>
      </c:valAx>
      <c:catAx>
        <c:axId val="218033536"/>
        <c:scaling>
          <c:orientation val="minMax"/>
        </c:scaling>
        <c:delete val="1"/>
        <c:axPos val="b"/>
        <c:numFmt formatCode="General" sourceLinked="1"/>
        <c:majorTickMark val="out"/>
        <c:minorTickMark val="none"/>
        <c:tickLblPos val="nextTo"/>
        <c:crossAx val="218031616"/>
        <c:crosses val="autoZero"/>
        <c:auto val="1"/>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2000"/>
              <a:t>North West</a:t>
            </a:r>
          </a:p>
        </c:rich>
      </c:tx>
      <c:overlay val="0"/>
    </c:title>
    <c:autoTitleDeleted val="0"/>
    <c:plotArea>
      <c:layout>
        <c:manualLayout>
          <c:layoutTarget val="inner"/>
          <c:xMode val="edge"/>
          <c:yMode val="edge"/>
          <c:x val="7.5789699074074068E-2"/>
          <c:y val="0.13087337962962964"/>
          <c:w val="0.84401087962962973"/>
          <c:h val="0.72468009259259258"/>
        </c:manualLayout>
      </c:layout>
      <c:barChart>
        <c:barDir val="col"/>
        <c:grouping val="clustered"/>
        <c:varyColors val="0"/>
        <c:ser>
          <c:idx val="0"/>
          <c:order val="0"/>
          <c:tx>
            <c:strRef>
              <c:f>'Price Changes Analyses'!$B$275</c:f>
              <c:strCache>
                <c:ptCount val="1"/>
                <c:pt idx="0">
                  <c:v>OPENING BASE REVENUE (19/20 PRICES)</c:v>
                </c:pt>
              </c:strCache>
            </c:strRef>
          </c:tx>
          <c:spPr>
            <a:solidFill>
              <a:schemeClr val="tx1">
                <a:lumMod val="85000"/>
                <a:lumOff val="15000"/>
              </a:schemeClr>
            </a:solidFill>
          </c:spPr>
          <c:invertIfNegative val="0"/>
          <c:dLbls>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'Price Changes Analyses'!$C$274:$K$274</c:f>
              <c:numCache>
                <c:formatCode>General</c:formatCode>
                <c:ptCount val="9"/>
                <c:pt idx="0">
                  <c:v>2014</c:v>
                </c:pt>
                <c:pt idx="1">
                  <c:v>2015</c:v>
                </c:pt>
                <c:pt idx="2">
                  <c:v>2016</c:v>
                </c:pt>
                <c:pt idx="3">
                  <c:v>2017</c:v>
                </c:pt>
                <c:pt idx="4">
                  <c:v>2018</c:v>
                </c:pt>
                <c:pt idx="5">
                  <c:v>2019</c:v>
                </c:pt>
                <c:pt idx="6">
                  <c:v>2020</c:v>
                </c:pt>
                <c:pt idx="7" formatCode="0">
                  <c:v>2021</c:v>
                </c:pt>
                <c:pt idx="8" formatCode="0">
                  <c:v>2022</c:v>
                </c:pt>
              </c:numCache>
            </c:numRef>
          </c:cat>
          <c:val>
            <c:numRef>
              <c:f>'Price Changes Analyses'!$C$275:$K$275</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C43B-4DE9-B278-4D5D541D012F}"/>
            </c:ext>
          </c:extLst>
        </c:ser>
        <c:ser>
          <c:idx val="1"/>
          <c:order val="1"/>
          <c:tx>
            <c:strRef>
              <c:f>'Price Changes Analyses'!$B$276</c:f>
              <c:strCache>
                <c:ptCount val="1"/>
                <c:pt idx="0">
                  <c:v>ALLOWED REVENUE (19/20 PRICES)</c:v>
                </c:pt>
              </c:strCache>
            </c:strRef>
          </c:tx>
          <c:spPr>
            <a:solidFill>
              <a:srgbClr val="FA4616"/>
            </a:solidFill>
          </c:spPr>
          <c:invertIfNegative val="0"/>
          <c:dLbls>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'Price Changes Analyses'!$C$274:$K$274</c:f>
              <c:numCache>
                <c:formatCode>General</c:formatCode>
                <c:ptCount val="9"/>
                <c:pt idx="0">
                  <c:v>2014</c:v>
                </c:pt>
                <c:pt idx="1">
                  <c:v>2015</c:v>
                </c:pt>
                <c:pt idx="2">
                  <c:v>2016</c:v>
                </c:pt>
                <c:pt idx="3">
                  <c:v>2017</c:v>
                </c:pt>
                <c:pt idx="4">
                  <c:v>2018</c:v>
                </c:pt>
                <c:pt idx="5">
                  <c:v>2019</c:v>
                </c:pt>
                <c:pt idx="6">
                  <c:v>2020</c:v>
                </c:pt>
                <c:pt idx="7" formatCode="0">
                  <c:v>2021</c:v>
                </c:pt>
                <c:pt idx="8" formatCode="0">
                  <c:v>2022</c:v>
                </c:pt>
              </c:numCache>
            </c:numRef>
          </c:cat>
          <c:val>
            <c:numRef>
              <c:f>'Price Changes Analyses'!$C$276:$K$276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C43B-4DE9-B278-4D5D541D012F}"/>
            </c:ext>
          </c:extLst>
        </c:ser>
        <c:dLbls>
          <c:showLegendKey val="0"/>
          <c:showVal val="0"/>
          <c:showCatName val="0"/>
          <c:showSerName val="0"/>
          <c:showPercent val="0"/>
          <c:showBubbleSize val="0"/>
        </c:dLbls>
        <c:gapWidth val="30"/>
        <c:overlap val="-10"/>
        <c:axId val="218091904"/>
        <c:axId val="218093440"/>
      </c:barChart>
      <c:lineChart>
        <c:grouping val="standard"/>
        <c:varyColors val="0"/>
        <c:ser>
          <c:idx val="2"/>
          <c:order val="2"/>
          <c:tx>
            <c:strRef>
              <c:f>'Price Changes Analyses'!$B$277</c:f>
              <c:strCache>
                <c:ptCount val="1"/>
                <c:pt idx="0">
                  <c:v>AVERAGE DOMESTIC BILL (19/20 PRICES)</c:v>
                </c:pt>
              </c:strCache>
            </c:strRef>
          </c:tx>
          <c:spPr>
            <a:ln w="57150">
              <a:solidFill>
                <a:srgbClr val="00B0F0"/>
              </a:solidFill>
            </a:ln>
          </c:spPr>
          <c:marker>
            <c:symbol val="none"/>
          </c:marker>
          <c:val>
            <c:numRef>
              <c:f>'Price Changes Analyses'!$C$277:$K$277</c:f>
              <c:numCache>
                <c:formatCode>#,##0</c:formatCode>
                <c:ptCount val="9"/>
                <c:pt idx="0">
                  <c:v>0</c:v>
                </c:pt>
                <c:pt idx="1">
                  <c:v>0</c:v>
                </c:pt>
                <c:pt idx="2">
                  <c:v>0</c:v>
                </c:pt>
                <c:pt idx="3">
                  <c:v>0</c:v>
                </c:pt>
                <c:pt idx="4">
                  <c:v>0</c:v>
                </c:pt>
                <c:pt idx="5">
                  <c:v>0</c:v>
                </c:pt>
                <c:pt idx="6">
                  <c:v>0</c:v>
                </c:pt>
                <c:pt idx="7" formatCode="0">
                  <c:v>0</c:v>
                </c:pt>
                <c:pt idx="8" formatCode="0">
                  <c:v>0</c:v>
                </c:pt>
              </c:numCache>
            </c:numRef>
          </c:val>
          <c:smooth val="0"/>
          <c:extLst>
            <c:ext xmlns:c16="http://schemas.microsoft.com/office/drawing/2014/chart" uri="{C3380CC4-5D6E-409C-BE32-E72D297353CC}">
              <c16:uniqueId val="{00000002-C43B-4DE9-B278-4D5D541D012F}"/>
            </c:ext>
          </c:extLst>
        </c:ser>
        <c:dLbls>
          <c:showLegendKey val="0"/>
          <c:showVal val="0"/>
          <c:showCatName val="0"/>
          <c:showSerName val="0"/>
          <c:showPercent val="0"/>
          <c:showBubbleSize val="0"/>
        </c:dLbls>
        <c:marker val="1"/>
        <c:smooth val="0"/>
        <c:axId val="222431104"/>
        <c:axId val="222429184"/>
      </c:lineChart>
      <c:catAx>
        <c:axId val="218091904"/>
        <c:scaling>
          <c:orientation val="minMax"/>
        </c:scaling>
        <c:delete val="0"/>
        <c:axPos val="b"/>
        <c:numFmt formatCode="General" sourceLinked="1"/>
        <c:majorTickMark val="none"/>
        <c:minorTickMark val="none"/>
        <c:tickLblPos val="nextTo"/>
        <c:crossAx val="218093440"/>
        <c:crosses val="autoZero"/>
        <c:auto val="1"/>
        <c:lblAlgn val="ctr"/>
        <c:lblOffset val="100"/>
        <c:noMultiLvlLbl val="0"/>
      </c:catAx>
      <c:valAx>
        <c:axId val="218093440"/>
        <c:scaling>
          <c:orientation val="minMax"/>
        </c:scaling>
        <c:delete val="0"/>
        <c:axPos val="l"/>
        <c:majorGridlines/>
        <c:title>
          <c:tx>
            <c:rich>
              <a:bodyPr rot="-5400000" vert="horz"/>
              <a:lstStyle/>
              <a:p>
                <a:pPr>
                  <a:defRPr b="0">
                    <a:solidFill>
                      <a:srgbClr val="FA4616"/>
                    </a:solidFill>
                    <a:latin typeface="Arial Rounded MT Bold" panose="020F0704030504030204" pitchFamily="34" charset="0"/>
                    <a:cs typeface="Arial" panose="020B0604020202020204" pitchFamily="34" charset="0"/>
                  </a:defRPr>
                </a:pPr>
                <a:r>
                  <a:rPr lang="en-US" b="0">
                    <a:solidFill>
                      <a:srgbClr val="FA4616"/>
                    </a:solidFill>
                    <a:latin typeface="Arial Rounded MT Bold" panose="020F0704030504030204" pitchFamily="34" charset="0"/>
                    <a:cs typeface="Arial" panose="020B0604020202020204" pitchFamily="34" charset="0"/>
                  </a:rPr>
                  <a:t>Allowed Revenue (£m)</a:t>
                </a:r>
              </a:p>
            </c:rich>
          </c:tx>
          <c:layout>
            <c:manualLayout>
              <c:xMode val="edge"/>
              <c:yMode val="edge"/>
              <c:x val="1.3223726851851851E-2"/>
              <c:y val="0.28836574074074073"/>
            </c:manualLayout>
          </c:layout>
          <c:overlay val="0"/>
        </c:title>
        <c:numFmt formatCode="#,##0,,;\(#,##0,,\);\-" sourceLinked="1"/>
        <c:majorTickMark val="none"/>
        <c:minorTickMark val="none"/>
        <c:tickLblPos val="nextTo"/>
        <c:spPr>
          <a:ln w="9525">
            <a:solidFill>
              <a:srgbClr val="FA4616"/>
            </a:solidFill>
          </a:ln>
        </c:spPr>
        <c:txPr>
          <a:bodyPr/>
          <a:lstStyle/>
          <a:p>
            <a:pPr>
              <a:defRPr>
                <a:solidFill>
                  <a:srgbClr val="FA4616"/>
                </a:solidFill>
              </a:defRPr>
            </a:pPr>
            <a:endParaRPr lang="en-US"/>
          </a:p>
        </c:txPr>
        <c:crossAx val="218091904"/>
        <c:crosses val="autoZero"/>
        <c:crossBetween val="between"/>
      </c:valAx>
      <c:valAx>
        <c:axId val="222429184"/>
        <c:scaling>
          <c:orientation val="minMax"/>
        </c:scaling>
        <c:delete val="0"/>
        <c:axPos val="r"/>
        <c:title>
          <c:tx>
            <c:rich>
              <a:bodyPr rot="-5400000" vert="horz"/>
              <a:lstStyle/>
              <a:p>
                <a:pPr>
                  <a:defRPr b="0">
                    <a:solidFill>
                      <a:srgbClr val="00B0F0"/>
                    </a:solidFill>
                    <a:latin typeface="Arial Rounded MT Bold" panose="020F0704030504030204" pitchFamily="34" charset="0"/>
                  </a:defRPr>
                </a:pPr>
                <a:r>
                  <a:rPr lang="en-US" b="0">
                    <a:solidFill>
                      <a:srgbClr val="00B0F0"/>
                    </a:solidFill>
                    <a:latin typeface="Arial Rounded MT Bold" panose="020F0704030504030204" pitchFamily="34" charset="0"/>
                  </a:rPr>
                  <a:t>Average Domestic Bill (£)</a:t>
                </a:r>
              </a:p>
            </c:rich>
          </c:tx>
          <c:layout>
            <c:manualLayout>
              <c:xMode val="edge"/>
              <c:yMode val="edge"/>
              <c:x val="0.9609371527777778"/>
              <c:y val="0.30397754629629631"/>
            </c:manualLayout>
          </c:layout>
          <c:overlay val="0"/>
        </c:title>
        <c:numFmt formatCode="#,##0" sourceLinked="0"/>
        <c:majorTickMark val="out"/>
        <c:minorTickMark val="none"/>
        <c:tickLblPos val="nextTo"/>
        <c:spPr>
          <a:noFill/>
          <a:ln>
            <a:solidFill>
              <a:srgbClr val="00B0F0"/>
            </a:solidFill>
          </a:ln>
        </c:spPr>
        <c:txPr>
          <a:bodyPr/>
          <a:lstStyle/>
          <a:p>
            <a:pPr>
              <a:defRPr>
                <a:solidFill>
                  <a:srgbClr val="00B0F0"/>
                </a:solidFill>
              </a:defRPr>
            </a:pPr>
            <a:endParaRPr lang="en-US"/>
          </a:p>
        </c:txPr>
        <c:crossAx val="222431104"/>
        <c:crosses val="max"/>
        <c:crossBetween val="between"/>
      </c:valAx>
      <c:catAx>
        <c:axId val="222431104"/>
        <c:scaling>
          <c:orientation val="minMax"/>
        </c:scaling>
        <c:delete val="1"/>
        <c:axPos val="b"/>
        <c:numFmt formatCode="General" sourceLinked="1"/>
        <c:majorTickMark val="out"/>
        <c:minorTickMark val="none"/>
        <c:tickLblPos val="nextTo"/>
        <c:crossAx val="222429184"/>
        <c:crosses val="autoZero"/>
        <c:auto val="1"/>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2000"/>
              <a:t>West Midlands</a:t>
            </a:r>
          </a:p>
        </c:rich>
      </c:tx>
      <c:overlay val="0"/>
    </c:title>
    <c:autoTitleDeleted val="0"/>
    <c:plotArea>
      <c:layout>
        <c:manualLayout>
          <c:layoutTarget val="inner"/>
          <c:xMode val="edge"/>
          <c:yMode val="edge"/>
          <c:x val="7.5789699074074068E-2"/>
          <c:y val="0.13087337962962964"/>
          <c:w val="0.84401087962962973"/>
          <c:h val="0.72468009259259258"/>
        </c:manualLayout>
      </c:layout>
      <c:barChart>
        <c:barDir val="col"/>
        <c:grouping val="clustered"/>
        <c:varyColors val="0"/>
        <c:ser>
          <c:idx val="0"/>
          <c:order val="0"/>
          <c:tx>
            <c:strRef>
              <c:f>'Price Changes Analyses'!$B$280</c:f>
              <c:strCache>
                <c:ptCount val="1"/>
                <c:pt idx="0">
                  <c:v>OPENING BASE REVENUE (19/20 PRICES)</c:v>
                </c:pt>
              </c:strCache>
            </c:strRef>
          </c:tx>
          <c:spPr>
            <a:solidFill>
              <a:schemeClr val="tx1">
                <a:lumMod val="85000"/>
                <a:lumOff val="15000"/>
              </a:schemeClr>
            </a:solidFill>
          </c:spPr>
          <c:invertIfNegative val="0"/>
          <c:dLbls>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'Price Changes Analyses'!$C$279:$K$279</c:f>
              <c:numCache>
                <c:formatCode>General</c:formatCode>
                <c:ptCount val="9"/>
                <c:pt idx="0">
                  <c:v>2014</c:v>
                </c:pt>
                <c:pt idx="1">
                  <c:v>2015</c:v>
                </c:pt>
                <c:pt idx="2">
                  <c:v>2016</c:v>
                </c:pt>
                <c:pt idx="3">
                  <c:v>2017</c:v>
                </c:pt>
                <c:pt idx="4">
                  <c:v>2018</c:v>
                </c:pt>
                <c:pt idx="5">
                  <c:v>2019</c:v>
                </c:pt>
                <c:pt idx="6">
                  <c:v>2020</c:v>
                </c:pt>
                <c:pt idx="7" formatCode="0">
                  <c:v>2021</c:v>
                </c:pt>
                <c:pt idx="8" formatCode="0">
                  <c:v>2022</c:v>
                </c:pt>
              </c:numCache>
            </c:numRef>
          </c:cat>
          <c:val>
            <c:numRef>
              <c:f>'Price Changes Analyses'!$C$280:$K$280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0848-46C8-8AED-0A4775297C39}"/>
            </c:ext>
          </c:extLst>
        </c:ser>
        <c:ser>
          <c:idx val="1"/>
          <c:order val="1"/>
          <c:tx>
            <c:strRef>
              <c:f>'Price Changes Analyses'!$B$281</c:f>
              <c:strCache>
                <c:ptCount val="1"/>
                <c:pt idx="0">
                  <c:v>ALLOWED REVENUE (19/20 PRICES)</c:v>
                </c:pt>
              </c:strCache>
            </c:strRef>
          </c:tx>
          <c:spPr>
            <a:solidFill>
              <a:srgbClr val="FA4616"/>
            </a:solidFill>
          </c:spPr>
          <c:invertIfNegative val="0"/>
          <c:dLbls>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'Price Changes Analyses'!$C$279:$K$279</c:f>
              <c:numCache>
                <c:formatCode>General</c:formatCode>
                <c:ptCount val="9"/>
                <c:pt idx="0">
                  <c:v>2014</c:v>
                </c:pt>
                <c:pt idx="1">
                  <c:v>2015</c:v>
                </c:pt>
                <c:pt idx="2">
                  <c:v>2016</c:v>
                </c:pt>
                <c:pt idx="3">
                  <c:v>2017</c:v>
                </c:pt>
                <c:pt idx="4">
                  <c:v>2018</c:v>
                </c:pt>
                <c:pt idx="5">
                  <c:v>2019</c:v>
                </c:pt>
                <c:pt idx="6">
                  <c:v>2020</c:v>
                </c:pt>
                <c:pt idx="7" formatCode="0">
                  <c:v>2021</c:v>
                </c:pt>
                <c:pt idx="8" formatCode="0">
                  <c:v>2022</c:v>
                </c:pt>
              </c:numCache>
            </c:numRef>
          </c:cat>
          <c:val>
            <c:numRef>
              <c:f>'Price Changes Analyses'!$C$281:$K$281</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848-46C8-8AED-0A4775297C39}"/>
            </c:ext>
          </c:extLst>
        </c:ser>
        <c:dLbls>
          <c:showLegendKey val="0"/>
          <c:showVal val="0"/>
          <c:showCatName val="0"/>
          <c:showSerName val="0"/>
          <c:showPercent val="0"/>
          <c:showBubbleSize val="0"/>
        </c:dLbls>
        <c:gapWidth val="30"/>
        <c:overlap val="-10"/>
        <c:axId val="222472832"/>
        <c:axId val="222822784"/>
      </c:barChart>
      <c:lineChart>
        <c:grouping val="standard"/>
        <c:varyColors val="0"/>
        <c:ser>
          <c:idx val="2"/>
          <c:order val="2"/>
          <c:tx>
            <c:strRef>
              <c:f>'Price Changes Analyses'!$B$282</c:f>
              <c:strCache>
                <c:ptCount val="1"/>
                <c:pt idx="0">
                  <c:v>AVERAGE DOMESTIC BILL (19/20 PRICES)</c:v>
                </c:pt>
              </c:strCache>
            </c:strRef>
          </c:tx>
          <c:spPr>
            <a:ln w="57150">
              <a:solidFill>
                <a:srgbClr val="00B0F0"/>
              </a:solidFill>
            </a:ln>
          </c:spPr>
          <c:marker>
            <c:symbol val="none"/>
          </c:marker>
          <c:val>
            <c:numRef>
              <c:f>'Price Changes Analyses'!$C$282:$K$282</c:f>
              <c:numCache>
                <c:formatCode>#,##0</c:formatCode>
                <c:ptCount val="9"/>
                <c:pt idx="0">
                  <c:v>0</c:v>
                </c:pt>
                <c:pt idx="1">
                  <c:v>0</c:v>
                </c:pt>
                <c:pt idx="2">
                  <c:v>0</c:v>
                </c:pt>
                <c:pt idx="3">
                  <c:v>0</c:v>
                </c:pt>
                <c:pt idx="4">
                  <c:v>0</c:v>
                </c:pt>
                <c:pt idx="5">
                  <c:v>0</c:v>
                </c:pt>
                <c:pt idx="6">
                  <c:v>0</c:v>
                </c:pt>
                <c:pt idx="7" formatCode="0">
                  <c:v>0</c:v>
                </c:pt>
                <c:pt idx="8" formatCode="0">
                  <c:v>0</c:v>
                </c:pt>
              </c:numCache>
            </c:numRef>
          </c:val>
          <c:smooth val="0"/>
          <c:extLst>
            <c:ext xmlns:c16="http://schemas.microsoft.com/office/drawing/2014/chart" uri="{C3380CC4-5D6E-409C-BE32-E72D297353CC}">
              <c16:uniqueId val="{00000002-0848-46C8-8AED-0A4775297C39}"/>
            </c:ext>
          </c:extLst>
        </c:ser>
        <c:dLbls>
          <c:showLegendKey val="0"/>
          <c:showVal val="0"/>
          <c:showCatName val="0"/>
          <c:showSerName val="0"/>
          <c:showPercent val="0"/>
          <c:showBubbleSize val="0"/>
        </c:dLbls>
        <c:marker val="1"/>
        <c:smooth val="0"/>
        <c:axId val="222826880"/>
        <c:axId val="222824704"/>
      </c:lineChart>
      <c:catAx>
        <c:axId val="222472832"/>
        <c:scaling>
          <c:orientation val="minMax"/>
        </c:scaling>
        <c:delete val="0"/>
        <c:axPos val="b"/>
        <c:numFmt formatCode="General" sourceLinked="1"/>
        <c:majorTickMark val="none"/>
        <c:minorTickMark val="none"/>
        <c:tickLblPos val="nextTo"/>
        <c:crossAx val="222822784"/>
        <c:crosses val="autoZero"/>
        <c:auto val="1"/>
        <c:lblAlgn val="ctr"/>
        <c:lblOffset val="100"/>
        <c:noMultiLvlLbl val="0"/>
      </c:catAx>
      <c:valAx>
        <c:axId val="222822784"/>
        <c:scaling>
          <c:orientation val="minMax"/>
        </c:scaling>
        <c:delete val="0"/>
        <c:axPos val="l"/>
        <c:majorGridlines/>
        <c:title>
          <c:tx>
            <c:rich>
              <a:bodyPr rot="-5400000" vert="horz"/>
              <a:lstStyle/>
              <a:p>
                <a:pPr>
                  <a:defRPr b="0">
                    <a:solidFill>
                      <a:srgbClr val="FA4616"/>
                    </a:solidFill>
                    <a:latin typeface="Arial Rounded MT Bold" panose="020F0704030504030204" pitchFamily="34" charset="0"/>
                    <a:cs typeface="Arial" panose="020B0604020202020204" pitchFamily="34" charset="0"/>
                  </a:defRPr>
                </a:pPr>
                <a:r>
                  <a:rPr lang="en-US" b="0">
                    <a:solidFill>
                      <a:srgbClr val="FA4616"/>
                    </a:solidFill>
                    <a:latin typeface="Arial Rounded MT Bold" panose="020F0704030504030204" pitchFamily="34" charset="0"/>
                    <a:cs typeface="Arial" panose="020B0604020202020204" pitchFamily="34" charset="0"/>
                  </a:rPr>
                  <a:t>Allowed Revenue (£m)</a:t>
                </a:r>
              </a:p>
            </c:rich>
          </c:tx>
          <c:layout>
            <c:manualLayout>
              <c:xMode val="edge"/>
              <c:yMode val="edge"/>
              <c:x val="1.3223726851851851E-2"/>
              <c:y val="0.28836574074074073"/>
            </c:manualLayout>
          </c:layout>
          <c:overlay val="0"/>
        </c:title>
        <c:numFmt formatCode="#,##0,,;\(#,##0,,\);\-" sourceLinked="1"/>
        <c:majorTickMark val="none"/>
        <c:minorTickMark val="none"/>
        <c:tickLblPos val="nextTo"/>
        <c:spPr>
          <a:ln w="9525">
            <a:solidFill>
              <a:srgbClr val="FA4616"/>
            </a:solidFill>
          </a:ln>
        </c:spPr>
        <c:txPr>
          <a:bodyPr/>
          <a:lstStyle/>
          <a:p>
            <a:pPr>
              <a:defRPr>
                <a:solidFill>
                  <a:srgbClr val="FA4616"/>
                </a:solidFill>
              </a:defRPr>
            </a:pPr>
            <a:endParaRPr lang="en-US"/>
          </a:p>
        </c:txPr>
        <c:crossAx val="222472832"/>
        <c:crosses val="autoZero"/>
        <c:crossBetween val="between"/>
      </c:valAx>
      <c:valAx>
        <c:axId val="222824704"/>
        <c:scaling>
          <c:orientation val="minMax"/>
        </c:scaling>
        <c:delete val="0"/>
        <c:axPos val="r"/>
        <c:title>
          <c:tx>
            <c:rich>
              <a:bodyPr rot="-5400000" vert="horz"/>
              <a:lstStyle/>
              <a:p>
                <a:pPr>
                  <a:defRPr b="0">
                    <a:solidFill>
                      <a:srgbClr val="00B0F0"/>
                    </a:solidFill>
                    <a:latin typeface="Arial Rounded MT Bold" panose="020F0704030504030204" pitchFamily="34" charset="0"/>
                  </a:defRPr>
                </a:pPr>
                <a:r>
                  <a:rPr lang="en-US" b="0">
                    <a:solidFill>
                      <a:srgbClr val="00B0F0"/>
                    </a:solidFill>
                    <a:latin typeface="Arial Rounded MT Bold" panose="020F0704030504030204" pitchFamily="34" charset="0"/>
                  </a:rPr>
                  <a:t>Average Domestic Bill (£)</a:t>
                </a:r>
              </a:p>
            </c:rich>
          </c:tx>
          <c:layout>
            <c:manualLayout>
              <c:xMode val="edge"/>
              <c:yMode val="edge"/>
              <c:x val="0.9609371527777778"/>
              <c:y val="0.30397754629629631"/>
            </c:manualLayout>
          </c:layout>
          <c:overlay val="0"/>
        </c:title>
        <c:numFmt formatCode="#,##0" sourceLinked="0"/>
        <c:majorTickMark val="out"/>
        <c:minorTickMark val="none"/>
        <c:tickLblPos val="nextTo"/>
        <c:spPr>
          <a:noFill/>
          <a:ln>
            <a:solidFill>
              <a:srgbClr val="00B0F0"/>
            </a:solidFill>
          </a:ln>
        </c:spPr>
        <c:txPr>
          <a:bodyPr/>
          <a:lstStyle/>
          <a:p>
            <a:pPr>
              <a:defRPr>
                <a:solidFill>
                  <a:srgbClr val="00B0F0"/>
                </a:solidFill>
              </a:defRPr>
            </a:pPr>
            <a:endParaRPr lang="en-US"/>
          </a:p>
        </c:txPr>
        <c:crossAx val="222826880"/>
        <c:crosses val="max"/>
        <c:crossBetween val="between"/>
      </c:valAx>
      <c:catAx>
        <c:axId val="222826880"/>
        <c:scaling>
          <c:orientation val="minMax"/>
        </c:scaling>
        <c:delete val="1"/>
        <c:axPos val="b"/>
        <c:numFmt formatCode="General" sourceLinked="1"/>
        <c:majorTickMark val="out"/>
        <c:minorTickMark val="none"/>
        <c:tickLblPos val="nextTo"/>
        <c:crossAx val="222824704"/>
        <c:crosses val="autoZero"/>
        <c:auto val="1"/>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2000"/>
              <a:t>Cadent</a:t>
            </a:r>
          </a:p>
        </c:rich>
      </c:tx>
      <c:overlay val="0"/>
    </c:title>
    <c:autoTitleDeleted val="0"/>
    <c:plotArea>
      <c:layout>
        <c:manualLayout>
          <c:layoutTarget val="inner"/>
          <c:xMode val="edge"/>
          <c:yMode val="edge"/>
          <c:x val="7.5789699074074068E-2"/>
          <c:y val="0.13087337962962964"/>
          <c:w val="0.84401087962962973"/>
          <c:h val="0.72468009259259258"/>
        </c:manualLayout>
      </c:layout>
      <c:barChart>
        <c:barDir val="col"/>
        <c:grouping val="clustered"/>
        <c:varyColors val="0"/>
        <c:ser>
          <c:idx val="0"/>
          <c:order val="0"/>
          <c:tx>
            <c:strRef>
              <c:f>'Price Changes Analyses'!$B$285</c:f>
              <c:strCache>
                <c:ptCount val="1"/>
                <c:pt idx="0">
                  <c:v>OPENING BASE REVENUE (19/20 PRICES)</c:v>
                </c:pt>
              </c:strCache>
            </c:strRef>
          </c:tx>
          <c:spPr>
            <a:solidFill>
              <a:schemeClr val="tx1">
                <a:lumMod val="85000"/>
                <a:lumOff val="15000"/>
              </a:schemeClr>
            </a:solidFill>
          </c:spPr>
          <c:invertIfNegative val="0"/>
          <c:dLbls>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'Price Changes Analyses'!$C$284:$J$284</c:f>
              <c:numCache>
                <c:formatCode>General</c:formatCode>
                <c:ptCount val="8"/>
                <c:pt idx="0">
                  <c:v>2014</c:v>
                </c:pt>
                <c:pt idx="1">
                  <c:v>2015</c:v>
                </c:pt>
                <c:pt idx="2">
                  <c:v>2016</c:v>
                </c:pt>
                <c:pt idx="3">
                  <c:v>2017</c:v>
                </c:pt>
                <c:pt idx="4">
                  <c:v>2018</c:v>
                </c:pt>
                <c:pt idx="5">
                  <c:v>2019</c:v>
                </c:pt>
                <c:pt idx="6">
                  <c:v>2020</c:v>
                </c:pt>
                <c:pt idx="7" formatCode="0">
                  <c:v>2021</c:v>
                </c:pt>
              </c:numCache>
            </c:numRef>
          </c:cat>
          <c:val>
            <c:numRef>
              <c:f>'Price Changes Analyses'!$C$285:$J$285</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FBF1-402E-9FC6-89B6D1A71CA6}"/>
            </c:ext>
          </c:extLst>
        </c:ser>
        <c:ser>
          <c:idx val="1"/>
          <c:order val="1"/>
          <c:tx>
            <c:strRef>
              <c:f>'Price Changes Analyses'!$B$286</c:f>
              <c:strCache>
                <c:ptCount val="1"/>
                <c:pt idx="0">
                  <c:v>ALLOWED REVENUE (19/20 PRICES)</c:v>
                </c:pt>
              </c:strCache>
            </c:strRef>
          </c:tx>
          <c:spPr>
            <a:solidFill>
              <a:srgbClr val="FA4616"/>
            </a:solidFill>
          </c:spPr>
          <c:invertIfNegative val="0"/>
          <c:dLbls>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'Price Changes Analyses'!$C$284:$J$284</c:f>
              <c:numCache>
                <c:formatCode>General</c:formatCode>
                <c:ptCount val="8"/>
                <c:pt idx="0">
                  <c:v>2014</c:v>
                </c:pt>
                <c:pt idx="1">
                  <c:v>2015</c:v>
                </c:pt>
                <c:pt idx="2">
                  <c:v>2016</c:v>
                </c:pt>
                <c:pt idx="3">
                  <c:v>2017</c:v>
                </c:pt>
                <c:pt idx="4">
                  <c:v>2018</c:v>
                </c:pt>
                <c:pt idx="5">
                  <c:v>2019</c:v>
                </c:pt>
                <c:pt idx="6">
                  <c:v>2020</c:v>
                </c:pt>
                <c:pt idx="7" formatCode="0">
                  <c:v>2021</c:v>
                </c:pt>
              </c:numCache>
            </c:numRef>
          </c:cat>
          <c:val>
            <c:numRef>
              <c:f>'Price Changes Analyses'!$C$286:$J$286</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FBF1-402E-9FC6-89B6D1A71CA6}"/>
            </c:ext>
          </c:extLst>
        </c:ser>
        <c:dLbls>
          <c:showLegendKey val="0"/>
          <c:showVal val="0"/>
          <c:showCatName val="0"/>
          <c:showSerName val="0"/>
          <c:showPercent val="0"/>
          <c:showBubbleSize val="0"/>
        </c:dLbls>
        <c:gapWidth val="30"/>
        <c:overlap val="-10"/>
        <c:axId val="222880896"/>
        <c:axId val="222882432"/>
      </c:barChart>
      <c:lineChart>
        <c:grouping val="standard"/>
        <c:varyColors val="0"/>
        <c:ser>
          <c:idx val="2"/>
          <c:order val="2"/>
          <c:tx>
            <c:strRef>
              <c:f>'Price Changes Analyses'!$B$287</c:f>
              <c:strCache>
                <c:ptCount val="1"/>
                <c:pt idx="0">
                  <c:v>AVERAGE DOMESTIC BILL (19/20 PRICES)</c:v>
                </c:pt>
              </c:strCache>
            </c:strRef>
          </c:tx>
          <c:spPr>
            <a:ln w="57150">
              <a:solidFill>
                <a:srgbClr val="00B0F0"/>
              </a:solidFill>
            </a:ln>
          </c:spPr>
          <c:marker>
            <c:symbol val="none"/>
          </c:marker>
          <c:val>
            <c:numRef>
              <c:f>'Price Changes Analyses'!$C$287:$J$287</c:f>
              <c:numCache>
                <c:formatCode>#,##0</c:formatCode>
                <c:ptCount val="8"/>
                <c:pt idx="0">
                  <c:v>0</c:v>
                </c:pt>
                <c:pt idx="1">
                  <c:v>0</c:v>
                </c:pt>
                <c:pt idx="2">
                  <c:v>0</c:v>
                </c:pt>
                <c:pt idx="3">
                  <c:v>0</c:v>
                </c:pt>
                <c:pt idx="4">
                  <c:v>0</c:v>
                </c:pt>
                <c:pt idx="5">
                  <c:v>0</c:v>
                </c:pt>
                <c:pt idx="6">
                  <c:v>0</c:v>
                </c:pt>
                <c:pt idx="7" formatCode="0">
                  <c:v>0</c:v>
                </c:pt>
              </c:numCache>
            </c:numRef>
          </c:val>
          <c:smooth val="0"/>
          <c:extLst>
            <c:ext xmlns:c16="http://schemas.microsoft.com/office/drawing/2014/chart" uri="{C3380CC4-5D6E-409C-BE32-E72D297353CC}">
              <c16:uniqueId val="{00000002-FBF1-402E-9FC6-89B6D1A71CA6}"/>
            </c:ext>
          </c:extLst>
        </c:ser>
        <c:dLbls>
          <c:showLegendKey val="0"/>
          <c:showVal val="0"/>
          <c:showCatName val="0"/>
          <c:showSerName val="0"/>
          <c:showPercent val="0"/>
          <c:showBubbleSize val="0"/>
        </c:dLbls>
        <c:marker val="1"/>
        <c:smooth val="0"/>
        <c:axId val="222902912"/>
        <c:axId val="222900992"/>
      </c:lineChart>
      <c:catAx>
        <c:axId val="222880896"/>
        <c:scaling>
          <c:orientation val="minMax"/>
        </c:scaling>
        <c:delete val="0"/>
        <c:axPos val="b"/>
        <c:numFmt formatCode="General" sourceLinked="1"/>
        <c:majorTickMark val="none"/>
        <c:minorTickMark val="none"/>
        <c:tickLblPos val="nextTo"/>
        <c:crossAx val="222882432"/>
        <c:crosses val="autoZero"/>
        <c:auto val="1"/>
        <c:lblAlgn val="ctr"/>
        <c:lblOffset val="100"/>
        <c:noMultiLvlLbl val="0"/>
      </c:catAx>
      <c:valAx>
        <c:axId val="222882432"/>
        <c:scaling>
          <c:orientation val="minMax"/>
        </c:scaling>
        <c:delete val="0"/>
        <c:axPos val="l"/>
        <c:majorGridlines/>
        <c:title>
          <c:tx>
            <c:rich>
              <a:bodyPr rot="-5400000" vert="horz"/>
              <a:lstStyle/>
              <a:p>
                <a:pPr>
                  <a:defRPr b="0">
                    <a:solidFill>
                      <a:srgbClr val="FA4616"/>
                    </a:solidFill>
                    <a:latin typeface="Arial Rounded MT Bold" panose="020F0704030504030204" pitchFamily="34" charset="0"/>
                    <a:cs typeface="Arial" panose="020B0604020202020204" pitchFamily="34" charset="0"/>
                  </a:defRPr>
                </a:pPr>
                <a:r>
                  <a:rPr lang="en-US" b="0">
                    <a:solidFill>
                      <a:srgbClr val="FA4616"/>
                    </a:solidFill>
                    <a:latin typeface="Arial Rounded MT Bold" panose="020F0704030504030204" pitchFamily="34" charset="0"/>
                    <a:cs typeface="Arial" panose="020B0604020202020204" pitchFamily="34" charset="0"/>
                  </a:rPr>
                  <a:t>Allowed Revenue (£m)</a:t>
                </a:r>
              </a:p>
            </c:rich>
          </c:tx>
          <c:layout>
            <c:manualLayout>
              <c:xMode val="edge"/>
              <c:yMode val="edge"/>
              <c:x val="1.3223726851851851E-2"/>
              <c:y val="0.28836574074074073"/>
            </c:manualLayout>
          </c:layout>
          <c:overlay val="0"/>
        </c:title>
        <c:numFmt formatCode="#,##0,,;\(#,##0,,\);\-" sourceLinked="1"/>
        <c:majorTickMark val="none"/>
        <c:minorTickMark val="none"/>
        <c:tickLblPos val="nextTo"/>
        <c:spPr>
          <a:ln w="9525">
            <a:solidFill>
              <a:srgbClr val="FA4616"/>
            </a:solidFill>
          </a:ln>
        </c:spPr>
        <c:txPr>
          <a:bodyPr/>
          <a:lstStyle/>
          <a:p>
            <a:pPr>
              <a:defRPr>
                <a:solidFill>
                  <a:srgbClr val="FA4616"/>
                </a:solidFill>
              </a:defRPr>
            </a:pPr>
            <a:endParaRPr lang="en-US"/>
          </a:p>
        </c:txPr>
        <c:crossAx val="222880896"/>
        <c:crosses val="autoZero"/>
        <c:crossBetween val="between"/>
      </c:valAx>
      <c:valAx>
        <c:axId val="222900992"/>
        <c:scaling>
          <c:orientation val="minMax"/>
        </c:scaling>
        <c:delete val="0"/>
        <c:axPos val="r"/>
        <c:title>
          <c:tx>
            <c:rich>
              <a:bodyPr rot="-5400000" vert="horz"/>
              <a:lstStyle/>
              <a:p>
                <a:pPr>
                  <a:defRPr b="0">
                    <a:solidFill>
                      <a:srgbClr val="00B0F0"/>
                    </a:solidFill>
                    <a:latin typeface="Arial Rounded MT Bold" panose="020F0704030504030204" pitchFamily="34" charset="0"/>
                  </a:defRPr>
                </a:pPr>
                <a:r>
                  <a:rPr lang="en-US" b="0">
                    <a:solidFill>
                      <a:srgbClr val="00B0F0"/>
                    </a:solidFill>
                    <a:latin typeface="Arial Rounded MT Bold" panose="020F0704030504030204" pitchFamily="34" charset="0"/>
                  </a:rPr>
                  <a:t>Average Domestic Bill (£)</a:t>
                </a:r>
              </a:p>
            </c:rich>
          </c:tx>
          <c:layout>
            <c:manualLayout>
              <c:xMode val="edge"/>
              <c:yMode val="edge"/>
              <c:x val="0.9609371527777778"/>
              <c:y val="0.30397754629629631"/>
            </c:manualLayout>
          </c:layout>
          <c:overlay val="0"/>
        </c:title>
        <c:numFmt formatCode="#,##0" sourceLinked="0"/>
        <c:majorTickMark val="out"/>
        <c:minorTickMark val="none"/>
        <c:tickLblPos val="nextTo"/>
        <c:spPr>
          <a:noFill/>
          <a:ln>
            <a:solidFill>
              <a:srgbClr val="00B0F0"/>
            </a:solidFill>
          </a:ln>
        </c:spPr>
        <c:txPr>
          <a:bodyPr/>
          <a:lstStyle/>
          <a:p>
            <a:pPr>
              <a:defRPr>
                <a:solidFill>
                  <a:srgbClr val="00B0F0"/>
                </a:solidFill>
              </a:defRPr>
            </a:pPr>
            <a:endParaRPr lang="en-US"/>
          </a:p>
        </c:txPr>
        <c:crossAx val="222902912"/>
        <c:crosses val="max"/>
        <c:crossBetween val="between"/>
      </c:valAx>
      <c:catAx>
        <c:axId val="222902912"/>
        <c:scaling>
          <c:orientation val="minMax"/>
        </c:scaling>
        <c:delete val="1"/>
        <c:axPos val="b"/>
        <c:numFmt formatCode="General" sourceLinked="1"/>
        <c:majorTickMark val="out"/>
        <c:minorTickMark val="none"/>
        <c:tickLblPos val="nextTo"/>
        <c:crossAx val="222900992"/>
        <c:crosses val="autoZero"/>
        <c:auto val="1"/>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600"/>
              <a:t>LONDON</a:t>
            </a:r>
            <a:r>
              <a:rPr lang="en-GB" sz="1600" baseline="0"/>
              <a:t>: </a:t>
            </a:r>
          </a:p>
          <a:p>
            <a:pPr>
              <a:defRPr/>
            </a:pPr>
            <a:r>
              <a:rPr lang="en-GB" sz="1400" baseline="0"/>
              <a:t>RIIO GD-1 OPENING BASE REVENUE VS ALLOWED REVENUE (NOMINAL)</a:t>
            </a:r>
            <a:endParaRPr lang="en-GB" sz="1400"/>
          </a:p>
        </c:rich>
      </c:tx>
      <c:overlay val="0"/>
    </c:title>
    <c:autoTitleDeleted val="0"/>
    <c:plotArea>
      <c:layout/>
      <c:lineChart>
        <c:grouping val="standard"/>
        <c:varyColors val="0"/>
        <c:ser>
          <c:idx val="0"/>
          <c:order val="0"/>
          <c:tx>
            <c:strRef>
              <c:f>'Revenue RRP Narrative Tables'!$B$205</c:f>
              <c:strCache>
                <c:ptCount val="1"/>
                <c:pt idx="0">
                  <c:v>OPENING BASE REVENUE (NOMINAL)</c:v>
                </c:pt>
              </c:strCache>
            </c:strRef>
          </c:tx>
          <c:spPr>
            <a:ln>
              <a:solidFill>
                <a:srgbClr val="C00000"/>
              </a:solidFill>
            </a:ln>
          </c:spPr>
          <c:marker>
            <c:symbol val="none"/>
          </c:marker>
          <c:cat>
            <c:strRef>
              <c:f>'Revenue RRP Narrative Tables'!$C$204:$H$204</c:f>
              <c:strCache>
                <c:ptCount val="6"/>
                <c:pt idx="0">
                  <c:v>2013/14</c:v>
                </c:pt>
                <c:pt idx="1">
                  <c:v>2014/15</c:v>
                </c:pt>
                <c:pt idx="2">
                  <c:v>2015/16</c:v>
                </c:pt>
                <c:pt idx="3">
                  <c:v>2016/17</c:v>
                </c:pt>
                <c:pt idx="4">
                  <c:v>2017/18</c:v>
                </c:pt>
                <c:pt idx="5">
                  <c:v>2018/19</c:v>
                </c:pt>
              </c:strCache>
            </c:strRef>
          </c:cat>
          <c:val>
            <c:numRef>
              <c:f>'Revenue RRP Narrative Tables'!$C$205:$H$205</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165A-4B4F-AB9C-CACE77FE2A2B}"/>
            </c:ext>
          </c:extLst>
        </c:ser>
        <c:ser>
          <c:idx val="1"/>
          <c:order val="1"/>
          <c:tx>
            <c:strRef>
              <c:f>'Revenue RRP Narrative Tables'!$B$206</c:f>
              <c:strCache>
                <c:ptCount val="1"/>
                <c:pt idx="0">
                  <c:v>ALLOWED REVENUE (NOMINAL)</c:v>
                </c:pt>
              </c:strCache>
            </c:strRef>
          </c:tx>
          <c:spPr>
            <a:ln>
              <a:solidFill>
                <a:srgbClr val="0070C0"/>
              </a:solidFill>
            </a:ln>
          </c:spPr>
          <c:marker>
            <c:symbol val="none"/>
          </c:marker>
          <c:dPt>
            <c:idx val="4"/>
            <c:bubble3D val="0"/>
            <c:spPr>
              <a:ln>
                <a:solidFill>
                  <a:srgbClr val="0070C0"/>
                </a:solidFill>
                <a:prstDash val="solid"/>
              </a:ln>
            </c:spPr>
            <c:extLst>
              <c:ext xmlns:c16="http://schemas.microsoft.com/office/drawing/2014/chart" uri="{C3380CC4-5D6E-409C-BE32-E72D297353CC}">
                <c16:uniqueId val="{00000002-165A-4B4F-AB9C-CACE77FE2A2B}"/>
              </c:ext>
            </c:extLst>
          </c:dPt>
          <c:dPt>
            <c:idx val="5"/>
            <c:bubble3D val="0"/>
            <c:spPr>
              <a:ln>
                <a:solidFill>
                  <a:srgbClr val="0070C0"/>
                </a:solidFill>
                <a:prstDash val="sysDash"/>
              </a:ln>
            </c:spPr>
            <c:extLst>
              <c:ext xmlns:c16="http://schemas.microsoft.com/office/drawing/2014/chart" uri="{C3380CC4-5D6E-409C-BE32-E72D297353CC}">
                <c16:uniqueId val="{00000004-165A-4B4F-AB9C-CACE77FE2A2B}"/>
              </c:ext>
            </c:extLst>
          </c:dPt>
          <c:dPt>
            <c:idx val="6"/>
            <c:bubble3D val="0"/>
            <c:spPr>
              <a:ln>
                <a:solidFill>
                  <a:srgbClr val="0070C0"/>
                </a:solidFill>
                <a:prstDash val="sysDash"/>
              </a:ln>
            </c:spPr>
            <c:extLst>
              <c:ext xmlns:c16="http://schemas.microsoft.com/office/drawing/2014/chart" uri="{C3380CC4-5D6E-409C-BE32-E72D297353CC}">
                <c16:uniqueId val="{00000006-165A-4B4F-AB9C-CACE77FE2A2B}"/>
              </c:ext>
            </c:extLst>
          </c:dPt>
          <c:dPt>
            <c:idx val="7"/>
            <c:bubble3D val="0"/>
            <c:spPr>
              <a:ln>
                <a:solidFill>
                  <a:srgbClr val="0070C0"/>
                </a:solidFill>
                <a:prstDash val="sysDash"/>
              </a:ln>
            </c:spPr>
            <c:extLst>
              <c:ext xmlns:c16="http://schemas.microsoft.com/office/drawing/2014/chart" uri="{C3380CC4-5D6E-409C-BE32-E72D297353CC}">
                <c16:uniqueId val="{00000008-165A-4B4F-AB9C-CACE77FE2A2B}"/>
              </c:ext>
            </c:extLst>
          </c:dPt>
          <c:cat>
            <c:strRef>
              <c:f>'Revenue RRP Narrative Tables'!$C$204:$H$204</c:f>
              <c:strCache>
                <c:ptCount val="6"/>
                <c:pt idx="0">
                  <c:v>2013/14</c:v>
                </c:pt>
                <c:pt idx="1">
                  <c:v>2014/15</c:v>
                </c:pt>
                <c:pt idx="2">
                  <c:v>2015/16</c:v>
                </c:pt>
                <c:pt idx="3">
                  <c:v>2016/17</c:v>
                </c:pt>
                <c:pt idx="4">
                  <c:v>2017/18</c:v>
                </c:pt>
                <c:pt idx="5">
                  <c:v>2018/19</c:v>
                </c:pt>
              </c:strCache>
            </c:strRef>
          </c:cat>
          <c:val>
            <c:numRef>
              <c:f>'Revenue RRP Narrative Tables'!$C$206:$H$206</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9-165A-4B4F-AB9C-CACE77FE2A2B}"/>
            </c:ext>
          </c:extLst>
        </c:ser>
        <c:dLbls>
          <c:showLegendKey val="0"/>
          <c:showVal val="0"/>
          <c:showCatName val="0"/>
          <c:showSerName val="0"/>
          <c:showPercent val="0"/>
          <c:showBubbleSize val="0"/>
        </c:dLbls>
        <c:smooth val="0"/>
        <c:axId val="216226048"/>
        <c:axId val="216227840"/>
      </c:lineChart>
      <c:catAx>
        <c:axId val="216226048"/>
        <c:scaling>
          <c:orientation val="minMax"/>
        </c:scaling>
        <c:delete val="0"/>
        <c:axPos val="b"/>
        <c:numFmt formatCode="General" sourceLinked="0"/>
        <c:majorTickMark val="out"/>
        <c:minorTickMark val="none"/>
        <c:tickLblPos val="nextTo"/>
        <c:crossAx val="216227840"/>
        <c:crosses val="autoZero"/>
        <c:auto val="1"/>
        <c:lblAlgn val="ctr"/>
        <c:lblOffset val="100"/>
        <c:noMultiLvlLbl val="0"/>
      </c:catAx>
      <c:valAx>
        <c:axId val="216227840"/>
        <c:scaling>
          <c:orientation val="minMax"/>
        </c:scaling>
        <c:delete val="0"/>
        <c:axPos val="l"/>
        <c:majorGridlines>
          <c:spPr>
            <a:ln>
              <a:prstDash val="sysDash"/>
            </a:ln>
          </c:spPr>
        </c:majorGridlines>
        <c:title>
          <c:tx>
            <c:rich>
              <a:bodyPr rot="-5400000" vert="horz"/>
              <a:lstStyle/>
              <a:p>
                <a:pPr>
                  <a:defRPr/>
                </a:pPr>
                <a:r>
                  <a:rPr lang="en-US"/>
                  <a:t>£M</a:t>
                </a:r>
              </a:p>
            </c:rich>
          </c:tx>
          <c:overlay val="0"/>
        </c:title>
        <c:numFmt formatCode="0.0" sourceLinked="1"/>
        <c:majorTickMark val="out"/>
        <c:minorTickMark val="none"/>
        <c:tickLblPos val="nextTo"/>
        <c:crossAx val="21622604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600"/>
              <a:t>LONDON</a:t>
            </a:r>
            <a:r>
              <a:rPr lang="en-GB" sz="1600" baseline="0"/>
              <a:t>: </a:t>
            </a:r>
          </a:p>
          <a:p>
            <a:pPr>
              <a:defRPr/>
            </a:pPr>
            <a:r>
              <a:rPr lang="en-GB" sz="1400" baseline="0"/>
              <a:t>RIIO GD-1 OPENING BASE REVENUE VS ALLOWED REVENUE (17/18 PRICES)</a:t>
            </a:r>
            <a:endParaRPr lang="en-GB" sz="1400"/>
          </a:p>
        </c:rich>
      </c:tx>
      <c:overlay val="0"/>
    </c:title>
    <c:autoTitleDeleted val="0"/>
    <c:plotArea>
      <c:layout/>
      <c:lineChart>
        <c:grouping val="standard"/>
        <c:varyColors val="0"/>
        <c:ser>
          <c:idx val="0"/>
          <c:order val="0"/>
          <c:tx>
            <c:strRef>
              <c:f>'Revenue RRP Narrative Tables'!$B$207</c:f>
              <c:strCache>
                <c:ptCount val="1"/>
                <c:pt idx="0">
                  <c:v>OPENING BASE REVENUE (18/19 PRICES)</c:v>
                </c:pt>
              </c:strCache>
            </c:strRef>
          </c:tx>
          <c:spPr>
            <a:ln>
              <a:solidFill>
                <a:srgbClr val="C00000"/>
              </a:solidFill>
            </a:ln>
          </c:spPr>
          <c:marker>
            <c:symbol val="none"/>
          </c:marker>
          <c:cat>
            <c:strRef>
              <c:f>'Revenue RRP Narrative Tables'!$C$204:$H$204</c:f>
              <c:strCache>
                <c:ptCount val="6"/>
                <c:pt idx="0">
                  <c:v>2013/14</c:v>
                </c:pt>
                <c:pt idx="1">
                  <c:v>2014/15</c:v>
                </c:pt>
                <c:pt idx="2">
                  <c:v>2015/16</c:v>
                </c:pt>
                <c:pt idx="3">
                  <c:v>2016/17</c:v>
                </c:pt>
                <c:pt idx="4">
                  <c:v>2017/18</c:v>
                </c:pt>
                <c:pt idx="5">
                  <c:v>2018/19</c:v>
                </c:pt>
              </c:strCache>
            </c:strRef>
          </c:cat>
          <c:val>
            <c:numRef>
              <c:f>'Revenue RRP Narrative Tables'!$C$207:$H$207</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B0EF-46CC-9AA2-30307036AD30}"/>
            </c:ext>
          </c:extLst>
        </c:ser>
        <c:ser>
          <c:idx val="1"/>
          <c:order val="1"/>
          <c:tx>
            <c:strRef>
              <c:f>'Revenue RRP Narrative Tables'!$B$208</c:f>
              <c:strCache>
                <c:ptCount val="1"/>
                <c:pt idx="0">
                  <c:v>ALLOWED REVENUE (18/19 PRICES)</c:v>
                </c:pt>
              </c:strCache>
            </c:strRef>
          </c:tx>
          <c:spPr>
            <a:ln>
              <a:solidFill>
                <a:srgbClr val="0070C0"/>
              </a:solidFill>
            </a:ln>
          </c:spPr>
          <c:marker>
            <c:symbol val="none"/>
          </c:marker>
          <c:dPt>
            <c:idx val="4"/>
            <c:bubble3D val="0"/>
            <c:spPr>
              <a:ln>
                <a:solidFill>
                  <a:srgbClr val="0070C0"/>
                </a:solidFill>
                <a:prstDash val="solid"/>
              </a:ln>
            </c:spPr>
            <c:extLst>
              <c:ext xmlns:c16="http://schemas.microsoft.com/office/drawing/2014/chart" uri="{C3380CC4-5D6E-409C-BE32-E72D297353CC}">
                <c16:uniqueId val="{00000002-B0EF-46CC-9AA2-30307036AD30}"/>
              </c:ext>
            </c:extLst>
          </c:dPt>
          <c:dPt>
            <c:idx val="5"/>
            <c:bubble3D val="0"/>
            <c:spPr>
              <a:ln>
                <a:solidFill>
                  <a:srgbClr val="0070C0"/>
                </a:solidFill>
                <a:prstDash val="sysDash"/>
              </a:ln>
            </c:spPr>
            <c:extLst>
              <c:ext xmlns:c16="http://schemas.microsoft.com/office/drawing/2014/chart" uri="{C3380CC4-5D6E-409C-BE32-E72D297353CC}">
                <c16:uniqueId val="{00000004-B0EF-46CC-9AA2-30307036AD30}"/>
              </c:ext>
            </c:extLst>
          </c:dPt>
          <c:dPt>
            <c:idx val="6"/>
            <c:bubble3D val="0"/>
            <c:spPr>
              <a:ln>
                <a:solidFill>
                  <a:srgbClr val="0070C0"/>
                </a:solidFill>
                <a:prstDash val="sysDash"/>
              </a:ln>
            </c:spPr>
            <c:extLst>
              <c:ext xmlns:c16="http://schemas.microsoft.com/office/drawing/2014/chart" uri="{C3380CC4-5D6E-409C-BE32-E72D297353CC}">
                <c16:uniqueId val="{00000006-B0EF-46CC-9AA2-30307036AD30}"/>
              </c:ext>
            </c:extLst>
          </c:dPt>
          <c:dPt>
            <c:idx val="7"/>
            <c:bubble3D val="0"/>
            <c:spPr>
              <a:ln>
                <a:solidFill>
                  <a:srgbClr val="0070C0"/>
                </a:solidFill>
                <a:prstDash val="sysDash"/>
              </a:ln>
            </c:spPr>
            <c:extLst>
              <c:ext xmlns:c16="http://schemas.microsoft.com/office/drawing/2014/chart" uri="{C3380CC4-5D6E-409C-BE32-E72D297353CC}">
                <c16:uniqueId val="{00000008-B0EF-46CC-9AA2-30307036AD30}"/>
              </c:ext>
            </c:extLst>
          </c:dPt>
          <c:cat>
            <c:strRef>
              <c:f>'Revenue RRP Narrative Tables'!$C$204:$H$204</c:f>
              <c:strCache>
                <c:ptCount val="6"/>
                <c:pt idx="0">
                  <c:v>2013/14</c:v>
                </c:pt>
                <c:pt idx="1">
                  <c:v>2014/15</c:v>
                </c:pt>
                <c:pt idx="2">
                  <c:v>2015/16</c:v>
                </c:pt>
                <c:pt idx="3">
                  <c:v>2016/17</c:v>
                </c:pt>
                <c:pt idx="4">
                  <c:v>2017/18</c:v>
                </c:pt>
                <c:pt idx="5">
                  <c:v>2018/19</c:v>
                </c:pt>
              </c:strCache>
            </c:strRef>
          </c:cat>
          <c:val>
            <c:numRef>
              <c:f>'Revenue RRP Narrative Tables'!$C$208:$H$208</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9-B0EF-46CC-9AA2-30307036AD30}"/>
            </c:ext>
          </c:extLst>
        </c:ser>
        <c:dLbls>
          <c:showLegendKey val="0"/>
          <c:showVal val="0"/>
          <c:showCatName val="0"/>
          <c:showSerName val="0"/>
          <c:showPercent val="0"/>
          <c:showBubbleSize val="0"/>
        </c:dLbls>
        <c:smooth val="0"/>
        <c:axId val="216343680"/>
        <c:axId val="216345216"/>
      </c:lineChart>
      <c:catAx>
        <c:axId val="216343680"/>
        <c:scaling>
          <c:orientation val="minMax"/>
        </c:scaling>
        <c:delete val="0"/>
        <c:axPos val="b"/>
        <c:numFmt formatCode="General" sourceLinked="0"/>
        <c:majorTickMark val="out"/>
        <c:minorTickMark val="none"/>
        <c:tickLblPos val="nextTo"/>
        <c:crossAx val="216345216"/>
        <c:crosses val="autoZero"/>
        <c:auto val="1"/>
        <c:lblAlgn val="ctr"/>
        <c:lblOffset val="100"/>
        <c:noMultiLvlLbl val="0"/>
      </c:catAx>
      <c:valAx>
        <c:axId val="216345216"/>
        <c:scaling>
          <c:orientation val="minMax"/>
          <c:max val="500"/>
          <c:min val="360"/>
        </c:scaling>
        <c:delete val="0"/>
        <c:axPos val="l"/>
        <c:majorGridlines>
          <c:spPr>
            <a:ln>
              <a:prstDash val="sysDash"/>
            </a:ln>
          </c:spPr>
        </c:majorGridlines>
        <c:title>
          <c:tx>
            <c:rich>
              <a:bodyPr rot="-5400000" vert="horz"/>
              <a:lstStyle/>
              <a:p>
                <a:pPr>
                  <a:defRPr/>
                </a:pPr>
                <a:r>
                  <a:rPr lang="en-US"/>
                  <a:t>£M</a:t>
                </a:r>
              </a:p>
            </c:rich>
          </c:tx>
          <c:overlay val="0"/>
        </c:title>
        <c:numFmt formatCode="0.0" sourceLinked="1"/>
        <c:majorTickMark val="out"/>
        <c:minorTickMark val="none"/>
        <c:tickLblPos val="nextTo"/>
        <c:crossAx val="21634368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600"/>
              <a:t>NORTH WEST</a:t>
            </a:r>
            <a:r>
              <a:rPr lang="en-GB" sz="1600" baseline="0"/>
              <a:t>: </a:t>
            </a:r>
          </a:p>
          <a:p>
            <a:pPr>
              <a:defRPr/>
            </a:pPr>
            <a:r>
              <a:rPr lang="en-GB" sz="1400" baseline="0"/>
              <a:t>RIIO GD-1 OPENING BASE REVENUE VS ALLOWED REVENUE (NOMINAL)</a:t>
            </a:r>
            <a:endParaRPr lang="en-GB" sz="1400"/>
          </a:p>
        </c:rich>
      </c:tx>
      <c:overlay val="0"/>
    </c:title>
    <c:autoTitleDeleted val="0"/>
    <c:plotArea>
      <c:layout/>
      <c:lineChart>
        <c:grouping val="standard"/>
        <c:varyColors val="0"/>
        <c:ser>
          <c:idx val="0"/>
          <c:order val="0"/>
          <c:tx>
            <c:strRef>
              <c:f>'Revenue RRP Narrative Tables'!$B$221</c:f>
              <c:strCache>
                <c:ptCount val="1"/>
                <c:pt idx="0">
                  <c:v>OPENING BASE REVENUE (NOMINAL)</c:v>
                </c:pt>
              </c:strCache>
            </c:strRef>
          </c:tx>
          <c:spPr>
            <a:ln>
              <a:solidFill>
                <a:srgbClr val="C00000"/>
              </a:solidFill>
            </a:ln>
          </c:spPr>
          <c:marker>
            <c:symbol val="none"/>
          </c:marker>
          <c:cat>
            <c:strRef>
              <c:f>'Revenue RRP Narrative Tables'!$C$220:$H$220</c:f>
              <c:strCache>
                <c:ptCount val="6"/>
                <c:pt idx="0">
                  <c:v>2013/14</c:v>
                </c:pt>
                <c:pt idx="1">
                  <c:v>2014/15</c:v>
                </c:pt>
                <c:pt idx="2">
                  <c:v>2015/16</c:v>
                </c:pt>
                <c:pt idx="3">
                  <c:v>2016/17</c:v>
                </c:pt>
                <c:pt idx="4">
                  <c:v>2017/18</c:v>
                </c:pt>
                <c:pt idx="5">
                  <c:v>2018/19</c:v>
                </c:pt>
              </c:strCache>
            </c:strRef>
          </c:cat>
          <c:val>
            <c:numRef>
              <c:f>'Revenue RRP Narrative Tables'!$C$221:$H$221</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FB93-479E-B668-CA760B07D124}"/>
            </c:ext>
          </c:extLst>
        </c:ser>
        <c:ser>
          <c:idx val="1"/>
          <c:order val="1"/>
          <c:tx>
            <c:strRef>
              <c:f>'Revenue RRP Narrative Tables'!$B$222</c:f>
              <c:strCache>
                <c:ptCount val="1"/>
                <c:pt idx="0">
                  <c:v>ALLOWED REVENUE (NOMINAL)</c:v>
                </c:pt>
              </c:strCache>
            </c:strRef>
          </c:tx>
          <c:spPr>
            <a:ln>
              <a:solidFill>
                <a:srgbClr val="0070C0"/>
              </a:solidFill>
              <a:prstDash val="sysDash"/>
            </a:ln>
          </c:spPr>
          <c:marker>
            <c:symbol val="none"/>
          </c:marker>
          <c:dPt>
            <c:idx val="1"/>
            <c:bubble3D val="0"/>
            <c:spPr>
              <a:ln>
                <a:solidFill>
                  <a:srgbClr val="0070C0"/>
                </a:solidFill>
                <a:prstDash val="solid"/>
              </a:ln>
            </c:spPr>
            <c:extLst>
              <c:ext xmlns:c16="http://schemas.microsoft.com/office/drawing/2014/chart" uri="{C3380CC4-5D6E-409C-BE32-E72D297353CC}">
                <c16:uniqueId val="{00000002-FB93-479E-B668-CA760B07D124}"/>
              </c:ext>
            </c:extLst>
          </c:dPt>
          <c:dPt>
            <c:idx val="2"/>
            <c:bubble3D val="0"/>
            <c:spPr>
              <a:ln>
                <a:solidFill>
                  <a:srgbClr val="0070C0"/>
                </a:solidFill>
                <a:prstDash val="solid"/>
              </a:ln>
            </c:spPr>
            <c:extLst>
              <c:ext xmlns:c16="http://schemas.microsoft.com/office/drawing/2014/chart" uri="{C3380CC4-5D6E-409C-BE32-E72D297353CC}">
                <c16:uniqueId val="{00000004-FB93-479E-B668-CA760B07D124}"/>
              </c:ext>
            </c:extLst>
          </c:dPt>
          <c:dPt>
            <c:idx val="3"/>
            <c:bubble3D val="0"/>
            <c:spPr>
              <a:ln>
                <a:solidFill>
                  <a:srgbClr val="0070C0"/>
                </a:solidFill>
                <a:prstDash val="solid"/>
              </a:ln>
            </c:spPr>
            <c:extLst>
              <c:ext xmlns:c16="http://schemas.microsoft.com/office/drawing/2014/chart" uri="{C3380CC4-5D6E-409C-BE32-E72D297353CC}">
                <c16:uniqueId val="{00000006-FB93-479E-B668-CA760B07D124}"/>
              </c:ext>
            </c:extLst>
          </c:dPt>
          <c:dPt>
            <c:idx val="4"/>
            <c:bubble3D val="0"/>
            <c:spPr>
              <a:ln>
                <a:solidFill>
                  <a:srgbClr val="0070C0"/>
                </a:solidFill>
                <a:prstDash val="solid"/>
              </a:ln>
            </c:spPr>
            <c:extLst>
              <c:ext xmlns:c16="http://schemas.microsoft.com/office/drawing/2014/chart" uri="{C3380CC4-5D6E-409C-BE32-E72D297353CC}">
                <c16:uniqueId val="{00000008-FB93-479E-B668-CA760B07D124}"/>
              </c:ext>
            </c:extLst>
          </c:dPt>
          <c:cat>
            <c:strRef>
              <c:f>'Revenue RRP Narrative Tables'!$C$220:$H$220</c:f>
              <c:strCache>
                <c:ptCount val="6"/>
                <c:pt idx="0">
                  <c:v>2013/14</c:v>
                </c:pt>
                <c:pt idx="1">
                  <c:v>2014/15</c:v>
                </c:pt>
                <c:pt idx="2">
                  <c:v>2015/16</c:v>
                </c:pt>
                <c:pt idx="3">
                  <c:v>2016/17</c:v>
                </c:pt>
                <c:pt idx="4">
                  <c:v>2017/18</c:v>
                </c:pt>
                <c:pt idx="5">
                  <c:v>2018/19</c:v>
                </c:pt>
              </c:strCache>
            </c:strRef>
          </c:cat>
          <c:val>
            <c:numRef>
              <c:f>'Revenue RRP Narrative Tables'!$C$222:$H$222</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9-FB93-479E-B668-CA760B07D124}"/>
            </c:ext>
          </c:extLst>
        </c:ser>
        <c:dLbls>
          <c:showLegendKey val="0"/>
          <c:showVal val="0"/>
          <c:showCatName val="0"/>
          <c:showSerName val="0"/>
          <c:showPercent val="0"/>
          <c:showBubbleSize val="0"/>
        </c:dLbls>
        <c:smooth val="0"/>
        <c:axId val="216391680"/>
        <c:axId val="216393216"/>
      </c:lineChart>
      <c:catAx>
        <c:axId val="216391680"/>
        <c:scaling>
          <c:orientation val="minMax"/>
        </c:scaling>
        <c:delete val="0"/>
        <c:axPos val="b"/>
        <c:numFmt formatCode="General" sourceLinked="0"/>
        <c:majorTickMark val="out"/>
        <c:minorTickMark val="none"/>
        <c:tickLblPos val="nextTo"/>
        <c:crossAx val="216393216"/>
        <c:crosses val="autoZero"/>
        <c:auto val="1"/>
        <c:lblAlgn val="ctr"/>
        <c:lblOffset val="100"/>
        <c:noMultiLvlLbl val="0"/>
      </c:catAx>
      <c:valAx>
        <c:axId val="216393216"/>
        <c:scaling>
          <c:orientation val="minMax"/>
        </c:scaling>
        <c:delete val="0"/>
        <c:axPos val="l"/>
        <c:majorGridlines>
          <c:spPr>
            <a:ln>
              <a:prstDash val="sysDash"/>
            </a:ln>
          </c:spPr>
        </c:majorGridlines>
        <c:title>
          <c:tx>
            <c:rich>
              <a:bodyPr rot="-5400000" vert="horz"/>
              <a:lstStyle/>
              <a:p>
                <a:pPr>
                  <a:defRPr/>
                </a:pPr>
                <a:r>
                  <a:rPr lang="en-US"/>
                  <a:t>£M</a:t>
                </a:r>
              </a:p>
            </c:rich>
          </c:tx>
          <c:overlay val="0"/>
        </c:title>
        <c:numFmt formatCode="0.0" sourceLinked="1"/>
        <c:majorTickMark val="out"/>
        <c:minorTickMark val="none"/>
        <c:tickLblPos val="nextTo"/>
        <c:crossAx val="21639168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600"/>
              <a:t>NORTH WEST</a:t>
            </a:r>
            <a:r>
              <a:rPr lang="en-GB" sz="1600" baseline="0"/>
              <a:t>: </a:t>
            </a:r>
          </a:p>
          <a:p>
            <a:pPr>
              <a:defRPr/>
            </a:pPr>
            <a:r>
              <a:rPr lang="en-GB" sz="1400" baseline="0"/>
              <a:t>RIIO GD-1 OPENING BASE REVENUE VS ALLOWED REVENUE (17/18 PRICES)</a:t>
            </a:r>
            <a:endParaRPr lang="en-GB" sz="1400"/>
          </a:p>
        </c:rich>
      </c:tx>
      <c:overlay val="0"/>
    </c:title>
    <c:autoTitleDeleted val="0"/>
    <c:plotArea>
      <c:layout/>
      <c:lineChart>
        <c:grouping val="standard"/>
        <c:varyColors val="0"/>
        <c:ser>
          <c:idx val="0"/>
          <c:order val="0"/>
          <c:tx>
            <c:strRef>
              <c:f>'Revenue RRP Narrative Tables'!$B$223</c:f>
              <c:strCache>
                <c:ptCount val="1"/>
                <c:pt idx="0">
                  <c:v>OPENING BASE REVENUE (18/19 PRICES)</c:v>
                </c:pt>
              </c:strCache>
            </c:strRef>
          </c:tx>
          <c:spPr>
            <a:ln>
              <a:solidFill>
                <a:srgbClr val="C00000"/>
              </a:solidFill>
            </a:ln>
          </c:spPr>
          <c:marker>
            <c:symbol val="none"/>
          </c:marker>
          <c:cat>
            <c:strRef>
              <c:f>'Revenue RRP Narrative Tables'!$C$220:$H$220</c:f>
              <c:strCache>
                <c:ptCount val="6"/>
                <c:pt idx="0">
                  <c:v>2013/14</c:v>
                </c:pt>
                <c:pt idx="1">
                  <c:v>2014/15</c:v>
                </c:pt>
                <c:pt idx="2">
                  <c:v>2015/16</c:v>
                </c:pt>
                <c:pt idx="3">
                  <c:v>2016/17</c:v>
                </c:pt>
                <c:pt idx="4">
                  <c:v>2017/18</c:v>
                </c:pt>
                <c:pt idx="5">
                  <c:v>2018/19</c:v>
                </c:pt>
              </c:strCache>
            </c:strRef>
          </c:cat>
          <c:val>
            <c:numRef>
              <c:f>'Revenue RRP Narrative Tables'!$C$223:$H$223</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C17C-4DD1-99CC-D97CCD5E67DD}"/>
            </c:ext>
          </c:extLst>
        </c:ser>
        <c:ser>
          <c:idx val="1"/>
          <c:order val="1"/>
          <c:tx>
            <c:strRef>
              <c:f>'Revenue RRP Narrative Tables'!$B$224</c:f>
              <c:strCache>
                <c:ptCount val="1"/>
                <c:pt idx="0">
                  <c:v>ALLOWED REVENUE (18/19 PRICES)</c:v>
                </c:pt>
              </c:strCache>
            </c:strRef>
          </c:tx>
          <c:spPr>
            <a:ln>
              <a:solidFill>
                <a:srgbClr val="0070C0"/>
              </a:solidFill>
              <a:prstDash val="sysDash"/>
            </a:ln>
          </c:spPr>
          <c:marker>
            <c:symbol val="none"/>
          </c:marker>
          <c:dPt>
            <c:idx val="1"/>
            <c:bubble3D val="0"/>
            <c:spPr>
              <a:ln>
                <a:solidFill>
                  <a:srgbClr val="0070C0"/>
                </a:solidFill>
                <a:prstDash val="solid"/>
              </a:ln>
            </c:spPr>
            <c:extLst>
              <c:ext xmlns:c16="http://schemas.microsoft.com/office/drawing/2014/chart" uri="{C3380CC4-5D6E-409C-BE32-E72D297353CC}">
                <c16:uniqueId val="{00000002-C17C-4DD1-99CC-D97CCD5E67DD}"/>
              </c:ext>
            </c:extLst>
          </c:dPt>
          <c:dPt>
            <c:idx val="2"/>
            <c:bubble3D val="0"/>
            <c:spPr>
              <a:ln>
                <a:solidFill>
                  <a:srgbClr val="0070C0"/>
                </a:solidFill>
                <a:prstDash val="solid"/>
              </a:ln>
            </c:spPr>
            <c:extLst>
              <c:ext xmlns:c16="http://schemas.microsoft.com/office/drawing/2014/chart" uri="{C3380CC4-5D6E-409C-BE32-E72D297353CC}">
                <c16:uniqueId val="{00000004-C17C-4DD1-99CC-D97CCD5E67DD}"/>
              </c:ext>
            </c:extLst>
          </c:dPt>
          <c:dPt>
            <c:idx val="3"/>
            <c:bubble3D val="0"/>
            <c:spPr>
              <a:ln>
                <a:solidFill>
                  <a:srgbClr val="0070C0"/>
                </a:solidFill>
                <a:prstDash val="solid"/>
              </a:ln>
            </c:spPr>
            <c:extLst>
              <c:ext xmlns:c16="http://schemas.microsoft.com/office/drawing/2014/chart" uri="{C3380CC4-5D6E-409C-BE32-E72D297353CC}">
                <c16:uniqueId val="{00000006-C17C-4DD1-99CC-D97CCD5E67DD}"/>
              </c:ext>
            </c:extLst>
          </c:dPt>
          <c:dPt>
            <c:idx val="4"/>
            <c:bubble3D val="0"/>
            <c:spPr>
              <a:ln>
                <a:solidFill>
                  <a:srgbClr val="0070C0"/>
                </a:solidFill>
                <a:prstDash val="solid"/>
              </a:ln>
            </c:spPr>
            <c:extLst>
              <c:ext xmlns:c16="http://schemas.microsoft.com/office/drawing/2014/chart" uri="{C3380CC4-5D6E-409C-BE32-E72D297353CC}">
                <c16:uniqueId val="{00000008-C17C-4DD1-99CC-D97CCD5E67DD}"/>
              </c:ext>
            </c:extLst>
          </c:dPt>
          <c:cat>
            <c:strRef>
              <c:f>'Revenue RRP Narrative Tables'!$C$220:$H$220</c:f>
              <c:strCache>
                <c:ptCount val="6"/>
                <c:pt idx="0">
                  <c:v>2013/14</c:v>
                </c:pt>
                <c:pt idx="1">
                  <c:v>2014/15</c:v>
                </c:pt>
                <c:pt idx="2">
                  <c:v>2015/16</c:v>
                </c:pt>
                <c:pt idx="3">
                  <c:v>2016/17</c:v>
                </c:pt>
                <c:pt idx="4">
                  <c:v>2017/18</c:v>
                </c:pt>
                <c:pt idx="5">
                  <c:v>2018/19</c:v>
                </c:pt>
              </c:strCache>
            </c:strRef>
          </c:cat>
          <c:val>
            <c:numRef>
              <c:f>'Revenue RRP Narrative Tables'!$C$224:$H$224</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9-C17C-4DD1-99CC-D97CCD5E67DD}"/>
            </c:ext>
          </c:extLst>
        </c:ser>
        <c:dLbls>
          <c:showLegendKey val="0"/>
          <c:showVal val="0"/>
          <c:showCatName val="0"/>
          <c:showSerName val="0"/>
          <c:showPercent val="0"/>
          <c:showBubbleSize val="0"/>
        </c:dLbls>
        <c:smooth val="0"/>
        <c:axId val="216500864"/>
        <c:axId val="216502656"/>
      </c:lineChart>
      <c:catAx>
        <c:axId val="216500864"/>
        <c:scaling>
          <c:orientation val="minMax"/>
        </c:scaling>
        <c:delete val="0"/>
        <c:axPos val="b"/>
        <c:numFmt formatCode="General" sourceLinked="0"/>
        <c:majorTickMark val="out"/>
        <c:minorTickMark val="none"/>
        <c:tickLblPos val="nextTo"/>
        <c:crossAx val="216502656"/>
        <c:crosses val="autoZero"/>
        <c:auto val="1"/>
        <c:lblAlgn val="ctr"/>
        <c:lblOffset val="100"/>
        <c:noMultiLvlLbl val="0"/>
      </c:catAx>
      <c:valAx>
        <c:axId val="216502656"/>
        <c:scaling>
          <c:orientation val="minMax"/>
          <c:max val="520"/>
          <c:min val="380"/>
        </c:scaling>
        <c:delete val="0"/>
        <c:axPos val="l"/>
        <c:majorGridlines>
          <c:spPr>
            <a:ln>
              <a:prstDash val="sysDash"/>
            </a:ln>
          </c:spPr>
        </c:majorGridlines>
        <c:title>
          <c:tx>
            <c:rich>
              <a:bodyPr rot="-5400000" vert="horz"/>
              <a:lstStyle/>
              <a:p>
                <a:pPr>
                  <a:defRPr/>
                </a:pPr>
                <a:r>
                  <a:rPr lang="en-US"/>
                  <a:t>£M</a:t>
                </a:r>
              </a:p>
            </c:rich>
          </c:tx>
          <c:overlay val="0"/>
        </c:title>
        <c:numFmt formatCode="0.0" sourceLinked="1"/>
        <c:majorTickMark val="out"/>
        <c:minorTickMark val="none"/>
        <c:tickLblPos val="nextTo"/>
        <c:crossAx val="2165008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600"/>
              <a:t>WEST MIDLANDS</a:t>
            </a:r>
            <a:r>
              <a:rPr lang="en-GB" sz="1600" baseline="0"/>
              <a:t>: </a:t>
            </a:r>
          </a:p>
          <a:p>
            <a:pPr>
              <a:defRPr/>
            </a:pPr>
            <a:r>
              <a:rPr lang="en-GB" sz="1400" baseline="0"/>
              <a:t>RIIO GD-1 OPENING BASE REVENUE VS ALLOWED REVENUE (NOMINAL)</a:t>
            </a:r>
            <a:endParaRPr lang="en-GB" sz="1400"/>
          </a:p>
        </c:rich>
      </c:tx>
      <c:overlay val="0"/>
    </c:title>
    <c:autoTitleDeleted val="0"/>
    <c:plotArea>
      <c:layout/>
      <c:lineChart>
        <c:grouping val="standard"/>
        <c:varyColors val="0"/>
        <c:ser>
          <c:idx val="0"/>
          <c:order val="0"/>
          <c:tx>
            <c:strRef>
              <c:f>'Revenue RRP Narrative Tables'!$B$237</c:f>
              <c:strCache>
                <c:ptCount val="1"/>
                <c:pt idx="0">
                  <c:v>OPENING BASE REVENUE (NOMINAL)</c:v>
                </c:pt>
              </c:strCache>
            </c:strRef>
          </c:tx>
          <c:spPr>
            <a:ln>
              <a:solidFill>
                <a:srgbClr val="C00000"/>
              </a:solidFill>
            </a:ln>
          </c:spPr>
          <c:marker>
            <c:symbol val="none"/>
          </c:marker>
          <c:cat>
            <c:strRef>
              <c:f>'Revenue RRP Narrative Tables'!$C$236:$H$236</c:f>
              <c:strCache>
                <c:ptCount val="6"/>
                <c:pt idx="0">
                  <c:v>2013/14</c:v>
                </c:pt>
                <c:pt idx="1">
                  <c:v>2014/15</c:v>
                </c:pt>
                <c:pt idx="2">
                  <c:v>2015/16</c:v>
                </c:pt>
                <c:pt idx="3">
                  <c:v>2016/17</c:v>
                </c:pt>
                <c:pt idx="4">
                  <c:v>2017/18</c:v>
                </c:pt>
                <c:pt idx="5">
                  <c:v>2018/19</c:v>
                </c:pt>
              </c:strCache>
            </c:strRef>
          </c:cat>
          <c:val>
            <c:numRef>
              <c:f>'Revenue RRP Narrative Tables'!$C$237:$H$237</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C5AB-4F9A-8074-07BA3F02BA0F}"/>
            </c:ext>
          </c:extLst>
        </c:ser>
        <c:ser>
          <c:idx val="1"/>
          <c:order val="1"/>
          <c:tx>
            <c:strRef>
              <c:f>'Revenue RRP Narrative Tables'!$B$238</c:f>
              <c:strCache>
                <c:ptCount val="1"/>
                <c:pt idx="0">
                  <c:v>ALLOWED REVENUE (NOMINAL)</c:v>
                </c:pt>
              </c:strCache>
            </c:strRef>
          </c:tx>
          <c:spPr>
            <a:ln>
              <a:solidFill>
                <a:srgbClr val="0070C0"/>
              </a:solidFill>
              <a:prstDash val="sysDash"/>
            </a:ln>
          </c:spPr>
          <c:marker>
            <c:symbol val="none"/>
          </c:marker>
          <c:dPt>
            <c:idx val="1"/>
            <c:bubble3D val="0"/>
            <c:spPr>
              <a:ln>
                <a:solidFill>
                  <a:srgbClr val="0070C0"/>
                </a:solidFill>
                <a:prstDash val="solid"/>
              </a:ln>
            </c:spPr>
            <c:extLst>
              <c:ext xmlns:c16="http://schemas.microsoft.com/office/drawing/2014/chart" uri="{C3380CC4-5D6E-409C-BE32-E72D297353CC}">
                <c16:uniqueId val="{00000002-C5AB-4F9A-8074-07BA3F02BA0F}"/>
              </c:ext>
            </c:extLst>
          </c:dPt>
          <c:dPt>
            <c:idx val="2"/>
            <c:bubble3D val="0"/>
            <c:spPr>
              <a:ln>
                <a:solidFill>
                  <a:srgbClr val="0070C0"/>
                </a:solidFill>
                <a:prstDash val="solid"/>
              </a:ln>
            </c:spPr>
            <c:extLst>
              <c:ext xmlns:c16="http://schemas.microsoft.com/office/drawing/2014/chart" uri="{C3380CC4-5D6E-409C-BE32-E72D297353CC}">
                <c16:uniqueId val="{00000004-C5AB-4F9A-8074-07BA3F02BA0F}"/>
              </c:ext>
            </c:extLst>
          </c:dPt>
          <c:dPt>
            <c:idx val="3"/>
            <c:bubble3D val="0"/>
            <c:spPr>
              <a:ln>
                <a:solidFill>
                  <a:srgbClr val="0070C0"/>
                </a:solidFill>
                <a:prstDash val="solid"/>
              </a:ln>
            </c:spPr>
            <c:extLst>
              <c:ext xmlns:c16="http://schemas.microsoft.com/office/drawing/2014/chart" uri="{C3380CC4-5D6E-409C-BE32-E72D297353CC}">
                <c16:uniqueId val="{00000006-C5AB-4F9A-8074-07BA3F02BA0F}"/>
              </c:ext>
            </c:extLst>
          </c:dPt>
          <c:dPt>
            <c:idx val="4"/>
            <c:bubble3D val="0"/>
            <c:spPr>
              <a:ln>
                <a:solidFill>
                  <a:srgbClr val="0070C0"/>
                </a:solidFill>
                <a:prstDash val="solid"/>
              </a:ln>
            </c:spPr>
            <c:extLst>
              <c:ext xmlns:c16="http://schemas.microsoft.com/office/drawing/2014/chart" uri="{C3380CC4-5D6E-409C-BE32-E72D297353CC}">
                <c16:uniqueId val="{00000008-C5AB-4F9A-8074-07BA3F02BA0F}"/>
              </c:ext>
            </c:extLst>
          </c:dPt>
          <c:cat>
            <c:strRef>
              <c:f>'Revenue RRP Narrative Tables'!$C$236:$H$236</c:f>
              <c:strCache>
                <c:ptCount val="6"/>
                <c:pt idx="0">
                  <c:v>2013/14</c:v>
                </c:pt>
                <c:pt idx="1">
                  <c:v>2014/15</c:v>
                </c:pt>
                <c:pt idx="2">
                  <c:v>2015/16</c:v>
                </c:pt>
                <c:pt idx="3">
                  <c:v>2016/17</c:v>
                </c:pt>
                <c:pt idx="4">
                  <c:v>2017/18</c:v>
                </c:pt>
                <c:pt idx="5">
                  <c:v>2018/19</c:v>
                </c:pt>
              </c:strCache>
            </c:strRef>
          </c:cat>
          <c:val>
            <c:numRef>
              <c:f>'Revenue RRP Narrative Tables'!$C$238:$H$238</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9-C5AB-4F9A-8074-07BA3F02BA0F}"/>
            </c:ext>
          </c:extLst>
        </c:ser>
        <c:dLbls>
          <c:showLegendKey val="0"/>
          <c:showVal val="0"/>
          <c:showCatName val="0"/>
          <c:showSerName val="0"/>
          <c:showPercent val="0"/>
          <c:showBubbleSize val="0"/>
        </c:dLbls>
        <c:smooth val="0"/>
        <c:axId val="217011328"/>
        <c:axId val="217012864"/>
      </c:lineChart>
      <c:catAx>
        <c:axId val="217011328"/>
        <c:scaling>
          <c:orientation val="minMax"/>
        </c:scaling>
        <c:delete val="0"/>
        <c:axPos val="b"/>
        <c:numFmt formatCode="General" sourceLinked="0"/>
        <c:majorTickMark val="out"/>
        <c:minorTickMark val="none"/>
        <c:tickLblPos val="nextTo"/>
        <c:crossAx val="217012864"/>
        <c:crosses val="autoZero"/>
        <c:auto val="1"/>
        <c:lblAlgn val="ctr"/>
        <c:lblOffset val="100"/>
        <c:noMultiLvlLbl val="0"/>
      </c:catAx>
      <c:valAx>
        <c:axId val="217012864"/>
        <c:scaling>
          <c:orientation val="minMax"/>
        </c:scaling>
        <c:delete val="0"/>
        <c:axPos val="l"/>
        <c:majorGridlines>
          <c:spPr>
            <a:ln>
              <a:prstDash val="sysDash"/>
            </a:ln>
          </c:spPr>
        </c:majorGridlines>
        <c:title>
          <c:tx>
            <c:rich>
              <a:bodyPr rot="-5400000" vert="horz"/>
              <a:lstStyle/>
              <a:p>
                <a:pPr>
                  <a:defRPr/>
                </a:pPr>
                <a:r>
                  <a:rPr lang="en-US"/>
                  <a:t>£M</a:t>
                </a:r>
              </a:p>
            </c:rich>
          </c:tx>
          <c:overlay val="0"/>
        </c:title>
        <c:numFmt formatCode="0.0" sourceLinked="1"/>
        <c:majorTickMark val="out"/>
        <c:minorTickMark val="none"/>
        <c:tickLblPos val="nextTo"/>
        <c:crossAx val="2170113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600"/>
              <a:t>WEST MIDLANDS</a:t>
            </a:r>
            <a:r>
              <a:rPr lang="en-GB" sz="1600" baseline="0"/>
              <a:t>: </a:t>
            </a:r>
          </a:p>
          <a:p>
            <a:pPr>
              <a:defRPr/>
            </a:pPr>
            <a:r>
              <a:rPr lang="en-GB" sz="1400" baseline="0"/>
              <a:t>RIIO GD-1 OPENING BASE REVENUE VS ALLOWED REVENUE (17/18 PRICES)</a:t>
            </a:r>
            <a:endParaRPr lang="en-GB" sz="1400"/>
          </a:p>
        </c:rich>
      </c:tx>
      <c:overlay val="0"/>
    </c:title>
    <c:autoTitleDeleted val="0"/>
    <c:plotArea>
      <c:layout/>
      <c:lineChart>
        <c:grouping val="standard"/>
        <c:varyColors val="0"/>
        <c:ser>
          <c:idx val="0"/>
          <c:order val="0"/>
          <c:tx>
            <c:strRef>
              <c:f>'Revenue RRP Narrative Tables'!$B$239</c:f>
              <c:strCache>
                <c:ptCount val="1"/>
                <c:pt idx="0">
                  <c:v>OPENING BASE REVENUE (18/19 PRICES)</c:v>
                </c:pt>
              </c:strCache>
            </c:strRef>
          </c:tx>
          <c:spPr>
            <a:ln>
              <a:solidFill>
                <a:srgbClr val="C00000"/>
              </a:solidFill>
            </a:ln>
          </c:spPr>
          <c:marker>
            <c:symbol val="none"/>
          </c:marker>
          <c:cat>
            <c:strRef>
              <c:f>'Revenue RRP Narrative Tables'!$C$236:$H$236</c:f>
              <c:strCache>
                <c:ptCount val="6"/>
                <c:pt idx="0">
                  <c:v>2013/14</c:v>
                </c:pt>
                <c:pt idx="1">
                  <c:v>2014/15</c:v>
                </c:pt>
                <c:pt idx="2">
                  <c:v>2015/16</c:v>
                </c:pt>
                <c:pt idx="3">
                  <c:v>2016/17</c:v>
                </c:pt>
                <c:pt idx="4">
                  <c:v>2017/18</c:v>
                </c:pt>
                <c:pt idx="5">
                  <c:v>2018/19</c:v>
                </c:pt>
              </c:strCache>
            </c:strRef>
          </c:cat>
          <c:val>
            <c:numRef>
              <c:f>'Revenue RRP Narrative Tables'!$C$239:$H$239</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7141-4484-9FA9-AB1B0141DE02}"/>
            </c:ext>
          </c:extLst>
        </c:ser>
        <c:ser>
          <c:idx val="1"/>
          <c:order val="1"/>
          <c:tx>
            <c:strRef>
              <c:f>'Revenue RRP Narrative Tables'!$B$240</c:f>
              <c:strCache>
                <c:ptCount val="1"/>
                <c:pt idx="0">
                  <c:v>ALLOWED REVENUE (18/19 PRICES)</c:v>
                </c:pt>
              </c:strCache>
            </c:strRef>
          </c:tx>
          <c:spPr>
            <a:ln>
              <a:solidFill>
                <a:srgbClr val="0070C0"/>
              </a:solidFill>
              <a:prstDash val="sysDash"/>
            </a:ln>
          </c:spPr>
          <c:marker>
            <c:symbol val="none"/>
          </c:marker>
          <c:dPt>
            <c:idx val="1"/>
            <c:bubble3D val="0"/>
            <c:spPr>
              <a:ln>
                <a:solidFill>
                  <a:srgbClr val="0070C0"/>
                </a:solidFill>
                <a:prstDash val="solid"/>
              </a:ln>
            </c:spPr>
            <c:extLst>
              <c:ext xmlns:c16="http://schemas.microsoft.com/office/drawing/2014/chart" uri="{C3380CC4-5D6E-409C-BE32-E72D297353CC}">
                <c16:uniqueId val="{00000002-7141-4484-9FA9-AB1B0141DE02}"/>
              </c:ext>
            </c:extLst>
          </c:dPt>
          <c:dPt>
            <c:idx val="2"/>
            <c:bubble3D val="0"/>
            <c:spPr>
              <a:ln>
                <a:solidFill>
                  <a:srgbClr val="0070C0"/>
                </a:solidFill>
                <a:prstDash val="solid"/>
              </a:ln>
            </c:spPr>
            <c:extLst>
              <c:ext xmlns:c16="http://schemas.microsoft.com/office/drawing/2014/chart" uri="{C3380CC4-5D6E-409C-BE32-E72D297353CC}">
                <c16:uniqueId val="{00000004-7141-4484-9FA9-AB1B0141DE02}"/>
              </c:ext>
            </c:extLst>
          </c:dPt>
          <c:dPt>
            <c:idx val="3"/>
            <c:bubble3D val="0"/>
            <c:spPr>
              <a:ln>
                <a:solidFill>
                  <a:srgbClr val="0070C0"/>
                </a:solidFill>
                <a:prstDash val="solid"/>
              </a:ln>
            </c:spPr>
            <c:extLst>
              <c:ext xmlns:c16="http://schemas.microsoft.com/office/drawing/2014/chart" uri="{C3380CC4-5D6E-409C-BE32-E72D297353CC}">
                <c16:uniqueId val="{00000006-7141-4484-9FA9-AB1B0141DE02}"/>
              </c:ext>
            </c:extLst>
          </c:dPt>
          <c:dPt>
            <c:idx val="4"/>
            <c:bubble3D val="0"/>
            <c:spPr>
              <a:ln>
                <a:solidFill>
                  <a:srgbClr val="0070C0"/>
                </a:solidFill>
                <a:prstDash val="solid"/>
              </a:ln>
            </c:spPr>
            <c:extLst>
              <c:ext xmlns:c16="http://schemas.microsoft.com/office/drawing/2014/chart" uri="{C3380CC4-5D6E-409C-BE32-E72D297353CC}">
                <c16:uniqueId val="{00000008-7141-4484-9FA9-AB1B0141DE02}"/>
              </c:ext>
            </c:extLst>
          </c:dPt>
          <c:cat>
            <c:strRef>
              <c:f>'Revenue RRP Narrative Tables'!$C$236:$H$236</c:f>
              <c:strCache>
                <c:ptCount val="6"/>
                <c:pt idx="0">
                  <c:v>2013/14</c:v>
                </c:pt>
                <c:pt idx="1">
                  <c:v>2014/15</c:v>
                </c:pt>
                <c:pt idx="2">
                  <c:v>2015/16</c:v>
                </c:pt>
                <c:pt idx="3">
                  <c:v>2016/17</c:v>
                </c:pt>
                <c:pt idx="4">
                  <c:v>2017/18</c:v>
                </c:pt>
                <c:pt idx="5">
                  <c:v>2018/19</c:v>
                </c:pt>
              </c:strCache>
            </c:strRef>
          </c:cat>
          <c:val>
            <c:numRef>
              <c:f>'Revenue RRP Narrative Tables'!$C$240:$H$240</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9-7141-4484-9FA9-AB1B0141DE02}"/>
            </c:ext>
          </c:extLst>
        </c:ser>
        <c:dLbls>
          <c:showLegendKey val="0"/>
          <c:showVal val="0"/>
          <c:showCatName val="0"/>
          <c:showSerName val="0"/>
          <c:showPercent val="0"/>
          <c:showBubbleSize val="0"/>
        </c:dLbls>
        <c:smooth val="0"/>
        <c:axId val="217128960"/>
        <c:axId val="217130496"/>
      </c:lineChart>
      <c:catAx>
        <c:axId val="217128960"/>
        <c:scaling>
          <c:orientation val="minMax"/>
        </c:scaling>
        <c:delete val="0"/>
        <c:axPos val="b"/>
        <c:numFmt formatCode="General" sourceLinked="0"/>
        <c:majorTickMark val="out"/>
        <c:minorTickMark val="none"/>
        <c:tickLblPos val="nextTo"/>
        <c:crossAx val="217130496"/>
        <c:crosses val="autoZero"/>
        <c:auto val="1"/>
        <c:lblAlgn val="ctr"/>
        <c:lblOffset val="100"/>
        <c:noMultiLvlLbl val="0"/>
      </c:catAx>
      <c:valAx>
        <c:axId val="217130496"/>
        <c:scaling>
          <c:orientation val="minMax"/>
          <c:max val="380"/>
          <c:min val="290"/>
        </c:scaling>
        <c:delete val="0"/>
        <c:axPos val="l"/>
        <c:majorGridlines>
          <c:spPr>
            <a:ln>
              <a:prstDash val="sysDash"/>
            </a:ln>
          </c:spPr>
        </c:majorGridlines>
        <c:title>
          <c:tx>
            <c:rich>
              <a:bodyPr rot="-5400000" vert="horz"/>
              <a:lstStyle/>
              <a:p>
                <a:pPr>
                  <a:defRPr/>
                </a:pPr>
                <a:r>
                  <a:rPr lang="en-US"/>
                  <a:t>£M</a:t>
                </a:r>
              </a:p>
            </c:rich>
          </c:tx>
          <c:overlay val="0"/>
        </c:title>
        <c:numFmt formatCode="0.0" sourceLinked="1"/>
        <c:majorTickMark val="out"/>
        <c:minorTickMark val="none"/>
        <c:tickLblPos val="nextTo"/>
        <c:crossAx val="2171289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600"/>
              <a:t>CADENT</a:t>
            </a:r>
            <a:r>
              <a:rPr lang="en-GB" sz="1600" baseline="0"/>
              <a:t>: </a:t>
            </a:r>
          </a:p>
          <a:p>
            <a:pPr>
              <a:defRPr/>
            </a:pPr>
            <a:r>
              <a:rPr lang="en-GB" sz="1400" baseline="0"/>
              <a:t>RIIO GD-1 OPENING BASE REVENUE VS ALLOWED REVENUE (NOMINAL)</a:t>
            </a:r>
            <a:endParaRPr lang="en-GB" sz="1400"/>
          </a:p>
        </c:rich>
      </c:tx>
      <c:overlay val="0"/>
    </c:title>
    <c:autoTitleDeleted val="0"/>
    <c:plotArea>
      <c:layout/>
      <c:lineChart>
        <c:grouping val="standard"/>
        <c:varyColors val="0"/>
        <c:ser>
          <c:idx val="0"/>
          <c:order val="0"/>
          <c:tx>
            <c:strRef>
              <c:f>'Revenue RRP Narrative Tables'!$B$253</c:f>
              <c:strCache>
                <c:ptCount val="1"/>
                <c:pt idx="0">
                  <c:v>OPENING BASE REVENUE (NOMINAL)</c:v>
                </c:pt>
              </c:strCache>
            </c:strRef>
          </c:tx>
          <c:spPr>
            <a:ln>
              <a:solidFill>
                <a:srgbClr val="C00000"/>
              </a:solidFill>
            </a:ln>
          </c:spPr>
          <c:marker>
            <c:symbol val="none"/>
          </c:marker>
          <c:cat>
            <c:strRef>
              <c:f>'Revenue RRP Narrative Tables'!$C$252:$H$252</c:f>
              <c:strCache>
                <c:ptCount val="6"/>
                <c:pt idx="0">
                  <c:v>2013/14</c:v>
                </c:pt>
                <c:pt idx="1">
                  <c:v>2014/15</c:v>
                </c:pt>
                <c:pt idx="2">
                  <c:v>2015/16</c:v>
                </c:pt>
                <c:pt idx="3">
                  <c:v>2016/17</c:v>
                </c:pt>
                <c:pt idx="4">
                  <c:v>2017/18</c:v>
                </c:pt>
                <c:pt idx="5">
                  <c:v>2018/19</c:v>
                </c:pt>
              </c:strCache>
            </c:strRef>
          </c:cat>
          <c:val>
            <c:numRef>
              <c:f>'Revenue RRP Narrative Tables'!$C$253:$H$253</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6B59-40D4-A9F6-AD33C45EFD4F}"/>
            </c:ext>
          </c:extLst>
        </c:ser>
        <c:ser>
          <c:idx val="1"/>
          <c:order val="1"/>
          <c:tx>
            <c:strRef>
              <c:f>'Revenue RRP Narrative Tables'!$B$254</c:f>
              <c:strCache>
                <c:ptCount val="1"/>
                <c:pt idx="0">
                  <c:v>ALLOWED REVENUE (NOMINAL)</c:v>
                </c:pt>
              </c:strCache>
            </c:strRef>
          </c:tx>
          <c:spPr>
            <a:ln>
              <a:solidFill>
                <a:srgbClr val="0070C0"/>
              </a:solidFill>
              <a:prstDash val="sysDash"/>
            </a:ln>
          </c:spPr>
          <c:marker>
            <c:symbol val="none"/>
          </c:marker>
          <c:dPt>
            <c:idx val="1"/>
            <c:bubble3D val="0"/>
            <c:spPr>
              <a:ln>
                <a:solidFill>
                  <a:srgbClr val="0070C0"/>
                </a:solidFill>
                <a:prstDash val="solid"/>
              </a:ln>
            </c:spPr>
            <c:extLst>
              <c:ext xmlns:c16="http://schemas.microsoft.com/office/drawing/2014/chart" uri="{C3380CC4-5D6E-409C-BE32-E72D297353CC}">
                <c16:uniqueId val="{00000002-6B59-40D4-A9F6-AD33C45EFD4F}"/>
              </c:ext>
            </c:extLst>
          </c:dPt>
          <c:dPt>
            <c:idx val="2"/>
            <c:bubble3D val="0"/>
            <c:spPr>
              <a:ln>
                <a:solidFill>
                  <a:srgbClr val="0070C0"/>
                </a:solidFill>
                <a:prstDash val="solid"/>
              </a:ln>
            </c:spPr>
            <c:extLst>
              <c:ext xmlns:c16="http://schemas.microsoft.com/office/drawing/2014/chart" uri="{C3380CC4-5D6E-409C-BE32-E72D297353CC}">
                <c16:uniqueId val="{00000004-6B59-40D4-A9F6-AD33C45EFD4F}"/>
              </c:ext>
            </c:extLst>
          </c:dPt>
          <c:dPt>
            <c:idx val="3"/>
            <c:bubble3D val="0"/>
            <c:spPr>
              <a:ln>
                <a:solidFill>
                  <a:srgbClr val="0070C0"/>
                </a:solidFill>
                <a:prstDash val="solid"/>
              </a:ln>
            </c:spPr>
            <c:extLst>
              <c:ext xmlns:c16="http://schemas.microsoft.com/office/drawing/2014/chart" uri="{C3380CC4-5D6E-409C-BE32-E72D297353CC}">
                <c16:uniqueId val="{00000006-6B59-40D4-A9F6-AD33C45EFD4F}"/>
              </c:ext>
            </c:extLst>
          </c:dPt>
          <c:dPt>
            <c:idx val="4"/>
            <c:bubble3D val="0"/>
            <c:spPr>
              <a:ln>
                <a:solidFill>
                  <a:srgbClr val="0070C0"/>
                </a:solidFill>
                <a:prstDash val="solid"/>
              </a:ln>
            </c:spPr>
            <c:extLst>
              <c:ext xmlns:c16="http://schemas.microsoft.com/office/drawing/2014/chart" uri="{C3380CC4-5D6E-409C-BE32-E72D297353CC}">
                <c16:uniqueId val="{00000008-6B59-40D4-A9F6-AD33C45EFD4F}"/>
              </c:ext>
            </c:extLst>
          </c:dPt>
          <c:cat>
            <c:strRef>
              <c:f>'Revenue RRP Narrative Tables'!$C$252:$H$252</c:f>
              <c:strCache>
                <c:ptCount val="6"/>
                <c:pt idx="0">
                  <c:v>2013/14</c:v>
                </c:pt>
                <c:pt idx="1">
                  <c:v>2014/15</c:v>
                </c:pt>
                <c:pt idx="2">
                  <c:v>2015/16</c:v>
                </c:pt>
                <c:pt idx="3">
                  <c:v>2016/17</c:v>
                </c:pt>
                <c:pt idx="4">
                  <c:v>2017/18</c:v>
                </c:pt>
                <c:pt idx="5">
                  <c:v>2018/19</c:v>
                </c:pt>
              </c:strCache>
            </c:strRef>
          </c:cat>
          <c:val>
            <c:numRef>
              <c:f>'Revenue RRP Narrative Tables'!$C$254:$H$254</c:f>
              <c:numCache>
                <c:formatCode>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9-6B59-40D4-A9F6-AD33C45EFD4F}"/>
            </c:ext>
          </c:extLst>
        </c:ser>
        <c:dLbls>
          <c:showLegendKey val="0"/>
          <c:showVal val="0"/>
          <c:showCatName val="0"/>
          <c:showSerName val="0"/>
          <c:showPercent val="0"/>
          <c:showBubbleSize val="0"/>
        </c:dLbls>
        <c:smooth val="0"/>
        <c:axId val="217168512"/>
        <c:axId val="217178496"/>
      </c:lineChart>
      <c:catAx>
        <c:axId val="217168512"/>
        <c:scaling>
          <c:orientation val="minMax"/>
        </c:scaling>
        <c:delete val="0"/>
        <c:axPos val="b"/>
        <c:numFmt formatCode="General" sourceLinked="0"/>
        <c:majorTickMark val="out"/>
        <c:minorTickMark val="none"/>
        <c:tickLblPos val="nextTo"/>
        <c:crossAx val="217178496"/>
        <c:crosses val="autoZero"/>
        <c:auto val="1"/>
        <c:lblAlgn val="ctr"/>
        <c:lblOffset val="100"/>
        <c:noMultiLvlLbl val="0"/>
      </c:catAx>
      <c:valAx>
        <c:axId val="217178496"/>
        <c:scaling>
          <c:orientation val="minMax"/>
        </c:scaling>
        <c:delete val="0"/>
        <c:axPos val="l"/>
        <c:majorGridlines>
          <c:spPr>
            <a:ln>
              <a:prstDash val="sysDash"/>
            </a:ln>
          </c:spPr>
        </c:majorGridlines>
        <c:title>
          <c:tx>
            <c:rich>
              <a:bodyPr rot="-5400000" vert="horz"/>
              <a:lstStyle/>
              <a:p>
                <a:pPr>
                  <a:defRPr/>
                </a:pPr>
                <a:r>
                  <a:rPr lang="en-US"/>
                  <a:t>£M</a:t>
                </a:r>
              </a:p>
            </c:rich>
          </c:tx>
          <c:overlay val="0"/>
        </c:title>
        <c:numFmt formatCode="0.0" sourceLinked="1"/>
        <c:majorTickMark val="out"/>
        <c:minorTickMark val="none"/>
        <c:tickLblPos val="nextTo"/>
        <c:crossAx val="21716851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2020/21 Allowed Revenue</cx:v>
        </cx:txData>
      </cx:tx>
      <cx:spPr>
        <a:solidFill>
          <a:schemeClr val="bg1"/>
        </a:solidFill>
      </cx:spPr>
      <cx:txPr>
        <a:bodyPr spcFirstLastPara="1" vertOverflow="ellipsis" horzOverflow="overflow" wrap="square" lIns="0" tIns="0" rIns="0" bIns="0" anchor="ctr" anchorCtr="1"/>
        <a:lstStyle/>
        <a:p>
          <a:pPr algn="ctr" rtl="0">
            <a:defRPr sz="2000" b="1">
              <a:latin typeface="Arial" panose="020B0604020202020204" pitchFamily="34" charset="0"/>
              <a:ea typeface="Arial" panose="020B0604020202020204" pitchFamily="34" charset="0"/>
              <a:cs typeface="Arial" panose="020B0604020202020204" pitchFamily="34" charset="0"/>
            </a:defRPr>
          </a:pPr>
          <a:r>
            <a:rPr lang="en-US" sz="2000" b="1" i="0" u="none" strike="noStrike" baseline="0">
              <a:solidFill>
                <a:sysClr val="windowText" lastClr="000000">
                  <a:lumMod val="65000"/>
                  <a:lumOff val="35000"/>
                </a:sysClr>
              </a:solidFill>
              <a:latin typeface="Arial" panose="020B0604020202020204" pitchFamily="34" charset="0"/>
              <a:cs typeface="Arial" panose="020B0604020202020204" pitchFamily="34" charset="0"/>
            </a:rPr>
            <a:t>2020/21 Allowed Revenue</a:t>
          </a:r>
        </a:p>
      </cx:txPr>
    </cx:title>
    <cx:plotArea>
      <cx:plotAreaRegion>
        <cx:series layoutId="waterfall" uniqueId="{8D4D48B5-6233-4030-97D2-9B441BCF0C90}">
          <cx:spPr>
            <a:ln>
              <a:solidFill>
                <a:schemeClr val="bg1"/>
              </a:solidFill>
            </a:ln>
          </cx:spPr>
          <cx:dataPt idx="0">
            <cx:spPr>
              <a:solidFill>
                <a:srgbClr val="4F81BD"/>
              </a:solidFill>
            </cx:spPr>
          </cx:dataPt>
          <cx:dataPt idx="1">
            <cx:spPr>
              <a:solidFill>
                <a:srgbClr val="FF0000"/>
              </a:solidFill>
            </cx:spPr>
          </cx:dataPt>
          <cx:dataPt idx="2">
            <cx:spPr>
              <a:solidFill>
                <a:srgbClr val="00B050"/>
              </a:solidFill>
            </cx:spPr>
          </cx:dataPt>
          <cx:dataPt idx="3">
            <cx:spPr>
              <a:solidFill>
                <a:srgbClr val="00B050"/>
              </a:solidFill>
            </cx:spPr>
          </cx:dataPt>
          <cx:dataPt idx="4">
            <cx:spPr>
              <a:solidFill>
                <a:srgbClr val="00B050"/>
              </a:solidFill>
            </cx:spPr>
          </cx:dataPt>
          <cx:dataPt idx="5">
            <cx:spPr>
              <a:solidFill>
                <a:srgbClr val="00B050"/>
              </a:solidFill>
            </cx:spPr>
          </cx:dataPt>
          <cx:dataPt idx="6">
            <cx:spPr>
              <a:solidFill>
                <a:srgbClr val="FF0000"/>
              </a:solidFill>
            </cx:spPr>
          </cx:dataPt>
          <cx:dataPt idx="7">
            <cx:spPr>
              <a:solidFill>
                <a:srgbClr val="4F81BD"/>
              </a:solidFill>
            </cx:spPr>
          </cx:dataPt>
          <cx:dataLabels pos="outEnd">
            <cx:txPr>
              <a:bodyPr spcFirstLastPara="1" vertOverflow="ellipsis" horzOverflow="overflow" wrap="square" lIns="0" tIns="0" rIns="0" bIns="0" anchor="ctr" anchorCtr="1"/>
              <a:lstStyle/>
              <a:p>
                <a:pPr algn="ctr" rtl="0">
                  <a:defRPr sz="1200" b="1">
                    <a:latin typeface="Arial" panose="020B0604020202020204" pitchFamily="34" charset="0"/>
                    <a:ea typeface="Arial" panose="020B0604020202020204" pitchFamily="34" charset="0"/>
                    <a:cs typeface="Arial" panose="020B0604020202020204" pitchFamily="34" charset="0"/>
                  </a:defRPr>
                </a:pPr>
                <a:endParaRPr lang="en-US" sz="1200" b="1" i="0" u="none" strike="noStrike" baseline="0">
                  <a:solidFill>
                    <a:sysClr val="windowText" lastClr="000000">
                      <a:lumMod val="65000"/>
                      <a:lumOff val="35000"/>
                    </a:sysClr>
                  </a:solidFill>
                  <a:latin typeface="Arial" panose="020B0604020202020204" pitchFamily="34" charset="0"/>
                  <a:cs typeface="Arial" panose="020B0604020202020204" pitchFamily="34" charset="0"/>
                </a:endParaRPr>
              </a:p>
            </cx:txPr>
            <cx:visibility seriesName="0" categoryName="0" value="1"/>
          </cx:dataLabels>
          <cx:dataId val="0"/>
          <cx:layoutPr>
            <cx:subtotals>
              <cx:idx val="7"/>
            </cx:subtotals>
          </cx:layoutPr>
        </cx:series>
      </cx:plotAreaRegion>
      <cx:axis id="0">
        <cx:catScaling gapWidth="0.300000012"/>
        <cx:tickLabels/>
        <cx:txPr>
          <a:bodyPr spcFirstLastPara="1" vertOverflow="ellipsis" horzOverflow="overflow" wrap="square" lIns="0" tIns="0" rIns="0" bIns="0" anchor="ctr" anchorCtr="1"/>
          <a:lstStyle/>
          <a:p>
            <a:pPr algn="ctr" rtl="0">
              <a:defRPr sz="1000">
                <a:latin typeface="Arial" panose="020B0604020202020204" pitchFamily="34" charset="0"/>
                <a:ea typeface="Arial" panose="020B0604020202020204" pitchFamily="34" charset="0"/>
                <a:cs typeface="Arial" panose="020B0604020202020204" pitchFamily="34" charset="0"/>
              </a:defRPr>
            </a:pPr>
            <a:endParaRPr lang="en-US" sz="1000" b="0" i="0" u="none" strike="noStrike" baseline="0">
              <a:solidFill>
                <a:sysClr val="windowText" lastClr="000000">
                  <a:lumMod val="65000"/>
                  <a:lumOff val="35000"/>
                </a:sysClr>
              </a:solidFill>
              <a:latin typeface="Arial" panose="020B0604020202020204" pitchFamily="34" charset="0"/>
              <a:cs typeface="Arial" panose="020B0604020202020204" pitchFamily="34" charset="0"/>
            </a:endParaRPr>
          </a:p>
        </cx:txPr>
      </cx:axis>
      <cx:axis id="1">
        <cx:valScaling max="2049999999.9999998" min="1850000000"/>
        <cx:title>
          <cx:tx>
            <cx:txData>
              <cx:v>£m</cx:v>
            </cx:txData>
          </cx:tx>
          <cx:txPr>
            <a:bodyPr spcFirstLastPara="1" vertOverflow="ellipsis" horzOverflow="overflow" wrap="square" lIns="0" tIns="0" rIns="0" bIns="0" anchor="ctr" anchorCtr="1"/>
            <a:lstStyle/>
            <a:p>
              <a:pPr algn="ctr" rtl="0">
                <a:defRPr sz="1100">
                  <a:latin typeface="Arial" panose="020B0604020202020204" pitchFamily="34" charset="0"/>
                  <a:ea typeface="Arial" panose="020B0604020202020204" pitchFamily="34" charset="0"/>
                  <a:cs typeface="Arial" panose="020B0604020202020204" pitchFamily="34" charset="0"/>
                </a:defRPr>
              </a:pPr>
              <a:r>
                <a:rPr lang="en-US" sz="1100" b="0" i="0" u="none" strike="noStrike" baseline="0">
                  <a:solidFill>
                    <a:sysClr val="windowText" lastClr="000000">
                      <a:lumMod val="65000"/>
                      <a:lumOff val="35000"/>
                    </a:sysClr>
                  </a:solidFill>
                  <a:latin typeface="Arial" panose="020B0604020202020204" pitchFamily="34" charset="0"/>
                  <a:cs typeface="Arial" panose="020B0604020202020204" pitchFamily="34" charset="0"/>
                </a:rPr>
                <a:t>£m</a:t>
              </a:r>
            </a:p>
          </cx:txPr>
        </cx:title>
        <cx:tickLabels/>
        <cx:numFmt formatCode="#,##0,,;(#,##0,,);-" sourceLinked="0"/>
        <cx:txPr>
          <a:bodyPr spcFirstLastPara="1" vertOverflow="ellipsis" horzOverflow="overflow" wrap="square" lIns="0" tIns="0" rIns="0" bIns="0" anchor="ctr" anchorCtr="1"/>
          <a:lstStyle/>
          <a:p>
            <a:pPr algn="ctr" rtl="0">
              <a:defRPr sz="1100">
                <a:latin typeface="Arial" panose="020B0604020202020204" pitchFamily="34" charset="0"/>
                <a:ea typeface="Arial" panose="020B0604020202020204" pitchFamily="34" charset="0"/>
                <a:cs typeface="Arial" panose="020B0604020202020204" pitchFamily="34" charset="0"/>
              </a:defRPr>
            </a:pPr>
            <a:endParaRPr lang="en-US" sz="1100" b="0" i="0" u="none" strike="noStrike" baseline="0">
              <a:solidFill>
                <a:sysClr val="windowText" lastClr="000000">
                  <a:lumMod val="65000"/>
                  <a:lumOff val="35000"/>
                </a:sysClr>
              </a:solidFill>
              <a:latin typeface="Arial" panose="020B0604020202020204" pitchFamily="34" charset="0"/>
              <a:cs typeface="Arial" panose="020B0604020202020204" pitchFamily="34" charset="0"/>
            </a:endParaRPr>
          </a:p>
        </cx:txPr>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microsoft.com/office/2014/relationships/chartEx" Target="../charts/chartEx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chart" Target="../charts/chart23.xml"/><Relationship Id="rId4"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11905</xdr:colOff>
      <xdr:row>192</xdr:row>
      <xdr:rowOff>158351</xdr:rowOff>
    </xdr:from>
    <xdr:to>
      <xdr:col>4</xdr:col>
      <xdr:colOff>128343</xdr:colOff>
      <xdr:row>201</xdr:row>
      <xdr:rowOff>329351</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226221</xdr:colOff>
      <xdr:row>192</xdr:row>
      <xdr:rowOff>166688</xdr:rowOff>
    </xdr:from>
    <xdr:to>
      <xdr:col>8</xdr:col>
      <xdr:colOff>0</xdr:colOff>
      <xdr:row>201</xdr:row>
      <xdr:rowOff>337688</xdr:rowOff>
    </xdr:to>
    <xdr:graphicFrame macro="">
      <xdr:nvGraphicFramePr>
        <xdr:cNvPr id="3" name="Chart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11905</xdr:colOff>
      <xdr:row>208</xdr:row>
      <xdr:rowOff>158352</xdr:rowOff>
    </xdr:from>
    <xdr:to>
      <xdr:col>4</xdr:col>
      <xdr:colOff>128343</xdr:colOff>
      <xdr:row>217</xdr:row>
      <xdr:rowOff>329352</xdr:rowOff>
    </xdr:to>
    <xdr:graphicFrame macro="">
      <xdr:nvGraphicFramePr>
        <xdr:cNvPr id="4" name="Chart 3">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190502</xdr:colOff>
      <xdr:row>208</xdr:row>
      <xdr:rowOff>154782</xdr:rowOff>
    </xdr:from>
    <xdr:to>
      <xdr:col>8</xdr:col>
      <xdr:colOff>0</xdr:colOff>
      <xdr:row>217</xdr:row>
      <xdr:rowOff>325782</xdr:rowOff>
    </xdr:to>
    <xdr:graphicFrame macro="">
      <xdr:nvGraphicFramePr>
        <xdr:cNvPr id="5" name="Chart 4">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11905</xdr:colOff>
      <xdr:row>224</xdr:row>
      <xdr:rowOff>158352</xdr:rowOff>
    </xdr:from>
    <xdr:to>
      <xdr:col>4</xdr:col>
      <xdr:colOff>128343</xdr:colOff>
      <xdr:row>233</xdr:row>
      <xdr:rowOff>329352</xdr:rowOff>
    </xdr:to>
    <xdr:graphicFrame macro="">
      <xdr:nvGraphicFramePr>
        <xdr:cNvPr id="6" name="Chart 5">
          <a:extLst>
            <a:ext uri="{FF2B5EF4-FFF2-40B4-BE49-F238E27FC236}">
              <a16:creationId xmlns:a16="http://schemas.microsoft.com/office/drawing/2014/main" id="{00000000-0008-0000-2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238127</xdr:colOff>
      <xdr:row>224</xdr:row>
      <xdr:rowOff>142876</xdr:rowOff>
    </xdr:from>
    <xdr:to>
      <xdr:col>8</xdr:col>
      <xdr:colOff>0</xdr:colOff>
      <xdr:row>233</xdr:row>
      <xdr:rowOff>313876</xdr:rowOff>
    </xdr:to>
    <xdr:graphicFrame macro="">
      <xdr:nvGraphicFramePr>
        <xdr:cNvPr id="7" name="Chart 6">
          <a:extLst>
            <a:ext uri="{FF2B5EF4-FFF2-40B4-BE49-F238E27FC236}">
              <a16:creationId xmlns:a16="http://schemas.microsoft.com/office/drawing/2014/main" id="{00000000-0008-0000-2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11905</xdr:colOff>
      <xdr:row>240</xdr:row>
      <xdr:rowOff>158352</xdr:rowOff>
    </xdr:from>
    <xdr:to>
      <xdr:col>4</xdr:col>
      <xdr:colOff>128343</xdr:colOff>
      <xdr:row>249</xdr:row>
      <xdr:rowOff>329352</xdr:rowOff>
    </xdr:to>
    <xdr:graphicFrame macro="">
      <xdr:nvGraphicFramePr>
        <xdr:cNvPr id="8" name="Chart 7">
          <a:extLst>
            <a:ext uri="{FF2B5EF4-FFF2-40B4-BE49-F238E27FC236}">
              <a16:creationId xmlns:a16="http://schemas.microsoft.com/office/drawing/2014/main" id="{00000000-0008-0000-2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238128</xdr:colOff>
      <xdr:row>240</xdr:row>
      <xdr:rowOff>154782</xdr:rowOff>
    </xdr:from>
    <xdr:to>
      <xdr:col>8</xdr:col>
      <xdr:colOff>0</xdr:colOff>
      <xdr:row>249</xdr:row>
      <xdr:rowOff>325782</xdr:rowOff>
    </xdr:to>
    <xdr:graphicFrame macro="">
      <xdr:nvGraphicFramePr>
        <xdr:cNvPr id="9" name="Chart 8">
          <a:extLst>
            <a:ext uri="{FF2B5EF4-FFF2-40B4-BE49-F238E27FC236}">
              <a16:creationId xmlns:a16="http://schemas.microsoft.com/office/drawing/2014/main" id="{00000000-0008-0000-2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146841</xdr:colOff>
      <xdr:row>256</xdr:row>
      <xdr:rowOff>146442</xdr:rowOff>
    </xdr:from>
    <xdr:to>
      <xdr:col>4</xdr:col>
      <xdr:colOff>84685</xdr:colOff>
      <xdr:row>266</xdr:row>
      <xdr:rowOff>150754</xdr:rowOff>
    </xdr:to>
    <xdr:graphicFrame macro="">
      <xdr:nvGraphicFramePr>
        <xdr:cNvPr id="10" name="Chart 9">
          <a:extLst>
            <a:ext uri="{FF2B5EF4-FFF2-40B4-BE49-F238E27FC236}">
              <a16:creationId xmlns:a16="http://schemas.microsoft.com/office/drawing/2014/main" id="{00000000-0008-0000-2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206376</xdr:colOff>
      <xdr:row>256</xdr:row>
      <xdr:rowOff>158751</xdr:rowOff>
    </xdr:from>
    <xdr:to>
      <xdr:col>9</xdr:col>
      <xdr:colOff>762000</xdr:colOff>
      <xdr:row>266</xdr:row>
      <xdr:rowOff>163063</xdr:rowOff>
    </xdr:to>
    <xdr:graphicFrame macro="">
      <xdr:nvGraphicFramePr>
        <xdr:cNvPr id="11" name="Chart 10">
          <a:extLst>
            <a:ext uri="{FF2B5EF4-FFF2-40B4-BE49-F238E27FC236}">
              <a16:creationId xmlns:a16="http://schemas.microsoft.com/office/drawing/2014/main" id="{00000000-0008-0000-2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380998</xdr:colOff>
      <xdr:row>287</xdr:row>
      <xdr:rowOff>31748</xdr:rowOff>
    </xdr:from>
    <xdr:to>
      <xdr:col>8</xdr:col>
      <xdr:colOff>0</xdr:colOff>
      <xdr:row>296</xdr:row>
      <xdr:rowOff>202748</xdr:rowOff>
    </xdr:to>
    <xdr:graphicFrame macro="">
      <xdr:nvGraphicFramePr>
        <xdr:cNvPr id="12" name="Chart 11">
          <a:extLst>
            <a:ext uri="{FF2B5EF4-FFF2-40B4-BE49-F238E27FC236}">
              <a16:creationId xmlns:a16="http://schemas.microsoft.com/office/drawing/2014/main" id="{00000000-0008-0000-2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955209</xdr:colOff>
      <xdr:row>267</xdr:row>
      <xdr:rowOff>18080</xdr:rowOff>
    </xdr:from>
    <xdr:to>
      <xdr:col>27</xdr:col>
      <xdr:colOff>5543</xdr:colOff>
      <xdr:row>287</xdr:row>
      <xdr:rowOff>302129</xdr:rowOff>
    </xdr:to>
    <xdr:graphicFrame macro="">
      <xdr:nvGraphicFramePr>
        <xdr:cNvPr id="13" name="Chart 12">
          <a:extLst>
            <a:ext uri="{FF2B5EF4-FFF2-40B4-BE49-F238E27FC236}">
              <a16:creationId xmlns:a16="http://schemas.microsoft.com/office/drawing/2014/main" id="{00000000-0008-0000-2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23812</xdr:colOff>
      <xdr:row>301</xdr:row>
      <xdr:rowOff>134539</xdr:rowOff>
    </xdr:from>
    <xdr:to>
      <xdr:col>6</xdr:col>
      <xdr:colOff>157162</xdr:colOff>
      <xdr:row>313</xdr:row>
      <xdr:rowOff>242539</xdr:rowOff>
    </xdr:to>
    <xdr:graphicFrame macro="">
      <xdr:nvGraphicFramePr>
        <xdr:cNvPr id="17" name="Chart 16">
          <a:extLst>
            <a:ext uri="{FF2B5EF4-FFF2-40B4-BE49-F238E27FC236}">
              <a16:creationId xmlns:a16="http://schemas.microsoft.com/office/drawing/2014/main" id="{00000000-0008-0000-2A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319</xdr:row>
      <xdr:rowOff>182164</xdr:rowOff>
    </xdr:from>
    <xdr:to>
      <xdr:col>6</xdr:col>
      <xdr:colOff>133350</xdr:colOff>
      <xdr:row>331</xdr:row>
      <xdr:rowOff>290164</xdr:rowOff>
    </xdr:to>
    <xdr:graphicFrame macro="">
      <xdr:nvGraphicFramePr>
        <xdr:cNvPr id="18" name="Chart 17">
          <a:extLst>
            <a:ext uri="{FF2B5EF4-FFF2-40B4-BE49-F238E27FC236}">
              <a16:creationId xmlns:a16="http://schemas.microsoft.com/office/drawing/2014/main" id="{00000000-0008-0000-2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337</xdr:row>
      <xdr:rowOff>182164</xdr:rowOff>
    </xdr:from>
    <xdr:to>
      <xdr:col>6</xdr:col>
      <xdr:colOff>133350</xdr:colOff>
      <xdr:row>349</xdr:row>
      <xdr:rowOff>290164</xdr:rowOff>
    </xdr:to>
    <xdr:graphicFrame macro="">
      <xdr:nvGraphicFramePr>
        <xdr:cNvPr id="19" name="Chart 18">
          <a:extLst>
            <a:ext uri="{FF2B5EF4-FFF2-40B4-BE49-F238E27FC236}">
              <a16:creationId xmlns:a16="http://schemas.microsoft.com/office/drawing/2014/main" id="{00000000-0008-0000-2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355</xdr:row>
      <xdr:rowOff>182164</xdr:rowOff>
    </xdr:from>
    <xdr:to>
      <xdr:col>6</xdr:col>
      <xdr:colOff>133350</xdr:colOff>
      <xdr:row>367</xdr:row>
      <xdr:rowOff>290164</xdr:rowOff>
    </xdr:to>
    <xdr:graphicFrame macro="">
      <xdr:nvGraphicFramePr>
        <xdr:cNvPr id="20" name="Chart 19">
          <a:extLst>
            <a:ext uri="{FF2B5EF4-FFF2-40B4-BE49-F238E27FC236}">
              <a16:creationId xmlns:a16="http://schemas.microsoft.com/office/drawing/2014/main" id="{00000000-0008-0000-2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373</xdr:row>
      <xdr:rowOff>182164</xdr:rowOff>
    </xdr:from>
    <xdr:to>
      <xdr:col>6</xdr:col>
      <xdr:colOff>133350</xdr:colOff>
      <xdr:row>385</xdr:row>
      <xdr:rowOff>290164</xdr:rowOff>
    </xdr:to>
    <xdr:graphicFrame macro="">
      <xdr:nvGraphicFramePr>
        <xdr:cNvPr id="21" name="Chart 20">
          <a:extLst>
            <a:ext uri="{FF2B5EF4-FFF2-40B4-BE49-F238E27FC236}">
              <a16:creationId xmlns:a16="http://schemas.microsoft.com/office/drawing/2014/main" id="{00000000-0008-0000-2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405</xdr:row>
      <xdr:rowOff>27384</xdr:rowOff>
    </xdr:from>
    <xdr:to>
      <xdr:col>6</xdr:col>
      <xdr:colOff>900938</xdr:colOff>
      <xdr:row>417</xdr:row>
      <xdr:rowOff>135384</xdr:rowOff>
    </xdr:to>
    <xdr:graphicFrame macro="">
      <xdr:nvGraphicFramePr>
        <xdr:cNvPr id="23" name="Chart 22">
          <a:extLst>
            <a:ext uri="{FF2B5EF4-FFF2-40B4-BE49-F238E27FC236}">
              <a16:creationId xmlns:a16="http://schemas.microsoft.com/office/drawing/2014/main" id="{00000000-0008-0000-2A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384023</xdr:colOff>
      <xdr:row>5</xdr:row>
      <xdr:rowOff>342143</xdr:rowOff>
    </xdr:from>
    <xdr:to>
      <xdr:col>23</xdr:col>
      <xdr:colOff>254001</xdr:colOff>
      <xdr:row>23</xdr:row>
      <xdr:rowOff>63500</xdr:rowOff>
    </xdr:to>
    <mc:AlternateContent xmlns:mc="http://schemas.openxmlformats.org/markup-compatibility/2006">
      <mc:Choice xmlns:cx1="http://schemas.microsoft.com/office/drawing/2015/9/8/chartex" Requires="cx1">
        <xdr:graphicFrame macro="">
          <xdr:nvGraphicFramePr>
            <xdr:cNvPr id="24" name="Chart 23">
              <a:extLst>
                <a:ext uri="{FF2B5EF4-FFF2-40B4-BE49-F238E27FC236}">
                  <a16:creationId xmlns:a16="http://schemas.microsoft.com/office/drawing/2014/main" id="{00000000-0008-0000-2A00-000018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9"/>
            </a:graphicData>
          </a:graphic>
        </xdr:graphicFrame>
      </mc:Choice>
      <mc:Fallback>
        <xdr:sp macro="" textlink="">
          <xdr:nvSpPr>
            <xdr:cNvPr id="0" name=""/>
            <xdr:cNvSpPr>
              <a:spLocks noTextEdit="1"/>
            </xdr:cNvSpPr>
          </xdr:nvSpPr>
          <xdr:spPr>
            <a:xfrm>
              <a:off x="14723911" y="1475618"/>
              <a:ext cx="11319028" cy="5741157"/>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288</xdr:row>
      <xdr:rowOff>0</xdr:rowOff>
    </xdr:from>
    <xdr:to>
      <xdr:col>4</xdr:col>
      <xdr:colOff>924750</xdr:colOff>
      <xdr:row>299</xdr:row>
      <xdr:rowOff>129000</xdr:rowOff>
    </xdr:to>
    <xdr:graphicFrame macro="">
      <xdr:nvGraphicFramePr>
        <xdr:cNvPr id="14" name="Chart 13">
          <a:extLst>
            <a:ext uri="{FF2B5EF4-FFF2-40B4-BE49-F238E27FC236}">
              <a16:creationId xmlns:a16="http://schemas.microsoft.com/office/drawing/2014/main" id="{00000000-0008-0000-2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11907</xdr:colOff>
      <xdr:row>287</xdr:row>
      <xdr:rowOff>113111</xdr:rowOff>
    </xdr:from>
    <xdr:to>
      <xdr:col>12</xdr:col>
      <xdr:colOff>13921</xdr:colOff>
      <xdr:row>299</xdr:row>
      <xdr:rowOff>117094</xdr:rowOff>
    </xdr:to>
    <xdr:graphicFrame macro="">
      <xdr:nvGraphicFramePr>
        <xdr:cNvPr id="23" name="Chart 22">
          <a:extLst>
            <a:ext uri="{FF2B5EF4-FFF2-40B4-BE49-F238E27FC236}">
              <a16:creationId xmlns:a16="http://schemas.microsoft.com/office/drawing/2014/main" id="{00000000-0008-0000-2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300</xdr:row>
      <xdr:rowOff>0</xdr:rowOff>
    </xdr:from>
    <xdr:to>
      <xdr:col>4</xdr:col>
      <xdr:colOff>924750</xdr:colOff>
      <xdr:row>311</xdr:row>
      <xdr:rowOff>129000</xdr:rowOff>
    </xdr:to>
    <xdr:graphicFrame macro="">
      <xdr:nvGraphicFramePr>
        <xdr:cNvPr id="25" name="Chart 24">
          <a:extLst>
            <a:ext uri="{FF2B5EF4-FFF2-40B4-BE49-F238E27FC236}">
              <a16:creationId xmlns:a16="http://schemas.microsoft.com/office/drawing/2014/main" id="{00000000-0008-0000-2C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300</xdr:row>
      <xdr:rowOff>0</xdr:rowOff>
    </xdr:from>
    <xdr:to>
      <xdr:col>11</xdr:col>
      <xdr:colOff>1139062</xdr:colOff>
      <xdr:row>311</xdr:row>
      <xdr:rowOff>129000</xdr:rowOff>
    </xdr:to>
    <xdr:graphicFrame macro="">
      <xdr:nvGraphicFramePr>
        <xdr:cNvPr id="26" name="Chart 25">
          <a:extLst>
            <a:ext uri="{FF2B5EF4-FFF2-40B4-BE49-F238E27FC236}">
              <a16:creationId xmlns:a16="http://schemas.microsoft.com/office/drawing/2014/main" id="{00000000-0008-0000-2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312</xdr:row>
      <xdr:rowOff>0</xdr:rowOff>
    </xdr:from>
    <xdr:to>
      <xdr:col>4</xdr:col>
      <xdr:colOff>924750</xdr:colOff>
      <xdr:row>324</xdr:row>
      <xdr:rowOff>0</xdr:rowOff>
    </xdr:to>
    <xdr:graphicFrame macro="">
      <xdr:nvGraphicFramePr>
        <xdr:cNvPr id="27" name="Chart 26">
          <a:extLst>
            <a:ext uri="{FF2B5EF4-FFF2-40B4-BE49-F238E27FC236}">
              <a16:creationId xmlns:a16="http://schemas.microsoft.com/office/drawing/2014/main" id="{00000000-0008-0000-2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dentgasltd.sharepoint.com/sites/PricingRevenueReguatoryFinance/Shared%20Documents/MOD0186/2021-06/PCFM_MOD0186%20June_160621.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cadentgasltd.sharepoint.com/sites/PricingRevenueReguatoryFinance/Shared%20Documents/AIP%20and%20PCFM/2021%20submission/Jan%205th%20re-submission/GD2%20PCFM%20Jan%205th%20resubmission_to%20Ofgem.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cadentgasltd.sharepoint.com/Users/nitin.prajapati1/Desktop/Manual%20invoices%20for%20Locus%20and%20Scottish%20Pow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adentgasltd.sharepoint.com/sites/RIIO-2RIIO-1closeout/Shared%20Documents/RIIO-2%20Models/Draft%20Determinations%20-%20RIIO-GD2%20Licence%20Model_original.xlsm"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cadentgasltd.sharepoint.com/sites/CandP/Stakehol/operateandmaintain/chargingandshrinkage/Pricing/Pricing/(2)%20Indicative%20Charges/2022_23/Final%20Determination%20material/April%2015th%20update/GD2%20Price%20Control%20Financial%20Model.xlsm?82C2F8CA" TargetMode="External"/><Relationship Id="rId1" Type="http://schemas.openxmlformats.org/officeDocument/2006/relationships/externalLinkPath" Target="file:///\\82C2F8CA\GD2%20Price%20Control%20Financial%20Model.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adentgasltd.sharepoint.com/sites/RIIO-2RIIO-1closeout/Shared%20Documents/RIIO-2%20Models/GD2%20PCFM%202.1%20StatCon.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adentgasltd.sharepoint.com/sites/CandP/Stakehol/operateandmaintain/chargingandshrinkage/Pricing/Pricing/(16)%20Supplier%20of%20Last%20Resort/2020.21/Ovo%20Energy/Individual%20OVO%20and%20Shell%20split%2023.01.20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adentgasltd.sharepoint.com/Users/drew.sambridge/AppData/Local/Microsoft/Windows/INetCache/Content.Outlook/4PVJEY3J/Together%20Energy%20GDN%20split%2003.10.19.xlsx"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https://cadentgasltd.sharepoint.com/sites/CandP/Stakehol/operateandmaintain/chargingandshrinkage/Pricing/Pricing/(16)%20Supplier%20of%20Last%20Resort/2021.22/Ovo%20Energy%20For%20Brilliant%20Energy/Revised%20OVO%20Brilliant%20Energy%20Split.xlsx?E220A90A" TargetMode="External"/><Relationship Id="rId1" Type="http://schemas.openxmlformats.org/officeDocument/2006/relationships/externalLinkPath" Target="file:///\\E220A90A\Revised%20OVO%20Brilliant%20Energy%20Spli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adentgasltd.sharepoint.com/sites/CandP/Stakehol/operateandmaintain/chargingandshrinkage/Pricing/Pricing/(16)%20Supplier%20of%20Last%20Resort/2021.22/Ovo%20Energy%20for%20Cardiff%20Energy/OVO_Cardiff%20Energy%20SOLR%200312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cadentgasltd.sharepoint.com/Users/drew.sambridge/Desktop/Final%20Determination%20material/July%2030th%20update/GD2%20Price%20Control%20Financial%20Model_300721_original_rev%20spli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 comparison"/>
      <sheetName val="Charts"/>
      <sheetName val="Allowances Summary"/>
      <sheetName val="Allowances Detail"/>
      <sheetName val="RORE"/>
      <sheetName val="RORE Input sheet"/>
      <sheetName val="Cover"/>
      <sheetName val="Input"/>
      <sheetName val="Totex"/>
      <sheetName val="TIM"/>
      <sheetName val="Depn"/>
      <sheetName val="FuelPoor"/>
      <sheetName val="Return&amp;RAV"/>
      <sheetName val="TaxPools"/>
      <sheetName val="Finance&amp;Tax"/>
      <sheetName val="ReturnAdj"/>
      <sheetName val="UserInterface"/>
      <sheetName val="Revenue (EE)"/>
      <sheetName val="Revenue (LO)"/>
      <sheetName val="Revenue (NW)"/>
      <sheetName val="Revenue (WM)"/>
      <sheetName val="Revenue"/>
      <sheetName val="AR (EE)"/>
      <sheetName val="AR (LO)"/>
      <sheetName val="AR (NW)"/>
      <sheetName val="AR (WM)"/>
      <sheetName val="AR (Cadent)"/>
      <sheetName val="AR"/>
      <sheetName val="LiveResults"/>
      <sheetName val="SavedResults"/>
      <sheetName val="Annual Inflation"/>
      <sheetName val="Monthly Inflation"/>
      <sheetName val="East"/>
      <sheetName val="London"/>
      <sheetName val="North West"/>
      <sheetName val="West Midlands"/>
      <sheetName val="MOD0186 rpts&gt;&gt;&gt;"/>
      <sheetName val="MOD0186 (EE)"/>
      <sheetName val="MOD0186 (LO)"/>
      <sheetName val="MOD0186 (NW)"/>
      <sheetName val="MOD0186 (WM)"/>
      <sheetName val="MOD0186 (Cadent)"/>
      <sheetName val="Northern"/>
      <sheetName val="Scotland"/>
      <sheetName val="Southern"/>
      <sheetName val="Wales &amp; West"/>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09">
          <cell r="V209">
            <v>0.61373062329029027</v>
          </cell>
          <cell r="W209">
            <v>0.62658469864988076</v>
          </cell>
          <cell r="X209">
            <v>0.64408624290378558</v>
          </cell>
          <cell r="Y209">
            <v>0.66411742212548164</v>
          </cell>
          <cell r="Z209">
            <v>0.68161896637938635</v>
          </cell>
          <cell r="AA209">
            <v>0.70706238785775222</v>
          </cell>
          <cell r="AB209">
            <v>0.73627084742771431</v>
          </cell>
          <cell r="AC209">
            <v>0.7581257169750274</v>
          </cell>
          <cell r="AD209">
            <v>0.76159661146571744</v>
          </cell>
          <cell r="AE209">
            <v>0.79939406418213366</v>
          </cell>
          <cell r="AF209">
            <v>0.83775038974027127</v>
          </cell>
          <cell r="AG209">
            <v>0.8636350266199958</v>
          </cell>
          <cell r="AH209">
            <v>0.8885489896167309</v>
          </cell>
          <cell r="AI209">
            <v>0.90596229079036394</v>
          </cell>
          <cell r="AJ209">
            <v>0.91572785834044179</v>
          </cell>
          <cell r="AK209">
            <v>0.93534723652086971</v>
          </cell>
          <cell r="AL209">
            <v>0.97035032502867913</v>
          </cell>
          <cell r="AM209">
            <v>1</v>
          </cell>
          <cell r="AN209">
            <v>1.0258846368797245</v>
          </cell>
          <cell r="AO209">
            <v>1.0383269111980469</v>
          </cell>
          <cell r="AP209">
            <v>1.0656446765229919</v>
          </cell>
          <cell r="AQ209">
            <v>1.0826713541614386</v>
          </cell>
          <cell r="AR209">
            <v>1.1019524500206992</v>
          </cell>
          <cell r="AS209">
            <v>1.1232544921720684</v>
          </cell>
          <cell r="AT209">
            <v>1.145680777594823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1">
          <cell r="AO11"/>
        </row>
      </sheetData>
      <sheetData sheetId="23">
        <row r="11">
          <cell r="AO11"/>
        </row>
      </sheetData>
      <sheetData sheetId="24">
        <row r="11">
          <cell r="AO11"/>
        </row>
      </sheetData>
      <sheetData sheetId="25">
        <row r="11">
          <cell r="AO11"/>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22">
          <cell r="G22">
            <v>590.03309466047085</v>
          </cell>
        </row>
      </sheetData>
      <sheetData sheetId="38">
        <row r="22">
          <cell r="G22">
            <v>428.15107354541323</v>
          </cell>
        </row>
      </sheetData>
      <sheetData sheetId="39">
        <row r="22">
          <cell r="G22">
            <v>411.78048985592841</v>
          </cell>
        </row>
      </sheetData>
      <sheetData sheetId="40">
        <row r="22">
          <cell r="G22">
            <v>317.68020746702621</v>
          </cell>
        </row>
      </sheetData>
      <sheetData sheetId="41">
        <row r="36">
          <cell r="G36">
            <v>1923.6906172995746</v>
          </cell>
        </row>
      </sheetData>
      <sheetData sheetId="42" refreshError="1"/>
      <sheetData sheetId="43" refreshError="1"/>
      <sheetData sheetId="44" refreshError="1"/>
      <sheetData sheetId="4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serInterface"/>
      <sheetName val="Input"/>
      <sheetName val="Totex"/>
      <sheetName val="TIM"/>
      <sheetName val="Depn"/>
      <sheetName val="FuelPoor"/>
      <sheetName val="Return&amp;RAV"/>
      <sheetName val="TaxPools"/>
      <sheetName val="Finance&amp;Tax"/>
      <sheetName val="ReturnAdj"/>
      <sheetName val="Revenue (EE)"/>
      <sheetName val="Revenue (LO)"/>
      <sheetName val="Revenue (NW)"/>
      <sheetName val="Revenue (WM)"/>
      <sheetName val="Revenue"/>
      <sheetName val="AR (EE)"/>
      <sheetName val="AR (LO)"/>
      <sheetName val="AR (NW)"/>
      <sheetName val="AR (WM)"/>
      <sheetName val="AR"/>
      <sheetName val="Allowances"/>
      <sheetName val="LiveResults"/>
      <sheetName val="SavedResults"/>
      <sheetName val="Annual Inflation"/>
      <sheetName val="Monthly Inflation"/>
      <sheetName val="East"/>
      <sheetName val="London"/>
      <sheetName val="North West"/>
      <sheetName val="West Midlands"/>
      <sheetName val="Northern"/>
      <sheetName val="Scotland"/>
      <sheetName val="Southern"/>
      <sheetName val="Wales &amp; West"/>
    </sheetNames>
    <sheetDataSet>
      <sheetData sheetId="0"/>
      <sheetData sheetId="1"/>
      <sheetData sheetId="2"/>
      <sheetData sheetId="3"/>
      <sheetData sheetId="4"/>
      <sheetData sheetId="5"/>
      <sheetData sheetId="6"/>
      <sheetData sheetId="7"/>
      <sheetData sheetId="8"/>
      <sheetData sheetId="9"/>
      <sheetData sheetId="10"/>
      <sheetData sheetId="11">
        <row r="28">
          <cell r="AQ28">
            <v>753.38028651321838</v>
          </cell>
        </row>
      </sheetData>
      <sheetData sheetId="12">
        <row r="28">
          <cell r="AQ28">
            <v>525.55584024612108</v>
          </cell>
        </row>
      </sheetData>
      <sheetData sheetId="13">
        <row r="28">
          <cell r="AQ28">
            <v>524.23987472279805</v>
          </cell>
        </row>
      </sheetData>
      <sheetData sheetId="14">
        <row r="28">
          <cell r="AQ28">
            <v>400.80705260196163</v>
          </cell>
        </row>
      </sheetData>
      <sheetData sheetId="15"/>
      <sheetData sheetId="16"/>
      <sheetData sheetId="17"/>
      <sheetData sheetId="18"/>
      <sheetData sheetId="19"/>
      <sheetData sheetId="20"/>
      <sheetData sheetId="21"/>
      <sheetData sheetId="22"/>
      <sheetData sheetId="23"/>
      <sheetData sheetId="24"/>
      <sheetData sheetId="25"/>
      <sheetData sheetId="26">
        <row r="81">
          <cell r="AQ81">
            <v>28.053203400564595</v>
          </cell>
        </row>
      </sheetData>
      <sheetData sheetId="27">
        <row r="81">
          <cell r="AQ81">
            <v>14.546288091613688</v>
          </cell>
        </row>
      </sheetData>
      <sheetData sheetId="28">
        <row r="81">
          <cell r="AQ81">
            <v>19.75275953231781</v>
          </cell>
        </row>
      </sheetData>
      <sheetData sheetId="29">
        <row r="81">
          <cell r="AQ81">
            <v>17.973352926982869</v>
          </cell>
        </row>
      </sheetData>
      <sheetData sheetId="30"/>
      <sheetData sheetId="31"/>
      <sheetData sheetId="32"/>
      <sheetData sheetId="3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05_Gross_Invoice_TGT"/>
      <sheetName val="Lookups"/>
      <sheetName val="Sheet2"/>
      <sheetName val="Pivot"/>
      <sheetName val="Sheet1"/>
    </sheetNames>
    <sheetDataSet>
      <sheetData sheetId="0"/>
      <sheetData sheetId="1"/>
      <sheetData sheetId="2"/>
      <sheetData sheetId="3">
        <row r="6">
          <cell r="A6" t="str">
            <v>1. SYSTEM COMMODITY (£)</v>
          </cell>
          <cell r="B6">
            <v>3144.6600000000003</v>
          </cell>
          <cell r="C6">
            <v>1640.5299999999897</v>
          </cell>
          <cell r="D6">
            <v>2615.5099999999888</v>
          </cell>
          <cell r="E6">
            <v>1980.1499999999899</v>
          </cell>
          <cell r="F6">
            <v>9380.8499999999694</v>
          </cell>
        </row>
        <row r="7">
          <cell r="A7" t="str">
            <v>2. SYSTEM CAPACITY (£)</v>
          </cell>
          <cell r="B7">
            <v>152229.1899999989</v>
          </cell>
          <cell r="C7">
            <v>81657.759999999878</v>
          </cell>
          <cell r="D7">
            <v>97435.98</v>
          </cell>
          <cell r="E7">
            <v>87497.0799999999</v>
          </cell>
          <cell r="F7">
            <v>418820.00999999867</v>
          </cell>
        </row>
        <row r="8">
          <cell r="A8" t="str">
            <v>3. CUSTOMER CAPACITY (£)</v>
          </cell>
          <cell r="B8">
            <v>79683.309999999896</v>
          </cell>
          <cell r="C8">
            <v>49165.4</v>
          </cell>
          <cell r="D8">
            <v>42803.819999999898</v>
          </cell>
          <cell r="E8">
            <v>38784.410000000003</v>
          </cell>
          <cell r="F8">
            <v>210436.9399999998</v>
          </cell>
        </row>
        <row r="9">
          <cell r="A9" t="str">
            <v>4. CUSTOMER FIXED (£)</v>
          </cell>
          <cell r="B9">
            <v>98.219999999999899</v>
          </cell>
          <cell r="C9">
            <v>179.87</v>
          </cell>
          <cell r="D9">
            <v>33.3599999999999</v>
          </cell>
          <cell r="E9">
            <v>55.6099999999999</v>
          </cell>
          <cell r="F9">
            <v>367.05999999999972</v>
          </cell>
        </row>
        <row r="10">
          <cell r="A10" t="str">
            <v>5. ECN (£)</v>
          </cell>
          <cell r="B10">
            <v>6584.0999999999894</v>
          </cell>
          <cell r="C10">
            <v>4131.3899999999994</v>
          </cell>
          <cell r="D10">
            <v>9182.8199999999906</v>
          </cell>
          <cell r="E10">
            <v>6328.0199999999895</v>
          </cell>
          <cell r="F10">
            <v>26226.329999999969</v>
          </cell>
        </row>
        <row r="11">
          <cell r="A11" t="str">
            <v>Grand Total</v>
          </cell>
          <cell r="B11">
            <v>241739.47999999879</v>
          </cell>
          <cell r="C11">
            <v>136774.94999999984</v>
          </cell>
          <cell r="D11">
            <v>152071.48999999985</v>
          </cell>
          <cell r="E11">
            <v>134645.2699999999</v>
          </cell>
          <cell r="F11">
            <v>665231.18999999843</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serInterface"/>
      <sheetName val="TaxTrigger"/>
      <sheetName val="Input"/>
      <sheetName val="MOD"/>
      <sheetName val="Outperformance"/>
      <sheetName val="Totex"/>
      <sheetName val="TIM"/>
      <sheetName val="DARTs"/>
      <sheetName val="Depn"/>
      <sheetName val="FuelPoor"/>
      <sheetName val="Return&amp;RAV"/>
      <sheetName val="TaxPools"/>
      <sheetName val="Finance&amp;Tax"/>
      <sheetName val="Revenue"/>
      <sheetName val="LiveResults"/>
      <sheetName val="SavedResults"/>
      <sheetName val="TaxClawback"/>
      <sheetName val="CoFinance&amp;Tax"/>
      <sheetName val="FinInput"/>
      <sheetName val="RevenueSummary"/>
      <sheetName val="FinancialStatements"/>
      <sheetName val="FinancialRatios"/>
      <sheetName val="FinRatios RoRE decomposition"/>
      <sheetName val="RatingSimulator"/>
      <sheetName val="OutputSummary"/>
      <sheetName val="ScenarioRun_AllOutputData"/>
      <sheetName val="RoRE ranges inputs"/>
      <sheetName val="RoRE ranges"/>
      <sheetName val="Tables"/>
      <sheetName val="Cadent"/>
      <sheetName val="East"/>
      <sheetName val="London"/>
      <sheetName val="North West"/>
      <sheetName val="West Midlands"/>
      <sheetName val="Northern"/>
      <sheetName val="Scotland"/>
      <sheetName val="Southern"/>
      <sheetName val="Wales &amp; West"/>
      <sheetName val="Cadent (Scenarios)"/>
      <sheetName val="East (Scenarios)"/>
      <sheetName val="London (Scenarios)"/>
      <sheetName val="North West (Scenarios)"/>
      <sheetName val="West Midlands (Scenarios)"/>
      <sheetName val="Northern (Scenarios)"/>
      <sheetName val="Scotland (Scenarios)"/>
      <sheetName val="Southern (Scenarios)"/>
      <sheetName val="Wales &amp; West (Scenarios)"/>
      <sheetName val="RIIO-1 revenue and charges"/>
    </sheetNames>
    <sheetDataSet>
      <sheetData sheetId="0"/>
      <sheetData sheetId="1">
        <row r="59">
          <cell r="E59">
            <v>2</v>
          </cell>
        </row>
      </sheetData>
      <sheetData sheetId="2"/>
      <sheetData sheetId="3">
        <row r="124">
          <cell r="AL124">
            <v>274.90800000000002</v>
          </cell>
        </row>
      </sheetData>
      <sheetData sheetId="4"/>
      <sheetData sheetId="5"/>
      <sheetData sheetId="6"/>
      <sheetData sheetId="7"/>
      <sheetData sheetId="8"/>
      <sheetData sheetId="9"/>
      <sheetData sheetId="10"/>
      <sheetData sheetId="11">
        <row r="39">
          <cell r="AH39">
            <v>9510.080363038518</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815">
          <cell r="AV815">
            <v>0.12248300425959886</v>
          </cell>
        </row>
      </sheetData>
      <sheetData sheetId="31">
        <row r="63">
          <cell r="AP63">
            <v>2.9736151139999998</v>
          </cell>
        </row>
      </sheetData>
      <sheetData sheetId="32">
        <row r="63">
          <cell r="AP63">
            <v>1.6886412820000001</v>
          </cell>
        </row>
      </sheetData>
      <sheetData sheetId="33">
        <row r="63">
          <cell r="AP63">
            <v>1.9943433020000001</v>
          </cell>
        </row>
      </sheetData>
      <sheetData sheetId="34">
        <row r="63">
          <cell r="AP63">
            <v>1.455141673</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serInterface"/>
      <sheetName val="Input"/>
      <sheetName val="Totex"/>
      <sheetName val="TIM"/>
      <sheetName val="Depn"/>
      <sheetName val="FuelPoor"/>
      <sheetName val="Return&amp;RAV"/>
      <sheetName val="TaxPools"/>
      <sheetName val="Finance&amp;Tax"/>
      <sheetName val="ReturnAdj"/>
      <sheetName val="Revenue"/>
      <sheetName val="AR"/>
      <sheetName val="LiveResults"/>
      <sheetName val="SavedResults"/>
      <sheetName val="Annual Inflation"/>
      <sheetName val="Monthly Inflation"/>
      <sheetName val="East"/>
      <sheetName val="London"/>
      <sheetName val="North West"/>
      <sheetName val="West Midlands"/>
      <sheetName val="Northern"/>
      <sheetName val="Scotland"/>
      <sheetName val="Southern"/>
      <sheetName val="Wales &amp; West"/>
    </sheetNames>
    <sheetDataSet>
      <sheetData sheetId="0"/>
      <sheetData sheetId="1">
        <row r="37">
          <cell r="G37">
            <v>44651</v>
          </cell>
        </row>
        <row r="38">
          <cell r="G38">
            <v>45016</v>
          </cell>
        </row>
        <row r="39">
          <cell r="G39">
            <v>45382</v>
          </cell>
        </row>
        <row r="40">
          <cell r="G40">
            <v>45747</v>
          </cell>
        </row>
        <row r="41">
          <cell r="G41">
            <v>46112</v>
          </cell>
        </row>
        <row r="42">
          <cell r="G42">
            <v>46477</v>
          </cell>
        </row>
        <row r="43">
          <cell r="G43">
            <v>46843</v>
          </cell>
        </row>
        <row r="44">
          <cell r="G44">
            <v>1</v>
          </cell>
        </row>
      </sheetData>
      <sheetData sheetId="2"/>
      <sheetData sheetId="3"/>
      <sheetData sheetId="4"/>
      <sheetData sheetId="5"/>
      <sheetData sheetId="6"/>
      <sheetData sheetId="7"/>
      <sheetData sheetId="8"/>
      <sheetData sheetId="9"/>
      <sheetData sheetId="10"/>
      <sheetData sheetId="11">
        <row r="10">
          <cell r="AP10">
            <v>74.895778863635428</v>
          </cell>
        </row>
      </sheetData>
      <sheetData sheetId="12">
        <row r="10">
          <cell r="AP10">
            <v>338.22412567075247</v>
          </cell>
        </row>
      </sheetData>
      <sheetData sheetId="13"/>
      <sheetData sheetId="14">
        <row r="36">
          <cell r="M36">
            <v>133.66714135064544</v>
          </cell>
        </row>
      </sheetData>
      <sheetData sheetId="15">
        <row r="29">
          <cell r="AO29">
            <v>294.17509269226207</v>
          </cell>
        </row>
      </sheetData>
      <sheetData sheetId="16"/>
      <sheetData sheetId="17">
        <row r="89">
          <cell r="AP89">
            <v>60.381188260526727</v>
          </cell>
        </row>
      </sheetData>
      <sheetData sheetId="18"/>
      <sheetData sheetId="19"/>
      <sheetData sheetId="20"/>
      <sheetData sheetId="21"/>
      <sheetData sheetId="22"/>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wances Summary"/>
      <sheetName val="Allowances Detail"/>
      <sheetName val="RORE"/>
      <sheetName val="RORE Input sheet"/>
      <sheetName val="Cover"/>
      <sheetName val="UserInterface"/>
      <sheetName val="Input"/>
      <sheetName val="Totex"/>
      <sheetName val="TIM"/>
      <sheetName val="Depn"/>
      <sheetName val="FuelPoor"/>
      <sheetName val="Return&amp;RAV"/>
      <sheetName val="TaxPools"/>
      <sheetName val="Finance&amp;Tax"/>
      <sheetName val="Revenue (EE)"/>
      <sheetName val="Revenue (LO)"/>
      <sheetName val="Revenue (NW)"/>
      <sheetName val="Revenue (WM)"/>
      <sheetName val="Revenue"/>
      <sheetName val="AR (EE)"/>
      <sheetName val="AR (LO)"/>
      <sheetName val="AR (NW)"/>
      <sheetName val="AR (WM)"/>
      <sheetName val="AR"/>
      <sheetName val="LiveResults"/>
      <sheetName val="SavedResults"/>
      <sheetName val="Annual Inflation"/>
      <sheetName val="Monthly Inflation"/>
      <sheetName val="East"/>
      <sheetName val="London"/>
      <sheetName val="North West"/>
      <sheetName val="West Midlands"/>
      <sheetName val="Northern"/>
      <sheetName val="Scotland"/>
      <sheetName val="Southern"/>
      <sheetName val="Wales &amp; West"/>
      <sheetName val="Revenue ukd"/>
    </sheetNames>
    <sheetDataSet>
      <sheetData sheetId="0"/>
      <sheetData sheetId="1"/>
      <sheetData sheetId="2"/>
      <sheetData sheetId="3"/>
      <sheetData sheetId="4"/>
      <sheetData sheetId="5"/>
      <sheetData sheetId="6">
        <row r="175">
          <cell r="AP175">
            <v>4.267E-2</v>
          </cell>
        </row>
        <row r="180">
          <cell r="AP180">
            <v>2.0459999999999999E-2</v>
          </cell>
          <cell r="AQ180">
            <v>1.9040000000000001E-2</v>
          </cell>
          <cell r="AR180">
            <v>1.796E-2</v>
          </cell>
          <cell r="AS180">
            <v>1.7139999999999999E-2</v>
          </cell>
          <cell r="AT180">
            <v>1.653E-2</v>
          </cell>
        </row>
        <row r="182">
          <cell r="AP182">
            <v>0.6</v>
          </cell>
          <cell r="AQ182">
            <v>0.6</v>
          </cell>
          <cell r="AR182">
            <v>0.6</v>
          </cell>
          <cell r="AS182">
            <v>0.6</v>
          </cell>
          <cell r="AT182">
            <v>0.6</v>
          </cell>
        </row>
      </sheetData>
      <sheetData sheetId="7"/>
      <sheetData sheetId="8"/>
      <sheetData sheetId="9"/>
      <sheetData sheetId="10"/>
      <sheetData sheetId="11"/>
      <sheetData sheetId="12"/>
      <sheetData sheetId="13"/>
      <sheetData sheetId="14">
        <row r="10">
          <cell r="AP10">
            <v>135.56571251231776</v>
          </cell>
        </row>
      </sheetData>
      <sheetData sheetId="15">
        <row r="10">
          <cell r="AP10">
            <v>106.62797242149686</v>
          </cell>
        </row>
      </sheetData>
      <sheetData sheetId="16">
        <row r="10">
          <cell r="AP10">
            <v>94.017522456133676</v>
          </cell>
        </row>
      </sheetData>
      <sheetData sheetId="17">
        <row r="10">
          <cell r="AP10">
            <v>73.586828955271585</v>
          </cell>
        </row>
      </sheetData>
      <sheetData sheetId="18"/>
      <sheetData sheetId="19">
        <row r="16">
          <cell r="AO16">
            <v>637.70187819999819</v>
          </cell>
        </row>
      </sheetData>
      <sheetData sheetId="20">
        <row r="16">
          <cell r="AO16">
            <v>460.99523659236434</v>
          </cell>
        </row>
      </sheetData>
      <sheetData sheetId="21">
        <row r="16">
          <cell r="AO16">
            <v>476.67313087434212</v>
          </cell>
        </row>
      </sheetData>
      <sheetData sheetId="22">
        <row r="16">
          <cell r="AO16">
            <v>351.93801047184388</v>
          </cell>
        </row>
      </sheetData>
      <sheetData sheetId="23"/>
      <sheetData sheetId="24"/>
      <sheetData sheetId="25"/>
      <sheetData sheetId="26">
        <row r="32">
          <cell r="AP32">
            <v>1.0515057556677196</v>
          </cell>
        </row>
      </sheetData>
      <sheetData sheetId="27"/>
      <sheetData sheetId="28">
        <row r="10">
          <cell r="AP10">
            <v>5.3924251014712397</v>
          </cell>
        </row>
      </sheetData>
      <sheetData sheetId="29">
        <row r="10">
          <cell r="AP10">
            <v>1.6693660228170903</v>
          </cell>
        </row>
      </sheetData>
      <sheetData sheetId="30">
        <row r="10">
          <cell r="AP10">
            <v>1.5025760003647568</v>
          </cell>
        </row>
      </sheetData>
      <sheetData sheetId="31">
        <row r="10">
          <cell r="AP10">
            <v>0.64162196452758435</v>
          </cell>
        </row>
      </sheetData>
      <sheetData sheetId="32"/>
      <sheetData sheetId="33"/>
      <sheetData sheetId="34"/>
      <sheetData sheetId="35"/>
      <sheetData sheetId="3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OVO"/>
      <sheetName val="Shell"/>
      <sheetName val="OVO and Shell Together"/>
    </sheetNames>
    <sheetDataSet>
      <sheetData sheetId="0" refreshError="1"/>
      <sheetData sheetId="1">
        <row r="8">
          <cell r="F8">
            <v>1018443.5947201644</v>
          </cell>
        </row>
        <row r="9">
          <cell r="F9">
            <v>576326.42843752343</v>
          </cell>
        </row>
        <row r="10">
          <cell r="F10">
            <v>681835.32958524988</v>
          </cell>
        </row>
        <row r="11">
          <cell r="F11">
            <v>497580.78052783979</v>
          </cell>
        </row>
      </sheetData>
      <sheetData sheetId="2">
        <row r="8">
          <cell r="F8">
            <v>29152.016788028937</v>
          </cell>
        </row>
        <row r="9">
          <cell r="F9">
            <v>16496.817108277693</v>
          </cell>
        </row>
        <row r="10">
          <cell r="F10">
            <v>19516.912942244951</v>
          </cell>
        </row>
        <row r="11">
          <cell r="F11">
            <v>14242.794929977215</v>
          </cell>
        </row>
      </sheetData>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Sheet1"/>
    </sheetNames>
    <sheetDataSet>
      <sheetData sheetId="0"/>
      <sheetData sheetId="1">
        <row r="8">
          <cell r="F8">
            <v>371559.34342360246</v>
          </cell>
        </row>
        <row r="9">
          <cell r="F9">
            <v>210261.49161137853</v>
          </cell>
        </row>
        <row r="10">
          <cell r="F10">
            <v>248754.36273259827</v>
          </cell>
        </row>
        <row r="11">
          <cell r="F11">
            <v>181532.67306269141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OVO Brilliant Energy"/>
      <sheetName val="OVO Brilliant Energy (updated)"/>
    </sheetNames>
    <sheetDataSet>
      <sheetData sheetId="0"/>
      <sheetData sheetId="1"/>
      <sheetData sheetId="2">
        <row r="15">
          <cell r="F15">
            <v>431711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OVO_Cardiff"/>
    </sheetNames>
    <sheetDataSet>
      <sheetData sheetId="0"/>
      <sheetData sheetId="1">
        <row r="15">
          <cell r="F15"/>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serInterface"/>
      <sheetName val="Input"/>
      <sheetName val="Totex"/>
      <sheetName val="TIM"/>
      <sheetName val="Depn"/>
      <sheetName val="FuelPoor"/>
      <sheetName val="Return&amp;RAV"/>
      <sheetName val="TaxPools"/>
      <sheetName val="Finance&amp;Tax"/>
      <sheetName val="ReturnAdj"/>
      <sheetName val="Revenue (EE)"/>
      <sheetName val="Revenue (LO)"/>
      <sheetName val="Revenue (NW)"/>
      <sheetName val="Revenue (WM)"/>
      <sheetName val="Revenue"/>
      <sheetName val="AR (EE)"/>
      <sheetName val="AR (LO)"/>
      <sheetName val="AR (NW)"/>
      <sheetName val="AR (WM)"/>
      <sheetName val="AR"/>
      <sheetName val="LiveResults"/>
      <sheetName val="SavedResults"/>
      <sheetName val="Annual Inflation"/>
      <sheetName val="Monthly Inflation"/>
      <sheetName val="East"/>
      <sheetName val="London"/>
      <sheetName val="North West"/>
      <sheetName val="West Midlands"/>
      <sheetName val="Northern"/>
      <sheetName val="Scotland"/>
      <sheetName val="Southern"/>
      <sheetName val="Wales &amp; West"/>
    </sheetNames>
    <sheetDataSet>
      <sheetData sheetId="0"/>
      <sheetData sheetId="1"/>
      <sheetData sheetId="2"/>
      <sheetData sheetId="3"/>
      <sheetData sheetId="4"/>
      <sheetData sheetId="5"/>
      <sheetData sheetId="6"/>
      <sheetData sheetId="7"/>
      <sheetData sheetId="8"/>
      <sheetData sheetId="9"/>
      <sheetData sheetId="10"/>
      <sheetData sheetId="11">
        <row r="10">
          <cell r="AP10">
            <v>135.51865140273674</v>
          </cell>
        </row>
        <row r="28">
          <cell r="AP28">
            <v>600.23598451031205</v>
          </cell>
        </row>
      </sheetData>
      <sheetData sheetId="12">
        <row r="10">
          <cell r="AP10">
            <v>106.41279716252835</v>
          </cell>
        </row>
        <row r="28">
          <cell r="AP28">
            <v>431.95915615844621</v>
          </cell>
        </row>
      </sheetData>
      <sheetData sheetId="13">
        <row r="10">
          <cell r="AP10">
            <v>95.513516216732356</v>
          </cell>
        </row>
        <row r="28">
          <cell r="AP28">
            <v>417.67397208648219</v>
          </cell>
        </row>
      </sheetData>
      <sheetData sheetId="14">
        <row r="10">
          <cell r="AP10">
            <v>74.895778863635428</v>
          </cell>
        </row>
        <row r="28">
          <cell r="AP28">
            <v>321.34598041071047</v>
          </cell>
        </row>
      </sheetData>
      <sheetData sheetId="15"/>
      <sheetData sheetId="16">
        <row r="14">
          <cell r="AP14">
            <v>12.458766436555953</v>
          </cell>
        </row>
        <row r="15">
          <cell r="AP15">
            <v>2.3267190281258121</v>
          </cell>
        </row>
        <row r="27">
          <cell r="AP27">
            <v>1.0526119339395996</v>
          </cell>
        </row>
      </sheetData>
      <sheetData sheetId="17">
        <row r="14">
          <cell r="AP14">
            <v>11.291868792113581</v>
          </cell>
        </row>
        <row r="15">
          <cell r="AP15">
            <v>1.6938366614683011</v>
          </cell>
        </row>
        <row r="27">
          <cell r="AP27">
            <v>1.0526119339395996</v>
          </cell>
        </row>
      </sheetData>
      <sheetData sheetId="18">
        <row r="14">
          <cell r="AP14">
            <v>13.896610196441332</v>
          </cell>
        </row>
        <row r="15">
          <cell r="AP15">
            <v>1.6855849269264442</v>
          </cell>
        </row>
        <row r="27">
          <cell r="AP27">
            <v>1.0526119339395996</v>
          </cell>
        </row>
      </sheetData>
      <sheetData sheetId="19">
        <row r="14">
          <cell r="AP14">
            <v>7.3119931759297874E-2</v>
          </cell>
        </row>
        <row r="15">
          <cell r="AP15">
            <v>1.4277213986751567</v>
          </cell>
        </row>
        <row r="27">
          <cell r="AP27">
            <v>1.0526119339395996</v>
          </cell>
        </row>
      </sheetData>
      <sheetData sheetId="20"/>
      <sheetData sheetId="21"/>
      <sheetData sheetId="22"/>
      <sheetData sheetId="23">
        <row r="32">
          <cell r="AP32">
            <v>1.0526119339395996</v>
          </cell>
        </row>
      </sheetData>
      <sheetData sheetId="24"/>
      <sheetData sheetId="25">
        <row r="66">
          <cell r="AQ66">
            <v>32.496506934567506</v>
          </cell>
        </row>
        <row r="81">
          <cell r="AP81">
            <v>5.8817717099312086</v>
          </cell>
        </row>
      </sheetData>
      <sheetData sheetId="26">
        <row r="66">
          <cell r="AP66">
            <v>6.3658879920287923</v>
          </cell>
        </row>
        <row r="81">
          <cell r="AP81">
            <v>3.0295173168978846</v>
          </cell>
        </row>
      </sheetData>
      <sheetData sheetId="27">
        <row r="81">
          <cell r="AP81">
            <v>4.2182512222946409</v>
          </cell>
        </row>
      </sheetData>
      <sheetData sheetId="28">
        <row r="81">
          <cell r="AP81">
            <v>3.7885653248585687</v>
          </cell>
        </row>
      </sheetData>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C00000"/>
  </sheetPr>
  <dimension ref="B1:AY62"/>
  <sheetViews>
    <sheetView showGridLines="0" zoomScale="80" zoomScaleNormal="80" workbookViewId="0">
      <pane ySplit="6" topLeftCell="A47" activePane="bottomLeft" state="frozen"/>
      <selection activeCell="D13" sqref="D13"/>
      <selection pane="bottomLeft" activeCell="C56" sqref="C56"/>
    </sheetView>
  </sheetViews>
  <sheetFormatPr defaultColWidth="9.1328125" defaultRowHeight="30" customHeight="1"/>
  <cols>
    <col min="1" max="1" width="2.73046875" style="1" customWidth="1"/>
    <col min="2" max="2" width="20.73046875" style="1" customWidth="1"/>
    <col min="3" max="3" width="25.73046875" style="1" customWidth="1"/>
    <col min="4" max="4" width="135.73046875" style="239" customWidth="1"/>
    <col min="5" max="6" width="20.73046875" style="244" customWidth="1"/>
    <col min="7" max="31" width="30.73046875" style="1" customWidth="1"/>
    <col min="32" max="16384" width="9.1328125" style="1"/>
  </cols>
  <sheetData>
    <row r="1" spans="2:51" s="223" customFormat="1" ht="9.9499999999999993" customHeight="1">
      <c r="D1" s="239"/>
      <c r="E1" s="244"/>
      <c r="F1" s="244"/>
    </row>
    <row r="2" spans="2:51" s="223" customFormat="1" ht="30" customHeight="1">
      <c r="B2" s="1355" t="s">
        <v>47</v>
      </c>
      <c r="C2" s="1356"/>
      <c r="D2" s="239"/>
      <c r="E2" s="244"/>
      <c r="F2" s="244"/>
    </row>
    <row r="3" spans="2:51" s="225" customFormat="1" ht="9.9499999999999993" customHeight="1">
      <c r="B3" s="226"/>
      <c r="D3" s="239"/>
      <c r="E3" s="244"/>
      <c r="F3" s="244"/>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row>
    <row r="4" spans="2:51" s="225" customFormat="1" ht="30" customHeight="1">
      <c r="B4" s="1357" t="s">
        <v>0</v>
      </c>
      <c r="C4" s="1356"/>
      <c r="D4" s="239"/>
      <c r="E4" s="244"/>
      <c r="F4" s="244"/>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row>
    <row r="5" spans="2:51" ht="9.9499999999999993" customHeight="1"/>
    <row r="6" spans="2:51" s="10" customFormat="1" ht="39.950000000000003" customHeight="1">
      <c r="B6" s="224" t="s">
        <v>379</v>
      </c>
      <c r="C6" s="224" t="s">
        <v>378</v>
      </c>
      <c r="D6" s="26" t="s">
        <v>380</v>
      </c>
      <c r="E6" s="246" t="s">
        <v>381</v>
      </c>
      <c r="F6" s="246" t="s">
        <v>382</v>
      </c>
    </row>
    <row r="7" spans="2:51" ht="39.950000000000003" customHeight="1">
      <c r="B7" s="274" t="s">
        <v>460</v>
      </c>
      <c r="C7" s="222" t="s">
        <v>333</v>
      </c>
      <c r="D7" s="241" t="s">
        <v>377</v>
      </c>
      <c r="E7" s="242" t="s">
        <v>333</v>
      </c>
      <c r="F7" s="252">
        <v>42566</v>
      </c>
    </row>
    <row r="8" spans="2:51" s="240" customFormat="1" ht="39.950000000000003" customHeight="1">
      <c r="B8" s="271">
        <v>0.21</v>
      </c>
      <c r="C8" s="238" t="s">
        <v>333</v>
      </c>
      <c r="D8" s="241" t="s">
        <v>429</v>
      </c>
      <c r="E8" s="242" t="s">
        <v>430</v>
      </c>
      <c r="F8" s="252">
        <v>42587</v>
      </c>
    </row>
    <row r="9" spans="2:51" s="240" customFormat="1" ht="39.950000000000003" customHeight="1">
      <c r="B9" s="274">
        <v>0.22</v>
      </c>
      <c r="C9" s="238" t="s">
        <v>333</v>
      </c>
      <c r="D9" s="241" t="s">
        <v>431</v>
      </c>
      <c r="E9" s="242" t="s">
        <v>430</v>
      </c>
      <c r="F9" s="252">
        <v>42587</v>
      </c>
    </row>
    <row r="10" spans="2:51" s="245" customFormat="1" ht="39.950000000000003" customHeight="1">
      <c r="B10" s="271">
        <v>0.23</v>
      </c>
      <c r="C10" s="243" t="s">
        <v>333</v>
      </c>
      <c r="D10" s="247" t="s">
        <v>432</v>
      </c>
      <c r="E10" s="242" t="s">
        <v>430</v>
      </c>
      <c r="F10" s="252">
        <v>42587</v>
      </c>
    </row>
    <row r="11" spans="2:51" s="250" customFormat="1" ht="39.950000000000003" customHeight="1">
      <c r="B11" s="274">
        <v>0.24</v>
      </c>
      <c r="C11" s="249" t="s">
        <v>333</v>
      </c>
      <c r="D11" s="251" t="s">
        <v>433</v>
      </c>
      <c r="E11" s="248" t="s">
        <v>430</v>
      </c>
      <c r="F11" s="252">
        <v>42587</v>
      </c>
    </row>
    <row r="12" spans="2:51" s="250" customFormat="1" ht="39.950000000000003" customHeight="1">
      <c r="B12" s="271">
        <v>0.25</v>
      </c>
      <c r="C12" s="249" t="s">
        <v>333</v>
      </c>
      <c r="D12" s="251" t="s">
        <v>436</v>
      </c>
      <c r="E12" s="253" t="s">
        <v>430</v>
      </c>
      <c r="F12" s="252">
        <v>42587</v>
      </c>
    </row>
    <row r="13" spans="2:51" s="250" customFormat="1" ht="39.950000000000003" customHeight="1">
      <c r="B13" s="274">
        <v>0.26</v>
      </c>
      <c r="C13" s="249" t="s">
        <v>333</v>
      </c>
      <c r="D13" s="251" t="s">
        <v>434</v>
      </c>
      <c r="E13" s="248" t="s">
        <v>430</v>
      </c>
      <c r="F13" s="252">
        <v>42587</v>
      </c>
    </row>
    <row r="14" spans="2:51" s="250" customFormat="1" ht="39.950000000000003" customHeight="1">
      <c r="B14" s="271">
        <v>0.27</v>
      </c>
      <c r="C14" s="249" t="s">
        <v>333</v>
      </c>
      <c r="D14" s="251" t="s">
        <v>435</v>
      </c>
      <c r="E14" s="248" t="s">
        <v>430</v>
      </c>
      <c r="F14" s="252">
        <v>42587</v>
      </c>
    </row>
    <row r="15" spans="2:51" s="255" customFormat="1" ht="39.950000000000003" customHeight="1">
      <c r="B15" s="274">
        <v>0.28000000000000003</v>
      </c>
      <c r="C15" s="254" t="s">
        <v>333</v>
      </c>
      <c r="D15" s="256" t="s">
        <v>439</v>
      </c>
      <c r="E15" s="253" t="s">
        <v>430</v>
      </c>
      <c r="F15" s="252">
        <v>42587</v>
      </c>
    </row>
    <row r="16" spans="2:51" s="255" customFormat="1" ht="39.950000000000003" customHeight="1">
      <c r="B16" s="271">
        <v>0.28999999999999998</v>
      </c>
      <c r="C16" s="254" t="s">
        <v>333</v>
      </c>
      <c r="D16" s="256" t="s">
        <v>440</v>
      </c>
      <c r="E16" s="253" t="s">
        <v>430</v>
      </c>
      <c r="F16" s="252">
        <v>42587</v>
      </c>
    </row>
    <row r="17" spans="2:6" s="261" customFormat="1" ht="39.950000000000003" customHeight="1">
      <c r="B17" s="274">
        <v>0.3</v>
      </c>
      <c r="C17" s="258" t="s">
        <v>333</v>
      </c>
      <c r="D17" s="263" t="s">
        <v>451</v>
      </c>
      <c r="E17" s="257" t="s">
        <v>430</v>
      </c>
      <c r="F17" s="252">
        <v>42587</v>
      </c>
    </row>
    <row r="18" spans="2:6" s="266" customFormat="1" ht="39.950000000000003" customHeight="1">
      <c r="B18" s="271">
        <v>0.31</v>
      </c>
      <c r="C18" s="265" t="s">
        <v>333</v>
      </c>
      <c r="D18" s="267" t="s">
        <v>458</v>
      </c>
      <c r="E18" s="264" t="s">
        <v>430</v>
      </c>
      <c r="F18" s="252">
        <v>42587</v>
      </c>
    </row>
    <row r="19" spans="2:6" s="266" customFormat="1" ht="39.950000000000003" customHeight="1">
      <c r="B19" s="274">
        <v>0.32</v>
      </c>
      <c r="C19" s="265" t="s">
        <v>333</v>
      </c>
      <c r="D19" s="267" t="s">
        <v>459</v>
      </c>
      <c r="E19" s="264" t="s">
        <v>430</v>
      </c>
      <c r="F19" s="252">
        <v>42587</v>
      </c>
    </row>
    <row r="20" spans="2:6" s="272" customFormat="1" ht="39.950000000000003" customHeight="1">
      <c r="B20" s="271">
        <v>0.33</v>
      </c>
      <c r="C20" s="271" t="s">
        <v>333</v>
      </c>
      <c r="D20" s="273" t="s">
        <v>461</v>
      </c>
      <c r="E20" s="275" t="s">
        <v>430</v>
      </c>
      <c r="F20" s="252">
        <v>42614</v>
      </c>
    </row>
    <row r="21" spans="2:6" s="272" customFormat="1" ht="39.950000000000003" customHeight="1">
      <c r="B21" s="274">
        <v>0.34</v>
      </c>
      <c r="C21" s="271" t="s">
        <v>333</v>
      </c>
      <c r="D21" s="273" t="s">
        <v>462</v>
      </c>
      <c r="E21" s="275" t="s">
        <v>430</v>
      </c>
      <c r="F21" s="252">
        <v>42614</v>
      </c>
    </row>
    <row r="22" spans="2:6" s="272" customFormat="1" ht="39.950000000000003" customHeight="1">
      <c r="B22" s="271">
        <v>0.35</v>
      </c>
      <c r="C22" s="271" t="s">
        <v>333</v>
      </c>
      <c r="D22" s="273" t="s">
        <v>463</v>
      </c>
      <c r="E22" s="275" t="s">
        <v>430</v>
      </c>
      <c r="F22" s="252">
        <v>42614</v>
      </c>
    </row>
    <row r="23" spans="2:6" s="277" customFormat="1" ht="39.950000000000003" customHeight="1">
      <c r="B23" s="276">
        <v>0.36</v>
      </c>
      <c r="C23" s="276" t="s">
        <v>333</v>
      </c>
      <c r="D23" s="278" t="s">
        <v>464</v>
      </c>
      <c r="E23" s="275" t="s">
        <v>430</v>
      </c>
      <c r="F23" s="252">
        <v>42614</v>
      </c>
    </row>
    <row r="24" spans="2:6" s="277" customFormat="1" ht="39.950000000000003" customHeight="1">
      <c r="B24" s="276">
        <v>0.37</v>
      </c>
      <c r="C24" s="276" t="s">
        <v>333</v>
      </c>
      <c r="D24" s="278" t="s">
        <v>465</v>
      </c>
      <c r="E24" s="275" t="s">
        <v>430</v>
      </c>
      <c r="F24" s="252">
        <v>42614</v>
      </c>
    </row>
    <row r="25" spans="2:6" s="277" customFormat="1" ht="39.950000000000003" customHeight="1">
      <c r="B25" s="276">
        <v>0.38</v>
      </c>
      <c r="C25" s="276" t="s">
        <v>333</v>
      </c>
      <c r="D25" s="278" t="s">
        <v>659</v>
      </c>
      <c r="E25" s="275" t="s">
        <v>430</v>
      </c>
      <c r="F25" s="252">
        <v>42614</v>
      </c>
    </row>
    <row r="26" spans="2:6" s="277" customFormat="1" ht="39.950000000000003" customHeight="1">
      <c r="B26" s="276">
        <v>0.39</v>
      </c>
      <c r="C26" s="276" t="s">
        <v>333</v>
      </c>
      <c r="D26" s="278" t="s">
        <v>466</v>
      </c>
      <c r="E26" s="275" t="s">
        <v>430</v>
      </c>
      <c r="F26" s="252">
        <v>42614</v>
      </c>
    </row>
    <row r="27" spans="2:6" s="277" customFormat="1" ht="39.950000000000003" customHeight="1">
      <c r="B27" s="274">
        <v>0.4</v>
      </c>
      <c r="C27" s="276" t="s">
        <v>333</v>
      </c>
      <c r="D27" s="278" t="s">
        <v>467</v>
      </c>
      <c r="E27" s="275" t="s">
        <v>430</v>
      </c>
      <c r="F27" s="252">
        <v>42614</v>
      </c>
    </row>
    <row r="28" spans="2:6" s="283" customFormat="1" ht="39.950000000000003" customHeight="1">
      <c r="B28" s="274">
        <v>0.41</v>
      </c>
      <c r="C28" s="282" t="s">
        <v>333</v>
      </c>
      <c r="D28" s="284" t="s">
        <v>476</v>
      </c>
      <c r="E28" s="281" t="s">
        <v>430</v>
      </c>
      <c r="F28" s="252">
        <v>42614</v>
      </c>
    </row>
    <row r="29" spans="2:6" s="294" customFormat="1" ht="39.950000000000003" customHeight="1">
      <c r="B29" s="274">
        <v>0.42</v>
      </c>
      <c r="C29" s="293" t="s">
        <v>333</v>
      </c>
      <c r="D29" s="295" t="s">
        <v>474</v>
      </c>
      <c r="E29" s="292" t="s">
        <v>430</v>
      </c>
      <c r="F29" s="252">
        <v>42635</v>
      </c>
    </row>
    <row r="30" spans="2:6" s="294" customFormat="1" ht="39.950000000000003" customHeight="1">
      <c r="B30" s="274">
        <v>0.43</v>
      </c>
      <c r="C30" s="293" t="s">
        <v>333</v>
      </c>
      <c r="D30" s="295" t="s">
        <v>475</v>
      </c>
      <c r="E30" s="292" t="s">
        <v>430</v>
      </c>
      <c r="F30" s="252">
        <v>42635</v>
      </c>
    </row>
    <row r="31" spans="2:6" s="294" customFormat="1" ht="39.950000000000003" customHeight="1">
      <c r="B31" s="274">
        <v>0.44</v>
      </c>
      <c r="C31" s="293" t="s">
        <v>333</v>
      </c>
      <c r="D31" s="295" t="s">
        <v>478</v>
      </c>
      <c r="E31" s="292" t="s">
        <v>430</v>
      </c>
      <c r="F31" s="252">
        <v>42635</v>
      </c>
    </row>
    <row r="32" spans="2:6" s="294" customFormat="1" ht="39.950000000000003" customHeight="1">
      <c r="B32" s="274">
        <v>0.45</v>
      </c>
      <c r="C32" s="293" t="s">
        <v>333</v>
      </c>
      <c r="D32" s="295" t="s">
        <v>477</v>
      </c>
      <c r="E32" s="292" t="s">
        <v>430</v>
      </c>
      <c r="F32" s="252">
        <v>42635</v>
      </c>
    </row>
    <row r="33" spans="2:6" s="287" customFormat="1" ht="39.950000000000003" customHeight="1">
      <c r="B33" s="274">
        <v>1</v>
      </c>
      <c r="C33" s="286" t="s">
        <v>333</v>
      </c>
      <c r="D33" s="288" t="s">
        <v>468</v>
      </c>
      <c r="E33" s="285" t="s">
        <v>430</v>
      </c>
      <c r="F33" s="252">
        <v>42635</v>
      </c>
    </row>
    <row r="34" spans="2:6" s="299" customFormat="1" ht="39.950000000000003" customHeight="1">
      <c r="B34" s="274">
        <v>1.01</v>
      </c>
      <c r="C34" s="297" t="s">
        <v>333</v>
      </c>
      <c r="D34" s="300" t="s">
        <v>499</v>
      </c>
      <c r="E34" s="296" t="s">
        <v>430</v>
      </c>
      <c r="F34" s="298">
        <v>42690</v>
      </c>
    </row>
    <row r="35" spans="2:6" s="299" customFormat="1" ht="39.950000000000003" customHeight="1">
      <c r="B35" s="274">
        <v>1.02</v>
      </c>
      <c r="C35" s="297" t="s">
        <v>333</v>
      </c>
      <c r="D35" s="300" t="s">
        <v>500</v>
      </c>
      <c r="E35" s="296" t="s">
        <v>430</v>
      </c>
      <c r="F35" s="298">
        <v>42690</v>
      </c>
    </row>
    <row r="36" spans="2:6" s="299" customFormat="1" ht="39.950000000000003" customHeight="1">
      <c r="B36" s="274">
        <v>1.03</v>
      </c>
      <c r="C36" s="297" t="s">
        <v>333</v>
      </c>
      <c r="D36" s="300" t="s">
        <v>501</v>
      </c>
      <c r="E36" s="296" t="s">
        <v>430</v>
      </c>
      <c r="F36" s="298">
        <v>42690</v>
      </c>
    </row>
    <row r="37" spans="2:6" s="299" customFormat="1" ht="39.950000000000003" customHeight="1">
      <c r="B37" s="274">
        <v>1.04</v>
      </c>
      <c r="C37" s="297" t="s">
        <v>333</v>
      </c>
      <c r="D37" s="300" t="s">
        <v>502</v>
      </c>
      <c r="E37" s="296" t="s">
        <v>430</v>
      </c>
      <c r="F37" s="298">
        <v>42690</v>
      </c>
    </row>
    <row r="38" spans="2:6" s="299" customFormat="1" ht="39.950000000000003" customHeight="1">
      <c r="B38" s="274">
        <v>1.05</v>
      </c>
      <c r="C38" s="297" t="s">
        <v>333</v>
      </c>
      <c r="D38" s="295" t="s">
        <v>504</v>
      </c>
      <c r="E38" s="296" t="s">
        <v>430</v>
      </c>
      <c r="F38" s="298">
        <v>42690</v>
      </c>
    </row>
    <row r="39" spans="2:6" s="299" customFormat="1" ht="39.950000000000003" customHeight="1">
      <c r="B39" s="274">
        <v>1.06</v>
      </c>
      <c r="C39" s="297" t="s">
        <v>333</v>
      </c>
      <c r="D39" s="295" t="s">
        <v>503</v>
      </c>
      <c r="E39" s="296" t="s">
        <v>430</v>
      </c>
      <c r="F39" s="298">
        <v>42690</v>
      </c>
    </row>
    <row r="40" spans="2:6" s="299" customFormat="1" ht="39.950000000000003" customHeight="1">
      <c r="B40" s="274">
        <v>1.07</v>
      </c>
      <c r="C40" s="297" t="s">
        <v>333</v>
      </c>
      <c r="D40" s="295" t="s">
        <v>506</v>
      </c>
      <c r="E40" s="296" t="s">
        <v>430</v>
      </c>
      <c r="F40" s="298">
        <v>42690</v>
      </c>
    </row>
    <row r="41" spans="2:6" s="299" customFormat="1" ht="39.950000000000003" customHeight="1">
      <c r="B41" s="274">
        <v>1.08</v>
      </c>
      <c r="C41" s="297" t="s">
        <v>333</v>
      </c>
      <c r="D41" s="295" t="s">
        <v>660</v>
      </c>
      <c r="E41" s="296" t="s">
        <v>430</v>
      </c>
      <c r="F41" s="298">
        <v>42690</v>
      </c>
    </row>
    <row r="42" spans="2:6" s="299" customFormat="1" ht="39.950000000000003" customHeight="1">
      <c r="B42" s="274">
        <v>1.0900000000000001</v>
      </c>
      <c r="C42" s="297" t="s">
        <v>333</v>
      </c>
      <c r="D42" s="295" t="s">
        <v>661</v>
      </c>
      <c r="E42" s="296" t="s">
        <v>430</v>
      </c>
      <c r="F42" s="298">
        <v>42690</v>
      </c>
    </row>
    <row r="43" spans="2:6" s="299" customFormat="1" ht="39.950000000000003" customHeight="1">
      <c r="B43" s="274">
        <v>1.1000000000000001</v>
      </c>
      <c r="C43" s="297" t="s">
        <v>333</v>
      </c>
      <c r="D43" s="300" t="s">
        <v>505</v>
      </c>
      <c r="E43" s="296" t="s">
        <v>430</v>
      </c>
      <c r="F43" s="298">
        <v>42690</v>
      </c>
    </row>
    <row r="44" spans="2:6" s="314" customFormat="1" ht="39.950000000000003" customHeight="1">
      <c r="B44" s="274">
        <v>1.1100000000000001</v>
      </c>
      <c r="C44" s="312" t="s">
        <v>333</v>
      </c>
      <c r="D44" s="315" t="s">
        <v>544</v>
      </c>
      <c r="E44" s="311" t="s">
        <v>545</v>
      </c>
      <c r="F44" s="313">
        <v>42762</v>
      </c>
    </row>
    <row r="45" spans="2:6" ht="39.950000000000003" customHeight="1">
      <c r="B45" s="274">
        <v>1.1200000000000001</v>
      </c>
      <c r="C45" s="317" t="s">
        <v>546</v>
      </c>
      <c r="D45" s="319" t="s">
        <v>662</v>
      </c>
      <c r="E45" s="316" t="s">
        <v>545</v>
      </c>
      <c r="F45" s="318">
        <v>42795</v>
      </c>
    </row>
    <row r="46" spans="2:6" s="322" customFormat="1" ht="39.950000000000003" customHeight="1">
      <c r="B46" s="274">
        <v>1.1299999999999999</v>
      </c>
      <c r="C46" s="320" t="s">
        <v>333</v>
      </c>
      <c r="D46" s="323" t="s">
        <v>551</v>
      </c>
      <c r="E46" s="333" t="s">
        <v>545</v>
      </c>
      <c r="F46" s="321">
        <v>42961</v>
      </c>
    </row>
    <row r="47" spans="2:6" s="322" customFormat="1" ht="39.950000000000003" customHeight="1">
      <c r="B47" s="274">
        <v>1.1399999999999999</v>
      </c>
      <c r="C47" s="320" t="s">
        <v>333</v>
      </c>
      <c r="D47" s="323" t="s">
        <v>552</v>
      </c>
      <c r="E47" s="334" t="s">
        <v>545</v>
      </c>
      <c r="F47" s="335">
        <v>42961</v>
      </c>
    </row>
    <row r="48" spans="2:6" s="327" customFormat="1" ht="39.950000000000003" customHeight="1">
      <c r="B48" s="274">
        <v>1.1499999999999999</v>
      </c>
      <c r="C48" s="326" t="s">
        <v>333</v>
      </c>
      <c r="D48" s="323" t="s">
        <v>553</v>
      </c>
      <c r="E48" s="334" t="s">
        <v>545</v>
      </c>
      <c r="F48" s="335">
        <v>42961</v>
      </c>
    </row>
    <row r="49" spans="2:6" s="567" customFormat="1" ht="39.950000000000003" customHeight="1">
      <c r="B49" s="274">
        <v>1.1599999999999999</v>
      </c>
      <c r="C49" s="565" t="s">
        <v>333</v>
      </c>
      <c r="D49" s="564" t="s">
        <v>716</v>
      </c>
      <c r="E49" s="563" t="s">
        <v>333</v>
      </c>
      <c r="F49" s="566">
        <v>43649</v>
      </c>
    </row>
    <row r="50" spans="2:6" ht="39.950000000000003" customHeight="1"/>
    <row r="51" spans="2:6" ht="39.950000000000003" customHeight="1"/>
    <row r="52" spans="2:6" ht="39.950000000000003" customHeight="1"/>
    <row r="53" spans="2:6" ht="39.950000000000003" customHeight="1"/>
    <row r="54" spans="2:6" ht="39.950000000000003" customHeight="1"/>
    <row r="55" spans="2:6" ht="39.950000000000003" customHeight="1"/>
    <row r="56" spans="2:6" ht="39.950000000000003" customHeight="1"/>
    <row r="57" spans="2:6" ht="39.950000000000003" customHeight="1"/>
    <row r="58" spans="2:6" ht="39.950000000000003" customHeight="1"/>
    <row r="59" spans="2:6" ht="39.950000000000003" customHeight="1"/>
    <row r="60" spans="2:6" ht="39.950000000000003" customHeight="1"/>
    <row r="61" spans="2:6" ht="39.950000000000003" customHeight="1"/>
    <row r="62" spans="2:6" ht="39.950000000000003" customHeight="1"/>
  </sheetData>
  <autoFilter ref="B6:F37" xr:uid="{00000000-0009-0000-0000-000002000000}"/>
  <mergeCells count="2">
    <mergeCell ref="B2:C2"/>
    <mergeCell ref="B4:C4"/>
  </mergeCells>
  <hyperlinks>
    <hyperlink ref="B2" location="Navigation!A1" display="NAVIGATION" xr:uid="{00000000-0004-0000-0200-000000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9"/>
  <dimension ref="A1:Z37"/>
  <sheetViews>
    <sheetView zoomScale="80" zoomScaleNormal="80" workbookViewId="0">
      <selection activeCell="C42" sqref="C42"/>
    </sheetView>
  </sheetViews>
  <sheetFormatPr defaultRowHeight="14.25"/>
  <cols>
    <col min="1" max="2" width="30.59765625" bestFit="1" customWidth="1"/>
    <col min="3" max="3" width="38.73046875" bestFit="1" customWidth="1"/>
    <col min="4" max="4" width="16.3984375" customWidth="1"/>
    <col min="5" max="5" width="20.86328125" customWidth="1"/>
    <col min="6" max="6" width="11.86328125" customWidth="1"/>
    <col min="7" max="7" width="38.86328125" customWidth="1"/>
    <col min="8" max="8" width="26.3984375" bestFit="1" customWidth="1"/>
    <col min="9" max="9" width="30.59765625" bestFit="1" customWidth="1"/>
    <col min="10" max="12" width="22.73046875" customWidth="1"/>
    <col min="13" max="13" width="22.73046875" hidden="1" customWidth="1"/>
    <col min="14" max="14" width="22.73046875" customWidth="1"/>
    <col min="15" max="15" width="20.1328125" bestFit="1" customWidth="1"/>
    <col min="16" max="16" width="30.59765625" bestFit="1" customWidth="1"/>
    <col min="17" max="18" width="17.59765625" customWidth="1"/>
    <col min="19" max="19" width="20" customWidth="1"/>
    <col min="20" max="20" width="22.1328125" customWidth="1"/>
    <col min="21" max="21" width="13.59765625" bestFit="1" customWidth="1"/>
    <col min="22" max="22" width="60.3984375" customWidth="1"/>
    <col min="23" max="23" width="17.3984375" bestFit="1" customWidth="1"/>
    <col min="24" max="24" width="12" bestFit="1" customWidth="1"/>
    <col min="25" max="25" width="12.59765625" bestFit="1" customWidth="1"/>
    <col min="26" max="26" width="15.86328125" bestFit="1" customWidth="1"/>
  </cols>
  <sheetData>
    <row r="1" spans="1:26">
      <c r="A1" s="1464" t="s">
        <v>699</v>
      </c>
      <c r="B1" s="1464"/>
      <c r="C1" s="1464"/>
      <c r="D1" s="1464"/>
      <c r="E1" s="1464"/>
      <c r="F1" s="1464"/>
      <c r="G1" s="1464"/>
      <c r="H1" s="1464"/>
      <c r="I1" s="1464"/>
      <c r="J1" s="1464"/>
      <c r="K1" s="1464"/>
      <c r="L1" s="1464"/>
      <c r="M1" s="1464"/>
      <c r="N1" s="1464"/>
      <c r="O1" s="1464"/>
      <c r="P1" s="1464"/>
      <c r="Q1" s="1464"/>
      <c r="R1" s="1464"/>
      <c r="S1" s="1464"/>
      <c r="T1" s="1464"/>
    </row>
    <row r="2" spans="1:26">
      <c r="A2" s="1463" t="s">
        <v>698</v>
      </c>
      <c r="B2" s="1463"/>
      <c r="C2" s="1463"/>
      <c r="D2" s="1463"/>
      <c r="E2" s="1463"/>
      <c r="F2" s="1463"/>
      <c r="G2" s="1467" t="s">
        <v>689</v>
      </c>
      <c r="H2" s="1467"/>
      <c r="I2" s="1467"/>
      <c r="J2" s="1467"/>
      <c r="K2" s="1467"/>
      <c r="L2" s="1467"/>
      <c r="M2" s="529"/>
      <c r="N2" s="1468" t="s">
        <v>690</v>
      </c>
      <c r="O2" s="1468"/>
      <c r="P2" s="1468"/>
      <c r="Q2" s="1468"/>
      <c r="R2" s="1468"/>
      <c r="S2" s="1468"/>
      <c r="T2" s="507"/>
    </row>
    <row r="3" spans="1:26" ht="30" customHeight="1">
      <c r="A3" s="237" t="s">
        <v>326</v>
      </c>
      <c r="B3" s="139" t="s">
        <v>325</v>
      </c>
      <c r="C3" s="514" t="s">
        <v>679</v>
      </c>
      <c r="D3" s="514" t="s">
        <v>437</v>
      </c>
      <c r="E3" s="514" t="s">
        <v>438</v>
      </c>
      <c r="F3" s="514" t="s">
        <v>680</v>
      </c>
      <c r="G3" s="511" t="s">
        <v>685</v>
      </c>
      <c r="H3" s="511" t="s">
        <v>687</v>
      </c>
      <c r="I3" s="511" t="s">
        <v>695</v>
      </c>
      <c r="J3" s="511" t="s">
        <v>688</v>
      </c>
      <c r="K3" s="511" t="s">
        <v>697</v>
      </c>
      <c r="L3" s="512" t="s">
        <v>691</v>
      </c>
      <c r="M3" s="512"/>
      <c r="N3" s="513" t="s">
        <v>686</v>
      </c>
      <c r="O3" s="513" t="s">
        <v>687</v>
      </c>
      <c r="P3" s="513" t="s">
        <v>695</v>
      </c>
      <c r="Q3" s="513" t="s">
        <v>688</v>
      </c>
      <c r="R3" s="513" t="s">
        <v>697</v>
      </c>
      <c r="S3" s="513" t="s">
        <v>692</v>
      </c>
      <c r="T3" s="527" t="s">
        <v>693</v>
      </c>
      <c r="V3" s="1465" t="s">
        <v>681</v>
      </c>
      <c r="W3" s="1465"/>
      <c r="X3" s="1465"/>
      <c r="Y3" s="1465"/>
      <c r="Z3" s="1465"/>
    </row>
    <row r="4" spans="1:26">
      <c r="A4" s="208" t="s">
        <v>472</v>
      </c>
      <c r="B4" s="138" t="s">
        <v>696</v>
      </c>
      <c r="C4" s="210" t="s">
        <v>318</v>
      </c>
      <c r="D4" s="186">
        <v>338302450</v>
      </c>
      <c r="E4" s="186">
        <v>1208544</v>
      </c>
      <c r="F4" s="138" t="s">
        <v>110</v>
      </c>
      <c r="G4" s="511">
        <f>HLOOKUP(F4,$W$15:$Z$19,4,0)</f>
        <v>0.18809999999999999</v>
      </c>
      <c r="H4" s="511">
        <f t="shared" ref="H4:H10" si="0">HLOOKUP(F4,$W$15:$Z$20,6,0)</f>
        <v>2.5999999999999999E-3</v>
      </c>
      <c r="I4" s="511">
        <f t="shared" ref="I4:I10" si="1">HLOOKUP(F4,$W$15:$Z$19,5,0)</f>
        <v>-0.23760000000000001</v>
      </c>
      <c r="J4" s="511">
        <f t="shared" ref="J4:J10" si="2">HLOOKUP(F4,$W$15:$Z$21,7,0)</f>
        <v>66961102</v>
      </c>
      <c r="K4" s="511" t="str">
        <f>IF(E4&gt;J4,"Yes","No")</f>
        <v>No</v>
      </c>
      <c r="L4" s="521">
        <f>((G4*(E4^I4))*D4)/100</f>
        <v>22832.232408815162</v>
      </c>
      <c r="M4" s="511">
        <f>MAX(H4,G4*(E4^I4))*D4/100</f>
        <v>22832.232408815162</v>
      </c>
      <c r="N4" s="513">
        <f>HLOOKUP(F4,$W$5:$Z$9,4,0)</f>
        <v>0.91020000000000001</v>
      </c>
      <c r="O4" s="513">
        <f t="shared" ref="O4:O10" si="3">HLOOKUP(F4,$W$5:$Z$10,6,0)</f>
        <v>1.7399999999999999E-2</v>
      </c>
      <c r="P4" s="513">
        <f t="shared" ref="P4:P10" si="4">HLOOKUP(F4,$W$5:$Z$9,5,0)</f>
        <v>-0.2155</v>
      </c>
      <c r="Q4" s="513">
        <f t="shared" ref="Q4:Q10" si="5">HLOOKUP(F4,$W$5:$Z$11,7,0)</f>
        <v>94380957</v>
      </c>
      <c r="R4" s="513" t="str">
        <f>IF(E4&gt;Q4,"yes","no")</f>
        <v>no</v>
      </c>
      <c r="S4" s="520">
        <f>((N4*(E4^P4)*E4)/100)*365</f>
        <v>196320.0249886348</v>
      </c>
      <c r="T4" s="528">
        <f t="shared" ref="T4:T10" si="6">S4+L4</f>
        <v>219152.25739744995</v>
      </c>
      <c r="U4" s="526">
        <f>L4/S4</f>
        <v>0.11630108752348084</v>
      </c>
      <c r="V4" s="501" t="s">
        <v>498</v>
      </c>
      <c r="W4" s="1466" t="s">
        <v>496</v>
      </c>
      <c r="X4" s="1466"/>
      <c r="Y4" s="1466"/>
      <c r="Z4" s="1466"/>
    </row>
    <row r="5" spans="1:26">
      <c r="A5" s="208" t="s">
        <v>472</v>
      </c>
      <c r="B5" s="138" t="s">
        <v>696</v>
      </c>
      <c r="C5" s="210" t="s">
        <v>318</v>
      </c>
      <c r="D5" s="186">
        <v>547543715</v>
      </c>
      <c r="E5" s="186">
        <v>2340784</v>
      </c>
      <c r="F5" s="138" t="s">
        <v>110</v>
      </c>
      <c r="G5" s="511">
        <f t="shared" ref="G5:G10" si="7">HLOOKUP(F5,$W$15:$Z$19,4,0)</f>
        <v>0.18809999999999999</v>
      </c>
      <c r="H5" s="511">
        <f t="shared" si="0"/>
        <v>2.5999999999999999E-3</v>
      </c>
      <c r="I5" s="511">
        <f t="shared" si="1"/>
        <v>-0.23760000000000001</v>
      </c>
      <c r="J5" s="511">
        <f t="shared" si="2"/>
        <v>66961102</v>
      </c>
      <c r="K5" s="511" t="str">
        <f t="shared" ref="K5:K10" si="8">IF(E5&gt;J5,"Yes","No")</f>
        <v>No</v>
      </c>
      <c r="L5" s="521">
        <f t="shared" ref="L5:L10" si="9">((G5*(E5^I5))*D5)/100</f>
        <v>31582.560690168546</v>
      </c>
      <c r="M5" s="511">
        <f t="shared" ref="M5:M10" si="10">MAX(H5,G5*(E5^I5))*D5/100</f>
        <v>31582.560690168546</v>
      </c>
      <c r="N5" s="513">
        <f t="shared" ref="N5:N10" si="11">HLOOKUP(F5,$W$5:$Z$9,4,0)</f>
        <v>0.91020000000000001</v>
      </c>
      <c r="O5" s="513">
        <f t="shared" si="3"/>
        <v>1.7399999999999999E-2</v>
      </c>
      <c r="P5" s="513">
        <f t="shared" si="4"/>
        <v>-0.2155</v>
      </c>
      <c r="Q5" s="513">
        <f t="shared" si="5"/>
        <v>94380957</v>
      </c>
      <c r="R5" s="513" t="str">
        <f t="shared" ref="R5:R10" si="12">IF(E5&gt;Q5,"yes","no")</f>
        <v>no</v>
      </c>
      <c r="S5" s="520">
        <f t="shared" ref="S5:S10" si="13">((N5*(E5^P5)*E5)/100)*365</f>
        <v>329756.72941958491</v>
      </c>
      <c r="T5" s="528">
        <f t="shared" si="6"/>
        <v>361339.29010975343</v>
      </c>
      <c r="U5" s="526">
        <f t="shared" ref="U5:U10" si="14">L5/S5</f>
        <v>9.577533336698843E-2</v>
      </c>
      <c r="V5" s="502" t="s">
        <v>680</v>
      </c>
      <c r="W5" s="502" t="s">
        <v>110</v>
      </c>
      <c r="X5" s="502" t="s">
        <v>115</v>
      </c>
      <c r="Y5" s="502" t="s">
        <v>113</v>
      </c>
      <c r="Z5" s="502" t="s">
        <v>114</v>
      </c>
    </row>
    <row r="6" spans="1:26">
      <c r="A6" s="208" t="s">
        <v>323</v>
      </c>
      <c r="B6" s="138" t="s">
        <v>696</v>
      </c>
      <c r="C6" s="210" t="s">
        <v>318</v>
      </c>
      <c r="D6" s="186">
        <v>15666661</v>
      </c>
      <c r="E6" s="186">
        <v>577663</v>
      </c>
      <c r="F6" s="138" t="s">
        <v>113</v>
      </c>
      <c r="G6" s="511">
        <f t="shared" si="7"/>
        <v>0.23069999999999999</v>
      </c>
      <c r="H6" s="511">
        <f t="shared" si="0"/>
        <v>2.8E-3</v>
      </c>
      <c r="I6" s="511">
        <f t="shared" si="1"/>
        <v>-0.2586</v>
      </c>
      <c r="J6" s="511">
        <f t="shared" si="2"/>
        <v>25627073</v>
      </c>
      <c r="K6" s="511" t="str">
        <f t="shared" si="8"/>
        <v>No</v>
      </c>
      <c r="L6" s="521">
        <f t="shared" si="9"/>
        <v>1169.6475128522457</v>
      </c>
      <c r="M6" s="511">
        <f t="shared" si="10"/>
        <v>1169.6475128522457</v>
      </c>
      <c r="N6" s="513">
        <f t="shared" si="11"/>
        <v>1.2799</v>
      </c>
      <c r="O6" s="513">
        <f t="shared" si="3"/>
        <v>1.7999999999999999E-2</v>
      </c>
      <c r="P6" s="513">
        <f t="shared" si="4"/>
        <v>-0.24829999999999999</v>
      </c>
      <c r="Q6" s="513">
        <f t="shared" si="5"/>
        <v>28729680</v>
      </c>
      <c r="R6" s="513" t="str">
        <f t="shared" si="12"/>
        <v>no</v>
      </c>
      <c r="S6" s="520">
        <f t="shared" si="13"/>
        <v>100119.72862410895</v>
      </c>
      <c r="T6" s="528">
        <f t="shared" si="6"/>
        <v>101289.37613696119</v>
      </c>
      <c r="U6" s="526">
        <f t="shared" si="14"/>
        <v>1.1682487846562072E-2</v>
      </c>
      <c r="V6" s="503" t="s">
        <v>316</v>
      </c>
      <c r="W6" s="503">
        <v>0.1784</v>
      </c>
      <c r="X6" s="503">
        <v>0.1852</v>
      </c>
      <c r="Y6" s="503">
        <v>0.19470000000000001</v>
      </c>
      <c r="Z6" s="503">
        <v>0.1883</v>
      </c>
    </row>
    <row r="7" spans="1:26">
      <c r="A7" s="208" t="s">
        <v>321</v>
      </c>
      <c r="B7" s="138" t="s">
        <v>696</v>
      </c>
      <c r="C7" s="210" t="s">
        <v>318</v>
      </c>
      <c r="D7" s="186">
        <v>193486208</v>
      </c>
      <c r="E7" s="186">
        <v>787929</v>
      </c>
      <c r="F7" s="138" t="s">
        <v>113</v>
      </c>
      <c r="G7" s="511">
        <f t="shared" si="7"/>
        <v>0.23069999999999999</v>
      </c>
      <c r="H7" s="511">
        <f t="shared" si="0"/>
        <v>2.8E-3</v>
      </c>
      <c r="I7" s="511">
        <f t="shared" si="1"/>
        <v>-0.2586</v>
      </c>
      <c r="J7" s="511">
        <f t="shared" si="2"/>
        <v>25627073</v>
      </c>
      <c r="K7" s="511" t="str">
        <f t="shared" si="8"/>
        <v>No</v>
      </c>
      <c r="L7" s="521">
        <f t="shared" si="9"/>
        <v>13331.101884228166</v>
      </c>
      <c r="M7" s="511">
        <f t="shared" si="10"/>
        <v>13331.101884228166</v>
      </c>
      <c r="N7" s="513">
        <f t="shared" si="11"/>
        <v>1.2799</v>
      </c>
      <c r="O7" s="513">
        <f t="shared" si="3"/>
        <v>1.7999999999999999E-2</v>
      </c>
      <c r="P7" s="513">
        <f t="shared" si="4"/>
        <v>-0.24829999999999999</v>
      </c>
      <c r="Q7" s="513">
        <f t="shared" si="5"/>
        <v>28729680</v>
      </c>
      <c r="R7" s="513" t="str">
        <f t="shared" si="12"/>
        <v>no</v>
      </c>
      <c r="S7" s="520">
        <f t="shared" si="13"/>
        <v>126432.36023736595</v>
      </c>
      <c r="T7" s="528">
        <f t="shared" si="6"/>
        <v>139763.46212159412</v>
      </c>
      <c r="U7" s="526">
        <f t="shared" si="14"/>
        <v>0.10544058387583813</v>
      </c>
      <c r="V7" s="504" t="s">
        <v>317</v>
      </c>
      <c r="W7" s="504">
        <v>0.14249999999999999</v>
      </c>
      <c r="X7" s="504">
        <v>0.1651</v>
      </c>
      <c r="Y7" s="504">
        <v>0.16220000000000001</v>
      </c>
      <c r="Z7" s="504">
        <v>0.16969999999999999</v>
      </c>
    </row>
    <row r="8" spans="1:26">
      <c r="A8" s="208" t="s">
        <v>471</v>
      </c>
      <c r="B8" s="138" t="s">
        <v>696</v>
      </c>
      <c r="C8" s="210" t="s">
        <v>318</v>
      </c>
      <c r="D8" s="186">
        <v>2454579431</v>
      </c>
      <c r="E8" s="186">
        <v>3237600</v>
      </c>
      <c r="F8" s="138" t="s">
        <v>113</v>
      </c>
      <c r="G8" s="511">
        <f t="shared" si="7"/>
        <v>0.23069999999999999</v>
      </c>
      <c r="H8" s="511">
        <f t="shared" si="0"/>
        <v>2.8E-3</v>
      </c>
      <c r="I8" s="511">
        <f t="shared" si="1"/>
        <v>-0.2586</v>
      </c>
      <c r="J8" s="511">
        <f t="shared" si="2"/>
        <v>25627073</v>
      </c>
      <c r="K8" s="511" t="str">
        <f t="shared" si="8"/>
        <v>No</v>
      </c>
      <c r="L8" s="521">
        <f t="shared" si="9"/>
        <v>117349.42550348681</v>
      </c>
      <c r="M8" s="511">
        <f t="shared" si="10"/>
        <v>117349.42550348681</v>
      </c>
      <c r="N8" s="513">
        <f t="shared" si="11"/>
        <v>1.2799</v>
      </c>
      <c r="O8" s="513">
        <f t="shared" si="3"/>
        <v>1.7999999999999999E-2</v>
      </c>
      <c r="P8" s="513">
        <f t="shared" si="4"/>
        <v>-0.24829999999999999</v>
      </c>
      <c r="Q8" s="513">
        <f t="shared" si="5"/>
        <v>28729680</v>
      </c>
      <c r="R8" s="513" t="str">
        <f t="shared" si="12"/>
        <v>no</v>
      </c>
      <c r="S8" s="520">
        <f t="shared" si="13"/>
        <v>365766.28936186474</v>
      </c>
      <c r="T8" s="528">
        <f t="shared" si="6"/>
        <v>483115.71486535156</v>
      </c>
      <c r="U8" s="526">
        <f t="shared" si="14"/>
        <v>0.32083171390184928</v>
      </c>
      <c r="V8" s="505" t="s">
        <v>318</v>
      </c>
      <c r="W8" s="506">
        <v>0.91020000000000001</v>
      </c>
      <c r="X8" s="507">
        <v>1.0552999999999999</v>
      </c>
      <c r="Y8" s="507">
        <v>1.2799</v>
      </c>
      <c r="Z8" s="507">
        <v>2.0796000000000001</v>
      </c>
    </row>
    <row r="9" spans="1:26">
      <c r="A9" s="208" t="s">
        <v>320</v>
      </c>
      <c r="B9" s="138" t="s">
        <v>696</v>
      </c>
      <c r="C9" s="210" t="s">
        <v>318</v>
      </c>
      <c r="D9" s="186">
        <v>1233942922</v>
      </c>
      <c r="E9" s="186">
        <v>4290000</v>
      </c>
      <c r="F9" s="138" t="s">
        <v>113</v>
      </c>
      <c r="G9" s="511">
        <f t="shared" si="7"/>
        <v>0.23069999999999999</v>
      </c>
      <c r="H9" s="511">
        <f t="shared" si="0"/>
        <v>2.8E-3</v>
      </c>
      <c r="I9" s="511">
        <f t="shared" si="1"/>
        <v>-0.2586</v>
      </c>
      <c r="J9" s="511">
        <f t="shared" si="2"/>
        <v>25627073</v>
      </c>
      <c r="K9" s="511" t="str">
        <f t="shared" si="8"/>
        <v>No</v>
      </c>
      <c r="L9" s="521">
        <f t="shared" si="9"/>
        <v>54851.588587665567</v>
      </c>
      <c r="M9" s="511">
        <f t="shared" si="10"/>
        <v>54851.588587665567</v>
      </c>
      <c r="N9" s="513">
        <f t="shared" si="11"/>
        <v>1.2799</v>
      </c>
      <c r="O9" s="513">
        <f t="shared" si="3"/>
        <v>1.7999999999999999E-2</v>
      </c>
      <c r="P9" s="513">
        <f t="shared" si="4"/>
        <v>-0.24829999999999999</v>
      </c>
      <c r="Q9" s="513">
        <f t="shared" si="5"/>
        <v>28729680</v>
      </c>
      <c r="R9" s="513" t="str">
        <f t="shared" si="12"/>
        <v>no</v>
      </c>
      <c r="S9" s="520">
        <f t="shared" si="13"/>
        <v>451946.52353268274</v>
      </c>
      <c r="T9" s="528">
        <f t="shared" si="6"/>
        <v>506798.11212034832</v>
      </c>
      <c r="U9" s="526">
        <f t="shared" si="14"/>
        <v>0.1213674311706459</v>
      </c>
      <c r="V9" s="505" t="s">
        <v>682</v>
      </c>
      <c r="W9" s="507">
        <v>-0.2155</v>
      </c>
      <c r="X9" s="507">
        <v>-0.21329999999999999</v>
      </c>
      <c r="Y9" s="507">
        <v>-0.24829999999999999</v>
      </c>
      <c r="Z9" s="507">
        <v>-0.28170000000000001</v>
      </c>
    </row>
    <row r="10" spans="1:26">
      <c r="A10" s="208" t="s">
        <v>320</v>
      </c>
      <c r="B10" s="138" t="s">
        <v>696</v>
      </c>
      <c r="C10" s="210" t="s">
        <v>318</v>
      </c>
      <c r="D10" s="186">
        <v>1233942922</v>
      </c>
      <c r="E10" s="186">
        <v>4290000</v>
      </c>
      <c r="F10" s="138" t="s">
        <v>113</v>
      </c>
      <c r="G10" s="511">
        <f t="shared" si="7"/>
        <v>0.23069999999999999</v>
      </c>
      <c r="H10" s="511">
        <f t="shared" si="0"/>
        <v>2.8E-3</v>
      </c>
      <c r="I10" s="511">
        <f t="shared" si="1"/>
        <v>-0.2586</v>
      </c>
      <c r="J10" s="511">
        <f t="shared" si="2"/>
        <v>25627073</v>
      </c>
      <c r="K10" s="511" t="str">
        <f t="shared" si="8"/>
        <v>No</v>
      </c>
      <c r="L10" s="521">
        <f t="shared" si="9"/>
        <v>54851.588587665567</v>
      </c>
      <c r="M10" s="511">
        <f t="shared" si="10"/>
        <v>54851.588587665567</v>
      </c>
      <c r="N10" s="513">
        <f t="shared" si="11"/>
        <v>1.2799</v>
      </c>
      <c r="O10" s="513">
        <f t="shared" si="3"/>
        <v>1.7999999999999999E-2</v>
      </c>
      <c r="P10" s="513">
        <f t="shared" si="4"/>
        <v>-0.24829999999999999</v>
      </c>
      <c r="Q10" s="513">
        <f t="shared" si="5"/>
        <v>28729680</v>
      </c>
      <c r="R10" s="513" t="str">
        <f t="shared" si="12"/>
        <v>no</v>
      </c>
      <c r="S10" s="520">
        <f t="shared" si="13"/>
        <v>451946.52353268274</v>
      </c>
      <c r="T10" s="528">
        <f t="shared" si="6"/>
        <v>506798.11212034832</v>
      </c>
      <c r="U10" s="526">
        <f t="shared" si="14"/>
        <v>0.1213674311706459</v>
      </c>
      <c r="V10" s="508" t="s">
        <v>495</v>
      </c>
      <c r="W10" s="508">
        <v>1.7399999999999999E-2</v>
      </c>
      <c r="X10" s="508">
        <v>1.8100000000000002E-2</v>
      </c>
      <c r="Y10" s="508">
        <v>1.7999999999999999E-2</v>
      </c>
      <c r="Z10" s="508">
        <v>1.8499999999999999E-2</v>
      </c>
    </row>
    <row r="11" spans="1:26">
      <c r="U11" s="510"/>
      <c r="V11" s="508" t="s">
        <v>497</v>
      </c>
      <c r="W11" s="509">
        <v>94380957</v>
      </c>
      <c r="X11" s="509">
        <v>189670517</v>
      </c>
      <c r="Y11" s="509">
        <v>28729680</v>
      </c>
      <c r="Z11" s="509">
        <v>19059604</v>
      </c>
    </row>
    <row r="12" spans="1:26">
      <c r="A12" s="1461" t="s">
        <v>700</v>
      </c>
      <c r="B12" s="1462"/>
      <c r="C12" s="1462"/>
      <c r="D12" s="1462"/>
      <c r="E12" s="1462"/>
      <c r="F12" s="1462"/>
      <c r="G12" s="1462"/>
      <c r="H12" s="1462"/>
      <c r="I12" s="1462"/>
      <c r="J12" s="517"/>
      <c r="K12" s="517"/>
      <c r="L12" s="517"/>
      <c r="M12" s="517"/>
      <c r="N12" s="518"/>
      <c r="S12" t="s">
        <v>694</v>
      </c>
      <c r="U12" s="510"/>
    </row>
    <row r="13" spans="1:26" ht="42.75">
      <c r="A13" s="237" t="s">
        <v>319</v>
      </c>
      <c r="B13" s="237" t="s">
        <v>326</v>
      </c>
      <c r="C13" s="139" t="s">
        <v>325</v>
      </c>
      <c r="D13" s="514" t="s">
        <v>679</v>
      </c>
      <c r="E13" s="514" t="s">
        <v>437</v>
      </c>
      <c r="F13" s="514" t="s">
        <v>438</v>
      </c>
      <c r="G13" s="515" t="s">
        <v>680</v>
      </c>
      <c r="H13" s="511" t="s">
        <v>701</v>
      </c>
      <c r="I13" s="511" t="s">
        <v>707</v>
      </c>
      <c r="J13" s="519"/>
      <c r="K13" s="519"/>
      <c r="L13" s="519"/>
      <c r="M13" s="519"/>
      <c r="N13" s="519"/>
      <c r="T13" s="510">
        <f>AVERAGE('Cashflow Model'!E171:K171)*12</f>
        <v>1180477.5976036831</v>
      </c>
      <c r="U13" s="510"/>
      <c r="V13" s="1465" t="s">
        <v>683</v>
      </c>
      <c r="W13" s="1465"/>
      <c r="X13" s="1465"/>
      <c r="Y13" s="1465"/>
      <c r="Z13" s="1465"/>
    </row>
    <row r="14" spans="1:26">
      <c r="A14" s="208">
        <v>66897501</v>
      </c>
      <c r="B14" s="208" t="s">
        <v>472</v>
      </c>
      <c r="C14" s="138" t="s">
        <v>696</v>
      </c>
      <c r="D14" s="210" t="s">
        <v>318</v>
      </c>
      <c r="E14" s="186">
        <v>338302450</v>
      </c>
      <c r="F14" s="186">
        <v>1208544</v>
      </c>
      <c r="G14" s="516" t="s">
        <v>110</v>
      </c>
      <c r="H14" s="511">
        <f>902*(F14^-0.834)*0+772*(F14)^-0.717</f>
        <v>3.3622895575897954E-2</v>
      </c>
      <c r="I14" s="521">
        <f>(H14*E14)/100</f>
        <v>113747.07949420439</v>
      </c>
      <c r="J14" s="519"/>
      <c r="K14" s="519"/>
      <c r="L14" s="519"/>
      <c r="M14" s="519"/>
      <c r="N14" s="519"/>
      <c r="U14" s="510"/>
      <c r="V14" s="501" t="s">
        <v>631</v>
      </c>
      <c r="W14" s="1466" t="s">
        <v>684</v>
      </c>
      <c r="X14" s="1466"/>
      <c r="Y14" s="1466"/>
      <c r="Z14" s="1466"/>
    </row>
    <row r="15" spans="1:26">
      <c r="A15" s="208" t="s">
        <v>626</v>
      </c>
      <c r="B15" s="208" t="s">
        <v>472</v>
      </c>
      <c r="C15" s="138" t="s">
        <v>696</v>
      </c>
      <c r="D15" s="210" t="s">
        <v>318</v>
      </c>
      <c r="E15" s="186">
        <v>547543715</v>
      </c>
      <c r="F15" s="186">
        <v>2340784</v>
      </c>
      <c r="G15" s="516" t="s">
        <v>110</v>
      </c>
      <c r="H15" s="511">
        <f>902*(F15^-0.834)*0+772*(F15)^-0.717</f>
        <v>2.0930770671931689E-2</v>
      </c>
      <c r="I15" s="521">
        <f t="shared" ref="I15:I20" si="15">(H15*E15)/100</f>
        <v>114605.11931522522</v>
      </c>
      <c r="J15" s="519"/>
      <c r="K15" s="519"/>
      <c r="L15" s="519"/>
      <c r="M15" s="519"/>
      <c r="N15" s="519"/>
      <c r="U15" s="510"/>
      <c r="V15" s="502" t="s">
        <v>680</v>
      </c>
      <c r="W15" s="502" t="s">
        <v>110</v>
      </c>
      <c r="X15" s="502" t="s">
        <v>115</v>
      </c>
      <c r="Y15" s="502" t="s">
        <v>113</v>
      </c>
      <c r="Z15" s="502" t="s">
        <v>114</v>
      </c>
    </row>
    <row r="16" spans="1:26">
      <c r="A16" s="208" t="s">
        <v>324</v>
      </c>
      <c r="B16" s="208" t="s">
        <v>323</v>
      </c>
      <c r="C16" s="138" t="s">
        <v>696</v>
      </c>
      <c r="D16" s="210" t="s">
        <v>318</v>
      </c>
      <c r="E16" s="186">
        <v>15666661</v>
      </c>
      <c r="F16" s="186">
        <v>577663</v>
      </c>
      <c r="G16" s="516" t="s">
        <v>113</v>
      </c>
      <c r="H16" s="511">
        <f>902*(F16^-0.834)*0+772*(F16)^-0.717</f>
        <v>5.7081666914397304E-2</v>
      </c>
      <c r="I16" s="521">
        <f t="shared" si="15"/>
        <v>8942.7912486277855</v>
      </c>
      <c r="J16" s="519"/>
      <c r="K16" s="519"/>
      <c r="L16" s="519"/>
      <c r="M16" s="519"/>
      <c r="N16" s="519"/>
      <c r="U16" s="510"/>
      <c r="V16" s="503" t="s">
        <v>316</v>
      </c>
      <c r="W16" s="503">
        <v>2.9700000000000001E-2</v>
      </c>
      <c r="X16" s="503">
        <v>3.1600000000000003E-2</v>
      </c>
      <c r="Y16" s="503">
        <v>3.1699999999999999E-2</v>
      </c>
      <c r="Z16" s="503">
        <v>3.2300000000000002E-2</v>
      </c>
    </row>
    <row r="17" spans="1:26">
      <c r="A17" s="208" t="s">
        <v>322</v>
      </c>
      <c r="B17" s="208" t="s">
        <v>321</v>
      </c>
      <c r="C17" s="138" t="s">
        <v>696</v>
      </c>
      <c r="D17" s="210" t="s">
        <v>318</v>
      </c>
      <c r="E17" s="186">
        <v>193486208</v>
      </c>
      <c r="F17" s="186">
        <v>787929</v>
      </c>
      <c r="G17" s="516" t="s">
        <v>113</v>
      </c>
      <c r="H17" s="511">
        <f>902*(F17^-0.834)*0+772*(F17)^-0.717</f>
        <v>4.5691567818750486E-2</v>
      </c>
      <c r="I17" s="521">
        <f t="shared" si="15"/>
        <v>88406.881948248629</v>
      </c>
      <c r="J17" s="519"/>
      <c r="K17" s="519"/>
      <c r="L17" s="519"/>
      <c r="M17" s="519"/>
      <c r="N17" s="519"/>
      <c r="U17" s="510"/>
      <c r="V17" s="504" t="s">
        <v>317</v>
      </c>
      <c r="W17" s="504">
        <v>2.3599999999999999E-2</v>
      </c>
      <c r="X17" s="504">
        <v>2.8000000000000001E-2</v>
      </c>
      <c r="Y17" s="504">
        <v>2.6599999999999999E-2</v>
      </c>
      <c r="Z17" s="504">
        <v>2.8899999999999999E-2</v>
      </c>
    </row>
    <row r="18" spans="1:26">
      <c r="A18" s="208" t="s">
        <v>473</v>
      </c>
      <c r="B18" s="208" t="s">
        <v>471</v>
      </c>
      <c r="C18" s="138" t="s">
        <v>696</v>
      </c>
      <c r="D18" s="210" t="s">
        <v>318</v>
      </c>
      <c r="E18" s="186">
        <v>2454579431</v>
      </c>
      <c r="F18" s="186">
        <v>3237600</v>
      </c>
      <c r="G18" s="516" t="s">
        <v>113</v>
      </c>
      <c r="H18" s="511">
        <f>902*(F18^-0.834)*0+772*(F18)^-0.717</f>
        <v>1.6587742008989541E-2</v>
      </c>
      <c r="I18" s="521">
        <f t="shared" si="15"/>
        <v>407159.30342000345</v>
      </c>
      <c r="J18" s="519"/>
      <c r="K18" s="519"/>
      <c r="L18" s="519"/>
      <c r="M18" s="519"/>
      <c r="N18" s="519"/>
      <c r="U18" s="510"/>
      <c r="V18" s="505" t="s">
        <v>318</v>
      </c>
      <c r="W18" s="506">
        <v>0.18809999999999999</v>
      </c>
      <c r="X18" s="507">
        <v>0.182</v>
      </c>
      <c r="Y18" s="507">
        <v>0.23069999999999999</v>
      </c>
      <c r="Z18" s="507">
        <v>0.38840000000000002</v>
      </c>
    </row>
    <row r="19" spans="1:26">
      <c r="A19" s="208" t="s">
        <v>627</v>
      </c>
      <c r="B19" s="208" t="s">
        <v>320</v>
      </c>
      <c r="C19" s="138" t="s">
        <v>696</v>
      </c>
      <c r="D19" s="210" t="s">
        <v>318</v>
      </c>
      <c r="E19" s="186">
        <v>1233942922</v>
      </c>
      <c r="F19" s="186">
        <v>4290000</v>
      </c>
      <c r="G19" s="516" t="s">
        <v>113</v>
      </c>
      <c r="H19" s="511">
        <f>902*(F19^-0.834)*13.7+772*(F19)^-0.717</f>
        <v>4.9902524805921028E-2</v>
      </c>
      <c r="I19" s="521">
        <f t="shared" si="15"/>
        <v>615768.67274195678</v>
      </c>
      <c r="J19" s="519"/>
      <c r="K19" s="519"/>
      <c r="L19" s="519"/>
      <c r="M19" s="519"/>
      <c r="N19" s="519"/>
      <c r="U19" s="510"/>
      <c r="V19" s="505" t="s">
        <v>682</v>
      </c>
      <c r="W19" s="507">
        <v>-0.23760000000000001</v>
      </c>
      <c r="X19" s="507">
        <v>-0.2147</v>
      </c>
      <c r="Y19" s="507">
        <v>-0.2586</v>
      </c>
      <c r="Z19" s="507">
        <v>-0.29110000000000003</v>
      </c>
    </row>
    <row r="20" spans="1:26">
      <c r="A20" s="208" t="s">
        <v>627</v>
      </c>
      <c r="B20" s="208" t="s">
        <v>320</v>
      </c>
      <c r="C20" s="138" t="s">
        <v>696</v>
      </c>
      <c r="D20" s="210" t="s">
        <v>318</v>
      </c>
      <c r="E20" s="186">
        <v>1233942922</v>
      </c>
      <c r="F20" s="186">
        <v>4290000</v>
      </c>
      <c r="G20" s="138" t="s">
        <v>113</v>
      </c>
      <c r="H20" s="511">
        <f>902*(F20^-0.834)*13.7+772*(F20)^-0.717</f>
        <v>4.9902524805921028E-2</v>
      </c>
      <c r="I20" s="521">
        <f t="shared" si="15"/>
        <v>615768.67274195678</v>
      </c>
      <c r="J20" s="519"/>
      <c r="U20" s="510"/>
      <c r="V20" s="508" t="s">
        <v>495</v>
      </c>
      <c r="W20" s="508">
        <v>2.5999999999999999E-3</v>
      </c>
      <c r="X20" s="508">
        <v>2.5999999999999999E-3</v>
      </c>
      <c r="Y20" s="508">
        <v>2.8E-3</v>
      </c>
      <c r="Z20" s="508">
        <v>2.8E-3</v>
      </c>
    </row>
    <row r="21" spans="1:26">
      <c r="U21" s="510"/>
      <c r="V21" s="508" t="s">
        <v>497</v>
      </c>
      <c r="W21" s="509">
        <v>66961102</v>
      </c>
      <c r="X21" s="509">
        <v>392502798</v>
      </c>
      <c r="Y21" s="509">
        <v>25627073</v>
      </c>
      <c r="Z21" s="509">
        <v>22840859</v>
      </c>
    </row>
    <row r="22" spans="1:26">
      <c r="A22" s="1460" t="s">
        <v>702</v>
      </c>
      <c r="B22" s="1460"/>
      <c r="C22" s="1460"/>
      <c r="D22" s="1460"/>
      <c r="E22" s="1460"/>
      <c r="F22" s="1460"/>
      <c r="G22" s="1460"/>
      <c r="H22" s="1460"/>
      <c r="I22" s="1460"/>
      <c r="J22" s="522"/>
      <c r="U22" s="510"/>
    </row>
    <row r="23" spans="1:26">
      <c r="A23" s="237" t="s">
        <v>319</v>
      </c>
      <c r="B23" s="237" t="s">
        <v>326</v>
      </c>
      <c r="C23" s="139" t="s">
        <v>325</v>
      </c>
      <c r="D23" s="514" t="s">
        <v>679</v>
      </c>
      <c r="E23" s="514" t="s">
        <v>437</v>
      </c>
      <c r="F23" s="514" t="s">
        <v>438</v>
      </c>
      <c r="G23" s="515" t="s">
        <v>680</v>
      </c>
      <c r="H23" s="237" t="s">
        <v>703</v>
      </c>
      <c r="I23" s="237" t="s">
        <v>704</v>
      </c>
      <c r="J23" s="514" t="s">
        <v>705</v>
      </c>
      <c r="U23" s="510"/>
    </row>
    <row r="24" spans="1:26">
      <c r="A24" s="208">
        <v>66897501</v>
      </c>
      <c r="B24" s="208" t="s">
        <v>472</v>
      </c>
      <c r="C24" s="138" t="s">
        <v>696</v>
      </c>
      <c r="D24" s="210" t="s">
        <v>318</v>
      </c>
      <c r="E24" s="186">
        <v>338302450</v>
      </c>
      <c r="F24" s="186">
        <v>1208544</v>
      </c>
      <c r="G24" s="516" t="s">
        <v>110</v>
      </c>
      <c r="H24" s="523">
        <f>T4</f>
        <v>219152.25739744995</v>
      </c>
      <c r="I24" s="523">
        <f>I14</f>
        <v>113747.07949420439</v>
      </c>
      <c r="J24" s="523">
        <f>H24-I24</f>
        <v>105405.17790324557</v>
      </c>
      <c r="U24" s="510"/>
    </row>
    <row r="25" spans="1:26">
      <c r="A25" s="208" t="s">
        <v>626</v>
      </c>
      <c r="B25" s="208" t="s">
        <v>472</v>
      </c>
      <c r="C25" s="138" t="s">
        <v>696</v>
      </c>
      <c r="D25" s="210" t="s">
        <v>318</v>
      </c>
      <c r="E25" s="186">
        <v>547543715</v>
      </c>
      <c r="F25" s="186">
        <v>2340784</v>
      </c>
      <c r="G25" s="516" t="s">
        <v>110</v>
      </c>
      <c r="H25" s="523">
        <f t="shared" ref="H25:H30" si="16">T5</f>
        <v>361339.29010975343</v>
      </c>
      <c r="I25" s="523">
        <f t="shared" ref="I25:I30" si="17">I15</f>
        <v>114605.11931522522</v>
      </c>
      <c r="J25" s="523">
        <f t="shared" ref="J25:J30" si="18">H25-I25</f>
        <v>246734.17079452821</v>
      </c>
      <c r="U25" s="510"/>
    </row>
    <row r="26" spans="1:26">
      <c r="A26" s="208" t="s">
        <v>324</v>
      </c>
      <c r="B26" s="208" t="s">
        <v>323</v>
      </c>
      <c r="C26" s="138" t="s">
        <v>696</v>
      </c>
      <c r="D26" s="210" t="s">
        <v>318</v>
      </c>
      <c r="E26" s="186">
        <v>15666661</v>
      </c>
      <c r="F26" s="186">
        <v>577663</v>
      </c>
      <c r="G26" s="516" t="s">
        <v>113</v>
      </c>
      <c r="H26" s="523">
        <f t="shared" si="16"/>
        <v>101289.37613696119</v>
      </c>
      <c r="I26" s="523">
        <f t="shared" si="17"/>
        <v>8942.7912486277855</v>
      </c>
      <c r="J26" s="523">
        <f t="shared" si="18"/>
        <v>92346.584888333397</v>
      </c>
      <c r="U26" s="510"/>
    </row>
    <row r="27" spans="1:26">
      <c r="A27" s="208" t="s">
        <v>322</v>
      </c>
      <c r="B27" s="208" t="s">
        <v>321</v>
      </c>
      <c r="C27" s="138" t="s">
        <v>696</v>
      </c>
      <c r="D27" s="210" t="s">
        <v>318</v>
      </c>
      <c r="E27" s="186">
        <v>193486208</v>
      </c>
      <c r="F27" s="186">
        <v>787929</v>
      </c>
      <c r="G27" s="516" t="s">
        <v>113</v>
      </c>
      <c r="H27" s="523">
        <f t="shared" si="16"/>
        <v>139763.46212159412</v>
      </c>
      <c r="I27" s="523">
        <f t="shared" si="17"/>
        <v>88406.881948248629</v>
      </c>
      <c r="J27" s="523">
        <f t="shared" si="18"/>
        <v>51356.580173345486</v>
      </c>
      <c r="U27" s="510"/>
    </row>
    <row r="28" spans="1:26">
      <c r="A28" s="208" t="s">
        <v>473</v>
      </c>
      <c r="B28" s="208" t="s">
        <v>471</v>
      </c>
      <c r="C28" s="138" t="s">
        <v>696</v>
      </c>
      <c r="D28" s="210" t="s">
        <v>318</v>
      </c>
      <c r="E28" s="186">
        <v>2454579431</v>
      </c>
      <c r="F28" s="186">
        <v>3237600</v>
      </c>
      <c r="G28" s="516" t="s">
        <v>113</v>
      </c>
      <c r="H28" s="523">
        <f t="shared" si="16"/>
        <v>483115.71486535156</v>
      </c>
      <c r="I28" s="523">
        <f t="shared" si="17"/>
        <v>407159.30342000345</v>
      </c>
      <c r="J28" s="523">
        <f t="shared" si="18"/>
        <v>75956.411445348116</v>
      </c>
      <c r="U28" s="510"/>
    </row>
    <row r="29" spans="1:26">
      <c r="A29" s="208" t="s">
        <v>627</v>
      </c>
      <c r="B29" s="208" t="s">
        <v>320</v>
      </c>
      <c r="C29" s="138" t="s">
        <v>696</v>
      </c>
      <c r="D29" s="210" t="s">
        <v>318</v>
      </c>
      <c r="E29" s="186">
        <v>1233942922</v>
      </c>
      <c r="F29" s="186">
        <v>4290000</v>
      </c>
      <c r="G29" s="516" t="s">
        <v>113</v>
      </c>
      <c r="H29" s="523">
        <f t="shared" si="16"/>
        <v>506798.11212034832</v>
      </c>
      <c r="I29" s="523">
        <f t="shared" si="17"/>
        <v>615768.67274195678</v>
      </c>
      <c r="J29" s="523">
        <f t="shared" si="18"/>
        <v>-108970.56062160846</v>
      </c>
      <c r="U29" s="510"/>
    </row>
    <row r="30" spans="1:26">
      <c r="A30" s="208" t="s">
        <v>627</v>
      </c>
      <c r="B30" s="208" t="s">
        <v>320</v>
      </c>
      <c r="C30" s="138" t="s">
        <v>696</v>
      </c>
      <c r="D30" s="210" t="s">
        <v>318</v>
      </c>
      <c r="E30" s="186">
        <v>1233942922</v>
      </c>
      <c r="F30" s="186">
        <v>4290000</v>
      </c>
      <c r="G30" s="516" t="s">
        <v>113</v>
      </c>
      <c r="H30" s="523">
        <f t="shared" si="16"/>
        <v>506798.11212034832</v>
      </c>
      <c r="I30" s="523">
        <f t="shared" si="17"/>
        <v>615768.67274195678</v>
      </c>
      <c r="J30" s="523">
        <f t="shared" si="18"/>
        <v>-108970.56062160846</v>
      </c>
      <c r="U30" s="510"/>
    </row>
    <row r="31" spans="1:26">
      <c r="G31" s="524" t="s">
        <v>706</v>
      </c>
      <c r="H31" s="525">
        <f>SUM(H24:H30)</f>
        <v>2318256.3248718069</v>
      </c>
      <c r="I31" s="525">
        <f>SUM(I24:I30)</f>
        <v>1964398.520910223</v>
      </c>
      <c r="J31" s="525">
        <f>SUM(J24:J30)</f>
        <v>353857.80396158376</v>
      </c>
      <c r="U31" s="510"/>
    </row>
    <row r="32" spans="1:26">
      <c r="U32" s="510"/>
    </row>
    <row r="33" spans="21:21">
      <c r="U33" s="510"/>
    </row>
    <row r="34" spans="21:21">
      <c r="U34" s="510"/>
    </row>
    <row r="35" spans="21:21">
      <c r="U35" s="510"/>
    </row>
    <row r="36" spans="21:21">
      <c r="U36" s="510"/>
    </row>
    <row r="37" spans="21:21">
      <c r="U37" s="510"/>
    </row>
  </sheetData>
  <mergeCells count="10">
    <mergeCell ref="A22:I22"/>
    <mergeCell ref="A12:I12"/>
    <mergeCell ref="A2:F2"/>
    <mergeCell ref="A1:T1"/>
    <mergeCell ref="V3:Z3"/>
    <mergeCell ref="W4:Z4"/>
    <mergeCell ref="V13:Z13"/>
    <mergeCell ref="W14:Z14"/>
    <mergeCell ref="G2:L2"/>
    <mergeCell ref="N2:S2"/>
  </mergeCell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3033D-775B-4C4B-BC3B-FFBDB03BD049}">
  <sheetPr>
    <tabColor rgb="FFFF4D16"/>
  </sheetPr>
  <dimension ref="A2:AC147"/>
  <sheetViews>
    <sheetView tabSelected="1" zoomScale="70" zoomScaleNormal="70" workbookViewId="0">
      <pane xSplit="6" ySplit="4" topLeftCell="I124" activePane="bottomRight" state="frozen"/>
      <selection activeCell="I138" sqref="I138"/>
      <selection pane="topRight" activeCell="I138" sqref="I138"/>
      <selection pane="bottomLeft" activeCell="I138" sqref="I138"/>
      <selection pane="bottomRight" activeCell="J134" sqref="J134:J141"/>
    </sheetView>
  </sheetViews>
  <sheetFormatPr defaultColWidth="9.1328125" defaultRowHeight="14.25"/>
  <cols>
    <col min="1" max="1" width="2.73046875" style="1071" customWidth="1"/>
    <col min="2" max="2" width="7.73046875" style="1073" customWidth="1"/>
    <col min="3" max="3" width="6.3984375" style="1074" customWidth="1"/>
    <col min="4" max="4" width="94.1328125" style="1075" bestFit="1" customWidth="1"/>
    <col min="5" max="5" width="15.59765625" style="1071" customWidth="1"/>
    <col min="6" max="6" width="16.265625" style="1071" customWidth="1"/>
    <col min="7" max="11" width="15.59765625" style="1071" customWidth="1"/>
    <col min="12" max="12" width="7.3984375" style="1072" customWidth="1"/>
    <col min="13" max="17" width="15.59765625" style="1072" customWidth="1"/>
    <col min="18" max="18" width="7.3984375" style="1072" customWidth="1"/>
    <col min="19" max="23" width="15.59765625" style="1072" customWidth="1"/>
    <col min="24" max="24" width="7.3984375" style="1072" customWidth="1"/>
    <col min="25" max="28" width="20.59765625" style="1072" customWidth="1"/>
    <col min="29" max="29" width="70.3984375" style="1072" customWidth="1"/>
    <col min="30" max="16384" width="9.1328125" style="1072"/>
  </cols>
  <sheetData>
    <row r="2" spans="1:29" ht="32.25" customHeight="1">
      <c r="A2" s="1068"/>
      <c r="B2" s="1068"/>
      <c r="C2" s="1069"/>
      <c r="D2" s="1070" t="s">
        <v>907</v>
      </c>
      <c r="G2" s="1475" t="s">
        <v>1073</v>
      </c>
      <c r="H2" s="1476"/>
      <c r="I2" s="1476"/>
      <c r="J2" s="1476"/>
      <c r="K2" s="1477"/>
      <c r="M2" s="1475" t="s">
        <v>1043</v>
      </c>
      <c r="N2" s="1476"/>
      <c r="O2" s="1476"/>
      <c r="P2" s="1476"/>
      <c r="Q2" s="1477"/>
      <c r="S2" s="1475" t="s">
        <v>837</v>
      </c>
      <c r="T2" s="1476"/>
      <c r="U2" s="1476"/>
      <c r="V2" s="1476"/>
      <c r="W2" s="1477"/>
      <c r="Y2" s="1475" t="s">
        <v>760</v>
      </c>
      <c r="Z2" s="1476"/>
      <c r="AA2" s="1476"/>
      <c r="AB2" s="1476"/>
      <c r="AC2" s="1477"/>
    </row>
    <row r="3" spans="1:29">
      <c r="M3" s="1071"/>
      <c r="N3" s="1071"/>
      <c r="O3" s="1071"/>
      <c r="P3" s="1071"/>
      <c r="Q3" s="1071"/>
      <c r="S3" s="1071"/>
      <c r="T3" s="1071"/>
      <c r="U3" s="1071"/>
      <c r="V3" s="1071"/>
      <c r="W3" s="1071"/>
    </row>
    <row r="4" spans="1:29" ht="31.5">
      <c r="A4" s="1076"/>
      <c r="B4" s="1076"/>
      <c r="C4" s="1077"/>
      <c r="D4" s="1078" t="s">
        <v>45</v>
      </c>
      <c r="E4" s="1079" t="s">
        <v>46</v>
      </c>
      <c r="F4" s="1079" t="s">
        <v>83</v>
      </c>
      <c r="G4" s="1079" t="s">
        <v>15</v>
      </c>
      <c r="H4" s="1079" t="s">
        <v>16</v>
      </c>
      <c r="I4" s="1079" t="s">
        <v>17</v>
      </c>
      <c r="J4" s="1079" t="s">
        <v>18</v>
      </c>
      <c r="K4" s="1079" t="s">
        <v>19</v>
      </c>
      <c r="M4" s="1079" t="s">
        <v>15</v>
      </c>
      <c r="N4" s="1079" t="s">
        <v>16</v>
      </c>
      <c r="O4" s="1079" t="s">
        <v>17</v>
      </c>
      <c r="P4" s="1079" t="s">
        <v>18</v>
      </c>
      <c r="Q4" s="1079" t="s">
        <v>19</v>
      </c>
      <c r="S4" s="1079" t="s">
        <v>15</v>
      </c>
      <c r="T4" s="1079" t="s">
        <v>16</v>
      </c>
      <c r="U4" s="1079" t="s">
        <v>17</v>
      </c>
      <c r="V4" s="1079" t="s">
        <v>18</v>
      </c>
      <c r="W4" s="1079" t="s">
        <v>19</v>
      </c>
    </row>
    <row r="5" spans="1:29">
      <c r="M5" s="1071"/>
      <c r="N5" s="1071"/>
      <c r="O5" s="1071"/>
      <c r="P5" s="1071"/>
      <c r="Q5" s="1071"/>
      <c r="S5" s="1071"/>
      <c r="T5" s="1071"/>
      <c r="U5" s="1071"/>
      <c r="V5" s="1071"/>
      <c r="W5" s="1071"/>
    </row>
    <row r="6" spans="1:29" ht="31.5" customHeight="1">
      <c r="A6" s="1080"/>
      <c r="B6" s="1081" t="s">
        <v>235</v>
      </c>
      <c r="C6" s="1082"/>
      <c r="D6" s="1478" t="s">
        <v>908</v>
      </c>
      <c r="E6" s="1479"/>
      <c r="F6" s="1083"/>
      <c r="G6" s="1083"/>
      <c r="H6" s="1083"/>
      <c r="I6" s="1083"/>
      <c r="J6" s="1083"/>
      <c r="K6" s="1084"/>
      <c r="M6" s="1085"/>
      <c r="N6" s="1083"/>
      <c r="O6" s="1083"/>
      <c r="P6" s="1083"/>
      <c r="Q6" s="1084"/>
      <c r="S6" s="1085"/>
      <c r="T6" s="1083"/>
      <c r="U6" s="1083"/>
      <c r="V6" s="1083"/>
      <c r="W6" s="1084"/>
      <c r="Y6" s="1086"/>
      <c r="Z6" s="1086"/>
      <c r="AA6" s="1086"/>
      <c r="AB6" s="1086"/>
      <c r="AC6" s="1086"/>
    </row>
    <row r="7" spans="1:29">
      <c r="M7" s="1071"/>
      <c r="N7" s="1071"/>
      <c r="O7" s="1071"/>
      <c r="P7" s="1071"/>
      <c r="Q7" s="1071"/>
      <c r="S7" s="1071"/>
      <c r="T7" s="1071"/>
      <c r="U7" s="1071"/>
      <c r="V7" s="1071"/>
      <c r="W7" s="1071"/>
      <c r="Y7" s="1086"/>
      <c r="Z7" s="1086"/>
      <c r="AA7" s="1086"/>
      <c r="AB7" s="1086"/>
      <c r="AC7" s="1086"/>
    </row>
    <row r="8" spans="1:29" ht="30.75" customHeight="1">
      <c r="B8" s="1087">
        <v>1</v>
      </c>
      <c r="D8" s="1088" t="s">
        <v>976</v>
      </c>
      <c r="E8" s="1089" t="s">
        <v>238</v>
      </c>
      <c r="F8" s="1090" t="s">
        <v>84</v>
      </c>
      <c r="G8" s="1091">
        <v>646.05036003189798</v>
      </c>
      <c r="H8" s="1091">
        <v>921.53103064305981</v>
      </c>
      <c r="I8" s="1091">
        <v>772.37158312569863</v>
      </c>
      <c r="J8" s="1091">
        <v>753.41116557600117</v>
      </c>
      <c r="K8" s="1091">
        <v>755.28674209800056</v>
      </c>
      <c r="L8" s="1092"/>
      <c r="M8" s="1091">
        <v>646.05036003189798</v>
      </c>
      <c r="N8" s="1091">
        <v>921.53103064305981</v>
      </c>
      <c r="O8" s="1091">
        <v>712.17539097229871</v>
      </c>
      <c r="P8" s="1091">
        <v>720.41755130878528</v>
      </c>
      <c r="Q8" s="1091">
        <v>731.00448007261366</v>
      </c>
      <c r="R8" s="1093"/>
      <c r="S8" s="1091">
        <v>0</v>
      </c>
      <c r="T8" s="1091">
        <v>0</v>
      </c>
      <c r="U8" s="1091">
        <v>60.19619215339992</v>
      </c>
      <c r="V8" s="1091">
        <v>32.993614267215889</v>
      </c>
      <c r="W8" s="1091">
        <v>24.282262025386899</v>
      </c>
      <c r="X8" s="1094"/>
      <c r="Y8" s="1481" t="s">
        <v>1066</v>
      </c>
      <c r="Z8" s="1482"/>
      <c r="AA8" s="1482"/>
      <c r="AB8" s="1482"/>
      <c r="AC8" s="1483"/>
    </row>
    <row r="9" spans="1:29" ht="19.5" customHeight="1">
      <c r="M9" s="1071"/>
      <c r="N9" s="1071"/>
      <c r="O9" s="1071"/>
      <c r="P9" s="1071"/>
      <c r="Q9" s="1071"/>
      <c r="S9" s="1071"/>
      <c r="T9" s="1071"/>
      <c r="U9" s="1071"/>
      <c r="V9" s="1071"/>
      <c r="W9" s="1071"/>
      <c r="Y9" s="1484"/>
      <c r="Z9" s="1485"/>
      <c r="AA9" s="1485"/>
      <c r="AB9" s="1485"/>
      <c r="AC9" s="1486"/>
    </row>
    <row r="10" spans="1:29" ht="19.5" customHeight="1">
      <c r="B10" s="1087">
        <v>2</v>
      </c>
      <c r="D10" s="1480" t="s">
        <v>1042</v>
      </c>
      <c r="E10" s="1480"/>
      <c r="F10" s="1106" t="s">
        <v>167</v>
      </c>
      <c r="G10" s="1107">
        <v>-3.2267229223778844E-2</v>
      </c>
      <c r="H10" s="1107">
        <v>-1.1637113594702871E-2</v>
      </c>
      <c r="I10" s="1107">
        <v>6.1849584755498066E-2</v>
      </c>
      <c r="J10" s="1107">
        <v>-4.3692616433205878E-2</v>
      </c>
      <c r="K10" s="1107">
        <v>4.3004325601188054E-3</v>
      </c>
      <c r="L10" s="1108"/>
      <c r="M10" s="1107">
        <v>-3.2267229223778844E-2</v>
      </c>
      <c r="N10" s="1107">
        <v>-1.1637113594702871E-2</v>
      </c>
      <c r="O10" s="1107">
        <v>-2.5527041822581364E-2</v>
      </c>
      <c r="P10" s="1107">
        <v>-6.1162177360754022E-3</v>
      </c>
      <c r="Q10" s="1107">
        <v>1.7030883826782084E-2</v>
      </c>
      <c r="R10" s="1108"/>
      <c r="S10" s="1107">
        <v>0</v>
      </c>
      <c r="T10" s="1107">
        <v>0</v>
      </c>
      <c r="U10" s="1107">
        <v>8.737662657807943E-2</v>
      </c>
      <c r="V10" s="1107">
        <v>-3.7576398697130475E-2</v>
      </c>
      <c r="W10" s="1107">
        <v>-1.2730451266663279E-2</v>
      </c>
      <c r="Y10" s="1484"/>
      <c r="Z10" s="1485"/>
      <c r="AA10" s="1485"/>
      <c r="AB10" s="1485"/>
      <c r="AC10" s="1486"/>
    </row>
    <row r="11" spans="1:29" ht="19.5" customHeight="1">
      <c r="B11" s="1087">
        <v>3</v>
      </c>
      <c r="D11" s="1480" t="s">
        <v>975</v>
      </c>
      <c r="E11" s="1480"/>
      <c r="F11" s="1106" t="s">
        <v>167</v>
      </c>
      <c r="G11" s="1107">
        <v>1.6145746003598918</v>
      </c>
      <c r="H11" s="1107">
        <v>0.614487197998699</v>
      </c>
      <c r="I11" s="1107">
        <v>-0.40555719749387664</v>
      </c>
      <c r="J11" s="1107">
        <v>0.2168792725443105</v>
      </c>
      <c r="K11" s="1107">
        <v>-1.545840553156097E-2</v>
      </c>
      <c r="L11" s="1108"/>
      <c r="M11" s="1107">
        <v>1.6145746003598918</v>
      </c>
      <c r="N11" s="1107">
        <v>0.614487197998699</v>
      </c>
      <c r="O11" s="1107">
        <v>-0.41927373885287988</v>
      </c>
      <c r="P11" s="1107">
        <v>0.22113236146357562</v>
      </c>
      <c r="Q11" s="1107">
        <v>-7.8217056518166128E-3</v>
      </c>
      <c r="R11" s="1108"/>
      <c r="S11" s="1107">
        <v>0</v>
      </c>
      <c r="T11" s="1107">
        <v>0</v>
      </c>
      <c r="U11" s="1107">
        <v>1.3716541359003243E-2</v>
      </c>
      <c r="V11" s="1107">
        <v>-4.2530889192651244E-3</v>
      </c>
      <c r="W11" s="1107">
        <v>-7.6366998797443575E-3</v>
      </c>
      <c r="Y11" s="1484"/>
      <c r="Z11" s="1485"/>
      <c r="AA11" s="1485"/>
      <c r="AB11" s="1485"/>
      <c r="AC11" s="1486"/>
    </row>
    <row r="12" spans="1:29" s="1094" customFormat="1" ht="30.75" customHeight="1">
      <c r="A12" s="1109"/>
      <c r="B12" s="1087">
        <v>4</v>
      </c>
      <c r="C12" s="1110"/>
      <c r="D12" s="1493" t="s">
        <v>291</v>
      </c>
      <c r="E12" s="1494"/>
      <c r="F12" s="1090" t="s">
        <v>167</v>
      </c>
      <c r="G12" s="1111">
        <v>1.3091512064327793E-2</v>
      </c>
      <c r="H12" s="1111">
        <v>0.42640742526257602</v>
      </c>
      <c r="I12" s="1111">
        <v>-0.16186047192927966</v>
      </c>
      <c r="J12" s="1111">
        <v>-2.4548310636917536E-2</v>
      </c>
      <c r="K12" s="1111">
        <v>2.4894461453401906E-3</v>
      </c>
      <c r="L12" s="1112"/>
      <c r="M12" s="1111">
        <v>1.3091512064327793E-2</v>
      </c>
      <c r="N12" s="1111">
        <v>0.42640742526257602</v>
      </c>
      <c r="O12" s="1111">
        <v>-0.22718240917472876</v>
      </c>
      <c r="P12" s="1111">
        <v>1.1573216992563973E-2</v>
      </c>
      <c r="Q12" s="1111">
        <v>1.4695545305073443E-2</v>
      </c>
      <c r="R12" s="1112"/>
      <c r="S12" s="1111">
        <v>0</v>
      </c>
      <c r="T12" s="1111">
        <v>0</v>
      </c>
      <c r="U12" s="1111">
        <v>6.5321937245449102E-2</v>
      </c>
      <c r="V12" s="1111">
        <v>-3.6121527629481509E-2</v>
      </c>
      <c r="W12" s="1111">
        <v>-1.2206099159733252E-2</v>
      </c>
      <c r="Y12" s="1487"/>
      <c r="Z12" s="1488"/>
      <c r="AA12" s="1488"/>
      <c r="AB12" s="1488"/>
      <c r="AC12" s="1489"/>
    </row>
    <row r="13" spans="1:29" ht="19.5" hidden="1" customHeight="1">
      <c r="M13" s="1071"/>
      <c r="N13" s="1071"/>
      <c r="O13" s="1071"/>
      <c r="P13" s="1071"/>
      <c r="Q13" s="1071"/>
      <c r="S13" s="1071"/>
      <c r="T13" s="1071"/>
      <c r="U13" s="1071"/>
      <c r="V13" s="1071"/>
      <c r="W13" s="1071"/>
      <c r="Y13" s="1105"/>
      <c r="Z13" s="1105"/>
      <c r="AA13" s="1105"/>
      <c r="AB13" s="1105"/>
      <c r="AC13" s="1105"/>
    </row>
    <row r="14" spans="1:29" ht="19.5" customHeight="1">
      <c r="M14" s="1071"/>
      <c r="N14" s="1071"/>
      <c r="O14" s="1071"/>
      <c r="P14" s="1071"/>
      <c r="Q14" s="1071"/>
      <c r="S14" s="1071"/>
      <c r="T14" s="1071"/>
      <c r="U14" s="1071"/>
      <c r="V14" s="1071"/>
      <c r="W14" s="1071"/>
      <c r="Y14" s="1105"/>
      <c r="Z14" s="1105"/>
      <c r="AA14" s="1105"/>
      <c r="AB14" s="1105"/>
      <c r="AC14" s="1105"/>
    </row>
    <row r="15" spans="1:29" ht="31.5" customHeight="1">
      <c r="A15" s="1080"/>
      <c r="C15" s="1082"/>
      <c r="D15" s="1478" t="s">
        <v>909</v>
      </c>
      <c r="E15" s="1479"/>
      <c r="F15" s="1083"/>
      <c r="G15" s="1083"/>
      <c r="H15" s="1083"/>
      <c r="I15" s="1083"/>
      <c r="J15" s="1083"/>
      <c r="K15" s="1084"/>
      <c r="M15" s="1085"/>
      <c r="N15" s="1083"/>
      <c r="O15" s="1083"/>
      <c r="P15" s="1083"/>
      <c r="Q15" s="1084"/>
      <c r="S15" s="1085"/>
      <c r="T15" s="1083"/>
      <c r="U15" s="1083"/>
      <c r="V15" s="1083"/>
      <c r="W15" s="1084"/>
      <c r="Y15" s="1105"/>
      <c r="Z15" s="1105"/>
      <c r="AA15" s="1105"/>
      <c r="AB15" s="1105"/>
      <c r="AC15" s="1105"/>
    </row>
    <row r="16" spans="1:29" ht="19.5" customHeight="1">
      <c r="G16" s="1113"/>
      <c r="H16" s="1114"/>
      <c r="M16" s="1071"/>
      <c r="N16" s="1071"/>
      <c r="O16" s="1071"/>
      <c r="P16" s="1071"/>
      <c r="Q16" s="1071"/>
      <c r="S16" s="1071"/>
      <c r="T16" s="1071"/>
      <c r="U16" s="1071"/>
      <c r="V16" s="1071"/>
      <c r="W16" s="1071"/>
      <c r="Y16" s="1105"/>
      <c r="Z16" s="1105"/>
      <c r="AA16" s="1105"/>
      <c r="AB16" s="1105"/>
      <c r="AC16" s="1105"/>
    </row>
    <row r="17" spans="1:29" ht="19.5" customHeight="1">
      <c r="B17" s="1087">
        <v>5</v>
      </c>
      <c r="D17" s="1115" t="s">
        <v>910</v>
      </c>
      <c r="E17" s="1106"/>
      <c r="F17" s="1106" t="s">
        <v>856</v>
      </c>
      <c r="G17" s="1116">
        <v>594.72374514732917</v>
      </c>
      <c r="H17" s="1116">
        <v>747.84568537980147</v>
      </c>
      <c r="I17" s="1116">
        <v>617.8749134249847</v>
      </c>
      <c r="J17" s="1116">
        <v>604.73803306829257</v>
      </c>
      <c r="K17" s="1116">
        <v>594.7975191873802</v>
      </c>
      <c r="L17" s="1117"/>
      <c r="M17" s="1116">
        <v>594.72374514732917</v>
      </c>
      <c r="N17" s="1116">
        <v>747.84568537980147</v>
      </c>
      <c r="O17" s="1116">
        <v>594.89128538422642</v>
      </c>
      <c r="P17" s="1116">
        <v>587.48971865577732</v>
      </c>
      <c r="Q17" s="1116">
        <v>584.87718410630305</v>
      </c>
      <c r="R17" s="1118"/>
      <c r="S17" s="1116">
        <v>0</v>
      </c>
      <c r="T17" s="1116">
        <v>0</v>
      </c>
      <c r="U17" s="1116">
        <v>22.983628040758276</v>
      </c>
      <c r="V17" s="1116">
        <v>17.248314412515242</v>
      </c>
      <c r="W17" s="1116">
        <v>9.9203350810771553</v>
      </c>
      <c r="Y17" s="1481" t="s">
        <v>1067</v>
      </c>
      <c r="Z17" s="1482"/>
      <c r="AA17" s="1482"/>
      <c r="AB17" s="1482"/>
      <c r="AC17" s="1495"/>
    </row>
    <row r="18" spans="1:29" ht="19.5" customHeight="1">
      <c r="B18" s="1087">
        <v>6</v>
      </c>
      <c r="D18" s="1115" t="s">
        <v>911</v>
      </c>
      <c r="E18" s="1106" t="s">
        <v>851</v>
      </c>
      <c r="F18" s="1106" t="s">
        <v>856</v>
      </c>
      <c r="G18" s="1116">
        <v>0</v>
      </c>
      <c r="H18" s="1116">
        <v>0.61</v>
      </c>
      <c r="I18" s="1116">
        <v>2.4733199643493751</v>
      </c>
      <c r="J18" s="1116">
        <v>3.0088480392156853</v>
      </c>
      <c r="K18" s="1116">
        <v>3.1424264705882363</v>
      </c>
      <c r="L18" s="1117"/>
      <c r="M18" s="1116">
        <v>0</v>
      </c>
      <c r="N18" s="1116">
        <v>0.61</v>
      </c>
      <c r="O18" s="1116">
        <v>2.8827317290552612</v>
      </c>
      <c r="P18" s="1116">
        <v>3.7713480392156855</v>
      </c>
      <c r="Q18" s="1116">
        <v>4.0875000000000004</v>
      </c>
      <c r="R18" s="1118"/>
      <c r="S18" s="1116">
        <v>0</v>
      </c>
      <c r="T18" s="1116">
        <v>0</v>
      </c>
      <c r="U18" s="1116">
        <v>-0.40941176470588614</v>
      </c>
      <c r="V18" s="1116">
        <v>-0.76250000000000018</v>
      </c>
      <c r="W18" s="1116">
        <v>-0.94507352941176404</v>
      </c>
      <c r="Y18" s="1484"/>
      <c r="Z18" s="1496"/>
      <c r="AA18" s="1496"/>
      <c r="AB18" s="1496"/>
      <c r="AC18" s="1486"/>
    </row>
    <row r="19" spans="1:29" ht="19.5" customHeight="1">
      <c r="B19" s="1087">
        <v>7</v>
      </c>
      <c r="D19" s="1115" t="s">
        <v>850</v>
      </c>
      <c r="E19" s="1106" t="s">
        <v>855</v>
      </c>
      <c r="F19" s="1106" t="s">
        <v>856</v>
      </c>
      <c r="G19" s="1116">
        <v>3.6510479549499562E-2</v>
      </c>
      <c r="H19" s="1116">
        <v>0.23941679646380071</v>
      </c>
      <c r="I19" s="1116">
        <v>0.23941679646380071</v>
      </c>
      <c r="J19" s="1116">
        <v>0.23941679646380071</v>
      </c>
      <c r="K19" s="1116">
        <v>0.23941679646380071</v>
      </c>
      <c r="L19" s="1117"/>
      <c r="M19" s="1116">
        <v>3.6510479549499562E-2</v>
      </c>
      <c r="N19" s="1116">
        <v>0.23941679646380071</v>
      </c>
      <c r="O19" s="1116">
        <v>0.23941679646380071</v>
      </c>
      <c r="P19" s="1116">
        <v>0.23941679646380071</v>
      </c>
      <c r="Q19" s="1116">
        <v>0.23941679646380071</v>
      </c>
      <c r="R19" s="1118"/>
      <c r="S19" s="1116">
        <v>0</v>
      </c>
      <c r="T19" s="1116">
        <v>0</v>
      </c>
      <c r="U19" s="1116">
        <v>0</v>
      </c>
      <c r="V19" s="1116">
        <v>0</v>
      </c>
      <c r="W19" s="1116">
        <v>0</v>
      </c>
      <c r="Y19" s="1484"/>
      <c r="Z19" s="1496"/>
      <c r="AA19" s="1496"/>
      <c r="AB19" s="1496"/>
      <c r="AC19" s="1486"/>
    </row>
    <row r="20" spans="1:29" ht="19.5" customHeight="1">
      <c r="B20" s="1087">
        <v>8</v>
      </c>
      <c r="D20" s="1115" t="s">
        <v>912</v>
      </c>
      <c r="E20" s="1106" t="s">
        <v>867</v>
      </c>
      <c r="F20" s="1106" t="s">
        <v>856</v>
      </c>
      <c r="G20" s="1116">
        <v>5.473973231632419</v>
      </c>
      <c r="H20" s="1116">
        <v>4.6851843405296876</v>
      </c>
      <c r="I20" s="1116">
        <v>5.2264229824790718</v>
      </c>
      <c r="J20" s="1116">
        <v>5.7869999824790712</v>
      </c>
      <c r="K20" s="1116">
        <v>5.5870609824790716</v>
      </c>
      <c r="L20" s="1117"/>
      <c r="M20" s="1116">
        <v>5.473973231632419</v>
      </c>
      <c r="N20" s="1116">
        <v>4.6851843405296876</v>
      </c>
      <c r="O20" s="1116">
        <v>5.1274264333444801</v>
      </c>
      <c r="P20" s="1116">
        <v>4.7460978576747426</v>
      </c>
      <c r="Q20" s="1116">
        <v>4.462768914639291</v>
      </c>
      <c r="R20" s="1118"/>
      <c r="S20" s="1116">
        <v>0</v>
      </c>
      <c r="T20" s="1116">
        <v>0</v>
      </c>
      <c r="U20" s="1116">
        <v>9.899654913459166E-2</v>
      </c>
      <c r="V20" s="1116">
        <v>1.0409021248043286</v>
      </c>
      <c r="W20" s="1116">
        <v>1.1242920678397805</v>
      </c>
      <c r="Y20" s="1484"/>
      <c r="Z20" s="1496"/>
      <c r="AA20" s="1496"/>
      <c r="AB20" s="1496"/>
      <c r="AC20" s="1486"/>
    </row>
    <row r="21" spans="1:29" ht="19.5" customHeight="1">
      <c r="B21" s="1087">
        <v>9</v>
      </c>
      <c r="D21" s="1115" t="s">
        <v>913</v>
      </c>
      <c r="E21" s="1106" t="s">
        <v>914</v>
      </c>
      <c r="F21" s="1106" t="s">
        <v>856</v>
      </c>
      <c r="G21" s="1116">
        <v>0</v>
      </c>
      <c r="H21" s="1116">
        <v>0</v>
      </c>
      <c r="I21" s="1116">
        <v>0</v>
      </c>
      <c r="J21" s="1116">
        <v>0</v>
      </c>
      <c r="K21" s="1116">
        <v>0</v>
      </c>
      <c r="L21" s="1117"/>
      <c r="M21" s="1116">
        <v>0</v>
      </c>
      <c r="N21" s="1116">
        <v>0</v>
      </c>
      <c r="O21" s="1116">
        <v>0</v>
      </c>
      <c r="P21" s="1116">
        <v>0</v>
      </c>
      <c r="Q21" s="1116">
        <v>0</v>
      </c>
      <c r="R21" s="1118"/>
      <c r="S21" s="1116">
        <v>0</v>
      </c>
      <c r="T21" s="1116">
        <v>0</v>
      </c>
      <c r="U21" s="1116">
        <v>0</v>
      </c>
      <c r="V21" s="1116">
        <v>0</v>
      </c>
      <c r="W21" s="1116">
        <v>0</v>
      </c>
      <c r="Y21" s="1484"/>
      <c r="Z21" s="1496"/>
      <c r="AA21" s="1496"/>
      <c r="AB21" s="1496"/>
      <c r="AC21" s="1486"/>
    </row>
    <row r="22" spans="1:29" s="1094" customFormat="1" ht="29.25" customHeight="1">
      <c r="A22" s="1119"/>
      <c r="B22" s="1087">
        <v>10</v>
      </c>
      <c r="C22" s="1120"/>
      <c r="D22" s="1088" t="s">
        <v>915</v>
      </c>
      <c r="E22" s="1121" t="s">
        <v>239</v>
      </c>
      <c r="F22" s="1122" t="s">
        <v>856</v>
      </c>
      <c r="G22" s="1123">
        <v>600.23422885851107</v>
      </c>
      <c r="H22" s="1123">
        <v>753.38028651679497</v>
      </c>
      <c r="I22" s="1123">
        <v>625.81407316827699</v>
      </c>
      <c r="J22" s="1123">
        <v>613.77329788645113</v>
      </c>
      <c r="K22" s="1123">
        <v>603.7664234369114</v>
      </c>
      <c r="L22" s="1092"/>
      <c r="M22" s="1123">
        <v>600.23422885851107</v>
      </c>
      <c r="N22" s="1123">
        <v>753.38028651679497</v>
      </c>
      <c r="O22" s="1123">
        <v>603.14086034309003</v>
      </c>
      <c r="P22" s="1123">
        <v>596.24658134913159</v>
      </c>
      <c r="Q22" s="1123">
        <v>593.66686981740611</v>
      </c>
      <c r="R22" s="1093"/>
      <c r="S22" s="1123">
        <v>0</v>
      </c>
      <c r="T22" s="1123">
        <v>0</v>
      </c>
      <c r="U22" s="1123">
        <v>22.673212825186965</v>
      </c>
      <c r="V22" s="1123">
        <v>17.526716537319544</v>
      </c>
      <c r="W22" s="1123">
        <v>10.099553619505286</v>
      </c>
      <c r="Y22" s="1487"/>
      <c r="Z22" s="1488"/>
      <c r="AA22" s="1488"/>
      <c r="AB22" s="1488"/>
      <c r="AC22" s="1489"/>
    </row>
    <row r="23" spans="1:29" s="1094" customFormat="1" ht="12.75" customHeight="1">
      <c r="A23" s="1119"/>
      <c r="B23" s="1124"/>
      <c r="C23" s="1120"/>
      <c r="D23" s="1125"/>
      <c r="E23" s="1126"/>
      <c r="F23" s="1127"/>
      <c r="G23" s="1128"/>
      <c r="H23" s="1128"/>
      <c r="I23" s="1128"/>
      <c r="J23" s="1128"/>
      <c r="K23" s="1128"/>
      <c r="L23" s="1129"/>
      <c r="M23" s="1128"/>
      <c r="N23" s="1128"/>
      <c r="O23" s="1128"/>
      <c r="P23" s="1128"/>
      <c r="Q23" s="1128"/>
      <c r="R23" s="1093"/>
      <c r="S23" s="1128"/>
      <c r="T23" s="1128"/>
      <c r="U23" s="1128"/>
      <c r="V23" s="1128"/>
      <c r="W23" s="1128"/>
      <c r="Y23" s="1130"/>
      <c r="Z23" s="1130"/>
      <c r="AA23" s="1130"/>
      <c r="AB23" s="1130"/>
      <c r="AC23" s="1130"/>
    </row>
    <row r="24" spans="1:29" s="1137" customFormat="1" ht="19.5" customHeight="1">
      <c r="A24" s="1131"/>
      <c r="B24" s="1087">
        <v>11</v>
      </c>
      <c r="C24" s="1132"/>
      <c r="D24" s="1133" t="s">
        <v>977</v>
      </c>
      <c r="E24" s="1134" t="s">
        <v>917</v>
      </c>
      <c r="F24" s="1135"/>
      <c r="G24" s="1136">
        <v>1.0525261314284649</v>
      </c>
      <c r="H24" s="1136">
        <v>1.118876650760557</v>
      </c>
      <c r="I24" s="1136">
        <v>1.2070548174037865</v>
      </c>
      <c r="J24" s="1136">
        <v>1.2275072378847331</v>
      </c>
      <c r="K24" s="1136">
        <v>1.2509585044470788</v>
      </c>
      <c r="M24" s="1136">
        <v>1.0525261314284649</v>
      </c>
      <c r="N24" s="1136">
        <v>1.118876650760557</v>
      </c>
      <c r="O24" s="1136">
        <v>1.1881227587709211</v>
      </c>
      <c r="P24" s="1136">
        <v>1.2082543931383072</v>
      </c>
      <c r="Q24" s="1136">
        <v>1.23133783816747</v>
      </c>
      <c r="S24" s="1136">
        <v>0</v>
      </c>
      <c r="T24" s="1136">
        <v>0</v>
      </c>
      <c r="U24" s="1136">
        <v>1.8932058632865401E-2</v>
      </c>
      <c r="V24" s="1136">
        <v>1.9252844746425968E-2</v>
      </c>
      <c r="W24" s="1136">
        <v>1.9620666279608789E-2</v>
      </c>
      <c r="Y24" s="1490" t="s">
        <v>1068</v>
      </c>
      <c r="Z24" s="1491"/>
      <c r="AA24" s="1491"/>
      <c r="AB24" s="1491"/>
      <c r="AC24" s="1492"/>
    </row>
    <row r="25" spans="1:29" ht="19.5" customHeight="1">
      <c r="B25" s="1087">
        <v>12</v>
      </c>
      <c r="D25" s="1115" t="s">
        <v>918</v>
      </c>
      <c r="E25" s="1138"/>
      <c r="F25" s="1106" t="s">
        <v>84</v>
      </c>
      <c r="G25" s="1116">
        <v>31.527981992885429</v>
      </c>
      <c r="H25" s="1116">
        <v>89.559325210145403</v>
      </c>
      <c r="I25" s="1116">
        <v>129.57781864857748</v>
      </c>
      <c r="J25" s="1116">
        <v>139.63786768955003</v>
      </c>
      <c r="K25" s="1116">
        <v>151.52031866108916</v>
      </c>
      <c r="L25" s="1117"/>
      <c r="M25" s="1116">
        <v>31.527981992885429</v>
      </c>
      <c r="N25" s="1116">
        <v>89.559325210145403</v>
      </c>
      <c r="O25" s="1116">
        <v>113.46452257520889</v>
      </c>
      <c r="P25" s="1116">
        <v>124.17096995965369</v>
      </c>
      <c r="Q25" s="1116">
        <v>137.33761025520755</v>
      </c>
      <c r="R25" s="1118"/>
      <c r="S25" s="1116">
        <v>0</v>
      </c>
      <c r="T25" s="1116">
        <v>0</v>
      </c>
      <c r="U25" s="1116">
        <v>16.113296073368588</v>
      </c>
      <c r="V25" s="1116">
        <v>15.466897729896345</v>
      </c>
      <c r="W25" s="1116">
        <v>14.182708405881613</v>
      </c>
      <c r="Y25" s="1490"/>
      <c r="Z25" s="1491"/>
      <c r="AA25" s="1491"/>
      <c r="AB25" s="1491"/>
      <c r="AC25" s="1492"/>
    </row>
    <row r="26" spans="1:29" s="1094" customFormat="1" ht="29.25" customHeight="1">
      <c r="A26" s="1119"/>
      <c r="B26" s="1087">
        <v>13</v>
      </c>
      <c r="C26" s="1120"/>
      <c r="D26" s="1088" t="s">
        <v>978</v>
      </c>
      <c r="E26" s="1089" t="s">
        <v>239</v>
      </c>
      <c r="F26" s="1090" t="s">
        <v>84</v>
      </c>
      <c r="G26" s="1091">
        <v>631.7622108513965</v>
      </c>
      <c r="H26" s="1091">
        <v>842.93961172694037</v>
      </c>
      <c r="I26" s="1091">
        <v>755.39189181685447</v>
      </c>
      <c r="J26" s="1091">
        <v>753.41116557600117</v>
      </c>
      <c r="K26" s="1091">
        <v>755.28674209800056</v>
      </c>
      <c r="L26" s="1092"/>
      <c r="M26" s="1091">
        <v>631.7622108513965</v>
      </c>
      <c r="N26" s="1091">
        <v>842.93961172694037</v>
      </c>
      <c r="O26" s="1091">
        <v>716.60538291829891</v>
      </c>
      <c r="P26" s="1091">
        <v>720.41755130878528</v>
      </c>
      <c r="Q26" s="1091">
        <v>731.00448007261366</v>
      </c>
      <c r="R26" s="1093"/>
      <c r="S26" s="1091">
        <v>0</v>
      </c>
      <c r="T26" s="1091">
        <v>0</v>
      </c>
      <c r="U26" s="1091">
        <v>38.786508898555553</v>
      </c>
      <c r="V26" s="1091">
        <v>32.993614267215889</v>
      </c>
      <c r="W26" s="1091">
        <v>24.282262025386899</v>
      </c>
      <c r="Y26" s="1490"/>
      <c r="Z26" s="1491"/>
      <c r="AA26" s="1491"/>
      <c r="AB26" s="1491"/>
      <c r="AC26" s="1492"/>
    </row>
    <row r="27" spans="1:29" ht="12.75" customHeight="1">
      <c r="B27" s="1139"/>
      <c r="D27" s="1140"/>
      <c r="E27" s="1141"/>
      <c r="F27" s="1142"/>
      <c r="G27" s="1267"/>
      <c r="H27" s="1143"/>
      <c r="I27" s="1143"/>
      <c r="J27" s="1143"/>
      <c r="K27" s="1143"/>
      <c r="L27" s="1117"/>
      <c r="M27" s="1143"/>
      <c r="N27" s="1143"/>
      <c r="O27" s="1143"/>
      <c r="P27" s="1143"/>
      <c r="Q27" s="1143"/>
      <c r="R27" s="1118"/>
      <c r="S27" s="1144"/>
      <c r="T27" s="1144"/>
      <c r="U27" s="1144"/>
      <c r="V27" s="1144"/>
      <c r="W27" s="1144"/>
      <c r="Y27" s="1105"/>
      <c r="Z27" s="1105"/>
      <c r="AA27" s="1105"/>
      <c r="AB27" s="1105"/>
      <c r="AC27" s="1105"/>
    </row>
    <row r="28" spans="1:29" ht="19.5" customHeight="1">
      <c r="B28" s="1087">
        <v>14</v>
      </c>
      <c r="D28" s="1115" t="s">
        <v>979</v>
      </c>
      <c r="E28" s="1106" t="s">
        <v>853</v>
      </c>
      <c r="F28" s="1106" t="s">
        <v>84</v>
      </c>
      <c r="G28" s="1116">
        <v>-0.49733628418028708</v>
      </c>
      <c r="H28" s="1116">
        <v>48.430605550951782</v>
      </c>
      <c r="I28" s="1116">
        <v>15.422033062559116</v>
      </c>
      <c r="J28" s="1116">
        <v>0</v>
      </c>
      <c r="K28" s="1116">
        <v>0</v>
      </c>
      <c r="L28" s="1117"/>
      <c r="M28" s="1116">
        <v>-0.49733628418028708</v>
      </c>
      <c r="N28" s="1116">
        <v>48.430605550951782</v>
      </c>
      <c r="O28" s="1116">
        <v>-4.5992121603459131</v>
      </c>
      <c r="P28" s="1116">
        <v>0</v>
      </c>
      <c r="Q28" s="1116">
        <v>0</v>
      </c>
      <c r="R28" s="1118"/>
      <c r="S28" s="1116">
        <v>0</v>
      </c>
      <c r="T28" s="1116">
        <v>0</v>
      </c>
      <c r="U28" s="1116">
        <v>20.02124522290503</v>
      </c>
      <c r="V28" s="1116">
        <v>0</v>
      </c>
      <c r="W28" s="1116">
        <v>0</v>
      </c>
      <c r="Y28" s="1490" t="s">
        <v>1069</v>
      </c>
      <c r="Z28" s="1491"/>
      <c r="AA28" s="1491"/>
      <c r="AB28" s="1491"/>
      <c r="AC28" s="1492"/>
    </row>
    <row r="29" spans="1:29" ht="19.5" customHeight="1">
      <c r="B29" s="1087">
        <v>15</v>
      </c>
      <c r="D29" s="1115" t="s">
        <v>919</v>
      </c>
      <c r="E29" s="1106" t="s">
        <v>236</v>
      </c>
      <c r="F29" s="1106" t="s">
        <v>84</v>
      </c>
      <c r="G29" s="1116">
        <v>2.3267190281258121</v>
      </c>
      <c r="H29" s="1116">
        <v>-0.11191502323782389</v>
      </c>
      <c r="I29" s="1116">
        <v>1.557658246285107</v>
      </c>
      <c r="J29" s="1116">
        <v>0</v>
      </c>
      <c r="K29" s="1116">
        <v>0</v>
      </c>
      <c r="L29" s="1117"/>
      <c r="M29" s="1116">
        <v>2.3267190281258121</v>
      </c>
      <c r="N29" s="1116">
        <v>-0.11191502323782389</v>
      </c>
      <c r="O29" s="1116">
        <v>0.16922021434577653</v>
      </c>
      <c r="P29" s="1116">
        <v>0</v>
      </c>
      <c r="Q29" s="1116">
        <v>0</v>
      </c>
      <c r="R29" s="1118"/>
      <c r="S29" s="1116">
        <v>0</v>
      </c>
      <c r="T29" s="1116">
        <v>0</v>
      </c>
      <c r="U29" s="1116">
        <v>1.3884380319393304</v>
      </c>
      <c r="V29" s="1116">
        <v>0</v>
      </c>
      <c r="W29" s="1116">
        <v>0</v>
      </c>
      <c r="Y29" s="1490"/>
      <c r="Z29" s="1491"/>
      <c r="AA29" s="1491"/>
      <c r="AB29" s="1491"/>
      <c r="AC29" s="1492"/>
    </row>
    <row r="30" spans="1:29" ht="19.5" customHeight="1">
      <c r="B30" s="1087">
        <v>16</v>
      </c>
      <c r="D30" s="1115" t="s">
        <v>920</v>
      </c>
      <c r="E30" s="1106" t="s">
        <v>849</v>
      </c>
      <c r="F30" s="1106" t="s">
        <v>84</v>
      </c>
      <c r="G30" s="1116">
        <v>12.458766436555953</v>
      </c>
      <c r="H30" s="1116">
        <v>30.27272838840544</v>
      </c>
      <c r="I30" s="1116">
        <v>0</v>
      </c>
      <c r="J30" s="1116">
        <v>0</v>
      </c>
      <c r="K30" s="1116">
        <v>0</v>
      </c>
      <c r="L30" s="1117"/>
      <c r="M30" s="1116">
        <v>12.458766436555953</v>
      </c>
      <c r="N30" s="1116">
        <v>30.27272838840544</v>
      </c>
      <c r="O30" s="1116">
        <v>0</v>
      </c>
      <c r="P30" s="1116">
        <v>0</v>
      </c>
      <c r="Q30" s="1116">
        <v>0</v>
      </c>
      <c r="R30" s="1118"/>
      <c r="S30" s="1116">
        <v>0</v>
      </c>
      <c r="T30" s="1116">
        <v>0</v>
      </c>
      <c r="U30" s="1116">
        <v>0</v>
      </c>
      <c r="V30" s="1116">
        <v>0</v>
      </c>
      <c r="W30" s="1116">
        <v>0</v>
      </c>
      <c r="Y30" s="1490"/>
      <c r="Z30" s="1491"/>
      <c r="AA30" s="1491"/>
      <c r="AB30" s="1491"/>
      <c r="AC30" s="1492"/>
    </row>
    <row r="31" spans="1:29" s="1094" customFormat="1" ht="29.25" customHeight="1">
      <c r="A31" s="1119"/>
      <c r="B31" s="1087">
        <v>17</v>
      </c>
      <c r="C31" s="1120"/>
      <c r="D31" s="1088" t="s">
        <v>976</v>
      </c>
      <c r="E31" s="1089" t="s">
        <v>238</v>
      </c>
      <c r="F31" s="1090" t="s">
        <v>84</v>
      </c>
      <c r="G31" s="1091">
        <v>646.05036003189798</v>
      </c>
      <c r="H31" s="1091">
        <v>921.53103064305981</v>
      </c>
      <c r="I31" s="1091">
        <v>772.37158312569863</v>
      </c>
      <c r="J31" s="1091">
        <v>753.41116557600117</v>
      </c>
      <c r="K31" s="1091">
        <v>755.28674209800056</v>
      </c>
      <c r="L31" s="1092"/>
      <c r="M31" s="1091">
        <v>646.05036003189798</v>
      </c>
      <c r="N31" s="1091">
        <v>921.53103064305981</v>
      </c>
      <c r="O31" s="1091">
        <v>712.17539097229871</v>
      </c>
      <c r="P31" s="1091">
        <v>720.41755130878528</v>
      </c>
      <c r="Q31" s="1091">
        <v>731.00448007261366</v>
      </c>
      <c r="R31" s="1093"/>
      <c r="S31" s="1091">
        <v>0</v>
      </c>
      <c r="T31" s="1091">
        <v>0</v>
      </c>
      <c r="U31" s="1091">
        <v>60.19619215339992</v>
      </c>
      <c r="V31" s="1091">
        <v>32.993614267215889</v>
      </c>
      <c r="W31" s="1091">
        <v>24.282262025386899</v>
      </c>
      <c r="Y31" s="1490"/>
      <c r="Z31" s="1491"/>
      <c r="AA31" s="1491"/>
      <c r="AB31" s="1491"/>
      <c r="AC31" s="1492"/>
    </row>
    <row r="32" spans="1:29" s="1104" customFormat="1" ht="19.5" customHeight="1">
      <c r="A32" s="1095"/>
      <c r="B32" s="1087">
        <v>18</v>
      </c>
      <c r="C32" s="1097"/>
      <c r="D32" s="1098" t="s">
        <v>980</v>
      </c>
      <c r="E32" s="1099" t="s">
        <v>238</v>
      </c>
      <c r="F32" s="1100" t="s">
        <v>84</v>
      </c>
      <c r="G32" s="1101">
        <v>674.81006953374037</v>
      </c>
      <c r="H32" s="1101">
        <v>951.07419148313909</v>
      </c>
      <c r="I32" s="1101">
        <v>772.37158312569863</v>
      </c>
      <c r="J32" s="1101">
        <v>753.41116557600117</v>
      </c>
      <c r="K32" s="1101">
        <v>755.28674209800056</v>
      </c>
      <c r="L32" s="1102"/>
      <c r="M32" s="1101">
        <v>682.8557201713661</v>
      </c>
      <c r="N32" s="1101">
        <v>917.20746863769318</v>
      </c>
      <c r="O32" s="1101">
        <v>712.17539097229871</v>
      </c>
      <c r="P32" s="1101">
        <v>720.41755130878528</v>
      </c>
      <c r="Q32" s="1101">
        <v>731.00448007261366</v>
      </c>
      <c r="R32" s="1102"/>
      <c r="S32" s="1101">
        <v>-8.0456506376257266</v>
      </c>
      <c r="T32" s="1101">
        <v>33.866722845445906</v>
      </c>
      <c r="U32" s="1101">
        <v>60.19619215339992</v>
      </c>
      <c r="V32" s="1101">
        <v>32.993614267215889</v>
      </c>
      <c r="W32" s="1101">
        <v>24.282262025386899</v>
      </c>
      <c r="Y32" s="1490"/>
      <c r="Z32" s="1491"/>
      <c r="AA32" s="1491"/>
      <c r="AB32" s="1491"/>
      <c r="AC32" s="1492"/>
    </row>
    <row r="33" spans="1:29" ht="12.75" customHeight="1">
      <c r="B33" s="1145"/>
      <c r="D33" s="1146"/>
      <c r="E33" s="1147"/>
      <c r="F33" s="1147"/>
      <c r="G33" s="1148"/>
      <c r="H33" s="1148"/>
      <c r="I33" s="1148"/>
      <c r="J33" s="1148"/>
      <c r="K33" s="1148"/>
      <c r="L33" s="1117"/>
      <c r="M33" s="1148"/>
      <c r="N33" s="1148"/>
      <c r="O33" s="1148"/>
      <c r="P33" s="1148"/>
      <c r="Q33" s="1148"/>
      <c r="R33" s="1118"/>
      <c r="S33" s="1149"/>
      <c r="T33" s="1149"/>
      <c r="U33" s="1149"/>
      <c r="V33" s="1149"/>
      <c r="W33" s="1149"/>
      <c r="Y33" s="1105"/>
      <c r="Z33" s="1105"/>
      <c r="AA33" s="1105"/>
      <c r="AB33" s="1105"/>
      <c r="AC33" s="1105"/>
    </row>
    <row r="34" spans="1:29" ht="19.5" customHeight="1">
      <c r="B34" s="1087">
        <v>19</v>
      </c>
      <c r="D34" s="1115" t="s">
        <v>921</v>
      </c>
      <c r="E34" s="1106" t="s">
        <v>922</v>
      </c>
      <c r="F34" s="1106" t="s">
        <v>84</v>
      </c>
      <c r="G34" s="1116">
        <v>646.10077163189806</v>
      </c>
      <c r="H34" s="1116">
        <v>921.53103064305981</v>
      </c>
      <c r="I34" s="1116">
        <v>772.37158312569863</v>
      </c>
      <c r="J34" s="1116">
        <v>753.41116557600117</v>
      </c>
      <c r="K34" s="1116">
        <v>755.28674209800056</v>
      </c>
      <c r="L34" s="1117"/>
      <c r="M34" s="1116">
        <v>646.10077163189806</v>
      </c>
      <c r="N34" s="1116">
        <v>921.53103064305981</v>
      </c>
      <c r="O34" s="1116">
        <v>712.17539097229871</v>
      </c>
      <c r="P34" s="1116">
        <v>720.41755130878528</v>
      </c>
      <c r="Q34" s="1116">
        <v>731.00448007261366</v>
      </c>
      <c r="R34" s="1118"/>
      <c r="S34" s="1116">
        <v>0</v>
      </c>
      <c r="T34" s="1116">
        <v>0</v>
      </c>
      <c r="U34" s="1116">
        <v>60.19619215339992</v>
      </c>
      <c r="V34" s="1116">
        <v>32.993614267215889</v>
      </c>
      <c r="W34" s="1116">
        <v>24.282262025386899</v>
      </c>
      <c r="Y34" s="1490"/>
      <c r="Z34" s="1491"/>
      <c r="AA34" s="1491"/>
      <c r="AB34" s="1491"/>
      <c r="AC34" s="1492"/>
    </row>
    <row r="35" spans="1:29" ht="19.5" customHeight="1">
      <c r="B35" s="1087">
        <v>20</v>
      </c>
      <c r="D35" s="1115" t="s">
        <v>240</v>
      </c>
      <c r="E35" s="1106" t="s">
        <v>923</v>
      </c>
      <c r="F35" s="1106" t="s">
        <v>84</v>
      </c>
      <c r="G35" s="1116">
        <v>5.0411600000074941E-2</v>
      </c>
      <c r="H35" s="1116">
        <v>0</v>
      </c>
      <c r="I35" s="1116">
        <v>0</v>
      </c>
      <c r="J35" s="1116">
        <v>0</v>
      </c>
      <c r="K35" s="1116">
        <v>0</v>
      </c>
      <c r="L35" s="1117"/>
      <c r="M35" s="1116">
        <v>5.0411600000074941E-2</v>
      </c>
      <c r="N35" s="1116">
        <v>0</v>
      </c>
      <c r="O35" s="1116">
        <v>0</v>
      </c>
      <c r="P35" s="1116">
        <v>0</v>
      </c>
      <c r="Q35" s="1116">
        <v>0</v>
      </c>
      <c r="R35" s="1118"/>
      <c r="S35" s="1116">
        <v>0</v>
      </c>
      <c r="T35" s="1116">
        <v>0</v>
      </c>
      <c r="U35" s="1116">
        <v>0</v>
      </c>
      <c r="V35" s="1116">
        <v>0</v>
      </c>
      <c r="W35" s="1116">
        <v>0</v>
      </c>
      <c r="Y35" s="1490"/>
      <c r="Z35" s="1491"/>
      <c r="AA35" s="1491"/>
      <c r="AB35" s="1491"/>
      <c r="AC35" s="1492"/>
    </row>
    <row r="36" spans="1:29">
      <c r="D36" s="1074"/>
      <c r="E36" s="1074"/>
      <c r="F36" s="1074"/>
      <c r="G36" s="1150"/>
      <c r="H36" s="1150"/>
      <c r="I36" s="1150"/>
      <c r="J36" s="1150"/>
      <c r="K36" s="1150"/>
      <c r="L36" s="1151"/>
      <c r="M36" s="1150"/>
      <c r="N36" s="1150"/>
      <c r="O36" s="1150"/>
      <c r="P36" s="1150"/>
      <c r="Q36" s="1150"/>
      <c r="R36" s="1151"/>
      <c r="S36" s="1150"/>
      <c r="T36" s="1150"/>
      <c r="U36" s="1150"/>
      <c r="V36" s="1150"/>
      <c r="W36" s="1150"/>
      <c r="Y36" s="1086"/>
      <c r="Z36" s="1086"/>
      <c r="AA36" s="1086"/>
      <c r="AB36" s="1086"/>
      <c r="AC36" s="1086"/>
    </row>
    <row r="37" spans="1:29" ht="31.5" customHeight="1">
      <c r="A37" s="1119"/>
      <c r="B37" s="1152"/>
      <c r="C37" s="1120"/>
      <c r="D37" s="1478" t="s">
        <v>924</v>
      </c>
      <c r="E37" s="1479"/>
      <c r="F37" s="1083"/>
      <c r="G37" s="1153"/>
      <c r="H37" s="1154"/>
      <c r="I37" s="1154"/>
      <c r="J37" s="1154"/>
      <c r="K37" s="1155"/>
      <c r="L37" s="1151"/>
      <c r="M37" s="1153"/>
      <c r="N37" s="1154"/>
      <c r="O37" s="1154"/>
      <c r="P37" s="1154"/>
      <c r="Q37" s="1155"/>
      <c r="R37" s="1151"/>
      <c r="S37" s="1153"/>
      <c r="T37" s="1154"/>
      <c r="U37" s="1154"/>
      <c r="V37" s="1154"/>
      <c r="W37" s="1155"/>
      <c r="Y37" s="1086"/>
      <c r="Z37" s="1086"/>
      <c r="AA37" s="1086"/>
      <c r="AB37" s="1086"/>
      <c r="AC37" s="1086"/>
    </row>
    <row r="38" spans="1:29">
      <c r="D38" s="1074"/>
      <c r="E38" s="1074"/>
      <c r="F38" s="1074"/>
      <c r="G38" s="1150"/>
      <c r="H38" s="1150"/>
      <c r="I38" s="1150"/>
      <c r="J38" s="1150"/>
      <c r="K38" s="1150"/>
      <c r="L38" s="1151"/>
      <c r="M38" s="1150"/>
      <c r="N38" s="1150"/>
      <c r="O38" s="1150"/>
      <c r="P38" s="1150"/>
      <c r="Q38" s="1150"/>
      <c r="R38" s="1151"/>
      <c r="S38" s="1150"/>
      <c r="T38" s="1150"/>
      <c r="U38" s="1150"/>
      <c r="V38" s="1150"/>
      <c r="W38" s="1150"/>
      <c r="Y38" s="1086"/>
      <c r="Z38" s="1086"/>
      <c r="AA38" s="1086"/>
      <c r="AB38" s="1086"/>
      <c r="AC38" s="1086"/>
    </row>
    <row r="39" spans="1:29" ht="19.5" customHeight="1">
      <c r="B39" s="1087">
        <v>21</v>
      </c>
      <c r="D39" s="1497" t="s">
        <v>925</v>
      </c>
      <c r="E39" s="1498"/>
      <c r="F39" s="1106" t="s">
        <v>926</v>
      </c>
      <c r="G39" s="1156">
        <v>13957.294395587209</v>
      </c>
      <c r="H39" s="1156">
        <v>14126.890267173425</v>
      </c>
      <c r="I39" s="1156">
        <v>14126.890267173425</v>
      </c>
      <c r="J39" s="1156">
        <v>14126.890267173425</v>
      </c>
      <c r="K39" s="1156">
        <v>14126.890267173425</v>
      </c>
      <c r="L39" s="1118"/>
      <c r="M39" s="1156">
        <v>13957.294395587209</v>
      </c>
      <c r="N39" s="1156">
        <v>14126.890267173425</v>
      </c>
      <c r="O39" s="1156">
        <v>14126.890267173425</v>
      </c>
      <c r="P39" s="1156">
        <v>14126.890267173425</v>
      </c>
      <c r="Q39" s="1156">
        <v>14126.890267173425</v>
      </c>
      <c r="R39" s="1118"/>
      <c r="S39" s="1157">
        <v>0</v>
      </c>
      <c r="T39" s="1157">
        <v>0</v>
      </c>
      <c r="U39" s="1157">
        <v>0</v>
      </c>
      <c r="V39" s="1157">
        <v>0</v>
      </c>
      <c r="W39" s="1157">
        <v>0</v>
      </c>
      <c r="Y39" s="1490"/>
      <c r="Z39" s="1491"/>
      <c r="AA39" s="1491"/>
      <c r="AB39" s="1491"/>
      <c r="AC39" s="1492"/>
    </row>
    <row r="40" spans="1:29" ht="19.5" customHeight="1">
      <c r="B40" s="1087">
        <v>22</v>
      </c>
      <c r="D40" s="1497" t="s">
        <v>927</v>
      </c>
      <c r="E40" s="1498"/>
      <c r="F40" s="1106" t="s">
        <v>84</v>
      </c>
      <c r="G40" s="1158">
        <v>119.84</v>
      </c>
      <c r="H40" s="1158">
        <v>140.69999999999999</v>
      </c>
      <c r="I40" s="1158">
        <v>147.72849241692822</v>
      </c>
      <c r="J40" s="1158">
        <v>141.27384806149962</v>
      </c>
      <c r="K40" s="1158">
        <v>141.88138671759654</v>
      </c>
      <c r="L40" s="1159"/>
      <c r="M40" s="1158">
        <v>119.84</v>
      </c>
      <c r="N40" s="1158">
        <v>127.76</v>
      </c>
      <c r="O40" s="1158">
        <v>123.44409106383235</v>
      </c>
      <c r="P40" s="1158">
        <v>121.71752249910699</v>
      </c>
      <c r="Q40" s="1158">
        <v>124.19403644749175</v>
      </c>
      <c r="R40" s="1159"/>
      <c r="S40" s="1160">
        <v>0</v>
      </c>
      <c r="T40" s="1160">
        <v>12.939999999999984</v>
      </c>
      <c r="U40" s="1160">
        <v>24.284401353095873</v>
      </c>
      <c r="V40" s="1160">
        <v>19.55632556239263</v>
      </c>
      <c r="W40" s="1160">
        <v>17.687350270104787</v>
      </c>
      <c r="Y40" s="1490"/>
      <c r="Z40" s="1491"/>
      <c r="AA40" s="1491"/>
      <c r="AB40" s="1491"/>
      <c r="AC40" s="1492"/>
    </row>
    <row r="41" spans="1:29" ht="25.5" customHeight="1">
      <c r="B41" s="1087">
        <v>23</v>
      </c>
      <c r="D41" s="1499" t="s">
        <v>928</v>
      </c>
      <c r="E41" s="1500"/>
      <c r="F41" s="1161" t="s">
        <v>856</v>
      </c>
      <c r="G41" s="1162">
        <v>113.85940588226141</v>
      </c>
      <c r="H41" s="1162">
        <v>125.75112717238231</v>
      </c>
      <c r="I41" s="1162">
        <v>122.38755878102741</v>
      </c>
      <c r="J41" s="1162">
        <v>115.09003262982445</v>
      </c>
      <c r="K41" s="1162">
        <v>113.41813994086705</v>
      </c>
      <c r="L41" s="1159"/>
      <c r="M41" s="1162">
        <v>113.85940588226141</v>
      </c>
      <c r="N41" s="1162">
        <v>114.18595598822719</v>
      </c>
      <c r="O41" s="1162">
        <v>103.89843149838465</v>
      </c>
      <c r="P41" s="1162">
        <v>100.73832397410878</v>
      </c>
      <c r="Q41" s="1162">
        <v>100.86105745952116</v>
      </c>
      <c r="R41" s="1159"/>
      <c r="S41" s="1162">
        <v>0</v>
      </c>
      <c r="T41" s="1162">
        <v>11.565171184155119</v>
      </c>
      <c r="U41" s="1162">
        <v>18.489127282642755</v>
      </c>
      <c r="V41" s="1162">
        <v>14.351708655715669</v>
      </c>
      <c r="W41" s="1162">
        <v>12.557082481345887</v>
      </c>
      <c r="Y41" s="1490"/>
      <c r="Z41" s="1491"/>
      <c r="AA41" s="1491"/>
      <c r="AB41" s="1491"/>
      <c r="AC41" s="1492"/>
    </row>
    <row r="42" spans="1:29" ht="25.5" customHeight="1">
      <c r="B42" s="1087">
        <v>24</v>
      </c>
      <c r="D42" s="1501" t="s">
        <v>929</v>
      </c>
      <c r="E42" s="1502"/>
      <c r="F42" s="1163" t="s">
        <v>167</v>
      </c>
      <c r="G42" s="1164">
        <v>-3.5570577820698501E-2</v>
      </c>
      <c r="H42" s="1164">
        <v>0.10444215124763412</v>
      </c>
      <c r="I42" s="1164">
        <v>-2.6747819021487151E-2</v>
      </c>
      <c r="J42" s="1164">
        <v>-5.962637235259749E-2</v>
      </c>
      <c r="K42" s="1164">
        <v>-1.4526824354415435E-2</v>
      </c>
      <c r="L42" s="1165"/>
      <c r="M42" s="1164">
        <v>-3.5570577820698501E-2</v>
      </c>
      <c r="N42" s="1164">
        <v>2.8680116801544919E-3</v>
      </c>
      <c r="O42" s="1164">
        <v>-9.0094481416814531E-2</v>
      </c>
      <c r="P42" s="1164">
        <v>-3.0415353520760302E-2</v>
      </c>
      <c r="Q42" s="1164">
        <v>1.2183395610585457E-3</v>
      </c>
      <c r="R42" s="1166"/>
      <c r="S42" s="1167">
        <v>0</v>
      </c>
      <c r="T42" s="1167">
        <v>0.10157413956747963</v>
      </c>
      <c r="U42" s="1167">
        <v>6.334666239532738E-2</v>
      </c>
      <c r="V42" s="1167">
        <v>-2.9211018831837188E-2</v>
      </c>
      <c r="W42" s="1167">
        <v>-1.5745163915473981E-2</v>
      </c>
      <c r="Y42" s="1490"/>
      <c r="Z42" s="1491"/>
      <c r="AA42" s="1491"/>
      <c r="AB42" s="1491"/>
      <c r="AC42" s="1492"/>
    </row>
    <row r="43" spans="1:29">
      <c r="D43" s="1074"/>
      <c r="E43" s="1074"/>
      <c r="F43" s="1074"/>
      <c r="G43" s="1150"/>
      <c r="H43" s="1150"/>
      <c r="I43" s="1150"/>
      <c r="J43" s="1150"/>
      <c r="K43" s="1150"/>
      <c r="L43" s="1151"/>
      <c r="M43" s="1150"/>
      <c r="N43" s="1150"/>
      <c r="O43" s="1150"/>
      <c r="P43" s="1150"/>
      <c r="Q43" s="1150"/>
      <c r="R43" s="1151"/>
      <c r="S43" s="1150"/>
      <c r="T43" s="1150"/>
      <c r="U43" s="1150"/>
      <c r="V43" s="1150"/>
      <c r="W43" s="1150"/>
      <c r="Y43" s="1086"/>
      <c r="Z43" s="1086"/>
      <c r="AA43" s="1086"/>
      <c r="AB43" s="1086"/>
      <c r="AC43" s="1086"/>
    </row>
    <row r="44" spans="1:29" ht="31.5" customHeight="1">
      <c r="A44" s="1119"/>
      <c r="B44" s="1109"/>
      <c r="C44" s="1120"/>
      <c r="D44" s="1478" t="s">
        <v>930</v>
      </c>
      <c r="E44" s="1479"/>
      <c r="F44" s="1083"/>
      <c r="G44" s="1153"/>
      <c r="H44" s="1154"/>
      <c r="I44" s="1154"/>
      <c r="J44" s="1154"/>
      <c r="K44" s="1155"/>
      <c r="L44" s="1151"/>
      <c r="M44" s="1153"/>
      <c r="N44" s="1154"/>
      <c r="O44" s="1154"/>
      <c r="P44" s="1154"/>
      <c r="Q44" s="1155"/>
      <c r="R44" s="1151"/>
      <c r="S44" s="1153"/>
      <c r="T44" s="1154"/>
      <c r="U44" s="1154"/>
      <c r="V44" s="1154"/>
      <c r="W44" s="1155"/>
      <c r="Y44" s="1086"/>
      <c r="Z44" s="1086"/>
      <c r="AA44" s="1086"/>
      <c r="AB44" s="1086"/>
      <c r="AC44" s="1086"/>
    </row>
    <row r="45" spans="1:29">
      <c r="D45" s="1168"/>
      <c r="E45" s="1168"/>
      <c r="F45" s="1168"/>
      <c r="G45" s="1169"/>
      <c r="H45" s="1169"/>
      <c r="I45" s="1169"/>
      <c r="J45" s="1169"/>
      <c r="K45" s="1169"/>
      <c r="L45" s="1151"/>
      <c r="M45" s="1169"/>
      <c r="N45" s="1169"/>
      <c r="O45" s="1169"/>
      <c r="P45" s="1169"/>
      <c r="Q45" s="1169"/>
      <c r="R45" s="1151"/>
      <c r="S45" s="1169"/>
      <c r="T45" s="1169"/>
      <c r="U45" s="1169"/>
      <c r="V45" s="1169"/>
      <c r="W45" s="1169"/>
      <c r="Y45" s="1086"/>
      <c r="Z45" s="1086"/>
      <c r="AA45" s="1086"/>
      <c r="AB45" s="1086"/>
      <c r="AC45" s="1086"/>
    </row>
    <row r="46" spans="1:29" ht="19.5" customHeight="1">
      <c r="B46" s="1087">
        <v>25</v>
      </c>
      <c r="D46" s="1115" t="s">
        <v>931</v>
      </c>
      <c r="E46" s="1106" t="s">
        <v>932</v>
      </c>
      <c r="F46" s="1106" t="s">
        <v>856</v>
      </c>
      <c r="G46" s="1156">
        <v>60.381188260526727</v>
      </c>
      <c r="H46" s="1156">
        <v>62.94970267281716</v>
      </c>
      <c r="I46" s="1156">
        <v>55.793989953861839</v>
      </c>
      <c r="J46" s="1156">
        <v>56.255084386478856</v>
      </c>
      <c r="K46" s="1156">
        <v>54.347179098840741</v>
      </c>
      <c r="L46" s="1118"/>
      <c r="M46" s="1156">
        <v>60.381188260526727</v>
      </c>
      <c r="N46" s="1156">
        <v>62.94970267281716</v>
      </c>
      <c r="O46" s="1156">
        <v>55.580959283674837</v>
      </c>
      <c r="P46" s="1156">
        <v>56.027868285541537</v>
      </c>
      <c r="Q46" s="1156">
        <v>54.547516017017685</v>
      </c>
      <c r="R46" s="1118"/>
      <c r="S46" s="1156">
        <v>0</v>
      </c>
      <c r="T46" s="1156">
        <v>0</v>
      </c>
      <c r="U46" s="1156">
        <v>0.21303067018700261</v>
      </c>
      <c r="V46" s="1156">
        <v>0.22721610093731925</v>
      </c>
      <c r="W46" s="1156">
        <v>-0.20033691817694432</v>
      </c>
      <c r="Y46" s="1469" t="s">
        <v>1071</v>
      </c>
      <c r="Z46" s="1470"/>
      <c r="AA46" s="1470"/>
      <c r="AB46" s="1470"/>
      <c r="AC46" s="1471"/>
    </row>
    <row r="47" spans="1:29" s="1175" customFormat="1" ht="19.5" customHeight="1">
      <c r="A47" s="1073"/>
      <c r="B47" s="1087">
        <v>26</v>
      </c>
      <c r="C47" s="1170"/>
      <c r="D47" s="1171" t="s">
        <v>933</v>
      </c>
      <c r="E47" s="1172" t="s">
        <v>934</v>
      </c>
      <c r="F47" s="1172" t="s">
        <v>84</v>
      </c>
      <c r="G47" s="1173">
        <v>63.552778490906036</v>
      </c>
      <c r="H47" s="1173">
        <v>70.432952492934547</v>
      </c>
      <c r="I47" s="1173">
        <v>67.346404355987403</v>
      </c>
      <c r="J47" s="1173">
        <v>69.053523252219236</v>
      </c>
      <c r="K47" s="1173">
        <v>67.986065886403352</v>
      </c>
      <c r="L47" s="1174"/>
      <c r="M47" s="1173">
        <v>63.552778490906036</v>
      </c>
      <c r="N47" s="1173">
        <v>70.432952492934547</v>
      </c>
      <c r="O47" s="1173">
        <v>66.037002679253987</v>
      </c>
      <c r="P47" s="1173">
        <v>67.695917994179993</v>
      </c>
      <c r="Q47" s="1173">
        <v>67.1664204498</v>
      </c>
      <c r="R47" s="1174"/>
      <c r="S47" s="1173">
        <v>0</v>
      </c>
      <c r="T47" s="1173">
        <v>0</v>
      </c>
      <c r="U47" s="1173">
        <v>1.3094016767334153</v>
      </c>
      <c r="V47" s="1173">
        <v>1.3576052580392428</v>
      </c>
      <c r="W47" s="1173">
        <v>0.8196454366033521</v>
      </c>
      <c r="Y47" s="1472"/>
      <c r="Z47" s="1473"/>
      <c r="AA47" s="1473"/>
      <c r="AB47" s="1473"/>
      <c r="AC47" s="1474"/>
    </row>
    <row r="48" spans="1:29" ht="19.5" customHeight="1">
      <c r="B48" s="1087">
        <v>27</v>
      </c>
      <c r="D48" s="1115" t="s">
        <v>935</v>
      </c>
      <c r="E48" s="1106" t="s">
        <v>936</v>
      </c>
      <c r="F48" s="1106" t="s">
        <v>84</v>
      </c>
      <c r="G48" s="1156">
        <v>-4.5726421464028579</v>
      </c>
      <c r="H48" s="1156">
        <v>14.543699627176755</v>
      </c>
      <c r="I48" s="1156">
        <v>0</v>
      </c>
      <c r="J48" s="1156">
        <v>0</v>
      </c>
      <c r="K48" s="1156">
        <v>0</v>
      </c>
      <c r="L48" s="1118"/>
      <c r="M48" s="1156">
        <v>-4.5726421464028579</v>
      </c>
      <c r="N48" s="1156">
        <v>14.543699627176755</v>
      </c>
      <c r="O48" s="1156">
        <v>0</v>
      </c>
      <c r="P48" s="1156">
        <v>0</v>
      </c>
      <c r="Q48" s="1156">
        <v>0</v>
      </c>
      <c r="R48" s="1118"/>
      <c r="S48" s="1156">
        <v>0</v>
      </c>
      <c r="T48" s="1156">
        <v>0</v>
      </c>
      <c r="U48" s="1156">
        <v>0</v>
      </c>
      <c r="V48" s="1156">
        <v>0</v>
      </c>
      <c r="W48" s="1156">
        <v>0</v>
      </c>
      <c r="Y48" s="1490"/>
      <c r="Z48" s="1491"/>
      <c r="AA48" s="1491"/>
      <c r="AB48" s="1491"/>
      <c r="AC48" s="1492"/>
    </row>
    <row r="49" spans="1:29" ht="19.5" customHeight="1">
      <c r="B49" s="1087">
        <v>28</v>
      </c>
      <c r="D49" s="1115" t="s">
        <v>937</v>
      </c>
      <c r="E49" s="1176"/>
      <c r="F49" s="1106" t="s">
        <v>84</v>
      </c>
      <c r="G49" s="1156">
        <v>0</v>
      </c>
      <c r="H49" s="1156">
        <v>0</v>
      </c>
      <c r="I49" s="1156">
        <v>-10.6</v>
      </c>
      <c r="J49" s="1156">
        <v>0</v>
      </c>
      <c r="K49" s="1156">
        <v>0</v>
      </c>
      <c r="L49" s="1118"/>
      <c r="M49" s="1156">
        <v>0</v>
      </c>
      <c r="N49" s="1156">
        <v>0</v>
      </c>
      <c r="O49" s="1156">
        <v>-10.6</v>
      </c>
      <c r="P49" s="1156">
        <v>0</v>
      </c>
      <c r="Q49" s="1156">
        <v>0</v>
      </c>
      <c r="R49" s="1118"/>
      <c r="S49" s="1156">
        <v>0</v>
      </c>
      <c r="T49" s="1156">
        <v>0</v>
      </c>
      <c r="U49" s="1156">
        <v>0</v>
      </c>
      <c r="V49" s="1156">
        <v>0</v>
      </c>
      <c r="W49" s="1156">
        <v>0</v>
      </c>
      <c r="Y49" s="1490"/>
      <c r="Z49" s="1491"/>
      <c r="AA49" s="1491"/>
      <c r="AB49" s="1491"/>
      <c r="AC49" s="1492"/>
    </row>
    <row r="50" spans="1:29" ht="19.5" customHeight="1">
      <c r="B50" s="1087">
        <v>29</v>
      </c>
      <c r="D50" s="1177" t="s">
        <v>938</v>
      </c>
      <c r="E50" s="1178"/>
      <c r="F50" s="1106" t="s">
        <v>84</v>
      </c>
      <c r="G50" s="1156">
        <v>0</v>
      </c>
      <c r="H50" s="1156">
        <v>10.484852530544906</v>
      </c>
      <c r="I50" s="1156">
        <v>0</v>
      </c>
      <c r="J50" s="1156">
        <v>0</v>
      </c>
      <c r="K50" s="1156">
        <v>0</v>
      </c>
      <c r="L50" s="1118"/>
      <c r="M50" s="1156">
        <v>0</v>
      </c>
      <c r="N50" s="1156">
        <v>10.484852530544906</v>
      </c>
      <c r="O50" s="1156">
        <v>0</v>
      </c>
      <c r="P50" s="1156">
        <v>0</v>
      </c>
      <c r="Q50" s="1156">
        <v>0</v>
      </c>
      <c r="R50" s="1118"/>
      <c r="S50" s="1156">
        <v>0</v>
      </c>
      <c r="T50" s="1156">
        <v>0</v>
      </c>
      <c r="U50" s="1156">
        <v>0</v>
      </c>
      <c r="V50" s="1156">
        <v>0</v>
      </c>
      <c r="W50" s="1156">
        <v>0</v>
      </c>
      <c r="Y50" s="1490"/>
      <c r="Z50" s="1491"/>
      <c r="AA50" s="1491"/>
      <c r="AB50" s="1491"/>
      <c r="AC50" s="1492"/>
    </row>
    <row r="51" spans="1:29" ht="25.5" customHeight="1">
      <c r="A51" s="1179"/>
      <c r="B51" s="1087">
        <v>30</v>
      </c>
      <c r="C51" s="1180"/>
      <c r="D51" s="1191" t="s">
        <v>981</v>
      </c>
      <c r="E51" s="1259"/>
      <c r="F51" s="1163" t="s">
        <v>84</v>
      </c>
      <c r="G51" s="1181">
        <v>58.98013634450318</v>
      </c>
      <c r="H51" s="1181">
        <v>95.461504650656195</v>
      </c>
      <c r="I51" s="1181">
        <v>56.746404355987401</v>
      </c>
      <c r="J51" s="1181">
        <v>69.053523252219236</v>
      </c>
      <c r="K51" s="1181">
        <v>67.986065886403352</v>
      </c>
      <c r="L51" s="1118"/>
      <c r="M51" s="1181">
        <v>58.98013634450318</v>
      </c>
      <c r="N51" s="1181">
        <v>95.461504650656195</v>
      </c>
      <c r="O51" s="1181">
        <v>55.437002679253986</v>
      </c>
      <c r="P51" s="1181">
        <v>67.695917994179993</v>
      </c>
      <c r="Q51" s="1181">
        <v>67.1664204498</v>
      </c>
      <c r="R51" s="1118"/>
      <c r="S51" s="1181">
        <v>0</v>
      </c>
      <c r="T51" s="1181">
        <v>0</v>
      </c>
      <c r="U51" s="1181">
        <v>1.3094016767334153</v>
      </c>
      <c r="V51" s="1181">
        <v>1.3576052580392428</v>
      </c>
      <c r="W51" s="1181">
        <v>0.8196454366033521</v>
      </c>
      <c r="Y51" s="1490">
        <v>0</v>
      </c>
      <c r="Z51" s="1491"/>
      <c r="AA51" s="1491"/>
      <c r="AB51" s="1491"/>
      <c r="AC51" s="1492"/>
    </row>
    <row r="52" spans="1:29" ht="19.5" customHeight="1">
      <c r="A52" s="1095"/>
      <c r="B52" s="1096"/>
      <c r="C52" s="1097"/>
      <c r="D52" s="1098" t="s">
        <v>980</v>
      </c>
      <c r="E52" s="1099"/>
      <c r="F52" s="1100" t="s">
        <v>84</v>
      </c>
      <c r="G52" s="1101">
        <v>42.815924151805007</v>
      </c>
      <c r="H52" s="1101">
        <v>72.92910895</v>
      </c>
      <c r="I52" s="1101">
        <v>56.746404355987401</v>
      </c>
      <c r="J52" s="1101">
        <v>69.053523252219236</v>
      </c>
      <c r="K52" s="1101">
        <v>67.986065886403352</v>
      </c>
      <c r="L52" s="1102"/>
      <c r="M52" s="1103">
        <v>42.815924151805007</v>
      </c>
      <c r="N52" s="1103">
        <v>72.92910895</v>
      </c>
      <c r="O52" s="1101">
        <v>55.437002679253986</v>
      </c>
      <c r="P52" s="1101">
        <v>67.695917994179993</v>
      </c>
      <c r="Q52" s="1101">
        <v>67.1664204498</v>
      </c>
      <c r="R52" s="1118"/>
      <c r="S52" s="1156">
        <v>0</v>
      </c>
      <c r="T52" s="1156">
        <v>0</v>
      </c>
      <c r="U52" s="1156">
        <v>1.3094016767334153</v>
      </c>
      <c r="V52" s="1156">
        <v>1.3576052580392428</v>
      </c>
      <c r="W52" s="1156">
        <v>0.8196454366033521</v>
      </c>
      <c r="Y52" s="1490"/>
      <c r="Z52" s="1491"/>
      <c r="AA52" s="1491"/>
      <c r="AB52" s="1491"/>
      <c r="AC52" s="1492"/>
    </row>
    <row r="53" spans="1:29">
      <c r="D53" s="1074"/>
      <c r="E53" s="1074"/>
      <c r="F53" s="1074"/>
      <c r="G53" s="1144"/>
      <c r="H53" s="1144"/>
      <c r="I53" s="1144"/>
      <c r="J53" s="1144"/>
      <c r="K53" s="1144"/>
      <c r="L53" s="1118"/>
      <c r="M53" s="1144"/>
      <c r="N53" s="1144"/>
      <c r="O53" s="1144"/>
      <c r="P53" s="1144"/>
      <c r="Q53" s="1144"/>
      <c r="R53" s="1118"/>
      <c r="S53" s="1144"/>
      <c r="T53" s="1144"/>
      <c r="U53" s="1144"/>
      <c r="V53" s="1144"/>
      <c r="W53" s="1144"/>
      <c r="Y53" s="1086"/>
      <c r="Z53" s="1086"/>
      <c r="AA53" s="1086"/>
      <c r="AB53" s="1086"/>
      <c r="AC53" s="1086"/>
    </row>
    <row r="54" spans="1:29" ht="19.5" customHeight="1">
      <c r="B54" s="1087">
        <v>31</v>
      </c>
      <c r="D54" s="1260" t="s">
        <v>292</v>
      </c>
      <c r="E54" s="1262"/>
      <c r="F54" s="1106" t="s">
        <v>84</v>
      </c>
      <c r="G54" s="1156">
        <v>50.841001380000002</v>
      </c>
      <c r="H54" s="1156">
        <v>95.461504650656195</v>
      </c>
      <c r="I54" s="1156">
        <v>56.746404355987401</v>
      </c>
      <c r="J54" s="1156">
        <v>69.053523252219236</v>
      </c>
      <c r="K54" s="1156">
        <v>67.986065886403352</v>
      </c>
      <c r="L54" s="1118"/>
      <c r="M54" s="1156">
        <v>50.841001380000002</v>
      </c>
      <c r="N54" s="1156">
        <v>95.461504650656195</v>
      </c>
      <c r="O54" s="1156">
        <v>55.437002679253986</v>
      </c>
      <c r="P54" s="1156">
        <v>67.695917994179993</v>
      </c>
      <c r="Q54" s="1156">
        <v>67.1664204498</v>
      </c>
      <c r="R54" s="1118"/>
      <c r="S54" s="1156">
        <v>0</v>
      </c>
      <c r="T54" s="1156">
        <v>0</v>
      </c>
      <c r="U54" s="1156">
        <v>1.3094016767334153</v>
      </c>
      <c r="V54" s="1156">
        <v>1.3576052580392428</v>
      </c>
      <c r="W54" s="1156">
        <v>0.8196454366033521</v>
      </c>
      <c r="Y54" s="1490"/>
      <c r="Z54" s="1491"/>
      <c r="AA54" s="1491"/>
      <c r="AB54" s="1491"/>
      <c r="AC54" s="1492"/>
    </row>
    <row r="55" spans="1:29" ht="19.5" customHeight="1">
      <c r="B55" s="1087">
        <v>32</v>
      </c>
      <c r="D55" s="1260" t="s">
        <v>293</v>
      </c>
      <c r="E55" s="1262"/>
      <c r="F55" s="1106" t="s">
        <v>84</v>
      </c>
      <c r="G55" s="1156">
        <v>-8.1391349645031781</v>
      </c>
      <c r="H55" s="1156">
        <v>0</v>
      </c>
      <c r="I55" s="1156">
        <v>0</v>
      </c>
      <c r="J55" s="1156">
        <v>0</v>
      </c>
      <c r="K55" s="1156">
        <v>0</v>
      </c>
      <c r="L55" s="1118"/>
      <c r="M55" s="1156">
        <v>-8.1391349645031781</v>
      </c>
      <c r="N55" s="1156">
        <v>0</v>
      </c>
      <c r="O55" s="1156">
        <v>0</v>
      </c>
      <c r="P55" s="1156">
        <v>0</v>
      </c>
      <c r="Q55" s="1156">
        <v>0</v>
      </c>
      <c r="R55" s="1118"/>
      <c r="S55" s="1156">
        <v>0</v>
      </c>
      <c r="T55" s="1156">
        <v>0</v>
      </c>
      <c r="U55" s="1156">
        <v>0</v>
      </c>
      <c r="V55" s="1156">
        <v>0</v>
      </c>
      <c r="W55" s="1156">
        <v>0</v>
      </c>
      <c r="Y55" s="1490"/>
      <c r="Z55" s="1491"/>
      <c r="AA55" s="1491"/>
      <c r="AB55" s="1491"/>
      <c r="AC55" s="1492"/>
    </row>
    <row r="56" spans="1:29">
      <c r="B56" s="1145"/>
      <c r="D56" s="1074"/>
      <c r="E56" s="1263"/>
      <c r="F56" s="1074"/>
      <c r="G56" s="1150"/>
      <c r="H56" s="1150"/>
      <c r="I56" s="1150"/>
      <c r="J56" s="1150"/>
      <c r="K56" s="1150"/>
      <c r="L56" s="1151"/>
      <c r="M56" s="1150"/>
      <c r="N56" s="1150"/>
      <c r="O56" s="1150"/>
      <c r="P56" s="1150"/>
      <c r="Q56" s="1150"/>
      <c r="R56" s="1151"/>
      <c r="S56" s="1150"/>
      <c r="T56" s="1150"/>
      <c r="U56" s="1150"/>
      <c r="V56" s="1150"/>
      <c r="W56" s="1150"/>
      <c r="Y56" s="1086"/>
      <c r="Z56" s="1086"/>
      <c r="AA56" s="1086"/>
      <c r="AB56" s="1086"/>
      <c r="AC56" s="1086"/>
    </row>
    <row r="57" spans="1:29" ht="19.5" customHeight="1">
      <c r="B57" s="1087">
        <v>33</v>
      </c>
      <c r="D57" s="1260" t="s">
        <v>599</v>
      </c>
      <c r="E57" s="1262"/>
      <c r="F57" s="1106" t="s">
        <v>167</v>
      </c>
      <c r="G57" s="1182">
        <v>1.6068937260391412</v>
      </c>
      <c r="H57" s="1182">
        <v>0.61100994622583382</v>
      </c>
      <c r="I57" s="1182">
        <v>-0.40555719749387664</v>
      </c>
      <c r="J57" s="1182">
        <v>0.2168792725443105</v>
      </c>
      <c r="K57" s="1182">
        <v>-1.545840553156097E-2</v>
      </c>
      <c r="L57" s="1183"/>
      <c r="M57" s="1182">
        <v>1.6068937260391412</v>
      </c>
      <c r="N57" s="1182">
        <v>0.61100994622583382</v>
      </c>
      <c r="O57" s="1182">
        <v>-0.41927373885287988</v>
      </c>
      <c r="P57" s="1182">
        <v>0.22113236146357562</v>
      </c>
      <c r="Q57" s="1182">
        <v>-7.8217056518166128E-3</v>
      </c>
      <c r="R57" s="1183"/>
      <c r="S57" s="1182">
        <v>0</v>
      </c>
      <c r="T57" s="1182">
        <v>0</v>
      </c>
      <c r="U57" s="1182">
        <v>1.3716541359003243E-2</v>
      </c>
      <c r="V57" s="1182">
        <v>-4.2530889192651244E-3</v>
      </c>
      <c r="W57" s="1182">
        <v>-7.6366998797443575E-3</v>
      </c>
      <c r="Y57" s="1490"/>
      <c r="Z57" s="1491"/>
      <c r="AA57" s="1491"/>
      <c r="AB57" s="1491"/>
      <c r="AC57" s="1492"/>
    </row>
    <row r="58" spans="1:29" ht="19.5" customHeight="1">
      <c r="B58" s="1087">
        <v>34</v>
      </c>
      <c r="D58" s="1260" t="s">
        <v>479</v>
      </c>
      <c r="E58" s="1262"/>
      <c r="F58" s="1106" t="s">
        <v>167</v>
      </c>
      <c r="G58" s="1182">
        <v>5.3733407509732002E-3</v>
      </c>
      <c r="H58" s="1182">
        <v>3.4772517728651206E-3</v>
      </c>
      <c r="I58" s="1182">
        <v>0</v>
      </c>
      <c r="J58" s="1182">
        <v>0</v>
      </c>
      <c r="K58" s="1182">
        <v>0</v>
      </c>
      <c r="L58" s="1183"/>
      <c r="M58" s="1182">
        <v>5.3733407509732002E-3</v>
      </c>
      <c r="N58" s="1182">
        <v>3.4772517728651206E-3</v>
      </c>
      <c r="O58" s="1182">
        <v>0</v>
      </c>
      <c r="P58" s="1182">
        <v>0</v>
      </c>
      <c r="Q58" s="1182">
        <v>0</v>
      </c>
      <c r="R58" s="1183"/>
      <c r="S58" s="1182">
        <v>0</v>
      </c>
      <c r="T58" s="1182">
        <v>0</v>
      </c>
      <c r="U58" s="1182">
        <v>0</v>
      </c>
      <c r="V58" s="1182">
        <v>0</v>
      </c>
      <c r="W58" s="1182">
        <v>0</v>
      </c>
      <c r="Y58" s="1490"/>
      <c r="Z58" s="1491"/>
      <c r="AA58" s="1491"/>
      <c r="AB58" s="1491"/>
      <c r="AC58" s="1492"/>
    </row>
    <row r="59" spans="1:29" ht="19.5" customHeight="1">
      <c r="B59" s="1087">
        <v>35</v>
      </c>
      <c r="D59" s="1260" t="s">
        <v>600</v>
      </c>
      <c r="E59" s="1262"/>
      <c r="F59" s="1106" t="s">
        <v>167</v>
      </c>
      <c r="G59" s="1182">
        <v>0</v>
      </c>
      <c r="H59" s="1182">
        <v>0</v>
      </c>
      <c r="I59" s="1182">
        <v>0</v>
      </c>
      <c r="J59" s="1182">
        <v>0</v>
      </c>
      <c r="K59" s="1182">
        <v>0</v>
      </c>
      <c r="L59" s="1183"/>
      <c r="M59" s="1182">
        <v>0</v>
      </c>
      <c r="N59" s="1182">
        <v>0</v>
      </c>
      <c r="O59" s="1182">
        <v>0</v>
      </c>
      <c r="P59" s="1182">
        <v>0</v>
      </c>
      <c r="Q59" s="1182">
        <v>0</v>
      </c>
      <c r="R59" s="1183"/>
      <c r="S59" s="1182">
        <v>0</v>
      </c>
      <c r="T59" s="1182">
        <v>0</v>
      </c>
      <c r="U59" s="1182">
        <v>0</v>
      </c>
      <c r="V59" s="1182">
        <v>0</v>
      </c>
      <c r="W59" s="1182">
        <v>0</v>
      </c>
      <c r="Y59" s="1490"/>
      <c r="Z59" s="1491"/>
      <c r="AA59" s="1491"/>
      <c r="AB59" s="1491"/>
      <c r="AC59" s="1492"/>
    </row>
    <row r="60" spans="1:29" ht="19.5" customHeight="1">
      <c r="B60" s="1087">
        <v>36</v>
      </c>
      <c r="D60" s="1260" t="s">
        <v>601</v>
      </c>
      <c r="E60" s="1262"/>
      <c r="F60" s="1106" t="s">
        <v>167</v>
      </c>
      <c r="G60" s="1182">
        <v>2.3075335697773092E-3</v>
      </c>
      <c r="H60" s="1182">
        <v>0</v>
      </c>
      <c r="I60" s="1182">
        <v>0</v>
      </c>
      <c r="J60" s="1182">
        <v>0</v>
      </c>
      <c r="K60" s="1182">
        <v>0</v>
      </c>
      <c r="L60" s="1183"/>
      <c r="M60" s="1182">
        <v>2.3075335697773092E-3</v>
      </c>
      <c r="N60" s="1182">
        <v>0</v>
      </c>
      <c r="O60" s="1182">
        <v>0</v>
      </c>
      <c r="P60" s="1182">
        <v>0</v>
      </c>
      <c r="Q60" s="1182">
        <v>0</v>
      </c>
      <c r="R60" s="1183"/>
      <c r="S60" s="1182">
        <v>0</v>
      </c>
      <c r="T60" s="1182">
        <v>0</v>
      </c>
      <c r="U60" s="1182">
        <v>0</v>
      </c>
      <c r="V60" s="1182">
        <v>0</v>
      </c>
      <c r="W60" s="1182">
        <v>0</v>
      </c>
      <c r="Y60" s="1490"/>
      <c r="Z60" s="1491"/>
      <c r="AA60" s="1491"/>
      <c r="AB60" s="1491"/>
      <c r="AC60" s="1492"/>
    </row>
    <row r="61" spans="1:29" ht="25.5" customHeight="1">
      <c r="B61" s="1087">
        <v>37</v>
      </c>
      <c r="C61" s="1170"/>
      <c r="D61" s="1261" t="s">
        <v>294</v>
      </c>
      <c r="E61" s="1264"/>
      <c r="F61" s="1163" t="s">
        <v>167</v>
      </c>
      <c r="G61" s="1184">
        <v>1.6145746003598918</v>
      </c>
      <c r="H61" s="1184">
        <v>0.614487197998699</v>
      </c>
      <c r="I61" s="1184">
        <v>-0.40555719749387664</v>
      </c>
      <c r="J61" s="1184">
        <v>0.2168792725443105</v>
      </c>
      <c r="K61" s="1184">
        <v>-1.545840553156097E-2</v>
      </c>
      <c r="L61" s="1183"/>
      <c r="M61" s="1184">
        <v>1.6145746003598918</v>
      </c>
      <c r="N61" s="1184">
        <v>0.614487197998699</v>
      </c>
      <c r="O61" s="1184">
        <v>-0.41927373885287988</v>
      </c>
      <c r="P61" s="1184">
        <v>0.22113236146357562</v>
      </c>
      <c r="Q61" s="1184">
        <v>-7.8217056518166128E-3</v>
      </c>
      <c r="R61" s="1183"/>
      <c r="S61" s="1184">
        <v>0</v>
      </c>
      <c r="T61" s="1184">
        <v>0</v>
      </c>
      <c r="U61" s="1184">
        <v>1.3716541359003243E-2</v>
      </c>
      <c r="V61" s="1184">
        <v>-4.2530889192651244E-3</v>
      </c>
      <c r="W61" s="1184">
        <v>-7.6366998797443575E-3</v>
      </c>
      <c r="Y61" s="1490"/>
      <c r="Z61" s="1491"/>
      <c r="AA61" s="1491"/>
      <c r="AB61" s="1491"/>
      <c r="AC61" s="1492"/>
    </row>
    <row r="62" spans="1:29">
      <c r="D62" s="1074"/>
      <c r="E62" s="1074"/>
      <c r="F62" s="1074"/>
      <c r="G62" s="1150"/>
      <c r="H62" s="1150"/>
      <c r="I62" s="1150"/>
      <c r="J62" s="1150"/>
      <c r="K62" s="1150"/>
      <c r="L62" s="1151"/>
      <c r="M62" s="1150"/>
      <c r="N62" s="1150"/>
      <c r="O62" s="1150"/>
      <c r="P62" s="1150"/>
      <c r="Q62" s="1150"/>
      <c r="R62" s="1151"/>
      <c r="S62" s="1150"/>
      <c r="T62" s="1150"/>
      <c r="U62" s="1150"/>
      <c r="V62" s="1150"/>
      <c r="W62" s="1150"/>
      <c r="Y62" s="1086"/>
      <c r="Z62" s="1086"/>
      <c r="AA62" s="1086"/>
      <c r="AB62" s="1086"/>
      <c r="AC62" s="1086"/>
    </row>
    <row r="63" spans="1:29" ht="31.5" customHeight="1">
      <c r="A63" s="1119"/>
      <c r="B63" s="1109"/>
      <c r="C63" s="1120"/>
      <c r="D63" s="1478" t="s">
        <v>1039</v>
      </c>
      <c r="E63" s="1503"/>
      <c r="F63" s="1083"/>
      <c r="G63" s="1153"/>
      <c r="H63" s="1154"/>
      <c r="I63" s="1154"/>
      <c r="J63" s="1154"/>
      <c r="K63" s="1155"/>
      <c r="L63" s="1151"/>
      <c r="M63" s="1153"/>
      <c r="N63" s="1154"/>
      <c r="O63" s="1154"/>
      <c r="P63" s="1154"/>
      <c r="Q63" s="1155"/>
      <c r="R63" s="1151"/>
      <c r="S63" s="1153"/>
      <c r="T63" s="1154"/>
      <c r="U63" s="1154"/>
      <c r="V63" s="1154"/>
      <c r="W63" s="1155"/>
      <c r="Y63" s="1086"/>
      <c r="Z63" s="1086"/>
      <c r="AA63" s="1086"/>
      <c r="AB63" s="1086"/>
      <c r="AC63" s="1086"/>
    </row>
    <row r="64" spans="1:29">
      <c r="D64" s="1074"/>
      <c r="E64" s="1074"/>
      <c r="F64" s="1074"/>
      <c r="G64" s="1150"/>
      <c r="H64" s="1150"/>
      <c r="I64" s="1150"/>
      <c r="J64" s="1150"/>
      <c r="K64" s="1150"/>
      <c r="L64" s="1151"/>
      <c r="M64" s="1150"/>
      <c r="N64" s="1150"/>
      <c r="O64" s="1150"/>
      <c r="P64" s="1150"/>
      <c r="Q64" s="1150"/>
      <c r="R64" s="1151"/>
      <c r="S64" s="1150"/>
      <c r="T64" s="1150"/>
      <c r="U64" s="1150"/>
      <c r="V64" s="1150"/>
      <c r="W64" s="1150"/>
      <c r="Y64" s="1086"/>
      <c r="Z64" s="1086"/>
      <c r="AA64" s="1086"/>
      <c r="AB64" s="1086"/>
      <c r="AC64" s="1086"/>
    </row>
    <row r="65" spans="1:29" ht="19.5" customHeight="1">
      <c r="B65" s="1087">
        <v>38</v>
      </c>
      <c r="D65" s="1497" t="s">
        <v>1040</v>
      </c>
      <c r="E65" s="1498"/>
      <c r="F65" s="1106" t="s">
        <v>84</v>
      </c>
      <c r="G65" s="1156">
        <v>587.07022368739479</v>
      </c>
      <c r="H65" s="1156">
        <v>673.94213742099021</v>
      </c>
      <c r="I65" s="1156">
        <v>715.62517876971128</v>
      </c>
      <c r="J65" s="1156">
        <v>684.35764232378187</v>
      </c>
      <c r="K65" s="1156">
        <v>687.30067621159719</v>
      </c>
      <c r="L65" s="1118"/>
      <c r="M65" s="1156">
        <v>587.07022368739479</v>
      </c>
      <c r="N65" s="1156">
        <v>673.94213742099021</v>
      </c>
      <c r="O65" s="1156">
        <v>656.73838829304475</v>
      </c>
      <c r="P65" s="1156">
        <v>652.72163331460524</v>
      </c>
      <c r="Q65" s="1156">
        <v>663.83805962281372</v>
      </c>
      <c r="R65" s="1118"/>
      <c r="S65" s="1156">
        <v>0</v>
      </c>
      <c r="T65" s="1156">
        <v>0</v>
      </c>
      <c r="U65" s="1156">
        <v>58.886790476666533</v>
      </c>
      <c r="V65" s="1156">
        <v>31.636009009176632</v>
      </c>
      <c r="W65" s="1156">
        <v>23.462616588783476</v>
      </c>
      <c r="Y65" s="1490"/>
      <c r="Z65" s="1491"/>
      <c r="AA65" s="1491"/>
      <c r="AB65" s="1491"/>
      <c r="AC65" s="1492"/>
    </row>
    <row r="66" spans="1:29" ht="19.5" customHeight="1">
      <c r="B66" s="1087">
        <v>39</v>
      </c>
      <c r="D66" s="1497" t="s">
        <v>1041</v>
      </c>
      <c r="E66" s="1498"/>
      <c r="F66" s="1106" t="s">
        <v>84</v>
      </c>
      <c r="G66" s="1156">
        <v>595.25977025189809</v>
      </c>
      <c r="H66" s="1156">
        <v>673.94213742099021</v>
      </c>
      <c r="I66" s="1156">
        <v>715.62517876971128</v>
      </c>
      <c r="J66" s="1156">
        <v>684.35764232378187</v>
      </c>
      <c r="K66" s="1156">
        <v>687.30067621159719</v>
      </c>
      <c r="L66" s="1118"/>
      <c r="M66" s="1156">
        <v>595.25977025189809</v>
      </c>
      <c r="N66" s="1156">
        <v>673.94213742099021</v>
      </c>
      <c r="O66" s="1156">
        <v>656.73838829304475</v>
      </c>
      <c r="P66" s="1156">
        <v>652.72163331460524</v>
      </c>
      <c r="Q66" s="1156">
        <v>663.83805962281372</v>
      </c>
      <c r="R66" s="1118"/>
      <c r="S66" s="1156">
        <v>0</v>
      </c>
      <c r="T66" s="1156">
        <v>0</v>
      </c>
      <c r="U66" s="1156">
        <v>58.886790476666533</v>
      </c>
      <c r="V66" s="1156">
        <v>31.636009009176632</v>
      </c>
      <c r="W66" s="1156">
        <v>23.462616588783476</v>
      </c>
      <c r="Y66" s="1490"/>
      <c r="Z66" s="1491"/>
      <c r="AA66" s="1491"/>
      <c r="AB66" s="1491"/>
      <c r="AC66" s="1492"/>
    </row>
    <row r="67" spans="1:29" ht="19.5" customHeight="1">
      <c r="B67" s="1087">
        <v>40</v>
      </c>
      <c r="D67" s="1497" t="s">
        <v>295</v>
      </c>
      <c r="E67" s="1498"/>
      <c r="F67" s="1106" t="s">
        <v>84</v>
      </c>
      <c r="G67" s="1156">
        <v>-8.1895465645033028</v>
      </c>
      <c r="H67" s="1156">
        <v>0</v>
      </c>
      <c r="I67" s="1156">
        <v>0</v>
      </c>
      <c r="J67" s="1156">
        <v>0</v>
      </c>
      <c r="K67" s="1156">
        <v>0</v>
      </c>
      <c r="L67" s="1118"/>
      <c r="M67" s="1156">
        <v>-8.1895465645033028</v>
      </c>
      <c r="N67" s="1156">
        <v>0</v>
      </c>
      <c r="O67" s="1156">
        <v>0</v>
      </c>
      <c r="P67" s="1156">
        <v>0</v>
      </c>
      <c r="Q67" s="1156">
        <v>0</v>
      </c>
      <c r="R67" s="1118"/>
      <c r="S67" s="1156">
        <v>0</v>
      </c>
      <c r="T67" s="1156">
        <v>0</v>
      </c>
      <c r="U67" s="1156">
        <v>0</v>
      </c>
      <c r="V67" s="1156">
        <v>0</v>
      </c>
      <c r="W67" s="1156">
        <v>0</v>
      </c>
      <c r="Y67" s="1490"/>
      <c r="Z67" s="1491"/>
      <c r="AA67" s="1491"/>
      <c r="AB67" s="1491"/>
      <c r="AC67" s="1492"/>
    </row>
    <row r="68" spans="1:29">
      <c r="D68" s="1074"/>
      <c r="E68" s="1074"/>
      <c r="F68" s="1074"/>
      <c r="G68" s="1150"/>
      <c r="H68" s="1150"/>
      <c r="I68" s="1150"/>
      <c r="J68" s="1150"/>
      <c r="K68" s="1150"/>
      <c r="L68" s="1151"/>
      <c r="M68" s="1150"/>
      <c r="N68" s="1150"/>
      <c r="O68" s="1150"/>
      <c r="P68" s="1150"/>
      <c r="Q68" s="1150"/>
      <c r="R68" s="1151"/>
      <c r="S68" s="1150"/>
      <c r="T68" s="1150"/>
      <c r="U68" s="1150"/>
      <c r="V68" s="1150"/>
      <c r="W68" s="1150"/>
      <c r="Y68" s="1086"/>
      <c r="Z68" s="1086"/>
      <c r="AA68" s="1086"/>
      <c r="AB68" s="1086"/>
      <c r="AC68" s="1086"/>
    </row>
    <row r="69" spans="1:29" ht="19.5" customHeight="1">
      <c r="B69" s="1087">
        <v>41</v>
      </c>
      <c r="D69" s="1480" t="s">
        <v>599</v>
      </c>
      <c r="E69" s="1480"/>
      <c r="F69" s="1106" t="s">
        <v>167</v>
      </c>
      <c r="G69" s="1182">
        <v>-3.6816332279940855E-2</v>
      </c>
      <c r="H69" s="1185">
        <v>-1.1099305603198384E-2</v>
      </c>
      <c r="I69" s="1185">
        <v>6.1849584755498066E-2</v>
      </c>
      <c r="J69" s="1185">
        <v>-4.3692616433205878E-2</v>
      </c>
      <c r="K69" s="1185">
        <v>4.3004325601188054E-3</v>
      </c>
      <c r="L69" s="1183"/>
      <c r="M69" s="1182">
        <v>-3.6816332279940855E-2</v>
      </c>
      <c r="N69" s="1185">
        <v>-1.1099305603198384E-2</v>
      </c>
      <c r="O69" s="1185">
        <v>-2.5527041822581364E-2</v>
      </c>
      <c r="P69" s="1185">
        <v>-6.1162177360754022E-3</v>
      </c>
      <c r="Q69" s="1185">
        <v>1.7030883826782084E-2</v>
      </c>
      <c r="R69" s="1183"/>
      <c r="S69" s="1182">
        <v>0</v>
      </c>
      <c r="T69" s="1182">
        <v>0</v>
      </c>
      <c r="U69" s="1182">
        <v>8.737662657807943E-2</v>
      </c>
      <c r="V69" s="1182">
        <v>-3.7576398697130475E-2</v>
      </c>
      <c r="W69" s="1182">
        <v>-1.2730451266663279E-2</v>
      </c>
      <c r="Y69" s="1490"/>
      <c r="Z69" s="1491"/>
      <c r="AA69" s="1491"/>
      <c r="AB69" s="1491"/>
      <c r="AC69" s="1492"/>
    </row>
    <row r="70" spans="1:29" ht="19.5" customHeight="1">
      <c r="B70" s="1087">
        <v>42</v>
      </c>
      <c r="D70" s="1480" t="s">
        <v>479</v>
      </c>
      <c r="E70" s="1480"/>
      <c r="F70" s="1106" t="s">
        <v>167</v>
      </c>
      <c r="G70" s="1182">
        <v>2.3125393949734569E-3</v>
      </c>
      <c r="H70" s="1185">
        <v>-5.8389340707592607E-4</v>
      </c>
      <c r="I70" s="1185">
        <v>0</v>
      </c>
      <c r="J70" s="1185">
        <v>0</v>
      </c>
      <c r="K70" s="1185">
        <v>0</v>
      </c>
      <c r="L70" s="1183"/>
      <c r="M70" s="1182">
        <v>2.3125393949734569E-3</v>
      </c>
      <c r="N70" s="1185">
        <v>-5.8389340707592607E-4</v>
      </c>
      <c r="O70" s="1185">
        <v>0</v>
      </c>
      <c r="P70" s="1185">
        <v>0</v>
      </c>
      <c r="Q70" s="1185">
        <v>0</v>
      </c>
      <c r="R70" s="1183"/>
      <c r="S70" s="1182">
        <v>0</v>
      </c>
      <c r="T70" s="1182">
        <v>0</v>
      </c>
      <c r="U70" s="1182">
        <v>0</v>
      </c>
      <c r="V70" s="1182">
        <v>0</v>
      </c>
      <c r="W70" s="1182">
        <v>0</v>
      </c>
      <c r="Y70" s="1490"/>
      <c r="Z70" s="1491"/>
      <c r="AA70" s="1491"/>
      <c r="AB70" s="1491"/>
      <c r="AC70" s="1492"/>
    </row>
    <row r="71" spans="1:29" ht="19.5" customHeight="1">
      <c r="B71" s="1087">
        <v>43</v>
      </c>
      <c r="D71" s="1480" t="s">
        <v>600</v>
      </c>
      <c r="E71" s="1480"/>
      <c r="F71" s="1106" t="s">
        <v>167</v>
      </c>
      <c r="G71" s="1182">
        <v>6.2755193721334424E-3</v>
      </c>
      <c r="H71" s="1185">
        <v>0</v>
      </c>
      <c r="I71" s="1185">
        <v>0</v>
      </c>
      <c r="J71" s="1185">
        <v>0</v>
      </c>
      <c r="K71" s="1185">
        <v>0</v>
      </c>
      <c r="L71" s="1183"/>
      <c r="M71" s="1182">
        <v>6.2755193721334424E-3</v>
      </c>
      <c r="N71" s="1185">
        <v>0</v>
      </c>
      <c r="O71" s="1185">
        <v>0</v>
      </c>
      <c r="P71" s="1185">
        <v>0</v>
      </c>
      <c r="Q71" s="1185">
        <v>0</v>
      </c>
      <c r="R71" s="1183"/>
      <c r="S71" s="1182">
        <v>0</v>
      </c>
      <c r="T71" s="1182">
        <v>0</v>
      </c>
      <c r="U71" s="1182">
        <v>0</v>
      </c>
      <c r="V71" s="1182">
        <v>0</v>
      </c>
      <c r="W71" s="1182">
        <v>0</v>
      </c>
      <c r="Y71" s="1490"/>
      <c r="Z71" s="1491"/>
      <c r="AA71" s="1491"/>
      <c r="AB71" s="1491"/>
      <c r="AC71" s="1492"/>
    </row>
    <row r="72" spans="1:29" ht="19.5" customHeight="1">
      <c r="B72" s="1087">
        <v>44</v>
      </c>
      <c r="D72" s="1480" t="s">
        <v>601</v>
      </c>
      <c r="E72" s="1480"/>
      <c r="F72" s="1106" t="s">
        <v>167</v>
      </c>
      <c r="G72" s="1182">
        <v>-4.0389557109448901E-3</v>
      </c>
      <c r="H72" s="1182">
        <v>4.6085415571437902E-5</v>
      </c>
      <c r="I72" s="1182">
        <v>0</v>
      </c>
      <c r="J72" s="1182">
        <v>0</v>
      </c>
      <c r="K72" s="1182">
        <v>0</v>
      </c>
      <c r="L72" s="1183"/>
      <c r="M72" s="1182">
        <v>-4.0389557109448901E-3</v>
      </c>
      <c r="N72" s="1185">
        <v>4.6085415571437902E-5</v>
      </c>
      <c r="O72" s="1185">
        <v>0</v>
      </c>
      <c r="P72" s="1185">
        <v>0</v>
      </c>
      <c r="Q72" s="1185">
        <v>0</v>
      </c>
      <c r="R72" s="1183"/>
      <c r="S72" s="1182">
        <v>0</v>
      </c>
      <c r="T72" s="1182">
        <v>0</v>
      </c>
      <c r="U72" s="1182">
        <v>0</v>
      </c>
      <c r="V72" s="1182">
        <v>0</v>
      </c>
      <c r="W72" s="1182">
        <v>0</v>
      </c>
      <c r="Y72" s="1490"/>
      <c r="Z72" s="1491"/>
      <c r="AA72" s="1491"/>
      <c r="AB72" s="1491"/>
      <c r="AC72" s="1492"/>
    </row>
    <row r="73" spans="1:29" ht="25.5" customHeight="1">
      <c r="A73" s="1073"/>
      <c r="B73" s="1087">
        <v>45</v>
      </c>
      <c r="C73" s="1170"/>
      <c r="D73" s="1501" t="s">
        <v>296</v>
      </c>
      <c r="E73" s="1502"/>
      <c r="F73" s="1163" t="s">
        <v>167</v>
      </c>
      <c r="G73" s="1184">
        <v>-3.2267229223778844E-2</v>
      </c>
      <c r="H73" s="1184">
        <v>-1.1637113594702871E-2</v>
      </c>
      <c r="I73" s="1184">
        <v>6.1849584755498066E-2</v>
      </c>
      <c r="J73" s="1184">
        <v>-4.3692616433205878E-2</v>
      </c>
      <c r="K73" s="1184">
        <v>4.3004325601188054E-3</v>
      </c>
      <c r="L73" s="1183"/>
      <c r="M73" s="1184">
        <v>-3.2267229223778844E-2</v>
      </c>
      <c r="N73" s="1184">
        <v>-1.1637113594702871E-2</v>
      </c>
      <c r="O73" s="1184">
        <v>-2.5527041822581364E-2</v>
      </c>
      <c r="P73" s="1184">
        <v>-6.1162177360754022E-3</v>
      </c>
      <c r="Q73" s="1184">
        <v>1.7030883826782084E-2</v>
      </c>
      <c r="R73" s="1183"/>
      <c r="S73" s="1184">
        <v>0</v>
      </c>
      <c r="T73" s="1184">
        <v>0</v>
      </c>
      <c r="U73" s="1184">
        <v>8.737662657807943E-2</v>
      </c>
      <c r="V73" s="1184">
        <v>-3.7576398697130475E-2</v>
      </c>
      <c r="W73" s="1184">
        <v>-1.2730451266663279E-2</v>
      </c>
      <c r="Y73" s="1490"/>
      <c r="Z73" s="1491"/>
      <c r="AA73" s="1491"/>
      <c r="AB73" s="1491"/>
      <c r="AC73" s="1492"/>
    </row>
    <row r="74" spans="1:29">
      <c r="D74" s="1074"/>
      <c r="E74" s="1074"/>
      <c r="F74" s="1074"/>
      <c r="G74" s="1150"/>
      <c r="H74" s="1150"/>
      <c r="I74" s="1150"/>
      <c r="J74" s="1150"/>
      <c r="K74" s="1150"/>
      <c r="L74" s="1151"/>
      <c r="M74" s="1150"/>
      <c r="N74" s="1150"/>
      <c r="O74" s="1150"/>
      <c r="P74" s="1150"/>
      <c r="Q74" s="1150"/>
      <c r="R74" s="1151"/>
      <c r="S74" s="1150"/>
      <c r="T74" s="1150"/>
      <c r="U74" s="1150"/>
      <c r="V74" s="1150"/>
      <c r="W74" s="1150"/>
      <c r="Y74" s="1086"/>
      <c r="Z74" s="1086"/>
      <c r="AA74" s="1086"/>
      <c r="AB74" s="1086"/>
      <c r="AC74" s="1086"/>
    </row>
    <row r="75" spans="1:29" ht="31.5" customHeight="1">
      <c r="A75" s="1109"/>
      <c r="B75" s="1109"/>
      <c r="C75" s="1110"/>
      <c r="D75" s="1478" t="s">
        <v>982</v>
      </c>
      <c r="E75" s="1504"/>
      <c r="F75" s="1186"/>
      <c r="G75" s="1187"/>
      <c r="H75" s="1188"/>
      <c r="I75" s="1188"/>
      <c r="J75" s="1188"/>
      <c r="K75" s="1189"/>
      <c r="L75" s="1151"/>
      <c r="M75" s="1187"/>
      <c r="N75" s="1188"/>
      <c r="O75" s="1188"/>
      <c r="P75" s="1188"/>
      <c r="Q75" s="1189"/>
      <c r="R75" s="1151"/>
      <c r="S75" s="1187"/>
      <c r="T75" s="1188"/>
      <c r="U75" s="1188"/>
      <c r="V75" s="1188"/>
      <c r="W75" s="1189"/>
      <c r="Y75" s="1086"/>
      <c r="Z75" s="1086"/>
      <c r="AA75" s="1086"/>
      <c r="AB75" s="1086"/>
      <c r="AC75" s="1086"/>
    </row>
    <row r="76" spans="1:29">
      <c r="D76" s="1074"/>
      <c r="E76" s="1074"/>
      <c r="F76" s="1074"/>
      <c r="G76" s="1150"/>
      <c r="H76" s="1150"/>
      <c r="I76" s="1150"/>
      <c r="J76" s="1150"/>
      <c r="K76" s="1150"/>
      <c r="L76" s="1151"/>
      <c r="M76" s="1150"/>
      <c r="N76" s="1150"/>
      <c r="O76" s="1150"/>
      <c r="P76" s="1150"/>
      <c r="Q76" s="1150"/>
      <c r="R76" s="1151"/>
      <c r="S76" s="1150"/>
      <c r="T76" s="1150"/>
      <c r="U76" s="1150"/>
      <c r="V76" s="1150"/>
      <c r="W76" s="1150"/>
      <c r="Y76" s="1086"/>
      <c r="Z76" s="1086"/>
      <c r="AA76" s="1086"/>
      <c r="AB76" s="1086"/>
      <c r="AC76" s="1086"/>
    </row>
    <row r="77" spans="1:29" ht="19.5" customHeight="1">
      <c r="B77" s="1087">
        <v>46</v>
      </c>
      <c r="D77" s="1115" t="s">
        <v>939</v>
      </c>
      <c r="E77" s="1106" t="s">
        <v>940</v>
      </c>
      <c r="F77" s="1106" t="s">
        <v>84</v>
      </c>
      <c r="G77" s="1190">
        <v>6.1907184237992814</v>
      </c>
      <c r="H77" s="1190">
        <v>31.388074263928381</v>
      </c>
      <c r="I77" s="1190">
        <v>35.808560776498972</v>
      </c>
      <c r="J77" s="1190">
        <v>23.777815606257501</v>
      </c>
      <c r="K77" s="1190">
        <v>20.218586874956841</v>
      </c>
      <c r="L77" s="1151"/>
      <c r="M77" s="1190">
        <v>6.1907184237992814</v>
      </c>
      <c r="N77" s="1190">
        <v>31.388074263928381</v>
      </c>
      <c r="O77" s="1190">
        <v>14.646973742996384</v>
      </c>
      <c r="P77" s="1190">
        <v>11.947876785832273</v>
      </c>
      <c r="Q77" s="1190">
        <v>11.941727610469854</v>
      </c>
      <c r="R77" s="1151"/>
      <c r="S77" s="1190">
        <v>0</v>
      </c>
      <c r="T77" s="1190">
        <v>0</v>
      </c>
      <c r="U77" s="1190">
        <v>21.161587033502588</v>
      </c>
      <c r="V77" s="1190">
        <v>11.829938820425228</v>
      </c>
      <c r="W77" s="1190">
        <v>8.2768592644869869</v>
      </c>
      <c r="Y77" s="1490" t="s">
        <v>1065</v>
      </c>
      <c r="Z77" s="1491"/>
      <c r="AA77" s="1491"/>
      <c r="AB77" s="1491"/>
      <c r="AC77" s="1492"/>
    </row>
    <row r="78" spans="1:29" ht="19.5" customHeight="1">
      <c r="B78" s="1087">
        <v>47</v>
      </c>
      <c r="D78" s="1115" t="s">
        <v>941</v>
      </c>
      <c r="E78" s="1106" t="s">
        <v>70</v>
      </c>
      <c r="F78" s="1106" t="s">
        <v>84</v>
      </c>
      <c r="G78" s="1190">
        <v>3.129807612141049</v>
      </c>
      <c r="H78" s="1190">
        <v>3.7816624843922768</v>
      </c>
      <c r="I78" s="1190">
        <v>3.8236725679400108</v>
      </c>
      <c r="J78" s="1190">
        <v>3.8884611409305676</v>
      </c>
      <c r="K78" s="1190">
        <v>3.9627493698866965</v>
      </c>
      <c r="L78" s="1151"/>
      <c r="M78" s="1190">
        <v>3.129807612141049</v>
      </c>
      <c r="N78" s="1190">
        <v>3.7816624843922768</v>
      </c>
      <c r="O78" s="1190">
        <v>3.9991682833061106</v>
      </c>
      <c r="P78" s="1190">
        <v>4.0635284992212108</v>
      </c>
      <c r="Q78" s="1190">
        <v>4.1411303255936076</v>
      </c>
      <c r="R78" s="1151"/>
      <c r="S78" s="1190">
        <v>0</v>
      </c>
      <c r="T78" s="1190">
        <v>0</v>
      </c>
      <c r="U78" s="1190">
        <v>-0.17549571536609987</v>
      </c>
      <c r="V78" s="1190">
        <v>-0.17506735829064324</v>
      </c>
      <c r="W78" s="1190">
        <v>-0.17838095570691115</v>
      </c>
      <c r="Y78" s="1490" t="s">
        <v>1072</v>
      </c>
      <c r="Z78" s="1491"/>
      <c r="AA78" s="1491"/>
      <c r="AB78" s="1491"/>
      <c r="AC78" s="1492"/>
    </row>
    <row r="79" spans="1:29" ht="19.5" customHeight="1">
      <c r="B79" s="1087">
        <v>48</v>
      </c>
      <c r="D79" s="1115" t="s">
        <v>942</v>
      </c>
      <c r="E79" s="1106" t="s">
        <v>69</v>
      </c>
      <c r="F79" s="1106" t="s">
        <v>84</v>
      </c>
      <c r="G79" s="1190">
        <v>70.994655809130435</v>
      </c>
      <c r="H79" s="1190">
        <v>77.156039721717761</v>
      </c>
      <c r="I79" s="1190">
        <v>73.925042847665196</v>
      </c>
      <c r="J79" s="1190">
        <v>75.177633897046391</v>
      </c>
      <c r="K79" s="1190">
        <v>76.613886717098296</v>
      </c>
      <c r="L79" s="1151"/>
      <c r="M79" s="1190">
        <v>70.994655809130435</v>
      </c>
      <c r="N79" s="1190">
        <v>77.156039721717761</v>
      </c>
      <c r="O79" s="1190">
        <v>73.925042847665196</v>
      </c>
      <c r="P79" s="1190">
        <v>75.177633897046391</v>
      </c>
      <c r="Q79" s="1190">
        <v>76.613886717098296</v>
      </c>
      <c r="R79" s="1151"/>
      <c r="S79" s="1190">
        <v>0</v>
      </c>
      <c r="T79" s="1190">
        <v>0</v>
      </c>
      <c r="U79" s="1190">
        <v>0</v>
      </c>
      <c r="V79" s="1190">
        <v>0</v>
      </c>
      <c r="W79" s="1190">
        <v>0</v>
      </c>
      <c r="Y79" s="1490" t="s">
        <v>1037</v>
      </c>
      <c r="Z79" s="1491"/>
      <c r="AA79" s="1491"/>
      <c r="AB79" s="1491"/>
      <c r="AC79" s="1492"/>
    </row>
    <row r="80" spans="1:29" ht="19.5" customHeight="1">
      <c r="B80" s="1087">
        <v>49</v>
      </c>
      <c r="D80" s="1115" t="s">
        <v>943</v>
      </c>
      <c r="E80" s="1106" t="s">
        <v>859</v>
      </c>
      <c r="F80" s="1106" t="s">
        <v>84</v>
      </c>
      <c r="G80" s="1190">
        <v>12.31445146458932</v>
      </c>
      <c r="H80" s="1190">
        <v>8.0918927491216088</v>
      </c>
      <c r="I80" s="1190">
        <v>0</v>
      </c>
      <c r="J80" s="1190">
        <v>0</v>
      </c>
      <c r="K80" s="1190">
        <v>0</v>
      </c>
      <c r="L80" s="1151"/>
      <c r="M80" s="1190">
        <v>12.31445146458932</v>
      </c>
      <c r="N80" s="1190">
        <v>8.0918927491216088</v>
      </c>
      <c r="O80" s="1190">
        <v>0</v>
      </c>
      <c r="P80" s="1190">
        <v>0</v>
      </c>
      <c r="Q80" s="1190">
        <v>0</v>
      </c>
      <c r="R80" s="1151"/>
      <c r="S80" s="1190">
        <v>0</v>
      </c>
      <c r="T80" s="1190">
        <v>0</v>
      </c>
      <c r="U80" s="1190">
        <v>0</v>
      </c>
      <c r="V80" s="1190">
        <v>0</v>
      </c>
      <c r="W80" s="1190">
        <v>0</v>
      </c>
      <c r="Y80" s="1490"/>
      <c r="Z80" s="1491"/>
      <c r="AA80" s="1491"/>
      <c r="AB80" s="1491"/>
      <c r="AC80" s="1492"/>
    </row>
    <row r="81" spans="1:29" ht="19.5" customHeight="1">
      <c r="B81" s="1087">
        <v>50</v>
      </c>
      <c r="D81" s="1115" t="s">
        <v>944</v>
      </c>
      <c r="E81" s="1106" t="s">
        <v>71</v>
      </c>
      <c r="F81" s="1106" t="s">
        <v>84</v>
      </c>
      <c r="G81" s="1190">
        <v>0</v>
      </c>
      <c r="H81" s="1190">
        <v>0</v>
      </c>
      <c r="I81" s="1190">
        <v>0</v>
      </c>
      <c r="J81" s="1190">
        <v>0</v>
      </c>
      <c r="K81" s="1190">
        <v>0</v>
      </c>
      <c r="L81" s="1151"/>
      <c r="M81" s="1190">
        <v>0</v>
      </c>
      <c r="N81" s="1190">
        <v>0</v>
      </c>
      <c r="O81" s="1190">
        <v>0</v>
      </c>
      <c r="P81" s="1190">
        <v>0</v>
      </c>
      <c r="Q81" s="1190">
        <v>0</v>
      </c>
      <c r="R81" s="1151"/>
      <c r="S81" s="1190">
        <v>0</v>
      </c>
      <c r="T81" s="1190">
        <v>0</v>
      </c>
      <c r="U81" s="1190">
        <v>0</v>
      </c>
      <c r="V81" s="1190">
        <v>0</v>
      </c>
      <c r="W81" s="1190">
        <v>0</v>
      </c>
      <c r="Y81" s="1490"/>
      <c r="Z81" s="1491"/>
      <c r="AA81" s="1491"/>
      <c r="AB81" s="1491"/>
      <c r="AC81" s="1492"/>
    </row>
    <row r="82" spans="1:29" ht="19.5" customHeight="1">
      <c r="B82" s="1087">
        <v>51</v>
      </c>
      <c r="D82" s="1115" t="s">
        <v>945</v>
      </c>
      <c r="E82" s="1106" t="s">
        <v>72</v>
      </c>
      <c r="F82" s="1106" t="s">
        <v>84</v>
      </c>
      <c r="G82" s="1190">
        <v>0</v>
      </c>
      <c r="H82" s="1190">
        <v>0</v>
      </c>
      <c r="I82" s="1190">
        <v>0</v>
      </c>
      <c r="J82" s="1190">
        <v>0</v>
      </c>
      <c r="K82" s="1190">
        <v>0</v>
      </c>
      <c r="L82" s="1151"/>
      <c r="M82" s="1190">
        <v>0</v>
      </c>
      <c r="N82" s="1190">
        <v>0</v>
      </c>
      <c r="O82" s="1190">
        <v>0</v>
      </c>
      <c r="P82" s="1190">
        <v>0</v>
      </c>
      <c r="Q82" s="1190">
        <v>0</v>
      </c>
      <c r="R82" s="1151"/>
      <c r="S82" s="1190">
        <v>0</v>
      </c>
      <c r="T82" s="1190">
        <v>0</v>
      </c>
      <c r="U82" s="1190">
        <v>0</v>
      </c>
      <c r="V82" s="1190">
        <v>0</v>
      </c>
      <c r="W82" s="1190">
        <v>0</v>
      </c>
      <c r="Y82" s="1490"/>
      <c r="Z82" s="1491"/>
      <c r="AA82" s="1491"/>
      <c r="AB82" s="1491"/>
      <c r="AC82" s="1492"/>
    </row>
    <row r="83" spans="1:29" ht="19.5" customHeight="1">
      <c r="B83" s="1087">
        <v>52</v>
      </c>
      <c r="D83" s="1115" t="s">
        <v>946</v>
      </c>
      <c r="E83" s="1106" t="s">
        <v>90</v>
      </c>
      <c r="F83" s="1106" t="s">
        <v>84</v>
      </c>
      <c r="G83" s="1190">
        <v>0</v>
      </c>
      <c r="H83" s="1190">
        <v>0</v>
      </c>
      <c r="I83" s="1190">
        <v>0</v>
      </c>
      <c r="J83" s="1190">
        <v>0</v>
      </c>
      <c r="K83" s="1190">
        <v>0</v>
      </c>
      <c r="L83" s="1151"/>
      <c r="M83" s="1190">
        <v>0</v>
      </c>
      <c r="N83" s="1190">
        <v>0</v>
      </c>
      <c r="O83" s="1190">
        <v>0</v>
      </c>
      <c r="P83" s="1190">
        <v>0</v>
      </c>
      <c r="Q83" s="1190">
        <v>0</v>
      </c>
      <c r="R83" s="1151"/>
      <c r="S83" s="1190">
        <v>0</v>
      </c>
      <c r="T83" s="1190">
        <v>0</v>
      </c>
      <c r="U83" s="1190">
        <v>0</v>
      </c>
      <c r="V83" s="1190">
        <v>0</v>
      </c>
      <c r="W83" s="1190">
        <v>0</v>
      </c>
      <c r="Y83" s="1490"/>
      <c r="Z83" s="1491"/>
      <c r="AA83" s="1491"/>
      <c r="AB83" s="1491"/>
      <c r="AC83" s="1492"/>
    </row>
    <row r="84" spans="1:29" ht="19.5" customHeight="1">
      <c r="B84" s="1087">
        <v>53</v>
      </c>
      <c r="D84" s="1351" t="s">
        <v>947</v>
      </c>
      <c r="E84" s="1176" t="s">
        <v>852</v>
      </c>
      <c r="F84" s="1176" t="s">
        <v>84</v>
      </c>
      <c r="G84" s="1352">
        <v>0.4342309531487904</v>
      </c>
      <c r="H84" s="1352">
        <v>0</v>
      </c>
      <c r="I84" s="1352">
        <v>0</v>
      </c>
      <c r="J84" s="1352">
        <v>0</v>
      </c>
      <c r="K84" s="1352">
        <v>0</v>
      </c>
      <c r="L84" s="1151"/>
      <c r="M84" s="1352">
        <v>0.4342309531487904</v>
      </c>
      <c r="N84" s="1352">
        <v>0</v>
      </c>
      <c r="O84" s="1352">
        <v>0</v>
      </c>
      <c r="P84" s="1352">
        <v>0</v>
      </c>
      <c r="Q84" s="1352">
        <v>0</v>
      </c>
      <c r="R84" s="1151"/>
      <c r="S84" s="1352">
        <v>0</v>
      </c>
      <c r="T84" s="1352">
        <v>0</v>
      </c>
      <c r="U84" s="1352">
        <v>0</v>
      </c>
      <c r="V84" s="1352">
        <v>0</v>
      </c>
      <c r="W84" s="1352">
        <v>0</v>
      </c>
      <c r="Y84" s="1490"/>
      <c r="Z84" s="1491"/>
      <c r="AA84" s="1491"/>
      <c r="AB84" s="1491"/>
      <c r="AC84" s="1492"/>
    </row>
    <row r="85" spans="1:29" ht="19.5" customHeight="1">
      <c r="B85" s="1087">
        <v>54</v>
      </c>
      <c r="D85" s="1115" t="s">
        <v>948</v>
      </c>
      <c r="E85" s="1106" t="s">
        <v>932</v>
      </c>
      <c r="F85" s="1106" t="s">
        <v>84</v>
      </c>
      <c r="G85" s="1190">
        <v>63.552778490906036</v>
      </c>
      <c r="H85" s="1190">
        <v>70.432952492934547</v>
      </c>
      <c r="I85" s="1190">
        <v>67.346404355987403</v>
      </c>
      <c r="J85" s="1190">
        <v>69.053523252219236</v>
      </c>
      <c r="K85" s="1190">
        <v>67.986065886403352</v>
      </c>
      <c r="L85" s="1151"/>
      <c r="M85" s="1190">
        <v>63.552778490906036</v>
      </c>
      <c r="N85" s="1190">
        <v>70.432952492934547</v>
      </c>
      <c r="O85" s="1190">
        <v>66.037002679253987</v>
      </c>
      <c r="P85" s="1190">
        <v>67.695917994179993</v>
      </c>
      <c r="Q85" s="1190">
        <v>67.1664204498</v>
      </c>
      <c r="R85" s="1151"/>
      <c r="S85" s="1190">
        <v>0</v>
      </c>
      <c r="T85" s="1190">
        <v>0</v>
      </c>
      <c r="U85" s="1190">
        <v>1.3094016767334153</v>
      </c>
      <c r="V85" s="1190">
        <v>1.3576052580392428</v>
      </c>
      <c r="W85" s="1190">
        <v>0.8196454366033521</v>
      </c>
      <c r="Y85" s="1469" t="s">
        <v>1070</v>
      </c>
      <c r="Z85" s="1470"/>
      <c r="AA85" s="1470"/>
      <c r="AB85" s="1470"/>
      <c r="AC85" s="1471"/>
    </row>
    <row r="86" spans="1:29" ht="19.5" customHeight="1">
      <c r="B86" s="1087">
        <v>55</v>
      </c>
      <c r="D86" s="1115" t="s">
        <v>949</v>
      </c>
      <c r="E86" s="1106" t="s">
        <v>858</v>
      </c>
      <c r="F86" s="1106" t="s">
        <v>84</v>
      </c>
      <c r="G86" s="1190">
        <v>5.228949820936613</v>
      </c>
      <c r="H86" s="1190">
        <v>5.8674803250237151</v>
      </c>
      <c r="I86" s="1190">
        <v>4.957995104553242</v>
      </c>
      <c r="J86" s="1190">
        <v>5.1668707848747193</v>
      </c>
      <c r="K86" s="1190">
        <v>5.2655827601117009</v>
      </c>
      <c r="L86" s="1151"/>
      <c r="M86" s="1190">
        <v>5.228949820936613</v>
      </c>
      <c r="N86" s="1190">
        <v>5.8674803250237151</v>
      </c>
      <c r="O86" s="1190">
        <v>4.957995104553242</v>
      </c>
      <c r="P86" s="1190">
        <v>5.1668707848747193</v>
      </c>
      <c r="Q86" s="1190">
        <v>5.2655827601117009</v>
      </c>
      <c r="R86" s="1151"/>
      <c r="S86" s="1190">
        <v>0</v>
      </c>
      <c r="T86" s="1190">
        <v>0</v>
      </c>
      <c r="U86" s="1190">
        <v>0</v>
      </c>
      <c r="V86" s="1190">
        <v>0</v>
      </c>
      <c r="W86" s="1190">
        <v>0</v>
      </c>
      <c r="Y86" s="1472"/>
      <c r="Z86" s="1473"/>
      <c r="AA86" s="1473"/>
      <c r="AB86" s="1473"/>
      <c r="AC86" s="1474"/>
    </row>
    <row r="87" spans="1:29" ht="19.5" customHeight="1">
      <c r="B87" s="1087">
        <v>56</v>
      </c>
      <c r="D87" s="1115" t="s">
        <v>950</v>
      </c>
      <c r="E87" s="1106" t="s">
        <v>91</v>
      </c>
      <c r="F87" s="1106" t="s">
        <v>84</v>
      </c>
      <c r="G87" s="1190">
        <v>0</v>
      </c>
      <c r="H87" s="1190">
        <v>152.12738857141343</v>
      </c>
      <c r="I87" s="1190">
        <v>0</v>
      </c>
      <c r="J87" s="1190">
        <v>0</v>
      </c>
      <c r="K87" s="1190">
        <v>0</v>
      </c>
      <c r="L87" s="1151"/>
      <c r="M87" s="1190">
        <v>0</v>
      </c>
      <c r="N87" s="1190">
        <v>152.12738857141343</v>
      </c>
      <c r="O87" s="1190">
        <v>0</v>
      </c>
      <c r="P87" s="1190">
        <v>0</v>
      </c>
      <c r="Q87" s="1190">
        <v>0</v>
      </c>
      <c r="R87" s="1151"/>
      <c r="S87" s="1190">
        <v>0</v>
      </c>
      <c r="T87" s="1190">
        <v>0</v>
      </c>
      <c r="U87" s="1190">
        <v>0</v>
      </c>
      <c r="V87" s="1190">
        <v>0</v>
      </c>
      <c r="W87" s="1190">
        <v>0</v>
      </c>
      <c r="Y87" s="1490" t="s">
        <v>1038</v>
      </c>
      <c r="Z87" s="1491"/>
      <c r="AA87" s="1491"/>
      <c r="AB87" s="1491"/>
      <c r="AC87" s="1492"/>
    </row>
    <row r="88" spans="1:29" ht="19.5" customHeight="1">
      <c r="B88" s="1087">
        <v>57</v>
      </c>
      <c r="D88" s="1115" t="s">
        <v>951</v>
      </c>
      <c r="E88" s="1106" t="s">
        <v>952</v>
      </c>
      <c r="F88" s="1106" t="s">
        <v>84</v>
      </c>
      <c r="G88" s="1190">
        <v>0</v>
      </c>
      <c r="H88" s="1190">
        <v>0</v>
      </c>
      <c r="I88" s="1190">
        <v>0</v>
      </c>
      <c r="J88" s="1190">
        <v>0</v>
      </c>
      <c r="K88" s="1190">
        <v>0</v>
      </c>
      <c r="L88" s="1151"/>
      <c r="M88" s="1190">
        <v>0</v>
      </c>
      <c r="N88" s="1190">
        <v>0</v>
      </c>
      <c r="O88" s="1190">
        <v>0</v>
      </c>
      <c r="P88" s="1190">
        <v>0</v>
      </c>
      <c r="Q88" s="1190">
        <v>0</v>
      </c>
      <c r="R88" s="1151"/>
      <c r="S88" s="1190">
        <v>0</v>
      </c>
      <c r="T88" s="1190">
        <v>0</v>
      </c>
      <c r="U88" s="1190">
        <v>0</v>
      </c>
      <c r="V88" s="1190">
        <v>0</v>
      </c>
      <c r="W88" s="1190">
        <v>0</v>
      </c>
      <c r="Y88" s="1490"/>
      <c r="Z88" s="1491"/>
      <c r="AA88" s="1491"/>
      <c r="AB88" s="1491"/>
      <c r="AC88" s="1492"/>
    </row>
    <row r="89" spans="1:29" ht="25.5" customHeight="1">
      <c r="A89" s="1179"/>
      <c r="B89" s="1087">
        <v>58</v>
      </c>
      <c r="C89" s="1180"/>
      <c r="D89" s="1191" t="s">
        <v>987</v>
      </c>
      <c r="E89" s="1192" t="s">
        <v>97</v>
      </c>
      <c r="F89" s="1163" t="s">
        <v>84</v>
      </c>
      <c r="G89" s="1181">
        <v>161.84559257465153</v>
      </c>
      <c r="H89" s="1181">
        <v>348.84549060853169</v>
      </c>
      <c r="I89" s="1181">
        <v>185.86167565264483</v>
      </c>
      <c r="J89" s="1181">
        <v>177.06430468132842</v>
      </c>
      <c r="K89" s="1181">
        <v>174.04687160845688</v>
      </c>
      <c r="L89" s="1118"/>
      <c r="M89" s="1181">
        <v>161.84559257465153</v>
      </c>
      <c r="N89" s="1181">
        <v>348.84549060853169</v>
      </c>
      <c r="O89" s="1181">
        <v>163.56618265777493</v>
      </c>
      <c r="P89" s="1181">
        <v>164.0518279611546</v>
      </c>
      <c r="Q89" s="1181">
        <v>165.12874786307347</v>
      </c>
      <c r="R89" s="1118"/>
      <c r="S89" s="1181">
        <v>0</v>
      </c>
      <c r="T89" s="1181">
        <v>0</v>
      </c>
      <c r="U89" s="1181">
        <v>22.295492994869903</v>
      </c>
      <c r="V89" s="1181">
        <v>13.012476720173822</v>
      </c>
      <c r="W89" s="1181">
        <v>8.9181237453834115</v>
      </c>
      <c r="Y89" s="1517"/>
      <c r="Z89" s="1518"/>
      <c r="AA89" s="1518"/>
      <c r="AB89" s="1518"/>
      <c r="AC89" s="1519"/>
    </row>
    <row r="90" spans="1:29" s="1150" customFormat="1" ht="19.5" customHeight="1">
      <c r="A90" s="1071"/>
      <c r="B90" s="1073"/>
      <c r="C90" s="1074"/>
      <c r="D90" s="1075"/>
      <c r="E90" s="1071"/>
      <c r="F90" s="1071"/>
      <c r="X90" s="1072"/>
    </row>
    <row r="91" spans="1:29" ht="31.5" customHeight="1">
      <c r="A91" s="1109"/>
      <c r="B91" s="1109"/>
      <c r="C91" s="1110"/>
      <c r="D91" s="1478" t="s">
        <v>983</v>
      </c>
      <c r="E91" s="1504"/>
      <c r="F91" s="1186"/>
      <c r="G91" s="1187"/>
      <c r="H91" s="1188"/>
      <c r="I91" s="1188"/>
      <c r="J91" s="1188"/>
      <c r="K91" s="1189"/>
      <c r="L91" s="1151"/>
      <c r="M91" s="1187"/>
      <c r="N91" s="1188"/>
      <c r="O91" s="1188"/>
      <c r="P91" s="1188"/>
      <c r="Q91" s="1189"/>
      <c r="R91" s="1151"/>
      <c r="S91" s="1187"/>
      <c r="T91" s="1188"/>
      <c r="U91" s="1188"/>
      <c r="V91" s="1188"/>
      <c r="W91" s="1189"/>
    </row>
    <row r="92" spans="1:29" ht="19.5" customHeight="1">
      <c r="Y92" s="1086"/>
      <c r="Z92" s="1086"/>
      <c r="AA92" s="1086"/>
      <c r="AB92" s="1086"/>
      <c r="AC92" s="1086"/>
    </row>
    <row r="93" spans="1:29" ht="19.5" customHeight="1">
      <c r="A93" s="1095"/>
      <c r="B93" s="1087">
        <v>59</v>
      </c>
      <c r="C93" s="1097"/>
      <c r="D93" s="1115" t="s">
        <v>916</v>
      </c>
      <c r="E93" s="1099" t="s">
        <v>917</v>
      </c>
      <c r="F93" s="1193"/>
      <c r="G93" s="1194">
        <v>1.0525261314284649</v>
      </c>
      <c r="H93" s="1194">
        <v>1.118876650760557</v>
      </c>
      <c r="I93" s="1194">
        <v>1.2070548174037865</v>
      </c>
      <c r="J93" s="1194">
        <v>1.2275072378847331</v>
      </c>
      <c r="K93" s="1194">
        <v>1.2509585044470788</v>
      </c>
      <c r="M93" s="1194">
        <v>1.0525261314284649</v>
      </c>
      <c r="N93" s="1194">
        <v>1.118876650760557</v>
      </c>
      <c r="O93" s="1194">
        <v>1.1881227587709211</v>
      </c>
      <c r="P93" s="1194">
        <v>1.2082543931383072</v>
      </c>
      <c r="Q93" s="1194">
        <v>1.23133783816747</v>
      </c>
      <c r="S93" s="1194">
        <v>0</v>
      </c>
      <c r="T93" s="1194">
        <v>0</v>
      </c>
      <c r="U93" s="1194">
        <v>1.8932058632865401E-2</v>
      </c>
      <c r="V93" s="1194">
        <v>1.9252844746425968E-2</v>
      </c>
      <c r="W93" s="1194">
        <v>1.9620666279608789E-2</v>
      </c>
      <c r="Y93" s="1490" t="s">
        <v>1068</v>
      </c>
      <c r="Z93" s="1491"/>
      <c r="AA93" s="1491"/>
      <c r="AB93" s="1491"/>
      <c r="AC93" s="1492"/>
    </row>
    <row r="94" spans="1:29" ht="19.5" customHeight="1">
      <c r="A94" s="1095"/>
      <c r="B94" s="1087">
        <v>60</v>
      </c>
      <c r="C94" s="1097"/>
      <c r="D94" s="1115" t="s">
        <v>598</v>
      </c>
      <c r="E94" s="1193"/>
      <c r="F94" s="1193"/>
      <c r="G94" s="1195">
        <v>1.2633376478261574E-2</v>
      </c>
      <c r="H94" s="1195">
        <v>3.5628913618373614E-2</v>
      </c>
      <c r="I94" s="1195">
        <v>3.3146068923555649E-2</v>
      </c>
      <c r="J94" s="1195">
        <v>1.694406930493586E-2</v>
      </c>
      <c r="K94" s="1195">
        <v>1.9104788826139529E-2</v>
      </c>
      <c r="M94" s="1195">
        <v>1.2633376478261574E-2</v>
      </c>
      <c r="N94" s="1195">
        <v>3.5628913618373614E-2</v>
      </c>
      <c r="O94" s="1195">
        <v>2.4416717530456822E-2</v>
      </c>
      <c r="P94" s="1195">
        <v>2.0525543471916263E-2</v>
      </c>
      <c r="Q94" s="1195">
        <v>2.0012639784421138E-2</v>
      </c>
      <c r="S94" s="1196">
        <v>0</v>
      </c>
      <c r="T94" s="1196">
        <v>0</v>
      </c>
      <c r="U94" s="1196">
        <v>8.7293513930988276E-3</v>
      </c>
      <c r="V94" s="1196">
        <v>-3.5814741669804029E-3</v>
      </c>
      <c r="W94" s="1196">
        <v>-9.0785095828160856E-4</v>
      </c>
      <c r="Y94" s="1490"/>
      <c r="Z94" s="1491"/>
      <c r="AA94" s="1491"/>
      <c r="AB94" s="1491"/>
      <c r="AC94" s="1492"/>
    </row>
    <row r="95" spans="1:29" ht="19.5" customHeight="1">
      <c r="A95" s="1095"/>
      <c r="B95" s="1087">
        <v>61</v>
      </c>
      <c r="C95" s="1097"/>
      <c r="D95" s="1115" t="s">
        <v>597</v>
      </c>
      <c r="E95" s="1193"/>
      <c r="F95" s="1193"/>
      <c r="G95" s="1195">
        <v>4.0504430498107924E-2</v>
      </c>
      <c r="H95" s="1195">
        <v>6.0123604501375549E-2</v>
      </c>
      <c r="I95" s="1195">
        <v>3.3146068923555649E-2</v>
      </c>
      <c r="J95" s="1195">
        <v>1.694406930493586E-2</v>
      </c>
      <c r="K95" s="1195">
        <v>1.9104788826139529E-2</v>
      </c>
      <c r="M95" s="1195">
        <v>4.0504430498107924E-2</v>
      </c>
      <c r="N95" s="1195">
        <v>3.5628913618373614E-2</v>
      </c>
      <c r="O95" s="1195">
        <v>2.4416717530456822E-2</v>
      </c>
      <c r="P95" s="1195">
        <v>2.0525543471916263E-2</v>
      </c>
      <c r="Q95" s="1195">
        <v>2.0012639784421138E-2</v>
      </c>
      <c r="S95" s="1196">
        <v>0</v>
      </c>
      <c r="T95" s="1196">
        <v>2.4494690883001935E-2</v>
      </c>
      <c r="U95" s="1196">
        <v>8.7293513930988276E-3</v>
      </c>
      <c r="V95" s="1196">
        <v>-3.5814741669804029E-3</v>
      </c>
      <c r="W95" s="1196">
        <v>-9.0785095828160856E-4</v>
      </c>
      <c r="Y95" s="1490"/>
      <c r="Z95" s="1491"/>
      <c r="AA95" s="1491"/>
      <c r="AB95" s="1491"/>
      <c r="AC95" s="1492"/>
    </row>
    <row r="96" spans="1:29" ht="19.5" customHeight="1">
      <c r="A96" s="1095"/>
      <c r="B96" s="1087">
        <v>62</v>
      </c>
      <c r="C96" s="1097"/>
      <c r="D96" s="1115" t="s">
        <v>953</v>
      </c>
      <c r="E96" s="1193"/>
      <c r="F96" s="1193"/>
      <c r="G96" s="1195">
        <v>2.787105401984635E-2</v>
      </c>
      <c r="H96" s="1195">
        <v>2.4494690883001935E-2</v>
      </c>
      <c r="I96" s="1195">
        <v>0</v>
      </c>
      <c r="J96" s="1195">
        <v>0</v>
      </c>
      <c r="K96" s="1195">
        <v>0</v>
      </c>
      <c r="M96" s="1195">
        <v>2.787105401984635E-2</v>
      </c>
      <c r="N96" s="1195">
        <v>0</v>
      </c>
      <c r="O96" s="1195">
        <v>0</v>
      </c>
      <c r="P96" s="1195">
        <v>0</v>
      </c>
      <c r="Q96" s="1195">
        <v>0</v>
      </c>
      <c r="S96" s="1196">
        <v>0</v>
      </c>
      <c r="T96" s="1196">
        <v>2.4494690883001935E-2</v>
      </c>
      <c r="U96" s="1196">
        <v>0</v>
      </c>
      <c r="V96" s="1196">
        <v>0</v>
      </c>
      <c r="W96" s="1196">
        <v>0</v>
      </c>
      <c r="Y96" s="1514"/>
      <c r="Z96" s="1515"/>
      <c r="AA96" s="1515"/>
      <c r="AB96" s="1515"/>
      <c r="AC96" s="1516"/>
    </row>
    <row r="97" spans="1:29" ht="19.5" customHeight="1">
      <c r="M97" s="1071"/>
      <c r="N97" s="1071"/>
      <c r="O97" s="1071"/>
      <c r="P97" s="1071"/>
      <c r="Q97" s="1071"/>
      <c r="S97" s="1071"/>
      <c r="T97" s="1071"/>
      <c r="U97" s="1071"/>
      <c r="V97" s="1071"/>
      <c r="W97" s="1071"/>
    </row>
    <row r="98" spans="1:29" ht="31.5" customHeight="1">
      <c r="A98" s="1109"/>
      <c r="B98" s="1109"/>
      <c r="C98" s="1110"/>
      <c r="D98" s="1478" t="s">
        <v>984</v>
      </c>
      <c r="E98" s="1504"/>
      <c r="F98" s="1186"/>
      <c r="G98" s="1187"/>
      <c r="H98" s="1188"/>
      <c r="I98" s="1188"/>
      <c r="J98" s="1188"/>
      <c r="K98" s="1189"/>
      <c r="L98" s="1151"/>
      <c r="M98" s="1187"/>
      <c r="N98" s="1188"/>
      <c r="O98" s="1188"/>
      <c r="P98" s="1188"/>
      <c r="Q98" s="1189"/>
      <c r="R98" s="1151"/>
      <c r="S98" s="1187"/>
      <c r="T98" s="1188"/>
      <c r="U98" s="1188"/>
      <c r="V98" s="1188"/>
      <c r="W98" s="1189"/>
    </row>
    <row r="100" spans="1:29" ht="20.25" customHeight="1">
      <c r="B100" s="1087">
        <v>63</v>
      </c>
      <c r="D100" s="1265" t="s">
        <v>947</v>
      </c>
      <c r="E100" s="1265"/>
      <c r="F100" s="1266"/>
      <c r="G100" s="1266"/>
      <c r="H100" s="1266"/>
      <c r="I100" s="1266"/>
      <c r="J100" s="1266"/>
      <c r="K100" s="1266"/>
      <c r="M100" s="1266">
        <v>0</v>
      </c>
      <c r="N100" s="1266">
        <v>0</v>
      </c>
      <c r="O100" s="1266">
        <v>0</v>
      </c>
      <c r="P100" s="1266">
        <v>0</v>
      </c>
      <c r="Q100" s="1266">
        <v>0</v>
      </c>
      <c r="S100" s="1266"/>
      <c r="T100" s="1266"/>
      <c r="U100" s="1266"/>
      <c r="V100" s="1266"/>
      <c r="W100" s="1266"/>
    </row>
    <row r="101" spans="1:29" ht="20.25" customHeight="1">
      <c r="B101" s="1087">
        <v>64</v>
      </c>
      <c r="D101" s="1265" t="s">
        <v>985</v>
      </c>
      <c r="E101" s="1265"/>
      <c r="F101" s="1266"/>
      <c r="G101" s="1266"/>
      <c r="H101" s="1266"/>
      <c r="I101" s="1266"/>
      <c r="J101" s="1266"/>
      <c r="K101" s="1266"/>
      <c r="M101" s="1266">
        <v>0</v>
      </c>
      <c r="N101" s="1266">
        <v>0</v>
      </c>
      <c r="O101" s="1266">
        <v>0</v>
      </c>
      <c r="P101" s="1266">
        <v>0</v>
      </c>
      <c r="Q101" s="1266">
        <v>0</v>
      </c>
      <c r="S101" s="1266"/>
      <c r="T101" s="1266"/>
      <c r="U101" s="1266"/>
      <c r="V101" s="1266"/>
      <c r="W101" s="1266"/>
    </row>
    <row r="102" spans="1:29" ht="20.25" customHeight="1">
      <c r="B102" s="1087">
        <v>65</v>
      </c>
      <c r="D102" s="1265" t="s">
        <v>315</v>
      </c>
      <c r="E102" s="1265"/>
      <c r="F102" s="1266"/>
      <c r="G102" s="1266"/>
      <c r="H102" s="1266"/>
      <c r="I102" s="1266"/>
      <c r="J102" s="1266"/>
      <c r="K102" s="1266"/>
      <c r="M102" s="1266">
        <v>0</v>
      </c>
      <c r="N102" s="1266">
        <v>0</v>
      </c>
      <c r="O102" s="1266">
        <v>0</v>
      </c>
      <c r="P102" s="1266">
        <v>0</v>
      </c>
      <c r="Q102" s="1266">
        <v>0</v>
      </c>
      <c r="S102" s="1266"/>
      <c r="T102" s="1266"/>
      <c r="U102" s="1266"/>
      <c r="V102" s="1266"/>
      <c r="W102" s="1266"/>
    </row>
    <row r="103" spans="1:29" ht="20.25" customHeight="1">
      <c r="B103" s="1087">
        <v>66</v>
      </c>
      <c r="D103" s="1265" t="s">
        <v>986</v>
      </c>
      <c r="E103" s="1265"/>
      <c r="F103" s="1266"/>
      <c r="G103" s="1266"/>
      <c r="H103" s="1266"/>
      <c r="I103" s="1266"/>
      <c r="J103" s="1266"/>
      <c r="K103" s="1266"/>
      <c r="M103" s="1266">
        <v>0</v>
      </c>
      <c r="N103" s="1266">
        <v>0</v>
      </c>
      <c r="O103" s="1266">
        <v>0</v>
      </c>
      <c r="P103" s="1266">
        <v>0</v>
      </c>
      <c r="Q103" s="1266">
        <v>0</v>
      </c>
      <c r="S103" s="1266"/>
      <c r="T103" s="1266"/>
      <c r="U103" s="1266"/>
      <c r="V103" s="1266"/>
      <c r="W103" s="1266"/>
    </row>
    <row r="104" spans="1:29" ht="20.25" customHeight="1"/>
    <row r="105" spans="1:29" ht="30" customHeight="1">
      <c r="D105" s="1478" t="s">
        <v>1016</v>
      </c>
      <c r="E105" s="1504"/>
      <c r="F105" s="1186"/>
      <c r="G105" s="1338" t="s">
        <v>1017</v>
      </c>
      <c r="H105" s="1339" t="s">
        <v>1017</v>
      </c>
      <c r="I105" s="1339" t="s">
        <v>1018</v>
      </c>
      <c r="J105" s="1339"/>
      <c r="K105" s="1340"/>
      <c r="L105" s="1151"/>
      <c r="M105" s="1338" t="s">
        <v>1017</v>
      </c>
      <c r="N105" s="1339" t="s">
        <v>1017</v>
      </c>
      <c r="O105" s="1339" t="s">
        <v>1018</v>
      </c>
      <c r="P105" s="1339"/>
      <c r="Q105" s="1340"/>
      <c r="R105" s="1151"/>
      <c r="S105" s="1338" t="s">
        <v>1017</v>
      </c>
      <c r="T105" s="1339" t="s">
        <v>1017</v>
      </c>
      <c r="U105" s="1339" t="s">
        <v>1018</v>
      </c>
      <c r="V105" s="1339"/>
      <c r="W105" s="1340"/>
    </row>
    <row r="107" spans="1:29" ht="19.5" customHeight="1">
      <c r="D107" s="1478" t="s">
        <v>1019</v>
      </c>
      <c r="E107" s="1504"/>
      <c r="F107" s="1186"/>
      <c r="G107" s="1187"/>
      <c r="H107" s="1188"/>
      <c r="I107" s="1188"/>
      <c r="J107" s="1188"/>
      <c r="K107" s="1189"/>
      <c r="L107" s="1334"/>
      <c r="M107" s="1187"/>
      <c r="N107" s="1188"/>
      <c r="O107" s="1188"/>
      <c r="P107" s="1188"/>
      <c r="Q107" s="1189"/>
      <c r="R107" s="1334"/>
      <c r="S107" s="1187"/>
      <c r="T107" s="1188"/>
      <c r="U107" s="1188"/>
      <c r="V107" s="1188"/>
      <c r="W107" s="1189"/>
    </row>
    <row r="109" spans="1:29" ht="19.5" customHeight="1">
      <c r="A109" s="1095"/>
      <c r="B109" s="1087">
        <v>67</v>
      </c>
      <c r="C109" s="1097"/>
      <c r="D109" s="1191" t="s">
        <v>1020</v>
      </c>
      <c r="E109" s="1106" t="s">
        <v>1021</v>
      </c>
      <c r="F109" s="1106" t="s">
        <v>1022</v>
      </c>
      <c r="G109" s="1194">
        <v>2.8299999999999999E-2</v>
      </c>
      <c r="H109" s="1194">
        <v>3.2000000000000001E-2</v>
      </c>
      <c r="I109" s="1194">
        <v>3.3399999999999999E-2</v>
      </c>
      <c r="J109" s="1353"/>
      <c r="K109" s="1194"/>
      <c r="M109" s="1344">
        <v>2.8299999999999999E-2</v>
      </c>
      <c r="N109" s="1344">
        <v>3.2000000000000001E-2</v>
      </c>
      <c r="O109" s="1344">
        <v>3.0700000000000002E-2</v>
      </c>
      <c r="P109" s="1194">
        <v>0</v>
      </c>
      <c r="Q109" s="1194">
        <v>0</v>
      </c>
      <c r="S109" s="1343"/>
      <c r="T109" s="1343"/>
      <c r="U109" s="1343"/>
      <c r="V109" s="1341">
        <v>8.7947882736156169E-2</v>
      </c>
      <c r="W109" s="1341">
        <v>0</v>
      </c>
      <c r="Y109" s="1505" t="s">
        <v>1036</v>
      </c>
      <c r="Z109" s="1506"/>
      <c r="AA109" s="1506"/>
      <c r="AB109" s="1506"/>
      <c r="AC109" s="1507"/>
    </row>
    <row r="110" spans="1:29" ht="19.5" customHeight="1">
      <c r="A110" s="1095"/>
      <c r="B110" s="1087">
        <v>68</v>
      </c>
      <c r="C110" s="1097"/>
      <c r="D110" s="1333"/>
      <c r="E110" s="1106" t="s">
        <v>1023</v>
      </c>
      <c r="F110" s="1106" t="s">
        <v>1022</v>
      </c>
      <c r="G110" s="1194">
        <v>2.2499999999999999E-2</v>
      </c>
      <c r="H110" s="1194">
        <v>2.5399999999999999E-2</v>
      </c>
      <c r="I110" s="1194">
        <v>2.6499999999999999E-2</v>
      </c>
      <c r="J110" s="1353"/>
      <c r="K110" s="1194"/>
      <c r="M110" s="1344">
        <v>2.2499999999999999E-2</v>
      </c>
      <c r="N110" s="1344">
        <v>2.5399999999999999E-2</v>
      </c>
      <c r="O110" s="1344">
        <v>2.4400000000000002E-2</v>
      </c>
      <c r="P110" s="1194">
        <v>0</v>
      </c>
      <c r="Q110" s="1194">
        <v>0</v>
      </c>
      <c r="S110" s="1343"/>
      <c r="T110" s="1343"/>
      <c r="U110" s="1343"/>
      <c r="V110" s="1341">
        <v>0</v>
      </c>
      <c r="W110" s="1341">
        <v>0</v>
      </c>
      <c r="Y110" s="1508"/>
      <c r="Z110" s="1509"/>
      <c r="AA110" s="1509"/>
      <c r="AB110" s="1509"/>
      <c r="AC110" s="1510"/>
    </row>
    <row r="111" spans="1:29" ht="19.5" customHeight="1">
      <c r="A111" s="1095"/>
      <c r="B111" s="1087">
        <v>69</v>
      </c>
      <c r="C111" s="1097"/>
      <c r="D111" s="1333"/>
      <c r="E111" s="1106" t="s">
        <v>1024</v>
      </c>
      <c r="F111" s="1106" t="s">
        <v>1025</v>
      </c>
      <c r="G111" s="1194" t="s">
        <v>1044</v>
      </c>
      <c r="H111" s="1194" t="s">
        <v>1074</v>
      </c>
      <c r="I111" s="1194" t="s">
        <v>1075</v>
      </c>
      <c r="J111" s="1353"/>
      <c r="K111" s="1195"/>
      <c r="M111" s="1344" t="s">
        <v>1044</v>
      </c>
      <c r="N111" s="1344" t="s">
        <v>1074</v>
      </c>
      <c r="O111" s="1344" t="s">
        <v>1076</v>
      </c>
      <c r="P111" s="1195">
        <v>0</v>
      </c>
      <c r="Q111" s="1195">
        <v>0</v>
      </c>
      <c r="S111" s="1343"/>
      <c r="T111" s="1343"/>
      <c r="U111" s="1343"/>
      <c r="V111" s="1341">
        <v>0</v>
      </c>
      <c r="W111" s="1341">
        <v>0</v>
      </c>
      <c r="Y111" s="1508"/>
      <c r="Z111" s="1509"/>
      <c r="AA111" s="1509"/>
      <c r="AB111" s="1509"/>
      <c r="AC111" s="1510"/>
    </row>
    <row r="112" spans="1:29" ht="19.5" customHeight="1">
      <c r="A112" s="1095"/>
      <c r="B112" s="1087">
        <v>70</v>
      </c>
      <c r="C112" s="1097"/>
      <c r="D112" s="1333"/>
      <c r="E112" s="1106"/>
      <c r="F112" s="1106" t="s">
        <v>1026</v>
      </c>
      <c r="G112" s="1194" t="s">
        <v>1045</v>
      </c>
      <c r="H112" s="1195" t="s">
        <v>1045</v>
      </c>
      <c r="I112" s="1195" t="s">
        <v>1045</v>
      </c>
      <c r="J112" s="1353"/>
      <c r="K112" s="1195"/>
      <c r="M112" s="1344" t="s">
        <v>1045</v>
      </c>
      <c r="N112" s="1344" t="s">
        <v>1045</v>
      </c>
      <c r="O112" s="1344" t="s">
        <v>1045</v>
      </c>
      <c r="P112" s="1195">
        <v>0</v>
      </c>
      <c r="Q112" s="1195">
        <v>0</v>
      </c>
      <c r="S112" s="1343"/>
      <c r="T112" s="1343"/>
      <c r="U112" s="1343"/>
      <c r="V112" s="1341">
        <v>0</v>
      </c>
      <c r="W112" s="1341">
        <v>0</v>
      </c>
      <c r="Y112" s="1508"/>
      <c r="Z112" s="1509"/>
      <c r="AA112" s="1509"/>
      <c r="AB112" s="1509"/>
      <c r="AC112" s="1510"/>
    </row>
    <row r="113" spans="1:29" ht="19.5" customHeight="1">
      <c r="A113" s="1095"/>
      <c r="B113" s="1087">
        <v>70</v>
      </c>
      <c r="C113" s="1097"/>
      <c r="D113" s="1333"/>
      <c r="E113" s="1336"/>
      <c r="F113" s="1335" t="s">
        <v>1027</v>
      </c>
      <c r="G113" s="1194">
        <v>2.5000000000000001E-3</v>
      </c>
      <c r="H113" s="1194">
        <v>2.8E-3</v>
      </c>
      <c r="I113" s="1194">
        <v>2.8999999999999998E-3</v>
      </c>
      <c r="J113" s="1353"/>
      <c r="K113" s="1195"/>
      <c r="M113" s="1344">
        <v>2.5000000000000001E-3</v>
      </c>
      <c r="N113" s="1344">
        <v>2.8E-3</v>
      </c>
      <c r="O113" s="1344">
        <v>2.7000000000000001E-3</v>
      </c>
      <c r="P113" s="1195">
        <v>0</v>
      </c>
      <c r="Q113" s="1195">
        <v>0</v>
      </c>
      <c r="S113" s="1343"/>
      <c r="T113" s="1343"/>
      <c r="U113" s="1343"/>
      <c r="V113" s="1341">
        <v>0</v>
      </c>
      <c r="W113" s="1341">
        <v>0</v>
      </c>
      <c r="Y113" s="1508"/>
      <c r="Z113" s="1509"/>
      <c r="AA113" s="1509"/>
      <c r="AB113" s="1509"/>
      <c r="AC113" s="1510"/>
    </row>
    <row r="114" spans="1:29" ht="19.5" customHeight="1">
      <c r="A114" s="1095"/>
      <c r="B114" s="1087">
        <v>71</v>
      </c>
      <c r="C114" s="1097"/>
      <c r="D114" s="1333"/>
      <c r="E114" s="1336"/>
      <c r="F114" s="1335" t="s">
        <v>497</v>
      </c>
      <c r="G114" s="1345">
        <v>65316650</v>
      </c>
      <c r="H114" s="1345">
        <v>68124531</v>
      </c>
      <c r="I114" s="1345">
        <v>70798189</v>
      </c>
      <c r="J114" s="1353"/>
      <c r="K114" s="1195"/>
      <c r="M114" s="1349">
        <v>65316650</v>
      </c>
      <c r="N114" s="1349">
        <v>68124531</v>
      </c>
      <c r="O114" s="1349">
        <v>66911174</v>
      </c>
      <c r="P114" s="1195">
        <v>0</v>
      </c>
      <c r="Q114" s="1195">
        <v>0</v>
      </c>
      <c r="S114" s="1343"/>
      <c r="T114" s="1343"/>
      <c r="U114" s="1343"/>
      <c r="V114" s="1341">
        <v>0</v>
      </c>
      <c r="W114" s="1341">
        <v>0</v>
      </c>
      <c r="Y114" s="1511"/>
      <c r="Z114" s="1512"/>
      <c r="AA114" s="1512"/>
      <c r="AB114" s="1512"/>
      <c r="AC114" s="1513"/>
    </row>
    <row r="115" spans="1:29">
      <c r="B115" s="1337"/>
      <c r="J115" s="1354"/>
      <c r="M115" s="1071"/>
      <c r="N115" s="1071"/>
      <c r="O115" s="1071"/>
      <c r="S115" s="1342"/>
      <c r="T115" s="1342"/>
      <c r="U115" s="1342"/>
      <c r="V115" s="1342"/>
      <c r="W115" s="1342"/>
    </row>
    <row r="116" spans="1:29" ht="19.5" customHeight="1">
      <c r="A116" s="1095"/>
      <c r="B116" s="1087">
        <v>72</v>
      </c>
      <c r="C116" s="1097"/>
      <c r="D116" s="1191" t="s">
        <v>690</v>
      </c>
      <c r="E116" s="1106" t="s">
        <v>1021</v>
      </c>
      <c r="F116" s="1106" t="s">
        <v>1028</v>
      </c>
      <c r="G116" s="1194">
        <v>0.17030000000000001</v>
      </c>
      <c r="H116" s="1194">
        <v>0.18890000000000001</v>
      </c>
      <c r="I116" s="1194">
        <v>0.19839999999999999</v>
      </c>
      <c r="J116" s="1353"/>
      <c r="K116" s="1194"/>
      <c r="M116" s="1344">
        <v>0.17030000000000001</v>
      </c>
      <c r="N116" s="1344">
        <v>0.18890000000000001</v>
      </c>
      <c r="O116" s="1344">
        <v>0.1822</v>
      </c>
      <c r="P116" s="1194">
        <v>0</v>
      </c>
      <c r="Q116" s="1194">
        <v>0</v>
      </c>
      <c r="S116" s="1343"/>
      <c r="T116" s="1343"/>
      <c r="U116" s="1343"/>
      <c r="V116" s="1341">
        <v>8.8913282107573988E-2</v>
      </c>
      <c r="W116" s="1341">
        <v>0</v>
      </c>
      <c r="Y116" s="1505" t="s">
        <v>1036</v>
      </c>
      <c r="Z116" s="1506"/>
      <c r="AA116" s="1506"/>
      <c r="AB116" s="1506"/>
      <c r="AC116" s="1507"/>
    </row>
    <row r="117" spans="1:29" ht="19.5" customHeight="1">
      <c r="A117" s="1095"/>
      <c r="B117" s="1087">
        <v>73</v>
      </c>
      <c r="C117" s="1097"/>
      <c r="D117" s="1333"/>
      <c r="E117" s="1106" t="s">
        <v>1023</v>
      </c>
      <c r="F117" s="1106" t="s">
        <v>1028</v>
      </c>
      <c r="G117" s="1194">
        <v>0.13600000000000001</v>
      </c>
      <c r="H117" s="1194">
        <v>0.15090000000000001</v>
      </c>
      <c r="I117" s="1194">
        <v>0.1585</v>
      </c>
      <c r="J117" s="1195"/>
      <c r="K117" s="1195"/>
      <c r="M117" s="1344">
        <v>0.13600000000000001</v>
      </c>
      <c r="N117" s="1344">
        <v>0.15090000000000001</v>
      </c>
      <c r="O117" s="1344">
        <v>0.14549999999999999</v>
      </c>
      <c r="P117" s="1195">
        <v>0</v>
      </c>
      <c r="Q117" s="1195">
        <v>0</v>
      </c>
      <c r="S117" s="1343"/>
      <c r="T117" s="1343"/>
      <c r="U117" s="1343"/>
      <c r="V117" s="1341">
        <v>0</v>
      </c>
      <c r="W117" s="1341">
        <v>0</v>
      </c>
      <c r="Y117" s="1508"/>
      <c r="Z117" s="1509"/>
      <c r="AA117" s="1509"/>
      <c r="AB117" s="1509"/>
      <c r="AC117" s="1510"/>
    </row>
    <row r="118" spans="1:29" ht="19.5" customHeight="1">
      <c r="A118" s="1095"/>
      <c r="B118" s="1087">
        <v>74</v>
      </c>
      <c r="C118" s="1097"/>
      <c r="D118" s="1333"/>
      <c r="E118" s="1106" t="s">
        <v>1024</v>
      </c>
      <c r="F118" s="1106" t="s">
        <v>1025</v>
      </c>
      <c r="G118" s="1194" t="s">
        <v>1046</v>
      </c>
      <c r="H118" s="1194" t="s">
        <v>1077</v>
      </c>
      <c r="I118" s="1194" t="s">
        <v>1078</v>
      </c>
      <c r="J118" s="1195"/>
      <c r="K118" s="1195"/>
      <c r="M118" s="1344" t="s">
        <v>1046</v>
      </c>
      <c r="N118" s="1344" t="s">
        <v>1077</v>
      </c>
      <c r="O118" s="1344" t="s">
        <v>1079</v>
      </c>
      <c r="P118" s="1195">
        <v>0</v>
      </c>
      <c r="Q118" s="1195">
        <v>0</v>
      </c>
      <c r="S118" s="1343"/>
      <c r="T118" s="1343"/>
      <c r="U118" s="1343"/>
      <c r="V118" s="1341">
        <v>0</v>
      </c>
      <c r="W118" s="1341">
        <v>0</v>
      </c>
      <c r="Y118" s="1508"/>
      <c r="Z118" s="1509"/>
      <c r="AA118" s="1509"/>
      <c r="AB118" s="1509"/>
      <c r="AC118" s="1510"/>
    </row>
    <row r="119" spans="1:29" ht="19.5" customHeight="1">
      <c r="A119" s="1095"/>
      <c r="B119" s="1087">
        <v>75</v>
      </c>
      <c r="C119" s="1097"/>
      <c r="D119" s="1333"/>
      <c r="E119" s="1106"/>
      <c r="F119" s="1106" t="s">
        <v>1026</v>
      </c>
      <c r="G119" s="1194" t="s">
        <v>1047</v>
      </c>
      <c r="H119" s="1194" t="s">
        <v>1047</v>
      </c>
      <c r="I119" s="1194" t="s">
        <v>1047</v>
      </c>
      <c r="J119" s="1195"/>
      <c r="K119" s="1195"/>
      <c r="M119" s="1344" t="s">
        <v>1047</v>
      </c>
      <c r="N119" s="1344" t="s">
        <v>1047</v>
      </c>
      <c r="O119" s="1344" t="s">
        <v>1047</v>
      </c>
      <c r="P119" s="1195">
        <v>0</v>
      </c>
      <c r="Q119" s="1195">
        <v>0</v>
      </c>
      <c r="S119" s="1343"/>
      <c r="T119" s="1343"/>
      <c r="U119" s="1343"/>
      <c r="V119" s="1341">
        <v>0</v>
      </c>
      <c r="W119" s="1341">
        <v>0</v>
      </c>
      <c r="Y119" s="1508"/>
      <c r="Z119" s="1509"/>
      <c r="AA119" s="1509"/>
      <c r="AB119" s="1509"/>
      <c r="AC119" s="1510"/>
    </row>
    <row r="120" spans="1:29" ht="19.5" customHeight="1">
      <c r="A120" s="1095"/>
      <c r="B120" s="1087">
        <v>75</v>
      </c>
      <c r="C120" s="1097"/>
      <c r="D120" s="1333"/>
      <c r="E120" s="1336"/>
      <c r="F120" s="1335" t="s">
        <v>1027</v>
      </c>
      <c r="G120" s="1194">
        <v>1.66E-2</v>
      </c>
      <c r="H120" s="1194">
        <v>1.84E-2</v>
      </c>
      <c r="I120" s="1194">
        <v>1.9300000000000001E-2</v>
      </c>
      <c r="J120" s="1194"/>
      <c r="K120" s="1194"/>
      <c r="M120" s="1344">
        <v>1.66E-2</v>
      </c>
      <c r="N120" s="1344">
        <v>1.84E-2</v>
      </c>
      <c r="O120" s="1344">
        <v>1.77E-2</v>
      </c>
      <c r="P120" s="1194">
        <v>0</v>
      </c>
      <c r="Q120" s="1194">
        <v>0</v>
      </c>
      <c r="S120" s="1343"/>
      <c r="T120" s="1343"/>
      <c r="U120" s="1343"/>
      <c r="V120" s="1341">
        <v>0</v>
      </c>
      <c r="W120" s="1341">
        <v>0</v>
      </c>
      <c r="Y120" s="1508"/>
      <c r="Z120" s="1509"/>
      <c r="AA120" s="1509"/>
      <c r="AB120" s="1509"/>
      <c r="AC120" s="1510"/>
    </row>
    <row r="121" spans="1:29" ht="19.5" customHeight="1">
      <c r="A121" s="1095"/>
      <c r="B121" s="1087">
        <v>76</v>
      </c>
      <c r="C121" s="1097"/>
      <c r="D121" s="1333"/>
      <c r="E121" s="1336"/>
      <c r="F121" s="1335" t="s">
        <v>497</v>
      </c>
      <c r="G121" s="1345">
        <v>94910829</v>
      </c>
      <c r="H121" s="1345">
        <v>95289705</v>
      </c>
      <c r="I121" s="1345">
        <v>95913421</v>
      </c>
      <c r="J121" s="1194"/>
      <c r="K121" s="1194"/>
      <c r="M121" s="1349">
        <v>94910829</v>
      </c>
      <c r="N121" s="1349">
        <v>95289705</v>
      </c>
      <c r="O121" s="1349">
        <v>96387411</v>
      </c>
      <c r="P121" s="1194">
        <v>0</v>
      </c>
      <c r="Q121" s="1194">
        <v>0</v>
      </c>
      <c r="S121" s="1343"/>
      <c r="T121" s="1343"/>
      <c r="U121" s="1343"/>
      <c r="V121" s="1341">
        <v>0</v>
      </c>
      <c r="W121" s="1341">
        <v>0</v>
      </c>
      <c r="Y121" s="1511"/>
      <c r="Z121" s="1512"/>
      <c r="AA121" s="1512"/>
      <c r="AB121" s="1512"/>
      <c r="AC121" s="1513"/>
    </row>
    <row r="122" spans="1:29">
      <c r="M122" s="1071"/>
      <c r="N122" s="1071"/>
      <c r="O122" s="1071"/>
    </row>
    <row r="123" spans="1:29" ht="19.5" customHeight="1">
      <c r="D123" s="1478" t="s">
        <v>329</v>
      </c>
      <c r="E123" s="1504"/>
      <c r="F123" s="1186"/>
      <c r="G123" s="1346"/>
      <c r="H123" s="1347"/>
      <c r="I123" s="1347"/>
      <c r="J123" s="1347"/>
      <c r="K123" s="1348"/>
      <c r="L123" s="1334"/>
      <c r="M123" s="1346"/>
      <c r="N123" s="1347"/>
      <c r="O123" s="1347"/>
      <c r="P123" s="1347"/>
      <c r="Q123" s="1348"/>
      <c r="R123" s="1334"/>
      <c r="S123" s="1187"/>
      <c r="T123" s="1188"/>
      <c r="U123" s="1188"/>
      <c r="V123" s="1188"/>
      <c r="W123" s="1189"/>
    </row>
    <row r="124" spans="1:29">
      <c r="M124" s="1071"/>
      <c r="N124" s="1071"/>
      <c r="O124" s="1071"/>
    </row>
    <row r="125" spans="1:29" ht="19.5" customHeight="1">
      <c r="A125" s="1095"/>
      <c r="B125" s="1087">
        <v>77</v>
      </c>
      <c r="C125" s="1097"/>
      <c r="D125" s="1191" t="s">
        <v>690</v>
      </c>
      <c r="E125" s="1106" t="s">
        <v>1021</v>
      </c>
      <c r="F125" s="1106" t="s">
        <v>1022</v>
      </c>
      <c r="G125" s="1194">
        <v>9.4299999999999995E-2</v>
      </c>
      <c r="H125" s="1194">
        <v>0.1045</v>
      </c>
      <c r="I125" s="1194">
        <v>0.1095</v>
      </c>
      <c r="J125" s="1353"/>
      <c r="K125" s="1194"/>
      <c r="M125" s="1344">
        <v>9.4299999999999995E-2</v>
      </c>
      <c r="N125" s="1344">
        <v>0.1045</v>
      </c>
      <c r="O125" s="1344">
        <v>0.10050000000000001</v>
      </c>
      <c r="P125" s="1194">
        <v>0</v>
      </c>
      <c r="Q125" s="1194">
        <v>0</v>
      </c>
      <c r="S125" s="1343"/>
      <c r="T125" s="1343"/>
      <c r="U125" s="1343"/>
      <c r="V125" s="1341">
        <v>8.9552238805970186E-2</v>
      </c>
      <c r="W125" s="1341">
        <v>0</v>
      </c>
      <c r="Y125" s="1505" t="s">
        <v>1036</v>
      </c>
      <c r="Z125" s="1506"/>
      <c r="AA125" s="1506"/>
      <c r="AB125" s="1506"/>
      <c r="AC125" s="1507"/>
    </row>
    <row r="126" spans="1:29" ht="19.5" customHeight="1">
      <c r="A126" s="1095"/>
      <c r="B126" s="1087">
        <v>78</v>
      </c>
      <c r="C126" s="1097"/>
      <c r="D126" s="1333"/>
      <c r="E126" s="1106" t="s">
        <v>1023</v>
      </c>
      <c r="F126" s="1106" t="s">
        <v>1028</v>
      </c>
      <c r="G126" s="1194">
        <v>3.0999999999999999E-3</v>
      </c>
      <c r="H126" s="1194">
        <v>3.3999999999999998E-3</v>
      </c>
      <c r="I126" s="1194">
        <v>3.5999999999999999E-3</v>
      </c>
      <c r="J126" s="1195"/>
      <c r="K126" s="1195"/>
      <c r="M126" s="1344">
        <v>3.0999999999999999E-3</v>
      </c>
      <c r="N126" s="1344">
        <v>3.3999999999999998E-3</v>
      </c>
      <c r="O126" s="1344">
        <v>3.3E-3</v>
      </c>
      <c r="P126" s="1195">
        <v>0</v>
      </c>
      <c r="Q126" s="1195">
        <v>0</v>
      </c>
      <c r="S126" s="1343"/>
      <c r="T126" s="1343"/>
      <c r="U126" s="1343"/>
      <c r="V126" s="1341">
        <v>0</v>
      </c>
      <c r="W126" s="1341">
        <v>0</v>
      </c>
      <c r="Y126" s="1508"/>
      <c r="Z126" s="1509"/>
      <c r="AA126" s="1509"/>
      <c r="AB126" s="1509"/>
      <c r="AC126" s="1510"/>
    </row>
    <row r="127" spans="1:29" ht="19.5" customHeight="1">
      <c r="A127" s="1095"/>
      <c r="B127" s="1087">
        <v>79</v>
      </c>
      <c r="C127" s="1097"/>
      <c r="D127" s="1333"/>
      <c r="E127" s="1106" t="s">
        <v>1024</v>
      </c>
      <c r="F127" s="1106" t="s">
        <v>1025</v>
      </c>
      <c r="G127" s="1194" t="s">
        <v>1048</v>
      </c>
      <c r="H127" s="1194" t="s">
        <v>1080</v>
      </c>
      <c r="I127" s="1194" t="s">
        <v>1081</v>
      </c>
      <c r="J127" s="1195"/>
      <c r="K127" s="1195"/>
      <c r="M127" s="1344" t="s">
        <v>1048</v>
      </c>
      <c r="N127" s="1344" t="s">
        <v>1080</v>
      </c>
      <c r="O127" s="1344" t="s">
        <v>1082</v>
      </c>
      <c r="P127" s="1195">
        <v>0</v>
      </c>
      <c r="Q127" s="1195">
        <v>0</v>
      </c>
      <c r="S127" s="1343"/>
      <c r="T127" s="1343"/>
      <c r="U127" s="1343"/>
      <c r="V127" s="1341">
        <v>0</v>
      </c>
      <c r="W127" s="1341">
        <v>0</v>
      </c>
      <c r="Y127" s="1508"/>
      <c r="Z127" s="1509"/>
      <c r="AA127" s="1509"/>
      <c r="AB127" s="1509"/>
      <c r="AC127" s="1510"/>
    </row>
    <row r="128" spans="1:29" ht="19.5" customHeight="1">
      <c r="A128" s="1095"/>
      <c r="B128" s="1087">
        <v>80</v>
      </c>
      <c r="C128" s="1097"/>
      <c r="D128" s="1333"/>
      <c r="E128" s="1106"/>
      <c r="F128" s="1106" t="s">
        <v>1026</v>
      </c>
      <c r="G128" s="1194" t="s">
        <v>1049</v>
      </c>
      <c r="H128" s="1194" t="s">
        <v>1049</v>
      </c>
      <c r="I128" s="1194" t="s">
        <v>1049</v>
      </c>
      <c r="J128" s="1195"/>
      <c r="K128" s="1195"/>
      <c r="M128" s="1344" t="s">
        <v>1049</v>
      </c>
      <c r="N128" s="1344" t="s">
        <v>1049</v>
      </c>
      <c r="O128" s="1344" t="s">
        <v>1049</v>
      </c>
      <c r="P128" s="1195">
        <v>0</v>
      </c>
      <c r="Q128" s="1195">
        <v>0</v>
      </c>
      <c r="S128" s="1343"/>
      <c r="T128" s="1343"/>
      <c r="U128" s="1343"/>
      <c r="V128" s="1341">
        <v>0</v>
      </c>
      <c r="W128" s="1341">
        <v>0</v>
      </c>
      <c r="Y128" s="1508"/>
      <c r="Z128" s="1509"/>
      <c r="AA128" s="1509"/>
      <c r="AB128" s="1509"/>
      <c r="AC128" s="1510"/>
    </row>
    <row r="129" spans="1:29" ht="19.5" customHeight="1">
      <c r="A129" s="1095"/>
      <c r="B129" s="1087">
        <v>81</v>
      </c>
      <c r="C129" s="1097"/>
      <c r="D129" s="1333" t="s">
        <v>1029</v>
      </c>
      <c r="E129" s="1336"/>
      <c r="F129" s="1335" t="s">
        <v>1030</v>
      </c>
      <c r="G129" s="1194">
        <v>27.689499999999999</v>
      </c>
      <c r="H129" s="1194">
        <v>30.6739</v>
      </c>
      <c r="I129" s="1194">
        <v>32.127099999999999</v>
      </c>
      <c r="J129" s="1194"/>
      <c r="K129" s="1194"/>
      <c r="M129" s="1344">
        <v>27.689499999999999</v>
      </c>
      <c r="N129" s="1344">
        <v>30.6739</v>
      </c>
      <c r="O129" s="1344">
        <v>29.508600000000001</v>
      </c>
      <c r="P129" s="1194">
        <v>0</v>
      </c>
      <c r="Q129" s="1194">
        <v>0</v>
      </c>
      <c r="S129" s="1343"/>
      <c r="T129" s="1343"/>
      <c r="U129" s="1343"/>
      <c r="V129" s="1341">
        <v>0</v>
      </c>
      <c r="W129" s="1341">
        <v>0</v>
      </c>
      <c r="Y129" s="1508"/>
      <c r="Z129" s="1509"/>
      <c r="AA129" s="1509"/>
      <c r="AB129" s="1509"/>
      <c r="AC129" s="1510"/>
    </row>
    <row r="130" spans="1:29" ht="19.5" customHeight="1">
      <c r="A130" s="1095"/>
      <c r="B130" s="1087">
        <v>82</v>
      </c>
      <c r="C130" s="1097"/>
      <c r="D130" s="1333"/>
      <c r="E130" s="1336"/>
      <c r="F130" s="1335" t="s">
        <v>1031</v>
      </c>
      <c r="G130" s="1194">
        <v>29.4832</v>
      </c>
      <c r="H130" s="1194">
        <v>32.660899999999998</v>
      </c>
      <c r="I130" s="1194">
        <v>34.208199999999998</v>
      </c>
      <c r="J130" s="1194"/>
      <c r="K130" s="1194"/>
      <c r="M130" s="1344">
        <v>29.4832</v>
      </c>
      <c r="N130" s="1344">
        <v>32.660899999999998</v>
      </c>
      <c r="O130" s="1344">
        <v>31.420100000000001</v>
      </c>
      <c r="P130" s="1194">
        <v>0</v>
      </c>
      <c r="Q130" s="1194">
        <v>0</v>
      </c>
      <c r="S130" s="1343"/>
      <c r="T130" s="1343"/>
      <c r="U130" s="1343"/>
      <c r="V130" s="1341">
        <v>0</v>
      </c>
      <c r="W130" s="1341">
        <v>0</v>
      </c>
      <c r="Y130" s="1511"/>
      <c r="Z130" s="1512"/>
      <c r="AA130" s="1512"/>
      <c r="AB130" s="1512"/>
      <c r="AC130" s="1513"/>
    </row>
    <row r="131" spans="1:29">
      <c r="M131" s="1071"/>
      <c r="N131" s="1071"/>
      <c r="O131" s="1071"/>
    </row>
    <row r="132" spans="1:29" ht="19.5" customHeight="1">
      <c r="D132" s="1478" t="s">
        <v>1032</v>
      </c>
      <c r="E132" s="1504"/>
      <c r="F132" s="1186"/>
      <c r="G132" s="1187"/>
      <c r="H132" s="1188"/>
      <c r="I132" s="1188"/>
      <c r="J132" s="1188"/>
      <c r="K132" s="1189"/>
      <c r="L132" s="1334"/>
      <c r="M132" s="1187"/>
      <c r="N132" s="1188"/>
      <c r="O132" s="1188"/>
      <c r="P132" s="1188"/>
      <c r="Q132" s="1189"/>
      <c r="R132" s="1334"/>
      <c r="S132" s="1187"/>
      <c r="T132" s="1188"/>
      <c r="U132" s="1188"/>
      <c r="V132" s="1188"/>
      <c r="W132" s="1189"/>
    </row>
    <row r="133" spans="1:29">
      <c r="M133" s="1071"/>
      <c r="N133" s="1071"/>
      <c r="O133" s="1071"/>
    </row>
    <row r="134" spans="1:29" ht="19.5" customHeight="1">
      <c r="A134" s="1095"/>
      <c r="B134" s="1087">
        <v>83</v>
      </c>
      <c r="C134" s="1097"/>
      <c r="D134" s="1333" t="s">
        <v>815</v>
      </c>
      <c r="E134" s="361" t="s">
        <v>171</v>
      </c>
      <c r="F134" s="1106" t="s">
        <v>1028</v>
      </c>
      <c r="G134" s="1194">
        <v>1.78E-2</v>
      </c>
      <c r="H134" s="1194">
        <v>3.2599999999999997E-2</v>
      </c>
      <c r="I134" s="1194">
        <v>1.9199999999999998E-2</v>
      </c>
      <c r="J134" s="1353"/>
      <c r="K134" s="1194"/>
      <c r="M134" s="1344">
        <v>1.78E-2</v>
      </c>
      <c r="N134" s="1344">
        <v>3.2599999999999997E-2</v>
      </c>
      <c r="O134" s="1344">
        <v>1.8700000000000001E-2</v>
      </c>
      <c r="P134" s="1194">
        <v>0</v>
      </c>
      <c r="Q134" s="1194">
        <v>0</v>
      </c>
      <c r="S134" s="1343"/>
      <c r="T134" s="1343"/>
      <c r="U134" s="1343"/>
      <c r="V134" s="1341">
        <v>2.6737967914438387E-2</v>
      </c>
      <c r="W134" s="1341">
        <v>0</v>
      </c>
      <c r="Y134" s="1505" t="s">
        <v>1036</v>
      </c>
      <c r="Z134" s="1506"/>
      <c r="AA134" s="1506"/>
      <c r="AB134" s="1506"/>
      <c r="AC134" s="1507"/>
    </row>
    <row r="135" spans="1:29" ht="19.5" customHeight="1">
      <c r="A135" s="1095"/>
      <c r="B135" s="1087">
        <v>84</v>
      </c>
      <c r="C135" s="1097"/>
      <c r="D135" s="1333" t="s">
        <v>815</v>
      </c>
      <c r="E135" s="361" t="s">
        <v>172</v>
      </c>
      <c r="F135" s="1106" t="s">
        <v>1028</v>
      </c>
      <c r="G135" s="1194">
        <v>1.78E-2</v>
      </c>
      <c r="H135" s="1194">
        <v>3.2599999999999997E-2</v>
      </c>
      <c r="I135" s="1194">
        <v>1.9199999999999998E-2</v>
      </c>
      <c r="J135" s="1353"/>
      <c r="K135" s="1194"/>
      <c r="M135" s="1344">
        <v>1.78E-2</v>
      </c>
      <c r="N135" s="1344">
        <v>3.2599999999999997E-2</v>
      </c>
      <c r="O135" s="1344">
        <v>1.8700000000000001E-2</v>
      </c>
      <c r="P135" s="1194">
        <v>0</v>
      </c>
      <c r="Q135" s="1194">
        <v>0</v>
      </c>
      <c r="S135" s="1343"/>
      <c r="T135" s="1343"/>
      <c r="U135" s="1343"/>
      <c r="V135" s="1341">
        <v>2.6737967914438387E-2</v>
      </c>
      <c r="W135" s="1341">
        <v>0</v>
      </c>
      <c r="Y135" s="1508"/>
      <c r="Z135" s="1509"/>
      <c r="AA135" s="1509"/>
      <c r="AB135" s="1509"/>
      <c r="AC135" s="1510"/>
    </row>
    <row r="136" spans="1:29" ht="19.5" customHeight="1">
      <c r="A136" s="1095"/>
      <c r="B136" s="1087">
        <v>85</v>
      </c>
      <c r="C136" s="1097"/>
      <c r="D136" s="1333" t="s">
        <v>815</v>
      </c>
      <c r="E136" s="361" t="s">
        <v>174</v>
      </c>
      <c r="F136" s="1106" t="s">
        <v>1028</v>
      </c>
      <c r="G136" s="1194">
        <v>1.78E-2</v>
      </c>
      <c r="H136" s="1194">
        <v>3.2599999999999997E-2</v>
      </c>
      <c r="I136" s="1194">
        <v>1.9199999999999998E-2</v>
      </c>
      <c r="J136" s="1353"/>
      <c r="K136" s="1194"/>
      <c r="M136" s="1344">
        <v>1.78E-2</v>
      </c>
      <c r="N136" s="1344">
        <v>3.2599999999999997E-2</v>
      </c>
      <c r="O136" s="1344">
        <v>1.8700000000000001E-2</v>
      </c>
      <c r="P136" s="1194">
        <v>0</v>
      </c>
      <c r="Q136" s="1194">
        <v>0</v>
      </c>
      <c r="S136" s="1343"/>
      <c r="T136" s="1343"/>
      <c r="U136" s="1343"/>
      <c r="V136" s="1341">
        <v>2.6737967914438387E-2</v>
      </c>
      <c r="W136" s="1341">
        <v>0</v>
      </c>
      <c r="Y136" s="1508"/>
      <c r="Z136" s="1509"/>
      <c r="AA136" s="1509"/>
      <c r="AB136" s="1509"/>
      <c r="AC136" s="1510"/>
    </row>
    <row r="137" spans="1:29" ht="19.5" customHeight="1">
      <c r="A137" s="1095"/>
      <c r="B137" s="1087">
        <v>86</v>
      </c>
      <c r="C137" s="1097"/>
      <c r="D137" s="1333" t="s">
        <v>815</v>
      </c>
      <c r="E137" s="361" t="s">
        <v>173</v>
      </c>
      <c r="F137" s="1106" t="s">
        <v>1028</v>
      </c>
      <c r="G137" s="1194">
        <v>1.78E-2</v>
      </c>
      <c r="H137" s="1194">
        <v>3.2599999999999997E-2</v>
      </c>
      <c r="I137" s="1194">
        <v>1.9199999999999998E-2</v>
      </c>
      <c r="J137" s="1353"/>
      <c r="K137" s="1194"/>
      <c r="M137" s="1344">
        <v>1.78E-2</v>
      </c>
      <c r="N137" s="1344">
        <v>3.2599999999999997E-2</v>
      </c>
      <c r="O137" s="1344">
        <v>1.8700000000000001E-2</v>
      </c>
      <c r="P137" s="1194">
        <v>0</v>
      </c>
      <c r="Q137" s="1194">
        <v>0</v>
      </c>
      <c r="S137" s="1343"/>
      <c r="T137" s="1343"/>
      <c r="U137" s="1343"/>
      <c r="V137" s="1341">
        <v>2.6737967914438387E-2</v>
      </c>
      <c r="W137" s="1341">
        <v>0</v>
      </c>
      <c r="Y137" s="1508"/>
      <c r="Z137" s="1509"/>
      <c r="AA137" s="1509"/>
      <c r="AB137" s="1509"/>
      <c r="AC137" s="1510"/>
    </row>
    <row r="138" spans="1:29" ht="19.5" customHeight="1">
      <c r="A138" s="1095"/>
      <c r="B138" s="1087">
        <v>87</v>
      </c>
      <c r="C138" s="1097"/>
      <c r="D138" s="1333" t="s">
        <v>815</v>
      </c>
      <c r="E138" s="361" t="s">
        <v>178</v>
      </c>
      <c r="F138" s="1106" t="s">
        <v>1028</v>
      </c>
      <c r="G138" s="1194">
        <v>1.78E-2</v>
      </c>
      <c r="H138" s="1194">
        <v>3.2599999999999997E-2</v>
      </c>
      <c r="I138" s="1194">
        <v>1.9199999999999998E-2</v>
      </c>
      <c r="J138" s="1353"/>
      <c r="K138" s="1194"/>
      <c r="M138" s="1344">
        <v>1.78E-2</v>
      </c>
      <c r="N138" s="1344">
        <v>3.2599999999999997E-2</v>
      </c>
      <c r="O138" s="1344">
        <v>1.8800000000000001E-2</v>
      </c>
      <c r="P138" s="1194">
        <v>0</v>
      </c>
      <c r="Q138" s="1194">
        <v>0</v>
      </c>
      <c r="S138" s="1343"/>
      <c r="T138" s="1343"/>
      <c r="U138" s="1343"/>
      <c r="V138" s="1341">
        <v>2.1276595744680771E-2</v>
      </c>
      <c r="W138" s="1341">
        <v>0</v>
      </c>
      <c r="Y138" s="1508"/>
      <c r="Z138" s="1509"/>
      <c r="AA138" s="1509"/>
      <c r="AB138" s="1509"/>
      <c r="AC138" s="1510"/>
    </row>
    <row r="139" spans="1:29" ht="19.5" customHeight="1">
      <c r="A139" s="1095"/>
      <c r="B139" s="1087">
        <v>88</v>
      </c>
      <c r="C139" s="1097"/>
      <c r="D139" s="1333" t="s">
        <v>815</v>
      </c>
      <c r="E139" s="361" t="s">
        <v>176</v>
      </c>
      <c r="F139" s="1106" t="s">
        <v>1028</v>
      </c>
      <c r="G139" s="1194">
        <v>1.78E-2</v>
      </c>
      <c r="H139" s="1194">
        <v>3.2599999999999997E-2</v>
      </c>
      <c r="I139" s="1194">
        <v>1.9199999999999998E-2</v>
      </c>
      <c r="J139" s="1353"/>
      <c r="K139" s="1194"/>
      <c r="M139" s="1344">
        <v>1.78E-2</v>
      </c>
      <c r="N139" s="1344">
        <v>3.2599999999999997E-2</v>
      </c>
      <c r="O139" s="1344">
        <v>1.8800000000000001E-2</v>
      </c>
      <c r="P139" s="1194">
        <v>0</v>
      </c>
      <c r="Q139" s="1194">
        <v>0</v>
      </c>
      <c r="S139" s="1343"/>
      <c r="T139" s="1343"/>
      <c r="U139" s="1343"/>
      <c r="V139" s="1341">
        <v>2.1276595744680771E-2</v>
      </c>
      <c r="W139" s="1341">
        <v>0</v>
      </c>
      <c r="Y139" s="1508"/>
      <c r="Z139" s="1509"/>
      <c r="AA139" s="1509"/>
      <c r="AB139" s="1509"/>
      <c r="AC139" s="1510"/>
    </row>
    <row r="140" spans="1:29" ht="19.5" customHeight="1">
      <c r="A140" s="1095"/>
      <c r="B140" s="1087">
        <v>89</v>
      </c>
      <c r="C140" s="1097"/>
      <c r="D140" s="1333" t="s">
        <v>815</v>
      </c>
      <c r="E140" s="361" t="s">
        <v>175</v>
      </c>
      <c r="F140" s="1106" t="s">
        <v>1028</v>
      </c>
      <c r="G140" s="1194">
        <v>1.78E-2</v>
      </c>
      <c r="H140" s="1194">
        <v>3.2599999999999997E-2</v>
      </c>
      <c r="I140" s="1194">
        <v>1.9199999999999998E-2</v>
      </c>
      <c r="J140" s="1353"/>
      <c r="K140" s="1194"/>
      <c r="M140" s="1344">
        <v>1.78E-2</v>
      </c>
      <c r="N140" s="1344">
        <v>3.2599999999999997E-2</v>
      </c>
      <c r="O140" s="1344">
        <v>1.8800000000000001E-2</v>
      </c>
      <c r="P140" s="1194">
        <v>0</v>
      </c>
      <c r="Q140" s="1194">
        <v>0</v>
      </c>
      <c r="S140" s="1343"/>
      <c r="T140" s="1343"/>
      <c r="U140" s="1343"/>
      <c r="V140" s="1341">
        <v>2.1276595744680771E-2</v>
      </c>
      <c r="W140" s="1341">
        <v>0</v>
      </c>
      <c r="Y140" s="1508"/>
      <c r="Z140" s="1509"/>
      <c r="AA140" s="1509"/>
      <c r="AB140" s="1509"/>
      <c r="AC140" s="1510"/>
    </row>
    <row r="141" spans="1:29" ht="19.5" customHeight="1">
      <c r="A141" s="1095"/>
      <c r="B141" s="1087">
        <v>90</v>
      </c>
      <c r="C141" s="1097"/>
      <c r="D141" s="1333" t="s">
        <v>815</v>
      </c>
      <c r="E141" s="361" t="s">
        <v>177</v>
      </c>
      <c r="F141" s="1106" t="s">
        <v>1028</v>
      </c>
      <c r="G141" s="1194">
        <v>1.78E-2</v>
      </c>
      <c r="H141" s="1194">
        <v>3.2599999999999997E-2</v>
      </c>
      <c r="I141" s="1194">
        <v>1.9199999999999998E-2</v>
      </c>
      <c r="J141" s="1353"/>
      <c r="K141" s="1194"/>
      <c r="M141" s="1344">
        <v>1.78E-2</v>
      </c>
      <c r="N141" s="1344">
        <v>3.2599999999999997E-2</v>
      </c>
      <c r="O141" s="1344">
        <v>1.8800000000000001E-2</v>
      </c>
      <c r="P141" s="1194">
        <v>0</v>
      </c>
      <c r="Q141" s="1194">
        <v>0</v>
      </c>
      <c r="S141" s="1343"/>
      <c r="T141" s="1343"/>
      <c r="U141" s="1343"/>
      <c r="V141" s="1341">
        <v>2.1276595744680771E-2</v>
      </c>
      <c r="W141" s="1341">
        <v>0</v>
      </c>
      <c r="Y141" s="1511"/>
      <c r="Z141" s="1512"/>
      <c r="AA141" s="1512"/>
      <c r="AB141" s="1512"/>
      <c r="AC141" s="1513"/>
    </row>
    <row r="142" spans="1:29">
      <c r="M142" s="1071"/>
      <c r="N142" s="1071"/>
      <c r="O142" s="1071"/>
    </row>
    <row r="143" spans="1:29" ht="19.5" customHeight="1">
      <c r="D143" s="1478" t="s">
        <v>1033</v>
      </c>
      <c r="E143" s="1504"/>
      <c r="F143" s="1186"/>
      <c r="G143" s="1187"/>
      <c r="H143" s="1188"/>
      <c r="I143" s="1188"/>
      <c r="J143" s="1188"/>
      <c r="K143" s="1189"/>
      <c r="L143" s="1334"/>
      <c r="M143" s="1187"/>
      <c r="N143" s="1188"/>
      <c r="O143" s="1188"/>
      <c r="P143" s="1188"/>
      <c r="Q143" s="1189"/>
      <c r="R143" s="1334"/>
      <c r="S143" s="1187"/>
      <c r="T143" s="1188"/>
      <c r="U143" s="1188"/>
      <c r="V143" s="1188"/>
      <c r="W143" s="1189"/>
    </row>
    <row r="144" spans="1:29">
      <c r="M144" s="1071"/>
      <c r="N144" s="1071"/>
      <c r="O144" s="1071"/>
    </row>
    <row r="145" spans="1:29" ht="21.75" customHeight="1">
      <c r="A145" s="1095"/>
      <c r="B145" s="1087">
        <v>91</v>
      </c>
      <c r="C145" s="1097"/>
      <c r="D145" s="1333" t="s">
        <v>1014</v>
      </c>
      <c r="E145" s="1099" t="s">
        <v>1034</v>
      </c>
      <c r="F145" s="1106" t="s">
        <v>1028</v>
      </c>
      <c r="G145" s="1194" t="s">
        <v>805</v>
      </c>
      <c r="H145" s="1194">
        <v>8.4599999999999995E-2</v>
      </c>
      <c r="I145" s="1194">
        <v>0</v>
      </c>
      <c r="J145" s="1194"/>
      <c r="K145" s="1194"/>
      <c r="M145" s="1344" t="s">
        <v>805</v>
      </c>
      <c r="N145" s="1344">
        <v>8.4599999999999995E-2</v>
      </c>
      <c r="O145" s="1344">
        <v>0</v>
      </c>
      <c r="P145" s="1194">
        <v>0</v>
      </c>
      <c r="Q145" s="1194">
        <v>0</v>
      </c>
      <c r="S145" s="1343"/>
      <c r="T145" s="1343"/>
      <c r="U145" s="1343"/>
      <c r="V145" s="1341">
        <v>0</v>
      </c>
      <c r="W145" s="1341">
        <v>0</v>
      </c>
      <c r="Y145" s="1505" t="s">
        <v>1036</v>
      </c>
      <c r="Z145" s="1506"/>
      <c r="AA145" s="1506"/>
      <c r="AB145" s="1506"/>
      <c r="AC145" s="1507"/>
    </row>
    <row r="146" spans="1:29" ht="21.75" customHeight="1">
      <c r="A146" s="1095"/>
      <c r="B146" s="1087">
        <v>92</v>
      </c>
      <c r="C146" s="1097"/>
      <c r="D146" s="1333" t="s">
        <v>1015</v>
      </c>
      <c r="E146" s="1099" t="s">
        <v>1035</v>
      </c>
      <c r="F146" s="1106" t="s">
        <v>1028</v>
      </c>
      <c r="G146" s="1194" t="s">
        <v>805</v>
      </c>
      <c r="H146" s="1194" t="s">
        <v>805</v>
      </c>
      <c r="I146" s="1194" t="s">
        <v>805</v>
      </c>
      <c r="J146" s="1194"/>
      <c r="K146" s="1194"/>
      <c r="M146" s="1344" t="s">
        <v>805</v>
      </c>
      <c r="N146" s="1344" t="s">
        <v>805</v>
      </c>
      <c r="O146" s="1344" t="s">
        <v>805</v>
      </c>
      <c r="P146" s="1194">
        <v>0</v>
      </c>
      <c r="Q146" s="1194">
        <v>0</v>
      </c>
      <c r="S146" s="1343"/>
      <c r="T146" s="1343"/>
      <c r="U146" s="1343"/>
      <c r="V146" s="1341">
        <v>0</v>
      </c>
      <c r="W146" s="1341">
        <v>0</v>
      </c>
      <c r="Y146" s="1511"/>
      <c r="Z146" s="1512"/>
      <c r="AA146" s="1512"/>
      <c r="AB146" s="1512"/>
      <c r="AC146" s="1513"/>
    </row>
    <row r="147" spans="1:29" ht="15" customHeight="1">
      <c r="Y147" s="1350"/>
      <c r="Z147" s="1350"/>
      <c r="AA147" s="1350"/>
      <c r="AB147" s="1350"/>
      <c r="AC147" s="1350"/>
    </row>
  </sheetData>
  <mergeCells count="90">
    <mergeCell ref="Y145:AC146"/>
    <mergeCell ref="D123:E123"/>
    <mergeCell ref="D132:E132"/>
    <mergeCell ref="Y125:AC130"/>
    <mergeCell ref="D143:E143"/>
    <mergeCell ref="Y134:AC141"/>
    <mergeCell ref="Y89:AC89"/>
    <mergeCell ref="D91:E91"/>
    <mergeCell ref="Y93:AC93"/>
    <mergeCell ref="Y94:AC94"/>
    <mergeCell ref="Y87:AC87"/>
    <mergeCell ref="Y88:AC88"/>
    <mergeCell ref="Y95:AC95"/>
    <mergeCell ref="D105:E105"/>
    <mergeCell ref="D107:E107"/>
    <mergeCell ref="Y116:AC121"/>
    <mergeCell ref="Y109:AC114"/>
    <mergeCell ref="Y96:AC96"/>
    <mergeCell ref="D98:E98"/>
    <mergeCell ref="D75:E75"/>
    <mergeCell ref="Y77:AC77"/>
    <mergeCell ref="Y78:AC78"/>
    <mergeCell ref="Y84:AC84"/>
    <mergeCell ref="Y79:AC79"/>
    <mergeCell ref="Y80:AC80"/>
    <mergeCell ref="Y81:AC81"/>
    <mergeCell ref="Y82:AC82"/>
    <mergeCell ref="Y83:AC83"/>
    <mergeCell ref="D71:E71"/>
    <mergeCell ref="Y71:AC71"/>
    <mergeCell ref="D72:E72"/>
    <mergeCell ref="Y72:AC72"/>
    <mergeCell ref="D73:E73"/>
    <mergeCell ref="Y73:AC73"/>
    <mergeCell ref="Y61:AC61"/>
    <mergeCell ref="D63:E63"/>
    <mergeCell ref="D65:E65"/>
    <mergeCell ref="Y65:AC65"/>
    <mergeCell ref="D66:E66"/>
    <mergeCell ref="Y66:AC66"/>
    <mergeCell ref="D67:E67"/>
    <mergeCell ref="Y67:AC67"/>
    <mergeCell ref="D69:E69"/>
    <mergeCell ref="Y69:AC69"/>
    <mergeCell ref="D70:E70"/>
    <mergeCell ref="Y70:AC70"/>
    <mergeCell ref="D44:E44"/>
    <mergeCell ref="Y58:AC58"/>
    <mergeCell ref="Y59:AC59"/>
    <mergeCell ref="Y60:AC60"/>
    <mergeCell ref="Y52:AC52"/>
    <mergeCell ref="Y54:AC54"/>
    <mergeCell ref="Y55:AC55"/>
    <mergeCell ref="Y57:AC57"/>
    <mergeCell ref="Y48:AC48"/>
    <mergeCell ref="Y49:AC49"/>
    <mergeCell ref="Y50:AC50"/>
    <mergeCell ref="Y51:AC51"/>
    <mergeCell ref="D40:E40"/>
    <mergeCell ref="Y40:AC40"/>
    <mergeCell ref="D41:E41"/>
    <mergeCell ref="Y41:AC41"/>
    <mergeCell ref="D42:E42"/>
    <mergeCell ref="Y42:AC42"/>
    <mergeCell ref="Y34:AC34"/>
    <mergeCell ref="Y35:AC35"/>
    <mergeCell ref="D37:E37"/>
    <mergeCell ref="D39:E39"/>
    <mergeCell ref="Y39:AC39"/>
    <mergeCell ref="Y26:AC26"/>
    <mergeCell ref="Y28:AC28"/>
    <mergeCell ref="Y29:AC29"/>
    <mergeCell ref="Y30:AC30"/>
    <mergeCell ref="Y31:AC31"/>
    <mergeCell ref="Y85:AC86"/>
    <mergeCell ref="Y46:AC47"/>
    <mergeCell ref="Y2:AC2"/>
    <mergeCell ref="D6:E6"/>
    <mergeCell ref="D10:E10"/>
    <mergeCell ref="D11:E11"/>
    <mergeCell ref="G2:K2"/>
    <mergeCell ref="M2:Q2"/>
    <mergeCell ref="S2:W2"/>
    <mergeCell ref="Y8:AC12"/>
    <mergeCell ref="Y32:AC32"/>
    <mergeCell ref="D12:E12"/>
    <mergeCell ref="D15:E15"/>
    <mergeCell ref="Y17:AC22"/>
    <mergeCell ref="Y24:AC24"/>
    <mergeCell ref="Y25:AC2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D1695-EE32-4FEF-8C75-AA19D8EF0820}">
  <sheetPr>
    <tabColor rgb="FFFF4D16"/>
  </sheetPr>
  <dimension ref="A2:AC147"/>
  <sheetViews>
    <sheetView zoomScale="60" zoomScaleNormal="60" workbookViewId="0">
      <pane xSplit="6" ySplit="4" topLeftCell="G102" activePane="bottomRight" state="frozen"/>
      <selection activeCell="J134" sqref="J134:J141"/>
      <selection pane="topRight" activeCell="J134" sqref="J134:J141"/>
      <selection pane="bottomLeft" activeCell="J134" sqref="J134:J141"/>
      <selection pane="bottomRight" activeCell="J134" sqref="J134:J141"/>
    </sheetView>
  </sheetViews>
  <sheetFormatPr defaultColWidth="9.1328125" defaultRowHeight="14.25"/>
  <cols>
    <col min="1" max="1" width="2.73046875" style="1071" customWidth="1"/>
    <col min="2" max="2" width="7.73046875" style="1073" customWidth="1"/>
    <col min="3" max="3" width="6.3984375" style="1074" customWidth="1"/>
    <col min="4" max="4" width="94.1328125" style="1075" bestFit="1" customWidth="1"/>
    <col min="5" max="5" width="15.59765625" style="1071" customWidth="1"/>
    <col min="6" max="6" width="16.265625" style="1071" customWidth="1"/>
    <col min="7" max="11" width="15.59765625" style="1071" customWidth="1"/>
    <col min="12" max="12" width="7.3984375" style="1072" customWidth="1"/>
    <col min="13" max="13" width="15.59765625" style="1072" customWidth="1"/>
    <col min="14" max="14" width="16.86328125" style="1072" bestFit="1" customWidth="1"/>
    <col min="15" max="17" width="15.59765625" style="1072" customWidth="1"/>
    <col min="18" max="18" width="7.3984375" style="1072" customWidth="1"/>
    <col min="19" max="23" width="15.59765625" style="1072" customWidth="1"/>
    <col min="24" max="24" width="7.3984375" style="1072" customWidth="1"/>
    <col min="25" max="28" width="20.59765625" style="1072" customWidth="1"/>
    <col min="29" max="29" width="70.3984375" style="1072" customWidth="1"/>
    <col min="30" max="16384" width="9.1328125" style="1072"/>
  </cols>
  <sheetData>
    <row r="2" spans="1:29" ht="32.25" customHeight="1">
      <c r="A2" s="1068"/>
      <c r="B2" s="1068"/>
      <c r="C2" s="1069"/>
      <c r="D2" s="1070" t="s">
        <v>954</v>
      </c>
      <c r="G2" s="1475" t="s">
        <v>1073</v>
      </c>
      <c r="H2" s="1476"/>
      <c r="I2" s="1476"/>
      <c r="J2" s="1476"/>
      <c r="K2" s="1477"/>
      <c r="M2" s="1475" t="s">
        <v>1043</v>
      </c>
      <c r="N2" s="1476"/>
      <c r="O2" s="1476"/>
      <c r="P2" s="1476"/>
      <c r="Q2" s="1477"/>
      <c r="S2" s="1475" t="s">
        <v>837</v>
      </c>
      <c r="T2" s="1476"/>
      <c r="U2" s="1476"/>
      <c r="V2" s="1476"/>
      <c r="W2" s="1477"/>
      <c r="Y2" s="1475" t="s">
        <v>760</v>
      </c>
      <c r="Z2" s="1476"/>
      <c r="AA2" s="1476"/>
      <c r="AB2" s="1476"/>
      <c r="AC2" s="1477"/>
    </row>
    <row r="3" spans="1:29">
      <c r="M3" s="1071"/>
      <c r="N3" s="1071"/>
      <c r="O3" s="1071"/>
      <c r="P3" s="1071"/>
      <c r="Q3" s="1071"/>
      <c r="S3" s="1071"/>
      <c r="T3" s="1071"/>
      <c r="U3" s="1071"/>
      <c r="V3" s="1071"/>
      <c r="W3" s="1071"/>
    </row>
    <row r="4" spans="1:29" ht="31.5">
      <c r="A4" s="1076"/>
      <c r="B4" s="1076"/>
      <c r="C4" s="1077"/>
      <c r="D4" s="1078" t="s">
        <v>45</v>
      </c>
      <c r="E4" s="1079" t="s">
        <v>46</v>
      </c>
      <c r="F4" s="1079" t="s">
        <v>83</v>
      </c>
      <c r="G4" s="1079" t="s">
        <v>15</v>
      </c>
      <c r="H4" s="1079" t="s">
        <v>16</v>
      </c>
      <c r="I4" s="1079" t="s">
        <v>17</v>
      </c>
      <c r="J4" s="1079" t="s">
        <v>18</v>
      </c>
      <c r="K4" s="1079" t="s">
        <v>19</v>
      </c>
      <c r="M4" s="1079" t="s">
        <v>15</v>
      </c>
      <c r="N4" s="1079" t="s">
        <v>16</v>
      </c>
      <c r="O4" s="1079" t="s">
        <v>17</v>
      </c>
      <c r="P4" s="1079" t="s">
        <v>18</v>
      </c>
      <c r="Q4" s="1079" t="s">
        <v>19</v>
      </c>
      <c r="S4" s="1079" t="s">
        <v>15</v>
      </c>
      <c r="T4" s="1079" t="s">
        <v>16</v>
      </c>
      <c r="U4" s="1079" t="s">
        <v>17</v>
      </c>
      <c r="V4" s="1079" t="s">
        <v>18</v>
      </c>
      <c r="W4" s="1079" t="s">
        <v>19</v>
      </c>
    </row>
    <row r="5" spans="1:29">
      <c r="M5" s="1071"/>
      <c r="N5" s="1071"/>
      <c r="O5" s="1071"/>
      <c r="P5" s="1071"/>
      <c r="Q5" s="1071"/>
      <c r="S5" s="1071"/>
      <c r="T5" s="1071"/>
      <c r="U5" s="1071"/>
      <c r="V5" s="1071"/>
      <c r="W5" s="1071"/>
    </row>
    <row r="6" spans="1:29" ht="31.5" customHeight="1">
      <c r="A6" s="1080"/>
      <c r="B6" s="1081" t="s">
        <v>235</v>
      </c>
      <c r="C6" s="1082"/>
      <c r="D6" s="1478" t="s">
        <v>908</v>
      </c>
      <c r="E6" s="1479"/>
      <c r="F6" s="1083"/>
      <c r="G6" s="1083"/>
      <c r="H6" s="1083"/>
      <c r="I6" s="1083"/>
      <c r="J6" s="1083"/>
      <c r="K6" s="1084"/>
      <c r="M6" s="1085"/>
      <c r="N6" s="1083"/>
      <c r="O6" s="1083"/>
      <c r="P6" s="1083"/>
      <c r="Q6" s="1084"/>
      <c r="S6" s="1085"/>
      <c r="T6" s="1083"/>
      <c r="U6" s="1083"/>
      <c r="V6" s="1083"/>
      <c r="W6" s="1084"/>
      <c r="Y6" s="1086"/>
      <c r="Z6" s="1086"/>
      <c r="AA6" s="1086"/>
      <c r="AB6" s="1086"/>
      <c r="AC6" s="1086"/>
    </row>
    <row r="7" spans="1:29">
      <c r="M7" s="1071"/>
      <c r="N7" s="1071"/>
      <c r="O7" s="1071"/>
      <c r="P7" s="1071"/>
      <c r="Q7" s="1071"/>
      <c r="S7" s="1071"/>
      <c r="T7" s="1071"/>
      <c r="U7" s="1071"/>
      <c r="V7" s="1071"/>
      <c r="W7" s="1071"/>
      <c r="Y7" s="1086"/>
      <c r="Z7" s="1086"/>
      <c r="AA7" s="1086"/>
      <c r="AB7" s="1086"/>
      <c r="AC7" s="1086"/>
    </row>
    <row r="8" spans="1:29" ht="30.75" customHeight="1">
      <c r="B8" s="1087">
        <v>1</v>
      </c>
      <c r="D8" s="1088" t="s">
        <v>976</v>
      </c>
      <c r="E8" s="1089" t="s">
        <v>238</v>
      </c>
      <c r="F8" s="1090" t="s">
        <v>84</v>
      </c>
      <c r="G8" s="1091">
        <v>468.44240825737103</v>
      </c>
      <c r="H8" s="1091">
        <v>651.1406050617702</v>
      </c>
      <c r="I8" s="1091">
        <v>532.66576209100731</v>
      </c>
      <c r="J8" s="1091">
        <v>545.5569688542098</v>
      </c>
      <c r="K8" s="1091">
        <v>552.08671686851312</v>
      </c>
      <c r="L8" s="1092"/>
      <c r="M8" s="1091">
        <v>468.44240825737103</v>
      </c>
      <c r="N8" s="1091">
        <v>651.1406050617702</v>
      </c>
      <c r="O8" s="1091">
        <v>496.81481880757912</v>
      </c>
      <c r="P8" s="1091">
        <v>524.00694864445256</v>
      </c>
      <c r="Q8" s="1091">
        <v>533.90925387924619</v>
      </c>
      <c r="R8" s="1093"/>
      <c r="S8" s="1091">
        <v>0</v>
      </c>
      <c r="T8" s="1091">
        <v>0</v>
      </c>
      <c r="U8" s="1091">
        <v>35.850943283428194</v>
      </c>
      <c r="V8" s="1091">
        <v>21.550020209757236</v>
      </c>
      <c r="W8" s="1091">
        <v>18.177462989266928</v>
      </c>
      <c r="X8" s="1094"/>
      <c r="Y8" s="1481" t="s">
        <v>1066</v>
      </c>
      <c r="Z8" s="1482"/>
      <c r="AA8" s="1482"/>
      <c r="AB8" s="1482"/>
      <c r="AC8" s="1483"/>
    </row>
    <row r="9" spans="1:29" ht="19.5" customHeight="1">
      <c r="M9" s="1071"/>
      <c r="N9" s="1071"/>
      <c r="O9" s="1071"/>
      <c r="P9" s="1071"/>
      <c r="Q9" s="1071"/>
      <c r="S9" s="1071"/>
      <c r="T9" s="1071"/>
      <c r="U9" s="1071"/>
      <c r="V9" s="1071"/>
      <c r="W9" s="1071"/>
      <c r="Y9" s="1484"/>
      <c r="Z9" s="1485"/>
      <c r="AA9" s="1485"/>
      <c r="AB9" s="1485"/>
      <c r="AC9" s="1486"/>
    </row>
    <row r="10" spans="1:29" ht="19.5" customHeight="1">
      <c r="B10" s="1087">
        <v>2</v>
      </c>
      <c r="D10" s="1480" t="s">
        <v>1042</v>
      </c>
      <c r="E10" s="1480"/>
      <c r="F10" s="1106" t="s">
        <v>167</v>
      </c>
      <c r="G10" s="1107">
        <v>3.982186908667705E-2</v>
      </c>
      <c r="H10" s="1107">
        <v>5.63318769762646E-2</v>
      </c>
      <c r="I10" s="1107">
        <v>-3.0858262602542319E-2</v>
      </c>
      <c r="J10" s="1107">
        <v>1.3054372926897706E-2</v>
      </c>
      <c r="K10" s="1107">
        <v>1.370073079621692E-2</v>
      </c>
      <c r="L10" s="1108"/>
      <c r="M10" s="1107">
        <v>3.982186908667705E-2</v>
      </c>
      <c r="N10" s="1107">
        <v>5.63318769762646E-2</v>
      </c>
      <c r="O10" s="1107">
        <v>-9.7858707524323796E-2</v>
      </c>
      <c r="P10" s="1107">
        <v>4.4708765076239221E-2</v>
      </c>
      <c r="Q10" s="1107">
        <v>2.0559097276233951E-2</v>
      </c>
      <c r="R10" s="1108"/>
      <c r="S10" s="1107">
        <v>0</v>
      </c>
      <c r="T10" s="1107">
        <v>0</v>
      </c>
      <c r="U10" s="1107">
        <v>6.7000444921781477E-2</v>
      </c>
      <c r="V10" s="1107">
        <v>-3.1654392149341515E-2</v>
      </c>
      <c r="W10" s="1107">
        <v>-6.8583664800170308E-3</v>
      </c>
      <c r="Y10" s="1484"/>
      <c r="Z10" s="1485"/>
      <c r="AA10" s="1485"/>
      <c r="AB10" s="1485"/>
      <c r="AC10" s="1486"/>
    </row>
    <row r="11" spans="1:29" ht="19.5" customHeight="1">
      <c r="B11" s="1087">
        <v>3</v>
      </c>
      <c r="D11" s="1480" t="s">
        <v>975</v>
      </c>
      <c r="E11" s="1480"/>
      <c r="F11" s="1106" t="s">
        <v>167</v>
      </c>
      <c r="G11" s="1107">
        <v>0.78711499579203192</v>
      </c>
      <c r="H11" s="1107">
        <v>0.47881375141670363</v>
      </c>
      <c r="I11" s="1107">
        <v>-0.3701362581970542</v>
      </c>
      <c r="J11" s="1107">
        <v>0.21482275913375437</v>
      </c>
      <c r="K11" s="1107">
        <v>-1.2727084881897444E-2</v>
      </c>
      <c r="L11" s="1108"/>
      <c r="M11" s="1107">
        <v>0.78711499579203192</v>
      </c>
      <c r="N11" s="1107">
        <v>0.47881375141670363</v>
      </c>
      <c r="O11" s="1107">
        <v>-0.39282829015394038</v>
      </c>
      <c r="P11" s="1107">
        <v>0.22026680325148384</v>
      </c>
      <c r="Q11" s="1107">
        <v>-4.5970405499015099E-3</v>
      </c>
      <c r="R11" s="1108"/>
      <c r="S11" s="1107">
        <v>0</v>
      </c>
      <c r="T11" s="1107">
        <v>0</v>
      </c>
      <c r="U11" s="1107">
        <v>2.2692031956886183E-2</v>
      </c>
      <c r="V11" s="1107">
        <v>-5.4440441177294741E-3</v>
      </c>
      <c r="W11" s="1107">
        <v>-8.1300443319959337E-3</v>
      </c>
      <c r="Y11" s="1484"/>
      <c r="Z11" s="1485"/>
      <c r="AA11" s="1485"/>
      <c r="AB11" s="1485"/>
      <c r="AC11" s="1486"/>
    </row>
    <row r="12" spans="1:29" s="1094" customFormat="1" ht="30.75" customHeight="1">
      <c r="A12" s="1109"/>
      <c r="B12" s="1087">
        <v>4</v>
      </c>
      <c r="C12" s="1110"/>
      <c r="D12" s="1493" t="s">
        <v>291</v>
      </c>
      <c r="E12" s="1494"/>
      <c r="F12" s="1090" t="s">
        <v>167</v>
      </c>
      <c r="G12" s="1111">
        <v>1.6154552311766768E-2</v>
      </c>
      <c r="H12" s="1111">
        <v>0.39001207743774846</v>
      </c>
      <c r="I12" s="1111">
        <v>-0.18194970801970467</v>
      </c>
      <c r="J12" s="1111">
        <v>2.4201305360039171E-2</v>
      </c>
      <c r="K12" s="1111">
        <v>1.1968957207195485E-2</v>
      </c>
      <c r="L12" s="1112"/>
      <c r="M12" s="1111">
        <v>1.6154552311766768E-2</v>
      </c>
      <c r="N12" s="1111">
        <v>0.39001207743774846</v>
      </c>
      <c r="O12" s="1111">
        <v>-0.23700838966961835</v>
      </c>
      <c r="P12" s="1111">
        <v>5.4732928261153946E-2</v>
      </c>
      <c r="Q12" s="1111">
        <v>1.8897278481535107E-2</v>
      </c>
      <c r="R12" s="1112"/>
      <c r="S12" s="1111">
        <v>0</v>
      </c>
      <c r="T12" s="1111">
        <v>0</v>
      </c>
      <c r="U12" s="1111">
        <v>5.5058681649913677E-2</v>
      </c>
      <c r="V12" s="1111">
        <v>-3.0531622901114774E-2</v>
      </c>
      <c r="W12" s="1111">
        <v>-6.9283212743396216E-3</v>
      </c>
      <c r="Y12" s="1487"/>
      <c r="Z12" s="1488"/>
      <c r="AA12" s="1488"/>
      <c r="AB12" s="1488"/>
      <c r="AC12" s="1489"/>
    </row>
    <row r="13" spans="1:29" ht="19.5" hidden="1" customHeight="1">
      <c r="M13" s="1071"/>
      <c r="N13" s="1071"/>
      <c r="O13" s="1071"/>
      <c r="P13" s="1071"/>
      <c r="Q13" s="1071"/>
      <c r="S13" s="1071"/>
      <c r="T13" s="1071"/>
      <c r="U13" s="1071"/>
      <c r="V13" s="1071"/>
      <c r="W13" s="1071"/>
      <c r="Y13" s="1105"/>
      <c r="Z13" s="1105"/>
      <c r="AA13" s="1105"/>
      <c r="AB13" s="1105"/>
      <c r="AC13" s="1105"/>
    </row>
    <row r="14" spans="1:29" ht="19.5" customHeight="1">
      <c r="M14" s="1071"/>
      <c r="N14" s="1071"/>
      <c r="O14" s="1071"/>
      <c r="P14" s="1071"/>
      <c r="Q14" s="1071"/>
      <c r="S14" s="1071"/>
      <c r="T14" s="1071"/>
      <c r="U14" s="1071"/>
      <c r="V14" s="1071"/>
      <c r="W14" s="1071"/>
      <c r="Y14" s="1105"/>
      <c r="Z14" s="1105"/>
      <c r="AA14" s="1105"/>
      <c r="AB14" s="1105"/>
      <c r="AC14" s="1105"/>
    </row>
    <row r="15" spans="1:29" ht="31.5" customHeight="1">
      <c r="A15" s="1080"/>
      <c r="C15" s="1082"/>
      <c r="D15" s="1478" t="s">
        <v>909</v>
      </c>
      <c r="E15" s="1479"/>
      <c r="F15" s="1083"/>
      <c r="G15" s="1083"/>
      <c r="H15" s="1083"/>
      <c r="I15" s="1083"/>
      <c r="J15" s="1083"/>
      <c r="K15" s="1084"/>
      <c r="M15" s="1085"/>
      <c r="N15" s="1083"/>
      <c r="O15" s="1083"/>
      <c r="P15" s="1083"/>
      <c r="Q15" s="1084"/>
      <c r="S15" s="1085"/>
      <c r="T15" s="1083"/>
      <c r="U15" s="1083"/>
      <c r="V15" s="1083"/>
      <c r="W15" s="1084"/>
      <c r="Y15" s="1105"/>
      <c r="Z15" s="1105"/>
      <c r="AA15" s="1105"/>
      <c r="AB15" s="1105"/>
      <c r="AC15" s="1105"/>
    </row>
    <row r="16" spans="1:29" ht="19.5" customHeight="1">
      <c r="G16" s="1113"/>
      <c r="H16" s="1114"/>
      <c r="M16" s="1071"/>
      <c r="N16" s="1071"/>
      <c r="O16" s="1071"/>
      <c r="P16" s="1071"/>
      <c r="Q16" s="1071"/>
      <c r="S16" s="1071"/>
      <c r="T16" s="1071"/>
      <c r="U16" s="1071"/>
      <c r="V16" s="1071"/>
      <c r="W16" s="1071"/>
      <c r="Y16" s="1105"/>
      <c r="Z16" s="1105"/>
      <c r="AA16" s="1105"/>
      <c r="AB16" s="1105"/>
      <c r="AC16" s="1105"/>
    </row>
    <row r="17" spans="1:29" ht="19.5" customHeight="1">
      <c r="B17" s="1087">
        <v>5</v>
      </c>
      <c r="D17" s="1115" t="s">
        <v>910</v>
      </c>
      <c r="E17" s="1106"/>
      <c r="F17" s="1106" t="s">
        <v>856</v>
      </c>
      <c r="G17" s="1116">
        <v>428.76049236550989</v>
      </c>
      <c r="H17" s="1116">
        <v>521.98852284665043</v>
      </c>
      <c r="I17" s="1116">
        <v>446.43435726293154</v>
      </c>
      <c r="J17" s="1116">
        <v>439.21003944533709</v>
      </c>
      <c r="K17" s="1116">
        <v>435.68818006601583</v>
      </c>
      <c r="L17" s="1117"/>
      <c r="M17" s="1116">
        <v>428.76049236550989</v>
      </c>
      <c r="N17" s="1116">
        <v>521.98852284665043</v>
      </c>
      <c r="O17" s="1116">
        <v>433.33092260094503</v>
      </c>
      <c r="P17" s="1116">
        <v>429.00198939577058</v>
      </c>
      <c r="Q17" s="1116">
        <v>428.53947874014102</v>
      </c>
      <c r="R17" s="1118"/>
      <c r="S17" s="1116">
        <v>0</v>
      </c>
      <c r="T17" s="1116">
        <v>0</v>
      </c>
      <c r="U17" s="1116">
        <v>13.103434661986512</v>
      </c>
      <c r="V17" s="1116">
        <v>10.208050049566509</v>
      </c>
      <c r="W17" s="1116">
        <v>7.1487013258748107</v>
      </c>
      <c r="Y17" s="1481" t="s">
        <v>1067</v>
      </c>
      <c r="Z17" s="1482"/>
      <c r="AA17" s="1482"/>
      <c r="AB17" s="1482"/>
      <c r="AC17" s="1495"/>
    </row>
    <row r="18" spans="1:29" ht="19.5" customHeight="1">
      <c r="B18" s="1087">
        <v>6</v>
      </c>
      <c r="D18" s="1115" t="s">
        <v>911</v>
      </c>
      <c r="E18" s="1106" t="s">
        <v>851</v>
      </c>
      <c r="F18" s="1106" t="s">
        <v>856</v>
      </c>
      <c r="G18" s="1116">
        <v>0</v>
      </c>
      <c r="H18" s="1116">
        <v>0.98750000000000004</v>
      </c>
      <c r="I18" s="1116">
        <v>1.7373663101604278</v>
      </c>
      <c r="J18" s="1116">
        <v>2.0445885323826505</v>
      </c>
      <c r="K18" s="1116">
        <v>2.5937277183600713</v>
      </c>
      <c r="L18" s="1117"/>
      <c r="M18" s="1116">
        <v>0</v>
      </c>
      <c r="N18" s="1116">
        <v>0.98750000000000004</v>
      </c>
      <c r="O18" s="1116">
        <v>1.640552584670232</v>
      </c>
      <c r="P18" s="1116">
        <v>2.0715790255496103</v>
      </c>
      <c r="Q18" s="1116">
        <v>2.6113888888888894</v>
      </c>
      <c r="R18" s="1118"/>
      <c r="S18" s="1116">
        <v>0</v>
      </c>
      <c r="T18" s="1116">
        <v>0</v>
      </c>
      <c r="U18" s="1116">
        <v>9.6813725490195734E-2</v>
      </c>
      <c r="V18" s="1116">
        <v>-2.6990493166959784E-2</v>
      </c>
      <c r="W18" s="1116">
        <v>-1.7661170528818104E-2</v>
      </c>
      <c r="Y18" s="1484"/>
      <c r="Z18" s="1496"/>
      <c r="AA18" s="1496"/>
      <c r="AB18" s="1496"/>
      <c r="AC18" s="1486"/>
    </row>
    <row r="19" spans="1:29" ht="19.5" customHeight="1">
      <c r="B19" s="1087">
        <v>7</v>
      </c>
      <c r="D19" s="1115" t="s">
        <v>850</v>
      </c>
      <c r="E19" s="1106" t="s">
        <v>855</v>
      </c>
      <c r="F19" s="1106" t="s">
        <v>856</v>
      </c>
      <c r="G19" s="1116">
        <v>2.7462875901387192E-2</v>
      </c>
      <c r="H19" s="1116">
        <v>-1.1368683772161603E-15</v>
      </c>
      <c r="I19" s="1116">
        <v>-1.1368683772161603E-15</v>
      </c>
      <c r="J19" s="1116">
        <v>-1.1368683772161603E-15</v>
      </c>
      <c r="K19" s="1116">
        <v>-1.1368683772161603E-15</v>
      </c>
      <c r="L19" s="1117"/>
      <c r="M19" s="1116">
        <v>2.7462875901387192E-2</v>
      </c>
      <c r="N19" s="1116">
        <v>-1.1368683772161603E-15</v>
      </c>
      <c r="O19" s="1116">
        <v>-1.1368683772161603E-15</v>
      </c>
      <c r="P19" s="1116">
        <v>-1.1368683772161603E-15</v>
      </c>
      <c r="Q19" s="1116">
        <v>-1.1368683772161603E-15</v>
      </c>
      <c r="R19" s="1118"/>
      <c r="S19" s="1116">
        <v>0</v>
      </c>
      <c r="T19" s="1116">
        <v>0</v>
      </c>
      <c r="U19" s="1116">
        <v>0</v>
      </c>
      <c r="V19" s="1116">
        <v>0</v>
      </c>
      <c r="W19" s="1116">
        <v>0</v>
      </c>
      <c r="Y19" s="1484"/>
      <c r="Z19" s="1496"/>
      <c r="AA19" s="1496"/>
      <c r="AB19" s="1496"/>
      <c r="AC19" s="1486"/>
    </row>
    <row r="20" spans="1:29" ht="19.5" customHeight="1">
      <c r="B20" s="1087">
        <v>8</v>
      </c>
      <c r="D20" s="1115" t="s">
        <v>912</v>
      </c>
      <c r="E20" s="1106" t="s">
        <v>867</v>
      </c>
      <c r="F20" s="1106" t="s">
        <v>856</v>
      </c>
      <c r="G20" s="1116">
        <v>3.1698508306268276</v>
      </c>
      <c r="H20" s="1116">
        <v>2.5798173983748613</v>
      </c>
      <c r="I20" s="1116">
        <v>2.8726841971763886</v>
      </c>
      <c r="J20" s="1116">
        <v>3.1883471971763884</v>
      </c>
      <c r="K20" s="1116">
        <v>3.0490515607019884</v>
      </c>
      <c r="L20" s="1117"/>
      <c r="M20" s="1116">
        <v>3.1698508306268276</v>
      </c>
      <c r="N20" s="1116">
        <v>2.5798173983748613</v>
      </c>
      <c r="O20" s="1116">
        <v>2.8228419375907778</v>
      </c>
      <c r="P20" s="1116">
        <v>2.6156874343133096</v>
      </c>
      <c r="Q20" s="1116">
        <v>2.4500803235101367</v>
      </c>
      <c r="R20" s="1118"/>
      <c r="S20" s="1116">
        <v>0</v>
      </c>
      <c r="T20" s="1116">
        <v>0</v>
      </c>
      <c r="U20" s="1116">
        <v>4.9842259585610726E-2</v>
      </c>
      <c r="V20" s="1116">
        <v>0.57265976286307874</v>
      </c>
      <c r="W20" s="1116">
        <v>0.59897123719185164</v>
      </c>
      <c r="Y20" s="1484"/>
      <c r="Z20" s="1496"/>
      <c r="AA20" s="1496"/>
      <c r="AB20" s="1496"/>
      <c r="AC20" s="1486"/>
    </row>
    <row r="21" spans="1:29" ht="19.5" customHeight="1">
      <c r="B21" s="1087">
        <v>9</v>
      </c>
      <c r="D21" s="1115" t="s">
        <v>913</v>
      </c>
      <c r="E21" s="1106" t="s">
        <v>914</v>
      </c>
      <c r="F21" s="1106" t="s">
        <v>856</v>
      </c>
      <c r="G21" s="1116">
        <v>0</v>
      </c>
      <c r="H21" s="1116">
        <v>0</v>
      </c>
      <c r="I21" s="1116">
        <v>0</v>
      </c>
      <c r="J21" s="1116">
        <v>0</v>
      </c>
      <c r="K21" s="1116">
        <v>0</v>
      </c>
      <c r="L21" s="1117"/>
      <c r="M21" s="1116">
        <v>0</v>
      </c>
      <c r="N21" s="1116">
        <v>0</v>
      </c>
      <c r="O21" s="1116">
        <v>0</v>
      </c>
      <c r="P21" s="1116">
        <v>0</v>
      </c>
      <c r="Q21" s="1116">
        <v>0</v>
      </c>
      <c r="R21" s="1118"/>
      <c r="S21" s="1116">
        <v>0</v>
      </c>
      <c r="T21" s="1116">
        <v>0</v>
      </c>
      <c r="U21" s="1116">
        <v>0</v>
      </c>
      <c r="V21" s="1116">
        <v>0</v>
      </c>
      <c r="W21" s="1116">
        <v>0</v>
      </c>
      <c r="Y21" s="1484"/>
      <c r="Z21" s="1496"/>
      <c r="AA21" s="1496"/>
      <c r="AB21" s="1496"/>
      <c r="AC21" s="1486"/>
    </row>
    <row r="22" spans="1:29" s="1094" customFormat="1" ht="29.25" customHeight="1">
      <c r="A22" s="1119"/>
      <c r="B22" s="1087">
        <v>10</v>
      </c>
      <c r="C22" s="1120"/>
      <c r="D22" s="1088" t="s">
        <v>915</v>
      </c>
      <c r="E22" s="1121" t="s">
        <v>239</v>
      </c>
      <c r="F22" s="1122" t="s">
        <v>856</v>
      </c>
      <c r="G22" s="1123">
        <v>431.95780607203812</v>
      </c>
      <c r="H22" s="1123">
        <v>525.55584024502525</v>
      </c>
      <c r="I22" s="1123">
        <v>451.04440777026838</v>
      </c>
      <c r="J22" s="1123">
        <v>444.44297517489611</v>
      </c>
      <c r="K22" s="1123">
        <v>441.33095934507787</v>
      </c>
      <c r="L22" s="1092"/>
      <c r="M22" s="1123">
        <v>431.95780607203812</v>
      </c>
      <c r="N22" s="1123">
        <v>525.55584024502525</v>
      </c>
      <c r="O22" s="1123">
        <v>437.79431712320604</v>
      </c>
      <c r="P22" s="1123">
        <v>433.68925585563352</v>
      </c>
      <c r="Q22" s="1123">
        <v>433.60094795254003</v>
      </c>
      <c r="R22" s="1093"/>
      <c r="S22" s="1123">
        <v>0</v>
      </c>
      <c r="T22" s="1123">
        <v>0</v>
      </c>
      <c r="U22" s="1123">
        <v>13.250090647062336</v>
      </c>
      <c r="V22" s="1123">
        <v>10.753719319262586</v>
      </c>
      <c r="W22" s="1123">
        <v>7.7300113925378469</v>
      </c>
      <c r="Y22" s="1487"/>
      <c r="Z22" s="1488"/>
      <c r="AA22" s="1488"/>
      <c r="AB22" s="1488"/>
      <c r="AC22" s="1489"/>
    </row>
    <row r="23" spans="1:29" s="1094" customFormat="1" ht="12.75" customHeight="1">
      <c r="A23" s="1119"/>
      <c r="B23" s="1124"/>
      <c r="C23" s="1120"/>
      <c r="D23" s="1125"/>
      <c r="E23" s="1126"/>
      <c r="F23" s="1127"/>
      <c r="G23" s="1128"/>
      <c r="H23" s="1128"/>
      <c r="I23" s="1128"/>
      <c r="J23" s="1128"/>
      <c r="K23" s="1128"/>
      <c r="L23" s="1129"/>
      <c r="M23" s="1128"/>
      <c r="N23" s="1128"/>
      <c r="O23" s="1128"/>
      <c r="P23" s="1128"/>
      <c r="Q23" s="1128"/>
      <c r="R23" s="1093"/>
      <c r="S23" s="1128"/>
      <c r="T23" s="1128"/>
      <c r="U23" s="1128"/>
      <c r="V23" s="1128"/>
      <c r="W23" s="1128"/>
      <c r="Y23" s="1130"/>
      <c r="Z23" s="1130"/>
      <c r="AA23" s="1130"/>
      <c r="AB23" s="1130"/>
      <c r="AC23" s="1130"/>
    </row>
    <row r="24" spans="1:29" s="1137" customFormat="1" ht="19.5" customHeight="1">
      <c r="A24" s="1131"/>
      <c r="B24" s="1087">
        <v>11</v>
      </c>
      <c r="C24" s="1132"/>
      <c r="D24" s="1133" t="s">
        <v>977</v>
      </c>
      <c r="E24" s="1134" t="s">
        <v>917</v>
      </c>
      <c r="F24" s="1135"/>
      <c r="G24" s="1136">
        <v>1.0525261314284649</v>
      </c>
      <c r="H24" s="1136">
        <v>1.118876650760557</v>
      </c>
      <c r="I24" s="1136">
        <v>1.2070548174037865</v>
      </c>
      <c r="J24" s="1136">
        <v>1.2275072378847331</v>
      </c>
      <c r="K24" s="1136">
        <v>1.2509585044470788</v>
      </c>
      <c r="M24" s="1136">
        <v>1.0525261314284649</v>
      </c>
      <c r="N24" s="1136">
        <v>1.118876650760557</v>
      </c>
      <c r="O24" s="1136">
        <v>1.1881227587709211</v>
      </c>
      <c r="P24" s="1136">
        <v>1.2082543931383072</v>
      </c>
      <c r="Q24" s="1136">
        <v>1.23133783816747</v>
      </c>
      <c r="S24" s="1136">
        <v>0</v>
      </c>
      <c r="T24" s="1136">
        <v>0</v>
      </c>
      <c r="U24" s="1136">
        <v>1.8932058632865401E-2</v>
      </c>
      <c r="V24" s="1136">
        <v>1.9252844746425968E-2</v>
      </c>
      <c r="W24" s="1136">
        <v>1.9620666279608789E-2</v>
      </c>
      <c r="Y24" s="1490" t="s">
        <v>1068</v>
      </c>
      <c r="Z24" s="1491"/>
      <c r="AA24" s="1491"/>
      <c r="AB24" s="1491"/>
      <c r="AC24" s="1492"/>
    </row>
    <row r="25" spans="1:29" ht="19.5" customHeight="1">
      <c r="B25" s="1087">
        <v>12</v>
      </c>
      <c r="D25" s="1115" t="s">
        <v>918</v>
      </c>
      <c r="E25" s="1138"/>
      <c r="F25" s="1106" t="s">
        <v>84</v>
      </c>
      <c r="G25" s="1116">
        <v>22.689072493291235</v>
      </c>
      <c r="H25" s="1116">
        <v>62.476318075979066</v>
      </c>
      <c r="I25" s="1116">
        <v>93.390917491871903</v>
      </c>
      <c r="J25" s="1116">
        <v>101.11399367931369</v>
      </c>
      <c r="K25" s="1116">
        <v>110.75575752343525</v>
      </c>
      <c r="L25" s="1117"/>
      <c r="M25" s="1116">
        <v>22.689072493291235</v>
      </c>
      <c r="N25" s="1116">
        <v>62.476318075979066</v>
      </c>
      <c r="O25" s="1116">
        <v>82.359074711449011</v>
      </c>
      <c r="P25" s="1116">
        <v>90.317692788819045</v>
      </c>
      <c r="Q25" s="1116">
        <v>100.30830592670617</v>
      </c>
      <c r="R25" s="1118"/>
      <c r="S25" s="1116">
        <v>0</v>
      </c>
      <c r="T25" s="1116">
        <v>0</v>
      </c>
      <c r="U25" s="1116">
        <v>11.031842780422892</v>
      </c>
      <c r="V25" s="1116">
        <v>10.796300890494649</v>
      </c>
      <c r="W25" s="1116">
        <v>10.447451596729081</v>
      </c>
      <c r="Y25" s="1490"/>
      <c r="Z25" s="1491"/>
      <c r="AA25" s="1491"/>
      <c r="AB25" s="1491"/>
      <c r="AC25" s="1492"/>
    </row>
    <row r="26" spans="1:29" s="1094" customFormat="1" ht="29.25" customHeight="1">
      <c r="A26" s="1119"/>
      <c r="B26" s="1087">
        <v>13</v>
      </c>
      <c r="C26" s="1120"/>
      <c r="D26" s="1088" t="s">
        <v>978</v>
      </c>
      <c r="E26" s="1089" t="s">
        <v>239</v>
      </c>
      <c r="F26" s="1090" t="s">
        <v>84</v>
      </c>
      <c r="G26" s="1091">
        <v>454.64687856532936</v>
      </c>
      <c r="H26" s="1091">
        <v>588.03215832100432</v>
      </c>
      <c r="I26" s="1091">
        <v>544.43532526214028</v>
      </c>
      <c r="J26" s="1091">
        <v>545.5569688542098</v>
      </c>
      <c r="K26" s="1091">
        <v>552.08671686851312</v>
      </c>
      <c r="L26" s="1092"/>
      <c r="M26" s="1091">
        <v>454.64687856532936</v>
      </c>
      <c r="N26" s="1091">
        <v>588.03215832100432</v>
      </c>
      <c r="O26" s="1091">
        <v>520.15339183465505</v>
      </c>
      <c r="P26" s="1091">
        <v>524.00694864445256</v>
      </c>
      <c r="Q26" s="1091">
        <v>533.90925387924619</v>
      </c>
      <c r="R26" s="1093"/>
      <c r="S26" s="1091">
        <v>0</v>
      </c>
      <c r="T26" s="1091">
        <v>0</v>
      </c>
      <c r="U26" s="1091">
        <v>24.281933427485228</v>
      </c>
      <c r="V26" s="1091">
        <v>21.550020209757236</v>
      </c>
      <c r="W26" s="1091">
        <v>18.177462989266928</v>
      </c>
      <c r="Y26" s="1490"/>
      <c r="Z26" s="1491"/>
      <c r="AA26" s="1491"/>
      <c r="AB26" s="1491"/>
      <c r="AC26" s="1492"/>
    </row>
    <row r="27" spans="1:29" ht="12.75" customHeight="1">
      <c r="B27" s="1139"/>
      <c r="D27" s="1140"/>
      <c r="E27" s="1141"/>
      <c r="F27" s="1142"/>
      <c r="G27" s="1267"/>
      <c r="H27" s="1143"/>
      <c r="I27" s="1143"/>
      <c r="J27" s="1143"/>
      <c r="K27" s="1143"/>
      <c r="L27" s="1117"/>
      <c r="M27" s="1143"/>
      <c r="N27" s="1143"/>
      <c r="O27" s="1143"/>
      <c r="P27" s="1143"/>
      <c r="Q27" s="1143"/>
      <c r="R27" s="1118"/>
      <c r="S27" s="1144"/>
      <c r="T27" s="1144"/>
      <c r="U27" s="1144"/>
      <c r="V27" s="1144"/>
      <c r="W27" s="1144"/>
      <c r="Y27" s="1105"/>
      <c r="Z27" s="1105"/>
      <c r="AA27" s="1105"/>
      <c r="AB27" s="1105"/>
      <c r="AC27" s="1105"/>
    </row>
    <row r="28" spans="1:29" ht="19.5" customHeight="1">
      <c r="B28" s="1087">
        <v>14</v>
      </c>
      <c r="D28" s="1115" t="s">
        <v>979</v>
      </c>
      <c r="E28" s="1106" t="s">
        <v>853</v>
      </c>
      <c r="F28" s="1106" t="s">
        <v>84</v>
      </c>
      <c r="G28" s="1116">
        <v>0.80982423845978602</v>
      </c>
      <c r="H28" s="1116">
        <v>35.140600594560198</v>
      </c>
      <c r="I28" s="1116">
        <v>-15.193457418793402</v>
      </c>
      <c r="J28" s="1116">
        <v>0</v>
      </c>
      <c r="K28" s="1116">
        <v>0</v>
      </c>
      <c r="L28" s="1117"/>
      <c r="M28" s="1116">
        <v>0.80982423845978602</v>
      </c>
      <c r="N28" s="1116">
        <v>35.140600594560198</v>
      </c>
      <c r="O28" s="1116">
        <v>-23.552178355529509</v>
      </c>
      <c r="P28" s="1116">
        <v>0</v>
      </c>
      <c r="Q28" s="1116">
        <v>0</v>
      </c>
      <c r="R28" s="1118"/>
      <c r="S28" s="1116">
        <v>0</v>
      </c>
      <c r="T28" s="1116">
        <v>0</v>
      </c>
      <c r="U28" s="1116">
        <v>8.3587209367361073</v>
      </c>
      <c r="V28" s="1116">
        <v>0</v>
      </c>
      <c r="W28" s="1116">
        <v>0</v>
      </c>
      <c r="Y28" s="1490" t="s">
        <v>1069</v>
      </c>
      <c r="Z28" s="1491"/>
      <c r="AA28" s="1491"/>
      <c r="AB28" s="1491"/>
      <c r="AC28" s="1492"/>
    </row>
    <row r="29" spans="1:29" ht="19.5" customHeight="1">
      <c r="B29" s="1087">
        <v>15</v>
      </c>
      <c r="D29" s="1115" t="s">
        <v>919</v>
      </c>
      <c r="E29" s="1106" t="s">
        <v>236</v>
      </c>
      <c r="F29" s="1106" t="s">
        <v>84</v>
      </c>
      <c r="G29" s="1116">
        <v>1.6938366614683011</v>
      </c>
      <c r="H29" s="1116">
        <v>-2.3204911637243821</v>
      </c>
      <c r="I29" s="1116">
        <v>3.4238942476604444</v>
      </c>
      <c r="J29" s="1116">
        <v>0</v>
      </c>
      <c r="K29" s="1116">
        <v>0</v>
      </c>
      <c r="L29" s="1117"/>
      <c r="M29" s="1116">
        <v>1.6938366614683011</v>
      </c>
      <c r="N29" s="1116">
        <v>-2.3204911637243821</v>
      </c>
      <c r="O29" s="1116">
        <v>0.21360532845357921</v>
      </c>
      <c r="P29" s="1116">
        <v>0</v>
      </c>
      <c r="Q29" s="1116">
        <v>0</v>
      </c>
      <c r="R29" s="1118"/>
      <c r="S29" s="1116">
        <v>0</v>
      </c>
      <c r="T29" s="1116">
        <v>0</v>
      </c>
      <c r="U29" s="1116">
        <v>3.2102889192068651</v>
      </c>
      <c r="V29" s="1116">
        <v>0</v>
      </c>
      <c r="W29" s="1116">
        <v>0</v>
      </c>
      <c r="Y29" s="1490"/>
      <c r="Z29" s="1491"/>
      <c r="AA29" s="1491"/>
      <c r="AB29" s="1491"/>
      <c r="AC29" s="1492"/>
    </row>
    <row r="30" spans="1:29" ht="19.5" customHeight="1">
      <c r="B30" s="1087">
        <v>16</v>
      </c>
      <c r="D30" s="1115" t="s">
        <v>920</v>
      </c>
      <c r="E30" s="1106" t="s">
        <v>849</v>
      </c>
      <c r="F30" s="1106" t="s">
        <v>84</v>
      </c>
      <c r="G30" s="1116">
        <v>11.291868792113581</v>
      </c>
      <c r="H30" s="1116">
        <v>30.288337309930025</v>
      </c>
      <c r="I30" s="1116">
        <v>0</v>
      </c>
      <c r="J30" s="1116">
        <v>0</v>
      </c>
      <c r="K30" s="1116">
        <v>0</v>
      </c>
      <c r="L30" s="1117"/>
      <c r="M30" s="1116">
        <v>11.291868792113581</v>
      </c>
      <c r="N30" s="1116">
        <v>30.288337309930025</v>
      </c>
      <c r="O30" s="1116">
        <v>0</v>
      </c>
      <c r="P30" s="1116">
        <v>0</v>
      </c>
      <c r="Q30" s="1116">
        <v>0</v>
      </c>
      <c r="R30" s="1118"/>
      <c r="S30" s="1116">
        <v>0</v>
      </c>
      <c r="T30" s="1116">
        <v>0</v>
      </c>
      <c r="U30" s="1116">
        <v>0</v>
      </c>
      <c r="V30" s="1116">
        <v>0</v>
      </c>
      <c r="W30" s="1116">
        <v>0</v>
      </c>
      <c r="Y30" s="1490"/>
      <c r="Z30" s="1491"/>
      <c r="AA30" s="1491"/>
      <c r="AB30" s="1491"/>
      <c r="AC30" s="1492"/>
    </row>
    <row r="31" spans="1:29" s="1094" customFormat="1" ht="29.25" customHeight="1">
      <c r="A31" s="1119"/>
      <c r="B31" s="1087">
        <v>17</v>
      </c>
      <c r="C31" s="1120"/>
      <c r="D31" s="1088" t="s">
        <v>976</v>
      </c>
      <c r="E31" s="1089" t="s">
        <v>238</v>
      </c>
      <c r="F31" s="1090" t="s">
        <v>84</v>
      </c>
      <c r="G31" s="1091">
        <v>468.44240825737103</v>
      </c>
      <c r="H31" s="1091">
        <v>651.1406050617702</v>
      </c>
      <c r="I31" s="1091">
        <v>532.66576209100731</v>
      </c>
      <c r="J31" s="1091">
        <v>545.5569688542098</v>
      </c>
      <c r="K31" s="1091">
        <v>552.08671686851312</v>
      </c>
      <c r="L31" s="1092"/>
      <c r="M31" s="1091">
        <v>468.44240825737103</v>
      </c>
      <c r="N31" s="1091">
        <v>651.1406050617702</v>
      </c>
      <c r="O31" s="1091">
        <v>496.81481880757912</v>
      </c>
      <c r="P31" s="1091">
        <v>524.00694864445256</v>
      </c>
      <c r="Q31" s="1091">
        <v>533.90925387924619</v>
      </c>
      <c r="R31" s="1093"/>
      <c r="S31" s="1091">
        <v>0</v>
      </c>
      <c r="T31" s="1091">
        <v>0</v>
      </c>
      <c r="U31" s="1091">
        <v>35.850943283428194</v>
      </c>
      <c r="V31" s="1091">
        <v>21.550020209757236</v>
      </c>
      <c r="W31" s="1091">
        <v>18.177462989266928</v>
      </c>
      <c r="Y31" s="1490"/>
      <c r="Z31" s="1491"/>
      <c r="AA31" s="1491"/>
      <c r="AB31" s="1491"/>
      <c r="AC31" s="1492"/>
    </row>
    <row r="32" spans="1:29" s="1104" customFormat="1" ht="19.5" customHeight="1">
      <c r="A32" s="1095"/>
      <c r="B32" s="1087">
        <v>18</v>
      </c>
      <c r="C32" s="1097"/>
      <c r="D32" s="1098" t="s">
        <v>980</v>
      </c>
      <c r="E32" s="1099" t="s">
        <v>238</v>
      </c>
      <c r="F32" s="1100" t="s">
        <v>84</v>
      </c>
      <c r="G32" s="1101">
        <v>481.04584862526923</v>
      </c>
      <c r="H32" s="1101">
        <v>654.76583588630206</v>
      </c>
      <c r="I32" s="1101">
        <v>532.66576209100731</v>
      </c>
      <c r="J32" s="1101">
        <v>545.5569688542098</v>
      </c>
      <c r="K32" s="1101">
        <v>552.08671686851312</v>
      </c>
      <c r="L32" s="1102"/>
      <c r="M32" s="1101">
        <v>490.08090192002294</v>
      </c>
      <c r="N32" s="1101">
        <v>629.00000794830135</v>
      </c>
      <c r="O32" s="1101">
        <v>496.81481880757912</v>
      </c>
      <c r="P32" s="1101">
        <v>524.00694864445256</v>
      </c>
      <c r="Q32" s="1101">
        <v>533.90925387924619</v>
      </c>
      <c r="R32" s="1102"/>
      <c r="S32" s="1101">
        <v>-9.035053294753709</v>
      </c>
      <c r="T32" s="1101">
        <v>25.765827938000712</v>
      </c>
      <c r="U32" s="1101">
        <v>35.850943283428194</v>
      </c>
      <c r="V32" s="1101">
        <v>21.550020209757236</v>
      </c>
      <c r="W32" s="1101">
        <v>18.177462989266928</v>
      </c>
      <c r="Y32" s="1490"/>
      <c r="Z32" s="1491"/>
      <c r="AA32" s="1491"/>
      <c r="AB32" s="1491"/>
      <c r="AC32" s="1492"/>
    </row>
    <row r="33" spans="1:29" ht="12.75" customHeight="1">
      <c r="B33" s="1145"/>
      <c r="D33" s="1146"/>
      <c r="E33" s="1147"/>
      <c r="F33" s="1147"/>
      <c r="G33" s="1148"/>
      <c r="H33" s="1148"/>
      <c r="I33" s="1148"/>
      <c r="J33" s="1148"/>
      <c r="K33" s="1148"/>
      <c r="L33" s="1117"/>
      <c r="M33" s="1148"/>
      <c r="N33" s="1148"/>
      <c r="O33" s="1148"/>
      <c r="P33" s="1148"/>
      <c r="Q33" s="1148"/>
      <c r="R33" s="1118"/>
      <c r="S33" s="1149"/>
      <c r="T33" s="1149"/>
      <c r="U33" s="1149"/>
      <c r="V33" s="1149"/>
      <c r="W33" s="1149"/>
      <c r="Y33" s="1105"/>
      <c r="Z33" s="1105"/>
      <c r="AA33" s="1105"/>
      <c r="AB33" s="1105"/>
      <c r="AC33" s="1105"/>
    </row>
    <row r="34" spans="1:29" ht="19.5" customHeight="1">
      <c r="B34" s="1087">
        <v>19</v>
      </c>
      <c r="D34" s="1115" t="s">
        <v>921</v>
      </c>
      <c r="E34" s="1106" t="s">
        <v>922</v>
      </c>
      <c r="F34" s="1106" t="s">
        <v>84</v>
      </c>
      <c r="G34" s="1116">
        <v>468.44240825737103</v>
      </c>
      <c r="H34" s="1116">
        <v>651.1406050617702</v>
      </c>
      <c r="I34" s="1116">
        <v>532.66576209100731</v>
      </c>
      <c r="J34" s="1116">
        <v>545.5569688542098</v>
      </c>
      <c r="K34" s="1116">
        <v>552.08671686851312</v>
      </c>
      <c r="L34" s="1117"/>
      <c r="M34" s="1116">
        <v>468.44240825737103</v>
      </c>
      <c r="N34" s="1116">
        <v>651.1406050617702</v>
      </c>
      <c r="O34" s="1116">
        <v>496.81481880757912</v>
      </c>
      <c r="P34" s="1116">
        <v>524.00694864445256</v>
      </c>
      <c r="Q34" s="1116">
        <v>533.90925387924619</v>
      </c>
      <c r="R34" s="1118"/>
      <c r="S34" s="1116">
        <v>0</v>
      </c>
      <c r="T34" s="1116">
        <v>0</v>
      </c>
      <c r="U34" s="1116">
        <v>35.850943283428194</v>
      </c>
      <c r="V34" s="1116">
        <v>21.550020209757236</v>
      </c>
      <c r="W34" s="1116">
        <v>18.177462989266928</v>
      </c>
      <c r="Y34" s="1490"/>
      <c r="Z34" s="1491"/>
      <c r="AA34" s="1491"/>
      <c r="AB34" s="1491"/>
      <c r="AC34" s="1492"/>
    </row>
    <row r="35" spans="1:29" ht="19.5" customHeight="1">
      <c r="B35" s="1087">
        <v>20</v>
      </c>
      <c r="D35" s="1115" t="s">
        <v>240</v>
      </c>
      <c r="E35" s="1106" t="s">
        <v>923</v>
      </c>
      <c r="F35" s="1106" t="s">
        <v>84</v>
      </c>
      <c r="G35" s="1116">
        <v>0</v>
      </c>
      <c r="H35" s="1116">
        <v>0</v>
      </c>
      <c r="I35" s="1116">
        <v>0</v>
      </c>
      <c r="J35" s="1116">
        <v>0</v>
      </c>
      <c r="K35" s="1116">
        <v>0</v>
      </c>
      <c r="L35" s="1117"/>
      <c r="M35" s="1116">
        <v>0</v>
      </c>
      <c r="N35" s="1116">
        <v>0</v>
      </c>
      <c r="O35" s="1116">
        <v>0</v>
      </c>
      <c r="P35" s="1116">
        <v>0</v>
      </c>
      <c r="Q35" s="1116">
        <v>0</v>
      </c>
      <c r="R35" s="1118"/>
      <c r="S35" s="1116">
        <v>0</v>
      </c>
      <c r="T35" s="1116">
        <v>0</v>
      </c>
      <c r="U35" s="1116">
        <v>0</v>
      </c>
      <c r="V35" s="1116">
        <v>0</v>
      </c>
      <c r="W35" s="1116">
        <v>0</v>
      </c>
      <c r="Y35" s="1490"/>
      <c r="Z35" s="1491"/>
      <c r="AA35" s="1491"/>
      <c r="AB35" s="1491"/>
      <c r="AC35" s="1492"/>
    </row>
    <row r="36" spans="1:29">
      <c r="D36" s="1074"/>
      <c r="E36" s="1074"/>
      <c r="F36" s="1074"/>
      <c r="G36" s="1150"/>
      <c r="H36" s="1150"/>
      <c r="I36" s="1150"/>
      <c r="J36" s="1150"/>
      <c r="K36" s="1150"/>
      <c r="L36" s="1151"/>
      <c r="M36" s="1150"/>
      <c r="N36" s="1150"/>
      <c r="O36" s="1150"/>
      <c r="P36" s="1150"/>
      <c r="Q36" s="1150"/>
      <c r="R36" s="1151"/>
      <c r="S36" s="1150"/>
      <c r="T36" s="1150"/>
      <c r="U36" s="1150"/>
      <c r="V36" s="1150"/>
      <c r="W36" s="1150"/>
      <c r="Y36" s="1086"/>
      <c r="Z36" s="1086"/>
      <c r="AA36" s="1086"/>
      <c r="AB36" s="1086"/>
      <c r="AC36" s="1086"/>
    </row>
    <row r="37" spans="1:29" ht="31.5" customHeight="1">
      <c r="A37" s="1119"/>
      <c r="B37" s="1152"/>
      <c r="C37" s="1120"/>
      <c r="D37" s="1478" t="s">
        <v>924</v>
      </c>
      <c r="E37" s="1479"/>
      <c r="F37" s="1083"/>
      <c r="G37" s="1153"/>
      <c r="H37" s="1154"/>
      <c r="I37" s="1154"/>
      <c r="J37" s="1154"/>
      <c r="K37" s="1155"/>
      <c r="L37" s="1151"/>
      <c r="M37" s="1153"/>
      <c r="N37" s="1154"/>
      <c r="O37" s="1154"/>
      <c r="P37" s="1154"/>
      <c r="Q37" s="1155"/>
      <c r="R37" s="1151"/>
      <c r="S37" s="1153"/>
      <c r="T37" s="1154"/>
      <c r="U37" s="1154"/>
      <c r="V37" s="1154"/>
      <c r="W37" s="1155"/>
      <c r="Y37" s="1086"/>
      <c r="Z37" s="1086"/>
      <c r="AA37" s="1086"/>
      <c r="AB37" s="1086"/>
      <c r="AC37" s="1086"/>
    </row>
    <row r="38" spans="1:29">
      <c r="D38" s="1074"/>
      <c r="E38" s="1074"/>
      <c r="F38" s="1074"/>
      <c r="G38" s="1150"/>
      <c r="H38" s="1150"/>
      <c r="I38" s="1150"/>
      <c r="J38" s="1150"/>
      <c r="K38" s="1150"/>
      <c r="L38" s="1151"/>
      <c r="M38" s="1150"/>
      <c r="N38" s="1150"/>
      <c r="O38" s="1150"/>
      <c r="P38" s="1150"/>
      <c r="Q38" s="1150"/>
      <c r="R38" s="1151"/>
      <c r="S38" s="1150"/>
      <c r="T38" s="1150"/>
      <c r="U38" s="1150"/>
      <c r="V38" s="1150"/>
      <c r="W38" s="1150"/>
      <c r="Y38" s="1086"/>
      <c r="Z38" s="1086"/>
      <c r="AA38" s="1086"/>
      <c r="AB38" s="1086"/>
      <c r="AC38" s="1086"/>
    </row>
    <row r="39" spans="1:29" ht="19.5" customHeight="1">
      <c r="B39" s="1087">
        <v>21</v>
      </c>
      <c r="D39" s="1497" t="s">
        <v>925</v>
      </c>
      <c r="E39" s="1498"/>
      <c r="F39" s="1106" t="s">
        <v>926</v>
      </c>
      <c r="G39" s="1156">
        <v>14246.053359993395</v>
      </c>
      <c r="H39" s="1156">
        <v>14252.295384781399</v>
      </c>
      <c r="I39" s="1156">
        <v>14252.295384781399</v>
      </c>
      <c r="J39" s="1156">
        <v>14252.295384781399</v>
      </c>
      <c r="K39" s="1156">
        <v>14252.295384781399</v>
      </c>
      <c r="L39" s="1118"/>
      <c r="M39" s="1156">
        <v>14246.053359993395</v>
      </c>
      <c r="N39" s="1156">
        <v>14252.295384781399</v>
      </c>
      <c r="O39" s="1156">
        <v>14252.295384781399</v>
      </c>
      <c r="P39" s="1156">
        <v>14252.295384781399</v>
      </c>
      <c r="Q39" s="1156">
        <v>14252.295384781399</v>
      </c>
      <c r="R39" s="1118"/>
      <c r="S39" s="1157">
        <v>0</v>
      </c>
      <c r="T39" s="1157">
        <v>0</v>
      </c>
      <c r="U39" s="1157">
        <v>0</v>
      </c>
      <c r="V39" s="1157">
        <v>0</v>
      </c>
      <c r="W39" s="1157">
        <v>0</v>
      </c>
      <c r="Y39" s="1490"/>
      <c r="Z39" s="1491"/>
      <c r="AA39" s="1491"/>
      <c r="AB39" s="1491"/>
      <c r="AC39" s="1492"/>
    </row>
    <row r="40" spans="1:29" ht="19.5" customHeight="1">
      <c r="B40" s="1087">
        <v>22</v>
      </c>
      <c r="D40" s="1497" t="s">
        <v>927</v>
      </c>
      <c r="E40" s="1498"/>
      <c r="F40" s="1106" t="s">
        <v>84</v>
      </c>
      <c r="G40" s="1158">
        <v>166.52</v>
      </c>
      <c r="H40" s="1158">
        <v>193.76</v>
      </c>
      <c r="I40" s="1158">
        <v>186.39221807378033</v>
      </c>
      <c r="J40" s="1158">
        <v>188.82545159918709</v>
      </c>
      <c r="K40" s="1158">
        <v>191.41249827902163</v>
      </c>
      <c r="L40" s="1159"/>
      <c r="M40" s="1158">
        <v>166.52</v>
      </c>
      <c r="N40" s="1158">
        <v>180.44</v>
      </c>
      <c r="O40" s="1158">
        <v>162.03092644357181</v>
      </c>
      <c r="P40" s="1158">
        <v>169.27512906902285</v>
      </c>
      <c r="Q40" s="1158">
        <v>172.75527291399996</v>
      </c>
      <c r="R40" s="1159"/>
      <c r="S40" s="1160">
        <v>0</v>
      </c>
      <c r="T40" s="1160">
        <v>13.319999999999993</v>
      </c>
      <c r="U40" s="1160">
        <v>24.361291630208513</v>
      </c>
      <c r="V40" s="1160">
        <v>19.550322530164237</v>
      </c>
      <c r="W40" s="1160">
        <v>18.657225365021674</v>
      </c>
      <c r="Y40" s="1490"/>
      <c r="Z40" s="1491"/>
      <c r="AA40" s="1491"/>
      <c r="AB40" s="1491"/>
      <c r="AC40" s="1492"/>
    </row>
    <row r="41" spans="1:29" ht="25.5" customHeight="1">
      <c r="B41" s="1087">
        <v>23</v>
      </c>
      <c r="D41" s="1499" t="s">
        <v>928</v>
      </c>
      <c r="E41" s="1500"/>
      <c r="F41" s="1161" t="s">
        <v>856</v>
      </c>
      <c r="G41" s="1162">
        <v>158.20984869421036</v>
      </c>
      <c r="H41" s="1162">
        <v>173.17369154883295</v>
      </c>
      <c r="I41" s="1162">
        <v>154.4190167557469</v>
      </c>
      <c r="J41" s="1162">
        <v>153.82838143144082</v>
      </c>
      <c r="K41" s="1162">
        <v>153.01266796505419</v>
      </c>
      <c r="L41" s="1159"/>
      <c r="M41" s="1162">
        <v>158.20984869421036</v>
      </c>
      <c r="N41" s="1162">
        <v>161.26889400841981</v>
      </c>
      <c r="O41" s="1162">
        <v>136.3755767217086</v>
      </c>
      <c r="P41" s="1162">
        <v>140.09891462455138</v>
      </c>
      <c r="Q41" s="1162">
        <v>140.29884208796977</v>
      </c>
      <c r="R41" s="1159"/>
      <c r="S41" s="1162">
        <v>0</v>
      </c>
      <c r="T41" s="1162">
        <v>11.904797540413142</v>
      </c>
      <c r="U41" s="1162">
        <v>18.043440034038298</v>
      </c>
      <c r="V41" s="1162">
        <v>13.729466806889434</v>
      </c>
      <c r="W41" s="1162">
        <v>12.713825877084417</v>
      </c>
      <c r="Y41" s="1490"/>
      <c r="Z41" s="1491"/>
      <c r="AA41" s="1491"/>
      <c r="AB41" s="1491"/>
      <c r="AC41" s="1492"/>
    </row>
    <row r="42" spans="1:29" ht="25.5" customHeight="1">
      <c r="B42" s="1087">
        <v>24</v>
      </c>
      <c r="D42" s="1501" t="s">
        <v>929</v>
      </c>
      <c r="E42" s="1502"/>
      <c r="F42" s="1163" t="s">
        <v>167</v>
      </c>
      <c r="G42" s="1164">
        <v>3.7378519810615574E-2</v>
      </c>
      <c r="H42" s="1164">
        <v>0.16358395387941371</v>
      </c>
      <c r="I42" s="1164">
        <v>-3.8025298958606846E-2</v>
      </c>
      <c r="J42" s="1164">
        <v>1.3054372926897706E-2</v>
      </c>
      <c r="K42" s="1164">
        <v>1.370073079621692E-2</v>
      </c>
      <c r="L42" s="1165"/>
      <c r="M42" s="1164">
        <v>3.7378519810615574E-2</v>
      </c>
      <c r="N42" s="1164">
        <v>8.3593562334854488E-2</v>
      </c>
      <c r="O42" s="1164">
        <v>-0.10202324072505087</v>
      </c>
      <c r="P42" s="1164">
        <v>4.4708765076239221E-2</v>
      </c>
      <c r="Q42" s="1164">
        <v>2.0559097276233951E-2</v>
      </c>
      <c r="R42" s="1166"/>
      <c r="S42" s="1167">
        <v>0</v>
      </c>
      <c r="T42" s="1167">
        <v>7.9990391544559225E-2</v>
      </c>
      <c r="U42" s="1167">
        <v>6.3997941766444022E-2</v>
      </c>
      <c r="V42" s="1167">
        <v>-3.1654392149341515E-2</v>
      </c>
      <c r="W42" s="1167">
        <v>-6.8583664800170308E-3</v>
      </c>
      <c r="Y42" s="1490"/>
      <c r="Z42" s="1491"/>
      <c r="AA42" s="1491"/>
      <c r="AB42" s="1491"/>
      <c r="AC42" s="1492"/>
    </row>
    <row r="43" spans="1:29">
      <c r="D43" s="1074"/>
      <c r="E43" s="1074"/>
      <c r="F43" s="1074"/>
      <c r="G43" s="1150"/>
      <c r="H43" s="1150"/>
      <c r="I43" s="1150"/>
      <c r="J43" s="1150"/>
      <c r="K43" s="1150"/>
      <c r="L43" s="1151"/>
      <c r="M43" s="1150"/>
      <c r="N43" s="1150"/>
      <c r="O43" s="1150"/>
      <c r="P43" s="1150"/>
      <c r="Q43" s="1150"/>
      <c r="R43" s="1151"/>
      <c r="S43" s="1150"/>
      <c r="T43" s="1150"/>
      <c r="U43" s="1150"/>
      <c r="V43" s="1150"/>
      <c r="W43" s="1150"/>
      <c r="Y43" s="1086"/>
      <c r="Z43" s="1086"/>
      <c r="AA43" s="1086"/>
      <c r="AB43" s="1086"/>
      <c r="AC43" s="1086"/>
    </row>
    <row r="44" spans="1:29" ht="31.5" customHeight="1">
      <c r="A44" s="1119"/>
      <c r="B44" s="1109"/>
      <c r="C44" s="1120"/>
      <c r="D44" s="1478" t="s">
        <v>930</v>
      </c>
      <c r="E44" s="1479"/>
      <c r="F44" s="1083"/>
      <c r="G44" s="1153"/>
      <c r="H44" s="1154"/>
      <c r="I44" s="1154"/>
      <c r="J44" s="1154"/>
      <c r="K44" s="1155"/>
      <c r="L44" s="1151"/>
      <c r="M44" s="1153"/>
      <c r="N44" s="1154"/>
      <c r="O44" s="1154"/>
      <c r="P44" s="1154"/>
      <c r="Q44" s="1155"/>
      <c r="R44" s="1151"/>
      <c r="S44" s="1153"/>
      <c r="T44" s="1154"/>
      <c r="U44" s="1154"/>
      <c r="V44" s="1154"/>
      <c r="W44" s="1155"/>
      <c r="Y44" s="1086"/>
      <c r="Z44" s="1086"/>
      <c r="AA44" s="1086"/>
      <c r="AB44" s="1086"/>
      <c r="AC44" s="1086"/>
    </row>
    <row r="45" spans="1:29">
      <c r="D45" s="1168"/>
      <c r="E45" s="1168"/>
      <c r="F45" s="1168"/>
      <c r="G45" s="1169"/>
      <c r="H45" s="1169"/>
      <c r="I45" s="1169"/>
      <c r="J45" s="1169"/>
      <c r="K45" s="1169"/>
      <c r="L45" s="1151"/>
      <c r="M45" s="1169"/>
      <c r="N45" s="1169"/>
      <c r="O45" s="1169"/>
      <c r="P45" s="1169"/>
      <c r="Q45" s="1169"/>
      <c r="R45" s="1151"/>
      <c r="S45" s="1169"/>
      <c r="T45" s="1169"/>
      <c r="U45" s="1169"/>
      <c r="V45" s="1169"/>
      <c r="W45" s="1169"/>
      <c r="Y45" s="1086"/>
      <c r="Z45" s="1086"/>
      <c r="AA45" s="1086"/>
      <c r="AB45" s="1086"/>
      <c r="AC45" s="1086"/>
    </row>
    <row r="46" spans="1:29" ht="19.5" customHeight="1">
      <c r="B46" s="1087">
        <v>25</v>
      </c>
      <c r="D46" s="1115" t="s">
        <v>931</v>
      </c>
      <c r="E46" s="1106" t="s">
        <v>932</v>
      </c>
      <c r="F46" s="1106" t="s">
        <v>856</v>
      </c>
      <c r="G46" s="1156">
        <v>32.297797531725465</v>
      </c>
      <c r="H46" s="1156">
        <v>32.343951157952731</v>
      </c>
      <c r="I46" s="1156">
        <v>28.853493375231576</v>
      </c>
      <c r="J46" s="1156">
        <v>29.123655757574191</v>
      </c>
      <c r="K46" s="1156">
        <v>28.213974494022004</v>
      </c>
      <c r="L46" s="1118"/>
      <c r="M46" s="1156">
        <v>32.297797531725465</v>
      </c>
      <c r="N46" s="1156">
        <v>32.343951157952731</v>
      </c>
      <c r="O46" s="1156">
        <v>28.420933503373476</v>
      </c>
      <c r="P46" s="1156">
        <v>28.649586888936359</v>
      </c>
      <c r="Q46" s="1156">
        <v>27.983269128897373</v>
      </c>
      <c r="R46" s="1118"/>
      <c r="S46" s="1156">
        <v>0</v>
      </c>
      <c r="T46" s="1156">
        <v>0</v>
      </c>
      <c r="U46" s="1156">
        <v>0.43255987185809985</v>
      </c>
      <c r="V46" s="1156">
        <v>0.47406886863783271</v>
      </c>
      <c r="W46" s="1156">
        <v>0.23070536512463136</v>
      </c>
      <c r="Y46" s="1469" t="s">
        <v>1071</v>
      </c>
      <c r="Z46" s="1470"/>
      <c r="AA46" s="1470"/>
      <c r="AB46" s="1470"/>
      <c r="AC46" s="1471"/>
    </row>
    <row r="47" spans="1:29" s="1175" customFormat="1" ht="19.5" customHeight="1">
      <c r="A47" s="1073"/>
      <c r="B47" s="1087">
        <v>26</v>
      </c>
      <c r="C47" s="1170"/>
      <c r="D47" s="1171" t="s">
        <v>933</v>
      </c>
      <c r="E47" s="1172" t="s">
        <v>934</v>
      </c>
      <c r="F47" s="1172" t="s">
        <v>84</v>
      </c>
      <c r="G47" s="1173">
        <v>33.994275889726822</v>
      </c>
      <c r="H47" s="1173">
        <v>36.188891743973187</v>
      </c>
      <c r="I47" s="1173">
        <v>34.827748177501512</v>
      </c>
      <c r="J47" s="1173">
        <v>35.749498236085699</v>
      </c>
      <c r="K47" s="1173">
        <v>35.294511337549793</v>
      </c>
      <c r="L47" s="1174"/>
      <c r="M47" s="1173">
        <v>33.994275889726822</v>
      </c>
      <c r="N47" s="1173">
        <v>36.188891743973187</v>
      </c>
      <c r="O47" s="1173">
        <v>33.767557920872996</v>
      </c>
      <c r="P47" s="1173">
        <v>34.615989220155001</v>
      </c>
      <c r="Q47" s="1173">
        <v>34.456858114034993</v>
      </c>
      <c r="R47" s="1174"/>
      <c r="S47" s="1173">
        <v>0</v>
      </c>
      <c r="T47" s="1173">
        <v>0</v>
      </c>
      <c r="U47" s="1173">
        <v>1.0601902566285162</v>
      </c>
      <c r="V47" s="1173">
        <v>1.1335090159306986</v>
      </c>
      <c r="W47" s="1173">
        <v>0.83765322351479909</v>
      </c>
      <c r="Y47" s="1472"/>
      <c r="Z47" s="1473"/>
      <c r="AA47" s="1473"/>
      <c r="AB47" s="1473"/>
      <c r="AC47" s="1474"/>
    </row>
    <row r="48" spans="1:29" ht="19.5" customHeight="1">
      <c r="B48" s="1087">
        <v>27</v>
      </c>
      <c r="D48" s="1115" t="s">
        <v>935</v>
      </c>
      <c r="E48" s="1106" t="s">
        <v>936</v>
      </c>
      <c r="F48" s="1106" t="s">
        <v>84</v>
      </c>
      <c r="G48" s="1156">
        <v>-2.8216480626825216</v>
      </c>
      <c r="H48" s="1156">
        <v>4.8361433534742062</v>
      </c>
      <c r="I48" s="1156">
        <v>0</v>
      </c>
      <c r="J48" s="1156">
        <v>0</v>
      </c>
      <c r="K48" s="1156">
        <v>0</v>
      </c>
      <c r="L48" s="1118"/>
      <c r="M48" s="1156">
        <v>-2.8216480626825216</v>
      </c>
      <c r="N48" s="1156">
        <v>4.8361433534742062</v>
      </c>
      <c r="O48" s="1156">
        <v>0</v>
      </c>
      <c r="P48" s="1156">
        <v>0</v>
      </c>
      <c r="Q48" s="1156">
        <v>0</v>
      </c>
      <c r="R48" s="1118"/>
      <c r="S48" s="1156">
        <v>0</v>
      </c>
      <c r="T48" s="1156">
        <v>0</v>
      </c>
      <c r="U48" s="1156">
        <v>0</v>
      </c>
      <c r="V48" s="1156">
        <v>0</v>
      </c>
      <c r="W48" s="1156">
        <v>0</v>
      </c>
      <c r="Y48" s="1490"/>
      <c r="Z48" s="1491"/>
      <c r="AA48" s="1491"/>
      <c r="AB48" s="1491"/>
      <c r="AC48" s="1492"/>
    </row>
    <row r="49" spans="1:29" ht="19.5" customHeight="1">
      <c r="B49" s="1087">
        <v>28</v>
      </c>
      <c r="D49" s="1115" t="s">
        <v>937</v>
      </c>
      <c r="E49" s="1176"/>
      <c r="F49" s="1106" t="s">
        <v>84</v>
      </c>
      <c r="G49" s="1156">
        <v>0</v>
      </c>
      <c r="H49" s="1156">
        <v>0</v>
      </c>
      <c r="I49" s="1156">
        <v>-5.4</v>
      </c>
      <c r="J49" s="1156">
        <v>0</v>
      </c>
      <c r="K49" s="1156">
        <v>0</v>
      </c>
      <c r="L49" s="1118"/>
      <c r="M49" s="1156">
        <v>0</v>
      </c>
      <c r="N49" s="1156">
        <v>0</v>
      </c>
      <c r="O49" s="1156">
        <v>-5.4</v>
      </c>
      <c r="P49" s="1156">
        <v>0</v>
      </c>
      <c r="Q49" s="1156">
        <v>0</v>
      </c>
      <c r="R49" s="1118"/>
      <c r="S49" s="1156">
        <v>0</v>
      </c>
      <c r="T49" s="1156">
        <v>0</v>
      </c>
      <c r="U49" s="1156">
        <v>0</v>
      </c>
      <c r="V49" s="1156">
        <v>0</v>
      </c>
      <c r="W49" s="1156">
        <v>0</v>
      </c>
      <c r="Y49" s="1490"/>
      <c r="Z49" s="1491"/>
      <c r="AA49" s="1491"/>
      <c r="AB49" s="1491"/>
      <c r="AC49" s="1492"/>
    </row>
    <row r="50" spans="1:29" ht="19.5" customHeight="1">
      <c r="B50" s="1087">
        <v>29</v>
      </c>
      <c r="D50" s="1177" t="s">
        <v>938</v>
      </c>
      <c r="E50" s="1178"/>
      <c r="F50" s="1106" t="s">
        <v>84</v>
      </c>
      <c r="G50" s="1156">
        <v>0</v>
      </c>
      <c r="H50" s="1156">
        <v>5.6957812068320317</v>
      </c>
      <c r="I50" s="1156">
        <v>0</v>
      </c>
      <c r="J50" s="1156">
        <v>0</v>
      </c>
      <c r="K50" s="1156">
        <v>0</v>
      </c>
      <c r="L50" s="1118"/>
      <c r="M50" s="1156">
        <v>0</v>
      </c>
      <c r="N50" s="1156">
        <v>5.6957812068320317</v>
      </c>
      <c r="O50" s="1156">
        <v>0</v>
      </c>
      <c r="P50" s="1156">
        <v>0</v>
      </c>
      <c r="Q50" s="1156">
        <v>0</v>
      </c>
      <c r="R50" s="1118"/>
      <c r="S50" s="1156">
        <v>0</v>
      </c>
      <c r="T50" s="1156">
        <v>0</v>
      </c>
      <c r="U50" s="1156">
        <v>0</v>
      </c>
      <c r="V50" s="1156">
        <v>0</v>
      </c>
      <c r="W50" s="1156">
        <v>0</v>
      </c>
      <c r="Y50" s="1490"/>
      <c r="Z50" s="1491"/>
      <c r="AA50" s="1491"/>
      <c r="AB50" s="1491"/>
      <c r="AC50" s="1492"/>
    </row>
    <row r="51" spans="1:29" ht="25.5" customHeight="1">
      <c r="A51" s="1179"/>
      <c r="B51" s="1087">
        <v>30</v>
      </c>
      <c r="C51" s="1180"/>
      <c r="D51" s="1191" t="s">
        <v>981</v>
      </c>
      <c r="E51" s="1259"/>
      <c r="F51" s="1163" t="s">
        <v>84</v>
      </c>
      <c r="G51" s="1181">
        <v>31.172627827044302</v>
      </c>
      <c r="H51" s="1181">
        <v>46.720816304279424</v>
      </c>
      <c r="I51" s="1181">
        <v>29.427748177501513</v>
      </c>
      <c r="J51" s="1181">
        <v>35.749498236085699</v>
      </c>
      <c r="K51" s="1181">
        <v>35.294511337549793</v>
      </c>
      <c r="L51" s="1118"/>
      <c r="M51" s="1181">
        <v>31.172627827044302</v>
      </c>
      <c r="N51" s="1181">
        <v>46.720816304279424</v>
      </c>
      <c r="O51" s="1181">
        <v>28.367557920872997</v>
      </c>
      <c r="P51" s="1181">
        <v>34.615989220155001</v>
      </c>
      <c r="Q51" s="1181">
        <v>34.456858114034993</v>
      </c>
      <c r="R51" s="1118"/>
      <c r="S51" s="1181">
        <v>0</v>
      </c>
      <c r="T51" s="1181">
        <v>0</v>
      </c>
      <c r="U51" s="1181">
        <v>1.0601902566285162</v>
      </c>
      <c r="V51" s="1181">
        <v>1.1335090159306986</v>
      </c>
      <c r="W51" s="1181">
        <v>0.83765322351479909</v>
      </c>
      <c r="Y51" s="1490">
        <v>0</v>
      </c>
      <c r="Z51" s="1491"/>
      <c r="AA51" s="1491"/>
      <c r="AB51" s="1491"/>
      <c r="AC51" s="1492"/>
    </row>
    <row r="52" spans="1:29" ht="19.5" customHeight="1">
      <c r="A52" s="1095"/>
      <c r="B52" s="1096"/>
      <c r="C52" s="1097"/>
      <c r="D52" s="1098" t="s">
        <v>980</v>
      </c>
      <c r="E52" s="1099"/>
      <c r="F52" s="1100" t="s">
        <v>84</v>
      </c>
      <c r="G52" s="1101">
        <v>21.839766639712046</v>
      </c>
      <c r="H52" s="1101">
        <v>36.566879759999999</v>
      </c>
      <c r="I52" s="1101">
        <v>29.427748177501513</v>
      </c>
      <c r="J52" s="1101">
        <v>35.749498236085699</v>
      </c>
      <c r="K52" s="1101">
        <v>35.294511337549793</v>
      </c>
      <c r="L52" s="1102"/>
      <c r="M52" s="1103">
        <v>21.839766639712046</v>
      </c>
      <c r="N52" s="1103">
        <v>36.566879759999999</v>
      </c>
      <c r="O52" s="1101">
        <v>28.367557920872997</v>
      </c>
      <c r="P52" s="1101">
        <v>34.615989220155001</v>
      </c>
      <c r="Q52" s="1101">
        <v>34.456858114034993</v>
      </c>
      <c r="R52" s="1118"/>
      <c r="S52" s="1156">
        <v>0</v>
      </c>
      <c r="T52" s="1156">
        <v>0</v>
      </c>
      <c r="U52" s="1156">
        <v>1.0601902566285162</v>
      </c>
      <c r="V52" s="1156">
        <v>1.1335090159306986</v>
      </c>
      <c r="W52" s="1156">
        <v>0.83765322351479909</v>
      </c>
      <c r="Y52" s="1490"/>
      <c r="Z52" s="1491"/>
      <c r="AA52" s="1491"/>
      <c r="AB52" s="1491"/>
      <c r="AC52" s="1492"/>
    </row>
    <row r="53" spans="1:29">
      <c r="D53" s="1074"/>
      <c r="E53" s="1074"/>
      <c r="F53" s="1074"/>
      <c r="G53" s="1144"/>
      <c r="H53" s="1144"/>
      <c r="I53" s="1144"/>
      <c r="J53" s="1144"/>
      <c r="K53" s="1144"/>
      <c r="L53" s="1118"/>
      <c r="M53" s="1144"/>
      <c r="N53" s="1144"/>
      <c r="O53" s="1144"/>
      <c r="P53" s="1144"/>
      <c r="Q53" s="1144"/>
      <c r="R53" s="1118"/>
      <c r="S53" s="1144"/>
      <c r="T53" s="1144"/>
      <c r="U53" s="1144"/>
      <c r="V53" s="1144"/>
      <c r="W53" s="1144"/>
      <c r="Y53" s="1086"/>
      <c r="Z53" s="1086"/>
      <c r="AA53" s="1086"/>
      <c r="AB53" s="1086"/>
      <c r="AC53" s="1086"/>
    </row>
    <row r="54" spans="1:29" ht="19.5" customHeight="1">
      <c r="B54" s="1087">
        <v>31</v>
      </c>
      <c r="D54" s="1260" t="s">
        <v>292</v>
      </c>
      <c r="E54" s="1262"/>
      <c r="F54" s="1106" t="s">
        <v>84</v>
      </c>
      <c r="G54" s="1156">
        <v>27.6109981</v>
      </c>
      <c r="H54" s="1156">
        <v>46.720816304279424</v>
      </c>
      <c r="I54" s="1156">
        <v>29.427748177501513</v>
      </c>
      <c r="J54" s="1156">
        <v>35.749498236085699</v>
      </c>
      <c r="K54" s="1156">
        <v>35.294511337549793</v>
      </c>
      <c r="L54" s="1118"/>
      <c r="M54" s="1156">
        <v>27.6109981</v>
      </c>
      <c r="N54" s="1156">
        <v>46.720816304279424</v>
      </c>
      <c r="O54" s="1156">
        <v>28.367557920872997</v>
      </c>
      <c r="P54" s="1156">
        <v>34.615989220155001</v>
      </c>
      <c r="Q54" s="1156">
        <v>34.456858114034993</v>
      </c>
      <c r="R54" s="1118"/>
      <c r="S54" s="1156">
        <v>0</v>
      </c>
      <c r="T54" s="1156">
        <v>0</v>
      </c>
      <c r="U54" s="1156">
        <v>1.0601902566285162</v>
      </c>
      <c r="V54" s="1156">
        <v>1.1335090159306986</v>
      </c>
      <c r="W54" s="1156">
        <v>0.83765322351479909</v>
      </c>
      <c r="Y54" s="1490"/>
      <c r="Z54" s="1491"/>
      <c r="AA54" s="1491"/>
      <c r="AB54" s="1491"/>
      <c r="AC54" s="1492"/>
    </row>
    <row r="55" spans="1:29" ht="19.5" customHeight="1">
      <c r="B55" s="1087">
        <v>32</v>
      </c>
      <c r="D55" s="1260" t="s">
        <v>293</v>
      </c>
      <c r="E55" s="1262"/>
      <c r="F55" s="1106" t="s">
        <v>84</v>
      </c>
      <c r="G55" s="1156">
        <v>-3.561629727044302</v>
      </c>
      <c r="H55" s="1156">
        <v>0</v>
      </c>
      <c r="I55" s="1156">
        <v>0</v>
      </c>
      <c r="J55" s="1156">
        <v>0</v>
      </c>
      <c r="K55" s="1156">
        <v>0</v>
      </c>
      <c r="L55" s="1118"/>
      <c r="M55" s="1156">
        <v>-3.561629727044302</v>
      </c>
      <c r="N55" s="1156">
        <v>0</v>
      </c>
      <c r="O55" s="1156">
        <v>0</v>
      </c>
      <c r="P55" s="1156">
        <v>0</v>
      </c>
      <c r="Q55" s="1156">
        <v>0</v>
      </c>
      <c r="R55" s="1118"/>
      <c r="S55" s="1156">
        <v>0</v>
      </c>
      <c r="T55" s="1156">
        <v>0</v>
      </c>
      <c r="U55" s="1156">
        <v>0</v>
      </c>
      <c r="V55" s="1156">
        <v>0</v>
      </c>
      <c r="W55" s="1156">
        <v>0</v>
      </c>
      <c r="Y55" s="1490"/>
      <c r="Z55" s="1491"/>
      <c r="AA55" s="1491"/>
      <c r="AB55" s="1491"/>
      <c r="AC55" s="1492"/>
    </row>
    <row r="56" spans="1:29">
      <c r="B56" s="1145"/>
      <c r="D56" s="1074"/>
      <c r="E56" s="1263"/>
      <c r="F56" s="1074"/>
      <c r="G56" s="1150"/>
      <c r="H56" s="1150"/>
      <c r="I56" s="1150"/>
      <c r="J56" s="1150"/>
      <c r="K56" s="1150"/>
      <c r="L56" s="1151"/>
      <c r="M56" s="1150"/>
      <c r="N56" s="1150"/>
      <c r="O56" s="1150"/>
      <c r="P56" s="1150"/>
      <c r="Q56" s="1150"/>
      <c r="R56" s="1151"/>
      <c r="S56" s="1150"/>
      <c r="T56" s="1150"/>
      <c r="U56" s="1150"/>
      <c r="V56" s="1150"/>
      <c r="W56" s="1150"/>
      <c r="Y56" s="1086"/>
      <c r="Z56" s="1086"/>
      <c r="AA56" s="1086"/>
      <c r="AB56" s="1086"/>
      <c r="AC56" s="1086"/>
    </row>
    <row r="57" spans="1:29" ht="19.5" customHeight="1">
      <c r="B57" s="1087">
        <v>33</v>
      </c>
      <c r="D57" s="1260" t="s">
        <v>599</v>
      </c>
      <c r="E57" s="1262"/>
      <c r="F57" s="1106" t="s">
        <v>167</v>
      </c>
      <c r="G57" s="1182">
        <v>0.73538672692507712</v>
      </c>
      <c r="H57" s="1182">
        <v>0.47851539851186886</v>
      </c>
      <c r="I57" s="1182">
        <v>-0.3701362581970542</v>
      </c>
      <c r="J57" s="1182">
        <v>0.21482275913375437</v>
      </c>
      <c r="K57" s="1182">
        <v>-1.2727084881897444E-2</v>
      </c>
      <c r="L57" s="1183"/>
      <c r="M57" s="1182">
        <v>0.73538672692507712</v>
      </c>
      <c r="N57" s="1182">
        <v>0.47851539851186886</v>
      </c>
      <c r="O57" s="1182">
        <v>-0.39282829015394038</v>
      </c>
      <c r="P57" s="1182">
        <v>0.22026680325148384</v>
      </c>
      <c r="Q57" s="1182">
        <v>-4.5970405499015099E-3</v>
      </c>
      <c r="R57" s="1183"/>
      <c r="S57" s="1182">
        <v>0</v>
      </c>
      <c r="T57" s="1182">
        <v>0</v>
      </c>
      <c r="U57" s="1182">
        <v>2.2692031956886183E-2</v>
      </c>
      <c r="V57" s="1182">
        <v>-5.4440441177294741E-3</v>
      </c>
      <c r="W57" s="1182">
        <v>-8.1300443319959337E-3</v>
      </c>
      <c r="Y57" s="1490"/>
      <c r="Z57" s="1491"/>
      <c r="AA57" s="1491"/>
      <c r="AB57" s="1491"/>
      <c r="AC57" s="1492"/>
    </row>
    <row r="58" spans="1:29" ht="19.5" customHeight="1">
      <c r="B58" s="1087">
        <v>34</v>
      </c>
      <c r="D58" s="1260" t="s">
        <v>479</v>
      </c>
      <c r="E58" s="1262"/>
      <c r="F58" s="1106" t="s">
        <v>167</v>
      </c>
      <c r="G58" s="1182">
        <v>4.0376148471115416E-3</v>
      </c>
      <c r="H58" s="1182">
        <v>2.9835290483478809E-4</v>
      </c>
      <c r="I58" s="1182">
        <v>0</v>
      </c>
      <c r="J58" s="1182">
        <v>0</v>
      </c>
      <c r="K58" s="1182">
        <v>0</v>
      </c>
      <c r="L58" s="1183"/>
      <c r="M58" s="1182">
        <v>4.0376148471115416E-3</v>
      </c>
      <c r="N58" s="1182">
        <v>2.9835290483478809E-4</v>
      </c>
      <c r="O58" s="1182">
        <v>0</v>
      </c>
      <c r="P58" s="1182">
        <v>0</v>
      </c>
      <c r="Q58" s="1182">
        <v>0</v>
      </c>
      <c r="R58" s="1183"/>
      <c r="S58" s="1182">
        <v>0</v>
      </c>
      <c r="T58" s="1182">
        <v>0</v>
      </c>
      <c r="U58" s="1182">
        <v>0</v>
      </c>
      <c r="V58" s="1182">
        <v>0</v>
      </c>
      <c r="W58" s="1182">
        <v>0</v>
      </c>
      <c r="Y58" s="1490"/>
      <c r="Z58" s="1491"/>
      <c r="AA58" s="1491"/>
      <c r="AB58" s="1491"/>
      <c r="AC58" s="1492"/>
    </row>
    <row r="59" spans="1:29" ht="19.5" customHeight="1">
      <c r="B59" s="1087">
        <v>35</v>
      </c>
      <c r="D59" s="1260" t="s">
        <v>600</v>
      </c>
      <c r="E59" s="1262"/>
      <c r="F59" s="1106" t="s">
        <v>167</v>
      </c>
      <c r="G59" s="1182">
        <v>0</v>
      </c>
      <c r="H59" s="1182">
        <v>0</v>
      </c>
      <c r="I59" s="1182">
        <v>0</v>
      </c>
      <c r="J59" s="1182">
        <v>0</v>
      </c>
      <c r="K59" s="1182">
        <v>0</v>
      </c>
      <c r="L59" s="1183"/>
      <c r="M59" s="1182">
        <v>0</v>
      </c>
      <c r="N59" s="1182">
        <v>0</v>
      </c>
      <c r="O59" s="1182">
        <v>0</v>
      </c>
      <c r="P59" s="1182">
        <v>0</v>
      </c>
      <c r="Q59" s="1182">
        <v>0</v>
      </c>
      <c r="R59" s="1183"/>
      <c r="S59" s="1182">
        <v>0</v>
      </c>
      <c r="T59" s="1182">
        <v>0</v>
      </c>
      <c r="U59" s="1182">
        <v>0</v>
      </c>
      <c r="V59" s="1182">
        <v>0</v>
      </c>
      <c r="W59" s="1182">
        <v>0</v>
      </c>
      <c r="Y59" s="1490"/>
      <c r="Z59" s="1491"/>
      <c r="AA59" s="1491"/>
      <c r="AB59" s="1491"/>
      <c r="AC59" s="1492"/>
    </row>
    <row r="60" spans="1:29" ht="19.5" customHeight="1">
      <c r="B60" s="1087">
        <v>36</v>
      </c>
      <c r="D60" s="1260" t="s">
        <v>601</v>
      </c>
      <c r="E60" s="1262"/>
      <c r="F60" s="1106" t="s">
        <v>167</v>
      </c>
      <c r="G60" s="1182">
        <v>4.7690654019843293E-2</v>
      </c>
      <c r="H60" s="1182">
        <v>0</v>
      </c>
      <c r="I60" s="1182">
        <v>0</v>
      </c>
      <c r="J60" s="1182">
        <v>0</v>
      </c>
      <c r="K60" s="1182">
        <v>0</v>
      </c>
      <c r="L60" s="1183"/>
      <c r="M60" s="1182">
        <v>4.7690654019843293E-2</v>
      </c>
      <c r="N60" s="1182">
        <v>0</v>
      </c>
      <c r="O60" s="1182">
        <v>0</v>
      </c>
      <c r="P60" s="1182">
        <v>0</v>
      </c>
      <c r="Q60" s="1182">
        <v>0</v>
      </c>
      <c r="R60" s="1183"/>
      <c r="S60" s="1182">
        <v>0</v>
      </c>
      <c r="T60" s="1182">
        <v>0</v>
      </c>
      <c r="U60" s="1182">
        <v>0</v>
      </c>
      <c r="V60" s="1182">
        <v>0</v>
      </c>
      <c r="W60" s="1182">
        <v>0</v>
      </c>
      <c r="Y60" s="1490"/>
      <c r="Z60" s="1491"/>
      <c r="AA60" s="1491"/>
      <c r="AB60" s="1491"/>
      <c r="AC60" s="1492"/>
    </row>
    <row r="61" spans="1:29" ht="25.5" customHeight="1">
      <c r="B61" s="1087">
        <v>37</v>
      </c>
      <c r="C61" s="1170"/>
      <c r="D61" s="1261" t="s">
        <v>294</v>
      </c>
      <c r="E61" s="1264"/>
      <c r="F61" s="1163" t="s">
        <v>167</v>
      </c>
      <c r="G61" s="1184">
        <v>0.78711499579203192</v>
      </c>
      <c r="H61" s="1184">
        <v>0.47881375141670363</v>
      </c>
      <c r="I61" s="1184">
        <v>-0.3701362581970542</v>
      </c>
      <c r="J61" s="1184">
        <v>0.21482275913375437</v>
      </c>
      <c r="K61" s="1184">
        <v>-1.2727084881897444E-2</v>
      </c>
      <c r="L61" s="1183"/>
      <c r="M61" s="1184">
        <v>0.78711499579203192</v>
      </c>
      <c r="N61" s="1184">
        <v>0.47881375141670363</v>
      </c>
      <c r="O61" s="1184">
        <v>-0.39282829015394038</v>
      </c>
      <c r="P61" s="1184">
        <v>0.22026680325148384</v>
      </c>
      <c r="Q61" s="1184">
        <v>-4.5970405499015099E-3</v>
      </c>
      <c r="R61" s="1183"/>
      <c r="S61" s="1184">
        <v>0</v>
      </c>
      <c r="T61" s="1184">
        <v>0</v>
      </c>
      <c r="U61" s="1184">
        <v>2.2692031956886183E-2</v>
      </c>
      <c r="V61" s="1184">
        <v>-5.4440441177294741E-3</v>
      </c>
      <c r="W61" s="1184">
        <v>-8.1300443319959337E-3</v>
      </c>
      <c r="Y61" s="1490"/>
      <c r="Z61" s="1491"/>
      <c r="AA61" s="1491"/>
      <c r="AB61" s="1491"/>
      <c r="AC61" s="1492"/>
    </row>
    <row r="62" spans="1:29">
      <c r="D62" s="1074"/>
      <c r="E62" s="1074"/>
      <c r="F62" s="1074"/>
      <c r="G62" s="1150"/>
      <c r="H62" s="1150"/>
      <c r="I62" s="1150"/>
      <c r="J62" s="1150"/>
      <c r="K62" s="1150"/>
      <c r="L62" s="1151"/>
      <c r="M62" s="1150"/>
      <c r="N62" s="1150"/>
      <c r="O62" s="1150"/>
      <c r="P62" s="1150"/>
      <c r="Q62" s="1150"/>
      <c r="R62" s="1151"/>
      <c r="S62" s="1150"/>
      <c r="T62" s="1150"/>
      <c r="U62" s="1150"/>
      <c r="V62" s="1150"/>
      <c r="W62" s="1150"/>
      <c r="Y62" s="1086"/>
      <c r="Z62" s="1086"/>
      <c r="AA62" s="1086"/>
      <c r="AB62" s="1086"/>
      <c r="AC62" s="1086"/>
    </row>
    <row r="63" spans="1:29" ht="31.5" customHeight="1">
      <c r="A63" s="1119"/>
      <c r="B63" s="1109"/>
      <c r="C63" s="1120"/>
      <c r="D63" s="1478" t="s">
        <v>1039</v>
      </c>
      <c r="E63" s="1503"/>
      <c r="F63" s="1083"/>
      <c r="G63" s="1153"/>
      <c r="H63" s="1154"/>
      <c r="I63" s="1154"/>
      <c r="J63" s="1154"/>
      <c r="K63" s="1155"/>
      <c r="L63" s="1151"/>
      <c r="M63" s="1153"/>
      <c r="N63" s="1154"/>
      <c r="O63" s="1154"/>
      <c r="P63" s="1154"/>
      <c r="Q63" s="1155"/>
      <c r="R63" s="1151"/>
      <c r="S63" s="1153"/>
      <c r="T63" s="1154"/>
      <c r="U63" s="1154"/>
      <c r="V63" s="1154"/>
      <c r="W63" s="1155"/>
      <c r="Y63" s="1086"/>
      <c r="Z63" s="1086"/>
      <c r="AA63" s="1086"/>
      <c r="AB63" s="1086"/>
      <c r="AC63" s="1086"/>
    </row>
    <row r="64" spans="1:29">
      <c r="D64" s="1074"/>
      <c r="E64" s="1074"/>
      <c r="F64" s="1074"/>
      <c r="G64" s="1150"/>
      <c r="H64" s="1150"/>
      <c r="I64" s="1150"/>
      <c r="J64" s="1150"/>
      <c r="K64" s="1150"/>
      <c r="L64" s="1151"/>
      <c r="M64" s="1150"/>
      <c r="N64" s="1150"/>
      <c r="O64" s="1150"/>
      <c r="P64" s="1150"/>
      <c r="Q64" s="1150"/>
      <c r="R64" s="1151"/>
      <c r="S64" s="1150"/>
      <c r="T64" s="1150"/>
      <c r="U64" s="1150"/>
      <c r="V64" s="1150"/>
      <c r="W64" s="1150"/>
      <c r="Y64" s="1086"/>
      <c r="Z64" s="1086"/>
      <c r="AA64" s="1086"/>
      <c r="AB64" s="1086"/>
      <c r="AC64" s="1086"/>
    </row>
    <row r="65" spans="1:29" ht="19.5" customHeight="1">
      <c r="B65" s="1087">
        <v>38</v>
      </c>
      <c r="D65" s="1497" t="s">
        <v>1040</v>
      </c>
      <c r="E65" s="1498"/>
      <c r="F65" s="1106" t="s">
        <v>84</v>
      </c>
      <c r="G65" s="1156">
        <v>437.2697804303267</v>
      </c>
      <c r="H65" s="1156">
        <v>519.26152232892775</v>
      </c>
      <c r="I65" s="1156">
        <v>503.23801391350582</v>
      </c>
      <c r="J65" s="1156">
        <v>509.80747061812411</v>
      </c>
      <c r="K65" s="1156">
        <v>516.79220553096332</v>
      </c>
      <c r="L65" s="1118"/>
      <c r="M65" s="1156">
        <v>437.2697804303267</v>
      </c>
      <c r="N65" s="1156">
        <v>519.26152232892775</v>
      </c>
      <c r="O65" s="1156">
        <v>468.44726088670609</v>
      </c>
      <c r="P65" s="1156">
        <v>489.39095942429753</v>
      </c>
      <c r="Q65" s="1156">
        <v>499.45239576521118</v>
      </c>
      <c r="R65" s="1118"/>
      <c r="S65" s="1156">
        <v>0</v>
      </c>
      <c r="T65" s="1156">
        <v>0</v>
      </c>
      <c r="U65" s="1156">
        <v>34.790753026799734</v>
      </c>
      <c r="V65" s="1156">
        <v>20.41651119382658</v>
      </c>
      <c r="W65" s="1156">
        <v>17.339809765752136</v>
      </c>
      <c r="Y65" s="1490"/>
      <c r="Z65" s="1491"/>
      <c r="AA65" s="1491"/>
      <c r="AB65" s="1491"/>
      <c r="AC65" s="1492"/>
    </row>
    <row r="66" spans="1:29" ht="19.5" customHeight="1">
      <c r="B66" s="1087">
        <v>39</v>
      </c>
      <c r="D66" s="1497" t="s">
        <v>1041</v>
      </c>
      <c r="E66" s="1498"/>
      <c r="F66" s="1106" t="s">
        <v>84</v>
      </c>
      <c r="G66" s="1156">
        <v>440.83141015737101</v>
      </c>
      <c r="H66" s="1156">
        <v>519.26152232892775</v>
      </c>
      <c r="I66" s="1156">
        <v>503.23801391350582</v>
      </c>
      <c r="J66" s="1156">
        <v>509.80747061812411</v>
      </c>
      <c r="K66" s="1156">
        <v>516.79220553096332</v>
      </c>
      <c r="L66" s="1118"/>
      <c r="M66" s="1156">
        <v>440.83141015737101</v>
      </c>
      <c r="N66" s="1156">
        <v>519.26152232892775</v>
      </c>
      <c r="O66" s="1156">
        <v>468.44726088670609</v>
      </c>
      <c r="P66" s="1156">
        <v>489.39095942429753</v>
      </c>
      <c r="Q66" s="1156">
        <v>499.45239576521118</v>
      </c>
      <c r="R66" s="1118"/>
      <c r="S66" s="1156">
        <v>0</v>
      </c>
      <c r="T66" s="1156">
        <v>0</v>
      </c>
      <c r="U66" s="1156">
        <v>34.790753026799734</v>
      </c>
      <c r="V66" s="1156">
        <v>20.41651119382658</v>
      </c>
      <c r="W66" s="1156">
        <v>17.339809765752136</v>
      </c>
      <c r="Y66" s="1490"/>
      <c r="Z66" s="1491"/>
      <c r="AA66" s="1491"/>
      <c r="AB66" s="1491"/>
      <c r="AC66" s="1492"/>
    </row>
    <row r="67" spans="1:29" ht="19.5" customHeight="1">
      <c r="B67" s="1087">
        <v>40</v>
      </c>
      <c r="D67" s="1497" t="s">
        <v>295</v>
      </c>
      <c r="E67" s="1498"/>
      <c r="F67" s="1106" t="s">
        <v>84</v>
      </c>
      <c r="G67" s="1156">
        <v>-3.5616297270443056</v>
      </c>
      <c r="H67" s="1156">
        <v>0</v>
      </c>
      <c r="I67" s="1156">
        <v>0</v>
      </c>
      <c r="J67" s="1156">
        <v>0</v>
      </c>
      <c r="K67" s="1156">
        <v>0</v>
      </c>
      <c r="L67" s="1118"/>
      <c r="M67" s="1156">
        <v>-3.5616297270443056</v>
      </c>
      <c r="N67" s="1156">
        <v>0</v>
      </c>
      <c r="O67" s="1156">
        <v>0</v>
      </c>
      <c r="P67" s="1156">
        <v>0</v>
      </c>
      <c r="Q67" s="1156">
        <v>0</v>
      </c>
      <c r="R67" s="1118"/>
      <c r="S67" s="1156">
        <v>0</v>
      </c>
      <c r="T67" s="1156">
        <v>0</v>
      </c>
      <c r="U67" s="1156">
        <v>0</v>
      </c>
      <c r="V67" s="1156">
        <v>0</v>
      </c>
      <c r="W67" s="1156">
        <v>0</v>
      </c>
      <c r="Y67" s="1490"/>
      <c r="Z67" s="1491"/>
      <c r="AA67" s="1491"/>
      <c r="AB67" s="1491"/>
      <c r="AC67" s="1492"/>
    </row>
    <row r="68" spans="1:29">
      <c r="D68" s="1074"/>
      <c r="E68" s="1074"/>
      <c r="F68" s="1074"/>
      <c r="G68" s="1150"/>
      <c r="H68" s="1150"/>
      <c r="I68" s="1150"/>
      <c r="J68" s="1150"/>
      <c r="K68" s="1150"/>
      <c r="L68" s="1151"/>
      <c r="M68" s="1150"/>
      <c r="N68" s="1150"/>
      <c r="O68" s="1150"/>
      <c r="P68" s="1150"/>
      <c r="Q68" s="1150"/>
      <c r="R68" s="1151"/>
      <c r="S68" s="1150"/>
      <c r="T68" s="1150"/>
      <c r="U68" s="1150"/>
      <c r="V68" s="1150"/>
      <c r="W68" s="1150"/>
      <c r="Y68" s="1086"/>
      <c r="Z68" s="1086"/>
      <c r="AA68" s="1086"/>
      <c r="AB68" s="1086"/>
      <c r="AC68" s="1086"/>
    </row>
    <row r="69" spans="1:29" ht="19.5" customHeight="1">
      <c r="B69" s="1087">
        <v>41</v>
      </c>
      <c r="D69" s="1480" t="s">
        <v>599</v>
      </c>
      <c r="E69" s="1480"/>
      <c r="F69" s="1106" t="s">
        <v>167</v>
      </c>
      <c r="G69" s="1182">
        <v>-9.4188392098515372E-3</v>
      </c>
      <c r="H69" s="1185">
        <v>5.6794616931806097E-2</v>
      </c>
      <c r="I69" s="1185">
        <v>-3.0858262602542319E-2</v>
      </c>
      <c r="J69" s="1185">
        <v>1.3054372926897706E-2</v>
      </c>
      <c r="K69" s="1185">
        <v>1.370073079621692E-2</v>
      </c>
      <c r="L69" s="1183"/>
      <c r="M69" s="1185">
        <v>-9.4188392098515372E-3</v>
      </c>
      <c r="N69" s="1185">
        <v>5.6794616931806097E-2</v>
      </c>
      <c r="O69" s="1185">
        <v>-9.7858707524323796E-2</v>
      </c>
      <c r="P69" s="1185">
        <v>4.4708765076239221E-2</v>
      </c>
      <c r="Q69" s="1185">
        <v>2.0559097276233951E-2</v>
      </c>
      <c r="R69" s="1183"/>
      <c r="S69" s="1182">
        <v>0</v>
      </c>
      <c r="T69" s="1182">
        <v>0</v>
      </c>
      <c r="U69" s="1182">
        <v>6.7000444921781477E-2</v>
      </c>
      <c r="V69" s="1182">
        <v>-3.1654392149341515E-2</v>
      </c>
      <c r="W69" s="1182">
        <v>-6.8583664800170308E-3</v>
      </c>
      <c r="Y69" s="1490"/>
      <c r="Z69" s="1491"/>
      <c r="AA69" s="1491"/>
      <c r="AB69" s="1491"/>
      <c r="AC69" s="1492"/>
    </row>
    <row r="70" spans="1:29" ht="19.5" customHeight="1">
      <c r="B70" s="1087">
        <v>42</v>
      </c>
      <c r="D70" s="1480" t="s">
        <v>479</v>
      </c>
      <c r="E70" s="1480"/>
      <c r="F70" s="1106" t="s">
        <v>167</v>
      </c>
      <c r="G70" s="1182">
        <v>1.6054815824521616E-3</v>
      </c>
      <c r="H70" s="1185">
        <v>-4.9172807690162166E-4</v>
      </c>
      <c r="I70" s="1185">
        <v>0</v>
      </c>
      <c r="J70" s="1185">
        <v>0</v>
      </c>
      <c r="K70" s="1185">
        <v>0</v>
      </c>
      <c r="L70" s="1183"/>
      <c r="M70" s="1185">
        <v>1.6054815824521616E-3</v>
      </c>
      <c r="N70" s="1185">
        <v>-4.9172807690162166E-4</v>
      </c>
      <c r="O70" s="1185">
        <v>0</v>
      </c>
      <c r="P70" s="1185">
        <v>0</v>
      </c>
      <c r="Q70" s="1185">
        <v>0</v>
      </c>
      <c r="R70" s="1183"/>
      <c r="S70" s="1182">
        <v>0</v>
      </c>
      <c r="T70" s="1182">
        <v>0</v>
      </c>
      <c r="U70" s="1182">
        <v>0</v>
      </c>
      <c r="V70" s="1182">
        <v>0</v>
      </c>
      <c r="W70" s="1182">
        <v>0</v>
      </c>
      <c r="Y70" s="1490"/>
      <c r="Z70" s="1491"/>
      <c r="AA70" s="1491"/>
      <c r="AB70" s="1491"/>
      <c r="AC70" s="1492"/>
    </row>
    <row r="71" spans="1:29" ht="19.5" customHeight="1">
      <c r="B71" s="1087">
        <v>43</v>
      </c>
      <c r="D71" s="1480" t="s">
        <v>600</v>
      </c>
      <c r="E71" s="1480"/>
      <c r="F71" s="1106" t="s">
        <v>167</v>
      </c>
      <c r="G71" s="1182">
        <v>0</v>
      </c>
      <c r="H71" s="1185">
        <v>0</v>
      </c>
      <c r="I71" s="1185">
        <v>0</v>
      </c>
      <c r="J71" s="1185">
        <v>0</v>
      </c>
      <c r="K71" s="1185">
        <v>0</v>
      </c>
      <c r="L71" s="1183"/>
      <c r="M71" s="1185">
        <v>0</v>
      </c>
      <c r="N71" s="1185">
        <v>0</v>
      </c>
      <c r="O71" s="1185">
        <v>0</v>
      </c>
      <c r="P71" s="1185">
        <v>0</v>
      </c>
      <c r="Q71" s="1185">
        <v>0</v>
      </c>
      <c r="R71" s="1183"/>
      <c r="S71" s="1182">
        <v>0</v>
      </c>
      <c r="T71" s="1182">
        <v>0</v>
      </c>
      <c r="U71" s="1182">
        <v>0</v>
      </c>
      <c r="V71" s="1182">
        <v>0</v>
      </c>
      <c r="W71" s="1182">
        <v>0</v>
      </c>
      <c r="Y71" s="1490"/>
      <c r="Z71" s="1491"/>
      <c r="AA71" s="1491"/>
      <c r="AB71" s="1491"/>
      <c r="AC71" s="1492"/>
    </row>
    <row r="72" spans="1:29" ht="19.5" customHeight="1">
      <c r="B72" s="1087">
        <v>44</v>
      </c>
      <c r="D72" s="1480" t="s">
        <v>601</v>
      </c>
      <c r="E72" s="1480"/>
      <c r="F72" s="1106" t="s">
        <v>167</v>
      </c>
      <c r="G72" s="1182">
        <v>4.7635226714076426E-2</v>
      </c>
      <c r="H72" s="1182">
        <v>2.8988121360123964E-5</v>
      </c>
      <c r="I72" s="1182">
        <v>0</v>
      </c>
      <c r="J72" s="1182">
        <v>0</v>
      </c>
      <c r="K72" s="1182">
        <v>0</v>
      </c>
      <c r="L72" s="1183"/>
      <c r="M72" s="1185">
        <v>4.7635226714076426E-2</v>
      </c>
      <c r="N72" s="1185">
        <v>2.8988121360123964E-5</v>
      </c>
      <c r="O72" s="1185">
        <v>0</v>
      </c>
      <c r="P72" s="1185">
        <v>0</v>
      </c>
      <c r="Q72" s="1185">
        <v>0</v>
      </c>
      <c r="R72" s="1183"/>
      <c r="S72" s="1182">
        <v>0</v>
      </c>
      <c r="T72" s="1182">
        <v>0</v>
      </c>
      <c r="U72" s="1182">
        <v>0</v>
      </c>
      <c r="V72" s="1182">
        <v>0</v>
      </c>
      <c r="W72" s="1182">
        <v>0</v>
      </c>
      <c r="Y72" s="1490"/>
      <c r="Z72" s="1491"/>
      <c r="AA72" s="1491"/>
      <c r="AB72" s="1491"/>
      <c r="AC72" s="1492"/>
    </row>
    <row r="73" spans="1:29" ht="25.5" customHeight="1">
      <c r="A73" s="1073"/>
      <c r="B73" s="1087">
        <v>45</v>
      </c>
      <c r="C73" s="1170"/>
      <c r="D73" s="1501" t="s">
        <v>296</v>
      </c>
      <c r="E73" s="1502"/>
      <c r="F73" s="1163" t="s">
        <v>167</v>
      </c>
      <c r="G73" s="1184">
        <v>3.982186908667705E-2</v>
      </c>
      <c r="H73" s="1184">
        <v>5.63318769762646E-2</v>
      </c>
      <c r="I73" s="1184">
        <v>-3.0858262602542319E-2</v>
      </c>
      <c r="J73" s="1184">
        <v>1.3054372926897706E-2</v>
      </c>
      <c r="K73" s="1184">
        <v>1.370073079621692E-2</v>
      </c>
      <c r="L73" s="1183"/>
      <c r="M73" s="1184">
        <v>3.982186908667705E-2</v>
      </c>
      <c r="N73" s="1184">
        <v>5.63318769762646E-2</v>
      </c>
      <c r="O73" s="1184">
        <v>-9.7858707524323796E-2</v>
      </c>
      <c r="P73" s="1184">
        <v>4.4708765076239221E-2</v>
      </c>
      <c r="Q73" s="1184">
        <v>2.0559097276233951E-2</v>
      </c>
      <c r="R73" s="1183"/>
      <c r="S73" s="1184">
        <v>0</v>
      </c>
      <c r="T73" s="1184">
        <v>0</v>
      </c>
      <c r="U73" s="1184">
        <v>6.7000444921781477E-2</v>
      </c>
      <c r="V73" s="1184">
        <v>-3.1654392149341515E-2</v>
      </c>
      <c r="W73" s="1184">
        <v>-6.8583664800170308E-3</v>
      </c>
      <c r="Y73" s="1490"/>
      <c r="Z73" s="1491"/>
      <c r="AA73" s="1491"/>
      <c r="AB73" s="1491"/>
      <c r="AC73" s="1492"/>
    </row>
    <row r="74" spans="1:29">
      <c r="D74" s="1074"/>
      <c r="E74" s="1074"/>
      <c r="F74" s="1074"/>
      <c r="G74" s="1150"/>
      <c r="H74" s="1150"/>
      <c r="I74" s="1150"/>
      <c r="J74" s="1150"/>
      <c r="K74" s="1150"/>
      <c r="L74" s="1151"/>
      <c r="M74" s="1150"/>
      <c r="N74" s="1150"/>
      <c r="O74" s="1150"/>
      <c r="P74" s="1150"/>
      <c r="Q74" s="1150"/>
      <c r="R74" s="1151"/>
      <c r="S74" s="1150"/>
      <c r="T74" s="1150"/>
      <c r="U74" s="1150"/>
      <c r="V74" s="1150"/>
      <c r="W74" s="1150"/>
      <c r="Y74" s="1086"/>
      <c r="Z74" s="1086"/>
      <c r="AA74" s="1086"/>
      <c r="AB74" s="1086"/>
      <c r="AC74" s="1086"/>
    </row>
    <row r="75" spans="1:29" ht="31.5" customHeight="1">
      <c r="A75" s="1109"/>
      <c r="B75" s="1109"/>
      <c r="C75" s="1110"/>
      <c r="D75" s="1478" t="s">
        <v>982</v>
      </c>
      <c r="E75" s="1504"/>
      <c r="F75" s="1186"/>
      <c r="G75" s="1187"/>
      <c r="H75" s="1188"/>
      <c r="I75" s="1188"/>
      <c r="J75" s="1188"/>
      <c r="K75" s="1189"/>
      <c r="L75" s="1151"/>
      <c r="M75" s="1187"/>
      <c r="N75" s="1188"/>
      <c r="O75" s="1188"/>
      <c r="P75" s="1188"/>
      <c r="Q75" s="1189"/>
      <c r="R75" s="1151"/>
      <c r="S75" s="1187"/>
      <c r="T75" s="1188"/>
      <c r="U75" s="1188"/>
      <c r="V75" s="1188"/>
      <c r="W75" s="1189"/>
      <c r="Y75" s="1086"/>
      <c r="Z75" s="1086"/>
      <c r="AA75" s="1086"/>
      <c r="AB75" s="1086"/>
      <c r="AC75" s="1086"/>
    </row>
    <row r="76" spans="1:29">
      <c r="D76" s="1074"/>
      <c r="E76" s="1074"/>
      <c r="F76" s="1074"/>
      <c r="G76" s="1150"/>
      <c r="H76" s="1150"/>
      <c r="I76" s="1150"/>
      <c r="J76" s="1150"/>
      <c r="K76" s="1150"/>
      <c r="L76" s="1151"/>
      <c r="M76" s="1150"/>
      <c r="N76" s="1150"/>
      <c r="O76" s="1150"/>
      <c r="P76" s="1150"/>
      <c r="Q76" s="1150"/>
      <c r="R76" s="1151"/>
      <c r="S76" s="1150"/>
      <c r="T76" s="1150"/>
      <c r="U76" s="1150"/>
      <c r="V76" s="1150"/>
      <c r="W76" s="1150"/>
      <c r="Y76" s="1086"/>
      <c r="Z76" s="1086"/>
      <c r="AA76" s="1086"/>
      <c r="AB76" s="1086"/>
      <c r="AC76" s="1086"/>
    </row>
    <row r="77" spans="1:29" ht="19.5" customHeight="1">
      <c r="B77" s="1087">
        <v>46</v>
      </c>
      <c r="D77" s="1115" t="s">
        <v>939</v>
      </c>
      <c r="E77" s="1106" t="s">
        <v>940</v>
      </c>
      <c r="F77" s="1106" t="s">
        <v>84</v>
      </c>
      <c r="G77" s="1190">
        <v>3.1886461416500733</v>
      </c>
      <c r="H77" s="1190">
        <v>16.275502100942898</v>
      </c>
      <c r="I77" s="1190">
        <v>18.573119285656187</v>
      </c>
      <c r="J77" s="1190">
        <v>12.348183866657632</v>
      </c>
      <c r="K77" s="1190">
        <v>10.50403270921516</v>
      </c>
      <c r="L77" s="1151"/>
      <c r="M77" s="1190">
        <v>3.1886461416500733</v>
      </c>
      <c r="N77" s="1190">
        <v>16.275502100942898</v>
      </c>
      <c r="O77" s="1190">
        <v>7.8550404957635322</v>
      </c>
      <c r="P77" s="1190">
        <v>6.204715429318127</v>
      </c>
      <c r="Q77" s="1190">
        <v>6.2040091229264469</v>
      </c>
      <c r="R77" s="1151"/>
      <c r="S77" s="1190">
        <v>0</v>
      </c>
      <c r="T77" s="1190">
        <v>0</v>
      </c>
      <c r="U77" s="1190">
        <v>10.718078789892655</v>
      </c>
      <c r="V77" s="1190">
        <v>6.1434684373395045</v>
      </c>
      <c r="W77" s="1190">
        <v>4.3000235862887131</v>
      </c>
      <c r="Y77" s="1490" t="s">
        <v>1065</v>
      </c>
      <c r="Z77" s="1491"/>
      <c r="AA77" s="1491"/>
      <c r="AB77" s="1491"/>
      <c r="AC77" s="1492"/>
    </row>
    <row r="78" spans="1:29" ht="19.5" customHeight="1">
      <c r="B78" s="1087">
        <v>47</v>
      </c>
      <c r="D78" s="1115" t="s">
        <v>941</v>
      </c>
      <c r="E78" s="1106" t="s">
        <v>70</v>
      </c>
      <c r="F78" s="1106" t="s">
        <v>84</v>
      </c>
      <c r="G78" s="1190">
        <v>1.7773390761041719</v>
      </c>
      <c r="H78" s="1190">
        <v>2.1400117519253605</v>
      </c>
      <c r="I78" s="1190">
        <v>2.1701925385605465</v>
      </c>
      <c r="J78" s="1190">
        <v>2.2069644313389709</v>
      </c>
      <c r="K78" s="1190">
        <v>2.249128020746503</v>
      </c>
      <c r="L78" s="1151"/>
      <c r="M78" s="1190">
        <v>1.7773390761041719</v>
      </c>
      <c r="N78" s="1190">
        <v>2.1400117519253605</v>
      </c>
      <c r="O78" s="1190">
        <v>2.2630964977768455</v>
      </c>
      <c r="P78" s="1190">
        <v>2.2995174155565827</v>
      </c>
      <c r="Q78" s="1190">
        <v>2.3434316519785803</v>
      </c>
      <c r="R78" s="1151"/>
      <c r="S78" s="1190">
        <v>0</v>
      </c>
      <c r="T78" s="1190">
        <v>0</v>
      </c>
      <c r="U78" s="1190">
        <v>-9.2903959216299015E-2</v>
      </c>
      <c r="V78" s="1190">
        <v>-9.2552984217611822E-2</v>
      </c>
      <c r="W78" s="1190">
        <v>-9.4303631232077301E-2</v>
      </c>
      <c r="Y78" s="1490" t="s">
        <v>1072</v>
      </c>
      <c r="Z78" s="1491"/>
      <c r="AA78" s="1491"/>
      <c r="AB78" s="1491"/>
      <c r="AC78" s="1492"/>
    </row>
    <row r="79" spans="1:29" ht="19.5" customHeight="1">
      <c r="B79" s="1087">
        <v>48</v>
      </c>
      <c r="D79" s="1115" t="s">
        <v>942</v>
      </c>
      <c r="E79" s="1106" t="s">
        <v>69</v>
      </c>
      <c r="F79" s="1106" t="s">
        <v>84</v>
      </c>
      <c r="G79" s="1190">
        <v>50.706919675490177</v>
      </c>
      <c r="H79" s="1190">
        <v>55.107600203868891</v>
      </c>
      <c r="I79" s="1190">
        <v>52.799906795261087</v>
      </c>
      <c r="J79" s="1190">
        <v>53.694552075294141</v>
      </c>
      <c r="K79" s="1190">
        <v>54.720375153806799</v>
      </c>
      <c r="L79" s="1151"/>
      <c r="M79" s="1190">
        <v>50.706919675490177</v>
      </c>
      <c r="N79" s="1190">
        <v>55.107600203868891</v>
      </c>
      <c r="O79" s="1190">
        <v>52.799906795261087</v>
      </c>
      <c r="P79" s="1190">
        <v>53.694552075294148</v>
      </c>
      <c r="Q79" s="1190">
        <v>54.720375153806799</v>
      </c>
      <c r="R79" s="1151"/>
      <c r="S79" s="1190">
        <v>0</v>
      </c>
      <c r="T79" s="1190">
        <v>0</v>
      </c>
      <c r="U79" s="1190">
        <v>0</v>
      </c>
      <c r="V79" s="1190">
        <v>0</v>
      </c>
      <c r="W79" s="1190">
        <v>0</v>
      </c>
      <c r="Y79" s="1490" t="s">
        <v>1037</v>
      </c>
      <c r="Z79" s="1491"/>
      <c r="AA79" s="1491"/>
      <c r="AB79" s="1491"/>
      <c r="AC79" s="1492"/>
    </row>
    <row r="80" spans="1:29" ht="19.5" customHeight="1">
      <c r="B80" s="1087">
        <v>49</v>
      </c>
      <c r="D80" s="1115" t="s">
        <v>943</v>
      </c>
      <c r="E80" s="1106" t="s">
        <v>859</v>
      </c>
      <c r="F80" s="1106" t="s">
        <v>84</v>
      </c>
      <c r="G80" s="1190">
        <v>7.1051499517130834</v>
      </c>
      <c r="H80" s="1190">
        <v>4.819579116382692</v>
      </c>
      <c r="I80" s="1190">
        <v>0</v>
      </c>
      <c r="J80" s="1190">
        <v>0</v>
      </c>
      <c r="K80" s="1190">
        <v>0</v>
      </c>
      <c r="L80" s="1151"/>
      <c r="M80" s="1190">
        <v>7.1051499517130834</v>
      </c>
      <c r="N80" s="1190">
        <v>4.819579116382692</v>
      </c>
      <c r="O80" s="1190">
        <v>0</v>
      </c>
      <c r="P80" s="1190">
        <v>0</v>
      </c>
      <c r="Q80" s="1190">
        <v>0</v>
      </c>
      <c r="R80" s="1151"/>
      <c r="S80" s="1190">
        <v>0</v>
      </c>
      <c r="T80" s="1190">
        <v>0</v>
      </c>
      <c r="U80" s="1190">
        <v>0</v>
      </c>
      <c r="V80" s="1190">
        <v>0</v>
      </c>
      <c r="W80" s="1190">
        <v>0</v>
      </c>
      <c r="Y80" s="1490"/>
      <c r="Z80" s="1491"/>
      <c r="AA80" s="1491"/>
      <c r="AB80" s="1491"/>
      <c r="AC80" s="1492"/>
    </row>
    <row r="81" spans="1:29" ht="19.5" customHeight="1">
      <c r="B81" s="1087">
        <v>50</v>
      </c>
      <c r="D81" s="1115" t="s">
        <v>944</v>
      </c>
      <c r="E81" s="1106" t="s">
        <v>71</v>
      </c>
      <c r="F81" s="1106" t="s">
        <v>84</v>
      </c>
      <c r="G81" s="1190">
        <v>0</v>
      </c>
      <c r="H81" s="1190">
        <v>0</v>
      </c>
      <c r="I81" s="1190">
        <v>0</v>
      </c>
      <c r="J81" s="1190">
        <v>0</v>
      </c>
      <c r="K81" s="1190">
        <v>0</v>
      </c>
      <c r="L81" s="1151"/>
      <c r="M81" s="1190">
        <v>0</v>
      </c>
      <c r="N81" s="1190">
        <v>0</v>
      </c>
      <c r="O81" s="1190">
        <v>0</v>
      </c>
      <c r="P81" s="1190">
        <v>0</v>
      </c>
      <c r="Q81" s="1190">
        <v>0</v>
      </c>
      <c r="R81" s="1151"/>
      <c r="S81" s="1190">
        <v>0</v>
      </c>
      <c r="T81" s="1190">
        <v>0</v>
      </c>
      <c r="U81" s="1190">
        <v>0</v>
      </c>
      <c r="V81" s="1190">
        <v>0</v>
      </c>
      <c r="W81" s="1190">
        <v>0</v>
      </c>
      <c r="Y81" s="1490"/>
      <c r="Z81" s="1491"/>
      <c r="AA81" s="1491"/>
      <c r="AB81" s="1491"/>
      <c r="AC81" s="1492"/>
    </row>
    <row r="82" spans="1:29" ht="19.5" customHeight="1">
      <c r="B82" s="1087">
        <v>51</v>
      </c>
      <c r="D82" s="1115" t="s">
        <v>945</v>
      </c>
      <c r="E82" s="1106" t="s">
        <v>72</v>
      </c>
      <c r="F82" s="1106" t="s">
        <v>84</v>
      </c>
      <c r="G82" s="1190">
        <v>0</v>
      </c>
      <c r="H82" s="1190">
        <v>0</v>
      </c>
      <c r="I82" s="1190">
        <v>0</v>
      </c>
      <c r="J82" s="1190">
        <v>0</v>
      </c>
      <c r="K82" s="1190">
        <v>0</v>
      </c>
      <c r="L82" s="1151"/>
      <c r="M82" s="1190">
        <v>0</v>
      </c>
      <c r="N82" s="1190">
        <v>0</v>
      </c>
      <c r="O82" s="1190">
        <v>0</v>
      </c>
      <c r="P82" s="1190">
        <v>0</v>
      </c>
      <c r="Q82" s="1190">
        <v>0</v>
      </c>
      <c r="R82" s="1151"/>
      <c r="S82" s="1190">
        <v>0</v>
      </c>
      <c r="T82" s="1190">
        <v>0</v>
      </c>
      <c r="U82" s="1190">
        <v>0</v>
      </c>
      <c r="V82" s="1190">
        <v>0</v>
      </c>
      <c r="W82" s="1190">
        <v>0</v>
      </c>
      <c r="Y82" s="1490"/>
      <c r="Z82" s="1491"/>
      <c r="AA82" s="1491"/>
      <c r="AB82" s="1491"/>
      <c r="AC82" s="1492"/>
    </row>
    <row r="83" spans="1:29" ht="19.5" customHeight="1">
      <c r="B83" s="1087">
        <v>52</v>
      </c>
      <c r="D83" s="1115" t="s">
        <v>946</v>
      </c>
      <c r="E83" s="1106" t="s">
        <v>90</v>
      </c>
      <c r="F83" s="1106" t="s">
        <v>84</v>
      </c>
      <c r="G83" s="1190">
        <v>0</v>
      </c>
      <c r="H83" s="1190">
        <v>0</v>
      </c>
      <c r="I83" s="1190">
        <v>0</v>
      </c>
      <c r="J83" s="1190">
        <v>0</v>
      </c>
      <c r="K83" s="1190">
        <v>0</v>
      </c>
      <c r="L83" s="1151"/>
      <c r="M83" s="1190">
        <v>0</v>
      </c>
      <c r="N83" s="1190">
        <v>0</v>
      </c>
      <c r="O83" s="1190">
        <v>0</v>
      </c>
      <c r="P83" s="1190">
        <v>0</v>
      </c>
      <c r="Q83" s="1190">
        <v>0</v>
      </c>
      <c r="R83" s="1151"/>
      <c r="S83" s="1190">
        <v>0</v>
      </c>
      <c r="T83" s="1190">
        <v>0</v>
      </c>
      <c r="U83" s="1190">
        <v>0</v>
      </c>
      <c r="V83" s="1190">
        <v>0</v>
      </c>
      <c r="W83" s="1190">
        <v>0</v>
      </c>
      <c r="Y83" s="1490"/>
      <c r="Z83" s="1491"/>
      <c r="AA83" s="1491"/>
      <c r="AB83" s="1491"/>
      <c r="AC83" s="1492"/>
    </row>
    <row r="84" spans="1:29" ht="19.5" customHeight="1">
      <c r="B84" s="1087">
        <v>53</v>
      </c>
      <c r="D84" s="1351" t="s">
        <v>947</v>
      </c>
      <c r="E84" s="1176" t="s">
        <v>852</v>
      </c>
      <c r="F84" s="1176" t="s">
        <v>84</v>
      </c>
      <c r="G84" s="1352">
        <v>0.24913250537799264</v>
      </c>
      <c r="H84" s="1352">
        <v>0</v>
      </c>
      <c r="I84" s="1352">
        <v>0</v>
      </c>
      <c r="J84" s="1352">
        <v>0</v>
      </c>
      <c r="K84" s="1352">
        <v>0</v>
      </c>
      <c r="L84" s="1151"/>
      <c r="M84" s="1352">
        <v>0.24913250537799264</v>
      </c>
      <c r="N84" s="1352">
        <v>0</v>
      </c>
      <c r="O84" s="1352">
        <v>0</v>
      </c>
      <c r="P84" s="1352">
        <v>0</v>
      </c>
      <c r="Q84" s="1352">
        <v>0</v>
      </c>
      <c r="R84" s="1151"/>
      <c r="S84" s="1352">
        <v>0</v>
      </c>
      <c r="T84" s="1352">
        <v>0</v>
      </c>
      <c r="U84" s="1352">
        <v>0</v>
      </c>
      <c r="V84" s="1352">
        <v>0</v>
      </c>
      <c r="W84" s="1352">
        <v>0</v>
      </c>
      <c r="Y84" s="1490"/>
      <c r="Z84" s="1491"/>
      <c r="AA84" s="1491"/>
      <c r="AB84" s="1491"/>
      <c r="AC84" s="1492"/>
    </row>
    <row r="85" spans="1:29" ht="19.5" customHeight="1">
      <c r="B85" s="1087">
        <v>54</v>
      </c>
      <c r="D85" s="1115" t="s">
        <v>948</v>
      </c>
      <c r="E85" s="1106" t="s">
        <v>932</v>
      </c>
      <c r="F85" s="1106" t="s">
        <v>84</v>
      </c>
      <c r="G85" s="1190">
        <v>33.994275889726822</v>
      </c>
      <c r="H85" s="1190">
        <v>36.188891743973187</v>
      </c>
      <c r="I85" s="1190">
        <v>34.827748177501512</v>
      </c>
      <c r="J85" s="1190">
        <v>35.749498236085699</v>
      </c>
      <c r="K85" s="1190">
        <v>35.294511337549793</v>
      </c>
      <c r="L85" s="1151"/>
      <c r="M85" s="1190">
        <v>33.994275889726822</v>
      </c>
      <c r="N85" s="1190">
        <v>36.188891743973187</v>
      </c>
      <c r="O85" s="1190">
        <v>33.767557920872996</v>
      </c>
      <c r="P85" s="1190">
        <v>34.615989220155001</v>
      </c>
      <c r="Q85" s="1190">
        <v>34.456858114034993</v>
      </c>
      <c r="R85" s="1151"/>
      <c r="S85" s="1190">
        <v>0</v>
      </c>
      <c r="T85" s="1190">
        <v>0</v>
      </c>
      <c r="U85" s="1190">
        <v>1.0601902566285162</v>
      </c>
      <c r="V85" s="1190">
        <v>1.1335090159306986</v>
      </c>
      <c r="W85" s="1190">
        <v>0.83765322351479909</v>
      </c>
      <c r="Y85" s="1469" t="s">
        <v>1070</v>
      </c>
      <c r="Z85" s="1470"/>
      <c r="AA85" s="1470"/>
      <c r="AB85" s="1470"/>
      <c r="AC85" s="1471"/>
    </row>
    <row r="86" spans="1:29" ht="19.5" customHeight="1">
      <c r="B86" s="1087">
        <v>55</v>
      </c>
      <c r="D86" s="1115" t="s">
        <v>949</v>
      </c>
      <c r="E86" s="1106" t="s">
        <v>858</v>
      </c>
      <c r="F86" s="1106" t="s">
        <v>84</v>
      </c>
      <c r="G86" s="1190">
        <v>2.9512832725254152</v>
      </c>
      <c r="H86" s="1190">
        <v>3.311638095030534</v>
      </c>
      <c r="I86" s="1190">
        <v>2.813997221503191</v>
      </c>
      <c r="J86" s="1190">
        <v>2.9325482833072729</v>
      </c>
      <c r="K86" s="1190">
        <v>2.988573998982317</v>
      </c>
      <c r="L86" s="1151"/>
      <c r="M86" s="1190">
        <v>2.9512832725254152</v>
      </c>
      <c r="N86" s="1190">
        <v>3.311638095030534</v>
      </c>
      <c r="O86" s="1190">
        <v>2.8139972215031905</v>
      </c>
      <c r="P86" s="1190">
        <v>2.9325482833072734</v>
      </c>
      <c r="Q86" s="1190">
        <v>2.9885739989823166</v>
      </c>
      <c r="R86" s="1151"/>
      <c r="S86" s="1190">
        <v>0</v>
      </c>
      <c r="T86" s="1190">
        <v>0</v>
      </c>
      <c r="U86" s="1190">
        <v>0</v>
      </c>
      <c r="V86" s="1190">
        <v>0</v>
      </c>
      <c r="W86" s="1190">
        <v>0</v>
      </c>
      <c r="Y86" s="1472"/>
      <c r="Z86" s="1473"/>
      <c r="AA86" s="1473"/>
      <c r="AB86" s="1473"/>
      <c r="AC86" s="1474"/>
    </row>
    <row r="87" spans="1:29" ht="19.5" customHeight="1">
      <c r="B87" s="1087">
        <v>56</v>
      </c>
      <c r="D87" s="1115" t="s">
        <v>950</v>
      </c>
      <c r="E87" s="1106" t="s">
        <v>91</v>
      </c>
      <c r="F87" s="1106" t="s">
        <v>84</v>
      </c>
      <c r="G87" s="1190">
        <v>0</v>
      </c>
      <c r="H87" s="1190">
        <v>85.15826642856301</v>
      </c>
      <c r="I87" s="1190">
        <v>0</v>
      </c>
      <c r="J87" s="1190">
        <v>0</v>
      </c>
      <c r="K87" s="1190">
        <v>0</v>
      </c>
      <c r="L87" s="1151"/>
      <c r="M87" s="1190">
        <v>0</v>
      </c>
      <c r="N87" s="1190">
        <v>85.15826642856301</v>
      </c>
      <c r="O87" s="1190">
        <v>0</v>
      </c>
      <c r="P87" s="1190">
        <v>0</v>
      </c>
      <c r="Q87" s="1190">
        <v>0</v>
      </c>
      <c r="R87" s="1151"/>
      <c r="S87" s="1190">
        <v>0</v>
      </c>
      <c r="T87" s="1190">
        <v>0</v>
      </c>
      <c r="U87" s="1190">
        <v>0</v>
      </c>
      <c r="V87" s="1190">
        <v>0</v>
      </c>
      <c r="W87" s="1190">
        <v>0</v>
      </c>
      <c r="Y87" s="1490" t="s">
        <v>1038</v>
      </c>
      <c r="Z87" s="1491"/>
      <c r="AA87" s="1491"/>
      <c r="AB87" s="1491"/>
      <c r="AC87" s="1492"/>
    </row>
    <row r="88" spans="1:29" ht="19.5" customHeight="1">
      <c r="B88" s="1087">
        <v>57</v>
      </c>
      <c r="D88" s="1115" t="s">
        <v>951</v>
      </c>
      <c r="E88" s="1106" t="s">
        <v>952</v>
      </c>
      <c r="F88" s="1106" t="s">
        <v>84</v>
      </c>
      <c r="G88" s="1190">
        <v>0</v>
      </c>
      <c r="H88" s="1190">
        <v>0</v>
      </c>
      <c r="I88" s="1190">
        <v>0</v>
      </c>
      <c r="J88" s="1190">
        <v>0</v>
      </c>
      <c r="K88" s="1190">
        <v>0</v>
      </c>
      <c r="L88" s="1151"/>
      <c r="M88" s="1190">
        <v>0</v>
      </c>
      <c r="N88" s="1190">
        <v>0</v>
      </c>
      <c r="O88" s="1190">
        <v>0</v>
      </c>
      <c r="P88" s="1190">
        <v>0</v>
      </c>
      <c r="Q88" s="1190">
        <v>0</v>
      </c>
      <c r="R88" s="1151"/>
      <c r="S88" s="1190">
        <v>0</v>
      </c>
      <c r="T88" s="1190">
        <v>0</v>
      </c>
      <c r="U88" s="1190">
        <v>0</v>
      </c>
      <c r="V88" s="1190">
        <v>0</v>
      </c>
      <c r="W88" s="1190">
        <v>0</v>
      </c>
      <c r="Y88" s="1490"/>
      <c r="Z88" s="1491"/>
      <c r="AA88" s="1491"/>
      <c r="AB88" s="1491"/>
      <c r="AC88" s="1492"/>
    </row>
    <row r="89" spans="1:29" ht="25.5" customHeight="1">
      <c r="A89" s="1179"/>
      <c r="B89" s="1087">
        <v>58</v>
      </c>
      <c r="C89" s="1180"/>
      <c r="D89" s="1191" t="s">
        <v>311</v>
      </c>
      <c r="E89" s="1192" t="s">
        <v>97</v>
      </c>
      <c r="F89" s="1163" t="s">
        <v>84</v>
      </c>
      <c r="G89" s="1181">
        <v>99.972746512587733</v>
      </c>
      <c r="H89" s="1181">
        <v>203.00148944068656</v>
      </c>
      <c r="I89" s="1181">
        <v>111.18496401848252</v>
      </c>
      <c r="J89" s="1181">
        <v>106.93174689268372</v>
      </c>
      <c r="K89" s="1181">
        <v>105.75662122030057</v>
      </c>
      <c r="L89" s="1118"/>
      <c r="M89" s="1181">
        <v>99.972746512587733</v>
      </c>
      <c r="N89" s="1181">
        <v>203.00148944068656</v>
      </c>
      <c r="O89" s="1181">
        <v>99.499598931177658</v>
      </c>
      <c r="P89" s="1181">
        <v>99.747322423631132</v>
      </c>
      <c r="Q89" s="1181">
        <v>100.71324804172913</v>
      </c>
      <c r="R89" s="1118"/>
      <c r="S89" s="1181">
        <v>0</v>
      </c>
      <c r="T89" s="1181">
        <v>0</v>
      </c>
      <c r="U89" s="1181">
        <v>11.685365087304859</v>
      </c>
      <c r="V89" s="1181">
        <v>7.1844244690525869</v>
      </c>
      <c r="W89" s="1181">
        <v>5.0433731785714428</v>
      </c>
      <c r="Y89" s="1517"/>
      <c r="Z89" s="1518"/>
      <c r="AA89" s="1518"/>
      <c r="AB89" s="1518"/>
      <c r="AC89" s="1519"/>
    </row>
    <row r="90" spans="1:29" s="1150" customFormat="1" ht="19.5" customHeight="1">
      <c r="A90" s="1071"/>
      <c r="B90" s="1073"/>
      <c r="C90" s="1074"/>
      <c r="D90" s="1075"/>
      <c r="E90" s="1071"/>
      <c r="F90" s="1071"/>
      <c r="L90" s="1151"/>
      <c r="R90" s="1151"/>
      <c r="X90" s="1072"/>
    </row>
    <row r="91" spans="1:29" ht="31.5" customHeight="1">
      <c r="A91" s="1109"/>
      <c r="B91" s="1109"/>
      <c r="C91" s="1110"/>
      <c r="D91" s="1478" t="s">
        <v>983</v>
      </c>
      <c r="E91" s="1504"/>
      <c r="F91" s="1186"/>
      <c r="G91" s="1187"/>
      <c r="H91" s="1188"/>
      <c r="I91" s="1188"/>
      <c r="J91" s="1188"/>
      <c r="K91" s="1189"/>
      <c r="L91" s="1151"/>
      <c r="M91" s="1187"/>
      <c r="N91" s="1188"/>
      <c r="O91" s="1188"/>
      <c r="P91" s="1188"/>
      <c r="Q91" s="1189"/>
      <c r="R91" s="1151"/>
      <c r="S91" s="1187"/>
      <c r="T91" s="1188"/>
      <c r="U91" s="1188"/>
      <c r="V91" s="1188"/>
      <c r="W91" s="1189"/>
    </row>
    <row r="92" spans="1:29" ht="19.5" customHeight="1">
      <c r="Y92" s="1086"/>
      <c r="Z92" s="1086"/>
      <c r="AA92" s="1086"/>
      <c r="AB92" s="1086"/>
      <c r="AC92" s="1086"/>
    </row>
    <row r="93" spans="1:29" ht="19.5" customHeight="1">
      <c r="A93" s="1095"/>
      <c r="B93" s="1087">
        <v>59</v>
      </c>
      <c r="C93" s="1097"/>
      <c r="D93" s="1115" t="s">
        <v>916</v>
      </c>
      <c r="E93" s="1099" t="s">
        <v>917</v>
      </c>
      <c r="F93" s="1193"/>
      <c r="G93" s="1194">
        <v>1.0525261314284649</v>
      </c>
      <c r="H93" s="1194">
        <v>1.118876650760557</v>
      </c>
      <c r="I93" s="1194">
        <v>1.2070548174037865</v>
      </c>
      <c r="J93" s="1194">
        <v>1.2275072378847331</v>
      </c>
      <c r="K93" s="1194">
        <v>1.2509585044470788</v>
      </c>
      <c r="M93" s="1194">
        <v>1.0525261314284649</v>
      </c>
      <c r="N93" s="1194">
        <v>1.118876650760557</v>
      </c>
      <c r="O93" s="1194">
        <v>1.1881227587709211</v>
      </c>
      <c r="P93" s="1194">
        <v>1.2082543931383072</v>
      </c>
      <c r="Q93" s="1194">
        <v>1.23133783816747</v>
      </c>
      <c r="S93" s="1194">
        <v>0</v>
      </c>
      <c r="T93" s="1194">
        <v>0</v>
      </c>
      <c r="U93" s="1194">
        <v>1.8932058632865401E-2</v>
      </c>
      <c r="V93" s="1194">
        <v>1.9252844746425968E-2</v>
      </c>
      <c r="W93" s="1194">
        <v>1.9620666279608789E-2</v>
      </c>
      <c r="Y93" s="1490" t="s">
        <v>1068</v>
      </c>
      <c r="Z93" s="1491"/>
      <c r="AA93" s="1491"/>
      <c r="AB93" s="1491"/>
      <c r="AC93" s="1492"/>
    </row>
    <row r="94" spans="1:29" ht="19.5" customHeight="1">
      <c r="A94" s="1095"/>
      <c r="B94" s="1087">
        <v>60</v>
      </c>
      <c r="C94" s="1097"/>
      <c r="D94" s="1115" t="s">
        <v>598</v>
      </c>
      <c r="E94" s="1193"/>
      <c r="F94" s="1193"/>
      <c r="G94" s="1195">
        <v>1.2633376478261574E-2</v>
      </c>
      <c r="H94" s="1195">
        <v>4.1433906219400907E-2</v>
      </c>
      <c r="I94" s="1195">
        <v>3.3146068923555649E-2</v>
      </c>
      <c r="J94" s="1195">
        <v>1.694406930493586E-2</v>
      </c>
      <c r="K94" s="1195">
        <v>1.9104788826139529E-2</v>
      </c>
      <c r="M94" s="1195">
        <v>1.2633376478261574E-2</v>
      </c>
      <c r="N94" s="1195">
        <v>4.1433906219400907E-2</v>
      </c>
      <c r="O94" s="1195">
        <v>2.5749653974376452E-2</v>
      </c>
      <c r="P94" s="1195">
        <v>2.4499673872137473E-2</v>
      </c>
      <c r="Q94" s="1195">
        <v>2.2250609382526543E-2</v>
      </c>
      <c r="S94" s="1196">
        <v>0</v>
      </c>
      <c r="T94" s="1196">
        <v>0</v>
      </c>
      <c r="U94" s="1196">
        <v>7.3964149491791975E-3</v>
      </c>
      <c r="V94" s="1196">
        <v>-7.5556045672016126E-3</v>
      </c>
      <c r="W94" s="1196">
        <v>-3.1458205563870134E-3</v>
      </c>
      <c r="Y94" s="1490"/>
      <c r="Z94" s="1491"/>
      <c r="AA94" s="1491"/>
      <c r="AB94" s="1491"/>
      <c r="AC94" s="1492"/>
    </row>
    <row r="95" spans="1:29" ht="19.5" customHeight="1">
      <c r="A95" s="1095"/>
      <c r="B95" s="1087">
        <v>61</v>
      </c>
      <c r="C95" s="1097"/>
      <c r="D95" s="1115" t="s">
        <v>597</v>
      </c>
      <c r="E95" s="1193"/>
      <c r="F95" s="1193"/>
      <c r="G95" s="1195">
        <v>4.3123340303564239E-2</v>
      </c>
      <c r="H95" s="1195">
        <v>6.0123604501375549E-2</v>
      </c>
      <c r="I95" s="1195">
        <v>3.3146068923555649E-2</v>
      </c>
      <c r="J95" s="1195">
        <v>1.694406930493586E-2</v>
      </c>
      <c r="K95" s="1195">
        <v>1.9104788826139529E-2</v>
      </c>
      <c r="M95" s="1195">
        <v>4.3123340303564239E-2</v>
      </c>
      <c r="N95" s="1195">
        <v>4.1433906219400907E-2</v>
      </c>
      <c r="O95" s="1195">
        <v>2.5749653974376452E-2</v>
      </c>
      <c r="P95" s="1195">
        <v>2.4499673872137473E-2</v>
      </c>
      <c r="Q95" s="1195">
        <v>2.2250609382526543E-2</v>
      </c>
      <c r="S95" s="1196">
        <v>0</v>
      </c>
      <c r="T95" s="1196">
        <v>1.8689698281974643E-2</v>
      </c>
      <c r="U95" s="1196">
        <v>7.3964149491791975E-3</v>
      </c>
      <c r="V95" s="1196">
        <v>-7.5556045672016126E-3</v>
      </c>
      <c r="W95" s="1196">
        <v>-3.1458205563870134E-3</v>
      </c>
      <c r="Y95" s="1490"/>
      <c r="Z95" s="1491"/>
      <c r="AA95" s="1491"/>
      <c r="AB95" s="1491"/>
      <c r="AC95" s="1492"/>
    </row>
    <row r="96" spans="1:29" ht="19.5" customHeight="1">
      <c r="A96" s="1095"/>
      <c r="B96" s="1087">
        <v>62</v>
      </c>
      <c r="C96" s="1097"/>
      <c r="D96" s="1115" t="s">
        <v>953</v>
      </c>
      <c r="E96" s="1193"/>
      <c r="F96" s="1193"/>
      <c r="G96" s="1195">
        <v>3.0489963825302665E-2</v>
      </c>
      <c r="H96" s="1195">
        <v>1.8689698281974643E-2</v>
      </c>
      <c r="I96" s="1195">
        <v>0</v>
      </c>
      <c r="J96" s="1195">
        <v>0</v>
      </c>
      <c r="K96" s="1195">
        <v>0</v>
      </c>
      <c r="M96" s="1195">
        <v>3.0489963825302665E-2</v>
      </c>
      <c r="N96" s="1195">
        <v>0</v>
      </c>
      <c r="O96" s="1195">
        <v>0</v>
      </c>
      <c r="P96" s="1195">
        <v>0</v>
      </c>
      <c r="Q96" s="1195">
        <v>0</v>
      </c>
      <c r="S96" s="1196">
        <v>0</v>
      </c>
      <c r="T96" s="1196">
        <v>1.8689698281974643E-2</v>
      </c>
      <c r="U96" s="1196">
        <v>0</v>
      </c>
      <c r="V96" s="1196">
        <v>0</v>
      </c>
      <c r="W96" s="1196">
        <v>0</v>
      </c>
      <c r="Y96" s="1514"/>
      <c r="Z96" s="1515"/>
      <c r="AA96" s="1515"/>
      <c r="AB96" s="1515"/>
      <c r="AC96" s="1516"/>
    </row>
    <row r="97" spans="1:29" ht="19.5" customHeight="1">
      <c r="M97" s="1071"/>
      <c r="N97" s="1071"/>
      <c r="O97" s="1071"/>
      <c r="P97" s="1071"/>
      <c r="Q97" s="1071"/>
      <c r="S97" s="1071"/>
      <c r="T97" s="1071"/>
      <c r="U97" s="1071"/>
      <c r="V97" s="1071"/>
      <c r="W97" s="1071"/>
    </row>
    <row r="98" spans="1:29" ht="31.5" customHeight="1">
      <c r="A98" s="1109"/>
      <c r="B98" s="1109"/>
      <c r="C98" s="1110"/>
      <c r="D98" s="1478" t="s">
        <v>984</v>
      </c>
      <c r="E98" s="1504"/>
      <c r="F98" s="1186"/>
      <c r="G98" s="1187"/>
      <c r="H98" s="1188"/>
      <c r="I98" s="1188"/>
      <c r="J98" s="1188"/>
      <c r="K98" s="1189"/>
      <c r="L98" s="1151"/>
      <c r="M98" s="1187"/>
      <c r="N98" s="1188"/>
      <c r="O98" s="1188"/>
      <c r="P98" s="1188"/>
      <c r="Q98" s="1189"/>
      <c r="R98" s="1151"/>
      <c r="S98" s="1187"/>
      <c r="T98" s="1188"/>
      <c r="U98" s="1188"/>
      <c r="V98" s="1188"/>
      <c r="W98" s="1189"/>
    </row>
    <row r="100" spans="1:29" ht="20.25" customHeight="1">
      <c r="B100" s="1087">
        <v>63</v>
      </c>
      <c r="D100" s="1265" t="s">
        <v>947</v>
      </c>
      <c r="E100" s="1265"/>
      <c r="F100" s="1266"/>
      <c r="G100" s="1266"/>
      <c r="H100" s="1266"/>
      <c r="I100" s="1266"/>
      <c r="J100" s="1266"/>
      <c r="K100" s="1266"/>
      <c r="M100" s="1266">
        <v>0</v>
      </c>
      <c r="N100" s="1266">
        <v>0</v>
      </c>
      <c r="O100" s="1266">
        <v>0</v>
      </c>
      <c r="P100" s="1266">
        <v>0</v>
      </c>
      <c r="Q100" s="1266">
        <v>0</v>
      </c>
      <c r="S100" s="1266"/>
      <c r="T100" s="1266"/>
      <c r="U100" s="1266"/>
      <c r="V100" s="1266"/>
      <c r="W100" s="1266"/>
    </row>
    <row r="101" spans="1:29" ht="20.25" customHeight="1">
      <c r="B101" s="1087">
        <v>64</v>
      </c>
      <c r="D101" s="1265" t="s">
        <v>985</v>
      </c>
      <c r="E101" s="1265"/>
      <c r="F101" s="1266"/>
      <c r="G101" s="1266"/>
      <c r="H101" s="1266"/>
      <c r="I101" s="1266"/>
      <c r="J101" s="1266"/>
      <c r="K101" s="1266"/>
      <c r="M101" s="1266">
        <v>0</v>
      </c>
      <c r="N101" s="1266">
        <v>0</v>
      </c>
      <c r="O101" s="1266">
        <v>0</v>
      </c>
      <c r="P101" s="1266">
        <v>0</v>
      </c>
      <c r="Q101" s="1266">
        <v>0</v>
      </c>
      <c r="S101" s="1266"/>
      <c r="T101" s="1266"/>
      <c r="U101" s="1266"/>
      <c r="V101" s="1266"/>
      <c r="W101" s="1266"/>
    </row>
    <row r="102" spans="1:29" ht="20.25" customHeight="1">
      <c r="B102" s="1087">
        <v>65</v>
      </c>
      <c r="D102" s="1265" t="s">
        <v>315</v>
      </c>
      <c r="E102" s="1265"/>
      <c r="F102" s="1266"/>
      <c r="G102" s="1266"/>
      <c r="H102" s="1266"/>
      <c r="I102" s="1266"/>
      <c r="J102" s="1266"/>
      <c r="K102" s="1266"/>
      <c r="M102" s="1266">
        <v>0</v>
      </c>
      <c r="N102" s="1266">
        <v>0</v>
      </c>
      <c r="O102" s="1266">
        <v>0</v>
      </c>
      <c r="P102" s="1266">
        <v>0</v>
      </c>
      <c r="Q102" s="1266">
        <v>0</v>
      </c>
      <c r="S102" s="1266"/>
      <c r="T102" s="1266"/>
      <c r="U102" s="1266"/>
      <c r="V102" s="1266"/>
      <c r="W102" s="1266"/>
    </row>
    <row r="103" spans="1:29" ht="20.25" customHeight="1">
      <c r="B103" s="1087">
        <v>66</v>
      </c>
      <c r="D103" s="1265" t="s">
        <v>986</v>
      </c>
      <c r="E103" s="1265"/>
      <c r="F103" s="1266"/>
      <c r="G103" s="1266"/>
      <c r="H103" s="1266"/>
      <c r="I103" s="1266"/>
      <c r="J103" s="1266"/>
      <c r="K103" s="1266"/>
      <c r="M103" s="1266">
        <v>0</v>
      </c>
      <c r="N103" s="1266">
        <v>0</v>
      </c>
      <c r="O103" s="1266">
        <v>0</v>
      </c>
      <c r="P103" s="1266">
        <v>0</v>
      </c>
      <c r="Q103" s="1266">
        <v>0</v>
      </c>
      <c r="S103" s="1266"/>
      <c r="T103" s="1266"/>
      <c r="U103" s="1266"/>
      <c r="V103" s="1266"/>
      <c r="W103" s="1266"/>
    </row>
    <row r="104" spans="1:29" ht="20.25" customHeight="1"/>
    <row r="105" spans="1:29" ht="30" customHeight="1">
      <c r="D105" s="1478" t="s">
        <v>1016</v>
      </c>
      <c r="E105" s="1504"/>
      <c r="F105" s="1186"/>
      <c r="G105" s="1338" t="s">
        <v>1017</v>
      </c>
      <c r="H105" s="1339" t="s">
        <v>1017</v>
      </c>
      <c r="I105" s="1339" t="s">
        <v>1018</v>
      </c>
      <c r="J105" s="1339"/>
      <c r="K105" s="1340"/>
      <c r="L105" s="1151"/>
      <c r="M105" s="1338" t="s">
        <v>1017</v>
      </c>
      <c r="N105" s="1339" t="s">
        <v>1017</v>
      </c>
      <c r="O105" s="1339" t="s">
        <v>1018</v>
      </c>
      <c r="P105" s="1339"/>
      <c r="Q105" s="1340"/>
      <c r="R105" s="1151"/>
      <c r="S105" s="1338" t="s">
        <v>1017</v>
      </c>
      <c r="T105" s="1339" t="s">
        <v>1017</v>
      </c>
      <c r="U105" s="1339" t="s">
        <v>1018</v>
      </c>
      <c r="V105" s="1339"/>
      <c r="W105" s="1340"/>
    </row>
    <row r="107" spans="1:29" ht="19.5" customHeight="1">
      <c r="D107" s="1478" t="s">
        <v>1019</v>
      </c>
      <c r="E107" s="1504"/>
      <c r="F107" s="1186"/>
      <c r="G107" s="1187"/>
      <c r="H107" s="1188"/>
      <c r="I107" s="1188"/>
      <c r="J107" s="1188"/>
      <c r="K107" s="1189"/>
      <c r="L107" s="1334"/>
      <c r="M107" s="1187"/>
      <c r="N107" s="1188"/>
      <c r="O107" s="1188"/>
      <c r="P107" s="1188"/>
      <c r="Q107" s="1189"/>
      <c r="R107" s="1334"/>
      <c r="S107" s="1187"/>
      <c r="T107" s="1188"/>
      <c r="U107" s="1188"/>
      <c r="V107" s="1188"/>
      <c r="W107" s="1189"/>
    </row>
    <row r="109" spans="1:29" ht="19.5" customHeight="1">
      <c r="A109" s="1095"/>
      <c r="B109" s="1087">
        <v>67</v>
      </c>
      <c r="C109" s="1097"/>
      <c r="D109" s="1191" t="s">
        <v>1020</v>
      </c>
      <c r="E109" s="1106" t="s">
        <v>1021</v>
      </c>
      <c r="F109" s="1106" t="s">
        <v>1022</v>
      </c>
      <c r="G109" s="1194">
        <v>3.3099999999999997E-2</v>
      </c>
      <c r="H109" s="1194">
        <v>3.9199999999999999E-2</v>
      </c>
      <c r="I109" s="1194">
        <v>3.7699999999999997E-2</v>
      </c>
      <c r="J109" s="1353"/>
      <c r="K109" s="1194"/>
      <c r="M109" s="1344">
        <v>3.3099999999999997E-2</v>
      </c>
      <c r="N109" s="1344">
        <v>3.9199999999999999E-2</v>
      </c>
      <c r="O109" s="1344">
        <v>3.5099999999999999E-2</v>
      </c>
      <c r="P109" s="1194">
        <v>0</v>
      </c>
      <c r="Q109" s="1194">
        <v>0</v>
      </c>
      <c r="S109" s="1343"/>
      <c r="T109" s="1343"/>
      <c r="U109" s="1343"/>
      <c r="V109" s="1341">
        <v>7.4074074074073959E-2</v>
      </c>
      <c r="W109" s="1341">
        <v>0</v>
      </c>
      <c r="Y109" s="1505" t="s">
        <v>1036</v>
      </c>
      <c r="Z109" s="1506"/>
      <c r="AA109" s="1506"/>
      <c r="AB109" s="1506"/>
      <c r="AC109" s="1507"/>
    </row>
    <row r="110" spans="1:29" ht="19.5" customHeight="1">
      <c r="A110" s="1095"/>
      <c r="B110" s="1087">
        <v>68</v>
      </c>
      <c r="C110" s="1097"/>
      <c r="D110" s="1333"/>
      <c r="E110" s="1106" t="s">
        <v>1023</v>
      </c>
      <c r="F110" s="1106" t="s">
        <v>1022</v>
      </c>
      <c r="G110" s="1194">
        <v>2.9399999999999999E-2</v>
      </c>
      <c r="H110" s="1194">
        <v>3.49E-2</v>
      </c>
      <c r="I110" s="1194">
        <v>3.3599999999999998E-2</v>
      </c>
      <c r="J110" s="1353"/>
      <c r="K110" s="1194"/>
      <c r="M110" s="1344">
        <v>2.9399999999999999E-2</v>
      </c>
      <c r="N110" s="1344">
        <v>3.49E-2</v>
      </c>
      <c r="O110" s="1344">
        <v>3.1300000000000001E-2</v>
      </c>
      <c r="P110" s="1194">
        <v>0</v>
      </c>
      <c r="Q110" s="1194">
        <v>0</v>
      </c>
      <c r="S110" s="1343"/>
      <c r="T110" s="1343"/>
      <c r="U110" s="1343"/>
      <c r="V110" s="1341">
        <v>0</v>
      </c>
      <c r="W110" s="1341">
        <v>0</v>
      </c>
      <c r="Y110" s="1508"/>
      <c r="Z110" s="1509"/>
      <c r="AA110" s="1509"/>
      <c r="AB110" s="1509"/>
      <c r="AC110" s="1510"/>
    </row>
    <row r="111" spans="1:29" ht="19.5" customHeight="1">
      <c r="A111" s="1095"/>
      <c r="B111" s="1087">
        <v>69</v>
      </c>
      <c r="C111" s="1097"/>
      <c r="D111" s="1333"/>
      <c r="E111" s="1106" t="s">
        <v>1024</v>
      </c>
      <c r="F111" s="1106" t="s">
        <v>1025</v>
      </c>
      <c r="G111" s="1194" t="s">
        <v>1050</v>
      </c>
      <c r="H111" s="1194" t="s">
        <v>1083</v>
      </c>
      <c r="I111" s="1194" t="s">
        <v>1084</v>
      </c>
      <c r="J111" s="1353"/>
      <c r="K111" s="1195"/>
      <c r="M111" s="1344" t="s">
        <v>1050</v>
      </c>
      <c r="N111" s="1344" t="s">
        <v>1083</v>
      </c>
      <c r="O111" s="1344" t="s">
        <v>1085</v>
      </c>
      <c r="P111" s="1195">
        <v>0</v>
      </c>
      <c r="Q111" s="1195">
        <v>0</v>
      </c>
      <c r="S111" s="1343"/>
      <c r="T111" s="1343"/>
      <c r="U111" s="1343"/>
      <c r="V111" s="1341">
        <v>0</v>
      </c>
      <c r="W111" s="1341">
        <v>0</v>
      </c>
      <c r="Y111" s="1508"/>
      <c r="Z111" s="1509"/>
      <c r="AA111" s="1509"/>
      <c r="AB111" s="1509"/>
      <c r="AC111" s="1510"/>
    </row>
    <row r="112" spans="1:29" ht="19.5" customHeight="1">
      <c r="A112" s="1095"/>
      <c r="B112" s="1087">
        <v>70</v>
      </c>
      <c r="C112" s="1097"/>
      <c r="D112" s="1333"/>
      <c r="E112" s="1106"/>
      <c r="F112" s="1106" t="s">
        <v>1026</v>
      </c>
      <c r="G112" s="1194" t="s">
        <v>1051</v>
      </c>
      <c r="H112" s="1195" t="s">
        <v>1051</v>
      </c>
      <c r="I112" s="1195" t="s">
        <v>1051</v>
      </c>
      <c r="J112" s="1353"/>
      <c r="K112" s="1195"/>
      <c r="M112" s="1344" t="s">
        <v>1051</v>
      </c>
      <c r="N112" s="1344" t="s">
        <v>1051</v>
      </c>
      <c r="O112" s="1344" t="s">
        <v>1051</v>
      </c>
      <c r="P112" s="1195">
        <v>0</v>
      </c>
      <c r="Q112" s="1195">
        <v>0</v>
      </c>
      <c r="S112" s="1343"/>
      <c r="T112" s="1343"/>
      <c r="U112" s="1343"/>
      <c r="V112" s="1341">
        <v>0</v>
      </c>
      <c r="W112" s="1341">
        <v>0</v>
      </c>
      <c r="Y112" s="1508"/>
      <c r="Z112" s="1509"/>
      <c r="AA112" s="1509"/>
      <c r="AB112" s="1509"/>
      <c r="AC112" s="1510"/>
    </row>
    <row r="113" spans="1:29" ht="19.5" customHeight="1">
      <c r="A113" s="1095"/>
      <c r="B113" s="1087">
        <v>70</v>
      </c>
      <c r="C113" s="1097"/>
      <c r="D113" s="1333"/>
      <c r="E113" s="1336"/>
      <c r="F113" s="1335" t="s">
        <v>1027</v>
      </c>
      <c r="G113" s="1194">
        <v>2.8E-3</v>
      </c>
      <c r="H113" s="1194">
        <v>3.3E-3</v>
      </c>
      <c r="I113" s="1194">
        <v>3.2000000000000002E-3</v>
      </c>
      <c r="J113" s="1353"/>
      <c r="K113" s="1195"/>
      <c r="M113" s="1344">
        <v>2.8E-3</v>
      </c>
      <c r="N113" s="1344">
        <v>3.3E-3</v>
      </c>
      <c r="O113" s="1344">
        <v>3.0000000000000001E-3</v>
      </c>
      <c r="P113" s="1195">
        <v>0</v>
      </c>
      <c r="Q113" s="1195">
        <v>0</v>
      </c>
      <c r="S113" s="1343"/>
      <c r="T113" s="1343"/>
      <c r="U113" s="1343"/>
      <c r="V113" s="1341">
        <v>0</v>
      </c>
      <c r="W113" s="1341">
        <v>0</v>
      </c>
      <c r="Y113" s="1508"/>
      <c r="Z113" s="1509"/>
      <c r="AA113" s="1509"/>
      <c r="AB113" s="1509"/>
      <c r="AC113" s="1510"/>
    </row>
    <row r="114" spans="1:29" ht="19.5" customHeight="1">
      <c r="A114" s="1095"/>
      <c r="B114" s="1087">
        <v>71</v>
      </c>
      <c r="C114" s="1097"/>
      <c r="D114" s="1333"/>
      <c r="E114" s="1336"/>
      <c r="F114" s="1335" t="s">
        <v>497</v>
      </c>
      <c r="G114" s="1345">
        <v>352256939</v>
      </c>
      <c r="H114" s="1345">
        <v>362576846</v>
      </c>
      <c r="I114" s="1345">
        <v>351080442</v>
      </c>
      <c r="J114" s="1353"/>
      <c r="K114" s="1195"/>
      <c r="M114" s="1349">
        <v>352256939</v>
      </c>
      <c r="N114" s="1349">
        <v>362576846</v>
      </c>
      <c r="O114" s="1349">
        <v>339810424</v>
      </c>
      <c r="P114" s="1195">
        <v>0</v>
      </c>
      <c r="Q114" s="1195">
        <v>0</v>
      </c>
      <c r="S114" s="1343"/>
      <c r="T114" s="1343"/>
      <c r="U114" s="1343"/>
      <c r="V114" s="1341">
        <v>0</v>
      </c>
      <c r="W114" s="1341">
        <v>0</v>
      </c>
      <c r="Y114" s="1511"/>
      <c r="Z114" s="1512"/>
      <c r="AA114" s="1512"/>
      <c r="AB114" s="1512"/>
      <c r="AC114" s="1513"/>
    </row>
    <row r="115" spans="1:29">
      <c r="B115" s="1337"/>
      <c r="J115" s="1354"/>
      <c r="M115" s="1071"/>
      <c r="N115" s="1071"/>
      <c r="O115" s="1071"/>
      <c r="S115" s="1342"/>
      <c r="T115" s="1342"/>
      <c r="U115" s="1342"/>
      <c r="V115" s="1342"/>
      <c r="W115" s="1342"/>
    </row>
    <row r="116" spans="1:29" ht="19.5" customHeight="1">
      <c r="A116" s="1095"/>
      <c r="B116" s="1087">
        <v>72</v>
      </c>
      <c r="C116" s="1097"/>
      <c r="D116" s="1191" t="s">
        <v>690</v>
      </c>
      <c r="E116" s="1106" t="s">
        <v>1021</v>
      </c>
      <c r="F116" s="1106" t="s">
        <v>1028</v>
      </c>
      <c r="G116" s="1194">
        <v>0.20930000000000001</v>
      </c>
      <c r="H116" s="1194">
        <v>0.24879999999999999</v>
      </c>
      <c r="I116" s="1194">
        <v>0.24279999999999999</v>
      </c>
      <c r="J116" s="1353"/>
      <c r="K116" s="1194"/>
      <c r="M116" s="1344">
        <v>0.20930000000000001</v>
      </c>
      <c r="N116" s="1344">
        <v>0.24879999999999999</v>
      </c>
      <c r="O116" s="1344">
        <v>0.22620000000000001</v>
      </c>
      <c r="P116" s="1194">
        <v>0</v>
      </c>
      <c r="Q116" s="1194">
        <v>0</v>
      </c>
      <c r="S116" s="1343"/>
      <c r="T116" s="1343"/>
      <c r="U116" s="1343"/>
      <c r="V116" s="1341">
        <v>7.3386383731211202E-2</v>
      </c>
      <c r="W116" s="1341">
        <v>0</v>
      </c>
      <c r="Y116" s="1505" t="s">
        <v>1036</v>
      </c>
      <c r="Z116" s="1506"/>
      <c r="AA116" s="1506"/>
      <c r="AB116" s="1506"/>
      <c r="AC116" s="1507"/>
    </row>
    <row r="117" spans="1:29" ht="19.5" customHeight="1">
      <c r="A117" s="1095"/>
      <c r="B117" s="1087">
        <v>73</v>
      </c>
      <c r="C117" s="1097"/>
      <c r="D117" s="1333"/>
      <c r="E117" s="1106" t="s">
        <v>1023</v>
      </c>
      <c r="F117" s="1106" t="s">
        <v>1028</v>
      </c>
      <c r="G117" s="1194">
        <v>0.18659999999999999</v>
      </c>
      <c r="H117" s="1194">
        <v>0.22189999999999999</v>
      </c>
      <c r="I117" s="1194">
        <v>0.2165</v>
      </c>
      <c r="J117" s="1195"/>
      <c r="K117" s="1195"/>
      <c r="M117" s="1344">
        <v>0.18659999999999999</v>
      </c>
      <c r="N117" s="1344">
        <v>0.22189999999999999</v>
      </c>
      <c r="O117" s="1344">
        <v>0.20169999999999999</v>
      </c>
      <c r="P117" s="1195">
        <v>0</v>
      </c>
      <c r="Q117" s="1195">
        <v>0</v>
      </c>
      <c r="S117" s="1343"/>
      <c r="T117" s="1343"/>
      <c r="U117" s="1343"/>
      <c r="V117" s="1341">
        <v>0</v>
      </c>
      <c r="W117" s="1341">
        <v>0</v>
      </c>
      <c r="Y117" s="1508"/>
      <c r="Z117" s="1509"/>
      <c r="AA117" s="1509"/>
      <c r="AB117" s="1509"/>
      <c r="AC117" s="1510"/>
    </row>
    <row r="118" spans="1:29" ht="19.5" customHeight="1">
      <c r="A118" s="1095"/>
      <c r="B118" s="1087">
        <v>74</v>
      </c>
      <c r="C118" s="1097"/>
      <c r="D118" s="1333"/>
      <c r="E118" s="1106" t="s">
        <v>1024</v>
      </c>
      <c r="F118" s="1106" t="s">
        <v>1025</v>
      </c>
      <c r="G118" s="1194" t="s">
        <v>1052</v>
      </c>
      <c r="H118" s="1194" t="s">
        <v>1086</v>
      </c>
      <c r="I118" s="1194" t="s">
        <v>1087</v>
      </c>
      <c r="J118" s="1195"/>
      <c r="K118" s="1195"/>
      <c r="M118" s="1344" t="s">
        <v>1052</v>
      </c>
      <c r="N118" s="1344" t="s">
        <v>1086</v>
      </c>
      <c r="O118" s="1344" t="s">
        <v>1088</v>
      </c>
      <c r="P118" s="1195">
        <v>0</v>
      </c>
      <c r="Q118" s="1195">
        <v>0</v>
      </c>
      <c r="S118" s="1343"/>
      <c r="T118" s="1343"/>
      <c r="U118" s="1343"/>
      <c r="V118" s="1341">
        <v>0</v>
      </c>
      <c r="W118" s="1341">
        <v>0</v>
      </c>
      <c r="Y118" s="1508"/>
      <c r="Z118" s="1509"/>
      <c r="AA118" s="1509"/>
      <c r="AB118" s="1509"/>
      <c r="AC118" s="1510"/>
    </row>
    <row r="119" spans="1:29" ht="19.5" customHeight="1">
      <c r="A119" s="1095"/>
      <c r="B119" s="1087">
        <v>75</v>
      </c>
      <c r="C119" s="1097"/>
      <c r="D119" s="1333"/>
      <c r="E119" s="1106"/>
      <c r="F119" s="1106" t="s">
        <v>1026</v>
      </c>
      <c r="G119" s="1194" t="s">
        <v>1053</v>
      </c>
      <c r="H119" s="1194" t="s">
        <v>1053</v>
      </c>
      <c r="I119" s="1194" t="s">
        <v>1053</v>
      </c>
      <c r="J119" s="1195"/>
      <c r="K119" s="1195"/>
      <c r="M119" s="1344" t="s">
        <v>1053</v>
      </c>
      <c r="N119" s="1344" t="s">
        <v>1053</v>
      </c>
      <c r="O119" s="1344" t="s">
        <v>1053</v>
      </c>
      <c r="P119" s="1195">
        <v>0</v>
      </c>
      <c r="Q119" s="1195">
        <v>0</v>
      </c>
      <c r="S119" s="1343"/>
      <c r="T119" s="1343"/>
      <c r="U119" s="1343"/>
      <c r="V119" s="1341">
        <v>0</v>
      </c>
      <c r="W119" s="1341">
        <v>0</v>
      </c>
      <c r="Y119" s="1508"/>
      <c r="Z119" s="1509"/>
      <c r="AA119" s="1509"/>
      <c r="AB119" s="1509"/>
      <c r="AC119" s="1510"/>
    </row>
    <row r="120" spans="1:29" ht="19.5" customHeight="1">
      <c r="A120" s="1095"/>
      <c r="B120" s="1087">
        <v>75</v>
      </c>
      <c r="C120" s="1097"/>
      <c r="D120" s="1333"/>
      <c r="E120" s="1336"/>
      <c r="F120" s="1335" t="s">
        <v>1027</v>
      </c>
      <c r="G120" s="1194">
        <v>2.0500000000000001E-2</v>
      </c>
      <c r="H120" s="1194">
        <v>2.4400000000000002E-2</v>
      </c>
      <c r="I120" s="1194">
        <v>2.3800000000000002E-2</v>
      </c>
      <c r="J120" s="1194"/>
      <c r="K120" s="1194"/>
      <c r="M120" s="1344">
        <v>2.0500000000000001E-2</v>
      </c>
      <c r="N120" s="1344">
        <v>2.4400000000000002E-2</v>
      </c>
      <c r="O120" s="1344">
        <v>2.2200000000000001E-2</v>
      </c>
      <c r="P120" s="1194">
        <v>0</v>
      </c>
      <c r="Q120" s="1194">
        <v>0</v>
      </c>
      <c r="S120" s="1343"/>
      <c r="T120" s="1343"/>
      <c r="U120" s="1343"/>
      <c r="V120" s="1341">
        <v>0</v>
      </c>
      <c r="W120" s="1341">
        <v>0</v>
      </c>
      <c r="Y120" s="1508"/>
      <c r="Z120" s="1509"/>
      <c r="AA120" s="1509"/>
      <c r="AB120" s="1509"/>
      <c r="AC120" s="1510"/>
    </row>
    <row r="121" spans="1:29" ht="19.5" customHeight="1">
      <c r="A121" s="1095"/>
      <c r="B121" s="1087">
        <v>76</v>
      </c>
      <c r="C121" s="1097"/>
      <c r="D121" s="1333"/>
      <c r="E121" s="1336"/>
      <c r="F121" s="1335" t="s">
        <v>497</v>
      </c>
      <c r="G121" s="1345">
        <v>187869956</v>
      </c>
      <c r="H121" s="1345">
        <v>186927019</v>
      </c>
      <c r="I121" s="1345">
        <v>187227349</v>
      </c>
      <c r="J121" s="1194"/>
      <c r="K121" s="1194"/>
      <c r="M121" s="1349">
        <v>187869956</v>
      </c>
      <c r="N121" s="1349">
        <v>186927019</v>
      </c>
      <c r="O121" s="1349">
        <v>186228833</v>
      </c>
      <c r="P121" s="1194">
        <v>0</v>
      </c>
      <c r="Q121" s="1194">
        <v>0</v>
      </c>
      <c r="S121" s="1343"/>
      <c r="T121" s="1343"/>
      <c r="U121" s="1343"/>
      <c r="V121" s="1341">
        <v>0</v>
      </c>
      <c r="W121" s="1341">
        <v>0</v>
      </c>
      <c r="Y121" s="1511"/>
      <c r="Z121" s="1512"/>
      <c r="AA121" s="1512"/>
      <c r="AB121" s="1512"/>
      <c r="AC121" s="1513"/>
    </row>
    <row r="122" spans="1:29">
      <c r="M122" s="1071"/>
      <c r="N122" s="1071"/>
      <c r="O122" s="1071"/>
    </row>
    <row r="123" spans="1:29" ht="19.5" customHeight="1">
      <c r="D123" s="1478" t="s">
        <v>329</v>
      </c>
      <c r="E123" s="1504"/>
      <c r="F123" s="1186"/>
      <c r="G123" s="1346"/>
      <c r="H123" s="1347"/>
      <c r="I123" s="1347"/>
      <c r="J123" s="1347"/>
      <c r="K123" s="1348"/>
      <c r="L123" s="1334"/>
      <c r="M123" s="1346"/>
      <c r="N123" s="1347"/>
      <c r="O123" s="1347"/>
      <c r="P123" s="1347"/>
      <c r="Q123" s="1348"/>
      <c r="R123" s="1334"/>
      <c r="S123" s="1187"/>
      <c r="T123" s="1188"/>
      <c r="U123" s="1188"/>
      <c r="V123" s="1188"/>
      <c r="W123" s="1189"/>
    </row>
    <row r="124" spans="1:29">
      <c r="M124" s="1071"/>
      <c r="N124" s="1071"/>
      <c r="O124" s="1071"/>
    </row>
    <row r="125" spans="1:29" ht="19.5" customHeight="1">
      <c r="A125" s="1095"/>
      <c r="B125" s="1087">
        <v>77</v>
      </c>
      <c r="C125" s="1097"/>
      <c r="D125" s="1191" t="s">
        <v>690</v>
      </c>
      <c r="E125" s="1106" t="s">
        <v>1021</v>
      </c>
      <c r="F125" s="1106" t="s">
        <v>1022</v>
      </c>
      <c r="G125" s="1194">
        <v>0.12909999999999999</v>
      </c>
      <c r="H125" s="1194">
        <v>0.15359999999999999</v>
      </c>
      <c r="I125" s="1194">
        <v>0.1512</v>
      </c>
      <c r="J125" s="1353"/>
      <c r="K125" s="1194"/>
      <c r="M125" s="1344">
        <v>0.12909999999999999</v>
      </c>
      <c r="N125" s="1344">
        <v>0.15359999999999999</v>
      </c>
      <c r="O125" s="1344">
        <v>0.14069999999999999</v>
      </c>
      <c r="P125" s="1194">
        <v>0</v>
      </c>
      <c r="Q125" s="1194">
        <v>0</v>
      </c>
      <c r="S125" s="1343"/>
      <c r="T125" s="1343"/>
      <c r="U125" s="1343"/>
      <c r="V125" s="1341">
        <v>7.4626865671641784E-2</v>
      </c>
      <c r="W125" s="1341">
        <v>0</v>
      </c>
      <c r="Y125" s="1505" t="s">
        <v>1036</v>
      </c>
      <c r="Z125" s="1506"/>
      <c r="AA125" s="1506"/>
      <c r="AB125" s="1506"/>
      <c r="AC125" s="1507"/>
    </row>
    <row r="126" spans="1:29" ht="19.5" customHeight="1">
      <c r="A126" s="1095"/>
      <c r="B126" s="1087">
        <v>78</v>
      </c>
      <c r="C126" s="1097"/>
      <c r="D126" s="1333"/>
      <c r="E126" s="1106" t="s">
        <v>1023</v>
      </c>
      <c r="F126" s="1106" t="s">
        <v>1028</v>
      </c>
      <c r="G126" s="1194">
        <v>4.5999999999999999E-3</v>
      </c>
      <c r="H126" s="1194">
        <v>5.4999999999999997E-3</v>
      </c>
      <c r="I126" s="1194">
        <v>5.4000000000000003E-3</v>
      </c>
      <c r="J126" s="1195"/>
      <c r="K126" s="1195"/>
      <c r="M126" s="1344">
        <v>4.5999999999999999E-3</v>
      </c>
      <c r="N126" s="1344">
        <v>5.4999999999999997E-3</v>
      </c>
      <c r="O126" s="1344">
        <v>5.0000000000000001E-3</v>
      </c>
      <c r="P126" s="1195">
        <v>0</v>
      </c>
      <c r="Q126" s="1195">
        <v>0</v>
      </c>
      <c r="S126" s="1343"/>
      <c r="T126" s="1343"/>
      <c r="U126" s="1343"/>
      <c r="V126" s="1341">
        <v>0</v>
      </c>
      <c r="W126" s="1341">
        <v>0</v>
      </c>
      <c r="Y126" s="1508"/>
      <c r="Z126" s="1509"/>
      <c r="AA126" s="1509"/>
      <c r="AB126" s="1509"/>
      <c r="AC126" s="1510"/>
    </row>
    <row r="127" spans="1:29" ht="19.5" customHeight="1">
      <c r="A127" s="1095"/>
      <c r="B127" s="1087">
        <v>79</v>
      </c>
      <c r="C127" s="1097"/>
      <c r="D127" s="1333"/>
      <c r="E127" s="1106" t="s">
        <v>1024</v>
      </c>
      <c r="F127" s="1106" t="s">
        <v>1025</v>
      </c>
      <c r="G127" s="1194" t="s">
        <v>1054</v>
      </c>
      <c r="H127" s="1194" t="s">
        <v>1089</v>
      </c>
      <c r="I127" s="1194" t="s">
        <v>1090</v>
      </c>
      <c r="J127" s="1195"/>
      <c r="K127" s="1195"/>
      <c r="M127" s="1344" t="s">
        <v>1054</v>
      </c>
      <c r="N127" s="1344" t="s">
        <v>1089</v>
      </c>
      <c r="O127" s="1344" t="s">
        <v>1091</v>
      </c>
      <c r="P127" s="1195">
        <v>0</v>
      </c>
      <c r="Q127" s="1195">
        <v>0</v>
      </c>
      <c r="S127" s="1343"/>
      <c r="T127" s="1343"/>
      <c r="U127" s="1343"/>
      <c r="V127" s="1341">
        <v>0</v>
      </c>
      <c r="W127" s="1341">
        <v>0</v>
      </c>
      <c r="Y127" s="1508"/>
      <c r="Z127" s="1509"/>
      <c r="AA127" s="1509"/>
      <c r="AB127" s="1509"/>
      <c r="AC127" s="1510"/>
    </row>
    <row r="128" spans="1:29" ht="19.5" customHeight="1">
      <c r="A128" s="1095"/>
      <c r="B128" s="1087">
        <v>80</v>
      </c>
      <c r="C128" s="1097"/>
      <c r="D128" s="1333"/>
      <c r="E128" s="1106"/>
      <c r="F128" s="1106" t="s">
        <v>1026</v>
      </c>
      <c r="G128" s="1194" t="s">
        <v>1049</v>
      </c>
      <c r="H128" s="1194" t="s">
        <v>1049</v>
      </c>
      <c r="I128" s="1194" t="s">
        <v>1049</v>
      </c>
      <c r="J128" s="1195"/>
      <c r="K128" s="1195"/>
      <c r="M128" s="1344" t="s">
        <v>1049</v>
      </c>
      <c r="N128" s="1344" t="s">
        <v>1049</v>
      </c>
      <c r="O128" s="1344" t="s">
        <v>1049</v>
      </c>
      <c r="P128" s="1195">
        <v>0</v>
      </c>
      <c r="Q128" s="1195">
        <v>0</v>
      </c>
      <c r="S128" s="1343"/>
      <c r="T128" s="1343"/>
      <c r="U128" s="1343"/>
      <c r="V128" s="1341">
        <v>0</v>
      </c>
      <c r="W128" s="1341">
        <v>0</v>
      </c>
      <c r="Y128" s="1508"/>
      <c r="Z128" s="1509"/>
      <c r="AA128" s="1509"/>
      <c r="AB128" s="1509"/>
      <c r="AC128" s="1510"/>
    </row>
    <row r="129" spans="1:29" ht="19.5" customHeight="1">
      <c r="A129" s="1095"/>
      <c r="B129" s="1087">
        <v>81</v>
      </c>
      <c r="C129" s="1097"/>
      <c r="D129" s="1333" t="s">
        <v>1029</v>
      </c>
      <c r="E129" s="1336"/>
      <c r="F129" s="1335" t="s">
        <v>1030</v>
      </c>
      <c r="G129" s="1194">
        <v>40.7759</v>
      </c>
      <c r="H129" s="1194">
        <v>48.513599999999997</v>
      </c>
      <c r="I129" s="1194">
        <v>47.741199999999999</v>
      </c>
      <c r="J129" s="1194"/>
      <c r="K129" s="1194"/>
      <c r="M129" s="1344">
        <v>40.7759</v>
      </c>
      <c r="N129" s="1344">
        <v>48.513599999999997</v>
      </c>
      <c r="O129" s="1344">
        <v>44.4482</v>
      </c>
      <c r="P129" s="1194">
        <v>0</v>
      </c>
      <c r="Q129" s="1194">
        <v>0</v>
      </c>
      <c r="S129" s="1343"/>
      <c r="T129" s="1343"/>
      <c r="U129" s="1343"/>
      <c r="V129" s="1341">
        <v>0</v>
      </c>
      <c r="W129" s="1341">
        <v>0</v>
      </c>
      <c r="Y129" s="1508"/>
      <c r="Z129" s="1509"/>
      <c r="AA129" s="1509"/>
      <c r="AB129" s="1509"/>
      <c r="AC129" s="1510"/>
    </row>
    <row r="130" spans="1:29" ht="19.5" customHeight="1">
      <c r="A130" s="1095"/>
      <c r="B130" s="1087">
        <v>82</v>
      </c>
      <c r="C130" s="1097"/>
      <c r="D130" s="1333"/>
      <c r="E130" s="1336"/>
      <c r="F130" s="1335" t="s">
        <v>1031</v>
      </c>
      <c r="G130" s="1194">
        <v>43.417099999999998</v>
      </c>
      <c r="H130" s="1194">
        <v>51.655999999999999</v>
      </c>
      <c r="I130" s="1194">
        <v>50.833599999999997</v>
      </c>
      <c r="J130" s="1194"/>
      <c r="K130" s="1194"/>
      <c r="M130" s="1344">
        <v>43.417099999999998</v>
      </c>
      <c r="N130" s="1344">
        <v>51.655999999999999</v>
      </c>
      <c r="O130" s="1344">
        <v>47.327199999999998</v>
      </c>
      <c r="P130" s="1194">
        <v>0</v>
      </c>
      <c r="Q130" s="1194">
        <v>0</v>
      </c>
      <c r="S130" s="1343"/>
      <c r="T130" s="1343"/>
      <c r="U130" s="1343"/>
      <c r="V130" s="1341">
        <v>0</v>
      </c>
      <c r="W130" s="1341">
        <v>0</v>
      </c>
      <c r="Y130" s="1511"/>
      <c r="Z130" s="1512"/>
      <c r="AA130" s="1512"/>
      <c r="AB130" s="1512"/>
      <c r="AC130" s="1513"/>
    </row>
    <row r="131" spans="1:29">
      <c r="M131" s="1071"/>
      <c r="N131" s="1071"/>
      <c r="O131" s="1071"/>
    </row>
    <row r="132" spans="1:29" ht="19.5" customHeight="1">
      <c r="D132" s="1478" t="s">
        <v>1032</v>
      </c>
      <c r="E132" s="1504"/>
      <c r="F132" s="1186"/>
      <c r="G132" s="1187"/>
      <c r="H132" s="1188"/>
      <c r="I132" s="1188"/>
      <c r="J132" s="1188"/>
      <c r="K132" s="1189"/>
      <c r="L132" s="1334"/>
      <c r="M132" s="1187"/>
      <c r="N132" s="1188"/>
      <c r="O132" s="1188"/>
      <c r="P132" s="1188"/>
      <c r="Q132" s="1189"/>
      <c r="R132" s="1334"/>
      <c r="S132" s="1187"/>
      <c r="T132" s="1188"/>
      <c r="U132" s="1188"/>
      <c r="V132" s="1188"/>
      <c r="W132" s="1189"/>
    </row>
    <row r="133" spans="1:29">
      <c r="M133" s="1071"/>
      <c r="N133" s="1071"/>
      <c r="O133" s="1071"/>
    </row>
    <row r="134" spans="1:29" ht="19.5" customHeight="1">
      <c r="A134" s="1095"/>
      <c r="B134" s="1087">
        <v>83</v>
      </c>
      <c r="C134" s="1097"/>
      <c r="D134" s="1333" t="s">
        <v>815</v>
      </c>
      <c r="E134" s="1099" t="s">
        <v>186</v>
      </c>
      <c r="F134" s="1106" t="s">
        <v>1028</v>
      </c>
      <c r="G134" s="1194">
        <v>1.84E-2</v>
      </c>
      <c r="H134" s="1194">
        <v>3.1399999999999997E-2</v>
      </c>
      <c r="I134" s="1194">
        <v>1.84E-2</v>
      </c>
      <c r="J134" s="1353"/>
      <c r="K134" s="1194"/>
      <c r="M134" s="1344">
        <v>1.84E-2</v>
      </c>
      <c r="N134" s="1344">
        <v>3.1399999999999997E-2</v>
      </c>
      <c r="O134" s="1344">
        <v>1.77E-2</v>
      </c>
      <c r="P134" s="1194">
        <v>0</v>
      </c>
      <c r="Q134" s="1194">
        <v>0</v>
      </c>
      <c r="S134" s="1343"/>
      <c r="T134" s="1343"/>
      <c r="U134" s="1343"/>
      <c r="V134" s="1341">
        <v>3.9548022598870025E-2</v>
      </c>
      <c r="W134" s="1341">
        <v>0</v>
      </c>
      <c r="Y134" s="1505" t="s">
        <v>1036</v>
      </c>
      <c r="Z134" s="1506"/>
      <c r="AA134" s="1506"/>
      <c r="AB134" s="1506"/>
      <c r="AC134" s="1507"/>
    </row>
    <row r="135" spans="1:29" ht="19.5" customHeight="1">
      <c r="A135" s="1095"/>
      <c r="B135" s="1087">
        <v>84</v>
      </c>
      <c r="C135" s="1097"/>
      <c r="D135" s="1333" t="s">
        <v>815</v>
      </c>
      <c r="E135" s="1099" t="s">
        <v>179</v>
      </c>
      <c r="F135" s="1106" t="s">
        <v>1028</v>
      </c>
      <c r="G135" s="1194">
        <v>1.8499999999999999E-2</v>
      </c>
      <c r="H135" s="1194">
        <v>3.15E-2</v>
      </c>
      <c r="I135" s="1194">
        <v>1.8499999999999999E-2</v>
      </c>
      <c r="J135" s="1353"/>
      <c r="K135" s="1194"/>
      <c r="M135" s="1344">
        <v>1.8499999999999999E-2</v>
      </c>
      <c r="N135" s="1344">
        <v>3.15E-2</v>
      </c>
      <c r="O135" s="1344">
        <v>1.78E-2</v>
      </c>
      <c r="P135" s="1194">
        <v>0</v>
      </c>
      <c r="Q135" s="1194">
        <v>0</v>
      </c>
      <c r="S135" s="1343"/>
      <c r="T135" s="1343"/>
      <c r="U135" s="1343"/>
      <c r="V135" s="1341">
        <v>3.9325842696629199E-2</v>
      </c>
      <c r="W135" s="1341">
        <v>0</v>
      </c>
      <c r="Y135" s="1508"/>
      <c r="Z135" s="1509"/>
      <c r="AA135" s="1509"/>
      <c r="AB135" s="1509"/>
      <c r="AC135" s="1510"/>
    </row>
    <row r="136" spans="1:29" ht="19.5" customHeight="1">
      <c r="A136" s="1095"/>
      <c r="B136" s="1087">
        <v>85</v>
      </c>
      <c r="C136" s="1097"/>
      <c r="D136" s="1333" t="s">
        <v>815</v>
      </c>
      <c r="E136" s="1099" t="s">
        <v>180</v>
      </c>
      <c r="F136" s="1106" t="s">
        <v>1028</v>
      </c>
      <c r="G136" s="1194">
        <v>1.8499999999999999E-2</v>
      </c>
      <c r="H136" s="1194">
        <v>3.15E-2</v>
      </c>
      <c r="I136" s="1194">
        <v>1.8499999999999999E-2</v>
      </c>
      <c r="J136" s="1353"/>
      <c r="K136" s="1194"/>
      <c r="M136" s="1344">
        <v>1.8499999999999999E-2</v>
      </c>
      <c r="N136" s="1344">
        <v>3.15E-2</v>
      </c>
      <c r="O136" s="1344">
        <v>1.78E-2</v>
      </c>
      <c r="P136" s="1194">
        <v>0</v>
      </c>
      <c r="Q136" s="1194">
        <v>0</v>
      </c>
      <c r="S136" s="1343"/>
      <c r="T136" s="1343"/>
      <c r="U136" s="1343"/>
      <c r="V136" s="1341">
        <v>3.9325842696629199E-2</v>
      </c>
      <c r="W136" s="1341">
        <v>0</v>
      </c>
      <c r="Y136" s="1508"/>
      <c r="Z136" s="1509"/>
      <c r="AA136" s="1509"/>
      <c r="AB136" s="1509"/>
      <c r="AC136" s="1510"/>
    </row>
    <row r="137" spans="1:29" ht="19.5" customHeight="1">
      <c r="A137" s="1095"/>
      <c r="B137" s="1087"/>
      <c r="C137" s="1097"/>
      <c r="D137" s="1333"/>
      <c r="E137" s="1099"/>
      <c r="F137" s="1106"/>
      <c r="G137" s="1194"/>
      <c r="H137" s="1194"/>
      <c r="I137" s="1194"/>
      <c r="J137" s="1353"/>
      <c r="K137" s="1194"/>
      <c r="M137" s="1344">
        <v>0</v>
      </c>
      <c r="N137" s="1344">
        <v>0</v>
      </c>
      <c r="O137" s="1344">
        <v>0</v>
      </c>
      <c r="P137" s="1194">
        <v>0</v>
      </c>
      <c r="Q137" s="1194">
        <v>0</v>
      </c>
      <c r="S137" s="1343"/>
      <c r="T137" s="1343"/>
      <c r="U137" s="1343"/>
      <c r="V137" s="1341"/>
      <c r="W137" s="1341"/>
      <c r="Y137" s="1508"/>
      <c r="Z137" s="1509"/>
      <c r="AA137" s="1509"/>
      <c r="AB137" s="1509"/>
      <c r="AC137" s="1510"/>
    </row>
    <row r="138" spans="1:29" ht="19.5" customHeight="1">
      <c r="A138" s="1095"/>
      <c r="B138" s="1087"/>
      <c r="C138" s="1097"/>
      <c r="D138" s="1333"/>
      <c r="E138" s="1099"/>
      <c r="F138" s="1106"/>
      <c r="G138" s="1194"/>
      <c r="H138" s="1194"/>
      <c r="I138" s="1194"/>
      <c r="J138" s="1353"/>
      <c r="K138" s="1194"/>
      <c r="M138" s="1344">
        <v>0</v>
      </c>
      <c r="N138" s="1344">
        <v>0</v>
      </c>
      <c r="O138" s="1344">
        <v>0</v>
      </c>
      <c r="P138" s="1194">
        <v>0</v>
      </c>
      <c r="Q138" s="1194">
        <v>0</v>
      </c>
      <c r="S138" s="1343"/>
      <c r="T138" s="1343"/>
      <c r="U138" s="1343"/>
      <c r="V138" s="1341"/>
      <c r="W138" s="1341"/>
      <c r="Y138" s="1508"/>
      <c r="Z138" s="1509"/>
      <c r="AA138" s="1509"/>
      <c r="AB138" s="1509"/>
      <c r="AC138" s="1510"/>
    </row>
    <row r="139" spans="1:29" ht="19.5" customHeight="1">
      <c r="A139" s="1095"/>
      <c r="B139" s="1087"/>
      <c r="C139" s="1097"/>
      <c r="D139" s="1333"/>
      <c r="E139" s="1099"/>
      <c r="F139" s="1106"/>
      <c r="G139" s="1194"/>
      <c r="H139" s="1194"/>
      <c r="I139" s="1194"/>
      <c r="J139" s="1353"/>
      <c r="K139" s="1194"/>
      <c r="M139" s="1344">
        <v>0</v>
      </c>
      <c r="N139" s="1344">
        <v>0</v>
      </c>
      <c r="O139" s="1344">
        <v>0</v>
      </c>
      <c r="P139" s="1194">
        <v>0</v>
      </c>
      <c r="Q139" s="1194">
        <v>0</v>
      </c>
      <c r="S139" s="1343"/>
      <c r="T139" s="1343"/>
      <c r="U139" s="1343"/>
      <c r="V139" s="1341"/>
      <c r="W139" s="1341"/>
      <c r="Y139" s="1508"/>
      <c r="Z139" s="1509"/>
      <c r="AA139" s="1509"/>
      <c r="AB139" s="1509"/>
      <c r="AC139" s="1510"/>
    </row>
    <row r="140" spans="1:29" ht="19.5" customHeight="1">
      <c r="A140" s="1095"/>
      <c r="B140" s="1087"/>
      <c r="C140" s="1097"/>
      <c r="D140" s="1333"/>
      <c r="E140" s="1099"/>
      <c r="F140" s="1106"/>
      <c r="G140" s="1194"/>
      <c r="H140" s="1194"/>
      <c r="I140" s="1194"/>
      <c r="J140" s="1353"/>
      <c r="K140" s="1194"/>
      <c r="M140" s="1344">
        <v>0</v>
      </c>
      <c r="N140" s="1344">
        <v>0</v>
      </c>
      <c r="O140" s="1344">
        <v>0</v>
      </c>
      <c r="P140" s="1194">
        <v>0</v>
      </c>
      <c r="Q140" s="1194">
        <v>0</v>
      </c>
      <c r="S140" s="1343"/>
      <c r="T140" s="1343"/>
      <c r="U140" s="1343"/>
      <c r="V140" s="1341"/>
      <c r="W140" s="1341"/>
      <c r="Y140" s="1508"/>
      <c r="Z140" s="1509"/>
      <c r="AA140" s="1509"/>
      <c r="AB140" s="1509"/>
      <c r="AC140" s="1510"/>
    </row>
    <row r="141" spans="1:29" ht="19.5" customHeight="1">
      <c r="A141" s="1095"/>
      <c r="B141" s="1087"/>
      <c r="C141" s="1097"/>
      <c r="D141" s="1333"/>
      <c r="E141" s="1099"/>
      <c r="F141" s="1106"/>
      <c r="G141" s="1194"/>
      <c r="H141" s="1194"/>
      <c r="I141" s="1194"/>
      <c r="J141" s="1353"/>
      <c r="K141" s="1194"/>
      <c r="M141" s="1344">
        <v>0</v>
      </c>
      <c r="N141" s="1344">
        <v>0</v>
      </c>
      <c r="O141" s="1344">
        <v>0</v>
      </c>
      <c r="P141" s="1194">
        <v>0</v>
      </c>
      <c r="Q141" s="1194">
        <v>0</v>
      </c>
      <c r="S141" s="1343"/>
      <c r="T141" s="1343"/>
      <c r="U141" s="1343"/>
      <c r="V141" s="1341"/>
      <c r="W141" s="1341"/>
      <c r="Y141" s="1511"/>
      <c r="Z141" s="1512"/>
      <c r="AA141" s="1512"/>
      <c r="AB141" s="1512"/>
      <c r="AC141" s="1513"/>
    </row>
    <row r="142" spans="1:29">
      <c r="M142" s="1071"/>
      <c r="N142" s="1071"/>
      <c r="O142" s="1071"/>
    </row>
    <row r="143" spans="1:29" ht="19.5" customHeight="1">
      <c r="D143" s="1478" t="s">
        <v>1033</v>
      </c>
      <c r="E143" s="1504"/>
      <c r="F143" s="1186"/>
      <c r="G143" s="1187"/>
      <c r="H143" s="1188"/>
      <c r="I143" s="1188"/>
      <c r="J143" s="1188"/>
      <c r="K143" s="1189"/>
      <c r="L143" s="1334"/>
      <c r="M143" s="1187"/>
      <c r="N143" s="1188"/>
      <c r="O143" s="1188"/>
      <c r="P143" s="1188"/>
      <c r="Q143" s="1189"/>
      <c r="R143" s="1334"/>
      <c r="S143" s="1187"/>
      <c r="T143" s="1188"/>
      <c r="U143" s="1188"/>
      <c r="V143" s="1188"/>
      <c r="W143" s="1189"/>
    </row>
    <row r="144" spans="1:29">
      <c r="M144" s="1071"/>
      <c r="N144" s="1071"/>
      <c r="O144" s="1071"/>
    </row>
    <row r="145" spans="1:29" ht="21.75" customHeight="1">
      <c r="A145" s="1095"/>
      <c r="B145" s="1087">
        <v>1</v>
      </c>
      <c r="C145" s="1097"/>
      <c r="D145" s="1333" t="s">
        <v>690</v>
      </c>
      <c r="E145" s="1099" t="s">
        <v>1034</v>
      </c>
      <c r="F145" s="1106" t="s">
        <v>1028</v>
      </c>
      <c r="G145" s="1194" t="s">
        <v>805</v>
      </c>
      <c r="H145" s="1194">
        <v>8.3500000000000005E-2</v>
      </c>
      <c r="I145" s="1194">
        <v>0</v>
      </c>
      <c r="J145" s="1194"/>
      <c r="K145" s="1194"/>
      <c r="M145" s="1344" t="s">
        <v>805</v>
      </c>
      <c r="N145" s="1344">
        <v>8.3500000000000005E-2</v>
      </c>
      <c r="O145" s="1344">
        <v>0</v>
      </c>
      <c r="P145" s="1194">
        <v>0</v>
      </c>
      <c r="Q145" s="1194">
        <v>0</v>
      </c>
      <c r="S145" s="1343"/>
      <c r="T145" s="1343"/>
      <c r="U145" s="1343"/>
      <c r="V145" s="1341">
        <v>0</v>
      </c>
      <c r="W145" s="1341">
        <v>0</v>
      </c>
      <c r="Y145" s="1505" t="s">
        <v>1036</v>
      </c>
      <c r="Z145" s="1506"/>
      <c r="AA145" s="1506"/>
      <c r="AB145" s="1506"/>
      <c r="AC145" s="1507"/>
    </row>
    <row r="146" spans="1:29" ht="21.75" customHeight="1">
      <c r="A146" s="1095"/>
      <c r="B146" s="1087">
        <v>2</v>
      </c>
      <c r="C146" s="1097"/>
      <c r="D146" s="1333" t="s">
        <v>690</v>
      </c>
      <c r="E146" s="1099" t="s">
        <v>1035</v>
      </c>
      <c r="F146" s="1106" t="s">
        <v>1028</v>
      </c>
      <c r="G146" s="1194" t="s">
        <v>805</v>
      </c>
      <c r="H146" s="1194" t="s">
        <v>805</v>
      </c>
      <c r="I146" s="1194" t="s">
        <v>805</v>
      </c>
      <c r="J146" s="1194"/>
      <c r="K146" s="1194"/>
      <c r="M146" s="1344" t="s">
        <v>805</v>
      </c>
      <c r="N146" s="1344" t="s">
        <v>805</v>
      </c>
      <c r="O146" s="1344" t="s">
        <v>805</v>
      </c>
      <c r="P146" s="1194">
        <v>0</v>
      </c>
      <c r="Q146" s="1194">
        <v>0</v>
      </c>
      <c r="S146" s="1343"/>
      <c r="T146" s="1343"/>
      <c r="U146" s="1343"/>
      <c r="V146" s="1341">
        <v>0</v>
      </c>
      <c r="W146" s="1341">
        <v>0</v>
      </c>
      <c r="Y146" s="1511"/>
      <c r="Z146" s="1512"/>
      <c r="AA146" s="1512"/>
      <c r="AB146" s="1512"/>
      <c r="AC146" s="1513"/>
    </row>
    <row r="147" spans="1:29" ht="15" customHeight="1">
      <c r="Y147" s="1350"/>
      <c r="Z147" s="1350"/>
      <c r="AA147" s="1350"/>
      <c r="AB147" s="1350"/>
      <c r="AC147" s="1350"/>
    </row>
  </sheetData>
  <mergeCells count="90">
    <mergeCell ref="Y145:AC146"/>
    <mergeCell ref="D123:E123"/>
    <mergeCell ref="D132:E132"/>
    <mergeCell ref="Y125:AC130"/>
    <mergeCell ref="D143:E143"/>
    <mergeCell ref="Y134:AC141"/>
    <mergeCell ref="Y89:AC89"/>
    <mergeCell ref="D91:E91"/>
    <mergeCell ref="Y93:AC93"/>
    <mergeCell ref="Y94:AC94"/>
    <mergeCell ref="Y87:AC87"/>
    <mergeCell ref="Y88:AC88"/>
    <mergeCell ref="Y95:AC95"/>
    <mergeCell ref="D105:E105"/>
    <mergeCell ref="D107:E107"/>
    <mergeCell ref="Y116:AC121"/>
    <mergeCell ref="Y109:AC114"/>
    <mergeCell ref="Y96:AC96"/>
    <mergeCell ref="D98:E98"/>
    <mergeCell ref="D75:E75"/>
    <mergeCell ref="Y77:AC77"/>
    <mergeCell ref="Y78:AC78"/>
    <mergeCell ref="Y84:AC84"/>
    <mergeCell ref="Y79:AC79"/>
    <mergeCell ref="Y80:AC80"/>
    <mergeCell ref="Y81:AC81"/>
    <mergeCell ref="Y82:AC82"/>
    <mergeCell ref="Y83:AC83"/>
    <mergeCell ref="D71:E71"/>
    <mergeCell ref="Y71:AC71"/>
    <mergeCell ref="D72:E72"/>
    <mergeCell ref="Y72:AC72"/>
    <mergeCell ref="D73:E73"/>
    <mergeCell ref="Y73:AC73"/>
    <mergeCell ref="Y61:AC61"/>
    <mergeCell ref="D63:E63"/>
    <mergeCell ref="D65:E65"/>
    <mergeCell ref="Y65:AC65"/>
    <mergeCell ref="D66:E66"/>
    <mergeCell ref="Y66:AC66"/>
    <mergeCell ref="D67:E67"/>
    <mergeCell ref="Y67:AC67"/>
    <mergeCell ref="D69:E69"/>
    <mergeCell ref="Y69:AC69"/>
    <mergeCell ref="D70:E70"/>
    <mergeCell ref="Y70:AC70"/>
    <mergeCell ref="D44:E44"/>
    <mergeCell ref="Y58:AC58"/>
    <mergeCell ref="Y59:AC59"/>
    <mergeCell ref="Y60:AC60"/>
    <mergeCell ref="Y52:AC52"/>
    <mergeCell ref="Y54:AC54"/>
    <mergeCell ref="Y55:AC55"/>
    <mergeCell ref="Y57:AC57"/>
    <mergeCell ref="Y48:AC48"/>
    <mergeCell ref="Y49:AC49"/>
    <mergeCell ref="Y50:AC50"/>
    <mergeCell ref="Y51:AC51"/>
    <mergeCell ref="D40:E40"/>
    <mergeCell ref="Y40:AC40"/>
    <mergeCell ref="D41:E41"/>
    <mergeCell ref="Y41:AC41"/>
    <mergeCell ref="D42:E42"/>
    <mergeCell ref="Y42:AC42"/>
    <mergeCell ref="Y34:AC34"/>
    <mergeCell ref="Y35:AC35"/>
    <mergeCell ref="D37:E37"/>
    <mergeCell ref="D39:E39"/>
    <mergeCell ref="Y39:AC39"/>
    <mergeCell ref="Y26:AC26"/>
    <mergeCell ref="Y28:AC28"/>
    <mergeCell ref="Y29:AC29"/>
    <mergeCell ref="Y30:AC30"/>
    <mergeCell ref="Y31:AC31"/>
    <mergeCell ref="Y85:AC86"/>
    <mergeCell ref="Y46:AC47"/>
    <mergeCell ref="Y2:AC2"/>
    <mergeCell ref="D6:E6"/>
    <mergeCell ref="D10:E10"/>
    <mergeCell ref="D11:E11"/>
    <mergeCell ref="G2:K2"/>
    <mergeCell ref="M2:Q2"/>
    <mergeCell ref="S2:W2"/>
    <mergeCell ref="Y8:AC12"/>
    <mergeCell ref="Y32:AC32"/>
    <mergeCell ref="D12:E12"/>
    <mergeCell ref="D15:E15"/>
    <mergeCell ref="Y17:AC22"/>
    <mergeCell ref="Y24:AC24"/>
    <mergeCell ref="Y25:AC2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30F15-4487-4B8E-AC2B-9599FB3EECD9}">
  <sheetPr>
    <tabColor rgb="FFFF4D16"/>
  </sheetPr>
  <dimension ref="A2:AC147"/>
  <sheetViews>
    <sheetView zoomScale="60" zoomScaleNormal="60" workbookViewId="0">
      <pane xSplit="6" ySplit="4" topLeftCell="G106" activePane="bottomRight" state="frozen"/>
      <selection activeCell="J134" sqref="J134:J141"/>
      <selection pane="topRight" activeCell="J134" sqref="J134:J141"/>
      <selection pane="bottomLeft" activeCell="J134" sqref="J134:J141"/>
      <selection pane="bottomRight" activeCell="J134" sqref="J134:J141"/>
    </sheetView>
  </sheetViews>
  <sheetFormatPr defaultColWidth="9.1328125" defaultRowHeight="14.25"/>
  <cols>
    <col min="1" max="1" width="2.73046875" style="1071" customWidth="1"/>
    <col min="2" max="2" width="7.73046875" style="1073" customWidth="1"/>
    <col min="3" max="3" width="6.3984375" style="1074" customWidth="1"/>
    <col min="4" max="4" width="94.1328125" style="1075" customWidth="1"/>
    <col min="5" max="5" width="15.59765625" style="1071" customWidth="1"/>
    <col min="6" max="6" width="16.265625" style="1071" customWidth="1"/>
    <col min="7" max="11" width="15.59765625" style="1071" customWidth="1"/>
    <col min="12" max="12" width="7.3984375" style="1072" customWidth="1"/>
    <col min="13" max="17" width="15.59765625" style="1072" customWidth="1"/>
    <col min="18" max="18" width="7.3984375" style="1072" customWidth="1"/>
    <col min="19" max="23" width="15.59765625" style="1072" customWidth="1"/>
    <col min="24" max="24" width="7.3984375" style="1072" customWidth="1"/>
    <col min="25" max="28" width="20.59765625" style="1072" customWidth="1"/>
    <col min="29" max="29" width="70.3984375" style="1072" customWidth="1"/>
    <col min="30" max="16384" width="9.1328125" style="1072"/>
  </cols>
  <sheetData>
    <row r="2" spans="1:29" ht="32.25" customHeight="1">
      <c r="A2" s="1068"/>
      <c r="B2" s="1068"/>
      <c r="C2" s="1069"/>
      <c r="D2" s="1070" t="s">
        <v>955</v>
      </c>
      <c r="G2" s="1475" t="s">
        <v>1073</v>
      </c>
      <c r="H2" s="1476"/>
      <c r="I2" s="1476"/>
      <c r="J2" s="1476"/>
      <c r="K2" s="1477"/>
      <c r="M2" s="1475" t="s">
        <v>1043</v>
      </c>
      <c r="N2" s="1476"/>
      <c r="O2" s="1476"/>
      <c r="P2" s="1476"/>
      <c r="Q2" s="1477"/>
      <c r="S2" s="1475" t="s">
        <v>837</v>
      </c>
      <c r="T2" s="1476"/>
      <c r="U2" s="1476"/>
      <c r="V2" s="1476"/>
      <c r="W2" s="1477"/>
      <c r="Y2" s="1475" t="s">
        <v>760</v>
      </c>
      <c r="Z2" s="1476"/>
      <c r="AA2" s="1476"/>
      <c r="AB2" s="1476"/>
      <c r="AC2" s="1477"/>
    </row>
    <row r="3" spans="1:29">
      <c r="M3" s="1071"/>
      <c r="N3" s="1071"/>
      <c r="O3" s="1071"/>
      <c r="P3" s="1071"/>
      <c r="Q3" s="1071"/>
      <c r="S3" s="1071"/>
      <c r="T3" s="1071"/>
      <c r="U3" s="1071"/>
      <c r="V3" s="1071"/>
      <c r="W3" s="1071"/>
    </row>
    <row r="4" spans="1:29" ht="31.5">
      <c r="A4" s="1076"/>
      <c r="B4" s="1076"/>
      <c r="C4" s="1077"/>
      <c r="D4" s="1078" t="s">
        <v>45</v>
      </c>
      <c r="E4" s="1079" t="s">
        <v>46</v>
      </c>
      <c r="F4" s="1079" t="s">
        <v>83</v>
      </c>
      <c r="G4" s="1079" t="s">
        <v>15</v>
      </c>
      <c r="H4" s="1079" t="s">
        <v>16</v>
      </c>
      <c r="I4" s="1079" t="s">
        <v>17</v>
      </c>
      <c r="J4" s="1079" t="s">
        <v>18</v>
      </c>
      <c r="K4" s="1079" t="s">
        <v>19</v>
      </c>
      <c r="M4" s="1079" t="s">
        <v>15</v>
      </c>
      <c r="N4" s="1079" t="s">
        <v>16</v>
      </c>
      <c r="O4" s="1079" t="s">
        <v>17</v>
      </c>
      <c r="P4" s="1079" t="s">
        <v>18</v>
      </c>
      <c r="Q4" s="1079" t="s">
        <v>19</v>
      </c>
      <c r="S4" s="1079" t="s">
        <v>15</v>
      </c>
      <c r="T4" s="1079" t="s">
        <v>16</v>
      </c>
      <c r="U4" s="1079" t="s">
        <v>17</v>
      </c>
      <c r="V4" s="1079" t="s">
        <v>18</v>
      </c>
      <c r="W4" s="1079" t="s">
        <v>19</v>
      </c>
    </row>
    <row r="5" spans="1:29">
      <c r="M5" s="1071"/>
      <c r="N5" s="1071"/>
      <c r="O5" s="1071"/>
      <c r="P5" s="1071"/>
      <c r="Q5" s="1071"/>
      <c r="S5" s="1071"/>
      <c r="T5" s="1071"/>
      <c r="U5" s="1071"/>
      <c r="V5" s="1071"/>
      <c r="W5" s="1071"/>
    </row>
    <row r="6" spans="1:29" ht="31.5" customHeight="1">
      <c r="A6" s="1080"/>
      <c r="B6" s="1081" t="s">
        <v>235</v>
      </c>
      <c r="C6" s="1082"/>
      <c r="D6" s="1478" t="s">
        <v>908</v>
      </c>
      <c r="E6" s="1479"/>
      <c r="F6" s="1083"/>
      <c r="G6" s="1083"/>
      <c r="H6" s="1083"/>
      <c r="I6" s="1083"/>
      <c r="J6" s="1083"/>
      <c r="K6" s="1084"/>
      <c r="M6" s="1085"/>
      <c r="N6" s="1083"/>
      <c r="O6" s="1083"/>
      <c r="P6" s="1083"/>
      <c r="Q6" s="1084"/>
      <c r="S6" s="1085"/>
      <c r="T6" s="1083"/>
      <c r="U6" s="1083"/>
      <c r="V6" s="1083"/>
      <c r="W6" s="1084"/>
      <c r="Y6" s="1086"/>
      <c r="Z6" s="1086"/>
      <c r="AA6" s="1086"/>
      <c r="AB6" s="1086"/>
      <c r="AC6" s="1086"/>
    </row>
    <row r="7" spans="1:29">
      <c r="M7" s="1071"/>
      <c r="N7" s="1071"/>
      <c r="O7" s="1071"/>
      <c r="P7" s="1071"/>
      <c r="Q7" s="1071"/>
      <c r="S7" s="1071"/>
      <c r="T7" s="1071"/>
      <c r="U7" s="1071"/>
      <c r="V7" s="1071"/>
      <c r="W7" s="1071"/>
      <c r="Y7" s="1086"/>
      <c r="Z7" s="1086"/>
      <c r="AA7" s="1086"/>
      <c r="AB7" s="1086"/>
      <c r="AC7" s="1086"/>
    </row>
    <row r="8" spans="1:29" ht="30.75" customHeight="1">
      <c r="B8" s="1087">
        <v>1</v>
      </c>
      <c r="D8" s="1088" t="s">
        <v>976</v>
      </c>
      <c r="E8" s="1089" t="s">
        <v>238</v>
      </c>
      <c r="F8" s="1090" t="s">
        <v>84</v>
      </c>
      <c r="G8" s="1091">
        <v>453.19130832203302</v>
      </c>
      <c r="H8" s="1091">
        <v>640.49743229755779</v>
      </c>
      <c r="I8" s="1091">
        <v>562.0432138877394</v>
      </c>
      <c r="J8" s="1091">
        <v>525.95326575360821</v>
      </c>
      <c r="K8" s="1091">
        <v>525.80373395384868</v>
      </c>
      <c r="L8" s="1092"/>
      <c r="M8" s="1091">
        <v>453.19130832203302</v>
      </c>
      <c r="N8" s="1091">
        <v>640.49743229755779</v>
      </c>
      <c r="O8" s="1091">
        <v>505.54556039365366</v>
      </c>
      <c r="P8" s="1091">
        <v>503.39798432054442</v>
      </c>
      <c r="Q8" s="1091">
        <v>507.15716814200647</v>
      </c>
      <c r="R8" s="1093"/>
      <c r="S8" s="1091">
        <v>0</v>
      </c>
      <c r="T8" s="1091">
        <v>0</v>
      </c>
      <c r="U8" s="1091">
        <v>56.497653494085739</v>
      </c>
      <c r="V8" s="1091">
        <v>22.555281433063783</v>
      </c>
      <c r="W8" s="1091">
        <v>18.646565811842208</v>
      </c>
      <c r="X8" s="1094"/>
      <c r="Y8" s="1481" t="s">
        <v>1066</v>
      </c>
      <c r="Z8" s="1482"/>
      <c r="AA8" s="1482"/>
      <c r="AB8" s="1482"/>
      <c r="AC8" s="1483"/>
    </row>
    <row r="9" spans="1:29" ht="19.5" customHeight="1">
      <c r="M9" s="1071"/>
      <c r="N9" s="1071"/>
      <c r="O9" s="1071"/>
      <c r="P9" s="1071"/>
      <c r="Q9" s="1071"/>
      <c r="S9" s="1071"/>
      <c r="T9" s="1071"/>
      <c r="U9" s="1071"/>
      <c r="V9" s="1071"/>
      <c r="W9" s="1071"/>
      <c r="Y9" s="1484"/>
      <c r="Z9" s="1485"/>
      <c r="AA9" s="1485"/>
      <c r="AB9" s="1485"/>
      <c r="AC9" s="1486"/>
    </row>
    <row r="10" spans="1:29" ht="19.5" customHeight="1">
      <c r="B10" s="1087">
        <v>2</v>
      </c>
      <c r="D10" s="1480" t="s">
        <v>1042</v>
      </c>
      <c r="E10" s="1480"/>
      <c r="F10" s="1106" t="s">
        <v>167</v>
      </c>
      <c r="G10" s="1107">
        <v>-5.4772837958297772E-2</v>
      </c>
      <c r="H10" s="1107">
        <v>3.0118408460527768E-2</v>
      </c>
      <c r="I10" s="1107">
        <v>7.5581804296130706E-2</v>
      </c>
      <c r="J10" s="1107">
        <v>-8.4119434698697204E-2</v>
      </c>
      <c r="K10" s="1107">
        <v>1.0488866909539318E-3</v>
      </c>
      <c r="L10" s="1108"/>
      <c r="M10" s="1107">
        <v>-5.4772837958297772E-2</v>
      </c>
      <c r="N10" s="1107">
        <v>3.0118408460527768E-2</v>
      </c>
      <c r="O10" s="1107">
        <v>-3.8029246857984589E-2</v>
      </c>
      <c r="P10" s="1107">
        <v>-2.1330959550497131E-2</v>
      </c>
      <c r="Q10" s="1107">
        <v>8.8451750635885062E-3</v>
      </c>
      <c r="R10" s="1108"/>
      <c r="S10" s="1107">
        <v>0</v>
      </c>
      <c r="T10" s="1107">
        <v>0</v>
      </c>
      <c r="U10" s="1107">
        <v>0.11361105115411529</v>
      </c>
      <c r="V10" s="1107">
        <v>-6.2788475148200074E-2</v>
      </c>
      <c r="W10" s="1107">
        <v>-7.7962883726345744E-3</v>
      </c>
      <c r="Y10" s="1484"/>
      <c r="Z10" s="1485"/>
      <c r="AA10" s="1485"/>
      <c r="AB10" s="1485"/>
      <c r="AC10" s="1486"/>
    </row>
    <row r="11" spans="1:29" ht="19.5" customHeight="1">
      <c r="B11" s="1087">
        <v>3</v>
      </c>
      <c r="D11" s="1480" t="s">
        <v>975</v>
      </c>
      <c r="E11" s="1480"/>
      <c r="F11" s="1106" t="s">
        <v>167</v>
      </c>
      <c r="G11" s="1107">
        <v>-4.0521576724605213E-2</v>
      </c>
      <c r="H11" s="1107">
        <v>0.22462858297978952</v>
      </c>
      <c r="I11" s="1107">
        <v>-0.28358089913267992</v>
      </c>
      <c r="J11" s="1107">
        <v>0.22117497228052163</v>
      </c>
      <c r="K11" s="1107">
        <v>-1.4618524529689481E-2</v>
      </c>
      <c r="L11" s="1108"/>
      <c r="M11" s="1107">
        <v>-4.0521576724605213E-2</v>
      </c>
      <c r="N11" s="1107">
        <v>0.22462858297978952</v>
      </c>
      <c r="O11" s="1107">
        <v>-0.30315987968033864</v>
      </c>
      <c r="P11" s="1107">
        <v>0.22093448164019458</v>
      </c>
      <c r="Q11" s="1107">
        <v>-7.0878307204519375E-3</v>
      </c>
      <c r="R11" s="1108"/>
      <c r="S11" s="1107">
        <v>0</v>
      </c>
      <c r="T11" s="1107">
        <v>0</v>
      </c>
      <c r="U11" s="1107">
        <v>1.957898054765872E-2</v>
      </c>
      <c r="V11" s="1107">
        <v>2.4049064032705125E-4</v>
      </c>
      <c r="W11" s="1107">
        <v>-7.5306938092375431E-3</v>
      </c>
      <c r="Y11" s="1484"/>
      <c r="Z11" s="1485"/>
      <c r="AA11" s="1485"/>
      <c r="AB11" s="1485"/>
      <c r="AC11" s="1486"/>
    </row>
    <row r="12" spans="1:29" s="1094" customFormat="1" ht="30.75" customHeight="1">
      <c r="A12" s="1109"/>
      <c r="B12" s="1087">
        <v>4</v>
      </c>
      <c r="C12" s="1110"/>
      <c r="D12" s="1493" t="s">
        <v>291</v>
      </c>
      <c r="E12" s="1494"/>
      <c r="F12" s="1090" t="s">
        <v>167</v>
      </c>
      <c r="G12" s="1111">
        <v>-4.9261896740933064E-2</v>
      </c>
      <c r="H12" s="1111">
        <v>0.41330475791567256</v>
      </c>
      <c r="I12" s="1111">
        <v>-0.1224895127657134</v>
      </c>
      <c r="J12" s="1111">
        <v>-6.4212052102704864E-2</v>
      </c>
      <c r="K12" s="1111">
        <v>-2.8430624828479356E-4</v>
      </c>
      <c r="L12" s="1112"/>
      <c r="M12" s="1111">
        <v>-4.9261896740933064E-2</v>
      </c>
      <c r="N12" s="1111">
        <v>0.41330475791567256</v>
      </c>
      <c r="O12" s="1111">
        <v>-0.21069853694777829</v>
      </c>
      <c r="P12" s="1111">
        <v>-4.2480366585297968E-3</v>
      </c>
      <c r="Q12" s="1111">
        <v>7.4676179455426261E-3</v>
      </c>
      <c r="R12" s="1112"/>
      <c r="S12" s="1111">
        <v>0</v>
      </c>
      <c r="T12" s="1111">
        <v>0</v>
      </c>
      <c r="U12" s="1111">
        <v>8.8209024182064888E-2</v>
      </c>
      <c r="V12" s="1111">
        <v>-5.9964015444175067E-2</v>
      </c>
      <c r="W12" s="1111">
        <v>-7.7519241938274197E-3</v>
      </c>
      <c r="Y12" s="1487"/>
      <c r="Z12" s="1488"/>
      <c r="AA12" s="1488"/>
      <c r="AB12" s="1488"/>
      <c r="AC12" s="1489"/>
    </row>
    <row r="13" spans="1:29" ht="19.5" hidden="1" customHeight="1">
      <c r="M13" s="1071"/>
      <c r="N13" s="1071"/>
      <c r="O13" s="1071"/>
      <c r="P13" s="1071"/>
      <c r="Q13" s="1071"/>
      <c r="S13" s="1071"/>
      <c r="T13" s="1071"/>
      <c r="U13" s="1071"/>
      <c r="V13" s="1071"/>
      <c r="W13" s="1071"/>
      <c r="Y13" s="1105"/>
      <c r="Z13" s="1105"/>
      <c r="AA13" s="1105"/>
      <c r="AB13" s="1105"/>
      <c r="AC13" s="1105"/>
    </row>
    <row r="14" spans="1:29" ht="19.5" customHeight="1">
      <c r="M14" s="1071"/>
      <c r="N14" s="1071"/>
      <c r="O14" s="1071"/>
      <c r="P14" s="1071"/>
      <c r="Q14" s="1071"/>
      <c r="S14" s="1071"/>
      <c r="T14" s="1071"/>
      <c r="U14" s="1071"/>
      <c r="V14" s="1071"/>
      <c r="W14" s="1071"/>
      <c r="Y14" s="1105"/>
      <c r="Z14" s="1105"/>
      <c r="AA14" s="1105"/>
      <c r="AB14" s="1105"/>
      <c r="AC14" s="1105"/>
    </row>
    <row r="15" spans="1:29" ht="31.5" customHeight="1">
      <c r="A15" s="1080"/>
      <c r="C15" s="1082"/>
      <c r="D15" s="1478" t="s">
        <v>909</v>
      </c>
      <c r="E15" s="1479"/>
      <c r="F15" s="1083"/>
      <c r="G15" s="1083"/>
      <c r="H15" s="1083"/>
      <c r="I15" s="1083"/>
      <c r="J15" s="1083"/>
      <c r="K15" s="1084"/>
      <c r="M15" s="1085"/>
      <c r="N15" s="1083"/>
      <c r="O15" s="1083"/>
      <c r="P15" s="1083"/>
      <c r="Q15" s="1084"/>
      <c r="S15" s="1085"/>
      <c r="T15" s="1083"/>
      <c r="U15" s="1083"/>
      <c r="V15" s="1083"/>
      <c r="W15" s="1084"/>
      <c r="Y15" s="1105"/>
      <c r="Z15" s="1105"/>
      <c r="AA15" s="1105"/>
      <c r="AB15" s="1105"/>
      <c r="AC15" s="1105"/>
    </row>
    <row r="16" spans="1:29" ht="19.5" customHeight="1">
      <c r="G16" s="1113"/>
      <c r="H16" s="1114"/>
      <c r="M16" s="1071"/>
      <c r="N16" s="1071"/>
      <c r="O16" s="1071"/>
      <c r="P16" s="1071"/>
      <c r="Q16" s="1071"/>
      <c r="S16" s="1071"/>
      <c r="T16" s="1071"/>
      <c r="U16" s="1071"/>
      <c r="V16" s="1071"/>
      <c r="W16" s="1071"/>
      <c r="Y16" s="1105"/>
      <c r="Z16" s="1105"/>
      <c r="AA16" s="1105"/>
      <c r="AB16" s="1105"/>
      <c r="AC16" s="1105"/>
    </row>
    <row r="17" spans="1:29" ht="19.5" customHeight="1">
      <c r="B17" s="1087">
        <v>5</v>
      </c>
      <c r="D17" s="1115" t="s">
        <v>910</v>
      </c>
      <c r="E17" s="1106"/>
      <c r="F17" s="1106" t="s">
        <v>856</v>
      </c>
      <c r="G17" s="1116">
        <v>413.95224392420351</v>
      </c>
      <c r="H17" s="1116">
        <v>521.01144605425054</v>
      </c>
      <c r="I17" s="1116">
        <v>439.84103501646024</v>
      </c>
      <c r="J17" s="1116">
        <v>422.25664095935514</v>
      </c>
      <c r="K17" s="1116">
        <v>414.27226484667477</v>
      </c>
      <c r="L17" s="1117"/>
      <c r="M17" s="1116">
        <v>413.95224392420351</v>
      </c>
      <c r="N17" s="1116">
        <v>521.01144605425054</v>
      </c>
      <c r="O17" s="1116">
        <v>416.85042695736979</v>
      </c>
      <c r="P17" s="1116">
        <v>411.42037258899779</v>
      </c>
      <c r="Q17" s="1116">
        <v>406.83758853594003</v>
      </c>
      <c r="R17" s="1118"/>
      <c r="S17" s="1116">
        <v>0</v>
      </c>
      <c r="T17" s="1116">
        <v>0</v>
      </c>
      <c r="U17" s="1116">
        <v>22.990608059090448</v>
      </c>
      <c r="V17" s="1116">
        <v>10.836268370357345</v>
      </c>
      <c r="W17" s="1116">
        <v>7.4346763107347442</v>
      </c>
      <c r="Y17" s="1481" t="s">
        <v>1067</v>
      </c>
      <c r="Z17" s="1482"/>
      <c r="AA17" s="1482"/>
      <c r="AB17" s="1482"/>
      <c r="AC17" s="1495"/>
    </row>
    <row r="18" spans="1:29" ht="19.5" customHeight="1">
      <c r="B18" s="1087">
        <v>6</v>
      </c>
      <c r="D18" s="1115" t="s">
        <v>911</v>
      </c>
      <c r="E18" s="1106" t="s">
        <v>851</v>
      </c>
      <c r="F18" s="1106" t="s">
        <v>856</v>
      </c>
      <c r="G18" s="1116">
        <v>0</v>
      </c>
      <c r="H18" s="1116">
        <v>0.11203826677816824</v>
      </c>
      <c r="I18" s="1116">
        <v>2.2598529411764696</v>
      </c>
      <c r="J18" s="1116">
        <v>2.3640208189652157</v>
      </c>
      <c r="K18" s="1116">
        <v>2.3300385804901671</v>
      </c>
      <c r="L18" s="1117"/>
      <c r="M18" s="1116">
        <v>0</v>
      </c>
      <c r="N18" s="1116">
        <v>0.11203826677816824</v>
      </c>
      <c r="O18" s="1116">
        <v>1.9841058515480885</v>
      </c>
      <c r="P18" s="1116">
        <v>2.0550720560066638</v>
      </c>
      <c r="Q18" s="1116">
        <v>2.0668032849860394</v>
      </c>
      <c r="R18" s="1118"/>
      <c r="S18" s="1116">
        <v>0</v>
      </c>
      <c r="T18" s="1116">
        <v>0</v>
      </c>
      <c r="U18" s="1116">
        <v>0.27574708962838113</v>
      </c>
      <c r="V18" s="1116">
        <v>0.30894876295855189</v>
      </c>
      <c r="W18" s="1116">
        <v>0.26323529550412772</v>
      </c>
      <c r="Y18" s="1484"/>
      <c r="Z18" s="1496"/>
      <c r="AA18" s="1496"/>
      <c r="AB18" s="1496"/>
      <c r="AC18" s="1486"/>
    </row>
    <row r="19" spans="1:29" ht="19.5" customHeight="1">
      <c r="B19" s="1087">
        <v>7</v>
      </c>
      <c r="D19" s="1115" t="s">
        <v>850</v>
      </c>
      <c r="E19" s="1106" t="s">
        <v>855</v>
      </c>
      <c r="F19" s="1106" t="s">
        <v>856</v>
      </c>
      <c r="G19" s="1116">
        <v>2.5713646682447938E-2</v>
      </c>
      <c r="H19" s="1116">
        <v>-7.2862331602607357E-3</v>
      </c>
      <c r="I19" s="1116">
        <v>-7.2862331602607357E-3</v>
      </c>
      <c r="J19" s="1116">
        <v>-7.2862331602607357E-3</v>
      </c>
      <c r="K19" s="1116">
        <v>-7.2862331602607357E-3</v>
      </c>
      <c r="L19" s="1117"/>
      <c r="M19" s="1116">
        <v>2.5713646682447938E-2</v>
      </c>
      <c r="N19" s="1116">
        <v>-7.2862331602607357E-3</v>
      </c>
      <c r="O19" s="1116">
        <v>-7.2862331602607357E-3</v>
      </c>
      <c r="P19" s="1116">
        <v>-7.2862331602607357E-3</v>
      </c>
      <c r="Q19" s="1116">
        <v>-7.2862331602607357E-3</v>
      </c>
      <c r="R19" s="1118"/>
      <c r="S19" s="1116">
        <v>0</v>
      </c>
      <c r="T19" s="1116">
        <v>0</v>
      </c>
      <c r="U19" s="1116">
        <v>0</v>
      </c>
      <c r="V19" s="1116">
        <v>0</v>
      </c>
      <c r="W19" s="1116">
        <v>0</v>
      </c>
      <c r="Y19" s="1484"/>
      <c r="Z19" s="1496"/>
      <c r="AA19" s="1496"/>
      <c r="AB19" s="1496"/>
      <c r="AC19" s="1486"/>
    </row>
    <row r="20" spans="1:29" ht="19.5" customHeight="1">
      <c r="B20" s="1087">
        <v>8</v>
      </c>
      <c r="D20" s="1115" t="s">
        <v>912</v>
      </c>
      <c r="E20" s="1106" t="s">
        <v>867</v>
      </c>
      <c r="F20" s="1106" t="s">
        <v>856</v>
      </c>
      <c r="G20" s="1116">
        <v>3.6948167667458893</v>
      </c>
      <c r="H20" s="1116">
        <v>3.1236766356705701</v>
      </c>
      <c r="I20" s="1116">
        <v>3.4846925734019871</v>
      </c>
      <c r="J20" s="1116">
        <v>3.8592635734019871</v>
      </c>
      <c r="K20" s="1116">
        <v>3.7256665734019871</v>
      </c>
      <c r="L20" s="1117"/>
      <c r="M20" s="1116">
        <v>3.6948167667458893</v>
      </c>
      <c r="N20" s="1116">
        <v>3.1236766356705701</v>
      </c>
      <c r="O20" s="1116">
        <v>3.4185255022744929</v>
      </c>
      <c r="P20" s="1116">
        <v>3.1642885127010087</v>
      </c>
      <c r="Q20" s="1116">
        <v>2.9778099892456167</v>
      </c>
      <c r="R20" s="1118"/>
      <c r="S20" s="1116">
        <v>0</v>
      </c>
      <c r="T20" s="1116">
        <v>0</v>
      </c>
      <c r="U20" s="1116">
        <v>6.6167071127494204E-2</v>
      </c>
      <c r="V20" s="1116">
        <v>0.69497506070097836</v>
      </c>
      <c r="W20" s="1116">
        <v>0.74785658415637046</v>
      </c>
      <c r="Y20" s="1484"/>
      <c r="Z20" s="1496"/>
      <c r="AA20" s="1496"/>
      <c r="AB20" s="1496"/>
      <c r="AC20" s="1486"/>
    </row>
    <row r="21" spans="1:29" ht="19.5" customHeight="1">
      <c r="B21" s="1087">
        <v>9</v>
      </c>
      <c r="D21" s="1115" t="s">
        <v>913</v>
      </c>
      <c r="E21" s="1106" t="s">
        <v>914</v>
      </c>
      <c r="F21" s="1106" t="s">
        <v>856</v>
      </c>
      <c r="G21" s="1116">
        <v>0</v>
      </c>
      <c r="H21" s="1116">
        <v>0</v>
      </c>
      <c r="I21" s="1116">
        <v>0</v>
      </c>
      <c r="J21" s="1116">
        <v>0</v>
      </c>
      <c r="K21" s="1116">
        <v>0</v>
      </c>
      <c r="L21" s="1117"/>
      <c r="M21" s="1116">
        <v>0</v>
      </c>
      <c r="N21" s="1116">
        <v>0</v>
      </c>
      <c r="O21" s="1116">
        <v>0</v>
      </c>
      <c r="P21" s="1116">
        <v>0</v>
      </c>
      <c r="Q21" s="1116">
        <v>0</v>
      </c>
      <c r="R21" s="1118"/>
      <c r="S21" s="1116">
        <v>0</v>
      </c>
      <c r="T21" s="1116">
        <v>0</v>
      </c>
      <c r="U21" s="1116">
        <v>0</v>
      </c>
      <c r="V21" s="1116">
        <v>0</v>
      </c>
      <c r="W21" s="1116">
        <v>0</v>
      </c>
      <c r="Y21" s="1484"/>
      <c r="Z21" s="1496"/>
      <c r="AA21" s="1496"/>
      <c r="AB21" s="1496"/>
      <c r="AC21" s="1486"/>
    </row>
    <row r="22" spans="1:29" s="1094" customFormat="1" ht="29.25" customHeight="1">
      <c r="A22" s="1119"/>
      <c r="B22" s="1087">
        <v>10</v>
      </c>
      <c r="C22" s="1120"/>
      <c r="D22" s="1088" t="s">
        <v>915</v>
      </c>
      <c r="E22" s="1121" t="s">
        <v>239</v>
      </c>
      <c r="F22" s="1122" t="s">
        <v>856</v>
      </c>
      <c r="G22" s="1123">
        <v>417.67277433763184</v>
      </c>
      <c r="H22" s="1123">
        <v>524.23987472353906</v>
      </c>
      <c r="I22" s="1123">
        <v>445.57829429787847</v>
      </c>
      <c r="J22" s="1123">
        <v>428.47263911856209</v>
      </c>
      <c r="K22" s="1123">
        <v>420.32068376740671</v>
      </c>
      <c r="L22" s="1092"/>
      <c r="M22" s="1123">
        <v>417.67277433763184</v>
      </c>
      <c r="N22" s="1123">
        <v>524.23987472353906</v>
      </c>
      <c r="O22" s="1123">
        <v>422.24577207803213</v>
      </c>
      <c r="P22" s="1123">
        <v>416.63244692454526</v>
      </c>
      <c r="Q22" s="1123">
        <v>411.87491557701145</v>
      </c>
      <c r="R22" s="1093"/>
      <c r="S22" s="1123">
        <v>0</v>
      </c>
      <c r="T22" s="1123">
        <v>0</v>
      </c>
      <c r="U22" s="1123">
        <v>23.332522219846339</v>
      </c>
      <c r="V22" s="1123">
        <v>11.840192194016822</v>
      </c>
      <c r="W22" s="1123">
        <v>8.4457681903952562</v>
      </c>
      <c r="Y22" s="1487"/>
      <c r="Z22" s="1488"/>
      <c r="AA22" s="1488"/>
      <c r="AB22" s="1488"/>
      <c r="AC22" s="1489"/>
    </row>
    <row r="23" spans="1:29" s="1094" customFormat="1" ht="12.75" customHeight="1">
      <c r="A23" s="1119"/>
      <c r="B23" s="1124"/>
      <c r="C23" s="1120"/>
      <c r="D23" s="1125"/>
      <c r="E23" s="1126"/>
      <c r="F23" s="1127"/>
      <c r="G23" s="1128"/>
      <c r="H23" s="1128"/>
      <c r="I23" s="1128"/>
      <c r="J23" s="1128"/>
      <c r="K23" s="1128"/>
      <c r="L23" s="1129"/>
      <c r="M23" s="1128"/>
      <c r="N23" s="1128"/>
      <c r="O23" s="1128"/>
      <c r="P23" s="1128"/>
      <c r="Q23" s="1128"/>
      <c r="R23" s="1093"/>
      <c r="S23" s="1128"/>
      <c r="T23" s="1128"/>
      <c r="U23" s="1128"/>
      <c r="V23" s="1128"/>
      <c r="W23" s="1128"/>
      <c r="Y23" s="1130"/>
      <c r="Z23" s="1130"/>
      <c r="AA23" s="1130"/>
      <c r="AB23" s="1130"/>
      <c r="AC23" s="1130"/>
    </row>
    <row r="24" spans="1:29" s="1137" customFormat="1" ht="19.5" customHeight="1">
      <c r="A24" s="1131"/>
      <c r="B24" s="1087">
        <v>11</v>
      </c>
      <c r="C24" s="1132"/>
      <c r="D24" s="1133" t="s">
        <v>977</v>
      </c>
      <c r="E24" s="1134" t="s">
        <v>917</v>
      </c>
      <c r="F24" s="1135"/>
      <c r="G24" s="1136">
        <v>1.0525261314284649</v>
      </c>
      <c r="H24" s="1136">
        <v>1.118876650760557</v>
      </c>
      <c r="I24" s="1136">
        <v>1.2070548174037865</v>
      </c>
      <c r="J24" s="1136">
        <v>1.2275072378847331</v>
      </c>
      <c r="K24" s="1136">
        <v>1.2509585044470788</v>
      </c>
      <c r="M24" s="1136">
        <v>1.0525261314284649</v>
      </c>
      <c r="N24" s="1136">
        <v>1.118876650760557</v>
      </c>
      <c r="O24" s="1136">
        <v>1.1881227587709211</v>
      </c>
      <c r="P24" s="1136">
        <v>1.2082543931383072</v>
      </c>
      <c r="Q24" s="1136">
        <v>1.23133783816747</v>
      </c>
      <c r="S24" s="1136">
        <v>0</v>
      </c>
      <c r="T24" s="1136">
        <v>0</v>
      </c>
      <c r="U24" s="1136">
        <v>1.8932058632865401E-2</v>
      </c>
      <c r="V24" s="1136">
        <v>1.9252844746425968E-2</v>
      </c>
      <c r="W24" s="1136">
        <v>1.9620666279608789E-2</v>
      </c>
      <c r="Y24" s="1490" t="s">
        <v>1068</v>
      </c>
      <c r="Z24" s="1491"/>
      <c r="AA24" s="1491"/>
      <c r="AB24" s="1491"/>
      <c r="AC24" s="1492"/>
    </row>
    <row r="25" spans="1:29" ht="19.5" customHeight="1">
      <c r="B25" s="1087">
        <v>12</v>
      </c>
      <c r="D25" s="1115" t="s">
        <v>918</v>
      </c>
      <c r="E25" s="1138"/>
      <c r="F25" s="1106" t="s">
        <v>84</v>
      </c>
      <c r="G25" s="1116">
        <v>21.938735038949972</v>
      </c>
      <c r="H25" s="1116">
        <v>62.319880502268347</v>
      </c>
      <c r="I25" s="1116">
        <v>92.259132364937898</v>
      </c>
      <c r="J25" s="1116">
        <v>97.480626635046121</v>
      </c>
      <c r="K25" s="1116">
        <v>105.48305018644197</v>
      </c>
      <c r="L25" s="1117"/>
      <c r="M25" s="1116">
        <v>21.938735038949972</v>
      </c>
      <c r="N25" s="1116">
        <v>62.319880502268347</v>
      </c>
      <c r="O25" s="1116">
        <v>79.434039522676983</v>
      </c>
      <c r="P25" s="1116">
        <v>86.765537395999161</v>
      </c>
      <c r="Q25" s="1116">
        <v>95.282252564995019</v>
      </c>
      <c r="R25" s="1118"/>
      <c r="S25" s="1116">
        <v>0</v>
      </c>
      <c r="T25" s="1116">
        <v>0</v>
      </c>
      <c r="U25" s="1116">
        <v>12.825092842260915</v>
      </c>
      <c r="V25" s="1116">
        <v>10.715089239046961</v>
      </c>
      <c r="W25" s="1116">
        <v>10.200797621446952</v>
      </c>
      <c r="Y25" s="1490"/>
      <c r="Z25" s="1491"/>
      <c r="AA25" s="1491"/>
      <c r="AB25" s="1491"/>
      <c r="AC25" s="1492"/>
    </row>
    <row r="26" spans="1:29" s="1094" customFormat="1" ht="29.25" customHeight="1">
      <c r="A26" s="1119"/>
      <c r="B26" s="1087">
        <v>13</v>
      </c>
      <c r="C26" s="1120"/>
      <c r="D26" s="1088" t="s">
        <v>978</v>
      </c>
      <c r="E26" s="1089" t="s">
        <v>239</v>
      </c>
      <c r="F26" s="1090" t="s">
        <v>84</v>
      </c>
      <c r="G26" s="1091">
        <v>439.61150937658181</v>
      </c>
      <c r="H26" s="1091">
        <v>586.55975522580741</v>
      </c>
      <c r="I26" s="1091">
        <v>537.83742666281637</v>
      </c>
      <c r="J26" s="1091">
        <v>525.95326575360821</v>
      </c>
      <c r="K26" s="1091">
        <v>525.80373395384868</v>
      </c>
      <c r="L26" s="1092"/>
      <c r="M26" s="1091">
        <v>439.61150937658181</v>
      </c>
      <c r="N26" s="1091">
        <v>586.55975522580741</v>
      </c>
      <c r="O26" s="1091">
        <v>501.67981160070912</v>
      </c>
      <c r="P26" s="1091">
        <v>503.39798432054442</v>
      </c>
      <c r="Q26" s="1091">
        <v>507.15716814200647</v>
      </c>
      <c r="R26" s="1093"/>
      <c r="S26" s="1091">
        <v>0</v>
      </c>
      <c r="T26" s="1091">
        <v>0</v>
      </c>
      <c r="U26" s="1091">
        <v>36.157615062107254</v>
      </c>
      <c r="V26" s="1091">
        <v>22.555281433063783</v>
      </c>
      <c r="W26" s="1091">
        <v>18.646565811842208</v>
      </c>
      <c r="Y26" s="1490"/>
      <c r="Z26" s="1491"/>
      <c r="AA26" s="1491"/>
      <c r="AB26" s="1491"/>
      <c r="AC26" s="1492"/>
    </row>
    <row r="27" spans="1:29" ht="12.75" customHeight="1">
      <c r="B27" s="1139"/>
      <c r="D27" s="1140"/>
      <c r="E27" s="1141"/>
      <c r="F27" s="1142"/>
      <c r="G27" s="1267"/>
      <c r="H27" s="1143"/>
      <c r="I27" s="1143"/>
      <c r="J27" s="1143"/>
      <c r="K27" s="1143"/>
      <c r="L27" s="1117"/>
      <c r="M27" s="1143"/>
      <c r="N27" s="1143"/>
      <c r="O27" s="1143"/>
      <c r="P27" s="1143"/>
      <c r="Q27" s="1143"/>
      <c r="R27" s="1118"/>
      <c r="S27" s="1144"/>
      <c r="T27" s="1144"/>
      <c r="U27" s="1144"/>
      <c r="V27" s="1144"/>
      <c r="W27" s="1144"/>
      <c r="Y27" s="1105"/>
      <c r="Z27" s="1105"/>
      <c r="AA27" s="1105"/>
      <c r="AB27" s="1105"/>
      <c r="AC27" s="1105"/>
    </row>
    <row r="28" spans="1:29" ht="19.5" customHeight="1">
      <c r="B28" s="1087">
        <v>14</v>
      </c>
      <c r="D28" s="1115" t="s">
        <v>979</v>
      </c>
      <c r="E28" s="1106" t="s">
        <v>853</v>
      </c>
      <c r="F28" s="1106" t="s">
        <v>84</v>
      </c>
      <c r="G28" s="1116">
        <v>-2.0023961779165589</v>
      </c>
      <c r="H28" s="1116">
        <v>33.857491253155153</v>
      </c>
      <c r="I28" s="1116">
        <v>14.353062169683923</v>
      </c>
      <c r="J28" s="1116">
        <v>0</v>
      </c>
      <c r="K28" s="1116">
        <v>0</v>
      </c>
      <c r="L28" s="1117"/>
      <c r="M28" s="1116">
        <v>-2.0023961779165589</v>
      </c>
      <c r="N28" s="1116">
        <v>33.857491253155153</v>
      </c>
      <c r="O28" s="1116">
        <v>3.5213145536778341</v>
      </c>
      <c r="P28" s="1116">
        <v>0</v>
      </c>
      <c r="Q28" s="1116">
        <v>0</v>
      </c>
      <c r="R28" s="1118"/>
      <c r="S28" s="1116">
        <v>0</v>
      </c>
      <c r="T28" s="1116">
        <v>0</v>
      </c>
      <c r="U28" s="1116">
        <v>10.831747616006089</v>
      </c>
      <c r="V28" s="1116">
        <v>0</v>
      </c>
      <c r="W28" s="1116">
        <v>0</v>
      </c>
      <c r="Y28" s="1490" t="s">
        <v>1069</v>
      </c>
      <c r="Z28" s="1491"/>
      <c r="AA28" s="1491"/>
      <c r="AB28" s="1491"/>
      <c r="AC28" s="1492"/>
    </row>
    <row r="29" spans="1:29" ht="19.5" customHeight="1">
      <c r="B29" s="1087">
        <v>15</v>
      </c>
      <c r="D29" s="1115" t="s">
        <v>919</v>
      </c>
      <c r="E29" s="1106" t="s">
        <v>236</v>
      </c>
      <c r="F29" s="1106" t="s">
        <v>84</v>
      </c>
      <c r="G29" s="1116">
        <v>1.6855849269264442</v>
      </c>
      <c r="H29" s="1116">
        <v>2.5914692227356531</v>
      </c>
      <c r="I29" s="1116">
        <v>9.8527250552391088</v>
      </c>
      <c r="J29" s="1116">
        <v>0</v>
      </c>
      <c r="K29" s="1116">
        <v>0</v>
      </c>
      <c r="L29" s="1117"/>
      <c r="M29" s="1116">
        <v>1.6855849269264442</v>
      </c>
      <c r="N29" s="1116">
        <v>2.5914692227356531</v>
      </c>
      <c r="O29" s="1116">
        <v>0.344434239266739</v>
      </c>
      <c r="P29" s="1116">
        <v>0</v>
      </c>
      <c r="Q29" s="1116">
        <v>0</v>
      </c>
      <c r="R29" s="1118"/>
      <c r="S29" s="1116">
        <v>0</v>
      </c>
      <c r="T29" s="1116">
        <v>0</v>
      </c>
      <c r="U29" s="1116">
        <v>9.5082908159723694</v>
      </c>
      <c r="V29" s="1116">
        <v>0</v>
      </c>
      <c r="W29" s="1116">
        <v>0</v>
      </c>
      <c r="Y29" s="1490"/>
      <c r="Z29" s="1491"/>
      <c r="AA29" s="1491"/>
      <c r="AB29" s="1491"/>
      <c r="AC29" s="1492"/>
    </row>
    <row r="30" spans="1:29" ht="19.5" customHeight="1">
      <c r="B30" s="1087">
        <v>16</v>
      </c>
      <c r="D30" s="1115" t="s">
        <v>920</v>
      </c>
      <c r="E30" s="1106" t="s">
        <v>849</v>
      </c>
      <c r="F30" s="1106" t="s">
        <v>84</v>
      </c>
      <c r="G30" s="1116">
        <v>13.896610196441332</v>
      </c>
      <c r="H30" s="1116">
        <v>17.488716595859589</v>
      </c>
      <c r="I30" s="1116">
        <v>0</v>
      </c>
      <c r="J30" s="1116">
        <v>0</v>
      </c>
      <c r="K30" s="1116">
        <v>0</v>
      </c>
      <c r="L30" s="1117"/>
      <c r="M30" s="1116">
        <v>13.896610196441332</v>
      </c>
      <c r="N30" s="1116">
        <v>17.488716595859589</v>
      </c>
      <c r="O30" s="1116">
        <v>0</v>
      </c>
      <c r="P30" s="1116">
        <v>0</v>
      </c>
      <c r="Q30" s="1116">
        <v>0</v>
      </c>
      <c r="R30" s="1118"/>
      <c r="S30" s="1116">
        <v>0</v>
      </c>
      <c r="T30" s="1116">
        <v>0</v>
      </c>
      <c r="U30" s="1116">
        <v>0</v>
      </c>
      <c r="V30" s="1116">
        <v>0</v>
      </c>
      <c r="W30" s="1116">
        <v>0</v>
      </c>
      <c r="Y30" s="1490"/>
      <c r="Z30" s="1491"/>
      <c r="AA30" s="1491"/>
      <c r="AB30" s="1491"/>
      <c r="AC30" s="1492"/>
    </row>
    <row r="31" spans="1:29" s="1094" customFormat="1" ht="29.25" customHeight="1">
      <c r="A31" s="1119"/>
      <c r="B31" s="1087">
        <v>17</v>
      </c>
      <c r="C31" s="1120"/>
      <c r="D31" s="1088" t="s">
        <v>976</v>
      </c>
      <c r="E31" s="1089" t="s">
        <v>238</v>
      </c>
      <c r="F31" s="1090" t="s">
        <v>84</v>
      </c>
      <c r="G31" s="1091">
        <v>453.19130832203302</v>
      </c>
      <c r="H31" s="1091">
        <v>640.49743229755779</v>
      </c>
      <c r="I31" s="1091">
        <v>562.0432138877394</v>
      </c>
      <c r="J31" s="1091">
        <v>525.95326575360821</v>
      </c>
      <c r="K31" s="1091">
        <v>525.80373395384868</v>
      </c>
      <c r="L31" s="1092"/>
      <c r="M31" s="1091">
        <v>453.19130832203302</v>
      </c>
      <c r="N31" s="1091">
        <v>640.49743229755779</v>
      </c>
      <c r="O31" s="1091">
        <v>505.54556039365366</v>
      </c>
      <c r="P31" s="1091">
        <v>503.39798432054442</v>
      </c>
      <c r="Q31" s="1091">
        <v>507.15716814200647</v>
      </c>
      <c r="R31" s="1093"/>
      <c r="S31" s="1091">
        <v>0</v>
      </c>
      <c r="T31" s="1091">
        <v>0</v>
      </c>
      <c r="U31" s="1091">
        <v>56.497653494085739</v>
      </c>
      <c r="V31" s="1091">
        <v>22.555281433063783</v>
      </c>
      <c r="W31" s="1091">
        <v>18.646565811842208</v>
      </c>
      <c r="Y31" s="1490"/>
      <c r="Z31" s="1491"/>
      <c r="AA31" s="1491"/>
      <c r="AB31" s="1491"/>
      <c r="AC31" s="1492"/>
    </row>
    <row r="32" spans="1:29" s="1104" customFormat="1" ht="19.5" customHeight="1">
      <c r="A32" s="1095"/>
      <c r="B32" s="1087">
        <v>18</v>
      </c>
      <c r="C32" s="1097"/>
      <c r="D32" s="1098" t="s">
        <v>980</v>
      </c>
      <c r="E32" s="1099" t="s">
        <v>238</v>
      </c>
      <c r="F32" s="1100" t="s">
        <v>84</v>
      </c>
      <c r="G32" s="1101">
        <v>477.52162609789417</v>
      </c>
      <c r="H32" s="1101">
        <v>666.75339707065439</v>
      </c>
      <c r="I32" s="1101">
        <v>562.0432138877394</v>
      </c>
      <c r="J32" s="1101">
        <v>525.95326575360821</v>
      </c>
      <c r="K32" s="1101">
        <v>525.80373395384868</v>
      </c>
      <c r="L32" s="1102"/>
      <c r="M32" s="1101">
        <v>483.50375112399092</v>
      </c>
      <c r="N32" s="1101">
        <v>643.80769963953685</v>
      </c>
      <c r="O32" s="1101">
        <v>505.54556039365366</v>
      </c>
      <c r="P32" s="1101">
        <v>503.39798432054442</v>
      </c>
      <c r="Q32" s="1101">
        <v>507.15716814200647</v>
      </c>
      <c r="R32" s="1102"/>
      <c r="S32" s="1101">
        <v>-5.9821250260967531</v>
      </c>
      <c r="T32" s="1101">
        <v>22.945697431117537</v>
      </c>
      <c r="U32" s="1101">
        <v>56.497653494085739</v>
      </c>
      <c r="V32" s="1101">
        <v>22.555281433063783</v>
      </c>
      <c r="W32" s="1101">
        <v>18.646565811842208</v>
      </c>
      <c r="Y32" s="1490"/>
      <c r="Z32" s="1491"/>
      <c r="AA32" s="1491"/>
      <c r="AB32" s="1491"/>
      <c r="AC32" s="1492"/>
    </row>
    <row r="33" spans="1:29" ht="12.75" customHeight="1">
      <c r="B33" s="1145"/>
      <c r="D33" s="1146"/>
      <c r="E33" s="1147"/>
      <c r="F33" s="1147"/>
      <c r="G33" s="1148"/>
      <c r="H33" s="1148"/>
      <c r="I33" s="1148"/>
      <c r="J33" s="1148"/>
      <c r="K33" s="1148"/>
      <c r="L33" s="1117"/>
      <c r="M33" s="1148"/>
      <c r="N33" s="1148"/>
      <c r="O33" s="1148"/>
      <c r="P33" s="1148"/>
      <c r="Q33" s="1148"/>
      <c r="R33" s="1118"/>
      <c r="S33" s="1149"/>
      <c r="T33" s="1149"/>
      <c r="U33" s="1149"/>
      <c r="V33" s="1149"/>
      <c r="W33" s="1149"/>
      <c r="Y33" s="1105"/>
      <c r="Z33" s="1105"/>
      <c r="AA33" s="1105"/>
      <c r="AB33" s="1105"/>
      <c r="AC33" s="1105"/>
    </row>
    <row r="34" spans="1:29" ht="19.5" customHeight="1">
      <c r="B34" s="1087">
        <v>19</v>
      </c>
      <c r="D34" s="1115" t="s">
        <v>921</v>
      </c>
      <c r="E34" s="1106" t="s">
        <v>922</v>
      </c>
      <c r="F34" s="1106" t="s">
        <v>84</v>
      </c>
      <c r="G34" s="1116">
        <v>453.19130832203302</v>
      </c>
      <c r="H34" s="1116">
        <v>640.49743229755779</v>
      </c>
      <c r="I34" s="1116">
        <v>562.0432138877394</v>
      </c>
      <c r="J34" s="1116">
        <v>525.95326575360821</v>
      </c>
      <c r="K34" s="1116">
        <v>525.80373395384868</v>
      </c>
      <c r="L34" s="1117"/>
      <c r="M34" s="1116">
        <v>453.19130832203302</v>
      </c>
      <c r="N34" s="1116">
        <v>640.49743229755779</v>
      </c>
      <c r="O34" s="1116">
        <v>505.54556039365366</v>
      </c>
      <c r="P34" s="1116">
        <v>503.39798432054442</v>
      </c>
      <c r="Q34" s="1116">
        <v>507.15716814200647</v>
      </c>
      <c r="R34" s="1118"/>
      <c r="S34" s="1116">
        <v>0</v>
      </c>
      <c r="T34" s="1116">
        <v>0</v>
      </c>
      <c r="U34" s="1116">
        <v>56.497653494085739</v>
      </c>
      <c r="V34" s="1116">
        <v>22.555281433063783</v>
      </c>
      <c r="W34" s="1116">
        <v>18.646565811842208</v>
      </c>
      <c r="Y34" s="1490"/>
      <c r="Z34" s="1491"/>
      <c r="AA34" s="1491"/>
      <c r="AB34" s="1491"/>
      <c r="AC34" s="1492"/>
    </row>
    <row r="35" spans="1:29" ht="19.5" customHeight="1">
      <c r="B35" s="1087">
        <v>20</v>
      </c>
      <c r="D35" s="1115" t="s">
        <v>240</v>
      </c>
      <c r="E35" s="1106" t="s">
        <v>923</v>
      </c>
      <c r="F35" s="1106" t="s">
        <v>84</v>
      </c>
      <c r="G35" s="1116">
        <v>0</v>
      </c>
      <c r="H35" s="1116">
        <v>0</v>
      </c>
      <c r="I35" s="1116">
        <v>0</v>
      </c>
      <c r="J35" s="1116">
        <v>0</v>
      </c>
      <c r="K35" s="1116">
        <v>0</v>
      </c>
      <c r="L35" s="1117"/>
      <c r="M35" s="1116">
        <v>0</v>
      </c>
      <c r="N35" s="1116">
        <v>0</v>
      </c>
      <c r="O35" s="1116">
        <v>0</v>
      </c>
      <c r="P35" s="1116">
        <v>0</v>
      </c>
      <c r="Q35" s="1116">
        <v>0</v>
      </c>
      <c r="R35" s="1118"/>
      <c r="S35" s="1116">
        <v>0</v>
      </c>
      <c r="T35" s="1116">
        <v>0</v>
      </c>
      <c r="U35" s="1116">
        <v>0</v>
      </c>
      <c r="V35" s="1116">
        <v>0</v>
      </c>
      <c r="W35" s="1116">
        <v>0</v>
      </c>
      <c r="Y35" s="1490"/>
      <c r="Z35" s="1491"/>
      <c r="AA35" s="1491"/>
      <c r="AB35" s="1491"/>
      <c r="AC35" s="1492"/>
    </row>
    <row r="36" spans="1:29">
      <c r="D36" s="1074"/>
      <c r="E36" s="1074"/>
      <c r="F36" s="1074"/>
      <c r="G36" s="1150"/>
      <c r="H36" s="1150"/>
      <c r="I36" s="1150"/>
      <c r="J36" s="1150"/>
      <c r="K36" s="1150"/>
      <c r="L36" s="1151"/>
      <c r="M36" s="1150"/>
      <c r="N36" s="1150"/>
      <c r="O36" s="1150"/>
      <c r="P36" s="1150"/>
      <c r="Q36" s="1150"/>
      <c r="R36" s="1151"/>
      <c r="S36" s="1150"/>
      <c r="T36" s="1150"/>
      <c r="U36" s="1150"/>
      <c r="V36" s="1150"/>
      <c r="W36" s="1150"/>
      <c r="Y36" s="1086"/>
      <c r="Z36" s="1086"/>
      <c r="AA36" s="1086"/>
      <c r="AB36" s="1086"/>
      <c r="AC36" s="1086"/>
    </row>
    <row r="37" spans="1:29" ht="31.5" customHeight="1">
      <c r="A37" s="1119"/>
      <c r="B37" s="1152"/>
      <c r="C37" s="1120"/>
      <c r="D37" s="1478" t="s">
        <v>924</v>
      </c>
      <c r="E37" s="1479"/>
      <c r="F37" s="1083"/>
      <c r="G37" s="1153"/>
      <c r="H37" s="1154"/>
      <c r="I37" s="1154"/>
      <c r="J37" s="1154"/>
      <c r="K37" s="1155"/>
      <c r="L37" s="1151"/>
      <c r="M37" s="1153"/>
      <c r="N37" s="1154"/>
      <c r="O37" s="1154"/>
      <c r="P37" s="1154"/>
      <c r="Q37" s="1155"/>
      <c r="R37" s="1151"/>
      <c r="S37" s="1153"/>
      <c r="T37" s="1154"/>
      <c r="U37" s="1154"/>
      <c r="V37" s="1154"/>
      <c r="W37" s="1155"/>
      <c r="Y37" s="1086"/>
      <c r="Z37" s="1086"/>
      <c r="AA37" s="1086"/>
      <c r="AB37" s="1086"/>
      <c r="AC37" s="1086"/>
    </row>
    <row r="38" spans="1:29">
      <c r="D38" s="1074"/>
      <c r="E38" s="1074"/>
      <c r="F38" s="1074"/>
      <c r="G38" s="1150"/>
      <c r="H38" s="1150"/>
      <c r="I38" s="1150"/>
      <c r="J38" s="1150"/>
      <c r="K38" s="1150"/>
      <c r="L38" s="1151"/>
      <c r="M38" s="1150"/>
      <c r="N38" s="1150"/>
      <c r="O38" s="1150"/>
      <c r="P38" s="1150"/>
      <c r="Q38" s="1150"/>
      <c r="R38" s="1151"/>
      <c r="S38" s="1150"/>
      <c r="T38" s="1150"/>
      <c r="U38" s="1150"/>
      <c r="V38" s="1150"/>
      <c r="W38" s="1150"/>
      <c r="Y38" s="1086"/>
      <c r="Z38" s="1086"/>
      <c r="AA38" s="1086"/>
      <c r="AB38" s="1086"/>
      <c r="AC38" s="1086"/>
    </row>
    <row r="39" spans="1:29" ht="19.5" customHeight="1">
      <c r="B39" s="1087">
        <v>21</v>
      </c>
      <c r="D39" s="1497" t="s">
        <v>925</v>
      </c>
      <c r="E39" s="1498"/>
      <c r="F39" s="1106" t="s">
        <v>926</v>
      </c>
      <c r="G39" s="1156">
        <v>13635.881618861231</v>
      </c>
      <c r="H39" s="1156">
        <v>13775.854156351617</v>
      </c>
      <c r="I39" s="1156">
        <v>13775.854156351617</v>
      </c>
      <c r="J39" s="1156">
        <v>13775.854156351617</v>
      </c>
      <c r="K39" s="1156">
        <v>13775.854156351617</v>
      </c>
      <c r="L39" s="1118"/>
      <c r="M39" s="1156">
        <v>13635.881618861231</v>
      </c>
      <c r="N39" s="1156">
        <v>13775.854156351617</v>
      </c>
      <c r="O39" s="1156">
        <v>13775.854156351617</v>
      </c>
      <c r="P39" s="1156">
        <v>13775.854156351617</v>
      </c>
      <c r="Q39" s="1156">
        <v>13775.854156351617</v>
      </c>
      <c r="R39" s="1118"/>
      <c r="S39" s="1157">
        <v>0</v>
      </c>
      <c r="T39" s="1157">
        <v>0</v>
      </c>
      <c r="U39" s="1157">
        <v>0</v>
      </c>
      <c r="V39" s="1157">
        <v>0</v>
      </c>
      <c r="W39" s="1157">
        <v>0</v>
      </c>
      <c r="Y39" s="1490"/>
      <c r="Z39" s="1491"/>
      <c r="AA39" s="1491"/>
      <c r="AB39" s="1491"/>
      <c r="AC39" s="1492"/>
    </row>
    <row r="40" spans="1:29" ht="19.5" customHeight="1">
      <c r="B40" s="1087">
        <v>22</v>
      </c>
      <c r="D40" s="1497" t="s">
        <v>927</v>
      </c>
      <c r="E40" s="1498"/>
      <c r="F40" s="1106" t="s">
        <v>84</v>
      </c>
      <c r="G40" s="1158">
        <v>125.42</v>
      </c>
      <c r="H40" s="1158">
        <v>157.01</v>
      </c>
      <c r="I40" s="1158">
        <v>166.88809249655006</v>
      </c>
      <c r="J40" s="1158">
        <v>152.84956049779635</v>
      </c>
      <c r="K40" s="1158">
        <v>153.00988236752065</v>
      </c>
      <c r="L40" s="1159"/>
      <c r="M40" s="1158">
        <v>125.42</v>
      </c>
      <c r="N40" s="1158">
        <v>140.52000000000001</v>
      </c>
      <c r="O40" s="1158">
        <v>134.29625884971944</v>
      </c>
      <c r="P40" s="1158">
        <v>131.43159078441298</v>
      </c>
      <c r="Q40" s="1158">
        <v>132.59412621378706</v>
      </c>
      <c r="R40" s="1159"/>
      <c r="S40" s="1160">
        <v>0</v>
      </c>
      <c r="T40" s="1160">
        <v>16.489999999999981</v>
      </c>
      <c r="U40" s="1160">
        <v>32.591833646830622</v>
      </c>
      <c r="V40" s="1160">
        <v>21.417969713383371</v>
      </c>
      <c r="W40" s="1160">
        <v>20.415756153733582</v>
      </c>
      <c r="Y40" s="1490"/>
      <c r="Z40" s="1491"/>
      <c r="AA40" s="1491"/>
      <c r="AB40" s="1491"/>
      <c r="AC40" s="1492"/>
    </row>
    <row r="41" spans="1:29" ht="25.5" customHeight="1">
      <c r="B41" s="1087">
        <v>23</v>
      </c>
      <c r="D41" s="1499" t="s">
        <v>928</v>
      </c>
      <c r="E41" s="1500"/>
      <c r="F41" s="1161" t="s">
        <v>856</v>
      </c>
      <c r="G41" s="1162">
        <v>119.16093696389541</v>
      </c>
      <c r="H41" s="1162">
        <v>140.32824788440473</v>
      </c>
      <c r="I41" s="1162">
        <v>138.26057449114367</v>
      </c>
      <c r="J41" s="1162">
        <v>124.52029265521072</v>
      </c>
      <c r="K41" s="1162">
        <v>122.31411499548557</v>
      </c>
      <c r="L41" s="1159"/>
      <c r="M41" s="1162">
        <v>119.16093696389541</v>
      </c>
      <c r="N41" s="1162">
        <v>125.59025152994431</v>
      </c>
      <c r="O41" s="1162">
        <v>113.03230904241332</v>
      </c>
      <c r="P41" s="1162">
        <v>108.77807813554392</v>
      </c>
      <c r="Q41" s="1162">
        <v>107.68297871128476</v>
      </c>
      <c r="R41" s="1159"/>
      <c r="S41" s="1162">
        <v>0</v>
      </c>
      <c r="T41" s="1162">
        <v>14.737996354460421</v>
      </c>
      <c r="U41" s="1162">
        <v>25.228265448730355</v>
      </c>
      <c r="V41" s="1162">
        <v>15.742214519666803</v>
      </c>
      <c r="W41" s="1162">
        <v>14.631136284200807</v>
      </c>
      <c r="Y41" s="1490"/>
      <c r="Z41" s="1491"/>
      <c r="AA41" s="1491"/>
      <c r="AB41" s="1491"/>
      <c r="AC41" s="1492"/>
    </row>
    <row r="42" spans="1:29" ht="25.5" customHeight="1">
      <c r="B42" s="1087">
        <v>24</v>
      </c>
      <c r="D42" s="1501" t="s">
        <v>929</v>
      </c>
      <c r="E42" s="1502"/>
      <c r="F42" s="1163" t="s">
        <v>167</v>
      </c>
      <c r="G42" s="1164">
        <v>-5.6921573050605412E-2</v>
      </c>
      <c r="H42" s="1164">
        <v>0.25187370435337253</v>
      </c>
      <c r="I42" s="1164">
        <v>6.2913779355137089E-2</v>
      </c>
      <c r="J42" s="1164">
        <v>-8.4119434698697426E-2</v>
      </c>
      <c r="K42" s="1164">
        <v>1.0488866909539318E-3</v>
      </c>
      <c r="L42" s="1165"/>
      <c r="M42" s="1164">
        <v>-5.6921573050605412E-2</v>
      </c>
      <c r="N42" s="1164">
        <v>0.1203954712167119</v>
      </c>
      <c r="O42" s="1164">
        <v>-4.4290785299463287E-2</v>
      </c>
      <c r="P42" s="1164">
        <v>-2.1330959550497131E-2</v>
      </c>
      <c r="Q42" s="1164">
        <v>8.8451750635887283E-3</v>
      </c>
      <c r="R42" s="1166"/>
      <c r="S42" s="1167">
        <v>0</v>
      </c>
      <c r="T42" s="1167">
        <v>0.13147823313666063</v>
      </c>
      <c r="U42" s="1167">
        <v>0.10720456465460038</v>
      </c>
      <c r="V42" s="1167">
        <v>-6.2788475148200296E-2</v>
      </c>
      <c r="W42" s="1167">
        <v>-7.7962883726347965E-3</v>
      </c>
      <c r="Y42" s="1490"/>
      <c r="Z42" s="1491"/>
      <c r="AA42" s="1491"/>
      <c r="AB42" s="1491"/>
      <c r="AC42" s="1492"/>
    </row>
    <row r="43" spans="1:29">
      <c r="D43" s="1074"/>
      <c r="E43" s="1074"/>
      <c r="F43" s="1074"/>
      <c r="G43" s="1150"/>
      <c r="H43" s="1150"/>
      <c r="I43" s="1150"/>
      <c r="J43" s="1150"/>
      <c r="K43" s="1150"/>
      <c r="L43" s="1151"/>
      <c r="M43" s="1150"/>
      <c r="N43" s="1150"/>
      <c r="O43" s="1150"/>
      <c r="P43" s="1150"/>
      <c r="Q43" s="1150"/>
      <c r="R43" s="1151"/>
      <c r="S43" s="1150"/>
      <c r="T43" s="1150"/>
      <c r="U43" s="1150"/>
      <c r="V43" s="1150"/>
      <c r="W43" s="1150"/>
      <c r="Y43" s="1086"/>
      <c r="Z43" s="1086"/>
      <c r="AA43" s="1086"/>
      <c r="AB43" s="1086"/>
      <c r="AC43" s="1086"/>
    </row>
    <row r="44" spans="1:29" ht="31.5" customHeight="1">
      <c r="A44" s="1119"/>
      <c r="B44" s="1109"/>
      <c r="C44" s="1120"/>
      <c r="D44" s="1478" t="s">
        <v>930</v>
      </c>
      <c r="E44" s="1479"/>
      <c r="F44" s="1083"/>
      <c r="G44" s="1153"/>
      <c r="H44" s="1154"/>
      <c r="I44" s="1154"/>
      <c r="J44" s="1154"/>
      <c r="K44" s="1155"/>
      <c r="L44" s="1151"/>
      <c r="M44" s="1153"/>
      <c r="N44" s="1154"/>
      <c r="O44" s="1154"/>
      <c r="P44" s="1154"/>
      <c r="Q44" s="1155"/>
      <c r="R44" s="1151"/>
      <c r="S44" s="1153"/>
      <c r="T44" s="1154"/>
      <c r="U44" s="1154"/>
      <c r="V44" s="1154"/>
      <c r="W44" s="1155"/>
      <c r="Y44" s="1086"/>
      <c r="Z44" s="1086"/>
      <c r="AA44" s="1086"/>
      <c r="AB44" s="1086"/>
      <c r="AC44" s="1086"/>
    </row>
    <row r="45" spans="1:29">
      <c r="D45" s="1168"/>
      <c r="E45" s="1168"/>
      <c r="F45" s="1168"/>
      <c r="G45" s="1169"/>
      <c r="H45" s="1169"/>
      <c r="I45" s="1169"/>
      <c r="J45" s="1169"/>
      <c r="K45" s="1169"/>
      <c r="L45" s="1151"/>
      <c r="M45" s="1169"/>
      <c r="N45" s="1169"/>
      <c r="O45" s="1169"/>
      <c r="P45" s="1169"/>
      <c r="Q45" s="1169"/>
      <c r="R45" s="1151"/>
      <c r="S45" s="1169"/>
      <c r="T45" s="1169"/>
      <c r="U45" s="1169"/>
      <c r="V45" s="1169"/>
      <c r="W45" s="1169"/>
      <c r="Y45" s="1086"/>
      <c r="Z45" s="1086"/>
      <c r="AA45" s="1086"/>
      <c r="AB45" s="1086"/>
      <c r="AC45" s="1086"/>
    </row>
    <row r="46" spans="1:29" ht="19.5" customHeight="1">
      <c r="B46" s="1087">
        <v>25</v>
      </c>
      <c r="D46" s="1115" t="s">
        <v>931</v>
      </c>
      <c r="E46" s="1106" t="s">
        <v>932</v>
      </c>
      <c r="F46" s="1106" t="s">
        <v>856</v>
      </c>
      <c r="G46" s="1156">
        <v>38.273965494790581</v>
      </c>
      <c r="H46" s="1156">
        <v>40.646881472616393</v>
      </c>
      <c r="I46" s="1156">
        <v>35.996082066255859</v>
      </c>
      <c r="J46" s="1156">
        <v>36.460184077965572</v>
      </c>
      <c r="K46" s="1156">
        <v>35.253675948326901</v>
      </c>
      <c r="L46" s="1118"/>
      <c r="M46" s="1156">
        <v>38.273965494790581</v>
      </c>
      <c r="N46" s="1156">
        <v>40.646881472616393</v>
      </c>
      <c r="O46" s="1156">
        <v>35.726660946174363</v>
      </c>
      <c r="P46" s="1156">
        <v>36.021765174072854</v>
      </c>
      <c r="Q46" s="1156">
        <v>35.095948318979936</v>
      </c>
      <c r="R46" s="1118"/>
      <c r="S46" s="1156">
        <v>0</v>
      </c>
      <c r="T46" s="1156">
        <v>0</v>
      </c>
      <c r="U46" s="1156">
        <v>0.26942112008149621</v>
      </c>
      <c r="V46" s="1156">
        <v>0.43841890389271754</v>
      </c>
      <c r="W46" s="1156">
        <v>0.15772762934696516</v>
      </c>
      <c r="Y46" s="1469" t="s">
        <v>1071</v>
      </c>
      <c r="Z46" s="1470"/>
      <c r="AA46" s="1470"/>
      <c r="AB46" s="1470"/>
      <c r="AC46" s="1471"/>
    </row>
    <row r="47" spans="1:29" s="1175" customFormat="1" ht="19.5" customHeight="1">
      <c r="A47" s="1073"/>
      <c r="B47" s="1087">
        <v>26</v>
      </c>
      <c r="C47" s="1170"/>
      <c r="D47" s="1171" t="s">
        <v>933</v>
      </c>
      <c r="E47" s="1172" t="s">
        <v>934</v>
      </c>
      <c r="F47" s="1172" t="s">
        <v>84</v>
      </c>
      <c r="G47" s="1173">
        <v>40.284348836658481</v>
      </c>
      <c r="H47" s="1173">
        <v>45.478846605942365</v>
      </c>
      <c r="I47" s="1173">
        <v>43.449244265736176</v>
      </c>
      <c r="J47" s="1173">
        <v>44.755139850312446</v>
      </c>
      <c r="K47" s="1173">
        <v>44.100885740580971</v>
      </c>
      <c r="L47" s="1174"/>
      <c r="M47" s="1173">
        <v>40.284348836658481</v>
      </c>
      <c r="N47" s="1173">
        <v>45.478846605942365</v>
      </c>
      <c r="O47" s="1173">
        <v>42.44765896504201</v>
      </c>
      <c r="P47" s="1173">
        <v>43.523456020170002</v>
      </c>
      <c r="Q47" s="1173">
        <v>43.214969131530005</v>
      </c>
      <c r="R47" s="1174"/>
      <c r="S47" s="1173">
        <v>0</v>
      </c>
      <c r="T47" s="1173">
        <v>0</v>
      </c>
      <c r="U47" s="1173">
        <v>1.0015853006941668</v>
      </c>
      <c r="V47" s="1173">
        <v>1.231683830142444</v>
      </c>
      <c r="W47" s="1173">
        <v>0.88591660905096603</v>
      </c>
      <c r="Y47" s="1472"/>
      <c r="Z47" s="1473"/>
      <c r="AA47" s="1473"/>
      <c r="AB47" s="1473"/>
      <c r="AC47" s="1474"/>
    </row>
    <row r="48" spans="1:29" ht="19.5" customHeight="1">
      <c r="B48" s="1087">
        <v>27</v>
      </c>
      <c r="D48" s="1115" t="s">
        <v>935</v>
      </c>
      <c r="E48" s="1106" t="s">
        <v>936</v>
      </c>
      <c r="F48" s="1106" t="s">
        <v>84</v>
      </c>
      <c r="G48" s="1156">
        <v>-0.84676958178493633</v>
      </c>
      <c r="H48" s="1156">
        <v>-1.2856501274057426</v>
      </c>
      <c r="I48" s="1156">
        <v>0</v>
      </c>
      <c r="J48" s="1156">
        <v>0</v>
      </c>
      <c r="K48" s="1156">
        <v>0</v>
      </c>
      <c r="L48" s="1118"/>
      <c r="M48" s="1156">
        <v>-0.84676958178493633</v>
      </c>
      <c r="N48" s="1156">
        <v>-1.2856501274057426</v>
      </c>
      <c r="O48" s="1156">
        <v>0</v>
      </c>
      <c r="P48" s="1156">
        <v>0</v>
      </c>
      <c r="Q48" s="1156">
        <v>0</v>
      </c>
      <c r="R48" s="1118"/>
      <c r="S48" s="1156">
        <v>0</v>
      </c>
      <c r="T48" s="1156">
        <v>0</v>
      </c>
      <c r="U48" s="1156">
        <v>0</v>
      </c>
      <c r="V48" s="1156">
        <v>0</v>
      </c>
      <c r="W48" s="1156">
        <v>0</v>
      </c>
      <c r="Y48" s="1490"/>
      <c r="Z48" s="1491"/>
      <c r="AA48" s="1491"/>
      <c r="AB48" s="1491"/>
      <c r="AC48" s="1492"/>
    </row>
    <row r="49" spans="1:29" ht="19.5" customHeight="1">
      <c r="B49" s="1087">
        <v>28</v>
      </c>
      <c r="D49" s="1115" t="s">
        <v>937</v>
      </c>
      <c r="E49" s="1176"/>
      <c r="F49" s="1106" t="s">
        <v>84</v>
      </c>
      <c r="G49" s="1156">
        <v>0</v>
      </c>
      <c r="H49" s="1156">
        <v>0</v>
      </c>
      <c r="I49" s="1156">
        <v>-6.8</v>
      </c>
      <c r="J49" s="1156">
        <v>0</v>
      </c>
      <c r="K49" s="1156">
        <v>0</v>
      </c>
      <c r="L49" s="1118"/>
      <c r="M49" s="1156">
        <v>0</v>
      </c>
      <c r="N49" s="1156">
        <v>0</v>
      </c>
      <c r="O49" s="1156">
        <v>-6.8</v>
      </c>
      <c r="P49" s="1156">
        <v>0</v>
      </c>
      <c r="Q49" s="1156">
        <v>0</v>
      </c>
      <c r="R49" s="1118"/>
      <c r="S49" s="1156">
        <v>0</v>
      </c>
      <c r="T49" s="1156">
        <v>0</v>
      </c>
      <c r="U49" s="1156">
        <v>0</v>
      </c>
      <c r="V49" s="1156">
        <v>0</v>
      </c>
      <c r="W49" s="1156">
        <v>0</v>
      </c>
      <c r="Y49" s="1490"/>
      <c r="Z49" s="1491"/>
      <c r="AA49" s="1491"/>
      <c r="AB49" s="1491"/>
      <c r="AC49" s="1492"/>
    </row>
    <row r="50" spans="1:29" ht="19.5" customHeight="1">
      <c r="B50" s="1087">
        <v>29</v>
      </c>
      <c r="D50" s="1177" t="s">
        <v>938</v>
      </c>
      <c r="E50" s="1178"/>
      <c r="F50" s="1106" t="s">
        <v>84</v>
      </c>
      <c r="G50" s="1156">
        <v>0</v>
      </c>
      <c r="H50" s="1156">
        <v>6.9629553065950489</v>
      </c>
      <c r="I50" s="1156">
        <v>0</v>
      </c>
      <c r="J50" s="1156">
        <v>0</v>
      </c>
      <c r="K50" s="1156">
        <v>0</v>
      </c>
      <c r="L50" s="1118"/>
      <c r="M50" s="1156">
        <v>0</v>
      </c>
      <c r="N50" s="1156">
        <v>6.9629553065950489</v>
      </c>
      <c r="O50" s="1156">
        <v>0</v>
      </c>
      <c r="P50" s="1156">
        <v>0</v>
      </c>
      <c r="Q50" s="1156">
        <v>0</v>
      </c>
      <c r="R50" s="1118"/>
      <c r="S50" s="1156">
        <v>0</v>
      </c>
      <c r="T50" s="1156">
        <v>0</v>
      </c>
      <c r="U50" s="1156">
        <v>0</v>
      </c>
      <c r="V50" s="1156">
        <v>0</v>
      </c>
      <c r="W50" s="1156">
        <v>0</v>
      </c>
      <c r="Y50" s="1490"/>
      <c r="Z50" s="1491"/>
      <c r="AA50" s="1491"/>
      <c r="AB50" s="1491"/>
      <c r="AC50" s="1492"/>
    </row>
    <row r="51" spans="1:29" ht="25.5" customHeight="1">
      <c r="A51" s="1179"/>
      <c r="B51" s="1087">
        <v>30</v>
      </c>
      <c r="C51" s="1180"/>
      <c r="D51" s="1191" t="s">
        <v>981</v>
      </c>
      <c r="E51" s="1259"/>
      <c r="F51" s="1163" t="s">
        <v>84</v>
      </c>
      <c r="G51" s="1181">
        <v>39.437579254873548</v>
      </c>
      <c r="H51" s="1181">
        <v>51.156151785131669</v>
      </c>
      <c r="I51" s="1181">
        <v>36.649244265736179</v>
      </c>
      <c r="J51" s="1181">
        <v>44.755139850312446</v>
      </c>
      <c r="K51" s="1181">
        <v>44.100885740580971</v>
      </c>
      <c r="L51" s="1118"/>
      <c r="M51" s="1181">
        <v>39.437579254873548</v>
      </c>
      <c r="N51" s="1181">
        <v>51.156151785131669</v>
      </c>
      <c r="O51" s="1181">
        <v>35.647658965042012</v>
      </c>
      <c r="P51" s="1181">
        <v>43.523456020170002</v>
      </c>
      <c r="Q51" s="1181">
        <v>43.214969131530005</v>
      </c>
      <c r="R51" s="1118"/>
      <c r="S51" s="1181">
        <v>0</v>
      </c>
      <c r="T51" s="1181">
        <v>0</v>
      </c>
      <c r="U51" s="1181">
        <v>1.0015853006941668</v>
      </c>
      <c r="V51" s="1181">
        <v>1.231683830142444</v>
      </c>
      <c r="W51" s="1181">
        <v>0.88591660905096603</v>
      </c>
      <c r="Y51" s="1490">
        <v>0</v>
      </c>
      <c r="Z51" s="1491"/>
      <c r="AA51" s="1491"/>
      <c r="AB51" s="1491"/>
      <c r="AC51" s="1492"/>
    </row>
    <row r="52" spans="1:29" ht="19.5" customHeight="1">
      <c r="A52" s="1095"/>
      <c r="B52" s="1096"/>
      <c r="C52" s="1097"/>
      <c r="D52" s="1098" t="s">
        <v>980</v>
      </c>
      <c r="E52" s="1099"/>
      <c r="F52" s="1100" t="s">
        <v>84</v>
      </c>
      <c r="G52" s="1101">
        <v>32.611482311655706</v>
      </c>
      <c r="H52" s="1101">
        <v>35.377553049999996</v>
      </c>
      <c r="I52" s="1101">
        <v>36.649244265736179</v>
      </c>
      <c r="J52" s="1101">
        <v>44.755139850312446</v>
      </c>
      <c r="K52" s="1101">
        <v>44.100885740580971</v>
      </c>
      <c r="L52" s="1102"/>
      <c r="M52" s="1103">
        <v>32.611482311655706</v>
      </c>
      <c r="N52" s="1103">
        <v>35.377553049999996</v>
      </c>
      <c r="O52" s="1101">
        <v>35.647658965042012</v>
      </c>
      <c r="P52" s="1101">
        <v>43.523456020170002</v>
      </c>
      <c r="Q52" s="1101">
        <v>43.214969131530005</v>
      </c>
      <c r="R52" s="1118"/>
      <c r="S52" s="1156">
        <v>0</v>
      </c>
      <c r="T52" s="1156">
        <v>0</v>
      </c>
      <c r="U52" s="1156">
        <v>1.0015853006941668</v>
      </c>
      <c r="V52" s="1156">
        <v>1.231683830142444</v>
      </c>
      <c r="W52" s="1156">
        <v>0.88591660905096603</v>
      </c>
      <c r="Y52" s="1490"/>
      <c r="Z52" s="1491"/>
      <c r="AA52" s="1491"/>
      <c r="AB52" s="1491"/>
      <c r="AC52" s="1492"/>
    </row>
    <row r="53" spans="1:29">
      <c r="D53" s="1074"/>
      <c r="E53" s="1074"/>
      <c r="F53" s="1074"/>
      <c r="G53" s="1144"/>
      <c r="H53" s="1144"/>
      <c r="I53" s="1144"/>
      <c r="J53" s="1144"/>
      <c r="K53" s="1144"/>
      <c r="L53" s="1118"/>
      <c r="M53" s="1144"/>
      <c r="N53" s="1144"/>
      <c r="O53" s="1144"/>
      <c r="P53" s="1144"/>
      <c r="Q53" s="1144"/>
      <c r="R53" s="1118"/>
      <c r="S53" s="1144"/>
      <c r="T53" s="1144"/>
      <c r="U53" s="1144"/>
      <c r="V53" s="1144"/>
      <c r="W53" s="1144"/>
      <c r="Y53" s="1086"/>
      <c r="Z53" s="1086"/>
      <c r="AA53" s="1086"/>
      <c r="AB53" s="1086"/>
      <c r="AC53" s="1086"/>
    </row>
    <row r="54" spans="1:29" ht="19.5" customHeight="1">
      <c r="B54" s="1087">
        <v>31</v>
      </c>
      <c r="D54" s="1260" t="s">
        <v>292</v>
      </c>
      <c r="E54" s="1262"/>
      <c r="F54" s="1106" t="s">
        <v>84</v>
      </c>
      <c r="G54" s="1156">
        <v>33.799323890000004</v>
      </c>
      <c r="H54" s="1156">
        <v>51.156151785131669</v>
      </c>
      <c r="I54" s="1156">
        <v>36.649244265736179</v>
      </c>
      <c r="J54" s="1156">
        <v>44.755139850312446</v>
      </c>
      <c r="K54" s="1156">
        <v>44.100885740580971</v>
      </c>
      <c r="L54" s="1118"/>
      <c r="M54" s="1156">
        <v>33.799323890000004</v>
      </c>
      <c r="N54" s="1156">
        <v>51.156151785131669</v>
      </c>
      <c r="O54" s="1156">
        <v>35.647658965042012</v>
      </c>
      <c r="P54" s="1156">
        <v>43.523456020170002</v>
      </c>
      <c r="Q54" s="1156">
        <v>43.214969131530005</v>
      </c>
      <c r="R54" s="1118"/>
      <c r="S54" s="1156">
        <v>0</v>
      </c>
      <c r="T54" s="1156">
        <v>0</v>
      </c>
      <c r="U54" s="1156">
        <v>1.0015853006941668</v>
      </c>
      <c r="V54" s="1156">
        <v>1.231683830142444</v>
      </c>
      <c r="W54" s="1156">
        <v>0.88591660905096603</v>
      </c>
      <c r="Y54" s="1490"/>
      <c r="Z54" s="1491"/>
      <c r="AA54" s="1491"/>
      <c r="AB54" s="1491"/>
      <c r="AC54" s="1492"/>
    </row>
    <row r="55" spans="1:29" ht="19.5" customHeight="1">
      <c r="B55" s="1087">
        <v>32</v>
      </c>
      <c r="D55" s="1260" t="s">
        <v>293</v>
      </c>
      <c r="E55" s="1262"/>
      <c r="F55" s="1106" t="s">
        <v>84</v>
      </c>
      <c r="G55" s="1156">
        <v>-5.6382553648735438</v>
      </c>
      <c r="H55" s="1156">
        <v>0</v>
      </c>
      <c r="I55" s="1156">
        <v>0</v>
      </c>
      <c r="J55" s="1156">
        <v>0</v>
      </c>
      <c r="K55" s="1156">
        <v>0</v>
      </c>
      <c r="L55" s="1118"/>
      <c r="M55" s="1156">
        <v>-5.6382553648735438</v>
      </c>
      <c r="N55" s="1156">
        <v>0</v>
      </c>
      <c r="O55" s="1156">
        <v>0</v>
      </c>
      <c r="P55" s="1156">
        <v>0</v>
      </c>
      <c r="Q55" s="1156">
        <v>0</v>
      </c>
      <c r="R55" s="1118"/>
      <c r="S55" s="1156">
        <v>0</v>
      </c>
      <c r="T55" s="1156">
        <v>0</v>
      </c>
      <c r="U55" s="1156">
        <v>0</v>
      </c>
      <c r="V55" s="1156">
        <v>0</v>
      </c>
      <c r="W55" s="1156">
        <v>0</v>
      </c>
      <c r="Y55" s="1490"/>
      <c r="Z55" s="1491"/>
      <c r="AA55" s="1491"/>
      <c r="AB55" s="1491"/>
      <c r="AC55" s="1492"/>
    </row>
    <row r="56" spans="1:29">
      <c r="B56" s="1145"/>
      <c r="D56" s="1074"/>
      <c r="E56" s="1263"/>
      <c r="F56" s="1074"/>
      <c r="G56" s="1150"/>
      <c r="H56" s="1150"/>
      <c r="I56" s="1150"/>
      <c r="J56" s="1150"/>
      <c r="K56" s="1150"/>
      <c r="L56" s="1151"/>
      <c r="M56" s="1150"/>
      <c r="N56" s="1150"/>
      <c r="O56" s="1150"/>
      <c r="P56" s="1150"/>
      <c r="Q56" s="1150"/>
      <c r="R56" s="1151"/>
      <c r="S56" s="1150"/>
      <c r="T56" s="1150"/>
      <c r="U56" s="1150"/>
      <c r="V56" s="1150"/>
      <c r="W56" s="1150"/>
      <c r="Y56" s="1086"/>
      <c r="Z56" s="1086"/>
      <c r="AA56" s="1086"/>
      <c r="AB56" s="1086"/>
      <c r="AC56" s="1086"/>
    </row>
    <row r="57" spans="1:29" ht="19.5" customHeight="1">
      <c r="B57" s="1087">
        <v>33</v>
      </c>
      <c r="D57" s="1260" t="s">
        <v>599</v>
      </c>
      <c r="E57" s="1262"/>
      <c r="F57" s="1106" t="s">
        <v>167</v>
      </c>
      <c r="G57" s="1182">
        <v>-3.2647870334146956E-2</v>
      </c>
      <c r="H57" s="1182">
        <v>0.22002323887781094</v>
      </c>
      <c r="I57" s="1182">
        <v>-0.28358089913267992</v>
      </c>
      <c r="J57" s="1182">
        <v>0.22117497228052163</v>
      </c>
      <c r="K57" s="1182">
        <v>-1.4618524529689481E-2</v>
      </c>
      <c r="L57" s="1183"/>
      <c r="M57" s="1182">
        <v>-3.2647870334146956E-2</v>
      </c>
      <c r="N57" s="1182">
        <v>0.22002323887781094</v>
      </c>
      <c r="O57" s="1182">
        <v>-0.30315987968033864</v>
      </c>
      <c r="P57" s="1182">
        <v>0.22093448164019458</v>
      </c>
      <c r="Q57" s="1182">
        <v>-7.0878307204519375E-3</v>
      </c>
      <c r="R57" s="1183"/>
      <c r="S57" s="1182">
        <v>0</v>
      </c>
      <c r="T57" s="1182">
        <v>0</v>
      </c>
      <c r="U57" s="1182">
        <v>1.957898054765872E-2</v>
      </c>
      <c r="V57" s="1182">
        <v>2.4049064032705125E-4</v>
      </c>
      <c r="W57" s="1182">
        <v>-7.5306938092375431E-3</v>
      </c>
      <c r="Y57" s="1490"/>
      <c r="Z57" s="1491"/>
      <c r="AA57" s="1491"/>
      <c r="AB57" s="1491"/>
      <c r="AC57" s="1492"/>
    </row>
    <row r="58" spans="1:29" ht="19.5" customHeight="1">
      <c r="B58" s="1087">
        <v>34</v>
      </c>
      <c r="D58" s="1260" t="s">
        <v>479</v>
      </c>
      <c r="E58" s="1262"/>
      <c r="F58" s="1106" t="s">
        <v>167</v>
      </c>
      <c r="G58" s="1182">
        <v>2.3813634830381924E-3</v>
      </c>
      <c r="H58" s="1182">
        <v>4.6053441019785766E-3</v>
      </c>
      <c r="I58" s="1182">
        <v>0</v>
      </c>
      <c r="J58" s="1182">
        <v>0</v>
      </c>
      <c r="K58" s="1182">
        <v>0</v>
      </c>
      <c r="L58" s="1183"/>
      <c r="M58" s="1182">
        <v>2.3813634830381924E-3</v>
      </c>
      <c r="N58" s="1182">
        <v>4.6053441019785766E-3</v>
      </c>
      <c r="O58" s="1182">
        <v>0</v>
      </c>
      <c r="P58" s="1182">
        <v>0</v>
      </c>
      <c r="Q58" s="1182">
        <v>0</v>
      </c>
      <c r="R58" s="1183"/>
      <c r="S58" s="1182">
        <v>0</v>
      </c>
      <c r="T58" s="1182">
        <v>0</v>
      </c>
      <c r="U58" s="1182">
        <v>0</v>
      </c>
      <c r="V58" s="1182">
        <v>0</v>
      </c>
      <c r="W58" s="1182">
        <v>0</v>
      </c>
      <c r="Y58" s="1490"/>
      <c r="Z58" s="1491"/>
      <c r="AA58" s="1491"/>
      <c r="AB58" s="1491"/>
      <c r="AC58" s="1492"/>
    </row>
    <row r="59" spans="1:29" ht="19.5" customHeight="1">
      <c r="B59" s="1087">
        <v>35</v>
      </c>
      <c r="D59" s="1260" t="s">
        <v>600</v>
      </c>
      <c r="E59" s="1262"/>
      <c r="F59" s="1106" t="s">
        <v>167</v>
      </c>
      <c r="G59" s="1182">
        <v>0</v>
      </c>
      <c r="H59" s="1182">
        <v>0</v>
      </c>
      <c r="I59" s="1182">
        <v>0</v>
      </c>
      <c r="J59" s="1182">
        <v>0</v>
      </c>
      <c r="K59" s="1182">
        <v>0</v>
      </c>
      <c r="L59" s="1183"/>
      <c r="M59" s="1182">
        <v>0</v>
      </c>
      <c r="N59" s="1182">
        <v>0</v>
      </c>
      <c r="O59" s="1182">
        <v>0</v>
      </c>
      <c r="P59" s="1182">
        <v>0</v>
      </c>
      <c r="Q59" s="1182">
        <v>0</v>
      </c>
      <c r="R59" s="1183"/>
      <c r="S59" s="1182">
        <v>0</v>
      </c>
      <c r="T59" s="1182">
        <v>0</v>
      </c>
      <c r="U59" s="1182">
        <v>0</v>
      </c>
      <c r="V59" s="1182">
        <v>0</v>
      </c>
      <c r="W59" s="1182">
        <v>0</v>
      </c>
      <c r="Y59" s="1490"/>
      <c r="Z59" s="1491"/>
      <c r="AA59" s="1491"/>
      <c r="AB59" s="1491"/>
      <c r="AC59" s="1492"/>
    </row>
    <row r="60" spans="1:29" ht="19.5" customHeight="1">
      <c r="B60" s="1087">
        <v>36</v>
      </c>
      <c r="D60" s="1260" t="s">
        <v>601</v>
      </c>
      <c r="E60" s="1262"/>
      <c r="F60" s="1106" t="s">
        <v>167</v>
      </c>
      <c r="G60" s="1182">
        <v>-1.0255069873496451E-2</v>
      </c>
      <c r="H60" s="1182">
        <v>0</v>
      </c>
      <c r="I60" s="1182">
        <v>0</v>
      </c>
      <c r="J60" s="1182">
        <v>0</v>
      </c>
      <c r="K60" s="1182">
        <v>0</v>
      </c>
      <c r="L60" s="1183"/>
      <c r="M60" s="1182">
        <v>-1.0255069873496451E-2</v>
      </c>
      <c r="N60" s="1182">
        <v>0</v>
      </c>
      <c r="O60" s="1182">
        <v>0</v>
      </c>
      <c r="P60" s="1182">
        <v>0</v>
      </c>
      <c r="Q60" s="1182">
        <v>0</v>
      </c>
      <c r="R60" s="1183"/>
      <c r="S60" s="1182">
        <v>0</v>
      </c>
      <c r="T60" s="1182">
        <v>0</v>
      </c>
      <c r="U60" s="1182">
        <v>0</v>
      </c>
      <c r="V60" s="1182">
        <v>0</v>
      </c>
      <c r="W60" s="1182">
        <v>0</v>
      </c>
      <c r="Y60" s="1490"/>
      <c r="Z60" s="1491"/>
      <c r="AA60" s="1491"/>
      <c r="AB60" s="1491"/>
      <c r="AC60" s="1492"/>
    </row>
    <row r="61" spans="1:29" ht="25.5" customHeight="1">
      <c r="B61" s="1087">
        <v>37</v>
      </c>
      <c r="C61" s="1170"/>
      <c r="D61" s="1261" t="s">
        <v>294</v>
      </c>
      <c r="E61" s="1264"/>
      <c r="F61" s="1163" t="s">
        <v>167</v>
      </c>
      <c r="G61" s="1184">
        <v>-4.0521576724605213E-2</v>
      </c>
      <c r="H61" s="1184">
        <v>0.22462858297978952</v>
      </c>
      <c r="I61" s="1184">
        <v>-0.28358089913267992</v>
      </c>
      <c r="J61" s="1184">
        <v>0.22117497228052163</v>
      </c>
      <c r="K61" s="1184">
        <v>-1.4618524529689481E-2</v>
      </c>
      <c r="L61" s="1183"/>
      <c r="M61" s="1184">
        <v>-4.0521576724605213E-2</v>
      </c>
      <c r="N61" s="1184">
        <v>0.22462858297978952</v>
      </c>
      <c r="O61" s="1184">
        <v>-0.30315987968033864</v>
      </c>
      <c r="P61" s="1184">
        <v>0.22093448164019458</v>
      </c>
      <c r="Q61" s="1184">
        <v>-7.0878307204519375E-3</v>
      </c>
      <c r="R61" s="1183"/>
      <c r="S61" s="1184">
        <v>0</v>
      </c>
      <c r="T61" s="1184">
        <v>0</v>
      </c>
      <c r="U61" s="1184">
        <v>1.957898054765872E-2</v>
      </c>
      <c r="V61" s="1184">
        <v>2.4049064032705125E-4</v>
      </c>
      <c r="W61" s="1184">
        <v>-7.5306938092375431E-3</v>
      </c>
      <c r="Y61" s="1490"/>
      <c r="Z61" s="1491"/>
      <c r="AA61" s="1491"/>
      <c r="AB61" s="1491"/>
      <c r="AC61" s="1492"/>
    </row>
    <row r="62" spans="1:29">
      <c r="D62" s="1074"/>
      <c r="E62" s="1074"/>
      <c r="F62" s="1074"/>
      <c r="G62" s="1150"/>
      <c r="H62" s="1150"/>
      <c r="I62" s="1150"/>
      <c r="J62" s="1150"/>
      <c r="K62" s="1150"/>
      <c r="L62" s="1151"/>
      <c r="M62" s="1150"/>
      <c r="N62" s="1150"/>
      <c r="O62" s="1150"/>
      <c r="P62" s="1150"/>
      <c r="Q62" s="1150"/>
      <c r="R62" s="1151"/>
      <c r="S62" s="1150"/>
      <c r="T62" s="1150"/>
      <c r="U62" s="1150"/>
      <c r="V62" s="1150"/>
      <c r="W62" s="1150"/>
      <c r="Y62" s="1086"/>
      <c r="Z62" s="1086"/>
      <c r="AA62" s="1086"/>
      <c r="AB62" s="1086"/>
      <c r="AC62" s="1086"/>
    </row>
    <row r="63" spans="1:29" ht="31.5" customHeight="1">
      <c r="A63" s="1119"/>
      <c r="B63" s="1109"/>
      <c r="C63" s="1120"/>
      <c r="D63" s="1478" t="s">
        <v>1039</v>
      </c>
      <c r="E63" s="1503"/>
      <c r="F63" s="1083"/>
      <c r="G63" s="1153"/>
      <c r="H63" s="1154"/>
      <c r="I63" s="1154"/>
      <c r="J63" s="1154"/>
      <c r="K63" s="1155"/>
      <c r="L63" s="1151"/>
      <c r="M63" s="1153"/>
      <c r="N63" s="1154"/>
      <c r="O63" s="1154"/>
      <c r="P63" s="1154"/>
      <c r="Q63" s="1155"/>
      <c r="R63" s="1151"/>
      <c r="S63" s="1153"/>
      <c r="T63" s="1154"/>
      <c r="U63" s="1154"/>
      <c r="V63" s="1154"/>
      <c r="W63" s="1155"/>
      <c r="Y63" s="1086"/>
      <c r="Z63" s="1086"/>
      <c r="AA63" s="1086"/>
      <c r="AB63" s="1086"/>
      <c r="AC63" s="1086"/>
    </row>
    <row r="64" spans="1:29">
      <c r="D64" s="1074"/>
      <c r="E64" s="1074"/>
      <c r="F64" s="1074"/>
      <c r="G64" s="1150"/>
      <c r="H64" s="1150"/>
      <c r="I64" s="1150"/>
      <c r="J64" s="1150"/>
      <c r="K64" s="1150"/>
      <c r="L64" s="1151"/>
      <c r="M64" s="1150"/>
      <c r="N64" s="1150"/>
      <c r="O64" s="1150"/>
      <c r="P64" s="1150"/>
      <c r="Q64" s="1150"/>
      <c r="R64" s="1151"/>
      <c r="S64" s="1150"/>
      <c r="T64" s="1150"/>
      <c r="U64" s="1150"/>
      <c r="V64" s="1150"/>
      <c r="W64" s="1150"/>
      <c r="Y64" s="1086"/>
      <c r="Z64" s="1086"/>
      <c r="AA64" s="1086"/>
      <c r="AB64" s="1086"/>
      <c r="AC64" s="1086"/>
    </row>
    <row r="65" spans="1:29" ht="19.5" customHeight="1">
      <c r="B65" s="1087">
        <v>38</v>
      </c>
      <c r="D65" s="1497" t="s">
        <v>1040</v>
      </c>
      <c r="E65" s="1498"/>
      <c r="F65" s="1106" t="s">
        <v>84</v>
      </c>
      <c r="G65" s="1156">
        <v>413.7537290671595</v>
      </c>
      <c r="H65" s="1156">
        <v>488.47420765529324</v>
      </c>
      <c r="I65" s="1156">
        <v>525.39396962200317</v>
      </c>
      <c r="J65" s="1156">
        <v>481.19812590329576</v>
      </c>
      <c r="K65" s="1156">
        <v>481.70284821326771</v>
      </c>
      <c r="L65" s="1118"/>
      <c r="M65" s="1156">
        <v>413.7537290671595</v>
      </c>
      <c r="N65" s="1156">
        <v>488.47420765529324</v>
      </c>
      <c r="O65" s="1156">
        <v>469.89790142861165</v>
      </c>
      <c r="P65" s="1156">
        <v>459.87452830037444</v>
      </c>
      <c r="Q65" s="1156">
        <v>463.94219901047649</v>
      </c>
      <c r="R65" s="1118"/>
      <c r="S65" s="1156">
        <v>0</v>
      </c>
      <c r="T65" s="1156">
        <v>0</v>
      </c>
      <c r="U65" s="1156">
        <v>55.496068193391523</v>
      </c>
      <c r="V65" s="1156">
        <v>21.323597602921325</v>
      </c>
      <c r="W65" s="1156">
        <v>17.760649202791228</v>
      </c>
      <c r="Y65" s="1490"/>
      <c r="Z65" s="1491"/>
      <c r="AA65" s="1491"/>
      <c r="AB65" s="1491"/>
      <c r="AC65" s="1492"/>
    </row>
    <row r="66" spans="1:29" ht="19.5" customHeight="1">
      <c r="B66" s="1087">
        <v>39</v>
      </c>
      <c r="D66" s="1497" t="s">
        <v>1041</v>
      </c>
      <c r="E66" s="1498"/>
      <c r="F66" s="1106" t="s">
        <v>84</v>
      </c>
      <c r="G66" s="1156">
        <v>419.39198443203304</v>
      </c>
      <c r="H66" s="1156">
        <v>488.47420765529324</v>
      </c>
      <c r="I66" s="1156">
        <v>525.39396962200317</v>
      </c>
      <c r="J66" s="1156">
        <v>481.19812590329576</v>
      </c>
      <c r="K66" s="1156">
        <v>481.70284821326771</v>
      </c>
      <c r="L66" s="1118"/>
      <c r="M66" s="1156">
        <v>419.39198443203304</v>
      </c>
      <c r="N66" s="1156">
        <v>488.47420765529324</v>
      </c>
      <c r="O66" s="1156">
        <v>469.89790142861165</v>
      </c>
      <c r="P66" s="1156">
        <v>459.87452830037444</v>
      </c>
      <c r="Q66" s="1156">
        <v>463.94219901047649</v>
      </c>
      <c r="R66" s="1118"/>
      <c r="S66" s="1156">
        <v>0</v>
      </c>
      <c r="T66" s="1156">
        <v>0</v>
      </c>
      <c r="U66" s="1156">
        <v>55.496068193391523</v>
      </c>
      <c r="V66" s="1156">
        <v>21.323597602921325</v>
      </c>
      <c r="W66" s="1156">
        <v>17.760649202791228</v>
      </c>
      <c r="Y66" s="1490"/>
      <c r="Z66" s="1491"/>
      <c r="AA66" s="1491"/>
      <c r="AB66" s="1491"/>
      <c r="AC66" s="1492"/>
    </row>
    <row r="67" spans="1:29" ht="19.5" customHeight="1">
      <c r="B67" s="1087">
        <v>40</v>
      </c>
      <c r="D67" s="1497" t="s">
        <v>295</v>
      </c>
      <c r="E67" s="1498"/>
      <c r="F67" s="1106" t="s">
        <v>84</v>
      </c>
      <c r="G67" s="1156">
        <v>-5.6382553648735438</v>
      </c>
      <c r="H67" s="1156">
        <v>0</v>
      </c>
      <c r="I67" s="1156">
        <v>0</v>
      </c>
      <c r="J67" s="1156">
        <v>0</v>
      </c>
      <c r="K67" s="1156">
        <v>0</v>
      </c>
      <c r="L67" s="1118"/>
      <c r="M67" s="1156">
        <v>-5.6382553648735438</v>
      </c>
      <c r="N67" s="1156">
        <v>0</v>
      </c>
      <c r="O67" s="1156">
        <v>0</v>
      </c>
      <c r="P67" s="1156">
        <v>0</v>
      </c>
      <c r="Q67" s="1156">
        <v>0</v>
      </c>
      <c r="R67" s="1118"/>
      <c r="S67" s="1156">
        <v>0</v>
      </c>
      <c r="T67" s="1156">
        <v>0</v>
      </c>
      <c r="U67" s="1156">
        <v>0</v>
      </c>
      <c r="V67" s="1156">
        <v>0</v>
      </c>
      <c r="W67" s="1156">
        <v>0</v>
      </c>
      <c r="Y67" s="1490"/>
      <c r="Z67" s="1491"/>
      <c r="AA67" s="1491"/>
      <c r="AB67" s="1491"/>
      <c r="AC67" s="1492"/>
    </row>
    <row r="68" spans="1:29">
      <c r="D68" s="1074"/>
      <c r="E68" s="1074"/>
      <c r="F68" s="1074"/>
      <c r="G68" s="1150"/>
      <c r="H68" s="1150"/>
      <c r="I68" s="1150"/>
      <c r="J68" s="1150"/>
      <c r="K68" s="1150"/>
      <c r="L68" s="1151"/>
      <c r="M68" s="1150"/>
      <c r="N68" s="1150"/>
      <c r="O68" s="1150"/>
      <c r="P68" s="1150"/>
      <c r="Q68" s="1150"/>
      <c r="R68" s="1151"/>
      <c r="S68" s="1150"/>
      <c r="T68" s="1150"/>
      <c r="U68" s="1150"/>
      <c r="V68" s="1150"/>
      <c r="W68" s="1150"/>
      <c r="Y68" s="1086"/>
      <c r="Z68" s="1086"/>
      <c r="AA68" s="1086"/>
      <c r="AB68" s="1086"/>
      <c r="AC68" s="1086"/>
    </row>
    <row r="69" spans="1:29" ht="19.5" customHeight="1">
      <c r="B69" s="1087">
        <v>41</v>
      </c>
      <c r="D69" s="1480" t="s">
        <v>599</v>
      </c>
      <c r="E69" s="1480"/>
      <c r="F69" s="1106" t="s">
        <v>167</v>
      </c>
      <c r="G69" s="1182">
        <v>-5.0025086227321047E-2</v>
      </c>
      <c r="H69" s="1185">
        <v>2.9420206735829568E-2</v>
      </c>
      <c r="I69" s="1185">
        <v>7.5581804296130706E-2</v>
      </c>
      <c r="J69" s="1185">
        <v>-8.4119434698697204E-2</v>
      </c>
      <c r="K69" s="1185">
        <v>1.0488866909539318E-3</v>
      </c>
      <c r="L69" s="1183"/>
      <c r="M69" s="1182">
        <v>-5.0025086227321047E-2</v>
      </c>
      <c r="N69" s="1185">
        <v>2.9420206735829568E-2</v>
      </c>
      <c r="O69" s="1185">
        <v>-3.8029246857984589E-2</v>
      </c>
      <c r="P69" s="1185">
        <v>-2.1330959550497131E-2</v>
      </c>
      <c r="Q69" s="1185">
        <v>8.8451750635885062E-3</v>
      </c>
      <c r="R69" s="1183"/>
      <c r="S69" s="1182">
        <v>0</v>
      </c>
      <c r="T69" s="1182">
        <v>0</v>
      </c>
      <c r="U69" s="1182">
        <v>0.11361105115411529</v>
      </c>
      <c r="V69" s="1182">
        <v>-6.2788475148200074E-2</v>
      </c>
      <c r="W69" s="1182">
        <v>-7.7962883726345744E-3</v>
      </c>
      <c r="Y69" s="1490"/>
      <c r="Z69" s="1491"/>
      <c r="AA69" s="1491"/>
      <c r="AB69" s="1491"/>
      <c r="AC69" s="1492"/>
    </row>
    <row r="70" spans="1:29" ht="19.5" customHeight="1">
      <c r="B70" s="1087">
        <v>42</v>
      </c>
      <c r="D70" s="1480" t="s">
        <v>479</v>
      </c>
      <c r="E70" s="1480"/>
      <c r="F70" s="1106" t="s">
        <v>167</v>
      </c>
      <c r="G70" s="1182">
        <v>5.9451089770067422E-3</v>
      </c>
      <c r="H70" s="1185">
        <v>7.5471882509055863E-4</v>
      </c>
      <c r="I70" s="1185">
        <v>0</v>
      </c>
      <c r="J70" s="1185">
        <v>0</v>
      </c>
      <c r="K70" s="1185">
        <v>0</v>
      </c>
      <c r="L70" s="1183"/>
      <c r="M70" s="1182">
        <v>5.9451089770067422E-3</v>
      </c>
      <c r="N70" s="1185">
        <v>7.5471882509055863E-4</v>
      </c>
      <c r="O70" s="1185">
        <v>0</v>
      </c>
      <c r="P70" s="1185">
        <v>0</v>
      </c>
      <c r="Q70" s="1185">
        <v>0</v>
      </c>
      <c r="R70" s="1183"/>
      <c r="S70" s="1182">
        <v>0</v>
      </c>
      <c r="T70" s="1182">
        <v>0</v>
      </c>
      <c r="U70" s="1182">
        <v>0</v>
      </c>
      <c r="V70" s="1182">
        <v>0</v>
      </c>
      <c r="W70" s="1182">
        <v>0</v>
      </c>
      <c r="Y70" s="1490"/>
      <c r="Z70" s="1491"/>
      <c r="AA70" s="1491"/>
      <c r="AB70" s="1491"/>
      <c r="AC70" s="1492"/>
    </row>
    <row r="71" spans="1:29" ht="19.5" customHeight="1">
      <c r="B71" s="1087">
        <v>43</v>
      </c>
      <c r="D71" s="1480" t="s">
        <v>600</v>
      </c>
      <c r="E71" s="1480"/>
      <c r="F71" s="1106" t="s">
        <v>167</v>
      </c>
      <c r="G71" s="1182">
        <v>0</v>
      </c>
      <c r="H71" s="1185">
        <v>0</v>
      </c>
      <c r="I71" s="1185">
        <v>0</v>
      </c>
      <c r="J71" s="1185">
        <v>0</v>
      </c>
      <c r="K71" s="1185">
        <v>0</v>
      </c>
      <c r="L71" s="1183"/>
      <c r="M71" s="1182">
        <v>0</v>
      </c>
      <c r="N71" s="1185">
        <v>0</v>
      </c>
      <c r="O71" s="1185">
        <v>0</v>
      </c>
      <c r="P71" s="1185">
        <v>0</v>
      </c>
      <c r="Q71" s="1185">
        <v>0</v>
      </c>
      <c r="R71" s="1183"/>
      <c r="S71" s="1182">
        <v>0</v>
      </c>
      <c r="T71" s="1182">
        <v>0</v>
      </c>
      <c r="U71" s="1182">
        <v>0</v>
      </c>
      <c r="V71" s="1182">
        <v>0</v>
      </c>
      <c r="W71" s="1182">
        <v>0</v>
      </c>
      <c r="Y71" s="1490"/>
      <c r="Z71" s="1491"/>
      <c r="AA71" s="1491"/>
      <c r="AB71" s="1491"/>
      <c r="AC71" s="1492"/>
    </row>
    <row r="72" spans="1:29" ht="19.5" customHeight="1">
      <c r="B72" s="1087">
        <v>44</v>
      </c>
      <c r="D72" s="1480" t="s">
        <v>601</v>
      </c>
      <c r="E72" s="1480"/>
      <c r="F72" s="1106" t="s">
        <v>167</v>
      </c>
      <c r="G72" s="1182">
        <v>-1.0692860707983469E-2</v>
      </c>
      <c r="H72" s="1182">
        <v>-5.6517100392360076E-5</v>
      </c>
      <c r="I72" s="1182">
        <v>0</v>
      </c>
      <c r="J72" s="1182">
        <v>0</v>
      </c>
      <c r="K72" s="1182">
        <v>0</v>
      </c>
      <c r="L72" s="1183"/>
      <c r="M72" s="1182">
        <v>-1.0692860707983469E-2</v>
      </c>
      <c r="N72" s="1185">
        <v>-5.6517100392360076E-5</v>
      </c>
      <c r="O72" s="1185">
        <v>0</v>
      </c>
      <c r="P72" s="1185">
        <v>0</v>
      </c>
      <c r="Q72" s="1185">
        <v>0</v>
      </c>
      <c r="R72" s="1183"/>
      <c r="S72" s="1182">
        <v>0</v>
      </c>
      <c r="T72" s="1182">
        <v>0</v>
      </c>
      <c r="U72" s="1182">
        <v>0</v>
      </c>
      <c r="V72" s="1182">
        <v>0</v>
      </c>
      <c r="W72" s="1182">
        <v>0</v>
      </c>
      <c r="Y72" s="1490"/>
      <c r="Z72" s="1491"/>
      <c r="AA72" s="1491"/>
      <c r="AB72" s="1491"/>
      <c r="AC72" s="1492"/>
    </row>
    <row r="73" spans="1:29" ht="25.5" customHeight="1">
      <c r="A73" s="1073"/>
      <c r="B73" s="1087">
        <v>45</v>
      </c>
      <c r="C73" s="1170"/>
      <c r="D73" s="1501" t="s">
        <v>296</v>
      </c>
      <c r="E73" s="1502"/>
      <c r="F73" s="1163" t="s">
        <v>167</v>
      </c>
      <c r="G73" s="1184">
        <v>-5.4772837958297772E-2</v>
      </c>
      <c r="H73" s="1184">
        <v>3.0118408460527768E-2</v>
      </c>
      <c r="I73" s="1184">
        <v>7.5581804296130706E-2</v>
      </c>
      <c r="J73" s="1184">
        <v>-8.4119434698697204E-2</v>
      </c>
      <c r="K73" s="1184">
        <v>1.0488866909539318E-3</v>
      </c>
      <c r="L73" s="1183"/>
      <c r="M73" s="1184">
        <v>-5.4772837958297772E-2</v>
      </c>
      <c r="N73" s="1184">
        <v>3.0118408460527768E-2</v>
      </c>
      <c r="O73" s="1184">
        <v>-3.8029246857984589E-2</v>
      </c>
      <c r="P73" s="1184">
        <v>-2.1330959550497131E-2</v>
      </c>
      <c r="Q73" s="1184">
        <v>8.8451750635885062E-3</v>
      </c>
      <c r="R73" s="1183"/>
      <c r="S73" s="1184">
        <v>0</v>
      </c>
      <c r="T73" s="1184">
        <v>0</v>
      </c>
      <c r="U73" s="1184">
        <v>0.11361105115411529</v>
      </c>
      <c r="V73" s="1184">
        <v>-6.2788475148200074E-2</v>
      </c>
      <c r="W73" s="1184">
        <v>-7.7962883726345744E-3</v>
      </c>
      <c r="Y73" s="1490"/>
      <c r="Z73" s="1491"/>
      <c r="AA73" s="1491"/>
      <c r="AB73" s="1491"/>
      <c r="AC73" s="1492"/>
    </row>
    <row r="74" spans="1:29">
      <c r="D74" s="1074"/>
      <c r="E74" s="1074"/>
      <c r="F74" s="1074"/>
      <c r="G74" s="1150"/>
      <c r="H74" s="1150"/>
      <c r="I74" s="1150"/>
      <c r="J74" s="1150"/>
      <c r="K74" s="1150"/>
      <c r="L74" s="1151"/>
      <c r="M74" s="1150"/>
      <c r="N74" s="1150"/>
      <c r="O74" s="1150"/>
      <c r="P74" s="1150"/>
      <c r="Q74" s="1150"/>
      <c r="R74" s="1151"/>
      <c r="S74" s="1150"/>
      <c r="T74" s="1150"/>
      <c r="U74" s="1150"/>
      <c r="V74" s="1150"/>
      <c r="W74" s="1150"/>
      <c r="Y74" s="1086"/>
      <c r="Z74" s="1086"/>
      <c r="AA74" s="1086"/>
      <c r="AB74" s="1086"/>
      <c r="AC74" s="1086"/>
    </row>
    <row r="75" spans="1:29" ht="31.5" customHeight="1">
      <c r="A75" s="1109"/>
      <c r="B75" s="1109"/>
      <c r="C75" s="1110"/>
      <c r="D75" s="1478" t="s">
        <v>982</v>
      </c>
      <c r="E75" s="1504"/>
      <c r="F75" s="1186"/>
      <c r="G75" s="1187"/>
      <c r="H75" s="1188"/>
      <c r="I75" s="1188"/>
      <c r="J75" s="1188"/>
      <c r="K75" s="1189"/>
      <c r="L75" s="1151"/>
      <c r="M75" s="1187"/>
      <c r="N75" s="1188"/>
      <c r="O75" s="1188"/>
      <c r="P75" s="1188"/>
      <c r="Q75" s="1189"/>
      <c r="R75" s="1151"/>
      <c r="S75" s="1187"/>
      <c r="T75" s="1188"/>
      <c r="U75" s="1188"/>
      <c r="V75" s="1188"/>
      <c r="W75" s="1189"/>
      <c r="Y75" s="1086"/>
      <c r="Z75" s="1086"/>
      <c r="AA75" s="1086"/>
      <c r="AB75" s="1086"/>
      <c r="AC75" s="1086"/>
    </row>
    <row r="76" spans="1:29">
      <c r="D76" s="1074"/>
      <c r="E76" s="1074"/>
      <c r="F76" s="1074"/>
      <c r="G76" s="1150"/>
      <c r="H76" s="1150"/>
      <c r="I76" s="1150"/>
      <c r="J76" s="1150"/>
      <c r="K76" s="1150"/>
      <c r="L76" s="1151"/>
      <c r="M76" s="1150"/>
      <c r="N76" s="1150"/>
      <c r="O76" s="1150"/>
      <c r="P76" s="1150"/>
      <c r="Q76" s="1150"/>
      <c r="R76" s="1151"/>
      <c r="S76" s="1150"/>
      <c r="T76" s="1150"/>
      <c r="U76" s="1150"/>
      <c r="V76" s="1150"/>
      <c r="W76" s="1150"/>
      <c r="Y76" s="1086"/>
      <c r="Z76" s="1086"/>
      <c r="AA76" s="1086"/>
      <c r="AB76" s="1086"/>
      <c r="AC76" s="1086"/>
    </row>
    <row r="77" spans="1:29" ht="19.5" customHeight="1">
      <c r="B77" s="1087">
        <v>46</v>
      </c>
      <c r="D77" s="1115" t="s">
        <v>939</v>
      </c>
      <c r="E77" s="1106" t="s">
        <v>940</v>
      </c>
      <c r="F77" s="1106" t="s">
        <v>84</v>
      </c>
      <c r="G77" s="1190">
        <v>4.4398196403951715</v>
      </c>
      <c r="H77" s="1190">
        <v>22.100901428798419</v>
      </c>
      <c r="I77" s="1190">
        <v>25.094520695619302</v>
      </c>
      <c r="J77" s="1190">
        <v>16.593587240878861</v>
      </c>
      <c r="K77" s="1190">
        <v>14.032735556142242</v>
      </c>
      <c r="L77" s="1151"/>
      <c r="M77" s="1190">
        <v>4.4398196403951715</v>
      </c>
      <c r="N77" s="1190">
        <v>22.100901428798419</v>
      </c>
      <c r="O77" s="1190">
        <v>10.613105599235453</v>
      </c>
      <c r="P77" s="1190">
        <v>8.3379457167968116</v>
      </c>
      <c r="Q77" s="1190">
        <v>8.2881710120289291</v>
      </c>
      <c r="R77" s="1151"/>
      <c r="S77" s="1190">
        <v>0</v>
      </c>
      <c r="T77" s="1190">
        <v>0</v>
      </c>
      <c r="U77" s="1190">
        <v>14.481415096383849</v>
      </c>
      <c r="V77" s="1190">
        <v>8.2556415240820495</v>
      </c>
      <c r="W77" s="1190">
        <v>5.7445645441133131</v>
      </c>
      <c r="Y77" s="1490" t="s">
        <v>1065</v>
      </c>
      <c r="Z77" s="1491"/>
      <c r="AA77" s="1491"/>
      <c r="AB77" s="1491"/>
      <c r="AC77" s="1492"/>
    </row>
    <row r="78" spans="1:29" ht="19.5" customHeight="1">
      <c r="B78" s="1087">
        <v>47</v>
      </c>
      <c r="D78" s="1115" t="s">
        <v>941</v>
      </c>
      <c r="E78" s="1106" t="s">
        <v>70</v>
      </c>
      <c r="F78" s="1106" t="s">
        <v>84</v>
      </c>
      <c r="G78" s="1190">
        <v>2.0990984405625386</v>
      </c>
      <c r="H78" s="1190">
        <v>2.5317978065084827</v>
      </c>
      <c r="I78" s="1190">
        <v>2.5835625459054126</v>
      </c>
      <c r="J78" s="1190">
        <v>2.6273386087368702</v>
      </c>
      <c r="K78" s="1190">
        <v>2.6775333580315519</v>
      </c>
      <c r="L78" s="1151"/>
      <c r="M78" s="1190">
        <v>2.0990984405625386</v>
      </c>
      <c r="N78" s="1190">
        <v>2.5317978065084827</v>
      </c>
      <c r="O78" s="1190">
        <v>2.6774164879391225</v>
      </c>
      <c r="P78" s="1190">
        <v>2.7205052231588254</v>
      </c>
      <c r="Q78" s="1190">
        <v>2.7724591282472804</v>
      </c>
      <c r="R78" s="1151"/>
      <c r="S78" s="1190">
        <v>0</v>
      </c>
      <c r="T78" s="1190">
        <v>0</v>
      </c>
      <c r="U78" s="1190">
        <v>-9.3853942033709892E-2</v>
      </c>
      <c r="V78" s="1190">
        <v>-9.3166614421955174E-2</v>
      </c>
      <c r="W78" s="1190">
        <v>-9.4925770215728456E-2</v>
      </c>
      <c r="Y78" s="1490" t="s">
        <v>1072</v>
      </c>
      <c r="Z78" s="1491"/>
      <c r="AA78" s="1491"/>
      <c r="AB78" s="1491"/>
      <c r="AC78" s="1492"/>
    </row>
    <row r="79" spans="1:29" ht="19.5" customHeight="1">
      <c r="B79" s="1087">
        <v>48</v>
      </c>
      <c r="D79" s="1115" t="s">
        <v>942</v>
      </c>
      <c r="E79" s="1106" t="s">
        <v>69</v>
      </c>
      <c r="F79" s="1106" t="s">
        <v>84</v>
      </c>
      <c r="G79" s="1190">
        <v>50.181137194431152</v>
      </c>
      <c r="H79" s="1190">
        <v>54.53618685190839</v>
      </c>
      <c r="I79" s="1190">
        <v>52.252422030417129</v>
      </c>
      <c r="J79" s="1190">
        <v>53.137790690651265</v>
      </c>
      <c r="K79" s="1190">
        <v>54.152976960483763</v>
      </c>
      <c r="L79" s="1151"/>
      <c r="M79" s="1190">
        <v>50.181137194431152</v>
      </c>
      <c r="N79" s="1190">
        <v>54.53618685190839</v>
      </c>
      <c r="O79" s="1190">
        <v>52.252422030417115</v>
      </c>
      <c r="P79" s="1190">
        <v>53.137790690651265</v>
      </c>
      <c r="Q79" s="1190">
        <v>54.152976960483763</v>
      </c>
      <c r="R79" s="1151"/>
      <c r="S79" s="1190">
        <v>0</v>
      </c>
      <c r="T79" s="1190">
        <v>0</v>
      </c>
      <c r="U79" s="1190">
        <v>0</v>
      </c>
      <c r="V79" s="1190">
        <v>0</v>
      </c>
      <c r="W79" s="1190">
        <v>0</v>
      </c>
      <c r="Y79" s="1490" t="s">
        <v>1037</v>
      </c>
      <c r="Z79" s="1491"/>
      <c r="AA79" s="1491"/>
      <c r="AB79" s="1491"/>
      <c r="AC79" s="1492"/>
    </row>
    <row r="80" spans="1:29" ht="19.5" customHeight="1">
      <c r="B80" s="1087">
        <v>49</v>
      </c>
      <c r="D80" s="1115" t="s">
        <v>943</v>
      </c>
      <c r="E80" s="1106" t="s">
        <v>859</v>
      </c>
      <c r="F80" s="1106" t="s">
        <v>84</v>
      </c>
      <c r="G80" s="1190">
        <v>6.9396512159354975</v>
      </c>
      <c r="H80" s="1190">
        <v>3.4779441447758588</v>
      </c>
      <c r="I80" s="1190">
        <v>0</v>
      </c>
      <c r="J80" s="1190">
        <v>0</v>
      </c>
      <c r="K80" s="1190">
        <v>0</v>
      </c>
      <c r="L80" s="1151"/>
      <c r="M80" s="1190">
        <v>6.9396512159354975</v>
      </c>
      <c r="N80" s="1190">
        <v>3.4779441447758588</v>
      </c>
      <c r="O80" s="1190">
        <v>0</v>
      </c>
      <c r="P80" s="1190">
        <v>0</v>
      </c>
      <c r="Q80" s="1190">
        <v>0</v>
      </c>
      <c r="R80" s="1151"/>
      <c r="S80" s="1190">
        <v>0</v>
      </c>
      <c r="T80" s="1190">
        <v>0</v>
      </c>
      <c r="U80" s="1190">
        <v>0</v>
      </c>
      <c r="V80" s="1190">
        <v>0</v>
      </c>
      <c r="W80" s="1190">
        <v>0</v>
      </c>
      <c r="Y80" s="1490"/>
      <c r="Z80" s="1491"/>
      <c r="AA80" s="1491"/>
      <c r="AB80" s="1491"/>
      <c r="AC80" s="1492"/>
    </row>
    <row r="81" spans="1:29" ht="19.5" customHeight="1">
      <c r="B81" s="1087">
        <v>50</v>
      </c>
      <c r="D81" s="1115" t="s">
        <v>944</v>
      </c>
      <c r="E81" s="1106" t="s">
        <v>71</v>
      </c>
      <c r="F81" s="1106" t="s">
        <v>84</v>
      </c>
      <c r="G81" s="1190">
        <v>0</v>
      </c>
      <c r="H81" s="1190">
        <v>0</v>
      </c>
      <c r="I81" s="1190">
        <v>0</v>
      </c>
      <c r="J81" s="1190">
        <v>0</v>
      </c>
      <c r="K81" s="1190">
        <v>0</v>
      </c>
      <c r="L81" s="1151"/>
      <c r="M81" s="1190">
        <v>0</v>
      </c>
      <c r="N81" s="1190">
        <v>0</v>
      </c>
      <c r="O81" s="1190">
        <v>0</v>
      </c>
      <c r="P81" s="1190">
        <v>0</v>
      </c>
      <c r="Q81" s="1190">
        <v>0</v>
      </c>
      <c r="R81" s="1151"/>
      <c r="S81" s="1190">
        <v>0</v>
      </c>
      <c r="T81" s="1190">
        <v>0</v>
      </c>
      <c r="U81" s="1190">
        <v>0</v>
      </c>
      <c r="V81" s="1190">
        <v>0</v>
      </c>
      <c r="W81" s="1190">
        <v>0</v>
      </c>
      <c r="Y81" s="1490"/>
      <c r="Z81" s="1491"/>
      <c r="AA81" s="1491"/>
      <c r="AB81" s="1491"/>
      <c r="AC81" s="1492"/>
    </row>
    <row r="82" spans="1:29" ht="19.5" customHeight="1">
      <c r="B82" s="1087">
        <v>51</v>
      </c>
      <c r="D82" s="1115" t="s">
        <v>945</v>
      </c>
      <c r="E82" s="1106" t="s">
        <v>72</v>
      </c>
      <c r="F82" s="1106" t="s">
        <v>84</v>
      </c>
      <c r="G82" s="1190">
        <v>0</v>
      </c>
      <c r="H82" s="1190">
        <v>0</v>
      </c>
      <c r="I82" s="1190">
        <v>0</v>
      </c>
      <c r="J82" s="1190">
        <v>0</v>
      </c>
      <c r="K82" s="1190">
        <v>0</v>
      </c>
      <c r="L82" s="1151"/>
      <c r="M82" s="1190">
        <v>0</v>
      </c>
      <c r="N82" s="1190">
        <v>0</v>
      </c>
      <c r="O82" s="1190">
        <v>0</v>
      </c>
      <c r="P82" s="1190">
        <v>0</v>
      </c>
      <c r="Q82" s="1190">
        <v>0</v>
      </c>
      <c r="R82" s="1151"/>
      <c r="S82" s="1190">
        <v>0</v>
      </c>
      <c r="T82" s="1190">
        <v>0</v>
      </c>
      <c r="U82" s="1190">
        <v>0</v>
      </c>
      <c r="V82" s="1190">
        <v>0</v>
      </c>
      <c r="W82" s="1190">
        <v>0</v>
      </c>
      <c r="Y82" s="1490"/>
      <c r="Z82" s="1491"/>
      <c r="AA82" s="1491"/>
      <c r="AB82" s="1491"/>
      <c r="AC82" s="1492"/>
    </row>
    <row r="83" spans="1:29" ht="19.5" customHeight="1">
      <c r="B83" s="1087">
        <v>52</v>
      </c>
      <c r="D83" s="1115" t="s">
        <v>946</v>
      </c>
      <c r="E83" s="1106" t="s">
        <v>90</v>
      </c>
      <c r="F83" s="1106" t="s">
        <v>84</v>
      </c>
      <c r="G83" s="1190">
        <v>0</v>
      </c>
      <c r="H83" s="1190">
        <v>0</v>
      </c>
      <c r="I83" s="1190">
        <v>0</v>
      </c>
      <c r="J83" s="1190">
        <v>0</v>
      </c>
      <c r="K83" s="1190">
        <v>0</v>
      </c>
      <c r="L83" s="1151"/>
      <c r="M83" s="1190">
        <v>0</v>
      </c>
      <c r="N83" s="1190">
        <v>0</v>
      </c>
      <c r="O83" s="1190">
        <v>0</v>
      </c>
      <c r="P83" s="1190">
        <v>0</v>
      </c>
      <c r="Q83" s="1190">
        <v>0</v>
      </c>
      <c r="R83" s="1151"/>
      <c r="S83" s="1190">
        <v>0</v>
      </c>
      <c r="T83" s="1190">
        <v>0</v>
      </c>
      <c r="U83" s="1190">
        <v>0</v>
      </c>
      <c r="V83" s="1190">
        <v>0</v>
      </c>
      <c r="W83" s="1190">
        <v>0</v>
      </c>
      <c r="Y83" s="1490"/>
      <c r="Z83" s="1491"/>
      <c r="AA83" s="1491"/>
      <c r="AB83" s="1491"/>
      <c r="AC83" s="1492"/>
    </row>
    <row r="84" spans="1:29" ht="19.5" customHeight="1">
      <c r="B84" s="1087">
        <v>53</v>
      </c>
      <c r="D84" s="1351" t="s">
        <v>947</v>
      </c>
      <c r="E84" s="1176" t="s">
        <v>852</v>
      </c>
      <c r="F84" s="1176" t="s">
        <v>84</v>
      </c>
      <c r="G84" s="1352">
        <v>0.26796968597889514</v>
      </c>
      <c r="H84" s="1352">
        <v>0</v>
      </c>
      <c r="I84" s="1352">
        <v>0</v>
      </c>
      <c r="J84" s="1352">
        <v>0</v>
      </c>
      <c r="K84" s="1352">
        <v>0</v>
      </c>
      <c r="L84" s="1151"/>
      <c r="M84" s="1352">
        <v>0.26796968597889514</v>
      </c>
      <c r="N84" s="1352">
        <v>0</v>
      </c>
      <c r="O84" s="1352">
        <v>0</v>
      </c>
      <c r="P84" s="1352">
        <v>0</v>
      </c>
      <c r="Q84" s="1352">
        <v>0</v>
      </c>
      <c r="R84" s="1151"/>
      <c r="S84" s="1352">
        <v>0</v>
      </c>
      <c r="T84" s="1352">
        <v>0</v>
      </c>
      <c r="U84" s="1352">
        <v>0</v>
      </c>
      <c r="V84" s="1352">
        <v>0</v>
      </c>
      <c r="W84" s="1352">
        <v>0</v>
      </c>
      <c r="Y84" s="1490"/>
      <c r="Z84" s="1491"/>
      <c r="AA84" s="1491"/>
      <c r="AB84" s="1491"/>
      <c r="AC84" s="1492"/>
    </row>
    <row r="85" spans="1:29" ht="19.5" customHeight="1">
      <c r="B85" s="1087">
        <v>54</v>
      </c>
      <c r="D85" s="1115" t="s">
        <v>948</v>
      </c>
      <c r="E85" s="1106" t="s">
        <v>932</v>
      </c>
      <c r="F85" s="1106" t="s">
        <v>84</v>
      </c>
      <c r="G85" s="1190">
        <v>40.284348836658481</v>
      </c>
      <c r="H85" s="1190">
        <v>45.478846605942365</v>
      </c>
      <c r="I85" s="1190">
        <v>43.449244265736176</v>
      </c>
      <c r="J85" s="1190">
        <v>44.755139850312446</v>
      </c>
      <c r="K85" s="1190">
        <v>44.100885740580971</v>
      </c>
      <c r="L85" s="1151"/>
      <c r="M85" s="1190">
        <v>40.284348836658481</v>
      </c>
      <c r="N85" s="1190">
        <v>45.478846605942365</v>
      </c>
      <c r="O85" s="1190">
        <v>42.44765896504201</v>
      </c>
      <c r="P85" s="1190">
        <v>43.523456020170002</v>
      </c>
      <c r="Q85" s="1190">
        <v>43.214969131530005</v>
      </c>
      <c r="R85" s="1151"/>
      <c r="S85" s="1190">
        <v>0</v>
      </c>
      <c r="T85" s="1190">
        <v>0</v>
      </c>
      <c r="U85" s="1190">
        <v>1.0015853006941668</v>
      </c>
      <c r="V85" s="1190">
        <v>1.231683830142444</v>
      </c>
      <c r="W85" s="1190">
        <v>0.88591660905096603</v>
      </c>
      <c r="Y85" s="1469" t="s">
        <v>1070</v>
      </c>
      <c r="Z85" s="1470"/>
      <c r="AA85" s="1470"/>
      <c r="AB85" s="1470"/>
      <c r="AC85" s="1471"/>
    </row>
    <row r="86" spans="1:29" ht="19.5" customHeight="1">
      <c r="B86" s="1087">
        <v>55</v>
      </c>
      <c r="D86" s="1115" t="s">
        <v>949</v>
      </c>
      <c r="E86" s="1106" t="s">
        <v>858</v>
      </c>
      <c r="F86" s="1106" t="s">
        <v>84</v>
      </c>
      <c r="G86" s="1190">
        <v>3.495439282473932</v>
      </c>
      <c r="H86" s="1190">
        <v>3.9220886014068586</v>
      </c>
      <c r="I86" s="1190">
        <v>3.3499966922657038</v>
      </c>
      <c r="J86" s="1190">
        <v>3.4911289086991344</v>
      </c>
      <c r="K86" s="1190">
        <v>3.557826189264663</v>
      </c>
      <c r="L86" s="1151"/>
      <c r="M86" s="1190">
        <v>3.495439282473932</v>
      </c>
      <c r="N86" s="1190">
        <v>3.9220886014068586</v>
      </c>
      <c r="O86" s="1190">
        <v>3.3499966922657038</v>
      </c>
      <c r="P86" s="1190">
        <v>3.4911289086991344</v>
      </c>
      <c r="Q86" s="1190">
        <v>3.557826189264663</v>
      </c>
      <c r="R86" s="1151"/>
      <c r="S86" s="1190">
        <v>0</v>
      </c>
      <c r="T86" s="1190">
        <v>0</v>
      </c>
      <c r="U86" s="1190">
        <v>0</v>
      </c>
      <c r="V86" s="1190">
        <v>0</v>
      </c>
      <c r="W86" s="1190">
        <v>0</v>
      </c>
      <c r="Y86" s="1472"/>
      <c r="Z86" s="1473"/>
      <c r="AA86" s="1473"/>
      <c r="AB86" s="1473"/>
      <c r="AC86" s="1474"/>
    </row>
    <row r="87" spans="1:29" ht="19.5" customHeight="1">
      <c r="B87" s="1087">
        <v>56</v>
      </c>
      <c r="D87" s="1115" t="s">
        <v>950</v>
      </c>
      <c r="E87" s="1106" t="s">
        <v>91</v>
      </c>
      <c r="F87" s="1106" t="s">
        <v>84</v>
      </c>
      <c r="G87" s="1190">
        <v>0</v>
      </c>
      <c r="H87" s="1190">
        <v>100.86707285713287</v>
      </c>
      <c r="I87" s="1190">
        <v>0</v>
      </c>
      <c r="J87" s="1190">
        <v>0</v>
      </c>
      <c r="K87" s="1190">
        <v>0</v>
      </c>
      <c r="L87" s="1151"/>
      <c r="M87" s="1190">
        <v>0</v>
      </c>
      <c r="N87" s="1190">
        <v>100.86707285713287</v>
      </c>
      <c r="O87" s="1190">
        <v>0</v>
      </c>
      <c r="P87" s="1190">
        <v>0</v>
      </c>
      <c r="Q87" s="1190">
        <v>0</v>
      </c>
      <c r="R87" s="1151"/>
      <c r="S87" s="1190">
        <v>0</v>
      </c>
      <c r="T87" s="1190">
        <v>0</v>
      </c>
      <c r="U87" s="1190">
        <v>0</v>
      </c>
      <c r="V87" s="1190">
        <v>0</v>
      </c>
      <c r="W87" s="1190">
        <v>0</v>
      </c>
      <c r="Y87" s="1490" t="s">
        <v>1038</v>
      </c>
      <c r="Z87" s="1491"/>
      <c r="AA87" s="1491"/>
      <c r="AB87" s="1491"/>
      <c r="AC87" s="1492"/>
    </row>
    <row r="88" spans="1:29" ht="19.5" customHeight="1">
      <c r="B88" s="1087">
        <v>57</v>
      </c>
      <c r="D88" s="1115" t="s">
        <v>951</v>
      </c>
      <c r="E88" s="1106" t="s">
        <v>952</v>
      </c>
      <c r="F88" s="1106" t="s">
        <v>84</v>
      </c>
      <c r="G88" s="1190">
        <v>0</v>
      </c>
      <c r="H88" s="1190">
        <v>0</v>
      </c>
      <c r="I88" s="1190">
        <v>0</v>
      </c>
      <c r="J88" s="1190">
        <v>0</v>
      </c>
      <c r="K88" s="1190">
        <v>0</v>
      </c>
      <c r="L88" s="1151"/>
      <c r="M88" s="1190">
        <v>0</v>
      </c>
      <c r="N88" s="1190">
        <v>0</v>
      </c>
      <c r="O88" s="1190">
        <v>0</v>
      </c>
      <c r="P88" s="1190">
        <v>0</v>
      </c>
      <c r="Q88" s="1190">
        <v>0</v>
      </c>
      <c r="R88" s="1151"/>
      <c r="S88" s="1190">
        <v>0</v>
      </c>
      <c r="T88" s="1190">
        <v>0</v>
      </c>
      <c r="U88" s="1190">
        <v>0</v>
      </c>
      <c r="V88" s="1190">
        <v>0</v>
      </c>
      <c r="W88" s="1190">
        <v>0</v>
      </c>
      <c r="Y88" s="1490"/>
      <c r="Z88" s="1491"/>
      <c r="AA88" s="1491"/>
      <c r="AB88" s="1491"/>
      <c r="AC88" s="1492"/>
    </row>
    <row r="89" spans="1:29" ht="25.5" customHeight="1">
      <c r="A89" s="1179"/>
      <c r="B89" s="1087">
        <v>58</v>
      </c>
      <c r="C89" s="1180"/>
      <c r="D89" s="1191" t="s">
        <v>311</v>
      </c>
      <c r="E89" s="1192" t="s">
        <v>97</v>
      </c>
      <c r="F89" s="1163" t="s">
        <v>84</v>
      </c>
      <c r="G89" s="1181">
        <v>107.70746429643567</v>
      </c>
      <c r="H89" s="1181">
        <v>232.91483829647325</v>
      </c>
      <c r="I89" s="1181">
        <v>126.72974622994371</v>
      </c>
      <c r="J89" s="1181">
        <v>120.60498529927858</v>
      </c>
      <c r="K89" s="1181">
        <v>118.52195780450319</v>
      </c>
      <c r="L89" s="1118"/>
      <c r="M89" s="1181">
        <v>107.70746429643567</v>
      </c>
      <c r="N89" s="1181">
        <v>232.91483829647325</v>
      </c>
      <c r="O89" s="1181">
        <v>111.3405997748994</v>
      </c>
      <c r="P89" s="1181">
        <v>111.21082655947605</v>
      </c>
      <c r="Q89" s="1181">
        <v>111.98640242155463</v>
      </c>
      <c r="R89" s="1118"/>
      <c r="S89" s="1181">
        <v>0</v>
      </c>
      <c r="T89" s="1181">
        <v>0</v>
      </c>
      <c r="U89" s="1181">
        <v>15.389146455044312</v>
      </c>
      <c r="V89" s="1181">
        <v>9.3941587398025348</v>
      </c>
      <c r="W89" s="1181">
        <v>6.5355553829485586</v>
      </c>
      <c r="Y89" s="1517"/>
      <c r="Z89" s="1518"/>
      <c r="AA89" s="1518"/>
      <c r="AB89" s="1518"/>
      <c r="AC89" s="1519"/>
    </row>
    <row r="90" spans="1:29" s="1150" customFormat="1" ht="19.5" customHeight="1">
      <c r="A90" s="1071"/>
      <c r="B90" s="1073"/>
      <c r="C90" s="1074"/>
      <c r="D90" s="1075"/>
      <c r="E90" s="1071"/>
      <c r="F90" s="1071"/>
      <c r="L90" s="1151"/>
      <c r="R90" s="1151"/>
      <c r="X90" s="1072"/>
    </row>
    <row r="91" spans="1:29" ht="31.5" customHeight="1">
      <c r="A91" s="1109"/>
      <c r="B91" s="1109"/>
      <c r="C91" s="1110"/>
      <c r="D91" s="1478" t="s">
        <v>983</v>
      </c>
      <c r="E91" s="1504"/>
      <c r="F91" s="1186"/>
      <c r="G91" s="1187"/>
      <c r="H91" s="1188"/>
      <c r="I91" s="1188"/>
      <c r="J91" s="1188"/>
      <c r="K91" s="1189"/>
      <c r="L91" s="1151"/>
      <c r="M91" s="1187"/>
      <c r="N91" s="1188"/>
      <c r="O91" s="1188"/>
      <c r="P91" s="1188"/>
      <c r="Q91" s="1189"/>
      <c r="R91" s="1151"/>
      <c r="S91" s="1187"/>
      <c r="T91" s="1188"/>
      <c r="U91" s="1188"/>
      <c r="V91" s="1188"/>
      <c r="W91" s="1189"/>
    </row>
    <row r="92" spans="1:29" ht="19.5" customHeight="1">
      <c r="Y92" s="1086"/>
      <c r="Z92" s="1086"/>
      <c r="AA92" s="1086"/>
      <c r="AB92" s="1086"/>
      <c r="AC92" s="1086"/>
    </row>
    <row r="93" spans="1:29" ht="19.5" customHeight="1">
      <c r="A93" s="1095"/>
      <c r="B93" s="1087">
        <v>59</v>
      </c>
      <c r="C93" s="1097"/>
      <c r="D93" s="1115" t="s">
        <v>916</v>
      </c>
      <c r="E93" s="1099" t="s">
        <v>917</v>
      </c>
      <c r="F93" s="1193"/>
      <c r="G93" s="1194">
        <v>1.0525261314284649</v>
      </c>
      <c r="H93" s="1194">
        <v>1.118876650760557</v>
      </c>
      <c r="I93" s="1194">
        <v>1.2070548174037865</v>
      </c>
      <c r="J93" s="1194">
        <v>1.2275072378847331</v>
      </c>
      <c r="K93" s="1194">
        <v>1.2509585044470788</v>
      </c>
      <c r="M93" s="1194">
        <v>1.0525261314284649</v>
      </c>
      <c r="N93" s="1194">
        <v>1.118876650760557</v>
      </c>
      <c r="O93" s="1194">
        <v>1.1881227587709211</v>
      </c>
      <c r="P93" s="1194">
        <v>1.2082543931383072</v>
      </c>
      <c r="Q93" s="1194">
        <v>1.23133783816747</v>
      </c>
      <c r="S93" s="1194">
        <v>0</v>
      </c>
      <c r="T93" s="1194">
        <v>0</v>
      </c>
      <c r="U93" s="1194">
        <v>1.8932058632865401E-2</v>
      </c>
      <c r="V93" s="1194">
        <v>1.9252844746425968E-2</v>
      </c>
      <c r="W93" s="1194">
        <v>1.9620666279608789E-2</v>
      </c>
      <c r="Y93" s="1490" t="s">
        <v>1068</v>
      </c>
      <c r="Z93" s="1491"/>
      <c r="AA93" s="1491"/>
      <c r="AB93" s="1491"/>
      <c r="AC93" s="1492"/>
    </row>
    <row r="94" spans="1:29" ht="19.5" customHeight="1">
      <c r="A94" s="1095"/>
      <c r="B94" s="1087">
        <v>60</v>
      </c>
      <c r="C94" s="1097"/>
      <c r="D94" s="1115" t="s">
        <v>598</v>
      </c>
      <c r="E94" s="1193"/>
      <c r="F94" s="1193"/>
      <c r="G94" s="1195">
        <v>1.2633376478261574E-2</v>
      </c>
      <c r="H94" s="1195">
        <v>4.1433906219400907E-2</v>
      </c>
      <c r="I94" s="1195">
        <v>3.3146068923555649E-2</v>
      </c>
      <c r="J94" s="1195">
        <v>1.694406930493586E-2</v>
      </c>
      <c r="K94" s="1195">
        <v>1.9104788826139529E-2</v>
      </c>
      <c r="M94" s="1195">
        <v>1.2633376478261574E-2</v>
      </c>
      <c r="N94" s="1195">
        <v>4.1433906219400907E-2</v>
      </c>
      <c r="O94" s="1195">
        <v>2.5749653974376452E-2</v>
      </c>
      <c r="P94" s="1195">
        <v>2.4499673872137473E-2</v>
      </c>
      <c r="Q94" s="1195">
        <v>2.2250609382526543E-2</v>
      </c>
      <c r="S94" s="1196">
        <v>0</v>
      </c>
      <c r="T94" s="1196">
        <v>0</v>
      </c>
      <c r="U94" s="1196">
        <v>7.3964149491791975E-3</v>
      </c>
      <c r="V94" s="1196">
        <v>-7.5556045672016126E-3</v>
      </c>
      <c r="W94" s="1196">
        <v>-3.1458205563870134E-3</v>
      </c>
      <c r="Y94" s="1490"/>
      <c r="Z94" s="1491"/>
      <c r="AA94" s="1491"/>
      <c r="AB94" s="1491"/>
      <c r="AC94" s="1492"/>
    </row>
    <row r="95" spans="1:29" ht="19.5" customHeight="1">
      <c r="A95" s="1095"/>
      <c r="B95" s="1087">
        <v>61</v>
      </c>
      <c r="C95" s="1097"/>
      <c r="D95" s="1115" t="s">
        <v>597</v>
      </c>
      <c r="E95" s="1193"/>
      <c r="F95" s="1193"/>
      <c r="G95" s="1195">
        <v>4.3123340303564239E-2</v>
      </c>
      <c r="H95" s="1195">
        <v>6.0123604501375549E-2</v>
      </c>
      <c r="I95" s="1195">
        <v>3.3146068923555649E-2</v>
      </c>
      <c r="J95" s="1195">
        <v>1.694406930493586E-2</v>
      </c>
      <c r="K95" s="1195">
        <v>1.9104788826139529E-2</v>
      </c>
      <c r="M95" s="1195">
        <v>4.3123340303564239E-2</v>
      </c>
      <c r="N95" s="1195">
        <v>4.1433906219400907E-2</v>
      </c>
      <c r="O95" s="1195">
        <v>2.5749653974376452E-2</v>
      </c>
      <c r="P95" s="1195">
        <v>2.4499673872137473E-2</v>
      </c>
      <c r="Q95" s="1195">
        <v>2.2250609382526543E-2</v>
      </c>
      <c r="S95" s="1196">
        <v>0</v>
      </c>
      <c r="T95" s="1196">
        <v>1.8689698281974643E-2</v>
      </c>
      <c r="U95" s="1196">
        <v>7.3964149491791975E-3</v>
      </c>
      <c r="V95" s="1196">
        <v>-7.5556045672016126E-3</v>
      </c>
      <c r="W95" s="1196">
        <v>-3.1458205563870134E-3</v>
      </c>
      <c r="Y95" s="1490"/>
      <c r="Z95" s="1491"/>
      <c r="AA95" s="1491"/>
      <c r="AB95" s="1491"/>
      <c r="AC95" s="1492"/>
    </row>
    <row r="96" spans="1:29" ht="19.5" customHeight="1">
      <c r="A96" s="1095"/>
      <c r="B96" s="1087">
        <v>62</v>
      </c>
      <c r="C96" s="1097"/>
      <c r="D96" s="1115" t="s">
        <v>953</v>
      </c>
      <c r="E96" s="1193"/>
      <c r="F96" s="1193"/>
      <c r="G96" s="1195">
        <v>3.0489963825302665E-2</v>
      </c>
      <c r="H96" s="1195">
        <v>1.8689698281974643E-2</v>
      </c>
      <c r="I96" s="1195">
        <v>0</v>
      </c>
      <c r="J96" s="1195">
        <v>0</v>
      </c>
      <c r="K96" s="1195">
        <v>0</v>
      </c>
      <c r="M96" s="1195">
        <v>3.0489963825302665E-2</v>
      </c>
      <c r="N96" s="1195">
        <v>0</v>
      </c>
      <c r="O96" s="1195">
        <v>0</v>
      </c>
      <c r="P96" s="1195">
        <v>0</v>
      </c>
      <c r="Q96" s="1195">
        <v>0</v>
      </c>
      <c r="S96" s="1196">
        <v>0</v>
      </c>
      <c r="T96" s="1196">
        <v>1.8689698281974643E-2</v>
      </c>
      <c r="U96" s="1196">
        <v>0</v>
      </c>
      <c r="V96" s="1196">
        <v>0</v>
      </c>
      <c r="W96" s="1196">
        <v>0</v>
      </c>
      <c r="Y96" s="1514"/>
      <c r="Z96" s="1515"/>
      <c r="AA96" s="1515"/>
      <c r="AB96" s="1515"/>
      <c r="AC96" s="1516"/>
    </row>
    <row r="97" spans="1:29" ht="19.5" customHeight="1">
      <c r="M97" s="1071"/>
      <c r="N97" s="1071"/>
      <c r="O97" s="1071"/>
      <c r="P97" s="1071"/>
      <c r="Q97" s="1071"/>
      <c r="S97" s="1071"/>
      <c r="T97" s="1071"/>
      <c r="U97" s="1071"/>
      <c r="V97" s="1071"/>
      <c r="W97" s="1071"/>
    </row>
    <row r="98" spans="1:29" ht="31.5" customHeight="1">
      <c r="A98" s="1109"/>
      <c r="B98" s="1109"/>
      <c r="C98" s="1110"/>
      <c r="D98" s="1478" t="s">
        <v>984</v>
      </c>
      <c r="E98" s="1504"/>
      <c r="F98" s="1186"/>
      <c r="G98" s="1187"/>
      <c r="H98" s="1188"/>
      <c r="I98" s="1188"/>
      <c r="J98" s="1188"/>
      <c r="K98" s="1189"/>
      <c r="L98" s="1151"/>
      <c r="M98" s="1187"/>
      <c r="N98" s="1188"/>
      <c r="O98" s="1188"/>
      <c r="P98" s="1188"/>
      <c r="Q98" s="1189"/>
      <c r="R98" s="1151"/>
      <c r="S98" s="1187"/>
      <c r="T98" s="1188"/>
      <c r="U98" s="1188"/>
      <c r="V98" s="1188"/>
      <c r="W98" s="1189"/>
    </row>
    <row r="100" spans="1:29" ht="20.25" customHeight="1">
      <c r="B100" s="1087">
        <v>63</v>
      </c>
      <c r="D100" s="1265" t="s">
        <v>947</v>
      </c>
      <c r="E100" s="1265"/>
      <c r="F100" s="1266"/>
      <c r="G100" s="1266"/>
      <c r="H100" s="1266"/>
      <c r="I100" s="1266"/>
      <c r="J100" s="1266"/>
      <c r="K100" s="1266"/>
      <c r="M100" s="1266">
        <v>0</v>
      </c>
      <c r="N100" s="1266">
        <v>0</v>
      </c>
      <c r="O100" s="1266">
        <v>0</v>
      </c>
      <c r="P100" s="1266">
        <v>0</v>
      </c>
      <c r="Q100" s="1266">
        <v>0</v>
      </c>
      <c r="S100" s="1266"/>
      <c r="T100" s="1266"/>
      <c r="U100" s="1266"/>
      <c r="V100" s="1266"/>
      <c r="W100" s="1266"/>
    </row>
    <row r="101" spans="1:29" ht="20.25" customHeight="1">
      <c r="B101" s="1087">
        <v>64</v>
      </c>
      <c r="D101" s="1265" t="s">
        <v>985</v>
      </c>
      <c r="E101" s="1265"/>
      <c r="F101" s="1266"/>
      <c r="G101" s="1266"/>
      <c r="H101" s="1266"/>
      <c r="I101" s="1266"/>
      <c r="J101" s="1266"/>
      <c r="K101" s="1266"/>
      <c r="M101" s="1266">
        <v>0</v>
      </c>
      <c r="N101" s="1266">
        <v>0</v>
      </c>
      <c r="O101" s="1266">
        <v>0</v>
      </c>
      <c r="P101" s="1266">
        <v>0</v>
      </c>
      <c r="Q101" s="1266">
        <v>0</v>
      </c>
      <c r="S101" s="1266"/>
      <c r="T101" s="1266"/>
      <c r="U101" s="1266"/>
      <c r="V101" s="1266"/>
      <c r="W101" s="1266"/>
    </row>
    <row r="102" spans="1:29" ht="20.25" customHeight="1">
      <c r="B102" s="1087">
        <v>65</v>
      </c>
      <c r="D102" s="1265" t="s">
        <v>315</v>
      </c>
      <c r="E102" s="1265"/>
      <c r="F102" s="1266"/>
      <c r="G102" s="1266"/>
      <c r="H102" s="1266"/>
      <c r="I102" s="1266"/>
      <c r="J102" s="1266"/>
      <c r="K102" s="1266"/>
      <c r="M102" s="1266">
        <v>0</v>
      </c>
      <c r="N102" s="1266">
        <v>0</v>
      </c>
      <c r="O102" s="1266">
        <v>0</v>
      </c>
      <c r="P102" s="1266">
        <v>0</v>
      </c>
      <c r="Q102" s="1266">
        <v>0</v>
      </c>
      <c r="S102" s="1266"/>
      <c r="T102" s="1266"/>
      <c r="U102" s="1266"/>
      <c r="V102" s="1266"/>
      <c r="W102" s="1266"/>
    </row>
    <row r="103" spans="1:29" ht="20.25" customHeight="1">
      <c r="B103" s="1087">
        <v>66</v>
      </c>
      <c r="D103" s="1265" t="s">
        <v>986</v>
      </c>
      <c r="E103" s="1265"/>
      <c r="F103" s="1266"/>
      <c r="G103" s="1266"/>
      <c r="H103" s="1266"/>
      <c r="I103" s="1266"/>
      <c r="J103" s="1266"/>
      <c r="K103" s="1266"/>
      <c r="M103" s="1266">
        <v>0</v>
      </c>
      <c r="N103" s="1266">
        <v>0</v>
      </c>
      <c r="O103" s="1266">
        <v>0</v>
      </c>
      <c r="P103" s="1266">
        <v>0</v>
      </c>
      <c r="Q103" s="1266">
        <v>0</v>
      </c>
      <c r="S103" s="1266"/>
      <c r="T103" s="1266"/>
      <c r="U103" s="1266"/>
      <c r="V103" s="1266"/>
      <c r="W103" s="1266"/>
    </row>
    <row r="104" spans="1:29" ht="20.25" customHeight="1"/>
    <row r="105" spans="1:29" ht="30" customHeight="1">
      <c r="D105" s="1478" t="s">
        <v>1016</v>
      </c>
      <c r="E105" s="1504"/>
      <c r="F105" s="1186"/>
      <c r="G105" s="1338" t="s">
        <v>1017</v>
      </c>
      <c r="H105" s="1339" t="s">
        <v>1017</v>
      </c>
      <c r="I105" s="1339" t="s">
        <v>1018</v>
      </c>
      <c r="J105" s="1339"/>
      <c r="K105" s="1340"/>
      <c r="L105" s="1151"/>
      <c r="M105" s="1338" t="s">
        <v>1017</v>
      </c>
      <c r="N105" s="1339" t="s">
        <v>1017</v>
      </c>
      <c r="O105" s="1339" t="s">
        <v>1018</v>
      </c>
      <c r="P105" s="1339"/>
      <c r="Q105" s="1340"/>
      <c r="R105" s="1151"/>
      <c r="S105" s="1338" t="s">
        <v>1017</v>
      </c>
      <c r="T105" s="1339" t="s">
        <v>1017</v>
      </c>
      <c r="U105" s="1339" t="s">
        <v>1018</v>
      </c>
      <c r="V105" s="1339"/>
      <c r="W105" s="1340"/>
    </row>
    <row r="107" spans="1:29" ht="19.5" customHeight="1">
      <c r="D107" s="1478" t="s">
        <v>1019</v>
      </c>
      <c r="E107" s="1504"/>
      <c r="F107" s="1186"/>
      <c r="G107" s="1187"/>
      <c r="H107" s="1188"/>
      <c r="I107" s="1188"/>
      <c r="J107" s="1188"/>
      <c r="K107" s="1189"/>
      <c r="L107" s="1334"/>
      <c r="M107" s="1187"/>
      <c r="N107" s="1188"/>
      <c r="O107" s="1188"/>
      <c r="P107" s="1188"/>
      <c r="Q107" s="1189"/>
      <c r="R107" s="1334"/>
      <c r="S107" s="1187"/>
      <c r="T107" s="1188"/>
      <c r="U107" s="1188"/>
      <c r="V107" s="1188"/>
      <c r="W107" s="1189"/>
    </row>
    <row r="109" spans="1:29" ht="19.5" customHeight="1">
      <c r="A109" s="1095"/>
      <c r="B109" s="1087">
        <v>67</v>
      </c>
      <c r="C109" s="1097"/>
      <c r="D109" s="1191" t="s">
        <v>1020</v>
      </c>
      <c r="E109" s="1106" t="s">
        <v>1021</v>
      </c>
      <c r="F109" s="1106" t="s">
        <v>1022</v>
      </c>
      <c r="G109" s="1194">
        <v>3.1E-2</v>
      </c>
      <c r="H109" s="1194">
        <v>3.5799999999999998E-2</v>
      </c>
      <c r="I109" s="1194">
        <v>3.8100000000000002E-2</v>
      </c>
      <c r="J109" s="1353"/>
      <c r="K109" s="1194"/>
      <c r="M109" s="1344">
        <v>3.1E-2</v>
      </c>
      <c r="N109" s="1344">
        <v>3.5799999999999998E-2</v>
      </c>
      <c r="O109" s="1344">
        <v>3.4099999999999998E-2</v>
      </c>
      <c r="P109" s="1194">
        <v>0</v>
      </c>
      <c r="Q109" s="1194">
        <v>0</v>
      </c>
      <c r="S109" s="1343"/>
      <c r="T109" s="1343"/>
      <c r="U109" s="1343"/>
      <c r="V109" s="1341">
        <v>0.11730205278592387</v>
      </c>
      <c r="W109" s="1341">
        <v>0</v>
      </c>
      <c r="Y109" s="1505" t="s">
        <v>1036</v>
      </c>
      <c r="Z109" s="1506"/>
      <c r="AA109" s="1506"/>
      <c r="AB109" s="1506"/>
      <c r="AC109" s="1507"/>
    </row>
    <row r="110" spans="1:29" ht="19.5" customHeight="1">
      <c r="A110" s="1095"/>
      <c r="B110" s="1087">
        <v>68</v>
      </c>
      <c r="C110" s="1097"/>
      <c r="D110" s="1333"/>
      <c r="E110" s="1106" t="s">
        <v>1023</v>
      </c>
      <c r="F110" s="1106" t="s">
        <v>1022</v>
      </c>
      <c r="G110" s="1194">
        <v>2.6100000000000002E-2</v>
      </c>
      <c r="H110" s="1194">
        <v>3.0099999999999998E-2</v>
      </c>
      <c r="I110" s="1194">
        <v>3.2099999999999997E-2</v>
      </c>
      <c r="J110" s="1353"/>
      <c r="K110" s="1194"/>
      <c r="M110" s="1344">
        <v>2.6100000000000002E-2</v>
      </c>
      <c r="N110" s="1344">
        <v>3.0099999999999998E-2</v>
      </c>
      <c r="O110" s="1344">
        <v>2.87E-2</v>
      </c>
      <c r="P110" s="1194">
        <v>0</v>
      </c>
      <c r="Q110" s="1194">
        <v>0</v>
      </c>
      <c r="S110" s="1343"/>
      <c r="T110" s="1343"/>
      <c r="U110" s="1343"/>
      <c r="V110" s="1341">
        <v>0</v>
      </c>
      <c r="W110" s="1341">
        <v>0</v>
      </c>
      <c r="Y110" s="1508"/>
      <c r="Z110" s="1509"/>
      <c r="AA110" s="1509"/>
      <c r="AB110" s="1509"/>
      <c r="AC110" s="1510"/>
    </row>
    <row r="111" spans="1:29" ht="19.5" customHeight="1">
      <c r="A111" s="1095"/>
      <c r="B111" s="1087">
        <v>69</v>
      </c>
      <c r="C111" s="1097"/>
      <c r="D111" s="1333"/>
      <c r="E111" s="1106" t="s">
        <v>1024</v>
      </c>
      <c r="F111" s="1106" t="s">
        <v>1025</v>
      </c>
      <c r="G111" s="1194" t="s">
        <v>1055</v>
      </c>
      <c r="H111" s="1194" t="s">
        <v>1092</v>
      </c>
      <c r="I111" s="1194" t="s">
        <v>1093</v>
      </c>
      <c r="J111" s="1353"/>
      <c r="K111" s="1195"/>
      <c r="M111" s="1344" t="s">
        <v>1055</v>
      </c>
      <c r="N111" s="1344" t="s">
        <v>1092</v>
      </c>
      <c r="O111" s="1344" t="s">
        <v>1094</v>
      </c>
      <c r="P111" s="1195">
        <v>0</v>
      </c>
      <c r="Q111" s="1195">
        <v>0</v>
      </c>
      <c r="S111" s="1343"/>
      <c r="T111" s="1343"/>
      <c r="U111" s="1343"/>
      <c r="V111" s="1341">
        <v>0</v>
      </c>
      <c r="W111" s="1341">
        <v>0</v>
      </c>
      <c r="Y111" s="1508"/>
      <c r="Z111" s="1509"/>
      <c r="AA111" s="1509"/>
      <c r="AB111" s="1509"/>
      <c r="AC111" s="1510"/>
    </row>
    <row r="112" spans="1:29" ht="19.5" customHeight="1">
      <c r="A112" s="1095"/>
      <c r="B112" s="1087">
        <v>70</v>
      </c>
      <c r="C112" s="1097"/>
      <c r="D112" s="1333"/>
      <c r="E112" s="1106"/>
      <c r="F112" s="1106" t="s">
        <v>1026</v>
      </c>
      <c r="G112" s="1194" t="s">
        <v>1056</v>
      </c>
      <c r="H112" s="1195" t="s">
        <v>1056</v>
      </c>
      <c r="I112" s="1195" t="s">
        <v>1056</v>
      </c>
      <c r="J112" s="1353"/>
      <c r="K112" s="1195"/>
      <c r="M112" s="1344" t="s">
        <v>1056</v>
      </c>
      <c r="N112" s="1344" t="s">
        <v>1056</v>
      </c>
      <c r="O112" s="1344" t="s">
        <v>1056</v>
      </c>
      <c r="P112" s="1195">
        <v>0</v>
      </c>
      <c r="Q112" s="1195">
        <v>0</v>
      </c>
      <c r="S112" s="1343"/>
      <c r="T112" s="1343"/>
      <c r="U112" s="1343"/>
      <c r="V112" s="1341">
        <v>0</v>
      </c>
      <c r="W112" s="1341">
        <v>0</v>
      </c>
      <c r="Y112" s="1508"/>
      <c r="Z112" s="1509"/>
      <c r="AA112" s="1509"/>
      <c r="AB112" s="1509"/>
      <c r="AC112" s="1510"/>
    </row>
    <row r="113" spans="1:29" ht="19.5" customHeight="1">
      <c r="A113" s="1095"/>
      <c r="B113" s="1087">
        <v>70</v>
      </c>
      <c r="C113" s="1097"/>
      <c r="D113" s="1333"/>
      <c r="E113" s="1336"/>
      <c r="F113" s="1335" t="s">
        <v>1027</v>
      </c>
      <c r="G113" s="1194">
        <v>2.7000000000000001E-3</v>
      </c>
      <c r="H113" s="1194">
        <v>3.0999999999999999E-3</v>
      </c>
      <c r="I113" s="1194">
        <v>3.3E-3</v>
      </c>
      <c r="J113" s="1353"/>
      <c r="K113" s="1195"/>
      <c r="M113" s="1344">
        <v>2.7000000000000001E-3</v>
      </c>
      <c r="N113" s="1344">
        <v>3.0999999999999999E-3</v>
      </c>
      <c r="O113" s="1344">
        <v>3.0000000000000001E-3</v>
      </c>
      <c r="P113" s="1195">
        <v>0</v>
      </c>
      <c r="Q113" s="1195">
        <v>0</v>
      </c>
      <c r="S113" s="1343"/>
      <c r="T113" s="1343"/>
      <c r="U113" s="1343"/>
      <c r="V113" s="1341">
        <v>0</v>
      </c>
      <c r="W113" s="1341">
        <v>0</v>
      </c>
      <c r="Y113" s="1508"/>
      <c r="Z113" s="1509"/>
      <c r="AA113" s="1509"/>
      <c r="AB113" s="1509"/>
      <c r="AC113" s="1510"/>
    </row>
    <row r="114" spans="1:29" ht="19.5" customHeight="1">
      <c r="A114" s="1095"/>
      <c r="B114" s="1087">
        <v>71</v>
      </c>
      <c r="C114" s="1097"/>
      <c r="D114" s="1333"/>
      <c r="E114" s="1336"/>
      <c r="F114" s="1335" t="s">
        <v>497</v>
      </c>
      <c r="G114" s="1345">
        <v>27520749</v>
      </c>
      <c r="H114" s="1345">
        <v>28151733</v>
      </c>
      <c r="I114" s="1345">
        <v>28275468</v>
      </c>
      <c r="J114" s="1353"/>
      <c r="K114" s="1195"/>
      <c r="M114" s="1349">
        <v>27520749</v>
      </c>
      <c r="N114" s="1349">
        <v>28151733</v>
      </c>
      <c r="O114" s="1349">
        <v>26611593</v>
      </c>
      <c r="P114" s="1195">
        <v>0</v>
      </c>
      <c r="Q114" s="1195">
        <v>0</v>
      </c>
      <c r="S114" s="1343"/>
      <c r="T114" s="1343"/>
      <c r="U114" s="1343"/>
      <c r="V114" s="1341">
        <v>0</v>
      </c>
      <c r="W114" s="1341">
        <v>0</v>
      </c>
      <c r="Y114" s="1511"/>
      <c r="Z114" s="1512"/>
      <c r="AA114" s="1512"/>
      <c r="AB114" s="1512"/>
      <c r="AC114" s="1513"/>
    </row>
    <row r="115" spans="1:29">
      <c r="B115" s="1337"/>
      <c r="J115" s="1354"/>
      <c r="M115" s="1071"/>
      <c r="N115" s="1071"/>
      <c r="O115" s="1071"/>
      <c r="S115" s="1342"/>
      <c r="T115" s="1342"/>
      <c r="U115" s="1342"/>
      <c r="V115" s="1342"/>
      <c r="W115" s="1342"/>
    </row>
    <row r="116" spans="1:29" ht="19.5" customHeight="1">
      <c r="A116" s="1095"/>
      <c r="B116" s="1087">
        <v>72</v>
      </c>
      <c r="C116" s="1097"/>
      <c r="D116" s="1191" t="s">
        <v>690</v>
      </c>
      <c r="E116" s="1106" t="s">
        <v>1021</v>
      </c>
      <c r="F116" s="1106" t="s">
        <v>1028</v>
      </c>
      <c r="G116" s="1194">
        <v>0.19420000000000001</v>
      </c>
      <c r="H116" s="1194">
        <v>0.22470000000000001</v>
      </c>
      <c r="I116" s="1194">
        <v>0.23930000000000001</v>
      </c>
      <c r="J116" s="1353"/>
      <c r="K116" s="1194"/>
      <c r="M116" s="1344">
        <v>0.19420000000000001</v>
      </c>
      <c r="N116" s="1344">
        <v>0.22470000000000001</v>
      </c>
      <c r="O116" s="1344">
        <v>0.2142</v>
      </c>
      <c r="P116" s="1194">
        <v>0</v>
      </c>
      <c r="Q116" s="1194">
        <v>0</v>
      </c>
      <c r="S116" s="1343"/>
      <c r="T116" s="1343"/>
      <c r="U116" s="1343"/>
      <c r="V116" s="1341">
        <v>0.11718020541549956</v>
      </c>
      <c r="W116" s="1341">
        <v>0</v>
      </c>
      <c r="Y116" s="1505" t="s">
        <v>1036</v>
      </c>
      <c r="Z116" s="1506"/>
      <c r="AA116" s="1506"/>
      <c r="AB116" s="1506"/>
      <c r="AC116" s="1507"/>
    </row>
    <row r="117" spans="1:29" ht="19.5" customHeight="1">
      <c r="A117" s="1095"/>
      <c r="B117" s="1087">
        <v>73</v>
      </c>
      <c r="C117" s="1097"/>
      <c r="D117" s="1333"/>
      <c r="E117" s="1106" t="s">
        <v>1023</v>
      </c>
      <c r="F117" s="1106" t="s">
        <v>1028</v>
      </c>
      <c r="G117" s="1194">
        <v>0.16200000000000001</v>
      </c>
      <c r="H117" s="1194">
        <v>0.1875</v>
      </c>
      <c r="I117" s="1194">
        <v>0.19969999999999999</v>
      </c>
      <c r="J117" s="1195"/>
      <c r="K117" s="1195"/>
      <c r="M117" s="1344">
        <v>0.16200000000000001</v>
      </c>
      <c r="N117" s="1344">
        <v>0.1875</v>
      </c>
      <c r="O117" s="1344">
        <v>0.1787</v>
      </c>
      <c r="P117" s="1195">
        <v>0</v>
      </c>
      <c r="Q117" s="1195">
        <v>0</v>
      </c>
      <c r="S117" s="1343"/>
      <c r="T117" s="1343"/>
      <c r="U117" s="1343"/>
      <c r="V117" s="1341">
        <v>0</v>
      </c>
      <c r="W117" s="1341">
        <v>0</v>
      </c>
      <c r="Y117" s="1508"/>
      <c r="Z117" s="1509"/>
      <c r="AA117" s="1509"/>
      <c r="AB117" s="1509"/>
      <c r="AC117" s="1510"/>
    </row>
    <row r="118" spans="1:29" ht="19.5" customHeight="1">
      <c r="A118" s="1095"/>
      <c r="B118" s="1087">
        <v>74</v>
      </c>
      <c r="C118" s="1097"/>
      <c r="D118" s="1333"/>
      <c r="E118" s="1106" t="s">
        <v>1024</v>
      </c>
      <c r="F118" s="1106" t="s">
        <v>1025</v>
      </c>
      <c r="G118" s="1194" t="s">
        <v>1057</v>
      </c>
      <c r="H118" s="1194" t="s">
        <v>1095</v>
      </c>
      <c r="I118" s="1194" t="s">
        <v>1096</v>
      </c>
      <c r="J118" s="1195"/>
      <c r="K118" s="1195"/>
      <c r="M118" s="1344" t="s">
        <v>1057</v>
      </c>
      <c r="N118" s="1344" t="s">
        <v>1095</v>
      </c>
      <c r="O118" s="1344" t="s">
        <v>1097</v>
      </c>
      <c r="P118" s="1195">
        <v>0</v>
      </c>
      <c r="Q118" s="1195">
        <v>0</v>
      </c>
      <c r="S118" s="1343"/>
      <c r="T118" s="1343"/>
      <c r="U118" s="1343"/>
      <c r="V118" s="1341">
        <v>0</v>
      </c>
      <c r="W118" s="1341">
        <v>0</v>
      </c>
      <c r="Y118" s="1508"/>
      <c r="Z118" s="1509"/>
      <c r="AA118" s="1509"/>
      <c r="AB118" s="1509"/>
      <c r="AC118" s="1510"/>
    </row>
    <row r="119" spans="1:29" ht="19.5" customHeight="1">
      <c r="A119" s="1095"/>
      <c r="B119" s="1087">
        <v>75</v>
      </c>
      <c r="C119" s="1097"/>
      <c r="D119" s="1333"/>
      <c r="E119" s="1106"/>
      <c r="F119" s="1106" t="s">
        <v>1026</v>
      </c>
      <c r="G119" s="1194" t="s">
        <v>1058</v>
      </c>
      <c r="H119" s="1194" t="s">
        <v>1058</v>
      </c>
      <c r="I119" s="1194" t="s">
        <v>1058</v>
      </c>
      <c r="J119" s="1195"/>
      <c r="K119" s="1195"/>
      <c r="M119" s="1344" t="s">
        <v>1058</v>
      </c>
      <c r="N119" s="1344" t="s">
        <v>1058</v>
      </c>
      <c r="O119" s="1344" t="s">
        <v>1058</v>
      </c>
      <c r="P119" s="1195">
        <v>0</v>
      </c>
      <c r="Q119" s="1195">
        <v>0</v>
      </c>
      <c r="S119" s="1343"/>
      <c r="T119" s="1343"/>
      <c r="U119" s="1343"/>
      <c r="V119" s="1341">
        <v>0</v>
      </c>
      <c r="W119" s="1341">
        <v>0</v>
      </c>
      <c r="Y119" s="1508"/>
      <c r="Z119" s="1509"/>
      <c r="AA119" s="1509"/>
      <c r="AB119" s="1509"/>
      <c r="AC119" s="1510"/>
    </row>
    <row r="120" spans="1:29" ht="19.5" customHeight="1">
      <c r="A120" s="1095"/>
      <c r="B120" s="1087">
        <v>75</v>
      </c>
      <c r="C120" s="1097"/>
      <c r="D120" s="1333"/>
      <c r="E120" s="1336"/>
      <c r="F120" s="1335" t="s">
        <v>1027</v>
      </c>
      <c r="G120" s="1194">
        <v>1.7999999999999999E-2</v>
      </c>
      <c r="H120" s="1194">
        <v>2.0799999999999999E-2</v>
      </c>
      <c r="I120" s="1194">
        <v>2.2100000000000002E-2</v>
      </c>
      <c r="J120" s="1194"/>
      <c r="K120" s="1194"/>
      <c r="M120" s="1344">
        <v>1.7999999999999999E-2</v>
      </c>
      <c r="N120" s="1344">
        <v>2.0799999999999999E-2</v>
      </c>
      <c r="O120" s="1344">
        <v>1.9800000000000002E-2</v>
      </c>
      <c r="P120" s="1194">
        <v>0</v>
      </c>
      <c r="Q120" s="1194">
        <v>0</v>
      </c>
      <c r="S120" s="1343"/>
      <c r="T120" s="1343"/>
      <c r="U120" s="1343"/>
      <c r="V120" s="1341">
        <v>0</v>
      </c>
      <c r="W120" s="1341">
        <v>0</v>
      </c>
      <c r="Y120" s="1508"/>
      <c r="Z120" s="1509"/>
      <c r="AA120" s="1509"/>
      <c r="AB120" s="1509"/>
      <c r="AC120" s="1510"/>
    </row>
    <row r="121" spans="1:29" ht="19.5" customHeight="1">
      <c r="A121" s="1095"/>
      <c r="B121" s="1087">
        <v>76</v>
      </c>
      <c r="C121" s="1097"/>
      <c r="D121" s="1333"/>
      <c r="E121" s="1336"/>
      <c r="F121" s="1335" t="s">
        <v>497</v>
      </c>
      <c r="G121" s="1345">
        <v>28504342</v>
      </c>
      <c r="H121" s="1345">
        <v>28675303</v>
      </c>
      <c r="I121" s="1345">
        <v>28926574</v>
      </c>
      <c r="J121" s="1194"/>
      <c r="K121" s="1194"/>
      <c r="M121" s="1349">
        <v>28504342</v>
      </c>
      <c r="N121" s="1349">
        <v>28675303</v>
      </c>
      <c r="O121" s="1349">
        <v>28829251</v>
      </c>
      <c r="P121" s="1194">
        <v>0</v>
      </c>
      <c r="Q121" s="1194">
        <v>0</v>
      </c>
      <c r="S121" s="1343"/>
      <c r="T121" s="1343"/>
      <c r="U121" s="1343"/>
      <c r="V121" s="1341">
        <v>0</v>
      </c>
      <c r="W121" s="1341">
        <v>0</v>
      </c>
      <c r="Y121" s="1511"/>
      <c r="Z121" s="1512"/>
      <c r="AA121" s="1512"/>
      <c r="AB121" s="1512"/>
      <c r="AC121" s="1513"/>
    </row>
    <row r="122" spans="1:29">
      <c r="M122" s="1071"/>
      <c r="N122" s="1071"/>
      <c r="O122" s="1071"/>
    </row>
    <row r="123" spans="1:29" ht="19.5" customHeight="1">
      <c r="D123" s="1478" t="s">
        <v>329</v>
      </c>
      <c r="E123" s="1504"/>
      <c r="F123" s="1186"/>
      <c r="G123" s="1346"/>
      <c r="H123" s="1347"/>
      <c r="I123" s="1347"/>
      <c r="J123" s="1347"/>
      <c r="K123" s="1348"/>
      <c r="L123" s="1334"/>
      <c r="M123" s="1346"/>
      <c r="N123" s="1347"/>
      <c r="O123" s="1347"/>
      <c r="P123" s="1347"/>
      <c r="Q123" s="1348"/>
      <c r="R123" s="1334"/>
      <c r="S123" s="1187"/>
      <c r="T123" s="1188"/>
      <c r="U123" s="1188"/>
      <c r="V123" s="1188"/>
      <c r="W123" s="1189"/>
    </row>
    <row r="124" spans="1:29">
      <c r="M124" s="1071"/>
      <c r="N124" s="1071"/>
      <c r="O124" s="1071"/>
    </row>
    <row r="125" spans="1:29" ht="19.5" customHeight="1">
      <c r="A125" s="1095"/>
      <c r="B125" s="1087">
        <v>77</v>
      </c>
      <c r="C125" s="1097"/>
      <c r="D125" s="1191" t="s">
        <v>690</v>
      </c>
      <c r="E125" s="1106" t="s">
        <v>1021</v>
      </c>
      <c r="F125" s="1106" t="s">
        <v>1022</v>
      </c>
      <c r="G125" s="1194">
        <v>8.9599999999999999E-2</v>
      </c>
      <c r="H125" s="1194">
        <v>0.1036</v>
      </c>
      <c r="I125" s="1194">
        <v>0.1101</v>
      </c>
      <c r="J125" s="1353"/>
      <c r="K125" s="1194"/>
      <c r="M125" s="1344">
        <v>8.9599999999999999E-2</v>
      </c>
      <c r="N125" s="1344">
        <v>0.1036</v>
      </c>
      <c r="O125" s="1344">
        <v>9.8500000000000004E-2</v>
      </c>
      <c r="P125" s="1194">
        <v>0</v>
      </c>
      <c r="Q125" s="1194">
        <v>0</v>
      </c>
      <c r="S125" s="1343"/>
      <c r="T125" s="1343"/>
      <c r="U125" s="1343"/>
      <c r="V125" s="1341">
        <v>0.11776649746192902</v>
      </c>
      <c r="W125" s="1341">
        <v>0</v>
      </c>
      <c r="Y125" s="1505" t="s">
        <v>1036</v>
      </c>
      <c r="Z125" s="1506"/>
      <c r="AA125" s="1506"/>
      <c r="AB125" s="1506"/>
      <c r="AC125" s="1507"/>
    </row>
    <row r="126" spans="1:29" ht="19.5" customHeight="1">
      <c r="A126" s="1095"/>
      <c r="B126" s="1087">
        <v>78</v>
      </c>
      <c r="C126" s="1097"/>
      <c r="D126" s="1333"/>
      <c r="E126" s="1106" t="s">
        <v>1023</v>
      </c>
      <c r="F126" s="1106" t="s">
        <v>1028</v>
      </c>
      <c r="G126" s="1194">
        <v>2.7000000000000001E-3</v>
      </c>
      <c r="H126" s="1194">
        <v>3.0999999999999999E-3</v>
      </c>
      <c r="I126" s="1194">
        <v>3.3E-3</v>
      </c>
      <c r="J126" s="1195"/>
      <c r="K126" s="1195"/>
      <c r="M126" s="1344">
        <v>2.7000000000000001E-3</v>
      </c>
      <c r="N126" s="1344">
        <v>3.0999999999999999E-3</v>
      </c>
      <c r="O126" s="1344">
        <v>2.8999999999999998E-3</v>
      </c>
      <c r="P126" s="1195">
        <v>0</v>
      </c>
      <c r="Q126" s="1195">
        <v>0</v>
      </c>
      <c r="S126" s="1343"/>
      <c r="T126" s="1343"/>
      <c r="U126" s="1343"/>
      <c r="V126" s="1341">
        <v>0</v>
      </c>
      <c r="W126" s="1341">
        <v>0</v>
      </c>
      <c r="Y126" s="1508"/>
      <c r="Z126" s="1509"/>
      <c r="AA126" s="1509"/>
      <c r="AB126" s="1509"/>
      <c r="AC126" s="1510"/>
    </row>
    <row r="127" spans="1:29" ht="19.5" customHeight="1">
      <c r="A127" s="1095"/>
      <c r="B127" s="1087">
        <v>79</v>
      </c>
      <c r="C127" s="1097"/>
      <c r="D127" s="1333"/>
      <c r="E127" s="1106" t="s">
        <v>1024</v>
      </c>
      <c r="F127" s="1106" t="s">
        <v>1025</v>
      </c>
      <c r="G127" s="1194" t="s">
        <v>1059</v>
      </c>
      <c r="H127" s="1194" t="s">
        <v>1098</v>
      </c>
      <c r="I127" s="1194" t="s">
        <v>1099</v>
      </c>
      <c r="J127" s="1195"/>
      <c r="K127" s="1195"/>
      <c r="M127" s="1344" t="s">
        <v>1059</v>
      </c>
      <c r="N127" s="1344" t="s">
        <v>1098</v>
      </c>
      <c r="O127" s="1344" t="s">
        <v>1100</v>
      </c>
      <c r="P127" s="1195">
        <v>0</v>
      </c>
      <c r="Q127" s="1195">
        <v>0</v>
      </c>
      <c r="S127" s="1343"/>
      <c r="T127" s="1343"/>
      <c r="U127" s="1343"/>
      <c r="V127" s="1341">
        <v>0</v>
      </c>
      <c r="W127" s="1341">
        <v>0</v>
      </c>
      <c r="Y127" s="1508"/>
      <c r="Z127" s="1509"/>
      <c r="AA127" s="1509"/>
      <c r="AB127" s="1509"/>
      <c r="AC127" s="1510"/>
    </row>
    <row r="128" spans="1:29" ht="19.5" customHeight="1">
      <c r="A128" s="1095"/>
      <c r="B128" s="1087">
        <v>80</v>
      </c>
      <c r="C128" s="1097"/>
      <c r="D128" s="1333"/>
      <c r="E128" s="1106"/>
      <c r="F128" s="1106" t="s">
        <v>1026</v>
      </c>
      <c r="G128" s="1194" t="s">
        <v>1049</v>
      </c>
      <c r="H128" s="1194" t="s">
        <v>1049</v>
      </c>
      <c r="I128" s="1194" t="s">
        <v>1049</v>
      </c>
      <c r="J128" s="1195"/>
      <c r="K128" s="1195"/>
      <c r="M128" s="1344" t="s">
        <v>1049</v>
      </c>
      <c r="N128" s="1344" t="s">
        <v>1049</v>
      </c>
      <c r="O128" s="1344" t="s">
        <v>1049</v>
      </c>
      <c r="P128" s="1195">
        <v>0</v>
      </c>
      <c r="Q128" s="1195">
        <v>0</v>
      </c>
      <c r="S128" s="1343"/>
      <c r="T128" s="1343"/>
      <c r="U128" s="1343"/>
      <c r="V128" s="1341">
        <v>0</v>
      </c>
      <c r="W128" s="1341">
        <v>0</v>
      </c>
      <c r="Y128" s="1508"/>
      <c r="Z128" s="1509"/>
      <c r="AA128" s="1509"/>
      <c r="AB128" s="1509"/>
      <c r="AC128" s="1510"/>
    </row>
    <row r="129" spans="1:29" ht="19.5" customHeight="1">
      <c r="A129" s="1095"/>
      <c r="B129" s="1087">
        <v>81</v>
      </c>
      <c r="C129" s="1097"/>
      <c r="D129" s="1333" t="s">
        <v>1029</v>
      </c>
      <c r="E129" s="1336"/>
      <c r="F129" s="1335" t="s">
        <v>1030</v>
      </c>
      <c r="G129" s="1194">
        <v>25.466000000000001</v>
      </c>
      <c r="H129" s="1194">
        <v>29.4587</v>
      </c>
      <c r="I129" s="1194">
        <v>31.293500000000002</v>
      </c>
      <c r="J129" s="1194"/>
      <c r="K129" s="1194"/>
      <c r="M129" s="1344">
        <v>25.466000000000001</v>
      </c>
      <c r="N129" s="1344">
        <v>29.4587</v>
      </c>
      <c r="O129" s="1344">
        <v>28.006900000000002</v>
      </c>
      <c r="P129" s="1194">
        <v>0</v>
      </c>
      <c r="Q129" s="1194">
        <v>0</v>
      </c>
      <c r="S129" s="1343"/>
      <c r="T129" s="1343"/>
      <c r="U129" s="1343"/>
      <c r="V129" s="1341">
        <v>0</v>
      </c>
      <c r="W129" s="1341">
        <v>0</v>
      </c>
      <c r="Y129" s="1508"/>
      <c r="Z129" s="1509"/>
      <c r="AA129" s="1509"/>
      <c r="AB129" s="1509"/>
      <c r="AC129" s="1510"/>
    </row>
    <row r="130" spans="1:29" ht="19.5" customHeight="1">
      <c r="A130" s="1095"/>
      <c r="B130" s="1087">
        <v>82</v>
      </c>
      <c r="C130" s="1097"/>
      <c r="D130" s="1333"/>
      <c r="E130" s="1336"/>
      <c r="F130" s="1335" t="s">
        <v>1031</v>
      </c>
      <c r="G130" s="1194">
        <v>27.116</v>
      </c>
      <c r="H130" s="1194">
        <v>31.3674</v>
      </c>
      <c r="I130" s="1194">
        <v>33.321100000000001</v>
      </c>
      <c r="J130" s="1194"/>
      <c r="K130" s="1194"/>
      <c r="M130" s="1344">
        <v>27.116</v>
      </c>
      <c r="N130" s="1344">
        <v>31.3674</v>
      </c>
      <c r="O130" s="1344">
        <v>29.8215</v>
      </c>
      <c r="P130" s="1194">
        <v>0</v>
      </c>
      <c r="Q130" s="1194">
        <v>0</v>
      </c>
      <c r="S130" s="1343"/>
      <c r="T130" s="1343"/>
      <c r="U130" s="1343"/>
      <c r="V130" s="1341">
        <v>0</v>
      </c>
      <c r="W130" s="1341">
        <v>0</v>
      </c>
      <c r="Y130" s="1511"/>
      <c r="Z130" s="1512"/>
      <c r="AA130" s="1512"/>
      <c r="AB130" s="1512"/>
      <c r="AC130" s="1513"/>
    </row>
    <row r="131" spans="1:29">
      <c r="M131" s="1071"/>
      <c r="N131" s="1071"/>
      <c r="O131" s="1071"/>
    </row>
    <row r="132" spans="1:29" ht="19.5" customHeight="1">
      <c r="D132" s="1478" t="s">
        <v>1032</v>
      </c>
      <c r="E132" s="1504"/>
      <c r="F132" s="1186"/>
      <c r="G132" s="1187"/>
      <c r="H132" s="1188"/>
      <c r="I132" s="1188"/>
      <c r="J132" s="1188"/>
      <c r="K132" s="1189"/>
      <c r="L132" s="1334"/>
      <c r="M132" s="1187"/>
      <c r="N132" s="1188"/>
      <c r="O132" s="1188"/>
      <c r="P132" s="1188"/>
      <c r="Q132" s="1189"/>
      <c r="R132" s="1334"/>
      <c r="S132" s="1187"/>
      <c r="T132" s="1188"/>
      <c r="U132" s="1188"/>
      <c r="V132" s="1188"/>
      <c r="W132" s="1189"/>
    </row>
    <row r="133" spans="1:29">
      <c r="M133" s="1071"/>
      <c r="N133" s="1071"/>
      <c r="O133" s="1071"/>
    </row>
    <row r="134" spans="1:29" ht="19.5" customHeight="1">
      <c r="A134" s="1095"/>
      <c r="B134" s="1087">
        <v>83</v>
      </c>
      <c r="C134" s="1097"/>
      <c r="D134" s="1333" t="s">
        <v>815</v>
      </c>
      <c r="E134" s="1099" t="s">
        <v>181</v>
      </c>
      <c r="F134" s="1106" t="s">
        <v>1028</v>
      </c>
      <c r="G134" s="1194">
        <v>1.8100000000000002E-2</v>
      </c>
      <c r="H134" s="1194">
        <v>2.6499999999999999E-2</v>
      </c>
      <c r="I134" s="1194">
        <v>1.9099999999999999E-2</v>
      </c>
      <c r="J134" s="1353"/>
      <c r="K134" s="1194"/>
      <c r="M134" s="1344">
        <v>1.8100000000000002E-2</v>
      </c>
      <c r="N134" s="1344">
        <v>2.6499999999999999E-2</v>
      </c>
      <c r="O134" s="1344">
        <v>1.8599999999999998E-2</v>
      </c>
      <c r="P134" s="1194">
        <v>0</v>
      </c>
      <c r="Q134" s="1194">
        <v>0</v>
      </c>
      <c r="S134" s="1343"/>
      <c r="T134" s="1343"/>
      <c r="U134" s="1343"/>
      <c r="V134" s="1341">
        <v>2.6881720430107503E-2</v>
      </c>
      <c r="W134" s="1341">
        <v>0</v>
      </c>
      <c r="Y134" s="1505" t="s">
        <v>1036</v>
      </c>
      <c r="Z134" s="1506"/>
      <c r="AA134" s="1506"/>
      <c r="AB134" s="1506"/>
      <c r="AC134" s="1507"/>
    </row>
    <row r="135" spans="1:29" ht="19.5" customHeight="1">
      <c r="A135" s="1095"/>
      <c r="B135" s="1087">
        <v>84</v>
      </c>
      <c r="C135" s="1097"/>
      <c r="D135" s="1333" t="s">
        <v>815</v>
      </c>
      <c r="E135" s="1099" t="s">
        <v>181</v>
      </c>
      <c r="F135" s="1106" t="s">
        <v>1028</v>
      </c>
      <c r="G135" s="1194">
        <v>1.8100000000000002E-2</v>
      </c>
      <c r="H135" s="1194">
        <v>2.6499999999999999E-2</v>
      </c>
      <c r="I135" s="1194">
        <v>1.9099999999999999E-2</v>
      </c>
      <c r="J135" s="1353"/>
      <c r="K135" s="1194"/>
      <c r="M135" s="1344">
        <v>1.8100000000000002E-2</v>
      </c>
      <c r="N135" s="1344">
        <v>2.6499999999999999E-2</v>
      </c>
      <c r="O135" s="1344">
        <v>1.8599999999999998E-2</v>
      </c>
      <c r="P135" s="1194">
        <v>0</v>
      </c>
      <c r="Q135" s="1194">
        <v>0</v>
      </c>
      <c r="S135" s="1343"/>
      <c r="T135" s="1343"/>
      <c r="U135" s="1343"/>
      <c r="V135" s="1341">
        <v>2.6881720430107503E-2</v>
      </c>
      <c r="W135" s="1341">
        <v>0</v>
      </c>
      <c r="Y135" s="1508"/>
      <c r="Z135" s="1509"/>
      <c r="AA135" s="1509"/>
      <c r="AB135" s="1509"/>
      <c r="AC135" s="1510"/>
    </row>
    <row r="136" spans="1:29" ht="19.5" customHeight="1">
      <c r="A136" s="1095"/>
      <c r="B136" s="1087"/>
      <c r="C136" s="1097"/>
      <c r="D136" s="1333" t="s">
        <v>815</v>
      </c>
      <c r="E136" s="1099"/>
      <c r="F136" s="1106"/>
      <c r="G136" s="1194"/>
      <c r="H136" s="1194"/>
      <c r="I136" s="1194"/>
      <c r="J136" s="1353"/>
      <c r="K136" s="1194"/>
      <c r="M136" s="1344">
        <v>0</v>
      </c>
      <c r="N136" s="1344">
        <v>0</v>
      </c>
      <c r="O136" s="1344">
        <v>0</v>
      </c>
      <c r="P136" s="1194">
        <v>0</v>
      </c>
      <c r="Q136" s="1194">
        <v>0</v>
      </c>
      <c r="S136" s="1343"/>
      <c r="T136" s="1343"/>
      <c r="U136" s="1343"/>
      <c r="V136" s="1341"/>
      <c r="W136" s="1341"/>
      <c r="Y136" s="1508"/>
      <c r="Z136" s="1509"/>
      <c r="AA136" s="1509"/>
      <c r="AB136" s="1509"/>
      <c r="AC136" s="1510"/>
    </row>
    <row r="137" spans="1:29" ht="19.5" customHeight="1">
      <c r="A137" s="1095"/>
      <c r="B137" s="1087"/>
      <c r="C137" s="1097"/>
      <c r="D137" s="1333"/>
      <c r="E137" s="1099"/>
      <c r="F137" s="1106"/>
      <c r="G137" s="1194"/>
      <c r="H137" s="1194"/>
      <c r="I137" s="1194"/>
      <c r="J137" s="1353"/>
      <c r="K137" s="1194"/>
      <c r="M137" s="1344">
        <v>0</v>
      </c>
      <c r="N137" s="1344">
        <v>0</v>
      </c>
      <c r="O137" s="1344">
        <v>0</v>
      </c>
      <c r="P137" s="1194">
        <v>0</v>
      </c>
      <c r="Q137" s="1194">
        <v>0</v>
      </c>
      <c r="S137" s="1343"/>
      <c r="T137" s="1343"/>
      <c r="U137" s="1343"/>
      <c r="V137" s="1341"/>
      <c r="W137" s="1341"/>
      <c r="Y137" s="1508"/>
      <c r="Z137" s="1509"/>
      <c r="AA137" s="1509"/>
      <c r="AB137" s="1509"/>
      <c r="AC137" s="1510"/>
    </row>
    <row r="138" spans="1:29" ht="19.5" customHeight="1">
      <c r="A138" s="1095"/>
      <c r="B138" s="1087"/>
      <c r="C138" s="1097"/>
      <c r="D138" s="1333"/>
      <c r="E138" s="1099"/>
      <c r="F138" s="1106"/>
      <c r="G138" s="1194"/>
      <c r="H138" s="1194"/>
      <c r="I138" s="1194"/>
      <c r="J138" s="1353"/>
      <c r="K138" s="1194"/>
      <c r="M138" s="1344">
        <v>0</v>
      </c>
      <c r="N138" s="1344">
        <v>0</v>
      </c>
      <c r="O138" s="1344">
        <v>0</v>
      </c>
      <c r="P138" s="1194">
        <v>0</v>
      </c>
      <c r="Q138" s="1194">
        <v>0</v>
      </c>
      <c r="S138" s="1343"/>
      <c r="T138" s="1343"/>
      <c r="U138" s="1343"/>
      <c r="V138" s="1341"/>
      <c r="W138" s="1341"/>
      <c r="Y138" s="1508"/>
      <c r="Z138" s="1509"/>
      <c r="AA138" s="1509"/>
      <c r="AB138" s="1509"/>
      <c r="AC138" s="1510"/>
    </row>
    <row r="139" spans="1:29" ht="19.5" customHeight="1">
      <c r="A139" s="1095"/>
      <c r="B139" s="1087"/>
      <c r="C139" s="1097"/>
      <c r="D139" s="1333"/>
      <c r="E139" s="1099"/>
      <c r="F139" s="1106"/>
      <c r="G139" s="1194"/>
      <c r="H139" s="1194"/>
      <c r="I139" s="1194"/>
      <c r="J139" s="1353"/>
      <c r="K139" s="1194"/>
      <c r="M139" s="1344">
        <v>0</v>
      </c>
      <c r="N139" s="1344">
        <v>0</v>
      </c>
      <c r="O139" s="1344">
        <v>0</v>
      </c>
      <c r="P139" s="1194">
        <v>0</v>
      </c>
      <c r="Q139" s="1194">
        <v>0</v>
      </c>
      <c r="S139" s="1343"/>
      <c r="T139" s="1343"/>
      <c r="U139" s="1343"/>
      <c r="V139" s="1341"/>
      <c r="W139" s="1341"/>
      <c r="Y139" s="1508"/>
      <c r="Z139" s="1509"/>
      <c r="AA139" s="1509"/>
      <c r="AB139" s="1509"/>
      <c r="AC139" s="1510"/>
    </row>
    <row r="140" spans="1:29" ht="19.5" customHeight="1">
      <c r="A140" s="1095"/>
      <c r="B140" s="1087"/>
      <c r="C140" s="1097"/>
      <c r="D140" s="1333"/>
      <c r="E140" s="1099"/>
      <c r="F140" s="1106"/>
      <c r="G140" s="1194"/>
      <c r="H140" s="1194"/>
      <c r="I140" s="1194"/>
      <c r="J140" s="1353"/>
      <c r="K140" s="1194"/>
      <c r="M140" s="1344">
        <v>0</v>
      </c>
      <c r="N140" s="1344">
        <v>0</v>
      </c>
      <c r="O140" s="1344">
        <v>0</v>
      </c>
      <c r="P140" s="1194">
        <v>0</v>
      </c>
      <c r="Q140" s="1194">
        <v>0</v>
      </c>
      <c r="S140" s="1343"/>
      <c r="T140" s="1343"/>
      <c r="U140" s="1343"/>
      <c r="V140" s="1341"/>
      <c r="W140" s="1341"/>
      <c r="Y140" s="1508"/>
      <c r="Z140" s="1509"/>
      <c r="AA140" s="1509"/>
      <c r="AB140" s="1509"/>
      <c r="AC140" s="1510"/>
    </row>
    <row r="141" spans="1:29" ht="19.5" customHeight="1">
      <c r="A141" s="1095"/>
      <c r="B141" s="1087"/>
      <c r="C141" s="1097"/>
      <c r="D141" s="1333"/>
      <c r="E141" s="1099"/>
      <c r="F141" s="1106"/>
      <c r="G141" s="1194"/>
      <c r="H141" s="1194"/>
      <c r="I141" s="1194"/>
      <c r="J141" s="1353"/>
      <c r="K141" s="1194"/>
      <c r="M141" s="1344">
        <v>0</v>
      </c>
      <c r="N141" s="1344">
        <v>0</v>
      </c>
      <c r="O141" s="1344">
        <v>0</v>
      </c>
      <c r="P141" s="1194">
        <v>0</v>
      </c>
      <c r="Q141" s="1194">
        <v>0</v>
      </c>
      <c r="S141" s="1343"/>
      <c r="T141" s="1343"/>
      <c r="U141" s="1343"/>
      <c r="V141" s="1341"/>
      <c r="W141" s="1341"/>
      <c r="Y141" s="1511"/>
      <c r="Z141" s="1512"/>
      <c r="AA141" s="1512"/>
      <c r="AB141" s="1512"/>
      <c r="AC141" s="1513"/>
    </row>
    <row r="142" spans="1:29">
      <c r="M142" s="1071"/>
      <c r="N142" s="1071"/>
      <c r="O142" s="1071"/>
    </row>
    <row r="143" spans="1:29" ht="19.5" customHeight="1">
      <c r="D143" s="1478" t="s">
        <v>1033</v>
      </c>
      <c r="E143" s="1504"/>
      <c r="F143" s="1186"/>
      <c r="G143" s="1187"/>
      <c r="H143" s="1188"/>
      <c r="I143" s="1188"/>
      <c r="J143" s="1188"/>
      <c r="K143" s="1189"/>
      <c r="L143" s="1334"/>
      <c r="M143" s="1187"/>
      <c r="N143" s="1188"/>
      <c r="O143" s="1188"/>
      <c r="P143" s="1188"/>
      <c r="Q143" s="1189"/>
      <c r="R143" s="1334"/>
      <c r="S143" s="1187"/>
      <c r="T143" s="1188"/>
      <c r="U143" s="1188"/>
      <c r="V143" s="1188"/>
      <c r="W143" s="1189"/>
    </row>
    <row r="144" spans="1:29">
      <c r="M144" s="1071"/>
      <c r="N144" s="1071"/>
      <c r="O144" s="1071"/>
    </row>
    <row r="145" spans="1:29" ht="21.75" customHeight="1">
      <c r="A145" s="1095"/>
      <c r="B145" s="1087">
        <v>1</v>
      </c>
      <c r="C145" s="1097"/>
      <c r="D145" s="1333" t="s">
        <v>690</v>
      </c>
      <c r="E145" s="1099" t="s">
        <v>1034</v>
      </c>
      <c r="F145" s="1106" t="s">
        <v>1028</v>
      </c>
      <c r="G145" s="1194" t="s">
        <v>805</v>
      </c>
      <c r="H145" s="1194">
        <v>8.6900000000000005E-2</v>
      </c>
      <c r="I145" s="1194">
        <v>0</v>
      </c>
      <c r="J145" s="1194"/>
      <c r="K145" s="1194"/>
      <c r="M145" s="1344" t="s">
        <v>805</v>
      </c>
      <c r="N145" s="1344">
        <v>8.6900000000000005E-2</v>
      </c>
      <c r="O145" s="1344">
        <v>0</v>
      </c>
      <c r="P145" s="1194">
        <v>0</v>
      </c>
      <c r="Q145" s="1194">
        <v>0</v>
      </c>
      <c r="S145" s="1343"/>
      <c r="T145" s="1343"/>
      <c r="U145" s="1343"/>
      <c r="V145" s="1341">
        <v>0</v>
      </c>
      <c r="W145" s="1341">
        <v>0</v>
      </c>
      <c r="Y145" s="1505" t="s">
        <v>1036</v>
      </c>
      <c r="Z145" s="1506"/>
      <c r="AA145" s="1506"/>
      <c r="AB145" s="1506"/>
      <c r="AC145" s="1507"/>
    </row>
    <row r="146" spans="1:29" ht="21.75" customHeight="1">
      <c r="A146" s="1095"/>
      <c r="B146" s="1087">
        <v>2</v>
      </c>
      <c r="C146" s="1097"/>
      <c r="D146" s="1333" t="s">
        <v>690</v>
      </c>
      <c r="E146" s="1099" t="s">
        <v>1035</v>
      </c>
      <c r="F146" s="1106" t="s">
        <v>1028</v>
      </c>
      <c r="G146" s="1194" t="s">
        <v>805</v>
      </c>
      <c r="H146" s="1194" t="s">
        <v>805</v>
      </c>
      <c r="I146" s="1194" t="s">
        <v>805</v>
      </c>
      <c r="J146" s="1194"/>
      <c r="K146" s="1194"/>
      <c r="M146" s="1344" t="s">
        <v>805</v>
      </c>
      <c r="N146" s="1344" t="s">
        <v>805</v>
      </c>
      <c r="O146" s="1344" t="s">
        <v>805</v>
      </c>
      <c r="P146" s="1194">
        <v>0</v>
      </c>
      <c r="Q146" s="1194">
        <v>0</v>
      </c>
      <c r="S146" s="1343"/>
      <c r="T146" s="1343"/>
      <c r="U146" s="1343"/>
      <c r="V146" s="1341">
        <v>0</v>
      </c>
      <c r="W146" s="1341">
        <v>0</v>
      </c>
      <c r="Y146" s="1511"/>
      <c r="Z146" s="1512"/>
      <c r="AA146" s="1512"/>
      <c r="AB146" s="1512"/>
      <c r="AC146" s="1513"/>
    </row>
    <row r="147" spans="1:29" ht="15" customHeight="1">
      <c r="Y147" s="1350"/>
      <c r="Z147" s="1350"/>
      <c r="AA147" s="1350"/>
      <c r="AB147" s="1350"/>
      <c r="AC147" s="1350"/>
    </row>
  </sheetData>
  <mergeCells count="90">
    <mergeCell ref="Y145:AC146"/>
    <mergeCell ref="D123:E123"/>
    <mergeCell ref="D132:E132"/>
    <mergeCell ref="Y125:AC130"/>
    <mergeCell ref="D143:E143"/>
    <mergeCell ref="Y134:AC141"/>
    <mergeCell ref="Y89:AC89"/>
    <mergeCell ref="D91:E91"/>
    <mergeCell ref="Y93:AC93"/>
    <mergeCell ref="Y94:AC94"/>
    <mergeCell ref="Y87:AC87"/>
    <mergeCell ref="Y88:AC88"/>
    <mergeCell ref="Y95:AC95"/>
    <mergeCell ref="D105:E105"/>
    <mergeCell ref="D107:E107"/>
    <mergeCell ref="Y116:AC121"/>
    <mergeCell ref="Y109:AC114"/>
    <mergeCell ref="Y96:AC96"/>
    <mergeCell ref="D98:E98"/>
    <mergeCell ref="D75:E75"/>
    <mergeCell ref="Y77:AC77"/>
    <mergeCell ref="Y78:AC78"/>
    <mergeCell ref="Y84:AC84"/>
    <mergeCell ref="Y79:AC79"/>
    <mergeCell ref="Y80:AC80"/>
    <mergeCell ref="Y81:AC81"/>
    <mergeCell ref="Y82:AC82"/>
    <mergeCell ref="Y83:AC83"/>
    <mergeCell ref="D71:E71"/>
    <mergeCell ref="Y71:AC71"/>
    <mergeCell ref="D72:E72"/>
    <mergeCell ref="Y72:AC72"/>
    <mergeCell ref="D73:E73"/>
    <mergeCell ref="Y73:AC73"/>
    <mergeCell ref="Y61:AC61"/>
    <mergeCell ref="D63:E63"/>
    <mergeCell ref="D65:E65"/>
    <mergeCell ref="Y65:AC65"/>
    <mergeCell ref="D66:E66"/>
    <mergeCell ref="Y66:AC66"/>
    <mergeCell ref="D67:E67"/>
    <mergeCell ref="Y67:AC67"/>
    <mergeCell ref="D69:E69"/>
    <mergeCell ref="Y69:AC69"/>
    <mergeCell ref="D70:E70"/>
    <mergeCell ref="Y70:AC70"/>
    <mergeCell ref="D44:E44"/>
    <mergeCell ref="Y58:AC58"/>
    <mergeCell ref="Y59:AC59"/>
    <mergeCell ref="Y60:AC60"/>
    <mergeCell ref="Y52:AC52"/>
    <mergeCell ref="Y54:AC54"/>
    <mergeCell ref="Y55:AC55"/>
    <mergeCell ref="Y57:AC57"/>
    <mergeCell ref="Y48:AC48"/>
    <mergeCell ref="Y49:AC49"/>
    <mergeCell ref="Y50:AC50"/>
    <mergeCell ref="Y51:AC51"/>
    <mergeCell ref="D40:E40"/>
    <mergeCell ref="Y40:AC40"/>
    <mergeCell ref="D41:E41"/>
    <mergeCell ref="Y41:AC41"/>
    <mergeCell ref="D42:E42"/>
    <mergeCell ref="Y42:AC42"/>
    <mergeCell ref="Y34:AC34"/>
    <mergeCell ref="Y35:AC35"/>
    <mergeCell ref="D37:E37"/>
    <mergeCell ref="D39:E39"/>
    <mergeCell ref="Y39:AC39"/>
    <mergeCell ref="Y26:AC26"/>
    <mergeCell ref="Y28:AC28"/>
    <mergeCell ref="Y29:AC29"/>
    <mergeCell ref="Y30:AC30"/>
    <mergeCell ref="Y31:AC31"/>
    <mergeCell ref="Y85:AC86"/>
    <mergeCell ref="Y46:AC47"/>
    <mergeCell ref="Y2:AC2"/>
    <mergeCell ref="D6:E6"/>
    <mergeCell ref="D10:E10"/>
    <mergeCell ref="D11:E11"/>
    <mergeCell ref="G2:K2"/>
    <mergeCell ref="M2:Q2"/>
    <mergeCell ref="S2:W2"/>
    <mergeCell ref="Y8:AC12"/>
    <mergeCell ref="Y32:AC32"/>
    <mergeCell ref="D12:E12"/>
    <mergeCell ref="D15:E15"/>
    <mergeCell ref="Y17:AC22"/>
    <mergeCell ref="Y24:AC24"/>
    <mergeCell ref="Y25:AC2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26EEC-F1A6-437D-A8C7-5D17AE739A7E}">
  <sheetPr>
    <tabColor rgb="FFFF4D16"/>
  </sheetPr>
  <dimension ref="A2:AC147"/>
  <sheetViews>
    <sheetView zoomScale="60" zoomScaleNormal="60" zoomScaleSheetLayoutView="40" workbookViewId="0">
      <pane xSplit="6" ySplit="4" topLeftCell="G108" activePane="bottomRight" state="frozen"/>
      <selection activeCell="J134" sqref="J134:J141"/>
      <selection pane="topRight" activeCell="J134" sqref="J134:J141"/>
      <selection pane="bottomLeft" activeCell="J134" sqref="J134:J141"/>
      <selection pane="bottomRight" activeCell="J127" sqref="J127"/>
    </sheetView>
  </sheetViews>
  <sheetFormatPr defaultColWidth="9.1328125" defaultRowHeight="14.25"/>
  <cols>
    <col min="1" max="1" width="2.73046875" style="1071" customWidth="1"/>
    <col min="2" max="2" width="7.73046875" style="1073" customWidth="1"/>
    <col min="3" max="3" width="6.3984375" style="1074" customWidth="1"/>
    <col min="4" max="4" width="94.265625" style="1075" customWidth="1"/>
    <col min="5" max="5" width="15.59765625" style="1071" customWidth="1"/>
    <col min="6" max="6" width="16.265625" style="1071" customWidth="1"/>
    <col min="7" max="11" width="15.59765625" style="1071" customWidth="1"/>
    <col min="12" max="12" width="7.3984375" style="1072" customWidth="1"/>
    <col min="13" max="17" width="15.59765625" style="1072" customWidth="1"/>
    <col min="18" max="18" width="7.3984375" style="1072" customWidth="1"/>
    <col min="19" max="23" width="15.59765625" style="1072" customWidth="1"/>
    <col min="24" max="24" width="7.3984375" style="1072" customWidth="1"/>
    <col min="25" max="28" width="20.59765625" style="1072" customWidth="1"/>
    <col min="29" max="29" width="70.3984375" style="1072" customWidth="1"/>
    <col min="30" max="16384" width="9.1328125" style="1072"/>
  </cols>
  <sheetData>
    <row r="2" spans="1:29" ht="32.25" customHeight="1">
      <c r="A2" s="1068"/>
      <c r="B2" s="1068"/>
      <c r="C2" s="1069"/>
      <c r="D2" s="1070" t="s">
        <v>956</v>
      </c>
      <c r="G2" s="1475" t="s">
        <v>1073</v>
      </c>
      <c r="H2" s="1476"/>
      <c r="I2" s="1476"/>
      <c r="J2" s="1476"/>
      <c r="K2" s="1477"/>
      <c r="M2" s="1475" t="s">
        <v>1043</v>
      </c>
      <c r="N2" s="1476"/>
      <c r="O2" s="1476"/>
      <c r="P2" s="1476"/>
      <c r="Q2" s="1477"/>
      <c r="S2" s="1475" t="s">
        <v>837</v>
      </c>
      <c r="T2" s="1476"/>
      <c r="U2" s="1476"/>
      <c r="V2" s="1476"/>
      <c r="W2" s="1477"/>
      <c r="Y2" s="1475" t="s">
        <v>760</v>
      </c>
      <c r="Z2" s="1476"/>
      <c r="AA2" s="1476"/>
      <c r="AB2" s="1476"/>
      <c r="AC2" s="1477"/>
    </row>
    <row r="3" spans="1:29">
      <c r="M3" s="1071"/>
      <c r="N3" s="1071"/>
      <c r="O3" s="1071"/>
      <c r="P3" s="1071"/>
      <c r="Q3" s="1071"/>
      <c r="S3" s="1071"/>
      <c r="T3" s="1071"/>
      <c r="U3" s="1071"/>
      <c r="V3" s="1071"/>
      <c r="W3" s="1071"/>
    </row>
    <row r="4" spans="1:29" ht="31.5">
      <c r="A4" s="1076"/>
      <c r="B4" s="1076"/>
      <c r="C4" s="1077"/>
      <c r="D4" s="1078" t="s">
        <v>45</v>
      </c>
      <c r="E4" s="1079" t="s">
        <v>46</v>
      </c>
      <c r="F4" s="1079" t="s">
        <v>83</v>
      </c>
      <c r="G4" s="1079" t="s">
        <v>15</v>
      </c>
      <c r="H4" s="1079" t="s">
        <v>16</v>
      </c>
      <c r="I4" s="1079" t="s">
        <v>17</v>
      </c>
      <c r="J4" s="1079" t="s">
        <v>18</v>
      </c>
      <c r="K4" s="1079" t="s">
        <v>19</v>
      </c>
      <c r="M4" s="1079" t="s">
        <v>15</v>
      </c>
      <c r="N4" s="1079" t="s">
        <v>16</v>
      </c>
      <c r="O4" s="1079" t="s">
        <v>17</v>
      </c>
      <c r="P4" s="1079" t="s">
        <v>18</v>
      </c>
      <c r="Q4" s="1079" t="s">
        <v>19</v>
      </c>
      <c r="S4" s="1079" t="s">
        <v>15</v>
      </c>
      <c r="T4" s="1079" t="s">
        <v>16</v>
      </c>
      <c r="U4" s="1079" t="s">
        <v>17</v>
      </c>
      <c r="V4" s="1079" t="s">
        <v>18</v>
      </c>
      <c r="W4" s="1079" t="s">
        <v>19</v>
      </c>
    </row>
    <row r="5" spans="1:29">
      <c r="M5" s="1071"/>
      <c r="N5" s="1071"/>
      <c r="O5" s="1071"/>
      <c r="P5" s="1071"/>
      <c r="Q5" s="1071"/>
      <c r="S5" s="1071"/>
      <c r="T5" s="1071"/>
      <c r="U5" s="1071"/>
      <c r="V5" s="1071"/>
      <c r="W5" s="1071"/>
    </row>
    <row r="6" spans="1:29" ht="31.5" customHeight="1">
      <c r="A6" s="1080"/>
      <c r="B6" s="1081" t="s">
        <v>235</v>
      </c>
      <c r="C6" s="1082"/>
      <c r="D6" s="1478" t="s">
        <v>908</v>
      </c>
      <c r="E6" s="1479"/>
      <c r="F6" s="1083"/>
      <c r="G6" s="1083"/>
      <c r="H6" s="1083"/>
      <c r="I6" s="1083"/>
      <c r="J6" s="1083"/>
      <c r="K6" s="1084"/>
      <c r="M6" s="1085"/>
      <c r="N6" s="1083"/>
      <c r="O6" s="1083"/>
      <c r="P6" s="1083"/>
      <c r="Q6" s="1084"/>
      <c r="S6" s="1085"/>
      <c r="T6" s="1083"/>
      <c r="U6" s="1083"/>
      <c r="V6" s="1083"/>
      <c r="W6" s="1084"/>
      <c r="Y6" s="1086"/>
      <c r="Z6" s="1086"/>
      <c r="AA6" s="1086"/>
      <c r="AB6" s="1086"/>
      <c r="AC6" s="1086"/>
    </row>
    <row r="7" spans="1:29">
      <c r="M7" s="1071"/>
      <c r="N7" s="1071"/>
      <c r="O7" s="1071"/>
      <c r="P7" s="1071"/>
      <c r="Q7" s="1071"/>
      <c r="S7" s="1071"/>
      <c r="T7" s="1071"/>
      <c r="U7" s="1071"/>
      <c r="V7" s="1071"/>
      <c r="W7" s="1071"/>
      <c r="Y7" s="1086"/>
      <c r="Z7" s="1086"/>
      <c r="AA7" s="1086"/>
      <c r="AB7" s="1086"/>
      <c r="AC7" s="1086"/>
    </row>
    <row r="8" spans="1:29" ht="30.75" customHeight="1">
      <c r="B8" s="1087">
        <v>1</v>
      </c>
      <c r="D8" s="1088" t="s">
        <v>976</v>
      </c>
      <c r="E8" s="1089" t="s">
        <v>238</v>
      </c>
      <c r="F8" s="1090" t="s">
        <v>84</v>
      </c>
      <c r="G8" s="1091">
        <v>338.14737624345599</v>
      </c>
      <c r="H8" s="1091">
        <v>483.9560913717803</v>
      </c>
      <c r="I8" s="1091">
        <v>401.83288249847374</v>
      </c>
      <c r="J8" s="1091">
        <v>401.93954600203864</v>
      </c>
      <c r="K8" s="1091">
        <v>403.26501640231521</v>
      </c>
      <c r="L8" s="1092"/>
      <c r="M8" s="1091">
        <v>338.14737624345599</v>
      </c>
      <c r="N8" s="1091">
        <v>483.9560913717803</v>
      </c>
      <c r="O8" s="1091">
        <v>375.74179332650556</v>
      </c>
      <c r="P8" s="1091">
        <v>385.90630792058795</v>
      </c>
      <c r="Q8" s="1091">
        <v>389.85259982504846</v>
      </c>
      <c r="R8" s="1093"/>
      <c r="S8" s="1091">
        <v>0</v>
      </c>
      <c r="T8" s="1091">
        <v>0</v>
      </c>
      <c r="U8" s="1091">
        <v>26.091089171968179</v>
      </c>
      <c r="V8" s="1091">
        <v>16.033238081450691</v>
      </c>
      <c r="W8" s="1091">
        <v>13.412416577266754</v>
      </c>
      <c r="X8" s="1094"/>
      <c r="Y8" s="1481" t="s">
        <v>1066</v>
      </c>
      <c r="Z8" s="1482"/>
      <c r="AA8" s="1482"/>
      <c r="AB8" s="1482"/>
      <c r="AC8" s="1483"/>
    </row>
    <row r="9" spans="1:29" ht="19.5" customHeight="1">
      <c r="M9" s="1071"/>
      <c r="N9" s="1071"/>
      <c r="O9" s="1071"/>
      <c r="P9" s="1071"/>
      <c r="Q9" s="1071"/>
      <c r="S9" s="1071"/>
      <c r="T9" s="1071"/>
      <c r="U9" s="1071"/>
      <c r="V9" s="1071"/>
      <c r="W9" s="1071"/>
      <c r="Y9" s="1484"/>
      <c r="Z9" s="1485"/>
      <c r="AA9" s="1485"/>
      <c r="AB9" s="1485"/>
      <c r="AC9" s="1486"/>
    </row>
    <row r="10" spans="1:29" ht="19.5" customHeight="1">
      <c r="B10" s="1087">
        <v>2</v>
      </c>
      <c r="D10" s="1480" t="s">
        <v>1042</v>
      </c>
      <c r="E10" s="1480"/>
      <c r="F10" s="1106" t="s">
        <v>167</v>
      </c>
      <c r="G10" s="1107">
        <v>-7.0083569943957008E-2</v>
      </c>
      <c r="H10" s="1107">
        <v>3.7906054103509008E-2</v>
      </c>
      <c r="I10" s="1107">
        <v>1.2968068766425089E-2</v>
      </c>
      <c r="J10" s="1107">
        <v>-1.4195893305653295E-2</v>
      </c>
      <c r="K10" s="1107">
        <v>4.7634147323749598E-3</v>
      </c>
      <c r="L10" s="1108"/>
      <c r="M10" s="1107">
        <v>-7.0083569943957008E-2</v>
      </c>
      <c r="N10" s="1107">
        <v>3.7906054103509008E-2</v>
      </c>
      <c r="O10" s="1107">
        <v>-5.4231569049068784E-2</v>
      </c>
      <c r="P10" s="1107">
        <v>1.3305513154119986E-2</v>
      </c>
      <c r="Q10" s="1107">
        <v>1.076552946406828E-2</v>
      </c>
      <c r="R10" s="1108"/>
      <c r="S10" s="1107">
        <v>0</v>
      </c>
      <c r="T10" s="1107">
        <v>0</v>
      </c>
      <c r="U10" s="1107">
        <v>6.7199637815493873E-2</v>
      </c>
      <c r="V10" s="1107">
        <v>-2.7501406459773281E-2</v>
      </c>
      <c r="W10" s="1107">
        <v>-6.0021147316933199E-3</v>
      </c>
      <c r="Y10" s="1484"/>
      <c r="Z10" s="1485"/>
      <c r="AA10" s="1485"/>
      <c r="AB10" s="1485"/>
      <c r="AC10" s="1486"/>
    </row>
    <row r="11" spans="1:29" ht="19.5" customHeight="1">
      <c r="B11" s="1087">
        <v>3</v>
      </c>
      <c r="D11" s="1480" t="s">
        <v>975</v>
      </c>
      <c r="E11" s="1480"/>
      <c r="F11" s="1106" t="s">
        <v>167</v>
      </c>
      <c r="G11" s="1107">
        <v>0.29995631792875493</v>
      </c>
      <c r="H11" s="1107">
        <v>0.39425042703365393</v>
      </c>
      <c r="I11" s="1107">
        <v>-0.34014947953062757</v>
      </c>
      <c r="J11" s="1107">
        <v>0.21014809456269767</v>
      </c>
      <c r="K11" s="1107">
        <v>-1.4031327808076366E-2</v>
      </c>
      <c r="L11" s="1108"/>
      <c r="M11" s="1107">
        <v>0.29995631792875493</v>
      </c>
      <c r="N11" s="1107">
        <v>0.39425042703365393</v>
      </c>
      <c r="O11" s="1107">
        <v>-0.36949881179599042</v>
      </c>
      <c r="P11" s="1107">
        <v>0.22199329668374235</v>
      </c>
      <c r="Q11" s="1107">
        <v>3.8818724042974928E-3</v>
      </c>
      <c r="R11" s="1108"/>
      <c r="S11" s="1107">
        <v>0</v>
      </c>
      <c r="T11" s="1107">
        <v>0</v>
      </c>
      <c r="U11" s="1107">
        <v>2.9349332265362849E-2</v>
      </c>
      <c r="V11" s="1107">
        <v>-1.1845202121044673E-2</v>
      </c>
      <c r="W11" s="1107">
        <v>-1.7913200212373859E-2</v>
      </c>
      <c r="Y11" s="1484"/>
      <c r="Z11" s="1485"/>
      <c r="AA11" s="1485"/>
      <c r="AB11" s="1485"/>
      <c r="AC11" s="1486"/>
    </row>
    <row r="12" spans="1:29" s="1094" customFormat="1" ht="30.75" customHeight="1">
      <c r="A12" s="1109"/>
      <c r="B12" s="1087">
        <v>4</v>
      </c>
      <c r="C12" s="1110"/>
      <c r="D12" s="1493" t="s">
        <v>291</v>
      </c>
      <c r="E12" s="1494"/>
      <c r="F12" s="1090" t="s">
        <v>167</v>
      </c>
      <c r="G12" s="1111">
        <v>-3.9184838858123849E-2</v>
      </c>
      <c r="H12" s="1111">
        <v>0.43119871799137188</v>
      </c>
      <c r="I12" s="1111">
        <v>-0.16969144585106299</v>
      </c>
      <c r="J12" s="1111">
        <v>2.6544244687420893E-4</v>
      </c>
      <c r="K12" s="1111">
        <v>3.2976859666100644E-3</v>
      </c>
      <c r="L12" s="1112"/>
      <c r="M12" s="1111">
        <v>-3.9184838858123849E-2</v>
      </c>
      <c r="N12" s="1111">
        <v>0.43119871799137188</v>
      </c>
      <c r="O12" s="1111">
        <v>-0.22360354580627306</v>
      </c>
      <c r="P12" s="1111">
        <v>2.7051860545227679E-2</v>
      </c>
      <c r="Q12" s="1111">
        <v>1.0226036277366513E-2</v>
      </c>
      <c r="R12" s="1112"/>
      <c r="S12" s="1111">
        <v>0</v>
      </c>
      <c r="T12" s="1111">
        <v>0</v>
      </c>
      <c r="U12" s="1111">
        <v>5.3912099955210069E-2</v>
      </c>
      <c r="V12" s="1111">
        <v>-2.6786418098353471E-2</v>
      </c>
      <c r="W12" s="1111">
        <v>-6.9283503107564481E-3</v>
      </c>
      <c r="Y12" s="1487"/>
      <c r="Z12" s="1488"/>
      <c r="AA12" s="1488"/>
      <c r="AB12" s="1488"/>
      <c r="AC12" s="1489"/>
    </row>
    <row r="13" spans="1:29" ht="19.5" hidden="1" customHeight="1">
      <c r="M13" s="1071"/>
      <c r="N13" s="1071"/>
      <c r="O13" s="1071"/>
      <c r="P13" s="1071"/>
      <c r="Q13" s="1071"/>
      <c r="S13" s="1071"/>
      <c r="T13" s="1071"/>
      <c r="U13" s="1071"/>
      <c r="V13" s="1071"/>
      <c r="W13" s="1071"/>
      <c r="Y13" s="1105"/>
      <c r="Z13" s="1105"/>
      <c r="AA13" s="1105"/>
      <c r="AB13" s="1105"/>
      <c r="AC13" s="1105"/>
    </row>
    <row r="14" spans="1:29" ht="19.5" customHeight="1">
      <c r="M14" s="1071"/>
      <c r="N14" s="1071"/>
      <c r="O14" s="1071"/>
      <c r="P14" s="1071"/>
      <c r="Q14" s="1071"/>
      <c r="S14" s="1071"/>
      <c r="T14" s="1071"/>
      <c r="U14" s="1071"/>
      <c r="V14" s="1071"/>
      <c r="W14" s="1071"/>
      <c r="Y14" s="1105"/>
      <c r="Z14" s="1105"/>
      <c r="AA14" s="1105"/>
      <c r="AB14" s="1105"/>
      <c r="AC14" s="1105"/>
    </row>
    <row r="15" spans="1:29" ht="31.5" customHeight="1">
      <c r="A15" s="1080"/>
      <c r="C15" s="1082"/>
      <c r="D15" s="1478" t="s">
        <v>909</v>
      </c>
      <c r="E15" s="1479"/>
      <c r="F15" s="1083"/>
      <c r="G15" s="1083"/>
      <c r="H15" s="1083"/>
      <c r="I15" s="1083"/>
      <c r="J15" s="1083"/>
      <c r="K15" s="1084"/>
      <c r="M15" s="1085"/>
      <c r="N15" s="1083"/>
      <c r="O15" s="1083"/>
      <c r="P15" s="1083"/>
      <c r="Q15" s="1084"/>
      <c r="S15" s="1085"/>
      <c r="T15" s="1083"/>
      <c r="U15" s="1083"/>
      <c r="V15" s="1083"/>
      <c r="W15" s="1084"/>
      <c r="Y15" s="1105"/>
      <c r="Z15" s="1105"/>
      <c r="AA15" s="1105"/>
      <c r="AB15" s="1105"/>
      <c r="AC15" s="1105"/>
    </row>
    <row r="16" spans="1:29" ht="19.5" customHeight="1">
      <c r="G16" s="1113"/>
      <c r="H16" s="1114"/>
      <c r="M16" s="1071"/>
      <c r="N16" s="1071"/>
      <c r="O16" s="1071"/>
      <c r="P16" s="1071"/>
      <c r="Q16" s="1071"/>
      <c r="S16" s="1071"/>
      <c r="T16" s="1071"/>
      <c r="U16" s="1071"/>
      <c r="V16" s="1071"/>
      <c r="W16" s="1071"/>
      <c r="Y16" s="1105"/>
      <c r="Z16" s="1105"/>
      <c r="AA16" s="1105"/>
      <c r="AB16" s="1105"/>
      <c r="AC16" s="1105"/>
    </row>
    <row r="17" spans="1:29" ht="19.5" customHeight="1">
      <c r="B17" s="1087">
        <v>5</v>
      </c>
      <c r="D17" s="1115" t="s">
        <v>910</v>
      </c>
      <c r="E17" s="1106"/>
      <c r="F17" s="1106" t="s">
        <v>856</v>
      </c>
      <c r="G17" s="1116">
        <v>318.62379430806823</v>
      </c>
      <c r="H17" s="1116">
        <v>398.42305121591073</v>
      </c>
      <c r="I17" s="1116">
        <v>330.58024919422525</v>
      </c>
      <c r="J17" s="1116">
        <v>323.22690883234276</v>
      </c>
      <c r="K17" s="1116">
        <v>318.15696070982966</v>
      </c>
      <c r="L17" s="1117"/>
      <c r="M17" s="1116">
        <v>318.62379430806823</v>
      </c>
      <c r="N17" s="1116">
        <v>398.42305121591073</v>
      </c>
      <c r="O17" s="1116">
        <v>319.58844647705251</v>
      </c>
      <c r="P17" s="1116">
        <v>315.60580279845072</v>
      </c>
      <c r="Q17" s="1116">
        <v>312.87682629035999</v>
      </c>
      <c r="R17" s="1118"/>
      <c r="S17" s="1116">
        <v>0</v>
      </c>
      <c r="T17" s="1116">
        <v>0</v>
      </c>
      <c r="U17" s="1116">
        <v>10.991802717172732</v>
      </c>
      <c r="V17" s="1116">
        <v>7.6211060338920333</v>
      </c>
      <c r="W17" s="1116">
        <v>5.2801344194696753</v>
      </c>
      <c r="Y17" s="1481" t="s">
        <v>1067</v>
      </c>
      <c r="Z17" s="1482"/>
      <c r="AA17" s="1482"/>
      <c r="AB17" s="1482"/>
      <c r="AC17" s="1495"/>
    </row>
    <row r="18" spans="1:29" ht="19.5" customHeight="1">
      <c r="B18" s="1087">
        <v>6</v>
      </c>
      <c r="D18" s="1115" t="s">
        <v>911</v>
      </c>
      <c r="E18" s="1106" t="s">
        <v>851</v>
      </c>
      <c r="F18" s="1106" t="s">
        <v>856</v>
      </c>
      <c r="G18" s="1116">
        <v>0</v>
      </c>
      <c r="H18" s="1116">
        <v>0.11280081741773791</v>
      </c>
      <c r="I18" s="1116">
        <v>1.0962210338680893</v>
      </c>
      <c r="J18" s="1116">
        <v>1.3622794117647055</v>
      </c>
      <c r="K18" s="1116">
        <v>1.4550000000000001</v>
      </c>
      <c r="L18" s="1117"/>
      <c r="M18" s="1116">
        <v>0</v>
      </c>
      <c r="N18" s="1116">
        <v>0.11280081741773791</v>
      </c>
      <c r="O18" s="1116">
        <v>1.2965950995128104</v>
      </c>
      <c r="P18" s="1116">
        <v>1.4849791380279336</v>
      </c>
      <c r="Q18" s="1116">
        <v>1.5687526921569623</v>
      </c>
      <c r="R18" s="1118"/>
      <c r="S18" s="1116">
        <v>0</v>
      </c>
      <c r="T18" s="1116">
        <v>0</v>
      </c>
      <c r="U18" s="1116">
        <v>-0.20037406564472104</v>
      </c>
      <c r="V18" s="1116">
        <v>-0.12269972626322811</v>
      </c>
      <c r="W18" s="1116">
        <v>-0.11375269215696227</v>
      </c>
      <c r="Y18" s="1484"/>
      <c r="Z18" s="1496"/>
      <c r="AA18" s="1496"/>
      <c r="AB18" s="1496"/>
      <c r="AC18" s="1486"/>
    </row>
    <row r="19" spans="1:29" ht="19.5" customHeight="1">
      <c r="B19" s="1087">
        <v>7</v>
      </c>
      <c r="D19" s="1115" t="s">
        <v>850</v>
      </c>
      <c r="E19" s="1106" t="s">
        <v>855</v>
      </c>
      <c r="F19" s="1106" t="s">
        <v>856</v>
      </c>
      <c r="G19" s="1116">
        <v>1.7082326729376533E-2</v>
      </c>
      <c r="H19" s="1116">
        <v>-7.0993072540795777E-3</v>
      </c>
      <c r="I19" s="1116">
        <v>-7.0993072540795777E-3</v>
      </c>
      <c r="J19" s="1116">
        <v>-7.0993072540795777E-3</v>
      </c>
      <c r="K19" s="1116">
        <v>-7.0993072540795777E-3</v>
      </c>
      <c r="L19" s="1117"/>
      <c r="M19" s="1116">
        <v>1.7082326729376533E-2</v>
      </c>
      <c r="N19" s="1116">
        <v>-7.0993072540795777E-3</v>
      </c>
      <c r="O19" s="1116">
        <v>-7.0993072540795777E-3</v>
      </c>
      <c r="P19" s="1116">
        <v>-7.0993072540795777E-3</v>
      </c>
      <c r="Q19" s="1116">
        <v>-7.0993072540795777E-3</v>
      </c>
      <c r="R19" s="1118"/>
      <c r="S19" s="1116">
        <v>0</v>
      </c>
      <c r="T19" s="1116">
        <v>0</v>
      </c>
      <c r="U19" s="1116">
        <v>0</v>
      </c>
      <c r="V19" s="1116">
        <v>0</v>
      </c>
      <c r="W19" s="1116">
        <v>0</v>
      </c>
      <c r="Y19" s="1484"/>
      <c r="Z19" s="1496"/>
      <c r="AA19" s="1496"/>
      <c r="AB19" s="1496"/>
      <c r="AC19" s="1486"/>
    </row>
    <row r="20" spans="1:29" ht="19.5" customHeight="1">
      <c r="B20" s="1087">
        <v>8</v>
      </c>
      <c r="D20" s="1115" t="s">
        <v>912</v>
      </c>
      <c r="E20" s="1106" t="s">
        <v>867</v>
      </c>
      <c r="F20" s="1106" t="s">
        <v>856</v>
      </c>
      <c r="G20" s="1116">
        <v>2.7042335447684618</v>
      </c>
      <c r="H20" s="1116">
        <v>2.2782998802802998</v>
      </c>
      <c r="I20" s="1116">
        <v>2.5881499670810397</v>
      </c>
      <c r="J20" s="1116">
        <v>2.8616389670810394</v>
      </c>
      <c r="K20" s="1116">
        <v>2.7599612264192395</v>
      </c>
      <c r="L20" s="1117"/>
      <c r="M20" s="1116">
        <v>2.7042335447684618</v>
      </c>
      <c r="N20" s="1116">
        <v>2.2782998802802998</v>
      </c>
      <c r="O20" s="1116">
        <v>2.4933522739286866</v>
      </c>
      <c r="P20" s="1116">
        <v>2.3079207550916716</v>
      </c>
      <c r="Q20" s="1116">
        <v>2.1704863947182322</v>
      </c>
      <c r="R20" s="1118"/>
      <c r="S20" s="1116">
        <v>0</v>
      </c>
      <c r="T20" s="1116">
        <v>0</v>
      </c>
      <c r="U20" s="1116">
        <v>9.4797693152353091E-2</v>
      </c>
      <c r="V20" s="1116">
        <v>0.55371821198936777</v>
      </c>
      <c r="W20" s="1116">
        <v>0.58947483170100723</v>
      </c>
      <c r="Y20" s="1484"/>
      <c r="Z20" s="1496"/>
      <c r="AA20" s="1496"/>
      <c r="AB20" s="1496"/>
      <c r="AC20" s="1486"/>
    </row>
    <row r="21" spans="1:29" ht="19.5" customHeight="1">
      <c r="B21" s="1087">
        <v>9</v>
      </c>
      <c r="D21" s="1115" t="s">
        <v>913</v>
      </c>
      <c r="E21" s="1106" t="s">
        <v>914</v>
      </c>
      <c r="F21" s="1106" t="s">
        <v>856</v>
      </c>
      <c r="G21" s="1116">
        <v>0</v>
      </c>
      <c r="H21" s="1116">
        <v>0</v>
      </c>
      <c r="I21" s="1116">
        <v>0</v>
      </c>
      <c r="J21" s="1116">
        <v>0</v>
      </c>
      <c r="K21" s="1116">
        <v>0</v>
      </c>
      <c r="L21" s="1117"/>
      <c r="M21" s="1116">
        <v>0</v>
      </c>
      <c r="N21" s="1116">
        <v>0</v>
      </c>
      <c r="O21" s="1116">
        <v>0</v>
      </c>
      <c r="P21" s="1116">
        <v>0</v>
      </c>
      <c r="Q21" s="1116">
        <v>0</v>
      </c>
      <c r="R21" s="1118"/>
      <c r="S21" s="1116">
        <v>0</v>
      </c>
      <c r="T21" s="1116">
        <v>0</v>
      </c>
      <c r="U21" s="1116">
        <v>0</v>
      </c>
      <c r="V21" s="1116">
        <v>0</v>
      </c>
      <c r="W21" s="1116">
        <v>0</v>
      </c>
      <c r="Y21" s="1484"/>
      <c r="Z21" s="1496"/>
      <c r="AA21" s="1496"/>
      <c r="AB21" s="1496"/>
      <c r="AC21" s="1486"/>
    </row>
    <row r="22" spans="1:29" s="1094" customFormat="1" ht="29.25" customHeight="1">
      <c r="A22" s="1119"/>
      <c r="B22" s="1087">
        <v>10</v>
      </c>
      <c r="C22" s="1120"/>
      <c r="D22" s="1088" t="s">
        <v>915</v>
      </c>
      <c r="E22" s="1121" t="s">
        <v>239</v>
      </c>
      <c r="F22" s="1122" t="s">
        <v>856</v>
      </c>
      <c r="G22" s="1123">
        <v>321.34511017956606</v>
      </c>
      <c r="H22" s="1123">
        <v>400.80705260635472</v>
      </c>
      <c r="I22" s="1123">
        <v>334.25752088792029</v>
      </c>
      <c r="J22" s="1123">
        <v>327.44372790393442</v>
      </c>
      <c r="K22" s="1123">
        <v>322.36482262899483</v>
      </c>
      <c r="L22" s="1092"/>
      <c r="M22" s="1123">
        <v>321.34511017956606</v>
      </c>
      <c r="N22" s="1123">
        <v>400.80705260635472</v>
      </c>
      <c r="O22" s="1123">
        <v>323.37129454323991</v>
      </c>
      <c r="P22" s="1123">
        <v>319.39160338431628</v>
      </c>
      <c r="Q22" s="1123">
        <v>316.60896606998114</v>
      </c>
      <c r="R22" s="1093"/>
      <c r="S22" s="1123">
        <v>0</v>
      </c>
      <c r="T22" s="1123">
        <v>0</v>
      </c>
      <c r="U22" s="1123">
        <v>10.886226344680381</v>
      </c>
      <c r="V22" s="1123">
        <v>8.0521245196181326</v>
      </c>
      <c r="W22" s="1123">
        <v>5.7558565590136936</v>
      </c>
      <c r="Y22" s="1487"/>
      <c r="Z22" s="1488"/>
      <c r="AA22" s="1488"/>
      <c r="AB22" s="1488"/>
      <c r="AC22" s="1489"/>
    </row>
    <row r="23" spans="1:29" s="1094" customFormat="1" ht="12.75" customHeight="1">
      <c r="A23" s="1119"/>
      <c r="B23" s="1124"/>
      <c r="C23" s="1120"/>
      <c r="D23" s="1125"/>
      <c r="E23" s="1126"/>
      <c r="F23" s="1127"/>
      <c r="G23" s="1128"/>
      <c r="H23" s="1128"/>
      <c r="I23" s="1128"/>
      <c r="J23" s="1128"/>
      <c r="K23" s="1128"/>
      <c r="L23" s="1129"/>
      <c r="M23" s="1128"/>
      <c r="N23" s="1128"/>
      <c r="O23" s="1128"/>
      <c r="P23" s="1128"/>
      <c r="Q23" s="1128"/>
      <c r="R23" s="1093"/>
      <c r="S23" s="1128"/>
      <c r="T23" s="1128"/>
      <c r="U23" s="1128"/>
      <c r="V23" s="1128"/>
      <c r="W23" s="1128"/>
      <c r="Y23" s="1130"/>
      <c r="Z23" s="1130"/>
      <c r="AA23" s="1130"/>
      <c r="AB23" s="1130"/>
      <c r="AC23" s="1130"/>
    </row>
    <row r="24" spans="1:29" s="1137" customFormat="1" ht="19.5" customHeight="1">
      <c r="A24" s="1131"/>
      <c r="B24" s="1087">
        <v>11</v>
      </c>
      <c r="C24" s="1132"/>
      <c r="D24" s="1133" t="s">
        <v>977</v>
      </c>
      <c r="E24" s="1134" t="s">
        <v>917</v>
      </c>
      <c r="F24" s="1135"/>
      <c r="G24" s="1136">
        <v>1.0525261314284649</v>
      </c>
      <c r="H24" s="1136">
        <v>1.118876650760557</v>
      </c>
      <c r="I24" s="1136">
        <v>1.2070548174037865</v>
      </c>
      <c r="J24" s="1136">
        <v>1.2275072378847331</v>
      </c>
      <c r="K24" s="1136">
        <v>1.2509585044470788</v>
      </c>
      <c r="M24" s="1136">
        <v>1.0525261314284649</v>
      </c>
      <c r="N24" s="1136">
        <v>1.118876650760557</v>
      </c>
      <c r="O24" s="1136">
        <v>1.1881227587709211</v>
      </c>
      <c r="P24" s="1136">
        <v>1.2082543931383072</v>
      </c>
      <c r="Q24" s="1136">
        <v>1.23133783816747</v>
      </c>
      <c r="S24" s="1136">
        <v>0</v>
      </c>
      <c r="T24" s="1136">
        <v>0</v>
      </c>
      <c r="U24" s="1136">
        <v>1.8932058632865401E-2</v>
      </c>
      <c r="V24" s="1136">
        <v>1.9252844746425968E-2</v>
      </c>
      <c r="W24" s="1136">
        <v>1.9620666279608789E-2</v>
      </c>
      <c r="Y24" s="1490" t="s">
        <v>1068</v>
      </c>
      <c r="Z24" s="1491"/>
      <c r="AA24" s="1491"/>
      <c r="AB24" s="1491"/>
      <c r="AC24" s="1492"/>
    </row>
    <row r="25" spans="1:29" ht="19.5" customHeight="1">
      <c r="B25" s="1087">
        <v>12</v>
      </c>
      <c r="D25" s="1115" t="s">
        <v>918</v>
      </c>
      <c r="E25" s="1138"/>
      <c r="F25" s="1106" t="s">
        <v>84</v>
      </c>
      <c r="G25" s="1116">
        <v>16.879015491186408</v>
      </c>
      <c r="H25" s="1116">
        <v>47.646600015053821</v>
      </c>
      <c r="I25" s="1116">
        <v>69.209629953290687</v>
      </c>
      <c r="J25" s="1116">
        <v>74.495818098104223</v>
      </c>
      <c r="K25" s="1116">
        <v>80.900193773320382</v>
      </c>
      <c r="L25" s="1117"/>
      <c r="M25" s="1116">
        <v>16.879015491186408</v>
      </c>
      <c r="N25" s="1116">
        <v>47.646600015053821</v>
      </c>
      <c r="O25" s="1116">
        <v>60.833500036798398</v>
      </c>
      <c r="P25" s="1116">
        <v>66.514704536271665</v>
      </c>
      <c r="Q25" s="1116">
        <v>73.243633755067322</v>
      </c>
      <c r="R25" s="1118"/>
      <c r="S25" s="1116">
        <v>0</v>
      </c>
      <c r="T25" s="1116">
        <v>0</v>
      </c>
      <c r="U25" s="1116">
        <v>8.3761299164922889</v>
      </c>
      <c r="V25" s="1116">
        <v>7.9811135618325579</v>
      </c>
      <c r="W25" s="1116">
        <v>7.6565600182530602</v>
      </c>
      <c r="Y25" s="1490"/>
      <c r="Z25" s="1491"/>
      <c r="AA25" s="1491"/>
      <c r="AB25" s="1491"/>
      <c r="AC25" s="1492"/>
    </row>
    <row r="26" spans="1:29" s="1094" customFormat="1" ht="29.25" customHeight="1">
      <c r="A26" s="1119"/>
      <c r="B26" s="1087">
        <v>13</v>
      </c>
      <c r="C26" s="1120"/>
      <c r="D26" s="1088" t="s">
        <v>978</v>
      </c>
      <c r="E26" s="1089" t="s">
        <v>239</v>
      </c>
      <c r="F26" s="1090" t="s">
        <v>84</v>
      </c>
      <c r="G26" s="1091">
        <v>338.22412567075247</v>
      </c>
      <c r="H26" s="1091">
        <v>448.45365262140854</v>
      </c>
      <c r="I26" s="1091">
        <v>403.46715084121098</v>
      </c>
      <c r="J26" s="1091">
        <v>401.93954600203864</v>
      </c>
      <c r="K26" s="1091">
        <v>403.26501640231521</v>
      </c>
      <c r="L26" s="1092"/>
      <c r="M26" s="1091">
        <v>338.22412567075247</v>
      </c>
      <c r="N26" s="1091">
        <v>448.45365262140854</v>
      </c>
      <c r="O26" s="1091">
        <v>384.20479458003831</v>
      </c>
      <c r="P26" s="1091">
        <v>385.90630792058795</v>
      </c>
      <c r="Q26" s="1091">
        <v>389.85259982504846</v>
      </c>
      <c r="R26" s="1093"/>
      <c r="S26" s="1091">
        <v>0</v>
      </c>
      <c r="T26" s="1091">
        <v>0</v>
      </c>
      <c r="U26" s="1091">
        <v>19.26235626117267</v>
      </c>
      <c r="V26" s="1091">
        <v>16.033238081450691</v>
      </c>
      <c r="W26" s="1091">
        <v>13.412416577266754</v>
      </c>
      <c r="Y26" s="1490"/>
      <c r="Z26" s="1491"/>
      <c r="AA26" s="1491"/>
      <c r="AB26" s="1491"/>
      <c r="AC26" s="1492"/>
    </row>
    <row r="27" spans="1:29" ht="12.75" customHeight="1">
      <c r="B27" s="1139"/>
      <c r="D27" s="1140"/>
      <c r="E27" s="1141"/>
      <c r="F27" s="1142"/>
      <c r="G27" s="1267"/>
      <c r="H27" s="1143"/>
      <c r="I27" s="1143"/>
      <c r="J27" s="1143"/>
      <c r="K27" s="1143"/>
      <c r="L27" s="1117"/>
      <c r="M27" s="1143"/>
      <c r="N27" s="1143"/>
      <c r="O27" s="1143"/>
      <c r="P27" s="1143"/>
      <c r="Q27" s="1143"/>
      <c r="R27" s="1118"/>
      <c r="S27" s="1144"/>
      <c r="T27" s="1144"/>
      <c r="U27" s="1144"/>
      <c r="V27" s="1144"/>
      <c r="W27" s="1144"/>
      <c r="Y27" s="1105"/>
      <c r="Z27" s="1105"/>
      <c r="AA27" s="1105"/>
      <c r="AB27" s="1105"/>
      <c r="AC27" s="1105"/>
    </row>
    <row r="28" spans="1:29" ht="19.5" customHeight="1">
      <c r="B28" s="1087">
        <v>14</v>
      </c>
      <c r="D28" s="1115" t="s">
        <v>979</v>
      </c>
      <c r="E28" s="1106" t="s">
        <v>853</v>
      </c>
      <c r="F28" s="1106" t="s">
        <v>84</v>
      </c>
      <c r="G28" s="1116">
        <v>-1.5775907577309314</v>
      </c>
      <c r="H28" s="1116">
        <v>28.504327292470691</v>
      </c>
      <c r="I28" s="1116">
        <v>-2.4553947094856157</v>
      </c>
      <c r="J28" s="1116">
        <v>0</v>
      </c>
      <c r="K28" s="1116">
        <v>0</v>
      </c>
      <c r="L28" s="1117"/>
      <c r="M28" s="1116">
        <v>-1.5775907577309314</v>
      </c>
      <c r="N28" s="1116">
        <v>28.504327292470691</v>
      </c>
      <c r="O28" s="1116">
        <v>-8.7027155737447988</v>
      </c>
      <c r="P28" s="1116">
        <v>0</v>
      </c>
      <c r="Q28" s="1116">
        <v>0</v>
      </c>
      <c r="R28" s="1118"/>
      <c r="S28" s="1116">
        <v>0</v>
      </c>
      <c r="T28" s="1116">
        <v>0</v>
      </c>
      <c r="U28" s="1116">
        <v>6.2473208642591835</v>
      </c>
      <c r="V28" s="1116">
        <v>0</v>
      </c>
      <c r="W28" s="1116">
        <v>0</v>
      </c>
      <c r="Y28" s="1490" t="s">
        <v>1069</v>
      </c>
      <c r="Z28" s="1491"/>
      <c r="AA28" s="1491"/>
      <c r="AB28" s="1491"/>
      <c r="AC28" s="1492"/>
    </row>
    <row r="29" spans="1:29" ht="19.5" customHeight="1">
      <c r="B29" s="1087">
        <v>15</v>
      </c>
      <c r="D29" s="1115" t="s">
        <v>919</v>
      </c>
      <c r="E29" s="1106" t="s">
        <v>236</v>
      </c>
      <c r="F29" s="1106" t="s">
        <v>84</v>
      </c>
      <c r="G29" s="1116">
        <v>1.4277213986751567</v>
      </c>
      <c r="H29" s="1116">
        <v>0.88377098115382624</v>
      </c>
      <c r="I29" s="1116">
        <v>0.82112636674836892</v>
      </c>
      <c r="J29" s="1116">
        <v>0</v>
      </c>
      <c r="K29" s="1116">
        <v>0</v>
      </c>
      <c r="L29" s="1117"/>
      <c r="M29" s="1116">
        <v>1.4277213986751567</v>
      </c>
      <c r="N29" s="1116">
        <v>0.88377098115382624</v>
      </c>
      <c r="O29" s="1116">
        <v>0.23971432021202035</v>
      </c>
      <c r="P29" s="1116">
        <v>0</v>
      </c>
      <c r="Q29" s="1116">
        <v>0</v>
      </c>
      <c r="R29" s="1118"/>
      <c r="S29" s="1116">
        <v>0</v>
      </c>
      <c r="T29" s="1116">
        <v>0</v>
      </c>
      <c r="U29" s="1116">
        <v>0.58141204653634859</v>
      </c>
      <c r="V29" s="1116">
        <v>0</v>
      </c>
      <c r="W29" s="1116">
        <v>0</v>
      </c>
      <c r="Y29" s="1490"/>
      <c r="Z29" s="1491"/>
      <c r="AA29" s="1491"/>
      <c r="AB29" s="1491"/>
      <c r="AC29" s="1492"/>
    </row>
    <row r="30" spans="1:29" ht="19.5" customHeight="1">
      <c r="B30" s="1087">
        <v>16</v>
      </c>
      <c r="D30" s="1115" t="s">
        <v>920</v>
      </c>
      <c r="E30" s="1106" t="s">
        <v>849</v>
      </c>
      <c r="F30" s="1106" t="s">
        <v>84</v>
      </c>
      <c r="G30" s="1116">
        <v>7.3119931759297874E-2</v>
      </c>
      <c r="H30" s="1116">
        <v>6.1143404767472456</v>
      </c>
      <c r="I30" s="1116">
        <v>0</v>
      </c>
      <c r="J30" s="1116">
        <v>0</v>
      </c>
      <c r="K30" s="1116">
        <v>0</v>
      </c>
      <c r="L30" s="1117"/>
      <c r="M30" s="1116">
        <v>7.3119931759297874E-2</v>
      </c>
      <c r="N30" s="1116">
        <v>6.1143404767472456</v>
      </c>
      <c r="O30" s="1116">
        <v>0</v>
      </c>
      <c r="P30" s="1116">
        <v>0</v>
      </c>
      <c r="Q30" s="1116">
        <v>0</v>
      </c>
      <c r="R30" s="1118"/>
      <c r="S30" s="1116">
        <v>0</v>
      </c>
      <c r="T30" s="1116">
        <v>0</v>
      </c>
      <c r="U30" s="1116">
        <v>0</v>
      </c>
      <c r="V30" s="1116">
        <v>0</v>
      </c>
      <c r="W30" s="1116">
        <v>0</v>
      </c>
      <c r="Y30" s="1490"/>
      <c r="Z30" s="1491"/>
      <c r="AA30" s="1491"/>
      <c r="AB30" s="1491"/>
      <c r="AC30" s="1492"/>
    </row>
    <row r="31" spans="1:29" s="1094" customFormat="1" ht="29.25" customHeight="1">
      <c r="A31" s="1119"/>
      <c r="B31" s="1087">
        <v>17</v>
      </c>
      <c r="C31" s="1120"/>
      <c r="D31" s="1088" t="s">
        <v>976</v>
      </c>
      <c r="E31" s="1089" t="s">
        <v>238</v>
      </c>
      <c r="F31" s="1090" t="s">
        <v>84</v>
      </c>
      <c r="G31" s="1091">
        <v>338.14737624345599</v>
      </c>
      <c r="H31" s="1091">
        <v>483.9560913717803</v>
      </c>
      <c r="I31" s="1091">
        <v>401.83288249847374</v>
      </c>
      <c r="J31" s="1091">
        <v>401.93954600203864</v>
      </c>
      <c r="K31" s="1091">
        <v>403.26501640231521</v>
      </c>
      <c r="L31" s="1092"/>
      <c r="M31" s="1091">
        <v>338.14737624345599</v>
      </c>
      <c r="N31" s="1091">
        <v>483.9560913717803</v>
      </c>
      <c r="O31" s="1091">
        <v>375.74179332650556</v>
      </c>
      <c r="P31" s="1091">
        <v>385.90630792058795</v>
      </c>
      <c r="Q31" s="1091">
        <v>389.85259982504846</v>
      </c>
      <c r="R31" s="1093"/>
      <c r="S31" s="1091">
        <v>0</v>
      </c>
      <c r="T31" s="1091">
        <v>0</v>
      </c>
      <c r="U31" s="1091">
        <v>26.091089171968179</v>
      </c>
      <c r="V31" s="1091">
        <v>16.033238081450691</v>
      </c>
      <c r="W31" s="1091">
        <v>13.412416577266754</v>
      </c>
      <c r="Y31" s="1490"/>
      <c r="Z31" s="1491"/>
      <c r="AA31" s="1491"/>
      <c r="AB31" s="1491"/>
      <c r="AC31" s="1492"/>
    </row>
    <row r="32" spans="1:29" s="1104" customFormat="1" ht="19.5" customHeight="1">
      <c r="A32" s="1095"/>
      <c r="B32" s="1087">
        <v>18</v>
      </c>
      <c r="C32" s="1097"/>
      <c r="D32" s="1098" t="s">
        <v>980</v>
      </c>
      <c r="E32" s="1099" t="s">
        <v>238</v>
      </c>
      <c r="F32" s="1100" t="s">
        <v>84</v>
      </c>
      <c r="G32" s="1101">
        <v>349.84999523567808</v>
      </c>
      <c r="H32" s="1101">
        <v>497.38659153566294</v>
      </c>
      <c r="I32" s="1101">
        <v>401.83288249847374</v>
      </c>
      <c r="J32" s="1101">
        <v>401.93954600203864</v>
      </c>
      <c r="K32" s="1101">
        <v>403.26501640231521</v>
      </c>
      <c r="L32" s="1102"/>
      <c r="M32" s="1101">
        <v>358.0258992404855</v>
      </c>
      <c r="N32" s="1101">
        <v>475.7749661950445</v>
      </c>
      <c r="O32" s="1101">
        <v>375.74179332650556</v>
      </c>
      <c r="P32" s="1101">
        <v>385.90630792058795</v>
      </c>
      <c r="Q32" s="1101">
        <v>389.85259982504846</v>
      </c>
      <c r="R32" s="1102"/>
      <c r="S32" s="1101">
        <v>-8.1759040048074212</v>
      </c>
      <c r="T32" s="1101">
        <v>21.611625340618446</v>
      </c>
      <c r="U32" s="1101">
        <v>26.091089171968179</v>
      </c>
      <c r="V32" s="1101">
        <v>16.033238081450691</v>
      </c>
      <c r="W32" s="1101">
        <v>13.412416577266754</v>
      </c>
      <c r="Y32" s="1490"/>
      <c r="Z32" s="1491"/>
      <c r="AA32" s="1491"/>
      <c r="AB32" s="1491"/>
      <c r="AC32" s="1492"/>
    </row>
    <row r="33" spans="1:29" ht="12.75" customHeight="1">
      <c r="B33" s="1145"/>
      <c r="D33" s="1146"/>
      <c r="E33" s="1147"/>
      <c r="F33" s="1147"/>
      <c r="G33" s="1148"/>
      <c r="H33" s="1148"/>
      <c r="I33" s="1148"/>
      <c r="J33" s="1148"/>
      <c r="K33" s="1148"/>
      <c r="L33" s="1117"/>
      <c r="M33" s="1148"/>
      <c r="N33" s="1148"/>
      <c r="O33" s="1148"/>
      <c r="P33" s="1148"/>
      <c r="Q33" s="1148"/>
      <c r="R33" s="1118"/>
      <c r="S33" s="1149"/>
      <c r="T33" s="1149"/>
      <c r="U33" s="1149"/>
      <c r="V33" s="1149"/>
      <c r="W33" s="1149"/>
      <c r="Y33" s="1105"/>
      <c r="Z33" s="1105"/>
      <c r="AA33" s="1105"/>
      <c r="AB33" s="1105"/>
      <c r="AC33" s="1105"/>
    </row>
    <row r="34" spans="1:29" ht="19.5" customHeight="1">
      <c r="B34" s="1087">
        <v>19</v>
      </c>
      <c r="D34" s="1115" t="s">
        <v>921</v>
      </c>
      <c r="E34" s="1106" t="s">
        <v>922</v>
      </c>
      <c r="F34" s="1106" t="s">
        <v>84</v>
      </c>
      <c r="G34" s="1116">
        <v>338.14737624345599</v>
      </c>
      <c r="H34" s="1116">
        <v>483.9560913717803</v>
      </c>
      <c r="I34" s="1116">
        <v>401.83288249847374</v>
      </c>
      <c r="J34" s="1116">
        <v>401.93954600203864</v>
      </c>
      <c r="K34" s="1116">
        <v>403.26501640231521</v>
      </c>
      <c r="L34" s="1117"/>
      <c r="M34" s="1116">
        <v>338.14737624345599</v>
      </c>
      <c r="N34" s="1116">
        <v>483.9560913717803</v>
      </c>
      <c r="O34" s="1116">
        <v>375.74179332650556</v>
      </c>
      <c r="P34" s="1116">
        <v>385.90630792058795</v>
      </c>
      <c r="Q34" s="1116">
        <v>389.85259982504846</v>
      </c>
      <c r="R34" s="1118"/>
      <c r="S34" s="1116">
        <v>0</v>
      </c>
      <c r="T34" s="1116">
        <v>0</v>
      </c>
      <c r="U34" s="1116">
        <v>26.091089171968179</v>
      </c>
      <c r="V34" s="1116">
        <v>16.033238081450691</v>
      </c>
      <c r="W34" s="1116">
        <v>13.412416577266754</v>
      </c>
      <c r="Y34" s="1490"/>
      <c r="Z34" s="1491"/>
      <c r="AA34" s="1491"/>
      <c r="AB34" s="1491"/>
      <c r="AC34" s="1492"/>
    </row>
    <row r="35" spans="1:29" ht="19.5" customHeight="1">
      <c r="B35" s="1087">
        <v>20</v>
      </c>
      <c r="D35" s="1115" t="s">
        <v>240</v>
      </c>
      <c r="E35" s="1106" t="s">
        <v>923</v>
      </c>
      <c r="F35" s="1106" t="s">
        <v>84</v>
      </c>
      <c r="G35" s="1116">
        <v>0</v>
      </c>
      <c r="H35" s="1116">
        <v>0</v>
      </c>
      <c r="I35" s="1116">
        <v>0</v>
      </c>
      <c r="J35" s="1116">
        <v>0</v>
      </c>
      <c r="K35" s="1116">
        <v>0</v>
      </c>
      <c r="L35" s="1117"/>
      <c r="M35" s="1116">
        <v>0</v>
      </c>
      <c r="N35" s="1116">
        <v>0</v>
      </c>
      <c r="O35" s="1116">
        <v>0</v>
      </c>
      <c r="P35" s="1116">
        <v>0</v>
      </c>
      <c r="Q35" s="1116">
        <v>0</v>
      </c>
      <c r="R35" s="1118"/>
      <c r="S35" s="1116">
        <v>0</v>
      </c>
      <c r="T35" s="1116">
        <v>0</v>
      </c>
      <c r="U35" s="1116">
        <v>0</v>
      </c>
      <c r="V35" s="1116">
        <v>0</v>
      </c>
      <c r="W35" s="1116">
        <v>0</v>
      </c>
      <c r="Y35" s="1490"/>
      <c r="Z35" s="1491"/>
      <c r="AA35" s="1491"/>
      <c r="AB35" s="1491"/>
      <c r="AC35" s="1492"/>
    </row>
    <row r="36" spans="1:29">
      <c r="D36" s="1074"/>
      <c r="E36" s="1074"/>
      <c r="F36" s="1074"/>
      <c r="G36" s="1150"/>
      <c r="H36" s="1150"/>
      <c r="I36" s="1150"/>
      <c r="J36" s="1150"/>
      <c r="K36" s="1150"/>
      <c r="L36" s="1151"/>
      <c r="M36" s="1150"/>
      <c r="N36" s="1150"/>
      <c r="O36" s="1150"/>
      <c r="P36" s="1150"/>
      <c r="Q36" s="1150"/>
      <c r="R36" s="1151"/>
      <c r="S36" s="1150"/>
      <c r="T36" s="1150"/>
      <c r="U36" s="1150"/>
      <c r="V36" s="1150"/>
      <c r="W36" s="1150"/>
      <c r="Y36" s="1086"/>
      <c r="Z36" s="1086"/>
      <c r="AA36" s="1086"/>
      <c r="AB36" s="1086"/>
      <c r="AC36" s="1086"/>
    </row>
    <row r="37" spans="1:29" ht="31.5" customHeight="1">
      <c r="A37" s="1119"/>
      <c r="B37" s="1152"/>
      <c r="C37" s="1120"/>
      <c r="D37" s="1478" t="s">
        <v>924</v>
      </c>
      <c r="E37" s="1479"/>
      <c r="F37" s="1083"/>
      <c r="G37" s="1153"/>
      <c r="H37" s="1154"/>
      <c r="I37" s="1154"/>
      <c r="J37" s="1154"/>
      <c r="K37" s="1155"/>
      <c r="L37" s="1151"/>
      <c r="M37" s="1153"/>
      <c r="N37" s="1154"/>
      <c r="O37" s="1154"/>
      <c r="P37" s="1154"/>
      <c r="Q37" s="1155"/>
      <c r="R37" s="1151"/>
      <c r="S37" s="1153"/>
      <c r="T37" s="1154"/>
      <c r="U37" s="1154"/>
      <c r="V37" s="1154"/>
      <c r="W37" s="1155"/>
      <c r="Y37" s="1086"/>
      <c r="Z37" s="1086"/>
      <c r="AA37" s="1086"/>
      <c r="AB37" s="1086"/>
      <c r="AC37" s="1086"/>
    </row>
    <row r="38" spans="1:29">
      <c r="D38" s="1074"/>
      <c r="E38" s="1074"/>
      <c r="F38" s="1074"/>
      <c r="G38" s="1150"/>
      <c r="H38" s="1150"/>
      <c r="I38" s="1150"/>
      <c r="J38" s="1150"/>
      <c r="K38" s="1150"/>
      <c r="L38" s="1151"/>
      <c r="M38" s="1150"/>
      <c r="N38" s="1150"/>
      <c r="O38" s="1150"/>
      <c r="P38" s="1150"/>
      <c r="Q38" s="1150"/>
      <c r="R38" s="1151"/>
      <c r="S38" s="1150"/>
      <c r="T38" s="1150"/>
      <c r="U38" s="1150"/>
      <c r="V38" s="1150"/>
      <c r="W38" s="1150"/>
      <c r="Y38" s="1086"/>
      <c r="Z38" s="1086"/>
      <c r="AA38" s="1086"/>
      <c r="AB38" s="1086"/>
      <c r="AC38" s="1086"/>
    </row>
    <row r="39" spans="1:29" ht="19.5" customHeight="1">
      <c r="B39" s="1087">
        <v>21</v>
      </c>
      <c r="D39" s="1497" t="s">
        <v>925</v>
      </c>
      <c r="E39" s="1498"/>
      <c r="F39" s="1106" t="s">
        <v>926</v>
      </c>
      <c r="G39" s="1156">
        <v>14164.320258028309</v>
      </c>
      <c r="H39" s="1156">
        <v>14198.850106533691</v>
      </c>
      <c r="I39" s="1156">
        <v>14198.850106533691</v>
      </c>
      <c r="J39" s="1156">
        <v>14198.850106533691</v>
      </c>
      <c r="K39" s="1156">
        <v>14198.850106533691</v>
      </c>
      <c r="L39" s="1118"/>
      <c r="M39" s="1156">
        <v>14164.320258028309</v>
      </c>
      <c r="N39" s="1156">
        <v>14198.850106533691</v>
      </c>
      <c r="O39" s="1156">
        <v>14198.850106533691</v>
      </c>
      <c r="P39" s="1156">
        <v>14198.850106533691</v>
      </c>
      <c r="Q39" s="1156">
        <v>14198.850106533691</v>
      </c>
      <c r="R39" s="1118"/>
      <c r="S39" s="1157">
        <v>0</v>
      </c>
      <c r="T39" s="1157">
        <v>0</v>
      </c>
      <c r="U39" s="1157">
        <v>0</v>
      </c>
      <c r="V39" s="1157">
        <v>0</v>
      </c>
      <c r="W39" s="1157">
        <v>0</v>
      </c>
      <c r="Y39" s="1490"/>
      <c r="Z39" s="1491"/>
      <c r="AA39" s="1491"/>
      <c r="AB39" s="1491"/>
      <c r="AC39" s="1492"/>
    </row>
    <row r="40" spans="1:29" ht="19.5" customHeight="1">
      <c r="B40" s="1087">
        <v>22</v>
      </c>
      <c r="D40" s="1497" t="s">
        <v>927</v>
      </c>
      <c r="E40" s="1498"/>
      <c r="F40" s="1106" t="s">
        <v>84</v>
      </c>
      <c r="G40" s="1158">
        <v>126.24</v>
      </c>
      <c r="H40" s="1158">
        <v>152.15</v>
      </c>
      <c r="I40" s="1158">
        <v>152.61103422760632</v>
      </c>
      <c r="J40" s="1158">
        <v>150.44458426844582</v>
      </c>
      <c r="K40" s="1158">
        <v>151.16121421755616</v>
      </c>
      <c r="L40" s="1159"/>
      <c r="M40" s="1158">
        <v>126.24</v>
      </c>
      <c r="N40" s="1158">
        <v>142.03</v>
      </c>
      <c r="O40" s="1158">
        <v>133.56715034716723</v>
      </c>
      <c r="P40" s="1158">
        <v>135.34432982306981</v>
      </c>
      <c r="Q40" s="1158">
        <v>136.80138319357462</v>
      </c>
      <c r="R40" s="1159"/>
      <c r="S40" s="1160">
        <v>0</v>
      </c>
      <c r="T40" s="1160">
        <v>10.120000000000005</v>
      </c>
      <c r="U40" s="1160">
        <v>19.043883880439097</v>
      </c>
      <c r="V40" s="1160">
        <v>15.100254445376009</v>
      </c>
      <c r="W40" s="1160">
        <v>14.359831023981542</v>
      </c>
      <c r="Y40" s="1490"/>
      <c r="Z40" s="1491"/>
      <c r="AA40" s="1491"/>
      <c r="AB40" s="1491"/>
      <c r="AC40" s="1492"/>
    </row>
    <row r="41" spans="1:29" ht="25.5" customHeight="1">
      <c r="B41" s="1087">
        <v>23</v>
      </c>
      <c r="D41" s="1499" t="s">
        <v>928</v>
      </c>
      <c r="E41" s="1500"/>
      <c r="F41" s="1161" t="s">
        <v>856</v>
      </c>
      <c r="G41" s="1162">
        <v>119.94001500814987</v>
      </c>
      <c r="H41" s="1162">
        <v>135.98460553857834</v>
      </c>
      <c r="I41" s="1162">
        <v>126.43256298487938</v>
      </c>
      <c r="J41" s="1162">
        <v>122.56105677038219</v>
      </c>
      <c r="K41" s="1162">
        <v>120.83631365883645</v>
      </c>
      <c r="L41" s="1159"/>
      <c r="M41" s="1162">
        <v>119.94001500814987</v>
      </c>
      <c r="N41" s="1162">
        <v>126.93981941928544</v>
      </c>
      <c r="O41" s="1162">
        <v>112.41864475800347</v>
      </c>
      <c r="P41" s="1162">
        <v>112.01641855530761</v>
      </c>
      <c r="Q41" s="1162">
        <v>111.09979645973385</v>
      </c>
      <c r="R41" s="1159"/>
      <c r="S41" s="1162">
        <v>0</v>
      </c>
      <c r="T41" s="1162">
        <v>9.044786119292894</v>
      </c>
      <c r="U41" s="1162">
        <v>14.013918226875916</v>
      </c>
      <c r="V41" s="1162">
        <v>10.544638215074585</v>
      </c>
      <c r="W41" s="1162">
        <v>9.7365171991025932</v>
      </c>
      <c r="Y41" s="1490"/>
      <c r="Z41" s="1491"/>
      <c r="AA41" s="1491"/>
      <c r="AB41" s="1491"/>
      <c r="AC41" s="1492"/>
    </row>
    <row r="42" spans="1:29" ht="25.5" customHeight="1">
      <c r="B42" s="1087">
        <v>24</v>
      </c>
      <c r="D42" s="1501" t="s">
        <v>929</v>
      </c>
      <c r="E42" s="1502"/>
      <c r="F42" s="1163" t="s">
        <v>167</v>
      </c>
      <c r="G42" s="1164">
        <v>-6.5719360568383678E-2</v>
      </c>
      <c r="H42" s="1164">
        <v>0.20524397972116604</v>
      </c>
      <c r="I42" s="1164">
        <v>3.0301296589307913E-3</v>
      </c>
      <c r="J42" s="1164">
        <v>-1.4195893305653295E-2</v>
      </c>
      <c r="K42" s="1164">
        <v>4.7634147323749598E-3</v>
      </c>
      <c r="L42" s="1165"/>
      <c r="M42" s="1164">
        <v>-6.5719360568383678E-2</v>
      </c>
      <c r="N42" s="1164">
        <v>0.12507921419518375</v>
      </c>
      <c r="O42" s="1164">
        <v>-5.9584944397893191E-2</v>
      </c>
      <c r="P42" s="1164">
        <v>1.3305513154120208E-2</v>
      </c>
      <c r="Q42" s="1164">
        <v>1.0765529464068058E-2</v>
      </c>
      <c r="R42" s="1166"/>
      <c r="S42" s="1167">
        <v>0</v>
      </c>
      <c r="T42" s="1167">
        <v>8.0164765525982284E-2</v>
      </c>
      <c r="U42" s="1167">
        <v>6.2615074056823983E-2</v>
      </c>
      <c r="V42" s="1167">
        <v>-2.7501406459773503E-2</v>
      </c>
      <c r="W42" s="1167">
        <v>-6.0021147316930978E-3</v>
      </c>
      <c r="Y42" s="1490"/>
      <c r="Z42" s="1491"/>
      <c r="AA42" s="1491"/>
      <c r="AB42" s="1491"/>
      <c r="AC42" s="1492"/>
    </row>
    <row r="43" spans="1:29">
      <c r="D43" s="1074"/>
      <c r="E43" s="1074"/>
      <c r="F43" s="1074"/>
      <c r="G43" s="1150"/>
      <c r="H43" s="1150"/>
      <c r="I43" s="1150"/>
      <c r="J43" s="1150"/>
      <c r="K43" s="1150"/>
      <c r="L43" s="1151"/>
      <c r="M43" s="1150"/>
      <c r="N43" s="1150"/>
      <c r="O43" s="1150"/>
      <c r="P43" s="1150"/>
      <c r="Q43" s="1150"/>
      <c r="R43" s="1151"/>
      <c r="S43" s="1150"/>
      <c r="T43" s="1150"/>
      <c r="U43" s="1150"/>
      <c r="V43" s="1150"/>
      <c r="W43" s="1150"/>
      <c r="Y43" s="1086"/>
      <c r="Z43" s="1086"/>
      <c r="AA43" s="1086"/>
      <c r="AB43" s="1086"/>
      <c r="AC43" s="1086"/>
    </row>
    <row r="44" spans="1:29" ht="31.5" customHeight="1">
      <c r="A44" s="1119"/>
      <c r="B44" s="1109"/>
      <c r="C44" s="1120"/>
      <c r="D44" s="1478" t="s">
        <v>930</v>
      </c>
      <c r="E44" s="1479"/>
      <c r="F44" s="1083"/>
      <c r="G44" s="1153"/>
      <c r="H44" s="1154"/>
      <c r="I44" s="1154"/>
      <c r="J44" s="1154"/>
      <c r="K44" s="1155"/>
      <c r="L44" s="1151"/>
      <c r="M44" s="1153"/>
      <c r="N44" s="1154"/>
      <c r="O44" s="1154"/>
      <c r="P44" s="1154"/>
      <c r="Q44" s="1155"/>
      <c r="R44" s="1151"/>
      <c r="S44" s="1153"/>
      <c r="T44" s="1154"/>
      <c r="U44" s="1154"/>
      <c r="V44" s="1154"/>
      <c r="W44" s="1155"/>
      <c r="Y44" s="1086"/>
      <c r="Z44" s="1086"/>
      <c r="AA44" s="1086"/>
      <c r="AB44" s="1086"/>
      <c r="AC44" s="1086"/>
    </row>
    <row r="45" spans="1:29">
      <c r="D45" s="1168"/>
      <c r="E45" s="1168"/>
      <c r="F45" s="1168"/>
      <c r="G45" s="1169"/>
      <c r="H45" s="1169"/>
      <c r="I45" s="1169"/>
      <c r="J45" s="1169"/>
      <c r="K45" s="1169"/>
      <c r="L45" s="1151"/>
      <c r="M45" s="1169"/>
      <c r="N45" s="1169"/>
      <c r="O45" s="1169"/>
      <c r="P45" s="1169"/>
      <c r="Q45" s="1169"/>
      <c r="R45" s="1151"/>
      <c r="S45" s="1169"/>
      <c r="T45" s="1169"/>
      <c r="U45" s="1169"/>
      <c r="V45" s="1169"/>
      <c r="W45" s="1169"/>
      <c r="Y45" s="1086"/>
      <c r="Z45" s="1086"/>
      <c r="AA45" s="1086"/>
      <c r="AB45" s="1086"/>
      <c r="AC45" s="1086"/>
    </row>
    <row r="46" spans="1:29" ht="19.5" customHeight="1">
      <c r="B46" s="1087">
        <v>25</v>
      </c>
      <c r="D46" s="1115" t="s">
        <v>931</v>
      </c>
      <c r="E46" s="1106" t="s">
        <v>932</v>
      </c>
      <c r="F46" s="1106" t="s">
        <v>856</v>
      </c>
      <c r="G46" s="1156">
        <v>27.583285049716245</v>
      </c>
      <c r="H46" s="1156">
        <v>28.553174857553991</v>
      </c>
      <c r="I46" s="1156">
        <v>25.352922014811973</v>
      </c>
      <c r="J46" s="1156">
        <v>25.536060955615959</v>
      </c>
      <c r="K46" s="1156">
        <v>24.705757827339625</v>
      </c>
      <c r="L46" s="1118"/>
      <c r="M46" s="1156">
        <v>27.583285049716245</v>
      </c>
      <c r="N46" s="1156">
        <v>28.553174857553991</v>
      </c>
      <c r="O46" s="1156">
        <v>24.78722111191982</v>
      </c>
      <c r="P46" s="1156">
        <v>25.031693534320908</v>
      </c>
      <c r="Q46" s="1156">
        <v>24.657781663090223</v>
      </c>
      <c r="R46" s="1118"/>
      <c r="S46" s="1156">
        <v>0</v>
      </c>
      <c r="T46" s="1156">
        <v>0</v>
      </c>
      <c r="U46" s="1156">
        <v>0.56570090289215358</v>
      </c>
      <c r="V46" s="1156">
        <v>0.50436742129505063</v>
      </c>
      <c r="W46" s="1156">
        <v>4.7976164249401876E-2</v>
      </c>
      <c r="Y46" s="1469" t="s">
        <v>1071</v>
      </c>
      <c r="Z46" s="1470"/>
      <c r="AA46" s="1470"/>
      <c r="AB46" s="1470"/>
      <c r="AC46" s="1471"/>
    </row>
    <row r="47" spans="1:29" s="1175" customFormat="1" ht="19.5" customHeight="1">
      <c r="A47" s="1073"/>
      <c r="B47" s="1087">
        <v>26</v>
      </c>
      <c r="C47" s="1170"/>
      <c r="D47" s="1171" t="s">
        <v>933</v>
      </c>
      <c r="E47" s="1172" t="s">
        <v>934</v>
      </c>
      <c r="F47" s="1172" t="s">
        <v>84</v>
      </c>
      <c r="G47" s="1173">
        <v>29.032128305466451</v>
      </c>
      <c r="H47" s="1173">
        <v>31.947480653200554</v>
      </c>
      <c r="I47" s="1173">
        <v>30.602366653241305</v>
      </c>
      <c r="J47" s="1173">
        <v>31.345699650084324</v>
      </c>
      <c r="K47" s="1173">
        <v>30.905877862920487</v>
      </c>
      <c r="L47" s="1174"/>
      <c r="M47" s="1173">
        <v>29.032128305466451</v>
      </c>
      <c r="N47" s="1173">
        <v>31.947480653200554</v>
      </c>
      <c r="O47" s="1173">
        <v>29.450261529758993</v>
      </c>
      <c r="P47" s="1173">
        <v>30.244653680534995</v>
      </c>
      <c r="Q47" s="1173">
        <v>30.362059567034997</v>
      </c>
      <c r="R47" s="1174"/>
      <c r="S47" s="1173">
        <v>0</v>
      </c>
      <c r="T47" s="1173">
        <v>0</v>
      </c>
      <c r="U47" s="1173">
        <v>1.1521051234823112</v>
      </c>
      <c r="V47" s="1173">
        <v>1.1010459695493289</v>
      </c>
      <c r="W47" s="1173">
        <v>0.54381829588549024</v>
      </c>
      <c r="Y47" s="1472"/>
      <c r="Z47" s="1473"/>
      <c r="AA47" s="1473"/>
      <c r="AB47" s="1473"/>
      <c r="AC47" s="1474"/>
    </row>
    <row r="48" spans="1:29" ht="19.5" customHeight="1">
      <c r="B48" s="1087">
        <v>27</v>
      </c>
      <c r="D48" s="1115" t="s">
        <v>935</v>
      </c>
      <c r="E48" s="1106" t="s">
        <v>936</v>
      </c>
      <c r="F48" s="1106" t="s">
        <v>84</v>
      </c>
      <c r="G48" s="1156">
        <v>-1.6863341480276719</v>
      </c>
      <c r="H48" s="1156">
        <v>2.0917290709118346</v>
      </c>
      <c r="I48" s="1156">
        <v>0</v>
      </c>
      <c r="J48" s="1156">
        <v>0</v>
      </c>
      <c r="K48" s="1156">
        <v>0</v>
      </c>
      <c r="L48" s="1118"/>
      <c r="M48" s="1156">
        <v>-1.6863341480276719</v>
      </c>
      <c r="N48" s="1156">
        <v>2.0917290709118346</v>
      </c>
      <c r="O48" s="1156">
        <v>0</v>
      </c>
      <c r="P48" s="1156">
        <v>0</v>
      </c>
      <c r="Q48" s="1156">
        <v>0</v>
      </c>
      <c r="R48" s="1118"/>
      <c r="S48" s="1156">
        <v>0</v>
      </c>
      <c r="T48" s="1156">
        <v>0</v>
      </c>
      <c r="U48" s="1156">
        <v>0</v>
      </c>
      <c r="V48" s="1156">
        <v>0</v>
      </c>
      <c r="W48" s="1156">
        <v>0</v>
      </c>
      <c r="Y48" s="1490"/>
      <c r="Z48" s="1491"/>
      <c r="AA48" s="1491"/>
      <c r="AB48" s="1491"/>
      <c r="AC48" s="1492"/>
    </row>
    <row r="49" spans="1:29" ht="19.5" customHeight="1">
      <c r="B49" s="1087">
        <v>28</v>
      </c>
      <c r="D49" s="1115" t="s">
        <v>937</v>
      </c>
      <c r="E49" s="1176"/>
      <c r="F49" s="1106" t="s">
        <v>84</v>
      </c>
      <c r="G49" s="1156">
        <v>0</v>
      </c>
      <c r="H49" s="1156">
        <v>0</v>
      </c>
      <c r="I49" s="1156">
        <v>-4.7</v>
      </c>
      <c r="J49" s="1156">
        <v>0</v>
      </c>
      <c r="K49" s="1156">
        <v>0</v>
      </c>
      <c r="L49" s="1118"/>
      <c r="M49" s="1156">
        <v>0</v>
      </c>
      <c r="N49" s="1156">
        <v>0</v>
      </c>
      <c r="O49" s="1156">
        <v>-4.7</v>
      </c>
      <c r="P49" s="1156">
        <v>0</v>
      </c>
      <c r="Q49" s="1156">
        <v>0</v>
      </c>
      <c r="R49" s="1118"/>
      <c r="S49" s="1156">
        <v>0</v>
      </c>
      <c r="T49" s="1156">
        <v>0</v>
      </c>
      <c r="U49" s="1156">
        <v>0</v>
      </c>
      <c r="V49" s="1156">
        <v>0</v>
      </c>
      <c r="W49" s="1156">
        <v>0</v>
      </c>
      <c r="Y49" s="1490"/>
      <c r="Z49" s="1491"/>
      <c r="AA49" s="1491"/>
      <c r="AB49" s="1491"/>
      <c r="AC49" s="1492"/>
    </row>
    <row r="50" spans="1:29" ht="19.5" customHeight="1">
      <c r="B50" s="1087">
        <v>29</v>
      </c>
      <c r="D50" s="1177" t="s">
        <v>938</v>
      </c>
      <c r="E50" s="1178"/>
      <c r="F50" s="1106" t="s">
        <v>84</v>
      </c>
      <c r="G50" s="1156">
        <v>0</v>
      </c>
      <c r="H50" s="1156">
        <v>5.2156909688750703</v>
      </c>
      <c r="I50" s="1156">
        <v>0</v>
      </c>
      <c r="J50" s="1156">
        <v>0</v>
      </c>
      <c r="K50" s="1156">
        <v>0</v>
      </c>
      <c r="L50" s="1118"/>
      <c r="M50" s="1156">
        <v>0</v>
      </c>
      <c r="N50" s="1156">
        <v>5.2156909688750703</v>
      </c>
      <c r="O50" s="1156">
        <v>0</v>
      </c>
      <c r="P50" s="1156">
        <v>0</v>
      </c>
      <c r="Q50" s="1156">
        <v>0</v>
      </c>
      <c r="R50" s="1118"/>
      <c r="S50" s="1156">
        <v>0</v>
      </c>
      <c r="T50" s="1156">
        <v>0</v>
      </c>
      <c r="U50" s="1156">
        <v>0</v>
      </c>
      <c r="V50" s="1156">
        <v>0</v>
      </c>
      <c r="W50" s="1156">
        <v>0</v>
      </c>
      <c r="Y50" s="1490"/>
      <c r="Z50" s="1491"/>
      <c r="AA50" s="1491"/>
      <c r="AB50" s="1491"/>
      <c r="AC50" s="1492"/>
    </row>
    <row r="51" spans="1:29" ht="25.5" customHeight="1">
      <c r="A51" s="1179"/>
      <c r="B51" s="1087">
        <v>30</v>
      </c>
      <c r="C51" s="1180"/>
      <c r="D51" s="1191" t="s">
        <v>981</v>
      </c>
      <c r="E51" s="1259"/>
      <c r="F51" s="1163" t="s">
        <v>84</v>
      </c>
      <c r="G51" s="1181">
        <v>27.345794157438778</v>
      </c>
      <c r="H51" s="1181">
        <v>39.254900692987462</v>
      </c>
      <c r="I51" s="1181">
        <v>25.902366653241305</v>
      </c>
      <c r="J51" s="1181">
        <v>31.345699650084324</v>
      </c>
      <c r="K51" s="1181">
        <v>30.905877862920487</v>
      </c>
      <c r="L51" s="1118"/>
      <c r="M51" s="1181">
        <v>27.345794157438778</v>
      </c>
      <c r="N51" s="1181">
        <v>39.254900692987462</v>
      </c>
      <c r="O51" s="1181">
        <v>24.750261529758994</v>
      </c>
      <c r="P51" s="1181">
        <v>30.244653680534995</v>
      </c>
      <c r="Q51" s="1181">
        <v>30.362059567034997</v>
      </c>
      <c r="R51" s="1118"/>
      <c r="S51" s="1181">
        <v>0</v>
      </c>
      <c r="T51" s="1181">
        <v>0</v>
      </c>
      <c r="U51" s="1181">
        <v>1.1521051234823112</v>
      </c>
      <c r="V51" s="1181">
        <v>1.1010459695493289</v>
      </c>
      <c r="W51" s="1181">
        <v>0.54381829588549024</v>
      </c>
      <c r="Y51" s="1490">
        <v>0</v>
      </c>
      <c r="Z51" s="1491"/>
      <c r="AA51" s="1491"/>
      <c r="AB51" s="1491"/>
      <c r="AC51" s="1492"/>
    </row>
    <row r="52" spans="1:29" ht="19.5" customHeight="1">
      <c r="A52" s="1095"/>
      <c r="B52" s="1096"/>
      <c r="C52" s="1097"/>
      <c r="D52" s="1098" t="s">
        <v>980</v>
      </c>
      <c r="E52" s="1099"/>
      <c r="F52" s="1100" t="s">
        <v>84</v>
      </c>
      <c r="G52" s="1101">
        <v>28.631238160533606</v>
      </c>
      <c r="H52" s="1101">
        <v>39.254900692987462</v>
      </c>
      <c r="I52" s="1101">
        <v>25.902366653241305</v>
      </c>
      <c r="J52" s="1101">
        <v>31.345699650084324</v>
      </c>
      <c r="K52" s="1101">
        <v>30.905877862920487</v>
      </c>
      <c r="L52" s="1102"/>
      <c r="M52" s="1103">
        <v>28.631238160533606</v>
      </c>
      <c r="N52" s="1103">
        <v>39.254900692987462</v>
      </c>
      <c r="O52" s="1101">
        <v>24.750261529758994</v>
      </c>
      <c r="P52" s="1101">
        <v>30.244653680534995</v>
      </c>
      <c r="Q52" s="1101">
        <v>30.362059567034997</v>
      </c>
      <c r="R52" s="1118"/>
      <c r="S52" s="1156">
        <v>0</v>
      </c>
      <c r="T52" s="1156">
        <v>0</v>
      </c>
      <c r="U52" s="1156">
        <v>1.1521051234823112</v>
      </c>
      <c r="V52" s="1156">
        <v>1.1010459695493289</v>
      </c>
      <c r="W52" s="1156">
        <v>0.54381829588549024</v>
      </c>
      <c r="Y52" s="1490"/>
      <c r="Z52" s="1491"/>
      <c r="AA52" s="1491"/>
      <c r="AB52" s="1491"/>
      <c r="AC52" s="1492"/>
    </row>
    <row r="53" spans="1:29">
      <c r="D53" s="1074"/>
      <c r="E53" s="1074"/>
      <c r="F53" s="1074"/>
      <c r="G53" s="1144"/>
      <c r="H53" s="1144"/>
      <c r="I53" s="1144"/>
      <c r="J53" s="1144"/>
      <c r="K53" s="1144"/>
      <c r="L53" s="1118"/>
      <c r="M53" s="1144"/>
      <c r="N53" s="1144"/>
      <c r="O53" s="1144"/>
      <c r="P53" s="1144"/>
      <c r="Q53" s="1144"/>
      <c r="R53" s="1118"/>
      <c r="S53" s="1144"/>
      <c r="T53" s="1144"/>
      <c r="U53" s="1144"/>
      <c r="V53" s="1144"/>
      <c r="W53" s="1144"/>
      <c r="Y53" s="1086"/>
      <c r="Z53" s="1086"/>
      <c r="AA53" s="1086"/>
      <c r="AB53" s="1086"/>
      <c r="AC53" s="1086"/>
    </row>
    <row r="54" spans="1:29" ht="19.5" customHeight="1">
      <c r="B54" s="1087">
        <v>31</v>
      </c>
      <c r="D54" s="1260" t="s">
        <v>292</v>
      </c>
      <c r="E54" s="1262"/>
      <c r="F54" s="1106" t="s">
        <v>84</v>
      </c>
      <c r="G54" s="1156">
        <v>25.329715239999999</v>
      </c>
      <c r="H54" s="1156">
        <v>39.254900692987462</v>
      </c>
      <c r="I54" s="1156">
        <v>25.902366653241305</v>
      </c>
      <c r="J54" s="1156">
        <v>31.345699650084324</v>
      </c>
      <c r="K54" s="1156">
        <v>30.905877862920487</v>
      </c>
      <c r="L54" s="1118"/>
      <c r="M54" s="1156">
        <v>25.329715239999999</v>
      </c>
      <c r="N54" s="1156">
        <v>39.254900692987462</v>
      </c>
      <c r="O54" s="1156">
        <v>24.750261529758994</v>
      </c>
      <c r="P54" s="1156">
        <v>30.244653680534995</v>
      </c>
      <c r="Q54" s="1156">
        <v>30.362059567034997</v>
      </c>
      <c r="R54" s="1118"/>
      <c r="S54" s="1156">
        <v>0</v>
      </c>
      <c r="T54" s="1156">
        <v>0</v>
      </c>
      <c r="U54" s="1156">
        <v>1.1521051234823112</v>
      </c>
      <c r="V54" s="1156">
        <v>1.1010459695493289</v>
      </c>
      <c r="W54" s="1156">
        <v>0.54381829588549024</v>
      </c>
      <c r="Y54" s="1490"/>
      <c r="Z54" s="1491"/>
      <c r="AA54" s="1491"/>
      <c r="AB54" s="1491"/>
      <c r="AC54" s="1492"/>
    </row>
    <row r="55" spans="1:29" ht="19.5" customHeight="1">
      <c r="B55" s="1087">
        <v>32</v>
      </c>
      <c r="D55" s="1260" t="s">
        <v>293</v>
      </c>
      <c r="E55" s="1262"/>
      <c r="F55" s="1106" t="s">
        <v>84</v>
      </c>
      <c r="G55" s="1156">
        <v>-2.0160789174387794</v>
      </c>
      <c r="H55" s="1156">
        <v>0</v>
      </c>
      <c r="I55" s="1156">
        <v>0</v>
      </c>
      <c r="J55" s="1156">
        <v>0</v>
      </c>
      <c r="K55" s="1156">
        <v>0</v>
      </c>
      <c r="L55" s="1118"/>
      <c r="M55" s="1156">
        <v>-2.0160789174387794</v>
      </c>
      <c r="N55" s="1156">
        <v>0</v>
      </c>
      <c r="O55" s="1156">
        <v>0</v>
      </c>
      <c r="P55" s="1156">
        <v>0</v>
      </c>
      <c r="Q55" s="1156">
        <v>0</v>
      </c>
      <c r="R55" s="1118"/>
      <c r="S55" s="1156">
        <v>0</v>
      </c>
      <c r="T55" s="1156">
        <v>0</v>
      </c>
      <c r="U55" s="1156">
        <v>0</v>
      </c>
      <c r="V55" s="1156">
        <v>0</v>
      </c>
      <c r="W55" s="1156">
        <v>0</v>
      </c>
      <c r="Y55" s="1490"/>
      <c r="Z55" s="1491"/>
      <c r="AA55" s="1491"/>
      <c r="AB55" s="1491"/>
      <c r="AC55" s="1492"/>
    </row>
    <row r="56" spans="1:29">
      <c r="B56" s="1145"/>
      <c r="D56" s="1074"/>
      <c r="E56" s="1263"/>
      <c r="F56" s="1074"/>
      <c r="G56" s="1150"/>
      <c r="H56" s="1150"/>
      <c r="I56" s="1150"/>
      <c r="J56" s="1150"/>
      <c r="K56" s="1150"/>
      <c r="L56" s="1151"/>
      <c r="M56" s="1150"/>
      <c r="N56" s="1150"/>
      <c r="O56" s="1150"/>
      <c r="P56" s="1150"/>
      <c r="Q56" s="1150"/>
      <c r="R56" s="1151"/>
      <c r="S56" s="1150"/>
      <c r="T56" s="1150"/>
      <c r="U56" s="1150"/>
      <c r="V56" s="1150"/>
      <c r="W56" s="1150"/>
      <c r="Y56" s="1086"/>
      <c r="Z56" s="1086"/>
      <c r="AA56" s="1086"/>
      <c r="AB56" s="1086"/>
      <c r="AC56" s="1086"/>
    </row>
    <row r="57" spans="1:29" ht="19.5" customHeight="1">
      <c r="B57" s="1087">
        <v>33</v>
      </c>
      <c r="D57" s="1260" t="s">
        <v>599</v>
      </c>
      <c r="E57" s="1262"/>
      <c r="F57" s="1106" t="s">
        <v>167</v>
      </c>
      <c r="G57" s="1182">
        <v>0.30720124706271035</v>
      </c>
      <c r="H57" s="1182">
        <v>0.39378546675442916</v>
      </c>
      <c r="I57" s="1182">
        <v>-0.34014947953062757</v>
      </c>
      <c r="J57" s="1182">
        <v>0.21014809456269767</v>
      </c>
      <c r="K57" s="1182">
        <v>-1.4031327808076366E-2</v>
      </c>
      <c r="L57" s="1183"/>
      <c r="M57" s="1182">
        <v>0.30720124706271035</v>
      </c>
      <c r="N57" s="1182">
        <v>0.39378546675442916</v>
      </c>
      <c r="O57" s="1182">
        <v>-0.36949881179599042</v>
      </c>
      <c r="P57" s="1182">
        <v>0.22199329668374235</v>
      </c>
      <c r="Q57" s="1182">
        <v>3.8818724042974928E-3</v>
      </c>
      <c r="R57" s="1183"/>
      <c r="S57" s="1182">
        <v>0</v>
      </c>
      <c r="T57" s="1182">
        <v>0</v>
      </c>
      <c r="U57" s="1182">
        <v>2.9349332265362849E-2</v>
      </c>
      <c r="V57" s="1182">
        <v>-1.1845202121044673E-2</v>
      </c>
      <c r="W57" s="1182">
        <v>-1.7913200212373859E-2</v>
      </c>
      <c r="Y57" s="1490"/>
      <c r="Z57" s="1491"/>
      <c r="AA57" s="1491"/>
      <c r="AB57" s="1491"/>
      <c r="AC57" s="1492"/>
    </row>
    <row r="58" spans="1:29" ht="19.5" customHeight="1">
      <c r="B58" s="1087">
        <v>34</v>
      </c>
      <c r="D58" s="1260" t="s">
        <v>479</v>
      </c>
      <c r="E58" s="1262"/>
      <c r="F58" s="1106" t="s">
        <v>167</v>
      </c>
      <c r="G58" s="1182">
        <v>6.9307107266706859E-3</v>
      </c>
      <c r="H58" s="1182">
        <v>4.6496027922477285E-4</v>
      </c>
      <c r="I58" s="1182">
        <v>0</v>
      </c>
      <c r="J58" s="1182">
        <v>0</v>
      </c>
      <c r="K58" s="1182">
        <v>0</v>
      </c>
      <c r="L58" s="1183"/>
      <c r="M58" s="1182">
        <v>6.9307107266706859E-3</v>
      </c>
      <c r="N58" s="1182">
        <v>4.6496027922477285E-4</v>
      </c>
      <c r="O58" s="1182">
        <v>0</v>
      </c>
      <c r="P58" s="1182">
        <v>0</v>
      </c>
      <c r="Q58" s="1182">
        <v>0</v>
      </c>
      <c r="R58" s="1183"/>
      <c r="S58" s="1182">
        <v>0</v>
      </c>
      <c r="T58" s="1182">
        <v>0</v>
      </c>
      <c r="U58" s="1182">
        <v>0</v>
      </c>
      <c r="V58" s="1182">
        <v>0</v>
      </c>
      <c r="W58" s="1182">
        <v>0</v>
      </c>
      <c r="Y58" s="1490"/>
      <c r="Z58" s="1491"/>
      <c r="AA58" s="1491"/>
      <c r="AB58" s="1491"/>
      <c r="AC58" s="1492"/>
    </row>
    <row r="59" spans="1:29" ht="19.5" customHeight="1">
      <c r="B59" s="1087">
        <v>35</v>
      </c>
      <c r="D59" s="1260" t="s">
        <v>600</v>
      </c>
      <c r="E59" s="1262"/>
      <c r="F59" s="1106" t="s">
        <v>167</v>
      </c>
      <c r="G59" s="1182">
        <v>0</v>
      </c>
      <c r="H59" s="1182">
        <v>0</v>
      </c>
      <c r="I59" s="1182">
        <v>0</v>
      </c>
      <c r="J59" s="1182">
        <v>0</v>
      </c>
      <c r="K59" s="1182">
        <v>0</v>
      </c>
      <c r="L59" s="1183"/>
      <c r="M59" s="1182">
        <v>0</v>
      </c>
      <c r="N59" s="1182">
        <v>0</v>
      </c>
      <c r="O59" s="1182">
        <v>0</v>
      </c>
      <c r="P59" s="1182">
        <v>0</v>
      </c>
      <c r="Q59" s="1182">
        <v>0</v>
      </c>
      <c r="R59" s="1183"/>
      <c r="S59" s="1182">
        <v>0</v>
      </c>
      <c r="T59" s="1182">
        <v>0</v>
      </c>
      <c r="U59" s="1182">
        <v>0</v>
      </c>
      <c r="V59" s="1182">
        <v>0</v>
      </c>
      <c r="W59" s="1182">
        <v>0</v>
      </c>
      <c r="Y59" s="1490"/>
      <c r="Z59" s="1491"/>
      <c r="AA59" s="1491"/>
      <c r="AB59" s="1491"/>
      <c r="AC59" s="1492"/>
    </row>
    <row r="60" spans="1:29" ht="19.5" customHeight="1">
      <c r="B60" s="1087">
        <v>36</v>
      </c>
      <c r="D60" s="1260" t="s">
        <v>601</v>
      </c>
      <c r="E60" s="1262"/>
      <c r="F60" s="1106" t="s">
        <v>167</v>
      </c>
      <c r="G60" s="1182">
        <v>-1.4175639860626088E-2</v>
      </c>
      <c r="H60" s="1182">
        <v>0</v>
      </c>
      <c r="I60" s="1182">
        <v>0</v>
      </c>
      <c r="J60" s="1182">
        <v>0</v>
      </c>
      <c r="K60" s="1182">
        <v>0</v>
      </c>
      <c r="L60" s="1183"/>
      <c r="M60" s="1182">
        <v>-1.4175639860626088E-2</v>
      </c>
      <c r="N60" s="1182">
        <v>0</v>
      </c>
      <c r="O60" s="1182">
        <v>0</v>
      </c>
      <c r="P60" s="1182">
        <v>0</v>
      </c>
      <c r="Q60" s="1182">
        <v>0</v>
      </c>
      <c r="R60" s="1183"/>
      <c r="S60" s="1182">
        <v>0</v>
      </c>
      <c r="T60" s="1182">
        <v>0</v>
      </c>
      <c r="U60" s="1182">
        <v>0</v>
      </c>
      <c r="V60" s="1182">
        <v>0</v>
      </c>
      <c r="W60" s="1182">
        <v>0</v>
      </c>
      <c r="Y60" s="1490"/>
      <c r="Z60" s="1491"/>
      <c r="AA60" s="1491"/>
      <c r="AB60" s="1491"/>
      <c r="AC60" s="1492"/>
    </row>
    <row r="61" spans="1:29" ht="25.5" customHeight="1">
      <c r="B61" s="1087">
        <v>37</v>
      </c>
      <c r="C61" s="1170"/>
      <c r="D61" s="1261" t="s">
        <v>294</v>
      </c>
      <c r="E61" s="1264"/>
      <c r="F61" s="1163" t="s">
        <v>167</v>
      </c>
      <c r="G61" s="1184">
        <v>0.29995631792875493</v>
      </c>
      <c r="H61" s="1184">
        <v>0.39425042703365393</v>
      </c>
      <c r="I61" s="1184">
        <v>-0.34014947953062757</v>
      </c>
      <c r="J61" s="1184">
        <v>0.21014809456269767</v>
      </c>
      <c r="K61" s="1184">
        <v>-1.4031327808076366E-2</v>
      </c>
      <c r="L61" s="1183"/>
      <c r="M61" s="1184">
        <v>0.29995631792875493</v>
      </c>
      <c r="N61" s="1184">
        <v>0.39425042703365393</v>
      </c>
      <c r="O61" s="1184">
        <v>-0.36949881179599042</v>
      </c>
      <c r="P61" s="1184">
        <v>0.22199329668374235</v>
      </c>
      <c r="Q61" s="1184">
        <v>3.8818724042974928E-3</v>
      </c>
      <c r="R61" s="1183"/>
      <c r="S61" s="1184">
        <v>0</v>
      </c>
      <c r="T61" s="1184">
        <v>0</v>
      </c>
      <c r="U61" s="1184">
        <v>2.9349332265362849E-2</v>
      </c>
      <c r="V61" s="1184">
        <v>-1.1845202121044673E-2</v>
      </c>
      <c r="W61" s="1184">
        <v>-1.7913200212373859E-2</v>
      </c>
      <c r="Y61" s="1490"/>
      <c r="Z61" s="1491"/>
      <c r="AA61" s="1491"/>
      <c r="AB61" s="1491"/>
      <c r="AC61" s="1492"/>
    </row>
    <row r="62" spans="1:29">
      <c r="D62" s="1074"/>
      <c r="E62" s="1074"/>
      <c r="F62" s="1074"/>
      <c r="G62" s="1150"/>
      <c r="H62" s="1150"/>
      <c r="I62" s="1150"/>
      <c r="J62" s="1150"/>
      <c r="K62" s="1150"/>
      <c r="L62" s="1151"/>
      <c r="M62" s="1150"/>
      <c r="N62" s="1150"/>
      <c r="O62" s="1150"/>
      <c r="P62" s="1150"/>
      <c r="Q62" s="1150"/>
      <c r="R62" s="1151"/>
      <c r="S62" s="1150"/>
      <c r="T62" s="1150"/>
      <c r="U62" s="1150"/>
      <c r="V62" s="1150"/>
      <c r="W62" s="1150"/>
      <c r="Y62" s="1086"/>
      <c r="Z62" s="1086"/>
      <c r="AA62" s="1086"/>
      <c r="AB62" s="1086"/>
      <c r="AC62" s="1086"/>
    </row>
    <row r="63" spans="1:29" ht="31.5" customHeight="1">
      <c r="A63" s="1119"/>
      <c r="B63" s="1109"/>
      <c r="C63" s="1120"/>
      <c r="D63" s="1478" t="s">
        <v>1039</v>
      </c>
      <c r="E63" s="1503"/>
      <c r="F63" s="1083"/>
      <c r="G63" s="1153"/>
      <c r="H63" s="1154"/>
      <c r="I63" s="1154"/>
      <c r="J63" s="1154"/>
      <c r="K63" s="1155"/>
      <c r="L63" s="1151"/>
      <c r="M63" s="1153"/>
      <c r="N63" s="1154"/>
      <c r="O63" s="1154"/>
      <c r="P63" s="1154"/>
      <c r="Q63" s="1155"/>
      <c r="R63" s="1151"/>
      <c r="S63" s="1153"/>
      <c r="T63" s="1154"/>
      <c r="U63" s="1154"/>
      <c r="V63" s="1154"/>
      <c r="W63" s="1155"/>
      <c r="Y63" s="1086"/>
      <c r="Z63" s="1086"/>
      <c r="AA63" s="1086"/>
      <c r="AB63" s="1086"/>
      <c r="AC63" s="1086"/>
    </row>
    <row r="64" spans="1:29">
      <c r="D64" s="1074"/>
      <c r="E64" s="1074"/>
      <c r="F64" s="1074"/>
      <c r="G64" s="1150"/>
      <c r="H64" s="1150"/>
      <c r="I64" s="1150"/>
      <c r="J64" s="1150"/>
      <c r="K64" s="1150"/>
      <c r="L64" s="1151"/>
      <c r="M64" s="1150"/>
      <c r="N64" s="1150"/>
      <c r="O64" s="1150"/>
      <c r="P64" s="1150"/>
      <c r="Q64" s="1150"/>
      <c r="R64" s="1151"/>
      <c r="S64" s="1150"/>
      <c r="T64" s="1150"/>
      <c r="U64" s="1150"/>
      <c r="V64" s="1150"/>
      <c r="W64" s="1150"/>
      <c r="Y64" s="1086"/>
      <c r="Z64" s="1086"/>
      <c r="AA64" s="1086"/>
      <c r="AB64" s="1086"/>
      <c r="AC64" s="1086"/>
    </row>
    <row r="65" spans="1:29" ht="19.5" customHeight="1">
      <c r="B65" s="1087">
        <v>38</v>
      </c>
      <c r="D65" s="1497" t="s">
        <v>1040</v>
      </c>
      <c r="E65" s="1498"/>
      <c r="F65" s="1106" t="s">
        <v>84</v>
      </c>
      <c r="G65" s="1156">
        <v>310.80158208601722</v>
      </c>
      <c r="H65" s="1156">
        <v>371.11783425022873</v>
      </c>
      <c r="I65" s="1156">
        <v>375.93051584523243</v>
      </c>
      <c r="J65" s="1156">
        <v>370.59384635195431</v>
      </c>
      <c r="K65" s="1156">
        <v>372.35913853939473</v>
      </c>
      <c r="L65" s="1118"/>
      <c r="M65" s="1156">
        <v>310.80158208601722</v>
      </c>
      <c r="N65" s="1156">
        <v>371.11783425022873</v>
      </c>
      <c r="O65" s="1156">
        <v>350.99153179674659</v>
      </c>
      <c r="P65" s="1156">
        <v>355.66165424005294</v>
      </c>
      <c r="Q65" s="1156">
        <v>359.49054025801348</v>
      </c>
      <c r="R65" s="1118"/>
      <c r="S65" s="1156">
        <v>0</v>
      </c>
      <c r="T65" s="1156">
        <v>0</v>
      </c>
      <c r="U65" s="1156">
        <v>24.93898404848585</v>
      </c>
      <c r="V65" s="1156">
        <v>14.932192111901372</v>
      </c>
      <c r="W65" s="1156">
        <v>12.868598281381253</v>
      </c>
      <c r="Y65" s="1490"/>
      <c r="Z65" s="1491"/>
      <c r="AA65" s="1491"/>
      <c r="AB65" s="1491"/>
      <c r="AC65" s="1492"/>
    </row>
    <row r="66" spans="1:29" ht="19.5" customHeight="1">
      <c r="B66" s="1087">
        <v>39</v>
      </c>
      <c r="D66" s="1497" t="s">
        <v>1041</v>
      </c>
      <c r="E66" s="1498"/>
      <c r="F66" s="1106" t="s">
        <v>84</v>
      </c>
      <c r="G66" s="1156">
        <v>312.81766100345601</v>
      </c>
      <c r="H66" s="1156">
        <v>371.11783425022873</v>
      </c>
      <c r="I66" s="1156">
        <v>375.93051584523243</v>
      </c>
      <c r="J66" s="1156">
        <v>370.59384635195431</v>
      </c>
      <c r="K66" s="1156">
        <v>372.35913853939473</v>
      </c>
      <c r="L66" s="1118"/>
      <c r="M66" s="1156">
        <v>312.81766100345601</v>
      </c>
      <c r="N66" s="1156">
        <v>371.11783425022873</v>
      </c>
      <c r="O66" s="1156">
        <v>350.99153179674659</v>
      </c>
      <c r="P66" s="1156">
        <v>355.66165424005294</v>
      </c>
      <c r="Q66" s="1156">
        <v>359.49054025801348</v>
      </c>
      <c r="R66" s="1118"/>
      <c r="S66" s="1156">
        <v>0</v>
      </c>
      <c r="T66" s="1156">
        <v>0</v>
      </c>
      <c r="U66" s="1156">
        <v>24.93898404848585</v>
      </c>
      <c r="V66" s="1156">
        <v>14.932192111901372</v>
      </c>
      <c r="W66" s="1156">
        <v>12.868598281381253</v>
      </c>
      <c r="Y66" s="1490"/>
      <c r="Z66" s="1491"/>
      <c r="AA66" s="1491"/>
      <c r="AB66" s="1491"/>
      <c r="AC66" s="1492"/>
    </row>
    <row r="67" spans="1:29" ht="19.5" customHeight="1">
      <c r="B67" s="1087">
        <v>40</v>
      </c>
      <c r="D67" s="1497" t="s">
        <v>295</v>
      </c>
      <c r="E67" s="1498"/>
      <c r="F67" s="1106" t="s">
        <v>84</v>
      </c>
      <c r="G67" s="1156">
        <v>-2.0160789174387901</v>
      </c>
      <c r="H67" s="1156">
        <v>0</v>
      </c>
      <c r="I67" s="1156">
        <v>0</v>
      </c>
      <c r="J67" s="1156">
        <v>0</v>
      </c>
      <c r="K67" s="1156">
        <v>0</v>
      </c>
      <c r="L67" s="1118"/>
      <c r="M67" s="1156">
        <v>-2.0160789174387901</v>
      </c>
      <c r="N67" s="1156">
        <v>0</v>
      </c>
      <c r="O67" s="1156">
        <v>0</v>
      </c>
      <c r="P67" s="1156">
        <v>0</v>
      </c>
      <c r="Q67" s="1156">
        <v>0</v>
      </c>
      <c r="R67" s="1118"/>
      <c r="S67" s="1156">
        <v>0</v>
      </c>
      <c r="T67" s="1156">
        <v>0</v>
      </c>
      <c r="U67" s="1156">
        <v>0</v>
      </c>
      <c r="V67" s="1156">
        <v>0</v>
      </c>
      <c r="W67" s="1156">
        <v>0</v>
      </c>
      <c r="Y67" s="1490"/>
      <c r="Z67" s="1491"/>
      <c r="AA67" s="1491"/>
      <c r="AB67" s="1491"/>
      <c r="AC67" s="1492"/>
    </row>
    <row r="68" spans="1:29">
      <c r="D68" s="1074"/>
      <c r="E68" s="1074"/>
      <c r="F68" s="1074"/>
      <c r="G68" s="1150"/>
      <c r="H68" s="1150"/>
      <c r="I68" s="1150"/>
      <c r="J68" s="1150"/>
      <c r="K68" s="1150"/>
      <c r="L68" s="1151"/>
      <c r="M68" s="1150"/>
      <c r="N68" s="1150"/>
      <c r="O68" s="1150"/>
      <c r="P68" s="1150"/>
      <c r="Q68" s="1150"/>
      <c r="R68" s="1151"/>
      <c r="S68" s="1150"/>
      <c r="T68" s="1150"/>
      <c r="U68" s="1150"/>
      <c r="V68" s="1150"/>
      <c r="W68" s="1150"/>
      <c r="Y68" s="1086"/>
      <c r="Z68" s="1086"/>
      <c r="AA68" s="1086"/>
      <c r="AB68" s="1086"/>
      <c r="AC68" s="1086"/>
    </row>
    <row r="69" spans="1:29" ht="19.5" customHeight="1">
      <c r="B69" s="1087">
        <v>41</v>
      </c>
      <c r="D69" s="1480" t="s">
        <v>599</v>
      </c>
      <c r="E69" s="1480"/>
      <c r="F69" s="1106" t="s">
        <v>167</v>
      </c>
      <c r="G69" s="1182">
        <v>-5.8845977282680373E-2</v>
      </c>
      <c r="H69" s="1185">
        <v>3.7838049055901157E-2</v>
      </c>
      <c r="I69" s="1185">
        <v>1.2968068766425089E-2</v>
      </c>
      <c r="J69" s="1185">
        <v>-1.4195893305653295E-2</v>
      </c>
      <c r="K69" s="1185">
        <v>4.7634147323749598E-3</v>
      </c>
      <c r="L69" s="1183"/>
      <c r="M69" s="1182">
        <v>-5.8845977282680373E-2</v>
      </c>
      <c r="N69" s="1185">
        <v>3.7838049055901157E-2</v>
      </c>
      <c r="O69" s="1185">
        <v>-5.4231569049068784E-2</v>
      </c>
      <c r="P69" s="1185">
        <v>1.3305513154119986E-2</v>
      </c>
      <c r="Q69" s="1185">
        <v>1.076552946406828E-2</v>
      </c>
      <c r="R69" s="1183"/>
      <c r="S69" s="1182">
        <v>0</v>
      </c>
      <c r="T69" s="1182">
        <v>0</v>
      </c>
      <c r="U69" s="1182">
        <v>6.7199637815493873E-2</v>
      </c>
      <c r="V69" s="1182">
        <v>-2.7501406459773281E-2</v>
      </c>
      <c r="W69" s="1182">
        <v>-6.0021147316933199E-3</v>
      </c>
      <c r="Y69" s="1490"/>
      <c r="Z69" s="1491"/>
      <c r="AA69" s="1491"/>
      <c r="AB69" s="1491"/>
      <c r="AC69" s="1492"/>
    </row>
    <row r="70" spans="1:29" ht="19.5" customHeight="1">
      <c r="B70" s="1087">
        <v>42</v>
      </c>
      <c r="D70" s="1480" t="s">
        <v>479</v>
      </c>
      <c r="E70" s="1480"/>
      <c r="F70" s="1106" t="s">
        <v>167</v>
      </c>
      <c r="G70" s="1182">
        <v>3.1093200346676794E-3</v>
      </c>
      <c r="H70" s="1185">
        <v>7.3511255676657832E-5</v>
      </c>
      <c r="I70" s="1185">
        <v>0</v>
      </c>
      <c r="J70" s="1185">
        <v>0</v>
      </c>
      <c r="K70" s="1185">
        <v>0</v>
      </c>
      <c r="L70" s="1183"/>
      <c r="M70" s="1182">
        <v>3.1093200346676794E-3</v>
      </c>
      <c r="N70" s="1185">
        <v>7.3511255676657832E-5</v>
      </c>
      <c r="O70" s="1185">
        <v>0</v>
      </c>
      <c r="P70" s="1185">
        <v>0</v>
      </c>
      <c r="Q70" s="1185">
        <v>0</v>
      </c>
      <c r="R70" s="1183"/>
      <c r="S70" s="1182">
        <v>0</v>
      </c>
      <c r="T70" s="1182">
        <v>0</v>
      </c>
      <c r="U70" s="1182">
        <v>0</v>
      </c>
      <c r="V70" s="1182">
        <v>0</v>
      </c>
      <c r="W70" s="1182">
        <v>0</v>
      </c>
      <c r="Y70" s="1490"/>
      <c r="Z70" s="1491"/>
      <c r="AA70" s="1491"/>
      <c r="AB70" s="1491"/>
      <c r="AC70" s="1492"/>
    </row>
    <row r="71" spans="1:29" ht="19.5" customHeight="1">
      <c r="B71" s="1087">
        <v>43</v>
      </c>
      <c r="D71" s="1480" t="s">
        <v>600</v>
      </c>
      <c r="E71" s="1480"/>
      <c r="F71" s="1106" t="s">
        <v>167</v>
      </c>
      <c r="G71" s="1182">
        <v>0</v>
      </c>
      <c r="H71" s="1185">
        <v>0</v>
      </c>
      <c r="I71" s="1185">
        <v>0</v>
      </c>
      <c r="J71" s="1185">
        <v>0</v>
      </c>
      <c r="K71" s="1185">
        <v>0</v>
      </c>
      <c r="L71" s="1183"/>
      <c r="M71" s="1182">
        <v>0</v>
      </c>
      <c r="N71" s="1185">
        <v>0</v>
      </c>
      <c r="O71" s="1185">
        <v>0</v>
      </c>
      <c r="P71" s="1185">
        <v>0</v>
      </c>
      <c r="Q71" s="1185">
        <v>0</v>
      </c>
      <c r="R71" s="1183"/>
      <c r="S71" s="1182">
        <v>0</v>
      </c>
      <c r="T71" s="1182">
        <v>0</v>
      </c>
      <c r="U71" s="1182">
        <v>0</v>
      </c>
      <c r="V71" s="1182">
        <v>0</v>
      </c>
      <c r="W71" s="1182">
        <v>0</v>
      </c>
      <c r="Y71" s="1490"/>
      <c r="Z71" s="1491"/>
      <c r="AA71" s="1491"/>
      <c r="AB71" s="1491"/>
      <c r="AC71" s="1492"/>
    </row>
    <row r="72" spans="1:29" ht="19.5" customHeight="1">
      <c r="B72" s="1087">
        <v>44</v>
      </c>
      <c r="D72" s="1480" t="s">
        <v>601</v>
      </c>
      <c r="E72" s="1480"/>
      <c r="F72" s="1106" t="s">
        <v>167</v>
      </c>
      <c r="G72" s="1182">
        <v>-1.4346912695944312E-2</v>
      </c>
      <c r="H72" s="1182">
        <v>-5.5062080688075832E-6</v>
      </c>
      <c r="I72" s="1182">
        <v>0</v>
      </c>
      <c r="J72" s="1182">
        <v>0</v>
      </c>
      <c r="K72" s="1182">
        <v>0</v>
      </c>
      <c r="L72" s="1183"/>
      <c r="M72" s="1182">
        <v>-1.4346912695944312E-2</v>
      </c>
      <c r="N72" s="1185">
        <v>-5.5062080688075832E-6</v>
      </c>
      <c r="O72" s="1185">
        <v>0</v>
      </c>
      <c r="P72" s="1185">
        <v>0</v>
      </c>
      <c r="Q72" s="1185">
        <v>0</v>
      </c>
      <c r="R72" s="1183"/>
      <c r="S72" s="1182">
        <v>0</v>
      </c>
      <c r="T72" s="1182">
        <v>0</v>
      </c>
      <c r="U72" s="1182">
        <v>0</v>
      </c>
      <c r="V72" s="1182">
        <v>0</v>
      </c>
      <c r="W72" s="1182">
        <v>0</v>
      </c>
      <c r="Y72" s="1490"/>
      <c r="Z72" s="1491"/>
      <c r="AA72" s="1491"/>
      <c r="AB72" s="1491"/>
      <c r="AC72" s="1492"/>
    </row>
    <row r="73" spans="1:29" ht="25.5" customHeight="1">
      <c r="A73" s="1073"/>
      <c r="B73" s="1087">
        <v>45</v>
      </c>
      <c r="C73" s="1170"/>
      <c r="D73" s="1501" t="s">
        <v>296</v>
      </c>
      <c r="E73" s="1502"/>
      <c r="F73" s="1163" t="s">
        <v>167</v>
      </c>
      <c r="G73" s="1184">
        <v>-7.0083569943957008E-2</v>
      </c>
      <c r="H73" s="1184">
        <v>3.7906054103509008E-2</v>
      </c>
      <c r="I73" s="1184">
        <v>1.2968068766425089E-2</v>
      </c>
      <c r="J73" s="1184">
        <v>-1.4195893305653295E-2</v>
      </c>
      <c r="K73" s="1184">
        <v>4.7634147323749598E-3</v>
      </c>
      <c r="L73" s="1183"/>
      <c r="M73" s="1184">
        <v>-7.0083569943957008E-2</v>
      </c>
      <c r="N73" s="1184">
        <v>3.7906054103509008E-2</v>
      </c>
      <c r="O73" s="1184">
        <v>-5.4231569049068784E-2</v>
      </c>
      <c r="P73" s="1184">
        <v>1.3305513154119986E-2</v>
      </c>
      <c r="Q73" s="1184">
        <v>1.076552946406828E-2</v>
      </c>
      <c r="R73" s="1183"/>
      <c r="S73" s="1184">
        <v>0</v>
      </c>
      <c r="T73" s="1184">
        <v>0</v>
      </c>
      <c r="U73" s="1184">
        <v>6.7199637815493873E-2</v>
      </c>
      <c r="V73" s="1184">
        <v>-2.7501406459773281E-2</v>
      </c>
      <c r="W73" s="1184">
        <v>-6.0021147316933199E-3</v>
      </c>
      <c r="Y73" s="1490"/>
      <c r="Z73" s="1491"/>
      <c r="AA73" s="1491"/>
      <c r="AB73" s="1491"/>
      <c r="AC73" s="1492"/>
    </row>
    <row r="74" spans="1:29">
      <c r="D74" s="1074"/>
      <c r="E74" s="1074"/>
      <c r="F74" s="1074"/>
      <c r="G74" s="1150"/>
      <c r="H74" s="1150"/>
      <c r="I74" s="1150"/>
      <c r="J74" s="1150"/>
      <c r="K74" s="1150"/>
      <c r="L74" s="1151"/>
      <c r="M74" s="1150"/>
      <c r="N74" s="1150"/>
      <c r="O74" s="1150"/>
      <c r="P74" s="1150"/>
      <c r="Q74" s="1150"/>
      <c r="R74" s="1151"/>
      <c r="S74" s="1150"/>
      <c r="T74" s="1150"/>
      <c r="U74" s="1150"/>
      <c r="V74" s="1150"/>
      <c r="W74" s="1150"/>
      <c r="Y74" s="1086"/>
      <c r="Z74" s="1086"/>
      <c r="AA74" s="1086"/>
      <c r="AB74" s="1086"/>
      <c r="AC74" s="1086"/>
    </row>
    <row r="75" spans="1:29" ht="31.5" customHeight="1">
      <c r="A75" s="1109"/>
      <c r="B75" s="1109"/>
      <c r="C75" s="1110"/>
      <c r="D75" s="1478" t="s">
        <v>982</v>
      </c>
      <c r="E75" s="1504"/>
      <c r="F75" s="1186"/>
      <c r="G75" s="1187"/>
      <c r="H75" s="1188"/>
      <c r="I75" s="1188"/>
      <c r="J75" s="1188"/>
      <c r="K75" s="1189"/>
      <c r="L75" s="1151"/>
      <c r="M75" s="1187"/>
      <c r="N75" s="1188"/>
      <c r="O75" s="1188"/>
      <c r="P75" s="1188"/>
      <c r="Q75" s="1189"/>
      <c r="R75" s="1151"/>
      <c r="S75" s="1187"/>
      <c r="T75" s="1188"/>
      <c r="U75" s="1188"/>
      <c r="V75" s="1188"/>
      <c r="W75" s="1189"/>
      <c r="Y75" s="1086"/>
      <c r="Z75" s="1086"/>
      <c r="AA75" s="1086"/>
      <c r="AB75" s="1086"/>
      <c r="AC75" s="1086"/>
    </row>
    <row r="76" spans="1:29">
      <c r="D76" s="1074"/>
      <c r="E76" s="1074"/>
      <c r="F76" s="1074"/>
      <c r="G76" s="1150"/>
      <c r="H76" s="1150"/>
      <c r="I76" s="1150"/>
      <c r="J76" s="1150"/>
      <c r="K76" s="1150"/>
      <c r="L76" s="1151"/>
      <c r="M76" s="1150"/>
      <c r="N76" s="1150"/>
      <c r="O76" s="1150"/>
      <c r="P76" s="1150"/>
      <c r="Q76" s="1150"/>
      <c r="R76" s="1151"/>
      <c r="S76" s="1150"/>
      <c r="T76" s="1150"/>
      <c r="U76" s="1150"/>
      <c r="V76" s="1150"/>
      <c r="W76" s="1150"/>
      <c r="Y76" s="1086"/>
      <c r="Z76" s="1086"/>
      <c r="AA76" s="1086"/>
      <c r="AB76" s="1086"/>
      <c r="AC76" s="1086"/>
    </row>
    <row r="77" spans="1:29" ht="19.5" customHeight="1">
      <c r="B77" s="1087">
        <v>46</v>
      </c>
      <c r="D77" s="1115" t="s">
        <v>939</v>
      </c>
      <c r="E77" s="1106" t="s">
        <v>940</v>
      </c>
      <c r="F77" s="1106" t="s">
        <v>84</v>
      </c>
      <c r="G77" s="1190">
        <v>3.9875640050374144</v>
      </c>
      <c r="H77" s="1190">
        <v>20.109964925880046</v>
      </c>
      <c r="I77" s="1190">
        <v>23.059531975491762</v>
      </c>
      <c r="J77" s="1190">
        <v>15.409810597279138</v>
      </c>
      <c r="K77" s="1190">
        <v>13.172923214305207</v>
      </c>
      <c r="L77" s="1151"/>
      <c r="M77" s="1190">
        <v>3.9875640050374144</v>
      </c>
      <c r="N77" s="1190">
        <v>20.109964925880046</v>
      </c>
      <c r="O77" s="1190">
        <v>9.7524575541131266</v>
      </c>
      <c r="P77" s="1190">
        <v>7.7431216289208225</v>
      </c>
      <c r="Q77" s="1190">
        <v>7.7803390430669541</v>
      </c>
      <c r="R77" s="1151"/>
      <c r="S77" s="1190">
        <v>0</v>
      </c>
      <c r="T77" s="1190">
        <v>0</v>
      </c>
      <c r="U77" s="1190">
        <v>13.307074421378635</v>
      </c>
      <c r="V77" s="1190">
        <v>7.6666889683583159</v>
      </c>
      <c r="W77" s="1190">
        <v>5.3925841712382532</v>
      </c>
      <c r="Y77" s="1490" t="s">
        <v>1065</v>
      </c>
      <c r="Z77" s="1491"/>
      <c r="AA77" s="1491"/>
      <c r="AB77" s="1491"/>
      <c r="AC77" s="1492"/>
    </row>
    <row r="78" spans="1:29" ht="19.5" customHeight="1">
      <c r="B78" s="1087">
        <v>47</v>
      </c>
      <c r="D78" s="1115" t="s">
        <v>941</v>
      </c>
      <c r="E78" s="1106" t="s">
        <v>70</v>
      </c>
      <c r="F78" s="1106" t="s">
        <v>84</v>
      </c>
      <c r="G78" s="1190">
        <v>1.5315746359274973</v>
      </c>
      <c r="H78" s="1190">
        <v>1.8477308105460195</v>
      </c>
      <c r="I78" s="1190">
        <v>1.7568225312156804</v>
      </c>
      <c r="J78" s="1190">
        <v>1.7865902539410714</v>
      </c>
      <c r="K78" s="1190">
        <v>1.8207226834614554</v>
      </c>
      <c r="L78" s="1151"/>
      <c r="M78" s="1190">
        <v>1.5315746359274973</v>
      </c>
      <c r="N78" s="1190">
        <v>1.8477308105460195</v>
      </c>
      <c r="O78" s="1190">
        <v>1.9540047490014509</v>
      </c>
      <c r="P78" s="1190">
        <v>1.9854513295491687</v>
      </c>
      <c r="Q78" s="1190">
        <v>2.0233677978047866</v>
      </c>
      <c r="R78" s="1151"/>
      <c r="S78" s="1190">
        <v>0</v>
      </c>
      <c r="T78" s="1190">
        <v>0</v>
      </c>
      <c r="U78" s="1190">
        <v>-0.1971822177857705</v>
      </c>
      <c r="V78" s="1190">
        <v>-0.19886107560809729</v>
      </c>
      <c r="W78" s="1190">
        <v>-0.20264511434333121</v>
      </c>
      <c r="Y78" s="1490" t="s">
        <v>1072</v>
      </c>
      <c r="Z78" s="1491"/>
      <c r="AA78" s="1491"/>
      <c r="AB78" s="1491"/>
      <c r="AC78" s="1492"/>
    </row>
    <row r="79" spans="1:29" ht="19.5" customHeight="1">
      <c r="B79" s="1087">
        <v>48</v>
      </c>
      <c r="D79" s="1115" t="s">
        <v>942</v>
      </c>
      <c r="E79" s="1106" t="s">
        <v>69</v>
      </c>
      <c r="F79" s="1106" t="s">
        <v>84</v>
      </c>
      <c r="G79" s="1190">
        <v>37.693676268679923</v>
      </c>
      <c r="H79" s="1190">
        <v>40.964981803315744</v>
      </c>
      <c r="I79" s="1190">
        <v>39.249526622675987</v>
      </c>
      <c r="J79" s="1190">
        <v>39.914573321956532</v>
      </c>
      <c r="K79" s="1190">
        <v>40.677132816357975</v>
      </c>
      <c r="L79" s="1151"/>
      <c r="M79" s="1190">
        <v>37.693676268679923</v>
      </c>
      <c r="N79" s="1190">
        <v>40.964981803315744</v>
      </c>
      <c r="O79" s="1190">
        <v>39.249526622675987</v>
      </c>
      <c r="P79" s="1190">
        <v>39.914573321956539</v>
      </c>
      <c r="Q79" s="1190">
        <v>40.677132816357975</v>
      </c>
      <c r="R79" s="1151"/>
      <c r="S79" s="1190">
        <v>0</v>
      </c>
      <c r="T79" s="1190">
        <v>0</v>
      </c>
      <c r="U79" s="1190">
        <v>0</v>
      </c>
      <c r="V79" s="1190">
        <v>0</v>
      </c>
      <c r="W79" s="1190">
        <v>0</v>
      </c>
      <c r="Y79" s="1490" t="s">
        <v>1037</v>
      </c>
      <c r="Z79" s="1491"/>
      <c r="AA79" s="1491"/>
      <c r="AB79" s="1491"/>
      <c r="AC79" s="1492"/>
    </row>
    <row r="80" spans="1:29" ht="19.5" customHeight="1">
      <c r="B80" s="1087">
        <v>49</v>
      </c>
      <c r="D80" s="1115" t="s">
        <v>943</v>
      </c>
      <c r="E80" s="1106" t="s">
        <v>859</v>
      </c>
      <c r="F80" s="1106" t="s">
        <v>84</v>
      </c>
      <c r="G80" s="1190">
        <v>7.7939268608958843</v>
      </c>
      <c r="H80" s="1190">
        <v>5.7273429470732582</v>
      </c>
      <c r="I80" s="1190">
        <v>0</v>
      </c>
      <c r="J80" s="1190">
        <v>0</v>
      </c>
      <c r="K80" s="1190">
        <v>0</v>
      </c>
      <c r="L80" s="1151"/>
      <c r="M80" s="1190">
        <v>7.7939268608958843</v>
      </c>
      <c r="N80" s="1190">
        <v>5.7273429470732582</v>
      </c>
      <c r="O80" s="1190">
        <v>0</v>
      </c>
      <c r="P80" s="1190">
        <v>0</v>
      </c>
      <c r="Q80" s="1190">
        <v>0</v>
      </c>
      <c r="R80" s="1151"/>
      <c r="S80" s="1190">
        <v>0</v>
      </c>
      <c r="T80" s="1190">
        <v>0</v>
      </c>
      <c r="U80" s="1190">
        <v>0</v>
      </c>
      <c r="V80" s="1190">
        <v>0</v>
      </c>
      <c r="W80" s="1190">
        <v>0</v>
      </c>
      <c r="Y80" s="1490"/>
      <c r="Z80" s="1491"/>
      <c r="AA80" s="1491"/>
      <c r="AB80" s="1491"/>
      <c r="AC80" s="1492"/>
    </row>
    <row r="81" spans="1:29" ht="19.5" customHeight="1">
      <c r="B81" s="1087">
        <v>50</v>
      </c>
      <c r="D81" s="1115" t="s">
        <v>944</v>
      </c>
      <c r="E81" s="1106" t="s">
        <v>71</v>
      </c>
      <c r="F81" s="1106" t="s">
        <v>84</v>
      </c>
      <c r="G81" s="1190">
        <v>0</v>
      </c>
      <c r="H81" s="1190">
        <v>0</v>
      </c>
      <c r="I81" s="1190">
        <v>0</v>
      </c>
      <c r="J81" s="1190">
        <v>0</v>
      </c>
      <c r="K81" s="1190">
        <v>0</v>
      </c>
      <c r="L81" s="1151"/>
      <c r="M81" s="1190">
        <v>0</v>
      </c>
      <c r="N81" s="1190">
        <v>0</v>
      </c>
      <c r="O81" s="1190">
        <v>0</v>
      </c>
      <c r="P81" s="1190">
        <v>0</v>
      </c>
      <c r="Q81" s="1190">
        <v>0</v>
      </c>
      <c r="R81" s="1151"/>
      <c r="S81" s="1190">
        <v>0</v>
      </c>
      <c r="T81" s="1190">
        <v>0</v>
      </c>
      <c r="U81" s="1190">
        <v>0</v>
      </c>
      <c r="V81" s="1190">
        <v>0</v>
      </c>
      <c r="W81" s="1190">
        <v>0</v>
      </c>
      <c r="Y81" s="1490"/>
      <c r="Z81" s="1491"/>
      <c r="AA81" s="1491"/>
      <c r="AB81" s="1491"/>
      <c r="AC81" s="1492"/>
    </row>
    <row r="82" spans="1:29" ht="19.5" customHeight="1">
      <c r="B82" s="1087">
        <v>51</v>
      </c>
      <c r="D82" s="1115" t="s">
        <v>945</v>
      </c>
      <c r="E82" s="1106" t="s">
        <v>72</v>
      </c>
      <c r="F82" s="1106" t="s">
        <v>84</v>
      </c>
      <c r="G82" s="1190">
        <v>0</v>
      </c>
      <c r="H82" s="1190">
        <v>0</v>
      </c>
      <c r="I82" s="1190">
        <v>0</v>
      </c>
      <c r="J82" s="1190">
        <v>0</v>
      </c>
      <c r="K82" s="1190">
        <v>0</v>
      </c>
      <c r="L82" s="1151"/>
      <c r="M82" s="1190">
        <v>0</v>
      </c>
      <c r="N82" s="1190">
        <v>0</v>
      </c>
      <c r="O82" s="1190">
        <v>0</v>
      </c>
      <c r="P82" s="1190">
        <v>0</v>
      </c>
      <c r="Q82" s="1190">
        <v>0</v>
      </c>
      <c r="R82" s="1151"/>
      <c r="S82" s="1190">
        <v>0</v>
      </c>
      <c r="T82" s="1190">
        <v>0</v>
      </c>
      <c r="U82" s="1190">
        <v>0</v>
      </c>
      <c r="V82" s="1190">
        <v>0</v>
      </c>
      <c r="W82" s="1190">
        <v>0</v>
      </c>
      <c r="Y82" s="1490"/>
      <c r="Z82" s="1491"/>
      <c r="AA82" s="1491"/>
      <c r="AB82" s="1491"/>
      <c r="AC82" s="1492"/>
    </row>
    <row r="83" spans="1:29" ht="19.5" customHeight="1">
      <c r="B83" s="1087">
        <v>52</v>
      </c>
      <c r="D83" s="1115" t="s">
        <v>946</v>
      </c>
      <c r="E83" s="1106" t="s">
        <v>90</v>
      </c>
      <c r="F83" s="1106" t="s">
        <v>84</v>
      </c>
      <c r="G83" s="1190">
        <v>0</v>
      </c>
      <c r="H83" s="1190">
        <v>0</v>
      </c>
      <c r="I83" s="1190">
        <v>0</v>
      </c>
      <c r="J83" s="1190">
        <v>0</v>
      </c>
      <c r="K83" s="1190">
        <v>0</v>
      </c>
      <c r="L83" s="1151"/>
      <c r="M83" s="1190">
        <v>0</v>
      </c>
      <c r="N83" s="1190">
        <v>0</v>
      </c>
      <c r="O83" s="1190">
        <v>0</v>
      </c>
      <c r="P83" s="1190">
        <v>0</v>
      </c>
      <c r="Q83" s="1190">
        <v>0</v>
      </c>
      <c r="R83" s="1151"/>
      <c r="S83" s="1190">
        <v>0</v>
      </c>
      <c r="T83" s="1190">
        <v>0</v>
      </c>
      <c r="U83" s="1190">
        <v>0</v>
      </c>
      <c r="V83" s="1190">
        <v>0</v>
      </c>
      <c r="W83" s="1190">
        <v>0</v>
      </c>
      <c r="Y83" s="1490"/>
      <c r="Z83" s="1491"/>
      <c r="AA83" s="1491"/>
      <c r="AB83" s="1491"/>
      <c r="AC83" s="1492"/>
    </row>
    <row r="84" spans="1:29" ht="19.5" customHeight="1">
      <c r="B84" s="1087">
        <v>53</v>
      </c>
      <c r="D84" s="1351" t="s">
        <v>947</v>
      </c>
      <c r="E84" s="1176" t="s">
        <v>852</v>
      </c>
      <c r="F84" s="1176" t="s">
        <v>84</v>
      </c>
      <c r="G84" s="1352">
        <v>0.24312931247731812</v>
      </c>
      <c r="H84" s="1352">
        <v>0</v>
      </c>
      <c r="I84" s="1352">
        <v>0</v>
      </c>
      <c r="J84" s="1352">
        <v>0</v>
      </c>
      <c r="K84" s="1352">
        <v>0</v>
      </c>
      <c r="L84" s="1151"/>
      <c r="M84" s="1352">
        <v>0.24312931247731812</v>
      </c>
      <c r="N84" s="1352">
        <v>0</v>
      </c>
      <c r="O84" s="1352">
        <v>0</v>
      </c>
      <c r="P84" s="1352">
        <v>0</v>
      </c>
      <c r="Q84" s="1352">
        <v>0</v>
      </c>
      <c r="R84" s="1151"/>
      <c r="S84" s="1352">
        <v>0</v>
      </c>
      <c r="T84" s="1352">
        <v>0</v>
      </c>
      <c r="U84" s="1352">
        <v>0</v>
      </c>
      <c r="V84" s="1352">
        <v>0</v>
      </c>
      <c r="W84" s="1352">
        <v>0</v>
      </c>
      <c r="Y84" s="1490"/>
      <c r="Z84" s="1491"/>
      <c r="AA84" s="1491"/>
      <c r="AB84" s="1491"/>
      <c r="AC84" s="1492"/>
    </row>
    <row r="85" spans="1:29" ht="19.5" customHeight="1">
      <c r="B85" s="1087">
        <v>54</v>
      </c>
      <c r="D85" s="1115" t="s">
        <v>948</v>
      </c>
      <c r="E85" s="1106" t="s">
        <v>932</v>
      </c>
      <c r="F85" s="1106" t="s">
        <v>84</v>
      </c>
      <c r="G85" s="1190">
        <v>29.032128305466451</v>
      </c>
      <c r="H85" s="1190">
        <v>31.947480653200554</v>
      </c>
      <c r="I85" s="1190">
        <v>30.602366653241305</v>
      </c>
      <c r="J85" s="1190">
        <v>31.345699650084324</v>
      </c>
      <c r="K85" s="1190">
        <v>30.905877862920487</v>
      </c>
      <c r="L85" s="1151"/>
      <c r="M85" s="1190">
        <v>29.032128305466451</v>
      </c>
      <c r="N85" s="1190">
        <v>31.947480653200554</v>
      </c>
      <c r="O85" s="1190">
        <v>29.450261529758993</v>
      </c>
      <c r="P85" s="1190">
        <v>30.244653680534995</v>
      </c>
      <c r="Q85" s="1190">
        <v>30.362059567034997</v>
      </c>
      <c r="R85" s="1151"/>
      <c r="S85" s="1190">
        <v>0</v>
      </c>
      <c r="T85" s="1190">
        <v>0</v>
      </c>
      <c r="U85" s="1190">
        <v>1.1521051234823112</v>
      </c>
      <c r="V85" s="1190">
        <v>1.1010459695493289</v>
      </c>
      <c r="W85" s="1190">
        <v>0.54381829588549024</v>
      </c>
      <c r="Y85" s="1469" t="s">
        <v>1070</v>
      </c>
      <c r="Z85" s="1470"/>
      <c r="AA85" s="1470"/>
      <c r="AB85" s="1470"/>
      <c r="AC85" s="1471"/>
    </row>
    <row r="86" spans="1:29" ht="19.5" customHeight="1">
      <c r="B86" s="1087">
        <v>55</v>
      </c>
      <c r="D86" s="1115" t="s">
        <v>949</v>
      </c>
      <c r="E86" s="1106" t="s">
        <v>858</v>
      </c>
      <c r="F86" s="1106" t="s">
        <v>84</v>
      </c>
      <c r="G86" s="1190">
        <v>2.5513233425825987</v>
      </c>
      <c r="H86" s="1190">
        <v>2.8633035656222821</v>
      </c>
      <c r="I86" s="1190">
        <v>2.2779977507406786</v>
      </c>
      <c r="J86" s="1190">
        <v>2.3739676579154114</v>
      </c>
      <c r="K86" s="1190">
        <v>2.4193218086999702</v>
      </c>
      <c r="L86" s="1151"/>
      <c r="M86" s="1190">
        <v>2.5513233425825987</v>
      </c>
      <c r="N86" s="1190">
        <v>2.8633035656222821</v>
      </c>
      <c r="O86" s="1190">
        <v>2.2779977507406786</v>
      </c>
      <c r="P86" s="1190">
        <v>2.3739676579154119</v>
      </c>
      <c r="Q86" s="1190">
        <v>2.4193218086999706</v>
      </c>
      <c r="R86" s="1151"/>
      <c r="S86" s="1190">
        <v>0</v>
      </c>
      <c r="T86" s="1190">
        <v>0</v>
      </c>
      <c r="U86" s="1190">
        <v>0</v>
      </c>
      <c r="V86" s="1190">
        <v>0</v>
      </c>
      <c r="W86" s="1190">
        <v>0</v>
      </c>
      <c r="Y86" s="1472"/>
      <c r="Z86" s="1473"/>
      <c r="AA86" s="1473"/>
      <c r="AB86" s="1473"/>
      <c r="AC86" s="1474"/>
    </row>
    <row r="87" spans="1:29" ht="19.5" customHeight="1">
      <c r="B87" s="1087">
        <v>56</v>
      </c>
      <c r="D87" s="1115" t="s">
        <v>950</v>
      </c>
      <c r="E87" s="1106" t="s">
        <v>91</v>
      </c>
      <c r="F87" s="1106" t="s">
        <v>84</v>
      </c>
      <c r="G87" s="1190">
        <v>0</v>
      </c>
      <c r="H87" s="1190">
        <v>73.583356428564144</v>
      </c>
      <c r="I87" s="1190">
        <v>0</v>
      </c>
      <c r="J87" s="1190">
        <v>0</v>
      </c>
      <c r="K87" s="1190">
        <v>0</v>
      </c>
      <c r="L87" s="1151"/>
      <c r="M87" s="1190">
        <v>0</v>
      </c>
      <c r="N87" s="1190">
        <v>73.583356428564144</v>
      </c>
      <c r="O87" s="1190">
        <v>0</v>
      </c>
      <c r="P87" s="1190">
        <v>0</v>
      </c>
      <c r="Q87" s="1190">
        <v>0</v>
      </c>
      <c r="R87" s="1151"/>
      <c r="S87" s="1190">
        <v>0</v>
      </c>
      <c r="T87" s="1190">
        <v>0</v>
      </c>
      <c r="U87" s="1190">
        <v>0</v>
      </c>
      <c r="V87" s="1190">
        <v>0</v>
      </c>
      <c r="W87" s="1190">
        <v>0</v>
      </c>
      <c r="Y87" s="1490" t="s">
        <v>1038</v>
      </c>
      <c r="Z87" s="1491"/>
      <c r="AA87" s="1491"/>
      <c r="AB87" s="1491"/>
      <c r="AC87" s="1492"/>
    </row>
    <row r="88" spans="1:29" ht="19.5" customHeight="1">
      <c r="B88" s="1087">
        <v>57</v>
      </c>
      <c r="D88" s="1115" t="s">
        <v>951</v>
      </c>
      <c r="E88" s="1106" t="s">
        <v>952</v>
      </c>
      <c r="F88" s="1106" t="s">
        <v>84</v>
      </c>
      <c r="G88" s="1190">
        <v>0</v>
      </c>
      <c r="H88" s="1190">
        <v>0</v>
      </c>
      <c r="I88" s="1190">
        <v>0</v>
      </c>
      <c r="J88" s="1190">
        <v>0</v>
      </c>
      <c r="K88" s="1190">
        <v>0</v>
      </c>
      <c r="L88" s="1151"/>
      <c r="M88" s="1190">
        <v>0</v>
      </c>
      <c r="N88" s="1190">
        <v>0</v>
      </c>
      <c r="O88" s="1190">
        <v>0</v>
      </c>
      <c r="P88" s="1190">
        <v>0</v>
      </c>
      <c r="Q88" s="1190">
        <v>0</v>
      </c>
      <c r="R88" s="1151"/>
      <c r="S88" s="1190">
        <v>0</v>
      </c>
      <c r="T88" s="1190">
        <v>0</v>
      </c>
      <c r="U88" s="1190">
        <v>0</v>
      </c>
      <c r="V88" s="1190">
        <v>0</v>
      </c>
      <c r="W88" s="1190">
        <v>0</v>
      </c>
      <c r="Y88" s="1490"/>
      <c r="Z88" s="1491"/>
      <c r="AA88" s="1491"/>
      <c r="AB88" s="1491"/>
      <c r="AC88" s="1492"/>
    </row>
    <row r="89" spans="1:29" ht="25.5" customHeight="1">
      <c r="A89" s="1179"/>
      <c r="B89" s="1087">
        <v>58</v>
      </c>
      <c r="C89" s="1180"/>
      <c r="D89" s="1191" t="s">
        <v>311</v>
      </c>
      <c r="E89" s="1192" t="s">
        <v>97</v>
      </c>
      <c r="F89" s="1163" t="s">
        <v>84</v>
      </c>
      <c r="G89" s="1181">
        <v>82.833322731067085</v>
      </c>
      <c r="H89" s="1181">
        <v>177.04416113420206</v>
      </c>
      <c r="I89" s="1181">
        <v>96.946245533365413</v>
      </c>
      <c r="J89" s="1181">
        <v>90.830641481176485</v>
      </c>
      <c r="K89" s="1181">
        <v>88.995978385745104</v>
      </c>
      <c r="L89" s="1118"/>
      <c r="M89" s="1181">
        <v>82.833322731067085</v>
      </c>
      <c r="N89" s="1181">
        <v>177.04416113420206</v>
      </c>
      <c r="O89" s="1181">
        <v>82.684248206290235</v>
      </c>
      <c r="P89" s="1181">
        <v>82.261767618876945</v>
      </c>
      <c r="Q89" s="1181">
        <v>83.262221032964689</v>
      </c>
      <c r="R89" s="1118"/>
      <c r="S89" s="1181">
        <v>0</v>
      </c>
      <c r="T89" s="1181">
        <v>0</v>
      </c>
      <c r="U89" s="1181">
        <v>14.261997327075179</v>
      </c>
      <c r="V89" s="1181">
        <v>8.5688738622995402</v>
      </c>
      <c r="W89" s="1181">
        <v>5.7337573527804153</v>
      </c>
      <c r="Y89" s="1517"/>
      <c r="Z89" s="1518"/>
      <c r="AA89" s="1518"/>
      <c r="AB89" s="1518"/>
      <c r="AC89" s="1519"/>
    </row>
    <row r="90" spans="1:29" s="1150" customFormat="1" ht="19.5" customHeight="1">
      <c r="A90" s="1071"/>
      <c r="B90" s="1073"/>
      <c r="C90" s="1074"/>
      <c r="D90" s="1075"/>
      <c r="E90" s="1071"/>
      <c r="F90" s="1071"/>
      <c r="L90" s="1151"/>
      <c r="R90" s="1151"/>
      <c r="X90" s="1072"/>
    </row>
    <row r="91" spans="1:29" ht="31.5" customHeight="1">
      <c r="A91" s="1109"/>
      <c r="B91" s="1109"/>
      <c r="C91" s="1110"/>
      <c r="D91" s="1478" t="s">
        <v>983</v>
      </c>
      <c r="E91" s="1504"/>
      <c r="F91" s="1186"/>
      <c r="G91" s="1187"/>
      <c r="H91" s="1188"/>
      <c r="I91" s="1188"/>
      <c r="J91" s="1188"/>
      <c r="K91" s="1189"/>
      <c r="L91" s="1151"/>
      <c r="M91" s="1187"/>
      <c r="N91" s="1188"/>
      <c r="O91" s="1188"/>
      <c r="P91" s="1188"/>
      <c r="Q91" s="1189"/>
      <c r="R91" s="1151"/>
      <c r="S91" s="1187"/>
      <c r="T91" s="1188"/>
      <c r="U91" s="1188"/>
      <c r="V91" s="1188"/>
      <c r="W91" s="1189"/>
    </row>
    <row r="92" spans="1:29" ht="19.5" customHeight="1">
      <c r="Y92" s="1086"/>
      <c r="Z92" s="1086"/>
      <c r="AA92" s="1086"/>
      <c r="AB92" s="1086"/>
      <c r="AC92" s="1086"/>
    </row>
    <row r="93" spans="1:29" ht="19.5" customHeight="1">
      <c r="A93" s="1095"/>
      <c r="B93" s="1087">
        <v>59</v>
      </c>
      <c r="C93" s="1097"/>
      <c r="D93" s="1115" t="s">
        <v>916</v>
      </c>
      <c r="E93" s="1099" t="s">
        <v>917</v>
      </c>
      <c r="F93" s="1193"/>
      <c r="G93" s="1194">
        <v>1.0525261314284649</v>
      </c>
      <c r="H93" s="1194">
        <v>1.118876650760557</v>
      </c>
      <c r="I93" s="1194">
        <v>1.2070548174037865</v>
      </c>
      <c r="J93" s="1194">
        <v>1.2275072378847331</v>
      </c>
      <c r="K93" s="1194">
        <v>1.2509585044470788</v>
      </c>
      <c r="M93" s="1194">
        <v>1.0525261314284649</v>
      </c>
      <c r="N93" s="1194">
        <v>1.118876650760557</v>
      </c>
      <c r="O93" s="1194">
        <v>1.1881227587709211</v>
      </c>
      <c r="P93" s="1194">
        <v>1.2082543931383072</v>
      </c>
      <c r="Q93" s="1194">
        <v>1.23133783816747</v>
      </c>
      <c r="S93" s="1194">
        <v>0</v>
      </c>
      <c r="T93" s="1194">
        <v>0</v>
      </c>
      <c r="U93" s="1194">
        <v>1.8932058632865401E-2</v>
      </c>
      <c r="V93" s="1194">
        <v>1.9252844746425968E-2</v>
      </c>
      <c r="W93" s="1194">
        <v>1.9620666279608789E-2</v>
      </c>
      <c r="Y93" s="1490" t="s">
        <v>1068</v>
      </c>
      <c r="Z93" s="1491"/>
      <c r="AA93" s="1491"/>
      <c r="AB93" s="1491"/>
      <c r="AC93" s="1492"/>
    </row>
    <row r="94" spans="1:29" ht="19.5" customHeight="1">
      <c r="A94" s="1095"/>
      <c r="B94" s="1087">
        <v>60</v>
      </c>
      <c r="C94" s="1097"/>
      <c r="D94" s="1115" t="s">
        <v>598</v>
      </c>
      <c r="E94" s="1193"/>
      <c r="F94" s="1193"/>
      <c r="G94" s="1195">
        <v>1.2633376478261574E-2</v>
      </c>
      <c r="H94" s="1195">
        <v>4.1433906219400907E-2</v>
      </c>
      <c r="I94" s="1195">
        <v>3.3146068923555649E-2</v>
      </c>
      <c r="J94" s="1195">
        <v>1.694406930493586E-2</v>
      </c>
      <c r="K94" s="1195">
        <v>1.9104788826139529E-2</v>
      </c>
      <c r="M94" s="1195">
        <v>1.2633376478261574E-2</v>
      </c>
      <c r="N94" s="1195">
        <v>4.1433906219400907E-2</v>
      </c>
      <c r="O94" s="1195">
        <v>2.5749653974376452E-2</v>
      </c>
      <c r="P94" s="1195">
        <v>2.4499673872137473E-2</v>
      </c>
      <c r="Q94" s="1195">
        <v>2.2250609382526543E-2</v>
      </c>
      <c r="S94" s="1196">
        <v>0</v>
      </c>
      <c r="T94" s="1196">
        <v>0</v>
      </c>
      <c r="U94" s="1196">
        <v>7.3964149491791975E-3</v>
      </c>
      <c r="V94" s="1196">
        <v>-7.5556045672016126E-3</v>
      </c>
      <c r="W94" s="1196">
        <v>-3.1458205563870134E-3</v>
      </c>
      <c r="Y94" s="1490"/>
      <c r="Z94" s="1491"/>
      <c r="AA94" s="1491"/>
      <c r="AB94" s="1491"/>
      <c r="AC94" s="1492"/>
    </row>
    <row r="95" spans="1:29" ht="19.5" customHeight="1">
      <c r="A95" s="1095"/>
      <c r="B95" s="1087">
        <v>61</v>
      </c>
      <c r="C95" s="1097"/>
      <c r="D95" s="1115" t="s">
        <v>597</v>
      </c>
      <c r="E95" s="1193"/>
      <c r="F95" s="1193"/>
      <c r="G95" s="1195">
        <v>4.3123340303564239E-2</v>
      </c>
      <c r="H95" s="1195">
        <v>6.0123604501375549E-2</v>
      </c>
      <c r="I95" s="1195">
        <v>3.3146068923555649E-2</v>
      </c>
      <c r="J95" s="1195">
        <v>1.694406930493586E-2</v>
      </c>
      <c r="K95" s="1195">
        <v>1.9104788826139529E-2</v>
      </c>
      <c r="M95" s="1195">
        <v>4.3123340303564239E-2</v>
      </c>
      <c r="N95" s="1195">
        <v>4.1433906219400907E-2</v>
      </c>
      <c r="O95" s="1195">
        <v>2.5749653974376452E-2</v>
      </c>
      <c r="P95" s="1195">
        <v>2.4499673872137473E-2</v>
      </c>
      <c r="Q95" s="1195">
        <v>2.2250609382526543E-2</v>
      </c>
      <c r="S95" s="1196">
        <v>0</v>
      </c>
      <c r="T95" s="1196">
        <v>1.8689698281974643E-2</v>
      </c>
      <c r="U95" s="1196">
        <v>7.3964149491791975E-3</v>
      </c>
      <c r="V95" s="1196">
        <v>-7.5556045672016126E-3</v>
      </c>
      <c r="W95" s="1196">
        <v>-3.1458205563870134E-3</v>
      </c>
      <c r="Y95" s="1490"/>
      <c r="Z95" s="1491"/>
      <c r="AA95" s="1491"/>
      <c r="AB95" s="1491"/>
      <c r="AC95" s="1492"/>
    </row>
    <row r="96" spans="1:29" ht="19.5" customHeight="1">
      <c r="A96" s="1095"/>
      <c r="B96" s="1087">
        <v>62</v>
      </c>
      <c r="C96" s="1097"/>
      <c r="D96" s="1115" t="s">
        <v>953</v>
      </c>
      <c r="E96" s="1193"/>
      <c r="F96" s="1193"/>
      <c r="G96" s="1195">
        <v>3.0489963825302665E-2</v>
      </c>
      <c r="H96" s="1195">
        <v>1.8689698281974643E-2</v>
      </c>
      <c r="I96" s="1195">
        <v>0</v>
      </c>
      <c r="J96" s="1195">
        <v>0</v>
      </c>
      <c r="K96" s="1195">
        <v>0</v>
      </c>
      <c r="M96" s="1195">
        <v>3.0489963825302665E-2</v>
      </c>
      <c r="N96" s="1195">
        <v>0</v>
      </c>
      <c r="O96" s="1195">
        <v>0</v>
      </c>
      <c r="P96" s="1195">
        <v>0</v>
      </c>
      <c r="Q96" s="1195">
        <v>0</v>
      </c>
      <c r="S96" s="1196">
        <v>0</v>
      </c>
      <c r="T96" s="1196">
        <v>1.8689698281974643E-2</v>
      </c>
      <c r="U96" s="1196">
        <v>0</v>
      </c>
      <c r="V96" s="1196">
        <v>0</v>
      </c>
      <c r="W96" s="1196">
        <v>0</v>
      </c>
      <c r="Y96" s="1514"/>
      <c r="Z96" s="1515"/>
      <c r="AA96" s="1515"/>
      <c r="AB96" s="1515"/>
      <c r="AC96" s="1516"/>
    </row>
    <row r="97" spans="1:29" ht="19.5" customHeight="1">
      <c r="M97" s="1071"/>
      <c r="N97" s="1071"/>
      <c r="O97" s="1071"/>
      <c r="P97" s="1071"/>
      <c r="Q97" s="1071"/>
      <c r="S97" s="1071"/>
      <c r="T97" s="1071"/>
      <c r="U97" s="1071"/>
      <c r="V97" s="1071"/>
      <c r="W97" s="1071"/>
    </row>
    <row r="98" spans="1:29" ht="31.5" customHeight="1">
      <c r="A98" s="1109"/>
      <c r="B98" s="1109"/>
      <c r="C98" s="1110"/>
      <c r="D98" s="1478" t="s">
        <v>984</v>
      </c>
      <c r="E98" s="1504"/>
      <c r="F98" s="1186"/>
      <c r="G98" s="1187"/>
      <c r="H98" s="1188"/>
      <c r="I98" s="1188"/>
      <c r="J98" s="1188"/>
      <c r="K98" s="1189"/>
      <c r="L98" s="1151"/>
      <c r="M98" s="1187"/>
      <c r="N98" s="1188"/>
      <c r="O98" s="1188"/>
      <c r="P98" s="1188"/>
      <c r="Q98" s="1189"/>
      <c r="R98" s="1151"/>
      <c r="S98" s="1187"/>
      <c r="T98" s="1188"/>
      <c r="U98" s="1188"/>
      <c r="V98" s="1188"/>
      <c r="W98" s="1189"/>
    </row>
    <row r="100" spans="1:29" ht="20.25" customHeight="1">
      <c r="B100" s="1087">
        <v>63</v>
      </c>
      <c r="D100" s="1265" t="s">
        <v>947</v>
      </c>
      <c r="E100" s="1265"/>
      <c r="F100" s="1266"/>
      <c r="G100" s="1266"/>
      <c r="H100" s="1266"/>
      <c r="I100" s="1266"/>
      <c r="J100" s="1266"/>
      <c r="K100" s="1266"/>
      <c r="M100" s="1266">
        <v>0</v>
      </c>
      <c r="N100" s="1266">
        <v>0</v>
      </c>
      <c r="O100" s="1266">
        <v>0</v>
      </c>
      <c r="P100" s="1266">
        <v>0</v>
      </c>
      <c r="Q100" s="1266">
        <v>0</v>
      </c>
      <c r="S100" s="1266"/>
      <c r="T100" s="1266"/>
      <c r="U100" s="1266"/>
      <c r="V100" s="1266"/>
      <c r="W100" s="1266"/>
    </row>
    <row r="101" spans="1:29" ht="20.25" customHeight="1">
      <c r="B101" s="1087">
        <v>64</v>
      </c>
      <c r="D101" s="1265" t="s">
        <v>985</v>
      </c>
      <c r="E101" s="1265"/>
      <c r="F101" s="1266"/>
      <c r="G101" s="1266"/>
      <c r="H101" s="1266"/>
      <c r="I101" s="1266"/>
      <c r="J101" s="1266"/>
      <c r="K101" s="1266"/>
      <c r="M101" s="1266">
        <v>0</v>
      </c>
      <c r="N101" s="1266">
        <v>0</v>
      </c>
      <c r="O101" s="1266">
        <v>0</v>
      </c>
      <c r="P101" s="1266">
        <v>0</v>
      </c>
      <c r="Q101" s="1266">
        <v>0</v>
      </c>
      <c r="S101" s="1266"/>
      <c r="T101" s="1266"/>
      <c r="U101" s="1266"/>
      <c r="V101" s="1266"/>
      <c r="W101" s="1266"/>
    </row>
    <row r="102" spans="1:29" ht="20.25" customHeight="1">
      <c r="B102" s="1087">
        <v>65</v>
      </c>
      <c r="D102" s="1265" t="s">
        <v>315</v>
      </c>
      <c r="E102" s="1265"/>
      <c r="F102" s="1266"/>
      <c r="G102" s="1266"/>
      <c r="H102" s="1266"/>
      <c r="I102" s="1266"/>
      <c r="J102" s="1266"/>
      <c r="K102" s="1266"/>
      <c r="M102" s="1266">
        <v>0</v>
      </c>
      <c r="N102" s="1266">
        <v>0</v>
      </c>
      <c r="O102" s="1266">
        <v>0</v>
      </c>
      <c r="P102" s="1266">
        <v>0</v>
      </c>
      <c r="Q102" s="1266">
        <v>0</v>
      </c>
      <c r="S102" s="1266"/>
      <c r="T102" s="1266"/>
      <c r="U102" s="1266"/>
      <c r="V102" s="1266"/>
      <c r="W102" s="1266"/>
    </row>
    <row r="103" spans="1:29" ht="20.25" customHeight="1">
      <c r="B103" s="1087">
        <v>66</v>
      </c>
      <c r="D103" s="1265" t="s">
        <v>986</v>
      </c>
      <c r="E103" s="1265"/>
      <c r="F103" s="1266"/>
      <c r="G103" s="1266"/>
      <c r="H103" s="1266"/>
      <c r="I103" s="1266"/>
      <c r="J103" s="1266"/>
      <c r="K103" s="1266"/>
      <c r="M103" s="1266">
        <v>0</v>
      </c>
      <c r="N103" s="1266">
        <v>0</v>
      </c>
      <c r="O103" s="1266">
        <v>0</v>
      </c>
      <c r="P103" s="1266">
        <v>0</v>
      </c>
      <c r="Q103" s="1266">
        <v>0</v>
      </c>
      <c r="S103" s="1266"/>
      <c r="T103" s="1266"/>
      <c r="U103" s="1266"/>
      <c r="V103" s="1266"/>
      <c r="W103" s="1266"/>
    </row>
    <row r="104" spans="1:29" ht="20.25" customHeight="1"/>
    <row r="105" spans="1:29" ht="30" customHeight="1">
      <c r="D105" s="1478" t="s">
        <v>1016</v>
      </c>
      <c r="E105" s="1504"/>
      <c r="F105" s="1186"/>
      <c r="G105" s="1338" t="s">
        <v>1017</v>
      </c>
      <c r="H105" s="1339" t="s">
        <v>1017</v>
      </c>
      <c r="I105" s="1339" t="s">
        <v>1018</v>
      </c>
      <c r="J105" s="1339"/>
      <c r="K105" s="1340"/>
      <c r="L105" s="1151"/>
      <c r="M105" s="1338" t="s">
        <v>1017</v>
      </c>
      <c r="N105" s="1339" t="s">
        <v>1017</v>
      </c>
      <c r="O105" s="1339" t="s">
        <v>1018</v>
      </c>
      <c r="P105" s="1339"/>
      <c r="Q105" s="1340"/>
      <c r="R105" s="1151"/>
      <c r="S105" s="1338" t="s">
        <v>1017</v>
      </c>
      <c r="T105" s="1339" t="s">
        <v>1017</v>
      </c>
      <c r="U105" s="1339" t="s">
        <v>1018</v>
      </c>
      <c r="V105" s="1339"/>
      <c r="W105" s="1340"/>
    </row>
    <row r="107" spans="1:29" ht="19.5" customHeight="1">
      <c r="D107" s="1478" t="s">
        <v>1019</v>
      </c>
      <c r="E107" s="1504"/>
      <c r="F107" s="1186"/>
      <c r="G107" s="1187"/>
      <c r="H107" s="1188"/>
      <c r="I107" s="1188"/>
      <c r="J107" s="1188"/>
      <c r="K107" s="1189"/>
      <c r="L107" s="1334"/>
      <c r="M107" s="1187"/>
      <c r="N107" s="1188"/>
      <c r="O107" s="1188"/>
      <c r="P107" s="1188"/>
      <c r="Q107" s="1189"/>
      <c r="R107" s="1334"/>
      <c r="S107" s="1187"/>
      <c r="T107" s="1188"/>
      <c r="U107" s="1188"/>
      <c r="V107" s="1188"/>
      <c r="W107" s="1189"/>
    </row>
    <row r="109" spans="1:29" ht="19.5" customHeight="1">
      <c r="A109" s="1095"/>
      <c r="B109" s="1087">
        <v>67</v>
      </c>
      <c r="C109" s="1097"/>
      <c r="D109" s="1191" t="s">
        <v>1020</v>
      </c>
      <c r="E109" s="1106" t="s">
        <v>1021</v>
      </c>
      <c r="F109" s="1106" t="s">
        <v>1022</v>
      </c>
      <c r="G109" s="1194">
        <v>3.1199999999999999E-2</v>
      </c>
      <c r="H109" s="1194">
        <v>3.6999999999999998E-2</v>
      </c>
      <c r="I109" s="1194">
        <v>3.7400000000000003E-2</v>
      </c>
      <c r="J109" s="1353"/>
      <c r="K109" s="1194"/>
      <c r="M109" s="1344">
        <v>3.1199999999999999E-2</v>
      </c>
      <c r="N109" s="1344">
        <v>3.6999999999999998E-2</v>
      </c>
      <c r="O109" s="1344">
        <v>3.49E-2</v>
      </c>
      <c r="P109" s="1194">
        <v>0</v>
      </c>
      <c r="Q109" s="1194">
        <v>0</v>
      </c>
      <c r="S109" s="1343"/>
      <c r="T109" s="1343"/>
      <c r="U109" s="1343"/>
      <c r="V109" s="1341">
        <v>7.1633237822349649E-2</v>
      </c>
      <c r="W109" s="1341">
        <v>0</v>
      </c>
      <c r="Y109" s="1505" t="s">
        <v>1036</v>
      </c>
      <c r="Z109" s="1506"/>
      <c r="AA109" s="1506"/>
      <c r="AB109" s="1506"/>
      <c r="AC109" s="1507"/>
    </row>
    <row r="110" spans="1:29" ht="19.5" customHeight="1">
      <c r="A110" s="1095"/>
      <c r="B110" s="1087">
        <v>68</v>
      </c>
      <c r="C110" s="1097"/>
      <c r="D110" s="1333"/>
      <c r="E110" s="1106" t="s">
        <v>1023</v>
      </c>
      <c r="F110" s="1106" t="s">
        <v>1022</v>
      </c>
      <c r="G110" s="1194">
        <v>2.8000000000000001E-2</v>
      </c>
      <c r="H110" s="1194">
        <v>3.32E-2</v>
      </c>
      <c r="I110" s="1194">
        <v>3.3599999999999998E-2</v>
      </c>
      <c r="J110" s="1353"/>
      <c r="K110" s="1194"/>
      <c r="M110" s="1344">
        <v>2.8000000000000001E-2</v>
      </c>
      <c r="N110" s="1344">
        <v>3.32E-2</v>
      </c>
      <c r="O110" s="1344">
        <v>3.1300000000000001E-2</v>
      </c>
      <c r="P110" s="1194">
        <v>0</v>
      </c>
      <c r="Q110" s="1194">
        <v>0</v>
      </c>
      <c r="S110" s="1343"/>
      <c r="T110" s="1343"/>
      <c r="U110" s="1343"/>
      <c r="V110" s="1341">
        <v>0</v>
      </c>
      <c r="W110" s="1341">
        <v>0</v>
      </c>
      <c r="Y110" s="1508"/>
      <c r="Z110" s="1509"/>
      <c r="AA110" s="1509"/>
      <c r="AB110" s="1509"/>
      <c r="AC110" s="1510"/>
    </row>
    <row r="111" spans="1:29" ht="19.5" customHeight="1">
      <c r="A111" s="1095"/>
      <c r="B111" s="1087">
        <v>69</v>
      </c>
      <c r="C111" s="1097"/>
      <c r="D111" s="1333"/>
      <c r="E111" s="1106" t="s">
        <v>1024</v>
      </c>
      <c r="F111" s="1106" t="s">
        <v>1025</v>
      </c>
      <c r="G111" s="1194" t="s">
        <v>1060</v>
      </c>
      <c r="H111" s="1194" t="s">
        <v>1101</v>
      </c>
      <c r="I111" s="1194" t="s">
        <v>1102</v>
      </c>
      <c r="J111" s="1353"/>
      <c r="K111" s="1195"/>
      <c r="M111" s="1344" t="s">
        <v>1060</v>
      </c>
      <c r="N111" s="1344" t="s">
        <v>1101</v>
      </c>
      <c r="O111" s="1344" t="s">
        <v>1103</v>
      </c>
      <c r="P111" s="1195">
        <v>0</v>
      </c>
      <c r="Q111" s="1195">
        <v>0</v>
      </c>
      <c r="S111" s="1343"/>
      <c r="T111" s="1343"/>
      <c r="U111" s="1343"/>
      <c r="V111" s="1341">
        <v>0</v>
      </c>
      <c r="W111" s="1341">
        <v>0</v>
      </c>
      <c r="Y111" s="1508"/>
      <c r="Z111" s="1509"/>
      <c r="AA111" s="1509"/>
      <c r="AB111" s="1509"/>
      <c r="AC111" s="1510"/>
    </row>
    <row r="112" spans="1:29" ht="19.5" customHeight="1">
      <c r="A112" s="1095"/>
      <c r="B112" s="1087">
        <v>70</v>
      </c>
      <c r="C112" s="1097"/>
      <c r="D112" s="1333"/>
      <c r="E112" s="1106"/>
      <c r="F112" s="1106" t="s">
        <v>1026</v>
      </c>
      <c r="G112" s="1194" t="s">
        <v>1061</v>
      </c>
      <c r="H112" s="1195" t="s">
        <v>1061</v>
      </c>
      <c r="I112" s="1195" t="s">
        <v>1061</v>
      </c>
      <c r="J112" s="1353"/>
      <c r="K112" s="1195"/>
      <c r="M112" s="1344" t="s">
        <v>1061</v>
      </c>
      <c r="N112" s="1344" t="s">
        <v>1061</v>
      </c>
      <c r="O112" s="1344" t="s">
        <v>1061</v>
      </c>
      <c r="P112" s="1195">
        <v>0</v>
      </c>
      <c r="Q112" s="1195">
        <v>0</v>
      </c>
      <c r="S112" s="1343"/>
      <c r="T112" s="1343"/>
      <c r="U112" s="1343"/>
      <c r="V112" s="1341">
        <v>0</v>
      </c>
      <c r="W112" s="1341">
        <v>0</v>
      </c>
      <c r="Y112" s="1508"/>
      <c r="Z112" s="1509"/>
      <c r="AA112" s="1509"/>
      <c r="AB112" s="1509"/>
      <c r="AC112" s="1510"/>
    </row>
    <row r="113" spans="1:29" ht="19.5" customHeight="1">
      <c r="A113" s="1095"/>
      <c r="B113" s="1087">
        <v>70</v>
      </c>
      <c r="C113" s="1097"/>
      <c r="D113" s="1333"/>
      <c r="E113" s="1336"/>
      <c r="F113" s="1335" t="s">
        <v>1027</v>
      </c>
      <c r="G113" s="1194">
        <v>2.7000000000000001E-3</v>
      </c>
      <c r="H113" s="1194">
        <v>3.2000000000000002E-3</v>
      </c>
      <c r="I113" s="1194">
        <v>3.2000000000000002E-3</v>
      </c>
      <c r="J113" s="1353"/>
      <c r="K113" s="1195"/>
      <c r="M113" s="1344">
        <v>2.7000000000000001E-3</v>
      </c>
      <c r="N113" s="1344">
        <v>3.2000000000000002E-3</v>
      </c>
      <c r="O113" s="1344">
        <v>3.0000000000000001E-3</v>
      </c>
      <c r="P113" s="1195">
        <v>0</v>
      </c>
      <c r="Q113" s="1195">
        <v>0</v>
      </c>
      <c r="S113" s="1343"/>
      <c r="T113" s="1343"/>
      <c r="U113" s="1343"/>
      <c r="V113" s="1341">
        <v>0</v>
      </c>
      <c r="W113" s="1341">
        <v>0</v>
      </c>
      <c r="Y113" s="1508"/>
      <c r="Z113" s="1509"/>
      <c r="AA113" s="1509"/>
      <c r="AB113" s="1509"/>
      <c r="AC113" s="1510"/>
    </row>
    <row r="114" spans="1:29" ht="19.5" customHeight="1">
      <c r="A114" s="1095"/>
      <c r="B114" s="1087">
        <v>71</v>
      </c>
      <c r="C114" s="1097"/>
      <c r="D114" s="1333"/>
      <c r="E114" s="1336"/>
      <c r="F114" s="1335" t="s">
        <v>497</v>
      </c>
      <c r="G114" s="1345">
        <v>23235316</v>
      </c>
      <c r="H114" s="1345">
        <v>23378103</v>
      </c>
      <c r="I114" s="1345">
        <v>24233580</v>
      </c>
      <c r="J114" s="1353"/>
      <c r="K114" s="1195"/>
      <c r="M114" s="1349">
        <v>23235316</v>
      </c>
      <c r="N114" s="1349">
        <v>23378103</v>
      </c>
      <c r="O114" s="1349">
        <v>23925287</v>
      </c>
      <c r="P114" s="1195">
        <v>0</v>
      </c>
      <c r="Q114" s="1195">
        <v>0</v>
      </c>
      <c r="S114" s="1343"/>
      <c r="T114" s="1343"/>
      <c r="U114" s="1343"/>
      <c r="V114" s="1341">
        <v>0</v>
      </c>
      <c r="W114" s="1341">
        <v>0</v>
      </c>
      <c r="Y114" s="1511"/>
      <c r="Z114" s="1512"/>
      <c r="AA114" s="1512"/>
      <c r="AB114" s="1512"/>
      <c r="AC114" s="1513"/>
    </row>
    <row r="115" spans="1:29">
      <c r="B115" s="1337"/>
      <c r="J115" s="1354"/>
      <c r="M115" s="1071"/>
      <c r="N115" s="1071"/>
      <c r="O115" s="1071"/>
      <c r="S115" s="1342"/>
      <c r="T115" s="1342"/>
      <c r="U115" s="1342"/>
      <c r="V115" s="1342"/>
      <c r="W115" s="1342"/>
    </row>
    <row r="116" spans="1:29" ht="19.5" customHeight="1">
      <c r="A116" s="1095"/>
      <c r="B116" s="1087">
        <v>72</v>
      </c>
      <c r="C116" s="1097"/>
      <c r="D116" s="1191" t="s">
        <v>690</v>
      </c>
      <c r="E116" s="1106" t="s">
        <v>1021</v>
      </c>
      <c r="F116" s="1106" t="s">
        <v>1028</v>
      </c>
      <c r="G116" s="1194">
        <v>0.1792</v>
      </c>
      <c r="H116" s="1194">
        <v>0.21360000000000001</v>
      </c>
      <c r="I116" s="1194">
        <v>0.21490000000000001</v>
      </c>
      <c r="J116" s="1353"/>
      <c r="K116" s="1194"/>
      <c r="M116" s="1344">
        <v>0.1792</v>
      </c>
      <c r="N116" s="1344">
        <v>0.21360000000000001</v>
      </c>
      <c r="O116" s="1344">
        <v>0.2006</v>
      </c>
      <c r="P116" s="1194">
        <v>0</v>
      </c>
      <c r="Q116" s="1194">
        <v>0</v>
      </c>
      <c r="S116" s="1343"/>
      <c r="T116" s="1343"/>
      <c r="U116" s="1343"/>
      <c r="V116" s="1341">
        <v>7.1286141575274131E-2</v>
      </c>
      <c r="W116" s="1341">
        <v>0</v>
      </c>
      <c r="Y116" s="1505" t="s">
        <v>1036</v>
      </c>
      <c r="Z116" s="1506"/>
      <c r="AA116" s="1506"/>
      <c r="AB116" s="1506"/>
      <c r="AC116" s="1507"/>
    </row>
    <row r="117" spans="1:29" ht="19.5" customHeight="1">
      <c r="A117" s="1095"/>
      <c r="B117" s="1087">
        <v>73</v>
      </c>
      <c r="C117" s="1097"/>
      <c r="D117" s="1333"/>
      <c r="E117" s="1106" t="s">
        <v>1023</v>
      </c>
      <c r="F117" s="1106" t="s">
        <v>1028</v>
      </c>
      <c r="G117" s="1194">
        <v>0.16159999999999999</v>
      </c>
      <c r="H117" s="1194">
        <v>0.19270000000000001</v>
      </c>
      <c r="I117" s="1194">
        <v>0.19389999999999999</v>
      </c>
      <c r="J117" s="1195"/>
      <c r="K117" s="1195"/>
      <c r="M117" s="1344">
        <v>0.16159999999999999</v>
      </c>
      <c r="N117" s="1344">
        <v>0.19270000000000001</v>
      </c>
      <c r="O117" s="1344">
        <v>0.18099999999999999</v>
      </c>
      <c r="P117" s="1195">
        <v>0</v>
      </c>
      <c r="Q117" s="1195">
        <v>0</v>
      </c>
      <c r="S117" s="1343"/>
      <c r="T117" s="1343"/>
      <c r="U117" s="1343"/>
      <c r="V117" s="1341">
        <v>0</v>
      </c>
      <c r="W117" s="1341">
        <v>0</v>
      </c>
      <c r="Y117" s="1508"/>
      <c r="Z117" s="1509"/>
      <c r="AA117" s="1509"/>
      <c r="AB117" s="1509"/>
      <c r="AC117" s="1510"/>
    </row>
    <row r="118" spans="1:29" ht="19.5" customHeight="1">
      <c r="A118" s="1095"/>
      <c r="B118" s="1087">
        <v>74</v>
      </c>
      <c r="C118" s="1097"/>
      <c r="D118" s="1333"/>
      <c r="E118" s="1106" t="s">
        <v>1024</v>
      </c>
      <c r="F118" s="1106" t="s">
        <v>1025</v>
      </c>
      <c r="G118" s="1194" t="s">
        <v>1062</v>
      </c>
      <c r="H118" s="1194" t="s">
        <v>1104</v>
      </c>
      <c r="I118" s="1194" t="s">
        <v>1105</v>
      </c>
      <c r="J118" s="1195"/>
      <c r="K118" s="1195"/>
      <c r="M118" s="1344" t="s">
        <v>1062</v>
      </c>
      <c r="N118" s="1344" t="s">
        <v>1104</v>
      </c>
      <c r="O118" s="1344" t="s">
        <v>1106</v>
      </c>
      <c r="P118" s="1195">
        <v>0</v>
      </c>
      <c r="Q118" s="1195">
        <v>0</v>
      </c>
      <c r="S118" s="1343"/>
      <c r="T118" s="1343"/>
      <c r="U118" s="1343"/>
      <c r="V118" s="1341">
        <v>0</v>
      </c>
      <c r="W118" s="1341">
        <v>0</v>
      </c>
      <c r="Y118" s="1508"/>
      <c r="Z118" s="1509"/>
      <c r="AA118" s="1509"/>
      <c r="AB118" s="1509"/>
      <c r="AC118" s="1510"/>
    </row>
    <row r="119" spans="1:29" ht="19.5" customHeight="1">
      <c r="A119" s="1095"/>
      <c r="B119" s="1087">
        <v>75</v>
      </c>
      <c r="C119" s="1097"/>
      <c r="D119" s="1333"/>
      <c r="E119" s="1106"/>
      <c r="F119" s="1106" t="s">
        <v>1026</v>
      </c>
      <c r="G119" s="1194" t="s">
        <v>1063</v>
      </c>
      <c r="H119" s="1194" t="s">
        <v>1063</v>
      </c>
      <c r="I119" s="1194" t="s">
        <v>1063</v>
      </c>
      <c r="J119" s="1195"/>
      <c r="K119" s="1195"/>
      <c r="M119" s="1344" t="s">
        <v>1063</v>
      </c>
      <c r="N119" s="1344" t="s">
        <v>1063</v>
      </c>
      <c r="O119" s="1344" t="s">
        <v>1063</v>
      </c>
      <c r="P119" s="1195">
        <v>0</v>
      </c>
      <c r="Q119" s="1195">
        <v>0</v>
      </c>
      <c r="S119" s="1343"/>
      <c r="T119" s="1343"/>
      <c r="U119" s="1343"/>
      <c r="V119" s="1341">
        <v>0</v>
      </c>
      <c r="W119" s="1341">
        <v>0</v>
      </c>
      <c r="Y119" s="1508"/>
      <c r="Z119" s="1509"/>
      <c r="AA119" s="1509"/>
      <c r="AB119" s="1509"/>
      <c r="AC119" s="1510"/>
    </row>
    <row r="120" spans="1:29" ht="19.5" customHeight="1">
      <c r="A120" s="1095"/>
      <c r="B120" s="1087">
        <v>75</v>
      </c>
      <c r="C120" s="1097"/>
      <c r="D120" s="1333"/>
      <c r="E120" s="1336"/>
      <c r="F120" s="1335" t="s">
        <v>1027</v>
      </c>
      <c r="G120" s="1194">
        <v>1.7600000000000001E-2</v>
      </c>
      <c r="H120" s="1194">
        <v>2.1000000000000001E-2</v>
      </c>
      <c r="I120" s="1194">
        <v>2.1100000000000001E-2</v>
      </c>
      <c r="J120" s="1194"/>
      <c r="K120" s="1194"/>
      <c r="M120" s="1344">
        <v>1.7600000000000001E-2</v>
      </c>
      <c r="N120" s="1344">
        <v>2.1000000000000001E-2</v>
      </c>
      <c r="O120" s="1344">
        <v>1.9699999999999999E-2</v>
      </c>
      <c r="P120" s="1194">
        <v>0</v>
      </c>
      <c r="Q120" s="1194">
        <v>0</v>
      </c>
      <c r="S120" s="1343"/>
      <c r="T120" s="1343"/>
      <c r="U120" s="1343"/>
      <c r="V120" s="1341">
        <v>0</v>
      </c>
      <c r="W120" s="1341">
        <v>0</v>
      </c>
      <c r="Y120" s="1508"/>
      <c r="Z120" s="1509"/>
      <c r="AA120" s="1509"/>
      <c r="AB120" s="1509"/>
      <c r="AC120" s="1510"/>
    </row>
    <row r="121" spans="1:29" ht="19.5" customHeight="1">
      <c r="A121" s="1095"/>
      <c r="B121" s="1087">
        <v>76</v>
      </c>
      <c r="C121" s="1097"/>
      <c r="D121" s="1333"/>
      <c r="E121" s="1336"/>
      <c r="F121" s="1335" t="s">
        <v>497</v>
      </c>
      <c r="G121" s="1345">
        <v>19123623</v>
      </c>
      <c r="H121" s="1345">
        <v>19064562</v>
      </c>
      <c r="I121" s="1345">
        <v>19169137</v>
      </c>
      <c r="J121" s="1194"/>
      <c r="K121" s="1194"/>
      <c r="M121" s="1349">
        <v>19123623</v>
      </c>
      <c r="N121" s="1349">
        <v>19064562</v>
      </c>
      <c r="O121" s="1349">
        <v>19154703</v>
      </c>
      <c r="P121" s="1194">
        <v>0</v>
      </c>
      <c r="Q121" s="1194">
        <v>0</v>
      </c>
      <c r="S121" s="1343"/>
      <c r="T121" s="1343"/>
      <c r="U121" s="1343"/>
      <c r="V121" s="1341">
        <v>0</v>
      </c>
      <c r="W121" s="1341">
        <v>0</v>
      </c>
      <c r="Y121" s="1511"/>
      <c r="Z121" s="1512"/>
      <c r="AA121" s="1512"/>
      <c r="AB121" s="1512"/>
      <c r="AC121" s="1513"/>
    </row>
    <row r="122" spans="1:29">
      <c r="M122" s="1071"/>
      <c r="N122" s="1071"/>
      <c r="O122" s="1071"/>
    </row>
    <row r="123" spans="1:29" ht="19.5" customHeight="1">
      <c r="D123" s="1478" t="s">
        <v>329</v>
      </c>
      <c r="E123" s="1504"/>
      <c r="F123" s="1186"/>
      <c r="G123" s="1346"/>
      <c r="H123" s="1347"/>
      <c r="I123" s="1347"/>
      <c r="J123" s="1347"/>
      <c r="K123" s="1348"/>
      <c r="L123" s="1334"/>
      <c r="M123" s="1346"/>
      <c r="N123" s="1347"/>
      <c r="O123" s="1347"/>
      <c r="P123" s="1347"/>
      <c r="Q123" s="1348"/>
      <c r="R123" s="1334"/>
      <c r="S123" s="1187"/>
      <c r="T123" s="1188"/>
      <c r="U123" s="1188"/>
      <c r="V123" s="1188"/>
      <c r="W123" s="1189"/>
    </row>
    <row r="124" spans="1:29">
      <c r="M124" s="1071"/>
      <c r="N124" s="1071"/>
      <c r="O124" s="1071"/>
    </row>
    <row r="125" spans="1:29" ht="19.5" customHeight="1">
      <c r="A125" s="1095"/>
      <c r="B125" s="1087">
        <v>77</v>
      </c>
      <c r="C125" s="1097"/>
      <c r="D125" s="1191" t="s">
        <v>690</v>
      </c>
      <c r="E125" s="1106" t="s">
        <v>1021</v>
      </c>
      <c r="F125" s="1106" t="s">
        <v>1022</v>
      </c>
      <c r="G125" s="1194">
        <v>8.3599999999999994E-2</v>
      </c>
      <c r="H125" s="1194">
        <v>9.9299999999999999E-2</v>
      </c>
      <c r="I125" s="1194">
        <v>9.9400000000000002E-2</v>
      </c>
      <c r="J125" s="1353"/>
      <c r="K125" s="1194"/>
      <c r="M125" s="1344">
        <v>8.3599999999999994E-2</v>
      </c>
      <c r="N125" s="1344">
        <v>9.9299999999999999E-2</v>
      </c>
      <c r="O125" s="1344">
        <v>9.2799999999999994E-2</v>
      </c>
      <c r="P125" s="1194">
        <v>0</v>
      </c>
      <c r="Q125" s="1194">
        <v>0</v>
      </c>
      <c r="S125" s="1343"/>
      <c r="T125" s="1343"/>
      <c r="U125" s="1343"/>
      <c r="V125" s="1341">
        <v>7.1120689655172598E-2</v>
      </c>
      <c r="W125" s="1341">
        <v>0</v>
      </c>
      <c r="Y125" s="1505" t="s">
        <v>1036</v>
      </c>
      <c r="Z125" s="1506"/>
      <c r="AA125" s="1506"/>
      <c r="AB125" s="1506"/>
      <c r="AC125" s="1507"/>
    </row>
    <row r="126" spans="1:29" ht="19.5" customHeight="1">
      <c r="A126" s="1095"/>
      <c r="B126" s="1087">
        <v>78</v>
      </c>
      <c r="C126" s="1097"/>
      <c r="D126" s="1333"/>
      <c r="E126" s="1106" t="s">
        <v>1023</v>
      </c>
      <c r="F126" s="1106" t="s">
        <v>1028</v>
      </c>
      <c r="G126" s="1194">
        <v>2.8E-3</v>
      </c>
      <c r="H126" s="1194">
        <v>3.3E-3</v>
      </c>
      <c r="I126" s="1194">
        <v>3.3E-3</v>
      </c>
      <c r="J126" s="1195"/>
      <c r="K126" s="1195"/>
      <c r="M126" s="1344">
        <v>2.8E-3</v>
      </c>
      <c r="N126" s="1344">
        <v>3.3E-3</v>
      </c>
      <c r="O126" s="1344">
        <v>3.0999999999999999E-3</v>
      </c>
      <c r="P126" s="1195">
        <v>0</v>
      </c>
      <c r="Q126" s="1195">
        <v>0</v>
      </c>
      <c r="S126" s="1343"/>
      <c r="T126" s="1343"/>
      <c r="U126" s="1343"/>
      <c r="V126" s="1341">
        <v>0</v>
      </c>
      <c r="W126" s="1341">
        <v>0</v>
      </c>
      <c r="Y126" s="1508"/>
      <c r="Z126" s="1509"/>
      <c r="AA126" s="1509"/>
      <c r="AB126" s="1509"/>
      <c r="AC126" s="1510"/>
    </row>
    <row r="127" spans="1:29" ht="19.5" customHeight="1">
      <c r="A127" s="1095"/>
      <c r="B127" s="1087">
        <v>79</v>
      </c>
      <c r="C127" s="1097"/>
      <c r="D127" s="1333"/>
      <c r="E127" s="1106" t="s">
        <v>1024</v>
      </c>
      <c r="F127" s="1106" t="s">
        <v>1025</v>
      </c>
      <c r="G127" s="1194" t="s">
        <v>1064</v>
      </c>
      <c r="H127" s="1194" t="s">
        <v>1107</v>
      </c>
      <c r="I127" s="1194" t="s">
        <v>1108</v>
      </c>
      <c r="J127" s="1195"/>
      <c r="K127" s="1195"/>
      <c r="M127" s="1344" t="s">
        <v>1064</v>
      </c>
      <c r="N127" s="1344" t="s">
        <v>1107</v>
      </c>
      <c r="O127" s="1344" t="s">
        <v>1109</v>
      </c>
      <c r="P127" s="1195">
        <v>0</v>
      </c>
      <c r="Q127" s="1195">
        <v>0</v>
      </c>
      <c r="S127" s="1343"/>
      <c r="T127" s="1343"/>
      <c r="U127" s="1343"/>
      <c r="V127" s="1341">
        <v>0</v>
      </c>
      <c r="W127" s="1341">
        <v>0</v>
      </c>
      <c r="Y127" s="1508"/>
      <c r="Z127" s="1509"/>
      <c r="AA127" s="1509"/>
      <c r="AB127" s="1509"/>
      <c r="AC127" s="1510"/>
    </row>
    <row r="128" spans="1:29" ht="19.5" customHeight="1">
      <c r="A128" s="1095"/>
      <c r="B128" s="1087">
        <v>80</v>
      </c>
      <c r="C128" s="1097"/>
      <c r="D128" s="1333"/>
      <c r="E128" s="1106"/>
      <c r="F128" s="1106" t="s">
        <v>1026</v>
      </c>
      <c r="G128" s="1194" t="s">
        <v>1049</v>
      </c>
      <c r="H128" s="1194" t="s">
        <v>1049</v>
      </c>
      <c r="I128" s="1194" t="s">
        <v>1049</v>
      </c>
      <c r="J128" s="1195"/>
      <c r="K128" s="1195"/>
      <c r="M128" s="1344" t="s">
        <v>1049</v>
      </c>
      <c r="N128" s="1344" t="s">
        <v>1049</v>
      </c>
      <c r="O128" s="1344" t="s">
        <v>1049</v>
      </c>
      <c r="P128" s="1195">
        <v>0</v>
      </c>
      <c r="Q128" s="1195">
        <v>0</v>
      </c>
      <c r="S128" s="1343"/>
      <c r="T128" s="1343"/>
      <c r="U128" s="1343"/>
      <c r="V128" s="1341">
        <v>0</v>
      </c>
      <c r="W128" s="1341">
        <v>0</v>
      </c>
      <c r="Y128" s="1508"/>
      <c r="Z128" s="1509"/>
      <c r="AA128" s="1509"/>
      <c r="AB128" s="1509"/>
      <c r="AC128" s="1510"/>
    </row>
    <row r="129" spans="1:29" ht="19.5" customHeight="1">
      <c r="A129" s="1095"/>
      <c r="B129" s="1087">
        <v>81</v>
      </c>
      <c r="C129" s="1097"/>
      <c r="D129" s="1333" t="s">
        <v>1029</v>
      </c>
      <c r="E129" s="1336"/>
      <c r="F129" s="1335" t="s">
        <v>1030</v>
      </c>
      <c r="G129" s="1194">
        <v>26.521100000000001</v>
      </c>
      <c r="H129" s="1194">
        <v>31.515899999999998</v>
      </c>
      <c r="I129" s="1194">
        <v>31.560500000000001</v>
      </c>
      <c r="J129" s="1194"/>
      <c r="K129" s="1194"/>
      <c r="M129" s="1344">
        <v>26.521100000000001</v>
      </c>
      <c r="N129" s="1344">
        <v>31.515899999999998</v>
      </c>
      <c r="O129" s="1344">
        <v>29.463799999999999</v>
      </c>
      <c r="P129" s="1194">
        <v>0</v>
      </c>
      <c r="Q129" s="1194">
        <v>0</v>
      </c>
      <c r="S129" s="1343"/>
      <c r="T129" s="1343"/>
      <c r="U129" s="1343"/>
      <c r="V129" s="1341">
        <v>0</v>
      </c>
      <c r="W129" s="1341">
        <v>0</v>
      </c>
      <c r="Y129" s="1508"/>
      <c r="Z129" s="1509"/>
      <c r="AA129" s="1509"/>
      <c r="AB129" s="1509"/>
      <c r="AC129" s="1510"/>
    </row>
    <row r="130" spans="1:29" ht="19.5" customHeight="1">
      <c r="A130" s="1095"/>
      <c r="B130" s="1087">
        <v>82</v>
      </c>
      <c r="C130" s="1097"/>
      <c r="D130" s="1333"/>
      <c r="E130" s="1336"/>
      <c r="F130" s="1335" t="s">
        <v>1031</v>
      </c>
      <c r="G130" s="1194">
        <v>28.238900000000001</v>
      </c>
      <c r="H130" s="1194">
        <v>33.557200000000002</v>
      </c>
      <c r="I130" s="1194">
        <v>33.604700000000001</v>
      </c>
      <c r="J130" s="1194"/>
      <c r="K130" s="1194"/>
      <c r="M130" s="1344">
        <v>28.238900000000001</v>
      </c>
      <c r="N130" s="1344">
        <v>33.557200000000002</v>
      </c>
      <c r="O130" s="1344">
        <v>31.372199999999999</v>
      </c>
      <c r="P130" s="1194">
        <v>0</v>
      </c>
      <c r="Q130" s="1194">
        <v>0</v>
      </c>
      <c r="S130" s="1343"/>
      <c r="T130" s="1343"/>
      <c r="U130" s="1343"/>
      <c r="V130" s="1341">
        <v>0</v>
      </c>
      <c r="W130" s="1341">
        <v>0</v>
      </c>
      <c r="Y130" s="1511"/>
      <c r="Z130" s="1512"/>
      <c r="AA130" s="1512"/>
      <c r="AB130" s="1512"/>
      <c r="AC130" s="1513"/>
    </row>
    <row r="131" spans="1:29">
      <c r="M131" s="1071"/>
      <c r="N131" s="1071"/>
      <c r="O131" s="1071"/>
    </row>
    <row r="132" spans="1:29" ht="19.5" customHeight="1">
      <c r="D132" s="1478" t="s">
        <v>1032</v>
      </c>
      <c r="E132" s="1504"/>
      <c r="F132" s="1186"/>
      <c r="G132" s="1187"/>
      <c r="H132" s="1188"/>
      <c r="I132" s="1188"/>
      <c r="J132" s="1188"/>
      <c r="K132" s="1189"/>
      <c r="L132" s="1334"/>
      <c r="M132" s="1187"/>
      <c r="N132" s="1188"/>
      <c r="O132" s="1188"/>
      <c r="P132" s="1188"/>
      <c r="Q132" s="1189"/>
      <c r="R132" s="1334"/>
      <c r="S132" s="1187"/>
      <c r="T132" s="1188"/>
      <c r="U132" s="1188"/>
      <c r="V132" s="1188"/>
      <c r="W132" s="1189"/>
    </row>
    <row r="133" spans="1:29">
      <c r="M133" s="1071"/>
      <c r="N133" s="1071"/>
      <c r="O133" s="1071"/>
    </row>
    <row r="134" spans="1:29" ht="19.5" customHeight="1">
      <c r="A134" s="1095"/>
      <c r="B134" s="1087">
        <v>83</v>
      </c>
      <c r="C134" s="1097"/>
      <c r="D134" s="1333" t="s">
        <v>815</v>
      </c>
      <c r="E134" s="1099" t="s">
        <v>183</v>
      </c>
      <c r="F134" s="1106" t="s">
        <v>1028</v>
      </c>
      <c r="G134" s="1194">
        <v>1.7999999999999999E-2</v>
      </c>
      <c r="H134" s="1194">
        <v>2.8299999999999999E-2</v>
      </c>
      <c r="I134" s="1194">
        <v>1.83E-2</v>
      </c>
      <c r="J134" s="1353"/>
      <c r="K134" s="1194"/>
      <c r="M134" s="1344">
        <v>1.7999999999999999E-2</v>
      </c>
      <c r="N134" s="1344">
        <v>2.8299999999999999E-2</v>
      </c>
      <c r="O134" s="1344">
        <v>1.7500000000000002E-2</v>
      </c>
      <c r="P134" s="1194">
        <v>0</v>
      </c>
      <c r="Q134" s="1194">
        <v>0</v>
      </c>
      <c r="S134" s="1343"/>
      <c r="T134" s="1343"/>
      <c r="U134" s="1343"/>
      <c r="V134" s="1341">
        <v>4.5714285714285596E-2</v>
      </c>
      <c r="W134" s="1341">
        <v>0</v>
      </c>
      <c r="Y134" s="1505" t="s">
        <v>1036</v>
      </c>
      <c r="Z134" s="1506"/>
      <c r="AA134" s="1506"/>
      <c r="AB134" s="1506"/>
      <c r="AC134" s="1507"/>
    </row>
    <row r="135" spans="1:29" ht="19.5" customHeight="1">
      <c r="A135" s="1095"/>
      <c r="B135" s="1087">
        <v>84</v>
      </c>
      <c r="C135" s="1097"/>
      <c r="D135" s="1333" t="s">
        <v>815</v>
      </c>
      <c r="E135" s="1099" t="s">
        <v>183</v>
      </c>
      <c r="F135" s="1106" t="s">
        <v>1028</v>
      </c>
      <c r="G135" s="1194">
        <v>1.7999999999999999E-2</v>
      </c>
      <c r="H135" s="1194">
        <v>2.8299999999999999E-2</v>
      </c>
      <c r="I135" s="1194">
        <v>1.83E-2</v>
      </c>
      <c r="J135" s="1353"/>
      <c r="K135" s="1194"/>
      <c r="M135" s="1344">
        <v>1.7999999999999999E-2</v>
      </c>
      <c r="N135" s="1344">
        <v>2.8299999999999999E-2</v>
      </c>
      <c r="O135" s="1344">
        <v>1.7500000000000002E-2</v>
      </c>
      <c r="P135" s="1194">
        <v>0</v>
      </c>
      <c r="Q135" s="1194">
        <v>0</v>
      </c>
      <c r="S135" s="1343"/>
      <c r="T135" s="1343"/>
      <c r="U135" s="1343"/>
      <c r="V135" s="1341">
        <v>4.5714285714285596E-2</v>
      </c>
      <c r="W135" s="1341">
        <v>0</v>
      </c>
      <c r="Y135" s="1508"/>
      <c r="Z135" s="1509"/>
      <c r="AA135" s="1509"/>
      <c r="AB135" s="1509"/>
      <c r="AC135" s="1510"/>
    </row>
    <row r="136" spans="1:29" ht="19.5" customHeight="1">
      <c r="A136" s="1095"/>
      <c r="B136" s="1087">
        <v>85</v>
      </c>
      <c r="C136" s="1097"/>
      <c r="D136" s="1333" t="s">
        <v>815</v>
      </c>
      <c r="E136" s="1099" t="s">
        <v>183</v>
      </c>
      <c r="F136" s="1106" t="s">
        <v>1028</v>
      </c>
      <c r="G136" s="1194">
        <v>1.7999999999999999E-2</v>
      </c>
      <c r="H136" s="1194">
        <v>2.8299999999999999E-2</v>
      </c>
      <c r="I136" s="1194">
        <v>1.83E-2</v>
      </c>
      <c r="J136" s="1353"/>
      <c r="K136" s="1194"/>
      <c r="M136" s="1344">
        <v>1.7999999999999999E-2</v>
      </c>
      <c r="N136" s="1344">
        <v>2.8299999999999999E-2</v>
      </c>
      <c r="O136" s="1344">
        <v>1.7500000000000002E-2</v>
      </c>
      <c r="P136" s="1194">
        <v>0</v>
      </c>
      <c r="Q136" s="1194">
        <v>0</v>
      </c>
      <c r="S136" s="1343"/>
      <c r="T136" s="1343"/>
      <c r="U136" s="1343"/>
      <c r="V136" s="1341">
        <v>4.5714285714285596E-2</v>
      </c>
      <c r="W136" s="1341">
        <v>0</v>
      </c>
      <c r="Y136" s="1508"/>
      <c r="Z136" s="1509"/>
      <c r="AA136" s="1509"/>
      <c r="AB136" s="1509"/>
      <c r="AC136" s="1510"/>
    </row>
    <row r="137" spans="1:29" ht="19.5" customHeight="1">
      <c r="A137" s="1095"/>
      <c r="B137" s="1087"/>
      <c r="C137" s="1097"/>
      <c r="D137" s="1333"/>
      <c r="E137" s="1099"/>
      <c r="F137" s="1106"/>
      <c r="G137" s="1194"/>
      <c r="H137" s="1194"/>
      <c r="I137" s="1194"/>
      <c r="J137" s="1353"/>
      <c r="K137" s="1194"/>
      <c r="M137" s="1344">
        <v>0</v>
      </c>
      <c r="N137" s="1344">
        <v>0</v>
      </c>
      <c r="O137" s="1344">
        <v>0</v>
      </c>
      <c r="P137" s="1194">
        <v>0</v>
      </c>
      <c r="Q137" s="1194">
        <v>0</v>
      </c>
      <c r="S137" s="1343"/>
      <c r="T137" s="1343"/>
      <c r="U137" s="1343"/>
      <c r="V137" s="1341"/>
      <c r="W137" s="1341"/>
      <c r="Y137" s="1508"/>
      <c r="Z137" s="1509"/>
      <c r="AA137" s="1509"/>
      <c r="AB137" s="1509"/>
      <c r="AC137" s="1510"/>
    </row>
    <row r="138" spans="1:29" ht="19.5" customHeight="1">
      <c r="A138" s="1095"/>
      <c r="B138" s="1087"/>
      <c r="C138" s="1097"/>
      <c r="D138" s="1333"/>
      <c r="E138" s="1099"/>
      <c r="F138" s="1106"/>
      <c r="G138" s="1194"/>
      <c r="H138" s="1194"/>
      <c r="I138" s="1194"/>
      <c r="J138" s="1353"/>
      <c r="K138" s="1194"/>
      <c r="M138" s="1344">
        <v>0</v>
      </c>
      <c r="N138" s="1344">
        <v>0</v>
      </c>
      <c r="O138" s="1344">
        <v>0</v>
      </c>
      <c r="P138" s="1194">
        <v>0</v>
      </c>
      <c r="Q138" s="1194">
        <v>0</v>
      </c>
      <c r="S138" s="1343"/>
      <c r="T138" s="1343"/>
      <c r="U138" s="1343"/>
      <c r="V138" s="1341"/>
      <c r="W138" s="1341"/>
      <c r="Y138" s="1508"/>
      <c r="Z138" s="1509"/>
      <c r="AA138" s="1509"/>
      <c r="AB138" s="1509"/>
      <c r="AC138" s="1510"/>
    </row>
    <row r="139" spans="1:29" ht="19.5" customHeight="1">
      <c r="A139" s="1095"/>
      <c r="B139" s="1087"/>
      <c r="C139" s="1097"/>
      <c r="D139" s="1333"/>
      <c r="E139" s="1099"/>
      <c r="F139" s="1106"/>
      <c r="G139" s="1194"/>
      <c r="H139" s="1194"/>
      <c r="I139" s="1194"/>
      <c r="J139" s="1353"/>
      <c r="K139" s="1194"/>
      <c r="M139" s="1344">
        <v>0</v>
      </c>
      <c r="N139" s="1344">
        <v>0</v>
      </c>
      <c r="O139" s="1344">
        <v>0</v>
      </c>
      <c r="P139" s="1194">
        <v>0</v>
      </c>
      <c r="Q139" s="1194">
        <v>0</v>
      </c>
      <c r="S139" s="1343"/>
      <c r="T139" s="1343"/>
      <c r="U139" s="1343"/>
      <c r="V139" s="1341"/>
      <c r="W139" s="1341"/>
      <c r="Y139" s="1508"/>
      <c r="Z139" s="1509"/>
      <c r="AA139" s="1509"/>
      <c r="AB139" s="1509"/>
      <c r="AC139" s="1510"/>
    </row>
    <row r="140" spans="1:29" ht="19.5" customHeight="1">
      <c r="A140" s="1095"/>
      <c r="B140" s="1087"/>
      <c r="C140" s="1097"/>
      <c r="D140" s="1333"/>
      <c r="E140" s="1099"/>
      <c r="F140" s="1106"/>
      <c r="G140" s="1194"/>
      <c r="H140" s="1194"/>
      <c r="I140" s="1194"/>
      <c r="J140" s="1353"/>
      <c r="K140" s="1194"/>
      <c r="M140" s="1344">
        <v>0</v>
      </c>
      <c r="N140" s="1344">
        <v>0</v>
      </c>
      <c r="O140" s="1344">
        <v>0</v>
      </c>
      <c r="P140" s="1194">
        <v>0</v>
      </c>
      <c r="Q140" s="1194">
        <v>0</v>
      </c>
      <c r="S140" s="1343"/>
      <c r="T140" s="1343"/>
      <c r="U140" s="1343"/>
      <c r="V140" s="1341"/>
      <c r="W140" s="1341"/>
      <c r="Y140" s="1508"/>
      <c r="Z140" s="1509"/>
      <c r="AA140" s="1509"/>
      <c r="AB140" s="1509"/>
      <c r="AC140" s="1510"/>
    </row>
    <row r="141" spans="1:29" ht="19.5" customHeight="1">
      <c r="A141" s="1095"/>
      <c r="B141" s="1087"/>
      <c r="C141" s="1097"/>
      <c r="D141" s="1333"/>
      <c r="E141" s="1099"/>
      <c r="F141" s="1106"/>
      <c r="G141" s="1194"/>
      <c r="H141" s="1194"/>
      <c r="I141" s="1194"/>
      <c r="J141" s="1353"/>
      <c r="K141" s="1194"/>
      <c r="M141" s="1344">
        <v>0</v>
      </c>
      <c r="N141" s="1344">
        <v>0</v>
      </c>
      <c r="O141" s="1344">
        <v>0</v>
      </c>
      <c r="P141" s="1194">
        <v>0</v>
      </c>
      <c r="Q141" s="1194">
        <v>0</v>
      </c>
      <c r="S141" s="1343"/>
      <c r="T141" s="1343"/>
      <c r="U141" s="1343"/>
      <c r="V141" s="1341"/>
      <c r="W141" s="1341"/>
      <c r="Y141" s="1511"/>
      <c r="Z141" s="1512"/>
      <c r="AA141" s="1512"/>
      <c r="AB141" s="1512"/>
      <c r="AC141" s="1513"/>
    </row>
    <row r="142" spans="1:29">
      <c r="M142" s="1071"/>
      <c r="N142" s="1071"/>
      <c r="O142" s="1071"/>
    </row>
    <row r="143" spans="1:29" ht="19.5" customHeight="1">
      <c r="D143" s="1478" t="s">
        <v>1033</v>
      </c>
      <c r="E143" s="1504"/>
      <c r="F143" s="1186"/>
      <c r="G143" s="1187"/>
      <c r="H143" s="1188"/>
      <c r="I143" s="1188"/>
      <c r="J143" s="1188"/>
      <c r="K143" s="1189"/>
      <c r="L143" s="1334"/>
      <c r="M143" s="1187"/>
      <c r="N143" s="1188"/>
      <c r="O143" s="1188"/>
      <c r="P143" s="1188"/>
      <c r="Q143" s="1189"/>
      <c r="R143" s="1334"/>
      <c r="S143" s="1187"/>
      <c r="T143" s="1188"/>
      <c r="U143" s="1188"/>
      <c r="V143" s="1188"/>
      <c r="W143" s="1189"/>
    </row>
    <row r="144" spans="1:29">
      <c r="M144" s="1071"/>
      <c r="N144" s="1071"/>
      <c r="O144" s="1071"/>
    </row>
    <row r="145" spans="1:29" ht="21.75" customHeight="1">
      <c r="A145" s="1095"/>
      <c r="B145" s="1087">
        <v>1</v>
      </c>
      <c r="C145" s="1097"/>
      <c r="D145" s="1333" t="s">
        <v>690</v>
      </c>
      <c r="E145" s="1099" t="s">
        <v>1034</v>
      </c>
      <c r="F145" s="1106" t="s">
        <v>1028</v>
      </c>
      <c r="G145" s="1194" t="s">
        <v>805</v>
      </c>
      <c r="H145" s="1194">
        <v>8.0600000000000005E-2</v>
      </c>
      <c r="I145" s="1194">
        <v>0</v>
      </c>
      <c r="J145" s="1194"/>
      <c r="K145" s="1194"/>
      <c r="M145" s="1344" t="s">
        <v>805</v>
      </c>
      <c r="N145" s="1344">
        <v>8.0600000000000005E-2</v>
      </c>
      <c r="O145" s="1344">
        <v>0</v>
      </c>
      <c r="P145" s="1194">
        <v>0</v>
      </c>
      <c r="Q145" s="1194">
        <v>0</v>
      </c>
      <c r="S145" s="1343"/>
      <c r="T145" s="1343"/>
      <c r="U145" s="1343"/>
      <c r="V145" s="1341">
        <v>0</v>
      </c>
      <c r="W145" s="1341">
        <v>0</v>
      </c>
      <c r="Y145" s="1505" t="s">
        <v>1036</v>
      </c>
      <c r="Z145" s="1506"/>
      <c r="AA145" s="1506"/>
      <c r="AB145" s="1506"/>
      <c r="AC145" s="1507"/>
    </row>
    <row r="146" spans="1:29" ht="21.75" customHeight="1">
      <c r="A146" s="1095"/>
      <c r="B146" s="1087">
        <v>2</v>
      </c>
      <c r="C146" s="1097"/>
      <c r="D146" s="1333" t="s">
        <v>690</v>
      </c>
      <c r="E146" s="1099" t="s">
        <v>1035</v>
      </c>
      <c r="F146" s="1106" t="s">
        <v>1028</v>
      </c>
      <c r="G146" s="1194" t="s">
        <v>805</v>
      </c>
      <c r="H146" s="1194" t="s">
        <v>805</v>
      </c>
      <c r="I146" s="1194" t="s">
        <v>805</v>
      </c>
      <c r="J146" s="1194"/>
      <c r="K146" s="1194"/>
      <c r="M146" s="1344" t="s">
        <v>805</v>
      </c>
      <c r="N146" s="1344" t="s">
        <v>805</v>
      </c>
      <c r="O146" s="1344" t="s">
        <v>805</v>
      </c>
      <c r="P146" s="1194">
        <v>0</v>
      </c>
      <c r="Q146" s="1194">
        <v>0</v>
      </c>
      <c r="S146" s="1343"/>
      <c r="T146" s="1343"/>
      <c r="U146" s="1343"/>
      <c r="V146" s="1341">
        <v>0</v>
      </c>
      <c r="W146" s="1341">
        <v>0</v>
      </c>
      <c r="Y146" s="1511"/>
      <c r="Z146" s="1512"/>
      <c r="AA146" s="1512"/>
      <c r="AB146" s="1512"/>
      <c r="AC146" s="1513"/>
    </row>
    <row r="147" spans="1:29" ht="15" customHeight="1">
      <c r="Y147" s="1350"/>
      <c r="Z147" s="1350"/>
      <c r="AA147" s="1350"/>
      <c r="AB147" s="1350"/>
      <c r="AC147" s="1350"/>
    </row>
  </sheetData>
  <mergeCells count="90">
    <mergeCell ref="Y145:AC146"/>
    <mergeCell ref="D123:E123"/>
    <mergeCell ref="D132:E132"/>
    <mergeCell ref="Y125:AC130"/>
    <mergeCell ref="D143:E143"/>
    <mergeCell ref="Y134:AC141"/>
    <mergeCell ref="Y89:AC89"/>
    <mergeCell ref="D91:E91"/>
    <mergeCell ref="Y93:AC93"/>
    <mergeCell ref="Y94:AC94"/>
    <mergeCell ref="Y87:AC87"/>
    <mergeCell ref="Y88:AC88"/>
    <mergeCell ref="Y95:AC95"/>
    <mergeCell ref="D105:E105"/>
    <mergeCell ref="D107:E107"/>
    <mergeCell ref="Y116:AC121"/>
    <mergeCell ref="Y109:AC114"/>
    <mergeCell ref="Y96:AC96"/>
    <mergeCell ref="D98:E98"/>
    <mergeCell ref="D75:E75"/>
    <mergeCell ref="Y77:AC77"/>
    <mergeCell ref="Y78:AC78"/>
    <mergeCell ref="Y84:AC84"/>
    <mergeCell ref="Y79:AC79"/>
    <mergeCell ref="Y80:AC80"/>
    <mergeCell ref="Y81:AC81"/>
    <mergeCell ref="Y82:AC82"/>
    <mergeCell ref="Y83:AC83"/>
    <mergeCell ref="D71:E71"/>
    <mergeCell ref="Y71:AC71"/>
    <mergeCell ref="D72:E72"/>
    <mergeCell ref="Y72:AC72"/>
    <mergeCell ref="D73:E73"/>
    <mergeCell ref="Y73:AC73"/>
    <mergeCell ref="Y61:AC61"/>
    <mergeCell ref="D63:E63"/>
    <mergeCell ref="D65:E65"/>
    <mergeCell ref="Y65:AC65"/>
    <mergeCell ref="D66:E66"/>
    <mergeCell ref="Y66:AC66"/>
    <mergeCell ref="D67:E67"/>
    <mergeCell ref="Y67:AC67"/>
    <mergeCell ref="D69:E69"/>
    <mergeCell ref="Y69:AC69"/>
    <mergeCell ref="D70:E70"/>
    <mergeCell ref="Y70:AC70"/>
    <mergeCell ref="D44:E44"/>
    <mergeCell ref="Y58:AC58"/>
    <mergeCell ref="Y59:AC59"/>
    <mergeCell ref="Y60:AC60"/>
    <mergeCell ref="Y52:AC52"/>
    <mergeCell ref="Y54:AC54"/>
    <mergeCell ref="Y55:AC55"/>
    <mergeCell ref="Y57:AC57"/>
    <mergeCell ref="Y48:AC48"/>
    <mergeCell ref="Y49:AC49"/>
    <mergeCell ref="Y50:AC50"/>
    <mergeCell ref="Y51:AC51"/>
    <mergeCell ref="D40:E40"/>
    <mergeCell ref="Y40:AC40"/>
    <mergeCell ref="D41:E41"/>
    <mergeCell ref="Y41:AC41"/>
    <mergeCell ref="D42:E42"/>
    <mergeCell ref="Y42:AC42"/>
    <mergeCell ref="Y34:AC34"/>
    <mergeCell ref="Y35:AC35"/>
    <mergeCell ref="D37:E37"/>
    <mergeCell ref="D39:E39"/>
    <mergeCell ref="Y39:AC39"/>
    <mergeCell ref="Y26:AC26"/>
    <mergeCell ref="Y28:AC28"/>
    <mergeCell ref="Y29:AC29"/>
    <mergeCell ref="Y30:AC30"/>
    <mergeCell ref="Y31:AC31"/>
    <mergeCell ref="Y85:AC86"/>
    <mergeCell ref="Y46:AC47"/>
    <mergeCell ref="Y2:AC2"/>
    <mergeCell ref="D6:E6"/>
    <mergeCell ref="D10:E10"/>
    <mergeCell ref="D11:E11"/>
    <mergeCell ref="G2:K2"/>
    <mergeCell ref="M2:Q2"/>
    <mergeCell ref="S2:W2"/>
    <mergeCell ref="Y8:AC12"/>
    <mergeCell ref="Y32:AC32"/>
    <mergeCell ref="D12:E12"/>
    <mergeCell ref="D15:E15"/>
    <mergeCell ref="Y17:AC22"/>
    <mergeCell ref="Y24:AC24"/>
    <mergeCell ref="Y25:AC2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18318-8DB2-4F01-BF23-0D7BB19F324B}">
  <sheetPr codeName="Sheet66">
    <tabColor rgb="FFFFFFCC"/>
    <pageSetUpPr autoPageBreaks="0"/>
  </sheetPr>
  <dimension ref="A1:V334"/>
  <sheetViews>
    <sheetView zoomScale="86" zoomScaleNormal="86" workbookViewId="0">
      <pane ySplit="1" topLeftCell="A229" activePane="bottomLeft" state="frozen"/>
      <selection activeCell="F12" sqref="F12:G12"/>
      <selection pane="bottomLeft" activeCell="F12" sqref="F12:G12"/>
    </sheetView>
  </sheetViews>
  <sheetFormatPr defaultColWidth="10.265625" defaultRowHeight="12.4"/>
  <cols>
    <col min="1" max="1" width="13.265625" style="997" customWidth="1"/>
    <col min="2" max="2" width="5.86328125" style="1011" customWidth="1"/>
    <col min="3" max="3" width="25.1328125" style="1008" bestFit="1" customWidth="1"/>
    <col min="4" max="4" width="19.3984375" style="1008" customWidth="1"/>
    <col min="5" max="5" width="17.3984375" style="1000" bestFit="1" customWidth="1"/>
    <col min="6" max="6" width="17.3984375" style="1003" bestFit="1" customWidth="1"/>
    <col min="7" max="8" width="8" style="1001" bestFit="1" customWidth="1"/>
    <col min="9" max="9" width="13.1328125" style="1002" bestFit="1" customWidth="1"/>
    <col min="10" max="20" width="15.59765625" style="1003" customWidth="1"/>
    <col min="21" max="21" width="12.59765625" style="989" customWidth="1"/>
    <col min="22" max="22" width="9.73046875" style="1012" customWidth="1"/>
    <col min="23" max="16384" width="10.265625" style="989"/>
  </cols>
  <sheetData>
    <row r="1" spans="1:22" ht="15.4">
      <c r="A1" s="990" t="s">
        <v>868</v>
      </c>
      <c r="B1" s="991" t="s">
        <v>869</v>
      </c>
      <c r="C1" s="992" t="s">
        <v>870</v>
      </c>
      <c r="D1" s="992" t="s">
        <v>871</v>
      </c>
      <c r="E1" s="993" t="s">
        <v>872</v>
      </c>
      <c r="F1" s="994" t="s">
        <v>873</v>
      </c>
      <c r="G1" s="995" t="s">
        <v>874</v>
      </c>
      <c r="H1" s="995" t="s">
        <v>875</v>
      </c>
      <c r="I1" s="996" t="s">
        <v>876</v>
      </c>
      <c r="J1" s="996"/>
      <c r="K1" s="996"/>
      <c r="L1" s="996"/>
      <c r="M1" s="996"/>
      <c r="N1" s="996"/>
      <c r="O1" s="996"/>
      <c r="P1" s="996"/>
      <c r="Q1" s="996"/>
      <c r="R1" s="996"/>
      <c r="S1" s="996"/>
      <c r="T1" s="996"/>
      <c r="V1" s="989"/>
    </row>
    <row r="2" spans="1:22">
      <c r="A2" s="997">
        <v>36251</v>
      </c>
      <c r="B2" s="998">
        <f>IF(MONTH(A2)&gt;=4,YEAR(A2)+1,YEAR(A2))</f>
        <v>2000</v>
      </c>
      <c r="C2" s="999">
        <v>72.599999999999994</v>
      </c>
      <c r="D2" s="999">
        <v>165.2</v>
      </c>
      <c r="E2" s="1000" t="str">
        <f>IF($A2&lt;DATE(2018,7,1),"-",INDEX(#REF!, MATCH(YEAR(EOMONTH($A2,6)),#REF!, 0))/100)</f>
        <v>-</v>
      </c>
      <c r="F2" s="1000" t="str">
        <f>IF($A2&lt;DATE(2018,7,1),"-",INDEX(#REF!, MATCH(YEAR(EOMONTH($A2,6)),#REF!, 0))/100)</f>
        <v>-</v>
      </c>
      <c r="G2" s="1001">
        <f>IF(ISBLANK(C2),G1*((1+E2)^(1/12)),C2)</f>
        <v>72.599999999999994</v>
      </c>
      <c r="H2" s="1001">
        <f>IF(ISBLANK(D2),H1*((1+F2)^(1/12)),D2)</f>
        <v>165.2</v>
      </c>
      <c r="I2" s="1002">
        <f>IF($A2&lt;DATE(2021,4,1),H2,IF(A2=DATE(2021,4,1),I1*((0.5*G2/G1)+(0.5*H2/H1)),I1*(G2/G1)))</f>
        <v>165.2</v>
      </c>
      <c r="V2" s="989"/>
    </row>
    <row r="3" spans="1:22">
      <c r="A3" s="997">
        <v>36281</v>
      </c>
      <c r="B3" s="998">
        <f t="shared" ref="B3:B66" si="0">IF(MONTH(A3)&gt;=4,YEAR(A3)+1,YEAR(A3))</f>
        <v>2000</v>
      </c>
      <c r="C3" s="999">
        <v>72.8</v>
      </c>
      <c r="D3" s="999">
        <v>165.6</v>
      </c>
      <c r="E3" s="1000" t="str">
        <f>IF($A3&lt;DATE(2018,7,1),"-",INDEX(#REF!, MATCH(YEAR(EOMONTH($A3,6)),#REF!, 0))/100)</f>
        <v>-</v>
      </c>
      <c r="F3" s="1000" t="str">
        <f>IF($A3&lt;DATE(2018,7,1),"-",INDEX(#REF!, MATCH(YEAR(EOMONTH($A3,6)),#REF!, 0))/100)</f>
        <v>-</v>
      </c>
      <c r="G3" s="1001">
        <f t="shared" ref="G3:H18" si="1">IF(ISBLANK(C3),G2*((1+E3)^(1/12)),C3)</f>
        <v>72.8</v>
      </c>
      <c r="H3" s="1001">
        <f t="shared" si="1"/>
        <v>165.6</v>
      </c>
      <c r="I3" s="1002">
        <f t="shared" ref="I3:I66" si="2">IF($A3&lt;DATE(2021,4,1),H3,IF(A3=DATE(2021,4,1),I2*((0.5*G3/G2)+(0.5*H3/H2)),I2*(G3/G2)))</f>
        <v>165.6</v>
      </c>
      <c r="J3" s="1004"/>
      <c r="K3" s="1004"/>
      <c r="L3" s="1004"/>
      <c r="V3" s="989"/>
    </row>
    <row r="4" spans="1:22">
      <c r="A4" s="997">
        <v>36312</v>
      </c>
      <c r="B4" s="998">
        <f t="shared" si="0"/>
        <v>2000</v>
      </c>
      <c r="C4" s="999">
        <v>72.7</v>
      </c>
      <c r="D4" s="999">
        <v>165.6</v>
      </c>
      <c r="E4" s="1000" t="str">
        <f>IF($A4&lt;DATE(2018,7,1),"-",INDEX(#REF!, MATCH(YEAR(EOMONTH($A4,6)),#REF!, 0))/100)</f>
        <v>-</v>
      </c>
      <c r="F4" s="1000" t="str">
        <f>IF($A4&lt;DATE(2018,7,1),"-",INDEX(#REF!, MATCH(YEAR(EOMONTH($A4,6)),#REF!, 0))/100)</f>
        <v>-</v>
      </c>
      <c r="G4" s="1001">
        <f t="shared" si="1"/>
        <v>72.7</v>
      </c>
      <c r="H4" s="1001">
        <f t="shared" si="1"/>
        <v>165.6</v>
      </c>
      <c r="I4" s="1002">
        <f t="shared" si="2"/>
        <v>165.6</v>
      </c>
      <c r="J4" s="1004"/>
      <c r="K4" s="1004"/>
      <c r="L4" s="1004"/>
      <c r="V4" s="989"/>
    </row>
    <row r="5" spans="1:22">
      <c r="A5" s="997">
        <v>36342</v>
      </c>
      <c r="B5" s="998">
        <f t="shared" si="0"/>
        <v>2000</v>
      </c>
      <c r="C5" s="999">
        <v>72.400000000000006</v>
      </c>
      <c r="D5" s="999">
        <v>165.1</v>
      </c>
      <c r="E5" s="1000" t="str">
        <f>IF($A5&lt;DATE(2018,7,1),"-",INDEX(#REF!, MATCH(YEAR(EOMONTH($A5,6)),#REF!, 0))/100)</f>
        <v>-</v>
      </c>
      <c r="F5" s="1000" t="str">
        <f>IF($A5&lt;DATE(2018,7,1),"-",INDEX(#REF!, MATCH(YEAR(EOMONTH($A5,6)),#REF!, 0))/100)</f>
        <v>-</v>
      </c>
      <c r="G5" s="1001">
        <f t="shared" si="1"/>
        <v>72.400000000000006</v>
      </c>
      <c r="H5" s="1001">
        <f t="shared" si="1"/>
        <v>165.1</v>
      </c>
      <c r="I5" s="1002">
        <f t="shared" si="2"/>
        <v>165.1</v>
      </c>
      <c r="J5" s="1004"/>
      <c r="K5" s="1004"/>
      <c r="L5" s="1004"/>
      <c r="V5" s="989"/>
    </row>
    <row r="6" spans="1:22">
      <c r="A6" s="997">
        <v>36373</v>
      </c>
      <c r="B6" s="998">
        <f t="shared" si="0"/>
        <v>2000</v>
      </c>
      <c r="C6" s="999">
        <v>72.599999999999994</v>
      </c>
      <c r="D6" s="999">
        <v>165.5</v>
      </c>
      <c r="E6" s="1000" t="str">
        <f>IF($A6&lt;DATE(2018,7,1),"-",INDEX(#REF!, MATCH(YEAR(EOMONTH($A6,6)),#REF!, 0))/100)</f>
        <v>-</v>
      </c>
      <c r="F6" s="1000" t="str">
        <f>IF($A6&lt;DATE(2018,7,1),"-",INDEX(#REF!, MATCH(YEAR(EOMONTH($A6,6)),#REF!, 0))/100)</f>
        <v>-</v>
      </c>
      <c r="G6" s="1001">
        <f t="shared" si="1"/>
        <v>72.599999999999994</v>
      </c>
      <c r="H6" s="1001">
        <f t="shared" si="1"/>
        <v>165.5</v>
      </c>
      <c r="I6" s="1002">
        <f t="shared" si="2"/>
        <v>165.5</v>
      </c>
      <c r="J6" s="1004"/>
      <c r="K6" s="1004"/>
      <c r="L6" s="1004"/>
      <c r="V6" s="989"/>
    </row>
    <row r="7" spans="1:22">
      <c r="A7" s="997">
        <v>36404</v>
      </c>
      <c r="B7" s="998">
        <f t="shared" si="0"/>
        <v>2000</v>
      </c>
      <c r="C7" s="999">
        <v>72.8</v>
      </c>
      <c r="D7" s="999">
        <v>166.2</v>
      </c>
      <c r="E7" s="1000" t="str">
        <f>IF($A7&lt;DATE(2018,7,1),"-",INDEX(#REF!, MATCH(YEAR(EOMONTH($A7,6)),#REF!, 0))/100)</f>
        <v>-</v>
      </c>
      <c r="F7" s="1000" t="str">
        <f>IF($A7&lt;DATE(2018,7,1),"-",INDEX(#REF!, MATCH(YEAR(EOMONTH($A7,6)),#REF!, 0))/100)</f>
        <v>-</v>
      </c>
      <c r="G7" s="1001">
        <f t="shared" si="1"/>
        <v>72.8</v>
      </c>
      <c r="H7" s="1001">
        <f t="shared" si="1"/>
        <v>166.2</v>
      </c>
      <c r="I7" s="1002">
        <f t="shared" si="2"/>
        <v>166.2</v>
      </c>
      <c r="J7" s="1004"/>
      <c r="K7" s="1004"/>
      <c r="L7" s="1004"/>
      <c r="V7" s="989"/>
    </row>
    <row r="8" spans="1:22">
      <c r="A8" s="997">
        <v>36434</v>
      </c>
      <c r="B8" s="998">
        <f t="shared" si="0"/>
        <v>2000</v>
      </c>
      <c r="C8" s="999">
        <v>72.8</v>
      </c>
      <c r="D8" s="999">
        <v>166.5</v>
      </c>
      <c r="E8" s="1000" t="str">
        <f>IF($A8&lt;DATE(2018,7,1),"-",INDEX(#REF!, MATCH(YEAR(EOMONTH($A8,6)),#REF!, 0))/100)</f>
        <v>-</v>
      </c>
      <c r="F8" s="1000" t="str">
        <f>IF($A8&lt;DATE(2018,7,1),"-",INDEX(#REF!, MATCH(YEAR(EOMONTH($A8,6)),#REF!, 0))/100)</f>
        <v>-</v>
      </c>
      <c r="G8" s="1001">
        <f t="shared" si="1"/>
        <v>72.8</v>
      </c>
      <c r="H8" s="1001">
        <f t="shared" si="1"/>
        <v>166.5</v>
      </c>
      <c r="I8" s="1002">
        <f t="shared" si="2"/>
        <v>166.5</v>
      </c>
      <c r="J8" s="1004"/>
      <c r="K8" s="1004"/>
      <c r="L8" s="1004"/>
      <c r="V8" s="989"/>
    </row>
    <row r="9" spans="1:22">
      <c r="A9" s="997">
        <v>36465</v>
      </c>
      <c r="B9" s="998">
        <f t="shared" si="0"/>
        <v>2000</v>
      </c>
      <c r="C9" s="999">
        <v>72.900000000000006</v>
      </c>
      <c r="D9" s="999">
        <v>166.7</v>
      </c>
      <c r="E9" s="1000" t="str">
        <f>IF($A9&lt;DATE(2018,7,1),"-",INDEX(#REF!, MATCH(YEAR(EOMONTH($A9,6)),#REF!, 0))/100)</f>
        <v>-</v>
      </c>
      <c r="F9" s="1000" t="str">
        <f>IF($A9&lt;DATE(2018,7,1),"-",INDEX(#REF!, MATCH(YEAR(EOMONTH($A9,6)),#REF!, 0))/100)</f>
        <v>-</v>
      </c>
      <c r="G9" s="1001">
        <f t="shared" si="1"/>
        <v>72.900000000000006</v>
      </c>
      <c r="H9" s="1001">
        <f t="shared" si="1"/>
        <v>166.7</v>
      </c>
      <c r="I9" s="1002">
        <f t="shared" si="2"/>
        <v>166.7</v>
      </c>
      <c r="J9" s="1004"/>
      <c r="K9" s="1004"/>
      <c r="L9" s="1004"/>
      <c r="V9" s="989"/>
    </row>
    <row r="10" spans="1:22">
      <c r="A10" s="997">
        <v>36495</v>
      </c>
      <c r="B10" s="998">
        <f t="shared" si="0"/>
        <v>2000</v>
      </c>
      <c r="C10" s="999">
        <v>73.099999999999994</v>
      </c>
      <c r="D10" s="999">
        <v>167.3</v>
      </c>
      <c r="E10" s="1000" t="str">
        <f>IF($A10&lt;DATE(2018,7,1),"-",INDEX(#REF!, MATCH(YEAR(EOMONTH($A10,6)),#REF!, 0))/100)</f>
        <v>-</v>
      </c>
      <c r="F10" s="1000" t="str">
        <f>IF($A10&lt;DATE(2018,7,1),"-",INDEX(#REF!, MATCH(YEAR(EOMONTH($A10,6)),#REF!, 0))/100)</f>
        <v>-</v>
      </c>
      <c r="G10" s="1001">
        <f t="shared" si="1"/>
        <v>73.099999999999994</v>
      </c>
      <c r="H10" s="1001">
        <f t="shared" si="1"/>
        <v>167.3</v>
      </c>
      <c r="I10" s="1002">
        <f t="shared" si="2"/>
        <v>167.3</v>
      </c>
      <c r="J10" s="1004"/>
      <c r="K10" s="1004"/>
      <c r="L10" s="1004"/>
      <c r="V10" s="989"/>
    </row>
    <row r="11" spans="1:22">
      <c r="A11" s="997">
        <v>36526</v>
      </c>
      <c r="B11" s="998">
        <f t="shared" si="0"/>
        <v>2000</v>
      </c>
      <c r="C11" s="999">
        <v>72.599999999999994</v>
      </c>
      <c r="D11" s="999">
        <v>166.6</v>
      </c>
      <c r="E11" s="1000" t="str">
        <f>IF($A11&lt;DATE(2018,7,1),"-",INDEX(#REF!, MATCH(YEAR(EOMONTH($A11,6)),#REF!, 0))/100)</f>
        <v>-</v>
      </c>
      <c r="F11" s="1000" t="str">
        <f>IF($A11&lt;DATE(2018,7,1),"-",INDEX(#REF!, MATCH(YEAR(EOMONTH($A11,6)),#REF!, 0))/100)</f>
        <v>-</v>
      </c>
      <c r="G11" s="1001">
        <f t="shared" si="1"/>
        <v>72.599999999999994</v>
      </c>
      <c r="H11" s="1001">
        <f t="shared" si="1"/>
        <v>166.6</v>
      </c>
      <c r="I11" s="1002">
        <f t="shared" si="2"/>
        <v>166.6</v>
      </c>
      <c r="J11" s="1004"/>
      <c r="K11" s="1004"/>
      <c r="L11" s="1004"/>
      <c r="V11" s="989"/>
    </row>
    <row r="12" spans="1:22">
      <c r="A12" s="997">
        <v>36557</v>
      </c>
      <c r="B12" s="998">
        <f t="shared" si="0"/>
        <v>2000</v>
      </c>
      <c r="C12" s="999">
        <v>72.8</v>
      </c>
      <c r="D12" s="999">
        <v>167.5</v>
      </c>
      <c r="E12" s="1000" t="str">
        <f>IF($A12&lt;DATE(2018,7,1),"-",INDEX(#REF!, MATCH(YEAR(EOMONTH($A12,6)),#REF!, 0))/100)</f>
        <v>-</v>
      </c>
      <c r="F12" s="1000" t="str">
        <f>IF($A12&lt;DATE(2018,7,1),"-",INDEX(#REF!, MATCH(YEAR(EOMONTH($A12,6)),#REF!, 0))/100)</f>
        <v>-</v>
      </c>
      <c r="G12" s="1001">
        <f t="shared" si="1"/>
        <v>72.8</v>
      </c>
      <c r="H12" s="1001">
        <f t="shared" si="1"/>
        <v>167.5</v>
      </c>
      <c r="I12" s="1002">
        <f t="shared" si="2"/>
        <v>167.5</v>
      </c>
      <c r="J12" s="1004"/>
      <c r="K12" s="1004"/>
      <c r="L12" s="1004"/>
      <c r="V12" s="989"/>
    </row>
    <row r="13" spans="1:22">
      <c r="A13" s="997">
        <v>36586</v>
      </c>
      <c r="B13" s="998">
        <f t="shared" si="0"/>
        <v>2000</v>
      </c>
      <c r="C13" s="999">
        <v>73</v>
      </c>
      <c r="D13" s="999">
        <v>168.4</v>
      </c>
      <c r="E13" s="1000" t="str">
        <f>IF($A13&lt;DATE(2018,7,1),"-",INDEX(#REF!, MATCH(YEAR(EOMONTH($A13,6)),#REF!, 0))/100)</f>
        <v>-</v>
      </c>
      <c r="F13" s="1000" t="str">
        <f>IF($A13&lt;DATE(2018,7,1),"-",INDEX(#REF!, MATCH(YEAR(EOMONTH($A13,6)),#REF!, 0))/100)</f>
        <v>-</v>
      </c>
      <c r="G13" s="1001">
        <f t="shared" si="1"/>
        <v>73</v>
      </c>
      <c r="H13" s="1001">
        <f t="shared" si="1"/>
        <v>168.4</v>
      </c>
      <c r="I13" s="1002">
        <f t="shared" si="2"/>
        <v>168.4</v>
      </c>
      <c r="J13" s="1004"/>
      <c r="K13" s="1004"/>
      <c r="L13" s="1004"/>
      <c r="V13" s="989"/>
    </row>
    <row r="14" spans="1:22">
      <c r="A14" s="997">
        <v>36617</v>
      </c>
      <c r="B14" s="998">
        <f t="shared" si="0"/>
        <v>2001</v>
      </c>
      <c r="C14" s="999">
        <v>73.3</v>
      </c>
      <c r="D14" s="999">
        <v>170.1</v>
      </c>
      <c r="E14" s="1000" t="str">
        <f>IF($A14&lt;DATE(2018,7,1),"-",INDEX(#REF!, MATCH(YEAR(EOMONTH($A14,6)),#REF!, 0))/100)</f>
        <v>-</v>
      </c>
      <c r="F14" s="1000" t="str">
        <f>IF($A14&lt;DATE(2018,7,1),"-",INDEX(#REF!, MATCH(YEAR(EOMONTH($A14,6)),#REF!, 0))/100)</f>
        <v>-</v>
      </c>
      <c r="G14" s="1001">
        <f t="shared" si="1"/>
        <v>73.3</v>
      </c>
      <c r="H14" s="1001">
        <f t="shared" si="1"/>
        <v>170.1</v>
      </c>
      <c r="I14" s="1002">
        <f t="shared" si="2"/>
        <v>170.1</v>
      </c>
      <c r="J14" s="1004"/>
      <c r="K14" s="1004"/>
      <c r="L14" s="1004"/>
      <c r="V14" s="989"/>
    </row>
    <row r="15" spans="1:22">
      <c r="A15" s="997">
        <v>36647</v>
      </c>
      <c r="B15" s="998">
        <f t="shared" si="0"/>
        <v>2001</v>
      </c>
      <c r="C15" s="999">
        <v>73.5</v>
      </c>
      <c r="D15" s="999">
        <v>170.7</v>
      </c>
      <c r="E15" s="1000" t="str">
        <f>IF($A15&lt;DATE(2018,7,1),"-",INDEX(#REF!, MATCH(YEAR(EOMONTH($A15,6)),#REF!, 0))/100)</f>
        <v>-</v>
      </c>
      <c r="F15" s="1000" t="str">
        <f>IF($A15&lt;DATE(2018,7,1),"-",INDEX(#REF!, MATCH(YEAR(EOMONTH($A15,6)),#REF!, 0))/100)</f>
        <v>-</v>
      </c>
      <c r="G15" s="1001">
        <f t="shared" si="1"/>
        <v>73.5</v>
      </c>
      <c r="H15" s="1001">
        <f t="shared" si="1"/>
        <v>170.7</v>
      </c>
      <c r="I15" s="1002">
        <f t="shared" si="2"/>
        <v>170.7</v>
      </c>
      <c r="J15" s="1004"/>
      <c r="K15" s="1004"/>
      <c r="L15" s="1004"/>
      <c r="V15" s="989"/>
    </row>
    <row r="16" spans="1:22">
      <c r="A16" s="997">
        <v>36678</v>
      </c>
      <c r="B16" s="998">
        <f t="shared" si="0"/>
        <v>2001</v>
      </c>
      <c r="C16" s="999">
        <v>73.599999999999994</v>
      </c>
      <c r="D16" s="999">
        <v>171.1</v>
      </c>
      <c r="E16" s="1000" t="str">
        <f>IF($A16&lt;DATE(2018,7,1),"-",INDEX(#REF!, MATCH(YEAR(EOMONTH($A16,6)),#REF!, 0))/100)</f>
        <v>-</v>
      </c>
      <c r="F16" s="1000" t="str">
        <f>IF($A16&lt;DATE(2018,7,1),"-",INDEX(#REF!, MATCH(YEAR(EOMONTH($A16,6)),#REF!, 0))/100)</f>
        <v>-</v>
      </c>
      <c r="G16" s="1001">
        <f t="shared" si="1"/>
        <v>73.599999999999994</v>
      </c>
      <c r="H16" s="1001">
        <f t="shared" si="1"/>
        <v>171.1</v>
      </c>
      <c r="I16" s="1002">
        <f t="shared" si="2"/>
        <v>171.1</v>
      </c>
      <c r="J16" s="1004"/>
      <c r="K16" s="1004"/>
      <c r="L16" s="1004"/>
      <c r="V16" s="989"/>
    </row>
    <row r="17" spans="1:22">
      <c r="A17" s="997">
        <v>36708</v>
      </c>
      <c r="B17" s="998">
        <f t="shared" si="0"/>
        <v>2001</v>
      </c>
      <c r="C17" s="999">
        <v>73.3</v>
      </c>
      <c r="D17" s="999">
        <v>170.5</v>
      </c>
      <c r="E17" s="1000" t="str">
        <f>IF($A17&lt;DATE(2018,7,1),"-",INDEX(#REF!, MATCH(YEAR(EOMONTH($A17,6)),#REF!, 0))/100)</f>
        <v>-</v>
      </c>
      <c r="F17" s="1000" t="str">
        <f>IF($A17&lt;DATE(2018,7,1),"-",INDEX(#REF!, MATCH(YEAR(EOMONTH($A17,6)),#REF!, 0))/100)</f>
        <v>-</v>
      </c>
      <c r="G17" s="1001">
        <f t="shared" si="1"/>
        <v>73.3</v>
      </c>
      <c r="H17" s="1001">
        <f t="shared" si="1"/>
        <v>170.5</v>
      </c>
      <c r="I17" s="1002">
        <f t="shared" si="2"/>
        <v>170.5</v>
      </c>
      <c r="J17" s="1004"/>
      <c r="K17" s="1004"/>
      <c r="L17" s="1004"/>
      <c r="V17" s="989"/>
    </row>
    <row r="18" spans="1:22">
      <c r="A18" s="997">
        <v>36739</v>
      </c>
      <c r="B18" s="998">
        <f t="shared" si="0"/>
        <v>2001</v>
      </c>
      <c r="C18" s="999">
        <v>73.3</v>
      </c>
      <c r="D18" s="999">
        <v>170.5</v>
      </c>
      <c r="E18" s="1000" t="str">
        <f>IF($A18&lt;DATE(2018,7,1),"-",INDEX(#REF!, MATCH(YEAR(EOMONTH($A18,6)),#REF!, 0))/100)</f>
        <v>-</v>
      </c>
      <c r="F18" s="1000" t="str">
        <f>IF($A18&lt;DATE(2018,7,1),"-",INDEX(#REF!, MATCH(YEAR(EOMONTH($A18,6)),#REF!, 0))/100)</f>
        <v>-</v>
      </c>
      <c r="G18" s="1001">
        <f t="shared" si="1"/>
        <v>73.3</v>
      </c>
      <c r="H18" s="1001">
        <f t="shared" si="1"/>
        <v>170.5</v>
      </c>
      <c r="I18" s="1002">
        <f t="shared" si="2"/>
        <v>170.5</v>
      </c>
      <c r="J18" s="1004"/>
      <c r="K18" s="1004"/>
      <c r="L18" s="1004"/>
      <c r="V18" s="989"/>
    </row>
    <row r="19" spans="1:22">
      <c r="A19" s="997">
        <v>36770</v>
      </c>
      <c r="B19" s="998">
        <f t="shared" si="0"/>
        <v>2001</v>
      </c>
      <c r="C19" s="999">
        <v>73.8</v>
      </c>
      <c r="D19" s="999">
        <v>171.7</v>
      </c>
      <c r="E19" s="1000" t="str">
        <f>IF($A19&lt;DATE(2018,7,1),"-",INDEX(#REF!, MATCH(YEAR(EOMONTH($A19,6)),#REF!, 0))/100)</f>
        <v>-</v>
      </c>
      <c r="F19" s="1000" t="str">
        <f>IF($A19&lt;DATE(2018,7,1),"-",INDEX(#REF!, MATCH(YEAR(EOMONTH($A19,6)),#REF!, 0))/100)</f>
        <v>-</v>
      </c>
      <c r="G19" s="1001">
        <f t="shared" ref="G19:H34" si="3">IF(ISBLANK(C19),G18*((1+E19)^(1/12)),C19)</f>
        <v>73.8</v>
      </c>
      <c r="H19" s="1001">
        <f t="shared" si="3"/>
        <v>171.7</v>
      </c>
      <c r="I19" s="1002">
        <f t="shared" si="2"/>
        <v>171.7</v>
      </c>
      <c r="J19" s="1004"/>
      <c r="K19" s="1004"/>
      <c r="L19" s="1004"/>
      <c r="V19" s="989"/>
    </row>
    <row r="20" spans="1:22">
      <c r="A20" s="997">
        <v>36800</v>
      </c>
      <c r="B20" s="998">
        <f t="shared" si="0"/>
        <v>2001</v>
      </c>
      <c r="C20" s="999">
        <v>73.8</v>
      </c>
      <c r="D20" s="999">
        <v>171.6</v>
      </c>
      <c r="E20" s="1000" t="str">
        <f>IF($A20&lt;DATE(2018,7,1),"-",INDEX(#REF!, MATCH(YEAR(EOMONTH($A20,6)),#REF!, 0))/100)</f>
        <v>-</v>
      </c>
      <c r="F20" s="1000" t="str">
        <f>IF($A20&lt;DATE(2018,7,1),"-",INDEX(#REF!, MATCH(YEAR(EOMONTH($A20,6)),#REF!, 0))/100)</f>
        <v>-</v>
      </c>
      <c r="G20" s="1001">
        <f t="shared" si="3"/>
        <v>73.8</v>
      </c>
      <c r="H20" s="1001">
        <f t="shared" si="3"/>
        <v>171.6</v>
      </c>
      <c r="I20" s="1002">
        <f t="shared" si="2"/>
        <v>171.6</v>
      </c>
      <c r="J20" s="1004"/>
      <c r="K20" s="1004"/>
      <c r="L20" s="1004"/>
      <c r="V20" s="989"/>
    </row>
    <row r="21" spans="1:22">
      <c r="A21" s="997">
        <v>36831</v>
      </c>
      <c r="B21" s="998">
        <f t="shared" si="0"/>
        <v>2001</v>
      </c>
      <c r="C21" s="999">
        <v>74</v>
      </c>
      <c r="D21" s="999">
        <v>172.1</v>
      </c>
      <c r="E21" s="1000" t="str">
        <f>IF($A21&lt;DATE(2018,7,1),"-",INDEX(#REF!, MATCH(YEAR(EOMONTH($A21,6)),#REF!, 0))/100)</f>
        <v>-</v>
      </c>
      <c r="F21" s="1000" t="str">
        <f>IF($A21&lt;DATE(2018,7,1),"-",INDEX(#REF!, MATCH(YEAR(EOMONTH($A21,6)),#REF!, 0))/100)</f>
        <v>-</v>
      </c>
      <c r="G21" s="1001">
        <f t="shared" si="3"/>
        <v>74</v>
      </c>
      <c r="H21" s="1001">
        <f t="shared" si="3"/>
        <v>172.1</v>
      </c>
      <c r="I21" s="1002">
        <f t="shared" si="2"/>
        <v>172.1</v>
      </c>
      <c r="J21" s="1004"/>
      <c r="K21" s="1004"/>
      <c r="L21" s="1004"/>
      <c r="V21" s="989"/>
    </row>
    <row r="22" spans="1:22">
      <c r="A22" s="997">
        <v>36861</v>
      </c>
      <c r="B22" s="998">
        <f t="shared" si="0"/>
        <v>2001</v>
      </c>
      <c r="C22" s="999">
        <v>74</v>
      </c>
      <c r="D22" s="999">
        <v>172.2</v>
      </c>
      <c r="E22" s="1000" t="str">
        <f>IF($A22&lt;DATE(2018,7,1),"-",INDEX(#REF!, MATCH(YEAR(EOMONTH($A22,6)),#REF!, 0))/100)</f>
        <v>-</v>
      </c>
      <c r="F22" s="1000" t="str">
        <f>IF($A22&lt;DATE(2018,7,1),"-",INDEX(#REF!, MATCH(YEAR(EOMONTH($A22,6)),#REF!, 0))/100)</f>
        <v>-</v>
      </c>
      <c r="G22" s="1001">
        <f t="shared" si="3"/>
        <v>74</v>
      </c>
      <c r="H22" s="1001">
        <f t="shared" si="3"/>
        <v>172.2</v>
      </c>
      <c r="I22" s="1002">
        <f t="shared" si="2"/>
        <v>172.2</v>
      </c>
      <c r="J22" s="1004"/>
      <c r="K22" s="1004"/>
      <c r="L22" s="1004"/>
      <c r="V22" s="989"/>
    </row>
    <row r="23" spans="1:22">
      <c r="A23" s="997">
        <v>36892</v>
      </c>
      <c r="B23" s="998">
        <f t="shared" si="0"/>
        <v>2001</v>
      </c>
      <c r="C23" s="999">
        <v>73.5</v>
      </c>
      <c r="D23" s="999">
        <v>171.1</v>
      </c>
      <c r="E23" s="1000" t="str">
        <f>IF($A23&lt;DATE(2018,7,1),"-",INDEX(#REF!, MATCH(YEAR(EOMONTH($A23,6)),#REF!, 0))/100)</f>
        <v>-</v>
      </c>
      <c r="F23" s="1000" t="str">
        <f>IF($A23&lt;DATE(2018,7,1),"-",INDEX(#REF!, MATCH(YEAR(EOMONTH($A23,6)),#REF!, 0))/100)</f>
        <v>-</v>
      </c>
      <c r="G23" s="1001">
        <f t="shared" si="3"/>
        <v>73.5</v>
      </c>
      <c r="H23" s="1001">
        <f t="shared" si="3"/>
        <v>171.1</v>
      </c>
      <c r="I23" s="1002">
        <f t="shared" si="2"/>
        <v>171.1</v>
      </c>
      <c r="J23" s="1004"/>
      <c r="K23" s="1004"/>
      <c r="L23" s="1004"/>
      <c r="V23" s="1005"/>
    </row>
    <row r="24" spans="1:22">
      <c r="A24" s="997">
        <v>36923</v>
      </c>
      <c r="B24" s="998">
        <f t="shared" si="0"/>
        <v>2001</v>
      </c>
      <c r="C24" s="999">
        <v>73.7</v>
      </c>
      <c r="D24" s="999">
        <v>172</v>
      </c>
      <c r="E24" s="1000" t="str">
        <f>IF($A24&lt;DATE(2018,7,1),"-",INDEX(#REF!, MATCH(YEAR(EOMONTH($A24,6)),#REF!, 0))/100)</f>
        <v>-</v>
      </c>
      <c r="F24" s="1000" t="str">
        <f>IF($A24&lt;DATE(2018,7,1),"-",INDEX(#REF!, MATCH(YEAR(EOMONTH($A24,6)),#REF!, 0))/100)</f>
        <v>-</v>
      </c>
      <c r="G24" s="1001">
        <f t="shared" si="3"/>
        <v>73.7</v>
      </c>
      <c r="H24" s="1001">
        <f t="shared" si="3"/>
        <v>172</v>
      </c>
      <c r="I24" s="1002">
        <f t="shared" si="2"/>
        <v>172</v>
      </c>
      <c r="J24" s="1004"/>
      <c r="K24" s="1004"/>
      <c r="L24" s="1004"/>
      <c r="V24" s="1005"/>
    </row>
    <row r="25" spans="1:22">
      <c r="A25" s="997">
        <v>36951</v>
      </c>
      <c r="B25" s="998">
        <f t="shared" si="0"/>
        <v>2001</v>
      </c>
      <c r="C25" s="999">
        <v>73.900000000000006</v>
      </c>
      <c r="D25" s="999">
        <v>172.2</v>
      </c>
      <c r="E25" s="1000" t="str">
        <f>IF($A25&lt;DATE(2018,7,1),"-",INDEX(#REF!, MATCH(YEAR(EOMONTH($A25,6)),#REF!, 0))/100)</f>
        <v>-</v>
      </c>
      <c r="F25" s="1000" t="str">
        <f>IF($A25&lt;DATE(2018,7,1),"-",INDEX(#REF!, MATCH(YEAR(EOMONTH($A25,6)),#REF!, 0))/100)</f>
        <v>-</v>
      </c>
      <c r="G25" s="1001">
        <f t="shared" si="3"/>
        <v>73.900000000000006</v>
      </c>
      <c r="H25" s="1001">
        <f t="shared" si="3"/>
        <v>172.2</v>
      </c>
      <c r="I25" s="1002">
        <f t="shared" si="2"/>
        <v>172.2</v>
      </c>
      <c r="J25" s="1004"/>
      <c r="K25" s="1004"/>
      <c r="L25" s="1004"/>
      <c r="V25" s="1005"/>
    </row>
    <row r="26" spans="1:22">
      <c r="A26" s="997">
        <v>36982</v>
      </c>
      <c r="B26" s="998">
        <f t="shared" si="0"/>
        <v>2002</v>
      </c>
      <c r="C26" s="999">
        <v>74.400000000000006</v>
      </c>
      <c r="D26" s="999">
        <v>173.1</v>
      </c>
      <c r="E26" s="1000" t="str">
        <f>IF($A26&lt;DATE(2018,7,1),"-",INDEX(#REF!, MATCH(YEAR(EOMONTH($A26,6)),#REF!, 0))/100)</f>
        <v>-</v>
      </c>
      <c r="F26" s="1000" t="str">
        <f>IF($A26&lt;DATE(2018,7,1),"-",INDEX(#REF!, MATCH(YEAR(EOMONTH($A26,6)),#REF!, 0))/100)</f>
        <v>-</v>
      </c>
      <c r="G26" s="1001">
        <f t="shared" si="3"/>
        <v>74.400000000000006</v>
      </c>
      <c r="H26" s="1001">
        <f t="shared" si="3"/>
        <v>173.1</v>
      </c>
      <c r="I26" s="1002">
        <f t="shared" si="2"/>
        <v>173.1</v>
      </c>
      <c r="J26" s="1004"/>
      <c r="K26" s="1004"/>
      <c r="L26" s="1004"/>
      <c r="V26" s="1005"/>
    </row>
    <row r="27" spans="1:22">
      <c r="A27" s="997">
        <v>37012</v>
      </c>
      <c r="B27" s="998">
        <f t="shared" si="0"/>
        <v>2002</v>
      </c>
      <c r="C27" s="999">
        <v>74.900000000000006</v>
      </c>
      <c r="D27" s="999">
        <v>174.2</v>
      </c>
      <c r="E27" s="1000" t="str">
        <f>IF($A27&lt;DATE(2018,7,1),"-",INDEX(#REF!, MATCH(YEAR(EOMONTH($A27,6)),#REF!, 0))/100)</f>
        <v>-</v>
      </c>
      <c r="F27" s="1000" t="str">
        <f>IF($A27&lt;DATE(2018,7,1),"-",INDEX(#REF!, MATCH(YEAR(EOMONTH($A27,6)),#REF!, 0))/100)</f>
        <v>-</v>
      </c>
      <c r="G27" s="1001">
        <f t="shared" si="3"/>
        <v>74.900000000000006</v>
      </c>
      <c r="H27" s="1001">
        <f t="shared" si="3"/>
        <v>174.2</v>
      </c>
      <c r="I27" s="1002">
        <f t="shared" si="2"/>
        <v>174.2</v>
      </c>
      <c r="J27" s="1004"/>
      <c r="K27" s="1004"/>
      <c r="L27" s="1004"/>
      <c r="V27" s="1005"/>
    </row>
    <row r="28" spans="1:22">
      <c r="A28" s="997">
        <v>37043</v>
      </c>
      <c r="B28" s="998">
        <f t="shared" si="0"/>
        <v>2002</v>
      </c>
      <c r="C28" s="999">
        <v>75</v>
      </c>
      <c r="D28" s="999">
        <v>174.4</v>
      </c>
      <c r="E28" s="1000" t="str">
        <f>IF($A28&lt;DATE(2018,7,1),"-",INDEX(#REF!, MATCH(YEAR(EOMONTH($A28,6)),#REF!, 0))/100)</f>
        <v>-</v>
      </c>
      <c r="F28" s="1000" t="str">
        <f>IF($A28&lt;DATE(2018,7,1),"-",INDEX(#REF!, MATCH(YEAR(EOMONTH($A28,6)),#REF!, 0))/100)</f>
        <v>-</v>
      </c>
      <c r="G28" s="1001">
        <f t="shared" si="3"/>
        <v>75</v>
      </c>
      <c r="H28" s="1001">
        <f t="shared" si="3"/>
        <v>174.4</v>
      </c>
      <c r="I28" s="1002">
        <f t="shared" si="2"/>
        <v>174.4</v>
      </c>
      <c r="J28" s="1004"/>
      <c r="K28" s="1004"/>
      <c r="L28" s="1004"/>
      <c r="V28" s="1005"/>
    </row>
    <row r="29" spans="1:22">
      <c r="A29" s="997">
        <v>37073</v>
      </c>
      <c r="B29" s="998">
        <f t="shared" si="0"/>
        <v>2002</v>
      </c>
      <c r="C29" s="999">
        <v>74.5</v>
      </c>
      <c r="D29" s="999">
        <v>173.3</v>
      </c>
      <c r="E29" s="1000" t="str">
        <f>IF($A29&lt;DATE(2018,7,1),"-",INDEX(#REF!, MATCH(YEAR(EOMONTH($A29,6)),#REF!, 0))/100)</f>
        <v>-</v>
      </c>
      <c r="F29" s="1000" t="str">
        <f>IF($A29&lt;DATE(2018,7,1),"-",INDEX(#REF!, MATCH(YEAR(EOMONTH($A29,6)),#REF!, 0))/100)</f>
        <v>-</v>
      </c>
      <c r="G29" s="1001">
        <f t="shared" si="3"/>
        <v>74.5</v>
      </c>
      <c r="H29" s="1001">
        <f t="shared" si="3"/>
        <v>173.3</v>
      </c>
      <c r="I29" s="1002">
        <f t="shared" si="2"/>
        <v>173.3</v>
      </c>
      <c r="J29" s="1004"/>
      <c r="K29" s="1004"/>
      <c r="L29" s="1004"/>
      <c r="V29" s="1005"/>
    </row>
    <row r="30" spans="1:22">
      <c r="A30" s="997">
        <v>37104</v>
      </c>
      <c r="B30" s="998">
        <f t="shared" si="0"/>
        <v>2002</v>
      </c>
      <c r="C30" s="999">
        <v>74.8</v>
      </c>
      <c r="D30" s="999">
        <v>174</v>
      </c>
      <c r="E30" s="1000" t="str">
        <f>IF($A30&lt;DATE(2018,7,1),"-",INDEX(#REF!, MATCH(YEAR(EOMONTH($A30,6)),#REF!, 0))/100)</f>
        <v>-</v>
      </c>
      <c r="F30" s="1000" t="str">
        <f>IF($A30&lt;DATE(2018,7,1),"-",INDEX(#REF!, MATCH(YEAR(EOMONTH($A30,6)),#REF!, 0))/100)</f>
        <v>-</v>
      </c>
      <c r="G30" s="1001">
        <f t="shared" si="3"/>
        <v>74.8</v>
      </c>
      <c r="H30" s="1001">
        <f t="shared" si="3"/>
        <v>174</v>
      </c>
      <c r="I30" s="1002">
        <f t="shared" si="2"/>
        <v>174</v>
      </c>
      <c r="J30" s="1004"/>
      <c r="K30" s="1004"/>
      <c r="L30" s="1004"/>
      <c r="V30" s="1005"/>
    </row>
    <row r="31" spans="1:22">
      <c r="A31" s="997">
        <v>37135</v>
      </c>
      <c r="B31" s="998">
        <f t="shared" si="0"/>
        <v>2002</v>
      </c>
      <c r="C31" s="999">
        <v>75</v>
      </c>
      <c r="D31" s="999">
        <v>174.6</v>
      </c>
      <c r="E31" s="1000" t="str">
        <f>IF($A31&lt;DATE(2018,7,1),"-",INDEX(#REF!, MATCH(YEAR(EOMONTH($A31,6)),#REF!, 0))/100)</f>
        <v>-</v>
      </c>
      <c r="F31" s="1000" t="str">
        <f>IF($A31&lt;DATE(2018,7,1),"-",INDEX(#REF!, MATCH(YEAR(EOMONTH($A31,6)),#REF!, 0))/100)</f>
        <v>-</v>
      </c>
      <c r="G31" s="1001">
        <f t="shared" si="3"/>
        <v>75</v>
      </c>
      <c r="H31" s="1001">
        <f t="shared" si="3"/>
        <v>174.6</v>
      </c>
      <c r="I31" s="1002">
        <f t="shared" si="2"/>
        <v>174.6</v>
      </c>
      <c r="J31" s="1004"/>
      <c r="K31" s="1004"/>
      <c r="L31" s="1004"/>
      <c r="V31" s="1005"/>
    </row>
    <row r="32" spans="1:22">
      <c r="A32" s="997">
        <v>37165</v>
      </c>
      <c r="B32" s="998">
        <f t="shared" si="0"/>
        <v>2002</v>
      </c>
      <c r="C32" s="999">
        <v>74.900000000000006</v>
      </c>
      <c r="D32" s="999">
        <v>174.3</v>
      </c>
      <c r="E32" s="1000" t="str">
        <f>IF($A32&lt;DATE(2018,7,1),"-",INDEX(#REF!, MATCH(YEAR(EOMONTH($A32,6)),#REF!, 0))/100)</f>
        <v>-</v>
      </c>
      <c r="F32" s="1000" t="str">
        <f>IF($A32&lt;DATE(2018,7,1),"-",INDEX(#REF!, MATCH(YEAR(EOMONTH($A32,6)),#REF!, 0))/100)</f>
        <v>-</v>
      </c>
      <c r="G32" s="1001">
        <f t="shared" si="3"/>
        <v>74.900000000000006</v>
      </c>
      <c r="H32" s="1001">
        <f t="shared" si="3"/>
        <v>174.3</v>
      </c>
      <c r="I32" s="1002">
        <f t="shared" si="2"/>
        <v>174.3</v>
      </c>
      <c r="J32" s="1004"/>
      <c r="K32" s="1004"/>
      <c r="L32" s="1004"/>
      <c r="V32" s="1005"/>
    </row>
    <row r="33" spans="1:22">
      <c r="A33" s="997">
        <v>37196</v>
      </c>
      <c r="B33" s="998">
        <f t="shared" si="0"/>
        <v>2002</v>
      </c>
      <c r="C33" s="999">
        <v>74.900000000000006</v>
      </c>
      <c r="D33" s="999">
        <v>173.6</v>
      </c>
      <c r="E33" s="1000" t="str">
        <f>IF($A33&lt;DATE(2018,7,1),"-",INDEX(#REF!, MATCH(YEAR(EOMONTH($A33,6)),#REF!, 0))/100)</f>
        <v>-</v>
      </c>
      <c r="F33" s="1000" t="str">
        <f>IF($A33&lt;DATE(2018,7,1),"-",INDEX(#REF!, MATCH(YEAR(EOMONTH($A33,6)),#REF!, 0))/100)</f>
        <v>-</v>
      </c>
      <c r="G33" s="1001">
        <f t="shared" si="3"/>
        <v>74.900000000000006</v>
      </c>
      <c r="H33" s="1001">
        <f t="shared" si="3"/>
        <v>173.6</v>
      </c>
      <c r="I33" s="1002">
        <f t="shared" si="2"/>
        <v>173.6</v>
      </c>
      <c r="J33" s="1004"/>
      <c r="K33" s="1004"/>
      <c r="L33" s="1004"/>
      <c r="V33" s="1005"/>
    </row>
    <row r="34" spans="1:22">
      <c r="A34" s="997">
        <v>37226</v>
      </c>
      <c r="B34" s="998">
        <f t="shared" si="0"/>
        <v>2002</v>
      </c>
      <c r="C34" s="999">
        <v>75</v>
      </c>
      <c r="D34" s="999">
        <v>173.4</v>
      </c>
      <c r="E34" s="1000" t="str">
        <f>IF($A34&lt;DATE(2018,7,1),"-",INDEX(#REF!, MATCH(YEAR(EOMONTH($A34,6)),#REF!, 0))/100)</f>
        <v>-</v>
      </c>
      <c r="F34" s="1000" t="str">
        <f>IF($A34&lt;DATE(2018,7,1),"-",INDEX(#REF!, MATCH(YEAR(EOMONTH($A34,6)),#REF!, 0))/100)</f>
        <v>-</v>
      </c>
      <c r="G34" s="1001">
        <f t="shared" si="3"/>
        <v>75</v>
      </c>
      <c r="H34" s="1001">
        <f t="shared" si="3"/>
        <v>173.4</v>
      </c>
      <c r="I34" s="1002">
        <f t="shared" si="2"/>
        <v>173.4</v>
      </c>
      <c r="J34" s="1004"/>
      <c r="K34" s="1004"/>
      <c r="L34" s="1004"/>
      <c r="V34" s="1005"/>
    </row>
    <row r="35" spans="1:22">
      <c r="A35" s="997">
        <v>37257</v>
      </c>
      <c r="B35" s="998">
        <f t="shared" si="0"/>
        <v>2002</v>
      </c>
      <c r="C35" s="999">
        <v>74.8</v>
      </c>
      <c r="D35" s="999">
        <v>173.3</v>
      </c>
      <c r="E35" s="1000" t="str">
        <f>IF($A35&lt;DATE(2018,7,1),"-",INDEX(#REF!, MATCH(YEAR(EOMONTH($A35,6)),#REF!, 0))/100)</f>
        <v>-</v>
      </c>
      <c r="F35" s="1000" t="str">
        <f>IF($A35&lt;DATE(2018,7,1),"-",INDEX(#REF!, MATCH(YEAR(EOMONTH($A35,6)),#REF!, 0))/100)</f>
        <v>-</v>
      </c>
      <c r="G35" s="1001">
        <f t="shared" ref="G35:H50" si="4">IF(ISBLANK(C35),G34*((1+E35)^(1/12)),C35)</f>
        <v>74.8</v>
      </c>
      <c r="H35" s="1001">
        <f t="shared" si="4"/>
        <v>173.3</v>
      </c>
      <c r="I35" s="1002">
        <f t="shared" si="2"/>
        <v>173.3</v>
      </c>
      <c r="J35" s="1004"/>
      <c r="K35" s="1004"/>
      <c r="L35" s="1004"/>
      <c r="V35" s="1005"/>
    </row>
    <row r="36" spans="1:22">
      <c r="A36" s="997">
        <v>37288</v>
      </c>
      <c r="B36" s="998">
        <f t="shared" si="0"/>
        <v>2002</v>
      </c>
      <c r="C36" s="999">
        <v>75</v>
      </c>
      <c r="D36" s="999">
        <v>173.8</v>
      </c>
      <c r="E36" s="1000" t="str">
        <f>IF($A36&lt;DATE(2018,7,1),"-",INDEX(#REF!, MATCH(YEAR(EOMONTH($A36,6)),#REF!, 0))/100)</f>
        <v>-</v>
      </c>
      <c r="F36" s="1000" t="str">
        <f>IF($A36&lt;DATE(2018,7,1),"-",INDEX(#REF!, MATCH(YEAR(EOMONTH($A36,6)),#REF!, 0))/100)</f>
        <v>-</v>
      </c>
      <c r="G36" s="1001">
        <f t="shared" si="4"/>
        <v>75</v>
      </c>
      <c r="H36" s="1001">
        <f t="shared" si="4"/>
        <v>173.8</v>
      </c>
      <c r="I36" s="1002">
        <f t="shared" si="2"/>
        <v>173.8</v>
      </c>
      <c r="J36" s="1004"/>
      <c r="K36" s="1004"/>
      <c r="L36" s="1004"/>
      <c r="V36" s="1005"/>
    </row>
    <row r="37" spans="1:22">
      <c r="A37" s="997">
        <v>37316</v>
      </c>
      <c r="B37" s="998">
        <f t="shared" si="0"/>
        <v>2002</v>
      </c>
      <c r="C37" s="999">
        <v>75.2</v>
      </c>
      <c r="D37" s="999">
        <v>174.5</v>
      </c>
      <c r="E37" s="1000" t="str">
        <f>IF($A37&lt;DATE(2018,7,1),"-",INDEX(#REF!, MATCH(YEAR(EOMONTH($A37,6)),#REF!, 0))/100)</f>
        <v>-</v>
      </c>
      <c r="F37" s="1000" t="str">
        <f>IF($A37&lt;DATE(2018,7,1),"-",INDEX(#REF!, MATCH(YEAR(EOMONTH($A37,6)),#REF!, 0))/100)</f>
        <v>-</v>
      </c>
      <c r="G37" s="1001">
        <f t="shared" si="4"/>
        <v>75.2</v>
      </c>
      <c r="H37" s="1001">
        <f t="shared" si="4"/>
        <v>174.5</v>
      </c>
      <c r="I37" s="1002">
        <f t="shared" si="2"/>
        <v>174.5</v>
      </c>
      <c r="J37" s="1004"/>
      <c r="K37" s="1004"/>
      <c r="L37" s="1004"/>
      <c r="V37" s="1005"/>
    </row>
    <row r="38" spans="1:22">
      <c r="A38" s="997">
        <v>37347</v>
      </c>
      <c r="B38" s="998">
        <f t="shared" si="0"/>
        <v>2003</v>
      </c>
      <c r="C38" s="999">
        <v>75.599999999999994</v>
      </c>
      <c r="D38" s="999">
        <v>175.7</v>
      </c>
      <c r="E38" s="1000" t="str">
        <f>IF($A38&lt;DATE(2018,7,1),"-",INDEX(#REF!, MATCH(YEAR(EOMONTH($A38,6)),#REF!, 0))/100)</f>
        <v>-</v>
      </c>
      <c r="F38" s="1000" t="str">
        <f>IF($A38&lt;DATE(2018,7,1),"-",INDEX(#REF!, MATCH(YEAR(EOMONTH($A38,6)),#REF!, 0))/100)</f>
        <v>-</v>
      </c>
      <c r="G38" s="1001">
        <f t="shared" si="4"/>
        <v>75.599999999999994</v>
      </c>
      <c r="H38" s="1001">
        <f t="shared" si="4"/>
        <v>175.7</v>
      </c>
      <c r="I38" s="1002">
        <f t="shared" si="2"/>
        <v>175.7</v>
      </c>
      <c r="J38" s="1004"/>
      <c r="K38" s="1004"/>
      <c r="L38" s="1004"/>
      <c r="V38" s="1005"/>
    </row>
    <row r="39" spans="1:22">
      <c r="A39" s="997">
        <v>37377</v>
      </c>
      <c r="B39" s="998">
        <f t="shared" si="0"/>
        <v>2003</v>
      </c>
      <c r="C39" s="999">
        <v>75.8</v>
      </c>
      <c r="D39" s="999">
        <v>176.2</v>
      </c>
      <c r="E39" s="1000" t="str">
        <f>IF($A39&lt;DATE(2018,7,1),"-",INDEX(#REF!, MATCH(YEAR(EOMONTH($A39,6)),#REF!, 0))/100)</f>
        <v>-</v>
      </c>
      <c r="F39" s="1000" t="str">
        <f>IF($A39&lt;DATE(2018,7,1),"-",INDEX(#REF!, MATCH(YEAR(EOMONTH($A39,6)),#REF!, 0))/100)</f>
        <v>-</v>
      </c>
      <c r="G39" s="1001">
        <f t="shared" si="4"/>
        <v>75.8</v>
      </c>
      <c r="H39" s="1001">
        <f t="shared" si="4"/>
        <v>176.2</v>
      </c>
      <c r="I39" s="1002">
        <f t="shared" si="2"/>
        <v>176.2</v>
      </c>
      <c r="J39" s="1004"/>
      <c r="K39" s="1004"/>
      <c r="L39" s="1004"/>
      <c r="V39" s="1005"/>
    </row>
    <row r="40" spans="1:22">
      <c r="A40" s="997">
        <v>37408</v>
      </c>
      <c r="B40" s="998">
        <f t="shared" si="0"/>
        <v>2003</v>
      </c>
      <c r="C40" s="999">
        <v>75.8</v>
      </c>
      <c r="D40" s="999">
        <v>176.2</v>
      </c>
      <c r="E40" s="1000" t="str">
        <f>IF($A40&lt;DATE(2018,7,1),"-",INDEX(#REF!, MATCH(YEAR(EOMONTH($A40,6)),#REF!, 0))/100)</f>
        <v>-</v>
      </c>
      <c r="F40" s="1000" t="str">
        <f>IF($A40&lt;DATE(2018,7,1),"-",INDEX(#REF!, MATCH(YEAR(EOMONTH($A40,6)),#REF!, 0))/100)</f>
        <v>-</v>
      </c>
      <c r="G40" s="1001">
        <f t="shared" si="4"/>
        <v>75.8</v>
      </c>
      <c r="H40" s="1001">
        <f t="shared" si="4"/>
        <v>176.2</v>
      </c>
      <c r="I40" s="1002">
        <f t="shared" si="2"/>
        <v>176.2</v>
      </c>
      <c r="J40" s="1004"/>
      <c r="K40" s="1004"/>
      <c r="L40" s="1004"/>
      <c r="V40" s="1005"/>
    </row>
    <row r="41" spans="1:22">
      <c r="A41" s="997">
        <v>37438</v>
      </c>
      <c r="B41" s="998">
        <f t="shared" si="0"/>
        <v>2003</v>
      </c>
      <c r="C41" s="999">
        <v>75.599999999999994</v>
      </c>
      <c r="D41" s="999">
        <v>175.9</v>
      </c>
      <c r="E41" s="1000" t="str">
        <f>IF($A41&lt;DATE(2018,7,1),"-",INDEX(#REF!, MATCH(YEAR(EOMONTH($A41,6)),#REF!, 0))/100)</f>
        <v>-</v>
      </c>
      <c r="F41" s="1000" t="str">
        <f>IF($A41&lt;DATE(2018,7,1),"-",INDEX(#REF!, MATCH(YEAR(EOMONTH($A41,6)),#REF!, 0))/100)</f>
        <v>-</v>
      </c>
      <c r="G41" s="1001">
        <f t="shared" si="4"/>
        <v>75.599999999999994</v>
      </c>
      <c r="H41" s="1001">
        <f t="shared" si="4"/>
        <v>175.9</v>
      </c>
      <c r="I41" s="1002">
        <f t="shared" si="2"/>
        <v>175.9</v>
      </c>
      <c r="J41" s="1004"/>
      <c r="K41" s="1004"/>
      <c r="L41" s="1004"/>
      <c r="V41" s="1005"/>
    </row>
    <row r="42" spans="1:22">
      <c r="A42" s="997">
        <v>37469</v>
      </c>
      <c r="B42" s="998">
        <f t="shared" si="0"/>
        <v>2003</v>
      </c>
      <c r="C42" s="999">
        <v>75.8</v>
      </c>
      <c r="D42" s="999">
        <v>176.4</v>
      </c>
      <c r="E42" s="1000" t="str">
        <f>IF($A42&lt;DATE(2018,7,1),"-",INDEX(#REF!, MATCH(YEAR(EOMONTH($A42,6)),#REF!, 0))/100)</f>
        <v>-</v>
      </c>
      <c r="F42" s="1000" t="str">
        <f>IF($A42&lt;DATE(2018,7,1),"-",INDEX(#REF!, MATCH(YEAR(EOMONTH($A42,6)),#REF!, 0))/100)</f>
        <v>-</v>
      </c>
      <c r="G42" s="1001">
        <f t="shared" si="4"/>
        <v>75.8</v>
      </c>
      <c r="H42" s="1001">
        <f t="shared" si="4"/>
        <v>176.4</v>
      </c>
      <c r="I42" s="1002">
        <f t="shared" si="2"/>
        <v>176.4</v>
      </c>
      <c r="J42" s="1004"/>
      <c r="K42" s="1004"/>
      <c r="L42" s="1004"/>
      <c r="V42" s="1005"/>
    </row>
    <row r="43" spans="1:22">
      <c r="A43" s="997">
        <v>37500</v>
      </c>
      <c r="B43" s="998">
        <f t="shared" si="0"/>
        <v>2003</v>
      </c>
      <c r="C43" s="999">
        <v>76</v>
      </c>
      <c r="D43" s="999">
        <v>177.6</v>
      </c>
      <c r="E43" s="1000" t="str">
        <f>IF($A43&lt;DATE(2018,7,1),"-",INDEX(#REF!, MATCH(YEAR(EOMONTH($A43,6)),#REF!, 0))/100)</f>
        <v>-</v>
      </c>
      <c r="F43" s="1000" t="str">
        <f>IF($A43&lt;DATE(2018,7,1),"-",INDEX(#REF!, MATCH(YEAR(EOMONTH($A43,6)),#REF!, 0))/100)</f>
        <v>-</v>
      </c>
      <c r="G43" s="1001">
        <f t="shared" si="4"/>
        <v>76</v>
      </c>
      <c r="H43" s="1001">
        <f t="shared" si="4"/>
        <v>177.6</v>
      </c>
      <c r="I43" s="1002">
        <f t="shared" si="2"/>
        <v>177.6</v>
      </c>
      <c r="J43" s="1004"/>
      <c r="K43" s="1004"/>
      <c r="L43" s="1004"/>
      <c r="V43" s="1005"/>
    </row>
    <row r="44" spans="1:22">
      <c r="A44" s="997">
        <v>37530</v>
      </c>
      <c r="B44" s="998">
        <f t="shared" si="0"/>
        <v>2003</v>
      </c>
      <c r="C44" s="999">
        <v>76.099999999999994</v>
      </c>
      <c r="D44" s="999">
        <v>177.9</v>
      </c>
      <c r="E44" s="1000" t="str">
        <f>IF($A44&lt;DATE(2018,7,1),"-",INDEX(#REF!, MATCH(YEAR(EOMONTH($A44,6)),#REF!, 0))/100)</f>
        <v>-</v>
      </c>
      <c r="F44" s="1000" t="str">
        <f>IF($A44&lt;DATE(2018,7,1),"-",INDEX(#REF!, MATCH(YEAR(EOMONTH($A44,6)),#REF!, 0))/100)</f>
        <v>-</v>
      </c>
      <c r="G44" s="1001">
        <f t="shared" si="4"/>
        <v>76.099999999999994</v>
      </c>
      <c r="H44" s="1001">
        <f t="shared" si="4"/>
        <v>177.9</v>
      </c>
      <c r="I44" s="1002">
        <f t="shared" si="2"/>
        <v>177.9</v>
      </c>
      <c r="J44" s="1004"/>
      <c r="K44" s="1004"/>
      <c r="L44" s="1004"/>
      <c r="V44" s="1005"/>
    </row>
    <row r="45" spans="1:22">
      <c r="A45" s="997">
        <v>37561</v>
      </c>
      <c r="B45" s="998">
        <f t="shared" si="0"/>
        <v>2003</v>
      </c>
      <c r="C45" s="999">
        <v>76.099999999999994</v>
      </c>
      <c r="D45" s="999">
        <v>178.2</v>
      </c>
      <c r="E45" s="1000" t="str">
        <f>IF($A45&lt;DATE(2018,7,1),"-",INDEX(#REF!, MATCH(YEAR(EOMONTH($A45,6)),#REF!, 0))/100)</f>
        <v>-</v>
      </c>
      <c r="F45" s="1000" t="str">
        <f>IF($A45&lt;DATE(2018,7,1),"-",INDEX(#REF!, MATCH(YEAR(EOMONTH($A45,6)),#REF!, 0))/100)</f>
        <v>-</v>
      </c>
      <c r="G45" s="1001">
        <f t="shared" si="4"/>
        <v>76.099999999999994</v>
      </c>
      <c r="H45" s="1001">
        <f t="shared" si="4"/>
        <v>178.2</v>
      </c>
      <c r="I45" s="1002">
        <f t="shared" si="2"/>
        <v>178.2</v>
      </c>
      <c r="J45" s="1004"/>
      <c r="K45" s="1004"/>
      <c r="L45" s="1004"/>
      <c r="V45" s="1005"/>
    </row>
    <row r="46" spans="1:22">
      <c r="A46" s="997">
        <v>37591</v>
      </c>
      <c r="B46" s="998">
        <f t="shared" si="0"/>
        <v>2003</v>
      </c>
      <c r="C46" s="999">
        <v>76.3</v>
      </c>
      <c r="D46" s="999">
        <v>178.5</v>
      </c>
      <c r="E46" s="1000" t="str">
        <f>IF($A46&lt;DATE(2018,7,1),"-",INDEX(#REF!, MATCH(YEAR(EOMONTH($A46,6)),#REF!, 0))/100)</f>
        <v>-</v>
      </c>
      <c r="F46" s="1000" t="str">
        <f>IF($A46&lt;DATE(2018,7,1),"-",INDEX(#REF!, MATCH(YEAR(EOMONTH($A46,6)),#REF!, 0))/100)</f>
        <v>-</v>
      </c>
      <c r="G46" s="1001">
        <f t="shared" si="4"/>
        <v>76.3</v>
      </c>
      <c r="H46" s="1001">
        <f t="shared" si="4"/>
        <v>178.5</v>
      </c>
      <c r="I46" s="1002">
        <f t="shared" si="2"/>
        <v>178.5</v>
      </c>
      <c r="J46" s="1004"/>
      <c r="K46" s="1004"/>
      <c r="L46" s="1004"/>
      <c r="V46" s="1005"/>
    </row>
    <row r="47" spans="1:22">
      <c r="A47" s="997">
        <v>37622</v>
      </c>
      <c r="B47" s="998">
        <f t="shared" si="0"/>
        <v>2003</v>
      </c>
      <c r="C47" s="999">
        <v>75.900000000000006</v>
      </c>
      <c r="D47" s="999">
        <v>178.4</v>
      </c>
      <c r="E47" s="1000" t="str">
        <f>IF($A47&lt;DATE(2018,7,1),"-",INDEX(#REF!, MATCH(YEAR(EOMONTH($A47,6)),#REF!, 0))/100)</f>
        <v>-</v>
      </c>
      <c r="F47" s="1000" t="str">
        <f>IF($A47&lt;DATE(2018,7,1),"-",INDEX(#REF!, MATCH(YEAR(EOMONTH($A47,6)),#REF!, 0))/100)</f>
        <v>-</v>
      </c>
      <c r="G47" s="1001">
        <f t="shared" si="4"/>
        <v>75.900000000000006</v>
      </c>
      <c r="H47" s="1001">
        <f t="shared" si="4"/>
        <v>178.4</v>
      </c>
      <c r="I47" s="1002">
        <f t="shared" si="2"/>
        <v>178.4</v>
      </c>
      <c r="J47" s="1004"/>
      <c r="K47" s="1004"/>
      <c r="L47" s="1004"/>
      <c r="V47" s="1005"/>
    </row>
    <row r="48" spans="1:22">
      <c r="A48" s="997">
        <v>37653</v>
      </c>
      <c r="B48" s="998">
        <f t="shared" si="0"/>
        <v>2003</v>
      </c>
      <c r="C48" s="999">
        <v>76.099999999999994</v>
      </c>
      <c r="D48" s="999">
        <v>179.3</v>
      </c>
      <c r="E48" s="1000" t="str">
        <f>IF($A48&lt;DATE(2018,7,1),"-",INDEX(#REF!, MATCH(YEAR(EOMONTH($A48,6)),#REF!, 0))/100)</f>
        <v>-</v>
      </c>
      <c r="F48" s="1000" t="str">
        <f>IF($A48&lt;DATE(2018,7,1),"-",INDEX(#REF!, MATCH(YEAR(EOMONTH($A48,6)),#REF!, 0))/100)</f>
        <v>-</v>
      </c>
      <c r="G48" s="1001">
        <f t="shared" si="4"/>
        <v>76.099999999999994</v>
      </c>
      <c r="H48" s="1001">
        <f t="shared" si="4"/>
        <v>179.3</v>
      </c>
      <c r="I48" s="1002">
        <f t="shared" si="2"/>
        <v>179.3</v>
      </c>
      <c r="J48" s="1004"/>
      <c r="K48" s="1004"/>
      <c r="L48" s="1004"/>
      <c r="V48" s="1005"/>
    </row>
    <row r="49" spans="1:22">
      <c r="A49" s="997">
        <v>37681</v>
      </c>
      <c r="B49" s="998">
        <f t="shared" si="0"/>
        <v>2003</v>
      </c>
      <c r="C49" s="999">
        <v>76.400000000000006</v>
      </c>
      <c r="D49" s="999">
        <v>179.9</v>
      </c>
      <c r="E49" s="1000" t="str">
        <f>IF($A49&lt;DATE(2018,7,1),"-",INDEX(#REF!, MATCH(YEAR(EOMONTH($A49,6)),#REF!, 0))/100)</f>
        <v>-</v>
      </c>
      <c r="F49" s="1000" t="str">
        <f>IF($A49&lt;DATE(2018,7,1),"-",INDEX(#REF!, MATCH(YEAR(EOMONTH($A49,6)),#REF!, 0))/100)</f>
        <v>-</v>
      </c>
      <c r="G49" s="1001">
        <f t="shared" si="4"/>
        <v>76.400000000000006</v>
      </c>
      <c r="H49" s="1001">
        <f t="shared" si="4"/>
        <v>179.9</v>
      </c>
      <c r="I49" s="1002">
        <f t="shared" si="2"/>
        <v>179.9</v>
      </c>
      <c r="J49" s="1004"/>
      <c r="K49" s="1004"/>
      <c r="L49" s="1004"/>
      <c r="V49" s="1005"/>
    </row>
    <row r="50" spans="1:22">
      <c r="A50" s="997">
        <v>37712</v>
      </c>
      <c r="B50" s="998">
        <f t="shared" si="0"/>
        <v>2004</v>
      </c>
      <c r="C50" s="999">
        <v>76.8</v>
      </c>
      <c r="D50" s="999">
        <v>181.2</v>
      </c>
      <c r="E50" s="1000" t="str">
        <f>IF($A50&lt;DATE(2018,7,1),"-",INDEX(#REF!, MATCH(YEAR(EOMONTH($A50,6)),#REF!, 0))/100)</f>
        <v>-</v>
      </c>
      <c r="F50" s="1000" t="str">
        <f>IF($A50&lt;DATE(2018,7,1),"-",INDEX(#REF!, MATCH(YEAR(EOMONTH($A50,6)),#REF!, 0))/100)</f>
        <v>-</v>
      </c>
      <c r="G50" s="1001">
        <f t="shared" si="4"/>
        <v>76.8</v>
      </c>
      <c r="H50" s="1001">
        <f t="shared" si="4"/>
        <v>181.2</v>
      </c>
      <c r="I50" s="1002">
        <f t="shared" si="2"/>
        <v>181.2</v>
      </c>
      <c r="J50" s="1004"/>
      <c r="K50" s="1004"/>
      <c r="L50" s="1004"/>
      <c r="V50" s="1005"/>
    </row>
    <row r="51" spans="1:22">
      <c r="A51" s="997">
        <v>37742</v>
      </c>
      <c r="B51" s="998">
        <f t="shared" si="0"/>
        <v>2004</v>
      </c>
      <c r="C51" s="999">
        <v>76.8</v>
      </c>
      <c r="D51" s="999">
        <v>181.5</v>
      </c>
      <c r="E51" s="1000" t="str">
        <f>IF($A51&lt;DATE(2018,7,1),"-",INDEX(#REF!, MATCH(YEAR(EOMONTH($A51,6)),#REF!, 0))/100)</f>
        <v>-</v>
      </c>
      <c r="F51" s="1000" t="str">
        <f>IF($A51&lt;DATE(2018,7,1),"-",INDEX(#REF!, MATCH(YEAR(EOMONTH($A51,6)),#REF!, 0))/100)</f>
        <v>-</v>
      </c>
      <c r="G51" s="1001">
        <f t="shared" ref="G51:H66" si="5">IF(ISBLANK(C51),G50*((1+E51)^(1/12)),C51)</f>
        <v>76.8</v>
      </c>
      <c r="H51" s="1001">
        <f t="shared" si="5"/>
        <v>181.5</v>
      </c>
      <c r="I51" s="1002">
        <f t="shared" si="2"/>
        <v>181.5</v>
      </c>
      <c r="J51" s="1004"/>
      <c r="K51" s="1004"/>
      <c r="L51" s="1004"/>
      <c r="V51" s="1005"/>
    </row>
    <row r="52" spans="1:22">
      <c r="A52" s="997">
        <v>37773</v>
      </c>
      <c r="B52" s="998">
        <f t="shared" si="0"/>
        <v>2004</v>
      </c>
      <c r="C52" s="999">
        <v>76.7</v>
      </c>
      <c r="D52" s="999">
        <v>181.3</v>
      </c>
      <c r="E52" s="1000" t="str">
        <f>IF($A52&lt;DATE(2018,7,1),"-",INDEX(#REF!, MATCH(YEAR(EOMONTH($A52,6)),#REF!, 0))/100)</f>
        <v>-</v>
      </c>
      <c r="F52" s="1000" t="str">
        <f>IF($A52&lt;DATE(2018,7,1),"-",INDEX(#REF!, MATCH(YEAR(EOMONTH($A52,6)),#REF!, 0))/100)</f>
        <v>-</v>
      </c>
      <c r="G52" s="1001">
        <f t="shared" si="5"/>
        <v>76.7</v>
      </c>
      <c r="H52" s="1001">
        <f t="shared" si="5"/>
        <v>181.3</v>
      </c>
      <c r="I52" s="1002">
        <f t="shared" si="2"/>
        <v>181.3</v>
      </c>
      <c r="J52" s="1004"/>
      <c r="K52" s="1004"/>
      <c r="L52" s="1004"/>
      <c r="V52" s="1005"/>
    </row>
    <row r="53" spans="1:22">
      <c r="A53" s="997">
        <v>37803</v>
      </c>
      <c r="B53" s="998">
        <f t="shared" si="0"/>
        <v>2004</v>
      </c>
      <c r="C53" s="999">
        <v>76.599999999999994</v>
      </c>
      <c r="D53" s="999">
        <v>181.3</v>
      </c>
      <c r="E53" s="1000" t="str">
        <f>IF($A53&lt;DATE(2018,7,1),"-",INDEX(#REF!, MATCH(YEAR(EOMONTH($A53,6)),#REF!, 0))/100)</f>
        <v>-</v>
      </c>
      <c r="F53" s="1000" t="str">
        <f>IF($A53&lt;DATE(2018,7,1),"-",INDEX(#REF!, MATCH(YEAR(EOMONTH($A53,6)),#REF!, 0))/100)</f>
        <v>-</v>
      </c>
      <c r="G53" s="1001">
        <f t="shared" si="5"/>
        <v>76.599999999999994</v>
      </c>
      <c r="H53" s="1001">
        <f t="shared" si="5"/>
        <v>181.3</v>
      </c>
      <c r="I53" s="1002">
        <f t="shared" si="2"/>
        <v>181.3</v>
      </c>
      <c r="J53" s="1004"/>
      <c r="K53" s="1004"/>
      <c r="L53" s="1004"/>
      <c r="V53" s="1005"/>
    </row>
    <row r="54" spans="1:22">
      <c r="A54" s="997">
        <v>37834</v>
      </c>
      <c r="B54" s="998">
        <f t="shared" si="0"/>
        <v>2004</v>
      </c>
      <c r="C54" s="999">
        <v>76.8</v>
      </c>
      <c r="D54" s="999">
        <v>181.6</v>
      </c>
      <c r="E54" s="1000" t="str">
        <f>IF($A54&lt;DATE(2018,7,1),"-",INDEX(#REF!, MATCH(YEAR(EOMONTH($A54,6)),#REF!, 0))/100)</f>
        <v>-</v>
      </c>
      <c r="F54" s="1000" t="str">
        <f>IF($A54&lt;DATE(2018,7,1),"-",INDEX(#REF!, MATCH(YEAR(EOMONTH($A54,6)),#REF!, 0))/100)</f>
        <v>-</v>
      </c>
      <c r="G54" s="1001">
        <f t="shared" si="5"/>
        <v>76.8</v>
      </c>
      <c r="H54" s="1001">
        <f t="shared" si="5"/>
        <v>181.6</v>
      </c>
      <c r="I54" s="1002">
        <f t="shared" si="2"/>
        <v>181.6</v>
      </c>
      <c r="J54" s="1004"/>
      <c r="K54" s="1004"/>
      <c r="L54" s="1004"/>
      <c r="V54" s="1005"/>
    </row>
    <row r="55" spans="1:22">
      <c r="A55" s="997">
        <v>37865</v>
      </c>
      <c r="B55" s="998">
        <f t="shared" si="0"/>
        <v>2004</v>
      </c>
      <c r="C55" s="999">
        <v>77</v>
      </c>
      <c r="D55" s="999">
        <v>182.5</v>
      </c>
      <c r="E55" s="1000" t="str">
        <f>IF($A55&lt;DATE(2018,7,1),"-",INDEX(#REF!, MATCH(YEAR(EOMONTH($A55,6)),#REF!, 0))/100)</f>
        <v>-</v>
      </c>
      <c r="F55" s="1000" t="str">
        <f>IF($A55&lt;DATE(2018,7,1),"-",INDEX(#REF!, MATCH(YEAR(EOMONTH($A55,6)),#REF!, 0))/100)</f>
        <v>-</v>
      </c>
      <c r="G55" s="1001">
        <f t="shared" si="5"/>
        <v>77</v>
      </c>
      <c r="H55" s="1001">
        <f t="shared" si="5"/>
        <v>182.5</v>
      </c>
      <c r="I55" s="1002">
        <f t="shared" si="2"/>
        <v>182.5</v>
      </c>
      <c r="J55" s="1004"/>
      <c r="K55" s="1004"/>
      <c r="L55" s="1004"/>
      <c r="V55" s="1005"/>
    </row>
    <row r="56" spans="1:22">
      <c r="A56" s="997">
        <v>37895</v>
      </c>
      <c r="B56" s="998">
        <f t="shared" si="0"/>
        <v>2004</v>
      </c>
      <c r="C56" s="999">
        <v>77.099999999999994</v>
      </c>
      <c r="D56" s="999">
        <v>182.6</v>
      </c>
      <c r="E56" s="1000" t="str">
        <f>IF($A56&lt;DATE(2018,7,1),"-",INDEX(#REF!, MATCH(YEAR(EOMONTH($A56,6)),#REF!, 0))/100)</f>
        <v>-</v>
      </c>
      <c r="F56" s="1000" t="str">
        <f>IF($A56&lt;DATE(2018,7,1),"-",INDEX(#REF!, MATCH(YEAR(EOMONTH($A56,6)),#REF!, 0))/100)</f>
        <v>-</v>
      </c>
      <c r="G56" s="1001">
        <f t="shared" si="5"/>
        <v>77.099999999999994</v>
      </c>
      <c r="H56" s="1001">
        <f t="shared" si="5"/>
        <v>182.6</v>
      </c>
      <c r="I56" s="1002">
        <f t="shared" si="2"/>
        <v>182.6</v>
      </c>
      <c r="J56" s="1004"/>
      <c r="K56" s="1004"/>
      <c r="L56" s="1004"/>
      <c r="V56" s="1005"/>
    </row>
    <row r="57" spans="1:22">
      <c r="A57" s="997">
        <v>37926</v>
      </c>
      <c r="B57" s="998">
        <f t="shared" si="0"/>
        <v>2004</v>
      </c>
      <c r="C57" s="999">
        <v>77.099999999999994</v>
      </c>
      <c r="D57" s="999">
        <v>182.7</v>
      </c>
      <c r="E57" s="1000" t="str">
        <f>IF($A57&lt;DATE(2018,7,1),"-",INDEX(#REF!, MATCH(YEAR(EOMONTH($A57,6)),#REF!, 0))/100)</f>
        <v>-</v>
      </c>
      <c r="F57" s="1000" t="str">
        <f>IF($A57&lt;DATE(2018,7,1),"-",INDEX(#REF!, MATCH(YEAR(EOMONTH($A57,6)),#REF!, 0))/100)</f>
        <v>-</v>
      </c>
      <c r="G57" s="1001">
        <f t="shared" si="5"/>
        <v>77.099999999999994</v>
      </c>
      <c r="H57" s="1001">
        <f t="shared" si="5"/>
        <v>182.7</v>
      </c>
      <c r="I57" s="1002">
        <f t="shared" si="2"/>
        <v>182.7</v>
      </c>
      <c r="J57" s="1004"/>
      <c r="K57" s="1004"/>
      <c r="L57" s="1004"/>
      <c r="V57" s="1005"/>
    </row>
    <row r="58" spans="1:22">
      <c r="A58" s="997">
        <v>37956</v>
      </c>
      <c r="B58" s="998">
        <f t="shared" si="0"/>
        <v>2004</v>
      </c>
      <c r="C58" s="999">
        <v>77.3</v>
      </c>
      <c r="D58" s="999">
        <v>183.5</v>
      </c>
      <c r="E58" s="1000" t="str">
        <f>IF($A58&lt;DATE(2018,7,1),"-",INDEX(#REF!, MATCH(YEAR(EOMONTH($A58,6)),#REF!, 0))/100)</f>
        <v>-</v>
      </c>
      <c r="F58" s="1000" t="str">
        <f>IF($A58&lt;DATE(2018,7,1),"-",INDEX(#REF!, MATCH(YEAR(EOMONTH($A58,6)),#REF!, 0))/100)</f>
        <v>-</v>
      </c>
      <c r="G58" s="1001">
        <f t="shared" si="5"/>
        <v>77.3</v>
      </c>
      <c r="H58" s="1001">
        <f t="shared" si="5"/>
        <v>183.5</v>
      </c>
      <c r="I58" s="1002">
        <f t="shared" si="2"/>
        <v>183.5</v>
      </c>
      <c r="J58" s="1004"/>
      <c r="K58" s="1004"/>
      <c r="L58" s="1004"/>
      <c r="V58" s="1005"/>
    </row>
    <row r="59" spans="1:22">
      <c r="A59" s="997">
        <v>37987</v>
      </c>
      <c r="B59" s="998">
        <f t="shared" si="0"/>
        <v>2004</v>
      </c>
      <c r="C59" s="999">
        <v>77</v>
      </c>
      <c r="D59" s="999">
        <v>183.1</v>
      </c>
      <c r="E59" s="1000" t="str">
        <f>IF($A59&lt;DATE(2018,7,1),"-",INDEX(#REF!, MATCH(YEAR(EOMONTH($A59,6)),#REF!, 0))/100)</f>
        <v>-</v>
      </c>
      <c r="F59" s="1000" t="str">
        <f>IF($A59&lt;DATE(2018,7,1),"-",INDEX(#REF!, MATCH(YEAR(EOMONTH($A59,6)),#REF!, 0))/100)</f>
        <v>-</v>
      </c>
      <c r="G59" s="1001">
        <f t="shared" si="5"/>
        <v>77</v>
      </c>
      <c r="H59" s="1001">
        <f t="shared" si="5"/>
        <v>183.1</v>
      </c>
      <c r="I59" s="1002">
        <f t="shared" si="2"/>
        <v>183.1</v>
      </c>
      <c r="J59" s="1004"/>
      <c r="K59" s="1004"/>
      <c r="L59" s="1004"/>
      <c r="V59" s="1005"/>
    </row>
    <row r="60" spans="1:22">
      <c r="A60" s="997">
        <v>38018</v>
      </c>
      <c r="B60" s="998">
        <f t="shared" si="0"/>
        <v>2004</v>
      </c>
      <c r="C60" s="999">
        <v>77.2</v>
      </c>
      <c r="D60" s="999">
        <v>183.8</v>
      </c>
      <c r="E60" s="1000" t="str">
        <f>IF($A60&lt;DATE(2018,7,1),"-",INDEX(#REF!, MATCH(YEAR(EOMONTH($A60,6)),#REF!, 0))/100)</f>
        <v>-</v>
      </c>
      <c r="F60" s="1000" t="str">
        <f>IF($A60&lt;DATE(2018,7,1),"-",INDEX(#REF!, MATCH(YEAR(EOMONTH($A60,6)),#REF!, 0))/100)</f>
        <v>-</v>
      </c>
      <c r="G60" s="1001">
        <f t="shared" si="5"/>
        <v>77.2</v>
      </c>
      <c r="H60" s="1001">
        <f t="shared" si="5"/>
        <v>183.8</v>
      </c>
      <c r="I60" s="1002">
        <f t="shared" si="2"/>
        <v>183.8</v>
      </c>
      <c r="J60" s="1004"/>
      <c r="K60" s="1004"/>
      <c r="L60" s="1004"/>
      <c r="V60" s="1005"/>
    </row>
    <row r="61" spans="1:22">
      <c r="A61" s="997">
        <v>38047</v>
      </c>
      <c r="B61" s="998">
        <f t="shared" si="0"/>
        <v>2004</v>
      </c>
      <c r="C61" s="999">
        <v>77.3</v>
      </c>
      <c r="D61" s="999">
        <v>184.6</v>
      </c>
      <c r="E61" s="1000" t="str">
        <f>IF($A61&lt;DATE(2018,7,1),"-",INDEX(#REF!, MATCH(YEAR(EOMONTH($A61,6)),#REF!, 0))/100)</f>
        <v>-</v>
      </c>
      <c r="F61" s="1000" t="str">
        <f>IF($A61&lt;DATE(2018,7,1),"-",INDEX(#REF!, MATCH(YEAR(EOMONTH($A61,6)),#REF!, 0))/100)</f>
        <v>-</v>
      </c>
      <c r="G61" s="1001">
        <f t="shared" si="5"/>
        <v>77.3</v>
      </c>
      <c r="H61" s="1001">
        <f t="shared" si="5"/>
        <v>184.6</v>
      </c>
      <c r="I61" s="1002">
        <f t="shared" si="2"/>
        <v>184.6</v>
      </c>
      <c r="J61" s="1004"/>
      <c r="K61" s="1004"/>
      <c r="L61" s="1004"/>
      <c r="V61" s="1005"/>
    </row>
    <row r="62" spans="1:22">
      <c r="A62" s="997">
        <v>38078</v>
      </c>
      <c r="B62" s="998">
        <f t="shared" si="0"/>
        <v>2005</v>
      </c>
      <c r="C62" s="999">
        <v>77.599999999999994</v>
      </c>
      <c r="D62" s="999">
        <v>185.7</v>
      </c>
      <c r="E62" s="1000" t="str">
        <f>IF($A62&lt;DATE(2018,7,1),"-",INDEX(#REF!, MATCH(YEAR(EOMONTH($A62,6)),#REF!, 0))/100)</f>
        <v>-</v>
      </c>
      <c r="F62" s="1000" t="str">
        <f>IF($A62&lt;DATE(2018,7,1),"-",INDEX(#REF!, MATCH(YEAR(EOMONTH($A62,6)),#REF!, 0))/100)</f>
        <v>-</v>
      </c>
      <c r="G62" s="1001">
        <f t="shared" si="5"/>
        <v>77.599999999999994</v>
      </c>
      <c r="H62" s="1001">
        <f t="shared" si="5"/>
        <v>185.7</v>
      </c>
      <c r="I62" s="1002">
        <f t="shared" si="2"/>
        <v>185.7</v>
      </c>
      <c r="J62" s="1004"/>
      <c r="K62" s="1004"/>
      <c r="L62" s="1004"/>
      <c r="V62" s="1005"/>
    </row>
    <row r="63" spans="1:22">
      <c r="A63" s="997">
        <v>38108</v>
      </c>
      <c r="B63" s="998">
        <f t="shared" si="0"/>
        <v>2005</v>
      </c>
      <c r="C63" s="999">
        <v>77.900000000000006</v>
      </c>
      <c r="D63" s="999">
        <v>186.5</v>
      </c>
      <c r="E63" s="1000" t="str">
        <f>IF($A63&lt;DATE(2018,7,1),"-",INDEX(#REF!, MATCH(YEAR(EOMONTH($A63,6)),#REF!, 0))/100)</f>
        <v>-</v>
      </c>
      <c r="F63" s="1000" t="str">
        <f>IF($A63&lt;DATE(2018,7,1),"-",INDEX(#REF!, MATCH(YEAR(EOMONTH($A63,6)),#REF!, 0))/100)</f>
        <v>-</v>
      </c>
      <c r="G63" s="1001">
        <f t="shared" si="5"/>
        <v>77.900000000000006</v>
      </c>
      <c r="H63" s="1001">
        <f t="shared" si="5"/>
        <v>186.5</v>
      </c>
      <c r="I63" s="1002">
        <f t="shared" si="2"/>
        <v>186.5</v>
      </c>
      <c r="J63" s="1004"/>
      <c r="K63" s="1004"/>
      <c r="L63" s="1004"/>
      <c r="V63" s="1005"/>
    </row>
    <row r="64" spans="1:22">
      <c r="A64" s="997">
        <v>38139</v>
      </c>
      <c r="B64" s="998">
        <f t="shared" si="0"/>
        <v>2005</v>
      </c>
      <c r="C64" s="999">
        <v>77.900000000000006</v>
      </c>
      <c r="D64" s="999">
        <v>186.8</v>
      </c>
      <c r="E64" s="1000" t="str">
        <f>IF($A64&lt;DATE(2018,7,1),"-",INDEX(#REF!, MATCH(YEAR(EOMONTH($A64,6)),#REF!, 0))/100)</f>
        <v>-</v>
      </c>
      <c r="F64" s="1000" t="str">
        <f>IF($A64&lt;DATE(2018,7,1),"-",INDEX(#REF!, MATCH(YEAR(EOMONTH($A64,6)),#REF!, 0))/100)</f>
        <v>-</v>
      </c>
      <c r="G64" s="1001">
        <f t="shared" si="5"/>
        <v>77.900000000000006</v>
      </c>
      <c r="H64" s="1001">
        <f t="shared" si="5"/>
        <v>186.8</v>
      </c>
      <c r="I64" s="1002">
        <f t="shared" si="2"/>
        <v>186.8</v>
      </c>
      <c r="J64" s="1004"/>
      <c r="K64" s="1004"/>
      <c r="L64" s="1004"/>
      <c r="V64" s="1005"/>
    </row>
    <row r="65" spans="1:22">
      <c r="A65" s="997">
        <v>38169</v>
      </c>
      <c r="B65" s="998">
        <f t="shared" si="0"/>
        <v>2005</v>
      </c>
      <c r="C65" s="999">
        <v>77.7</v>
      </c>
      <c r="D65" s="999">
        <v>186.8</v>
      </c>
      <c r="E65" s="1000" t="str">
        <f>IF($A65&lt;DATE(2018,7,1),"-",INDEX(#REF!, MATCH(YEAR(EOMONTH($A65,6)),#REF!, 0))/100)</f>
        <v>-</v>
      </c>
      <c r="F65" s="1000" t="str">
        <f>IF($A65&lt;DATE(2018,7,1),"-",INDEX(#REF!, MATCH(YEAR(EOMONTH($A65,6)),#REF!, 0))/100)</f>
        <v>-</v>
      </c>
      <c r="G65" s="1001">
        <f t="shared" si="5"/>
        <v>77.7</v>
      </c>
      <c r="H65" s="1001">
        <f t="shared" si="5"/>
        <v>186.8</v>
      </c>
      <c r="I65" s="1002">
        <f t="shared" si="2"/>
        <v>186.8</v>
      </c>
      <c r="J65" s="1004"/>
      <c r="K65" s="1004"/>
      <c r="L65" s="1004"/>
      <c r="V65" s="1005"/>
    </row>
    <row r="66" spans="1:22">
      <c r="A66" s="997">
        <v>38200</v>
      </c>
      <c r="B66" s="998">
        <f t="shared" si="0"/>
        <v>2005</v>
      </c>
      <c r="C66" s="999">
        <v>77.900000000000006</v>
      </c>
      <c r="D66" s="999">
        <v>187.4</v>
      </c>
      <c r="E66" s="1000" t="str">
        <f>IF($A66&lt;DATE(2018,7,1),"-",INDEX(#REF!, MATCH(YEAR(EOMONTH($A66,6)),#REF!, 0))/100)</f>
        <v>-</v>
      </c>
      <c r="F66" s="1000" t="str">
        <f>IF($A66&lt;DATE(2018,7,1),"-",INDEX(#REF!, MATCH(YEAR(EOMONTH($A66,6)),#REF!, 0))/100)</f>
        <v>-</v>
      </c>
      <c r="G66" s="1001">
        <f t="shared" si="5"/>
        <v>77.900000000000006</v>
      </c>
      <c r="H66" s="1001">
        <f t="shared" si="5"/>
        <v>187.4</v>
      </c>
      <c r="I66" s="1002">
        <f t="shared" si="2"/>
        <v>187.4</v>
      </c>
      <c r="J66" s="1004"/>
      <c r="K66" s="1004"/>
      <c r="L66" s="1004"/>
      <c r="V66" s="1005"/>
    </row>
    <row r="67" spans="1:22">
      <c r="A67" s="997">
        <v>38231</v>
      </c>
      <c r="B67" s="998">
        <f t="shared" ref="B67:B130" si="6">IF(MONTH(A67)&gt;=4,YEAR(A67)+1,YEAR(A67))</f>
        <v>2005</v>
      </c>
      <c r="C67" s="999">
        <v>77.900000000000006</v>
      </c>
      <c r="D67" s="999">
        <v>188.1</v>
      </c>
      <c r="E67" s="1000" t="str">
        <f>IF($A67&lt;DATE(2018,7,1),"-",INDEX(#REF!, MATCH(YEAR(EOMONTH($A67,6)),#REF!, 0))/100)</f>
        <v>-</v>
      </c>
      <c r="F67" s="1000" t="str">
        <f>IF($A67&lt;DATE(2018,7,1),"-",INDEX(#REF!, MATCH(YEAR(EOMONTH($A67,6)),#REF!, 0))/100)</f>
        <v>-</v>
      </c>
      <c r="G67" s="1001">
        <f t="shared" ref="G67:H82" si="7">IF(ISBLANK(C67),G66*((1+E67)^(1/12)),C67)</f>
        <v>77.900000000000006</v>
      </c>
      <c r="H67" s="1001">
        <f t="shared" si="7"/>
        <v>188.1</v>
      </c>
      <c r="I67" s="1002">
        <f t="shared" ref="I67:I130" si="8">IF($A67&lt;DATE(2021,4,1),H67,IF(A67=DATE(2021,4,1),I66*((0.5*G67/G66)+(0.5*H67/H66)),I66*(G67/G66)))</f>
        <v>188.1</v>
      </c>
      <c r="J67" s="1004"/>
      <c r="K67" s="1004"/>
      <c r="L67" s="1004"/>
      <c r="V67" s="1005"/>
    </row>
    <row r="68" spans="1:22">
      <c r="A68" s="997">
        <v>38261</v>
      </c>
      <c r="B68" s="998">
        <f t="shared" si="6"/>
        <v>2005</v>
      </c>
      <c r="C68" s="999">
        <v>78.099999999999994</v>
      </c>
      <c r="D68" s="999">
        <v>188.6</v>
      </c>
      <c r="E68" s="1000" t="str">
        <f>IF($A68&lt;DATE(2018,7,1),"-",INDEX(#REF!, MATCH(YEAR(EOMONTH($A68,6)),#REF!, 0))/100)</f>
        <v>-</v>
      </c>
      <c r="F68" s="1000" t="str">
        <f>IF($A68&lt;DATE(2018,7,1),"-",INDEX(#REF!, MATCH(YEAR(EOMONTH($A68,6)),#REF!, 0))/100)</f>
        <v>-</v>
      </c>
      <c r="G68" s="1001">
        <f t="shared" si="7"/>
        <v>78.099999999999994</v>
      </c>
      <c r="H68" s="1001">
        <f t="shared" si="7"/>
        <v>188.6</v>
      </c>
      <c r="I68" s="1002">
        <f t="shared" si="8"/>
        <v>188.6</v>
      </c>
      <c r="J68" s="1004"/>
      <c r="K68" s="1004"/>
      <c r="L68" s="1004"/>
      <c r="V68" s="1005"/>
    </row>
    <row r="69" spans="1:22">
      <c r="A69" s="997">
        <v>38292</v>
      </c>
      <c r="B69" s="998">
        <f t="shared" si="6"/>
        <v>2005</v>
      </c>
      <c r="C69" s="999">
        <v>78.3</v>
      </c>
      <c r="D69" s="999">
        <v>189</v>
      </c>
      <c r="E69" s="1000" t="str">
        <f>IF($A69&lt;DATE(2018,7,1),"-",INDEX(#REF!, MATCH(YEAR(EOMONTH($A69,6)),#REF!, 0))/100)</f>
        <v>-</v>
      </c>
      <c r="F69" s="1000" t="str">
        <f>IF($A69&lt;DATE(2018,7,1),"-",INDEX(#REF!, MATCH(YEAR(EOMONTH($A69,6)),#REF!, 0))/100)</f>
        <v>-</v>
      </c>
      <c r="G69" s="1001">
        <f t="shared" si="7"/>
        <v>78.3</v>
      </c>
      <c r="H69" s="1001">
        <f t="shared" si="7"/>
        <v>189</v>
      </c>
      <c r="I69" s="1002">
        <f t="shared" si="8"/>
        <v>189</v>
      </c>
      <c r="J69" s="1004"/>
      <c r="K69" s="1004"/>
      <c r="L69" s="1004"/>
      <c r="V69" s="1005"/>
    </row>
    <row r="70" spans="1:22">
      <c r="A70" s="997">
        <v>38322</v>
      </c>
      <c r="B70" s="998">
        <f t="shared" si="6"/>
        <v>2005</v>
      </c>
      <c r="C70" s="999">
        <v>78.599999999999994</v>
      </c>
      <c r="D70" s="999">
        <v>189.9</v>
      </c>
      <c r="E70" s="1000" t="str">
        <f>IF($A70&lt;DATE(2018,7,1),"-",INDEX(#REF!, MATCH(YEAR(EOMONTH($A70,6)),#REF!, 0))/100)</f>
        <v>-</v>
      </c>
      <c r="F70" s="1000" t="str">
        <f>IF($A70&lt;DATE(2018,7,1),"-",INDEX(#REF!, MATCH(YEAR(EOMONTH($A70,6)),#REF!, 0))/100)</f>
        <v>-</v>
      </c>
      <c r="G70" s="1001">
        <f t="shared" si="7"/>
        <v>78.599999999999994</v>
      </c>
      <c r="H70" s="1001">
        <f t="shared" si="7"/>
        <v>189.9</v>
      </c>
      <c r="I70" s="1002">
        <f t="shared" si="8"/>
        <v>189.9</v>
      </c>
      <c r="J70" s="1004"/>
      <c r="K70" s="1004"/>
      <c r="L70" s="1004"/>
      <c r="V70" s="1005"/>
    </row>
    <row r="71" spans="1:22">
      <c r="A71" s="997">
        <v>38353</v>
      </c>
      <c r="B71" s="998">
        <f t="shared" si="6"/>
        <v>2005</v>
      </c>
      <c r="C71" s="999">
        <v>78.3</v>
      </c>
      <c r="D71" s="999">
        <v>188.9</v>
      </c>
      <c r="E71" s="1000" t="str">
        <f>IF($A71&lt;DATE(2018,7,1),"-",INDEX(#REF!, MATCH(YEAR(EOMONTH($A71,6)),#REF!, 0))/100)</f>
        <v>-</v>
      </c>
      <c r="F71" s="1000" t="str">
        <f>IF($A71&lt;DATE(2018,7,1),"-",INDEX(#REF!, MATCH(YEAR(EOMONTH($A71,6)),#REF!, 0))/100)</f>
        <v>-</v>
      </c>
      <c r="G71" s="1001">
        <f t="shared" si="7"/>
        <v>78.3</v>
      </c>
      <c r="H71" s="1001">
        <f t="shared" si="7"/>
        <v>188.9</v>
      </c>
      <c r="I71" s="1002">
        <f t="shared" si="8"/>
        <v>188.9</v>
      </c>
      <c r="J71" s="1004"/>
      <c r="K71" s="1004"/>
      <c r="L71" s="1004"/>
      <c r="V71" s="1005"/>
    </row>
    <row r="72" spans="1:22">
      <c r="A72" s="997">
        <v>38384</v>
      </c>
      <c r="B72" s="998">
        <f t="shared" si="6"/>
        <v>2005</v>
      </c>
      <c r="C72" s="999">
        <v>78.5</v>
      </c>
      <c r="D72" s="999">
        <v>189.6</v>
      </c>
      <c r="E72" s="1000" t="str">
        <f>IF($A72&lt;DATE(2018,7,1),"-",INDEX(#REF!, MATCH(YEAR(EOMONTH($A72,6)),#REF!, 0))/100)</f>
        <v>-</v>
      </c>
      <c r="F72" s="1000" t="str">
        <f>IF($A72&lt;DATE(2018,7,1),"-",INDEX(#REF!, MATCH(YEAR(EOMONTH($A72,6)),#REF!, 0))/100)</f>
        <v>-</v>
      </c>
      <c r="G72" s="1001">
        <f t="shared" si="7"/>
        <v>78.5</v>
      </c>
      <c r="H72" s="1001">
        <f t="shared" si="7"/>
        <v>189.6</v>
      </c>
      <c r="I72" s="1002">
        <f t="shared" si="8"/>
        <v>189.6</v>
      </c>
      <c r="J72" s="1004"/>
      <c r="K72" s="1004"/>
      <c r="L72" s="1004"/>
      <c r="V72" s="1005"/>
    </row>
    <row r="73" spans="1:22">
      <c r="A73" s="997">
        <v>38412</v>
      </c>
      <c r="B73" s="998">
        <f t="shared" si="6"/>
        <v>2005</v>
      </c>
      <c r="C73" s="999">
        <v>78.8</v>
      </c>
      <c r="D73" s="999">
        <v>190.5</v>
      </c>
      <c r="E73" s="1000" t="str">
        <f>IF($A73&lt;DATE(2018,7,1),"-",INDEX(#REF!, MATCH(YEAR(EOMONTH($A73,6)),#REF!, 0))/100)</f>
        <v>-</v>
      </c>
      <c r="F73" s="1000" t="str">
        <f>IF($A73&lt;DATE(2018,7,1),"-",INDEX(#REF!, MATCH(YEAR(EOMONTH($A73,6)),#REF!, 0))/100)</f>
        <v>-</v>
      </c>
      <c r="G73" s="1001">
        <f t="shared" si="7"/>
        <v>78.8</v>
      </c>
      <c r="H73" s="1001">
        <f t="shared" si="7"/>
        <v>190.5</v>
      </c>
      <c r="I73" s="1002">
        <f t="shared" si="8"/>
        <v>190.5</v>
      </c>
      <c r="J73" s="1004"/>
      <c r="K73" s="1004"/>
      <c r="L73" s="1004"/>
      <c r="V73" s="1005"/>
    </row>
    <row r="74" spans="1:22">
      <c r="A74" s="997">
        <v>38443</v>
      </c>
      <c r="B74" s="998">
        <f t="shared" si="6"/>
        <v>2006</v>
      </c>
      <c r="C74" s="999">
        <v>79.099999999999994</v>
      </c>
      <c r="D74" s="999">
        <v>191.6</v>
      </c>
      <c r="E74" s="1000" t="str">
        <f>IF($A74&lt;DATE(2018,7,1),"-",INDEX(#REF!, MATCH(YEAR(EOMONTH($A74,6)),#REF!, 0))/100)</f>
        <v>-</v>
      </c>
      <c r="F74" s="1000" t="str">
        <f>IF($A74&lt;DATE(2018,7,1),"-",INDEX(#REF!, MATCH(YEAR(EOMONTH($A74,6)),#REF!, 0))/100)</f>
        <v>-</v>
      </c>
      <c r="G74" s="1001">
        <f t="shared" si="7"/>
        <v>79.099999999999994</v>
      </c>
      <c r="H74" s="1001">
        <f t="shared" si="7"/>
        <v>191.6</v>
      </c>
      <c r="I74" s="1002">
        <f t="shared" si="8"/>
        <v>191.6</v>
      </c>
      <c r="J74" s="1004"/>
      <c r="K74" s="1004"/>
      <c r="L74" s="1004"/>
      <c r="V74" s="1005"/>
    </row>
    <row r="75" spans="1:22">
      <c r="A75" s="997">
        <v>38473</v>
      </c>
      <c r="B75" s="998">
        <f t="shared" si="6"/>
        <v>2006</v>
      </c>
      <c r="C75" s="999">
        <v>79.400000000000006</v>
      </c>
      <c r="D75" s="999">
        <v>192</v>
      </c>
      <c r="E75" s="1000" t="str">
        <f>IF($A75&lt;DATE(2018,7,1),"-",INDEX(#REF!, MATCH(YEAR(EOMONTH($A75,6)),#REF!, 0))/100)</f>
        <v>-</v>
      </c>
      <c r="F75" s="1000" t="str">
        <f>IF($A75&lt;DATE(2018,7,1),"-",INDEX(#REF!, MATCH(YEAR(EOMONTH($A75,6)),#REF!, 0))/100)</f>
        <v>-</v>
      </c>
      <c r="G75" s="1001">
        <f t="shared" si="7"/>
        <v>79.400000000000006</v>
      </c>
      <c r="H75" s="1001">
        <f t="shared" si="7"/>
        <v>192</v>
      </c>
      <c r="I75" s="1002">
        <f t="shared" si="8"/>
        <v>192</v>
      </c>
      <c r="J75" s="1004"/>
      <c r="K75" s="1004"/>
      <c r="L75" s="1004"/>
      <c r="V75" s="1005"/>
    </row>
    <row r="76" spans="1:22">
      <c r="A76" s="997">
        <v>38504</v>
      </c>
      <c r="B76" s="998">
        <f t="shared" si="6"/>
        <v>2006</v>
      </c>
      <c r="C76" s="999">
        <v>79.400000000000006</v>
      </c>
      <c r="D76" s="999">
        <v>192.2</v>
      </c>
      <c r="E76" s="1000" t="str">
        <f>IF($A76&lt;DATE(2018,7,1),"-",INDEX(#REF!, MATCH(YEAR(EOMONTH($A76,6)),#REF!, 0))/100)</f>
        <v>-</v>
      </c>
      <c r="F76" s="1000" t="str">
        <f>IF($A76&lt;DATE(2018,7,1),"-",INDEX(#REF!, MATCH(YEAR(EOMONTH($A76,6)),#REF!, 0))/100)</f>
        <v>-</v>
      </c>
      <c r="G76" s="1001">
        <f t="shared" si="7"/>
        <v>79.400000000000006</v>
      </c>
      <c r="H76" s="1001">
        <f t="shared" si="7"/>
        <v>192.2</v>
      </c>
      <c r="I76" s="1002">
        <f t="shared" si="8"/>
        <v>192.2</v>
      </c>
      <c r="J76" s="1004"/>
      <c r="K76" s="1004"/>
      <c r="L76" s="1004"/>
      <c r="V76" s="1005"/>
    </row>
    <row r="77" spans="1:22">
      <c r="A77" s="997">
        <v>38534</v>
      </c>
      <c r="B77" s="998">
        <f t="shared" si="6"/>
        <v>2006</v>
      </c>
      <c r="C77" s="999">
        <v>79.5</v>
      </c>
      <c r="D77" s="999">
        <v>192.2</v>
      </c>
      <c r="E77" s="1000" t="str">
        <f>IF($A77&lt;DATE(2018,7,1),"-",INDEX(#REF!, MATCH(YEAR(EOMONTH($A77,6)),#REF!, 0))/100)</f>
        <v>-</v>
      </c>
      <c r="F77" s="1000" t="str">
        <f>IF($A77&lt;DATE(2018,7,1),"-",INDEX(#REF!, MATCH(YEAR(EOMONTH($A77,6)),#REF!, 0))/100)</f>
        <v>-</v>
      </c>
      <c r="G77" s="1001">
        <f t="shared" si="7"/>
        <v>79.5</v>
      </c>
      <c r="H77" s="1001">
        <f t="shared" si="7"/>
        <v>192.2</v>
      </c>
      <c r="I77" s="1002">
        <f t="shared" si="8"/>
        <v>192.2</v>
      </c>
      <c r="J77" s="1004"/>
      <c r="K77" s="1004"/>
      <c r="L77" s="1004"/>
      <c r="V77" s="1005"/>
    </row>
    <row r="78" spans="1:22">
      <c r="A78" s="997">
        <v>38565</v>
      </c>
      <c r="B78" s="998">
        <f t="shared" si="6"/>
        <v>2006</v>
      </c>
      <c r="C78" s="999">
        <v>79.7</v>
      </c>
      <c r="D78" s="999">
        <v>192.6</v>
      </c>
      <c r="E78" s="1000" t="str">
        <f>IF($A78&lt;DATE(2018,7,1),"-",INDEX(#REF!, MATCH(YEAR(EOMONTH($A78,6)),#REF!, 0))/100)</f>
        <v>-</v>
      </c>
      <c r="F78" s="1000" t="str">
        <f>IF($A78&lt;DATE(2018,7,1),"-",INDEX(#REF!, MATCH(YEAR(EOMONTH($A78,6)),#REF!, 0))/100)</f>
        <v>-</v>
      </c>
      <c r="G78" s="1001">
        <f t="shared" si="7"/>
        <v>79.7</v>
      </c>
      <c r="H78" s="1001">
        <f t="shared" si="7"/>
        <v>192.6</v>
      </c>
      <c r="I78" s="1002">
        <f t="shared" si="8"/>
        <v>192.6</v>
      </c>
      <c r="J78" s="1004"/>
      <c r="K78" s="1004"/>
      <c r="L78" s="1004"/>
      <c r="V78" s="1005"/>
    </row>
    <row r="79" spans="1:22">
      <c r="A79" s="997">
        <v>38596</v>
      </c>
      <c r="B79" s="998">
        <f t="shared" si="6"/>
        <v>2006</v>
      </c>
      <c r="C79" s="999">
        <v>79.900000000000006</v>
      </c>
      <c r="D79" s="999">
        <v>193.1</v>
      </c>
      <c r="E79" s="1000" t="str">
        <f>IF($A79&lt;DATE(2018,7,1),"-",INDEX(#REF!, MATCH(YEAR(EOMONTH($A79,6)),#REF!, 0))/100)</f>
        <v>-</v>
      </c>
      <c r="F79" s="1000" t="str">
        <f>IF($A79&lt;DATE(2018,7,1),"-",INDEX(#REF!, MATCH(YEAR(EOMONTH($A79,6)),#REF!, 0))/100)</f>
        <v>-</v>
      </c>
      <c r="G79" s="1001">
        <f t="shared" si="7"/>
        <v>79.900000000000006</v>
      </c>
      <c r="H79" s="1001">
        <f t="shared" si="7"/>
        <v>193.1</v>
      </c>
      <c r="I79" s="1002">
        <f t="shared" si="8"/>
        <v>193.1</v>
      </c>
      <c r="J79" s="1004"/>
      <c r="K79" s="1004"/>
      <c r="L79" s="1004"/>
      <c r="V79" s="1005"/>
    </row>
    <row r="80" spans="1:22">
      <c r="A80" s="997">
        <v>38626</v>
      </c>
      <c r="B80" s="998">
        <f t="shared" si="6"/>
        <v>2006</v>
      </c>
      <c r="C80" s="999">
        <v>80</v>
      </c>
      <c r="D80" s="999">
        <v>193.3</v>
      </c>
      <c r="E80" s="1000" t="str">
        <f>IF($A80&lt;DATE(2018,7,1),"-",INDEX(#REF!, MATCH(YEAR(EOMONTH($A80,6)),#REF!, 0))/100)</f>
        <v>-</v>
      </c>
      <c r="F80" s="1000" t="str">
        <f>IF($A80&lt;DATE(2018,7,1),"-",INDEX(#REF!, MATCH(YEAR(EOMONTH($A80,6)),#REF!, 0))/100)</f>
        <v>-</v>
      </c>
      <c r="G80" s="1001">
        <f t="shared" si="7"/>
        <v>80</v>
      </c>
      <c r="H80" s="1001">
        <f t="shared" si="7"/>
        <v>193.3</v>
      </c>
      <c r="I80" s="1002">
        <f t="shared" si="8"/>
        <v>193.3</v>
      </c>
      <c r="J80" s="1004"/>
      <c r="K80" s="1004"/>
      <c r="L80" s="1004"/>
      <c r="V80" s="1005"/>
    </row>
    <row r="81" spans="1:22">
      <c r="A81" s="997">
        <v>38657</v>
      </c>
      <c r="B81" s="998">
        <f t="shared" si="6"/>
        <v>2006</v>
      </c>
      <c r="C81" s="999">
        <v>80</v>
      </c>
      <c r="D81" s="999">
        <v>193.6</v>
      </c>
      <c r="E81" s="1000" t="str">
        <f>IF($A81&lt;DATE(2018,7,1),"-",INDEX(#REF!, MATCH(YEAR(EOMONTH($A81,6)),#REF!, 0))/100)</f>
        <v>-</v>
      </c>
      <c r="F81" s="1000" t="str">
        <f>IF($A81&lt;DATE(2018,7,1),"-",INDEX(#REF!, MATCH(YEAR(EOMONTH($A81,6)),#REF!, 0))/100)</f>
        <v>-</v>
      </c>
      <c r="G81" s="1001">
        <f t="shared" si="7"/>
        <v>80</v>
      </c>
      <c r="H81" s="1001">
        <f t="shared" si="7"/>
        <v>193.6</v>
      </c>
      <c r="I81" s="1002">
        <f t="shared" si="8"/>
        <v>193.6</v>
      </c>
      <c r="J81" s="1004"/>
      <c r="K81" s="1004"/>
      <c r="L81" s="1004"/>
      <c r="V81" s="1005"/>
    </row>
    <row r="82" spans="1:22">
      <c r="A82" s="997">
        <v>38687</v>
      </c>
      <c r="B82" s="998">
        <f t="shared" si="6"/>
        <v>2006</v>
      </c>
      <c r="C82" s="999">
        <v>80.3</v>
      </c>
      <c r="D82" s="999">
        <v>194.1</v>
      </c>
      <c r="E82" s="1000" t="str">
        <f>IF($A82&lt;DATE(2018,7,1),"-",INDEX(#REF!, MATCH(YEAR(EOMONTH($A82,6)),#REF!, 0))/100)</f>
        <v>-</v>
      </c>
      <c r="F82" s="1000" t="str">
        <f>IF($A82&lt;DATE(2018,7,1),"-",INDEX(#REF!, MATCH(YEAR(EOMONTH($A82,6)),#REF!, 0))/100)</f>
        <v>-</v>
      </c>
      <c r="G82" s="1001">
        <f t="shared" si="7"/>
        <v>80.3</v>
      </c>
      <c r="H82" s="1001">
        <f t="shared" si="7"/>
        <v>194.1</v>
      </c>
      <c r="I82" s="1002">
        <f t="shared" si="8"/>
        <v>194.1</v>
      </c>
      <c r="J82" s="1004"/>
      <c r="K82" s="1004"/>
      <c r="L82" s="1004"/>
      <c r="V82" s="1005"/>
    </row>
    <row r="83" spans="1:22">
      <c r="A83" s="997">
        <v>38718</v>
      </c>
      <c r="B83" s="998">
        <f t="shared" si="6"/>
        <v>2006</v>
      </c>
      <c r="C83" s="999">
        <v>80</v>
      </c>
      <c r="D83" s="999">
        <v>193.4</v>
      </c>
      <c r="E83" s="1000" t="str">
        <f>IF($A83&lt;DATE(2018,7,1),"-",INDEX(#REF!, MATCH(YEAR(EOMONTH($A83,6)),#REF!, 0))/100)</f>
        <v>-</v>
      </c>
      <c r="F83" s="1000" t="str">
        <f>IF($A83&lt;DATE(2018,7,1),"-",INDEX(#REF!, MATCH(YEAR(EOMONTH($A83,6)),#REF!, 0))/100)</f>
        <v>-</v>
      </c>
      <c r="G83" s="1001">
        <f t="shared" ref="G83:H98" si="9">IF(ISBLANK(C83),G82*((1+E83)^(1/12)),C83)</f>
        <v>80</v>
      </c>
      <c r="H83" s="1001">
        <f t="shared" si="9"/>
        <v>193.4</v>
      </c>
      <c r="I83" s="1002">
        <f t="shared" si="8"/>
        <v>193.4</v>
      </c>
      <c r="J83" s="1004"/>
      <c r="K83" s="1004"/>
      <c r="L83" s="1004"/>
      <c r="V83" s="1005"/>
    </row>
    <row r="84" spans="1:22">
      <c r="A84" s="997">
        <v>38749</v>
      </c>
      <c r="B84" s="998">
        <f t="shared" si="6"/>
        <v>2006</v>
      </c>
      <c r="C84" s="999">
        <v>80.2</v>
      </c>
      <c r="D84" s="999">
        <v>194.2</v>
      </c>
      <c r="E84" s="1000" t="str">
        <f>IF($A84&lt;DATE(2018,7,1),"-",INDEX(#REF!, MATCH(YEAR(EOMONTH($A84,6)),#REF!, 0))/100)</f>
        <v>-</v>
      </c>
      <c r="F84" s="1000" t="str">
        <f>IF($A84&lt;DATE(2018,7,1),"-",INDEX(#REF!, MATCH(YEAR(EOMONTH($A84,6)),#REF!, 0))/100)</f>
        <v>-</v>
      </c>
      <c r="G84" s="1001">
        <f t="shared" si="9"/>
        <v>80.2</v>
      </c>
      <c r="H84" s="1001">
        <f t="shared" si="9"/>
        <v>194.2</v>
      </c>
      <c r="I84" s="1002">
        <f t="shared" si="8"/>
        <v>194.2</v>
      </c>
      <c r="J84" s="1004"/>
      <c r="K84" s="1004"/>
      <c r="L84" s="1004"/>
      <c r="V84" s="1005"/>
    </row>
    <row r="85" spans="1:22">
      <c r="A85" s="997">
        <v>38777</v>
      </c>
      <c r="B85" s="998">
        <f t="shared" si="6"/>
        <v>2006</v>
      </c>
      <c r="C85" s="999">
        <v>80.400000000000006</v>
      </c>
      <c r="D85" s="999">
        <v>195</v>
      </c>
      <c r="E85" s="1000" t="str">
        <f>IF($A85&lt;DATE(2018,7,1),"-",INDEX(#REF!, MATCH(YEAR(EOMONTH($A85,6)),#REF!, 0))/100)</f>
        <v>-</v>
      </c>
      <c r="F85" s="1000" t="str">
        <f>IF($A85&lt;DATE(2018,7,1),"-",INDEX(#REF!, MATCH(YEAR(EOMONTH($A85,6)),#REF!, 0))/100)</f>
        <v>-</v>
      </c>
      <c r="G85" s="1001">
        <f t="shared" si="9"/>
        <v>80.400000000000006</v>
      </c>
      <c r="H85" s="1001">
        <f t="shared" si="9"/>
        <v>195</v>
      </c>
      <c r="I85" s="1002">
        <f t="shared" si="8"/>
        <v>195</v>
      </c>
      <c r="J85" s="1004"/>
      <c r="K85" s="1004"/>
      <c r="L85" s="1004"/>
      <c r="V85" s="1005"/>
    </row>
    <row r="86" spans="1:22">
      <c r="A86" s="997">
        <v>38808</v>
      </c>
      <c r="B86" s="998">
        <f t="shared" si="6"/>
        <v>2007</v>
      </c>
      <c r="C86" s="999">
        <v>80.900000000000006</v>
      </c>
      <c r="D86" s="999">
        <v>196.5</v>
      </c>
      <c r="E86" s="1000" t="str">
        <f>IF($A86&lt;DATE(2018,7,1),"-",INDEX(#REF!, MATCH(YEAR(EOMONTH($A86,6)),#REF!, 0))/100)</f>
        <v>-</v>
      </c>
      <c r="F86" s="1000" t="str">
        <f>IF($A86&lt;DATE(2018,7,1),"-",INDEX(#REF!, MATCH(YEAR(EOMONTH($A86,6)),#REF!, 0))/100)</f>
        <v>-</v>
      </c>
      <c r="G86" s="1001">
        <f t="shared" si="9"/>
        <v>80.900000000000006</v>
      </c>
      <c r="H86" s="1001">
        <f t="shared" si="9"/>
        <v>196.5</v>
      </c>
      <c r="I86" s="1002">
        <f t="shared" si="8"/>
        <v>196.5</v>
      </c>
      <c r="J86" s="1004"/>
      <c r="K86" s="1004"/>
      <c r="L86" s="1004"/>
      <c r="V86" s="1005"/>
    </row>
    <row r="87" spans="1:22">
      <c r="A87" s="997">
        <v>38838</v>
      </c>
      <c r="B87" s="998">
        <f t="shared" si="6"/>
        <v>2007</v>
      </c>
      <c r="C87" s="999">
        <v>81.3</v>
      </c>
      <c r="D87" s="999">
        <v>197.7</v>
      </c>
      <c r="E87" s="1000" t="str">
        <f>IF($A87&lt;DATE(2018,7,1),"-",INDEX(#REF!, MATCH(YEAR(EOMONTH($A87,6)),#REF!, 0))/100)</f>
        <v>-</v>
      </c>
      <c r="F87" s="1000" t="str">
        <f>IF($A87&lt;DATE(2018,7,1),"-",INDEX(#REF!, MATCH(YEAR(EOMONTH($A87,6)),#REF!, 0))/100)</f>
        <v>-</v>
      </c>
      <c r="G87" s="1001">
        <f t="shared" si="9"/>
        <v>81.3</v>
      </c>
      <c r="H87" s="1001">
        <f t="shared" si="9"/>
        <v>197.7</v>
      </c>
      <c r="I87" s="1002">
        <f t="shared" si="8"/>
        <v>197.7</v>
      </c>
      <c r="J87" s="1004"/>
      <c r="K87" s="1004"/>
      <c r="L87" s="1004"/>
      <c r="V87" s="1005"/>
    </row>
    <row r="88" spans="1:22">
      <c r="A88" s="997">
        <v>38869</v>
      </c>
      <c r="B88" s="998">
        <f t="shared" si="6"/>
        <v>2007</v>
      </c>
      <c r="C88" s="999">
        <v>81.5</v>
      </c>
      <c r="D88" s="999">
        <v>198.5</v>
      </c>
      <c r="E88" s="1000" t="str">
        <f>IF($A88&lt;DATE(2018,7,1),"-",INDEX(#REF!, MATCH(YEAR(EOMONTH($A88,6)),#REF!, 0))/100)</f>
        <v>-</v>
      </c>
      <c r="F88" s="1000" t="str">
        <f>IF($A88&lt;DATE(2018,7,1),"-",INDEX(#REF!, MATCH(YEAR(EOMONTH($A88,6)),#REF!, 0))/100)</f>
        <v>-</v>
      </c>
      <c r="G88" s="1001">
        <f t="shared" si="9"/>
        <v>81.5</v>
      </c>
      <c r="H88" s="1001">
        <f t="shared" si="9"/>
        <v>198.5</v>
      </c>
      <c r="I88" s="1002">
        <f t="shared" si="8"/>
        <v>198.5</v>
      </c>
      <c r="J88" s="1004"/>
      <c r="K88" s="1004"/>
      <c r="L88" s="1004"/>
      <c r="V88" s="1005"/>
    </row>
    <row r="89" spans="1:22">
      <c r="A89" s="997">
        <v>38899</v>
      </c>
      <c r="B89" s="998">
        <f t="shared" si="6"/>
        <v>2007</v>
      </c>
      <c r="C89" s="999">
        <v>81.5</v>
      </c>
      <c r="D89" s="999">
        <v>198.5</v>
      </c>
      <c r="E89" s="1000" t="str">
        <f>IF($A89&lt;DATE(2018,7,1),"-",INDEX(#REF!, MATCH(YEAR(EOMONTH($A89,6)),#REF!, 0))/100)</f>
        <v>-</v>
      </c>
      <c r="F89" s="1000" t="str">
        <f>IF($A89&lt;DATE(2018,7,1),"-",INDEX(#REF!, MATCH(YEAR(EOMONTH($A89,6)),#REF!, 0))/100)</f>
        <v>-</v>
      </c>
      <c r="G89" s="1001">
        <f t="shared" si="9"/>
        <v>81.5</v>
      </c>
      <c r="H89" s="1001">
        <f t="shared" si="9"/>
        <v>198.5</v>
      </c>
      <c r="I89" s="1002">
        <f t="shared" si="8"/>
        <v>198.5</v>
      </c>
      <c r="J89" s="1004"/>
      <c r="K89" s="1004"/>
      <c r="L89" s="1004"/>
      <c r="V89" s="1005"/>
    </row>
    <row r="90" spans="1:22">
      <c r="A90" s="997">
        <v>38930</v>
      </c>
      <c r="B90" s="998">
        <f t="shared" si="6"/>
        <v>2007</v>
      </c>
      <c r="C90" s="999">
        <v>81.8</v>
      </c>
      <c r="D90" s="999">
        <v>199.2</v>
      </c>
      <c r="E90" s="1000" t="str">
        <f>IF($A90&lt;DATE(2018,7,1),"-",INDEX(#REF!, MATCH(YEAR(EOMONTH($A90,6)),#REF!, 0))/100)</f>
        <v>-</v>
      </c>
      <c r="F90" s="1000" t="str">
        <f>IF($A90&lt;DATE(2018,7,1),"-",INDEX(#REF!, MATCH(YEAR(EOMONTH($A90,6)),#REF!, 0))/100)</f>
        <v>-</v>
      </c>
      <c r="G90" s="1001">
        <f t="shared" si="9"/>
        <v>81.8</v>
      </c>
      <c r="H90" s="1001">
        <f t="shared" si="9"/>
        <v>199.2</v>
      </c>
      <c r="I90" s="1002">
        <f t="shared" si="8"/>
        <v>199.2</v>
      </c>
      <c r="J90" s="1004"/>
      <c r="K90" s="1004"/>
      <c r="L90" s="1004"/>
      <c r="V90" s="1005"/>
    </row>
    <row r="91" spans="1:22">
      <c r="A91" s="997">
        <v>38961</v>
      </c>
      <c r="B91" s="998">
        <f t="shared" si="6"/>
        <v>2007</v>
      </c>
      <c r="C91" s="999">
        <v>81.900000000000006</v>
      </c>
      <c r="D91" s="999">
        <v>200.1</v>
      </c>
      <c r="E91" s="1000" t="str">
        <f>IF($A91&lt;DATE(2018,7,1),"-",INDEX(#REF!, MATCH(YEAR(EOMONTH($A91,6)),#REF!, 0))/100)</f>
        <v>-</v>
      </c>
      <c r="F91" s="1000" t="str">
        <f>IF($A91&lt;DATE(2018,7,1),"-",INDEX(#REF!, MATCH(YEAR(EOMONTH($A91,6)),#REF!, 0))/100)</f>
        <v>-</v>
      </c>
      <c r="G91" s="1001">
        <f t="shared" si="9"/>
        <v>81.900000000000006</v>
      </c>
      <c r="H91" s="1001">
        <f t="shared" si="9"/>
        <v>200.1</v>
      </c>
      <c r="I91" s="1002">
        <f t="shared" si="8"/>
        <v>200.1</v>
      </c>
      <c r="J91" s="1004"/>
      <c r="K91" s="1004"/>
      <c r="L91" s="1004"/>
      <c r="V91" s="1005"/>
    </row>
    <row r="92" spans="1:22">
      <c r="A92" s="997">
        <v>38991</v>
      </c>
      <c r="B92" s="998">
        <f t="shared" si="6"/>
        <v>2007</v>
      </c>
      <c r="C92" s="999">
        <v>82</v>
      </c>
      <c r="D92" s="999">
        <v>200.4</v>
      </c>
      <c r="E92" s="1000" t="str">
        <f>IF($A92&lt;DATE(2018,7,1),"-",INDEX(#REF!, MATCH(YEAR(EOMONTH($A92,6)),#REF!, 0))/100)</f>
        <v>-</v>
      </c>
      <c r="F92" s="1000" t="str">
        <f>IF($A92&lt;DATE(2018,7,1),"-",INDEX(#REF!, MATCH(YEAR(EOMONTH($A92,6)),#REF!, 0))/100)</f>
        <v>-</v>
      </c>
      <c r="G92" s="1001">
        <f t="shared" si="9"/>
        <v>82</v>
      </c>
      <c r="H92" s="1001">
        <f t="shared" si="9"/>
        <v>200.4</v>
      </c>
      <c r="I92" s="1002">
        <f t="shared" si="8"/>
        <v>200.4</v>
      </c>
      <c r="J92" s="1004"/>
      <c r="K92" s="1004"/>
      <c r="L92" s="1004"/>
      <c r="V92" s="1005"/>
    </row>
    <row r="93" spans="1:22">
      <c r="A93" s="997">
        <v>39022</v>
      </c>
      <c r="B93" s="998">
        <f t="shared" si="6"/>
        <v>2007</v>
      </c>
      <c r="C93" s="999">
        <v>82.2</v>
      </c>
      <c r="D93" s="999">
        <v>201.1</v>
      </c>
      <c r="E93" s="1000" t="str">
        <f>IF($A93&lt;DATE(2018,7,1),"-",INDEX(#REF!, MATCH(YEAR(EOMONTH($A93,6)),#REF!, 0))/100)</f>
        <v>-</v>
      </c>
      <c r="F93" s="1000" t="str">
        <f>IF($A93&lt;DATE(2018,7,1),"-",INDEX(#REF!, MATCH(YEAR(EOMONTH($A93,6)),#REF!, 0))/100)</f>
        <v>-</v>
      </c>
      <c r="G93" s="1001">
        <f t="shared" si="9"/>
        <v>82.2</v>
      </c>
      <c r="H93" s="1001">
        <f t="shared" si="9"/>
        <v>201.1</v>
      </c>
      <c r="I93" s="1002">
        <f t="shared" si="8"/>
        <v>201.1</v>
      </c>
      <c r="J93" s="1004"/>
      <c r="K93" s="1004"/>
      <c r="L93" s="1004"/>
      <c r="V93" s="1005"/>
    </row>
    <row r="94" spans="1:22">
      <c r="A94" s="997">
        <v>39052</v>
      </c>
      <c r="B94" s="998">
        <f t="shared" si="6"/>
        <v>2007</v>
      </c>
      <c r="C94" s="999">
        <v>82.6</v>
      </c>
      <c r="D94" s="999">
        <v>202.7</v>
      </c>
      <c r="E94" s="1000" t="str">
        <f>IF($A94&lt;DATE(2018,7,1),"-",INDEX(#REF!, MATCH(YEAR(EOMONTH($A94,6)),#REF!, 0))/100)</f>
        <v>-</v>
      </c>
      <c r="F94" s="1000" t="str">
        <f>IF($A94&lt;DATE(2018,7,1),"-",INDEX(#REF!, MATCH(YEAR(EOMONTH($A94,6)),#REF!, 0))/100)</f>
        <v>-</v>
      </c>
      <c r="G94" s="1001">
        <f t="shared" si="9"/>
        <v>82.6</v>
      </c>
      <c r="H94" s="1001">
        <f t="shared" si="9"/>
        <v>202.7</v>
      </c>
      <c r="I94" s="1002">
        <f t="shared" si="8"/>
        <v>202.7</v>
      </c>
      <c r="J94" s="1004"/>
      <c r="K94" s="1004"/>
      <c r="L94" s="1004"/>
      <c r="V94" s="1005"/>
    </row>
    <row r="95" spans="1:22">
      <c r="A95" s="997">
        <v>39083</v>
      </c>
      <c r="B95" s="998">
        <f t="shared" si="6"/>
        <v>2007</v>
      </c>
      <c r="C95" s="999">
        <v>82.1</v>
      </c>
      <c r="D95" s="999">
        <v>201.6</v>
      </c>
      <c r="E95" s="1000" t="str">
        <f>IF($A95&lt;DATE(2018,7,1),"-",INDEX(#REF!, MATCH(YEAR(EOMONTH($A95,6)),#REF!, 0))/100)</f>
        <v>-</v>
      </c>
      <c r="F95" s="1000" t="str">
        <f>IF($A95&lt;DATE(2018,7,1),"-",INDEX(#REF!, MATCH(YEAR(EOMONTH($A95,6)),#REF!, 0))/100)</f>
        <v>-</v>
      </c>
      <c r="G95" s="1001">
        <f t="shared" si="9"/>
        <v>82.1</v>
      </c>
      <c r="H95" s="1001">
        <f t="shared" si="9"/>
        <v>201.6</v>
      </c>
      <c r="I95" s="1002">
        <f t="shared" si="8"/>
        <v>201.6</v>
      </c>
      <c r="J95" s="1004"/>
      <c r="K95" s="1004"/>
      <c r="L95" s="1004"/>
      <c r="V95" s="1005"/>
    </row>
    <row r="96" spans="1:22">
      <c r="A96" s="997">
        <v>39114</v>
      </c>
      <c r="B96" s="998">
        <f t="shared" si="6"/>
        <v>2007</v>
      </c>
      <c r="C96" s="999">
        <v>82.4</v>
      </c>
      <c r="D96" s="999">
        <v>203.1</v>
      </c>
      <c r="E96" s="1000" t="str">
        <f>IF($A96&lt;DATE(2018,7,1),"-",INDEX(#REF!, MATCH(YEAR(EOMONTH($A96,6)),#REF!, 0))/100)</f>
        <v>-</v>
      </c>
      <c r="F96" s="1000" t="str">
        <f>IF($A96&lt;DATE(2018,7,1),"-",INDEX(#REF!, MATCH(YEAR(EOMONTH($A96,6)),#REF!, 0))/100)</f>
        <v>-</v>
      </c>
      <c r="G96" s="1001">
        <f t="shared" si="9"/>
        <v>82.4</v>
      </c>
      <c r="H96" s="1001">
        <f t="shared" si="9"/>
        <v>203.1</v>
      </c>
      <c r="I96" s="1002">
        <f t="shared" si="8"/>
        <v>203.1</v>
      </c>
      <c r="J96" s="1004"/>
      <c r="K96" s="1004"/>
      <c r="L96" s="1004"/>
      <c r="V96" s="1005"/>
    </row>
    <row r="97" spans="1:22">
      <c r="A97" s="997">
        <v>39142</v>
      </c>
      <c r="B97" s="998">
        <f t="shared" si="6"/>
        <v>2007</v>
      </c>
      <c r="C97" s="999">
        <v>82.8</v>
      </c>
      <c r="D97" s="999">
        <v>204.4</v>
      </c>
      <c r="E97" s="1000" t="str">
        <f>IF($A97&lt;DATE(2018,7,1),"-",INDEX(#REF!, MATCH(YEAR(EOMONTH($A97,6)),#REF!, 0))/100)</f>
        <v>-</v>
      </c>
      <c r="F97" s="1000" t="str">
        <f>IF($A97&lt;DATE(2018,7,1),"-",INDEX(#REF!, MATCH(YEAR(EOMONTH($A97,6)),#REF!, 0))/100)</f>
        <v>-</v>
      </c>
      <c r="G97" s="1001">
        <f t="shared" si="9"/>
        <v>82.8</v>
      </c>
      <c r="H97" s="1001">
        <f t="shared" si="9"/>
        <v>204.4</v>
      </c>
      <c r="I97" s="1002">
        <f t="shared" si="8"/>
        <v>204.4</v>
      </c>
      <c r="J97" s="1004"/>
      <c r="K97" s="1004"/>
      <c r="L97" s="1004"/>
      <c r="V97" s="1005"/>
    </row>
    <row r="98" spans="1:22">
      <c r="A98" s="997">
        <v>39173</v>
      </c>
      <c r="B98" s="998">
        <f t="shared" si="6"/>
        <v>2008</v>
      </c>
      <c r="C98" s="999">
        <v>83.1</v>
      </c>
      <c r="D98" s="999">
        <v>205.4</v>
      </c>
      <c r="E98" s="1000" t="str">
        <f>IF($A98&lt;DATE(2018,7,1),"-",INDEX(#REF!, MATCH(YEAR(EOMONTH($A98,6)),#REF!, 0))/100)</f>
        <v>-</v>
      </c>
      <c r="F98" s="1000" t="str">
        <f>IF($A98&lt;DATE(2018,7,1),"-",INDEX(#REF!, MATCH(YEAR(EOMONTH($A98,6)),#REF!, 0))/100)</f>
        <v>-</v>
      </c>
      <c r="G98" s="1001">
        <f t="shared" si="9"/>
        <v>83.1</v>
      </c>
      <c r="H98" s="1001">
        <f t="shared" si="9"/>
        <v>205.4</v>
      </c>
      <c r="I98" s="1002">
        <f t="shared" si="8"/>
        <v>205.4</v>
      </c>
      <c r="J98" s="1004"/>
      <c r="K98" s="1004"/>
      <c r="L98" s="1004"/>
      <c r="V98" s="1005"/>
    </row>
    <row r="99" spans="1:22">
      <c r="A99" s="997">
        <v>39203</v>
      </c>
      <c r="B99" s="998">
        <f t="shared" si="6"/>
        <v>2008</v>
      </c>
      <c r="C99" s="999">
        <v>83.3</v>
      </c>
      <c r="D99" s="999">
        <v>206.2</v>
      </c>
      <c r="E99" s="1000" t="str">
        <f>IF($A99&lt;DATE(2018,7,1),"-",INDEX(#REF!, MATCH(YEAR(EOMONTH($A99,6)),#REF!, 0))/100)</f>
        <v>-</v>
      </c>
      <c r="F99" s="1000" t="str">
        <f>IF($A99&lt;DATE(2018,7,1),"-",INDEX(#REF!, MATCH(YEAR(EOMONTH($A99,6)),#REF!, 0))/100)</f>
        <v>-</v>
      </c>
      <c r="G99" s="1001">
        <f t="shared" ref="G99:H114" si="10">IF(ISBLANK(C99),G98*((1+E99)^(1/12)),C99)</f>
        <v>83.3</v>
      </c>
      <c r="H99" s="1001">
        <f t="shared" si="10"/>
        <v>206.2</v>
      </c>
      <c r="I99" s="1002">
        <f t="shared" si="8"/>
        <v>206.2</v>
      </c>
      <c r="J99" s="1004"/>
      <c r="K99" s="1004"/>
      <c r="L99" s="1004"/>
      <c r="V99" s="1005"/>
    </row>
    <row r="100" spans="1:22">
      <c r="A100" s="997">
        <v>39234</v>
      </c>
      <c r="B100" s="998">
        <f t="shared" si="6"/>
        <v>2008</v>
      </c>
      <c r="C100" s="999">
        <v>83.5</v>
      </c>
      <c r="D100" s="999">
        <v>207.3</v>
      </c>
      <c r="E100" s="1000" t="str">
        <f>IF($A100&lt;DATE(2018,7,1),"-",INDEX(#REF!, MATCH(YEAR(EOMONTH($A100,6)),#REF!, 0))/100)</f>
        <v>-</v>
      </c>
      <c r="F100" s="1000" t="str">
        <f>IF($A100&lt;DATE(2018,7,1),"-",INDEX(#REF!, MATCH(YEAR(EOMONTH($A100,6)),#REF!, 0))/100)</f>
        <v>-</v>
      </c>
      <c r="G100" s="1001">
        <f t="shared" si="10"/>
        <v>83.5</v>
      </c>
      <c r="H100" s="1001">
        <f t="shared" si="10"/>
        <v>207.3</v>
      </c>
      <c r="I100" s="1002">
        <f t="shared" si="8"/>
        <v>207.3</v>
      </c>
      <c r="J100" s="1004"/>
      <c r="K100" s="1004"/>
      <c r="L100" s="1004"/>
      <c r="V100" s="1005"/>
    </row>
    <row r="101" spans="1:22">
      <c r="A101" s="997">
        <v>39264</v>
      </c>
      <c r="B101" s="998">
        <f t="shared" si="6"/>
        <v>2008</v>
      </c>
      <c r="C101" s="999">
        <v>83.1</v>
      </c>
      <c r="D101" s="999">
        <v>206.1</v>
      </c>
      <c r="E101" s="1000" t="str">
        <f>IF($A101&lt;DATE(2018,7,1),"-",INDEX(#REF!, MATCH(YEAR(EOMONTH($A101,6)),#REF!, 0))/100)</f>
        <v>-</v>
      </c>
      <c r="F101" s="1000" t="str">
        <f>IF($A101&lt;DATE(2018,7,1),"-",INDEX(#REF!, MATCH(YEAR(EOMONTH($A101,6)),#REF!, 0))/100)</f>
        <v>-</v>
      </c>
      <c r="G101" s="1001">
        <f t="shared" si="10"/>
        <v>83.1</v>
      </c>
      <c r="H101" s="1001">
        <f t="shared" si="10"/>
        <v>206.1</v>
      </c>
      <c r="I101" s="1002">
        <f t="shared" si="8"/>
        <v>206.1</v>
      </c>
      <c r="J101" s="1004"/>
      <c r="K101" s="1004"/>
      <c r="L101" s="1004"/>
      <c r="V101" s="1005"/>
    </row>
    <row r="102" spans="1:22">
      <c r="A102" s="997">
        <v>39295</v>
      </c>
      <c r="B102" s="998">
        <f t="shared" si="6"/>
        <v>2008</v>
      </c>
      <c r="C102" s="999">
        <v>83.4</v>
      </c>
      <c r="D102" s="999">
        <v>207.3</v>
      </c>
      <c r="E102" s="1000" t="str">
        <f>IF($A102&lt;DATE(2018,7,1),"-",INDEX(#REF!, MATCH(YEAR(EOMONTH($A102,6)),#REF!, 0))/100)</f>
        <v>-</v>
      </c>
      <c r="F102" s="1000" t="str">
        <f>IF($A102&lt;DATE(2018,7,1),"-",INDEX(#REF!, MATCH(YEAR(EOMONTH($A102,6)),#REF!, 0))/100)</f>
        <v>-</v>
      </c>
      <c r="G102" s="1001">
        <f t="shared" si="10"/>
        <v>83.4</v>
      </c>
      <c r="H102" s="1001">
        <f t="shared" si="10"/>
        <v>207.3</v>
      </c>
      <c r="I102" s="1002">
        <f t="shared" si="8"/>
        <v>207.3</v>
      </c>
      <c r="J102" s="1004"/>
      <c r="K102" s="1004"/>
      <c r="L102" s="1004"/>
      <c r="V102" s="1005"/>
    </row>
    <row r="103" spans="1:22">
      <c r="A103" s="997">
        <v>39326</v>
      </c>
      <c r="B103" s="998">
        <f t="shared" si="6"/>
        <v>2008</v>
      </c>
      <c r="C103" s="999">
        <v>83.5</v>
      </c>
      <c r="D103" s="999">
        <v>208</v>
      </c>
      <c r="E103" s="1000" t="str">
        <f>IF($A103&lt;DATE(2018,7,1),"-",INDEX(#REF!, MATCH(YEAR(EOMONTH($A103,6)),#REF!, 0))/100)</f>
        <v>-</v>
      </c>
      <c r="F103" s="1000" t="str">
        <f>IF($A103&lt;DATE(2018,7,1),"-",INDEX(#REF!, MATCH(YEAR(EOMONTH($A103,6)),#REF!, 0))/100)</f>
        <v>-</v>
      </c>
      <c r="G103" s="1001">
        <f t="shared" si="10"/>
        <v>83.5</v>
      </c>
      <c r="H103" s="1001">
        <f t="shared" si="10"/>
        <v>208</v>
      </c>
      <c r="I103" s="1002">
        <f t="shared" si="8"/>
        <v>208</v>
      </c>
      <c r="J103" s="1004"/>
      <c r="K103" s="1004"/>
      <c r="L103" s="1004"/>
      <c r="V103" s="1005"/>
    </row>
    <row r="104" spans="1:22">
      <c r="A104" s="997">
        <v>39356</v>
      </c>
      <c r="B104" s="998">
        <f t="shared" si="6"/>
        <v>2008</v>
      </c>
      <c r="C104" s="999">
        <v>83.8</v>
      </c>
      <c r="D104" s="999">
        <v>208.9</v>
      </c>
      <c r="E104" s="1000" t="str">
        <f>IF($A104&lt;DATE(2018,7,1),"-",INDEX(#REF!, MATCH(YEAR(EOMONTH($A104,6)),#REF!, 0))/100)</f>
        <v>-</v>
      </c>
      <c r="F104" s="1000" t="str">
        <f>IF($A104&lt;DATE(2018,7,1),"-",INDEX(#REF!, MATCH(YEAR(EOMONTH($A104,6)),#REF!, 0))/100)</f>
        <v>-</v>
      </c>
      <c r="G104" s="1001">
        <f t="shared" si="10"/>
        <v>83.8</v>
      </c>
      <c r="H104" s="1001">
        <f t="shared" si="10"/>
        <v>208.9</v>
      </c>
      <c r="I104" s="1002">
        <f t="shared" si="8"/>
        <v>208.9</v>
      </c>
      <c r="J104" s="1004"/>
      <c r="K104" s="1004"/>
      <c r="L104" s="1004"/>
      <c r="V104" s="1005"/>
    </row>
    <row r="105" spans="1:22">
      <c r="A105" s="997">
        <v>39387</v>
      </c>
      <c r="B105" s="998">
        <f t="shared" si="6"/>
        <v>2008</v>
      </c>
      <c r="C105" s="999">
        <v>84.1</v>
      </c>
      <c r="D105" s="999">
        <v>209.7</v>
      </c>
      <c r="E105" s="1000" t="str">
        <f>IF($A105&lt;DATE(2018,7,1),"-",INDEX(#REF!, MATCH(YEAR(EOMONTH($A105,6)),#REF!, 0))/100)</f>
        <v>-</v>
      </c>
      <c r="F105" s="1000" t="str">
        <f>IF($A105&lt;DATE(2018,7,1),"-",INDEX(#REF!, MATCH(YEAR(EOMONTH($A105,6)),#REF!, 0))/100)</f>
        <v>-</v>
      </c>
      <c r="G105" s="1001">
        <f t="shared" si="10"/>
        <v>84.1</v>
      </c>
      <c r="H105" s="1001">
        <f t="shared" si="10"/>
        <v>209.7</v>
      </c>
      <c r="I105" s="1002">
        <f t="shared" si="8"/>
        <v>209.7</v>
      </c>
      <c r="J105" s="1004"/>
      <c r="K105" s="1004"/>
      <c r="L105" s="1004"/>
      <c r="V105" s="1005"/>
    </row>
    <row r="106" spans="1:22">
      <c r="A106" s="997">
        <v>39417</v>
      </c>
      <c r="B106" s="998">
        <f t="shared" si="6"/>
        <v>2008</v>
      </c>
      <c r="C106" s="999">
        <v>84.5</v>
      </c>
      <c r="D106" s="999">
        <v>210.9</v>
      </c>
      <c r="E106" s="1000" t="str">
        <f>IF($A106&lt;DATE(2018,7,1),"-",INDEX(#REF!, MATCH(YEAR(EOMONTH($A106,6)),#REF!, 0))/100)</f>
        <v>-</v>
      </c>
      <c r="F106" s="1000" t="str">
        <f>IF($A106&lt;DATE(2018,7,1),"-",INDEX(#REF!, MATCH(YEAR(EOMONTH($A106,6)),#REF!, 0))/100)</f>
        <v>-</v>
      </c>
      <c r="G106" s="1001">
        <f t="shared" si="10"/>
        <v>84.5</v>
      </c>
      <c r="H106" s="1001">
        <f t="shared" si="10"/>
        <v>210.9</v>
      </c>
      <c r="I106" s="1002">
        <f t="shared" si="8"/>
        <v>210.9</v>
      </c>
      <c r="J106" s="1004"/>
      <c r="K106" s="1004"/>
      <c r="L106" s="1004"/>
      <c r="V106" s="1005"/>
    </row>
    <row r="107" spans="1:22">
      <c r="A107" s="997">
        <v>39448</v>
      </c>
      <c r="B107" s="998">
        <f t="shared" si="6"/>
        <v>2008</v>
      </c>
      <c r="C107" s="999">
        <v>84.1</v>
      </c>
      <c r="D107" s="999">
        <v>209.8</v>
      </c>
      <c r="E107" s="1000" t="str">
        <f>IF($A107&lt;DATE(2018,7,1),"-",INDEX(#REF!, MATCH(YEAR(EOMONTH($A107,6)),#REF!, 0))/100)</f>
        <v>-</v>
      </c>
      <c r="F107" s="1000" t="str">
        <f>IF($A107&lt;DATE(2018,7,1),"-",INDEX(#REF!, MATCH(YEAR(EOMONTH($A107,6)),#REF!, 0))/100)</f>
        <v>-</v>
      </c>
      <c r="G107" s="1001">
        <f t="shared" si="10"/>
        <v>84.1</v>
      </c>
      <c r="H107" s="1001">
        <f t="shared" si="10"/>
        <v>209.8</v>
      </c>
      <c r="I107" s="1002">
        <f t="shared" si="8"/>
        <v>209.8</v>
      </c>
      <c r="J107" s="1004"/>
      <c r="K107" s="1004"/>
      <c r="L107" s="1004"/>
      <c r="V107" s="1005"/>
    </row>
    <row r="108" spans="1:22">
      <c r="A108" s="997">
        <v>39479</v>
      </c>
      <c r="B108" s="998">
        <f t="shared" si="6"/>
        <v>2008</v>
      </c>
      <c r="C108" s="999">
        <v>84.6</v>
      </c>
      <c r="D108" s="999">
        <v>211.4</v>
      </c>
      <c r="E108" s="1000" t="str">
        <f>IF($A108&lt;DATE(2018,7,1),"-",INDEX(#REF!, MATCH(YEAR(EOMONTH($A108,6)),#REF!, 0))/100)</f>
        <v>-</v>
      </c>
      <c r="F108" s="1000" t="str">
        <f>IF($A108&lt;DATE(2018,7,1),"-",INDEX(#REF!, MATCH(YEAR(EOMONTH($A108,6)),#REF!, 0))/100)</f>
        <v>-</v>
      </c>
      <c r="G108" s="1001">
        <f t="shared" si="10"/>
        <v>84.6</v>
      </c>
      <c r="H108" s="1001">
        <f t="shared" si="10"/>
        <v>211.4</v>
      </c>
      <c r="I108" s="1002">
        <f t="shared" si="8"/>
        <v>211.4</v>
      </c>
      <c r="J108" s="1004"/>
      <c r="K108" s="1004"/>
      <c r="L108" s="1004"/>
      <c r="V108" s="1005"/>
    </row>
    <row r="109" spans="1:22">
      <c r="A109" s="997">
        <v>39508</v>
      </c>
      <c r="B109" s="998">
        <f t="shared" si="6"/>
        <v>2008</v>
      </c>
      <c r="C109" s="999">
        <v>84.9</v>
      </c>
      <c r="D109" s="999">
        <v>212.1</v>
      </c>
      <c r="E109" s="1000" t="str">
        <f>IF($A109&lt;DATE(2018,7,1),"-",INDEX(#REF!, MATCH(YEAR(EOMONTH($A109,6)),#REF!, 0))/100)</f>
        <v>-</v>
      </c>
      <c r="F109" s="1000" t="str">
        <f>IF($A109&lt;DATE(2018,7,1),"-",INDEX(#REF!, MATCH(YEAR(EOMONTH($A109,6)),#REF!, 0))/100)</f>
        <v>-</v>
      </c>
      <c r="G109" s="1001">
        <f t="shared" si="10"/>
        <v>84.9</v>
      </c>
      <c r="H109" s="1001">
        <f t="shared" si="10"/>
        <v>212.1</v>
      </c>
      <c r="I109" s="1002">
        <f t="shared" si="8"/>
        <v>212.1</v>
      </c>
      <c r="J109" s="1004"/>
      <c r="K109" s="1004"/>
      <c r="L109" s="1004"/>
      <c r="V109" s="1005"/>
    </row>
    <row r="110" spans="1:22">
      <c r="A110" s="997">
        <v>39539</v>
      </c>
      <c r="B110" s="998">
        <f t="shared" si="6"/>
        <v>2009</v>
      </c>
      <c r="C110" s="999">
        <v>85.6</v>
      </c>
      <c r="D110" s="999">
        <v>214</v>
      </c>
      <c r="E110" s="1000" t="str">
        <f>IF($A110&lt;DATE(2018,7,1),"-",INDEX(#REF!, MATCH(YEAR(EOMONTH($A110,6)),#REF!, 0))/100)</f>
        <v>-</v>
      </c>
      <c r="F110" s="1000" t="str">
        <f>IF($A110&lt;DATE(2018,7,1),"-",INDEX(#REF!, MATCH(YEAR(EOMONTH($A110,6)),#REF!, 0))/100)</f>
        <v>-</v>
      </c>
      <c r="G110" s="1001">
        <f t="shared" si="10"/>
        <v>85.6</v>
      </c>
      <c r="H110" s="1001">
        <f t="shared" si="10"/>
        <v>214</v>
      </c>
      <c r="I110" s="1002">
        <f t="shared" si="8"/>
        <v>214</v>
      </c>
      <c r="J110" s="1004"/>
      <c r="K110" s="1004"/>
      <c r="L110" s="1004"/>
      <c r="V110" s="1005"/>
    </row>
    <row r="111" spans="1:22">
      <c r="A111" s="997">
        <v>39569</v>
      </c>
      <c r="B111" s="998">
        <f t="shared" si="6"/>
        <v>2009</v>
      </c>
      <c r="C111" s="999">
        <v>86.1</v>
      </c>
      <c r="D111" s="999">
        <v>215.1</v>
      </c>
      <c r="E111" s="1000" t="str">
        <f>IF($A111&lt;DATE(2018,7,1),"-",INDEX(#REF!, MATCH(YEAR(EOMONTH($A111,6)),#REF!, 0))/100)</f>
        <v>-</v>
      </c>
      <c r="F111" s="1000" t="str">
        <f>IF($A111&lt;DATE(2018,7,1),"-",INDEX(#REF!, MATCH(YEAR(EOMONTH($A111,6)),#REF!, 0))/100)</f>
        <v>-</v>
      </c>
      <c r="G111" s="1001">
        <f t="shared" si="10"/>
        <v>86.1</v>
      </c>
      <c r="H111" s="1001">
        <f t="shared" si="10"/>
        <v>215.1</v>
      </c>
      <c r="I111" s="1002">
        <f t="shared" si="8"/>
        <v>215.1</v>
      </c>
      <c r="J111" s="1004"/>
      <c r="K111" s="1004"/>
      <c r="L111" s="1004"/>
      <c r="V111" s="1005"/>
    </row>
    <row r="112" spans="1:22">
      <c r="A112" s="997">
        <v>39600</v>
      </c>
      <c r="B112" s="998">
        <f t="shared" si="6"/>
        <v>2009</v>
      </c>
      <c r="C112" s="999">
        <v>86.6</v>
      </c>
      <c r="D112" s="999">
        <v>216.8</v>
      </c>
      <c r="E112" s="1000" t="str">
        <f>IF($A112&lt;DATE(2018,7,1),"-",INDEX(#REF!, MATCH(YEAR(EOMONTH($A112,6)),#REF!, 0))/100)</f>
        <v>-</v>
      </c>
      <c r="F112" s="1000" t="str">
        <f>IF($A112&lt;DATE(2018,7,1),"-",INDEX(#REF!, MATCH(YEAR(EOMONTH($A112,6)),#REF!, 0))/100)</f>
        <v>-</v>
      </c>
      <c r="G112" s="1001">
        <f t="shared" si="10"/>
        <v>86.6</v>
      </c>
      <c r="H112" s="1001">
        <f t="shared" si="10"/>
        <v>216.8</v>
      </c>
      <c r="I112" s="1002">
        <f t="shared" si="8"/>
        <v>216.8</v>
      </c>
      <c r="J112" s="1004"/>
      <c r="K112" s="1004"/>
      <c r="L112" s="1004"/>
      <c r="V112" s="1005"/>
    </row>
    <row r="113" spans="1:22">
      <c r="A113" s="997">
        <v>39630</v>
      </c>
      <c r="B113" s="998">
        <f t="shared" si="6"/>
        <v>2009</v>
      </c>
      <c r="C113" s="999">
        <v>86.6</v>
      </c>
      <c r="D113" s="999">
        <v>216.5</v>
      </c>
      <c r="E113" s="1000" t="str">
        <f>IF($A113&lt;DATE(2018,7,1),"-",INDEX(#REF!, MATCH(YEAR(EOMONTH($A113,6)),#REF!, 0))/100)</f>
        <v>-</v>
      </c>
      <c r="F113" s="1000" t="str">
        <f>IF($A113&lt;DATE(2018,7,1),"-",INDEX(#REF!, MATCH(YEAR(EOMONTH($A113,6)),#REF!, 0))/100)</f>
        <v>-</v>
      </c>
      <c r="G113" s="1001">
        <f t="shared" si="10"/>
        <v>86.6</v>
      </c>
      <c r="H113" s="1001">
        <f t="shared" si="10"/>
        <v>216.5</v>
      </c>
      <c r="I113" s="1002">
        <f t="shared" si="8"/>
        <v>216.5</v>
      </c>
      <c r="J113" s="1004"/>
      <c r="K113" s="1004"/>
      <c r="L113" s="1004"/>
      <c r="V113" s="1005"/>
    </row>
    <row r="114" spans="1:22">
      <c r="A114" s="997">
        <v>39661</v>
      </c>
      <c r="B114" s="998">
        <f t="shared" si="6"/>
        <v>2009</v>
      </c>
      <c r="C114" s="999">
        <v>87.1</v>
      </c>
      <c r="D114" s="999">
        <v>217.2</v>
      </c>
      <c r="E114" s="1000" t="str">
        <f>IF($A114&lt;DATE(2018,7,1),"-",INDEX(#REF!, MATCH(YEAR(EOMONTH($A114,6)),#REF!, 0))/100)</f>
        <v>-</v>
      </c>
      <c r="F114" s="1000" t="str">
        <f>IF($A114&lt;DATE(2018,7,1),"-",INDEX(#REF!, MATCH(YEAR(EOMONTH($A114,6)),#REF!, 0))/100)</f>
        <v>-</v>
      </c>
      <c r="G114" s="1001">
        <f t="shared" si="10"/>
        <v>87.1</v>
      </c>
      <c r="H114" s="1001">
        <f t="shared" si="10"/>
        <v>217.2</v>
      </c>
      <c r="I114" s="1002">
        <f t="shared" si="8"/>
        <v>217.2</v>
      </c>
      <c r="J114" s="1004"/>
      <c r="K114" s="1004"/>
      <c r="L114" s="1004"/>
      <c r="V114" s="1005"/>
    </row>
    <row r="115" spans="1:22">
      <c r="A115" s="997">
        <v>39692</v>
      </c>
      <c r="B115" s="998">
        <f t="shared" si="6"/>
        <v>2009</v>
      </c>
      <c r="C115" s="999">
        <v>87.5</v>
      </c>
      <c r="D115" s="999">
        <v>218.4</v>
      </c>
      <c r="E115" s="1000" t="str">
        <f>IF($A115&lt;DATE(2018,7,1),"-",INDEX(#REF!, MATCH(YEAR(EOMONTH($A115,6)),#REF!, 0))/100)</f>
        <v>-</v>
      </c>
      <c r="F115" s="1000" t="str">
        <f>IF($A115&lt;DATE(2018,7,1),"-",INDEX(#REF!, MATCH(YEAR(EOMONTH($A115,6)),#REF!, 0))/100)</f>
        <v>-</v>
      </c>
      <c r="G115" s="1001">
        <f t="shared" ref="G115:H130" si="11">IF(ISBLANK(C115),G114*((1+E115)^(1/12)),C115)</f>
        <v>87.5</v>
      </c>
      <c r="H115" s="1001">
        <f t="shared" si="11"/>
        <v>218.4</v>
      </c>
      <c r="I115" s="1002">
        <f t="shared" si="8"/>
        <v>218.4</v>
      </c>
      <c r="J115" s="1004"/>
      <c r="K115" s="1004"/>
      <c r="L115" s="1004"/>
      <c r="V115" s="1005"/>
    </row>
    <row r="116" spans="1:22">
      <c r="A116" s="997">
        <v>39722</v>
      </c>
      <c r="B116" s="998">
        <f t="shared" si="6"/>
        <v>2009</v>
      </c>
      <c r="C116" s="999">
        <v>87.3</v>
      </c>
      <c r="D116" s="999">
        <v>217.7</v>
      </c>
      <c r="E116" s="1000" t="str">
        <f>IF($A116&lt;DATE(2018,7,1),"-",INDEX(#REF!, MATCH(YEAR(EOMONTH($A116,6)),#REF!, 0))/100)</f>
        <v>-</v>
      </c>
      <c r="F116" s="1000" t="str">
        <f>IF($A116&lt;DATE(2018,7,1),"-",INDEX(#REF!, MATCH(YEAR(EOMONTH($A116,6)),#REF!, 0))/100)</f>
        <v>-</v>
      </c>
      <c r="G116" s="1001">
        <f t="shared" si="11"/>
        <v>87.3</v>
      </c>
      <c r="H116" s="1001">
        <f t="shared" si="11"/>
        <v>217.7</v>
      </c>
      <c r="I116" s="1002">
        <f t="shared" si="8"/>
        <v>217.7</v>
      </c>
      <c r="J116" s="1004"/>
      <c r="K116" s="1004"/>
      <c r="L116" s="1004"/>
      <c r="V116" s="1005"/>
    </row>
    <row r="117" spans="1:22">
      <c r="A117" s="997">
        <v>39753</v>
      </c>
      <c r="B117" s="998">
        <f t="shared" si="6"/>
        <v>2009</v>
      </c>
      <c r="C117" s="999">
        <v>87.3</v>
      </c>
      <c r="D117" s="999">
        <v>216</v>
      </c>
      <c r="E117" s="1000" t="str">
        <f>IF($A117&lt;DATE(2018,7,1),"-",INDEX(#REF!, MATCH(YEAR(EOMONTH($A117,6)),#REF!, 0))/100)</f>
        <v>-</v>
      </c>
      <c r="F117" s="1000" t="str">
        <f>IF($A117&lt;DATE(2018,7,1),"-",INDEX(#REF!, MATCH(YEAR(EOMONTH($A117,6)),#REF!, 0))/100)</f>
        <v>-</v>
      </c>
      <c r="G117" s="1001">
        <f t="shared" si="11"/>
        <v>87.3</v>
      </c>
      <c r="H117" s="1001">
        <f t="shared" si="11"/>
        <v>216</v>
      </c>
      <c r="I117" s="1002">
        <f t="shared" si="8"/>
        <v>216</v>
      </c>
      <c r="J117" s="1004"/>
      <c r="K117" s="1004"/>
      <c r="L117" s="1004"/>
      <c r="V117" s="1005"/>
    </row>
    <row r="118" spans="1:22">
      <c r="A118" s="997">
        <v>39783</v>
      </c>
      <c r="B118" s="998">
        <f t="shared" si="6"/>
        <v>2009</v>
      </c>
      <c r="C118" s="999">
        <v>87.1</v>
      </c>
      <c r="D118" s="999">
        <v>212.9</v>
      </c>
      <c r="E118" s="1000" t="str">
        <f>IF($A118&lt;DATE(2018,7,1),"-",INDEX(#REF!, MATCH(YEAR(EOMONTH($A118,6)),#REF!, 0))/100)</f>
        <v>-</v>
      </c>
      <c r="F118" s="1000" t="str">
        <f>IF($A118&lt;DATE(2018,7,1),"-",INDEX(#REF!, MATCH(YEAR(EOMONTH($A118,6)),#REF!, 0))/100)</f>
        <v>-</v>
      </c>
      <c r="G118" s="1001">
        <f t="shared" si="11"/>
        <v>87.1</v>
      </c>
      <c r="H118" s="1001">
        <f t="shared" si="11"/>
        <v>212.9</v>
      </c>
      <c r="I118" s="1002">
        <f t="shared" si="8"/>
        <v>212.9</v>
      </c>
      <c r="J118" s="1004"/>
      <c r="K118" s="1004"/>
      <c r="L118" s="1004"/>
      <c r="V118" s="1005"/>
    </row>
    <row r="119" spans="1:22">
      <c r="A119" s="997">
        <v>39814</v>
      </c>
      <c r="B119" s="998">
        <f t="shared" si="6"/>
        <v>2009</v>
      </c>
      <c r="C119" s="999">
        <v>86.6</v>
      </c>
      <c r="D119" s="999">
        <v>210.1</v>
      </c>
      <c r="E119" s="1000" t="str">
        <f>IF($A119&lt;DATE(2018,7,1),"-",INDEX(#REF!, MATCH(YEAR(EOMONTH($A119,6)),#REF!, 0))/100)</f>
        <v>-</v>
      </c>
      <c r="F119" s="1000" t="str">
        <f>IF($A119&lt;DATE(2018,7,1),"-",INDEX(#REF!, MATCH(YEAR(EOMONTH($A119,6)),#REF!, 0))/100)</f>
        <v>-</v>
      </c>
      <c r="G119" s="1001">
        <f t="shared" si="11"/>
        <v>86.6</v>
      </c>
      <c r="H119" s="1001">
        <f t="shared" si="11"/>
        <v>210.1</v>
      </c>
      <c r="I119" s="1002">
        <f t="shared" si="8"/>
        <v>210.1</v>
      </c>
      <c r="J119" s="1004"/>
      <c r="K119" s="1004"/>
      <c r="L119" s="1004"/>
      <c r="V119" s="1005"/>
    </row>
    <row r="120" spans="1:22">
      <c r="A120" s="997">
        <v>39845</v>
      </c>
      <c r="B120" s="998">
        <f t="shared" si="6"/>
        <v>2009</v>
      </c>
      <c r="C120" s="999">
        <v>87.2</v>
      </c>
      <c r="D120" s="999">
        <v>211.4</v>
      </c>
      <c r="E120" s="1000" t="str">
        <f>IF($A120&lt;DATE(2018,7,1),"-",INDEX(#REF!, MATCH(YEAR(EOMONTH($A120,6)),#REF!, 0))/100)</f>
        <v>-</v>
      </c>
      <c r="F120" s="1000" t="str">
        <f>IF($A120&lt;DATE(2018,7,1),"-",INDEX(#REF!, MATCH(YEAR(EOMONTH($A120,6)),#REF!, 0))/100)</f>
        <v>-</v>
      </c>
      <c r="G120" s="1001">
        <f t="shared" si="11"/>
        <v>87.2</v>
      </c>
      <c r="H120" s="1001">
        <f t="shared" si="11"/>
        <v>211.4</v>
      </c>
      <c r="I120" s="1002">
        <f t="shared" si="8"/>
        <v>211.4</v>
      </c>
      <c r="J120" s="1004"/>
      <c r="K120" s="1004"/>
      <c r="L120" s="1004"/>
      <c r="V120" s="1005"/>
    </row>
    <row r="121" spans="1:22">
      <c r="A121" s="997">
        <v>39873</v>
      </c>
      <c r="B121" s="998">
        <f t="shared" si="6"/>
        <v>2009</v>
      </c>
      <c r="C121" s="999">
        <v>87.3</v>
      </c>
      <c r="D121" s="999">
        <v>211.3</v>
      </c>
      <c r="E121" s="1000" t="str">
        <f>IF($A121&lt;DATE(2018,7,1),"-",INDEX(#REF!, MATCH(YEAR(EOMONTH($A121,6)),#REF!, 0))/100)</f>
        <v>-</v>
      </c>
      <c r="F121" s="1000" t="str">
        <f>IF($A121&lt;DATE(2018,7,1),"-",INDEX(#REF!, MATCH(YEAR(EOMONTH($A121,6)),#REF!, 0))/100)</f>
        <v>-</v>
      </c>
      <c r="G121" s="1001">
        <f t="shared" si="11"/>
        <v>87.3</v>
      </c>
      <c r="H121" s="1001">
        <f t="shared" si="11"/>
        <v>211.3</v>
      </c>
      <c r="I121" s="1002">
        <f t="shared" si="8"/>
        <v>211.3</v>
      </c>
      <c r="J121" s="1004"/>
      <c r="K121" s="1004"/>
      <c r="L121" s="1004"/>
      <c r="V121" s="1005"/>
    </row>
    <row r="122" spans="1:22">
      <c r="A122" s="997">
        <v>39904</v>
      </c>
      <c r="B122" s="998">
        <f t="shared" si="6"/>
        <v>2010</v>
      </c>
      <c r="C122" s="999">
        <v>87.5</v>
      </c>
      <c r="D122" s="999">
        <v>211.5</v>
      </c>
      <c r="E122" s="1000" t="str">
        <f>IF($A122&lt;DATE(2018,7,1),"-",INDEX(#REF!, MATCH(YEAR(EOMONTH($A122,6)),#REF!, 0))/100)</f>
        <v>-</v>
      </c>
      <c r="F122" s="1000" t="str">
        <f>IF($A122&lt;DATE(2018,7,1),"-",INDEX(#REF!, MATCH(YEAR(EOMONTH($A122,6)),#REF!, 0))/100)</f>
        <v>-</v>
      </c>
      <c r="G122" s="1001">
        <f t="shared" si="11"/>
        <v>87.5</v>
      </c>
      <c r="H122" s="1001">
        <f t="shared" si="11"/>
        <v>211.5</v>
      </c>
      <c r="I122" s="1002">
        <f t="shared" si="8"/>
        <v>211.5</v>
      </c>
      <c r="J122" s="1004"/>
      <c r="K122" s="1004"/>
      <c r="L122" s="1004"/>
      <c r="V122" s="1005"/>
    </row>
    <row r="123" spans="1:22">
      <c r="A123" s="997">
        <v>39934</v>
      </c>
      <c r="B123" s="998">
        <f t="shared" si="6"/>
        <v>2010</v>
      </c>
      <c r="C123" s="999">
        <v>87.9</v>
      </c>
      <c r="D123" s="999">
        <v>212.8</v>
      </c>
      <c r="E123" s="1000" t="str">
        <f>IF($A123&lt;DATE(2018,7,1),"-",INDEX(#REF!, MATCH(YEAR(EOMONTH($A123,6)),#REF!, 0))/100)</f>
        <v>-</v>
      </c>
      <c r="F123" s="1000" t="str">
        <f>IF($A123&lt;DATE(2018,7,1),"-",INDEX(#REF!, MATCH(YEAR(EOMONTH($A123,6)),#REF!, 0))/100)</f>
        <v>-</v>
      </c>
      <c r="G123" s="1001">
        <f t="shared" si="11"/>
        <v>87.9</v>
      </c>
      <c r="H123" s="1001">
        <f t="shared" si="11"/>
        <v>212.8</v>
      </c>
      <c r="I123" s="1002">
        <f t="shared" si="8"/>
        <v>212.8</v>
      </c>
      <c r="J123" s="1004"/>
      <c r="K123" s="1004"/>
      <c r="L123" s="1004"/>
      <c r="V123" s="1005"/>
    </row>
    <row r="124" spans="1:22">
      <c r="A124" s="997">
        <v>39965</v>
      </c>
      <c r="B124" s="998">
        <f t="shared" si="6"/>
        <v>2010</v>
      </c>
      <c r="C124" s="999">
        <v>88.1</v>
      </c>
      <c r="D124" s="999">
        <v>213.4</v>
      </c>
      <c r="E124" s="1000" t="str">
        <f>IF($A124&lt;DATE(2018,7,1),"-",INDEX(#REF!, MATCH(YEAR(EOMONTH($A124,6)),#REF!, 0))/100)</f>
        <v>-</v>
      </c>
      <c r="F124" s="1000" t="str">
        <f>IF($A124&lt;DATE(2018,7,1),"-",INDEX(#REF!, MATCH(YEAR(EOMONTH($A124,6)),#REF!, 0))/100)</f>
        <v>-</v>
      </c>
      <c r="G124" s="1001">
        <f t="shared" si="11"/>
        <v>88.1</v>
      </c>
      <c r="H124" s="1001">
        <f t="shared" si="11"/>
        <v>213.4</v>
      </c>
      <c r="I124" s="1002">
        <f t="shared" si="8"/>
        <v>213.4</v>
      </c>
      <c r="J124" s="1004"/>
      <c r="K124" s="1004"/>
      <c r="L124" s="1004"/>
      <c r="V124" s="1005"/>
    </row>
    <row r="125" spans="1:22">
      <c r="A125" s="997">
        <v>39995</v>
      </c>
      <c r="B125" s="998">
        <f t="shared" si="6"/>
        <v>2010</v>
      </c>
      <c r="C125" s="999">
        <v>88</v>
      </c>
      <c r="D125" s="999">
        <v>213.4</v>
      </c>
      <c r="E125" s="1000" t="str">
        <f>IF($A125&lt;DATE(2018,7,1),"-",INDEX(#REF!, MATCH(YEAR(EOMONTH($A125,6)),#REF!, 0))/100)</f>
        <v>-</v>
      </c>
      <c r="F125" s="1000" t="str">
        <f>IF($A125&lt;DATE(2018,7,1),"-",INDEX(#REF!, MATCH(YEAR(EOMONTH($A125,6)),#REF!, 0))/100)</f>
        <v>-</v>
      </c>
      <c r="G125" s="1001">
        <f t="shared" si="11"/>
        <v>88</v>
      </c>
      <c r="H125" s="1001">
        <f t="shared" si="11"/>
        <v>213.4</v>
      </c>
      <c r="I125" s="1002">
        <f t="shared" si="8"/>
        <v>213.4</v>
      </c>
      <c r="J125" s="1004"/>
      <c r="K125" s="1004"/>
      <c r="L125" s="1004"/>
      <c r="V125" s="1005"/>
    </row>
    <row r="126" spans="1:22">
      <c r="A126" s="997">
        <v>40026</v>
      </c>
      <c r="B126" s="998">
        <f t="shared" si="6"/>
        <v>2010</v>
      </c>
      <c r="C126" s="999">
        <v>88.3</v>
      </c>
      <c r="D126" s="999">
        <v>214.4</v>
      </c>
      <c r="E126" s="1000" t="str">
        <f>IF($A126&lt;DATE(2018,7,1),"-",INDEX(#REF!, MATCH(YEAR(EOMONTH($A126,6)),#REF!, 0))/100)</f>
        <v>-</v>
      </c>
      <c r="F126" s="1000" t="str">
        <f>IF($A126&lt;DATE(2018,7,1),"-",INDEX(#REF!, MATCH(YEAR(EOMONTH($A126,6)),#REF!, 0))/100)</f>
        <v>-</v>
      </c>
      <c r="G126" s="1001">
        <f t="shared" si="11"/>
        <v>88.3</v>
      </c>
      <c r="H126" s="1001">
        <f t="shared" si="11"/>
        <v>214.4</v>
      </c>
      <c r="I126" s="1002">
        <f t="shared" si="8"/>
        <v>214.4</v>
      </c>
      <c r="J126" s="1004"/>
      <c r="K126" s="1004"/>
      <c r="L126" s="1004"/>
      <c r="V126" s="1005"/>
    </row>
    <row r="127" spans="1:22">
      <c r="A127" s="997">
        <v>40057</v>
      </c>
      <c r="B127" s="998">
        <f t="shared" si="6"/>
        <v>2010</v>
      </c>
      <c r="C127" s="999">
        <v>88.3</v>
      </c>
      <c r="D127" s="999">
        <v>215.3</v>
      </c>
      <c r="E127" s="1000" t="str">
        <f>IF($A127&lt;DATE(2018,7,1),"-",INDEX(#REF!, MATCH(YEAR(EOMONTH($A127,6)),#REF!, 0))/100)</f>
        <v>-</v>
      </c>
      <c r="F127" s="1000" t="str">
        <f>IF($A127&lt;DATE(2018,7,1),"-",INDEX(#REF!, MATCH(YEAR(EOMONTH($A127,6)),#REF!, 0))/100)</f>
        <v>-</v>
      </c>
      <c r="G127" s="1001">
        <f t="shared" si="11"/>
        <v>88.3</v>
      </c>
      <c r="H127" s="1001">
        <f t="shared" si="11"/>
        <v>215.3</v>
      </c>
      <c r="I127" s="1002">
        <f t="shared" si="8"/>
        <v>215.3</v>
      </c>
      <c r="J127" s="1004"/>
      <c r="K127" s="1004"/>
      <c r="L127" s="1004"/>
      <c r="V127" s="1005"/>
    </row>
    <row r="128" spans="1:22">
      <c r="A128" s="997">
        <v>40087</v>
      </c>
      <c r="B128" s="998">
        <f t="shared" si="6"/>
        <v>2010</v>
      </c>
      <c r="C128" s="999">
        <v>88.4</v>
      </c>
      <c r="D128" s="999">
        <v>216</v>
      </c>
      <c r="E128" s="1000" t="str">
        <f>IF($A128&lt;DATE(2018,7,1),"-",INDEX(#REF!, MATCH(YEAR(EOMONTH($A128,6)),#REF!, 0))/100)</f>
        <v>-</v>
      </c>
      <c r="F128" s="1000" t="str">
        <f>IF($A128&lt;DATE(2018,7,1),"-",INDEX(#REF!, MATCH(YEAR(EOMONTH($A128,6)),#REF!, 0))/100)</f>
        <v>-</v>
      </c>
      <c r="G128" s="1001">
        <f t="shared" si="11"/>
        <v>88.4</v>
      </c>
      <c r="H128" s="1001">
        <f t="shared" si="11"/>
        <v>216</v>
      </c>
      <c r="I128" s="1002">
        <f t="shared" si="8"/>
        <v>216</v>
      </c>
      <c r="J128" s="1004"/>
      <c r="K128" s="1004"/>
      <c r="L128" s="1004"/>
      <c r="V128" s="1005"/>
    </row>
    <row r="129" spans="1:22">
      <c r="A129" s="997">
        <v>40118</v>
      </c>
      <c r="B129" s="998">
        <f t="shared" si="6"/>
        <v>2010</v>
      </c>
      <c r="C129" s="999">
        <v>88.6</v>
      </c>
      <c r="D129" s="999">
        <v>216.6</v>
      </c>
      <c r="E129" s="1000" t="str">
        <f>IF($A129&lt;DATE(2018,7,1),"-",INDEX(#REF!, MATCH(YEAR(EOMONTH($A129,6)),#REF!, 0))/100)</f>
        <v>-</v>
      </c>
      <c r="F129" s="1000" t="str">
        <f>IF($A129&lt;DATE(2018,7,1),"-",INDEX(#REF!, MATCH(YEAR(EOMONTH($A129,6)),#REF!, 0))/100)</f>
        <v>-</v>
      </c>
      <c r="G129" s="1001">
        <f t="shared" si="11"/>
        <v>88.6</v>
      </c>
      <c r="H129" s="1001">
        <f t="shared" si="11"/>
        <v>216.6</v>
      </c>
      <c r="I129" s="1002">
        <f t="shared" si="8"/>
        <v>216.6</v>
      </c>
      <c r="J129" s="1004"/>
      <c r="K129" s="1004"/>
      <c r="L129" s="1004"/>
      <c r="V129" s="1005"/>
    </row>
    <row r="130" spans="1:22">
      <c r="A130" s="997">
        <v>40148</v>
      </c>
      <c r="B130" s="998">
        <f t="shared" si="6"/>
        <v>2010</v>
      </c>
      <c r="C130" s="999">
        <v>88.9</v>
      </c>
      <c r="D130" s="999">
        <v>218</v>
      </c>
      <c r="E130" s="1000" t="str">
        <f>IF($A130&lt;DATE(2018,7,1),"-",INDEX(#REF!, MATCH(YEAR(EOMONTH($A130,6)),#REF!, 0))/100)</f>
        <v>-</v>
      </c>
      <c r="F130" s="1000" t="str">
        <f>IF($A130&lt;DATE(2018,7,1),"-",INDEX(#REF!, MATCH(YEAR(EOMONTH($A130,6)),#REF!, 0))/100)</f>
        <v>-</v>
      </c>
      <c r="G130" s="1001">
        <f t="shared" si="11"/>
        <v>88.9</v>
      </c>
      <c r="H130" s="1001">
        <f t="shared" si="11"/>
        <v>218</v>
      </c>
      <c r="I130" s="1002">
        <f t="shared" si="8"/>
        <v>218</v>
      </c>
      <c r="J130" s="1004"/>
      <c r="K130" s="1004"/>
      <c r="L130" s="1004"/>
      <c r="V130" s="1005"/>
    </row>
    <row r="131" spans="1:22">
      <c r="A131" s="997">
        <v>40179</v>
      </c>
      <c r="B131" s="998">
        <f t="shared" ref="B131:B194" si="12">IF(MONTH(A131)&gt;=4,YEAR(A131)+1,YEAR(A131))</f>
        <v>2010</v>
      </c>
      <c r="C131" s="999">
        <v>88.8</v>
      </c>
      <c r="D131" s="999">
        <v>217.9</v>
      </c>
      <c r="E131" s="1000" t="str">
        <f>IF($A131&lt;DATE(2018,7,1),"-",INDEX(#REF!, MATCH(YEAR(EOMONTH($A131,6)),#REF!, 0))/100)</f>
        <v>-</v>
      </c>
      <c r="F131" s="1000" t="str">
        <f>IF($A131&lt;DATE(2018,7,1),"-",INDEX(#REF!, MATCH(YEAR(EOMONTH($A131,6)),#REF!, 0))/100)</f>
        <v>-</v>
      </c>
      <c r="G131" s="1001">
        <f t="shared" ref="G131:H146" si="13">IF(ISBLANK(C131),G130*((1+E131)^(1/12)),C131)</f>
        <v>88.8</v>
      </c>
      <c r="H131" s="1001">
        <f t="shared" si="13"/>
        <v>217.9</v>
      </c>
      <c r="I131" s="1002">
        <f t="shared" ref="I131:I194" si="14">IF($A131&lt;DATE(2021,4,1),H131,IF(A131=DATE(2021,4,1),I130*((0.5*G131/G130)+(0.5*H131/H130)),I130*(G131/G130)))</f>
        <v>217.9</v>
      </c>
      <c r="J131" s="1004"/>
      <c r="K131" s="1004"/>
      <c r="L131" s="1004"/>
      <c r="V131" s="1005"/>
    </row>
    <row r="132" spans="1:22">
      <c r="A132" s="997">
        <v>40210</v>
      </c>
      <c r="B132" s="998">
        <f t="shared" si="12"/>
        <v>2010</v>
      </c>
      <c r="C132" s="999">
        <v>89</v>
      </c>
      <c r="D132" s="999">
        <v>219.2</v>
      </c>
      <c r="E132" s="1000" t="str">
        <f>IF($A132&lt;DATE(2018,7,1),"-",INDEX(#REF!, MATCH(YEAR(EOMONTH($A132,6)),#REF!, 0))/100)</f>
        <v>-</v>
      </c>
      <c r="F132" s="1000" t="str">
        <f>IF($A132&lt;DATE(2018,7,1),"-",INDEX(#REF!, MATCH(YEAR(EOMONTH($A132,6)),#REF!, 0))/100)</f>
        <v>-</v>
      </c>
      <c r="G132" s="1001">
        <f t="shared" si="13"/>
        <v>89</v>
      </c>
      <c r="H132" s="1001">
        <f t="shared" si="13"/>
        <v>219.2</v>
      </c>
      <c r="I132" s="1002">
        <f t="shared" si="14"/>
        <v>219.2</v>
      </c>
      <c r="J132" s="1004"/>
      <c r="K132" s="1004"/>
      <c r="L132" s="1004"/>
      <c r="V132" s="1005"/>
    </row>
    <row r="133" spans="1:22">
      <c r="A133" s="997">
        <v>40238</v>
      </c>
      <c r="B133" s="998">
        <f t="shared" si="12"/>
        <v>2010</v>
      </c>
      <c r="C133" s="999">
        <v>89.4</v>
      </c>
      <c r="D133" s="999">
        <v>220.7</v>
      </c>
      <c r="E133" s="1000" t="str">
        <f>IF($A133&lt;DATE(2018,7,1),"-",INDEX(#REF!, MATCH(YEAR(EOMONTH($A133,6)),#REF!, 0))/100)</f>
        <v>-</v>
      </c>
      <c r="F133" s="1000" t="str">
        <f>IF($A133&lt;DATE(2018,7,1),"-",INDEX(#REF!, MATCH(YEAR(EOMONTH($A133,6)),#REF!, 0))/100)</f>
        <v>-</v>
      </c>
      <c r="G133" s="1001">
        <f t="shared" si="13"/>
        <v>89.4</v>
      </c>
      <c r="H133" s="1001">
        <f t="shared" si="13"/>
        <v>220.7</v>
      </c>
      <c r="I133" s="1002">
        <f t="shared" si="14"/>
        <v>220.7</v>
      </c>
      <c r="J133" s="1004"/>
      <c r="K133" s="1004"/>
      <c r="L133" s="1004"/>
      <c r="V133" s="1005"/>
    </row>
    <row r="134" spans="1:22">
      <c r="A134" s="997">
        <v>40269</v>
      </c>
      <c r="B134" s="998">
        <f t="shared" si="12"/>
        <v>2011</v>
      </c>
      <c r="C134" s="999">
        <v>89.9</v>
      </c>
      <c r="D134" s="999">
        <v>222.8</v>
      </c>
      <c r="E134" s="1000" t="str">
        <f>IF($A134&lt;DATE(2018,7,1),"-",INDEX(#REF!, MATCH(YEAR(EOMONTH($A134,6)),#REF!, 0))/100)</f>
        <v>-</v>
      </c>
      <c r="F134" s="1000" t="str">
        <f>IF($A134&lt;DATE(2018,7,1),"-",INDEX(#REF!, MATCH(YEAR(EOMONTH($A134,6)),#REF!, 0))/100)</f>
        <v>-</v>
      </c>
      <c r="G134" s="1001">
        <f t="shared" si="13"/>
        <v>89.9</v>
      </c>
      <c r="H134" s="1001">
        <f t="shared" si="13"/>
        <v>222.8</v>
      </c>
      <c r="I134" s="1002">
        <f t="shared" si="14"/>
        <v>222.8</v>
      </c>
      <c r="J134" s="1004"/>
      <c r="K134" s="1004"/>
      <c r="L134" s="1004"/>
      <c r="V134" s="1005"/>
    </row>
    <row r="135" spans="1:22">
      <c r="A135" s="997">
        <v>40299</v>
      </c>
      <c r="B135" s="998">
        <f t="shared" si="12"/>
        <v>2011</v>
      </c>
      <c r="C135" s="999">
        <v>90.1</v>
      </c>
      <c r="D135" s="999">
        <v>223.6</v>
      </c>
      <c r="E135" s="1000" t="str">
        <f>IF($A135&lt;DATE(2018,7,1),"-",INDEX(#REF!, MATCH(YEAR(EOMONTH($A135,6)),#REF!, 0))/100)</f>
        <v>-</v>
      </c>
      <c r="F135" s="1000" t="str">
        <f>IF($A135&lt;DATE(2018,7,1),"-",INDEX(#REF!, MATCH(YEAR(EOMONTH($A135,6)),#REF!, 0))/100)</f>
        <v>-</v>
      </c>
      <c r="G135" s="1001">
        <f t="shared" si="13"/>
        <v>90.1</v>
      </c>
      <c r="H135" s="1001">
        <f t="shared" si="13"/>
        <v>223.6</v>
      </c>
      <c r="I135" s="1002">
        <f t="shared" si="14"/>
        <v>223.6</v>
      </c>
      <c r="J135" s="1004"/>
      <c r="K135" s="1004"/>
      <c r="L135" s="1004"/>
      <c r="V135" s="1005"/>
    </row>
    <row r="136" spans="1:22">
      <c r="A136" s="997">
        <v>40330</v>
      </c>
      <c r="B136" s="998">
        <f t="shared" si="12"/>
        <v>2011</v>
      </c>
      <c r="C136" s="999">
        <v>90.2</v>
      </c>
      <c r="D136" s="999">
        <v>224.1</v>
      </c>
      <c r="E136" s="1000" t="str">
        <f>IF($A136&lt;DATE(2018,7,1),"-",INDEX(#REF!, MATCH(YEAR(EOMONTH($A136,6)),#REF!, 0))/100)</f>
        <v>-</v>
      </c>
      <c r="F136" s="1000" t="str">
        <f>IF($A136&lt;DATE(2018,7,1),"-",INDEX(#REF!, MATCH(YEAR(EOMONTH($A136,6)),#REF!, 0))/100)</f>
        <v>-</v>
      </c>
      <c r="G136" s="1001">
        <f t="shared" si="13"/>
        <v>90.2</v>
      </c>
      <c r="H136" s="1001">
        <f t="shared" si="13"/>
        <v>224.1</v>
      </c>
      <c r="I136" s="1002">
        <f t="shared" si="14"/>
        <v>224.1</v>
      </c>
      <c r="J136" s="1004"/>
      <c r="K136" s="1004"/>
      <c r="L136" s="1004"/>
      <c r="V136" s="1005"/>
    </row>
    <row r="137" spans="1:22">
      <c r="A137" s="997">
        <v>40360</v>
      </c>
      <c r="B137" s="998">
        <f t="shared" si="12"/>
        <v>2011</v>
      </c>
      <c r="C137" s="999">
        <v>90</v>
      </c>
      <c r="D137" s="999">
        <v>223.6</v>
      </c>
      <c r="E137" s="1000" t="str">
        <f>IF($A137&lt;DATE(2018,7,1),"-",INDEX(#REF!, MATCH(YEAR(EOMONTH($A137,6)),#REF!, 0))/100)</f>
        <v>-</v>
      </c>
      <c r="F137" s="1000" t="str">
        <f>IF($A137&lt;DATE(2018,7,1),"-",INDEX(#REF!, MATCH(YEAR(EOMONTH($A137,6)),#REF!, 0))/100)</f>
        <v>-</v>
      </c>
      <c r="G137" s="1001">
        <f t="shared" si="13"/>
        <v>90</v>
      </c>
      <c r="H137" s="1001">
        <f t="shared" si="13"/>
        <v>223.6</v>
      </c>
      <c r="I137" s="1002">
        <f t="shared" si="14"/>
        <v>223.6</v>
      </c>
      <c r="J137" s="1004"/>
      <c r="K137" s="1004"/>
      <c r="L137" s="1004"/>
      <c r="V137" s="1005"/>
    </row>
    <row r="138" spans="1:22">
      <c r="A138" s="997">
        <v>40391</v>
      </c>
      <c r="B138" s="998">
        <f t="shared" si="12"/>
        <v>2011</v>
      </c>
      <c r="C138" s="999">
        <v>90.4</v>
      </c>
      <c r="D138" s="999">
        <v>224.5</v>
      </c>
      <c r="E138" s="1000" t="str">
        <f>IF($A138&lt;DATE(2018,7,1),"-",INDEX(#REF!, MATCH(YEAR(EOMONTH($A138,6)),#REF!, 0))/100)</f>
        <v>-</v>
      </c>
      <c r="F138" s="1000" t="str">
        <f>IF($A138&lt;DATE(2018,7,1),"-",INDEX(#REF!, MATCH(YEAR(EOMONTH($A138,6)),#REF!, 0))/100)</f>
        <v>-</v>
      </c>
      <c r="G138" s="1001">
        <f t="shared" si="13"/>
        <v>90.4</v>
      </c>
      <c r="H138" s="1001">
        <f t="shared" si="13"/>
        <v>224.5</v>
      </c>
      <c r="I138" s="1002">
        <f t="shared" si="14"/>
        <v>224.5</v>
      </c>
      <c r="J138" s="1004"/>
      <c r="K138" s="1004"/>
      <c r="L138" s="1004"/>
      <c r="V138" s="1005"/>
    </row>
    <row r="139" spans="1:22">
      <c r="A139" s="997">
        <v>40422</v>
      </c>
      <c r="B139" s="998">
        <f t="shared" si="12"/>
        <v>2011</v>
      </c>
      <c r="C139" s="999">
        <v>90.4</v>
      </c>
      <c r="D139" s="999">
        <v>225.3</v>
      </c>
      <c r="E139" s="1000" t="str">
        <f>IF($A139&lt;DATE(2018,7,1),"-",INDEX(#REF!, MATCH(YEAR(EOMONTH($A139,6)),#REF!, 0))/100)</f>
        <v>-</v>
      </c>
      <c r="F139" s="1000" t="str">
        <f>IF($A139&lt;DATE(2018,7,1),"-",INDEX(#REF!, MATCH(YEAR(EOMONTH($A139,6)),#REF!, 0))/100)</f>
        <v>-</v>
      </c>
      <c r="G139" s="1001">
        <f t="shared" si="13"/>
        <v>90.4</v>
      </c>
      <c r="H139" s="1001">
        <f t="shared" si="13"/>
        <v>225.3</v>
      </c>
      <c r="I139" s="1002">
        <f t="shared" si="14"/>
        <v>225.3</v>
      </c>
      <c r="J139" s="1004"/>
      <c r="K139" s="1004"/>
      <c r="L139" s="1004"/>
      <c r="V139" s="1005"/>
    </row>
    <row r="140" spans="1:22">
      <c r="A140" s="997">
        <v>40452</v>
      </c>
      <c r="B140" s="998">
        <f t="shared" si="12"/>
        <v>2011</v>
      </c>
      <c r="C140" s="999">
        <v>90.6</v>
      </c>
      <c r="D140" s="999">
        <v>225.8</v>
      </c>
      <c r="E140" s="1000" t="str">
        <f>IF($A140&lt;DATE(2018,7,1),"-",INDEX(#REF!, MATCH(YEAR(EOMONTH($A140,6)),#REF!, 0))/100)</f>
        <v>-</v>
      </c>
      <c r="F140" s="1000" t="str">
        <f>IF($A140&lt;DATE(2018,7,1),"-",INDEX(#REF!, MATCH(YEAR(EOMONTH($A140,6)),#REF!, 0))/100)</f>
        <v>-</v>
      </c>
      <c r="G140" s="1001">
        <f t="shared" si="13"/>
        <v>90.6</v>
      </c>
      <c r="H140" s="1001">
        <f t="shared" si="13"/>
        <v>225.8</v>
      </c>
      <c r="I140" s="1002">
        <f t="shared" si="14"/>
        <v>225.8</v>
      </c>
      <c r="J140" s="1004"/>
      <c r="K140" s="1004"/>
      <c r="L140" s="1004"/>
      <c r="V140" s="1005"/>
    </row>
    <row r="141" spans="1:22">
      <c r="A141" s="997">
        <v>40483</v>
      </c>
      <c r="B141" s="998">
        <f t="shared" si="12"/>
        <v>2011</v>
      </c>
      <c r="C141" s="999">
        <v>90.9</v>
      </c>
      <c r="D141" s="999">
        <v>226.8</v>
      </c>
      <c r="E141" s="1000" t="str">
        <f>IF($A141&lt;DATE(2018,7,1),"-",INDEX(#REF!, MATCH(YEAR(EOMONTH($A141,6)),#REF!, 0))/100)</f>
        <v>-</v>
      </c>
      <c r="F141" s="1000" t="str">
        <f>IF($A141&lt;DATE(2018,7,1),"-",INDEX(#REF!, MATCH(YEAR(EOMONTH($A141,6)),#REF!, 0))/100)</f>
        <v>-</v>
      </c>
      <c r="G141" s="1001">
        <f t="shared" si="13"/>
        <v>90.9</v>
      </c>
      <c r="H141" s="1001">
        <f t="shared" si="13"/>
        <v>226.8</v>
      </c>
      <c r="I141" s="1002">
        <f t="shared" si="14"/>
        <v>226.8</v>
      </c>
      <c r="J141" s="1004"/>
      <c r="K141" s="1004"/>
      <c r="L141" s="1004"/>
      <c r="V141" s="1005"/>
    </row>
    <row r="142" spans="1:22">
      <c r="A142" s="997">
        <v>40513</v>
      </c>
      <c r="B142" s="998">
        <f t="shared" si="12"/>
        <v>2011</v>
      </c>
      <c r="C142" s="999">
        <v>91.7</v>
      </c>
      <c r="D142" s="999">
        <v>228.4</v>
      </c>
      <c r="E142" s="1000" t="str">
        <f>IF($A142&lt;DATE(2018,7,1),"-",INDEX(#REF!, MATCH(YEAR(EOMONTH($A142,6)),#REF!, 0))/100)</f>
        <v>-</v>
      </c>
      <c r="F142" s="1000" t="str">
        <f>IF($A142&lt;DATE(2018,7,1),"-",INDEX(#REF!, MATCH(YEAR(EOMONTH($A142,6)),#REF!, 0))/100)</f>
        <v>-</v>
      </c>
      <c r="G142" s="1001">
        <f t="shared" si="13"/>
        <v>91.7</v>
      </c>
      <c r="H142" s="1001">
        <f t="shared" si="13"/>
        <v>228.4</v>
      </c>
      <c r="I142" s="1002">
        <f t="shared" si="14"/>
        <v>228.4</v>
      </c>
      <c r="J142" s="1004"/>
      <c r="K142" s="1004"/>
      <c r="L142" s="1004"/>
      <c r="V142" s="1005"/>
    </row>
    <row r="143" spans="1:22">
      <c r="A143" s="997">
        <v>40544</v>
      </c>
      <c r="B143" s="998">
        <f t="shared" si="12"/>
        <v>2011</v>
      </c>
      <c r="C143" s="999">
        <v>91.8</v>
      </c>
      <c r="D143" s="999">
        <v>229</v>
      </c>
      <c r="E143" s="1000" t="str">
        <f>IF($A143&lt;DATE(2018,7,1),"-",INDEX(#REF!, MATCH(YEAR(EOMONTH($A143,6)),#REF!, 0))/100)</f>
        <v>-</v>
      </c>
      <c r="F143" s="1000" t="str">
        <f>IF($A143&lt;DATE(2018,7,1),"-",INDEX(#REF!, MATCH(YEAR(EOMONTH($A143,6)),#REF!, 0))/100)</f>
        <v>-</v>
      </c>
      <c r="G143" s="1001">
        <f t="shared" si="13"/>
        <v>91.8</v>
      </c>
      <c r="H143" s="1001">
        <f t="shared" si="13"/>
        <v>229</v>
      </c>
      <c r="I143" s="1002">
        <f t="shared" si="14"/>
        <v>229</v>
      </c>
      <c r="J143" s="1004"/>
      <c r="K143" s="1004"/>
      <c r="L143" s="1004"/>
      <c r="V143" s="1005"/>
    </row>
    <row r="144" spans="1:22">
      <c r="A144" s="997">
        <v>40575</v>
      </c>
      <c r="B144" s="998">
        <f t="shared" si="12"/>
        <v>2011</v>
      </c>
      <c r="C144" s="999">
        <v>92.3</v>
      </c>
      <c r="D144" s="999">
        <v>231.3</v>
      </c>
      <c r="E144" s="1000" t="str">
        <f>IF($A144&lt;DATE(2018,7,1),"-",INDEX(#REF!, MATCH(YEAR(EOMONTH($A144,6)),#REF!, 0))/100)</f>
        <v>-</v>
      </c>
      <c r="F144" s="1000" t="str">
        <f>IF($A144&lt;DATE(2018,7,1),"-",INDEX(#REF!, MATCH(YEAR(EOMONTH($A144,6)),#REF!, 0))/100)</f>
        <v>-</v>
      </c>
      <c r="G144" s="1001">
        <f t="shared" si="13"/>
        <v>92.3</v>
      </c>
      <c r="H144" s="1001">
        <f t="shared" si="13"/>
        <v>231.3</v>
      </c>
      <c r="I144" s="1002">
        <f t="shared" si="14"/>
        <v>231.3</v>
      </c>
      <c r="J144" s="1004"/>
      <c r="K144" s="1004"/>
      <c r="L144" s="1004"/>
      <c r="V144" s="1005"/>
    </row>
    <row r="145" spans="1:22">
      <c r="A145" s="997">
        <v>40603</v>
      </c>
      <c r="B145" s="998">
        <f t="shared" si="12"/>
        <v>2011</v>
      </c>
      <c r="C145" s="999">
        <v>92.6</v>
      </c>
      <c r="D145" s="999">
        <v>232.5</v>
      </c>
      <c r="E145" s="1000" t="str">
        <f>IF($A145&lt;DATE(2018,7,1),"-",INDEX(#REF!, MATCH(YEAR(EOMONTH($A145,6)),#REF!, 0))/100)</f>
        <v>-</v>
      </c>
      <c r="F145" s="1000" t="str">
        <f>IF($A145&lt;DATE(2018,7,1),"-",INDEX(#REF!, MATCH(YEAR(EOMONTH($A145,6)),#REF!, 0))/100)</f>
        <v>-</v>
      </c>
      <c r="G145" s="1001">
        <f t="shared" si="13"/>
        <v>92.6</v>
      </c>
      <c r="H145" s="1001">
        <f t="shared" si="13"/>
        <v>232.5</v>
      </c>
      <c r="I145" s="1002">
        <f t="shared" si="14"/>
        <v>232.5</v>
      </c>
      <c r="J145" s="1004"/>
      <c r="K145" s="1004"/>
      <c r="L145" s="1004"/>
      <c r="V145" s="1005"/>
    </row>
    <row r="146" spans="1:22">
      <c r="A146" s="997">
        <v>40634</v>
      </c>
      <c r="B146" s="998">
        <f t="shared" si="12"/>
        <v>2012</v>
      </c>
      <c r="C146" s="999">
        <v>93.3</v>
      </c>
      <c r="D146" s="999">
        <v>234.4</v>
      </c>
      <c r="E146" s="1000" t="str">
        <f>IF($A146&lt;DATE(2018,7,1),"-",INDEX(#REF!, MATCH(YEAR(EOMONTH($A146,6)),#REF!, 0))/100)</f>
        <v>-</v>
      </c>
      <c r="F146" s="1000" t="str">
        <f>IF($A146&lt;DATE(2018,7,1),"-",INDEX(#REF!, MATCH(YEAR(EOMONTH($A146,6)),#REF!, 0))/100)</f>
        <v>-</v>
      </c>
      <c r="G146" s="1001">
        <f t="shared" si="13"/>
        <v>93.3</v>
      </c>
      <c r="H146" s="1001">
        <f t="shared" si="13"/>
        <v>234.4</v>
      </c>
      <c r="I146" s="1002">
        <f t="shared" si="14"/>
        <v>234.4</v>
      </c>
      <c r="J146" s="1004"/>
      <c r="K146" s="1004"/>
      <c r="L146" s="1004"/>
      <c r="V146" s="1005"/>
    </row>
    <row r="147" spans="1:22">
      <c r="A147" s="997">
        <v>40664</v>
      </c>
      <c r="B147" s="998">
        <f t="shared" si="12"/>
        <v>2012</v>
      </c>
      <c r="C147" s="999">
        <v>93.5</v>
      </c>
      <c r="D147" s="999">
        <v>235.2</v>
      </c>
      <c r="E147" s="1000" t="str">
        <f>IF($A147&lt;DATE(2018,7,1),"-",INDEX(#REF!, MATCH(YEAR(EOMONTH($A147,6)),#REF!, 0))/100)</f>
        <v>-</v>
      </c>
      <c r="F147" s="1000" t="str">
        <f>IF($A147&lt;DATE(2018,7,1),"-",INDEX(#REF!, MATCH(YEAR(EOMONTH($A147,6)),#REF!, 0))/100)</f>
        <v>-</v>
      </c>
      <c r="G147" s="1001">
        <f t="shared" ref="G147:H162" si="15">IF(ISBLANK(C147),G146*((1+E147)^(1/12)),C147)</f>
        <v>93.5</v>
      </c>
      <c r="H147" s="1001">
        <f t="shared" si="15"/>
        <v>235.2</v>
      </c>
      <c r="I147" s="1002">
        <f t="shared" si="14"/>
        <v>235.2</v>
      </c>
      <c r="J147" s="1004"/>
      <c r="K147" s="1004"/>
      <c r="L147" s="1004"/>
      <c r="V147" s="1005"/>
    </row>
    <row r="148" spans="1:22">
      <c r="A148" s="997">
        <v>40695</v>
      </c>
      <c r="B148" s="998">
        <f t="shared" si="12"/>
        <v>2012</v>
      </c>
      <c r="C148" s="999">
        <v>93.5</v>
      </c>
      <c r="D148" s="999">
        <v>235.2</v>
      </c>
      <c r="E148" s="1000" t="str">
        <f>IF($A148&lt;DATE(2018,7,1),"-",INDEX(#REF!, MATCH(YEAR(EOMONTH($A148,6)),#REF!, 0))/100)</f>
        <v>-</v>
      </c>
      <c r="F148" s="1000" t="str">
        <f>IF($A148&lt;DATE(2018,7,1),"-",INDEX(#REF!, MATCH(YEAR(EOMONTH($A148,6)),#REF!, 0))/100)</f>
        <v>-</v>
      </c>
      <c r="G148" s="1001">
        <f t="shared" si="15"/>
        <v>93.5</v>
      </c>
      <c r="H148" s="1001">
        <f t="shared" si="15"/>
        <v>235.2</v>
      </c>
      <c r="I148" s="1002">
        <f t="shared" si="14"/>
        <v>235.2</v>
      </c>
      <c r="J148" s="1004"/>
      <c r="K148" s="1004"/>
      <c r="L148" s="1004"/>
      <c r="V148" s="1005"/>
    </row>
    <row r="149" spans="1:22">
      <c r="A149" s="997">
        <v>40725</v>
      </c>
      <c r="B149" s="998">
        <f t="shared" si="12"/>
        <v>2012</v>
      </c>
      <c r="C149" s="999">
        <v>93.5</v>
      </c>
      <c r="D149" s="999">
        <v>234.7</v>
      </c>
      <c r="E149" s="1000" t="str">
        <f>IF($A149&lt;DATE(2018,7,1),"-",INDEX(#REF!, MATCH(YEAR(EOMONTH($A149,6)),#REF!, 0))/100)</f>
        <v>-</v>
      </c>
      <c r="F149" s="1000" t="str">
        <f>IF($A149&lt;DATE(2018,7,1),"-",INDEX(#REF!, MATCH(YEAR(EOMONTH($A149,6)),#REF!, 0))/100)</f>
        <v>-</v>
      </c>
      <c r="G149" s="1001">
        <f t="shared" si="15"/>
        <v>93.5</v>
      </c>
      <c r="H149" s="1001">
        <f t="shared" si="15"/>
        <v>234.7</v>
      </c>
      <c r="I149" s="1002">
        <f t="shared" si="14"/>
        <v>234.7</v>
      </c>
      <c r="J149" s="1004"/>
      <c r="K149" s="1004"/>
      <c r="L149" s="1004"/>
      <c r="V149" s="1005"/>
    </row>
    <row r="150" spans="1:22">
      <c r="A150" s="997">
        <v>40756</v>
      </c>
      <c r="B150" s="998">
        <f t="shared" si="12"/>
        <v>2012</v>
      </c>
      <c r="C150" s="999">
        <v>93.9</v>
      </c>
      <c r="D150" s="999">
        <v>236.1</v>
      </c>
      <c r="E150" s="1000" t="str">
        <f>IF($A150&lt;DATE(2018,7,1),"-",INDEX(#REF!, MATCH(YEAR(EOMONTH($A150,6)),#REF!, 0))/100)</f>
        <v>-</v>
      </c>
      <c r="F150" s="1000" t="str">
        <f>IF($A150&lt;DATE(2018,7,1),"-",INDEX(#REF!, MATCH(YEAR(EOMONTH($A150,6)),#REF!, 0))/100)</f>
        <v>-</v>
      </c>
      <c r="G150" s="1001">
        <f t="shared" si="15"/>
        <v>93.9</v>
      </c>
      <c r="H150" s="1001">
        <f t="shared" si="15"/>
        <v>236.1</v>
      </c>
      <c r="I150" s="1002">
        <f t="shared" si="14"/>
        <v>236.1</v>
      </c>
      <c r="J150" s="1004"/>
      <c r="K150" s="1004"/>
      <c r="L150" s="1004"/>
      <c r="V150" s="1005"/>
    </row>
    <row r="151" spans="1:22">
      <c r="A151" s="997">
        <v>40787</v>
      </c>
      <c r="B151" s="998">
        <f t="shared" si="12"/>
        <v>2012</v>
      </c>
      <c r="C151" s="999">
        <v>94.5</v>
      </c>
      <c r="D151" s="999">
        <v>237.9</v>
      </c>
      <c r="E151" s="1000" t="str">
        <f>IF($A151&lt;DATE(2018,7,1),"-",INDEX(#REF!, MATCH(YEAR(EOMONTH($A151,6)),#REF!, 0))/100)</f>
        <v>-</v>
      </c>
      <c r="F151" s="1000" t="str">
        <f>IF($A151&lt;DATE(2018,7,1),"-",INDEX(#REF!, MATCH(YEAR(EOMONTH($A151,6)),#REF!, 0))/100)</f>
        <v>-</v>
      </c>
      <c r="G151" s="1001">
        <f t="shared" si="15"/>
        <v>94.5</v>
      </c>
      <c r="H151" s="1001">
        <f t="shared" si="15"/>
        <v>237.9</v>
      </c>
      <c r="I151" s="1002">
        <f t="shared" si="14"/>
        <v>237.9</v>
      </c>
      <c r="J151" s="1004"/>
      <c r="K151" s="1004"/>
      <c r="L151" s="1004"/>
      <c r="V151" s="1005"/>
    </row>
    <row r="152" spans="1:22">
      <c r="A152" s="997">
        <v>40817</v>
      </c>
      <c r="B152" s="998">
        <f t="shared" si="12"/>
        <v>2012</v>
      </c>
      <c r="C152" s="999">
        <v>94.5</v>
      </c>
      <c r="D152" s="999">
        <v>238</v>
      </c>
      <c r="E152" s="1000" t="str">
        <f>IF($A152&lt;DATE(2018,7,1),"-",INDEX(#REF!, MATCH(YEAR(EOMONTH($A152,6)),#REF!, 0))/100)</f>
        <v>-</v>
      </c>
      <c r="F152" s="1000" t="str">
        <f>IF($A152&lt;DATE(2018,7,1),"-",INDEX(#REF!, MATCH(YEAR(EOMONTH($A152,6)),#REF!, 0))/100)</f>
        <v>-</v>
      </c>
      <c r="G152" s="1001">
        <f t="shared" si="15"/>
        <v>94.5</v>
      </c>
      <c r="H152" s="1001">
        <f t="shared" si="15"/>
        <v>238</v>
      </c>
      <c r="I152" s="1002">
        <f t="shared" si="14"/>
        <v>238</v>
      </c>
      <c r="J152" s="1004"/>
      <c r="K152" s="1004"/>
      <c r="L152" s="1004"/>
      <c r="V152" s="1005"/>
    </row>
    <row r="153" spans="1:22">
      <c r="A153" s="997">
        <v>40848</v>
      </c>
      <c r="B153" s="998">
        <f t="shared" si="12"/>
        <v>2012</v>
      </c>
      <c r="C153" s="999">
        <v>94.7</v>
      </c>
      <c r="D153" s="999">
        <v>238.5</v>
      </c>
      <c r="E153" s="1000" t="str">
        <f>IF($A153&lt;DATE(2018,7,1),"-",INDEX(#REF!, MATCH(YEAR(EOMONTH($A153,6)),#REF!, 0))/100)</f>
        <v>-</v>
      </c>
      <c r="F153" s="1000" t="str">
        <f>IF($A153&lt;DATE(2018,7,1),"-",INDEX(#REF!, MATCH(YEAR(EOMONTH($A153,6)),#REF!, 0))/100)</f>
        <v>-</v>
      </c>
      <c r="G153" s="1001">
        <f t="shared" si="15"/>
        <v>94.7</v>
      </c>
      <c r="H153" s="1001">
        <f t="shared" si="15"/>
        <v>238.5</v>
      </c>
      <c r="I153" s="1002">
        <f t="shared" si="14"/>
        <v>238.5</v>
      </c>
      <c r="J153" s="1004"/>
      <c r="K153" s="1004"/>
      <c r="L153" s="1004"/>
      <c r="V153" s="1005"/>
    </row>
    <row r="154" spans="1:22">
      <c r="A154" s="997">
        <v>40878</v>
      </c>
      <c r="B154" s="998">
        <f t="shared" si="12"/>
        <v>2012</v>
      </c>
      <c r="C154" s="999">
        <v>95</v>
      </c>
      <c r="D154" s="999">
        <v>239.4</v>
      </c>
      <c r="E154" s="1000" t="str">
        <f>IF($A154&lt;DATE(2018,7,1),"-",INDEX(#REF!, MATCH(YEAR(EOMONTH($A154,6)),#REF!, 0))/100)</f>
        <v>-</v>
      </c>
      <c r="F154" s="1000" t="str">
        <f>IF($A154&lt;DATE(2018,7,1),"-",INDEX(#REF!, MATCH(YEAR(EOMONTH($A154,6)),#REF!, 0))/100)</f>
        <v>-</v>
      </c>
      <c r="G154" s="1001">
        <f t="shared" si="15"/>
        <v>95</v>
      </c>
      <c r="H154" s="1001">
        <f t="shared" si="15"/>
        <v>239.4</v>
      </c>
      <c r="I154" s="1002">
        <f t="shared" si="14"/>
        <v>239.4</v>
      </c>
      <c r="J154" s="1004"/>
      <c r="K154" s="1004"/>
      <c r="L154" s="1004"/>
      <c r="V154" s="1005"/>
    </row>
    <row r="155" spans="1:22">
      <c r="A155" s="997">
        <v>40909</v>
      </c>
      <c r="B155" s="998">
        <f t="shared" si="12"/>
        <v>2012</v>
      </c>
      <c r="C155" s="999">
        <v>94.7</v>
      </c>
      <c r="D155" s="999">
        <v>238</v>
      </c>
      <c r="E155" s="1000" t="str">
        <f>IF($A155&lt;DATE(2018,7,1),"-",INDEX(#REF!, MATCH(YEAR(EOMONTH($A155,6)),#REF!, 0))/100)</f>
        <v>-</v>
      </c>
      <c r="F155" s="1000" t="str">
        <f>IF($A155&lt;DATE(2018,7,1),"-",INDEX(#REF!, MATCH(YEAR(EOMONTH($A155,6)),#REF!, 0))/100)</f>
        <v>-</v>
      </c>
      <c r="G155" s="1001">
        <f t="shared" si="15"/>
        <v>94.7</v>
      </c>
      <c r="H155" s="1001">
        <f t="shared" si="15"/>
        <v>238</v>
      </c>
      <c r="I155" s="1002">
        <f t="shared" si="14"/>
        <v>238</v>
      </c>
      <c r="J155" s="1004"/>
      <c r="K155" s="1004"/>
      <c r="L155" s="1004"/>
      <c r="V155" s="1005"/>
    </row>
    <row r="156" spans="1:22">
      <c r="A156" s="997">
        <v>40940</v>
      </c>
      <c r="B156" s="998">
        <f t="shared" si="12"/>
        <v>2012</v>
      </c>
      <c r="C156" s="999">
        <v>95.2</v>
      </c>
      <c r="D156" s="999">
        <v>239.9</v>
      </c>
      <c r="E156" s="1000" t="str">
        <f>IF($A156&lt;DATE(2018,7,1),"-",INDEX(#REF!, MATCH(YEAR(EOMONTH($A156,6)),#REF!, 0))/100)</f>
        <v>-</v>
      </c>
      <c r="F156" s="1000" t="str">
        <f>IF($A156&lt;DATE(2018,7,1),"-",INDEX(#REF!, MATCH(YEAR(EOMONTH($A156,6)),#REF!, 0))/100)</f>
        <v>-</v>
      </c>
      <c r="G156" s="1001">
        <f t="shared" si="15"/>
        <v>95.2</v>
      </c>
      <c r="H156" s="1001">
        <f t="shared" si="15"/>
        <v>239.9</v>
      </c>
      <c r="I156" s="1002">
        <f t="shared" si="14"/>
        <v>239.9</v>
      </c>
      <c r="J156" s="1004"/>
      <c r="K156" s="1004"/>
      <c r="L156" s="1004"/>
      <c r="V156" s="1005"/>
    </row>
    <row r="157" spans="1:22">
      <c r="A157" s="997">
        <v>40969</v>
      </c>
      <c r="B157" s="998">
        <f t="shared" si="12"/>
        <v>2012</v>
      </c>
      <c r="C157" s="999">
        <v>95.4</v>
      </c>
      <c r="D157" s="999">
        <v>240.8</v>
      </c>
      <c r="E157" s="1000" t="str">
        <f>IF($A157&lt;DATE(2018,7,1),"-",INDEX(#REF!, MATCH(YEAR(EOMONTH($A157,6)),#REF!, 0))/100)</f>
        <v>-</v>
      </c>
      <c r="F157" s="1000" t="str">
        <f>IF($A157&lt;DATE(2018,7,1),"-",INDEX(#REF!, MATCH(YEAR(EOMONTH($A157,6)),#REF!, 0))/100)</f>
        <v>-</v>
      </c>
      <c r="G157" s="1001">
        <f t="shared" si="15"/>
        <v>95.4</v>
      </c>
      <c r="H157" s="1001">
        <f t="shared" si="15"/>
        <v>240.8</v>
      </c>
      <c r="I157" s="1002">
        <f t="shared" si="14"/>
        <v>240.8</v>
      </c>
      <c r="J157" s="1004"/>
      <c r="K157" s="1004"/>
      <c r="L157" s="1004"/>
      <c r="V157" s="1005"/>
    </row>
    <row r="158" spans="1:22">
      <c r="A158" s="997">
        <v>41000</v>
      </c>
      <c r="B158" s="998">
        <f t="shared" si="12"/>
        <v>2013</v>
      </c>
      <c r="C158" s="999">
        <v>95.9</v>
      </c>
      <c r="D158" s="999">
        <v>242.5</v>
      </c>
      <c r="E158" s="1000" t="str">
        <f>IF($A158&lt;DATE(2018,7,1),"-",INDEX(#REF!, MATCH(YEAR(EOMONTH($A158,6)),#REF!, 0))/100)</f>
        <v>-</v>
      </c>
      <c r="F158" s="1000" t="str">
        <f>IF($A158&lt;DATE(2018,7,1),"-",INDEX(#REF!, MATCH(YEAR(EOMONTH($A158,6)),#REF!, 0))/100)</f>
        <v>-</v>
      </c>
      <c r="G158" s="1001">
        <f t="shared" si="15"/>
        <v>95.9</v>
      </c>
      <c r="H158" s="1001">
        <f t="shared" si="15"/>
        <v>242.5</v>
      </c>
      <c r="I158" s="1002">
        <f t="shared" si="14"/>
        <v>242.5</v>
      </c>
      <c r="J158" s="1004"/>
      <c r="K158" s="1004"/>
      <c r="L158" s="1004"/>
      <c r="V158" s="1005"/>
    </row>
    <row r="159" spans="1:22">
      <c r="A159" s="997">
        <v>41030</v>
      </c>
      <c r="B159" s="998">
        <f t="shared" si="12"/>
        <v>2013</v>
      </c>
      <c r="C159" s="999">
        <v>95.9</v>
      </c>
      <c r="D159" s="999">
        <v>242.4</v>
      </c>
      <c r="E159" s="1000" t="str">
        <f>IF($A159&lt;DATE(2018,7,1),"-",INDEX(#REF!, MATCH(YEAR(EOMONTH($A159,6)),#REF!, 0))/100)</f>
        <v>-</v>
      </c>
      <c r="F159" s="1000" t="str">
        <f>IF($A159&lt;DATE(2018,7,1),"-",INDEX(#REF!, MATCH(YEAR(EOMONTH($A159,6)),#REF!, 0))/100)</f>
        <v>-</v>
      </c>
      <c r="G159" s="1001">
        <f t="shared" si="15"/>
        <v>95.9</v>
      </c>
      <c r="H159" s="1001">
        <f t="shared" si="15"/>
        <v>242.4</v>
      </c>
      <c r="I159" s="1002">
        <f t="shared" si="14"/>
        <v>242.4</v>
      </c>
      <c r="J159" s="1004"/>
      <c r="K159" s="1004"/>
      <c r="L159" s="1004"/>
      <c r="V159" s="1005"/>
    </row>
    <row r="160" spans="1:22">
      <c r="A160" s="997">
        <v>41061</v>
      </c>
      <c r="B160" s="998">
        <f t="shared" si="12"/>
        <v>2013</v>
      </c>
      <c r="C160" s="999">
        <v>95.6</v>
      </c>
      <c r="D160" s="999">
        <v>241.8</v>
      </c>
      <c r="E160" s="1000" t="str">
        <f>IF($A160&lt;DATE(2018,7,1),"-",INDEX(#REF!, MATCH(YEAR(EOMONTH($A160,6)),#REF!, 0))/100)</f>
        <v>-</v>
      </c>
      <c r="F160" s="1000" t="str">
        <f>IF($A160&lt;DATE(2018,7,1),"-",INDEX(#REF!, MATCH(YEAR(EOMONTH($A160,6)),#REF!, 0))/100)</f>
        <v>-</v>
      </c>
      <c r="G160" s="1001">
        <f t="shared" si="15"/>
        <v>95.6</v>
      </c>
      <c r="H160" s="1001">
        <f t="shared" si="15"/>
        <v>241.8</v>
      </c>
      <c r="I160" s="1002">
        <f t="shared" si="14"/>
        <v>241.8</v>
      </c>
      <c r="J160" s="1004"/>
      <c r="K160" s="1004"/>
      <c r="L160" s="1004"/>
      <c r="V160" s="1005"/>
    </row>
    <row r="161" spans="1:22">
      <c r="A161" s="997">
        <v>41091</v>
      </c>
      <c r="B161" s="998">
        <f t="shared" si="12"/>
        <v>2013</v>
      </c>
      <c r="C161" s="999">
        <v>95.7</v>
      </c>
      <c r="D161" s="999">
        <v>242.1</v>
      </c>
      <c r="E161" s="1000" t="str">
        <f>IF($A161&lt;DATE(2018,7,1),"-",INDEX(#REF!, MATCH(YEAR(EOMONTH($A161,6)),#REF!, 0))/100)</f>
        <v>-</v>
      </c>
      <c r="F161" s="1000" t="str">
        <f>IF($A161&lt;DATE(2018,7,1),"-",INDEX(#REF!, MATCH(YEAR(EOMONTH($A161,6)),#REF!, 0))/100)</f>
        <v>-</v>
      </c>
      <c r="G161" s="1001">
        <f t="shared" si="15"/>
        <v>95.7</v>
      </c>
      <c r="H161" s="1001">
        <f t="shared" si="15"/>
        <v>242.1</v>
      </c>
      <c r="I161" s="1002">
        <f t="shared" si="14"/>
        <v>242.1</v>
      </c>
      <c r="J161" s="1004"/>
      <c r="K161" s="1004"/>
      <c r="L161" s="1004"/>
      <c r="V161" s="1005"/>
    </row>
    <row r="162" spans="1:22">
      <c r="A162" s="997">
        <v>41122</v>
      </c>
      <c r="B162" s="998">
        <f t="shared" si="12"/>
        <v>2013</v>
      </c>
      <c r="C162" s="999">
        <v>96.1</v>
      </c>
      <c r="D162" s="999">
        <v>243</v>
      </c>
      <c r="E162" s="1000" t="str">
        <f>IF($A162&lt;DATE(2018,7,1),"-",INDEX(#REF!, MATCH(YEAR(EOMONTH($A162,6)),#REF!, 0))/100)</f>
        <v>-</v>
      </c>
      <c r="F162" s="1000" t="str">
        <f>IF($A162&lt;DATE(2018,7,1),"-",INDEX(#REF!, MATCH(YEAR(EOMONTH($A162,6)),#REF!, 0))/100)</f>
        <v>-</v>
      </c>
      <c r="G162" s="1001">
        <f t="shared" si="15"/>
        <v>96.1</v>
      </c>
      <c r="H162" s="1001">
        <f t="shared" si="15"/>
        <v>243</v>
      </c>
      <c r="I162" s="1002">
        <f t="shared" si="14"/>
        <v>243</v>
      </c>
      <c r="J162" s="1004"/>
      <c r="K162" s="1004"/>
      <c r="L162" s="1004"/>
      <c r="V162" s="1005"/>
    </row>
    <row r="163" spans="1:22">
      <c r="A163" s="997">
        <v>41153</v>
      </c>
      <c r="B163" s="998">
        <f t="shared" si="12"/>
        <v>2013</v>
      </c>
      <c r="C163" s="999">
        <v>96.4</v>
      </c>
      <c r="D163" s="999">
        <v>244.2</v>
      </c>
      <c r="E163" s="1000" t="str">
        <f>IF($A163&lt;DATE(2018,7,1),"-",INDEX(#REF!, MATCH(YEAR(EOMONTH($A163,6)),#REF!, 0))/100)</f>
        <v>-</v>
      </c>
      <c r="F163" s="1000" t="str">
        <f>IF($A163&lt;DATE(2018,7,1),"-",INDEX(#REF!, MATCH(YEAR(EOMONTH($A163,6)),#REF!, 0))/100)</f>
        <v>-</v>
      </c>
      <c r="G163" s="1001">
        <f t="shared" ref="G163:H178" si="16">IF(ISBLANK(C163),G162*((1+E163)^(1/12)),C163)</f>
        <v>96.4</v>
      </c>
      <c r="H163" s="1001">
        <f t="shared" si="16"/>
        <v>244.2</v>
      </c>
      <c r="I163" s="1002">
        <f t="shared" si="14"/>
        <v>244.2</v>
      </c>
      <c r="J163" s="1004"/>
      <c r="K163" s="1004"/>
      <c r="L163" s="1004"/>
      <c r="V163" s="1005"/>
    </row>
    <row r="164" spans="1:22">
      <c r="A164" s="997">
        <v>41183</v>
      </c>
      <c r="B164" s="998">
        <f t="shared" si="12"/>
        <v>2013</v>
      </c>
      <c r="C164" s="999">
        <v>96.8</v>
      </c>
      <c r="D164" s="999">
        <v>245.6</v>
      </c>
      <c r="E164" s="1000" t="str">
        <f>IF($A164&lt;DATE(2018,7,1),"-",INDEX(#REF!, MATCH(YEAR(EOMONTH($A164,6)),#REF!, 0))/100)</f>
        <v>-</v>
      </c>
      <c r="F164" s="1000" t="str">
        <f>IF($A164&lt;DATE(2018,7,1),"-",INDEX(#REF!, MATCH(YEAR(EOMONTH($A164,6)),#REF!, 0))/100)</f>
        <v>-</v>
      </c>
      <c r="G164" s="1001">
        <f t="shared" si="16"/>
        <v>96.8</v>
      </c>
      <c r="H164" s="1001">
        <f t="shared" si="16"/>
        <v>245.6</v>
      </c>
      <c r="I164" s="1002">
        <f t="shared" si="14"/>
        <v>245.6</v>
      </c>
      <c r="J164" s="1004"/>
      <c r="K164" s="1004"/>
      <c r="L164" s="1004"/>
      <c r="V164" s="1005"/>
    </row>
    <row r="165" spans="1:22">
      <c r="A165" s="997">
        <v>41214</v>
      </c>
      <c r="B165" s="998">
        <f t="shared" si="12"/>
        <v>2013</v>
      </c>
      <c r="C165" s="999">
        <v>97</v>
      </c>
      <c r="D165" s="999">
        <v>245.6</v>
      </c>
      <c r="E165" s="1000" t="str">
        <f>IF($A165&lt;DATE(2018,7,1),"-",INDEX(#REF!, MATCH(YEAR(EOMONTH($A165,6)),#REF!, 0))/100)</f>
        <v>-</v>
      </c>
      <c r="F165" s="1000" t="str">
        <f>IF($A165&lt;DATE(2018,7,1),"-",INDEX(#REF!, MATCH(YEAR(EOMONTH($A165,6)),#REF!, 0))/100)</f>
        <v>-</v>
      </c>
      <c r="G165" s="1001">
        <f t="shared" si="16"/>
        <v>97</v>
      </c>
      <c r="H165" s="1001">
        <f t="shared" si="16"/>
        <v>245.6</v>
      </c>
      <c r="I165" s="1002">
        <f t="shared" si="14"/>
        <v>245.6</v>
      </c>
      <c r="J165" s="1004"/>
      <c r="K165" s="1004"/>
      <c r="L165" s="1004"/>
      <c r="V165" s="1005"/>
    </row>
    <row r="166" spans="1:22">
      <c r="A166" s="997">
        <v>41244</v>
      </c>
      <c r="B166" s="998">
        <f t="shared" si="12"/>
        <v>2013</v>
      </c>
      <c r="C166" s="999">
        <v>97.3</v>
      </c>
      <c r="D166" s="999">
        <v>246.8</v>
      </c>
      <c r="E166" s="1000" t="str">
        <f>IF($A166&lt;DATE(2018,7,1),"-",INDEX(#REF!, MATCH(YEAR(EOMONTH($A166,6)),#REF!, 0))/100)</f>
        <v>-</v>
      </c>
      <c r="F166" s="1000" t="str">
        <f>IF($A166&lt;DATE(2018,7,1),"-",INDEX(#REF!, MATCH(YEAR(EOMONTH($A166,6)),#REF!, 0))/100)</f>
        <v>-</v>
      </c>
      <c r="G166" s="1001">
        <f t="shared" si="16"/>
        <v>97.3</v>
      </c>
      <c r="H166" s="1001">
        <f t="shared" si="16"/>
        <v>246.8</v>
      </c>
      <c r="I166" s="1002">
        <f t="shared" si="14"/>
        <v>246.8</v>
      </c>
      <c r="J166" s="1004"/>
      <c r="K166" s="1004"/>
      <c r="L166" s="1004"/>
      <c r="V166" s="1005"/>
    </row>
    <row r="167" spans="1:22">
      <c r="A167" s="997">
        <v>41275</v>
      </c>
      <c r="B167" s="998">
        <f t="shared" si="12"/>
        <v>2013</v>
      </c>
      <c r="C167" s="999">
        <v>97</v>
      </c>
      <c r="D167" s="999">
        <v>245.8</v>
      </c>
      <c r="E167" s="1000" t="str">
        <f>IF($A167&lt;DATE(2018,7,1),"-",INDEX(#REF!, MATCH(YEAR(EOMONTH($A167,6)),#REF!, 0))/100)</f>
        <v>-</v>
      </c>
      <c r="F167" s="1000" t="str">
        <f>IF($A167&lt;DATE(2018,7,1),"-",INDEX(#REF!, MATCH(YEAR(EOMONTH($A167,6)),#REF!, 0))/100)</f>
        <v>-</v>
      </c>
      <c r="G167" s="1001">
        <f t="shared" si="16"/>
        <v>97</v>
      </c>
      <c r="H167" s="1001">
        <f t="shared" si="16"/>
        <v>245.8</v>
      </c>
      <c r="I167" s="1002">
        <f t="shared" si="14"/>
        <v>245.8</v>
      </c>
      <c r="J167" s="1004"/>
      <c r="K167" s="1004"/>
      <c r="L167" s="1004"/>
      <c r="V167" s="1005"/>
    </row>
    <row r="168" spans="1:22">
      <c r="A168" s="997">
        <v>41306</v>
      </c>
      <c r="B168" s="998">
        <f t="shared" si="12"/>
        <v>2013</v>
      </c>
      <c r="C168" s="999">
        <v>97.5</v>
      </c>
      <c r="D168" s="999">
        <v>247.6</v>
      </c>
      <c r="E168" s="1000" t="str">
        <f>IF($A168&lt;DATE(2018,7,1),"-",INDEX(#REF!, MATCH(YEAR(EOMONTH($A168,6)),#REF!, 0))/100)</f>
        <v>-</v>
      </c>
      <c r="F168" s="1000" t="str">
        <f>IF($A168&lt;DATE(2018,7,1),"-",INDEX(#REF!, MATCH(YEAR(EOMONTH($A168,6)),#REF!, 0))/100)</f>
        <v>-</v>
      </c>
      <c r="G168" s="1001">
        <f t="shared" si="16"/>
        <v>97.5</v>
      </c>
      <c r="H168" s="1001">
        <f t="shared" si="16"/>
        <v>247.6</v>
      </c>
      <c r="I168" s="1002">
        <f t="shared" si="14"/>
        <v>247.6</v>
      </c>
      <c r="J168" s="1004"/>
      <c r="K168" s="1004"/>
      <c r="L168" s="1004"/>
      <c r="V168" s="1005"/>
    </row>
    <row r="169" spans="1:22">
      <c r="A169" s="997">
        <v>41334</v>
      </c>
      <c r="B169" s="998">
        <f t="shared" si="12"/>
        <v>2013</v>
      </c>
      <c r="C169" s="999">
        <v>97.8</v>
      </c>
      <c r="D169" s="999">
        <v>248.7</v>
      </c>
      <c r="E169" s="1000" t="str">
        <f>IF($A169&lt;DATE(2018,7,1),"-",INDEX(#REF!, MATCH(YEAR(EOMONTH($A169,6)),#REF!, 0))/100)</f>
        <v>-</v>
      </c>
      <c r="F169" s="1000" t="str">
        <f>IF($A169&lt;DATE(2018,7,1),"-",INDEX(#REF!, MATCH(YEAR(EOMONTH($A169,6)),#REF!, 0))/100)</f>
        <v>-</v>
      </c>
      <c r="G169" s="1001">
        <f t="shared" si="16"/>
        <v>97.8</v>
      </c>
      <c r="H169" s="1001">
        <f t="shared" si="16"/>
        <v>248.7</v>
      </c>
      <c r="I169" s="1002">
        <f t="shared" si="14"/>
        <v>248.7</v>
      </c>
      <c r="J169" s="1004"/>
      <c r="K169" s="1004"/>
      <c r="L169" s="1004"/>
      <c r="V169" s="1005"/>
    </row>
    <row r="170" spans="1:22">
      <c r="A170" s="997">
        <v>41365</v>
      </c>
      <c r="B170" s="998">
        <f t="shared" si="12"/>
        <v>2014</v>
      </c>
      <c r="C170" s="999">
        <v>98</v>
      </c>
      <c r="D170" s="999">
        <v>249.5</v>
      </c>
      <c r="E170" s="1000" t="str">
        <f>IF($A170&lt;DATE(2018,7,1),"-",INDEX(#REF!, MATCH(YEAR(EOMONTH($A170,6)),#REF!, 0))/100)</f>
        <v>-</v>
      </c>
      <c r="F170" s="1000" t="str">
        <f>IF($A170&lt;DATE(2018,7,1),"-",INDEX(#REF!, MATCH(YEAR(EOMONTH($A170,6)),#REF!, 0))/100)</f>
        <v>-</v>
      </c>
      <c r="G170" s="1001">
        <f t="shared" si="16"/>
        <v>98</v>
      </c>
      <c r="H170" s="1001">
        <f t="shared" si="16"/>
        <v>249.5</v>
      </c>
      <c r="I170" s="1002">
        <f t="shared" si="14"/>
        <v>249.5</v>
      </c>
      <c r="J170" s="1004"/>
      <c r="K170" s="1004"/>
      <c r="L170" s="1004"/>
      <c r="V170" s="1005"/>
    </row>
    <row r="171" spans="1:22">
      <c r="A171" s="997">
        <v>41395</v>
      </c>
      <c r="B171" s="998">
        <f t="shared" si="12"/>
        <v>2014</v>
      </c>
      <c r="C171" s="999">
        <v>98.2</v>
      </c>
      <c r="D171" s="999">
        <v>250</v>
      </c>
      <c r="E171" s="1000" t="str">
        <f>IF($A171&lt;DATE(2018,7,1),"-",INDEX(#REF!, MATCH(YEAR(EOMONTH($A171,6)),#REF!, 0))/100)</f>
        <v>-</v>
      </c>
      <c r="F171" s="1000" t="str">
        <f>IF($A171&lt;DATE(2018,7,1),"-",INDEX(#REF!, MATCH(YEAR(EOMONTH($A171,6)),#REF!, 0))/100)</f>
        <v>-</v>
      </c>
      <c r="G171" s="1001">
        <f t="shared" si="16"/>
        <v>98.2</v>
      </c>
      <c r="H171" s="1001">
        <f t="shared" si="16"/>
        <v>250</v>
      </c>
      <c r="I171" s="1002">
        <f t="shared" si="14"/>
        <v>250</v>
      </c>
      <c r="J171" s="1004"/>
      <c r="K171" s="1004"/>
      <c r="L171" s="1004"/>
      <c r="V171" s="1005"/>
    </row>
    <row r="172" spans="1:22">
      <c r="A172" s="997">
        <v>41426</v>
      </c>
      <c r="B172" s="998">
        <f t="shared" si="12"/>
        <v>2014</v>
      </c>
      <c r="C172" s="999">
        <v>98</v>
      </c>
      <c r="D172" s="999">
        <v>249.7</v>
      </c>
      <c r="E172" s="1000" t="str">
        <f>IF($A172&lt;DATE(2018,7,1),"-",INDEX(#REF!, MATCH(YEAR(EOMONTH($A172,6)),#REF!, 0))/100)</f>
        <v>-</v>
      </c>
      <c r="F172" s="1000" t="str">
        <f>IF($A172&lt;DATE(2018,7,1),"-",INDEX(#REF!, MATCH(YEAR(EOMONTH($A172,6)),#REF!, 0))/100)</f>
        <v>-</v>
      </c>
      <c r="G172" s="1001">
        <f t="shared" si="16"/>
        <v>98</v>
      </c>
      <c r="H172" s="1001">
        <f t="shared" si="16"/>
        <v>249.7</v>
      </c>
      <c r="I172" s="1002">
        <f t="shared" si="14"/>
        <v>249.7</v>
      </c>
      <c r="J172" s="1004"/>
      <c r="K172" s="1004"/>
      <c r="L172" s="1004"/>
      <c r="V172" s="1005"/>
    </row>
    <row r="173" spans="1:22">
      <c r="A173" s="997">
        <v>41456</v>
      </c>
      <c r="B173" s="998">
        <f t="shared" si="12"/>
        <v>2014</v>
      </c>
      <c r="C173" s="999">
        <v>98</v>
      </c>
      <c r="D173" s="999">
        <v>249.7</v>
      </c>
      <c r="E173" s="1000" t="str">
        <f>IF($A173&lt;DATE(2018,7,1),"-",INDEX(#REF!, MATCH(YEAR(EOMONTH($A173,6)),#REF!, 0))/100)</f>
        <v>-</v>
      </c>
      <c r="F173" s="1000" t="str">
        <f>IF($A173&lt;DATE(2018,7,1),"-",INDEX(#REF!, MATCH(YEAR(EOMONTH($A173,6)),#REF!, 0))/100)</f>
        <v>-</v>
      </c>
      <c r="G173" s="1001">
        <f t="shared" si="16"/>
        <v>98</v>
      </c>
      <c r="H173" s="1001">
        <f t="shared" si="16"/>
        <v>249.7</v>
      </c>
      <c r="I173" s="1002">
        <f t="shared" si="14"/>
        <v>249.7</v>
      </c>
      <c r="J173" s="1004"/>
      <c r="K173" s="1004"/>
      <c r="L173" s="1004"/>
      <c r="V173" s="1005"/>
    </row>
    <row r="174" spans="1:22">
      <c r="A174" s="997">
        <v>41487</v>
      </c>
      <c r="B174" s="998">
        <f t="shared" si="12"/>
        <v>2014</v>
      </c>
      <c r="C174" s="999">
        <v>98.4</v>
      </c>
      <c r="D174" s="999">
        <v>251</v>
      </c>
      <c r="E174" s="1000" t="str">
        <f>IF($A174&lt;DATE(2018,7,1),"-",INDEX(#REF!, MATCH(YEAR(EOMONTH($A174,6)),#REF!, 0))/100)</f>
        <v>-</v>
      </c>
      <c r="F174" s="1000" t="str">
        <f>IF($A174&lt;DATE(2018,7,1),"-",INDEX(#REF!, MATCH(YEAR(EOMONTH($A174,6)),#REF!, 0))/100)</f>
        <v>-</v>
      </c>
      <c r="G174" s="1001">
        <f t="shared" si="16"/>
        <v>98.4</v>
      </c>
      <c r="H174" s="1001">
        <f t="shared" si="16"/>
        <v>251</v>
      </c>
      <c r="I174" s="1002">
        <f t="shared" si="14"/>
        <v>251</v>
      </c>
      <c r="J174" s="1004"/>
      <c r="K174" s="1004"/>
      <c r="L174" s="1004"/>
      <c r="V174" s="1005"/>
    </row>
    <row r="175" spans="1:22">
      <c r="A175" s="997">
        <v>41518</v>
      </c>
      <c r="B175" s="998">
        <f t="shared" si="12"/>
        <v>2014</v>
      </c>
      <c r="C175" s="999">
        <v>98.7</v>
      </c>
      <c r="D175" s="999">
        <v>251.9</v>
      </c>
      <c r="E175" s="1000" t="str">
        <f>IF($A175&lt;DATE(2018,7,1),"-",INDEX(#REF!, MATCH(YEAR(EOMONTH($A175,6)),#REF!, 0))/100)</f>
        <v>-</v>
      </c>
      <c r="F175" s="1000" t="str">
        <f>IF($A175&lt;DATE(2018,7,1),"-",INDEX(#REF!, MATCH(YEAR(EOMONTH($A175,6)),#REF!, 0))/100)</f>
        <v>-</v>
      </c>
      <c r="G175" s="1001">
        <f t="shared" si="16"/>
        <v>98.7</v>
      </c>
      <c r="H175" s="1001">
        <f t="shared" si="16"/>
        <v>251.9</v>
      </c>
      <c r="I175" s="1002">
        <f t="shared" si="14"/>
        <v>251.9</v>
      </c>
      <c r="J175" s="1004"/>
      <c r="K175" s="1004"/>
      <c r="L175" s="1004"/>
      <c r="V175" s="1005"/>
    </row>
    <row r="176" spans="1:22">
      <c r="A176" s="997">
        <v>41548</v>
      </c>
      <c r="B176" s="998">
        <f t="shared" si="12"/>
        <v>2014</v>
      </c>
      <c r="C176" s="999">
        <v>98.8</v>
      </c>
      <c r="D176" s="999">
        <v>251.9</v>
      </c>
      <c r="E176" s="1000" t="str">
        <f>IF($A176&lt;DATE(2018,7,1),"-",INDEX(#REF!, MATCH(YEAR(EOMONTH($A176,6)),#REF!, 0))/100)</f>
        <v>-</v>
      </c>
      <c r="F176" s="1000" t="str">
        <f>IF($A176&lt;DATE(2018,7,1),"-",INDEX(#REF!, MATCH(YEAR(EOMONTH($A176,6)),#REF!, 0))/100)</f>
        <v>-</v>
      </c>
      <c r="G176" s="1001">
        <f t="shared" si="16"/>
        <v>98.8</v>
      </c>
      <c r="H176" s="1001">
        <f t="shared" si="16"/>
        <v>251.9</v>
      </c>
      <c r="I176" s="1002">
        <f t="shared" si="14"/>
        <v>251.9</v>
      </c>
      <c r="J176" s="1004"/>
      <c r="K176" s="1004"/>
      <c r="L176" s="1004"/>
      <c r="V176" s="1005"/>
    </row>
    <row r="177" spans="1:22">
      <c r="A177" s="997">
        <v>41579</v>
      </c>
      <c r="B177" s="998">
        <f t="shared" si="12"/>
        <v>2014</v>
      </c>
      <c r="C177" s="999">
        <v>98.8</v>
      </c>
      <c r="D177" s="999">
        <v>252.1</v>
      </c>
      <c r="E177" s="1000" t="str">
        <f>IF($A177&lt;DATE(2018,7,1),"-",INDEX(#REF!, MATCH(YEAR(EOMONTH($A177,6)),#REF!, 0))/100)</f>
        <v>-</v>
      </c>
      <c r="F177" s="1000" t="str">
        <f>IF($A177&lt;DATE(2018,7,1),"-",INDEX(#REF!, MATCH(YEAR(EOMONTH($A177,6)),#REF!, 0))/100)</f>
        <v>-</v>
      </c>
      <c r="G177" s="1001">
        <f t="shared" si="16"/>
        <v>98.8</v>
      </c>
      <c r="H177" s="1001">
        <f t="shared" si="16"/>
        <v>252.1</v>
      </c>
      <c r="I177" s="1002">
        <f t="shared" si="14"/>
        <v>252.1</v>
      </c>
      <c r="J177" s="1004"/>
      <c r="K177" s="1004"/>
      <c r="L177" s="1004"/>
      <c r="V177" s="1005"/>
    </row>
    <row r="178" spans="1:22">
      <c r="A178" s="997">
        <v>41609</v>
      </c>
      <c r="B178" s="998">
        <f t="shared" si="12"/>
        <v>2014</v>
      </c>
      <c r="C178" s="999">
        <v>99.2</v>
      </c>
      <c r="D178" s="999">
        <v>253.4</v>
      </c>
      <c r="E178" s="1000" t="str">
        <f>IF($A178&lt;DATE(2018,7,1),"-",INDEX(#REF!, MATCH(YEAR(EOMONTH($A178,6)),#REF!, 0))/100)</f>
        <v>-</v>
      </c>
      <c r="F178" s="1000" t="str">
        <f>IF($A178&lt;DATE(2018,7,1),"-",INDEX(#REF!, MATCH(YEAR(EOMONTH($A178,6)),#REF!, 0))/100)</f>
        <v>-</v>
      </c>
      <c r="G178" s="1001">
        <f t="shared" si="16"/>
        <v>99.2</v>
      </c>
      <c r="H178" s="1001">
        <f t="shared" si="16"/>
        <v>253.4</v>
      </c>
      <c r="I178" s="1002">
        <f t="shared" si="14"/>
        <v>253.4</v>
      </c>
      <c r="J178" s="1004"/>
      <c r="K178" s="1004"/>
      <c r="L178" s="1004"/>
      <c r="V178" s="1005"/>
    </row>
    <row r="179" spans="1:22">
      <c r="A179" s="997">
        <v>41640</v>
      </c>
      <c r="B179" s="998">
        <f t="shared" si="12"/>
        <v>2014</v>
      </c>
      <c r="C179" s="999">
        <v>98.7</v>
      </c>
      <c r="D179" s="999">
        <v>252.6</v>
      </c>
      <c r="E179" s="1000" t="str">
        <f>IF($A179&lt;DATE(2018,7,1),"-",INDEX(#REF!, MATCH(YEAR(EOMONTH($A179,6)),#REF!, 0))/100)</f>
        <v>-</v>
      </c>
      <c r="F179" s="1000" t="str">
        <f>IF($A179&lt;DATE(2018,7,1),"-",INDEX(#REF!, MATCH(YEAR(EOMONTH($A179,6)),#REF!, 0))/100)</f>
        <v>-</v>
      </c>
      <c r="G179" s="1001">
        <f t="shared" ref="G179:H194" si="17">IF(ISBLANK(C179),G178*((1+E179)^(1/12)),C179)</f>
        <v>98.7</v>
      </c>
      <c r="H179" s="1001">
        <f t="shared" si="17"/>
        <v>252.6</v>
      </c>
      <c r="I179" s="1002">
        <f t="shared" si="14"/>
        <v>252.6</v>
      </c>
      <c r="J179" s="1004"/>
      <c r="K179" s="1004"/>
      <c r="L179" s="1004"/>
      <c r="V179" s="1005"/>
    </row>
    <row r="180" spans="1:22">
      <c r="A180" s="997">
        <v>41671</v>
      </c>
      <c r="B180" s="998">
        <f t="shared" si="12"/>
        <v>2014</v>
      </c>
      <c r="C180" s="999">
        <v>99.1</v>
      </c>
      <c r="D180" s="999">
        <v>254.2</v>
      </c>
      <c r="E180" s="1000" t="str">
        <f>IF($A180&lt;DATE(2018,7,1),"-",INDEX(#REF!, MATCH(YEAR(EOMONTH($A180,6)),#REF!, 0))/100)</f>
        <v>-</v>
      </c>
      <c r="F180" s="1000" t="str">
        <f>IF($A180&lt;DATE(2018,7,1),"-",INDEX(#REF!, MATCH(YEAR(EOMONTH($A180,6)),#REF!, 0))/100)</f>
        <v>-</v>
      </c>
      <c r="G180" s="1001">
        <f t="shared" si="17"/>
        <v>99.1</v>
      </c>
      <c r="H180" s="1001">
        <f t="shared" si="17"/>
        <v>254.2</v>
      </c>
      <c r="I180" s="1002">
        <f t="shared" si="14"/>
        <v>254.2</v>
      </c>
      <c r="J180" s="1004"/>
      <c r="K180" s="1004"/>
      <c r="L180" s="1004"/>
      <c r="V180" s="1005"/>
    </row>
    <row r="181" spans="1:22">
      <c r="A181" s="997">
        <v>41699</v>
      </c>
      <c r="B181" s="998">
        <f t="shared" si="12"/>
        <v>2014</v>
      </c>
      <c r="C181" s="999">
        <v>99.3</v>
      </c>
      <c r="D181" s="999">
        <v>254.8</v>
      </c>
      <c r="E181" s="1000" t="str">
        <f>IF($A181&lt;DATE(2018,7,1),"-",INDEX(#REF!, MATCH(YEAR(EOMONTH($A181,6)),#REF!, 0))/100)</f>
        <v>-</v>
      </c>
      <c r="F181" s="1000" t="str">
        <f>IF($A181&lt;DATE(2018,7,1),"-",INDEX(#REF!, MATCH(YEAR(EOMONTH($A181,6)),#REF!, 0))/100)</f>
        <v>-</v>
      </c>
      <c r="G181" s="1001">
        <f t="shared" si="17"/>
        <v>99.3</v>
      </c>
      <c r="H181" s="1001">
        <f t="shared" si="17"/>
        <v>254.8</v>
      </c>
      <c r="I181" s="1002">
        <f t="shared" si="14"/>
        <v>254.8</v>
      </c>
      <c r="J181" s="1004"/>
      <c r="K181" s="1004"/>
      <c r="L181" s="1004"/>
      <c r="V181" s="1005"/>
    </row>
    <row r="182" spans="1:22">
      <c r="A182" s="997">
        <v>41730</v>
      </c>
      <c r="B182" s="998">
        <f t="shared" si="12"/>
        <v>2015</v>
      </c>
      <c r="C182" s="999">
        <v>99.6</v>
      </c>
      <c r="D182" s="999">
        <v>255.7</v>
      </c>
      <c r="E182" s="1000" t="str">
        <f>IF($A182&lt;DATE(2018,7,1),"-",INDEX(#REF!, MATCH(YEAR(EOMONTH($A182,6)),#REF!, 0))/100)</f>
        <v>-</v>
      </c>
      <c r="F182" s="1000" t="str">
        <f>IF($A182&lt;DATE(2018,7,1),"-",INDEX(#REF!, MATCH(YEAR(EOMONTH($A182,6)),#REF!, 0))/100)</f>
        <v>-</v>
      </c>
      <c r="G182" s="1001">
        <f t="shared" si="17"/>
        <v>99.6</v>
      </c>
      <c r="H182" s="1001">
        <f t="shared" si="17"/>
        <v>255.7</v>
      </c>
      <c r="I182" s="1002">
        <f t="shared" si="14"/>
        <v>255.7</v>
      </c>
      <c r="J182" s="1004"/>
      <c r="K182" s="1004"/>
      <c r="L182" s="1004"/>
      <c r="V182" s="1005"/>
    </row>
    <row r="183" spans="1:22">
      <c r="A183" s="997">
        <v>41760</v>
      </c>
      <c r="B183" s="998">
        <f t="shared" si="12"/>
        <v>2015</v>
      </c>
      <c r="C183" s="999">
        <v>99.6</v>
      </c>
      <c r="D183" s="999">
        <v>255.9</v>
      </c>
      <c r="E183" s="1000" t="str">
        <f>IF($A183&lt;DATE(2018,7,1),"-",INDEX(#REF!, MATCH(YEAR(EOMONTH($A183,6)),#REF!, 0))/100)</f>
        <v>-</v>
      </c>
      <c r="F183" s="1000" t="str">
        <f>IF($A183&lt;DATE(2018,7,1),"-",INDEX(#REF!, MATCH(YEAR(EOMONTH($A183,6)),#REF!, 0))/100)</f>
        <v>-</v>
      </c>
      <c r="G183" s="1001">
        <f t="shared" si="17"/>
        <v>99.6</v>
      </c>
      <c r="H183" s="1001">
        <f t="shared" si="17"/>
        <v>255.9</v>
      </c>
      <c r="I183" s="1002">
        <f t="shared" si="14"/>
        <v>255.9</v>
      </c>
      <c r="J183" s="1004"/>
      <c r="K183" s="1004"/>
      <c r="L183" s="1004"/>
      <c r="V183" s="1005"/>
    </row>
    <row r="184" spans="1:22">
      <c r="A184" s="997">
        <v>41791</v>
      </c>
      <c r="B184" s="998">
        <f t="shared" si="12"/>
        <v>2015</v>
      </c>
      <c r="C184" s="999">
        <v>99.8</v>
      </c>
      <c r="D184" s="999">
        <v>256.3</v>
      </c>
      <c r="E184" s="1000" t="str">
        <f>IF($A184&lt;DATE(2018,7,1),"-",INDEX(#REF!, MATCH(YEAR(EOMONTH($A184,6)),#REF!, 0))/100)</f>
        <v>-</v>
      </c>
      <c r="F184" s="1000" t="str">
        <f>IF($A184&lt;DATE(2018,7,1),"-",INDEX(#REF!, MATCH(YEAR(EOMONTH($A184,6)),#REF!, 0))/100)</f>
        <v>-</v>
      </c>
      <c r="G184" s="1001">
        <f t="shared" si="17"/>
        <v>99.8</v>
      </c>
      <c r="H184" s="1001">
        <f t="shared" si="17"/>
        <v>256.3</v>
      </c>
      <c r="I184" s="1002">
        <f t="shared" si="14"/>
        <v>256.3</v>
      </c>
      <c r="J184" s="1004"/>
      <c r="K184" s="1004"/>
      <c r="L184" s="1004"/>
      <c r="V184" s="1005"/>
    </row>
    <row r="185" spans="1:22">
      <c r="A185" s="997">
        <v>41821</v>
      </c>
      <c r="B185" s="998">
        <f t="shared" si="12"/>
        <v>2015</v>
      </c>
      <c r="C185" s="999">
        <v>99.6</v>
      </c>
      <c r="D185" s="999">
        <v>256</v>
      </c>
      <c r="E185" s="1000" t="str">
        <f>IF($A185&lt;DATE(2018,7,1),"-",INDEX(#REF!, MATCH(YEAR(EOMONTH($A185,6)),#REF!, 0))/100)</f>
        <v>-</v>
      </c>
      <c r="F185" s="1000" t="str">
        <f>IF($A185&lt;DATE(2018,7,1),"-",INDEX(#REF!, MATCH(YEAR(EOMONTH($A185,6)),#REF!, 0))/100)</f>
        <v>-</v>
      </c>
      <c r="G185" s="1001">
        <f t="shared" si="17"/>
        <v>99.6</v>
      </c>
      <c r="H185" s="1001">
        <f t="shared" si="17"/>
        <v>256</v>
      </c>
      <c r="I185" s="1002">
        <f t="shared" si="14"/>
        <v>256</v>
      </c>
      <c r="J185" s="1004"/>
      <c r="K185" s="1004"/>
      <c r="L185" s="1004"/>
      <c r="V185" s="1005"/>
    </row>
    <row r="186" spans="1:22">
      <c r="A186" s="997">
        <v>41852</v>
      </c>
      <c r="B186" s="998">
        <f t="shared" si="12"/>
        <v>2015</v>
      </c>
      <c r="C186" s="999">
        <v>99.9</v>
      </c>
      <c r="D186" s="999">
        <v>257</v>
      </c>
      <c r="E186" s="1000" t="str">
        <f>IF($A186&lt;DATE(2018,7,1),"-",INDEX(#REF!, MATCH(YEAR(EOMONTH($A186,6)),#REF!, 0))/100)</f>
        <v>-</v>
      </c>
      <c r="F186" s="1000" t="str">
        <f>IF($A186&lt;DATE(2018,7,1),"-",INDEX(#REF!, MATCH(YEAR(EOMONTH($A186,6)),#REF!, 0))/100)</f>
        <v>-</v>
      </c>
      <c r="G186" s="1001">
        <f t="shared" si="17"/>
        <v>99.9</v>
      </c>
      <c r="H186" s="1001">
        <f t="shared" si="17"/>
        <v>257</v>
      </c>
      <c r="I186" s="1002">
        <f t="shared" si="14"/>
        <v>257</v>
      </c>
      <c r="J186" s="1004"/>
      <c r="K186" s="1004"/>
      <c r="L186" s="1004"/>
      <c r="V186" s="1005"/>
    </row>
    <row r="187" spans="1:22">
      <c r="A187" s="997">
        <v>41883</v>
      </c>
      <c r="B187" s="998">
        <f t="shared" si="12"/>
        <v>2015</v>
      </c>
      <c r="C187" s="999">
        <v>100</v>
      </c>
      <c r="D187" s="999">
        <v>257.60000000000002</v>
      </c>
      <c r="E187" s="1000" t="str">
        <f>IF($A187&lt;DATE(2018,7,1),"-",INDEX(#REF!, MATCH(YEAR(EOMONTH($A187,6)),#REF!, 0))/100)</f>
        <v>-</v>
      </c>
      <c r="F187" s="1000" t="str">
        <f>IF($A187&lt;DATE(2018,7,1),"-",INDEX(#REF!, MATCH(YEAR(EOMONTH($A187,6)),#REF!, 0))/100)</f>
        <v>-</v>
      </c>
      <c r="G187" s="1001">
        <f t="shared" si="17"/>
        <v>100</v>
      </c>
      <c r="H187" s="1001">
        <f t="shared" si="17"/>
        <v>257.60000000000002</v>
      </c>
      <c r="I187" s="1002">
        <f t="shared" si="14"/>
        <v>257.60000000000002</v>
      </c>
      <c r="J187" s="1004"/>
      <c r="K187" s="1004"/>
      <c r="L187" s="1004"/>
      <c r="V187" s="1005"/>
    </row>
    <row r="188" spans="1:22">
      <c r="A188" s="997">
        <v>41913</v>
      </c>
      <c r="B188" s="998">
        <f t="shared" si="12"/>
        <v>2015</v>
      </c>
      <c r="C188" s="999">
        <v>100.1</v>
      </c>
      <c r="D188" s="999">
        <v>257.7</v>
      </c>
      <c r="E188" s="1000" t="str">
        <f>IF($A188&lt;DATE(2018,7,1),"-",INDEX(#REF!, MATCH(YEAR(EOMONTH($A188,6)),#REF!, 0))/100)</f>
        <v>-</v>
      </c>
      <c r="F188" s="1000" t="str">
        <f>IF($A188&lt;DATE(2018,7,1),"-",INDEX(#REF!, MATCH(YEAR(EOMONTH($A188,6)),#REF!, 0))/100)</f>
        <v>-</v>
      </c>
      <c r="G188" s="1001">
        <f t="shared" si="17"/>
        <v>100.1</v>
      </c>
      <c r="H188" s="1001">
        <f t="shared" si="17"/>
        <v>257.7</v>
      </c>
      <c r="I188" s="1002">
        <f t="shared" si="14"/>
        <v>257.7</v>
      </c>
      <c r="J188" s="1004"/>
      <c r="K188" s="1004"/>
      <c r="L188" s="1004"/>
      <c r="V188" s="1005"/>
    </row>
    <row r="189" spans="1:22">
      <c r="A189" s="997">
        <v>41944</v>
      </c>
      <c r="B189" s="998">
        <f t="shared" si="12"/>
        <v>2015</v>
      </c>
      <c r="C189" s="999">
        <v>99.9</v>
      </c>
      <c r="D189" s="999">
        <v>257.10000000000002</v>
      </c>
      <c r="E189" s="1000" t="str">
        <f>IF($A189&lt;DATE(2018,7,1),"-",INDEX(#REF!, MATCH(YEAR(EOMONTH($A189,6)),#REF!, 0))/100)</f>
        <v>-</v>
      </c>
      <c r="F189" s="1000" t="str">
        <f>IF($A189&lt;DATE(2018,7,1),"-",INDEX(#REF!, MATCH(YEAR(EOMONTH($A189,6)),#REF!, 0))/100)</f>
        <v>-</v>
      </c>
      <c r="G189" s="1001">
        <f t="shared" si="17"/>
        <v>99.9</v>
      </c>
      <c r="H189" s="1001">
        <f t="shared" si="17"/>
        <v>257.10000000000002</v>
      </c>
      <c r="I189" s="1002">
        <f t="shared" si="14"/>
        <v>257.10000000000002</v>
      </c>
      <c r="J189" s="1004"/>
      <c r="K189" s="1004"/>
      <c r="L189" s="1004"/>
      <c r="V189" s="1005"/>
    </row>
    <row r="190" spans="1:22">
      <c r="A190" s="997">
        <v>41974</v>
      </c>
      <c r="B190" s="998">
        <f t="shared" si="12"/>
        <v>2015</v>
      </c>
      <c r="C190" s="999">
        <v>99.9</v>
      </c>
      <c r="D190" s="999">
        <v>257.5</v>
      </c>
      <c r="E190" s="1000" t="str">
        <f>IF($A190&lt;DATE(2018,7,1),"-",INDEX(#REF!, MATCH(YEAR(EOMONTH($A190,6)),#REF!, 0))/100)</f>
        <v>-</v>
      </c>
      <c r="F190" s="1000" t="str">
        <f>IF($A190&lt;DATE(2018,7,1),"-",INDEX(#REF!, MATCH(YEAR(EOMONTH($A190,6)),#REF!, 0))/100)</f>
        <v>-</v>
      </c>
      <c r="G190" s="1001">
        <f t="shared" si="17"/>
        <v>99.9</v>
      </c>
      <c r="H190" s="1001">
        <f t="shared" si="17"/>
        <v>257.5</v>
      </c>
      <c r="I190" s="1002">
        <f t="shared" si="14"/>
        <v>257.5</v>
      </c>
      <c r="J190" s="1004"/>
      <c r="K190" s="1004"/>
      <c r="L190" s="1004"/>
      <c r="V190" s="1005"/>
    </row>
    <row r="191" spans="1:22">
      <c r="A191" s="997">
        <v>42005</v>
      </c>
      <c r="B191" s="998">
        <f t="shared" si="12"/>
        <v>2015</v>
      </c>
      <c r="C191" s="999">
        <v>99.2</v>
      </c>
      <c r="D191" s="999">
        <v>255.4</v>
      </c>
      <c r="E191" s="1000" t="str">
        <f>IF($A191&lt;DATE(2018,7,1),"-",INDEX(#REF!, MATCH(YEAR(EOMONTH($A191,6)),#REF!, 0))/100)</f>
        <v>-</v>
      </c>
      <c r="F191" s="1000" t="str">
        <f>IF($A191&lt;DATE(2018,7,1),"-",INDEX(#REF!, MATCH(YEAR(EOMONTH($A191,6)),#REF!, 0))/100)</f>
        <v>-</v>
      </c>
      <c r="G191" s="1001">
        <f t="shared" si="17"/>
        <v>99.2</v>
      </c>
      <c r="H191" s="1001">
        <f t="shared" si="17"/>
        <v>255.4</v>
      </c>
      <c r="I191" s="1002">
        <f t="shared" si="14"/>
        <v>255.4</v>
      </c>
      <c r="J191" s="1004"/>
      <c r="K191" s="1004"/>
      <c r="L191" s="1004"/>
      <c r="V191" s="1005"/>
    </row>
    <row r="192" spans="1:22">
      <c r="A192" s="997">
        <v>42036</v>
      </c>
      <c r="B192" s="998">
        <f t="shared" si="12"/>
        <v>2015</v>
      </c>
      <c r="C192" s="999">
        <v>99.5</v>
      </c>
      <c r="D192" s="999">
        <v>256.7</v>
      </c>
      <c r="E192" s="1000" t="str">
        <f>IF($A192&lt;DATE(2018,7,1),"-",INDEX(#REF!, MATCH(YEAR(EOMONTH($A192,6)),#REF!, 0))/100)</f>
        <v>-</v>
      </c>
      <c r="F192" s="1000" t="str">
        <f>IF($A192&lt;DATE(2018,7,1),"-",INDEX(#REF!, MATCH(YEAR(EOMONTH($A192,6)),#REF!, 0))/100)</f>
        <v>-</v>
      </c>
      <c r="G192" s="1001">
        <f t="shared" si="17"/>
        <v>99.5</v>
      </c>
      <c r="H192" s="1001">
        <f t="shared" si="17"/>
        <v>256.7</v>
      </c>
      <c r="I192" s="1002">
        <f t="shared" si="14"/>
        <v>256.7</v>
      </c>
      <c r="J192" s="1004"/>
      <c r="K192" s="1004"/>
      <c r="L192" s="1004"/>
      <c r="V192" s="1005"/>
    </row>
    <row r="193" spans="1:22">
      <c r="A193" s="997">
        <v>42064</v>
      </c>
      <c r="B193" s="998">
        <f t="shared" si="12"/>
        <v>2015</v>
      </c>
      <c r="C193" s="999">
        <v>99.6</v>
      </c>
      <c r="D193" s="999">
        <v>257.10000000000002</v>
      </c>
      <c r="E193" s="1000" t="str">
        <f>IF($A193&lt;DATE(2018,7,1),"-",INDEX(#REF!, MATCH(YEAR(EOMONTH($A193,6)),#REF!, 0))/100)</f>
        <v>-</v>
      </c>
      <c r="F193" s="1000" t="str">
        <f>IF($A193&lt;DATE(2018,7,1),"-",INDEX(#REF!, MATCH(YEAR(EOMONTH($A193,6)),#REF!, 0))/100)</f>
        <v>-</v>
      </c>
      <c r="G193" s="1001">
        <f t="shared" si="17"/>
        <v>99.6</v>
      </c>
      <c r="H193" s="1001">
        <f t="shared" si="17"/>
        <v>257.10000000000002</v>
      </c>
      <c r="I193" s="1002">
        <f t="shared" si="14"/>
        <v>257.10000000000002</v>
      </c>
      <c r="J193" s="1004"/>
      <c r="K193" s="1004"/>
      <c r="L193" s="1004"/>
      <c r="V193" s="1005"/>
    </row>
    <row r="194" spans="1:22">
      <c r="A194" s="997">
        <v>42095</v>
      </c>
      <c r="B194" s="998">
        <f t="shared" si="12"/>
        <v>2016</v>
      </c>
      <c r="C194" s="999">
        <v>99.9</v>
      </c>
      <c r="D194" s="999">
        <v>258</v>
      </c>
      <c r="E194" s="1000" t="str">
        <f>IF($A194&lt;DATE(2018,7,1),"-",INDEX(#REF!, MATCH(YEAR(EOMONTH($A194,6)),#REF!, 0))/100)</f>
        <v>-</v>
      </c>
      <c r="F194" s="1000" t="str">
        <f>IF($A194&lt;DATE(2018,7,1),"-",INDEX(#REF!, MATCH(YEAR(EOMONTH($A194,6)),#REF!, 0))/100)</f>
        <v>-</v>
      </c>
      <c r="G194" s="1001">
        <f t="shared" si="17"/>
        <v>99.9</v>
      </c>
      <c r="H194" s="1001">
        <f t="shared" si="17"/>
        <v>258</v>
      </c>
      <c r="I194" s="1002">
        <f t="shared" si="14"/>
        <v>258</v>
      </c>
      <c r="J194" s="1004"/>
      <c r="K194" s="1004"/>
      <c r="L194" s="1004"/>
      <c r="V194" s="1005"/>
    </row>
    <row r="195" spans="1:22">
      <c r="A195" s="997">
        <v>42125</v>
      </c>
      <c r="B195" s="998">
        <f t="shared" ref="B195:B258" si="18">IF(MONTH(A195)&gt;=4,YEAR(A195)+1,YEAR(A195))</f>
        <v>2016</v>
      </c>
      <c r="C195" s="999">
        <v>100.1</v>
      </c>
      <c r="D195" s="999">
        <v>258.5</v>
      </c>
      <c r="E195" s="1000" t="str">
        <f>IF($A195&lt;DATE(2018,7,1),"-",INDEX(#REF!, MATCH(YEAR(EOMONTH($A195,6)),#REF!, 0))/100)</f>
        <v>-</v>
      </c>
      <c r="F195" s="1000" t="str">
        <f>IF($A195&lt;DATE(2018,7,1),"-",INDEX(#REF!, MATCH(YEAR(EOMONTH($A195,6)),#REF!, 0))/100)</f>
        <v>-</v>
      </c>
      <c r="G195" s="1001">
        <f t="shared" ref="G195:H210" si="19">IF(ISBLANK(C195),G194*((1+E195)^(1/12)),C195)</f>
        <v>100.1</v>
      </c>
      <c r="H195" s="1001">
        <f t="shared" si="19"/>
        <v>258.5</v>
      </c>
      <c r="I195" s="1002">
        <f t="shared" ref="I195:I241" si="20">IF($A195&lt;DATE(2021,4,1),H195,IF(A195=DATE(2021,4,1),I194*((0.5*G195/G194)+(0.5*H195/H194)),I194*(G195/G194)))</f>
        <v>258.5</v>
      </c>
      <c r="J195" s="1004"/>
      <c r="K195" s="1004"/>
      <c r="L195" s="1004"/>
      <c r="V195" s="1005"/>
    </row>
    <row r="196" spans="1:22">
      <c r="A196" s="997">
        <v>42156</v>
      </c>
      <c r="B196" s="998">
        <f t="shared" si="18"/>
        <v>2016</v>
      </c>
      <c r="C196" s="999">
        <v>100.1</v>
      </c>
      <c r="D196" s="999">
        <v>258.89999999999998</v>
      </c>
      <c r="E196" s="1000" t="str">
        <f>IF($A196&lt;DATE(2018,7,1),"-",INDEX(#REF!, MATCH(YEAR(EOMONTH($A196,6)),#REF!, 0))/100)</f>
        <v>-</v>
      </c>
      <c r="F196" s="1000" t="str">
        <f>IF($A196&lt;DATE(2018,7,1),"-",INDEX(#REF!, MATCH(YEAR(EOMONTH($A196,6)),#REF!, 0))/100)</f>
        <v>-</v>
      </c>
      <c r="G196" s="1001">
        <f t="shared" si="19"/>
        <v>100.1</v>
      </c>
      <c r="H196" s="1001">
        <f t="shared" si="19"/>
        <v>258.89999999999998</v>
      </c>
      <c r="I196" s="1002">
        <f t="shared" si="20"/>
        <v>258.89999999999998</v>
      </c>
      <c r="J196" s="1004"/>
      <c r="K196" s="1004"/>
      <c r="L196" s="1004"/>
      <c r="V196" s="1005"/>
    </row>
    <row r="197" spans="1:22">
      <c r="A197" s="997">
        <v>42186</v>
      </c>
      <c r="B197" s="998">
        <f t="shared" si="18"/>
        <v>2016</v>
      </c>
      <c r="C197" s="999">
        <v>100</v>
      </c>
      <c r="D197" s="999">
        <v>258.60000000000002</v>
      </c>
      <c r="E197" s="1000" t="str">
        <f>IF($A197&lt;DATE(2018,7,1),"-",INDEX(#REF!, MATCH(YEAR(EOMONTH($A197,6)),#REF!, 0))/100)</f>
        <v>-</v>
      </c>
      <c r="F197" s="1000" t="str">
        <f>IF($A197&lt;DATE(2018,7,1),"-",INDEX(#REF!, MATCH(YEAR(EOMONTH($A197,6)),#REF!, 0))/100)</f>
        <v>-</v>
      </c>
      <c r="G197" s="1001">
        <f t="shared" si="19"/>
        <v>100</v>
      </c>
      <c r="H197" s="1001">
        <f t="shared" si="19"/>
        <v>258.60000000000002</v>
      </c>
      <c r="I197" s="1002">
        <f t="shared" si="20"/>
        <v>258.60000000000002</v>
      </c>
      <c r="J197" s="1004"/>
      <c r="K197" s="1004"/>
      <c r="L197" s="1004"/>
      <c r="V197" s="1005"/>
    </row>
    <row r="198" spans="1:22">
      <c r="A198" s="997">
        <v>42217</v>
      </c>
      <c r="B198" s="998">
        <f t="shared" si="18"/>
        <v>2016</v>
      </c>
      <c r="C198" s="999">
        <v>100.3</v>
      </c>
      <c r="D198" s="999">
        <v>259.8</v>
      </c>
      <c r="E198" s="1000" t="str">
        <f>IF($A198&lt;DATE(2018,7,1),"-",INDEX(#REF!, MATCH(YEAR(EOMONTH($A198,6)),#REF!, 0))/100)</f>
        <v>-</v>
      </c>
      <c r="F198" s="1000" t="str">
        <f>IF($A198&lt;DATE(2018,7,1),"-",INDEX(#REF!, MATCH(YEAR(EOMONTH($A198,6)),#REF!, 0))/100)</f>
        <v>-</v>
      </c>
      <c r="G198" s="1001">
        <f t="shared" si="19"/>
        <v>100.3</v>
      </c>
      <c r="H198" s="1001">
        <f t="shared" si="19"/>
        <v>259.8</v>
      </c>
      <c r="I198" s="1002">
        <f t="shared" si="20"/>
        <v>259.8</v>
      </c>
      <c r="J198" s="1004"/>
      <c r="K198" s="1004"/>
      <c r="L198" s="1004"/>
      <c r="V198" s="1005"/>
    </row>
    <row r="199" spans="1:22">
      <c r="A199" s="997">
        <v>42248</v>
      </c>
      <c r="B199" s="998">
        <f t="shared" si="18"/>
        <v>2016</v>
      </c>
      <c r="C199" s="999">
        <v>100.2</v>
      </c>
      <c r="D199" s="999">
        <v>259.60000000000002</v>
      </c>
      <c r="E199" s="1000" t="str">
        <f>IF($A199&lt;DATE(2018,7,1),"-",INDEX(#REF!, MATCH(YEAR(EOMONTH($A199,6)),#REF!, 0))/100)</f>
        <v>-</v>
      </c>
      <c r="F199" s="1000" t="str">
        <f>IF($A199&lt;DATE(2018,7,1),"-",INDEX(#REF!, MATCH(YEAR(EOMONTH($A199,6)),#REF!, 0))/100)</f>
        <v>-</v>
      </c>
      <c r="G199" s="1001">
        <f t="shared" si="19"/>
        <v>100.2</v>
      </c>
      <c r="H199" s="1001">
        <f t="shared" si="19"/>
        <v>259.60000000000002</v>
      </c>
      <c r="I199" s="1002">
        <f t="shared" si="20"/>
        <v>259.60000000000002</v>
      </c>
      <c r="J199" s="1004"/>
      <c r="K199" s="1004"/>
      <c r="L199" s="1004"/>
      <c r="V199" s="1005"/>
    </row>
    <row r="200" spans="1:22">
      <c r="A200" s="997">
        <v>42278</v>
      </c>
      <c r="B200" s="998">
        <f t="shared" si="18"/>
        <v>2016</v>
      </c>
      <c r="C200" s="999">
        <v>100.3</v>
      </c>
      <c r="D200" s="999">
        <v>259.5</v>
      </c>
      <c r="E200" s="1000" t="str">
        <f>IF($A200&lt;DATE(2018,7,1),"-",INDEX(#REF!, MATCH(YEAR(EOMONTH($A200,6)),#REF!, 0))/100)</f>
        <v>-</v>
      </c>
      <c r="F200" s="1000" t="str">
        <f>IF($A200&lt;DATE(2018,7,1),"-",INDEX(#REF!, MATCH(YEAR(EOMONTH($A200,6)),#REF!, 0))/100)</f>
        <v>-</v>
      </c>
      <c r="G200" s="1001">
        <f t="shared" si="19"/>
        <v>100.3</v>
      </c>
      <c r="H200" s="1001">
        <f t="shared" si="19"/>
        <v>259.5</v>
      </c>
      <c r="I200" s="1002">
        <f t="shared" si="20"/>
        <v>259.5</v>
      </c>
      <c r="J200" s="1004"/>
      <c r="K200" s="1004"/>
      <c r="L200" s="1004"/>
      <c r="V200" s="1005"/>
    </row>
    <row r="201" spans="1:22">
      <c r="A201" s="997">
        <v>42309</v>
      </c>
      <c r="B201" s="998">
        <f t="shared" si="18"/>
        <v>2016</v>
      </c>
      <c r="C201" s="999">
        <v>100.3</v>
      </c>
      <c r="D201" s="999">
        <v>259.8</v>
      </c>
      <c r="E201" s="1000" t="str">
        <f>IF($A201&lt;DATE(2018,7,1),"-",INDEX(#REF!, MATCH(YEAR(EOMONTH($A201,6)),#REF!, 0))/100)</f>
        <v>-</v>
      </c>
      <c r="F201" s="1000" t="str">
        <f>IF($A201&lt;DATE(2018,7,1),"-",INDEX(#REF!, MATCH(YEAR(EOMONTH($A201,6)),#REF!, 0))/100)</f>
        <v>-</v>
      </c>
      <c r="G201" s="1001">
        <f t="shared" si="19"/>
        <v>100.3</v>
      </c>
      <c r="H201" s="1001">
        <f t="shared" si="19"/>
        <v>259.8</v>
      </c>
      <c r="I201" s="1002">
        <f t="shared" si="20"/>
        <v>259.8</v>
      </c>
      <c r="J201" s="1004"/>
      <c r="K201" s="1004"/>
      <c r="L201" s="1004"/>
      <c r="V201" s="1005"/>
    </row>
    <row r="202" spans="1:22">
      <c r="A202" s="997">
        <v>42339</v>
      </c>
      <c r="B202" s="998">
        <f t="shared" si="18"/>
        <v>2016</v>
      </c>
      <c r="C202" s="999">
        <v>100.4</v>
      </c>
      <c r="D202" s="999">
        <v>260.60000000000002</v>
      </c>
      <c r="E202" s="1000" t="str">
        <f>IF($A202&lt;DATE(2018,7,1),"-",INDEX(#REF!, MATCH(YEAR(EOMONTH($A202,6)),#REF!, 0))/100)</f>
        <v>-</v>
      </c>
      <c r="F202" s="1000" t="str">
        <f>IF($A202&lt;DATE(2018,7,1),"-",INDEX(#REF!, MATCH(YEAR(EOMONTH($A202,6)),#REF!, 0))/100)</f>
        <v>-</v>
      </c>
      <c r="G202" s="1001">
        <f t="shared" si="19"/>
        <v>100.4</v>
      </c>
      <c r="H202" s="1001">
        <f t="shared" si="19"/>
        <v>260.60000000000002</v>
      </c>
      <c r="I202" s="1002">
        <f t="shared" si="20"/>
        <v>260.60000000000002</v>
      </c>
      <c r="J202" s="1004"/>
      <c r="K202" s="1004"/>
      <c r="L202" s="1004"/>
      <c r="V202" s="1005"/>
    </row>
    <row r="203" spans="1:22">
      <c r="A203" s="997">
        <v>42370</v>
      </c>
      <c r="B203" s="998">
        <f t="shared" si="18"/>
        <v>2016</v>
      </c>
      <c r="C203" s="999">
        <v>99.9</v>
      </c>
      <c r="D203" s="999">
        <v>258.8</v>
      </c>
      <c r="E203" s="1000" t="str">
        <f>IF($A203&lt;DATE(2018,7,1),"-",INDEX(#REF!, MATCH(YEAR(EOMONTH($A203,6)),#REF!, 0))/100)</f>
        <v>-</v>
      </c>
      <c r="F203" s="1000" t="str">
        <f>IF($A203&lt;DATE(2018,7,1),"-",INDEX(#REF!, MATCH(YEAR(EOMONTH($A203,6)),#REF!, 0))/100)</f>
        <v>-</v>
      </c>
      <c r="G203" s="1001">
        <f t="shared" si="19"/>
        <v>99.9</v>
      </c>
      <c r="H203" s="1001">
        <f t="shared" si="19"/>
        <v>258.8</v>
      </c>
      <c r="I203" s="1002">
        <f t="shared" si="20"/>
        <v>258.8</v>
      </c>
      <c r="J203" s="1004"/>
      <c r="K203" s="1004"/>
      <c r="L203" s="1004"/>
      <c r="V203" s="1005"/>
    </row>
    <row r="204" spans="1:22">
      <c r="A204" s="997">
        <v>42401</v>
      </c>
      <c r="B204" s="998">
        <f t="shared" si="18"/>
        <v>2016</v>
      </c>
      <c r="C204" s="999">
        <v>100.1</v>
      </c>
      <c r="D204" s="999">
        <v>260</v>
      </c>
      <c r="E204" s="1000" t="str">
        <f>IF($A204&lt;DATE(2018,7,1),"-",INDEX(#REF!, MATCH(YEAR(EOMONTH($A204,6)),#REF!, 0))/100)</f>
        <v>-</v>
      </c>
      <c r="F204" s="1000" t="str">
        <f>IF($A204&lt;DATE(2018,7,1),"-",INDEX(#REF!, MATCH(YEAR(EOMONTH($A204,6)),#REF!, 0))/100)</f>
        <v>-</v>
      </c>
      <c r="G204" s="1001">
        <f t="shared" si="19"/>
        <v>100.1</v>
      </c>
      <c r="H204" s="1001">
        <f t="shared" si="19"/>
        <v>260</v>
      </c>
      <c r="I204" s="1002">
        <f t="shared" si="20"/>
        <v>260</v>
      </c>
      <c r="J204" s="1004"/>
      <c r="K204" s="1004"/>
      <c r="L204" s="1004"/>
      <c r="V204" s="1005"/>
    </row>
    <row r="205" spans="1:22">
      <c r="A205" s="997">
        <v>42430</v>
      </c>
      <c r="B205" s="998">
        <f t="shared" si="18"/>
        <v>2016</v>
      </c>
      <c r="C205" s="999">
        <v>100.4</v>
      </c>
      <c r="D205" s="999">
        <v>261.10000000000002</v>
      </c>
      <c r="E205" s="1000" t="str">
        <f>IF($A205&lt;DATE(2018,7,1),"-",INDEX(#REF!, MATCH(YEAR(EOMONTH($A205,6)),#REF!, 0))/100)</f>
        <v>-</v>
      </c>
      <c r="F205" s="1000" t="str">
        <f>IF($A205&lt;DATE(2018,7,1),"-",INDEX(#REF!, MATCH(YEAR(EOMONTH($A205,6)),#REF!, 0))/100)</f>
        <v>-</v>
      </c>
      <c r="G205" s="1001">
        <f t="shared" si="19"/>
        <v>100.4</v>
      </c>
      <c r="H205" s="1001">
        <f t="shared" si="19"/>
        <v>261.10000000000002</v>
      </c>
      <c r="I205" s="1002">
        <f t="shared" si="20"/>
        <v>261.10000000000002</v>
      </c>
      <c r="J205" s="1004"/>
      <c r="K205" s="1004"/>
      <c r="L205" s="1004"/>
      <c r="V205" s="1005"/>
    </row>
    <row r="206" spans="1:22">
      <c r="A206" s="997">
        <v>42461</v>
      </c>
      <c r="B206" s="998">
        <f t="shared" si="18"/>
        <v>2017</v>
      </c>
      <c r="C206" s="999">
        <v>100.6</v>
      </c>
      <c r="D206" s="999">
        <v>261.39999999999998</v>
      </c>
      <c r="E206" s="1000" t="str">
        <f>IF($A206&lt;DATE(2018,7,1),"-",INDEX(#REF!, MATCH(YEAR(EOMONTH($A206,6)),#REF!, 0))/100)</f>
        <v>-</v>
      </c>
      <c r="F206" s="1000" t="str">
        <f>IF($A206&lt;DATE(2018,7,1),"-",INDEX(#REF!, MATCH(YEAR(EOMONTH($A206,6)),#REF!, 0))/100)</f>
        <v>-</v>
      </c>
      <c r="G206" s="1001">
        <f t="shared" si="19"/>
        <v>100.6</v>
      </c>
      <c r="H206" s="1001">
        <f t="shared" si="19"/>
        <v>261.39999999999998</v>
      </c>
      <c r="I206" s="1002">
        <f t="shared" si="20"/>
        <v>261.39999999999998</v>
      </c>
      <c r="J206" s="1004"/>
      <c r="K206" s="1004"/>
      <c r="L206" s="1004"/>
      <c r="V206" s="1005"/>
    </row>
    <row r="207" spans="1:22">
      <c r="A207" s="997">
        <v>42491</v>
      </c>
      <c r="B207" s="998">
        <f t="shared" si="18"/>
        <v>2017</v>
      </c>
      <c r="C207" s="999">
        <v>100.8</v>
      </c>
      <c r="D207" s="999">
        <v>262.10000000000002</v>
      </c>
      <c r="E207" s="1000" t="str">
        <f>IF($A207&lt;DATE(2018,7,1),"-",INDEX(#REF!, MATCH(YEAR(EOMONTH($A207,6)),#REF!, 0))/100)</f>
        <v>-</v>
      </c>
      <c r="F207" s="1000" t="str">
        <f>IF($A207&lt;DATE(2018,7,1),"-",INDEX(#REF!, MATCH(YEAR(EOMONTH($A207,6)),#REF!, 0))/100)</f>
        <v>-</v>
      </c>
      <c r="G207" s="1001">
        <f t="shared" si="19"/>
        <v>100.8</v>
      </c>
      <c r="H207" s="1001">
        <f t="shared" si="19"/>
        <v>262.10000000000002</v>
      </c>
      <c r="I207" s="1002">
        <f t="shared" si="20"/>
        <v>262.10000000000002</v>
      </c>
      <c r="J207" s="1004"/>
      <c r="K207" s="1004"/>
      <c r="L207" s="1004"/>
      <c r="V207" s="1005"/>
    </row>
    <row r="208" spans="1:22">
      <c r="A208" s="997">
        <v>42522</v>
      </c>
      <c r="B208" s="998">
        <f t="shared" si="18"/>
        <v>2017</v>
      </c>
      <c r="C208" s="999">
        <v>101</v>
      </c>
      <c r="D208" s="999">
        <v>263.10000000000002</v>
      </c>
      <c r="E208" s="1000" t="str">
        <f>IF($A208&lt;DATE(2018,7,1),"-",INDEX(#REF!, MATCH(YEAR(EOMONTH($A208,6)),#REF!, 0))/100)</f>
        <v>-</v>
      </c>
      <c r="F208" s="1000" t="str">
        <f>IF($A208&lt;DATE(2018,7,1),"-",INDEX(#REF!, MATCH(YEAR(EOMONTH($A208,6)),#REF!, 0))/100)</f>
        <v>-</v>
      </c>
      <c r="G208" s="1001">
        <f t="shared" si="19"/>
        <v>101</v>
      </c>
      <c r="H208" s="1001">
        <f t="shared" si="19"/>
        <v>263.10000000000002</v>
      </c>
      <c r="I208" s="1002">
        <f t="shared" si="20"/>
        <v>263.10000000000002</v>
      </c>
      <c r="J208" s="1004"/>
      <c r="K208" s="1004"/>
      <c r="L208" s="1004"/>
      <c r="V208" s="1005"/>
    </row>
    <row r="209" spans="1:22">
      <c r="A209" s="997">
        <v>42552</v>
      </c>
      <c r="B209" s="998">
        <f t="shared" si="18"/>
        <v>2017</v>
      </c>
      <c r="C209" s="999">
        <v>100.9</v>
      </c>
      <c r="D209" s="999">
        <v>263.39999999999998</v>
      </c>
      <c r="E209" s="1000" t="str">
        <f>IF($A209&lt;DATE(2018,7,1),"-",INDEX(#REF!, MATCH(YEAR(EOMONTH($A209,6)),#REF!, 0))/100)</f>
        <v>-</v>
      </c>
      <c r="F209" s="1000" t="str">
        <f>IF($A209&lt;DATE(2018,7,1),"-",INDEX(#REF!, MATCH(YEAR(EOMONTH($A209,6)),#REF!, 0))/100)</f>
        <v>-</v>
      </c>
      <c r="G209" s="1001">
        <f t="shared" si="19"/>
        <v>100.9</v>
      </c>
      <c r="H209" s="1001">
        <f t="shared" si="19"/>
        <v>263.39999999999998</v>
      </c>
      <c r="I209" s="1002">
        <f t="shared" si="20"/>
        <v>263.39999999999998</v>
      </c>
      <c r="J209" s="1004"/>
      <c r="K209" s="1004"/>
      <c r="L209" s="1004"/>
      <c r="V209" s="1005"/>
    </row>
    <row r="210" spans="1:22">
      <c r="A210" s="997">
        <v>42583</v>
      </c>
      <c r="B210" s="998">
        <f t="shared" si="18"/>
        <v>2017</v>
      </c>
      <c r="C210" s="999">
        <v>101.2</v>
      </c>
      <c r="D210" s="999">
        <v>264.39999999999998</v>
      </c>
      <c r="E210" s="1000" t="str">
        <f>IF($A210&lt;DATE(2018,7,1),"-",INDEX(#REF!, MATCH(YEAR(EOMONTH($A210,6)),#REF!, 0))/100)</f>
        <v>-</v>
      </c>
      <c r="F210" s="1000" t="str">
        <f>IF($A210&lt;DATE(2018,7,1),"-",INDEX(#REF!, MATCH(YEAR(EOMONTH($A210,6)),#REF!, 0))/100)</f>
        <v>-</v>
      </c>
      <c r="G210" s="1001">
        <f t="shared" si="19"/>
        <v>101.2</v>
      </c>
      <c r="H210" s="1001">
        <f t="shared" si="19"/>
        <v>264.39999999999998</v>
      </c>
      <c r="I210" s="1002">
        <f t="shared" si="20"/>
        <v>264.39999999999998</v>
      </c>
      <c r="J210" s="1004"/>
      <c r="K210" s="1004"/>
      <c r="L210" s="1004"/>
      <c r="V210" s="1005"/>
    </row>
    <row r="211" spans="1:22">
      <c r="A211" s="997">
        <v>42614</v>
      </c>
      <c r="B211" s="998">
        <f t="shared" si="18"/>
        <v>2017</v>
      </c>
      <c r="C211" s="999">
        <v>101.5</v>
      </c>
      <c r="D211" s="999">
        <v>264.89999999999998</v>
      </c>
      <c r="E211" s="1000" t="str">
        <f>IF($A211&lt;DATE(2018,7,1),"-",INDEX(#REF!, MATCH(YEAR(EOMONTH($A211,6)),#REF!, 0))/100)</f>
        <v>-</v>
      </c>
      <c r="F211" s="1000" t="str">
        <f>IF($A211&lt;DATE(2018,7,1),"-",INDEX(#REF!, MATCH(YEAR(EOMONTH($A211,6)),#REF!, 0))/100)</f>
        <v>-</v>
      </c>
      <c r="G211" s="1001">
        <f t="shared" ref="G211:H226" si="21">IF(ISBLANK(C211),G210*((1+E211)^(1/12)),C211)</f>
        <v>101.5</v>
      </c>
      <c r="H211" s="1001">
        <f t="shared" si="21"/>
        <v>264.89999999999998</v>
      </c>
      <c r="I211" s="1002">
        <f t="shared" si="20"/>
        <v>264.89999999999998</v>
      </c>
      <c r="J211" s="1004"/>
      <c r="K211" s="1004"/>
      <c r="L211" s="1004"/>
      <c r="V211" s="1005"/>
    </row>
    <row r="212" spans="1:22">
      <c r="A212" s="997">
        <v>42644</v>
      </c>
      <c r="B212" s="998">
        <f t="shared" si="18"/>
        <v>2017</v>
      </c>
      <c r="C212" s="999">
        <v>101.6</v>
      </c>
      <c r="D212" s="999">
        <v>264.8</v>
      </c>
      <c r="E212" s="1000" t="str">
        <f>IF($A212&lt;DATE(2018,7,1),"-",INDEX(#REF!, MATCH(YEAR(EOMONTH($A212,6)),#REF!, 0))/100)</f>
        <v>-</v>
      </c>
      <c r="F212" s="1000" t="str">
        <f>IF($A212&lt;DATE(2018,7,1),"-",INDEX(#REF!, MATCH(YEAR(EOMONTH($A212,6)),#REF!, 0))/100)</f>
        <v>-</v>
      </c>
      <c r="G212" s="1001">
        <f t="shared" si="21"/>
        <v>101.6</v>
      </c>
      <c r="H212" s="1001">
        <f t="shared" si="21"/>
        <v>264.8</v>
      </c>
      <c r="I212" s="1002">
        <f t="shared" si="20"/>
        <v>264.8</v>
      </c>
      <c r="J212" s="1004"/>
      <c r="K212" s="1004"/>
      <c r="L212" s="1004"/>
      <c r="V212" s="1005"/>
    </row>
    <row r="213" spans="1:22">
      <c r="A213" s="997">
        <v>42675</v>
      </c>
      <c r="B213" s="998">
        <f t="shared" si="18"/>
        <v>2017</v>
      </c>
      <c r="C213" s="999">
        <v>101.8</v>
      </c>
      <c r="D213" s="999">
        <v>265.5</v>
      </c>
      <c r="E213" s="1000" t="str">
        <f>IF($A213&lt;DATE(2018,7,1),"-",INDEX(#REF!, MATCH(YEAR(EOMONTH($A213,6)),#REF!, 0))/100)</f>
        <v>-</v>
      </c>
      <c r="F213" s="1000" t="str">
        <f>IF($A213&lt;DATE(2018,7,1),"-",INDEX(#REF!, MATCH(YEAR(EOMONTH($A213,6)),#REF!, 0))/100)</f>
        <v>-</v>
      </c>
      <c r="G213" s="1001">
        <f t="shared" si="21"/>
        <v>101.8</v>
      </c>
      <c r="H213" s="1001">
        <f t="shared" si="21"/>
        <v>265.5</v>
      </c>
      <c r="I213" s="1002">
        <f t="shared" si="20"/>
        <v>265.5</v>
      </c>
      <c r="J213" s="1004"/>
      <c r="K213" s="1004"/>
      <c r="L213" s="1004"/>
      <c r="V213" s="1005"/>
    </row>
    <row r="214" spans="1:22">
      <c r="A214" s="997">
        <v>42705</v>
      </c>
      <c r="B214" s="998">
        <f t="shared" si="18"/>
        <v>2017</v>
      </c>
      <c r="C214" s="999">
        <v>102.2</v>
      </c>
      <c r="D214" s="999">
        <v>267.10000000000002</v>
      </c>
      <c r="E214" s="1000" t="str">
        <f>IF($A214&lt;DATE(2018,7,1),"-",INDEX(#REF!, MATCH(YEAR(EOMONTH($A214,6)),#REF!, 0))/100)</f>
        <v>-</v>
      </c>
      <c r="F214" s="1000" t="str">
        <f>IF($A214&lt;DATE(2018,7,1),"-",INDEX(#REF!, MATCH(YEAR(EOMONTH($A214,6)),#REF!, 0))/100)</f>
        <v>-</v>
      </c>
      <c r="G214" s="1001">
        <f t="shared" si="21"/>
        <v>102.2</v>
      </c>
      <c r="H214" s="1001">
        <f t="shared" si="21"/>
        <v>267.10000000000002</v>
      </c>
      <c r="I214" s="1002">
        <f t="shared" si="20"/>
        <v>267.10000000000002</v>
      </c>
      <c r="J214" s="1004"/>
      <c r="K214" s="1004"/>
      <c r="L214" s="1004"/>
      <c r="V214" s="1005"/>
    </row>
    <row r="215" spans="1:22">
      <c r="A215" s="997">
        <v>42736</v>
      </c>
      <c r="B215" s="998">
        <f t="shared" si="18"/>
        <v>2017</v>
      </c>
      <c r="C215" s="999">
        <v>101.8</v>
      </c>
      <c r="D215" s="999">
        <v>265.5</v>
      </c>
      <c r="E215" s="1000" t="str">
        <f>IF($A215&lt;DATE(2018,7,1),"-",INDEX(#REF!, MATCH(YEAR(EOMONTH($A215,6)),#REF!, 0))/100)</f>
        <v>-</v>
      </c>
      <c r="F215" s="1000" t="str">
        <f>IF($A215&lt;DATE(2018,7,1),"-",INDEX(#REF!, MATCH(YEAR(EOMONTH($A215,6)),#REF!, 0))/100)</f>
        <v>-</v>
      </c>
      <c r="G215" s="1001">
        <f t="shared" si="21"/>
        <v>101.8</v>
      </c>
      <c r="H215" s="1001">
        <f t="shared" si="21"/>
        <v>265.5</v>
      </c>
      <c r="I215" s="1002">
        <f t="shared" si="20"/>
        <v>265.5</v>
      </c>
      <c r="J215" s="1004"/>
      <c r="K215" s="1004"/>
      <c r="L215" s="1004"/>
      <c r="V215" s="1005"/>
    </row>
    <row r="216" spans="1:22">
      <c r="A216" s="997">
        <v>42767</v>
      </c>
      <c r="B216" s="998">
        <f t="shared" si="18"/>
        <v>2017</v>
      </c>
      <c r="C216" s="999">
        <v>102.4</v>
      </c>
      <c r="D216" s="999">
        <v>268.39999999999998</v>
      </c>
      <c r="E216" s="1000" t="str">
        <f>IF($A216&lt;DATE(2018,7,1),"-",INDEX(#REF!, MATCH(YEAR(EOMONTH($A216,6)),#REF!, 0))/100)</f>
        <v>-</v>
      </c>
      <c r="F216" s="1000" t="str">
        <f>IF($A216&lt;DATE(2018,7,1),"-",INDEX(#REF!, MATCH(YEAR(EOMONTH($A216,6)),#REF!, 0))/100)</f>
        <v>-</v>
      </c>
      <c r="G216" s="1001">
        <f t="shared" si="21"/>
        <v>102.4</v>
      </c>
      <c r="H216" s="1001">
        <f t="shared" si="21"/>
        <v>268.39999999999998</v>
      </c>
      <c r="I216" s="1002">
        <f t="shared" si="20"/>
        <v>268.39999999999998</v>
      </c>
      <c r="J216" s="1004"/>
      <c r="K216" s="1004"/>
      <c r="L216" s="1004"/>
      <c r="V216" s="1005"/>
    </row>
    <row r="217" spans="1:22">
      <c r="A217" s="997">
        <v>42795</v>
      </c>
      <c r="B217" s="998">
        <f t="shared" si="18"/>
        <v>2017</v>
      </c>
      <c r="C217" s="999">
        <v>102.7</v>
      </c>
      <c r="D217" s="999">
        <v>269.3</v>
      </c>
      <c r="E217" s="1000" t="str">
        <f>IF($A217&lt;DATE(2018,7,1),"-",INDEX(#REF!, MATCH(YEAR(EOMONTH($A217,6)),#REF!, 0))/100)</f>
        <v>-</v>
      </c>
      <c r="F217" s="1000" t="str">
        <f>IF($A217&lt;DATE(2018,7,1),"-",INDEX(#REF!, MATCH(YEAR(EOMONTH($A217,6)),#REF!, 0))/100)</f>
        <v>-</v>
      </c>
      <c r="G217" s="1001">
        <f t="shared" si="21"/>
        <v>102.7</v>
      </c>
      <c r="H217" s="1001">
        <f t="shared" si="21"/>
        <v>269.3</v>
      </c>
      <c r="I217" s="1002">
        <f t="shared" si="20"/>
        <v>269.3</v>
      </c>
      <c r="J217" s="1004"/>
      <c r="K217" s="1004"/>
      <c r="L217" s="1004"/>
      <c r="V217" s="1005"/>
    </row>
    <row r="218" spans="1:22">
      <c r="A218" s="997">
        <v>42826</v>
      </c>
      <c r="B218" s="998">
        <f t="shared" si="18"/>
        <v>2018</v>
      </c>
      <c r="C218" s="999">
        <v>103.2</v>
      </c>
      <c r="D218" s="999">
        <v>270.60000000000002</v>
      </c>
      <c r="E218" s="1000" t="str">
        <f>IF($A218&lt;DATE(2018,7,1),"-",INDEX(#REF!, MATCH(YEAR(EOMONTH($A218,6)),#REF!, 0))/100)</f>
        <v>-</v>
      </c>
      <c r="F218" s="1000" t="str">
        <f>IF($A218&lt;DATE(2018,7,1),"-",INDEX(#REF!, MATCH(YEAR(EOMONTH($A218,6)),#REF!, 0))/100)</f>
        <v>-</v>
      </c>
      <c r="G218" s="1001">
        <f t="shared" si="21"/>
        <v>103.2</v>
      </c>
      <c r="H218" s="1001">
        <f t="shared" si="21"/>
        <v>270.60000000000002</v>
      </c>
      <c r="I218" s="1002">
        <f t="shared" si="20"/>
        <v>270.60000000000002</v>
      </c>
      <c r="J218" s="1004"/>
      <c r="K218" s="1004"/>
      <c r="L218" s="1004"/>
      <c r="V218" s="1005"/>
    </row>
    <row r="219" spans="1:22">
      <c r="A219" s="997">
        <v>42856</v>
      </c>
      <c r="B219" s="998">
        <f t="shared" si="18"/>
        <v>2018</v>
      </c>
      <c r="C219" s="999">
        <v>103.5</v>
      </c>
      <c r="D219" s="999">
        <v>271.7</v>
      </c>
      <c r="E219" s="1000" t="str">
        <f>IF($A219&lt;DATE(2018,7,1),"-",INDEX(#REF!, MATCH(YEAR(EOMONTH($A219,6)),#REF!, 0))/100)</f>
        <v>-</v>
      </c>
      <c r="F219" s="1000" t="str">
        <f>IF($A219&lt;DATE(2018,7,1),"-",INDEX(#REF!, MATCH(YEAR(EOMONTH($A219,6)),#REF!, 0))/100)</f>
        <v>-</v>
      </c>
      <c r="G219" s="1001">
        <f t="shared" si="21"/>
        <v>103.5</v>
      </c>
      <c r="H219" s="1001">
        <f t="shared" si="21"/>
        <v>271.7</v>
      </c>
      <c r="I219" s="1002">
        <f t="shared" si="20"/>
        <v>271.7</v>
      </c>
      <c r="J219" s="1004"/>
      <c r="K219" s="1004"/>
      <c r="L219" s="1004"/>
      <c r="V219" s="1005"/>
    </row>
    <row r="220" spans="1:22">
      <c r="A220" s="997">
        <v>42887</v>
      </c>
      <c r="B220" s="998">
        <f t="shared" si="18"/>
        <v>2018</v>
      </c>
      <c r="C220" s="999">
        <v>103.5</v>
      </c>
      <c r="D220" s="999">
        <v>272.3</v>
      </c>
      <c r="E220" s="1000" t="str">
        <f>IF($A220&lt;DATE(2018,7,1),"-",INDEX(#REF!, MATCH(YEAR(EOMONTH($A220,6)),#REF!, 0))/100)</f>
        <v>-</v>
      </c>
      <c r="F220" s="1000" t="str">
        <f>IF($A220&lt;DATE(2018,7,1),"-",INDEX(#REF!, MATCH(YEAR(EOMONTH($A220,6)),#REF!, 0))/100)</f>
        <v>-</v>
      </c>
      <c r="G220" s="1001">
        <f t="shared" si="21"/>
        <v>103.5</v>
      </c>
      <c r="H220" s="1001">
        <f t="shared" si="21"/>
        <v>272.3</v>
      </c>
      <c r="I220" s="1002">
        <f t="shared" si="20"/>
        <v>272.3</v>
      </c>
      <c r="J220" s="1004"/>
      <c r="K220" s="1004"/>
      <c r="L220" s="1004"/>
      <c r="V220" s="1005"/>
    </row>
    <row r="221" spans="1:22">
      <c r="A221" s="997">
        <v>42917</v>
      </c>
      <c r="B221" s="998">
        <f t="shared" si="18"/>
        <v>2018</v>
      </c>
      <c r="C221" s="999">
        <v>103.5</v>
      </c>
      <c r="D221" s="999">
        <v>272.89999999999998</v>
      </c>
      <c r="E221" s="1000" t="str">
        <f>IF($A221&lt;DATE(2018,7,1),"-",INDEX(#REF!, MATCH(YEAR(EOMONTH($A221,6)),#REF!, 0))/100)</f>
        <v>-</v>
      </c>
      <c r="F221" s="1000" t="str">
        <f>IF($A221&lt;DATE(2018,7,1),"-",INDEX(#REF!, MATCH(YEAR(EOMONTH($A221,6)),#REF!, 0))/100)</f>
        <v>-</v>
      </c>
      <c r="G221" s="1001">
        <f t="shared" si="21"/>
        <v>103.5</v>
      </c>
      <c r="H221" s="1001">
        <f t="shared" si="21"/>
        <v>272.89999999999998</v>
      </c>
      <c r="I221" s="1002">
        <f t="shared" si="20"/>
        <v>272.89999999999998</v>
      </c>
      <c r="J221" s="1004"/>
      <c r="K221" s="1004"/>
      <c r="L221" s="1004"/>
      <c r="V221" s="1005"/>
    </row>
    <row r="222" spans="1:22">
      <c r="A222" s="997">
        <v>42948</v>
      </c>
      <c r="B222" s="998">
        <f t="shared" si="18"/>
        <v>2018</v>
      </c>
      <c r="C222" s="999">
        <v>104</v>
      </c>
      <c r="D222" s="999">
        <v>274.7</v>
      </c>
      <c r="E222" s="1000" t="str">
        <f>IF($A222&lt;DATE(2018,7,1),"-",INDEX(#REF!, MATCH(YEAR(EOMONTH($A222,6)),#REF!, 0))/100)</f>
        <v>-</v>
      </c>
      <c r="F222" s="1000" t="str">
        <f>IF($A222&lt;DATE(2018,7,1),"-",INDEX(#REF!, MATCH(YEAR(EOMONTH($A222,6)),#REF!, 0))/100)</f>
        <v>-</v>
      </c>
      <c r="G222" s="1001">
        <f t="shared" si="21"/>
        <v>104</v>
      </c>
      <c r="H222" s="1001">
        <f t="shared" si="21"/>
        <v>274.7</v>
      </c>
      <c r="I222" s="1002">
        <f t="shared" si="20"/>
        <v>274.7</v>
      </c>
      <c r="J222" s="1004"/>
      <c r="K222" s="1004"/>
      <c r="L222" s="1004"/>
      <c r="V222" s="1005"/>
    </row>
    <row r="223" spans="1:22">
      <c r="A223" s="997">
        <v>42979</v>
      </c>
      <c r="B223" s="998">
        <f t="shared" si="18"/>
        <v>2018</v>
      </c>
      <c r="C223" s="999">
        <v>104.3</v>
      </c>
      <c r="D223" s="999">
        <v>275.10000000000002</v>
      </c>
      <c r="E223" s="1000" t="str">
        <f>IF($A223&lt;DATE(2018,7,1),"-",INDEX(#REF!, MATCH(YEAR(EOMONTH($A223,6)),#REF!, 0))/100)</f>
        <v>-</v>
      </c>
      <c r="F223" s="1000" t="str">
        <f>IF($A223&lt;DATE(2018,7,1),"-",INDEX(#REF!, MATCH(YEAR(EOMONTH($A223,6)),#REF!, 0))/100)</f>
        <v>-</v>
      </c>
      <c r="G223" s="1001">
        <f t="shared" si="21"/>
        <v>104.3</v>
      </c>
      <c r="H223" s="1001">
        <f t="shared" si="21"/>
        <v>275.10000000000002</v>
      </c>
      <c r="I223" s="1002">
        <f t="shared" si="20"/>
        <v>275.10000000000002</v>
      </c>
      <c r="J223" s="1004"/>
      <c r="K223" s="1004"/>
      <c r="L223" s="1004"/>
      <c r="V223" s="1005"/>
    </row>
    <row r="224" spans="1:22">
      <c r="A224" s="997">
        <v>43009</v>
      </c>
      <c r="B224" s="998">
        <f t="shared" si="18"/>
        <v>2018</v>
      </c>
      <c r="C224" s="999">
        <v>104.4</v>
      </c>
      <c r="D224" s="999">
        <v>275.3</v>
      </c>
      <c r="E224" s="1000" t="str">
        <f>IF($A224&lt;DATE(2018,7,1),"-",INDEX(#REF!, MATCH(YEAR(EOMONTH($A224,6)),#REF!, 0))/100)</f>
        <v>-</v>
      </c>
      <c r="F224" s="1000" t="str">
        <f>IF($A224&lt;DATE(2018,7,1),"-",INDEX(#REF!, MATCH(YEAR(EOMONTH($A224,6)),#REF!, 0))/100)</f>
        <v>-</v>
      </c>
      <c r="G224" s="1001">
        <f t="shared" si="21"/>
        <v>104.4</v>
      </c>
      <c r="H224" s="1001">
        <f t="shared" si="21"/>
        <v>275.3</v>
      </c>
      <c r="I224" s="1002">
        <f t="shared" si="20"/>
        <v>275.3</v>
      </c>
      <c r="J224" s="1006"/>
      <c r="K224" s="1004"/>
      <c r="L224" s="1004"/>
      <c r="V224" s="1005"/>
    </row>
    <row r="225" spans="1:22">
      <c r="A225" s="997">
        <v>43040</v>
      </c>
      <c r="B225" s="998">
        <f t="shared" si="18"/>
        <v>2018</v>
      </c>
      <c r="C225" s="999">
        <v>104.7</v>
      </c>
      <c r="D225" s="999">
        <v>275.8</v>
      </c>
      <c r="E225" s="1000" t="str">
        <f>IF($A225&lt;DATE(2018,7,1),"-",INDEX(#REF!, MATCH(YEAR(EOMONTH($A225,6)),#REF!, 0))/100)</f>
        <v>-</v>
      </c>
      <c r="F225" s="1000" t="str">
        <f>IF($A225&lt;DATE(2018,7,1),"-",INDEX(#REF!, MATCH(YEAR(EOMONTH($A225,6)),#REF!, 0))/100)</f>
        <v>-</v>
      </c>
      <c r="G225" s="1001">
        <f t="shared" si="21"/>
        <v>104.7</v>
      </c>
      <c r="H225" s="1001">
        <f t="shared" si="21"/>
        <v>275.8</v>
      </c>
      <c r="I225" s="1002">
        <f t="shared" si="20"/>
        <v>275.8</v>
      </c>
      <c r="J225" s="1006"/>
      <c r="K225" s="1004"/>
      <c r="L225" s="1004"/>
      <c r="V225" s="1005"/>
    </row>
    <row r="226" spans="1:22">
      <c r="A226" s="997">
        <v>43070</v>
      </c>
      <c r="B226" s="998">
        <f t="shared" si="18"/>
        <v>2018</v>
      </c>
      <c r="C226" s="999">
        <v>105</v>
      </c>
      <c r="D226" s="999">
        <v>278.10000000000002</v>
      </c>
      <c r="E226" s="1000" t="str">
        <f>IF($A226&lt;DATE(2018,7,1),"-",INDEX(#REF!, MATCH(YEAR(EOMONTH($A226,6)),#REF!, 0))/100)</f>
        <v>-</v>
      </c>
      <c r="F226" s="1000" t="str">
        <f>IF($A226&lt;DATE(2018,7,1),"-",INDEX(#REF!, MATCH(YEAR(EOMONTH($A226,6)),#REF!, 0))/100)</f>
        <v>-</v>
      </c>
      <c r="G226" s="1001">
        <f t="shared" si="21"/>
        <v>105</v>
      </c>
      <c r="H226" s="1001">
        <f t="shared" si="21"/>
        <v>278.10000000000002</v>
      </c>
      <c r="I226" s="1002">
        <f t="shared" si="20"/>
        <v>278.10000000000002</v>
      </c>
      <c r="J226" s="1006"/>
      <c r="K226" s="1004"/>
      <c r="L226" s="1004"/>
      <c r="V226" s="1005"/>
    </row>
    <row r="227" spans="1:22">
      <c r="A227" s="997">
        <v>43101</v>
      </c>
      <c r="B227" s="998">
        <f t="shared" si="18"/>
        <v>2018</v>
      </c>
      <c r="C227" s="999">
        <v>104.5</v>
      </c>
      <c r="D227" s="999">
        <v>276</v>
      </c>
      <c r="E227" s="1000" t="str">
        <f>IF($A227&lt;DATE(2018,7,1),"-",INDEX(#REF!, MATCH(YEAR(EOMONTH($A227,6)),#REF!, 0))/100)</f>
        <v>-</v>
      </c>
      <c r="F227" s="1000" t="str">
        <f>IF($A227&lt;DATE(2018,7,1),"-",INDEX(#REF!, MATCH(YEAR(EOMONTH($A227,6)),#REF!, 0))/100)</f>
        <v>-</v>
      </c>
      <c r="G227" s="1001">
        <f t="shared" ref="G227:H241" si="22">IF(ISBLANK(C227),G226*((1+E227)^(1/12)),C227)</f>
        <v>104.5</v>
      </c>
      <c r="H227" s="1001">
        <f t="shared" si="22"/>
        <v>276</v>
      </c>
      <c r="I227" s="1002">
        <f t="shared" si="20"/>
        <v>276</v>
      </c>
      <c r="J227" s="1006"/>
      <c r="K227" s="1004"/>
      <c r="L227" s="1004"/>
      <c r="V227" s="1005"/>
    </row>
    <row r="228" spans="1:22">
      <c r="A228" s="997">
        <v>43132</v>
      </c>
      <c r="B228" s="998">
        <f t="shared" si="18"/>
        <v>2018</v>
      </c>
      <c r="C228" s="999">
        <v>104.9</v>
      </c>
      <c r="D228" s="999">
        <v>278.10000000000002</v>
      </c>
      <c r="E228" s="1000" t="str">
        <f>IF($A228&lt;DATE(2018,7,1),"-",INDEX(#REF!, MATCH(YEAR(EOMONTH($A228,6)),#REF!, 0))/100)</f>
        <v>-</v>
      </c>
      <c r="F228" s="1000" t="str">
        <f>IF($A228&lt;DATE(2018,7,1),"-",INDEX(#REF!, MATCH(YEAR(EOMONTH($A228,6)),#REF!, 0))/100)</f>
        <v>-</v>
      </c>
      <c r="G228" s="1001">
        <f t="shared" si="22"/>
        <v>104.9</v>
      </c>
      <c r="H228" s="1001">
        <f t="shared" si="22"/>
        <v>278.10000000000002</v>
      </c>
      <c r="I228" s="1002">
        <f t="shared" si="20"/>
        <v>278.10000000000002</v>
      </c>
      <c r="J228" s="1006"/>
      <c r="K228" s="1004"/>
      <c r="L228" s="1004"/>
      <c r="V228" s="1005"/>
    </row>
    <row r="229" spans="1:22">
      <c r="A229" s="997">
        <v>43160</v>
      </c>
      <c r="B229" s="998">
        <f t="shared" si="18"/>
        <v>2018</v>
      </c>
      <c r="C229" s="999">
        <v>105.1</v>
      </c>
      <c r="D229" s="999">
        <v>278.3</v>
      </c>
      <c r="E229" s="1000" t="str">
        <f>IF($A229&lt;DATE(2018,7,1),"-",INDEX(#REF!, MATCH(YEAR(EOMONTH($A229,6)),#REF!, 0))/100)</f>
        <v>-</v>
      </c>
      <c r="F229" s="1000" t="str">
        <f>IF($A229&lt;DATE(2018,7,1),"-",INDEX(#REF!, MATCH(YEAR(EOMONTH($A229,6)),#REF!, 0))/100)</f>
        <v>-</v>
      </c>
      <c r="G229" s="1001">
        <f t="shared" si="22"/>
        <v>105.1</v>
      </c>
      <c r="H229" s="1001">
        <f t="shared" si="22"/>
        <v>278.3</v>
      </c>
      <c r="I229" s="1002">
        <f t="shared" si="20"/>
        <v>278.3</v>
      </c>
      <c r="J229" s="1006"/>
      <c r="K229" s="1004"/>
      <c r="L229" s="1004"/>
      <c r="V229" s="1005"/>
    </row>
    <row r="230" spans="1:22">
      <c r="A230" s="997">
        <v>43191</v>
      </c>
      <c r="B230" s="998">
        <f t="shared" si="18"/>
        <v>2019</v>
      </c>
      <c r="C230" s="999">
        <v>105.5</v>
      </c>
      <c r="D230" s="999">
        <v>279.7</v>
      </c>
      <c r="E230" s="1000" t="str">
        <f>IF($A230&lt;DATE(2018,7,1),"-",INDEX(#REF!, MATCH(YEAR(EOMONTH($A230,6)),#REF!, 0))/100)</f>
        <v>-</v>
      </c>
      <c r="F230" s="1000" t="str">
        <f>IF($A230&lt;DATE(2018,7,1),"-",INDEX(#REF!, MATCH(YEAR(EOMONTH($A230,6)),#REF!, 0))/100)</f>
        <v>-</v>
      </c>
      <c r="G230" s="1001">
        <f t="shared" si="22"/>
        <v>105.5</v>
      </c>
      <c r="H230" s="1001">
        <f t="shared" si="22"/>
        <v>279.7</v>
      </c>
      <c r="I230" s="1002">
        <f t="shared" si="20"/>
        <v>279.7</v>
      </c>
      <c r="J230" s="1006"/>
      <c r="K230" s="1004"/>
      <c r="L230" s="1004"/>
      <c r="V230" s="1005"/>
    </row>
    <row r="231" spans="1:22">
      <c r="A231" s="997">
        <v>43221</v>
      </c>
      <c r="B231" s="998">
        <f t="shared" si="18"/>
        <v>2019</v>
      </c>
      <c r="C231" s="999">
        <v>105.9</v>
      </c>
      <c r="D231" s="999">
        <v>280.7</v>
      </c>
      <c r="E231" s="1000" t="str">
        <f>IF($A231&lt;DATE(2018,7,1),"-",INDEX(#REF!, MATCH(YEAR(EOMONTH($A231,6)),#REF!, 0))/100)</f>
        <v>-</v>
      </c>
      <c r="F231" s="1000" t="str">
        <f>IF($A231&lt;DATE(2018,7,1),"-",INDEX(#REF!, MATCH(YEAR(EOMONTH($A231,6)),#REF!, 0))/100)</f>
        <v>-</v>
      </c>
      <c r="G231" s="1001">
        <f t="shared" si="22"/>
        <v>105.9</v>
      </c>
      <c r="H231" s="1001">
        <f t="shared" si="22"/>
        <v>280.7</v>
      </c>
      <c r="I231" s="1002">
        <f t="shared" si="20"/>
        <v>280.7</v>
      </c>
      <c r="J231" s="1006"/>
      <c r="K231" s="1004"/>
      <c r="L231" s="1004"/>
      <c r="V231" s="1005"/>
    </row>
    <row r="232" spans="1:22">
      <c r="A232" s="997">
        <v>43252</v>
      </c>
      <c r="B232" s="998">
        <f t="shared" si="18"/>
        <v>2019</v>
      </c>
      <c r="C232" s="999">
        <v>105.9</v>
      </c>
      <c r="D232" s="999">
        <v>281.5</v>
      </c>
      <c r="E232" s="1000" t="str">
        <f>IF($A232&lt;DATE(2018,7,1),"-",INDEX(#REF!, MATCH(YEAR(EOMONTH($A232,6)),#REF!, 0))/100)</f>
        <v>-</v>
      </c>
      <c r="F232" s="1000" t="str">
        <f>IF($A232&lt;DATE(2018,7,1),"-",INDEX(#REF!, MATCH(YEAR(EOMONTH($A232,6)),#REF!, 0))/100)</f>
        <v>-</v>
      </c>
      <c r="G232" s="1001">
        <f t="shared" si="22"/>
        <v>105.9</v>
      </c>
      <c r="H232" s="1001">
        <f t="shared" si="22"/>
        <v>281.5</v>
      </c>
      <c r="I232" s="1002">
        <f t="shared" si="20"/>
        <v>281.5</v>
      </c>
      <c r="J232" s="1006"/>
      <c r="K232" s="1004"/>
      <c r="L232" s="1004"/>
      <c r="V232" s="1005"/>
    </row>
    <row r="233" spans="1:22">
      <c r="A233" s="997">
        <v>43282</v>
      </c>
      <c r="B233" s="998">
        <f t="shared" si="18"/>
        <v>2019</v>
      </c>
      <c r="C233" s="999">
        <v>105.9</v>
      </c>
      <c r="D233" s="999">
        <v>281.7</v>
      </c>
      <c r="E233" s="1000" t="e">
        <f>IF($A233&lt;DATE(2018,7,1),"-",INDEX(#REF!, MATCH(YEAR(EOMONTH($A233,6)),#REF!, 0))/100)</f>
        <v>#REF!</v>
      </c>
      <c r="F233" s="1000" t="e">
        <f>IF($A233&lt;DATE(2018,7,1),"-",INDEX(#REF!, MATCH(YEAR(EOMONTH($A233,6)),#REF!, 0))/100)</f>
        <v>#REF!</v>
      </c>
      <c r="G233" s="1001">
        <f t="shared" si="22"/>
        <v>105.9</v>
      </c>
      <c r="H233" s="1001">
        <f t="shared" si="22"/>
        <v>281.7</v>
      </c>
      <c r="I233" s="1002">
        <f t="shared" si="20"/>
        <v>281.7</v>
      </c>
      <c r="J233" s="1006"/>
      <c r="K233" s="1004"/>
      <c r="L233" s="1004"/>
      <c r="V233" s="1005"/>
    </row>
    <row r="234" spans="1:22">
      <c r="A234" s="997">
        <v>43313</v>
      </c>
      <c r="B234" s="998">
        <f t="shared" si="18"/>
        <v>2019</v>
      </c>
      <c r="C234" s="999">
        <v>106.5</v>
      </c>
      <c r="D234" s="999">
        <v>284.2</v>
      </c>
      <c r="E234" s="1000" t="e">
        <f>IF($A234&lt;DATE(2018,7,1),"-",INDEX(#REF!, MATCH(YEAR(EOMONTH($A234,6)),#REF!, 0))/100)</f>
        <v>#REF!</v>
      </c>
      <c r="F234" s="1000" t="e">
        <f>IF($A234&lt;DATE(2018,7,1),"-",INDEX(#REF!, MATCH(YEAR(EOMONTH($A234,6)),#REF!, 0))/100)</f>
        <v>#REF!</v>
      </c>
      <c r="G234" s="1001">
        <f t="shared" si="22"/>
        <v>106.5</v>
      </c>
      <c r="H234" s="1001">
        <f t="shared" si="22"/>
        <v>284.2</v>
      </c>
      <c r="I234" s="1002">
        <f t="shared" si="20"/>
        <v>284.2</v>
      </c>
      <c r="J234" s="1004"/>
      <c r="K234" s="1004"/>
      <c r="L234" s="1004"/>
      <c r="V234" s="1005"/>
    </row>
    <row r="235" spans="1:22">
      <c r="A235" s="997">
        <v>43344</v>
      </c>
      <c r="B235" s="998">
        <f t="shared" si="18"/>
        <v>2019</v>
      </c>
      <c r="C235" s="999">
        <v>106.6</v>
      </c>
      <c r="D235" s="999">
        <v>284.10000000000002</v>
      </c>
      <c r="E235" s="1000" t="e">
        <f>IF($A235&lt;DATE(2018,7,1),"-",INDEX(#REF!, MATCH(YEAR(EOMONTH($A235,6)),#REF!, 0))/100)</f>
        <v>#REF!</v>
      </c>
      <c r="F235" s="1000" t="e">
        <f>IF($A235&lt;DATE(2018,7,1),"-",INDEX(#REF!, MATCH(YEAR(EOMONTH($A235,6)),#REF!, 0))/100)</f>
        <v>#REF!</v>
      </c>
      <c r="G235" s="1001">
        <f t="shared" si="22"/>
        <v>106.6</v>
      </c>
      <c r="H235" s="1001">
        <f t="shared" si="22"/>
        <v>284.10000000000002</v>
      </c>
      <c r="I235" s="1002">
        <f t="shared" si="20"/>
        <v>284.10000000000002</v>
      </c>
      <c r="J235" s="1004"/>
      <c r="K235" s="1004"/>
      <c r="L235" s="1004"/>
      <c r="V235" s="1005"/>
    </row>
    <row r="236" spans="1:22">
      <c r="A236" s="997">
        <v>43374</v>
      </c>
      <c r="B236" s="998">
        <f t="shared" si="18"/>
        <v>2019</v>
      </c>
      <c r="C236" s="999">
        <v>106.7</v>
      </c>
      <c r="D236" s="999">
        <v>284.5</v>
      </c>
      <c r="E236" s="1000" t="e">
        <f>IF($A236&lt;DATE(2018,7,1),"-",INDEX(#REF!, MATCH(YEAR(EOMONTH($A236,6)),#REF!, 0))/100)</f>
        <v>#REF!</v>
      </c>
      <c r="F236" s="1000" t="e">
        <f>IF($A236&lt;DATE(2018,7,1),"-",INDEX(#REF!, MATCH(YEAR(EOMONTH($A236,6)),#REF!, 0))/100)</f>
        <v>#REF!</v>
      </c>
      <c r="G236" s="1001">
        <f t="shared" si="22"/>
        <v>106.7</v>
      </c>
      <c r="H236" s="1001">
        <f t="shared" si="22"/>
        <v>284.5</v>
      </c>
      <c r="I236" s="1002">
        <f t="shared" si="20"/>
        <v>284.5</v>
      </c>
      <c r="J236" s="1004"/>
      <c r="K236" s="1004"/>
      <c r="L236" s="1004"/>
      <c r="V236" s="1005"/>
    </row>
    <row r="237" spans="1:22">
      <c r="A237" s="997">
        <v>43405</v>
      </c>
      <c r="B237" s="998">
        <f t="shared" si="18"/>
        <v>2019</v>
      </c>
      <c r="C237" s="999">
        <v>106.9</v>
      </c>
      <c r="D237" s="999">
        <v>284.60000000000002</v>
      </c>
      <c r="E237" s="1000" t="e">
        <f>IF($A237&lt;DATE(2018,7,1),"-",INDEX(#REF!, MATCH(YEAR(EOMONTH($A237,6)),#REF!, 0))/100)</f>
        <v>#REF!</v>
      </c>
      <c r="F237" s="1000" t="e">
        <f>IF($A237&lt;DATE(2018,7,1),"-",INDEX(#REF!, MATCH(YEAR(EOMONTH($A237,6)),#REF!, 0))/100)</f>
        <v>#REF!</v>
      </c>
      <c r="G237" s="1001">
        <f t="shared" si="22"/>
        <v>106.9</v>
      </c>
      <c r="H237" s="1001">
        <f t="shared" si="22"/>
        <v>284.60000000000002</v>
      </c>
      <c r="I237" s="1002">
        <f t="shared" si="20"/>
        <v>284.60000000000002</v>
      </c>
      <c r="J237" s="1004"/>
      <c r="K237" s="1004"/>
      <c r="L237" s="1004"/>
      <c r="V237" s="1005"/>
    </row>
    <row r="238" spans="1:22">
      <c r="A238" s="997">
        <v>43435</v>
      </c>
      <c r="B238" s="998">
        <f t="shared" si="18"/>
        <v>2019</v>
      </c>
      <c r="C238" s="999">
        <v>107.1</v>
      </c>
      <c r="D238" s="999">
        <v>285.60000000000002</v>
      </c>
      <c r="E238" s="1000" t="e">
        <f>IF($A238&lt;DATE(2018,7,1),"-",INDEX(#REF!, MATCH(YEAR(EOMONTH($A238,6)),#REF!, 0))/100)</f>
        <v>#REF!</v>
      </c>
      <c r="F238" s="1000" t="e">
        <f>IF($A238&lt;DATE(2018,7,1),"-",INDEX(#REF!, MATCH(YEAR(EOMONTH($A238,6)),#REF!, 0))/100)</f>
        <v>#REF!</v>
      </c>
      <c r="G238" s="1001">
        <f t="shared" si="22"/>
        <v>107.1</v>
      </c>
      <c r="H238" s="1001">
        <f t="shared" si="22"/>
        <v>285.60000000000002</v>
      </c>
      <c r="I238" s="1002">
        <f t="shared" si="20"/>
        <v>285.60000000000002</v>
      </c>
      <c r="J238" s="1006"/>
      <c r="K238" s="1004"/>
      <c r="L238" s="1004"/>
      <c r="V238" s="1005"/>
    </row>
    <row r="239" spans="1:22">
      <c r="A239" s="997">
        <v>43466</v>
      </c>
      <c r="B239" s="998">
        <f t="shared" si="18"/>
        <v>2019</v>
      </c>
      <c r="C239" s="999">
        <v>106.4</v>
      </c>
      <c r="D239" s="999">
        <v>283</v>
      </c>
      <c r="E239" s="1000" t="e">
        <f>IF($A239&lt;DATE(2018,7,1),"-",INDEX(#REF!, MATCH(YEAR(EOMONTH($A239,6)),#REF!, 0))/100)</f>
        <v>#REF!</v>
      </c>
      <c r="F239" s="1000" t="e">
        <f>IF($A239&lt;DATE(2018,7,1),"-",INDEX(#REF!, MATCH(YEAR(EOMONTH($A239,6)),#REF!, 0))/100)</f>
        <v>#REF!</v>
      </c>
      <c r="G239" s="1001">
        <f t="shared" si="22"/>
        <v>106.4</v>
      </c>
      <c r="H239" s="1001">
        <f t="shared" si="22"/>
        <v>283</v>
      </c>
      <c r="I239" s="1002">
        <f t="shared" si="20"/>
        <v>283</v>
      </c>
      <c r="J239" s="1006"/>
      <c r="K239" s="1004"/>
      <c r="L239" s="1004"/>
      <c r="V239" s="1005"/>
    </row>
    <row r="240" spans="1:22">
      <c r="A240" s="997">
        <v>43497</v>
      </c>
      <c r="B240" s="998">
        <f t="shared" si="18"/>
        <v>2019</v>
      </c>
      <c r="C240" s="1013">
        <v>106.8</v>
      </c>
      <c r="D240" s="999">
        <v>285</v>
      </c>
      <c r="E240" s="1000" t="e">
        <f>IF($A240&lt;DATE(2018,7,1),"-",INDEX(#REF!, MATCH(YEAR(EOMONTH($A240,6)),#REF!, 0))/100)</f>
        <v>#REF!</v>
      </c>
      <c r="F240" s="1000" t="e">
        <f>IF($A240&lt;DATE(2018,7,1),"-",INDEX(#REF!, MATCH(YEAR(EOMONTH($A240,6)),#REF!, 0))/100)</f>
        <v>#REF!</v>
      </c>
      <c r="G240" s="1001">
        <f t="shared" si="22"/>
        <v>106.8</v>
      </c>
      <c r="H240" s="1001">
        <f t="shared" si="22"/>
        <v>285</v>
      </c>
      <c r="I240" s="1002">
        <f t="shared" si="20"/>
        <v>285</v>
      </c>
      <c r="J240" s="1006"/>
      <c r="K240" s="1004"/>
      <c r="L240" s="1004"/>
      <c r="V240" s="1005"/>
    </row>
    <row r="241" spans="1:22">
      <c r="A241" s="997">
        <v>43525</v>
      </c>
      <c r="B241" s="998">
        <f t="shared" si="18"/>
        <v>2019</v>
      </c>
      <c r="C241" s="1013">
        <v>107</v>
      </c>
      <c r="D241" s="999">
        <v>285.10000000000002</v>
      </c>
      <c r="E241" s="1000" t="e">
        <f>IF($A241&lt;DATE(2018,7,1),"-",INDEX(#REF!, MATCH(YEAR(EOMONTH($A241,6)),#REF!, 0))/100)</f>
        <v>#REF!</v>
      </c>
      <c r="F241" s="1000" t="e">
        <f>IF($A241&lt;DATE(2018,7,1),"-",INDEX(#REF!, MATCH(YEAR(EOMONTH($A241,6)),#REF!, 0))/100)</f>
        <v>#REF!</v>
      </c>
      <c r="G241" s="1001">
        <f t="shared" si="22"/>
        <v>107</v>
      </c>
      <c r="H241" s="1001">
        <f t="shared" si="22"/>
        <v>285.10000000000002</v>
      </c>
      <c r="I241" s="1002">
        <f t="shared" si="20"/>
        <v>285.10000000000002</v>
      </c>
      <c r="J241" s="1006"/>
      <c r="K241" s="1004"/>
      <c r="L241" s="1004"/>
      <c r="V241" s="1005"/>
    </row>
    <row r="242" spans="1:22" ht="14.25">
      <c r="A242" s="997">
        <v>43556</v>
      </c>
      <c r="B242" s="998">
        <f t="shared" si="18"/>
        <v>2020</v>
      </c>
      <c r="C242" s="1013">
        <v>107.6</v>
      </c>
      <c r="D242" s="999">
        <v>288.2</v>
      </c>
      <c r="E242" s="1000">
        <v>1.7910205867057716E-2</v>
      </c>
      <c r="F242" s="1000">
        <v>2.5628884588821732E-2</v>
      </c>
      <c r="G242" s="1001">
        <v>107.6</v>
      </c>
      <c r="H242" s="1001">
        <v>288.2</v>
      </c>
      <c r="I242" s="1002">
        <v>288.2</v>
      </c>
      <c r="J242" s="1006"/>
      <c r="K242" s="1004"/>
      <c r="L242" s="1004"/>
      <c r="U242" s="1007"/>
      <c r="V242" s="1005"/>
    </row>
    <row r="243" spans="1:22" ht="14.25">
      <c r="A243" s="997">
        <v>43586</v>
      </c>
      <c r="B243" s="998">
        <f t="shared" si="18"/>
        <v>2020</v>
      </c>
      <c r="C243" s="1013">
        <v>107.9</v>
      </c>
      <c r="D243" s="999">
        <v>289.2</v>
      </c>
      <c r="E243" s="1000">
        <v>1.7910205867057716E-2</v>
      </c>
      <c r="F243" s="1000">
        <v>2.5628884588821732E-2</v>
      </c>
      <c r="G243" s="1001">
        <v>107.9</v>
      </c>
      <c r="H243" s="1001">
        <v>289.2</v>
      </c>
      <c r="I243" s="1002">
        <v>289.2</v>
      </c>
      <c r="J243" s="1006"/>
      <c r="K243" s="1004"/>
      <c r="L243" s="1004"/>
      <c r="U243" s="1007"/>
      <c r="V243" s="1005"/>
    </row>
    <row r="244" spans="1:22" ht="14.25">
      <c r="A244" s="997">
        <v>43617</v>
      </c>
      <c r="B244" s="998">
        <f t="shared" si="18"/>
        <v>2020</v>
      </c>
      <c r="C244" s="1013">
        <v>107.9</v>
      </c>
      <c r="D244" s="999">
        <v>289.60000000000002</v>
      </c>
      <c r="E244" s="1000">
        <v>1.7910205867057716E-2</v>
      </c>
      <c r="F244" s="1000">
        <v>2.5628884588821732E-2</v>
      </c>
      <c r="G244" s="1001">
        <v>107.9</v>
      </c>
      <c r="H244" s="1001">
        <v>289.60000000000002</v>
      </c>
      <c r="I244" s="1002">
        <v>289.60000000000002</v>
      </c>
      <c r="J244" s="1006"/>
      <c r="K244" s="1004"/>
      <c r="L244" s="1004"/>
      <c r="U244" s="1007"/>
      <c r="V244" s="1005"/>
    </row>
    <row r="245" spans="1:22" ht="14.25">
      <c r="A245" s="997">
        <v>43647</v>
      </c>
      <c r="B245" s="998">
        <f t="shared" si="18"/>
        <v>2020</v>
      </c>
      <c r="C245" s="1013">
        <v>108</v>
      </c>
      <c r="D245" s="999">
        <v>289.5</v>
      </c>
      <c r="E245" s="1000">
        <v>8.5026757807065145E-3</v>
      </c>
      <c r="F245" s="1000">
        <v>1.5033471260387898E-2</v>
      </c>
      <c r="G245" s="1001">
        <v>108</v>
      </c>
      <c r="H245" s="1001">
        <v>289.5</v>
      </c>
      <c r="I245" s="1002">
        <v>289.5</v>
      </c>
      <c r="J245" s="1006"/>
      <c r="K245" s="1004"/>
      <c r="L245" s="1004"/>
      <c r="U245" s="1007"/>
      <c r="V245" s="1005"/>
    </row>
    <row r="246" spans="1:22" ht="14.25">
      <c r="A246" s="997">
        <v>43678</v>
      </c>
      <c r="B246" s="998">
        <f t="shared" si="18"/>
        <v>2020</v>
      </c>
      <c r="C246" s="999">
        <v>108.3</v>
      </c>
      <c r="D246" s="999">
        <v>291.7</v>
      </c>
      <c r="E246" s="1000">
        <v>8.5026757807065145E-3</v>
      </c>
      <c r="F246" s="1000">
        <v>1.5033471260387898E-2</v>
      </c>
      <c r="G246" s="1001">
        <v>108.3</v>
      </c>
      <c r="H246" s="1001">
        <v>291.7</v>
      </c>
      <c r="I246" s="1002">
        <v>291.7</v>
      </c>
      <c r="J246" s="1006"/>
      <c r="K246" s="1004"/>
      <c r="L246" s="1004"/>
      <c r="U246" s="1007"/>
      <c r="V246" s="1005"/>
    </row>
    <row r="247" spans="1:22" ht="14.25">
      <c r="A247" s="997">
        <v>43709</v>
      </c>
      <c r="B247" s="998">
        <f t="shared" si="18"/>
        <v>2020</v>
      </c>
      <c r="C247" s="999">
        <v>108.4</v>
      </c>
      <c r="D247" s="999">
        <v>291</v>
      </c>
      <c r="E247" s="1000">
        <v>8.5026757807065145E-3</v>
      </c>
      <c r="F247" s="1000">
        <v>1.5033471260387898E-2</v>
      </c>
      <c r="G247" s="1001">
        <v>108.4</v>
      </c>
      <c r="H247" s="1001">
        <v>291</v>
      </c>
      <c r="I247" s="1002">
        <v>291</v>
      </c>
      <c r="J247" s="1006"/>
      <c r="K247" s="1004"/>
      <c r="L247" s="1004"/>
      <c r="U247" s="1007"/>
      <c r="V247" s="1005"/>
    </row>
    <row r="248" spans="1:22" ht="14.25">
      <c r="A248" s="997">
        <v>43739</v>
      </c>
      <c r="B248" s="998">
        <f t="shared" si="18"/>
        <v>2020</v>
      </c>
      <c r="C248" s="999">
        <v>108.3</v>
      </c>
      <c r="D248" s="999">
        <v>290.39999999999998</v>
      </c>
      <c r="E248" s="1000">
        <v>8.5026757807065145E-3</v>
      </c>
      <c r="F248" s="1000">
        <v>1.5033471260387898E-2</v>
      </c>
      <c r="G248" s="1001">
        <v>108.3</v>
      </c>
      <c r="H248" s="1001">
        <v>290.39999999999998</v>
      </c>
      <c r="I248" s="1002">
        <v>290.39999999999998</v>
      </c>
      <c r="J248" s="1006"/>
      <c r="K248" s="1004"/>
      <c r="L248" s="1004"/>
      <c r="U248" s="1007"/>
      <c r="V248" s="1005"/>
    </row>
    <row r="249" spans="1:22" ht="14.25">
      <c r="A249" s="997">
        <v>43770</v>
      </c>
      <c r="B249" s="998">
        <f t="shared" si="18"/>
        <v>2020</v>
      </c>
      <c r="C249" s="999">
        <v>108.5</v>
      </c>
      <c r="D249" s="999">
        <v>291</v>
      </c>
      <c r="E249" s="1000">
        <v>8.5026757807065145E-3</v>
      </c>
      <c r="F249" s="1000">
        <v>1.5033471260387898E-2</v>
      </c>
      <c r="G249" s="1001">
        <v>108.5</v>
      </c>
      <c r="H249" s="1001">
        <v>291</v>
      </c>
      <c r="I249" s="1002">
        <v>291</v>
      </c>
      <c r="J249" s="1006"/>
      <c r="K249" s="1004"/>
      <c r="L249" s="1004"/>
      <c r="U249" s="1007"/>
      <c r="V249" s="1005"/>
    </row>
    <row r="250" spans="1:22" ht="14.25">
      <c r="A250" s="997">
        <v>43800</v>
      </c>
      <c r="B250" s="998">
        <f t="shared" si="18"/>
        <v>2020</v>
      </c>
      <c r="C250" s="999">
        <v>108.5</v>
      </c>
      <c r="D250" s="999">
        <v>291.89999999999998</v>
      </c>
      <c r="E250" s="1000">
        <v>8.5026757807065145E-3</v>
      </c>
      <c r="F250" s="1000">
        <v>1.5033471260387898E-2</v>
      </c>
      <c r="G250" s="1001">
        <v>108.5</v>
      </c>
      <c r="H250" s="1001">
        <v>291.89999999999998</v>
      </c>
      <c r="I250" s="1002">
        <v>291.89999999999998</v>
      </c>
      <c r="J250" s="1006"/>
      <c r="K250" s="1004"/>
      <c r="L250" s="1004"/>
      <c r="U250" s="1007"/>
      <c r="V250" s="1005"/>
    </row>
    <row r="251" spans="1:22" ht="14.25">
      <c r="A251" s="997">
        <v>43831</v>
      </c>
      <c r="B251" s="998">
        <f t="shared" si="18"/>
        <v>2020</v>
      </c>
      <c r="C251" s="999">
        <v>108.3</v>
      </c>
      <c r="D251" s="999">
        <v>290.60000000000002</v>
      </c>
      <c r="E251" s="1000">
        <v>8.5026757807065145E-3</v>
      </c>
      <c r="F251" s="1000">
        <v>1.5033471260387898E-2</v>
      </c>
      <c r="G251" s="1001">
        <v>108.3</v>
      </c>
      <c r="H251" s="1001">
        <v>290.60000000000002</v>
      </c>
      <c r="I251" s="1002">
        <v>290.60000000000002</v>
      </c>
      <c r="J251" s="1006"/>
      <c r="K251" s="1004"/>
      <c r="L251" s="1004"/>
      <c r="U251" s="1007"/>
      <c r="V251" s="1005"/>
    </row>
    <row r="252" spans="1:22" ht="14.25">
      <c r="A252" s="997">
        <v>43862</v>
      </c>
      <c r="B252" s="998">
        <f t="shared" si="18"/>
        <v>2020</v>
      </c>
      <c r="C252" s="999">
        <v>108.6</v>
      </c>
      <c r="D252" s="999">
        <v>292</v>
      </c>
      <c r="E252" s="1000">
        <v>8.5026757807065145E-3</v>
      </c>
      <c r="F252" s="1000">
        <v>1.5033471260387898E-2</v>
      </c>
      <c r="G252" s="1001">
        <v>108.6</v>
      </c>
      <c r="H252" s="1001">
        <v>292</v>
      </c>
      <c r="I252" s="1002">
        <v>292</v>
      </c>
      <c r="J252" s="1006"/>
      <c r="K252" s="1004"/>
      <c r="L252" s="1004"/>
      <c r="U252" s="1007"/>
      <c r="V252" s="989"/>
    </row>
    <row r="253" spans="1:22" ht="14.25">
      <c r="A253" s="997">
        <v>43891</v>
      </c>
      <c r="B253" s="998">
        <f t="shared" si="18"/>
        <v>2020</v>
      </c>
      <c r="C253" s="999">
        <v>108.6</v>
      </c>
      <c r="D253" s="999">
        <v>292.60000000000002</v>
      </c>
      <c r="E253" s="1000">
        <v>8.5026757807065145E-3</v>
      </c>
      <c r="F253" s="1000">
        <v>1.5033471260387898E-2</v>
      </c>
      <c r="G253" s="1001">
        <v>108.6</v>
      </c>
      <c r="H253" s="1001">
        <v>292.60000000000002</v>
      </c>
      <c r="I253" s="1002">
        <v>292.60000000000002</v>
      </c>
      <c r="J253" s="1006"/>
      <c r="K253" s="1004"/>
      <c r="L253" s="1004"/>
      <c r="U253" s="1007"/>
      <c r="V253" s="989"/>
    </row>
    <row r="254" spans="1:22" ht="14.25">
      <c r="A254" s="997">
        <v>43922</v>
      </c>
      <c r="B254" s="998">
        <f t="shared" si="18"/>
        <v>2021</v>
      </c>
      <c r="C254" s="999">
        <v>108.6</v>
      </c>
      <c r="D254" s="999">
        <v>292.60000000000002</v>
      </c>
      <c r="E254" s="1000">
        <v>8.5026757807065145E-3</v>
      </c>
      <c r="F254" s="1000">
        <v>1.5033471260387898E-2</v>
      </c>
      <c r="G254" s="1001">
        <v>108.6</v>
      </c>
      <c r="H254" s="1001">
        <v>292.60000000000002</v>
      </c>
      <c r="I254" s="1002">
        <v>292.60000000000002</v>
      </c>
      <c r="J254" s="1006"/>
      <c r="K254" s="1004"/>
      <c r="L254" s="1004"/>
      <c r="U254" s="1007"/>
      <c r="V254" s="989"/>
    </row>
    <row r="255" spans="1:22" ht="14.25">
      <c r="A255" s="997">
        <v>43952</v>
      </c>
      <c r="B255" s="998">
        <f t="shared" si="18"/>
        <v>2021</v>
      </c>
      <c r="C255" s="999">
        <v>108.6</v>
      </c>
      <c r="D255" s="999">
        <v>292.2</v>
      </c>
      <c r="E255" s="1000">
        <v>8.5026757807065145E-3</v>
      </c>
      <c r="F255" s="1000">
        <v>1.5033471260387898E-2</v>
      </c>
      <c r="G255" s="1001">
        <v>108.6</v>
      </c>
      <c r="H255" s="1001">
        <v>292.2</v>
      </c>
      <c r="I255" s="1002">
        <v>292.2</v>
      </c>
      <c r="J255" s="1006"/>
      <c r="K255" s="1004"/>
      <c r="L255" s="1004"/>
      <c r="U255" s="1007"/>
      <c r="V255" s="989"/>
    </row>
    <row r="256" spans="1:22" ht="14.25">
      <c r="A256" s="997">
        <v>43983</v>
      </c>
      <c r="B256" s="998">
        <f t="shared" si="18"/>
        <v>2021</v>
      </c>
      <c r="C256" s="999">
        <v>108.8</v>
      </c>
      <c r="D256" s="999">
        <v>292.7</v>
      </c>
      <c r="E256" s="1000">
        <v>8.5026757807065145E-3</v>
      </c>
      <c r="F256" s="1000">
        <v>1.5033471260387898E-2</v>
      </c>
      <c r="G256" s="1001">
        <v>108.8</v>
      </c>
      <c r="H256" s="1001">
        <v>292.7</v>
      </c>
      <c r="I256" s="1002">
        <v>292.7</v>
      </c>
      <c r="J256" s="1006"/>
      <c r="K256" s="1004"/>
      <c r="L256" s="1004"/>
      <c r="U256" s="1007"/>
      <c r="V256" s="989"/>
    </row>
    <row r="257" spans="1:22" ht="14.25">
      <c r="A257" s="997">
        <v>44013</v>
      </c>
      <c r="B257" s="998">
        <f t="shared" si="18"/>
        <v>2021</v>
      </c>
      <c r="C257" s="999">
        <v>109.2</v>
      </c>
      <c r="D257" s="999">
        <v>294.2</v>
      </c>
      <c r="E257" s="1000">
        <v>1.5067211964694405E-2</v>
      </c>
      <c r="F257" s="1000">
        <v>2.5133882664885476E-2</v>
      </c>
      <c r="G257" s="1001">
        <v>109.2</v>
      </c>
      <c r="H257" s="1001">
        <v>294.2</v>
      </c>
      <c r="I257" s="1002">
        <v>294.2</v>
      </c>
      <c r="J257" s="1006"/>
      <c r="K257" s="1004"/>
      <c r="L257" s="1004"/>
      <c r="U257" s="1007"/>
      <c r="V257" s="989"/>
    </row>
    <row r="258" spans="1:22" ht="14.25">
      <c r="A258" s="997">
        <v>44044</v>
      </c>
      <c r="B258" s="998">
        <f t="shared" si="18"/>
        <v>2021</v>
      </c>
      <c r="C258" s="999">
        <v>108.8</v>
      </c>
      <c r="D258" s="999">
        <v>293.3</v>
      </c>
      <c r="E258" s="1000">
        <v>1.5067211964694405E-2</v>
      </c>
      <c r="F258" s="1000">
        <v>2.5133882664885476E-2</v>
      </c>
      <c r="G258" s="1001">
        <v>108.8</v>
      </c>
      <c r="H258" s="1001">
        <v>293.3</v>
      </c>
      <c r="I258" s="1002">
        <v>293.3</v>
      </c>
      <c r="J258" s="1006"/>
      <c r="K258" s="1004"/>
      <c r="L258" s="1004"/>
      <c r="U258" s="1007"/>
      <c r="V258" s="989"/>
    </row>
    <row r="259" spans="1:22" ht="14.25">
      <c r="A259" s="997">
        <v>44075</v>
      </c>
      <c r="B259" s="998">
        <f t="shared" ref="B259:B322" si="23">IF(MONTH(A259)&gt;=4,YEAR(A259)+1,YEAR(A259))</f>
        <v>2021</v>
      </c>
      <c r="C259" s="999">
        <v>109.2</v>
      </c>
      <c r="D259" s="999">
        <v>294.3</v>
      </c>
      <c r="E259" s="1000">
        <v>1.5067211964694405E-2</v>
      </c>
      <c r="F259" s="1000">
        <v>2.5133882664885476E-2</v>
      </c>
      <c r="G259" s="1001">
        <v>109.2</v>
      </c>
      <c r="H259" s="1001">
        <v>294.3</v>
      </c>
      <c r="I259" s="1002">
        <v>294.3</v>
      </c>
      <c r="J259" s="1004"/>
      <c r="K259" s="1004"/>
      <c r="L259" s="1004"/>
      <c r="U259" s="1007"/>
      <c r="V259" s="989"/>
    </row>
    <row r="260" spans="1:22" ht="14.25">
      <c r="A260" s="997">
        <v>44105</v>
      </c>
      <c r="B260" s="998">
        <f t="shared" si="23"/>
        <v>2021</v>
      </c>
      <c r="C260" s="999">
        <v>109.2</v>
      </c>
      <c r="D260" s="999">
        <v>294.3</v>
      </c>
      <c r="E260" s="1000">
        <v>1.5067211964694405E-2</v>
      </c>
      <c r="F260" s="1000">
        <v>2.5133882664885476E-2</v>
      </c>
      <c r="G260" s="1001">
        <v>109.2</v>
      </c>
      <c r="H260" s="1001">
        <v>294.3</v>
      </c>
      <c r="I260" s="1002">
        <v>294.3</v>
      </c>
      <c r="J260" s="1004"/>
      <c r="K260" s="1004"/>
      <c r="L260" s="1004"/>
      <c r="U260" s="1007"/>
      <c r="V260" s="989"/>
    </row>
    <row r="261" spans="1:22" ht="14.25">
      <c r="A261" s="997">
        <v>44136</v>
      </c>
      <c r="B261" s="998">
        <f t="shared" si="23"/>
        <v>2021</v>
      </c>
      <c r="C261" s="1008">
        <v>109.1</v>
      </c>
      <c r="D261" s="1008">
        <v>293.5</v>
      </c>
      <c r="E261" s="1000">
        <v>1.5067211964694405E-2</v>
      </c>
      <c r="F261" s="1000">
        <v>2.5133882664885476E-2</v>
      </c>
      <c r="G261" s="1001">
        <v>109.1</v>
      </c>
      <c r="H261" s="1001">
        <v>293.5</v>
      </c>
      <c r="I261" s="1002">
        <v>293.5</v>
      </c>
      <c r="J261" s="1004"/>
      <c r="K261" s="1004"/>
      <c r="L261" s="1004"/>
      <c r="U261" s="1007"/>
      <c r="V261" s="1009"/>
    </row>
    <row r="262" spans="1:22" ht="14.25">
      <c r="A262" s="997">
        <v>44166</v>
      </c>
      <c r="B262" s="998">
        <f t="shared" si="23"/>
        <v>2021</v>
      </c>
      <c r="C262" s="1008">
        <v>109.4</v>
      </c>
      <c r="D262" s="1008">
        <v>295.39999999999998</v>
      </c>
      <c r="E262" s="1000">
        <v>1.5067211964694405E-2</v>
      </c>
      <c r="F262" s="1000">
        <v>2.5133882664885476E-2</v>
      </c>
      <c r="G262" s="1001">
        <v>109.4</v>
      </c>
      <c r="H262" s="1001">
        <v>295.39999999999998</v>
      </c>
      <c r="I262" s="1002">
        <v>295.39999999999998</v>
      </c>
      <c r="J262" s="1004"/>
      <c r="K262" s="1004"/>
      <c r="L262" s="1004"/>
      <c r="U262" s="1007"/>
      <c r="V262" s="989"/>
    </row>
    <row r="263" spans="1:22" ht="14.25">
      <c r="A263" s="997">
        <v>44197</v>
      </c>
      <c r="B263" s="998">
        <f t="shared" si="23"/>
        <v>2021</v>
      </c>
      <c r="C263" s="1008">
        <v>109.3</v>
      </c>
      <c r="D263" s="1008">
        <v>294.60000000000002</v>
      </c>
      <c r="E263" s="1000">
        <v>1.5067211964694405E-2</v>
      </c>
      <c r="F263" s="1000">
        <v>2.5133882664885476E-2</v>
      </c>
      <c r="G263" s="1001">
        <v>109.3</v>
      </c>
      <c r="H263" s="1001">
        <v>294.60000000000002</v>
      </c>
      <c r="I263" s="1002">
        <v>294.60000000000002</v>
      </c>
      <c r="J263" s="1004"/>
      <c r="K263" s="1004"/>
      <c r="L263" s="1004"/>
      <c r="U263" s="1007"/>
      <c r="V263" s="989"/>
    </row>
    <row r="264" spans="1:22" ht="14.25">
      <c r="A264" s="997">
        <v>44228</v>
      </c>
      <c r="B264" s="998">
        <f t="shared" si="23"/>
        <v>2021</v>
      </c>
      <c r="C264" s="1008">
        <v>109.4</v>
      </c>
      <c r="D264" s="1008">
        <v>296</v>
      </c>
      <c r="E264" s="1000">
        <v>1.5067211964694405E-2</v>
      </c>
      <c r="F264" s="1000">
        <v>2.5133882664885476E-2</v>
      </c>
      <c r="G264" s="1001">
        <v>109.4</v>
      </c>
      <c r="H264" s="1001">
        <v>296</v>
      </c>
      <c r="I264" s="1002">
        <v>296</v>
      </c>
      <c r="J264" s="1004"/>
      <c r="K264" s="1004"/>
      <c r="L264" s="1004"/>
      <c r="U264" s="1007"/>
      <c r="V264" s="989"/>
    </row>
    <row r="265" spans="1:22" ht="14.25">
      <c r="A265" s="997">
        <v>44256</v>
      </c>
      <c r="B265" s="998">
        <f t="shared" si="23"/>
        <v>2021</v>
      </c>
      <c r="C265" s="1008">
        <v>109.7</v>
      </c>
      <c r="D265" s="1008">
        <v>296.89999999999998</v>
      </c>
      <c r="E265" s="1000">
        <v>1.5067211964694405E-2</v>
      </c>
      <c r="F265" s="1000">
        <v>2.5133882664885476E-2</v>
      </c>
      <c r="G265" s="1001">
        <v>109.7</v>
      </c>
      <c r="H265" s="1001">
        <v>296.89999999999998</v>
      </c>
      <c r="I265" s="1002">
        <v>296.89999999999998</v>
      </c>
      <c r="J265" s="1004"/>
      <c r="K265" s="1004"/>
      <c r="L265" s="1004"/>
      <c r="U265" s="1007"/>
      <c r="V265" s="989"/>
    </row>
    <row r="266" spans="1:22" ht="14.25">
      <c r="A266" s="997">
        <v>44287</v>
      </c>
      <c r="B266" s="998">
        <f t="shared" si="23"/>
        <v>2022</v>
      </c>
      <c r="C266" s="1008">
        <v>110.4</v>
      </c>
      <c r="D266" s="1008">
        <v>301.10000000000002</v>
      </c>
      <c r="E266" s="1000">
        <v>1.5067211964694405E-2</v>
      </c>
      <c r="F266" s="1000">
        <v>2.5133882664885476E-2</v>
      </c>
      <c r="G266" s="1001">
        <v>110.4</v>
      </c>
      <c r="H266" s="1001">
        <v>301.10000000000002</v>
      </c>
      <c r="I266" s="1002">
        <v>299.94726526891526</v>
      </c>
      <c r="J266" s="1004"/>
      <c r="K266" s="1004"/>
      <c r="L266" s="1004"/>
      <c r="U266" s="1007"/>
      <c r="V266" s="1009"/>
    </row>
    <row r="267" spans="1:22" ht="14.25">
      <c r="A267" s="997">
        <v>44317</v>
      </c>
      <c r="B267" s="998">
        <f t="shared" si="23"/>
        <v>2022</v>
      </c>
      <c r="C267" s="1008">
        <v>111</v>
      </c>
      <c r="D267" s="1008">
        <v>301.89999999999998</v>
      </c>
      <c r="E267" s="1000">
        <v>1.5067211964694405E-2</v>
      </c>
      <c r="F267" s="1000">
        <v>2.5133882664885476E-2</v>
      </c>
      <c r="G267" s="1001">
        <v>111</v>
      </c>
      <c r="H267" s="1001">
        <v>301.89999999999998</v>
      </c>
      <c r="I267" s="1002">
        <v>301.57741344972453</v>
      </c>
      <c r="J267" s="1004"/>
      <c r="K267" s="1004"/>
      <c r="L267" s="1004"/>
      <c r="U267" s="1007"/>
      <c r="V267" s="1009"/>
    </row>
    <row r="268" spans="1:22" ht="14.25">
      <c r="A268" s="997">
        <v>44348</v>
      </c>
      <c r="B268" s="998">
        <f t="shared" si="23"/>
        <v>2022</v>
      </c>
      <c r="C268" s="1008">
        <v>111.4</v>
      </c>
      <c r="D268" s="1008">
        <v>304</v>
      </c>
      <c r="E268" s="1000">
        <v>1.5067211964694405E-2</v>
      </c>
      <c r="F268" s="1000">
        <v>2.5133882664885476E-2</v>
      </c>
      <c r="G268" s="1001">
        <v>111.4</v>
      </c>
      <c r="H268" s="1001">
        <v>304</v>
      </c>
      <c r="I268" s="1002">
        <v>302.66417890359742</v>
      </c>
      <c r="J268" s="1004"/>
      <c r="K268" s="1004"/>
      <c r="L268" s="1004"/>
      <c r="V268" s="1009"/>
    </row>
    <row r="269" spans="1:22" ht="14.25">
      <c r="A269" s="997">
        <v>44378</v>
      </c>
      <c r="B269" s="998">
        <f t="shared" si="23"/>
        <v>2022</v>
      </c>
      <c r="E269" s="1000" t="e">
        <f>IF($A269&lt;DATE(2018,7,1),"-",INDEX(#REF!, MATCH(YEAR(EOMONTH($A269,6)),#REF!, 0))/100)</f>
        <v>#REF!</v>
      </c>
      <c r="F269" s="1000" t="e">
        <f>IF($A269&lt;DATE(2018,7,1),"-",INDEX(#REF!, MATCH(YEAR(EOMONTH($A269,6)),#REF!, 0))/100)</f>
        <v>#REF!</v>
      </c>
      <c r="G269" s="1001" t="e">
        <f t="shared" ref="G269:H274" si="24">IF(ISBLANK(C269),G268*((1+E269)^(1/12)),C269)</f>
        <v>#REF!</v>
      </c>
      <c r="H269" s="1001" t="e">
        <f t="shared" si="24"/>
        <v>#REF!</v>
      </c>
      <c r="I269" s="1002" t="e">
        <f t="shared" ref="I269:I322" si="25">IF($A269&lt;DATE(2021,4,1),H269,IF(A269=DATE(2021,4,1),I268*((0.5*G269/G268)+(0.5*H269/H268)),I268*(G269/G268)))</f>
        <v>#REF!</v>
      </c>
      <c r="J269" s="1004"/>
      <c r="K269" s="1004"/>
      <c r="L269" s="1004"/>
      <c r="V269" s="1009"/>
    </row>
    <row r="270" spans="1:22" ht="14.25">
      <c r="A270" s="997">
        <v>44409</v>
      </c>
      <c r="B270" s="998">
        <f t="shared" si="23"/>
        <v>2022</v>
      </c>
      <c r="E270" s="1000" t="e">
        <f>IF($A270&lt;DATE(2018,7,1),"-",INDEX(#REF!, MATCH(YEAR(EOMONTH($A270,6)),#REF!, 0))/100)</f>
        <v>#REF!</v>
      </c>
      <c r="F270" s="1000" t="e">
        <f>IF($A270&lt;DATE(2018,7,1),"-",INDEX(#REF!, MATCH(YEAR(EOMONTH($A270,6)),#REF!, 0))/100)</f>
        <v>#REF!</v>
      </c>
      <c r="G270" s="1001" t="e">
        <f t="shared" si="24"/>
        <v>#REF!</v>
      </c>
      <c r="H270" s="1001" t="e">
        <f t="shared" si="24"/>
        <v>#REF!</v>
      </c>
      <c r="I270" s="1002" t="e">
        <f t="shared" si="25"/>
        <v>#REF!</v>
      </c>
      <c r="J270" s="1004"/>
      <c r="K270" s="1004"/>
      <c r="L270" s="1004"/>
      <c r="V270" s="1009"/>
    </row>
    <row r="271" spans="1:22" ht="14.25">
      <c r="A271" s="997">
        <v>44440</v>
      </c>
      <c r="B271" s="998">
        <f t="shared" si="23"/>
        <v>2022</v>
      </c>
      <c r="E271" s="1000" t="e">
        <f>IF($A271&lt;DATE(2018,7,1),"-",INDEX(#REF!, MATCH(YEAR(EOMONTH($A271,6)),#REF!, 0))/100)</f>
        <v>#REF!</v>
      </c>
      <c r="F271" s="1000" t="e">
        <f>IF($A271&lt;DATE(2018,7,1),"-",INDEX(#REF!, MATCH(YEAR(EOMONTH($A271,6)),#REF!, 0))/100)</f>
        <v>#REF!</v>
      </c>
      <c r="G271" s="1001" t="e">
        <f t="shared" si="24"/>
        <v>#REF!</v>
      </c>
      <c r="H271" s="1001" t="e">
        <f t="shared" si="24"/>
        <v>#REF!</v>
      </c>
      <c r="I271" s="1002" t="e">
        <f t="shared" si="25"/>
        <v>#REF!</v>
      </c>
      <c r="J271" s="1004"/>
      <c r="K271" s="1004"/>
      <c r="L271" s="1004"/>
      <c r="V271" s="1009"/>
    </row>
    <row r="272" spans="1:22" ht="14.25">
      <c r="A272" s="997">
        <v>44470</v>
      </c>
      <c r="B272" s="998">
        <f t="shared" si="23"/>
        <v>2022</v>
      </c>
      <c r="E272" s="1000" t="e">
        <f>IF($A272&lt;DATE(2018,7,1),"-",INDEX(#REF!, MATCH(YEAR(EOMONTH($A272,6)),#REF!, 0))/100)</f>
        <v>#REF!</v>
      </c>
      <c r="F272" s="1000" t="e">
        <f>IF($A272&lt;DATE(2018,7,1),"-",INDEX(#REF!, MATCH(YEAR(EOMONTH($A272,6)),#REF!, 0))/100)</f>
        <v>#REF!</v>
      </c>
      <c r="G272" s="1001" t="e">
        <f t="shared" si="24"/>
        <v>#REF!</v>
      </c>
      <c r="H272" s="1001" t="e">
        <f t="shared" si="24"/>
        <v>#REF!</v>
      </c>
      <c r="I272" s="1002" t="e">
        <f t="shared" si="25"/>
        <v>#REF!</v>
      </c>
      <c r="J272" s="1004"/>
      <c r="K272" s="1004"/>
      <c r="L272" s="1004"/>
      <c r="V272" s="1009"/>
    </row>
    <row r="273" spans="1:22" ht="14.25">
      <c r="A273" s="997">
        <v>44501</v>
      </c>
      <c r="B273" s="998">
        <f t="shared" si="23"/>
        <v>2022</v>
      </c>
      <c r="E273" s="1000" t="e">
        <f>IF($A273&lt;DATE(2018,7,1),"-",INDEX(#REF!, MATCH(YEAR(EOMONTH($A273,6)),#REF!, 0))/100)</f>
        <v>#REF!</v>
      </c>
      <c r="F273" s="1000" t="e">
        <f>IF($A273&lt;DATE(2018,7,1),"-",INDEX(#REF!, MATCH(YEAR(EOMONTH($A273,6)),#REF!, 0))/100)</f>
        <v>#REF!</v>
      </c>
      <c r="G273" s="1001" t="e">
        <f t="shared" si="24"/>
        <v>#REF!</v>
      </c>
      <c r="H273" s="1001" t="e">
        <f t="shared" si="24"/>
        <v>#REF!</v>
      </c>
      <c r="I273" s="1002" t="e">
        <f t="shared" si="25"/>
        <v>#REF!</v>
      </c>
      <c r="J273" s="1004"/>
      <c r="K273" s="1004"/>
      <c r="L273" s="1004"/>
      <c r="V273" s="1009"/>
    </row>
    <row r="274" spans="1:22" ht="14.25">
      <c r="A274" s="997">
        <v>44531</v>
      </c>
      <c r="B274" s="998">
        <f t="shared" si="23"/>
        <v>2022</v>
      </c>
      <c r="E274" s="1000" t="e">
        <f>IF($A274&lt;DATE(2018,7,1),"-",INDEX(#REF!, MATCH(YEAR(EOMONTH($A274,6)),#REF!, 0))/100)</f>
        <v>#REF!</v>
      </c>
      <c r="F274" s="1000" t="e">
        <f>IF($A274&lt;DATE(2018,7,1),"-",INDEX(#REF!, MATCH(YEAR(EOMONTH($A274,6)),#REF!, 0))/100)</f>
        <v>#REF!</v>
      </c>
      <c r="G274" s="1001" t="e">
        <f t="shared" si="24"/>
        <v>#REF!</v>
      </c>
      <c r="H274" s="1001" t="e">
        <f t="shared" si="24"/>
        <v>#REF!</v>
      </c>
      <c r="I274" s="1002" t="e">
        <f t="shared" si="25"/>
        <v>#REF!</v>
      </c>
      <c r="J274" s="1004"/>
      <c r="K274" s="1004"/>
      <c r="L274" s="1004"/>
      <c r="V274" s="1009"/>
    </row>
    <row r="275" spans="1:22" ht="14.25">
      <c r="A275" s="997">
        <v>44562</v>
      </c>
      <c r="B275" s="998">
        <f t="shared" si="23"/>
        <v>2022</v>
      </c>
      <c r="E275" s="1000" t="e">
        <f>IF($A275&lt;DATE(2018,7,1),"-",INDEX(#REF!, MATCH(YEAR(EOMONTH($A275,6)),#REF!, 0))/100)</f>
        <v>#REF!</v>
      </c>
      <c r="F275" s="1000" t="e">
        <f>IF($A275&lt;DATE(2018,7,1),"-",INDEX(#REF!, MATCH(YEAR(EOMONTH($A275,6)),#REF!, 0))/100)</f>
        <v>#REF!</v>
      </c>
      <c r="G275" s="1001" t="e">
        <f t="shared" ref="G275:H290" si="26">IF(ISBLANK(C275),G274*((1+E275)^(1/12)),C275)</f>
        <v>#REF!</v>
      </c>
      <c r="H275" s="1001" t="e">
        <f t="shared" si="26"/>
        <v>#REF!</v>
      </c>
      <c r="I275" s="1002" t="e">
        <f t="shared" si="25"/>
        <v>#REF!</v>
      </c>
      <c r="J275" s="1004"/>
      <c r="K275" s="1004"/>
      <c r="L275" s="1004"/>
      <c r="V275" s="1009"/>
    </row>
    <row r="276" spans="1:22" ht="14.25">
      <c r="A276" s="997">
        <v>44593</v>
      </c>
      <c r="B276" s="998">
        <f t="shared" si="23"/>
        <v>2022</v>
      </c>
      <c r="E276" s="1000" t="e">
        <f>IF($A276&lt;DATE(2018,7,1),"-",INDEX(#REF!, MATCH(YEAR(EOMONTH($A276,6)),#REF!, 0))/100)</f>
        <v>#REF!</v>
      </c>
      <c r="F276" s="1000" t="e">
        <f>IF($A276&lt;DATE(2018,7,1),"-",INDEX(#REF!, MATCH(YEAR(EOMONTH($A276,6)),#REF!, 0))/100)</f>
        <v>#REF!</v>
      </c>
      <c r="G276" s="1001" t="e">
        <f t="shared" si="26"/>
        <v>#REF!</v>
      </c>
      <c r="H276" s="1001" t="e">
        <f t="shared" si="26"/>
        <v>#REF!</v>
      </c>
      <c r="I276" s="1002" t="e">
        <f t="shared" si="25"/>
        <v>#REF!</v>
      </c>
      <c r="J276" s="1004"/>
      <c r="K276" s="1004"/>
      <c r="L276" s="1004"/>
      <c r="V276" s="1009"/>
    </row>
    <row r="277" spans="1:22" ht="14.25">
      <c r="A277" s="997">
        <v>44621</v>
      </c>
      <c r="B277" s="998">
        <f t="shared" si="23"/>
        <v>2022</v>
      </c>
      <c r="E277" s="1000" t="e">
        <f>IF($A277&lt;DATE(2018,7,1),"-",INDEX(#REF!, MATCH(YEAR(EOMONTH($A277,6)),#REF!, 0))/100)</f>
        <v>#REF!</v>
      </c>
      <c r="F277" s="1000" t="e">
        <f>IF($A277&lt;DATE(2018,7,1),"-",INDEX(#REF!, MATCH(YEAR(EOMONTH($A277,6)),#REF!, 0))/100)</f>
        <v>#REF!</v>
      </c>
      <c r="G277" s="1001" t="e">
        <f t="shared" si="26"/>
        <v>#REF!</v>
      </c>
      <c r="H277" s="1001" t="e">
        <f t="shared" si="26"/>
        <v>#REF!</v>
      </c>
      <c r="I277" s="1002" t="e">
        <f t="shared" si="25"/>
        <v>#REF!</v>
      </c>
      <c r="J277" s="1004"/>
      <c r="K277" s="1004"/>
      <c r="L277" s="1004"/>
      <c r="V277" s="1009"/>
    </row>
    <row r="278" spans="1:22">
      <c r="A278" s="997">
        <v>44652</v>
      </c>
      <c r="B278" s="998">
        <f t="shared" si="23"/>
        <v>2023</v>
      </c>
      <c r="E278" s="1000" t="e">
        <f>IF($A278&lt;DATE(2018,7,1),"-",INDEX(#REF!, MATCH(YEAR(EOMONTH($A278,6)),#REF!, 0))/100)</f>
        <v>#REF!</v>
      </c>
      <c r="F278" s="1000" t="e">
        <f>IF($A278&lt;DATE(2018,7,1),"-",INDEX(#REF!, MATCH(YEAR(EOMONTH($A278,6)),#REF!, 0))/100)</f>
        <v>#REF!</v>
      </c>
      <c r="G278" s="1001" t="e">
        <f t="shared" si="26"/>
        <v>#REF!</v>
      </c>
      <c r="H278" s="1001" t="e">
        <f t="shared" si="26"/>
        <v>#REF!</v>
      </c>
      <c r="I278" s="1002" t="e">
        <f t="shared" si="25"/>
        <v>#REF!</v>
      </c>
      <c r="J278" s="1004"/>
      <c r="K278" s="1004"/>
      <c r="L278" s="1004"/>
      <c r="V278" s="989"/>
    </row>
    <row r="279" spans="1:22">
      <c r="A279" s="997">
        <v>44682</v>
      </c>
      <c r="B279" s="998">
        <f t="shared" si="23"/>
        <v>2023</v>
      </c>
      <c r="E279" s="1000" t="e">
        <f>IF($A279&lt;DATE(2018,7,1),"-",INDEX(#REF!, MATCH(YEAR(EOMONTH($A279,6)),#REF!, 0))/100)</f>
        <v>#REF!</v>
      </c>
      <c r="F279" s="1000" t="e">
        <f>IF($A279&lt;DATE(2018,7,1),"-",INDEX(#REF!, MATCH(YEAR(EOMONTH($A279,6)),#REF!, 0))/100)</f>
        <v>#REF!</v>
      </c>
      <c r="G279" s="1001" t="e">
        <f t="shared" si="26"/>
        <v>#REF!</v>
      </c>
      <c r="H279" s="1001" t="e">
        <f t="shared" si="26"/>
        <v>#REF!</v>
      </c>
      <c r="I279" s="1002" t="e">
        <f t="shared" si="25"/>
        <v>#REF!</v>
      </c>
      <c r="J279" s="1004"/>
      <c r="K279" s="1004"/>
      <c r="L279" s="1004"/>
      <c r="V279" s="989"/>
    </row>
    <row r="280" spans="1:22">
      <c r="A280" s="997">
        <v>44713</v>
      </c>
      <c r="B280" s="998">
        <f t="shared" si="23"/>
        <v>2023</v>
      </c>
      <c r="E280" s="1000" t="e">
        <f>IF($A280&lt;DATE(2018,7,1),"-",INDEX(#REF!, MATCH(YEAR(EOMONTH($A280,6)),#REF!, 0))/100)</f>
        <v>#REF!</v>
      </c>
      <c r="F280" s="1000" t="e">
        <f>IF($A280&lt;DATE(2018,7,1),"-",INDEX(#REF!, MATCH(YEAR(EOMONTH($A280,6)),#REF!, 0))/100)</f>
        <v>#REF!</v>
      </c>
      <c r="G280" s="1001" t="e">
        <f t="shared" si="26"/>
        <v>#REF!</v>
      </c>
      <c r="H280" s="1001" t="e">
        <f t="shared" si="26"/>
        <v>#REF!</v>
      </c>
      <c r="I280" s="1002" t="e">
        <f t="shared" si="25"/>
        <v>#REF!</v>
      </c>
      <c r="J280" s="1004"/>
      <c r="K280" s="1004"/>
      <c r="L280" s="1004"/>
      <c r="V280" s="989"/>
    </row>
    <row r="281" spans="1:22">
      <c r="A281" s="997">
        <v>44743</v>
      </c>
      <c r="B281" s="998">
        <f t="shared" si="23"/>
        <v>2023</v>
      </c>
      <c r="E281" s="1000" t="e">
        <f>IF($A281&lt;DATE(2018,7,1),"-",INDEX(#REF!, MATCH(YEAR(EOMONTH($A281,6)),#REF!, 0))/100)</f>
        <v>#REF!</v>
      </c>
      <c r="F281" s="1000" t="e">
        <f>IF($A281&lt;DATE(2018,7,1),"-",INDEX(#REF!, MATCH(YEAR(EOMONTH($A281,6)),#REF!, 0))/100)</f>
        <v>#REF!</v>
      </c>
      <c r="G281" s="1001" t="e">
        <f t="shared" si="26"/>
        <v>#REF!</v>
      </c>
      <c r="H281" s="1001" t="e">
        <f t="shared" si="26"/>
        <v>#REF!</v>
      </c>
      <c r="I281" s="1002" t="e">
        <f t="shared" si="25"/>
        <v>#REF!</v>
      </c>
      <c r="J281" s="1004"/>
      <c r="K281" s="1004"/>
      <c r="L281" s="1004"/>
      <c r="V281" s="989"/>
    </row>
    <row r="282" spans="1:22">
      <c r="A282" s="997">
        <v>44774</v>
      </c>
      <c r="B282" s="998">
        <f t="shared" si="23"/>
        <v>2023</v>
      </c>
      <c r="E282" s="1000" t="e">
        <f>IF($A282&lt;DATE(2018,7,1),"-",INDEX(#REF!, MATCH(YEAR(EOMONTH($A282,6)),#REF!, 0))/100)</f>
        <v>#REF!</v>
      </c>
      <c r="F282" s="1000" t="e">
        <f>IF($A282&lt;DATE(2018,7,1),"-",INDEX(#REF!, MATCH(YEAR(EOMONTH($A282,6)),#REF!, 0))/100)</f>
        <v>#REF!</v>
      </c>
      <c r="G282" s="1001" t="e">
        <f t="shared" si="26"/>
        <v>#REF!</v>
      </c>
      <c r="H282" s="1001" t="e">
        <f t="shared" si="26"/>
        <v>#REF!</v>
      </c>
      <c r="I282" s="1002" t="e">
        <f t="shared" si="25"/>
        <v>#REF!</v>
      </c>
      <c r="J282" s="1004"/>
      <c r="K282" s="1004"/>
      <c r="L282" s="1004"/>
      <c r="V282" s="989"/>
    </row>
    <row r="283" spans="1:22">
      <c r="A283" s="997">
        <v>44805</v>
      </c>
      <c r="B283" s="998">
        <f t="shared" si="23"/>
        <v>2023</v>
      </c>
      <c r="E283" s="1000" t="e">
        <f>IF($A283&lt;DATE(2018,7,1),"-",INDEX(#REF!, MATCH(YEAR(EOMONTH($A283,6)),#REF!, 0))/100)</f>
        <v>#REF!</v>
      </c>
      <c r="F283" s="1000" t="e">
        <f>IF($A283&lt;DATE(2018,7,1),"-",INDEX(#REF!, MATCH(YEAR(EOMONTH($A283,6)),#REF!, 0))/100)</f>
        <v>#REF!</v>
      </c>
      <c r="G283" s="1001" t="e">
        <f t="shared" si="26"/>
        <v>#REF!</v>
      </c>
      <c r="H283" s="1001" t="e">
        <f t="shared" si="26"/>
        <v>#REF!</v>
      </c>
      <c r="I283" s="1002" t="e">
        <f t="shared" si="25"/>
        <v>#REF!</v>
      </c>
      <c r="J283" s="1004"/>
      <c r="K283" s="1004"/>
      <c r="L283" s="1004"/>
      <c r="V283" s="989"/>
    </row>
    <row r="284" spans="1:22">
      <c r="A284" s="997">
        <v>44835</v>
      </c>
      <c r="B284" s="998">
        <f t="shared" si="23"/>
        <v>2023</v>
      </c>
      <c r="E284" s="1000" t="e">
        <f>IF($A284&lt;DATE(2018,7,1),"-",INDEX(#REF!, MATCH(YEAR(EOMONTH($A284,6)),#REF!, 0))/100)</f>
        <v>#REF!</v>
      </c>
      <c r="F284" s="1000" t="e">
        <f>IF($A284&lt;DATE(2018,7,1),"-",INDEX(#REF!, MATCH(YEAR(EOMONTH($A284,6)),#REF!, 0))/100)</f>
        <v>#REF!</v>
      </c>
      <c r="G284" s="1001" t="e">
        <f t="shared" si="26"/>
        <v>#REF!</v>
      </c>
      <c r="H284" s="1001" t="e">
        <f t="shared" si="26"/>
        <v>#REF!</v>
      </c>
      <c r="I284" s="1002" t="e">
        <f t="shared" si="25"/>
        <v>#REF!</v>
      </c>
      <c r="J284" s="1004"/>
      <c r="K284" s="1004"/>
      <c r="L284" s="1004"/>
      <c r="V284" s="989"/>
    </row>
    <row r="285" spans="1:22">
      <c r="A285" s="997">
        <v>44866</v>
      </c>
      <c r="B285" s="998">
        <f t="shared" si="23"/>
        <v>2023</v>
      </c>
      <c r="E285" s="1000" t="e">
        <f>IF($A285&lt;DATE(2018,7,1),"-",INDEX(#REF!, MATCH(YEAR(EOMONTH($A285,6)),#REF!, 0))/100)</f>
        <v>#REF!</v>
      </c>
      <c r="F285" s="1000" t="e">
        <f>IF($A285&lt;DATE(2018,7,1),"-",INDEX(#REF!, MATCH(YEAR(EOMONTH($A285,6)),#REF!, 0))/100)</f>
        <v>#REF!</v>
      </c>
      <c r="G285" s="1001" t="e">
        <f t="shared" si="26"/>
        <v>#REF!</v>
      </c>
      <c r="H285" s="1001" t="e">
        <f t="shared" si="26"/>
        <v>#REF!</v>
      </c>
      <c r="I285" s="1002" t="e">
        <f t="shared" si="25"/>
        <v>#REF!</v>
      </c>
      <c r="J285" s="1004"/>
      <c r="K285" s="1004"/>
      <c r="L285" s="1004"/>
      <c r="V285" s="989"/>
    </row>
    <row r="286" spans="1:22">
      <c r="A286" s="997">
        <v>44896</v>
      </c>
      <c r="B286" s="998">
        <f t="shared" si="23"/>
        <v>2023</v>
      </c>
      <c r="E286" s="1000" t="e">
        <f>IF($A286&lt;DATE(2018,7,1),"-",INDEX(#REF!, MATCH(YEAR(EOMONTH($A286,6)),#REF!, 0))/100)</f>
        <v>#REF!</v>
      </c>
      <c r="F286" s="1000" t="e">
        <f>IF($A286&lt;DATE(2018,7,1),"-",INDEX(#REF!, MATCH(YEAR(EOMONTH($A286,6)),#REF!, 0))/100)</f>
        <v>#REF!</v>
      </c>
      <c r="G286" s="1001" t="e">
        <f t="shared" si="26"/>
        <v>#REF!</v>
      </c>
      <c r="H286" s="1001" t="e">
        <f t="shared" si="26"/>
        <v>#REF!</v>
      </c>
      <c r="I286" s="1002" t="e">
        <f t="shared" si="25"/>
        <v>#REF!</v>
      </c>
      <c r="J286" s="1004"/>
      <c r="K286" s="1004"/>
      <c r="L286" s="1004"/>
      <c r="V286" s="989"/>
    </row>
    <row r="287" spans="1:22">
      <c r="A287" s="997">
        <v>44927</v>
      </c>
      <c r="B287" s="998">
        <f t="shared" si="23"/>
        <v>2023</v>
      </c>
      <c r="E287" s="1000" t="e">
        <f>IF($A287&lt;DATE(2018,7,1),"-",INDEX(#REF!, MATCH(YEAR(EOMONTH($A287,6)),#REF!, 0))/100)</f>
        <v>#REF!</v>
      </c>
      <c r="F287" s="1000" t="e">
        <f>IF($A287&lt;DATE(2018,7,1),"-",INDEX(#REF!, MATCH(YEAR(EOMONTH($A287,6)),#REF!, 0))/100)</f>
        <v>#REF!</v>
      </c>
      <c r="G287" s="1001" t="e">
        <f t="shared" si="26"/>
        <v>#REF!</v>
      </c>
      <c r="H287" s="1001" t="e">
        <f t="shared" si="26"/>
        <v>#REF!</v>
      </c>
      <c r="I287" s="1002" t="e">
        <f t="shared" si="25"/>
        <v>#REF!</v>
      </c>
      <c r="J287" s="1004"/>
      <c r="K287" s="1004"/>
      <c r="L287" s="1004"/>
      <c r="V287" s="989"/>
    </row>
    <row r="288" spans="1:22">
      <c r="A288" s="997">
        <v>44958</v>
      </c>
      <c r="B288" s="998">
        <f t="shared" si="23"/>
        <v>2023</v>
      </c>
      <c r="E288" s="1000" t="e">
        <f>IF($A288&lt;DATE(2018,7,1),"-",INDEX(#REF!, MATCH(YEAR(EOMONTH($A288,6)),#REF!, 0))/100)</f>
        <v>#REF!</v>
      </c>
      <c r="F288" s="1000" t="e">
        <f>IF($A288&lt;DATE(2018,7,1),"-",INDEX(#REF!, MATCH(YEAR(EOMONTH($A288,6)),#REF!, 0))/100)</f>
        <v>#REF!</v>
      </c>
      <c r="G288" s="1001" t="e">
        <f t="shared" si="26"/>
        <v>#REF!</v>
      </c>
      <c r="H288" s="1001" t="e">
        <f t="shared" si="26"/>
        <v>#REF!</v>
      </c>
      <c r="I288" s="1002" t="e">
        <f t="shared" si="25"/>
        <v>#REF!</v>
      </c>
      <c r="J288" s="1004"/>
      <c r="K288" s="1004"/>
      <c r="L288" s="1004"/>
      <c r="V288" s="989"/>
    </row>
    <row r="289" spans="1:22">
      <c r="A289" s="997">
        <v>44986</v>
      </c>
      <c r="B289" s="998">
        <f t="shared" si="23"/>
        <v>2023</v>
      </c>
      <c r="E289" s="1000" t="e">
        <f>IF($A289&lt;DATE(2018,7,1),"-",INDEX(#REF!, MATCH(YEAR(EOMONTH($A289,6)),#REF!, 0))/100)</f>
        <v>#REF!</v>
      </c>
      <c r="F289" s="1000" t="e">
        <f>IF($A289&lt;DATE(2018,7,1),"-",INDEX(#REF!, MATCH(YEAR(EOMONTH($A289,6)),#REF!, 0))/100)</f>
        <v>#REF!</v>
      </c>
      <c r="G289" s="1001" t="e">
        <f t="shared" si="26"/>
        <v>#REF!</v>
      </c>
      <c r="H289" s="1001" t="e">
        <f t="shared" si="26"/>
        <v>#REF!</v>
      </c>
      <c r="I289" s="1002" t="e">
        <f t="shared" si="25"/>
        <v>#REF!</v>
      </c>
      <c r="J289" s="1004"/>
      <c r="K289" s="1004"/>
      <c r="L289" s="1004"/>
      <c r="V289" s="989"/>
    </row>
    <row r="290" spans="1:22">
      <c r="A290" s="997">
        <v>45017</v>
      </c>
      <c r="B290" s="998">
        <f t="shared" si="23"/>
        <v>2024</v>
      </c>
      <c r="E290" s="1000" t="e">
        <f>IF($A290&lt;DATE(2018,7,1),"-",INDEX(#REF!, MATCH(YEAR(EOMONTH($A290,6)),#REF!, 0))/100)</f>
        <v>#REF!</v>
      </c>
      <c r="F290" s="1000" t="e">
        <f>IF($A290&lt;DATE(2018,7,1),"-",INDEX(#REF!, MATCH(YEAR(EOMONTH($A290,6)),#REF!, 0))/100)</f>
        <v>#REF!</v>
      </c>
      <c r="G290" s="1001" t="e">
        <f t="shared" si="26"/>
        <v>#REF!</v>
      </c>
      <c r="H290" s="1001" t="e">
        <f t="shared" si="26"/>
        <v>#REF!</v>
      </c>
      <c r="I290" s="1002" t="e">
        <f t="shared" si="25"/>
        <v>#REF!</v>
      </c>
      <c r="J290" s="1004"/>
      <c r="K290" s="1004"/>
      <c r="L290" s="1004"/>
      <c r="V290" s="1005"/>
    </row>
    <row r="291" spans="1:22">
      <c r="A291" s="997">
        <v>45047</v>
      </c>
      <c r="B291" s="998">
        <f t="shared" si="23"/>
        <v>2024</v>
      </c>
      <c r="E291" s="1000" t="e">
        <f>IF($A291&lt;DATE(2018,7,1),"-",INDEX(#REF!, MATCH(YEAR(EOMONTH($A291,6)),#REF!, 0))/100)</f>
        <v>#REF!</v>
      </c>
      <c r="F291" s="1000" t="e">
        <f>IF($A291&lt;DATE(2018,7,1),"-",INDEX(#REF!, MATCH(YEAR(EOMONTH($A291,6)),#REF!, 0))/100)</f>
        <v>#REF!</v>
      </c>
      <c r="G291" s="1001" t="e">
        <f t="shared" ref="G291:H306" si="27">IF(ISBLANK(C291),G290*((1+E291)^(1/12)),C291)</f>
        <v>#REF!</v>
      </c>
      <c r="H291" s="1001" t="e">
        <f t="shared" si="27"/>
        <v>#REF!</v>
      </c>
      <c r="I291" s="1002" t="e">
        <f t="shared" si="25"/>
        <v>#REF!</v>
      </c>
      <c r="J291" s="1004"/>
      <c r="K291" s="1004"/>
      <c r="L291" s="1004"/>
      <c r="V291" s="1005"/>
    </row>
    <row r="292" spans="1:22">
      <c r="A292" s="997">
        <v>45078</v>
      </c>
      <c r="B292" s="998">
        <f t="shared" si="23"/>
        <v>2024</v>
      </c>
      <c r="E292" s="1000" t="e">
        <f>IF($A292&lt;DATE(2018,7,1),"-",INDEX(#REF!, MATCH(YEAR(EOMONTH($A292,6)),#REF!, 0))/100)</f>
        <v>#REF!</v>
      </c>
      <c r="F292" s="1000" t="e">
        <f>IF($A292&lt;DATE(2018,7,1),"-",INDEX(#REF!, MATCH(YEAR(EOMONTH($A292,6)),#REF!, 0))/100)</f>
        <v>#REF!</v>
      </c>
      <c r="G292" s="1001" t="e">
        <f t="shared" si="27"/>
        <v>#REF!</v>
      </c>
      <c r="H292" s="1001" t="e">
        <f t="shared" si="27"/>
        <v>#REF!</v>
      </c>
      <c r="I292" s="1002" t="e">
        <f t="shared" si="25"/>
        <v>#REF!</v>
      </c>
      <c r="J292" s="1004"/>
      <c r="K292" s="1004"/>
      <c r="L292" s="1004"/>
      <c r="V292" s="1005"/>
    </row>
    <row r="293" spans="1:22">
      <c r="A293" s="997">
        <v>45108</v>
      </c>
      <c r="B293" s="998">
        <f t="shared" si="23"/>
        <v>2024</v>
      </c>
      <c r="E293" s="1000" t="e">
        <f>IF($A293&lt;DATE(2018,7,1),"-",INDEX(#REF!, MATCH(YEAR(EOMONTH($A293,6)),#REF!, 0))/100)</f>
        <v>#REF!</v>
      </c>
      <c r="F293" s="1000" t="e">
        <f>IF($A293&lt;DATE(2018,7,1),"-",INDEX(#REF!, MATCH(YEAR(EOMONTH($A293,6)),#REF!, 0))/100)</f>
        <v>#REF!</v>
      </c>
      <c r="G293" s="1001" t="e">
        <f t="shared" si="27"/>
        <v>#REF!</v>
      </c>
      <c r="H293" s="1001" t="e">
        <f t="shared" si="27"/>
        <v>#REF!</v>
      </c>
      <c r="I293" s="1002" t="e">
        <f t="shared" si="25"/>
        <v>#REF!</v>
      </c>
      <c r="J293" s="1004"/>
      <c r="K293" s="1004"/>
      <c r="L293" s="1004"/>
      <c r="V293" s="1005"/>
    </row>
    <row r="294" spans="1:22">
      <c r="A294" s="997">
        <v>45139</v>
      </c>
      <c r="B294" s="998">
        <f t="shared" si="23"/>
        <v>2024</v>
      </c>
      <c r="E294" s="1000" t="e">
        <f>IF($A294&lt;DATE(2018,7,1),"-",INDEX(#REF!, MATCH(YEAR(EOMONTH($A294,6)),#REF!, 0))/100)</f>
        <v>#REF!</v>
      </c>
      <c r="F294" s="1000" t="e">
        <f>IF($A294&lt;DATE(2018,7,1),"-",INDEX(#REF!, MATCH(YEAR(EOMONTH($A294,6)),#REF!, 0))/100)</f>
        <v>#REF!</v>
      </c>
      <c r="G294" s="1001" t="e">
        <f t="shared" si="27"/>
        <v>#REF!</v>
      </c>
      <c r="H294" s="1001" t="e">
        <f t="shared" si="27"/>
        <v>#REF!</v>
      </c>
      <c r="I294" s="1002" t="e">
        <f t="shared" si="25"/>
        <v>#REF!</v>
      </c>
      <c r="J294" s="1004"/>
      <c r="K294" s="1004"/>
      <c r="L294" s="1004"/>
      <c r="V294" s="1005"/>
    </row>
    <row r="295" spans="1:22">
      <c r="A295" s="997">
        <v>45170</v>
      </c>
      <c r="B295" s="998">
        <f t="shared" si="23"/>
        <v>2024</v>
      </c>
      <c r="E295" s="1000" t="e">
        <f>IF($A295&lt;DATE(2018,7,1),"-",INDEX(#REF!, MATCH(YEAR(EOMONTH($A295,6)),#REF!, 0))/100)</f>
        <v>#REF!</v>
      </c>
      <c r="F295" s="1000" t="e">
        <f>IF($A295&lt;DATE(2018,7,1),"-",INDEX(#REF!, MATCH(YEAR(EOMONTH($A295,6)),#REF!, 0))/100)</f>
        <v>#REF!</v>
      </c>
      <c r="G295" s="1001" t="e">
        <f t="shared" si="27"/>
        <v>#REF!</v>
      </c>
      <c r="H295" s="1001" t="e">
        <f t="shared" si="27"/>
        <v>#REF!</v>
      </c>
      <c r="I295" s="1002" t="e">
        <f t="shared" si="25"/>
        <v>#REF!</v>
      </c>
      <c r="J295" s="1004"/>
      <c r="K295" s="1004"/>
      <c r="L295" s="1004"/>
      <c r="V295" s="1005"/>
    </row>
    <row r="296" spans="1:22">
      <c r="A296" s="997">
        <v>45200</v>
      </c>
      <c r="B296" s="998">
        <f t="shared" si="23"/>
        <v>2024</v>
      </c>
      <c r="E296" s="1000" t="e">
        <f>IF($A296&lt;DATE(2018,7,1),"-",INDEX(#REF!, MATCH(YEAR(EOMONTH($A296,6)),#REF!, 0))/100)</f>
        <v>#REF!</v>
      </c>
      <c r="F296" s="1000" t="e">
        <f>IF($A296&lt;DATE(2018,7,1),"-",INDEX(#REF!, MATCH(YEAR(EOMONTH($A296,6)),#REF!, 0))/100)</f>
        <v>#REF!</v>
      </c>
      <c r="G296" s="1001" t="e">
        <f t="shared" si="27"/>
        <v>#REF!</v>
      </c>
      <c r="H296" s="1001" t="e">
        <f t="shared" si="27"/>
        <v>#REF!</v>
      </c>
      <c r="I296" s="1002" t="e">
        <f t="shared" si="25"/>
        <v>#REF!</v>
      </c>
      <c r="J296" s="1004"/>
      <c r="K296" s="1004"/>
      <c r="L296" s="1004"/>
      <c r="V296" s="1005"/>
    </row>
    <row r="297" spans="1:22">
      <c r="A297" s="997">
        <v>45231</v>
      </c>
      <c r="B297" s="998">
        <f t="shared" si="23"/>
        <v>2024</v>
      </c>
      <c r="E297" s="1000" t="e">
        <f>IF($A297&lt;DATE(2018,7,1),"-",INDEX(#REF!, MATCH(YEAR(EOMONTH($A297,6)),#REF!, 0))/100)</f>
        <v>#REF!</v>
      </c>
      <c r="F297" s="1000" t="e">
        <f>IF($A297&lt;DATE(2018,7,1),"-",INDEX(#REF!, MATCH(YEAR(EOMONTH($A297,6)),#REF!, 0))/100)</f>
        <v>#REF!</v>
      </c>
      <c r="G297" s="1001" t="e">
        <f t="shared" si="27"/>
        <v>#REF!</v>
      </c>
      <c r="H297" s="1001" t="e">
        <f t="shared" si="27"/>
        <v>#REF!</v>
      </c>
      <c r="I297" s="1002" t="e">
        <f t="shared" si="25"/>
        <v>#REF!</v>
      </c>
      <c r="J297" s="1004"/>
      <c r="K297" s="1004"/>
      <c r="L297" s="1004"/>
      <c r="V297" s="1005"/>
    </row>
    <row r="298" spans="1:22">
      <c r="A298" s="997">
        <v>45261</v>
      </c>
      <c r="B298" s="998">
        <f t="shared" si="23"/>
        <v>2024</v>
      </c>
      <c r="E298" s="1000" t="e">
        <f>IF($A298&lt;DATE(2018,7,1),"-",INDEX(#REF!, MATCH(YEAR(EOMONTH($A298,6)),#REF!, 0))/100)</f>
        <v>#REF!</v>
      </c>
      <c r="F298" s="1000" t="e">
        <f>IF($A298&lt;DATE(2018,7,1),"-",INDEX(#REF!, MATCH(YEAR(EOMONTH($A298,6)),#REF!, 0))/100)</f>
        <v>#REF!</v>
      </c>
      <c r="G298" s="1001" t="e">
        <f t="shared" si="27"/>
        <v>#REF!</v>
      </c>
      <c r="H298" s="1001" t="e">
        <f t="shared" si="27"/>
        <v>#REF!</v>
      </c>
      <c r="I298" s="1002" t="e">
        <f t="shared" si="25"/>
        <v>#REF!</v>
      </c>
      <c r="J298" s="1004"/>
      <c r="K298" s="1004"/>
      <c r="L298" s="1004"/>
      <c r="V298" s="1005"/>
    </row>
    <row r="299" spans="1:22">
      <c r="A299" s="997">
        <v>45292</v>
      </c>
      <c r="B299" s="998">
        <f t="shared" si="23"/>
        <v>2024</v>
      </c>
      <c r="E299" s="1000" t="e">
        <f>IF($A299&lt;DATE(2018,7,1),"-",INDEX(#REF!, MATCH(YEAR(EOMONTH($A299,6)),#REF!, 0))/100)</f>
        <v>#REF!</v>
      </c>
      <c r="F299" s="1000" t="e">
        <f>IF($A299&lt;DATE(2018,7,1),"-",INDEX(#REF!, MATCH(YEAR(EOMONTH($A299,6)),#REF!, 0))/100)</f>
        <v>#REF!</v>
      </c>
      <c r="G299" s="1001" t="e">
        <f t="shared" si="27"/>
        <v>#REF!</v>
      </c>
      <c r="H299" s="1001" t="e">
        <f t="shared" si="27"/>
        <v>#REF!</v>
      </c>
      <c r="I299" s="1002" t="e">
        <f t="shared" si="25"/>
        <v>#REF!</v>
      </c>
      <c r="J299" s="1004"/>
      <c r="K299" s="1004"/>
      <c r="L299" s="1004"/>
      <c r="V299" s="1005"/>
    </row>
    <row r="300" spans="1:22">
      <c r="A300" s="997">
        <v>45323</v>
      </c>
      <c r="B300" s="998">
        <f t="shared" si="23"/>
        <v>2024</v>
      </c>
      <c r="E300" s="1000" t="e">
        <f>IF($A300&lt;DATE(2018,7,1),"-",INDEX(#REF!, MATCH(YEAR(EOMONTH($A300,6)),#REF!, 0))/100)</f>
        <v>#REF!</v>
      </c>
      <c r="F300" s="1000" t="e">
        <f>IF($A300&lt;DATE(2018,7,1),"-",INDEX(#REF!, MATCH(YEAR(EOMONTH($A300,6)),#REF!, 0))/100)</f>
        <v>#REF!</v>
      </c>
      <c r="G300" s="1001" t="e">
        <f t="shared" si="27"/>
        <v>#REF!</v>
      </c>
      <c r="H300" s="1001" t="e">
        <f t="shared" si="27"/>
        <v>#REF!</v>
      </c>
      <c r="I300" s="1002" t="e">
        <f t="shared" si="25"/>
        <v>#REF!</v>
      </c>
      <c r="J300" s="1004"/>
      <c r="K300" s="1004"/>
      <c r="L300" s="1004"/>
      <c r="V300" s="1005"/>
    </row>
    <row r="301" spans="1:22">
      <c r="A301" s="997">
        <v>45352</v>
      </c>
      <c r="B301" s="998">
        <f t="shared" si="23"/>
        <v>2024</v>
      </c>
      <c r="E301" s="1000" t="e">
        <f>IF($A301&lt;DATE(2018,7,1),"-",INDEX(#REF!, MATCH(YEAR(EOMONTH($A301,6)),#REF!, 0))/100)</f>
        <v>#REF!</v>
      </c>
      <c r="F301" s="1000" t="e">
        <f>IF($A301&lt;DATE(2018,7,1),"-",INDEX(#REF!, MATCH(YEAR(EOMONTH($A301,6)),#REF!, 0))/100)</f>
        <v>#REF!</v>
      </c>
      <c r="G301" s="1001" t="e">
        <f t="shared" si="27"/>
        <v>#REF!</v>
      </c>
      <c r="H301" s="1001" t="e">
        <f t="shared" si="27"/>
        <v>#REF!</v>
      </c>
      <c r="I301" s="1002" t="e">
        <f t="shared" si="25"/>
        <v>#REF!</v>
      </c>
      <c r="J301" s="1004"/>
      <c r="K301" s="1004"/>
      <c r="L301" s="1004"/>
      <c r="V301" s="1005"/>
    </row>
    <row r="302" spans="1:22">
      <c r="A302" s="997">
        <v>45383</v>
      </c>
      <c r="B302" s="998">
        <f t="shared" si="23"/>
        <v>2025</v>
      </c>
      <c r="E302" s="1000" t="e">
        <f>IF($A302&lt;DATE(2018,7,1),"-",INDEX(#REF!, MATCH(YEAR(EOMONTH($A302,6)),#REF!, 0))/100)</f>
        <v>#REF!</v>
      </c>
      <c r="F302" s="1000" t="e">
        <f>IF($A302&lt;DATE(2018,7,1),"-",INDEX(#REF!, MATCH(YEAR(EOMONTH($A302,6)),#REF!, 0))/100)</f>
        <v>#REF!</v>
      </c>
      <c r="G302" s="1001" t="e">
        <f t="shared" si="27"/>
        <v>#REF!</v>
      </c>
      <c r="H302" s="1001" t="e">
        <f t="shared" si="27"/>
        <v>#REF!</v>
      </c>
      <c r="I302" s="1002" t="e">
        <f t="shared" si="25"/>
        <v>#REF!</v>
      </c>
      <c r="J302" s="1004"/>
      <c r="K302" s="1004"/>
      <c r="L302" s="1004"/>
      <c r="V302" s="1005"/>
    </row>
    <row r="303" spans="1:22">
      <c r="A303" s="997">
        <v>45413</v>
      </c>
      <c r="B303" s="998">
        <f t="shared" si="23"/>
        <v>2025</v>
      </c>
      <c r="E303" s="1000" t="e">
        <f>IF($A303&lt;DATE(2018,7,1),"-",INDEX(#REF!, MATCH(YEAR(EOMONTH($A303,6)),#REF!, 0))/100)</f>
        <v>#REF!</v>
      </c>
      <c r="F303" s="1000" t="e">
        <f>IF($A303&lt;DATE(2018,7,1),"-",INDEX(#REF!, MATCH(YEAR(EOMONTH($A303,6)),#REF!, 0))/100)</f>
        <v>#REF!</v>
      </c>
      <c r="G303" s="1001" t="e">
        <f t="shared" si="27"/>
        <v>#REF!</v>
      </c>
      <c r="H303" s="1001" t="e">
        <f t="shared" si="27"/>
        <v>#REF!</v>
      </c>
      <c r="I303" s="1002" t="e">
        <f t="shared" si="25"/>
        <v>#REF!</v>
      </c>
      <c r="J303" s="1004"/>
      <c r="K303" s="1004"/>
      <c r="L303" s="1004"/>
      <c r="V303" s="1005"/>
    </row>
    <row r="304" spans="1:22">
      <c r="A304" s="997">
        <v>45444</v>
      </c>
      <c r="B304" s="998">
        <f t="shared" si="23"/>
        <v>2025</v>
      </c>
      <c r="E304" s="1000" t="e">
        <f>IF($A304&lt;DATE(2018,7,1),"-",INDEX(#REF!, MATCH(YEAR(EOMONTH($A304,6)),#REF!, 0))/100)</f>
        <v>#REF!</v>
      </c>
      <c r="F304" s="1000" t="e">
        <f>IF($A304&lt;DATE(2018,7,1),"-",INDEX(#REF!, MATCH(YEAR(EOMONTH($A304,6)),#REF!, 0))/100)</f>
        <v>#REF!</v>
      </c>
      <c r="G304" s="1001" t="e">
        <f t="shared" si="27"/>
        <v>#REF!</v>
      </c>
      <c r="H304" s="1001" t="e">
        <f t="shared" si="27"/>
        <v>#REF!</v>
      </c>
      <c r="I304" s="1002" t="e">
        <f t="shared" si="25"/>
        <v>#REF!</v>
      </c>
      <c r="J304" s="1004"/>
      <c r="K304" s="1004"/>
      <c r="L304" s="1004"/>
      <c r="V304" s="1005"/>
    </row>
    <row r="305" spans="1:22">
      <c r="A305" s="997">
        <v>45474</v>
      </c>
      <c r="B305" s="998">
        <f t="shared" si="23"/>
        <v>2025</v>
      </c>
      <c r="E305" s="1000" t="e">
        <f>IF($A305&lt;DATE(2018,7,1),"-",INDEX(#REF!, MATCH(YEAR(EOMONTH($A305,6)),#REF!, 0))/100)</f>
        <v>#REF!</v>
      </c>
      <c r="F305" s="1000" t="e">
        <f>IF($A305&lt;DATE(2018,7,1),"-",INDEX(#REF!, MATCH(YEAR(EOMONTH($A305,6)),#REF!, 0))/100)</f>
        <v>#REF!</v>
      </c>
      <c r="G305" s="1001" t="e">
        <f t="shared" si="27"/>
        <v>#REF!</v>
      </c>
      <c r="H305" s="1001" t="e">
        <f t="shared" si="27"/>
        <v>#REF!</v>
      </c>
      <c r="I305" s="1002" t="e">
        <f t="shared" si="25"/>
        <v>#REF!</v>
      </c>
      <c r="J305" s="1004"/>
      <c r="K305" s="1004"/>
      <c r="L305" s="1004"/>
      <c r="V305" s="1005"/>
    </row>
    <row r="306" spans="1:22">
      <c r="A306" s="997">
        <v>45505</v>
      </c>
      <c r="B306" s="998">
        <f t="shared" si="23"/>
        <v>2025</v>
      </c>
      <c r="E306" s="1000" t="e">
        <f>IF($A306&lt;DATE(2018,7,1),"-",INDEX(#REF!, MATCH(YEAR(EOMONTH($A306,6)),#REF!, 0))/100)</f>
        <v>#REF!</v>
      </c>
      <c r="F306" s="1000" t="e">
        <f>IF($A306&lt;DATE(2018,7,1),"-",INDEX(#REF!, MATCH(YEAR(EOMONTH($A306,6)),#REF!, 0))/100)</f>
        <v>#REF!</v>
      </c>
      <c r="G306" s="1001" t="e">
        <f t="shared" si="27"/>
        <v>#REF!</v>
      </c>
      <c r="H306" s="1001" t="e">
        <f t="shared" si="27"/>
        <v>#REF!</v>
      </c>
      <c r="I306" s="1002" t="e">
        <f t="shared" si="25"/>
        <v>#REF!</v>
      </c>
      <c r="J306" s="1004"/>
      <c r="K306" s="1004"/>
      <c r="L306" s="1004"/>
      <c r="V306" s="1005"/>
    </row>
    <row r="307" spans="1:22">
      <c r="A307" s="997">
        <v>45536</v>
      </c>
      <c r="B307" s="998">
        <f t="shared" si="23"/>
        <v>2025</v>
      </c>
      <c r="E307" s="1000" t="e">
        <f>IF($A307&lt;DATE(2018,7,1),"-",INDEX(#REF!, MATCH(YEAR(EOMONTH($A307,6)),#REF!, 0))/100)</f>
        <v>#REF!</v>
      </c>
      <c r="F307" s="1000" t="e">
        <f>IF($A307&lt;DATE(2018,7,1),"-",INDEX(#REF!, MATCH(YEAR(EOMONTH($A307,6)),#REF!, 0))/100)</f>
        <v>#REF!</v>
      </c>
      <c r="G307" s="1001" t="e">
        <f t="shared" ref="G307:H322" si="28">IF(ISBLANK(C307),G306*((1+E307)^(1/12)),C307)</f>
        <v>#REF!</v>
      </c>
      <c r="H307" s="1001" t="e">
        <f t="shared" si="28"/>
        <v>#REF!</v>
      </c>
      <c r="I307" s="1002" t="e">
        <f t="shared" si="25"/>
        <v>#REF!</v>
      </c>
      <c r="J307" s="1004"/>
      <c r="K307" s="1004"/>
      <c r="L307" s="1004"/>
      <c r="V307" s="1005"/>
    </row>
    <row r="308" spans="1:22">
      <c r="A308" s="997">
        <v>45566</v>
      </c>
      <c r="B308" s="998">
        <f t="shared" si="23"/>
        <v>2025</v>
      </c>
      <c r="E308" s="1000" t="e">
        <f>IF($A308&lt;DATE(2018,7,1),"-",INDEX(#REF!, MATCH(YEAR(EOMONTH($A308,6)),#REF!, 0))/100)</f>
        <v>#REF!</v>
      </c>
      <c r="F308" s="1000" t="e">
        <f>IF($A308&lt;DATE(2018,7,1),"-",INDEX(#REF!, MATCH(YEAR(EOMONTH($A308,6)),#REF!, 0))/100)</f>
        <v>#REF!</v>
      </c>
      <c r="G308" s="1001" t="e">
        <f t="shared" si="28"/>
        <v>#REF!</v>
      </c>
      <c r="H308" s="1001" t="e">
        <f t="shared" si="28"/>
        <v>#REF!</v>
      </c>
      <c r="I308" s="1002" t="e">
        <f t="shared" si="25"/>
        <v>#REF!</v>
      </c>
      <c r="J308" s="1004"/>
      <c r="K308" s="1004"/>
      <c r="L308" s="1004"/>
      <c r="V308" s="1005"/>
    </row>
    <row r="309" spans="1:22">
      <c r="A309" s="997">
        <v>45597</v>
      </c>
      <c r="B309" s="998">
        <f t="shared" si="23"/>
        <v>2025</v>
      </c>
      <c r="E309" s="1000" t="e">
        <f>IF($A309&lt;DATE(2018,7,1),"-",INDEX(#REF!, MATCH(YEAR(EOMONTH($A309,6)),#REF!, 0))/100)</f>
        <v>#REF!</v>
      </c>
      <c r="F309" s="1000" t="e">
        <f>IF($A309&lt;DATE(2018,7,1),"-",INDEX(#REF!, MATCH(YEAR(EOMONTH($A309,6)),#REF!, 0))/100)</f>
        <v>#REF!</v>
      </c>
      <c r="G309" s="1001" t="e">
        <f t="shared" si="28"/>
        <v>#REF!</v>
      </c>
      <c r="H309" s="1001" t="e">
        <f t="shared" si="28"/>
        <v>#REF!</v>
      </c>
      <c r="I309" s="1002" t="e">
        <f t="shared" si="25"/>
        <v>#REF!</v>
      </c>
      <c r="J309" s="1004"/>
      <c r="K309" s="1004"/>
      <c r="L309" s="1004"/>
      <c r="V309" s="1005"/>
    </row>
    <row r="310" spans="1:22">
      <c r="A310" s="997">
        <v>45627</v>
      </c>
      <c r="B310" s="998">
        <f t="shared" si="23"/>
        <v>2025</v>
      </c>
      <c r="E310" s="1000" t="e">
        <f>IF($A310&lt;DATE(2018,7,1),"-",INDEX(#REF!, MATCH(YEAR(EOMONTH($A310,6)),#REF!, 0))/100)</f>
        <v>#REF!</v>
      </c>
      <c r="F310" s="1000" t="e">
        <f>IF($A310&lt;DATE(2018,7,1),"-",INDEX(#REF!, MATCH(YEAR(EOMONTH($A310,6)),#REF!, 0))/100)</f>
        <v>#REF!</v>
      </c>
      <c r="G310" s="1001" t="e">
        <f t="shared" si="28"/>
        <v>#REF!</v>
      </c>
      <c r="H310" s="1001" t="e">
        <f t="shared" si="28"/>
        <v>#REF!</v>
      </c>
      <c r="I310" s="1002" t="e">
        <f t="shared" si="25"/>
        <v>#REF!</v>
      </c>
      <c r="J310" s="1004"/>
      <c r="K310" s="1004"/>
      <c r="L310" s="1004"/>
      <c r="V310" s="1005"/>
    </row>
    <row r="311" spans="1:22">
      <c r="A311" s="997">
        <v>45658</v>
      </c>
      <c r="B311" s="998">
        <f t="shared" si="23"/>
        <v>2025</v>
      </c>
      <c r="E311" s="1000" t="e">
        <f>IF($A311&lt;DATE(2018,7,1),"-",INDEX(#REF!, MATCH(YEAR(EOMONTH($A311,6)),#REF!, 0))/100)</f>
        <v>#REF!</v>
      </c>
      <c r="F311" s="1000" t="e">
        <f>IF($A311&lt;DATE(2018,7,1),"-",INDEX(#REF!, MATCH(YEAR(EOMONTH($A311,6)),#REF!, 0))/100)</f>
        <v>#REF!</v>
      </c>
      <c r="G311" s="1001" t="e">
        <f t="shared" si="28"/>
        <v>#REF!</v>
      </c>
      <c r="H311" s="1001" t="e">
        <f t="shared" si="28"/>
        <v>#REF!</v>
      </c>
      <c r="I311" s="1002" t="e">
        <f t="shared" si="25"/>
        <v>#REF!</v>
      </c>
      <c r="J311" s="1004"/>
      <c r="K311" s="1004"/>
      <c r="L311" s="1004"/>
      <c r="V311" s="1005"/>
    </row>
    <row r="312" spans="1:22">
      <c r="A312" s="997">
        <v>45689</v>
      </c>
      <c r="B312" s="998">
        <f t="shared" si="23"/>
        <v>2025</v>
      </c>
      <c r="E312" s="1000" t="e">
        <f>IF($A312&lt;DATE(2018,7,1),"-",INDEX(#REF!, MATCH(YEAR(EOMONTH($A312,6)),#REF!, 0))/100)</f>
        <v>#REF!</v>
      </c>
      <c r="F312" s="1000" t="e">
        <f>IF($A312&lt;DATE(2018,7,1),"-",INDEX(#REF!, MATCH(YEAR(EOMONTH($A312,6)),#REF!, 0))/100)</f>
        <v>#REF!</v>
      </c>
      <c r="G312" s="1001" t="e">
        <f t="shared" si="28"/>
        <v>#REF!</v>
      </c>
      <c r="H312" s="1001" t="e">
        <f t="shared" si="28"/>
        <v>#REF!</v>
      </c>
      <c r="I312" s="1002" t="e">
        <f t="shared" si="25"/>
        <v>#REF!</v>
      </c>
      <c r="J312" s="1004"/>
      <c r="K312" s="1004"/>
      <c r="L312" s="1004"/>
      <c r="V312" s="1005"/>
    </row>
    <row r="313" spans="1:22">
      <c r="A313" s="997">
        <v>45717</v>
      </c>
      <c r="B313" s="998">
        <f t="shared" si="23"/>
        <v>2025</v>
      </c>
      <c r="E313" s="1000" t="e">
        <f>IF($A313&lt;DATE(2018,7,1),"-",INDEX(#REF!, MATCH(YEAR(EOMONTH($A313,6)),#REF!, 0))/100)</f>
        <v>#REF!</v>
      </c>
      <c r="F313" s="1000" t="e">
        <f>IF($A313&lt;DATE(2018,7,1),"-",INDEX(#REF!, MATCH(YEAR(EOMONTH($A313,6)),#REF!, 0))/100)</f>
        <v>#REF!</v>
      </c>
      <c r="G313" s="1001" t="e">
        <f t="shared" si="28"/>
        <v>#REF!</v>
      </c>
      <c r="H313" s="1001" t="e">
        <f t="shared" si="28"/>
        <v>#REF!</v>
      </c>
      <c r="I313" s="1002" t="e">
        <f t="shared" si="25"/>
        <v>#REF!</v>
      </c>
      <c r="J313" s="1004"/>
      <c r="K313" s="1004"/>
      <c r="L313" s="1004"/>
      <c r="V313" s="1005"/>
    </row>
    <row r="314" spans="1:22">
      <c r="A314" s="997">
        <v>45748</v>
      </c>
      <c r="B314" s="998">
        <f t="shared" si="23"/>
        <v>2026</v>
      </c>
      <c r="E314" s="1000" t="e">
        <f>IF($A314&lt;DATE(2018,7,1),"-",INDEX(#REF!, MATCH(YEAR(EOMONTH($A314,6)),#REF!, 0))/100)</f>
        <v>#REF!</v>
      </c>
      <c r="F314" s="1000" t="e">
        <f>IF($A314&lt;DATE(2018,7,1),"-",INDEX(#REF!, MATCH(YEAR(EOMONTH($A314,6)),#REF!, 0))/100)</f>
        <v>#REF!</v>
      </c>
      <c r="G314" s="1001" t="e">
        <f t="shared" si="28"/>
        <v>#REF!</v>
      </c>
      <c r="H314" s="1001" t="e">
        <f t="shared" si="28"/>
        <v>#REF!</v>
      </c>
      <c r="I314" s="1002" t="e">
        <f t="shared" si="25"/>
        <v>#REF!</v>
      </c>
      <c r="J314" s="1004"/>
      <c r="K314" s="1004"/>
      <c r="L314" s="1004"/>
      <c r="V314" s="1005"/>
    </row>
    <row r="315" spans="1:22">
      <c r="A315" s="997">
        <v>45778</v>
      </c>
      <c r="B315" s="998">
        <f t="shared" si="23"/>
        <v>2026</v>
      </c>
      <c r="E315" s="1000" t="e">
        <f>IF($A315&lt;DATE(2018,7,1),"-",INDEX(#REF!, MATCH(YEAR(EOMONTH($A315,6)),#REF!, 0))/100)</f>
        <v>#REF!</v>
      </c>
      <c r="F315" s="1000" t="e">
        <f>IF($A315&lt;DATE(2018,7,1),"-",INDEX(#REF!, MATCH(YEAR(EOMONTH($A315,6)),#REF!, 0))/100)</f>
        <v>#REF!</v>
      </c>
      <c r="G315" s="1001" t="e">
        <f t="shared" si="28"/>
        <v>#REF!</v>
      </c>
      <c r="H315" s="1001" t="e">
        <f t="shared" si="28"/>
        <v>#REF!</v>
      </c>
      <c r="I315" s="1002" t="e">
        <f t="shared" si="25"/>
        <v>#REF!</v>
      </c>
      <c r="J315" s="1004"/>
      <c r="K315" s="1004"/>
      <c r="L315" s="1004"/>
      <c r="V315" s="1005"/>
    </row>
    <row r="316" spans="1:22">
      <c r="A316" s="997">
        <v>45809</v>
      </c>
      <c r="B316" s="998">
        <f t="shared" si="23"/>
        <v>2026</v>
      </c>
      <c r="E316" s="1000" t="e">
        <f>IF($A316&lt;DATE(2018,7,1),"-",INDEX(#REF!, MATCH(YEAR(EOMONTH($A316,6)),#REF!, 0))/100)</f>
        <v>#REF!</v>
      </c>
      <c r="F316" s="1000" t="e">
        <f>IF($A316&lt;DATE(2018,7,1),"-",INDEX(#REF!, MATCH(YEAR(EOMONTH($A316,6)),#REF!, 0))/100)</f>
        <v>#REF!</v>
      </c>
      <c r="G316" s="1001" t="e">
        <f t="shared" si="28"/>
        <v>#REF!</v>
      </c>
      <c r="H316" s="1001" t="e">
        <f t="shared" si="28"/>
        <v>#REF!</v>
      </c>
      <c r="I316" s="1002" t="e">
        <f t="shared" si="25"/>
        <v>#REF!</v>
      </c>
      <c r="J316" s="1004"/>
      <c r="K316" s="1004"/>
      <c r="L316" s="1004"/>
      <c r="V316" s="1005"/>
    </row>
    <row r="317" spans="1:22">
      <c r="A317" s="997">
        <v>45839</v>
      </c>
      <c r="B317" s="998">
        <f t="shared" si="23"/>
        <v>2026</v>
      </c>
      <c r="E317" s="1000" t="e">
        <f>IF($A317&lt;DATE(2018,7,1),"-",INDEX(#REF!, MATCH(YEAR(EOMONTH($A317,6)),#REF!, 0))/100)</f>
        <v>#REF!</v>
      </c>
      <c r="F317" s="1000" t="e">
        <f>IF($A317&lt;DATE(2018,7,1),"-",INDEX(#REF!, MATCH(YEAR(EOMONTH($A317,6)),#REF!, 0))/100)</f>
        <v>#REF!</v>
      </c>
      <c r="G317" s="1001" t="e">
        <f t="shared" si="28"/>
        <v>#REF!</v>
      </c>
      <c r="H317" s="1001" t="e">
        <f t="shared" si="28"/>
        <v>#REF!</v>
      </c>
      <c r="I317" s="1002" t="e">
        <f t="shared" si="25"/>
        <v>#REF!</v>
      </c>
      <c r="J317" s="1004"/>
      <c r="K317" s="1004"/>
      <c r="L317" s="1004"/>
      <c r="V317" s="1005"/>
    </row>
    <row r="318" spans="1:22">
      <c r="A318" s="997">
        <v>45870</v>
      </c>
      <c r="B318" s="998">
        <f t="shared" si="23"/>
        <v>2026</v>
      </c>
      <c r="E318" s="1000" t="e">
        <f>IF($A318&lt;DATE(2018,7,1),"-",INDEX(#REF!, MATCH(YEAR(EOMONTH($A318,6)),#REF!, 0))/100)</f>
        <v>#REF!</v>
      </c>
      <c r="F318" s="1000" t="e">
        <f>IF($A318&lt;DATE(2018,7,1),"-",INDEX(#REF!, MATCH(YEAR(EOMONTH($A318,6)),#REF!, 0))/100)</f>
        <v>#REF!</v>
      </c>
      <c r="G318" s="1001" t="e">
        <f t="shared" si="28"/>
        <v>#REF!</v>
      </c>
      <c r="H318" s="1001" t="e">
        <f t="shared" si="28"/>
        <v>#REF!</v>
      </c>
      <c r="I318" s="1002" t="e">
        <f t="shared" si="25"/>
        <v>#REF!</v>
      </c>
      <c r="J318" s="1004"/>
      <c r="K318" s="1004"/>
      <c r="L318" s="1004"/>
      <c r="V318" s="1005"/>
    </row>
    <row r="319" spans="1:22">
      <c r="A319" s="997">
        <v>45901</v>
      </c>
      <c r="B319" s="998">
        <f t="shared" si="23"/>
        <v>2026</v>
      </c>
      <c r="E319" s="1000" t="e">
        <f>IF($A319&lt;DATE(2018,7,1),"-",INDEX(#REF!, MATCH(YEAR(EOMONTH($A319,6)),#REF!, 0))/100)</f>
        <v>#REF!</v>
      </c>
      <c r="F319" s="1000" t="e">
        <f>IF($A319&lt;DATE(2018,7,1),"-",INDEX(#REF!, MATCH(YEAR(EOMONTH($A319,6)),#REF!, 0))/100)</f>
        <v>#REF!</v>
      </c>
      <c r="G319" s="1001" t="e">
        <f t="shared" si="28"/>
        <v>#REF!</v>
      </c>
      <c r="H319" s="1001" t="e">
        <f t="shared" si="28"/>
        <v>#REF!</v>
      </c>
      <c r="I319" s="1002" t="e">
        <f t="shared" si="25"/>
        <v>#REF!</v>
      </c>
      <c r="J319" s="1004"/>
      <c r="K319" s="1004"/>
      <c r="L319" s="1004"/>
      <c r="V319" s="1005"/>
    </row>
    <row r="320" spans="1:22">
      <c r="A320" s="997">
        <v>45931</v>
      </c>
      <c r="B320" s="998">
        <f t="shared" si="23"/>
        <v>2026</v>
      </c>
      <c r="E320" s="1000" t="e">
        <f>IF($A320&lt;DATE(2018,7,1),"-",INDEX(#REF!, MATCH(YEAR(EOMONTH($A320,6)),#REF!, 0))/100)</f>
        <v>#REF!</v>
      </c>
      <c r="F320" s="1000" t="e">
        <f>IF($A320&lt;DATE(2018,7,1),"-",INDEX(#REF!, MATCH(YEAR(EOMONTH($A320,6)),#REF!, 0))/100)</f>
        <v>#REF!</v>
      </c>
      <c r="G320" s="1001" t="e">
        <f t="shared" si="28"/>
        <v>#REF!</v>
      </c>
      <c r="H320" s="1001" t="e">
        <f t="shared" si="28"/>
        <v>#REF!</v>
      </c>
      <c r="I320" s="1002" t="e">
        <f t="shared" si="25"/>
        <v>#REF!</v>
      </c>
      <c r="J320" s="1004"/>
      <c r="K320" s="1004"/>
      <c r="L320" s="1004"/>
      <c r="V320" s="1005"/>
    </row>
    <row r="321" spans="1:22">
      <c r="A321" s="997">
        <v>45962</v>
      </c>
      <c r="B321" s="998">
        <f t="shared" si="23"/>
        <v>2026</v>
      </c>
      <c r="E321" s="1000" t="e">
        <f>IF($A321&lt;DATE(2018,7,1),"-",INDEX(#REF!, MATCH(YEAR(EOMONTH($A321,6)),#REF!, 0))/100)</f>
        <v>#REF!</v>
      </c>
      <c r="F321" s="1000" t="e">
        <f>IF($A321&lt;DATE(2018,7,1),"-",INDEX(#REF!, MATCH(YEAR(EOMONTH($A321,6)),#REF!, 0))/100)</f>
        <v>#REF!</v>
      </c>
      <c r="G321" s="1001" t="e">
        <f t="shared" si="28"/>
        <v>#REF!</v>
      </c>
      <c r="H321" s="1001" t="e">
        <f t="shared" si="28"/>
        <v>#REF!</v>
      </c>
      <c r="I321" s="1002" t="e">
        <f t="shared" si="25"/>
        <v>#REF!</v>
      </c>
      <c r="J321" s="1004"/>
      <c r="K321" s="1004"/>
      <c r="L321" s="1004"/>
      <c r="V321" s="1005"/>
    </row>
    <row r="322" spans="1:22">
      <c r="A322" s="997">
        <v>45992</v>
      </c>
      <c r="B322" s="998">
        <f t="shared" si="23"/>
        <v>2026</v>
      </c>
      <c r="E322" s="1000" t="e">
        <f>IF($A322&lt;DATE(2018,7,1),"-",INDEX(#REF!, MATCH(YEAR(EOMONTH($A322,6)),#REF!, 0))/100)</f>
        <v>#REF!</v>
      </c>
      <c r="F322" s="1000" t="e">
        <f>IF($A322&lt;DATE(2018,7,1),"-",INDEX(#REF!, MATCH(YEAR(EOMONTH($A322,6)),#REF!, 0))/100)</f>
        <v>#REF!</v>
      </c>
      <c r="G322" s="1001" t="e">
        <f t="shared" si="28"/>
        <v>#REF!</v>
      </c>
      <c r="H322" s="1001" t="e">
        <f t="shared" si="28"/>
        <v>#REF!</v>
      </c>
      <c r="I322" s="1002" t="e">
        <f t="shared" si="25"/>
        <v>#REF!</v>
      </c>
      <c r="J322" s="1004"/>
      <c r="K322" s="1004"/>
      <c r="L322" s="1004"/>
      <c r="V322" s="1005"/>
    </row>
    <row r="323" spans="1:22">
      <c r="A323" s="997">
        <v>46023</v>
      </c>
      <c r="B323" s="998">
        <f t="shared" ref="B323:B325" si="29">IF(MONTH(A323)&gt;=4,YEAR(A323)+1,YEAR(A323))</f>
        <v>2026</v>
      </c>
      <c r="E323" s="1000" t="e">
        <f>IF($A323&lt;DATE(2018,7,1),"-",INDEX(#REF!, MATCH(YEAR(EOMONTH($A323,6)),#REF!, 0))/100)</f>
        <v>#REF!</v>
      </c>
      <c r="F323" s="1000" t="e">
        <f>IF($A323&lt;DATE(2018,7,1),"-",INDEX(#REF!, MATCH(YEAR(EOMONTH($A323,6)),#REF!, 0))/100)</f>
        <v>#REF!</v>
      </c>
      <c r="G323" s="1001" t="e">
        <f t="shared" ref="G323:H325" si="30">IF(ISBLANK(C323),G322*((1+E323)^(1/12)),C323)</f>
        <v>#REF!</v>
      </c>
      <c r="H323" s="1001" t="e">
        <f t="shared" si="30"/>
        <v>#REF!</v>
      </c>
      <c r="I323" s="1002" t="e">
        <f t="shared" ref="I323:I325" si="31">IF($A323&lt;DATE(2021,4,1),H323,IF(A323=DATE(2021,4,1),I322*((0.5*G323/G322)+(0.5*H323/H322)),I322*(G323/G322)))</f>
        <v>#REF!</v>
      </c>
      <c r="J323" s="1004"/>
      <c r="K323" s="1004"/>
      <c r="L323" s="1004"/>
      <c r="V323" s="1005"/>
    </row>
    <row r="324" spans="1:22">
      <c r="A324" s="997">
        <v>46054</v>
      </c>
      <c r="B324" s="998">
        <f t="shared" si="29"/>
        <v>2026</v>
      </c>
      <c r="E324" s="1000" t="e">
        <f>IF($A324&lt;DATE(2018,7,1),"-",INDEX(#REF!, MATCH(YEAR(EOMONTH($A324,6)),#REF!, 0))/100)</f>
        <v>#REF!</v>
      </c>
      <c r="F324" s="1000" t="e">
        <f>IF($A324&lt;DATE(2018,7,1),"-",INDEX(#REF!, MATCH(YEAR(EOMONTH($A324,6)),#REF!, 0))/100)</f>
        <v>#REF!</v>
      </c>
      <c r="G324" s="1001" t="e">
        <f t="shared" si="30"/>
        <v>#REF!</v>
      </c>
      <c r="H324" s="1001" t="e">
        <f t="shared" si="30"/>
        <v>#REF!</v>
      </c>
      <c r="I324" s="1002" t="e">
        <f t="shared" si="31"/>
        <v>#REF!</v>
      </c>
      <c r="J324" s="1004"/>
      <c r="K324" s="1004"/>
      <c r="L324" s="1004"/>
      <c r="V324" s="1005"/>
    </row>
    <row r="325" spans="1:22">
      <c r="A325" s="997">
        <v>46082</v>
      </c>
      <c r="B325" s="998">
        <f t="shared" si="29"/>
        <v>2026</v>
      </c>
      <c r="E325" s="1000" t="e">
        <f>IF($A325&lt;DATE(2018,7,1),"-",INDEX(#REF!, MATCH(YEAR(EOMONTH($A325,6)),#REF!, 0))/100)</f>
        <v>#REF!</v>
      </c>
      <c r="F325" s="1000" t="e">
        <f>IF($A325&lt;DATE(2018,7,1),"-",INDEX(#REF!, MATCH(YEAR(EOMONTH($A325,6)),#REF!, 0))/100)</f>
        <v>#REF!</v>
      </c>
      <c r="G325" s="1001" t="e">
        <f t="shared" si="30"/>
        <v>#REF!</v>
      </c>
      <c r="H325" s="1001" t="e">
        <f t="shared" si="30"/>
        <v>#REF!</v>
      </c>
      <c r="I325" s="1002" t="e">
        <f t="shared" si="31"/>
        <v>#REF!</v>
      </c>
      <c r="J325" s="1004"/>
      <c r="K325" s="1004"/>
      <c r="L325" s="1004"/>
      <c r="V325" s="1005"/>
    </row>
    <row r="326" spans="1:22">
      <c r="B326" s="1010"/>
      <c r="V326" s="1005"/>
    </row>
    <row r="327" spans="1:22">
      <c r="B327" s="1010"/>
      <c r="V327" s="1005"/>
    </row>
    <row r="328" spans="1:22">
      <c r="B328" s="1010"/>
      <c r="V328" s="1005"/>
    </row>
    <row r="329" spans="1:22">
      <c r="B329" s="1010"/>
      <c r="V329" s="1005"/>
    </row>
    <row r="330" spans="1:22">
      <c r="B330" s="1010"/>
      <c r="V330" s="1005"/>
    </row>
    <row r="331" spans="1:22">
      <c r="B331" s="1010"/>
      <c r="V331" s="1005"/>
    </row>
    <row r="332" spans="1:22">
      <c r="B332" s="1010"/>
      <c r="V332" s="1005"/>
    </row>
    <row r="333" spans="1:22">
      <c r="B333" s="1010"/>
      <c r="V333" s="1005"/>
    </row>
    <row r="334" spans="1:22">
      <c r="B334" s="1010"/>
      <c r="V334" s="1005"/>
    </row>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FFFFCC"/>
  </sheetPr>
  <dimension ref="B1:XFD337"/>
  <sheetViews>
    <sheetView showGridLines="0" topLeftCell="A27" zoomScale="70" zoomScaleNormal="70" workbookViewId="0">
      <pane xSplit="6" topLeftCell="M1" activePane="topRight" state="frozen"/>
      <selection pane="topRight" activeCell="P36" sqref="P36"/>
    </sheetView>
  </sheetViews>
  <sheetFormatPr defaultColWidth="15.73046875" defaultRowHeight="30" customHeight="1"/>
  <cols>
    <col min="1" max="1" width="2.73046875" style="1" customWidth="1"/>
    <col min="2" max="2" width="60.73046875" style="1" customWidth="1"/>
    <col min="3" max="3" width="15.73046875" style="2"/>
    <col min="4" max="4" width="40.73046875" style="2" hidden="1" customWidth="1"/>
    <col min="5" max="6" width="15.73046875" style="2" hidden="1" customWidth="1"/>
    <col min="7" max="13" width="15.73046875" style="2"/>
    <col min="14" max="14" width="18.265625" style="2" bestFit="1" customWidth="1"/>
    <col min="15" max="15" width="18.265625" style="865" bestFit="1" customWidth="1"/>
    <col min="16" max="16" width="18.265625" style="2" bestFit="1" customWidth="1"/>
    <col min="17" max="17" width="17.86328125" style="2" bestFit="1" customWidth="1"/>
    <col min="18" max="18" width="18.265625" style="2" bestFit="1" customWidth="1"/>
    <col min="19" max="19" width="17.86328125" style="2" bestFit="1" customWidth="1"/>
    <col min="20" max="21" width="15.73046875" style="1"/>
    <col min="22" max="23" width="18.265625" style="1" bestFit="1" customWidth="1"/>
    <col min="24" max="24" width="17.86328125" style="1" bestFit="1" customWidth="1"/>
    <col min="25" max="25" width="18.265625" style="1" bestFit="1" customWidth="1"/>
    <col min="26" max="26" width="17.86328125" style="1" bestFit="1" customWidth="1"/>
    <col min="27" max="16384" width="15.73046875" style="1"/>
  </cols>
  <sheetData>
    <row r="1" spans="2:22" ht="9.9499999999999993" customHeight="1">
      <c r="B1" s="30"/>
      <c r="T1" s="2"/>
      <c r="U1" s="2"/>
      <c r="V1" s="2"/>
    </row>
    <row r="2" spans="2:22" s="31" customFormat="1" ht="30" customHeight="1">
      <c r="B2" s="187" t="s">
        <v>47</v>
      </c>
      <c r="C2" s="2"/>
      <c r="D2" s="2"/>
      <c r="E2" s="2"/>
      <c r="F2" s="2"/>
      <c r="G2" s="12"/>
      <c r="H2" s="12"/>
      <c r="I2" s="12"/>
      <c r="J2" s="12"/>
      <c r="K2" s="12"/>
      <c r="L2" s="12"/>
      <c r="M2" s="12"/>
      <c r="N2" s="12"/>
      <c r="O2" s="866"/>
      <c r="P2" s="12"/>
      <c r="Q2" s="12"/>
      <c r="R2" s="12"/>
      <c r="S2" s="12"/>
      <c r="T2" s="12"/>
      <c r="U2" s="12"/>
      <c r="V2" s="12"/>
    </row>
    <row r="3" spans="2:22" s="236" customFormat="1" ht="9.9499999999999993" customHeight="1">
      <c r="B3" s="234"/>
      <c r="C3" s="235"/>
      <c r="D3" s="235"/>
      <c r="E3" s="235"/>
      <c r="F3" s="235"/>
      <c r="G3" s="235"/>
      <c r="H3" s="235"/>
      <c r="I3" s="235"/>
      <c r="J3" s="235"/>
      <c r="K3" s="235"/>
      <c r="L3" s="235"/>
      <c r="M3" s="235"/>
      <c r="N3" s="235"/>
      <c r="O3" s="865"/>
      <c r="P3" s="235"/>
      <c r="Q3" s="235"/>
      <c r="R3" s="235"/>
      <c r="S3" s="235"/>
      <c r="T3" s="235"/>
      <c r="U3" s="235"/>
      <c r="V3" s="235"/>
    </row>
    <row r="4" spans="2:22" s="31" customFormat="1" ht="30" customHeight="1">
      <c r="B4" s="233" t="s">
        <v>303</v>
      </c>
      <c r="C4" s="235"/>
      <c r="D4" s="235"/>
      <c r="E4" s="235"/>
      <c r="F4" s="235"/>
      <c r="G4" s="12"/>
      <c r="H4" s="12"/>
      <c r="I4" s="325"/>
      <c r="J4" s="12"/>
      <c r="K4" s="12"/>
      <c r="L4" s="12"/>
      <c r="M4" s="12"/>
      <c r="N4" s="12"/>
      <c r="O4" s="866"/>
      <c r="P4" s="12"/>
      <c r="Q4" s="12"/>
      <c r="R4" s="12"/>
      <c r="S4" s="12"/>
      <c r="T4" s="12"/>
      <c r="U4" s="12"/>
      <c r="V4" s="12"/>
    </row>
    <row r="5" spans="2:22" ht="9.9499999999999993" customHeight="1">
      <c r="B5" s="30"/>
      <c r="T5" s="2"/>
      <c r="U5" s="2"/>
      <c r="V5" s="2"/>
    </row>
    <row r="6" spans="2:22" s="189" customFormat="1" ht="30" customHeight="1">
      <c r="B6" s="201" t="s">
        <v>163</v>
      </c>
      <c r="O6" s="865"/>
    </row>
    <row r="7" spans="2:22" ht="9.9499999999999993" customHeight="1">
      <c r="B7" s="32"/>
      <c r="T7" s="2"/>
      <c r="U7" s="2"/>
      <c r="V7" s="2"/>
    </row>
    <row r="8" spans="2:22" s="225" customFormat="1" ht="30" customHeight="1">
      <c r="B8" s="226" t="s">
        <v>314</v>
      </c>
      <c r="C8" s="223"/>
      <c r="D8" s="223"/>
      <c r="E8" s="223"/>
      <c r="F8" s="223"/>
      <c r="G8" s="223"/>
      <c r="H8" s="223"/>
      <c r="I8" s="223"/>
      <c r="J8" s="223"/>
      <c r="K8" s="223"/>
      <c r="L8" s="223"/>
      <c r="M8" s="223"/>
      <c r="N8" s="223"/>
      <c r="O8" s="865"/>
      <c r="P8" s="223"/>
      <c r="Q8" s="223"/>
      <c r="R8" s="223"/>
      <c r="S8" s="223"/>
      <c r="T8" s="223"/>
      <c r="U8" s="223"/>
      <c r="V8" s="223"/>
    </row>
    <row r="9" spans="2:22" s="225" customFormat="1" ht="9.9499999999999993" customHeight="1">
      <c r="B9" s="32"/>
      <c r="C9" s="223"/>
      <c r="D9" s="223"/>
      <c r="E9" s="223"/>
      <c r="F9" s="223"/>
      <c r="G9" s="223"/>
      <c r="H9" s="223"/>
      <c r="I9" s="223"/>
      <c r="J9" s="223"/>
      <c r="K9" s="223"/>
      <c r="L9" s="223"/>
      <c r="M9" s="223"/>
      <c r="N9" s="223"/>
      <c r="O9" s="865"/>
      <c r="P9" s="223"/>
      <c r="Q9" s="223"/>
      <c r="R9" s="223"/>
      <c r="S9" s="223"/>
      <c r="T9" s="223"/>
      <c r="U9" s="223"/>
      <c r="V9" s="223"/>
    </row>
    <row r="10" spans="2:22" s="225" customFormat="1" ht="30" customHeight="1">
      <c r="B10" s="1365" t="s">
        <v>639</v>
      </c>
      <c r="C10" s="1365"/>
      <c r="D10" s="1365"/>
      <c r="E10" s="1365"/>
      <c r="F10" s="1365"/>
      <c r="G10" s="1365"/>
      <c r="H10" s="1365"/>
      <c r="I10" s="1365"/>
      <c r="J10" s="1365"/>
      <c r="K10" s="223"/>
      <c r="L10" s="223"/>
      <c r="M10" s="223"/>
      <c r="N10" s="223"/>
      <c r="O10" s="865"/>
      <c r="P10" s="223"/>
      <c r="Q10" s="223"/>
      <c r="R10" s="223"/>
      <c r="S10" s="223"/>
      <c r="T10" s="223"/>
      <c r="U10" s="223"/>
      <c r="V10" s="223"/>
    </row>
    <row r="11" spans="2:22" s="225" customFormat="1" ht="30" customHeight="1">
      <c r="B11" s="1365" t="s">
        <v>412</v>
      </c>
      <c r="C11" s="1365"/>
      <c r="D11" s="1365"/>
      <c r="E11" s="1365"/>
      <c r="F11" s="1365"/>
      <c r="G11" s="1365"/>
      <c r="H11" s="1365"/>
      <c r="I11" s="1365"/>
      <c r="J11" s="1365"/>
      <c r="K11" s="223"/>
      <c r="L11" s="223"/>
      <c r="M11" s="223"/>
      <c r="N11" s="223"/>
      <c r="O11" s="865"/>
      <c r="P11" s="223"/>
      <c r="Q11" s="223"/>
      <c r="R11" s="223"/>
      <c r="S11" s="223"/>
      <c r="T11" s="223"/>
      <c r="U11" s="223"/>
      <c r="V11" s="223"/>
    </row>
    <row r="12" spans="2:22" s="225" customFormat="1" ht="30" customHeight="1">
      <c r="B12" s="1365" t="s">
        <v>414</v>
      </c>
      <c r="C12" s="1365"/>
      <c r="D12" s="1365"/>
      <c r="E12" s="1365"/>
      <c r="F12" s="1365"/>
      <c r="G12" s="1365"/>
      <c r="H12" s="1365"/>
      <c r="I12" s="1365"/>
      <c r="J12" s="1365"/>
      <c r="K12" s="223"/>
      <c r="L12" s="223"/>
      <c r="M12" s="223"/>
      <c r="N12" s="223"/>
      <c r="O12" s="865"/>
      <c r="P12" s="223"/>
      <c r="Q12" s="223"/>
      <c r="R12" s="223"/>
      <c r="S12" s="223"/>
      <c r="T12" s="223"/>
      <c r="U12" s="223"/>
      <c r="V12" s="223"/>
    </row>
    <row r="13" spans="2:22" s="225" customFormat="1" ht="30" customHeight="1">
      <c r="B13" s="1365" t="s">
        <v>413</v>
      </c>
      <c r="C13" s="1365"/>
      <c r="D13" s="1365"/>
      <c r="E13" s="1365"/>
      <c r="F13" s="1365"/>
      <c r="G13" s="1365"/>
      <c r="H13" s="1365"/>
      <c r="I13" s="1365"/>
      <c r="J13" s="1365"/>
      <c r="K13" s="223"/>
      <c r="L13" s="223"/>
      <c r="M13" s="223"/>
      <c r="N13" s="223"/>
      <c r="O13" s="865"/>
      <c r="P13" s="223"/>
      <c r="Q13" s="223"/>
      <c r="R13" s="223"/>
      <c r="S13" s="223"/>
      <c r="T13" s="223"/>
      <c r="U13" s="223"/>
      <c r="V13" s="223"/>
    </row>
    <row r="14" spans="2:22" s="225" customFormat="1" ht="30" customHeight="1">
      <c r="B14" s="1365" t="s">
        <v>415</v>
      </c>
      <c r="C14" s="1365"/>
      <c r="D14" s="1365"/>
      <c r="E14" s="1365"/>
      <c r="F14" s="1365"/>
      <c r="G14" s="1365"/>
      <c r="H14" s="1365"/>
      <c r="I14" s="1365"/>
      <c r="J14" s="1365"/>
      <c r="K14" s="223"/>
      <c r="L14" s="223"/>
      <c r="M14" s="223"/>
      <c r="N14" s="223"/>
      <c r="O14" s="865"/>
      <c r="P14" s="223"/>
      <c r="Q14" s="223"/>
      <c r="R14" s="223"/>
      <c r="S14" s="223"/>
      <c r="T14" s="223"/>
      <c r="U14" s="223"/>
      <c r="V14" s="223"/>
    </row>
    <row r="15" spans="2:22" s="225" customFormat="1" ht="30" customHeight="1">
      <c r="B15" s="1365" t="s">
        <v>416</v>
      </c>
      <c r="C15" s="1365"/>
      <c r="D15" s="1365"/>
      <c r="E15" s="1365"/>
      <c r="F15" s="1365"/>
      <c r="G15" s="1365"/>
      <c r="H15" s="1365"/>
      <c r="I15" s="1365"/>
      <c r="J15" s="1365"/>
      <c r="K15" s="223"/>
      <c r="L15" s="223"/>
      <c r="M15" s="223"/>
      <c r="N15" s="223"/>
      <c r="O15" s="865"/>
      <c r="P15" s="223"/>
      <c r="Q15" s="223"/>
      <c r="R15" s="223"/>
      <c r="S15" s="223"/>
      <c r="T15" s="223"/>
      <c r="U15" s="223"/>
      <c r="V15" s="223"/>
    </row>
    <row r="16" spans="2:22" s="225" customFormat="1" ht="30" customHeight="1">
      <c r="B16" s="1365" t="s">
        <v>417</v>
      </c>
      <c r="C16" s="1365"/>
      <c r="D16" s="1365"/>
      <c r="E16" s="1365"/>
      <c r="F16" s="1365"/>
      <c r="G16" s="1365"/>
      <c r="H16" s="1365"/>
      <c r="I16" s="1365"/>
      <c r="J16" s="1365"/>
      <c r="K16" s="223"/>
      <c r="L16" s="223"/>
      <c r="M16" s="223"/>
      <c r="N16" s="223"/>
      <c r="O16" s="865"/>
      <c r="P16" s="223"/>
      <c r="Q16" s="223"/>
      <c r="R16" s="223"/>
      <c r="S16" s="223"/>
      <c r="T16" s="223"/>
      <c r="U16" s="223"/>
      <c r="V16" s="223"/>
    </row>
    <row r="17" spans="2:22" s="236" customFormat="1" ht="30" customHeight="1">
      <c r="B17" s="1365" t="s">
        <v>418</v>
      </c>
      <c r="C17" s="1365"/>
      <c r="D17" s="1365"/>
      <c r="E17" s="1365"/>
      <c r="F17" s="1365"/>
      <c r="G17" s="1365"/>
      <c r="H17" s="1365"/>
      <c r="I17" s="1365"/>
      <c r="J17" s="1365"/>
      <c r="K17" s="235"/>
      <c r="L17" s="235"/>
      <c r="M17" s="235"/>
      <c r="N17" s="235"/>
      <c r="O17" s="865"/>
      <c r="P17" s="235"/>
      <c r="Q17" s="235"/>
      <c r="R17" s="235"/>
      <c r="S17" s="235"/>
      <c r="T17" s="235"/>
      <c r="U17" s="235"/>
      <c r="V17" s="235"/>
    </row>
    <row r="18" spans="2:22" s="236" customFormat="1" ht="30" customHeight="1">
      <c r="B18" s="1365" t="s">
        <v>419</v>
      </c>
      <c r="C18" s="1365"/>
      <c r="D18" s="1365"/>
      <c r="E18" s="1365"/>
      <c r="F18" s="1365"/>
      <c r="G18" s="1365"/>
      <c r="H18" s="1365"/>
      <c r="I18" s="1365"/>
      <c r="J18" s="1365"/>
      <c r="K18" s="235"/>
      <c r="L18" s="235"/>
      <c r="M18" s="235"/>
      <c r="N18" s="235"/>
      <c r="O18" s="865"/>
      <c r="P18" s="235"/>
      <c r="Q18" s="235"/>
      <c r="R18" s="235"/>
      <c r="S18" s="235"/>
      <c r="T18" s="235"/>
      <c r="U18" s="235"/>
      <c r="V18" s="235"/>
    </row>
    <row r="19" spans="2:22" s="261" customFormat="1" ht="30" customHeight="1">
      <c r="B19" s="1365" t="s">
        <v>452</v>
      </c>
      <c r="C19" s="1365"/>
      <c r="D19" s="1365"/>
      <c r="E19" s="1365"/>
      <c r="F19" s="1365"/>
      <c r="G19" s="1365"/>
      <c r="H19" s="1365"/>
      <c r="I19" s="1365"/>
      <c r="J19" s="1365"/>
      <c r="K19" s="259"/>
      <c r="L19" s="259"/>
      <c r="M19" s="259"/>
      <c r="N19" s="259"/>
      <c r="O19" s="865"/>
      <c r="P19" s="259"/>
      <c r="Q19" s="259"/>
      <c r="R19" s="259"/>
      <c r="S19" s="259"/>
      <c r="T19" s="259"/>
      <c r="U19" s="259"/>
      <c r="V19" s="259"/>
    </row>
    <row r="20" spans="2:22" s="261" customFormat="1" ht="30" customHeight="1">
      <c r="B20" s="1365" t="s">
        <v>453</v>
      </c>
      <c r="C20" s="1365"/>
      <c r="D20" s="1365"/>
      <c r="E20" s="1365"/>
      <c r="F20" s="1365"/>
      <c r="G20" s="1365"/>
      <c r="H20" s="1365"/>
      <c r="I20" s="1365"/>
      <c r="J20" s="1365"/>
      <c r="K20" s="259"/>
      <c r="L20" s="259"/>
      <c r="M20" s="259"/>
      <c r="N20" s="259"/>
      <c r="O20" s="865"/>
      <c r="P20" s="259"/>
      <c r="Q20" s="259"/>
      <c r="R20" s="259"/>
      <c r="S20" s="259"/>
      <c r="T20" s="259"/>
      <c r="U20" s="259"/>
      <c r="V20" s="259"/>
    </row>
    <row r="21" spans="2:22" s="261" customFormat="1" ht="9.9499999999999993" customHeight="1">
      <c r="B21" s="32"/>
      <c r="C21" s="259"/>
      <c r="D21" s="259"/>
      <c r="E21" s="259"/>
      <c r="F21" s="259"/>
      <c r="G21" s="259"/>
      <c r="H21" s="259"/>
      <c r="I21" s="259"/>
      <c r="J21" s="259"/>
      <c r="K21" s="259"/>
      <c r="L21" s="259"/>
      <c r="M21" s="259"/>
      <c r="N21" s="259"/>
      <c r="O21" s="865"/>
      <c r="P21" s="259"/>
      <c r="Q21" s="259"/>
      <c r="R21" s="259"/>
      <c r="S21" s="259"/>
      <c r="T21" s="259"/>
      <c r="U21" s="259"/>
      <c r="V21" s="259"/>
    </row>
    <row r="22" spans="2:22" s="10" customFormat="1" ht="30" customHeight="1">
      <c r="B22" s="260" t="s">
        <v>454</v>
      </c>
      <c r="C22" s="262" t="s">
        <v>67</v>
      </c>
      <c r="D22" s="262" t="s">
        <v>640</v>
      </c>
      <c r="E22" s="211" t="s">
        <v>455</v>
      </c>
      <c r="F22" s="1366" t="s">
        <v>456</v>
      </c>
      <c r="G22" s="1364"/>
      <c r="H22" s="262" t="s">
        <v>332</v>
      </c>
      <c r="I22" s="1366" t="s">
        <v>457</v>
      </c>
      <c r="J22" s="1364"/>
      <c r="K22" s="262" t="s">
        <v>332</v>
      </c>
      <c r="O22" s="867"/>
    </row>
    <row r="23" spans="2:22" s="261" customFormat="1" ht="30" customHeight="1">
      <c r="B23" s="268"/>
      <c r="C23" s="269"/>
      <c r="D23" s="269"/>
      <c r="E23" s="269"/>
      <c r="F23" s="1367"/>
      <c r="G23" s="1368"/>
      <c r="H23" s="270"/>
      <c r="I23" s="1367"/>
      <c r="J23" s="1368"/>
      <c r="K23" s="270"/>
      <c r="L23" s="259"/>
      <c r="M23" s="259"/>
      <c r="N23" s="259"/>
      <c r="O23" s="865"/>
      <c r="P23" s="259"/>
      <c r="Q23" s="259"/>
      <c r="R23" s="259"/>
      <c r="S23" s="259"/>
      <c r="T23" s="259"/>
      <c r="U23" s="259"/>
      <c r="V23" s="259"/>
    </row>
    <row r="24" spans="2:22" s="261" customFormat="1" ht="30" customHeight="1">
      <c r="B24" s="268"/>
      <c r="C24" s="269"/>
      <c r="D24" s="269"/>
      <c r="E24" s="269"/>
      <c r="F24" s="1367"/>
      <c r="G24" s="1368"/>
      <c r="H24" s="270"/>
      <c r="I24" s="1367"/>
      <c r="J24" s="1368"/>
      <c r="K24" s="270"/>
      <c r="L24" s="259"/>
      <c r="M24" s="259"/>
      <c r="N24" s="259"/>
      <c r="O24" s="865"/>
      <c r="P24" s="259"/>
      <c r="Q24" s="259"/>
      <c r="R24" s="259"/>
      <c r="S24" s="259"/>
      <c r="T24" s="259"/>
      <c r="U24" s="259"/>
      <c r="V24" s="259"/>
    </row>
    <row r="25" spans="2:22" s="261" customFormat="1" ht="30" customHeight="1">
      <c r="B25" s="268"/>
      <c r="C25" s="269"/>
      <c r="D25" s="269"/>
      <c r="E25" s="269"/>
      <c r="F25" s="1367"/>
      <c r="G25" s="1368"/>
      <c r="H25" s="270"/>
      <c r="I25" s="1367"/>
      <c r="J25" s="1368"/>
      <c r="K25" s="270"/>
      <c r="L25" s="259"/>
      <c r="M25" s="259"/>
      <c r="N25" s="259"/>
      <c r="O25" s="865"/>
      <c r="P25" s="259"/>
      <c r="Q25" s="259"/>
      <c r="R25" s="259"/>
      <c r="S25" s="259"/>
      <c r="T25" s="259"/>
      <c r="U25" s="259"/>
      <c r="V25" s="259"/>
    </row>
    <row r="26" spans="2:22" s="261" customFormat="1" ht="30" customHeight="1">
      <c r="B26" s="268"/>
      <c r="C26" s="269"/>
      <c r="D26" s="269"/>
      <c r="E26" s="269"/>
      <c r="F26" s="1367"/>
      <c r="G26" s="1368"/>
      <c r="H26" s="270"/>
      <c r="I26" s="1367"/>
      <c r="J26" s="1368"/>
      <c r="K26" s="270"/>
      <c r="L26" s="259"/>
      <c r="M26" s="259"/>
      <c r="N26" s="259"/>
      <c r="O26" s="865"/>
      <c r="P26" s="259"/>
      <c r="Q26" s="259"/>
      <c r="R26" s="259"/>
      <c r="S26" s="259"/>
      <c r="T26" s="259"/>
      <c r="U26" s="259"/>
      <c r="V26" s="259"/>
    </row>
    <row r="27" spans="2:22" s="261" customFormat="1" ht="30" customHeight="1">
      <c r="B27" s="268"/>
      <c r="C27" s="269"/>
      <c r="D27" s="269"/>
      <c r="E27" s="269"/>
      <c r="F27" s="1367"/>
      <c r="G27" s="1368"/>
      <c r="H27" s="270"/>
      <c r="I27" s="1367"/>
      <c r="J27" s="1368"/>
      <c r="K27" s="270"/>
      <c r="L27" s="259"/>
      <c r="M27" s="259"/>
      <c r="N27" s="259"/>
      <c r="O27" s="865"/>
      <c r="P27" s="259"/>
      <c r="Q27" s="259"/>
      <c r="R27" s="259"/>
      <c r="S27" s="259"/>
      <c r="T27" s="259"/>
      <c r="U27" s="259"/>
      <c r="V27" s="259"/>
    </row>
    <row r="28" spans="2:22" s="261" customFormat="1" ht="30" customHeight="1">
      <c r="B28" s="268"/>
      <c r="C28" s="269"/>
      <c r="D28" s="269"/>
      <c r="E28" s="269"/>
      <c r="F28" s="1367"/>
      <c r="G28" s="1368"/>
      <c r="H28" s="270"/>
      <c r="I28" s="1367"/>
      <c r="J28" s="1368"/>
      <c r="K28" s="270"/>
      <c r="L28" s="259"/>
      <c r="M28" s="259"/>
      <c r="N28" s="259"/>
      <c r="O28" s="865"/>
      <c r="P28" s="259"/>
      <c r="Q28" s="259"/>
      <c r="R28" s="259"/>
      <c r="S28" s="259"/>
      <c r="T28" s="259"/>
      <c r="U28" s="259"/>
      <c r="V28" s="259"/>
    </row>
    <row r="29" spans="2:22" s="261" customFormat="1" ht="30" customHeight="1">
      <c r="B29" s="268"/>
      <c r="C29" s="269"/>
      <c r="D29" s="269"/>
      <c r="E29" s="269"/>
      <c r="F29" s="1367"/>
      <c r="G29" s="1368"/>
      <c r="H29" s="270"/>
      <c r="I29" s="1367"/>
      <c r="J29" s="1368"/>
      <c r="K29" s="270"/>
      <c r="L29" s="259"/>
      <c r="M29" s="259"/>
      <c r="N29" s="259"/>
      <c r="O29" s="865"/>
      <c r="P29" s="259"/>
      <c r="Q29" s="259"/>
      <c r="R29" s="259"/>
      <c r="S29" s="259"/>
      <c r="T29" s="259"/>
      <c r="U29" s="259"/>
      <c r="V29" s="259"/>
    </row>
    <row r="30" spans="2:22" s="261" customFormat="1" ht="30" customHeight="1">
      <c r="B30" s="268"/>
      <c r="C30" s="269"/>
      <c r="D30" s="269"/>
      <c r="E30" s="269"/>
      <c r="F30" s="1367"/>
      <c r="G30" s="1368"/>
      <c r="H30" s="270"/>
      <c r="I30" s="1367"/>
      <c r="J30" s="1368"/>
      <c r="K30" s="270"/>
      <c r="L30" s="259"/>
      <c r="M30" s="259"/>
      <c r="N30" s="259"/>
      <c r="O30" s="865"/>
      <c r="P30" s="259"/>
      <c r="Q30" s="259"/>
      <c r="R30" s="259"/>
      <c r="S30" s="259"/>
      <c r="T30" s="259"/>
      <c r="U30" s="259"/>
      <c r="V30" s="259"/>
    </row>
    <row r="31" spans="2:22" s="261" customFormat="1" ht="30" customHeight="1">
      <c r="B31" s="268"/>
      <c r="C31" s="269"/>
      <c r="D31" s="269"/>
      <c r="E31" s="269"/>
      <c r="F31" s="1367"/>
      <c r="G31" s="1368"/>
      <c r="H31" s="270"/>
      <c r="I31" s="1367"/>
      <c r="J31" s="1368"/>
      <c r="K31" s="270"/>
      <c r="L31" s="259"/>
      <c r="M31" s="259"/>
      <c r="N31" s="259"/>
      <c r="O31" s="865"/>
      <c r="P31" s="259"/>
      <c r="Q31" s="259"/>
      <c r="R31" s="259"/>
      <c r="S31" s="259"/>
      <c r="T31" s="259"/>
      <c r="U31" s="259"/>
      <c r="V31" s="259"/>
    </row>
    <row r="32" spans="2:22" s="261" customFormat="1" ht="30" customHeight="1">
      <c r="B32" s="268"/>
      <c r="C32" s="269"/>
      <c r="D32" s="269"/>
      <c r="E32" s="269"/>
      <c r="F32" s="1367"/>
      <c r="G32" s="1368"/>
      <c r="H32" s="270"/>
      <c r="I32" s="1367"/>
      <c r="J32" s="1368"/>
      <c r="K32" s="270"/>
      <c r="L32" s="259"/>
      <c r="M32" s="259"/>
      <c r="N32" s="259"/>
      <c r="O32" s="865"/>
      <c r="P32" s="259"/>
      <c r="Q32" s="259"/>
      <c r="R32" s="259"/>
      <c r="S32" s="259"/>
      <c r="T32" s="259"/>
      <c r="U32" s="259"/>
      <c r="V32" s="259"/>
    </row>
    <row r="33" spans="2:37" s="261" customFormat="1" ht="9.9499999999999993" customHeight="1">
      <c r="B33" s="32"/>
      <c r="C33" s="259"/>
      <c r="D33" s="259"/>
      <c r="E33" s="259"/>
      <c r="F33" s="259"/>
      <c r="G33" s="259"/>
      <c r="H33" s="259"/>
      <c r="I33" s="259"/>
      <c r="J33" s="259"/>
      <c r="K33" s="259"/>
      <c r="L33" s="259"/>
      <c r="M33" s="259"/>
      <c r="N33" s="259"/>
      <c r="O33" s="865"/>
      <c r="P33" s="259"/>
      <c r="Q33" s="259"/>
      <c r="R33" s="259"/>
      <c r="S33" s="259"/>
      <c r="T33" s="259"/>
      <c r="U33" s="259"/>
      <c r="V33" s="259"/>
    </row>
    <row r="34" spans="2:37" s="10" customFormat="1" ht="30" customHeight="1">
      <c r="B34" s="72" t="s">
        <v>168</v>
      </c>
      <c r="C34" s="17" t="s">
        <v>67</v>
      </c>
      <c r="D34" s="17" t="s">
        <v>640</v>
      </c>
      <c r="E34" s="17" t="s">
        <v>83</v>
      </c>
      <c r="F34" s="7" t="s">
        <v>6</v>
      </c>
      <c r="G34" s="7" t="s">
        <v>7</v>
      </c>
      <c r="H34" s="7" t="s">
        <v>8</v>
      </c>
      <c r="I34" s="7" t="s">
        <v>9</v>
      </c>
      <c r="J34" s="7" t="s">
        <v>10</v>
      </c>
      <c r="K34" s="7" t="s">
        <v>11</v>
      </c>
      <c r="L34" s="7" t="s">
        <v>12</v>
      </c>
      <c r="M34" s="7" t="s">
        <v>13</v>
      </c>
      <c r="N34" s="853" t="s">
        <v>14</v>
      </c>
      <c r="O34" s="868" t="s">
        <v>15</v>
      </c>
      <c r="P34" s="7" t="s">
        <v>16</v>
      </c>
      <c r="Q34" s="7" t="s">
        <v>17</v>
      </c>
      <c r="R34" s="7" t="s">
        <v>18</v>
      </c>
      <c r="S34" s="7" t="s">
        <v>19</v>
      </c>
    </row>
    <row r="35" spans="2:37" ht="30" customHeight="1">
      <c r="B35" s="71" t="s">
        <v>54</v>
      </c>
      <c r="C35" s="115"/>
      <c r="D35" s="115"/>
      <c r="E35" s="124"/>
      <c r="F35" s="80"/>
      <c r="G35" s="195">
        <v>6.7000000000000004E-2</v>
      </c>
      <c r="H35" s="195">
        <v>6.7000000000000004E-2</v>
      </c>
      <c r="I35" s="195">
        <v>6.7000000000000004E-2</v>
      </c>
      <c r="J35" s="195">
        <v>6.7000000000000004E-2</v>
      </c>
      <c r="K35" s="195">
        <v>6.7000000000000004E-2</v>
      </c>
      <c r="L35" s="195">
        <v>6.7000000000000004E-2</v>
      </c>
      <c r="M35" s="195">
        <v>6.7000000000000004E-2</v>
      </c>
      <c r="N35" s="854">
        <v>6.7000000000000004E-2</v>
      </c>
      <c r="O35" s="1201">
        <v>4.5181881000000007E-2</v>
      </c>
      <c r="P35" s="1205">
        <v>4.5302576000000004E-2</v>
      </c>
      <c r="Q35" s="1205">
        <v>4.5495688000000006E-2</v>
      </c>
      <c r="R35" s="1205">
        <v>4.5664661000000009E-2</v>
      </c>
      <c r="S35" s="1203">
        <v>4.5857773000000011E-2</v>
      </c>
      <c r="T35" s="2"/>
      <c r="U35" s="2"/>
      <c r="V35" s="2"/>
    </row>
    <row r="36" spans="2:37" ht="30" customHeight="1">
      <c r="B36" s="71" t="s">
        <v>169</v>
      </c>
      <c r="C36" s="115"/>
      <c r="D36" s="115"/>
      <c r="E36" s="124"/>
      <c r="F36" s="80"/>
      <c r="G36" s="195">
        <v>2.92E-2</v>
      </c>
      <c r="H36" s="195">
        <v>2.92E-2</v>
      </c>
      <c r="I36" s="195">
        <v>2.92E-2</v>
      </c>
      <c r="J36" s="195">
        <v>2.92E-2</v>
      </c>
      <c r="K36" s="195">
        <v>2.92E-2</v>
      </c>
      <c r="L36" s="195">
        <v>2.92E-2</v>
      </c>
      <c r="M36" s="195">
        <v>2.92E-2</v>
      </c>
      <c r="N36" s="854">
        <v>2.92E-2</v>
      </c>
      <c r="O36" s="1202">
        <f>[4]Input!AP$180</f>
        <v>2.0459999999999999E-2</v>
      </c>
      <c r="P36" s="1206">
        <f>[4]Input!AQ$180</f>
        <v>1.9040000000000001E-2</v>
      </c>
      <c r="Q36" s="1206">
        <f>[4]Input!AR$180</f>
        <v>1.796E-2</v>
      </c>
      <c r="R36" s="1206">
        <f>[4]Input!AS$180</f>
        <v>1.7139999999999999E-2</v>
      </c>
      <c r="S36" s="1204">
        <f>[4]Input!AT$180</f>
        <v>1.653E-2</v>
      </c>
      <c r="T36" s="2"/>
      <c r="U36" s="2"/>
      <c r="V36" s="2"/>
    </row>
    <row r="37" spans="2:37" ht="30" customHeight="1">
      <c r="B37" s="71" t="s">
        <v>53</v>
      </c>
      <c r="C37" s="115"/>
      <c r="D37" s="115"/>
      <c r="E37" s="124"/>
      <c r="F37" s="80"/>
      <c r="G37" s="195">
        <v>0.65</v>
      </c>
      <c r="H37" s="195">
        <v>0.65</v>
      </c>
      <c r="I37" s="195">
        <v>0.65</v>
      </c>
      <c r="J37" s="195">
        <v>0.65</v>
      </c>
      <c r="K37" s="195">
        <v>0.65</v>
      </c>
      <c r="L37" s="195">
        <v>0.65</v>
      </c>
      <c r="M37" s="195">
        <v>0.65</v>
      </c>
      <c r="N37" s="854">
        <v>0.65</v>
      </c>
      <c r="O37" s="1202">
        <f>[4]Input!AP$182</f>
        <v>0.6</v>
      </c>
      <c r="P37" s="1206">
        <f>[4]Input!AQ$182</f>
        <v>0.6</v>
      </c>
      <c r="Q37" s="1206">
        <f>[4]Input!AR$182</f>
        <v>0.6</v>
      </c>
      <c r="R37" s="1206">
        <f>[4]Input!AS$182</f>
        <v>0.6</v>
      </c>
      <c r="S37" s="1204">
        <f>[4]Input!AT$182</f>
        <v>0.6</v>
      </c>
      <c r="T37" s="2"/>
      <c r="U37" s="2"/>
      <c r="V37" s="2"/>
    </row>
    <row r="38" spans="2:37" ht="30" customHeight="1">
      <c r="B38" s="71" t="s">
        <v>389</v>
      </c>
      <c r="C38" s="115" t="s">
        <v>387</v>
      </c>
      <c r="D38" s="115" t="s">
        <v>388</v>
      </c>
      <c r="E38" s="124"/>
      <c r="F38" s="80"/>
      <c r="G38" s="195">
        <v>0.63039999999999996</v>
      </c>
      <c r="H38" s="195">
        <v>0.63039999999999996</v>
      </c>
      <c r="I38" s="195">
        <v>0.63039999999999996</v>
      </c>
      <c r="J38" s="195">
        <v>0.63039999999999996</v>
      </c>
      <c r="K38" s="195">
        <v>0.63039999999999996</v>
      </c>
      <c r="L38" s="195">
        <v>0.63039999999999996</v>
      </c>
      <c r="M38" s="195">
        <v>0.63039999999999996</v>
      </c>
      <c r="N38" s="854">
        <v>0.63039999999999996</v>
      </c>
      <c r="O38" s="1202">
        <v>0.5</v>
      </c>
      <c r="P38" s="1206">
        <f>O38</f>
        <v>0.5</v>
      </c>
      <c r="Q38" s="1206">
        <f t="shared" ref="Q38:S38" si="0">P38</f>
        <v>0.5</v>
      </c>
      <c r="R38" s="1206">
        <f t="shared" si="0"/>
        <v>0.5</v>
      </c>
      <c r="S38" s="1204">
        <f t="shared" si="0"/>
        <v>0.5</v>
      </c>
      <c r="T38" s="2"/>
      <c r="U38" s="2"/>
      <c r="V38" s="2"/>
    </row>
    <row r="39" spans="2:37" s="121" customFormat="1" ht="30" customHeight="1">
      <c r="B39" s="119" t="s">
        <v>271</v>
      </c>
      <c r="C39" s="120" t="s">
        <v>272</v>
      </c>
      <c r="D39" s="120"/>
      <c r="E39" s="124"/>
      <c r="F39" s="80"/>
      <c r="G39" s="195">
        <v>0.9</v>
      </c>
      <c r="H39" s="195">
        <v>0.9</v>
      </c>
      <c r="I39" s="195">
        <v>0.9</v>
      </c>
      <c r="J39" s="195">
        <v>0.9</v>
      </c>
      <c r="K39" s="195">
        <v>0.9</v>
      </c>
      <c r="L39" s="195">
        <v>0.9</v>
      </c>
      <c r="M39" s="195">
        <v>0.9</v>
      </c>
      <c r="N39" s="854">
        <v>0.9</v>
      </c>
      <c r="O39" s="869">
        <v>0.9</v>
      </c>
      <c r="P39" s="195">
        <v>0.9</v>
      </c>
      <c r="Q39" s="195">
        <v>0.9</v>
      </c>
      <c r="R39" s="195">
        <v>0.9</v>
      </c>
      <c r="S39" s="195">
        <v>0.9</v>
      </c>
      <c r="T39" s="2"/>
      <c r="U39" s="2"/>
      <c r="V39" s="2"/>
    </row>
    <row r="40" spans="2:37" s="121" customFormat="1" ht="30" customHeight="1">
      <c r="B40" s="119" t="s">
        <v>273</v>
      </c>
      <c r="C40" s="120" t="s">
        <v>274</v>
      </c>
      <c r="D40" s="120"/>
      <c r="E40" s="124"/>
      <c r="F40" s="80"/>
      <c r="G40" s="195">
        <v>0.25</v>
      </c>
      <c r="H40" s="195">
        <v>0.25</v>
      </c>
      <c r="I40" s="195">
        <v>0.25</v>
      </c>
      <c r="J40" s="195">
        <v>0.25</v>
      </c>
      <c r="K40" s="195">
        <v>0.25</v>
      </c>
      <c r="L40" s="195">
        <v>0.25</v>
      </c>
      <c r="M40" s="195">
        <v>0.25</v>
      </c>
      <c r="N40" s="854">
        <v>0.25</v>
      </c>
      <c r="O40" s="869">
        <v>0.25</v>
      </c>
      <c r="P40" s="195">
        <v>0.25</v>
      </c>
      <c r="Q40" s="195">
        <v>0.25</v>
      </c>
      <c r="R40" s="195">
        <v>0.25</v>
      </c>
      <c r="S40" s="195">
        <v>0.25</v>
      </c>
      <c r="T40" s="2"/>
      <c r="U40" s="2"/>
      <c r="V40" s="2"/>
    </row>
    <row r="41" spans="2:37" s="121" customFormat="1" ht="30" customHeight="1">
      <c r="B41" s="119" t="s">
        <v>275</v>
      </c>
      <c r="C41" s="120" t="s">
        <v>276</v>
      </c>
      <c r="D41" s="120"/>
      <c r="E41" s="124"/>
      <c r="F41" s="80"/>
      <c r="G41" s="195">
        <v>7.0000000000000001E-3</v>
      </c>
      <c r="H41" s="195">
        <v>7.0000000000000001E-3</v>
      </c>
      <c r="I41" s="195">
        <v>7.0000000000000001E-3</v>
      </c>
      <c r="J41" s="195">
        <v>7.0000000000000001E-3</v>
      </c>
      <c r="K41" s="195">
        <v>7.0000000000000001E-3</v>
      </c>
      <c r="L41" s="195">
        <v>7.0000000000000001E-3</v>
      </c>
      <c r="M41" s="195">
        <v>7.0000000000000001E-3</v>
      </c>
      <c r="N41" s="854">
        <v>7.0000000000000001E-3</v>
      </c>
      <c r="O41" s="869">
        <v>7.0000000000000001E-3</v>
      </c>
      <c r="P41" s="195">
        <v>7.0000000000000001E-3</v>
      </c>
      <c r="Q41" s="195">
        <v>7.0000000000000001E-3</v>
      </c>
      <c r="R41" s="195">
        <v>7.0000000000000001E-3</v>
      </c>
      <c r="S41" s="195">
        <v>7.0000000000000001E-3</v>
      </c>
      <c r="T41" s="2"/>
      <c r="U41" s="2"/>
      <c r="V41" s="902" t="s">
        <v>835</v>
      </c>
    </row>
    <row r="42" spans="2:37" ht="9.9499999999999993" customHeight="1"/>
    <row r="43" spans="2:37" s="10" customFormat="1" ht="30" customHeight="1">
      <c r="B43" s="43" t="s">
        <v>857</v>
      </c>
      <c r="C43" s="17" t="s">
        <v>67</v>
      </c>
      <c r="D43" s="17" t="s">
        <v>640</v>
      </c>
      <c r="E43" s="17" t="s">
        <v>83</v>
      </c>
      <c r="F43" s="7" t="s">
        <v>6</v>
      </c>
      <c r="G43" s="7" t="s">
        <v>7</v>
      </c>
      <c r="H43" s="7" t="s">
        <v>8</v>
      </c>
      <c r="I43" s="7" t="s">
        <v>9</v>
      </c>
      <c r="J43" s="7" t="s">
        <v>10</v>
      </c>
      <c r="K43" s="7" t="s">
        <v>11</v>
      </c>
      <c r="L43" s="7" t="s">
        <v>12</v>
      </c>
      <c r="M43" s="7" t="s">
        <v>13</v>
      </c>
      <c r="N43" s="853" t="s">
        <v>14</v>
      </c>
      <c r="O43" s="868" t="s">
        <v>15</v>
      </c>
      <c r="P43" s="7" t="s">
        <v>16</v>
      </c>
      <c r="Q43" s="7" t="s">
        <v>17</v>
      </c>
      <c r="R43" s="7" t="s">
        <v>18</v>
      </c>
      <c r="S43" s="7" t="s">
        <v>19</v>
      </c>
      <c r="V43" s="868" t="s">
        <v>15</v>
      </c>
      <c r="W43" s="962" t="s">
        <v>16</v>
      </c>
      <c r="X43" s="962" t="s">
        <v>17</v>
      </c>
      <c r="Y43" s="962" t="s">
        <v>18</v>
      </c>
      <c r="Z43" s="962" t="s">
        <v>19</v>
      </c>
      <c r="AC43" s="982"/>
    </row>
    <row r="44" spans="2:37" ht="30" customHeight="1">
      <c r="B44" s="27" t="s">
        <v>77</v>
      </c>
      <c r="C44" s="1358" t="s">
        <v>63</v>
      </c>
      <c r="D44" s="1358" t="s">
        <v>99</v>
      </c>
      <c r="E44" s="1358" t="s">
        <v>3</v>
      </c>
      <c r="F44" s="196">
        <v>427090000</v>
      </c>
      <c r="G44" s="196">
        <v>525500000</v>
      </c>
      <c r="H44" s="196">
        <v>506400000</v>
      </c>
      <c r="I44" s="196">
        <v>509700000</v>
      </c>
      <c r="J44" s="196">
        <v>500200000</v>
      </c>
      <c r="K44" s="196">
        <v>499000000</v>
      </c>
      <c r="L44" s="196">
        <v>497900000</v>
      </c>
      <c r="M44" s="196">
        <v>495100000</v>
      </c>
      <c r="N44" s="855">
        <v>496200000</v>
      </c>
      <c r="O44" s="900" t="e">
        <f>V44*('Common Calculations'!$C$45/'Common Calculations'!$L$45)</f>
        <v>#REF!</v>
      </c>
      <c r="P44" s="901" t="e">
        <f>W44*('Common Calculations'!$C$45/'Common Calculations'!$L$45)</f>
        <v>#REF!</v>
      </c>
      <c r="Q44" s="901" t="e">
        <f>X44*('Common Calculations'!$C$45/'Common Calculations'!$L$45)</f>
        <v>#REF!</v>
      </c>
      <c r="R44" s="901" t="e">
        <f>Y44*('Common Calculations'!$C$45/'Common Calculations'!$L$45)</f>
        <v>#REF!</v>
      </c>
      <c r="S44" s="901" t="e">
        <f>Z44*('Common Calculations'!$C$45/'Common Calculations'!$L$45)</f>
        <v>#REF!</v>
      </c>
      <c r="V44" s="922">
        <v>590535528.66528344</v>
      </c>
      <c r="W44" s="923">
        <v>576682609.51920283</v>
      </c>
      <c r="X44" s="923">
        <v>598860491.03773773</v>
      </c>
      <c r="Y44" s="923">
        <v>589075681.52614367</v>
      </c>
      <c r="Z44" s="923">
        <v>578405407.25613618</v>
      </c>
      <c r="AB44" s="289"/>
      <c r="AC44" s="983"/>
      <c r="AD44" s="289"/>
      <c r="AE44" s="988"/>
      <c r="AF44" s="987"/>
      <c r="AG44" s="289"/>
      <c r="AH44" s="289">
        <f>W44-AC44</f>
        <v>576682609.51920283</v>
      </c>
      <c r="AI44" s="289">
        <f t="shared" ref="AI44:AK44" si="1">X44-AD44</f>
        <v>598860491.03773773</v>
      </c>
      <c r="AJ44" s="289">
        <f>Y44-AE45</f>
        <v>589075681.52614367</v>
      </c>
      <c r="AK44" s="289">
        <f t="shared" si="1"/>
        <v>578405407.25613618</v>
      </c>
    </row>
    <row r="45" spans="2:37" ht="30" customHeight="1">
      <c r="B45" s="65" t="s">
        <v>78</v>
      </c>
      <c r="C45" s="1359"/>
      <c r="D45" s="1359"/>
      <c r="E45" s="1359"/>
      <c r="F45" s="196">
        <v>280310000</v>
      </c>
      <c r="G45" s="196">
        <v>353100000</v>
      </c>
      <c r="H45" s="196">
        <v>346400000</v>
      </c>
      <c r="I45" s="196">
        <v>368500000</v>
      </c>
      <c r="J45" s="196">
        <v>358900000</v>
      </c>
      <c r="K45" s="196">
        <v>354000000</v>
      </c>
      <c r="L45" s="196">
        <v>353000000</v>
      </c>
      <c r="M45" s="196">
        <v>347600000</v>
      </c>
      <c r="N45" s="855">
        <v>347200000</v>
      </c>
      <c r="O45" s="900" t="e">
        <f>V45*('Common Calculations'!$C$45/'Common Calculations'!$L$45)</f>
        <v>#REF!</v>
      </c>
      <c r="P45" s="901" t="e">
        <f>W45*('Common Calculations'!$C$45/'Common Calculations'!$L$45)</f>
        <v>#REF!</v>
      </c>
      <c r="Q45" s="901" t="e">
        <f>X45*('Common Calculations'!$C$45/'Common Calculations'!$L$45)</f>
        <v>#REF!</v>
      </c>
      <c r="R45" s="901" t="e">
        <f>Y45*('Common Calculations'!$C$45/'Common Calculations'!$L$45)</f>
        <v>#REF!</v>
      </c>
      <c r="S45" s="901" t="e">
        <f>Z45*('Common Calculations'!$C$45/'Common Calculations'!$L$45)</f>
        <v>#REF!</v>
      </c>
      <c r="V45" s="922">
        <v>428582193.63750327</v>
      </c>
      <c r="W45" s="923">
        <v>425491967.35132593</v>
      </c>
      <c r="X45" s="923">
        <v>440885980.9495303</v>
      </c>
      <c r="Y45" s="923">
        <v>433042743.3575387</v>
      </c>
      <c r="Z45" s="923">
        <v>427113675.0011161</v>
      </c>
      <c r="AB45" s="289"/>
      <c r="AC45" s="983"/>
      <c r="AD45" s="289"/>
      <c r="AE45" s="988"/>
      <c r="AF45" s="987"/>
    </row>
    <row r="46" spans="2:37" ht="30" customHeight="1">
      <c r="B46" s="65" t="s">
        <v>79</v>
      </c>
      <c r="C46" s="1359"/>
      <c r="D46" s="1359"/>
      <c r="E46" s="1359"/>
      <c r="F46" s="196">
        <v>295700000</v>
      </c>
      <c r="G46" s="196">
        <v>381700000</v>
      </c>
      <c r="H46" s="196">
        <v>364700000</v>
      </c>
      <c r="I46" s="196">
        <v>367600000</v>
      </c>
      <c r="J46" s="196">
        <v>361400000</v>
      </c>
      <c r="K46" s="196">
        <v>363100000</v>
      </c>
      <c r="L46" s="196">
        <v>361600000</v>
      </c>
      <c r="M46" s="196">
        <v>361300000</v>
      </c>
      <c r="N46" s="855">
        <v>360600000</v>
      </c>
      <c r="O46" s="900" t="e">
        <f>V46*('Common Calculations'!$C$45/'Common Calculations'!$L$45)</f>
        <v>#REF!</v>
      </c>
      <c r="P46" s="901" t="e">
        <f>W46*('Common Calculations'!$C$45/'Common Calculations'!$L$45)</f>
        <v>#REF!</v>
      </c>
      <c r="Q46" s="901" t="e">
        <f>X46*('Common Calculations'!$C$45/'Common Calculations'!$L$45)</f>
        <v>#REF!</v>
      </c>
      <c r="R46" s="901" t="e">
        <f>Y46*('Common Calculations'!$C$45/'Common Calculations'!$L$45)</f>
        <v>#REF!</v>
      </c>
      <c r="S46" s="901" t="e">
        <f>Z46*('Common Calculations'!$C$45/'Common Calculations'!$L$45)</f>
        <v>#REF!</v>
      </c>
      <c r="V46" s="922">
        <v>412192329.56310767</v>
      </c>
      <c r="W46" s="923">
        <v>406162084.02710354</v>
      </c>
      <c r="X46" s="923">
        <v>421223367.21777987</v>
      </c>
      <c r="Y46" s="923">
        <v>413606498.85154235</v>
      </c>
      <c r="Z46" s="923">
        <v>404739161.32305616</v>
      </c>
      <c r="AB46" s="289"/>
      <c r="AC46" s="983"/>
      <c r="AD46" s="289"/>
      <c r="AE46" s="988"/>
      <c r="AF46" s="987"/>
    </row>
    <row r="47" spans="2:37" ht="30" customHeight="1">
      <c r="B47" s="65" t="s">
        <v>80</v>
      </c>
      <c r="C47" s="1359"/>
      <c r="D47" s="1359"/>
      <c r="E47" s="1359"/>
      <c r="F47" s="196">
        <v>225630000</v>
      </c>
      <c r="G47" s="196">
        <v>281900000</v>
      </c>
      <c r="H47" s="196">
        <v>276300000</v>
      </c>
      <c r="I47" s="196">
        <v>276300000</v>
      </c>
      <c r="J47" s="196">
        <v>268500000</v>
      </c>
      <c r="K47" s="196">
        <v>271600000</v>
      </c>
      <c r="L47" s="196">
        <v>271900000</v>
      </c>
      <c r="M47" s="196">
        <v>272200000</v>
      </c>
      <c r="N47" s="855">
        <v>270000000</v>
      </c>
      <c r="O47" s="900" t="e">
        <f>V47*('Common Calculations'!$C$45/'Common Calculations'!$L$45)</f>
        <v>#REF!</v>
      </c>
      <c r="P47" s="901" t="e">
        <f>W47*('Common Calculations'!$C$45/'Common Calculations'!$L$45)</f>
        <v>#REF!</v>
      </c>
      <c r="Q47" s="901" t="e">
        <f>X47*('Common Calculations'!$C$45/'Common Calculations'!$L$45)</f>
        <v>#REF!</v>
      </c>
      <c r="R47" s="901" t="e">
        <f>Y47*('Common Calculations'!$C$45/'Common Calculations'!$L$45)</f>
        <v>#REF!</v>
      </c>
      <c r="S47" s="901" t="e">
        <f>Z47*('Common Calculations'!$C$45/'Common Calculations'!$L$45)</f>
        <v>#REF!</v>
      </c>
      <c r="V47" s="922">
        <v>317988332.47043473</v>
      </c>
      <c r="W47" s="923">
        <v>312013272.43243742</v>
      </c>
      <c r="X47" s="923">
        <v>322018204.25834614</v>
      </c>
      <c r="Y47" s="923">
        <v>315790834.04616511</v>
      </c>
      <c r="Z47" s="923">
        <v>312965499.16959077</v>
      </c>
      <c r="AB47" s="289"/>
      <c r="AC47" s="983"/>
      <c r="AD47" s="289"/>
      <c r="AE47" s="988"/>
      <c r="AF47" s="987"/>
    </row>
    <row r="48" spans="2:37" s="10" customFormat="1" ht="30" customHeight="1">
      <c r="B48" s="66" t="s">
        <v>81</v>
      </c>
      <c r="C48" s="1360"/>
      <c r="D48" s="1360"/>
      <c r="E48" s="1360"/>
      <c r="F48" s="74">
        <f>SUM(F44:F47)</f>
        <v>1228730000</v>
      </c>
      <c r="G48" s="74">
        <f t="shared" ref="G48:S48" si="2">SUM(G44:G47)</f>
        <v>1542200000</v>
      </c>
      <c r="H48" s="74">
        <f t="shared" si="2"/>
        <v>1493800000</v>
      </c>
      <c r="I48" s="74">
        <f t="shared" si="2"/>
        <v>1522100000</v>
      </c>
      <c r="J48" s="74">
        <f t="shared" si="2"/>
        <v>1489000000</v>
      </c>
      <c r="K48" s="74">
        <f t="shared" si="2"/>
        <v>1487700000</v>
      </c>
      <c r="L48" s="74">
        <f t="shared" si="2"/>
        <v>1484400000</v>
      </c>
      <c r="M48" s="74">
        <f t="shared" si="2"/>
        <v>1476200000</v>
      </c>
      <c r="N48" s="856">
        <f t="shared" si="2"/>
        <v>1474000000</v>
      </c>
      <c r="O48" s="870" t="e">
        <f t="shared" si="2"/>
        <v>#REF!</v>
      </c>
      <c r="P48" s="74" t="e">
        <f t="shared" si="2"/>
        <v>#REF!</v>
      </c>
      <c r="Q48" s="74" t="e">
        <f t="shared" si="2"/>
        <v>#REF!</v>
      </c>
      <c r="R48" s="74" t="e">
        <f t="shared" si="2"/>
        <v>#REF!</v>
      </c>
      <c r="S48" s="74" t="e">
        <f t="shared" si="2"/>
        <v>#REF!</v>
      </c>
      <c r="V48" s="870">
        <f>SUM(V44:V47)</f>
        <v>1749298384.336329</v>
      </c>
      <c r="W48" s="74">
        <f t="shared" ref="W48:Z48" si="3">SUM(W44:W47)</f>
        <v>1720349933.3300695</v>
      </c>
      <c r="X48" s="74">
        <f t="shared" si="3"/>
        <v>1782988043.4633939</v>
      </c>
      <c r="Y48" s="74">
        <f t="shared" si="3"/>
        <v>1751515757.7813897</v>
      </c>
      <c r="Z48" s="74">
        <f t="shared" si="3"/>
        <v>1723223742.7498991</v>
      </c>
      <c r="AB48" s="976"/>
      <c r="AC48" s="984"/>
      <c r="AD48" s="976"/>
      <c r="AE48" s="985"/>
      <c r="AF48" s="987"/>
    </row>
    <row r="49" spans="2:32" ht="9.9499999999999993" customHeight="1">
      <c r="B49" s="32"/>
      <c r="P49" s="748"/>
      <c r="Q49" s="748"/>
      <c r="R49" s="748"/>
      <c r="S49" s="748"/>
      <c r="T49" s="2"/>
      <c r="U49" s="2"/>
      <c r="V49" s="865"/>
      <c r="W49" s="849"/>
      <c r="X49" s="849"/>
      <c r="Y49" s="849"/>
      <c r="Z49" s="849"/>
      <c r="AE49" s="178"/>
      <c r="AF49" s="178"/>
    </row>
    <row r="50" spans="2:32" s="10" customFormat="1" ht="30" customHeight="1">
      <c r="B50" s="66" t="s">
        <v>164</v>
      </c>
      <c r="C50" s="17" t="s">
        <v>67</v>
      </c>
      <c r="D50" s="17" t="s">
        <v>640</v>
      </c>
      <c r="E50" s="17" t="s">
        <v>83</v>
      </c>
      <c r="F50" s="7" t="s">
        <v>6</v>
      </c>
      <c r="G50" s="7" t="s">
        <v>7</v>
      </c>
      <c r="H50" s="7" t="s">
        <v>8</v>
      </c>
      <c r="I50" s="7" t="s">
        <v>9</v>
      </c>
      <c r="J50" s="7" t="s">
        <v>10</v>
      </c>
      <c r="K50" s="7" t="s">
        <v>11</v>
      </c>
      <c r="L50" s="7" t="s">
        <v>12</v>
      </c>
      <c r="M50" s="7" t="s">
        <v>13</v>
      </c>
      <c r="N50" s="853" t="s">
        <v>14</v>
      </c>
      <c r="O50" s="868" t="s">
        <v>15</v>
      </c>
      <c r="P50" s="7" t="s">
        <v>16</v>
      </c>
      <c r="Q50" s="7" t="s">
        <v>17</v>
      </c>
      <c r="R50" s="7" t="s">
        <v>18</v>
      </c>
      <c r="S50" s="7" t="s">
        <v>19</v>
      </c>
      <c r="V50" s="868" t="s">
        <v>15</v>
      </c>
      <c r="W50" s="851" t="s">
        <v>16</v>
      </c>
      <c r="X50" s="851" t="s">
        <v>17</v>
      </c>
      <c r="Y50" s="851" t="s">
        <v>18</v>
      </c>
      <c r="Z50" s="851" t="s">
        <v>19</v>
      </c>
    </row>
    <row r="51" spans="2:32" ht="30" customHeight="1">
      <c r="B51" s="65" t="s">
        <v>77</v>
      </c>
      <c r="C51" s="1358" t="s">
        <v>82</v>
      </c>
      <c r="D51" s="1358" t="s">
        <v>100</v>
      </c>
      <c r="E51" s="1358" t="s">
        <v>3</v>
      </c>
      <c r="F51" s="75"/>
      <c r="G51" s="196">
        <v>50647000</v>
      </c>
      <c r="H51" s="196">
        <v>50647000</v>
      </c>
      <c r="I51" s="196">
        <v>50647000</v>
      </c>
      <c r="J51" s="196">
        <v>50647000</v>
      </c>
      <c r="K51" s="196">
        <v>50647000</v>
      </c>
      <c r="L51" s="196">
        <v>50647000</v>
      </c>
      <c r="M51" s="196">
        <v>50647000</v>
      </c>
      <c r="N51" s="855">
        <v>50647000</v>
      </c>
      <c r="O51" s="900" t="e">
        <f>V51*('Common Calculations'!$C$45/'Common Calculations'!$L$45)</f>
        <v>#REF!</v>
      </c>
      <c r="P51" s="901" t="e">
        <f>W51*('Common Calculations'!$C$45/'Common Calculations'!$L$45)</f>
        <v>#REF!</v>
      </c>
      <c r="Q51" s="901" t="e">
        <f>X51*('Common Calculations'!$C$45/'Common Calculations'!$L$45)</f>
        <v>#REF!</v>
      </c>
      <c r="R51" s="901" t="e">
        <f>Y51*('Common Calculations'!$C$45/'Common Calculations'!$L$45)</f>
        <v>#REF!</v>
      </c>
      <c r="S51" s="901" t="e">
        <f>Z51*('Common Calculations'!$C$45/'Common Calculations'!$L$45)</f>
        <v>#REF!</v>
      </c>
      <c r="V51" s="922">
        <v>69010013.507182986</v>
      </c>
      <c r="W51" s="923">
        <v>69010013.507182986</v>
      </c>
      <c r="X51" s="923">
        <v>69010013.507182986</v>
      </c>
      <c r="Y51" s="923">
        <v>69010013.507182956</v>
      </c>
      <c r="Z51" s="923">
        <v>69010013.507182941</v>
      </c>
      <c r="AA51" s="852"/>
    </row>
    <row r="52" spans="2:32" ht="30" customHeight="1">
      <c r="B52" s="65" t="s">
        <v>78</v>
      </c>
      <c r="C52" s="1359"/>
      <c r="D52" s="1359"/>
      <c r="E52" s="1359"/>
      <c r="F52" s="75"/>
      <c r="G52" s="196">
        <v>23203000</v>
      </c>
      <c r="H52" s="196">
        <v>23203000</v>
      </c>
      <c r="I52" s="196">
        <v>23203000</v>
      </c>
      <c r="J52" s="196">
        <v>23203000</v>
      </c>
      <c r="K52" s="196">
        <v>23203000</v>
      </c>
      <c r="L52" s="196">
        <v>23203000</v>
      </c>
      <c r="M52" s="196">
        <v>23203000</v>
      </c>
      <c r="N52" s="855">
        <v>23203000</v>
      </c>
      <c r="O52" s="900" t="e">
        <f>V52*('Common Calculations'!$C$45/'Common Calculations'!$L$45)</f>
        <v>#REF!</v>
      </c>
      <c r="P52" s="901" t="e">
        <f>W52*('Common Calculations'!$C$45/'Common Calculations'!$L$45)</f>
        <v>#REF!</v>
      </c>
      <c r="Q52" s="901" t="e">
        <f>X52*('Common Calculations'!$C$45/'Common Calculations'!$L$45)</f>
        <v>#REF!</v>
      </c>
      <c r="R52" s="901" t="e">
        <f>Y52*('Common Calculations'!$C$45/'Common Calculations'!$L$45)</f>
        <v>#REF!</v>
      </c>
      <c r="S52" s="901" t="e">
        <f>Z52*('Common Calculations'!$C$45/'Common Calculations'!$L$45)</f>
        <v>#REF!</v>
      </c>
      <c r="V52" s="922">
        <v>49289417.236151814</v>
      </c>
      <c r="W52" s="923">
        <v>49289417.236151822</v>
      </c>
      <c r="X52" s="923">
        <v>49289417.236151814</v>
      </c>
      <c r="Y52" s="923">
        <v>49289417.236151792</v>
      </c>
      <c r="Z52" s="923">
        <v>49289417.236151777</v>
      </c>
      <c r="AA52" s="852"/>
    </row>
    <row r="53" spans="2:32" ht="30" customHeight="1">
      <c r="B53" s="65" t="s">
        <v>79</v>
      </c>
      <c r="C53" s="1359"/>
      <c r="D53" s="1359"/>
      <c r="E53" s="1359"/>
      <c r="F53" s="75"/>
      <c r="G53" s="196">
        <v>26284000</v>
      </c>
      <c r="H53" s="196">
        <v>26284000</v>
      </c>
      <c r="I53" s="196">
        <v>26284000</v>
      </c>
      <c r="J53" s="196">
        <v>26284000</v>
      </c>
      <c r="K53" s="196">
        <v>26284000</v>
      </c>
      <c r="L53" s="196">
        <v>26284000</v>
      </c>
      <c r="M53" s="196">
        <v>26284000</v>
      </c>
      <c r="N53" s="855">
        <v>26284000</v>
      </c>
      <c r="O53" s="900" t="e">
        <f>V53*('Common Calculations'!$C$45/'Common Calculations'!$L$45)</f>
        <v>#REF!</v>
      </c>
      <c r="P53" s="901" t="e">
        <f>W53*('Common Calculations'!$C$45/'Common Calculations'!$L$45)</f>
        <v>#REF!</v>
      </c>
      <c r="Q53" s="901" t="e">
        <f>X53*('Common Calculations'!$C$45/'Common Calculations'!$L$45)</f>
        <v>#REF!</v>
      </c>
      <c r="R53" s="901" t="e">
        <f>Y53*('Common Calculations'!$C$45/'Common Calculations'!$L$45)</f>
        <v>#REF!</v>
      </c>
      <c r="S53" s="901" t="e">
        <f>Z53*('Common Calculations'!$C$45/'Common Calculations'!$L$45)</f>
        <v>#REF!</v>
      </c>
      <c r="V53" s="922">
        <v>48778332.905842863</v>
      </c>
      <c r="W53" s="923">
        <v>48778332.90584287</v>
      </c>
      <c r="X53" s="923">
        <v>48778332.905842856</v>
      </c>
      <c r="Y53" s="923">
        <v>48778332.905842848</v>
      </c>
      <c r="Z53" s="923">
        <v>48778332.905842833</v>
      </c>
      <c r="AA53" s="852"/>
    </row>
    <row r="54" spans="2:32" ht="30" customHeight="1">
      <c r="B54" s="65" t="s">
        <v>80</v>
      </c>
      <c r="C54" s="1359"/>
      <c r="D54" s="1359"/>
      <c r="E54" s="1359"/>
      <c r="F54" s="75"/>
      <c r="G54" s="196">
        <v>21083000</v>
      </c>
      <c r="H54" s="196">
        <v>21083000</v>
      </c>
      <c r="I54" s="196">
        <v>21083000</v>
      </c>
      <c r="J54" s="196">
        <v>21083000</v>
      </c>
      <c r="K54" s="196">
        <v>21083000</v>
      </c>
      <c r="L54" s="196">
        <v>21083000</v>
      </c>
      <c r="M54" s="196">
        <v>21083000</v>
      </c>
      <c r="N54" s="855">
        <v>21083000</v>
      </c>
      <c r="O54" s="900" t="e">
        <f>V54*('Common Calculations'!$C$45/'Common Calculations'!$L$45)</f>
        <v>#REF!</v>
      </c>
      <c r="P54" s="901" t="e">
        <f>W54*('Common Calculations'!$C$45/'Common Calculations'!$L$45)</f>
        <v>#REF!</v>
      </c>
      <c r="Q54" s="901" t="e">
        <f>X54*('Common Calculations'!$C$45/'Common Calculations'!$L$45)</f>
        <v>#REF!</v>
      </c>
      <c r="R54" s="901" t="e">
        <f>Y54*('Common Calculations'!$C$45/'Common Calculations'!$L$45)</f>
        <v>#REF!</v>
      </c>
      <c r="S54" s="901" t="e">
        <f>Z54*('Common Calculations'!$C$45/'Common Calculations'!$L$45)</f>
        <v>#REF!</v>
      </c>
      <c r="V54" s="922">
        <v>36639956.610683993</v>
      </c>
      <c r="W54" s="923">
        <v>36639956.610684</v>
      </c>
      <c r="X54" s="923">
        <v>36639956.610683993</v>
      </c>
      <c r="Y54" s="923">
        <v>36639956.610683985</v>
      </c>
      <c r="Z54" s="923">
        <v>36639956.610683978</v>
      </c>
      <c r="AA54" s="852"/>
    </row>
    <row r="55" spans="2:32" s="10" customFormat="1" ht="30" customHeight="1">
      <c r="B55" s="66" t="s">
        <v>81</v>
      </c>
      <c r="C55" s="1360"/>
      <c r="D55" s="1360"/>
      <c r="E55" s="1360"/>
      <c r="F55" s="74">
        <f t="shared" ref="F55:S55" si="4">SUM(F51:F54)</f>
        <v>0</v>
      </c>
      <c r="G55" s="74">
        <f t="shared" si="4"/>
        <v>121217000</v>
      </c>
      <c r="H55" s="74">
        <f t="shared" si="4"/>
        <v>121217000</v>
      </c>
      <c r="I55" s="74">
        <f t="shared" si="4"/>
        <v>121217000</v>
      </c>
      <c r="J55" s="74">
        <f t="shared" si="4"/>
        <v>121217000</v>
      </c>
      <c r="K55" s="74">
        <f t="shared" si="4"/>
        <v>121217000</v>
      </c>
      <c r="L55" s="74">
        <f t="shared" si="4"/>
        <v>121217000</v>
      </c>
      <c r="M55" s="74">
        <f t="shared" si="4"/>
        <v>121217000</v>
      </c>
      <c r="N55" s="856">
        <f t="shared" si="4"/>
        <v>121217000</v>
      </c>
      <c r="O55" s="870" t="e">
        <f t="shared" si="4"/>
        <v>#REF!</v>
      </c>
      <c r="P55" s="74" t="e">
        <f t="shared" si="4"/>
        <v>#REF!</v>
      </c>
      <c r="Q55" s="74" t="e">
        <f t="shared" si="4"/>
        <v>#REF!</v>
      </c>
      <c r="R55" s="74" t="e">
        <f t="shared" si="4"/>
        <v>#REF!</v>
      </c>
      <c r="S55" s="74" t="e">
        <f t="shared" si="4"/>
        <v>#REF!</v>
      </c>
      <c r="V55" s="870">
        <f>SUM(V51:V54)</f>
        <v>203717720.25986165</v>
      </c>
      <c r="W55" s="870">
        <f t="shared" ref="W55" si="5">SUM(W51:W54)</f>
        <v>203717720.25986168</v>
      </c>
      <c r="X55" s="870">
        <f t="shared" ref="X55" si="6">SUM(X51:X54)</f>
        <v>203717720.25986165</v>
      </c>
      <c r="Y55" s="870">
        <f t="shared" ref="Y55" si="7">SUM(Y51:Y54)</f>
        <v>203717720.25986156</v>
      </c>
      <c r="Z55" s="870">
        <f t="shared" ref="Z55" si="8">SUM(Z51:Z54)</f>
        <v>203717720.25986153</v>
      </c>
    </row>
    <row r="56" spans="2:32" ht="9.9499999999999993" customHeight="1">
      <c r="B56" s="32"/>
      <c r="P56" s="748"/>
      <c r="Q56" s="748"/>
      <c r="R56" s="748"/>
      <c r="S56" s="748"/>
      <c r="T56" s="2"/>
      <c r="U56" s="2"/>
      <c r="V56" s="865"/>
      <c r="W56" s="849"/>
      <c r="X56" s="849"/>
      <c r="Y56" s="849"/>
      <c r="Z56" s="849"/>
    </row>
    <row r="57" spans="2:32" s="10" customFormat="1" ht="30" customHeight="1">
      <c r="B57" s="66" t="s">
        <v>637</v>
      </c>
      <c r="C57" s="17" t="s">
        <v>67</v>
      </c>
      <c r="D57" s="17" t="s">
        <v>640</v>
      </c>
      <c r="E57" s="17" t="s">
        <v>83</v>
      </c>
      <c r="F57" s="7" t="s">
        <v>6</v>
      </c>
      <c r="G57" s="7" t="s">
        <v>7</v>
      </c>
      <c r="H57" s="7" t="s">
        <v>8</v>
      </c>
      <c r="I57" s="7" t="s">
        <v>9</v>
      </c>
      <c r="J57" s="7" t="s">
        <v>10</v>
      </c>
      <c r="K57" s="7" t="s">
        <v>11</v>
      </c>
      <c r="L57" s="7" t="s">
        <v>12</v>
      </c>
      <c r="M57" s="7" t="s">
        <v>13</v>
      </c>
      <c r="N57" s="853" t="s">
        <v>14</v>
      </c>
      <c r="O57" s="868" t="s">
        <v>15</v>
      </c>
      <c r="P57" s="7" t="s">
        <v>16</v>
      </c>
      <c r="Q57" s="7" t="s">
        <v>17</v>
      </c>
      <c r="R57" s="7" t="s">
        <v>18</v>
      </c>
      <c r="S57" s="7" t="s">
        <v>19</v>
      </c>
      <c r="V57" s="868" t="s">
        <v>15</v>
      </c>
      <c r="W57" s="851" t="s">
        <v>16</v>
      </c>
      <c r="X57" s="851" t="s">
        <v>17</v>
      </c>
      <c r="Y57" s="851" t="s">
        <v>18</v>
      </c>
      <c r="Z57" s="851" t="s">
        <v>19</v>
      </c>
    </row>
    <row r="58" spans="2:32" ht="30" customHeight="1">
      <c r="B58" s="65" t="s">
        <v>77</v>
      </c>
      <c r="C58" s="1358" t="s">
        <v>85</v>
      </c>
      <c r="D58" s="1358" t="s">
        <v>101</v>
      </c>
      <c r="E58" s="1358" t="s">
        <v>3</v>
      </c>
      <c r="F58" s="75"/>
      <c r="G58" s="196">
        <v>1907000</v>
      </c>
      <c r="H58" s="196">
        <v>1985000</v>
      </c>
      <c r="I58" s="196">
        <v>1999000</v>
      </c>
      <c r="J58" s="196">
        <v>1999000</v>
      </c>
      <c r="K58" s="196">
        <v>1999000</v>
      </c>
      <c r="L58" s="196">
        <v>1999000</v>
      </c>
      <c r="M58" s="196">
        <v>1999000</v>
      </c>
      <c r="N58" s="855">
        <v>1999000</v>
      </c>
      <c r="O58" s="900" t="e">
        <f>V58*('Common Calculations'!$C$45/'Common Calculations'!$L$45)</f>
        <v>#REF!</v>
      </c>
      <c r="P58" s="901" t="e">
        <f>W58*('Common Calculations'!$C$45/'Common Calculations'!$L$45)</f>
        <v>#REF!</v>
      </c>
      <c r="Q58" s="901" t="e">
        <f>X58*('Common Calculations'!$C$45/'Common Calculations'!$L$45)</f>
        <v>#REF!</v>
      </c>
      <c r="R58" s="901" t="e">
        <f>Y58*('Common Calculations'!$C$45/'Common Calculations'!$L$45)</f>
        <v>#REF!</v>
      </c>
      <c r="S58" s="901" t="e">
        <f>Z58*('Common Calculations'!$C$45/'Common Calculations'!$L$45)</f>
        <v>#REF!</v>
      </c>
      <c r="V58" s="922">
        <v>2977789.5369514967</v>
      </c>
      <c r="W58" s="923">
        <v>2976729.4602821665</v>
      </c>
      <c r="X58" s="923">
        <v>2977461.2602888606</v>
      </c>
      <c r="Y58" s="923">
        <v>2976443.9937762106</v>
      </c>
      <c r="Z58" s="923">
        <v>2977454.7995685842</v>
      </c>
    </row>
    <row r="59" spans="2:32" ht="30" customHeight="1">
      <c r="B59" s="65" t="s">
        <v>78</v>
      </c>
      <c r="C59" s="1359"/>
      <c r="D59" s="1359"/>
      <c r="E59" s="1359"/>
      <c r="F59" s="75"/>
      <c r="G59" s="196">
        <v>1097000</v>
      </c>
      <c r="H59" s="196">
        <v>1142000</v>
      </c>
      <c r="I59" s="196">
        <v>1150000</v>
      </c>
      <c r="J59" s="196">
        <v>1150000</v>
      </c>
      <c r="K59" s="196">
        <v>1150000</v>
      </c>
      <c r="L59" s="196">
        <v>1150000</v>
      </c>
      <c r="M59" s="196">
        <v>1150000</v>
      </c>
      <c r="N59" s="855">
        <v>1150000</v>
      </c>
      <c r="O59" s="900" t="e">
        <f>V59*('Common Calculations'!$C$45/'Common Calculations'!$L$45)</f>
        <v>#REF!</v>
      </c>
      <c r="P59" s="901" t="e">
        <f>W59*('Common Calculations'!$C$45/'Common Calculations'!$L$45)</f>
        <v>#REF!</v>
      </c>
      <c r="Q59" s="901" t="e">
        <f>X59*('Common Calculations'!$C$45/'Common Calculations'!$L$45)</f>
        <v>#REF!</v>
      </c>
      <c r="R59" s="901" t="e">
        <f>Y59*('Common Calculations'!$C$45/'Common Calculations'!$L$45)</f>
        <v>#REF!</v>
      </c>
      <c r="S59" s="901" t="e">
        <f>Z59*('Common Calculations'!$C$45/'Common Calculations'!$L$45)</f>
        <v>#REF!</v>
      </c>
      <c r="V59" s="922">
        <v>1691011.8331143653</v>
      </c>
      <c r="W59" s="923">
        <v>1690409.8402656415</v>
      </c>
      <c r="X59" s="923">
        <v>1690825.4128289765</v>
      </c>
      <c r="Y59" s="923">
        <v>1690247.7310877112</v>
      </c>
      <c r="Z59" s="923">
        <v>1690821.7437496618</v>
      </c>
    </row>
    <row r="60" spans="2:32" ht="30" customHeight="1">
      <c r="B60" s="65" t="s">
        <v>79</v>
      </c>
      <c r="C60" s="1359"/>
      <c r="D60" s="1359"/>
      <c r="E60" s="1359"/>
      <c r="F60" s="75"/>
      <c r="G60" s="196">
        <v>1288000</v>
      </c>
      <c r="H60" s="196">
        <v>1340000</v>
      </c>
      <c r="I60" s="196">
        <v>1350000</v>
      </c>
      <c r="J60" s="196">
        <v>1350000</v>
      </c>
      <c r="K60" s="196">
        <v>1350000</v>
      </c>
      <c r="L60" s="196">
        <v>1350000</v>
      </c>
      <c r="M60" s="196">
        <v>1350000</v>
      </c>
      <c r="N60" s="855">
        <v>1350000</v>
      </c>
      <c r="O60" s="900" t="e">
        <f>V60*('Common Calculations'!$C$45/'Common Calculations'!$L$45)</f>
        <v>#REF!</v>
      </c>
      <c r="P60" s="901" t="e">
        <f>W60*('Common Calculations'!$C$45/'Common Calculations'!$L$45)</f>
        <v>#REF!</v>
      </c>
      <c r="Q60" s="901" t="e">
        <f>X60*('Common Calculations'!$C$45/'Common Calculations'!$L$45)</f>
        <v>#REF!</v>
      </c>
      <c r="R60" s="901" t="e">
        <f>Y60*('Common Calculations'!$C$45/'Common Calculations'!$L$45)</f>
        <v>#REF!</v>
      </c>
      <c r="S60" s="901" t="e">
        <f>Z60*('Common Calculations'!$C$45/'Common Calculations'!$L$45)</f>
        <v>#REF!</v>
      </c>
      <c r="V60" s="922">
        <v>1997143.0003657676</v>
      </c>
      <c r="W60" s="923">
        <v>1996432.0294084433</v>
      </c>
      <c r="X60" s="923">
        <v>1996922.8320883517</v>
      </c>
      <c r="Y60" s="923">
        <v>1996240.572083516</v>
      </c>
      <c r="Z60" s="923">
        <v>1996918.4986525076</v>
      </c>
    </row>
    <row r="61" spans="2:32" ht="30" customHeight="1">
      <c r="B61" s="65" t="s">
        <v>80</v>
      </c>
      <c r="C61" s="1359"/>
      <c r="D61" s="1359"/>
      <c r="E61" s="1359"/>
      <c r="F61" s="75"/>
      <c r="G61" s="196">
        <v>940000</v>
      </c>
      <c r="H61" s="196">
        <v>978000</v>
      </c>
      <c r="I61" s="196">
        <v>985000</v>
      </c>
      <c r="J61" s="196">
        <v>985000</v>
      </c>
      <c r="K61" s="196">
        <v>985000</v>
      </c>
      <c r="L61" s="196">
        <v>985000</v>
      </c>
      <c r="M61" s="196">
        <v>985000</v>
      </c>
      <c r="N61" s="855">
        <v>985000</v>
      </c>
      <c r="O61" s="900" t="e">
        <f>V61*('Common Calculations'!$C$45/'Common Calculations'!$L$45)</f>
        <v>#REF!</v>
      </c>
      <c r="P61" s="901" t="e">
        <f>W61*('Common Calculations'!$C$45/'Common Calculations'!$L$45)</f>
        <v>#REF!</v>
      </c>
      <c r="Q61" s="901" t="e">
        <f>X61*('Common Calculations'!$C$45/'Common Calculations'!$L$45)</f>
        <v>#REF!</v>
      </c>
      <c r="R61" s="901" t="e">
        <f>Y61*('Common Calculations'!$C$45/'Common Calculations'!$L$45)</f>
        <v>#REF!</v>
      </c>
      <c r="S61" s="901" t="e">
        <f>Z61*('Common Calculations'!$C$45/'Common Calculations'!$L$45)</f>
        <v>#REF!</v>
      </c>
      <c r="V61" s="922">
        <v>1457184.4258288578</v>
      </c>
      <c r="W61" s="923">
        <v>1456665.6840612348</v>
      </c>
      <c r="X61" s="923">
        <v>1457023.7904576771</v>
      </c>
      <c r="Y61" s="923">
        <v>1456525.9899996005</v>
      </c>
      <c r="Z61" s="923">
        <v>1457020.6295182242</v>
      </c>
    </row>
    <row r="62" spans="2:32" s="10" customFormat="1" ht="30" customHeight="1">
      <c r="B62" s="66" t="s">
        <v>81</v>
      </c>
      <c r="C62" s="1360"/>
      <c r="D62" s="1360"/>
      <c r="E62" s="1360"/>
      <c r="F62" s="74">
        <f t="shared" ref="F62:S62" si="9">SUM(F58:F61)</f>
        <v>0</v>
      </c>
      <c r="G62" s="74">
        <f t="shared" si="9"/>
        <v>5232000</v>
      </c>
      <c r="H62" s="74">
        <f t="shared" si="9"/>
        <v>5445000</v>
      </c>
      <c r="I62" s="74">
        <f t="shared" si="9"/>
        <v>5484000</v>
      </c>
      <c r="J62" s="74">
        <f t="shared" si="9"/>
        <v>5484000</v>
      </c>
      <c r="K62" s="74">
        <f t="shared" si="9"/>
        <v>5484000</v>
      </c>
      <c r="L62" s="74">
        <f t="shared" si="9"/>
        <v>5484000</v>
      </c>
      <c r="M62" s="74">
        <f t="shared" si="9"/>
        <v>5484000</v>
      </c>
      <c r="N62" s="856">
        <f t="shared" si="9"/>
        <v>5484000</v>
      </c>
      <c r="O62" s="870" t="e">
        <f t="shared" si="9"/>
        <v>#REF!</v>
      </c>
      <c r="P62" s="74" t="e">
        <f t="shared" si="9"/>
        <v>#REF!</v>
      </c>
      <c r="Q62" s="74" t="e">
        <f t="shared" si="9"/>
        <v>#REF!</v>
      </c>
      <c r="R62" s="74" t="e">
        <f t="shared" si="9"/>
        <v>#REF!</v>
      </c>
      <c r="S62" s="74" t="e">
        <f t="shared" si="9"/>
        <v>#REF!</v>
      </c>
      <c r="V62" s="870">
        <f>SUM(V58:V61)</f>
        <v>8123128.7962604873</v>
      </c>
      <c r="W62" s="870">
        <f t="shared" ref="W62" si="10">SUM(W58:W61)</f>
        <v>8120237.0140174869</v>
      </c>
      <c r="X62" s="870">
        <f t="shared" ref="X62" si="11">SUM(X58:X61)</f>
        <v>8122233.2956638653</v>
      </c>
      <c r="Y62" s="870">
        <f t="shared" ref="Y62" si="12">SUM(Y58:Y61)</f>
        <v>8119458.286947039</v>
      </c>
      <c r="Z62" s="870">
        <f t="shared" ref="Z62" si="13">SUM(Z58:Z61)</f>
        <v>8122215.671488977</v>
      </c>
    </row>
    <row r="63" spans="2:32" ht="9.9499999999999993" customHeight="1">
      <c r="B63" s="32"/>
      <c r="P63" s="748"/>
      <c r="Q63" s="748"/>
      <c r="R63" s="748"/>
      <c r="S63" s="748"/>
      <c r="T63" s="2"/>
      <c r="U63" s="2"/>
      <c r="V63" s="865"/>
      <c r="W63" s="849"/>
      <c r="X63" s="849"/>
      <c r="Y63" s="849"/>
      <c r="Z63" s="849"/>
    </row>
    <row r="64" spans="2:32" s="10" customFormat="1" ht="30" customHeight="1">
      <c r="B64" s="66" t="s">
        <v>86</v>
      </c>
      <c r="C64" s="17" t="s">
        <v>67</v>
      </c>
      <c r="D64" s="17" t="s">
        <v>640</v>
      </c>
      <c r="E64" s="17" t="s">
        <v>83</v>
      </c>
      <c r="F64" s="7" t="s">
        <v>6</v>
      </c>
      <c r="G64" s="7" t="s">
        <v>7</v>
      </c>
      <c r="H64" s="7" t="s">
        <v>8</v>
      </c>
      <c r="I64" s="7" t="s">
        <v>9</v>
      </c>
      <c r="J64" s="7" t="s">
        <v>10</v>
      </c>
      <c r="K64" s="7" t="s">
        <v>11</v>
      </c>
      <c r="L64" s="7" t="s">
        <v>12</v>
      </c>
      <c r="M64" s="7" t="s">
        <v>13</v>
      </c>
      <c r="N64" s="853" t="s">
        <v>14</v>
      </c>
      <c r="O64" s="868" t="s">
        <v>15</v>
      </c>
      <c r="P64" s="7" t="s">
        <v>16</v>
      </c>
      <c r="Q64" s="7" t="s">
        <v>17</v>
      </c>
      <c r="R64" s="7" t="s">
        <v>18</v>
      </c>
      <c r="S64" s="7" t="s">
        <v>19</v>
      </c>
      <c r="V64" s="868" t="s">
        <v>15</v>
      </c>
      <c r="W64" s="851" t="s">
        <v>16</v>
      </c>
      <c r="X64" s="851" t="s">
        <v>17</v>
      </c>
      <c r="Y64" s="851" t="s">
        <v>18</v>
      </c>
      <c r="Z64" s="851" t="s">
        <v>19</v>
      </c>
    </row>
    <row r="65" spans="2:32" ht="30" customHeight="1">
      <c r="B65" s="65" t="s">
        <v>77</v>
      </c>
      <c r="C65" s="1358" t="s">
        <v>87</v>
      </c>
      <c r="D65" s="1358" t="s">
        <v>102</v>
      </c>
      <c r="E65" s="1358" t="s">
        <v>3</v>
      </c>
      <c r="F65" s="75"/>
      <c r="G65" s="196">
        <v>6471000</v>
      </c>
      <c r="H65" s="196">
        <v>6471000</v>
      </c>
      <c r="I65" s="196">
        <v>6471000</v>
      </c>
      <c r="J65" s="196">
        <v>6471000</v>
      </c>
      <c r="K65" s="196">
        <v>6471000</v>
      </c>
      <c r="L65" s="196">
        <v>6471000</v>
      </c>
      <c r="M65" s="196">
        <v>6471000</v>
      </c>
      <c r="N65" s="855">
        <v>6471000</v>
      </c>
      <c r="O65" s="900"/>
      <c r="P65" s="901"/>
      <c r="Q65" s="901" t="e">
        <f>X65*('Common Calculations'!$C$45/'Common Calculations'!$L$45)</f>
        <v>#REF!</v>
      </c>
      <c r="R65" s="901" t="e">
        <f>Y65*('Common Calculations'!$C$45/'Common Calculations'!$L$45)</f>
        <v>#REF!</v>
      </c>
      <c r="S65" s="901" t="e">
        <f>Z65*('Common Calculations'!$C$45/'Common Calculations'!$L$45)</f>
        <v>#REF!</v>
      </c>
      <c r="V65" s="922">
        <v>11716325.486367714</v>
      </c>
      <c r="W65" s="923">
        <v>7247483.3733255202</v>
      </c>
      <c r="X65" s="923">
        <v>0</v>
      </c>
      <c r="Y65" s="923">
        <v>0</v>
      </c>
      <c r="Z65" s="923">
        <v>0</v>
      </c>
    </row>
    <row r="66" spans="2:32" ht="30" customHeight="1">
      <c r="B66" s="65" t="s">
        <v>78</v>
      </c>
      <c r="C66" s="1359"/>
      <c r="D66" s="1359"/>
      <c r="E66" s="1359"/>
      <c r="F66" s="75"/>
      <c r="G66" s="196">
        <v>3772000</v>
      </c>
      <c r="H66" s="196">
        <v>3772000</v>
      </c>
      <c r="I66" s="196">
        <v>3772000</v>
      </c>
      <c r="J66" s="196">
        <v>3772000</v>
      </c>
      <c r="K66" s="196">
        <v>3772000</v>
      </c>
      <c r="L66" s="196">
        <v>3772000</v>
      </c>
      <c r="M66" s="196">
        <v>3772000</v>
      </c>
      <c r="N66" s="855">
        <v>3772000</v>
      </c>
      <c r="O66" s="900"/>
      <c r="P66" s="901"/>
      <c r="Q66" s="901" t="e">
        <f>X66*('Common Calculations'!$C$45/'Common Calculations'!$L$45)</f>
        <v>#REF!</v>
      </c>
      <c r="R66" s="901" t="e">
        <f>Y66*('Common Calculations'!$C$45/'Common Calculations'!$L$45)</f>
        <v>#REF!</v>
      </c>
      <c r="S66" s="901" t="e">
        <f>Z66*('Common Calculations'!$C$45/'Common Calculations'!$L$45)</f>
        <v>#REF!</v>
      </c>
      <c r="V66" s="922">
        <v>6760045.277136228</v>
      </c>
      <c r="W66" s="923">
        <v>4316643.9046293786</v>
      </c>
      <c r="X66" s="923">
        <v>0</v>
      </c>
      <c r="Y66" s="923">
        <v>0</v>
      </c>
      <c r="Z66" s="923">
        <v>0</v>
      </c>
    </row>
    <row r="67" spans="2:32" ht="30" customHeight="1">
      <c r="B67" s="65" t="s">
        <v>79</v>
      </c>
      <c r="C67" s="1359"/>
      <c r="D67" s="1359"/>
      <c r="E67" s="1359"/>
      <c r="F67" s="75"/>
      <c r="G67" s="196">
        <v>4444000</v>
      </c>
      <c r="H67" s="196">
        <v>4444000</v>
      </c>
      <c r="I67" s="196">
        <v>4444000</v>
      </c>
      <c r="J67" s="196">
        <v>4444000</v>
      </c>
      <c r="K67" s="196">
        <v>4444000</v>
      </c>
      <c r="L67" s="196">
        <v>4444000</v>
      </c>
      <c r="M67" s="196">
        <v>4444000</v>
      </c>
      <c r="N67" s="855">
        <v>4444000</v>
      </c>
      <c r="O67" s="900"/>
      <c r="P67" s="901"/>
      <c r="Q67" s="901" t="e">
        <f>X67*('Common Calculations'!$C$45/'Common Calculations'!$L$45)</f>
        <v>#REF!</v>
      </c>
      <c r="R67" s="901" t="e">
        <f>Y67*('Common Calculations'!$C$45/'Common Calculations'!$L$45)</f>
        <v>#REF!</v>
      </c>
      <c r="S67" s="901" t="e">
        <f>Z67*('Common Calculations'!$C$45/'Common Calculations'!$L$45)</f>
        <v>#REF!</v>
      </c>
      <c r="V67" s="922">
        <v>6602584.9906160887</v>
      </c>
      <c r="W67" s="923">
        <v>3115011.9192266962</v>
      </c>
      <c r="X67" s="923">
        <v>0</v>
      </c>
      <c r="Y67" s="923">
        <v>0</v>
      </c>
      <c r="Z67" s="923">
        <v>0</v>
      </c>
    </row>
    <row r="68" spans="2:32" ht="30" customHeight="1">
      <c r="B68" s="65" t="s">
        <v>80</v>
      </c>
      <c r="C68" s="1359"/>
      <c r="D68" s="1359"/>
      <c r="E68" s="1359"/>
      <c r="F68" s="75"/>
      <c r="G68" s="196">
        <v>3209000</v>
      </c>
      <c r="H68" s="196">
        <v>3209000</v>
      </c>
      <c r="I68" s="196">
        <v>3209000</v>
      </c>
      <c r="J68" s="196">
        <v>3209000</v>
      </c>
      <c r="K68" s="196">
        <v>3209000</v>
      </c>
      <c r="L68" s="196">
        <v>3209000</v>
      </c>
      <c r="M68" s="196">
        <v>3209000</v>
      </c>
      <c r="N68" s="855">
        <v>3209000</v>
      </c>
      <c r="O68" s="900"/>
      <c r="P68" s="901"/>
      <c r="Q68" s="901" t="e">
        <f>X68*('Common Calculations'!$C$45/'Common Calculations'!$L$45)</f>
        <v>#REF!</v>
      </c>
      <c r="R68" s="901" t="e">
        <f>Y68*('Common Calculations'!$C$45/'Common Calculations'!$L$45)</f>
        <v>#REF!</v>
      </c>
      <c r="S68" s="901" t="e">
        <f>Z68*('Common Calculations'!$C$45/'Common Calculations'!$L$45)</f>
        <v>#REF!</v>
      </c>
      <c r="V68" s="922">
        <v>7415367.5607706569</v>
      </c>
      <c r="W68" s="923">
        <v>5129680.2947311057</v>
      </c>
      <c r="X68" s="923">
        <v>0</v>
      </c>
      <c r="Y68" s="923">
        <v>0</v>
      </c>
      <c r="Z68" s="923">
        <v>0</v>
      </c>
    </row>
    <row r="69" spans="2:32" s="10" customFormat="1" ht="30" customHeight="1">
      <c r="B69" s="66" t="s">
        <v>81</v>
      </c>
      <c r="C69" s="1360"/>
      <c r="D69" s="1360"/>
      <c r="E69" s="1360"/>
      <c r="F69" s="74">
        <f t="shared" ref="F69:S69" si="14">SUM(F65:F68)</f>
        <v>0</v>
      </c>
      <c r="G69" s="74">
        <f t="shared" si="14"/>
        <v>17896000</v>
      </c>
      <c r="H69" s="74">
        <f t="shared" si="14"/>
        <v>17896000</v>
      </c>
      <c r="I69" s="74">
        <f t="shared" si="14"/>
        <v>17896000</v>
      </c>
      <c r="J69" s="74">
        <f t="shared" si="14"/>
        <v>17896000</v>
      </c>
      <c r="K69" s="74">
        <f t="shared" si="14"/>
        <v>17896000</v>
      </c>
      <c r="L69" s="74">
        <f t="shared" si="14"/>
        <v>17896000</v>
      </c>
      <c r="M69" s="74">
        <f t="shared" si="14"/>
        <v>17896000</v>
      </c>
      <c r="N69" s="856">
        <f t="shared" si="14"/>
        <v>17896000</v>
      </c>
      <c r="O69" s="870">
        <f t="shared" si="14"/>
        <v>0</v>
      </c>
      <c r="P69" s="74">
        <f t="shared" si="14"/>
        <v>0</v>
      </c>
      <c r="Q69" s="74" t="e">
        <f t="shared" si="14"/>
        <v>#REF!</v>
      </c>
      <c r="R69" s="74" t="e">
        <f t="shared" si="14"/>
        <v>#REF!</v>
      </c>
      <c r="S69" s="74" t="e">
        <f t="shared" si="14"/>
        <v>#REF!</v>
      </c>
      <c r="V69" s="870">
        <f>SUM(V65:V68)</f>
        <v>32494323.314890686</v>
      </c>
      <c r="W69" s="870">
        <f t="shared" ref="W69" si="15">SUM(W65:W68)</f>
        <v>19808819.4919127</v>
      </c>
      <c r="X69" s="870">
        <f t="shared" ref="X69" si="16">SUM(X65:X68)</f>
        <v>0</v>
      </c>
      <c r="Y69" s="870">
        <f t="shared" ref="Y69" si="17">SUM(Y65:Y68)</f>
        <v>0</v>
      </c>
      <c r="Z69" s="870">
        <f t="shared" ref="Z69" si="18">SUM(Z65:Z68)</f>
        <v>0</v>
      </c>
    </row>
    <row r="70" spans="2:32" ht="9.9499999999999993" customHeight="1">
      <c r="B70" s="32"/>
      <c r="P70" s="748"/>
      <c r="Q70" s="748"/>
      <c r="R70" s="748"/>
      <c r="S70" s="748"/>
      <c r="T70" s="2"/>
      <c r="U70" s="2"/>
      <c r="V70" s="865"/>
      <c r="W70" s="849"/>
      <c r="X70" s="849"/>
      <c r="Y70" s="849"/>
      <c r="Z70" s="849"/>
    </row>
    <row r="71" spans="2:32" s="10" customFormat="1" ht="36" customHeight="1">
      <c r="B71" s="26" t="s">
        <v>188</v>
      </c>
      <c r="C71" s="17" t="s">
        <v>67</v>
      </c>
      <c r="D71" s="17" t="s">
        <v>640</v>
      </c>
      <c r="E71" s="17" t="s">
        <v>83</v>
      </c>
      <c r="F71" s="7" t="s">
        <v>6</v>
      </c>
      <c r="G71" s="7" t="s">
        <v>7</v>
      </c>
      <c r="H71" s="7" t="s">
        <v>8</v>
      </c>
      <c r="I71" s="7" t="s">
        <v>9</v>
      </c>
      <c r="J71" s="7" t="s">
        <v>10</v>
      </c>
      <c r="K71" s="7" t="s">
        <v>11</v>
      </c>
      <c r="L71" s="7" t="s">
        <v>12</v>
      </c>
      <c r="M71" s="7" t="s">
        <v>13</v>
      </c>
      <c r="N71" s="853" t="s">
        <v>14</v>
      </c>
      <c r="O71" s="868" t="s">
        <v>15</v>
      </c>
      <c r="P71" s="7" t="s">
        <v>16</v>
      </c>
      <c r="Q71" s="7" t="s">
        <v>17</v>
      </c>
      <c r="R71" s="7" t="s">
        <v>18</v>
      </c>
      <c r="S71" s="7" t="s">
        <v>19</v>
      </c>
      <c r="V71" s="868" t="s">
        <v>15</v>
      </c>
      <c r="W71" s="851" t="s">
        <v>16</v>
      </c>
      <c r="X71" s="851" t="s">
        <v>17</v>
      </c>
      <c r="Y71" s="851" t="s">
        <v>18</v>
      </c>
      <c r="Z71" s="851" t="s">
        <v>19</v>
      </c>
    </row>
    <row r="72" spans="2:32" ht="30" customHeight="1">
      <c r="B72" s="65" t="s">
        <v>77</v>
      </c>
      <c r="C72" s="1358" t="s">
        <v>98</v>
      </c>
      <c r="D72" s="1358" t="s">
        <v>103</v>
      </c>
      <c r="E72" s="1358" t="s">
        <v>3</v>
      </c>
      <c r="F72" s="75"/>
      <c r="G72" s="196">
        <v>24700000</v>
      </c>
      <c r="H72" s="196">
        <v>24700000</v>
      </c>
      <c r="I72" s="196">
        <v>24700000</v>
      </c>
      <c r="J72" s="196">
        <v>24700000</v>
      </c>
      <c r="K72" s="196">
        <v>24700000</v>
      </c>
      <c r="L72" s="196">
        <v>24700000</v>
      </c>
      <c r="M72" s="196">
        <v>24700000</v>
      </c>
      <c r="N72" s="855">
        <v>24700000</v>
      </c>
      <c r="O72" s="900" t="e">
        <f>V72*('Common Calculations'!$C$45/'Common Calculations'!$L$45)</f>
        <v>#REF!</v>
      </c>
      <c r="P72" s="901" t="e">
        <f>W72*('Common Calculations'!$C$45/'Common Calculations'!$L$45)</f>
        <v>#REF!</v>
      </c>
      <c r="Q72" s="901" t="e">
        <f>X72*('Common Calculations'!$C$45/'Common Calculations'!$L$45)</f>
        <v>#REF!</v>
      </c>
      <c r="R72" s="901" t="e">
        <f>Y72*('Common Calculations'!$C$45/'Common Calculations'!$L$45)</f>
        <v>#REF!</v>
      </c>
      <c r="S72" s="901" t="e">
        <f>Z72*('Common Calculations'!$C$45/'Common Calculations'!$L$45)</f>
        <v>#REF!</v>
      </c>
      <c r="V72" s="922">
        <v>60465952.584540583</v>
      </c>
      <c r="W72" s="922">
        <v>61209543.440337561</v>
      </c>
      <c r="X72" s="922">
        <v>62441150.191420458</v>
      </c>
      <c r="Y72" s="922">
        <v>62104162.95391342</v>
      </c>
      <c r="Z72" s="922">
        <v>58965634.823060945</v>
      </c>
      <c r="AB72" s="289"/>
      <c r="AC72" s="289"/>
      <c r="AD72" s="289"/>
      <c r="AE72" s="289"/>
      <c r="AF72" s="289"/>
    </row>
    <row r="73" spans="2:32" ht="30" customHeight="1">
      <c r="B73" s="65" t="s">
        <v>78</v>
      </c>
      <c r="C73" s="1359"/>
      <c r="D73" s="1359"/>
      <c r="E73" s="1359"/>
      <c r="F73" s="75"/>
      <c r="G73" s="196">
        <v>17200000</v>
      </c>
      <c r="H73" s="196">
        <v>17100000</v>
      </c>
      <c r="I73" s="196">
        <v>17100000</v>
      </c>
      <c r="J73" s="196">
        <v>17100000</v>
      </c>
      <c r="K73" s="196">
        <v>17100000</v>
      </c>
      <c r="L73" s="196">
        <v>17100000</v>
      </c>
      <c r="M73" s="196">
        <v>17100000</v>
      </c>
      <c r="N73" s="855">
        <v>17100000</v>
      </c>
      <c r="O73" s="900" t="e">
        <f>V73*('Common Calculations'!$C$45/'Common Calculations'!$L$45)</f>
        <v>#REF!</v>
      </c>
      <c r="P73" s="901" t="e">
        <f>W73*('Common Calculations'!$C$45/'Common Calculations'!$L$45)</f>
        <v>#REF!</v>
      </c>
      <c r="Q73" s="901" t="e">
        <f>X73*('Common Calculations'!$C$45/'Common Calculations'!$L$45)</f>
        <v>#REF!</v>
      </c>
      <c r="R73" s="901" t="e">
        <f>Y73*('Common Calculations'!$C$45/'Common Calculations'!$L$45)</f>
        <v>#REF!</v>
      </c>
      <c r="S73" s="901" t="e">
        <f>Z73*('Common Calculations'!$C$45/'Common Calculations'!$L$45)</f>
        <v>#REF!</v>
      </c>
      <c r="V73" s="922">
        <v>32343137.828161843</v>
      </c>
      <c r="W73" s="922">
        <v>32530686.25756783</v>
      </c>
      <c r="X73" s="922">
        <v>33084337.287508924</v>
      </c>
      <c r="Y73" s="922">
        <v>32822364.246771663</v>
      </c>
      <c r="Z73" s="922">
        <v>31078933.442873221</v>
      </c>
      <c r="AB73" s="289"/>
      <c r="AC73" s="289"/>
      <c r="AD73" s="289"/>
      <c r="AE73" s="289"/>
      <c r="AF73" s="289"/>
    </row>
    <row r="74" spans="2:32" ht="30" customHeight="1">
      <c r="B74" s="65" t="s">
        <v>79</v>
      </c>
      <c r="C74" s="1359"/>
      <c r="D74" s="1359"/>
      <c r="E74" s="1359"/>
      <c r="F74" s="75"/>
      <c r="G74" s="196">
        <v>31300000</v>
      </c>
      <c r="H74" s="196">
        <v>31300000</v>
      </c>
      <c r="I74" s="196">
        <v>31300000</v>
      </c>
      <c r="J74" s="196">
        <v>31300000</v>
      </c>
      <c r="K74" s="196">
        <v>31300000</v>
      </c>
      <c r="L74" s="196">
        <v>31300000</v>
      </c>
      <c r="M74" s="196">
        <v>31300000</v>
      </c>
      <c r="N74" s="855">
        <v>31300000</v>
      </c>
      <c r="O74" s="900" t="e">
        <f>V74*('Common Calculations'!$C$45/'Common Calculations'!$L$45)</f>
        <v>#REF!</v>
      </c>
      <c r="P74" s="901" t="e">
        <f>W74*('Common Calculations'!$C$45/'Common Calculations'!$L$45)</f>
        <v>#REF!</v>
      </c>
      <c r="Q74" s="901" t="e">
        <f>X74*('Common Calculations'!$C$45/'Common Calculations'!$L$45)</f>
        <v>#REF!</v>
      </c>
      <c r="R74" s="901" t="e">
        <f>Y74*('Common Calculations'!$C$45/'Common Calculations'!$L$45)</f>
        <v>#REF!</v>
      </c>
      <c r="S74" s="901" t="e">
        <f>Z74*('Common Calculations'!$C$45/'Common Calculations'!$L$45)</f>
        <v>#REF!</v>
      </c>
      <c r="V74" s="922">
        <v>38327695.255763441</v>
      </c>
      <c r="W74" s="922">
        <v>38277699.458361365</v>
      </c>
      <c r="X74" s="922">
        <v>39067533.984580956</v>
      </c>
      <c r="Y74" s="922">
        <v>38865329.27037783</v>
      </c>
      <c r="Z74" s="922">
        <v>36909070.951626964</v>
      </c>
      <c r="AB74" s="289"/>
      <c r="AC74" s="289"/>
      <c r="AD74" s="289"/>
      <c r="AE74" s="289"/>
      <c r="AF74" s="289"/>
    </row>
    <row r="75" spans="2:32" ht="30" customHeight="1">
      <c r="B75" s="65" t="s">
        <v>80</v>
      </c>
      <c r="C75" s="1359"/>
      <c r="D75" s="1359"/>
      <c r="E75" s="1359"/>
      <c r="F75" s="75"/>
      <c r="G75" s="196">
        <v>17400000</v>
      </c>
      <c r="H75" s="196">
        <v>17200000</v>
      </c>
      <c r="I75" s="196">
        <v>16900000</v>
      </c>
      <c r="J75" s="196">
        <v>16900000</v>
      </c>
      <c r="K75" s="196">
        <v>16900000</v>
      </c>
      <c r="L75" s="196">
        <v>16900000</v>
      </c>
      <c r="M75" s="196">
        <v>16900000</v>
      </c>
      <c r="N75" s="855">
        <v>16900000</v>
      </c>
      <c r="O75" s="900" t="e">
        <f>V75*('Common Calculations'!$C$45/'Common Calculations'!$L$45)</f>
        <v>#REF!</v>
      </c>
      <c r="P75" s="901" t="e">
        <f>W75*('Common Calculations'!$C$45/'Common Calculations'!$L$45)</f>
        <v>#REF!</v>
      </c>
      <c r="Q75" s="901" t="e">
        <f>X75*('Common Calculations'!$C$45/'Common Calculations'!$L$45)</f>
        <v>#REF!</v>
      </c>
      <c r="R75" s="901" t="e">
        <f>Y75*('Common Calculations'!$C$45/'Common Calculations'!$L$45)</f>
        <v>#REF!</v>
      </c>
      <c r="S75" s="901" t="e">
        <f>Z75*('Common Calculations'!$C$45/'Common Calculations'!$L$45)</f>
        <v>#REF!</v>
      </c>
      <c r="V75" s="922">
        <v>27622007.018903613</v>
      </c>
      <c r="W75" s="922">
        <v>28271141.944178879</v>
      </c>
      <c r="X75" s="922">
        <v>28804513.756575771</v>
      </c>
      <c r="Y75" s="922">
        <v>28581778.407236159</v>
      </c>
      <c r="Z75" s="922">
        <v>27049146.782850262</v>
      </c>
      <c r="AB75" s="289"/>
      <c r="AC75" s="289"/>
      <c r="AD75" s="289"/>
      <c r="AE75" s="289"/>
      <c r="AF75" s="289"/>
    </row>
    <row r="76" spans="2:32" s="10" customFormat="1" ht="30" customHeight="1">
      <c r="B76" s="66" t="s">
        <v>81</v>
      </c>
      <c r="C76" s="1360"/>
      <c r="D76" s="1360"/>
      <c r="E76" s="1360"/>
      <c r="F76" s="74">
        <f t="shared" ref="F76:S76" si="19">SUM(F72:F75)</f>
        <v>0</v>
      </c>
      <c r="G76" s="74">
        <f t="shared" si="19"/>
        <v>90600000</v>
      </c>
      <c r="H76" s="74">
        <f t="shared" si="19"/>
        <v>90300000</v>
      </c>
      <c r="I76" s="74">
        <f t="shared" si="19"/>
        <v>90000000</v>
      </c>
      <c r="J76" s="74">
        <f t="shared" si="19"/>
        <v>90000000</v>
      </c>
      <c r="K76" s="74">
        <f t="shared" si="19"/>
        <v>90000000</v>
      </c>
      <c r="L76" s="74">
        <f t="shared" si="19"/>
        <v>90000000</v>
      </c>
      <c r="M76" s="74">
        <f t="shared" si="19"/>
        <v>90000000</v>
      </c>
      <c r="N76" s="856">
        <f t="shared" si="19"/>
        <v>90000000</v>
      </c>
      <c r="O76" s="870" t="e">
        <f t="shared" si="19"/>
        <v>#REF!</v>
      </c>
      <c r="P76" s="74" t="e">
        <f t="shared" si="19"/>
        <v>#REF!</v>
      </c>
      <c r="Q76" s="74" t="e">
        <f t="shared" si="19"/>
        <v>#REF!</v>
      </c>
      <c r="R76" s="74" t="e">
        <f t="shared" si="19"/>
        <v>#REF!</v>
      </c>
      <c r="S76" s="74" t="e">
        <f t="shared" si="19"/>
        <v>#REF!</v>
      </c>
      <c r="V76" s="870">
        <f>SUM(V72:V75)</f>
        <v>158758792.68736947</v>
      </c>
      <c r="W76" s="870">
        <f t="shared" ref="W76" si="20">SUM(W72:W75)</f>
        <v>160289071.10044563</v>
      </c>
      <c r="X76" s="870">
        <f t="shared" ref="X76" si="21">SUM(X72:X75)</f>
        <v>163397535.2200861</v>
      </c>
      <c r="Y76" s="870">
        <f t="shared" ref="Y76" si="22">SUM(Y72:Y75)</f>
        <v>162373634.87829906</v>
      </c>
      <c r="Z76" s="870">
        <f t="shared" ref="Z76" si="23">SUM(Z72:Z75)</f>
        <v>154002786.00041139</v>
      </c>
      <c r="AB76" s="976"/>
      <c r="AC76" s="976"/>
      <c r="AD76" s="976"/>
      <c r="AE76" s="976"/>
      <c r="AF76" s="976"/>
    </row>
    <row r="77" spans="2:32" s="10" customFormat="1" ht="36" customHeight="1">
      <c r="B77" s="26" t="s">
        <v>187</v>
      </c>
      <c r="C77" s="17" t="s">
        <v>67</v>
      </c>
      <c r="D77" s="17" t="s">
        <v>640</v>
      </c>
      <c r="E77" s="17" t="s">
        <v>83</v>
      </c>
      <c r="F77" s="7" t="s">
        <v>6</v>
      </c>
      <c r="G77" s="7" t="s">
        <v>7</v>
      </c>
      <c r="H77" s="7" t="s">
        <v>8</v>
      </c>
      <c r="I77" s="7" t="s">
        <v>9</v>
      </c>
      <c r="J77" s="7" t="s">
        <v>10</v>
      </c>
      <c r="K77" s="7" t="s">
        <v>11</v>
      </c>
      <c r="L77" s="7" t="s">
        <v>12</v>
      </c>
      <c r="M77" s="7" t="s">
        <v>13</v>
      </c>
      <c r="N77" s="853" t="s">
        <v>14</v>
      </c>
      <c r="O77" s="868" t="s">
        <v>15</v>
      </c>
      <c r="P77" s="7" t="s">
        <v>16</v>
      </c>
      <c r="Q77" s="7" t="s">
        <v>17</v>
      </c>
      <c r="R77" s="7" t="s">
        <v>18</v>
      </c>
      <c r="S77" s="7" t="s">
        <v>19</v>
      </c>
      <c r="AB77" s="976"/>
      <c r="AC77" s="976"/>
      <c r="AD77" s="976"/>
      <c r="AE77" s="976"/>
      <c r="AF77" s="976"/>
    </row>
    <row r="78" spans="2:32" ht="30" customHeight="1">
      <c r="B78" s="94" t="s">
        <v>77</v>
      </c>
      <c r="C78" s="1358" t="s">
        <v>98</v>
      </c>
      <c r="D78" s="1358" t="s">
        <v>103</v>
      </c>
      <c r="E78" s="1358" t="s">
        <v>3</v>
      </c>
      <c r="F78" s="75"/>
      <c r="G78" s="196"/>
      <c r="H78" s="196"/>
      <c r="I78" s="196"/>
      <c r="J78" s="196"/>
      <c r="K78" s="196"/>
      <c r="L78" s="196"/>
      <c r="M78" s="196"/>
      <c r="N78" s="855"/>
      <c r="O78" s="871"/>
      <c r="P78" s="196"/>
      <c r="Q78" s="196"/>
      <c r="R78" s="196"/>
      <c r="S78" s="196"/>
      <c r="W78" s="289"/>
    </row>
    <row r="79" spans="2:32" ht="30" customHeight="1">
      <c r="B79" s="94" t="s">
        <v>78</v>
      </c>
      <c r="C79" s="1359"/>
      <c r="D79" s="1359"/>
      <c r="E79" s="1359"/>
      <c r="F79" s="75"/>
      <c r="G79" s="196"/>
      <c r="H79" s="196"/>
      <c r="I79" s="196"/>
      <c r="J79" s="196"/>
      <c r="K79" s="196"/>
      <c r="L79" s="196"/>
      <c r="M79" s="196"/>
      <c r="N79" s="855"/>
      <c r="O79" s="871"/>
      <c r="P79" s="196"/>
      <c r="Q79" s="196"/>
      <c r="R79" s="196"/>
      <c r="S79" s="196"/>
    </row>
    <row r="80" spans="2:32" ht="30" customHeight="1">
      <c r="B80" s="94" t="s">
        <v>79</v>
      </c>
      <c r="C80" s="1359"/>
      <c r="D80" s="1359"/>
      <c r="E80" s="1359"/>
      <c r="F80" s="75"/>
      <c r="G80" s="196"/>
      <c r="H80" s="196"/>
      <c r="I80" s="196"/>
      <c r="J80" s="196"/>
      <c r="K80" s="196"/>
      <c r="L80" s="196"/>
      <c r="M80" s="196"/>
      <c r="N80" s="855"/>
      <c r="O80" s="871"/>
      <c r="P80" s="196"/>
      <c r="Q80" s="196"/>
      <c r="R80" s="196"/>
      <c r="S80" s="196"/>
    </row>
    <row r="81" spans="2:19" ht="30" customHeight="1">
      <c r="B81" s="94" t="s">
        <v>80</v>
      </c>
      <c r="C81" s="1359"/>
      <c r="D81" s="1359"/>
      <c r="E81" s="1359"/>
      <c r="F81" s="75"/>
      <c r="G81" s="196"/>
      <c r="H81" s="196"/>
      <c r="I81" s="196"/>
      <c r="J81" s="196"/>
      <c r="K81" s="196"/>
      <c r="L81" s="196"/>
      <c r="M81" s="196"/>
      <c r="N81" s="855"/>
      <c r="O81" s="871"/>
      <c r="P81" s="196"/>
      <c r="Q81" s="196"/>
      <c r="R81" s="196"/>
      <c r="S81" s="196"/>
    </row>
    <row r="82" spans="2:19" s="10" customFormat="1" ht="30" customHeight="1">
      <c r="B82" s="96" t="s">
        <v>81</v>
      </c>
      <c r="C82" s="1360"/>
      <c r="D82" s="1360"/>
      <c r="E82" s="1360"/>
      <c r="F82" s="74">
        <f>SUM(F78:F81)</f>
        <v>0</v>
      </c>
      <c r="G82" s="74">
        <f t="shared" ref="G82:S82" si="24">SUM(G78:G81)</f>
        <v>0</v>
      </c>
      <c r="H82" s="74">
        <f t="shared" si="24"/>
        <v>0</v>
      </c>
      <c r="I82" s="74">
        <f t="shared" si="24"/>
        <v>0</v>
      </c>
      <c r="J82" s="74">
        <f t="shared" si="24"/>
        <v>0</v>
      </c>
      <c r="K82" s="74">
        <f t="shared" si="24"/>
        <v>0</v>
      </c>
      <c r="L82" s="74">
        <f t="shared" si="24"/>
        <v>0</v>
      </c>
      <c r="M82" s="74">
        <f t="shared" si="24"/>
        <v>0</v>
      </c>
      <c r="N82" s="856">
        <f t="shared" si="24"/>
        <v>0</v>
      </c>
      <c r="O82" s="870">
        <f t="shared" si="24"/>
        <v>0</v>
      </c>
      <c r="P82" s="74">
        <f t="shared" si="24"/>
        <v>0</v>
      </c>
      <c r="Q82" s="74">
        <f t="shared" si="24"/>
        <v>0</v>
      </c>
      <c r="R82" s="74">
        <f t="shared" si="24"/>
        <v>0</v>
      </c>
      <c r="S82" s="74">
        <f t="shared" si="24"/>
        <v>0</v>
      </c>
    </row>
    <row r="83" spans="2:19" s="10" customFormat="1" ht="36" customHeight="1">
      <c r="B83" s="26" t="s">
        <v>189</v>
      </c>
      <c r="C83" s="17" t="s">
        <v>67</v>
      </c>
      <c r="D83" s="17" t="s">
        <v>640</v>
      </c>
      <c r="E83" s="17" t="s">
        <v>83</v>
      </c>
      <c r="F83" s="7" t="s">
        <v>6</v>
      </c>
      <c r="G83" s="7" t="s">
        <v>7</v>
      </c>
      <c r="H83" s="7" t="s">
        <v>8</v>
      </c>
      <c r="I83" s="7" t="s">
        <v>9</v>
      </c>
      <c r="J83" s="7" t="s">
        <v>10</v>
      </c>
      <c r="K83" s="7" t="s">
        <v>11</v>
      </c>
      <c r="L83" s="7" t="s">
        <v>12</v>
      </c>
      <c r="M83" s="7" t="s">
        <v>13</v>
      </c>
      <c r="N83" s="853" t="s">
        <v>14</v>
      </c>
      <c r="O83" s="868" t="s">
        <v>15</v>
      </c>
      <c r="P83" s="7" t="s">
        <v>16</v>
      </c>
      <c r="Q83" s="7" t="s">
        <v>17</v>
      </c>
      <c r="R83" s="7" t="s">
        <v>18</v>
      </c>
      <c r="S83" s="7" t="s">
        <v>19</v>
      </c>
    </row>
    <row r="84" spans="2:19" ht="30" customHeight="1">
      <c r="B84" s="94" t="s">
        <v>77</v>
      </c>
      <c r="C84" s="1358" t="s">
        <v>98</v>
      </c>
      <c r="D84" s="1358" t="s">
        <v>103</v>
      </c>
      <c r="E84" s="1358" t="s">
        <v>3</v>
      </c>
      <c r="F84" s="75"/>
      <c r="G84" s="196"/>
      <c r="H84" s="196"/>
      <c r="I84" s="196"/>
      <c r="J84" s="196"/>
      <c r="K84" s="196"/>
      <c r="L84" s="196"/>
      <c r="M84" s="196"/>
      <c r="N84" s="855"/>
      <c r="O84" s="871"/>
      <c r="P84" s="196"/>
      <c r="Q84" s="196"/>
      <c r="R84" s="196"/>
      <c r="S84" s="196"/>
    </row>
    <row r="85" spans="2:19" ht="30" customHeight="1">
      <c r="B85" s="94" t="s">
        <v>78</v>
      </c>
      <c r="C85" s="1359"/>
      <c r="D85" s="1359"/>
      <c r="E85" s="1359"/>
      <c r="F85" s="75"/>
      <c r="G85" s="196"/>
      <c r="H85" s="196"/>
      <c r="I85" s="196"/>
      <c r="J85" s="196"/>
      <c r="K85" s="196"/>
      <c r="L85" s="196"/>
      <c r="M85" s="196"/>
      <c r="N85" s="855"/>
      <c r="O85" s="871"/>
      <c r="P85" s="196"/>
      <c r="Q85" s="196"/>
      <c r="R85" s="196"/>
      <c r="S85" s="196"/>
    </row>
    <row r="86" spans="2:19" ht="30" customHeight="1">
      <c r="B86" s="94" t="s">
        <v>79</v>
      </c>
      <c r="C86" s="1359"/>
      <c r="D86" s="1359"/>
      <c r="E86" s="1359"/>
      <c r="F86" s="75"/>
      <c r="G86" s="196"/>
      <c r="H86" s="196"/>
      <c r="I86" s="196"/>
      <c r="J86" s="196"/>
      <c r="K86" s="196"/>
      <c r="L86" s="196"/>
      <c r="M86" s="196"/>
      <c r="N86" s="855"/>
      <c r="O86" s="871"/>
      <c r="P86" s="196"/>
      <c r="Q86" s="196"/>
      <c r="R86" s="196"/>
      <c r="S86" s="196"/>
    </row>
    <row r="87" spans="2:19" ht="30" customHeight="1">
      <c r="B87" s="94" t="s">
        <v>80</v>
      </c>
      <c r="C87" s="1359"/>
      <c r="D87" s="1359"/>
      <c r="E87" s="1359"/>
      <c r="F87" s="75"/>
      <c r="G87" s="196"/>
      <c r="H87" s="196"/>
      <c r="I87" s="196"/>
      <c r="J87" s="196"/>
      <c r="K87" s="196"/>
      <c r="L87" s="196"/>
      <c r="M87" s="196"/>
      <c r="N87" s="855"/>
      <c r="O87" s="871"/>
      <c r="P87" s="196"/>
      <c r="Q87" s="196"/>
      <c r="R87" s="196"/>
      <c r="S87" s="196"/>
    </row>
    <row r="88" spans="2:19" s="10" customFormat="1" ht="30" customHeight="1">
      <c r="B88" s="96" t="s">
        <v>81</v>
      </c>
      <c r="C88" s="1360"/>
      <c r="D88" s="1360"/>
      <c r="E88" s="1360"/>
      <c r="F88" s="74">
        <f>SUM(F84:F87)</f>
        <v>0</v>
      </c>
      <c r="G88" s="74">
        <f t="shared" ref="G88:S88" si="25">SUM(G84:G87)</f>
        <v>0</v>
      </c>
      <c r="H88" s="74">
        <f t="shared" si="25"/>
        <v>0</v>
      </c>
      <c r="I88" s="74">
        <f t="shared" si="25"/>
        <v>0</v>
      </c>
      <c r="J88" s="74">
        <f t="shared" si="25"/>
        <v>0</v>
      </c>
      <c r="K88" s="74">
        <f t="shared" si="25"/>
        <v>0</v>
      </c>
      <c r="L88" s="74">
        <f t="shared" si="25"/>
        <v>0</v>
      </c>
      <c r="M88" s="74">
        <f t="shared" si="25"/>
        <v>0</v>
      </c>
      <c r="N88" s="856">
        <f t="shared" si="25"/>
        <v>0</v>
      </c>
      <c r="O88" s="870">
        <f t="shared" si="25"/>
        <v>0</v>
      </c>
      <c r="P88" s="74">
        <f t="shared" si="25"/>
        <v>0</v>
      </c>
      <c r="Q88" s="74">
        <f t="shared" si="25"/>
        <v>0</v>
      </c>
      <c r="R88" s="74">
        <f t="shared" si="25"/>
        <v>0</v>
      </c>
      <c r="S88" s="74">
        <f t="shared" si="25"/>
        <v>0</v>
      </c>
    </row>
    <row r="89" spans="2:19" s="10" customFormat="1" ht="36" customHeight="1">
      <c r="B89" s="26" t="s">
        <v>190</v>
      </c>
      <c r="C89" s="17" t="s">
        <v>67</v>
      </c>
      <c r="D89" s="17" t="s">
        <v>640</v>
      </c>
      <c r="E89" s="17" t="s">
        <v>83</v>
      </c>
      <c r="F89" s="7" t="s">
        <v>6</v>
      </c>
      <c r="G89" s="7" t="s">
        <v>7</v>
      </c>
      <c r="H89" s="7" t="s">
        <v>8</v>
      </c>
      <c r="I89" s="7" t="s">
        <v>9</v>
      </c>
      <c r="J89" s="7" t="s">
        <v>10</v>
      </c>
      <c r="K89" s="7" t="s">
        <v>11</v>
      </c>
      <c r="L89" s="7" t="s">
        <v>12</v>
      </c>
      <c r="M89" s="7" t="s">
        <v>13</v>
      </c>
      <c r="N89" s="853" t="s">
        <v>14</v>
      </c>
      <c r="O89" s="868" t="s">
        <v>15</v>
      </c>
      <c r="P89" s="7" t="s">
        <v>16</v>
      </c>
      <c r="Q89" s="7" t="s">
        <v>17</v>
      </c>
      <c r="R89" s="7" t="s">
        <v>18</v>
      </c>
      <c r="S89" s="7" t="s">
        <v>19</v>
      </c>
    </row>
    <row r="90" spans="2:19" ht="30" customHeight="1">
      <c r="B90" s="94" t="s">
        <v>77</v>
      </c>
      <c r="C90" s="1358" t="s">
        <v>98</v>
      </c>
      <c r="D90" s="1358" t="s">
        <v>103</v>
      </c>
      <c r="E90" s="1358" t="s">
        <v>3</v>
      </c>
      <c r="F90" s="75"/>
      <c r="G90" s="196"/>
      <c r="H90" s="196"/>
      <c r="I90" s="196"/>
      <c r="J90" s="196"/>
      <c r="K90" s="196"/>
      <c r="L90" s="196"/>
      <c r="M90" s="196"/>
      <c r="N90" s="855"/>
      <c r="O90" s="871"/>
      <c r="P90" s="196"/>
      <c r="Q90" s="196"/>
      <c r="R90" s="196"/>
      <c r="S90" s="196"/>
    </row>
    <row r="91" spans="2:19" ht="30" customHeight="1">
      <c r="B91" s="94" t="s">
        <v>78</v>
      </c>
      <c r="C91" s="1359"/>
      <c r="D91" s="1359"/>
      <c r="E91" s="1359"/>
      <c r="F91" s="75"/>
      <c r="G91" s="196"/>
      <c r="H91" s="196"/>
      <c r="I91" s="196"/>
      <c r="J91" s="196"/>
      <c r="K91" s="196"/>
      <c r="L91" s="196"/>
      <c r="M91" s="196"/>
      <c r="N91" s="855"/>
      <c r="O91" s="871"/>
      <c r="P91" s="196"/>
      <c r="Q91" s="196"/>
      <c r="R91" s="196"/>
      <c r="S91" s="196"/>
    </row>
    <row r="92" spans="2:19" ht="30" customHeight="1">
      <c r="B92" s="94" t="s">
        <v>79</v>
      </c>
      <c r="C92" s="1359"/>
      <c r="D92" s="1359"/>
      <c r="E92" s="1359"/>
      <c r="F92" s="75"/>
      <c r="G92" s="196"/>
      <c r="H92" s="196"/>
      <c r="I92" s="196"/>
      <c r="J92" s="196"/>
      <c r="K92" s="196"/>
      <c r="L92" s="196"/>
      <c r="M92" s="196"/>
      <c r="N92" s="855"/>
      <c r="O92" s="871"/>
      <c r="P92" s="196"/>
      <c r="Q92" s="196"/>
      <c r="R92" s="196"/>
      <c r="S92" s="196"/>
    </row>
    <row r="93" spans="2:19" ht="30" customHeight="1">
      <c r="B93" s="94" t="s">
        <v>80</v>
      </c>
      <c r="C93" s="1359"/>
      <c r="D93" s="1359"/>
      <c r="E93" s="1359"/>
      <c r="F93" s="75"/>
      <c r="G93" s="196"/>
      <c r="H93" s="196"/>
      <c r="I93" s="196"/>
      <c r="J93" s="196"/>
      <c r="K93" s="196"/>
      <c r="L93" s="196"/>
      <c r="M93" s="196"/>
      <c r="N93" s="855"/>
      <c r="O93" s="871"/>
      <c r="P93" s="196"/>
      <c r="Q93" s="196"/>
      <c r="R93" s="196"/>
      <c r="S93" s="196"/>
    </row>
    <row r="94" spans="2:19" s="10" customFormat="1" ht="30" customHeight="1">
      <c r="B94" s="96" t="s">
        <v>81</v>
      </c>
      <c r="C94" s="1360"/>
      <c r="D94" s="1360"/>
      <c r="E94" s="1360"/>
      <c r="F94" s="74">
        <f>SUM(F90:F93)</f>
        <v>0</v>
      </c>
      <c r="G94" s="74">
        <f t="shared" ref="G94:S94" si="26">SUM(G90:G93)</f>
        <v>0</v>
      </c>
      <c r="H94" s="74">
        <f t="shared" si="26"/>
        <v>0</v>
      </c>
      <c r="I94" s="74">
        <f t="shared" si="26"/>
        <v>0</v>
      </c>
      <c r="J94" s="74">
        <f t="shared" si="26"/>
        <v>0</v>
      </c>
      <c r="K94" s="74">
        <f t="shared" si="26"/>
        <v>0</v>
      </c>
      <c r="L94" s="74">
        <f t="shared" si="26"/>
        <v>0</v>
      </c>
      <c r="M94" s="74">
        <f t="shared" si="26"/>
        <v>0</v>
      </c>
      <c r="N94" s="856">
        <f t="shared" si="26"/>
        <v>0</v>
      </c>
      <c r="O94" s="870">
        <f t="shared" si="26"/>
        <v>0</v>
      </c>
      <c r="P94" s="74">
        <f t="shared" si="26"/>
        <v>0</v>
      </c>
      <c r="Q94" s="74">
        <f t="shared" si="26"/>
        <v>0</v>
      </c>
      <c r="R94" s="74">
        <f t="shared" si="26"/>
        <v>0</v>
      </c>
      <c r="S94" s="74">
        <f t="shared" si="26"/>
        <v>0</v>
      </c>
    </row>
    <row r="95" spans="2:19" s="10" customFormat="1" ht="36" customHeight="1">
      <c r="B95" s="26" t="s">
        <v>191</v>
      </c>
      <c r="C95" s="17" t="s">
        <v>67</v>
      </c>
      <c r="D95" s="17" t="s">
        <v>640</v>
      </c>
      <c r="E95" s="17" t="s">
        <v>83</v>
      </c>
      <c r="F95" s="7" t="s">
        <v>6</v>
      </c>
      <c r="G95" s="7" t="s">
        <v>7</v>
      </c>
      <c r="H95" s="7" t="s">
        <v>8</v>
      </c>
      <c r="I95" s="7" t="s">
        <v>9</v>
      </c>
      <c r="J95" s="7" t="s">
        <v>10</v>
      </c>
      <c r="K95" s="7" t="s">
        <v>11</v>
      </c>
      <c r="L95" s="7" t="s">
        <v>12</v>
      </c>
      <c r="M95" s="7" t="s">
        <v>13</v>
      </c>
      <c r="N95" s="853" t="s">
        <v>14</v>
      </c>
      <c r="O95" s="868" t="s">
        <v>15</v>
      </c>
      <c r="P95" s="7" t="s">
        <v>16</v>
      </c>
      <c r="Q95" s="7" t="s">
        <v>17</v>
      </c>
      <c r="R95" s="7" t="s">
        <v>18</v>
      </c>
      <c r="S95" s="7" t="s">
        <v>19</v>
      </c>
    </row>
    <row r="96" spans="2:19" ht="30" customHeight="1">
      <c r="B96" s="94" t="s">
        <v>77</v>
      </c>
      <c r="C96" s="1358" t="s">
        <v>98</v>
      </c>
      <c r="D96" s="1358" t="s">
        <v>103</v>
      </c>
      <c r="E96" s="1358" t="s">
        <v>3</v>
      </c>
      <c r="F96" s="75"/>
      <c r="G96" s="196"/>
      <c r="H96" s="196"/>
      <c r="I96" s="196"/>
      <c r="J96" s="196"/>
      <c r="K96" s="196"/>
      <c r="L96" s="196"/>
      <c r="M96" s="196"/>
      <c r="N96" s="855"/>
      <c r="O96" s="871"/>
      <c r="P96" s="196"/>
      <c r="Q96" s="196"/>
      <c r="R96" s="196"/>
      <c r="S96" s="196"/>
    </row>
    <row r="97" spans="2:19" ht="30" customHeight="1">
      <c r="B97" s="94" t="s">
        <v>78</v>
      </c>
      <c r="C97" s="1359"/>
      <c r="D97" s="1359"/>
      <c r="E97" s="1359"/>
      <c r="F97" s="75"/>
      <c r="G97" s="196"/>
      <c r="H97" s="196"/>
      <c r="I97" s="196"/>
      <c r="J97" s="196"/>
      <c r="K97" s="196"/>
      <c r="L97" s="196"/>
      <c r="M97" s="196"/>
      <c r="N97" s="855"/>
      <c r="O97" s="871"/>
      <c r="P97" s="196"/>
      <c r="Q97" s="196"/>
      <c r="R97" s="196"/>
      <c r="S97" s="196"/>
    </row>
    <row r="98" spans="2:19" ht="30" customHeight="1">
      <c r="B98" s="94" t="s">
        <v>79</v>
      </c>
      <c r="C98" s="1359"/>
      <c r="D98" s="1359"/>
      <c r="E98" s="1359"/>
      <c r="F98" s="75"/>
      <c r="G98" s="196"/>
      <c r="H98" s="196"/>
      <c r="I98" s="196"/>
      <c r="J98" s="196"/>
      <c r="K98" s="196"/>
      <c r="L98" s="196"/>
      <c r="M98" s="196"/>
      <c r="N98" s="855"/>
      <c r="O98" s="871"/>
      <c r="P98" s="196"/>
      <c r="Q98" s="196"/>
      <c r="R98" s="196"/>
      <c r="S98" s="196"/>
    </row>
    <row r="99" spans="2:19" ht="30" customHeight="1">
      <c r="B99" s="94" t="s">
        <v>80</v>
      </c>
      <c r="C99" s="1359"/>
      <c r="D99" s="1359"/>
      <c r="E99" s="1359"/>
      <c r="F99" s="75"/>
      <c r="G99" s="196"/>
      <c r="H99" s="196"/>
      <c r="I99" s="196"/>
      <c r="J99" s="196"/>
      <c r="K99" s="196"/>
      <c r="L99" s="196"/>
      <c r="M99" s="196"/>
      <c r="N99" s="855"/>
      <c r="O99" s="871"/>
      <c r="P99" s="196"/>
      <c r="Q99" s="196"/>
      <c r="R99" s="196"/>
      <c r="S99" s="196"/>
    </row>
    <row r="100" spans="2:19" s="10" customFormat="1" ht="30" customHeight="1">
      <c r="B100" s="96" t="s">
        <v>81</v>
      </c>
      <c r="C100" s="1360"/>
      <c r="D100" s="1360"/>
      <c r="E100" s="1360"/>
      <c r="F100" s="74">
        <f>SUM(F96:F99)</f>
        <v>0</v>
      </c>
      <c r="G100" s="74">
        <f t="shared" ref="G100:S100" si="27">SUM(G96:G99)</f>
        <v>0</v>
      </c>
      <c r="H100" s="74">
        <f t="shared" si="27"/>
        <v>0</v>
      </c>
      <c r="I100" s="74">
        <f t="shared" si="27"/>
        <v>0</v>
      </c>
      <c r="J100" s="74">
        <f t="shared" si="27"/>
        <v>0</v>
      </c>
      <c r="K100" s="74">
        <f t="shared" si="27"/>
        <v>0</v>
      </c>
      <c r="L100" s="74">
        <f t="shared" si="27"/>
        <v>0</v>
      </c>
      <c r="M100" s="74">
        <f t="shared" si="27"/>
        <v>0</v>
      </c>
      <c r="N100" s="856">
        <f t="shared" si="27"/>
        <v>0</v>
      </c>
      <c r="O100" s="870">
        <f t="shared" si="27"/>
        <v>0</v>
      </c>
      <c r="P100" s="74">
        <f t="shared" si="27"/>
        <v>0</v>
      </c>
      <c r="Q100" s="74">
        <f t="shared" si="27"/>
        <v>0</v>
      </c>
      <c r="R100" s="74">
        <f t="shared" si="27"/>
        <v>0</v>
      </c>
      <c r="S100" s="74">
        <f t="shared" si="27"/>
        <v>0</v>
      </c>
    </row>
    <row r="101" spans="2:19" s="10" customFormat="1" ht="36" customHeight="1">
      <c r="B101" s="26" t="s">
        <v>192</v>
      </c>
      <c r="C101" s="17" t="s">
        <v>67</v>
      </c>
      <c r="D101" s="17" t="s">
        <v>640</v>
      </c>
      <c r="E101" s="17" t="s">
        <v>83</v>
      </c>
      <c r="F101" s="7" t="s">
        <v>6</v>
      </c>
      <c r="G101" s="7" t="s">
        <v>7</v>
      </c>
      <c r="H101" s="7" t="s">
        <v>8</v>
      </c>
      <c r="I101" s="7" t="s">
        <v>9</v>
      </c>
      <c r="J101" s="7" t="s">
        <v>10</v>
      </c>
      <c r="K101" s="7" t="s">
        <v>11</v>
      </c>
      <c r="L101" s="7" t="s">
        <v>12</v>
      </c>
      <c r="M101" s="7" t="s">
        <v>13</v>
      </c>
      <c r="N101" s="853" t="s">
        <v>14</v>
      </c>
      <c r="O101" s="868" t="s">
        <v>15</v>
      </c>
      <c r="P101" s="7" t="s">
        <v>16</v>
      </c>
      <c r="Q101" s="7" t="s">
        <v>17</v>
      </c>
      <c r="R101" s="7" t="s">
        <v>18</v>
      </c>
      <c r="S101" s="7" t="s">
        <v>19</v>
      </c>
    </row>
    <row r="102" spans="2:19" ht="30" customHeight="1">
      <c r="B102" s="94" t="s">
        <v>77</v>
      </c>
      <c r="C102" s="1358" t="s">
        <v>98</v>
      </c>
      <c r="D102" s="1358" t="s">
        <v>103</v>
      </c>
      <c r="E102" s="1358" t="s">
        <v>3</v>
      </c>
      <c r="F102" s="75"/>
      <c r="G102" s="196"/>
      <c r="H102" s="196"/>
      <c r="I102" s="196"/>
      <c r="J102" s="196"/>
      <c r="K102" s="196"/>
      <c r="L102" s="196"/>
      <c r="M102" s="196"/>
      <c r="N102" s="855"/>
      <c r="O102" s="871"/>
      <c r="P102" s="196"/>
      <c r="Q102" s="196"/>
      <c r="R102" s="196"/>
      <c r="S102" s="196"/>
    </row>
    <row r="103" spans="2:19" ht="30" customHeight="1">
      <c r="B103" s="94" t="s">
        <v>78</v>
      </c>
      <c r="C103" s="1359"/>
      <c r="D103" s="1359"/>
      <c r="E103" s="1359"/>
      <c r="F103" s="75"/>
      <c r="G103" s="196"/>
      <c r="H103" s="196"/>
      <c r="I103" s="196"/>
      <c r="J103" s="196"/>
      <c r="K103" s="196"/>
      <c r="L103" s="196"/>
      <c r="M103" s="196"/>
      <c r="N103" s="855"/>
      <c r="O103" s="871"/>
      <c r="P103" s="196"/>
      <c r="Q103" s="196"/>
      <c r="R103" s="196"/>
      <c r="S103" s="196"/>
    </row>
    <row r="104" spans="2:19" ht="30" customHeight="1">
      <c r="B104" s="94" t="s">
        <v>79</v>
      </c>
      <c r="C104" s="1359"/>
      <c r="D104" s="1359"/>
      <c r="E104" s="1359"/>
      <c r="F104" s="75"/>
      <c r="G104" s="196"/>
      <c r="H104" s="196"/>
      <c r="I104" s="196"/>
      <c r="J104" s="196"/>
      <c r="K104" s="196"/>
      <c r="L104" s="196"/>
      <c r="M104" s="196"/>
      <c r="N104" s="855"/>
      <c r="O104" s="871"/>
      <c r="P104" s="196"/>
      <c r="Q104" s="196"/>
      <c r="R104" s="196"/>
      <c r="S104" s="196"/>
    </row>
    <row r="105" spans="2:19" ht="30" customHeight="1">
      <c r="B105" s="94" t="s">
        <v>80</v>
      </c>
      <c r="C105" s="1359"/>
      <c r="D105" s="1359"/>
      <c r="E105" s="1359"/>
      <c r="F105" s="75"/>
      <c r="G105" s="196"/>
      <c r="H105" s="196"/>
      <c r="I105" s="196"/>
      <c r="J105" s="196"/>
      <c r="K105" s="196"/>
      <c r="L105" s="196"/>
      <c r="M105" s="196"/>
      <c r="N105" s="855"/>
      <c r="O105" s="871"/>
      <c r="P105" s="196"/>
      <c r="Q105" s="196"/>
      <c r="R105" s="196"/>
      <c r="S105" s="196"/>
    </row>
    <row r="106" spans="2:19" s="10" customFormat="1" ht="30" customHeight="1">
      <c r="B106" s="107" t="s">
        <v>81</v>
      </c>
      <c r="C106" s="1359"/>
      <c r="D106" s="1359"/>
      <c r="E106" s="1359"/>
      <c r="F106" s="108">
        <f>SUM(F102:F105)</f>
        <v>0</v>
      </c>
      <c r="G106" s="108">
        <f t="shared" ref="G106:S106" si="28">SUM(G102:G105)</f>
        <v>0</v>
      </c>
      <c r="H106" s="108">
        <f t="shared" si="28"/>
        <v>0</v>
      </c>
      <c r="I106" s="108">
        <f t="shared" si="28"/>
        <v>0</v>
      </c>
      <c r="J106" s="108">
        <f t="shared" si="28"/>
        <v>0</v>
      </c>
      <c r="K106" s="108">
        <f t="shared" si="28"/>
        <v>0</v>
      </c>
      <c r="L106" s="108">
        <f t="shared" si="28"/>
        <v>0</v>
      </c>
      <c r="M106" s="108">
        <f t="shared" si="28"/>
        <v>0</v>
      </c>
      <c r="N106" s="857">
        <f t="shared" si="28"/>
        <v>0</v>
      </c>
      <c r="O106" s="872">
        <f t="shared" si="28"/>
        <v>0</v>
      </c>
      <c r="P106" s="108">
        <f t="shared" si="28"/>
        <v>0</v>
      </c>
      <c r="Q106" s="108">
        <f t="shared" si="28"/>
        <v>0</v>
      </c>
      <c r="R106" s="108">
        <f t="shared" si="28"/>
        <v>0</v>
      </c>
      <c r="S106" s="108">
        <f t="shared" si="28"/>
        <v>0</v>
      </c>
    </row>
    <row r="107" spans="2:19" s="10" customFormat="1" ht="36" customHeight="1">
      <c r="B107" s="26" t="s">
        <v>193</v>
      </c>
      <c r="C107" s="17" t="s">
        <v>67</v>
      </c>
      <c r="D107" s="17" t="s">
        <v>640</v>
      </c>
      <c r="E107" s="17" t="s">
        <v>83</v>
      </c>
      <c r="F107" s="7" t="s">
        <v>6</v>
      </c>
      <c r="G107" s="7" t="s">
        <v>7</v>
      </c>
      <c r="H107" s="7" t="s">
        <v>8</v>
      </c>
      <c r="I107" s="7" t="s">
        <v>9</v>
      </c>
      <c r="J107" s="7" t="s">
        <v>10</v>
      </c>
      <c r="K107" s="7" t="s">
        <v>11</v>
      </c>
      <c r="L107" s="7" t="s">
        <v>12</v>
      </c>
      <c r="M107" s="7" t="s">
        <v>13</v>
      </c>
      <c r="N107" s="853" t="s">
        <v>14</v>
      </c>
      <c r="O107" s="868" t="s">
        <v>15</v>
      </c>
      <c r="P107" s="7" t="s">
        <v>16</v>
      </c>
      <c r="Q107" s="7" t="s">
        <v>17</v>
      </c>
      <c r="R107" s="7" t="s">
        <v>18</v>
      </c>
      <c r="S107" s="7" t="s">
        <v>19</v>
      </c>
    </row>
    <row r="108" spans="2:19" ht="30" customHeight="1">
      <c r="B108" s="94" t="s">
        <v>77</v>
      </c>
      <c r="C108" s="1364" t="s">
        <v>98</v>
      </c>
      <c r="D108" s="1364" t="s">
        <v>103</v>
      </c>
      <c r="E108" s="1364" t="s">
        <v>3</v>
      </c>
      <c r="F108" s="75"/>
      <c r="G108" s="106">
        <f>IF(IF(IF(IF(IF(G102=0,G96,G102)=0,G90,IF(G102=0,G96,G102))=0,G84,IF(IF(G102=0,G96,G102)=0,G90,IF(G102=0,G96,G102)))=0,G78,IF(IF(IF(G102=0,G96,G102)=0,G90,IF(G102=0,G96,G102))=0,G84,IF(IF(G102=0,G96,G102)=0,G90,IF(G102=0,G96,G102))))=0,G72,IF(IF(IF(IF(G102=0,G96,G102)=0,G90,IF(G102=0,G96,G102))=0,G84,IF(IF(G102=0,G96,G102)=0,G90,IF(G102=0,G96,G102)))=0,G78,IF(IF(IF(G102=0,G96,G102)=0,G90,IF(G102=0,G96,G102))=0,G84,IF(IF(G102=0,G96,G102)=0,G90,IF(G102=0,G96,G102)))))</f>
        <v>24700000</v>
      </c>
      <c r="H108" s="106">
        <f t="shared" ref="H108:S108" si="29">IF(IF(IF(IF(IF(H102=0,H96,H102)=0,H90,IF(H102=0,H96,H102))=0,H84,IF(IF(H102=0,H96,H102)=0,H90,IF(H102=0,H96,H102)))=0,H78,IF(IF(IF(H102=0,H96,H102)=0,H90,IF(H102=0,H96,H102))=0,H84,IF(IF(H102=0,H96,H102)=0,H90,IF(H102=0,H96,H102))))=0,H72,IF(IF(IF(IF(H102=0,H96,H102)=0,H90,IF(H102=0,H96,H102))=0,H84,IF(IF(H102=0,H96,H102)=0,H90,IF(H102=0,H96,H102)))=0,H78,IF(IF(IF(H102=0,H96,H102)=0,H90,IF(H102=0,H96,H102))=0,H84,IF(IF(H102=0,H96,H102)=0,H90,IF(H102=0,H96,H102)))))</f>
        <v>24700000</v>
      </c>
      <c r="I108" s="106">
        <f t="shared" si="29"/>
        <v>24700000</v>
      </c>
      <c r="J108" s="106">
        <f t="shared" si="29"/>
        <v>24700000</v>
      </c>
      <c r="K108" s="106">
        <f t="shared" si="29"/>
        <v>24700000</v>
      </c>
      <c r="L108" s="106">
        <f t="shared" si="29"/>
        <v>24700000</v>
      </c>
      <c r="M108" s="106">
        <f t="shared" si="29"/>
        <v>24700000</v>
      </c>
      <c r="N108" s="858">
        <f t="shared" si="29"/>
        <v>24700000</v>
      </c>
      <c r="O108" s="873" t="e">
        <f t="shared" si="29"/>
        <v>#REF!</v>
      </c>
      <c r="P108" s="106" t="e">
        <f t="shared" si="29"/>
        <v>#REF!</v>
      </c>
      <c r="Q108" s="106" t="e">
        <f t="shared" si="29"/>
        <v>#REF!</v>
      </c>
      <c r="R108" s="106" t="e">
        <f t="shared" si="29"/>
        <v>#REF!</v>
      </c>
      <c r="S108" s="106" t="e">
        <f t="shared" si="29"/>
        <v>#REF!</v>
      </c>
    </row>
    <row r="109" spans="2:19" ht="30" customHeight="1">
      <c r="B109" s="94" t="s">
        <v>78</v>
      </c>
      <c r="C109" s="1364"/>
      <c r="D109" s="1364"/>
      <c r="E109" s="1364"/>
      <c r="F109" s="75"/>
      <c r="G109" s="106">
        <f t="shared" ref="G109:S111" si="30">IF(IF(IF(IF(IF(G103=0,G97,G103)=0,G91,IF(G103=0,G97,G103))=0,G85,IF(IF(G103=0,G97,G103)=0,G91,IF(G103=0,G97,G103)))=0,G79,IF(IF(IF(G103=0,G97,G103)=0,G91,IF(G103=0,G97,G103))=0,G85,IF(IF(G103=0,G97,G103)=0,G91,IF(G103=0,G97,G103))))=0,G73,IF(IF(IF(IF(G103=0,G97,G103)=0,G91,IF(G103=0,G97,G103))=0,G85,IF(IF(G103=0,G97,G103)=0,G91,IF(G103=0,G97,G103)))=0,G79,IF(IF(IF(G103=0,G97,G103)=0,G91,IF(G103=0,G97,G103))=0,G85,IF(IF(G103=0,G97,G103)=0,G91,IF(G103=0,G97,G103)))))</f>
        <v>17200000</v>
      </c>
      <c r="H109" s="106">
        <f t="shared" si="30"/>
        <v>17100000</v>
      </c>
      <c r="I109" s="106">
        <f t="shared" si="30"/>
        <v>17100000</v>
      </c>
      <c r="J109" s="106">
        <f t="shared" si="30"/>
        <v>17100000</v>
      </c>
      <c r="K109" s="106">
        <f t="shared" si="30"/>
        <v>17100000</v>
      </c>
      <c r="L109" s="106">
        <f t="shared" si="30"/>
        <v>17100000</v>
      </c>
      <c r="M109" s="106">
        <f t="shared" si="30"/>
        <v>17100000</v>
      </c>
      <c r="N109" s="858">
        <f t="shared" si="30"/>
        <v>17100000</v>
      </c>
      <c r="O109" s="873" t="e">
        <f t="shared" si="30"/>
        <v>#REF!</v>
      </c>
      <c r="P109" s="106" t="e">
        <f t="shared" si="30"/>
        <v>#REF!</v>
      </c>
      <c r="Q109" s="106" t="e">
        <f t="shared" si="30"/>
        <v>#REF!</v>
      </c>
      <c r="R109" s="106" t="e">
        <f t="shared" si="30"/>
        <v>#REF!</v>
      </c>
      <c r="S109" s="106" t="e">
        <f t="shared" si="30"/>
        <v>#REF!</v>
      </c>
    </row>
    <row r="110" spans="2:19" ht="30" customHeight="1">
      <c r="B110" s="94" t="s">
        <v>79</v>
      </c>
      <c r="C110" s="1364"/>
      <c r="D110" s="1364"/>
      <c r="E110" s="1364"/>
      <c r="F110" s="75"/>
      <c r="G110" s="106">
        <f t="shared" si="30"/>
        <v>31300000</v>
      </c>
      <c r="H110" s="106">
        <f t="shared" si="30"/>
        <v>31300000</v>
      </c>
      <c r="I110" s="106">
        <f t="shared" si="30"/>
        <v>31300000</v>
      </c>
      <c r="J110" s="106">
        <f t="shared" si="30"/>
        <v>31300000</v>
      </c>
      <c r="K110" s="106">
        <f t="shared" si="30"/>
        <v>31300000</v>
      </c>
      <c r="L110" s="106">
        <f t="shared" si="30"/>
        <v>31300000</v>
      </c>
      <c r="M110" s="106">
        <f t="shared" si="30"/>
        <v>31300000</v>
      </c>
      <c r="N110" s="858">
        <f t="shared" si="30"/>
        <v>31300000</v>
      </c>
      <c r="O110" s="873" t="e">
        <f t="shared" si="30"/>
        <v>#REF!</v>
      </c>
      <c r="P110" s="106" t="e">
        <f t="shared" si="30"/>
        <v>#REF!</v>
      </c>
      <c r="Q110" s="106" t="e">
        <f t="shared" si="30"/>
        <v>#REF!</v>
      </c>
      <c r="R110" s="106" t="e">
        <f t="shared" si="30"/>
        <v>#REF!</v>
      </c>
      <c r="S110" s="106" t="e">
        <f t="shared" si="30"/>
        <v>#REF!</v>
      </c>
    </row>
    <row r="111" spans="2:19" ht="30" customHeight="1">
      <c r="B111" s="94" t="s">
        <v>80</v>
      </c>
      <c r="C111" s="1364"/>
      <c r="D111" s="1364"/>
      <c r="E111" s="1364"/>
      <c r="F111" s="75"/>
      <c r="G111" s="106">
        <f t="shared" si="30"/>
        <v>17400000</v>
      </c>
      <c r="H111" s="106">
        <f t="shared" si="30"/>
        <v>17200000</v>
      </c>
      <c r="I111" s="106">
        <f t="shared" si="30"/>
        <v>16900000</v>
      </c>
      <c r="J111" s="106">
        <f t="shared" si="30"/>
        <v>16900000</v>
      </c>
      <c r="K111" s="106">
        <f t="shared" si="30"/>
        <v>16900000</v>
      </c>
      <c r="L111" s="106">
        <f t="shared" si="30"/>
        <v>16900000</v>
      </c>
      <c r="M111" s="106">
        <f t="shared" si="30"/>
        <v>16900000</v>
      </c>
      <c r="N111" s="858">
        <f t="shared" si="30"/>
        <v>16900000</v>
      </c>
      <c r="O111" s="873" t="e">
        <f t="shared" si="30"/>
        <v>#REF!</v>
      </c>
      <c r="P111" s="106" t="e">
        <f t="shared" si="30"/>
        <v>#REF!</v>
      </c>
      <c r="Q111" s="106" t="e">
        <f t="shared" si="30"/>
        <v>#REF!</v>
      </c>
      <c r="R111" s="106" t="e">
        <f t="shared" si="30"/>
        <v>#REF!</v>
      </c>
      <c r="S111" s="106" t="e">
        <f t="shared" si="30"/>
        <v>#REF!</v>
      </c>
    </row>
    <row r="112" spans="2:19" s="10" customFormat="1" ht="30" customHeight="1">
      <c r="B112" s="96" t="s">
        <v>81</v>
      </c>
      <c r="C112" s="1364"/>
      <c r="D112" s="1364"/>
      <c r="E112" s="1364"/>
      <c r="F112" s="74">
        <f>SUM(F108:F111)</f>
        <v>0</v>
      </c>
      <c r="G112" s="74">
        <f t="shared" ref="G112:S112" si="31">SUM(G108:G111)</f>
        <v>90600000</v>
      </c>
      <c r="H112" s="74">
        <f t="shared" si="31"/>
        <v>90300000</v>
      </c>
      <c r="I112" s="74">
        <f t="shared" si="31"/>
        <v>90000000</v>
      </c>
      <c r="J112" s="74">
        <f t="shared" si="31"/>
        <v>90000000</v>
      </c>
      <c r="K112" s="74">
        <f t="shared" si="31"/>
        <v>90000000</v>
      </c>
      <c r="L112" s="74">
        <f t="shared" si="31"/>
        <v>90000000</v>
      </c>
      <c r="M112" s="74">
        <f t="shared" si="31"/>
        <v>90000000</v>
      </c>
      <c r="N112" s="856">
        <f t="shared" si="31"/>
        <v>90000000</v>
      </c>
      <c r="O112" s="870" t="e">
        <f t="shared" si="31"/>
        <v>#REF!</v>
      </c>
      <c r="P112" s="74" t="e">
        <f t="shared" si="31"/>
        <v>#REF!</v>
      </c>
      <c r="Q112" s="74" t="e">
        <f t="shared" si="31"/>
        <v>#REF!</v>
      </c>
      <c r="R112" s="74" t="e">
        <f t="shared" si="31"/>
        <v>#REF!</v>
      </c>
      <c r="S112" s="74" t="e">
        <f t="shared" si="31"/>
        <v>#REF!</v>
      </c>
    </row>
    <row r="113" spans="2:19" ht="9.9499999999999993" customHeight="1"/>
    <row r="114" spans="2:19" ht="30" customHeight="1">
      <c r="B114" s="96" t="s">
        <v>194</v>
      </c>
      <c r="C114" s="17" t="s">
        <v>195</v>
      </c>
      <c r="D114" s="17" t="s">
        <v>196</v>
      </c>
      <c r="E114" s="17" t="s">
        <v>197</v>
      </c>
    </row>
    <row r="115" spans="2:19" ht="30" customHeight="1">
      <c r="B115" s="85" t="s">
        <v>104</v>
      </c>
      <c r="C115" s="86" t="s">
        <v>105</v>
      </c>
      <c r="D115" s="17" t="s">
        <v>106</v>
      </c>
      <c r="E115" s="84" t="s">
        <v>170</v>
      </c>
      <c r="F115" s="17" t="s">
        <v>6</v>
      </c>
      <c r="G115" s="17" t="s">
        <v>7</v>
      </c>
      <c r="H115" s="17" t="s">
        <v>8</v>
      </c>
      <c r="I115" s="17" t="s">
        <v>9</v>
      </c>
      <c r="J115" s="17" t="s">
        <v>10</v>
      </c>
      <c r="K115" s="17" t="s">
        <v>11</v>
      </c>
      <c r="L115" s="17" t="s">
        <v>12</v>
      </c>
      <c r="M115" s="17" t="s">
        <v>13</v>
      </c>
      <c r="N115" s="859" t="s">
        <v>14</v>
      </c>
      <c r="O115" s="874" t="s">
        <v>15</v>
      </c>
      <c r="P115" s="17" t="s">
        <v>16</v>
      </c>
      <c r="Q115" s="17" t="s">
        <v>17</v>
      </c>
      <c r="R115" s="17" t="s">
        <v>18</v>
      </c>
      <c r="S115" s="17" t="s">
        <v>19</v>
      </c>
    </row>
    <row r="116" spans="2:19" ht="30" customHeight="1">
      <c r="B116" s="68" t="s">
        <v>107</v>
      </c>
      <c r="C116" s="67" t="s">
        <v>110</v>
      </c>
      <c r="D116" s="67" t="s">
        <v>109</v>
      </c>
      <c r="E116" s="83" t="s">
        <v>171</v>
      </c>
      <c r="F116" s="24"/>
      <c r="G116" s="197">
        <v>2.7</v>
      </c>
      <c r="H116" s="197">
        <v>2.7</v>
      </c>
      <c r="I116" s="197">
        <v>2.7</v>
      </c>
      <c r="J116" s="197">
        <v>2.7</v>
      </c>
      <c r="K116" s="197">
        <v>2.7</v>
      </c>
      <c r="L116" s="197">
        <v>2.7</v>
      </c>
      <c r="M116" s="197">
        <v>2.7</v>
      </c>
      <c r="N116" s="860">
        <v>2.7</v>
      </c>
      <c r="O116" s="875"/>
      <c r="P116" s="197"/>
      <c r="Q116" s="197"/>
      <c r="R116" s="197"/>
      <c r="S116" s="197"/>
    </row>
    <row r="117" spans="2:19" ht="30" customHeight="1">
      <c r="B117" s="68" t="s">
        <v>108</v>
      </c>
      <c r="C117" s="67" t="s">
        <v>110</v>
      </c>
      <c r="D117" s="67" t="s">
        <v>109</v>
      </c>
      <c r="E117" s="83" t="s">
        <v>171</v>
      </c>
      <c r="F117" s="24"/>
      <c r="G117" s="197">
        <v>2.8</v>
      </c>
      <c r="H117" s="197">
        <v>2.8</v>
      </c>
      <c r="I117" s="197">
        <v>2.8</v>
      </c>
      <c r="J117" s="197">
        <v>2.8</v>
      </c>
      <c r="K117" s="197">
        <v>2.8</v>
      </c>
      <c r="L117" s="197">
        <v>2.8</v>
      </c>
      <c r="M117" s="197">
        <v>2.8</v>
      </c>
      <c r="N117" s="860">
        <v>2.8</v>
      </c>
      <c r="O117" s="875"/>
      <c r="P117" s="197"/>
      <c r="Q117" s="197"/>
      <c r="R117" s="197"/>
      <c r="S117" s="197"/>
    </row>
    <row r="118" spans="2:19" ht="30" customHeight="1">
      <c r="B118" s="90" t="s">
        <v>116</v>
      </c>
      <c r="C118" s="91" t="s">
        <v>110</v>
      </c>
      <c r="D118" s="91" t="s">
        <v>109</v>
      </c>
      <c r="E118" s="24"/>
      <c r="F118" s="24"/>
      <c r="G118" s="39"/>
      <c r="H118" s="39"/>
      <c r="I118" s="39"/>
      <c r="J118" s="39"/>
      <c r="K118" s="39"/>
      <c r="L118" s="39"/>
      <c r="M118" s="39"/>
      <c r="N118" s="861"/>
      <c r="O118" s="876"/>
      <c r="P118" s="39"/>
      <c r="Q118" s="39"/>
      <c r="R118" s="39"/>
      <c r="S118" s="39"/>
    </row>
    <row r="119" spans="2:19" ht="30" customHeight="1">
      <c r="B119" s="68" t="s">
        <v>117</v>
      </c>
      <c r="C119" s="67" t="s">
        <v>110</v>
      </c>
      <c r="D119" s="67" t="s">
        <v>109</v>
      </c>
      <c r="E119" s="83" t="s">
        <v>172</v>
      </c>
      <c r="F119" s="24"/>
      <c r="G119" s="197">
        <v>32.1</v>
      </c>
      <c r="H119" s="197">
        <v>32.1</v>
      </c>
      <c r="I119" s="197">
        <v>32</v>
      </c>
      <c r="J119" s="197">
        <v>32</v>
      </c>
      <c r="K119" s="197">
        <v>32</v>
      </c>
      <c r="L119" s="197">
        <v>32</v>
      </c>
      <c r="M119" s="197">
        <v>32</v>
      </c>
      <c r="N119" s="860">
        <v>32</v>
      </c>
      <c r="O119" s="875"/>
      <c r="P119" s="197"/>
      <c r="Q119" s="197"/>
      <c r="R119" s="197"/>
      <c r="S119" s="197"/>
    </row>
    <row r="120" spans="2:19" ht="30" customHeight="1">
      <c r="B120" s="68" t="s">
        <v>118</v>
      </c>
      <c r="C120" s="67" t="s">
        <v>110</v>
      </c>
      <c r="D120" s="67" t="s">
        <v>109</v>
      </c>
      <c r="E120" s="83" t="s">
        <v>173</v>
      </c>
      <c r="F120" s="24"/>
      <c r="G120" s="197">
        <v>86.2</v>
      </c>
      <c r="H120" s="197">
        <v>86.1</v>
      </c>
      <c r="I120" s="197">
        <v>86</v>
      </c>
      <c r="J120" s="197">
        <v>86</v>
      </c>
      <c r="K120" s="197">
        <v>86</v>
      </c>
      <c r="L120" s="197">
        <v>86</v>
      </c>
      <c r="M120" s="197">
        <v>86</v>
      </c>
      <c r="N120" s="860">
        <v>86</v>
      </c>
      <c r="O120" s="875"/>
      <c r="P120" s="197"/>
      <c r="Q120" s="197"/>
      <c r="R120" s="197"/>
      <c r="S120" s="197"/>
    </row>
    <row r="121" spans="2:19" ht="30" customHeight="1">
      <c r="B121" s="68" t="s">
        <v>119</v>
      </c>
      <c r="C121" s="67" t="s">
        <v>110</v>
      </c>
      <c r="D121" s="67" t="s">
        <v>109</v>
      </c>
      <c r="E121" s="83" t="s">
        <v>171</v>
      </c>
      <c r="F121" s="24"/>
      <c r="G121" s="197">
        <v>24.8</v>
      </c>
      <c r="H121" s="197">
        <v>24.8</v>
      </c>
      <c r="I121" s="197">
        <v>24.7</v>
      </c>
      <c r="J121" s="197">
        <v>24.7</v>
      </c>
      <c r="K121" s="197">
        <v>24.7</v>
      </c>
      <c r="L121" s="197">
        <v>24.7</v>
      </c>
      <c r="M121" s="197">
        <v>24.7</v>
      </c>
      <c r="N121" s="860">
        <v>24.7</v>
      </c>
      <c r="O121" s="875"/>
      <c r="P121" s="197"/>
      <c r="Q121" s="197"/>
      <c r="R121" s="197"/>
      <c r="S121" s="197"/>
    </row>
    <row r="122" spans="2:19" ht="30" customHeight="1">
      <c r="B122" s="68" t="s">
        <v>120</v>
      </c>
      <c r="C122" s="67" t="s">
        <v>110</v>
      </c>
      <c r="D122" s="67" t="s">
        <v>109</v>
      </c>
      <c r="E122" s="83" t="s">
        <v>172</v>
      </c>
      <c r="F122" s="24"/>
      <c r="G122" s="197">
        <v>26.1</v>
      </c>
      <c r="H122" s="197">
        <v>26.1</v>
      </c>
      <c r="I122" s="197">
        <v>26.1</v>
      </c>
      <c r="J122" s="197">
        <v>26.1</v>
      </c>
      <c r="K122" s="197">
        <v>26.1</v>
      </c>
      <c r="L122" s="197">
        <v>26.1</v>
      </c>
      <c r="M122" s="197">
        <v>26.1</v>
      </c>
      <c r="N122" s="860">
        <v>26.1</v>
      </c>
      <c r="O122" s="875"/>
      <c r="P122" s="197"/>
      <c r="Q122" s="197"/>
      <c r="R122" s="197"/>
      <c r="S122" s="197"/>
    </row>
    <row r="123" spans="2:19" ht="30" customHeight="1">
      <c r="B123" s="68" t="s">
        <v>121</v>
      </c>
      <c r="C123" s="67" t="s">
        <v>110</v>
      </c>
      <c r="D123" s="67" t="s">
        <v>109</v>
      </c>
      <c r="E123" s="83" t="s">
        <v>173</v>
      </c>
      <c r="F123" s="24"/>
      <c r="G123" s="197">
        <v>2.6</v>
      </c>
      <c r="H123" s="197">
        <v>2.6</v>
      </c>
      <c r="I123" s="197">
        <v>2.6</v>
      </c>
      <c r="J123" s="197">
        <v>2.6</v>
      </c>
      <c r="K123" s="197">
        <v>2.6</v>
      </c>
      <c r="L123" s="197">
        <v>2.6</v>
      </c>
      <c r="M123" s="197">
        <v>2.6</v>
      </c>
      <c r="N123" s="860">
        <v>2.6</v>
      </c>
      <c r="O123" s="875"/>
      <c r="P123" s="197"/>
      <c r="Q123" s="197"/>
      <c r="R123" s="197"/>
      <c r="S123" s="197"/>
    </row>
    <row r="124" spans="2:19" ht="30" customHeight="1">
      <c r="B124" s="68" t="s">
        <v>122</v>
      </c>
      <c r="C124" s="67" t="s">
        <v>110</v>
      </c>
      <c r="D124" s="67" t="s">
        <v>109</v>
      </c>
      <c r="E124" s="83" t="s">
        <v>173</v>
      </c>
      <c r="F124" s="24"/>
      <c r="G124" s="197">
        <v>130.69999999999999</v>
      </c>
      <c r="H124" s="197">
        <v>130.6</v>
      </c>
      <c r="I124" s="197">
        <v>130.4</v>
      </c>
      <c r="J124" s="197">
        <v>130.4</v>
      </c>
      <c r="K124" s="197">
        <v>130.4</v>
      </c>
      <c r="L124" s="197">
        <v>130.4</v>
      </c>
      <c r="M124" s="197">
        <v>130.4</v>
      </c>
      <c r="N124" s="860">
        <v>130.4</v>
      </c>
      <c r="O124" s="875"/>
      <c r="P124" s="197"/>
      <c r="Q124" s="197"/>
      <c r="R124" s="197"/>
      <c r="S124" s="197"/>
    </row>
    <row r="125" spans="2:19" ht="30" customHeight="1">
      <c r="B125" s="68" t="s">
        <v>123</v>
      </c>
      <c r="C125" s="67" t="s">
        <v>110</v>
      </c>
      <c r="D125" s="67" t="s">
        <v>109</v>
      </c>
      <c r="E125" s="83" t="s">
        <v>171</v>
      </c>
      <c r="F125" s="24"/>
      <c r="G125" s="197">
        <v>12.6</v>
      </c>
      <c r="H125" s="197">
        <v>12.6</v>
      </c>
      <c r="I125" s="197">
        <v>12.6</v>
      </c>
      <c r="J125" s="197">
        <v>12.6</v>
      </c>
      <c r="K125" s="197">
        <v>12.6</v>
      </c>
      <c r="L125" s="197">
        <v>12.6</v>
      </c>
      <c r="M125" s="197">
        <v>12.6</v>
      </c>
      <c r="N125" s="860">
        <v>12.6</v>
      </c>
      <c r="O125" s="875"/>
      <c r="P125" s="197"/>
      <c r="Q125" s="197"/>
      <c r="R125" s="197"/>
      <c r="S125" s="197"/>
    </row>
    <row r="126" spans="2:19" ht="30" customHeight="1">
      <c r="B126" s="68" t="s">
        <v>124</v>
      </c>
      <c r="C126" s="67" t="s">
        <v>110</v>
      </c>
      <c r="D126" s="67" t="s">
        <v>109</v>
      </c>
      <c r="E126" s="83" t="s">
        <v>174</v>
      </c>
      <c r="F126" s="24"/>
      <c r="G126" s="197">
        <v>58.6</v>
      </c>
      <c r="H126" s="197">
        <v>58.5</v>
      </c>
      <c r="I126" s="197">
        <v>58.5</v>
      </c>
      <c r="J126" s="197">
        <v>58.5</v>
      </c>
      <c r="K126" s="197">
        <v>58.5</v>
      </c>
      <c r="L126" s="197">
        <v>58.5</v>
      </c>
      <c r="M126" s="197">
        <v>58.5</v>
      </c>
      <c r="N126" s="860">
        <v>58.5</v>
      </c>
      <c r="O126" s="875"/>
      <c r="P126" s="197"/>
      <c r="Q126" s="197"/>
      <c r="R126" s="197"/>
      <c r="S126" s="197"/>
    </row>
    <row r="127" spans="2:19" ht="30" customHeight="1">
      <c r="B127" s="68" t="s">
        <v>125</v>
      </c>
      <c r="C127" s="67" t="s">
        <v>110</v>
      </c>
      <c r="D127" s="67" t="s">
        <v>111</v>
      </c>
      <c r="E127" s="83" t="s">
        <v>175</v>
      </c>
      <c r="F127" s="24"/>
      <c r="G127" s="197">
        <v>116.7</v>
      </c>
      <c r="H127" s="197">
        <v>116.6</v>
      </c>
      <c r="I127" s="197">
        <v>116.4</v>
      </c>
      <c r="J127" s="197">
        <v>116.4</v>
      </c>
      <c r="K127" s="197">
        <v>116.4</v>
      </c>
      <c r="L127" s="197">
        <v>116.4</v>
      </c>
      <c r="M127" s="197">
        <v>116.4</v>
      </c>
      <c r="N127" s="860">
        <v>116.4</v>
      </c>
      <c r="O127" s="875"/>
      <c r="P127" s="197"/>
      <c r="Q127" s="197"/>
      <c r="R127" s="197"/>
      <c r="S127" s="197"/>
    </row>
    <row r="128" spans="2:19" ht="30" customHeight="1">
      <c r="B128" s="68" t="s">
        <v>126</v>
      </c>
      <c r="C128" s="67" t="s">
        <v>110</v>
      </c>
      <c r="D128" s="67" t="s">
        <v>111</v>
      </c>
      <c r="E128" s="83" t="s">
        <v>175</v>
      </c>
      <c r="F128" s="24"/>
      <c r="G128" s="197">
        <v>12.2</v>
      </c>
      <c r="H128" s="197">
        <v>12.2</v>
      </c>
      <c r="I128" s="197">
        <v>12.2</v>
      </c>
      <c r="J128" s="197">
        <v>12.2</v>
      </c>
      <c r="K128" s="197">
        <v>12.2</v>
      </c>
      <c r="L128" s="197">
        <v>12.2</v>
      </c>
      <c r="M128" s="197">
        <v>12.2</v>
      </c>
      <c r="N128" s="860">
        <v>12.2</v>
      </c>
      <c r="O128" s="875"/>
      <c r="P128" s="197"/>
      <c r="Q128" s="197"/>
      <c r="R128" s="197"/>
      <c r="S128" s="197"/>
    </row>
    <row r="129" spans="2:19" ht="30" customHeight="1">
      <c r="B129" s="68" t="s">
        <v>127</v>
      </c>
      <c r="C129" s="67" t="s">
        <v>110</v>
      </c>
      <c r="D129" s="67" t="s">
        <v>111</v>
      </c>
      <c r="E129" s="83" t="s">
        <v>176</v>
      </c>
      <c r="F129" s="24"/>
      <c r="G129" s="197">
        <v>74.599999999999994</v>
      </c>
      <c r="H129" s="197">
        <v>74.5</v>
      </c>
      <c r="I129" s="197">
        <v>74.400000000000006</v>
      </c>
      <c r="J129" s="197">
        <v>74.400000000000006</v>
      </c>
      <c r="K129" s="197">
        <v>74.400000000000006</v>
      </c>
      <c r="L129" s="197">
        <v>74.400000000000006</v>
      </c>
      <c r="M129" s="197">
        <v>74.400000000000006</v>
      </c>
      <c r="N129" s="860">
        <v>74.400000000000006</v>
      </c>
      <c r="O129" s="875"/>
      <c r="P129" s="197"/>
      <c r="Q129" s="197"/>
      <c r="R129" s="197"/>
      <c r="S129" s="197"/>
    </row>
    <row r="130" spans="2:19" ht="30" customHeight="1">
      <c r="B130" s="68" t="s">
        <v>128</v>
      </c>
      <c r="C130" s="67" t="s">
        <v>110</v>
      </c>
      <c r="D130" s="67" t="s">
        <v>111</v>
      </c>
      <c r="E130" s="83" t="s">
        <v>177</v>
      </c>
      <c r="F130" s="24"/>
      <c r="G130" s="197">
        <v>10.199999999999999</v>
      </c>
      <c r="H130" s="197">
        <v>10.199999999999999</v>
      </c>
      <c r="I130" s="197">
        <v>10.199999999999999</v>
      </c>
      <c r="J130" s="197">
        <v>10.199999999999999</v>
      </c>
      <c r="K130" s="197">
        <v>10.199999999999999</v>
      </c>
      <c r="L130" s="197">
        <v>10.199999999999999</v>
      </c>
      <c r="M130" s="197">
        <v>10.199999999999999</v>
      </c>
      <c r="N130" s="860">
        <v>10.199999999999999</v>
      </c>
      <c r="O130" s="875"/>
      <c r="P130" s="197"/>
      <c r="Q130" s="197"/>
      <c r="R130" s="197"/>
      <c r="S130" s="197"/>
    </row>
    <row r="131" spans="2:19" ht="30" customHeight="1">
      <c r="B131" s="68" t="s">
        <v>129</v>
      </c>
      <c r="C131" s="67" t="s">
        <v>110</v>
      </c>
      <c r="D131" s="67" t="s">
        <v>111</v>
      </c>
      <c r="E131" s="83" t="s">
        <v>178</v>
      </c>
      <c r="F131" s="24"/>
      <c r="G131" s="197">
        <v>107</v>
      </c>
      <c r="H131" s="197">
        <v>106.9</v>
      </c>
      <c r="I131" s="197">
        <v>106.7</v>
      </c>
      <c r="J131" s="197">
        <v>106.7</v>
      </c>
      <c r="K131" s="197">
        <v>106.7</v>
      </c>
      <c r="L131" s="197">
        <v>106.7</v>
      </c>
      <c r="M131" s="197">
        <v>106.7</v>
      </c>
      <c r="N131" s="860">
        <v>106.7</v>
      </c>
      <c r="O131" s="875"/>
      <c r="P131" s="197"/>
      <c r="Q131" s="197"/>
      <c r="R131" s="197"/>
      <c r="S131" s="197"/>
    </row>
    <row r="132" spans="2:19" ht="30" customHeight="1">
      <c r="B132" s="68" t="s">
        <v>130</v>
      </c>
      <c r="C132" s="67" t="s">
        <v>110</v>
      </c>
      <c r="D132" s="67" t="s">
        <v>111</v>
      </c>
      <c r="E132" s="83" t="s">
        <v>175</v>
      </c>
      <c r="F132" s="24"/>
      <c r="G132" s="197">
        <v>85.6</v>
      </c>
      <c r="H132" s="197">
        <v>85.5</v>
      </c>
      <c r="I132" s="197">
        <v>85.4</v>
      </c>
      <c r="J132" s="197">
        <v>85.4</v>
      </c>
      <c r="K132" s="197">
        <v>85.4</v>
      </c>
      <c r="L132" s="197">
        <v>85.4</v>
      </c>
      <c r="M132" s="197">
        <v>85.4</v>
      </c>
      <c r="N132" s="860">
        <v>85.4</v>
      </c>
      <c r="O132" s="875"/>
      <c r="P132" s="197"/>
      <c r="Q132" s="197"/>
      <c r="R132" s="197"/>
      <c r="S132" s="197"/>
    </row>
    <row r="133" spans="2:19" ht="30" customHeight="1">
      <c r="B133" s="68" t="s">
        <v>131</v>
      </c>
      <c r="C133" s="67" t="s">
        <v>110</v>
      </c>
      <c r="D133" s="67" t="s">
        <v>111</v>
      </c>
      <c r="E133" s="83" t="s">
        <v>176</v>
      </c>
      <c r="F133" s="24"/>
      <c r="G133" s="197">
        <v>14.5</v>
      </c>
      <c r="H133" s="197">
        <v>14.5</v>
      </c>
      <c r="I133" s="197">
        <v>14.5</v>
      </c>
      <c r="J133" s="197">
        <v>14.5</v>
      </c>
      <c r="K133" s="197">
        <v>14.5</v>
      </c>
      <c r="L133" s="197">
        <v>14.5</v>
      </c>
      <c r="M133" s="197">
        <v>14.5</v>
      </c>
      <c r="N133" s="860">
        <v>14.5</v>
      </c>
      <c r="O133" s="875"/>
      <c r="P133" s="197"/>
      <c r="Q133" s="197"/>
      <c r="R133" s="197"/>
      <c r="S133" s="197"/>
    </row>
    <row r="134" spans="2:19" ht="30" customHeight="1">
      <c r="B134" s="68" t="s">
        <v>132</v>
      </c>
      <c r="C134" s="67" t="s">
        <v>110</v>
      </c>
      <c r="D134" s="67" t="s">
        <v>111</v>
      </c>
      <c r="E134" s="83" t="s">
        <v>176</v>
      </c>
      <c r="F134" s="24"/>
      <c r="G134" s="197">
        <v>0.9</v>
      </c>
      <c r="H134" s="197">
        <v>0.9</v>
      </c>
      <c r="I134" s="197">
        <v>0.9</v>
      </c>
      <c r="J134" s="197">
        <v>0.9</v>
      </c>
      <c r="K134" s="197">
        <v>0.9</v>
      </c>
      <c r="L134" s="197">
        <v>0.9</v>
      </c>
      <c r="M134" s="197">
        <v>0.9</v>
      </c>
      <c r="N134" s="860">
        <v>0.9</v>
      </c>
      <c r="O134" s="875"/>
      <c r="P134" s="197"/>
      <c r="Q134" s="197"/>
      <c r="R134" s="197"/>
      <c r="S134" s="197"/>
    </row>
    <row r="135" spans="2:19" ht="30" customHeight="1">
      <c r="B135" s="68" t="s">
        <v>133</v>
      </c>
      <c r="C135" s="67" t="s">
        <v>110</v>
      </c>
      <c r="D135" s="67" t="s">
        <v>111</v>
      </c>
      <c r="E135" s="83" t="s">
        <v>177</v>
      </c>
      <c r="F135" s="24"/>
      <c r="G135" s="197">
        <v>8.8000000000000007</v>
      </c>
      <c r="H135" s="197">
        <v>8.8000000000000007</v>
      </c>
      <c r="I135" s="197">
        <v>8.8000000000000007</v>
      </c>
      <c r="J135" s="197">
        <v>8.8000000000000007</v>
      </c>
      <c r="K135" s="197">
        <v>8.8000000000000007</v>
      </c>
      <c r="L135" s="197">
        <v>8.8000000000000007</v>
      </c>
      <c r="M135" s="197">
        <v>8.8000000000000007</v>
      </c>
      <c r="N135" s="860">
        <v>8.8000000000000007</v>
      </c>
      <c r="O135" s="875"/>
      <c r="P135" s="197"/>
      <c r="Q135" s="197"/>
      <c r="R135" s="197"/>
      <c r="S135" s="197"/>
    </row>
    <row r="136" spans="2:19" ht="30" customHeight="1">
      <c r="B136" s="68" t="s">
        <v>134</v>
      </c>
      <c r="C136" s="67" t="s">
        <v>110</v>
      </c>
      <c r="D136" s="67" t="s">
        <v>111</v>
      </c>
      <c r="E136" s="83" t="s">
        <v>176</v>
      </c>
      <c r="F136" s="24"/>
      <c r="G136" s="197">
        <v>3</v>
      </c>
      <c r="H136" s="197">
        <v>3</v>
      </c>
      <c r="I136" s="197">
        <v>3</v>
      </c>
      <c r="J136" s="197">
        <v>3</v>
      </c>
      <c r="K136" s="197">
        <v>3</v>
      </c>
      <c r="L136" s="197">
        <v>3</v>
      </c>
      <c r="M136" s="197">
        <v>3</v>
      </c>
      <c r="N136" s="860">
        <v>3</v>
      </c>
      <c r="O136" s="875"/>
      <c r="P136" s="197"/>
      <c r="Q136" s="197"/>
      <c r="R136" s="197"/>
      <c r="S136" s="197"/>
    </row>
    <row r="137" spans="2:19" ht="30" customHeight="1">
      <c r="B137" s="68" t="s">
        <v>135</v>
      </c>
      <c r="C137" s="67" t="s">
        <v>110</v>
      </c>
      <c r="D137" s="67" t="s">
        <v>111</v>
      </c>
      <c r="E137" s="83" t="s">
        <v>175</v>
      </c>
      <c r="F137" s="24"/>
      <c r="G137" s="197">
        <v>1.7</v>
      </c>
      <c r="H137" s="197">
        <v>1.7</v>
      </c>
      <c r="I137" s="197">
        <v>1.7</v>
      </c>
      <c r="J137" s="197">
        <v>1.7</v>
      </c>
      <c r="K137" s="197">
        <v>1.7</v>
      </c>
      <c r="L137" s="197">
        <v>1.7</v>
      </c>
      <c r="M137" s="197">
        <v>1.7</v>
      </c>
      <c r="N137" s="860">
        <v>1.7</v>
      </c>
      <c r="O137" s="875"/>
      <c r="P137" s="197"/>
      <c r="Q137" s="197"/>
      <c r="R137" s="197"/>
      <c r="S137" s="197"/>
    </row>
    <row r="138" spans="2:19" ht="30" customHeight="1">
      <c r="B138" s="68" t="s">
        <v>136</v>
      </c>
      <c r="C138" s="67" t="s">
        <v>110</v>
      </c>
      <c r="D138" s="67" t="s">
        <v>111</v>
      </c>
      <c r="E138" s="83" t="s">
        <v>175</v>
      </c>
      <c r="F138" s="24"/>
      <c r="G138" s="197">
        <v>73.900000000000006</v>
      </c>
      <c r="H138" s="197">
        <v>73.8</v>
      </c>
      <c r="I138" s="197">
        <v>73.7</v>
      </c>
      <c r="J138" s="197">
        <v>73.7</v>
      </c>
      <c r="K138" s="197">
        <v>73.7</v>
      </c>
      <c r="L138" s="197">
        <v>73.7</v>
      </c>
      <c r="M138" s="197">
        <v>73.7</v>
      </c>
      <c r="N138" s="860">
        <v>73.7</v>
      </c>
      <c r="O138" s="875"/>
      <c r="P138" s="197"/>
      <c r="Q138" s="197"/>
      <c r="R138" s="197"/>
      <c r="S138" s="197"/>
    </row>
    <row r="139" spans="2:19" ht="30" customHeight="1">
      <c r="B139" s="68" t="s">
        <v>137</v>
      </c>
      <c r="C139" s="67" t="s">
        <v>110</v>
      </c>
      <c r="D139" s="67" t="s">
        <v>111</v>
      </c>
      <c r="E139" s="83" t="s">
        <v>176</v>
      </c>
      <c r="F139" s="24"/>
      <c r="G139" s="197">
        <v>0.8</v>
      </c>
      <c r="H139" s="197">
        <v>0.8</v>
      </c>
      <c r="I139" s="197">
        <v>0.8</v>
      </c>
      <c r="J139" s="197">
        <v>0.8</v>
      </c>
      <c r="K139" s="197">
        <v>0.8</v>
      </c>
      <c r="L139" s="197">
        <v>0.8</v>
      </c>
      <c r="M139" s="197">
        <v>0.8</v>
      </c>
      <c r="N139" s="860">
        <v>0.8</v>
      </c>
      <c r="O139" s="875"/>
      <c r="P139" s="197"/>
      <c r="Q139" s="197"/>
      <c r="R139" s="197"/>
      <c r="S139" s="197"/>
    </row>
    <row r="140" spans="2:19" ht="30" customHeight="1">
      <c r="B140" s="68" t="s">
        <v>138</v>
      </c>
      <c r="C140" s="67" t="s">
        <v>115</v>
      </c>
      <c r="D140" s="67" t="s">
        <v>112</v>
      </c>
      <c r="E140" s="83" t="s">
        <v>179</v>
      </c>
      <c r="F140" s="24"/>
      <c r="G140" s="197">
        <v>34.4</v>
      </c>
      <c r="H140" s="197">
        <v>34.4</v>
      </c>
      <c r="I140" s="197">
        <v>34.299999999999997</v>
      </c>
      <c r="J140" s="197">
        <v>34.299999999999997</v>
      </c>
      <c r="K140" s="197">
        <v>34.299999999999997</v>
      </c>
      <c r="L140" s="197">
        <v>34.299999999999997</v>
      </c>
      <c r="M140" s="197">
        <v>34.299999999999997</v>
      </c>
      <c r="N140" s="860">
        <v>34.299999999999997</v>
      </c>
      <c r="O140" s="875"/>
      <c r="P140" s="197"/>
      <c r="Q140" s="197"/>
      <c r="R140" s="197"/>
      <c r="S140" s="197"/>
    </row>
    <row r="141" spans="2:19" ht="30" customHeight="1">
      <c r="B141" s="68" t="s">
        <v>139</v>
      </c>
      <c r="C141" s="67" t="s">
        <v>115</v>
      </c>
      <c r="D141" s="67" t="s">
        <v>112</v>
      </c>
      <c r="E141" s="83" t="s">
        <v>179</v>
      </c>
      <c r="F141" s="24"/>
      <c r="G141" s="197">
        <v>98.6</v>
      </c>
      <c r="H141" s="197">
        <v>98.5</v>
      </c>
      <c r="I141" s="197">
        <v>98.4</v>
      </c>
      <c r="J141" s="197">
        <v>98.4</v>
      </c>
      <c r="K141" s="197">
        <v>98.4</v>
      </c>
      <c r="L141" s="197">
        <v>98.4</v>
      </c>
      <c r="M141" s="197">
        <v>98.4</v>
      </c>
      <c r="N141" s="860">
        <v>98.4</v>
      </c>
      <c r="O141" s="875"/>
      <c r="P141" s="197"/>
      <c r="Q141" s="197"/>
      <c r="R141" s="197"/>
      <c r="S141" s="197"/>
    </row>
    <row r="142" spans="2:19" ht="30" customHeight="1">
      <c r="B142" s="68" t="s">
        <v>140</v>
      </c>
      <c r="C142" s="67" t="s">
        <v>115</v>
      </c>
      <c r="D142" s="67" t="s">
        <v>112</v>
      </c>
      <c r="E142" s="83" t="s">
        <v>180</v>
      </c>
      <c r="F142" s="24"/>
      <c r="G142" s="197">
        <v>136</v>
      </c>
      <c r="H142" s="197">
        <v>135.9</v>
      </c>
      <c r="I142" s="197">
        <v>135.69999999999999</v>
      </c>
      <c r="J142" s="197">
        <v>135.69999999999999</v>
      </c>
      <c r="K142" s="197">
        <v>135.69999999999999</v>
      </c>
      <c r="L142" s="197">
        <v>135.69999999999999</v>
      </c>
      <c r="M142" s="197">
        <v>135.69999999999999</v>
      </c>
      <c r="N142" s="860">
        <v>135.69999999999999</v>
      </c>
      <c r="O142" s="875"/>
      <c r="P142" s="197"/>
      <c r="Q142" s="197"/>
      <c r="R142" s="197"/>
      <c r="S142" s="197"/>
    </row>
    <row r="143" spans="2:19" ht="30" customHeight="1">
      <c r="B143" s="68" t="s">
        <v>141</v>
      </c>
      <c r="C143" s="67" t="s">
        <v>115</v>
      </c>
      <c r="D143" s="67" t="s">
        <v>112</v>
      </c>
      <c r="E143" s="83" t="s">
        <v>180</v>
      </c>
      <c r="F143" s="24"/>
      <c r="G143" s="197">
        <v>185.6</v>
      </c>
      <c r="H143" s="197">
        <v>185.5</v>
      </c>
      <c r="I143" s="197">
        <v>185.2</v>
      </c>
      <c r="J143" s="197">
        <v>185.2</v>
      </c>
      <c r="K143" s="197">
        <v>185.2</v>
      </c>
      <c r="L143" s="197">
        <v>185.2</v>
      </c>
      <c r="M143" s="197">
        <v>185.2</v>
      </c>
      <c r="N143" s="860">
        <v>185.2</v>
      </c>
      <c r="O143" s="875"/>
      <c r="P143" s="197"/>
      <c r="Q143" s="197"/>
      <c r="R143" s="197"/>
      <c r="S143" s="197"/>
    </row>
    <row r="144" spans="2:19" ht="30" customHeight="1">
      <c r="B144" s="68" t="s">
        <v>142</v>
      </c>
      <c r="C144" s="67" t="s">
        <v>115</v>
      </c>
      <c r="D144" s="67" t="s">
        <v>112</v>
      </c>
      <c r="E144" s="83" t="s">
        <v>186</v>
      </c>
      <c r="F144" s="24"/>
      <c r="G144" s="197">
        <v>12.9</v>
      </c>
      <c r="H144" s="197">
        <v>12.9</v>
      </c>
      <c r="I144" s="197">
        <v>12.9</v>
      </c>
      <c r="J144" s="197">
        <v>12.9</v>
      </c>
      <c r="K144" s="197">
        <v>12.9</v>
      </c>
      <c r="L144" s="197">
        <v>12.9</v>
      </c>
      <c r="M144" s="197">
        <v>12.9</v>
      </c>
      <c r="N144" s="860">
        <v>12.9</v>
      </c>
      <c r="O144" s="875"/>
      <c r="P144" s="197"/>
      <c r="Q144" s="197"/>
      <c r="R144" s="197"/>
      <c r="S144" s="197"/>
    </row>
    <row r="145" spans="2:19" ht="30" customHeight="1">
      <c r="B145" s="68" t="s">
        <v>143</v>
      </c>
      <c r="C145" s="67" t="s">
        <v>113</v>
      </c>
      <c r="D145" s="67" t="s">
        <v>113</v>
      </c>
      <c r="E145" s="83" t="s">
        <v>182</v>
      </c>
      <c r="F145" s="24"/>
      <c r="G145" s="197">
        <v>9.9</v>
      </c>
      <c r="H145" s="197">
        <v>9.9</v>
      </c>
      <c r="I145" s="197">
        <v>9.9</v>
      </c>
      <c r="J145" s="197">
        <v>9.9</v>
      </c>
      <c r="K145" s="197">
        <v>9.9</v>
      </c>
      <c r="L145" s="197">
        <v>9.9</v>
      </c>
      <c r="M145" s="197">
        <v>9.9</v>
      </c>
      <c r="N145" s="860">
        <v>9.9</v>
      </c>
      <c r="O145" s="875"/>
      <c r="P145" s="197"/>
      <c r="Q145" s="197"/>
      <c r="R145" s="197"/>
      <c r="S145" s="197"/>
    </row>
    <row r="146" spans="2:19" ht="30" customHeight="1">
      <c r="B146" s="68" t="s">
        <v>144</v>
      </c>
      <c r="C146" s="67" t="s">
        <v>113</v>
      </c>
      <c r="D146" s="67" t="s">
        <v>113</v>
      </c>
      <c r="E146" s="83" t="s">
        <v>181</v>
      </c>
      <c r="F146" s="24"/>
      <c r="G146" s="197">
        <v>147.80000000000001</v>
      </c>
      <c r="H146" s="197">
        <v>147.69999999999999</v>
      </c>
      <c r="I146" s="197">
        <v>147.6</v>
      </c>
      <c r="J146" s="197">
        <v>147.6</v>
      </c>
      <c r="K146" s="197">
        <v>147.6</v>
      </c>
      <c r="L146" s="197">
        <v>147.6</v>
      </c>
      <c r="M146" s="197">
        <v>147.6</v>
      </c>
      <c r="N146" s="860">
        <v>147.6</v>
      </c>
      <c r="O146" s="875"/>
      <c r="P146" s="197"/>
      <c r="Q146" s="197"/>
      <c r="R146" s="197"/>
      <c r="S146" s="197"/>
    </row>
    <row r="147" spans="2:19" ht="30" customHeight="1">
      <c r="B147" s="68" t="s">
        <v>145</v>
      </c>
      <c r="C147" s="67" t="s">
        <v>113</v>
      </c>
      <c r="D147" s="67" t="s">
        <v>113</v>
      </c>
      <c r="E147" s="83" t="s">
        <v>182</v>
      </c>
      <c r="F147" s="24"/>
      <c r="G147" s="197">
        <v>17</v>
      </c>
      <c r="H147" s="197">
        <v>16.899999999999999</v>
      </c>
      <c r="I147" s="197">
        <v>16.899999999999999</v>
      </c>
      <c r="J147" s="197">
        <v>16.899999999999999</v>
      </c>
      <c r="K147" s="197">
        <v>16.899999999999999</v>
      </c>
      <c r="L147" s="197">
        <v>16.899999999999999</v>
      </c>
      <c r="M147" s="197">
        <v>16.899999999999999</v>
      </c>
      <c r="N147" s="860">
        <v>16.899999999999999</v>
      </c>
      <c r="O147" s="875"/>
      <c r="P147" s="197"/>
      <c r="Q147" s="197"/>
      <c r="R147" s="197"/>
      <c r="S147" s="197"/>
    </row>
    <row r="148" spans="2:19" ht="30" customHeight="1">
      <c r="B148" s="68" t="s">
        <v>146</v>
      </c>
      <c r="C148" s="67" t="s">
        <v>113</v>
      </c>
      <c r="D148" s="67" t="s">
        <v>113</v>
      </c>
      <c r="E148" s="83" t="s">
        <v>182</v>
      </c>
      <c r="F148" s="24"/>
      <c r="G148" s="197">
        <v>21.2</v>
      </c>
      <c r="H148" s="197">
        <v>21.2</v>
      </c>
      <c r="I148" s="197">
        <v>21.1</v>
      </c>
      <c r="J148" s="197">
        <v>21.1</v>
      </c>
      <c r="K148" s="197">
        <v>21.1</v>
      </c>
      <c r="L148" s="197">
        <v>21.1</v>
      </c>
      <c r="M148" s="197">
        <v>21.1</v>
      </c>
      <c r="N148" s="860">
        <v>21.1</v>
      </c>
      <c r="O148" s="875"/>
      <c r="P148" s="197"/>
      <c r="Q148" s="197"/>
      <c r="R148" s="197"/>
      <c r="S148" s="197"/>
    </row>
    <row r="149" spans="2:19" ht="30" customHeight="1">
      <c r="B149" s="68" t="s">
        <v>147</v>
      </c>
      <c r="C149" s="67" t="s">
        <v>113</v>
      </c>
      <c r="D149" s="67" t="s">
        <v>113</v>
      </c>
      <c r="E149" s="83" t="s">
        <v>181</v>
      </c>
      <c r="F149" s="24"/>
      <c r="G149" s="197">
        <v>20</v>
      </c>
      <c r="H149" s="197">
        <v>19.899999999999999</v>
      </c>
      <c r="I149" s="197">
        <v>19.899999999999999</v>
      </c>
      <c r="J149" s="197">
        <v>19.899999999999999</v>
      </c>
      <c r="K149" s="197">
        <v>19.899999999999999</v>
      </c>
      <c r="L149" s="197">
        <v>19.899999999999999</v>
      </c>
      <c r="M149" s="197">
        <v>19.899999999999999</v>
      </c>
      <c r="N149" s="860">
        <v>19.899999999999999</v>
      </c>
      <c r="O149" s="875"/>
      <c r="P149" s="197"/>
      <c r="Q149" s="197"/>
      <c r="R149" s="197"/>
      <c r="S149" s="197"/>
    </row>
    <row r="150" spans="2:19" ht="30" customHeight="1">
      <c r="B150" s="68" t="s">
        <v>148</v>
      </c>
      <c r="C150" s="67" t="s">
        <v>113</v>
      </c>
      <c r="D150" s="67" t="s">
        <v>113</v>
      </c>
      <c r="E150" s="83" t="s">
        <v>182</v>
      </c>
      <c r="F150" s="24"/>
      <c r="G150" s="197">
        <v>0.8</v>
      </c>
      <c r="H150" s="197">
        <v>0.8</v>
      </c>
      <c r="I150" s="197">
        <v>0.8</v>
      </c>
      <c r="J150" s="197">
        <v>0.8</v>
      </c>
      <c r="K150" s="197">
        <v>0.8</v>
      </c>
      <c r="L150" s="197">
        <v>0.8</v>
      </c>
      <c r="M150" s="197">
        <v>0.8</v>
      </c>
      <c r="N150" s="860">
        <v>0.8</v>
      </c>
      <c r="O150" s="875"/>
      <c r="P150" s="197"/>
      <c r="Q150" s="197"/>
      <c r="R150" s="197"/>
      <c r="S150" s="197"/>
    </row>
    <row r="151" spans="2:19" ht="30" customHeight="1">
      <c r="B151" s="68" t="s">
        <v>149</v>
      </c>
      <c r="C151" s="67" t="s">
        <v>113</v>
      </c>
      <c r="D151" s="67" t="s">
        <v>113</v>
      </c>
      <c r="E151" s="83" t="s">
        <v>182</v>
      </c>
      <c r="F151" s="24"/>
      <c r="G151" s="197">
        <v>23.3</v>
      </c>
      <c r="H151" s="197">
        <v>23.3</v>
      </c>
      <c r="I151" s="197">
        <v>23.3</v>
      </c>
      <c r="J151" s="197">
        <v>23.3</v>
      </c>
      <c r="K151" s="197">
        <v>23.3</v>
      </c>
      <c r="L151" s="197">
        <v>23.3</v>
      </c>
      <c r="M151" s="197">
        <v>23.3</v>
      </c>
      <c r="N151" s="860">
        <v>23.3</v>
      </c>
      <c r="O151" s="875"/>
      <c r="P151" s="197"/>
      <c r="Q151" s="197"/>
      <c r="R151" s="197"/>
      <c r="S151" s="197"/>
    </row>
    <row r="152" spans="2:19" ht="30" customHeight="1">
      <c r="B152" s="68" t="s">
        <v>150</v>
      </c>
      <c r="C152" s="67" t="s">
        <v>113</v>
      </c>
      <c r="D152" s="67" t="s">
        <v>113</v>
      </c>
      <c r="E152" s="83" t="s">
        <v>182</v>
      </c>
      <c r="F152" s="24"/>
      <c r="G152" s="197">
        <v>62.6</v>
      </c>
      <c r="H152" s="197">
        <v>62.5</v>
      </c>
      <c r="I152" s="197">
        <v>62.5</v>
      </c>
      <c r="J152" s="197">
        <v>62.5</v>
      </c>
      <c r="K152" s="197">
        <v>62.5</v>
      </c>
      <c r="L152" s="197">
        <v>62.5</v>
      </c>
      <c r="M152" s="197">
        <v>62.5</v>
      </c>
      <c r="N152" s="860">
        <v>62.5</v>
      </c>
      <c r="O152" s="875"/>
      <c r="P152" s="197"/>
      <c r="Q152" s="197"/>
      <c r="R152" s="197"/>
      <c r="S152" s="197"/>
    </row>
    <row r="153" spans="2:19" ht="30" customHeight="1">
      <c r="B153" s="68" t="s">
        <v>151</v>
      </c>
      <c r="C153" s="67" t="s">
        <v>113</v>
      </c>
      <c r="D153" s="67" t="s">
        <v>113</v>
      </c>
      <c r="E153" s="83" t="s">
        <v>181</v>
      </c>
      <c r="F153" s="24"/>
      <c r="G153" s="197">
        <v>107.4</v>
      </c>
      <c r="H153" s="197">
        <v>107.3</v>
      </c>
      <c r="I153" s="197">
        <v>107.2</v>
      </c>
      <c r="J153" s="197">
        <v>107.2</v>
      </c>
      <c r="K153" s="197">
        <v>107.2</v>
      </c>
      <c r="L153" s="197">
        <v>107.2</v>
      </c>
      <c r="M153" s="197">
        <v>107.2</v>
      </c>
      <c r="N153" s="860">
        <v>107.2</v>
      </c>
      <c r="O153" s="875"/>
      <c r="P153" s="197"/>
      <c r="Q153" s="197"/>
      <c r="R153" s="197"/>
      <c r="S153" s="197"/>
    </row>
    <row r="154" spans="2:19" ht="30" customHeight="1">
      <c r="B154" s="68" t="s">
        <v>152</v>
      </c>
      <c r="C154" s="67" t="s">
        <v>113</v>
      </c>
      <c r="D154" s="67" t="s">
        <v>113</v>
      </c>
      <c r="E154" s="83" t="s">
        <v>182</v>
      </c>
      <c r="F154" s="24"/>
      <c r="G154" s="197">
        <v>113.3</v>
      </c>
      <c r="H154" s="197">
        <v>113.2</v>
      </c>
      <c r="I154" s="197">
        <v>113.2</v>
      </c>
      <c r="J154" s="197">
        <v>113.2</v>
      </c>
      <c r="K154" s="197">
        <v>113.2</v>
      </c>
      <c r="L154" s="197">
        <v>113.2</v>
      </c>
      <c r="M154" s="197">
        <v>113.2</v>
      </c>
      <c r="N154" s="860">
        <v>113.2</v>
      </c>
      <c r="O154" s="875"/>
      <c r="P154" s="197"/>
      <c r="Q154" s="197"/>
      <c r="R154" s="197"/>
      <c r="S154" s="197"/>
    </row>
    <row r="155" spans="2:19" ht="30" customHeight="1">
      <c r="B155" s="68" t="s">
        <v>153</v>
      </c>
      <c r="C155" s="67" t="s">
        <v>113</v>
      </c>
      <c r="D155" s="67" t="s">
        <v>113</v>
      </c>
      <c r="E155" s="83" t="s">
        <v>182</v>
      </c>
      <c r="F155" s="24"/>
      <c r="G155" s="197">
        <v>12.9</v>
      </c>
      <c r="H155" s="197">
        <v>12.9</v>
      </c>
      <c r="I155" s="197">
        <v>12.9</v>
      </c>
      <c r="J155" s="197">
        <v>12.9</v>
      </c>
      <c r="K155" s="197">
        <v>12.9</v>
      </c>
      <c r="L155" s="197">
        <v>12.9</v>
      </c>
      <c r="M155" s="197">
        <v>12.9</v>
      </c>
      <c r="N155" s="860">
        <v>12.9</v>
      </c>
      <c r="O155" s="875"/>
      <c r="P155" s="197"/>
      <c r="Q155" s="197"/>
      <c r="R155" s="197"/>
      <c r="S155" s="197"/>
    </row>
    <row r="156" spans="2:19" ht="30" customHeight="1">
      <c r="B156" s="68" t="s">
        <v>125</v>
      </c>
      <c r="C156" s="67" t="s">
        <v>114</v>
      </c>
      <c r="D156" s="67" t="s">
        <v>114</v>
      </c>
      <c r="E156" s="83" t="s">
        <v>184</v>
      </c>
      <c r="F156" s="24"/>
      <c r="G156" s="197">
        <v>65.3</v>
      </c>
      <c r="H156" s="197">
        <v>62.7</v>
      </c>
      <c r="I156" s="197">
        <v>60.8</v>
      </c>
      <c r="J156" s="197">
        <v>60.8</v>
      </c>
      <c r="K156" s="197">
        <v>60.8</v>
      </c>
      <c r="L156" s="197">
        <v>60.8</v>
      </c>
      <c r="M156" s="197">
        <v>60.8</v>
      </c>
      <c r="N156" s="860">
        <v>60.8</v>
      </c>
      <c r="O156" s="875"/>
      <c r="P156" s="197"/>
      <c r="Q156" s="197"/>
      <c r="R156" s="197"/>
      <c r="S156" s="197"/>
    </row>
    <row r="157" spans="2:19" ht="30" customHeight="1">
      <c r="B157" s="68" t="s">
        <v>154</v>
      </c>
      <c r="C157" s="67" t="s">
        <v>114</v>
      </c>
      <c r="D157" s="67" t="s">
        <v>114</v>
      </c>
      <c r="E157" s="83" t="s">
        <v>183</v>
      </c>
      <c r="F157" s="24"/>
      <c r="G157" s="197">
        <v>63.6</v>
      </c>
      <c r="H157" s="197">
        <v>62.2</v>
      </c>
      <c r="I157" s="197">
        <v>61</v>
      </c>
      <c r="J157" s="197">
        <v>61</v>
      </c>
      <c r="K157" s="197">
        <v>61</v>
      </c>
      <c r="L157" s="197">
        <v>61</v>
      </c>
      <c r="M157" s="197">
        <v>61</v>
      </c>
      <c r="N157" s="860">
        <v>61</v>
      </c>
      <c r="O157" s="875"/>
      <c r="P157" s="197"/>
      <c r="Q157" s="197"/>
      <c r="R157" s="197"/>
      <c r="S157" s="197"/>
    </row>
    <row r="158" spans="2:19" ht="30" customHeight="1">
      <c r="B158" s="68" t="s">
        <v>143</v>
      </c>
      <c r="C158" s="67" t="s">
        <v>114</v>
      </c>
      <c r="D158" s="67" t="s">
        <v>114</v>
      </c>
      <c r="E158" s="83" t="s">
        <v>184</v>
      </c>
      <c r="F158" s="24"/>
      <c r="G158" s="197">
        <v>15.2</v>
      </c>
      <c r="H158" s="197">
        <v>14.8</v>
      </c>
      <c r="I158" s="197">
        <v>14.2</v>
      </c>
      <c r="J158" s="197">
        <v>14.2</v>
      </c>
      <c r="K158" s="197">
        <v>14.2</v>
      </c>
      <c r="L158" s="197">
        <v>14.2</v>
      </c>
      <c r="M158" s="197">
        <v>14.2</v>
      </c>
      <c r="N158" s="860">
        <v>14.2</v>
      </c>
      <c r="O158" s="875"/>
      <c r="P158" s="197"/>
      <c r="Q158" s="197"/>
      <c r="R158" s="197"/>
      <c r="S158" s="197"/>
    </row>
    <row r="159" spans="2:19" ht="30" customHeight="1">
      <c r="B159" s="68" t="s">
        <v>155</v>
      </c>
      <c r="C159" s="67" t="s">
        <v>114</v>
      </c>
      <c r="D159" s="67" t="s">
        <v>114</v>
      </c>
      <c r="E159" s="83" t="s">
        <v>184</v>
      </c>
      <c r="F159" s="24"/>
      <c r="G159" s="197">
        <v>61.2</v>
      </c>
      <c r="H159" s="197">
        <v>61.2</v>
      </c>
      <c r="I159" s="197">
        <v>60.9</v>
      </c>
      <c r="J159" s="197">
        <v>60.9</v>
      </c>
      <c r="K159" s="197">
        <v>60.9</v>
      </c>
      <c r="L159" s="197">
        <v>60.9</v>
      </c>
      <c r="M159" s="197">
        <v>60.9</v>
      </c>
      <c r="N159" s="860">
        <v>60.9</v>
      </c>
      <c r="O159" s="875"/>
      <c r="P159" s="197"/>
      <c r="Q159" s="197"/>
      <c r="R159" s="197"/>
      <c r="S159" s="197"/>
    </row>
    <row r="160" spans="2:19" ht="30" customHeight="1">
      <c r="B160" s="68" t="s">
        <v>156</v>
      </c>
      <c r="C160" s="67" t="s">
        <v>114</v>
      </c>
      <c r="D160" s="67" t="s">
        <v>114</v>
      </c>
      <c r="E160" s="83" t="s">
        <v>185</v>
      </c>
      <c r="F160" s="24"/>
      <c r="G160" s="197">
        <v>2.6</v>
      </c>
      <c r="H160" s="197">
        <v>2.5</v>
      </c>
      <c r="I160" s="197">
        <v>2.4</v>
      </c>
      <c r="J160" s="197">
        <v>2.4</v>
      </c>
      <c r="K160" s="197">
        <v>2.4</v>
      </c>
      <c r="L160" s="197">
        <v>2.4</v>
      </c>
      <c r="M160" s="197">
        <v>2.4</v>
      </c>
      <c r="N160" s="860">
        <v>2.4</v>
      </c>
      <c r="O160" s="875"/>
      <c r="P160" s="197"/>
      <c r="Q160" s="197"/>
      <c r="R160" s="197"/>
      <c r="S160" s="197"/>
    </row>
    <row r="161" spans="2:26" ht="30" customHeight="1">
      <c r="B161" s="68" t="s">
        <v>157</v>
      </c>
      <c r="C161" s="67" t="s">
        <v>114</v>
      </c>
      <c r="D161" s="67" t="s">
        <v>114</v>
      </c>
      <c r="E161" s="83" t="s">
        <v>185</v>
      </c>
      <c r="F161" s="24"/>
      <c r="G161" s="197">
        <v>27.5</v>
      </c>
      <c r="H161" s="197">
        <v>27.5</v>
      </c>
      <c r="I161" s="197">
        <v>27.5</v>
      </c>
      <c r="J161" s="197">
        <v>27.5</v>
      </c>
      <c r="K161" s="197">
        <v>27.5</v>
      </c>
      <c r="L161" s="197">
        <v>27.5</v>
      </c>
      <c r="M161" s="197">
        <v>27.5</v>
      </c>
      <c r="N161" s="860">
        <v>27.5</v>
      </c>
      <c r="O161" s="875"/>
      <c r="P161" s="197"/>
      <c r="Q161" s="197"/>
      <c r="R161" s="197"/>
      <c r="S161" s="197"/>
    </row>
    <row r="162" spans="2:26" ht="30" customHeight="1">
      <c r="B162" s="68" t="s">
        <v>158</v>
      </c>
      <c r="C162" s="67" t="s">
        <v>114</v>
      </c>
      <c r="D162" s="67" t="s">
        <v>114</v>
      </c>
      <c r="E162" s="83" t="s">
        <v>183</v>
      </c>
      <c r="F162" s="24"/>
      <c r="G162" s="197">
        <v>22.2</v>
      </c>
      <c r="H162" s="197">
        <v>22.2</v>
      </c>
      <c r="I162" s="197">
        <v>22.2</v>
      </c>
      <c r="J162" s="197">
        <v>22.2</v>
      </c>
      <c r="K162" s="197">
        <v>22.2</v>
      </c>
      <c r="L162" s="197">
        <v>22.2</v>
      </c>
      <c r="M162" s="197">
        <v>22.2</v>
      </c>
      <c r="N162" s="860">
        <v>22.2</v>
      </c>
      <c r="O162" s="875"/>
      <c r="P162" s="197"/>
      <c r="Q162" s="197"/>
      <c r="R162" s="197"/>
      <c r="S162" s="197"/>
    </row>
    <row r="163" spans="2:26" ht="30" customHeight="1">
      <c r="B163" s="68" t="s">
        <v>159</v>
      </c>
      <c r="C163" s="67" t="s">
        <v>114</v>
      </c>
      <c r="D163" s="67" t="s">
        <v>114</v>
      </c>
      <c r="E163" s="83" t="s">
        <v>185</v>
      </c>
      <c r="F163" s="24"/>
      <c r="G163" s="197">
        <v>9.6</v>
      </c>
      <c r="H163" s="197">
        <v>9.5</v>
      </c>
      <c r="I163" s="197">
        <v>9.5</v>
      </c>
      <c r="J163" s="197">
        <v>9.5</v>
      </c>
      <c r="K163" s="197">
        <v>9.5</v>
      </c>
      <c r="L163" s="197">
        <v>9.5</v>
      </c>
      <c r="M163" s="197">
        <v>9.5</v>
      </c>
      <c r="N163" s="860">
        <v>9.5</v>
      </c>
      <c r="O163" s="875"/>
      <c r="P163" s="197"/>
      <c r="Q163" s="197"/>
      <c r="R163" s="197"/>
      <c r="S163" s="197"/>
    </row>
    <row r="164" spans="2:26" ht="30" customHeight="1">
      <c r="B164" s="68" t="s">
        <v>160</v>
      </c>
      <c r="C164" s="67" t="s">
        <v>114</v>
      </c>
      <c r="D164" s="67" t="s">
        <v>114</v>
      </c>
      <c r="E164" s="83" t="s">
        <v>185</v>
      </c>
      <c r="F164" s="24"/>
      <c r="G164" s="197">
        <v>60.7</v>
      </c>
      <c r="H164" s="197">
        <v>60.1</v>
      </c>
      <c r="I164" s="197">
        <v>58.2</v>
      </c>
      <c r="J164" s="197">
        <v>58.2</v>
      </c>
      <c r="K164" s="197">
        <v>58.2</v>
      </c>
      <c r="L164" s="197">
        <v>58.2</v>
      </c>
      <c r="M164" s="197">
        <v>58.2</v>
      </c>
      <c r="N164" s="860">
        <v>58.2</v>
      </c>
      <c r="O164" s="875"/>
      <c r="P164" s="197"/>
      <c r="Q164" s="197"/>
      <c r="R164" s="197"/>
      <c r="S164" s="197"/>
    </row>
    <row r="165" spans="2:26" ht="30" customHeight="1">
      <c r="B165" s="68" t="s">
        <v>161</v>
      </c>
      <c r="C165" s="67" t="s">
        <v>114</v>
      </c>
      <c r="D165" s="67" t="s">
        <v>114</v>
      </c>
      <c r="E165" s="83" t="s">
        <v>184</v>
      </c>
      <c r="F165" s="24"/>
      <c r="G165" s="197">
        <v>32.700000000000003</v>
      </c>
      <c r="H165" s="197">
        <v>32.700000000000003</v>
      </c>
      <c r="I165" s="197">
        <v>32.700000000000003</v>
      </c>
      <c r="J165" s="197">
        <v>32.700000000000003</v>
      </c>
      <c r="K165" s="197">
        <v>32.700000000000003</v>
      </c>
      <c r="L165" s="197">
        <v>32.700000000000003</v>
      </c>
      <c r="M165" s="197">
        <v>32.700000000000003</v>
      </c>
      <c r="N165" s="860">
        <v>32.700000000000003</v>
      </c>
      <c r="O165" s="875"/>
      <c r="P165" s="197"/>
      <c r="Q165" s="197"/>
      <c r="R165" s="197"/>
      <c r="S165" s="197"/>
    </row>
    <row r="166" spans="2:26" ht="30" customHeight="1">
      <c r="B166" s="68" t="s">
        <v>162</v>
      </c>
      <c r="C166" s="67" t="s">
        <v>114</v>
      </c>
      <c r="D166" s="67" t="s">
        <v>114</v>
      </c>
      <c r="E166" s="83" t="s">
        <v>185</v>
      </c>
      <c r="F166" s="24"/>
      <c r="G166" s="197">
        <v>3.8</v>
      </c>
      <c r="H166" s="197">
        <v>3.8</v>
      </c>
      <c r="I166" s="197">
        <v>3.8</v>
      </c>
      <c r="J166" s="197">
        <v>3.8</v>
      </c>
      <c r="K166" s="197">
        <v>3.8</v>
      </c>
      <c r="L166" s="197">
        <v>3.8</v>
      </c>
      <c r="M166" s="197">
        <v>3.8</v>
      </c>
      <c r="N166" s="860">
        <v>3.8</v>
      </c>
      <c r="O166" s="875"/>
      <c r="P166" s="197"/>
      <c r="Q166" s="197"/>
      <c r="R166" s="197"/>
      <c r="S166" s="197"/>
    </row>
    <row r="167" spans="2:26" ht="9.9499999999999993" customHeight="1"/>
    <row r="168" spans="2:26" s="10" customFormat="1" ht="36" customHeight="1">
      <c r="B168" s="26" t="s">
        <v>212</v>
      </c>
      <c r="C168" s="17" t="s">
        <v>67</v>
      </c>
      <c r="D168" s="17" t="s">
        <v>640</v>
      </c>
      <c r="E168" s="17" t="s">
        <v>83</v>
      </c>
      <c r="F168" s="7" t="s">
        <v>6</v>
      </c>
      <c r="G168" s="7" t="s">
        <v>7</v>
      </c>
      <c r="H168" s="7" t="s">
        <v>8</v>
      </c>
      <c r="I168" s="7" t="s">
        <v>9</v>
      </c>
      <c r="J168" s="7" t="s">
        <v>10</v>
      </c>
      <c r="K168" s="7" t="s">
        <v>11</v>
      </c>
      <c r="L168" s="7" t="s">
        <v>12</v>
      </c>
      <c r="M168" s="7" t="s">
        <v>13</v>
      </c>
      <c r="N168" s="853" t="s">
        <v>14</v>
      </c>
      <c r="O168" s="868" t="s">
        <v>15</v>
      </c>
      <c r="P168" s="7" t="s">
        <v>16</v>
      </c>
      <c r="Q168" s="7" t="s">
        <v>17</v>
      </c>
      <c r="R168" s="7" t="s">
        <v>18</v>
      </c>
      <c r="S168" s="7" t="s">
        <v>19</v>
      </c>
    </row>
    <row r="169" spans="2:26" s="112" customFormat="1" ht="30" customHeight="1">
      <c r="B169" s="110" t="s">
        <v>77</v>
      </c>
      <c r="C169" s="1358" t="s">
        <v>211</v>
      </c>
      <c r="D169" s="1358" t="s">
        <v>213</v>
      </c>
      <c r="E169" s="1358" t="s">
        <v>3</v>
      </c>
      <c r="F169" s="75"/>
      <c r="G169" s="196">
        <v>11800000</v>
      </c>
      <c r="H169" s="196">
        <v>11700000</v>
      </c>
      <c r="I169" s="196">
        <v>11600000</v>
      </c>
      <c r="J169" s="196">
        <v>11400000</v>
      </c>
      <c r="K169" s="196">
        <v>11200000</v>
      </c>
      <c r="L169" s="196">
        <v>11000000</v>
      </c>
      <c r="M169" s="196">
        <v>10900000</v>
      </c>
      <c r="N169" s="855">
        <v>10700000</v>
      </c>
      <c r="O169" s="871" t="e">
        <f>#REF!</f>
        <v>#REF!</v>
      </c>
      <c r="P169" s="196" t="e">
        <f>#REF!</f>
        <v>#REF!</v>
      </c>
      <c r="Q169" s="196" t="e">
        <f>#REF!</f>
        <v>#REF!</v>
      </c>
      <c r="R169" s="196"/>
      <c r="S169" s="196"/>
    </row>
    <row r="170" spans="2:26" s="112" customFormat="1" ht="30" customHeight="1">
      <c r="B170" s="110" t="s">
        <v>78</v>
      </c>
      <c r="C170" s="1359"/>
      <c r="D170" s="1359"/>
      <c r="E170" s="1359"/>
      <c r="F170" s="75"/>
      <c r="G170" s="196">
        <v>6100000</v>
      </c>
      <c r="H170" s="196">
        <v>6000000</v>
      </c>
      <c r="I170" s="196">
        <v>5900000</v>
      </c>
      <c r="J170" s="196">
        <v>5800000</v>
      </c>
      <c r="K170" s="196">
        <v>5700000</v>
      </c>
      <c r="L170" s="196">
        <v>5600000</v>
      </c>
      <c r="M170" s="196">
        <v>5400000</v>
      </c>
      <c r="N170" s="855">
        <v>5300000</v>
      </c>
      <c r="O170" s="871" t="e">
        <f>#REF!</f>
        <v>#REF!</v>
      </c>
      <c r="P170" s="196" t="e">
        <f>#REF!</f>
        <v>#REF!</v>
      </c>
      <c r="Q170" s="196" t="e">
        <f>#REF!</f>
        <v>#REF!</v>
      </c>
      <c r="R170" s="196"/>
      <c r="S170" s="196"/>
    </row>
    <row r="171" spans="2:26" s="112" customFormat="1" ht="30" customHeight="1">
      <c r="B171" s="110" t="s">
        <v>79</v>
      </c>
      <c r="C171" s="1359"/>
      <c r="D171" s="1359"/>
      <c r="E171" s="1359"/>
      <c r="F171" s="75"/>
      <c r="G171" s="196">
        <v>9000000</v>
      </c>
      <c r="H171" s="196">
        <v>8800000</v>
      </c>
      <c r="I171" s="196">
        <v>8700000</v>
      </c>
      <c r="J171" s="196">
        <v>8500000</v>
      </c>
      <c r="K171" s="196">
        <v>8300000</v>
      </c>
      <c r="L171" s="196">
        <v>8100000</v>
      </c>
      <c r="M171" s="196">
        <v>7900000</v>
      </c>
      <c r="N171" s="855">
        <v>7700000</v>
      </c>
      <c r="O171" s="871" t="e">
        <f>#REF!</f>
        <v>#REF!</v>
      </c>
      <c r="P171" s="196" t="e">
        <f>#REF!</f>
        <v>#REF!</v>
      </c>
      <c r="Q171" s="196" t="e">
        <f>#REF!</f>
        <v>#REF!</v>
      </c>
      <c r="R171" s="196"/>
      <c r="S171" s="196"/>
    </row>
    <row r="172" spans="2:26" s="112" customFormat="1" ht="30" customHeight="1">
      <c r="B172" s="110" t="s">
        <v>80</v>
      </c>
      <c r="C172" s="1359"/>
      <c r="D172" s="1359"/>
      <c r="E172" s="1359"/>
      <c r="F172" s="75"/>
      <c r="G172" s="196">
        <v>7000000</v>
      </c>
      <c r="H172" s="196">
        <v>6900000</v>
      </c>
      <c r="I172" s="196">
        <v>6900000</v>
      </c>
      <c r="J172" s="196">
        <v>6700000</v>
      </c>
      <c r="K172" s="196">
        <v>6600000</v>
      </c>
      <c r="L172" s="196">
        <v>6500000</v>
      </c>
      <c r="M172" s="196">
        <v>6400000</v>
      </c>
      <c r="N172" s="855">
        <v>6300000</v>
      </c>
      <c r="O172" s="871" t="e">
        <f>#REF!</f>
        <v>#REF!</v>
      </c>
      <c r="P172" s="196" t="e">
        <f>#REF!</f>
        <v>#REF!</v>
      </c>
      <c r="Q172" s="196" t="e">
        <f>#REF!</f>
        <v>#REF!</v>
      </c>
      <c r="R172" s="196"/>
      <c r="S172" s="196"/>
    </row>
    <row r="173" spans="2:26" s="10" customFormat="1" ht="30" customHeight="1">
      <c r="B173" s="111" t="s">
        <v>81</v>
      </c>
      <c r="C173" s="1360"/>
      <c r="D173" s="1360"/>
      <c r="E173" s="1360"/>
      <c r="F173" s="126"/>
      <c r="G173" s="74">
        <f t="shared" ref="G173:S173" si="32">SUM(G169:G172)</f>
        <v>33900000</v>
      </c>
      <c r="H173" s="74">
        <f t="shared" si="32"/>
        <v>33400000</v>
      </c>
      <c r="I173" s="74">
        <f t="shared" si="32"/>
        <v>33100000</v>
      </c>
      <c r="J173" s="74">
        <f t="shared" si="32"/>
        <v>32400000</v>
      </c>
      <c r="K173" s="74">
        <f t="shared" si="32"/>
        <v>31800000</v>
      </c>
      <c r="L173" s="74">
        <f t="shared" si="32"/>
        <v>31200000</v>
      </c>
      <c r="M173" s="74">
        <f t="shared" si="32"/>
        <v>30600000</v>
      </c>
      <c r="N173" s="856">
        <f t="shared" si="32"/>
        <v>30000000</v>
      </c>
      <c r="O173" s="870" t="e">
        <f t="shared" si="32"/>
        <v>#REF!</v>
      </c>
      <c r="P173" s="74" t="e">
        <f t="shared" si="32"/>
        <v>#REF!</v>
      </c>
      <c r="Q173" s="74" t="e">
        <f t="shared" si="32"/>
        <v>#REF!</v>
      </c>
      <c r="R173" s="74">
        <f t="shared" si="32"/>
        <v>0</v>
      </c>
      <c r="S173" s="74">
        <f t="shared" si="32"/>
        <v>0</v>
      </c>
    </row>
    <row r="174" spans="2:26" s="10" customFormat="1" ht="36" customHeight="1">
      <c r="B174" s="26" t="s">
        <v>214</v>
      </c>
      <c r="C174" s="17" t="s">
        <v>67</v>
      </c>
      <c r="D174" s="17" t="s">
        <v>640</v>
      </c>
      <c r="E174" s="17" t="s">
        <v>83</v>
      </c>
      <c r="F174" s="7" t="s">
        <v>6</v>
      </c>
      <c r="G174" s="7" t="s">
        <v>7</v>
      </c>
      <c r="H174" s="7" t="s">
        <v>8</v>
      </c>
      <c r="I174" s="7" t="s">
        <v>9</v>
      </c>
      <c r="J174" s="7" t="s">
        <v>10</v>
      </c>
      <c r="K174" s="7" t="s">
        <v>11</v>
      </c>
      <c r="L174" s="7" t="s">
        <v>12</v>
      </c>
      <c r="M174" s="7" t="s">
        <v>13</v>
      </c>
      <c r="N174" s="853" t="s">
        <v>14</v>
      </c>
      <c r="O174" s="868" t="s">
        <v>15</v>
      </c>
      <c r="P174" s="977" t="s">
        <v>16</v>
      </c>
      <c r="Q174" s="977" t="s">
        <v>17</v>
      </c>
      <c r="R174" s="977" t="s">
        <v>18</v>
      </c>
      <c r="S174" s="977" t="s">
        <v>19</v>
      </c>
      <c r="V174" s="868" t="s">
        <v>15</v>
      </c>
      <c r="W174" s="977" t="s">
        <v>16</v>
      </c>
      <c r="X174" s="977" t="s">
        <v>17</v>
      </c>
      <c r="Y174" s="977" t="s">
        <v>18</v>
      </c>
      <c r="Z174" s="977" t="s">
        <v>19</v>
      </c>
    </row>
    <row r="175" spans="2:26" s="112" customFormat="1" ht="30" customHeight="1">
      <c r="B175" s="110" t="s">
        <v>77</v>
      </c>
      <c r="C175" s="1358" t="s">
        <v>211</v>
      </c>
      <c r="D175" s="1358" t="s">
        <v>213</v>
      </c>
      <c r="E175" s="1358" t="s">
        <v>3</v>
      </c>
      <c r="F175" s="75"/>
      <c r="G175" s="196">
        <v>11800000</v>
      </c>
      <c r="H175" s="196">
        <v>10800000</v>
      </c>
      <c r="I175" s="196">
        <v>10670000</v>
      </c>
      <c r="J175" s="196">
        <v>7920000</v>
      </c>
      <c r="K175" s="196">
        <v>7740000</v>
      </c>
      <c r="L175" s="196">
        <v>7550000</v>
      </c>
      <c r="M175" s="196">
        <v>7360000</v>
      </c>
      <c r="N175" s="855">
        <v>7180000</v>
      </c>
      <c r="O175" s="900" t="e">
        <f>V175*('Common Calculations'!$C$45/'Common Calculations'!$L$45)</f>
        <v>#REF!</v>
      </c>
      <c r="P175" s="901" t="e">
        <f>W175*('Common Calculations'!$C$45/'Common Calculations'!$L$45)</f>
        <v>#REF!</v>
      </c>
      <c r="Q175" s="901" t="e">
        <f>X175*('Common Calculations'!$C$45/'Common Calculations'!$L$45)</f>
        <v>#REF!</v>
      </c>
      <c r="R175" s="901" t="e">
        <f>Y175*('Common Calculations'!$C$45/'Common Calculations'!$L$45)</f>
        <v>#REF!</v>
      </c>
      <c r="S175" s="901" t="e">
        <f>Z175*('Common Calculations'!$C$45/'Common Calculations'!$L$45)</f>
        <v>#REF!</v>
      </c>
      <c r="T175" s="978"/>
      <c r="U175" s="978"/>
      <c r="V175" s="922">
        <v>4759034.9125310453</v>
      </c>
      <c r="W175" s="923">
        <v>5027339.4864343377</v>
      </c>
      <c r="X175" s="923">
        <v>4940219.8880578531</v>
      </c>
      <c r="Y175" s="923">
        <v>4832777.8844415005</v>
      </c>
      <c r="Z175" s="923">
        <v>4720788.7882636897</v>
      </c>
    </row>
    <row r="176" spans="2:26" s="112" customFormat="1" ht="30" customHeight="1">
      <c r="B176" s="110" t="s">
        <v>78</v>
      </c>
      <c r="C176" s="1359"/>
      <c r="D176" s="1359"/>
      <c r="E176" s="1359"/>
      <c r="F176" s="75"/>
      <c r="G176" s="196">
        <v>6100000</v>
      </c>
      <c r="H176" s="196">
        <v>5460000</v>
      </c>
      <c r="I176" s="196">
        <v>5350000</v>
      </c>
      <c r="J176" s="196">
        <v>4300000</v>
      </c>
      <c r="K176" s="196">
        <v>4190000.0000000005</v>
      </c>
      <c r="L176" s="196">
        <v>4070000.0000000005</v>
      </c>
      <c r="M176" s="196">
        <v>3960000</v>
      </c>
      <c r="N176" s="855">
        <v>3850000</v>
      </c>
      <c r="O176" s="900" t="e">
        <f>V176*('Common Calculations'!$C$45/'Common Calculations'!$L$45)</f>
        <v>#REF!</v>
      </c>
      <c r="P176" s="901" t="e">
        <f>W176*('Common Calculations'!$C$45/'Common Calculations'!$L$45)</f>
        <v>#REF!</v>
      </c>
      <c r="Q176" s="901" t="e">
        <f>X176*('Common Calculations'!$C$45/'Common Calculations'!$L$45)</f>
        <v>#REF!</v>
      </c>
      <c r="R176" s="901" t="e">
        <f>Y176*('Common Calculations'!$C$45/'Common Calculations'!$L$45)</f>
        <v>#REF!</v>
      </c>
      <c r="S176" s="901" t="e">
        <f>Z176*('Common Calculations'!$C$45/'Common Calculations'!$L$45)</f>
        <v>#REF!</v>
      </c>
      <c r="T176" s="978"/>
      <c r="U176" s="978"/>
      <c r="V176" s="922">
        <v>2451230.5769202947</v>
      </c>
      <c r="W176" s="923">
        <v>2559899.048429097</v>
      </c>
      <c r="X176" s="923">
        <v>2480226.0878087836</v>
      </c>
      <c r="Y176" s="923">
        <v>2390270.1617068709</v>
      </c>
      <c r="Z176" s="923">
        <v>2294739.3833075254</v>
      </c>
    </row>
    <row r="177" spans="2:26" s="112" customFormat="1" ht="30" customHeight="1">
      <c r="B177" s="110" t="s">
        <v>79</v>
      </c>
      <c r="C177" s="1359"/>
      <c r="D177" s="1359"/>
      <c r="E177" s="1359"/>
      <c r="F177" s="75"/>
      <c r="G177" s="196">
        <v>9000000</v>
      </c>
      <c r="H177" s="196">
        <v>8380000.0000000009</v>
      </c>
      <c r="I177" s="196">
        <v>8270000</v>
      </c>
      <c r="J177" s="196">
        <v>5760000</v>
      </c>
      <c r="K177" s="196">
        <v>5590000</v>
      </c>
      <c r="L177" s="196">
        <v>5400000</v>
      </c>
      <c r="M177" s="196">
        <v>5240000</v>
      </c>
      <c r="N177" s="855">
        <v>5080000</v>
      </c>
      <c r="O177" s="900" t="e">
        <f>V177*('Common Calculations'!$C$45/'Common Calculations'!$L$45)</f>
        <v>#REF!</v>
      </c>
      <c r="P177" s="901" t="e">
        <f>W177*('Common Calculations'!$C$45/'Common Calculations'!$L$45)</f>
        <v>#REF!</v>
      </c>
      <c r="Q177" s="901" t="e">
        <f>X177*('Common Calculations'!$C$45/'Common Calculations'!$L$45)</f>
        <v>#REF!</v>
      </c>
      <c r="R177" s="901" t="e">
        <f>Y177*('Common Calculations'!$C$45/'Common Calculations'!$L$45)</f>
        <v>#REF!</v>
      </c>
      <c r="S177" s="901" t="e">
        <f>Z177*('Common Calculations'!$C$45/'Common Calculations'!$L$45)</f>
        <v>#REF!</v>
      </c>
      <c r="T177" s="978"/>
      <c r="U177" s="978"/>
      <c r="V177" s="922">
        <v>3413054.0627369112</v>
      </c>
      <c r="W177" s="923">
        <v>3588936.9511902099</v>
      </c>
      <c r="X177" s="923">
        <v>3513753.8524115398</v>
      </c>
      <c r="Y177" s="923">
        <v>3428221.8636021363</v>
      </c>
      <c r="Z177" s="923">
        <v>3334628.8920539641</v>
      </c>
    </row>
    <row r="178" spans="2:26" s="112" customFormat="1" ht="30" customHeight="1">
      <c r="B178" s="110" t="s">
        <v>80</v>
      </c>
      <c r="C178" s="1359"/>
      <c r="D178" s="1359"/>
      <c r="E178" s="1359"/>
      <c r="F178" s="75"/>
      <c r="G178" s="196">
        <v>7000000</v>
      </c>
      <c r="H178" s="196">
        <v>6790000</v>
      </c>
      <c r="I178" s="196">
        <v>6790000</v>
      </c>
      <c r="J178" s="196">
        <v>5010000</v>
      </c>
      <c r="K178" s="196">
        <v>4880000</v>
      </c>
      <c r="L178" s="196">
        <v>4770000</v>
      </c>
      <c r="M178" s="196">
        <v>4670000</v>
      </c>
      <c r="N178" s="855">
        <v>4540000</v>
      </c>
      <c r="O178" s="900" t="e">
        <f>V178*('Common Calculations'!$C$45/'Common Calculations'!$L$45)</f>
        <v>#REF!</v>
      </c>
      <c r="P178" s="901" t="e">
        <f>W178*('Common Calculations'!$C$45/'Common Calculations'!$L$45)</f>
        <v>#REF!</v>
      </c>
      <c r="Q178" s="901" t="e">
        <f>X178*('Common Calculations'!$C$45/'Common Calculations'!$L$45)</f>
        <v>#REF!</v>
      </c>
      <c r="R178" s="901" t="e">
        <f>Y178*('Common Calculations'!$C$45/'Common Calculations'!$L$45)</f>
        <v>#REF!</v>
      </c>
      <c r="S178" s="901" t="e">
        <f>Z178*('Common Calculations'!$C$45/'Common Calculations'!$L$45)</f>
        <v>#REF!</v>
      </c>
      <c r="T178" s="978"/>
      <c r="U178" s="978"/>
      <c r="V178" s="922">
        <v>3065388.3780074194</v>
      </c>
      <c r="W178" s="923">
        <v>3232009.8256861479</v>
      </c>
      <c r="X178" s="923">
        <v>3170591.6318678753</v>
      </c>
      <c r="Y178" s="923">
        <v>3097402.8001695075</v>
      </c>
      <c r="Z178" s="923">
        <v>3019631.8865223802</v>
      </c>
    </row>
    <row r="179" spans="2:26" s="10" customFormat="1" ht="30" customHeight="1">
      <c r="B179" s="111" t="s">
        <v>81</v>
      </c>
      <c r="C179" s="1360"/>
      <c r="D179" s="1360"/>
      <c r="E179" s="1360"/>
      <c r="F179" s="126"/>
      <c r="G179" s="74">
        <f t="shared" ref="G179:N179" si="33">SUM(G175:G178)</f>
        <v>33900000</v>
      </c>
      <c r="H179" s="74">
        <f t="shared" si="33"/>
        <v>31430000</v>
      </c>
      <c r="I179" s="74">
        <f t="shared" si="33"/>
        <v>31080000</v>
      </c>
      <c r="J179" s="74">
        <f t="shared" si="33"/>
        <v>22990000</v>
      </c>
      <c r="K179" s="74">
        <f t="shared" si="33"/>
        <v>22400000</v>
      </c>
      <c r="L179" s="74">
        <f t="shared" si="33"/>
        <v>21790000</v>
      </c>
      <c r="M179" s="74">
        <f t="shared" si="33"/>
        <v>21230000</v>
      </c>
      <c r="N179" s="856">
        <f t="shared" si="33"/>
        <v>20650000</v>
      </c>
      <c r="O179" s="870" t="e">
        <f t="shared" ref="O179:S179" si="34">SUM(O175:O178)</f>
        <v>#REF!</v>
      </c>
      <c r="P179" s="74" t="e">
        <f t="shared" si="34"/>
        <v>#REF!</v>
      </c>
      <c r="Q179" s="74" t="e">
        <f t="shared" si="34"/>
        <v>#REF!</v>
      </c>
      <c r="R179" s="74" t="e">
        <f t="shared" si="34"/>
        <v>#REF!</v>
      </c>
      <c r="S179" s="74" t="e">
        <f t="shared" si="34"/>
        <v>#REF!</v>
      </c>
      <c r="V179" s="870">
        <f>SUM(V175:V178)</f>
        <v>13688707.930195671</v>
      </c>
      <c r="W179" s="870">
        <f t="shared" ref="W179:Z179" si="35">SUM(W175:W178)</f>
        <v>14408185.311739793</v>
      </c>
      <c r="X179" s="870">
        <f t="shared" si="35"/>
        <v>14104791.460146051</v>
      </c>
      <c r="Y179" s="870">
        <f t="shared" si="35"/>
        <v>13748672.709920013</v>
      </c>
      <c r="Z179" s="870">
        <f t="shared" si="35"/>
        <v>13369788.95014756</v>
      </c>
    </row>
    <row r="180" spans="2:26" s="10" customFormat="1" ht="36" customHeight="1">
      <c r="B180" s="26" t="s">
        <v>215</v>
      </c>
      <c r="C180" s="17" t="s">
        <v>67</v>
      </c>
      <c r="D180" s="17" t="s">
        <v>640</v>
      </c>
      <c r="E180" s="17" t="s">
        <v>83</v>
      </c>
      <c r="F180" s="7" t="s">
        <v>6</v>
      </c>
      <c r="G180" s="7" t="s">
        <v>7</v>
      </c>
      <c r="H180" s="7" t="s">
        <v>8</v>
      </c>
      <c r="I180" s="7" t="s">
        <v>9</v>
      </c>
      <c r="J180" s="7" t="s">
        <v>10</v>
      </c>
      <c r="K180" s="7" t="s">
        <v>11</v>
      </c>
      <c r="L180" s="7" t="s">
        <v>12</v>
      </c>
      <c r="M180" s="7" t="s">
        <v>13</v>
      </c>
      <c r="N180" s="853" t="s">
        <v>14</v>
      </c>
      <c r="O180" s="868" t="s">
        <v>15</v>
      </c>
      <c r="P180" s="7" t="s">
        <v>16</v>
      </c>
      <c r="Q180" s="7" t="s">
        <v>17</v>
      </c>
      <c r="R180" s="7" t="s">
        <v>18</v>
      </c>
      <c r="S180" s="7" t="s">
        <v>19</v>
      </c>
    </row>
    <row r="181" spans="2:26" s="112" customFormat="1" ht="30" customHeight="1">
      <c r="B181" s="110" t="s">
        <v>77</v>
      </c>
      <c r="C181" s="1358" t="s">
        <v>211</v>
      </c>
      <c r="D181" s="1358" t="s">
        <v>213</v>
      </c>
      <c r="E181" s="1358" t="s">
        <v>3</v>
      </c>
      <c r="F181" s="75"/>
      <c r="G181" s="196"/>
      <c r="H181" s="196"/>
      <c r="I181" s="196"/>
      <c r="J181" s="196"/>
      <c r="K181" s="196"/>
      <c r="L181" s="196"/>
      <c r="M181" s="196"/>
      <c r="N181" s="855"/>
      <c r="O181" s="871"/>
      <c r="P181" s="196"/>
      <c r="Q181" s="196"/>
      <c r="R181" s="196"/>
      <c r="S181" s="196"/>
    </row>
    <row r="182" spans="2:26" s="112" customFormat="1" ht="30" customHeight="1">
      <c r="B182" s="110" t="s">
        <v>78</v>
      </c>
      <c r="C182" s="1359"/>
      <c r="D182" s="1359"/>
      <c r="E182" s="1359"/>
      <c r="F182" s="75"/>
      <c r="G182" s="196"/>
      <c r="H182" s="196"/>
      <c r="I182" s="196"/>
      <c r="J182" s="196"/>
      <c r="K182" s="196"/>
      <c r="L182" s="196"/>
      <c r="M182" s="196"/>
      <c r="N182" s="855"/>
      <c r="O182" s="871"/>
      <c r="P182" s="196"/>
      <c r="Q182" s="196"/>
      <c r="R182" s="196"/>
      <c r="S182" s="196"/>
    </row>
    <row r="183" spans="2:26" s="112" customFormat="1" ht="30" customHeight="1">
      <c r="B183" s="110" t="s">
        <v>79</v>
      </c>
      <c r="C183" s="1359"/>
      <c r="D183" s="1359"/>
      <c r="E183" s="1359"/>
      <c r="F183" s="75"/>
      <c r="G183" s="196"/>
      <c r="H183" s="196"/>
      <c r="I183" s="196"/>
      <c r="J183" s="196"/>
      <c r="K183" s="196"/>
      <c r="L183" s="196"/>
      <c r="M183" s="196"/>
      <c r="N183" s="855"/>
      <c r="O183" s="871"/>
      <c r="P183" s="196"/>
      <c r="Q183" s="196"/>
      <c r="R183" s="196"/>
      <c r="S183" s="196"/>
    </row>
    <row r="184" spans="2:26" s="112" customFormat="1" ht="30" customHeight="1">
      <c r="B184" s="110" t="s">
        <v>80</v>
      </c>
      <c r="C184" s="1359"/>
      <c r="D184" s="1359"/>
      <c r="E184" s="1359"/>
      <c r="F184" s="75"/>
      <c r="G184" s="196"/>
      <c r="H184" s="196"/>
      <c r="I184" s="196"/>
      <c r="J184" s="196"/>
      <c r="K184" s="196"/>
      <c r="L184" s="196"/>
      <c r="M184" s="196"/>
      <c r="N184" s="855"/>
      <c r="O184" s="871"/>
      <c r="P184" s="196"/>
      <c r="Q184" s="196"/>
      <c r="R184" s="196"/>
      <c r="S184" s="196"/>
    </row>
    <row r="185" spans="2:26" s="10" customFormat="1" ht="30" customHeight="1">
      <c r="B185" s="111" t="s">
        <v>81</v>
      </c>
      <c r="C185" s="1360"/>
      <c r="D185" s="1360"/>
      <c r="E185" s="1360"/>
      <c r="F185" s="75"/>
      <c r="G185" s="74">
        <f t="shared" ref="G185:S185" si="36">SUM(G181:G184)</f>
        <v>0</v>
      </c>
      <c r="H185" s="74">
        <f t="shared" si="36"/>
        <v>0</v>
      </c>
      <c r="I185" s="74">
        <f t="shared" si="36"/>
        <v>0</v>
      </c>
      <c r="J185" s="74">
        <f t="shared" si="36"/>
        <v>0</v>
      </c>
      <c r="K185" s="74">
        <f t="shared" si="36"/>
        <v>0</v>
      </c>
      <c r="L185" s="74">
        <f t="shared" si="36"/>
        <v>0</v>
      </c>
      <c r="M185" s="74">
        <f t="shared" si="36"/>
        <v>0</v>
      </c>
      <c r="N185" s="856">
        <f t="shared" si="36"/>
        <v>0</v>
      </c>
      <c r="O185" s="870">
        <f t="shared" si="36"/>
        <v>0</v>
      </c>
      <c r="P185" s="74">
        <f t="shared" si="36"/>
        <v>0</v>
      </c>
      <c r="Q185" s="74">
        <f t="shared" si="36"/>
        <v>0</v>
      </c>
      <c r="R185" s="74">
        <f t="shared" si="36"/>
        <v>0</v>
      </c>
      <c r="S185" s="74">
        <f t="shared" si="36"/>
        <v>0</v>
      </c>
    </row>
    <row r="186" spans="2:26" s="10" customFormat="1" ht="36" customHeight="1">
      <c r="B186" s="26" t="s">
        <v>216</v>
      </c>
      <c r="C186" s="17" t="s">
        <v>67</v>
      </c>
      <c r="D186" s="17" t="s">
        <v>640</v>
      </c>
      <c r="E186" s="17" t="s">
        <v>83</v>
      </c>
      <c r="F186" s="7" t="s">
        <v>6</v>
      </c>
      <c r="G186" s="7" t="s">
        <v>7</v>
      </c>
      <c r="H186" s="7" t="s">
        <v>8</v>
      </c>
      <c r="I186" s="7" t="s">
        <v>9</v>
      </c>
      <c r="J186" s="7" t="s">
        <v>10</v>
      </c>
      <c r="K186" s="7" t="s">
        <v>11</v>
      </c>
      <c r="L186" s="7" t="s">
        <v>12</v>
      </c>
      <c r="M186" s="7" t="s">
        <v>13</v>
      </c>
      <c r="N186" s="853" t="s">
        <v>14</v>
      </c>
      <c r="O186" s="868" t="s">
        <v>15</v>
      </c>
      <c r="P186" s="7" t="s">
        <v>16</v>
      </c>
      <c r="Q186" s="7" t="s">
        <v>17</v>
      </c>
      <c r="R186" s="7" t="s">
        <v>18</v>
      </c>
      <c r="S186" s="7" t="s">
        <v>19</v>
      </c>
    </row>
    <row r="187" spans="2:26" s="112" customFormat="1" ht="30" customHeight="1">
      <c r="B187" s="110" t="s">
        <v>77</v>
      </c>
      <c r="C187" s="1358" t="s">
        <v>211</v>
      </c>
      <c r="D187" s="1358" t="s">
        <v>213</v>
      </c>
      <c r="E187" s="1358" t="s">
        <v>3</v>
      </c>
      <c r="F187" s="75"/>
      <c r="G187" s="196"/>
      <c r="H187" s="196"/>
      <c r="I187" s="196"/>
      <c r="J187" s="196"/>
      <c r="K187" s="196"/>
      <c r="L187" s="196"/>
      <c r="M187" s="196"/>
      <c r="N187" s="855"/>
      <c r="O187" s="871"/>
      <c r="P187" s="196"/>
      <c r="Q187" s="196"/>
      <c r="R187" s="196"/>
      <c r="S187" s="196"/>
    </row>
    <row r="188" spans="2:26" s="112" customFormat="1" ht="30" customHeight="1">
      <c r="B188" s="110" t="s">
        <v>78</v>
      </c>
      <c r="C188" s="1359"/>
      <c r="D188" s="1359"/>
      <c r="E188" s="1359"/>
      <c r="F188" s="75"/>
      <c r="G188" s="196"/>
      <c r="H188" s="196"/>
      <c r="I188" s="196"/>
      <c r="J188" s="196"/>
      <c r="K188" s="196"/>
      <c r="L188" s="196"/>
      <c r="M188" s="196"/>
      <c r="N188" s="855"/>
      <c r="O188" s="871"/>
      <c r="P188" s="196"/>
      <c r="Q188" s="196"/>
      <c r="R188" s="196"/>
      <c r="S188" s="196"/>
    </row>
    <row r="189" spans="2:26" s="112" customFormat="1" ht="30" customHeight="1">
      <c r="B189" s="110" t="s">
        <v>79</v>
      </c>
      <c r="C189" s="1359"/>
      <c r="D189" s="1359"/>
      <c r="E189" s="1359"/>
      <c r="F189" s="75"/>
      <c r="G189" s="196"/>
      <c r="H189" s="196"/>
      <c r="I189" s="196"/>
      <c r="J189" s="196"/>
      <c r="K189" s="196"/>
      <c r="L189" s="196"/>
      <c r="M189" s="196"/>
      <c r="N189" s="855"/>
      <c r="O189" s="871"/>
      <c r="P189" s="196"/>
      <c r="Q189" s="196"/>
      <c r="R189" s="196"/>
      <c r="S189" s="196"/>
    </row>
    <row r="190" spans="2:26" s="112" customFormat="1" ht="30" customHeight="1">
      <c r="B190" s="110" t="s">
        <v>80</v>
      </c>
      <c r="C190" s="1359"/>
      <c r="D190" s="1359"/>
      <c r="E190" s="1359"/>
      <c r="F190" s="75"/>
      <c r="G190" s="196"/>
      <c r="H190" s="196"/>
      <c r="I190" s="196"/>
      <c r="J190" s="196"/>
      <c r="K190" s="196"/>
      <c r="L190" s="196"/>
      <c r="M190" s="196"/>
      <c r="N190" s="855"/>
      <c r="O190" s="871"/>
      <c r="P190" s="196"/>
      <c r="Q190" s="196"/>
      <c r="R190" s="196"/>
      <c r="S190" s="196"/>
    </row>
    <row r="191" spans="2:26" s="10" customFormat="1" ht="30" customHeight="1">
      <c r="B191" s="111" t="s">
        <v>81</v>
      </c>
      <c r="C191" s="1360"/>
      <c r="D191" s="1360"/>
      <c r="E191" s="1360"/>
      <c r="F191" s="75"/>
      <c r="G191" s="74">
        <f t="shared" ref="G191:S191" si="37">SUM(G187:G190)</f>
        <v>0</v>
      </c>
      <c r="H191" s="74">
        <f t="shared" si="37"/>
        <v>0</v>
      </c>
      <c r="I191" s="74">
        <f t="shared" si="37"/>
        <v>0</v>
      </c>
      <c r="J191" s="74">
        <f t="shared" si="37"/>
        <v>0</v>
      </c>
      <c r="K191" s="74">
        <f t="shared" si="37"/>
        <v>0</v>
      </c>
      <c r="L191" s="74">
        <f t="shared" si="37"/>
        <v>0</v>
      </c>
      <c r="M191" s="74">
        <f t="shared" si="37"/>
        <v>0</v>
      </c>
      <c r="N191" s="856">
        <f t="shared" si="37"/>
        <v>0</v>
      </c>
      <c r="O191" s="870">
        <f t="shared" si="37"/>
        <v>0</v>
      </c>
      <c r="P191" s="74">
        <f t="shared" si="37"/>
        <v>0</v>
      </c>
      <c r="Q191" s="74">
        <f t="shared" si="37"/>
        <v>0</v>
      </c>
      <c r="R191" s="74">
        <f t="shared" si="37"/>
        <v>0</v>
      </c>
      <c r="S191" s="74">
        <f t="shared" si="37"/>
        <v>0</v>
      </c>
    </row>
    <row r="192" spans="2:26" s="10" customFormat="1" ht="36" customHeight="1">
      <c r="B192" s="26" t="s">
        <v>217</v>
      </c>
      <c r="C192" s="17" t="s">
        <v>67</v>
      </c>
      <c r="D192" s="17" t="s">
        <v>640</v>
      </c>
      <c r="E192" s="17" t="s">
        <v>83</v>
      </c>
      <c r="F192" s="7" t="s">
        <v>6</v>
      </c>
      <c r="G192" s="7" t="s">
        <v>7</v>
      </c>
      <c r="H192" s="7" t="s">
        <v>8</v>
      </c>
      <c r="I192" s="7" t="s">
        <v>9</v>
      </c>
      <c r="J192" s="7" t="s">
        <v>10</v>
      </c>
      <c r="K192" s="7" t="s">
        <v>11</v>
      </c>
      <c r="L192" s="7" t="s">
        <v>12</v>
      </c>
      <c r="M192" s="7" t="s">
        <v>13</v>
      </c>
      <c r="N192" s="853" t="s">
        <v>14</v>
      </c>
      <c r="O192" s="868" t="s">
        <v>15</v>
      </c>
      <c r="P192" s="7" t="s">
        <v>16</v>
      </c>
      <c r="Q192" s="7" t="s">
        <v>17</v>
      </c>
      <c r="R192" s="7" t="s">
        <v>18</v>
      </c>
      <c r="S192" s="7" t="s">
        <v>19</v>
      </c>
    </row>
    <row r="193" spans="2:19" s="112" customFormat="1" ht="30" customHeight="1">
      <c r="B193" s="110" t="s">
        <v>77</v>
      </c>
      <c r="C193" s="1358" t="s">
        <v>211</v>
      </c>
      <c r="D193" s="1358" t="s">
        <v>213</v>
      </c>
      <c r="E193" s="1358" t="s">
        <v>3</v>
      </c>
      <c r="F193" s="75"/>
      <c r="G193" s="196"/>
      <c r="H193" s="196"/>
      <c r="I193" s="196"/>
      <c r="J193" s="196"/>
      <c r="K193" s="196"/>
      <c r="L193" s="196"/>
      <c r="M193" s="196"/>
      <c r="N193" s="855"/>
      <c r="O193" s="871"/>
      <c r="P193" s="196"/>
      <c r="Q193" s="196"/>
      <c r="R193" s="196"/>
      <c r="S193" s="196"/>
    </row>
    <row r="194" spans="2:19" s="112" customFormat="1" ht="30" customHeight="1">
      <c r="B194" s="110" t="s">
        <v>78</v>
      </c>
      <c r="C194" s="1359"/>
      <c r="D194" s="1359"/>
      <c r="E194" s="1359"/>
      <c r="F194" s="75"/>
      <c r="G194" s="196"/>
      <c r="H194" s="196"/>
      <c r="I194" s="196"/>
      <c r="J194" s="196"/>
      <c r="K194" s="196"/>
      <c r="L194" s="196"/>
      <c r="M194" s="196"/>
      <c r="N194" s="855"/>
      <c r="O194" s="871"/>
      <c r="P194" s="196"/>
      <c r="Q194" s="196"/>
      <c r="R194" s="196"/>
      <c r="S194" s="196"/>
    </row>
    <row r="195" spans="2:19" s="112" customFormat="1" ht="30" customHeight="1">
      <c r="B195" s="110" t="s">
        <v>79</v>
      </c>
      <c r="C195" s="1359"/>
      <c r="D195" s="1359"/>
      <c r="E195" s="1359"/>
      <c r="F195" s="75"/>
      <c r="G195" s="196"/>
      <c r="H195" s="196"/>
      <c r="I195" s="196"/>
      <c r="J195" s="196"/>
      <c r="K195" s="196"/>
      <c r="L195" s="196"/>
      <c r="M195" s="196"/>
      <c r="N195" s="855"/>
      <c r="O195" s="871"/>
      <c r="P195" s="196"/>
      <c r="Q195" s="196"/>
      <c r="R195" s="196"/>
      <c r="S195" s="196"/>
    </row>
    <row r="196" spans="2:19" s="112" customFormat="1" ht="30" customHeight="1">
      <c r="B196" s="110" t="s">
        <v>80</v>
      </c>
      <c r="C196" s="1359"/>
      <c r="D196" s="1359"/>
      <c r="E196" s="1359"/>
      <c r="F196" s="75"/>
      <c r="G196" s="196"/>
      <c r="H196" s="196"/>
      <c r="I196" s="196"/>
      <c r="J196" s="196"/>
      <c r="K196" s="196"/>
      <c r="L196" s="196"/>
      <c r="M196" s="196"/>
      <c r="N196" s="855"/>
      <c r="O196" s="871"/>
      <c r="P196" s="196"/>
      <c r="Q196" s="196"/>
      <c r="R196" s="196"/>
      <c r="S196" s="196"/>
    </row>
    <row r="197" spans="2:19" s="10" customFormat="1" ht="30" customHeight="1">
      <c r="B197" s="111" t="s">
        <v>81</v>
      </c>
      <c r="C197" s="1360"/>
      <c r="D197" s="1360"/>
      <c r="E197" s="1360"/>
      <c r="F197" s="75"/>
      <c r="G197" s="74">
        <f t="shared" ref="G197:S197" si="38">SUM(G193:G196)</f>
        <v>0</v>
      </c>
      <c r="H197" s="74">
        <f t="shared" si="38"/>
        <v>0</v>
      </c>
      <c r="I197" s="74">
        <f t="shared" si="38"/>
        <v>0</v>
      </c>
      <c r="J197" s="74">
        <f t="shared" si="38"/>
        <v>0</v>
      </c>
      <c r="K197" s="74">
        <f t="shared" si="38"/>
        <v>0</v>
      </c>
      <c r="L197" s="74">
        <f t="shared" si="38"/>
        <v>0</v>
      </c>
      <c r="M197" s="74">
        <f t="shared" si="38"/>
        <v>0</v>
      </c>
      <c r="N197" s="856">
        <f t="shared" si="38"/>
        <v>0</v>
      </c>
      <c r="O197" s="870">
        <f t="shared" si="38"/>
        <v>0</v>
      </c>
      <c r="P197" s="74">
        <f t="shared" si="38"/>
        <v>0</v>
      </c>
      <c r="Q197" s="74">
        <f t="shared" si="38"/>
        <v>0</v>
      </c>
      <c r="R197" s="74">
        <f t="shared" si="38"/>
        <v>0</v>
      </c>
      <c r="S197" s="74">
        <f t="shared" si="38"/>
        <v>0</v>
      </c>
    </row>
    <row r="198" spans="2:19" s="10" customFormat="1" ht="36" customHeight="1">
      <c r="B198" s="26" t="s">
        <v>218</v>
      </c>
      <c r="C198" s="17" t="s">
        <v>67</v>
      </c>
      <c r="D198" s="17" t="s">
        <v>640</v>
      </c>
      <c r="E198" s="17" t="s">
        <v>83</v>
      </c>
      <c r="F198" s="7" t="s">
        <v>6</v>
      </c>
      <c r="G198" s="7" t="s">
        <v>7</v>
      </c>
      <c r="H198" s="7" t="s">
        <v>8</v>
      </c>
      <c r="I198" s="7" t="s">
        <v>9</v>
      </c>
      <c r="J198" s="7" t="s">
        <v>10</v>
      </c>
      <c r="K198" s="7" t="s">
        <v>11</v>
      </c>
      <c r="L198" s="7" t="s">
        <v>12</v>
      </c>
      <c r="M198" s="7" t="s">
        <v>13</v>
      </c>
      <c r="N198" s="853" t="s">
        <v>14</v>
      </c>
      <c r="O198" s="868" t="s">
        <v>15</v>
      </c>
      <c r="P198" s="7" t="s">
        <v>16</v>
      </c>
      <c r="Q198" s="7" t="s">
        <v>17</v>
      </c>
      <c r="R198" s="7" t="s">
        <v>18</v>
      </c>
      <c r="S198" s="7" t="s">
        <v>19</v>
      </c>
    </row>
    <row r="199" spans="2:19" s="112" customFormat="1" ht="30" customHeight="1">
      <c r="B199" s="110" t="s">
        <v>77</v>
      </c>
      <c r="C199" s="1358" t="s">
        <v>211</v>
      </c>
      <c r="D199" s="1358" t="s">
        <v>213</v>
      </c>
      <c r="E199" s="1358" t="s">
        <v>3</v>
      </c>
      <c r="F199" s="75"/>
      <c r="G199" s="196"/>
      <c r="H199" s="196"/>
      <c r="I199" s="196"/>
      <c r="J199" s="196"/>
      <c r="K199" s="196"/>
      <c r="L199" s="196"/>
      <c r="M199" s="196"/>
      <c r="N199" s="855"/>
      <c r="O199" s="871"/>
      <c r="P199" s="196"/>
      <c r="Q199" s="196"/>
      <c r="R199" s="196"/>
      <c r="S199" s="196"/>
    </row>
    <row r="200" spans="2:19" s="112" customFormat="1" ht="30" customHeight="1">
      <c r="B200" s="110" t="s">
        <v>78</v>
      </c>
      <c r="C200" s="1359"/>
      <c r="D200" s="1359"/>
      <c r="E200" s="1359"/>
      <c r="F200" s="75"/>
      <c r="G200" s="196"/>
      <c r="H200" s="196"/>
      <c r="I200" s="196"/>
      <c r="J200" s="196"/>
      <c r="K200" s="196"/>
      <c r="L200" s="196"/>
      <c r="M200" s="196"/>
      <c r="N200" s="855"/>
      <c r="O200" s="871"/>
      <c r="P200" s="196"/>
      <c r="Q200" s="196"/>
      <c r="R200" s="196"/>
      <c r="S200" s="196"/>
    </row>
    <row r="201" spans="2:19" s="112" customFormat="1" ht="30" customHeight="1">
      <c r="B201" s="110" t="s">
        <v>79</v>
      </c>
      <c r="C201" s="1359"/>
      <c r="D201" s="1359"/>
      <c r="E201" s="1359"/>
      <c r="F201" s="75"/>
      <c r="G201" s="196"/>
      <c r="H201" s="196"/>
      <c r="I201" s="196"/>
      <c r="J201" s="196"/>
      <c r="K201" s="196"/>
      <c r="L201" s="196"/>
      <c r="M201" s="196"/>
      <c r="N201" s="855"/>
      <c r="O201" s="871"/>
      <c r="P201" s="196"/>
      <c r="Q201" s="196"/>
      <c r="R201" s="196"/>
      <c r="S201" s="196"/>
    </row>
    <row r="202" spans="2:19" s="112" customFormat="1" ht="30" customHeight="1">
      <c r="B202" s="110" t="s">
        <v>80</v>
      </c>
      <c r="C202" s="1359"/>
      <c r="D202" s="1359"/>
      <c r="E202" s="1359"/>
      <c r="F202" s="75"/>
      <c r="G202" s="196"/>
      <c r="H202" s="196"/>
      <c r="I202" s="196"/>
      <c r="J202" s="196"/>
      <c r="K202" s="196"/>
      <c r="L202" s="196"/>
      <c r="M202" s="196"/>
      <c r="N202" s="855"/>
      <c r="O202" s="871"/>
      <c r="P202" s="196"/>
      <c r="Q202" s="196"/>
      <c r="R202" s="196"/>
      <c r="S202" s="196"/>
    </row>
    <row r="203" spans="2:19" s="10" customFormat="1" ht="30" customHeight="1">
      <c r="B203" s="107" t="s">
        <v>81</v>
      </c>
      <c r="C203" s="1360"/>
      <c r="D203" s="1360"/>
      <c r="E203" s="1359"/>
      <c r="F203" s="75"/>
      <c r="G203" s="108">
        <f t="shared" ref="G203:S203" si="39">SUM(G199:G202)</f>
        <v>0</v>
      </c>
      <c r="H203" s="108">
        <f t="shared" si="39"/>
        <v>0</v>
      </c>
      <c r="I203" s="108">
        <f t="shared" si="39"/>
        <v>0</v>
      </c>
      <c r="J203" s="108">
        <f t="shared" si="39"/>
        <v>0</v>
      </c>
      <c r="K203" s="108">
        <f t="shared" si="39"/>
        <v>0</v>
      </c>
      <c r="L203" s="108">
        <f t="shared" si="39"/>
        <v>0</v>
      </c>
      <c r="M203" s="108">
        <f t="shared" si="39"/>
        <v>0</v>
      </c>
      <c r="N203" s="857">
        <f t="shared" si="39"/>
        <v>0</v>
      </c>
      <c r="O203" s="872">
        <f t="shared" si="39"/>
        <v>0</v>
      </c>
      <c r="P203" s="108">
        <f t="shared" si="39"/>
        <v>0</v>
      </c>
      <c r="Q203" s="108">
        <f t="shared" si="39"/>
        <v>0</v>
      </c>
      <c r="R203" s="108">
        <f t="shared" si="39"/>
        <v>0</v>
      </c>
      <c r="S203" s="108">
        <f t="shared" si="39"/>
        <v>0</v>
      </c>
    </row>
    <row r="204" spans="2:19" s="10" customFormat="1" ht="36" customHeight="1">
      <c r="B204" s="26" t="s">
        <v>219</v>
      </c>
      <c r="C204" s="17" t="s">
        <v>67</v>
      </c>
      <c r="D204" s="17" t="s">
        <v>640</v>
      </c>
      <c r="E204" s="17" t="s">
        <v>83</v>
      </c>
      <c r="F204" s="7" t="s">
        <v>6</v>
      </c>
      <c r="G204" s="7" t="s">
        <v>7</v>
      </c>
      <c r="H204" s="7" t="s">
        <v>8</v>
      </c>
      <c r="I204" s="7" t="s">
        <v>9</v>
      </c>
      <c r="J204" s="7" t="s">
        <v>10</v>
      </c>
      <c r="K204" s="7" t="s">
        <v>11</v>
      </c>
      <c r="L204" s="7" t="s">
        <v>12</v>
      </c>
      <c r="M204" s="7" t="s">
        <v>13</v>
      </c>
      <c r="N204" s="853" t="s">
        <v>14</v>
      </c>
      <c r="O204" s="868" t="s">
        <v>15</v>
      </c>
      <c r="P204" s="7" t="s">
        <v>16</v>
      </c>
      <c r="Q204" s="7" t="s">
        <v>17</v>
      </c>
      <c r="R204" s="7" t="s">
        <v>18</v>
      </c>
      <c r="S204" s="7" t="s">
        <v>19</v>
      </c>
    </row>
    <row r="205" spans="2:19" s="112" customFormat="1" ht="30" customHeight="1">
      <c r="B205" s="110" t="s">
        <v>77</v>
      </c>
      <c r="C205" s="1358" t="s">
        <v>211</v>
      </c>
      <c r="D205" s="1358" t="s">
        <v>213</v>
      </c>
      <c r="E205" s="1364" t="s">
        <v>3</v>
      </c>
      <c r="F205" s="75"/>
      <c r="G205" s="106">
        <f t="shared" ref="G205:S205" si="40">IF(IF(IF(IF(IF(G199=0,G193,G199)=0,G187,IF(G199=0,G193,G199))=0,G181,IF(IF(G199=0,G193,G199)=0,G187,IF(G199=0,G193,G199)))=0,G175,IF(IF(IF(G199=0,G193,G199)=0,G187,IF(G199=0,G193,G199))=0,G181,IF(IF(G199=0,G193,G199)=0,G187,IF(G199=0,G193,G199))))=0,G169,IF(IF(IF(IF(G199=0,G193,G199)=0,G187,IF(G199=0,G193,G199))=0,G181,IF(IF(G199=0,G193,G199)=0,G187,IF(G199=0,G193,G199)))=0,G175,IF(IF(IF(G199=0,G193,G199)=0,G187,IF(G199=0,G193,G199))=0,G181,IF(IF(G199=0,G193,G199)=0,G187,IF(G199=0,G193,G199)))))</f>
        <v>11800000</v>
      </c>
      <c r="H205" s="106">
        <f t="shared" si="40"/>
        <v>10800000</v>
      </c>
      <c r="I205" s="106">
        <f t="shared" si="40"/>
        <v>10670000</v>
      </c>
      <c r="J205" s="106">
        <f t="shared" si="40"/>
        <v>7920000</v>
      </c>
      <c r="K205" s="106">
        <f t="shared" si="40"/>
        <v>7740000</v>
      </c>
      <c r="L205" s="106">
        <f t="shared" si="40"/>
        <v>7550000</v>
      </c>
      <c r="M205" s="106">
        <f t="shared" si="40"/>
        <v>7360000</v>
      </c>
      <c r="N205" s="858">
        <f t="shared" si="40"/>
        <v>7180000</v>
      </c>
      <c r="O205" s="873" t="e">
        <f t="shared" si="40"/>
        <v>#REF!</v>
      </c>
      <c r="P205" s="106" t="e">
        <f t="shared" si="40"/>
        <v>#REF!</v>
      </c>
      <c r="Q205" s="106" t="e">
        <f t="shared" si="40"/>
        <v>#REF!</v>
      </c>
      <c r="R205" s="106" t="e">
        <f>IF(IF(IF(IF(IF(R199=0,R193,R199)=0,R187,IF(R199=0,R193,R199))=0,R181,IF(IF(R199=0,R193,R199)=0,R187,IF(R199=0,R193,R199)))=0,R175,IF(IF(IF(R199=0,R193,R199)=0,R187,IF(R199=0,R193,R199))=0,R181,IF(IF(R199=0,R193,R199)=0,R187,IF(R199=0,R193,R199))))=0,R169,IF(IF(IF(IF(R199=0,R193,R199)=0,R187,IF(R199=0,R193,R199))=0,R181,IF(IF(R199=0,R193,R199)=0,R187,IF(R199=0,R193,R199)))=0,R175,IF(IF(IF(R199=0,R193,R199)=0,R187,IF(R199=0,R193,R199))=0,R181,IF(IF(R199=0,R193,R199)=0,R187,IF(R199=0,R193,R199)))))</f>
        <v>#REF!</v>
      </c>
      <c r="S205" s="106" t="e">
        <f t="shared" si="40"/>
        <v>#REF!</v>
      </c>
    </row>
    <row r="206" spans="2:19" s="112" customFormat="1" ht="30" customHeight="1">
      <c r="B206" s="110" t="s">
        <v>78</v>
      </c>
      <c r="C206" s="1359"/>
      <c r="D206" s="1359"/>
      <c r="E206" s="1364"/>
      <c r="F206" s="75"/>
      <c r="G206" s="106">
        <f t="shared" ref="G206:S206" si="41">IF(IF(IF(IF(IF(G200=0,G194,G200)=0,G188,IF(G200=0,G194,G200))=0,G182,IF(IF(G200=0,G194,G200)=0,G188,IF(G200=0,G194,G200)))=0,G176,IF(IF(IF(G200=0,G194,G200)=0,G188,IF(G200=0,G194,G200))=0,G182,IF(IF(G200=0,G194,G200)=0,G188,IF(G200=0,G194,G200))))=0,G170,IF(IF(IF(IF(G200=0,G194,G200)=0,G188,IF(G200=0,G194,G200))=0,G182,IF(IF(G200=0,G194,G200)=0,G188,IF(G200=0,G194,G200)))=0,G176,IF(IF(IF(G200=0,G194,G200)=0,G188,IF(G200=0,G194,G200))=0,G182,IF(IF(G200=0,G194,G200)=0,G188,IF(G200=0,G194,G200)))))</f>
        <v>6100000</v>
      </c>
      <c r="H206" s="106">
        <f t="shared" si="41"/>
        <v>5460000</v>
      </c>
      <c r="I206" s="106">
        <f t="shared" si="41"/>
        <v>5350000</v>
      </c>
      <c r="J206" s="106">
        <f t="shared" si="41"/>
        <v>4300000</v>
      </c>
      <c r="K206" s="106">
        <f t="shared" si="41"/>
        <v>4190000.0000000005</v>
      </c>
      <c r="L206" s="106">
        <f t="shared" si="41"/>
        <v>4070000.0000000005</v>
      </c>
      <c r="M206" s="106">
        <f t="shared" si="41"/>
        <v>3960000</v>
      </c>
      <c r="N206" s="858">
        <f t="shared" si="41"/>
        <v>3850000</v>
      </c>
      <c r="O206" s="873" t="e">
        <f t="shared" si="41"/>
        <v>#REF!</v>
      </c>
      <c r="P206" s="106" t="e">
        <f t="shared" si="41"/>
        <v>#REF!</v>
      </c>
      <c r="Q206" s="106" t="e">
        <f t="shared" si="41"/>
        <v>#REF!</v>
      </c>
      <c r="R206" s="106" t="e">
        <f t="shared" si="41"/>
        <v>#REF!</v>
      </c>
      <c r="S206" s="106" t="e">
        <f t="shared" si="41"/>
        <v>#REF!</v>
      </c>
    </row>
    <row r="207" spans="2:19" s="112" customFormat="1" ht="30" customHeight="1">
      <c r="B207" s="110" t="s">
        <v>79</v>
      </c>
      <c r="C207" s="1359"/>
      <c r="D207" s="1359"/>
      <c r="E207" s="1364"/>
      <c r="F207" s="75"/>
      <c r="G207" s="106">
        <f t="shared" ref="G207:S207" si="42">IF(IF(IF(IF(IF(G201=0,G195,G201)=0,G189,IF(G201=0,G195,G201))=0,G183,IF(IF(G201=0,G195,G201)=0,G189,IF(G201=0,G195,G201)))=0,G177,IF(IF(IF(G201=0,G195,G201)=0,G189,IF(G201=0,G195,G201))=0,G183,IF(IF(G201=0,G195,G201)=0,G189,IF(G201=0,G195,G201))))=0,G171,IF(IF(IF(IF(G201=0,G195,G201)=0,G189,IF(G201=0,G195,G201))=0,G183,IF(IF(G201=0,G195,G201)=0,G189,IF(G201=0,G195,G201)))=0,G177,IF(IF(IF(G201=0,G195,G201)=0,G189,IF(G201=0,G195,G201))=0,G183,IF(IF(G201=0,G195,G201)=0,G189,IF(G201=0,G195,G201)))))</f>
        <v>9000000</v>
      </c>
      <c r="H207" s="106">
        <f t="shared" si="42"/>
        <v>8380000.0000000009</v>
      </c>
      <c r="I207" s="106">
        <f t="shared" si="42"/>
        <v>8270000</v>
      </c>
      <c r="J207" s="106">
        <f t="shared" si="42"/>
        <v>5760000</v>
      </c>
      <c r="K207" s="106">
        <f t="shared" si="42"/>
        <v>5590000</v>
      </c>
      <c r="L207" s="106">
        <f t="shared" si="42"/>
        <v>5400000</v>
      </c>
      <c r="M207" s="106">
        <f t="shared" si="42"/>
        <v>5240000</v>
      </c>
      <c r="N207" s="858">
        <f t="shared" si="42"/>
        <v>5080000</v>
      </c>
      <c r="O207" s="873" t="e">
        <f t="shared" si="42"/>
        <v>#REF!</v>
      </c>
      <c r="P207" s="106" t="e">
        <f t="shared" si="42"/>
        <v>#REF!</v>
      </c>
      <c r="Q207" s="106" t="e">
        <f t="shared" si="42"/>
        <v>#REF!</v>
      </c>
      <c r="R207" s="106" t="e">
        <f t="shared" si="42"/>
        <v>#REF!</v>
      </c>
      <c r="S207" s="106" t="e">
        <f t="shared" si="42"/>
        <v>#REF!</v>
      </c>
    </row>
    <row r="208" spans="2:19" s="112" customFormat="1" ht="30" customHeight="1">
      <c r="B208" s="110" t="s">
        <v>80</v>
      </c>
      <c r="C208" s="1359"/>
      <c r="D208" s="1359"/>
      <c r="E208" s="1364"/>
      <c r="F208" s="75"/>
      <c r="G208" s="106">
        <f t="shared" ref="G208:S208" si="43">IF(IF(IF(IF(IF(G202=0,G196,G202)=0,G190,IF(G202=0,G196,G202))=0,G184,IF(IF(G202=0,G196,G202)=0,G190,IF(G202=0,G196,G202)))=0,G178,IF(IF(IF(G202=0,G196,G202)=0,G190,IF(G202=0,G196,G202))=0,G184,IF(IF(G202=0,G196,G202)=0,G190,IF(G202=0,G196,G202))))=0,G172,IF(IF(IF(IF(G202=0,G196,G202)=0,G190,IF(G202=0,G196,G202))=0,G184,IF(IF(G202=0,G196,G202)=0,G190,IF(G202=0,G196,G202)))=0,G178,IF(IF(IF(G202=0,G196,G202)=0,G190,IF(G202=0,G196,G202))=0,G184,IF(IF(G202=0,G196,G202)=0,G190,IF(G202=0,G196,G202)))))</f>
        <v>7000000</v>
      </c>
      <c r="H208" s="106">
        <f t="shared" si="43"/>
        <v>6790000</v>
      </c>
      <c r="I208" s="106">
        <f t="shared" si="43"/>
        <v>6790000</v>
      </c>
      <c r="J208" s="106">
        <f t="shared" si="43"/>
        <v>5010000</v>
      </c>
      <c r="K208" s="106">
        <f t="shared" si="43"/>
        <v>4880000</v>
      </c>
      <c r="L208" s="106">
        <f t="shared" si="43"/>
        <v>4770000</v>
      </c>
      <c r="M208" s="106">
        <f t="shared" si="43"/>
        <v>4670000</v>
      </c>
      <c r="N208" s="858">
        <f t="shared" si="43"/>
        <v>4540000</v>
      </c>
      <c r="O208" s="873" t="e">
        <f t="shared" si="43"/>
        <v>#REF!</v>
      </c>
      <c r="P208" s="106" t="e">
        <f t="shared" si="43"/>
        <v>#REF!</v>
      </c>
      <c r="Q208" s="106" t="e">
        <f t="shared" si="43"/>
        <v>#REF!</v>
      </c>
      <c r="R208" s="106" t="e">
        <f t="shared" si="43"/>
        <v>#REF!</v>
      </c>
      <c r="S208" s="106" t="e">
        <f t="shared" si="43"/>
        <v>#REF!</v>
      </c>
    </row>
    <row r="209" spans="2:19" s="10" customFormat="1" ht="30" customHeight="1">
      <c r="B209" s="111" t="s">
        <v>81</v>
      </c>
      <c r="C209" s="1360"/>
      <c r="D209" s="1360"/>
      <c r="E209" s="1364"/>
      <c r="F209" s="75"/>
      <c r="G209" s="74">
        <f t="shared" ref="G209:S209" si="44">SUM(G205:G208)</f>
        <v>33900000</v>
      </c>
      <c r="H209" s="74">
        <f t="shared" si="44"/>
        <v>31430000</v>
      </c>
      <c r="I209" s="74">
        <f t="shared" si="44"/>
        <v>31080000</v>
      </c>
      <c r="J209" s="74">
        <f t="shared" si="44"/>
        <v>22990000</v>
      </c>
      <c r="K209" s="74">
        <f t="shared" si="44"/>
        <v>22400000</v>
      </c>
      <c r="L209" s="74">
        <f t="shared" si="44"/>
        <v>21790000</v>
      </c>
      <c r="M209" s="74">
        <f t="shared" si="44"/>
        <v>21230000</v>
      </c>
      <c r="N209" s="856">
        <f t="shared" si="44"/>
        <v>20650000</v>
      </c>
      <c r="O209" s="870" t="e">
        <f t="shared" si="44"/>
        <v>#REF!</v>
      </c>
      <c r="P209" s="74" t="e">
        <f t="shared" si="44"/>
        <v>#REF!</v>
      </c>
      <c r="Q209" s="74" t="e">
        <f t="shared" si="44"/>
        <v>#REF!</v>
      </c>
      <c r="R209" s="74" t="e">
        <f t="shared" si="44"/>
        <v>#REF!</v>
      </c>
      <c r="S209" s="74" t="e">
        <f t="shared" si="44"/>
        <v>#REF!</v>
      </c>
    </row>
    <row r="210" spans="2:19" s="116" customFormat="1" ht="9.9499999999999993" customHeight="1">
      <c r="C210" s="2"/>
      <c r="D210" s="2"/>
      <c r="E210" s="2"/>
      <c r="F210" s="2"/>
      <c r="G210" s="2"/>
      <c r="H210" s="2"/>
      <c r="I210" s="2"/>
      <c r="J210" s="2"/>
      <c r="K210" s="2"/>
      <c r="L210" s="2"/>
      <c r="M210" s="2"/>
      <c r="N210" s="2"/>
      <c r="O210" s="865"/>
      <c r="P210" s="2"/>
      <c r="Q210" s="2"/>
      <c r="R210" s="2"/>
      <c r="S210" s="2"/>
    </row>
    <row r="211" spans="2:19" s="10" customFormat="1" ht="36" customHeight="1">
      <c r="B211" s="26" t="s">
        <v>220</v>
      </c>
      <c r="C211" s="17" t="s">
        <v>67</v>
      </c>
      <c r="D211" s="17" t="s">
        <v>640</v>
      </c>
      <c r="E211" s="17" t="s">
        <v>83</v>
      </c>
      <c r="F211" s="7" t="s">
        <v>6</v>
      </c>
      <c r="G211" s="7" t="s">
        <v>7</v>
      </c>
      <c r="H211" s="7" t="s">
        <v>8</v>
      </c>
      <c r="I211" s="7" t="s">
        <v>9</v>
      </c>
      <c r="J211" s="7" t="s">
        <v>10</v>
      </c>
      <c r="K211" s="7" t="s">
        <v>11</v>
      </c>
      <c r="L211" s="7" t="s">
        <v>12</v>
      </c>
      <c r="M211" s="7" t="s">
        <v>13</v>
      </c>
      <c r="N211" s="853" t="s">
        <v>14</v>
      </c>
      <c r="O211" s="868" t="s">
        <v>15</v>
      </c>
      <c r="P211" s="7" t="s">
        <v>16</v>
      </c>
      <c r="Q211" s="7" t="s">
        <v>17</v>
      </c>
      <c r="R211" s="7" t="s">
        <v>18</v>
      </c>
      <c r="S211" s="7" t="s">
        <v>19</v>
      </c>
    </row>
    <row r="212" spans="2:19" s="116" customFormat="1" ht="30" customHeight="1">
      <c r="B212" s="113" t="s">
        <v>77</v>
      </c>
      <c r="C212" s="1358" t="s">
        <v>383</v>
      </c>
      <c r="D212" s="1358" t="s">
        <v>384</v>
      </c>
      <c r="E212" s="1361"/>
      <c r="F212" s="75"/>
      <c r="G212" s="197">
        <v>569</v>
      </c>
      <c r="H212" s="197">
        <v>558</v>
      </c>
      <c r="I212" s="197">
        <v>547</v>
      </c>
      <c r="J212" s="197">
        <v>535</v>
      </c>
      <c r="K212" s="197">
        <v>524</v>
      </c>
      <c r="L212" s="197">
        <v>513</v>
      </c>
      <c r="M212" s="197">
        <v>502</v>
      </c>
      <c r="N212" s="860">
        <v>491</v>
      </c>
      <c r="O212" s="875"/>
      <c r="P212" s="197"/>
      <c r="Q212" s="197"/>
      <c r="R212" s="197"/>
      <c r="S212" s="197"/>
    </row>
    <row r="213" spans="2:19" s="116" customFormat="1" ht="30" customHeight="1">
      <c r="B213" s="113" t="s">
        <v>78</v>
      </c>
      <c r="C213" s="1359"/>
      <c r="D213" s="1359"/>
      <c r="E213" s="1362"/>
      <c r="F213" s="75"/>
      <c r="G213" s="197">
        <v>317</v>
      </c>
      <c r="H213" s="197">
        <v>310</v>
      </c>
      <c r="I213" s="197">
        <v>302</v>
      </c>
      <c r="J213" s="197">
        <v>295</v>
      </c>
      <c r="K213" s="197">
        <v>288</v>
      </c>
      <c r="L213" s="197">
        <v>281</v>
      </c>
      <c r="M213" s="197">
        <v>274</v>
      </c>
      <c r="N213" s="860">
        <v>267</v>
      </c>
      <c r="O213" s="875"/>
      <c r="P213" s="197"/>
      <c r="Q213" s="197"/>
      <c r="R213" s="197"/>
      <c r="S213" s="197"/>
    </row>
    <row r="214" spans="2:19" s="116" customFormat="1" ht="30" customHeight="1">
      <c r="B214" s="113" t="s">
        <v>79</v>
      </c>
      <c r="C214" s="1359"/>
      <c r="D214" s="1359"/>
      <c r="E214" s="1362"/>
      <c r="F214" s="75"/>
      <c r="G214" s="197">
        <v>407</v>
      </c>
      <c r="H214" s="197">
        <v>397</v>
      </c>
      <c r="I214" s="197">
        <v>386</v>
      </c>
      <c r="J214" s="197">
        <v>376</v>
      </c>
      <c r="K214" s="197">
        <v>366</v>
      </c>
      <c r="L214" s="197">
        <v>355</v>
      </c>
      <c r="M214" s="197">
        <v>345</v>
      </c>
      <c r="N214" s="860">
        <v>335</v>
      </c>
      <c r="O214" s="875"/>
      <c r="P214" s="197"/>
      <c r="Q214" s="197"/>
      <c r="R214" s="197"/>
      <c r="S214" s="197"/>
    </row>
    <row r="215" spans="2:19" s="116" customFormat="1" ht="30" customHeight="1">
      <c r="B215" s="113" t="s">
        <v>80</v>
      </c>
      <c r="C215" s="1359"/>
      <c r="D215" s="1359"/>
      <c r="E215" s="1362"/>
      <c r="F215" s="75"/>
      <c r="G215" s="197">
        <v>335</v>
      </c>
      <c r="H215" s="197">
        <v>328</v>
      </c>
      <c r="I215" s="197">
        <v>321</v>
      </c>
      <c r="J215" s="197">
        <v>315</v>
      </c>
      <c r="K215" s="197">
        <v>308</v>
      </c>
      <c r="L215" s="197">
        <v>301</v>
      </c>
      <c r="M215" s="197">
        <v>295</v>
      </c>
      <c r="N215" s="860">
        <v>288</v>
      </c>
      <c r="O215" s="875"/>
      <c r="P215" s="197"/>
      <c r="Q215" s="197"/>
      <c r="R215" s="197"/>
      <c r="S215" s="197"/>
    </row>
    <row r="216" spans="2:19" s="10" customFormat="1" ht="30" customHeight="1">
      <c r="B216" s="114" t="s">
        <v>81</v>
      </c>
      <c r="C216" s="1360"/>
      <c r="D216" s="1360"/>
      <c r="E216" s="1363"/>
      <c r="F216" s="75"/>
      <c r="G216" s="122">
        <f t="shared" ref="G216:S216" si="45">SUM(G212:G215)</f>
        <v>1628</v>
      </c>
      <c r="H216" s="122">
        <f t="shared" si="45"/>
        <v>1593</v>
      </c>
      <c r="I216" s="122">
        <f t="shared" si="45"/>
        <v>1556</v>
      </c>
      <c r="J216" s="122">
        <f t="shared" si="45"/>
        <v>1521</v>
      </c>
      <c r="K216" s="122">
        <f t="shared" si="45"/>
        <v>1486</v>
      </c>
      <c r="L216" s="122">
        <f t="shared" si="45"/>
        <v>1450</v>
      </c>
      <c r="M216" s="122">
        <f t="shared" si="45"/>
        <v>1416</v>
      </c>
      <c r="N216" s="862">
        <f t="shared" si="45"/>
        <v>1381</v>
      </c>
      <c r="O216" s="877">
        <f t="shared" si="45"/>
        <v>0</v>
      </c>
      <c r="P216" s="122">
        <f t="shared" si="45"/>
        <v>0</v>
      </c>
      <c r="Q216" s="122">
        <f t="shared" si="45"/>
        <v>0</v>
      </c>
      <c r="R216" s="122">
        <f t="shared" si="45"/>
        <v>0</v>
      </c>
      <c r="S216" s="122">
        <f t="shared" si="45"/>
        <v>0</v>
      </c>
    </row>
    <row r="217" spans="2:19" s="10" customFormat="1" ht="36" customHeight="1">
      <c r="B217" s="26" t="s">
        <v>221</v>
      </c>
      <c r="C217" s="17" t="s">
        <v>67</v>
      </c>
      <c r="D217" s="17" t="s">
        <v>640</v>
      </c>
      <c r="E217" s="17" t="s">
        <v>83</v>
      </c>
      <c r="F217" s="7" t="s">
        <v>6</v>
      </c>
      <c r="G217" s="7" t="s">
        <v>7</v>
      </c>
      <c r="H217" s="7" t="s">
        <v>8</v>
      </c>
      <c r="I217" s="7" t="s">
        <v>9</v>
      </c>
      <c r="J217" s="7" t="s">
        <v>10</v>
      </c>
      <c r="K217" s="7" t="s">
        <v>11</v>
      </c>
      <c r="L217" s="7" t="s">
        <v>12</v>
      </c>
      <c r="M217" s="7" t="s">
        <v>13</v>
      </c>
      <c r="N217" s="853" t="s">
        <v>14</v>
      </c>
      <c r="O217" s="868" t="s">
        <v>15</v>
      </c>
      <c r="P217" s="7" t="s">
        <v>16</v>
      </c>
      <c r="Q217" s="7" t="s">
        <v>17</v>
      </c>
      <c r="R217" s="7" t="s">
        <v>18</v>
      </c>
      <c r="S217" s="7" t="s">
        <v>19</v>
      </c>
    </row>
    <row r="218" spans="2:19" s="116" customFormat="1" ht="30" customHeight="1">
      <c r="B218" s="113" t="s">
        <v>77</v>
      </c>
      <c r="C218" s="1358" t="s">
        <v>383</v>
      </c>
      <c r="D218" s="1358" t="s">
        <v>384</v>
      </c>
      <c r="E218" s="1361"/>
      <c r="F218" s="75"/>
      <c r="G218" s="197">
        <v>569</v>
      </c>
      <c r="H218" s="197">
        <v>515</v>
      </c>
      <c r="I218" s="197">
        <v>503</v>
      </c>
      <c r="J218" s="197">
        <v>490</v>
      </c>
      <c r="K218" s="197">
        <v>479</v>
      </c>
      <c r="L218" s="197">
        <v>467</v>
      </c>
      <c r="M218" s="197">
        <v>455</v>
      </c>
      <c r="N218" s="860">
        <v>444</v>
      </c>
      <c r="O218" s="875"/>
      <c r="P218" s="197"/>
      <c r="Q218" s="197"/>
      <c r="R218" s="197"/>
      <c r="S218" s="197"/>
    </row>
    <row r="219" spans="2:19" s="116" customFormat="1" ht="30" customHeight="1">
      <c r="B219" s="113" t="s">
        <v>78</v>
      </c>
      <c r="C219" s="1359"/>
      <c r="D219" s="1359"/>
      <c r="E219" s="1362"/>
      <c r="F219" s="75"/>
      <c r="G219" s="197">
        <v>317</v>
      </c>
      <c r="H219" s="197">
        <v>282</v>
      </c>
      <c r="I219" s="197">
        <v>274</v>
      </c>
      <c r="J219" s="197">
        <v>266</v>
      </c>
      <c r="K219" s="197">
        <v>259</v>
      </c>
      <c r="L219" s="197">
        <v>252</v>
      </c>
      <c r="M219" s="197">
        <v>245</v>
      </c>
      <c r="N219" s="860">
        <v>238</v>
      </c>
      <c r="O219" s="875"/>
      <c r="P219" s="197"/>
      <c r="Q219" s="197"/>
      <c r="R219" s="197"/>
      <c r="S219" s="197"/>
    </row>
    <row r="220" spans="2:19" s="116" customFormat="1" ht="30" customHeight="1">
      <c r="B220" s="113" t="s">
        <v>79</v>
      </c>
      <c r="C220" s="1359"/>
      <c r="D220" s="1359"/>
      <c r="E220" s="1362"/>
      <c r="F220" s="75"/>
      <c r="G220" s="197">
        <v>407</v>
      </c>
      <c r="H220" s="197">
        <v>378</v>
      </c>
      <c r="I220" s="197">
        <v>367</v>
      </c>
      <c r="J220" s="197">
        <v>356</v>
      </c>
      <c r="K220" s="197">
        <v>346</v>
      </c>
      <c r="L220" s="197">
        <v>334</v>
      </c>
      <c r="M220" s="197">
        <v>324</v>
      </c>
      <c r="N220" s="860">
        <v>314</v>
      </c>
      <c r="O220" s="875"/>
      <c r="P220" s="197"/>
      <c r="Q220" s="197"/>
      <c r="R220" s="197"/>
      <c r="S220" s="197"/>
    </row>
    <row r="221" spans="2:19" s="116" customFormat="1" ht="30" customHeight="1">
      <c r="B221" s="113" t="s">
        <v>80</v>
      </c>
      <c r="C221" s="1359"/>
      <c r="D221" s="1359"/>
      <c r="E221" s="1362"/>
      <c r="F221" s="75"/>
      <c r="G221" s="197">
        <v>335</v>
      </c>
      <c r="H221" s="197">
        <v>323</v>
      </c>
      <c r="I221" s="197">
        <v>316</v>
      </c>
      <c r="J221" s="197">
        <v>310</v>
      </c>
      <c r="K221" s="197">
        <v>302</v>
      </c>
      <c r="L221" s="197">
        <v>295</v>
      </c>
      <c r="M221" s="197">
        <v>289</v>
      </c>
      <c r="N221" s="860">
        <v>281</v>
      </c>
      <c r="O221" s="875"/>
      <c r="P221" s="197"/>
      <c r="Q221" s="197"/>
      <c r="R221" s="197"/>
      <c r="S221" s="197"/>
    </row>
    <row r="222" spans="2:19" s="10" customFormat="1" ht="30" customHeight="1">
      <c r="B222" s="114" t="s">
        <v>81</v>
      </c>
      <c r="C222" s="1360"/>
      <c r="D222" s="1360"/>
      <c r="E222" s="1363"/>
      <c r="F222" s="75"/>
      <c r="G222" s="122">
        <f t="shared" ref="G222:S222" si="46">SUM(G218:G221)</f>
        <v>1628</v>
      </c>
      <c r="H222" s="122">
        <f t="shared" si="46"/>
        <v>1498</v>
      </c>
      <c r="I222" s="122">
        <f t="shared" si="46"/>
        <v>1460</v>
      </c>
      <c r="J222" s="122">
        <f t="shared" si="46"/>
        <v>1422</v>
      </c>
      <c r="K222" s="122">
        <f t="shared" si="46"/>
        <v>1386</v>
      </c>
      <c r="L222" s="122">
        <f t="shared" si="46"/>
        <v>1348</v>
      </c>
      <c r="M222" s="122">
        <f t="shared" si="46"/>
        <v>1313</v>
      </c>
      <c r="N222" s="862">
        <f t="shared" si="46"/>
        <v>1277</v>
      </c>
      <c r="O222" s="877">
        <f t="shared" si="46"/>
        <v>0</v>
      </c>
      <c r="P222" s="122">
        <f t="shared" si="46"/>
        <v>0</v>
      </c>
      <c r="Q222" s="122">
        <f t="shared" si="46"/>
        <v>0</v>
      </c>
      <c r="R222" s="122">
        <f t="shared" si="46"/>
        <v>0</v>
      </c>
      <c r="S222" s="122">
        <f t="shared" si="46"/>
        <v>0</v>
      </c>
    </row>
    <row r="223" spans="2:19" s="10" customFormat="1" ht="36" customHeight="1">
      <c r="B223" s="26" t="s">
        <v>222</v>
      </c>
      <c r="C223" s="17" t="s">
        <v>67</v>
      </c>
      <c r="D223" s="17" t="s">
        <v>640</v>
      </c>
      <c r="E223" s="17" t="s">
        <v>83</v>
      </c>
      <c r="F223" s="7" t="s">
        <v>6</v>
      </c>
      <c r="G223" s="7" t="s">
        <v>7</v>
      </c>
      <c r="H223" s="7" t="s">
        <v>8</v>
      </c>
      <c r="I223" s="7" t="s">
        <v>9</v>
      </c>
      <c r="J223" s="7" t="s">
        <v>10</v>
      </c>
      <c r="K223" s="7" t="s">
        <v>11</v>
      </c>
      <c r="L223" s="7" t="s">
        <v>12</v>
      </c>
      <c r="M223" s="7" t="s">
        <v>13</v>
      </c>
      <c r="N223" s="853" t="s">
        <v>14</v>
      </c>
      <c r="O223" s="868" t="s">
        <v>15</v>
      </c>
      <c r="P223" s="7" t="s">
        <v>16</v>
      </c>
      <c r="Q223" s="7" t="s">
        <v>17</v>
      </c>
      <c r="R223" s="7" t="s">
        <v>18</v>
      </c>
      <c r="S223" s="7" t="s">
        <v>19</v>
      </c>
    </row>
    <row r="224" spans="2:19" s="116" customFormat="1" ht="30" customHeight="1">
      <c r="B224" s="113" t="s">
        <v>77</v>
      </c>
      <c r="C224" s="1358" t="s">
        <v>383</v>
      </c>
      <c r="D224" s="1358" t="s">
        <v>384</v>
      </c>
      <c r="E224" s="1361"/>
      <c r="F224" s="75"/>
      <c r="G224" s="196"/>
      <c r="H224" s="196"/>
      <c r="I224" s="196"/>
      <c r="J224" s="196"/>
      <c r="K224" s="196"/>
      <c r="L224" s="196"/>
      <c r="M224" s="196"/>
      <c r="N224" s="855"/>
      <c r="O224" s="871"/>
      <c r="P224" s="196"/>
      <c r="Q224" s="196"/>
      <c r="R224" s="196"/>
      <c r="S224" s="196"/>
    </row>
    <row r="225" spans="2:19" s="116" customFormat="1" ht="30" customHeight="1">
      <c r="B225" s="113" t="s">
        <v>78</v>
      </c>
      <c r="C225" s="1359"/>
      <c r="D225" s="1359"/>
      <c r="E225" s="1362"/>
      <c r="F225" s="75"/>
      <c r="G225" s="196"/>
      <c r="H225" s="196"/>
      <c r="I225" s="196"/>
      <c r="J225" s="196"/>
      <c r="K225" s="196"/>
      <c r="L225" s="196"/>
      <c r="M225" s="196"/>
      <c r="N225" s="855"/>
      <c r="O225" s="871"/>
      <c r="P225" s="196"/>
      <c r="Q225" s="196"/>
      <c r="R225" s="196"/>
      <c r="S225" s="196"/>
    </row>
    <row r="226" spans="2:19" s="116" customFormat="1" ht="30" customHeight="1">
      <c r="B226" s="113" t="s">
        <v>79</v>
      </c>
      <c r="C226" s="1359"/>
      <c r="D226" s="1359"/>
      <c r="E226" s="1362"/>
      <c r="F226" s="75"/>
      <c r="G226" s="196"/>
      <c r="H226" s="196"/>
      <c r="I226" s="196"/>
      <c r="J226" s="196"/>
      <c r="K226" s="196"/>
      <c r="L226" s="196"/>
      <c r="M226" s="196"/>
      <c r="N226" s="855"/>
      <c r="O226" s="871"/>
      <c r="P226" s="196"/>
      <c r="Q226" s="196"/>
      <c r="R226" s="196"/>
      <c r="S226" s="196"/>
    </row>
    <row r="227" spans="2:19" s="116" customFormat="1" ht="30" customHeight="1">
      <c r="B227" s="113" t="s">
        <v>80</v>
      </c>
      <c r="C227" s="1359"/>
      <c r="D227" s="1359"/>
      <c r="E227" s="1362"/>
      <c r="F227" s="75"/>
      <c r="G227" s="196"/>
      <c r="H227" s="196"/>
      <c r="I227" s="196"/>
      <c r="J227" s="196"/>
      <c r="K227" s="196"/>
      <c r="L227" s="196"/>
      <c r="M227" s="196"/>
      <c r="N227" s="855"/>
      <c r="O227" s="871"/>
      <c r="P227" s="196"/>
      <c r="Q227" s="196"/>
      <c r="R227" s="196"/>
      <c r="S227" s="196"/>
    </row>
    <row r="228" spans="2:19" s="10" customFormat="1" ht="30" customHeight="1">
      <c r="B228" s="114" t="s">
        <v>81</v>
      </c>
      <c r="C228" s="1360"/>
      <c r="D228" s="1360"/>
      <c r="E228" s="1363"/>
      <c r="F228" s="75"/>
      <c r="G228" s="74">
        <f t="shared" ref="G228:S228" si="47">SUM(G224:G227)</f>
        <v>0</v>
      </c>
      <c r="H228" s="74">
        <f t="shared" si="47"/>
        <v>0</v>
      </c>
      <c r="I228" s="74">
        <f t="shared" si="47"/>
        <v>0</v>
      </c>
      <c r="J228" s="74">
        <f t="shared" si="47"/>
        <v>0</v>
      </c>
      <c r="K228" s="74">
        <f t="shared" si="47"/>
        <v>0</v>
      </c>
      <c r="L228" s="74">
        <f t="shared" si="47"/>
        <v>0</v>
      </c>
      <c r="M228" s="74">
        <f t="shared" si="47"/>
        <v>0</v>
      </c>
      <c r="N228" s="856">
        <f t="shared" si="47"/>
        <v>0</v>
      </c>
      <c r="O228" s="870">
        <f t="shared" si="47"/>
        <v>0</v>
      </c>
      <c r="P228" s="74">
        <f t="shared" si="47"/>
        <v>0</v>
      </c>
      <c r="Q228" s="74">
        <f t="shared" si="47"/>
        <v>0</v>
      </c>
      <c r="R228" s="74">
        <f t="shared" si="47"/>
        <v>0</v>
      </c>
      <c r="S228" s="74">
        <f t="shared" si="47"/>
        <v>0</v>
      </c>
    </row>
    <row r="229" spans="2:19" s="10" customFormat="1" ht="36" customHeight="1">
      <c r="B229" s="26" t="s">
        <v>223</v>
      </c>
      <c r="C229" s="17" t="s">
        <v>67</v>
      </c>
      <c r="D229" s="17" t="s">
        <v>640</v>
      </c>
      <c r="E229" s="17" t="s">
        <v>83</v>
      </c>
      <c r="F229" s="7" t="s">
        <v>6</v>
      </c>
      <c r="G229" s="7" t="s">
        <v>7</v>
      </c>
      <c r="H229" s="7" t="s">
        <v>8</v>
      </c>
      <c r="I229" s="7" t="s">
        <v>9</v>
      </c>
      <c r="J229" s="7" t="s">
        <v>10</v>
      </c>
      <c r="K229" s="7" t="s">
        <v>11</v>
      </c>
      <c r="L229" s="7" t="s">
        <v>12</v>
      </c>
      <c r="M229" s="7" t="s">
        <v>13</v>
      </c>
      <c r="N229" s="853" t="s">
        <v>14</v>
      </c>
      <c r="O229" s="868" t="s">
        <v>15</v>
      </c>
      <c r="P229" s="7" t="s">
        <v>16</v>
      </c>
      <c r="Q229" s="7" t="s">
        <v>17</v>
      </c>
      <c r="R229" s="7" t="s">
        <v>18</v>
      </c>
      <c r="S229" s="7" t="s">
        <v>19</v>
      </c>
    </row>
    <row r="230" spans="2:19" s="116" customFormat="1" ht="30" customHeight="1">
      <c r="B230" s="113" t="s">
        <v>77</v>
      </c>
      <c r="C230" s="1358" t="s">
        <v>383</v>
      </c>
      <c r="D230" s="1358" t="s">
        <v>384</v>
      </c>
      <c r="E230" s="1361"/>
      <c r="F230" s="75"/>
      <c r="G230" s="196"/>
      <c r="H230" s="196"/>
      <c r="I230" s="196"/>
      <c r="J230" s="196"/>
      <c r="K230" s="196"/>
      <c r="L230" s="196"/>
      <c r="M230" s="196"/>
      <c r="N230" s="855"/>
      <c r="O230" s="871"/>
      <c r="P230" s="196"/>
      <c r="Q230" s="196"/>
      <c r="R230" s="196"/>
      <c r="S230" s="196"/>
    </row>
    <row r="231" spans="2:19" s="116" customFormat="1" ht="30" customHeight="1">
      <c r="B231" s="113" t="s">
        <v>78</v>
      </c>
      <c r="C231" s="1359"/>
      <c r="D231" s="1359"/>
      <c r="E231" s="1362"/>
      <c r="F231" s="75"/>
      <c r="G231" s="196"/>
      <c r="H231" s="196"/>
      <c r="I231" s="196"/>
      <c r="J231" s="196"/>
      <c r="K231" s="196"/>
      <c r="L231" s="196"/>
      <c r="M231" s="196"/>
      <c r="N231" s="855"/>
      <c r="O231" s="871"/>
      <c r="P231" s="196"/>
      <c r="Q231" s="196"/>
      <c r="R231" s="196"/>
      <c r="S231" s="196"/>
    </row>
    <row r="232" spans="2:19" s="116" customFormat="1" ht="30" customHeight="1">
      <c r="B232" s="113" t="s">
        <v>79</v>
      </c>
      <c r="C232" s="1359"/>
      <c r="D232" s="1359"/>
      <c r="E232" s="1362"/>
      <c r="F232" s="75"/>
      <c r="G232" s="196"/>
      <c r="H232" s="196"/>
      <c r="I232" s="196"/>
      <c r="J232" s="196"/>
      <c r="K232" s="196"/>
      <c r="L232" s="196"/>
      <c r="M232" s="196"/>
      <c r="N232" s="855"/>
      <c r="O232" s="871"/>
      <c r="P232" s="196"/>
      <c r="Q232" s="196"/>
      <c r="R232" s="196"/>
      <c r="S232" s="196"/>
    </row>
    <row r="233" spans="2:19" s="116" customFormat="1" ht="30" customHeight="1">
      <c r="B233" s="113" t="s">
        <v>80</v>
      </c>
      <c r="C233" s="1359"/>
      <c r="D233" s="1359"/>
      <c r="E233" s="1362"/>
      <c r="F233" s="75"/>
      <c r="G233" s="196"/>
      <c r="H233" s="196"/>
      <c r="I233" s="196"/>
      <c r="J233" s="196"/>
      <c r="K233" s="196"/>
      <c r="L233" s="196"/>
      <c r="M233" s="196"/>
      <c r="N233" s="855"/>
      <c r="O233" s="871"/>
      <c r="P233" s="196"/>
      <c r="Q233" s="196"/>
      <c r="R233" s="196"/>
      <c r="S233" s="196"/>
    </row>
    <row r="234" spans="2:19" s="10" customFormat="1" ht="30" customHeight="1">
      <c r="B234" s="114" t="s">
        <v>81</v>
      </c>
      <c r="C234" s="1360"/>
      <c r="D234" s="1360"/>
      <c r="E234" s="1363"/>
      <c r="F234" s="75"/>
      <c r="G234" s="74">
        <f t="shared" ref="G234:S234" si="48">SUM(G230:G233)</f>
        <v>0</v>
      </c>
      <c r="H234" s="74">
        <f t="shared" si="48"/>
        <v>0</v>
      </c>
      <c r="I234" s="74">
        <f t="shared" si="48"/>
        <v>0</v>
      </c>
      <c r="J234" s="74">
        <f t="shared" si="48"/>
        <v>0</v>
      </c>
      <c r="K234" s="74">
        <f t="shared" si="48"/>
        <v>0</v>
      </c>
      <c r="L234" s="74">
        <f t="shared" si="48"/>
        <v>0</v>
      </c>
      <c r="M234" s="74">
        <f t="shared" si="48"/>
        <v>0</v>
      </c>
      <c r="N234" s="856">
        <f t="shared" si="48"/>
        <v>0</v>
      </c>
      <c r="O234" s="870">
        <f t="shared" si="48"/>
        <v>0</v>
      </c>
      <c r="P234" s="74">
        <f t="shared" si="48"/>
        <v>0</v>
      </c>
      <c r="Q234" s="74">
        <f t="shared" si="48"/>
        <v>0</v>
      </c>
      <c r="R234" s="74">
        <f t="shared" si="48"/>
        <v>0</v>
      </c>
      <c r="S234" s="74">
        <f t="shared" si="48"/>
        <v>0</v>
      </c>
    </row>
    <row r="235" spans="2:19" s="10" customFormat="1" ht="36" customHeight="1">
      <c r="B235" s="26" t="s">
        <v>224</v>
      </c>
      <c r="C235" s="17" t="s">
        <v>67</v>
      </c>
      <c r="D235" s="17" t="s">
        <v>640</v>
      </c>
      <c r="E235" s="17" t="s">
        <v>83</v>
      </c>
      <c r="F235" s="7" t="s">
        <v>6</v>
      </c>
      <c r="G235" s="7" t="s">
        <v>7</v>
      </c>
      <c r="H235" s="7" t="s">
        <v>8</v>
      </c>
      <c r="I235" s="7" t="s">
        <v>9</v>
      </c>
      <c r="J235" s="7" t="s">
        <v>10</v>
      </c>
      <c r="K235" s="7" t="s">
        <v>11</v>
      </c>
      <c r="L235" s="7" t="s">
        <v>12</v>
      </c>
      <c r="M235" s="7" t="s">
        <v>13</v>
      </c>
      <c r="N235" s="853" t="s">
        <v>14</v>
      </c>
      <c r="O235" s="868" t="s">
        <v>15</v>
      </c>
      <c r="P235" s="7" t="s">
        <v>16</v>
      </c>
      <c r="Q235" s="7" t="s">
        <v>17</v>
      </c>
      <c r="R235" s="7" t="s">
        <v>18</v>
      </c>
      <c r="S235" s="7" t="s">
        <v>19</v>
      </c>
    </row>
    <row r="236" spans="2:19" s="116" customFormat="1" ht="30" customHeight="1">
      <c r="B236" s="113" t="s">
        <v>77</v>
      </c>
      <c r="C236" s="1358" t="s">
        <v>383</v>
      </c>
      <c r="D236" s="1358" t="s">
        <v>384</v>
      </c>
      <c r="E236" s="1361"/>
      <c r="F236" s="75"/>
      <c r="G236" s="196"/>
      <c r="H236" s="196"/>
      <c r="I236" s="196"/>
      <c r="J236" s="196"/>
      <c r="K236" s="196"/>
      <c r="L236" s="196"/>
      <c r="M236" s="196"/>
      <c r="N236" s="855"/>
      <c r="O236" s="871"/>
      <c r="P236" s="196"/>
      <c r="Q236" s="196"/>
      <c r="R236" s="196"/>
      <c r="S236" s="196"/>
    </row>
    <row r="237" spans="2:19" s="116" customFormat="1" ht="30" customHeight="1">
      <c r="B237" s="113" t="s">
        <v>78</v>
      </c>
      <c r="C237" s="1359"/>
      <c r="D237" s="1359"/>
      <c r="E237" s="1362"/>
      <c r="F237" s="75"/>
      <c r="G237" s="196"/>
      <c r="H237" s="196"/>
      <c r="I237" s="196"/>
      <c r="J237" s="196"/>
      <c r="K237" s="196"/>
      <c r="L237" s="196"/>
      <c r="M237" s="196"/>
      <c r="N237" s="855"/>
      <c r="O237" s="871"/>
      <c r="P237" s="196"/>
      <c r="Q237" s="196"/>
      <c r="R237" s="196"/>
      <c r="S237" s="196"/>
    </row>
    <row r="238" spans="2:19" s="116" customFormat="1" ht="30" customHeight="1">
      <c r="B238" s="113" t="s">
        <v>79</v>
      </c>
      <c r="C238" s="1359"/>
      <c r="D238" s="1359"/>
      <c r="E238" s="1362"/>
      <c r="F238" s="75"/>
      <c r="G238" s="196"/>
      <c r="H238" s="196"/>
      <c r="I238" s="196"/>
      <c r="J238" s="196"/>
      <c r="K238" s="196"/>
      <c r="L238" s="196"/>
      <c r="M238" s="196"/>
      <c r="N238" s="855"/>
      <c r="O238" s="871"/>
      <c r="P238" s="196"/>
      <c r="Q238" s="196"/>
      <c r="R238" s="196"/>
      <c r="S238" s="196"/>
    </row>
    <row r="239" spans="2:19" s="116" customFormat="1" ht="30" customHeight="1">
      <c r="B239" s="113" t="s">
        <v>80</v>
      </c>
      <c r="C239" s="1359"/>
      <c r="D239" s="1359"/>
      <c r="E239" s="1362"/>
      <c r="F239" s="75"/>
      <c r="G239" s="196"/>
      <c r="H239" s="196"/>
      <c r="I239" s="196"/>
      <c r="J239" s="196"/>
      <c r="K239" s="196"/>
      <c r="L239" s="196"/>
      <c r="M239" s="196"/>
      <c r="N239" s="855"/>
      <c r="O239" s="871"/>
      <c r="P239" s="196"/>
      <c r="Q239" s="196"/>
      <c r="R239" s="196"/>
      <c r="S239" s="196"/>
    </row>
    <row r="240" spans="2:19" s="10" customFormat="1" ht="30" customHeight="1">
      <c r="B240" s="114" t="s">
        <v>81</v>
      </c>
      <c r="C240" s="1360"/>
      <c r="D240" s="1360"/>
      <c r="E240" s="1363"/>
      <c r="F240" s="75"/>
      <c r="G240" s="74">
        <f t="shared" ref="G240:S240" si="49">SUM(G236:G239)</f>
        <v>0</v>
      </c>
      <c r="H240" s="74">
        <f t="shared" si="49"/>
        <v>0</v>
      </c>
      <c r="I240" s="74">
        <f t="shared" si="49"/>
        <v>0</v>
      </c>
      <c r="J240" s="74">
        <f t="shared" si="49"/>
        <v>0</v>
      </c>
      <c r="K240" s="74">
        <f t="shared" si="49"/>
        <v>0</v>
      </c>
      <c r="L240" s="74">
        <f t="shared" si="49"/>
        <v>0</v>
      </c>
      <c r="M240" s="74">
        <f t="shared" si="49"/>
        <v>0</v>
      </c>
      <c r="N240" s="856">
        <f t="shared" si="49"/>
        <v>0</v>
      </c>
      <c r="O240" s="870">
        <f t="shared" si="49"/>
        <v>0</v>
      </c>
      <c r="P240" s="74">
        <f t="shared" si="49"/>
        <v>0</v>
      </c>
      <c r="Q240" s="74">
        <f t="shared" si="49"/>
        <v>0</v>
      </c>
      <c r="R240" s="74">
        <f t="shared" si="49"/>
        <v>0</v>
      </c>
      <c r="S240" s="74">
        <f t="shared" si="49"/>
        <v>0</v>
      </c>
    </row>
    <row r="241" spans="2:19" s="10" customFormat="1" ht="36" customHeight="1">
      <c r="B241" s="26" t="s">
        <v>225</v>
      </c>
      <c r="C241" s="17" t="s">
        <v>67</v>
      </c>
      <c r="D241" s="17" t="s">
        <v>640</v>
      </c>
      <c r="E241" s="17" t="s">
        <v>83</v>
      </c>
      <c r="F241" s="7" t="s">
        <v>6</v>
      </c>
      <c r="G241" s="7" t="s">
        <v>7</v>
      </c>
      <c r="H241" s="7" t="s">
        <v>8</v>
      </c>
      <c r="I241" s="7" t="s">
        <v>9</v>
      </c>
      <c r="J241" s="7" t="s">
        <v>10</v>
      </c>
      <c r="K241" s="7" t="s">
        <v>11</v>
      </c>
      <c r="L241" s="7" t="s">
        <v>12</v>
      </c>
      <c r="M241" s="7" t="s">
        <v>13</v>
      </c>
      <c r="N241" s="853" t="s">
        <v>14</v>
      </c>
      <c r="O241" s="868" t="s">
        <v>15</v>
      </c>
      <c r="P241" s="7" t="s">
        <v>16</v>
      </c>
      <c r="Q241" s="7" t="s">
        <v>17</v>
      </c>
      <c r="R241" s="7" t="s">
        <v>18</v>
      </c>
      <c r="S241" s="7" t="s">
        <v>19</v>
      </c>
    </row>
    <row r="242" spans="2:19" s="116" customFormat="1" ht="30" customHeight="1">
      <c r="B242" s="113" t="s">
        <v>77</v>
      </c>
      <c r="C242" s="1358" t="s">
        <v>383</v>
      </c>
      <c r="D242" s="1358" t="s">
        <v>384</v>
      </c>
      <c r="E242" s="1361"/>
      <c r="F242" s="75"/>
      <c r="G242" s="196"/>
      <c r="H242" s="196"/>
      <c r="I242" s="196"/>
      <c r="J242" s="196"/>
      <c r="K242" s="196"/>
      <c r="L242" s="196"/>
      <c r="M242" s="196"/>
      <c r="N242" s="855"/>
      <c r="O242" s="871"/>
      <c r="P242" s="196"/>
      <c r="Q242" s="196"/>
      <c r="R242" s="196"/>
      <c r="S242" s="196"/>
    </row>
    <row r="243" spans="2:19" s="116" customFormat="1" ht="30" customHeight="1">
      <c r="B243" s="113" t="s">
        <v>78</v>
      </c>
      <c r="C243" s="1359"/>
      <c r="D243" s="1359"/>
      <c r="E243" s="1362"/>
      <c r="F243" s="75"/>
      <c r="G243" s="196"/>
      <c r="H243" s="196"/>
      <c r="I243" s="196"/>
      <c r="J243" s="196"/>
      <c r="K243" s="196"/>
      <c r="L243" s="196"/>
      <c r="M243" s="196"/>
      <c r="N243" s="855"/>
      <c r="O243" s="871"/>
      <c r="P243" s="196"/>
      <c r="Q243" s="196"/>
      <c r="R243" s="196"/>
      <c r="S243" s="196"/>
    </row>
    <row r="244" spans="2:19" s="116" customFormat="1" ht="30" customHeight="1">
      <c r="B244" s="113" t="s">
        <v>79</v>
      </c>
      <c r="C244" s="1359"/>
      <c r="D244" s="1359"/>
      <c r="E244" s="1362"/>
      <c r="F244" s="75"/>
      <c r="G244" s="196"/>
      <c r="H244" s="196"/>
      <c r="I244" s="196"/>
      <c r="J244" s="196"/>
      <c r="K244" s="196"/>
      <c r="L244" s="196"/>
      <c r="M244" s="196"/>
      <c r="N244" s="855"/>
      <c r="O244" s="871"/>
      <c r="P244" s="196"/>
      <c r="Q244" s="196"/>
      <c r="R244" s="196"/>
      <c r="S244" s="196"/>
    </row>
    <row r="245" spans="2:19" s="116" customFormat="1" ht="30" customHeight="1">
      <c r="B245" s="113" t="s">
        <v>80</v>
      </c>
      <c r="C245" s="1359"/>
      <c r="D245" s="1359"/>
      <c r="E245" s="1362"/>
      <c r="F245" s="75"/>
      <c r="G245" s="196"/>
      <c r="H245" s="196"/>
      <c r="I245" s="196"/>
      <c r="J245" s="196"/>
      <c r="K245" s="196"/>
      <c r="L245" s="196"/>
      <c r="M245" s="196"/>
      <c r="N245" s="855"/>
      <c r="O245" s="871"/>
      <c r="P245" s="196"/>
      <c r="Q245" s="196"/>
      <c r="R245" s="196"/>
      <c r="S245" s="196"/>
    </row>
    <row r="246" spans="2:19" s="10" customFormat="1" ht="30" customHeight="1">
      <c r="B246" s="114" t="s">
        <v>81</v>
      </c>
      <c r="C246" s="1360"/>
      <c r="D246" s="1360"/>
      <c r="E246" s="1363"/>
      <c r="F246" s="75"/>
      <c r="G246" s="108">
        <f t="shared" ref="G246:S246" si="50">SUM(G242:G245)</f>
        <v>0</v>
      </c>
      <c r="H246" s="108">
        <f t="shared" si="50"/>
        <v>0</v>
      </c>
      <c r="I246" s="108">
        <f t="shared" si="50"/>
        <v>0</v>
      </c>
      <c r="J246" s="108">
        <f t="shared" si="50"/>
        <v>0</v>
      </c>
      <c r="K246" s="108">
        <f t="shared" si="50"/>
        <v>0</v>
      </c>
      <c r="L246" s="108">
        <f t="shared" si="50"/>
        <v>0</v>
      </c>
      <c r="M246" s="108">
        <f t="shared" si="50"/>
        <v>0</v>
      </c>
      <c r="N246" s="857">
        <f t="shared" si="50"/>
        <v>0</v>
      </c>
      <c r="O246" s="872">
        <f t="shared" si="50"/>
        <v>0</v>
      </c>
      <c r="P246" s="108">
        <f t="shared" si="50"/>
        <v>0</v>
      </c>
      <c r="Q246" s="108">
        <f t="shared" si="50"/>
        <v>0</v>
      </c>
      <c r="R246" s="108">
        <f t="shared" si="50"/>
        <v>0</v>
      </c>
      <c r="S246" s="108">
        <f t="shared" si="50"/>
        <v>0</v>
      </c>
    </row>
    <row r="247" spans="2:19" s="10" customFormat="1" ht="36" customHeight="1">
      <c r="B247" s="26" t="s">
        <v>226</v>
      </c>
      <c r="C247" s="17" t="s">
        <v>67</v>
      </c>
      <c r="D247" s="17" t="s">
        <v>640</v>
      </c>
      <c r="E247" s="17" t="s">
        <v>83</v>
      </c>
      <c r="F247" s="7" t="s">
        <v>6</v>
      </c>
      <c r="G247" s="7" t="s">
        <v>7</v>
      </c>
      <c r="H247" s="7" t="s">
        <v>8</v>
      </c>
      <c r="I247" s="7" t="s">
        <v>9</v>
      </c>
      <c r="J247" s="7" t="s">
        <v>10</v>
      </c>
      <c r="K247" s="7" t="s">
        <v>11</v>
      </c>
      <c r="L247" s="7" t="s">
        <v>12</v>
      </c>
      <c r="M247" s="7" t="s">
        <v>13</v>
      </c>
      <c r="N247" s="853" t="s">
        <v>14</v>
      </c>
      <c r="O247" s="868" t="s">
        <v>15</v>
      </c>
      <c r="P247" s="7" t="s">
        <v>16</v>
      </c>
      <c r="Q247" s="7" t="s">
        <v>17</v>
      </c>
      <c r="R247" s="7" t="s">
        <v>18</v>
      </c>
      <c r="S247" s="7" t="s">
        <v>19</v>
      </c>
    </row>
    <row r="248" spans="2:19" s="116" customFormat="1" ht="30" customHeight="1">
      <c r="B248" s="113" t="s">
        <v>77</v>
      </c>
      <c r="C248" s="1358" t="s">
        <v>383</v>
      </c>
      <c r="D248" s="1358" t="s">
        <v>384</v>
      </c>
      <c r="E248" s="1361"/>
      <c r="F248" s="75"/>
      <c r="G248" s="123">
        <f>IF(IF(IF(IF(IF(G242=0,G236,G242)=0,G230,IF(G242=0,G236,G242))=0,G224,IF(IF(G242=0,G236,G242)=0,G230,IF(G242=0,G236,G242)))=0,G218,IF(IF(IF(G242=0,G236,G242)=0,G230,IF(G242=0,G236,G242))=0,G224,IF(IF(G242=0,G236,G242)=0,G230,IF(G242=0,G236,G242))))=0,G212,IF(IF(IF(IF(G242=0,G236,G242)=0,G230,IF(G242=0,G236,G242))=0,G224,IF(IF(G242=0,G236,G242)=0,G230,IF(G242=0,G236,G242)))=0,G218,IF(IF(IF(G242=0,G236,G242)=0,G230,IF(G242=0,G236,G242))=0,G224,IF(IF(G242=0,G236,G242)=0,G230,IF(G242=0,G236,G242)))))</f>
        <v>569</v>
      </c>
      <c r="H248" s="123">
        <f t="shared" ref="H248:S248" si="51">IF(IF(IF(IF(IF(H242=0,H236,H242)=0,H230,IF(H242=0,H236,H242))=0,H224,IF(IF(H242=0,H236,H242)=0,H230,IF(H242=0,H236,H242)))=0,H218,IF(IF(IF(H242=0,H236,H242)=0,H230,IF(H242=0,H236,H242))=0,H224,IF(IF(H242=0,H236,H242)=0,H230,IF(H242=0,H236,H242))))=0,H212,IF(IF(IF(IF(H242=0,H236,H242)=0,H230,IF(H242=0,H236,H242))=0,H224,IF(IF(H242=0,H236,H242)=0,H230,IF(H242=0,H236,H242)))=0,H218,IF(IF(IF(H242=0,H236,H242)=0,H230,IF(H242=0,H236,H242))=0,H224,IF(IF(H242=0,H236,H242)=0,H230,IF(H242=0,H236,H242)))))</f>
        <v>515</v>
      </c>
      <c r="I248" s="123">
        <f t="shared" si="51"/>
        <v>503</v>
      </c>
      <c r="J248" s="123">
        <f t="shared" si="51"/>
        <v>490</v>
      </c>
      <c r="K248" s="123">
        <f t="shared" si="51"/>
        <v>479</v>
      </c>
      <c r="L248" s="123">
        <f t="shared" si="51"/>
        <v>467</v>
      </c>
      <c r="M248" s="123">
        <f t="shared" si="51"/>
        <v>455</v>
      </c>
      <c r="N248" s="863">
        <f t="shared" si="51"/>
        <v>444</v>
      </c>
      <c r="O248" s="878">
        <f t="shared" si="51"/>
        <v>0</v>
      </c>
      <c r="P248" s="123">
        <f t="shared" si="51"/>
        <v>0</v>
      </c>
      <c r="Q248" s="123">
        <f t="shared" si="51"/>
        <v>0</v>
      </c>
      <c r="R248" s="123">
        <f t="shared" si="51"/>
        <v>0</v>
      </c>
      <c r="S248" s="123">
        <f t="shared" si="51"/>
        <v>0</v>
      </c>
    </row>
    <row r="249" spans="2:19" s="116" customFormat="1" ht="30" customHeight="1">
      <c r="B249" s="113" t="s">
        <v>78</v>
      </c>
      <c r="C249" s="1359"/>
      <c r="D249" s="1359"/>
      <c r="E249" s="1362"/>
      <c r="F249" s="75"/>
      <c r="G249" s="123">
        <f t="shared" ref="G249:S249" si="52">IF(IF(IF(IF(IF(G243=0,G237,G243)=0,G231,IF(G243=0,G237,G243))=0,G225,IF(IF(G243=0,G237,G243)=0,G231,IF(G243=0,G237,G243)))=0,G219,IF(IF(IF(G243=0,G237,G243)=0,G231,IF(G243=0,G237,G243))=0,G225,IF(IF(G243=0,G237,G243)=0,G231,IF(G243=0,G237,G243))))=0,G213,IF(IF(IF(IF(G243=0,G237,G243)=0,G231,IF(G243=0,G237,G243))=0,G225,IF(IF(G243=0,G237,G243)=0,G231,IF(G243=0,G237,G243)))=0,G219,IF(IF(IF(G243=0,G237,G243)=0,G231,IF(G243=0,G237,G243))=0,G225,IF(IF(G243=0,G237,G243)=0,G231,IF(G243=0,G237,G243)))))</f>
        <v>317</v>
      </c>
      <c r="H249" s="123">
        <f t="shared" si="52"/>
        <v>282</v>
      </c>
      <c r="I249" s="123">
        <f t="shared" si="52"/>
        <v>274</v>
      </c>
      <c r="J249" s="123">
        <f t="shared" si="52"/>
        <v>266</v>
      </c>
      <c r="K249" s="123">
        <f t="shared" si="52"/>
        <v>259</v>
      </c>
      <c r="L249" s="123">
        <f t="shared" si="52"/>
        <v>252</v>
      </c>
      <c r="M249" s="123">
        <f t="shared" si="52"/>
        <v>245</v>
      </c>
      <c r="N249" s="863">
        <f t="shared" si="52"/>
        <v>238</v>
      </c>
      <c r="O249" s="878">
        <f t="shared" si="52"/>
        <v>0</v>
      </c>
      <c r="P249" s="123">
        <f t="shared" si="52"/>
        <v>0</v>
      </c>
      <c r="Q249" s="123">
        <f t="shared" si="52"/>
        <v>0</v>
      </c>
      <c r="R249" s="123">
        <f t="shared" si="52"/>
        <v>0</v>
      </c>
      <c r="S249" s="123">
        <f t="shared" si="52"/>
        <v>0</v>
      </c>
    </row>
    <row r="250" spans="2:19" s="116" customFormat="1" ht="30" customHeight="1">
      <c r="B250" s="113" t="s">
        <v>79</v>
      </c>
      <c r="C250" s="1359"/>
      <c r="D250" s="1359"/>
      <c r="E250" s="1362"/>
      <c r="F250" s="75"/>
      <c r="G250" s="123">
        <f t="shared" ref="G250:S250" si="53">IF(IF(IF(IF(IF(G244=0,G238,G244)=0,G232,IF(G244=0,G238,G244))=0,G226,IF(IF(G244=0,G238,G244)=0,G232,IF(G244=0,G238,G244)))=0,G220,IF(IF(IF(G244=0,G238,G244)=0,G232,IF(G244=0,G238,G244))=0,G226,IF(IF(G244=0,G238,G244)=0,G232,IF(G244=0,G238,G244))))=0,G214,IF(IF(IF(IF(G244=0,G238,G244)=0,G232,IF(G244=0,G238,G244))=0,G226,IF(IF(G244=0,G238,G244)=0,G232,IF(G244=0,G238,G244)))=0,G220,IF(IF(IF(G244=0,G238,G244)=0,G232,IF(G244=0,G238,G244))=0,G226,IF(IF(G244=0,G238,G244)=0,G232,IF(G244=0,G238,G244)))))</f>
        <v>407</v>
      </c>
      <c r="H250" s="123">
        <f t="shared" si="53"/>
        <v>378</v>
      </c>
      <c r="I250" s="123">
        <f t="shared" si="53"/>
        <v>367</v>
      </c>
      <c r="J250" s="123">
        <f t="shared" si="53"/>
        <v>356</v>
      </c>
      <c r="K250" s="123">
        <f t="shared" si="53"/>
        <v>346</v>
      </c>
      <c r="L250" s="123">
        <f t="shared" si="53"/>
        <v>334</v>
      </c>
      <c r="M250" s="123">
        <f t="shared" si="53"/>
        <v>324</v>
      </c>
      <c r="N250" s="863">
        <f t="shared" si="53"/>
        <v>314</v>
      </c>
      <c r="O250" s="878">
        <f t="shared" si="53"/>
        <v>0</v>
      </c>
      <c r="P250" s="123">
        <f t="shared" si="53"/>
        <v>0</v>
      </c>
      <c r="Q250" s="123">
        <f t="shared" si="53"/>
        <v>0</v>
      </c>
      <c r="R250" s="123">
        <f t="shared" si="53"/>
        <v>0</v>
      </c>
      <c r="S250" s="123">
        <f t="shared" si="53"/>
        <v>0</v>
      </c>
    </row>
    <row r="251" spans="2:19" s="116" customFormat="1" ht="30" customHeight="1">
      <c r="B251" s="113" t="s">
        <v>80</v>
      </c>
      <c r="C251" s="1359"/>
      <c r="D251" s="1359"/>
      <c r="E251" s="1362"/>
      <c r="F251" s="75"/>
      <c r="G251" s="123">
        <f t="shared" ref="G251:S251" si="54">IF(IF(IF(IF(IF(G245=0,G239,G245)=0,G233,IF(G245=0,G239,G245))=0,G227,IF(IF(G245=0,G239,G245)=0,G233,IF(G245=0,G239,G245)))=0,G221,IF(IF(IF(G245=0,G239,G245)=0,G233,IF(G245=0,G239,G245))=0,G227,IF(IF(G245=0,G239,G245)=0,G233,IF(G245=0,G239,G245))))=0,G215,IF(IF(IF(IF(G245=0,G239,G245)=0,G233,IF(G245=0,G239,G245))=0,G227,IF(IF(G245=0,G239,G245)=0,G233,IF(G245=0,G239,G245)))=0,G221,IF(IF(IF(G245=0,G239,G245)=0,G233,IF(G245=0,G239,G245))=0,G227,IF(IF(G245=0,G239,G245)=0,G233,IF(G245=0,G239,G245)))))</f>
        <v>335</v>
      </c>
      <c r="H251" s="123">
        <f t="shared" si="54"/>
        <v>323</v>
      </c>
      <c r="I251" s="123">
        <f t="shared" si="54"/>
        <v>316</v>
      </c>
      <c r="J251" s="123">
        <f t="shared" si="54"/>
        <v>310</v>
      </c>
      <c r="K251" s="123">
        <f t="shared" si="54"/>
        <v>302</v>
      </c>
      <c r="L251" s="123">
        <f t="shared" si="54"/>
        <v>295</v>
      </c>
      <c r="M251" s="123">
        <f t="shared" si="54"/>
        <v>289</v>
      </c>
      <c r="N251" s="863">
        <f t="shared" si="54"/>
        <v>281</v>
      </c>
      <c r="O251" s="878">
        <f t="shared" si="54"/>
        <v>0</v>
      </c>
      <c r="P251" s="123">
        <f t="shared" si="54"/>
        <v>0</v>
      </c>
      <c r="Q251" s="123">
        <f t="shared" si="54"/>
        <v>0</v>
      </c>
      <c r="R251" s="123">
        <f t="shared" si="54"/>
        <v>0</v>
      </c>
      <c r="S251" s="123">
        <f t="shared" si="54"/>
        <v>0</v>
      </c>
    </row>
    <row r="252" spans="2:19" s="10" customFormat="1" ht="30" customHeight="1">
      <c r="B252" s="114" t="s">
        <v>81</v>
      </c>
      <c r="C252" s="1360"/>
      <c r="D252" s="1360"/>
      <c r="E252" s="1363"/>
      <c r="F252" s="75"/>
      <c r="G252" s="122">
        <f t="shared" ref="G252:S252" si="55">SUM(G248:G251)</f>
        <v>1628</v>
      </c>
      <c r="H252" s="122">
        <f t="shared" si="55"/>
        <v>1498</v>
      </c>
      <c r="I252" s="122">
        <f t="shared" si="55"/>
        <v>1460</v>
      </c>
      <c r="J252" s="122">
        <f t="shared" si="55"/>
        <v>1422</v>
      </c>
      <c r="K252" s="122">
        <f t="shared" si="55"/>
        <v>1386</v>
      </c>
      <c r="L252" s="122">
        <f t="shared" si="55"/>
        <v>1348</v>
      </c>
      <c r="M252" s="122">
        <f t="shared" si="55"/>
        <v>1313</v>
      </c>
      <c r="N252" s="862">
        <f t="shared" si="55"/>
        <v>1277</v>
      </c>
      <c r="O252" s="877">
        <f t="shared" si="55"/>
        <v>0</v>
      </c>
      <c r="P252" s="122">
        <f t="shared" si="55"/>
        <v>0</v>
      </c>
      <c r="Q252" s="122">
        <f t="shared" si="55"/>
        <v>0</v>
      </c>
      <c r="R252" s="122">
        <f t="shared" si="55"/>
        <v>0</v>
      </c>
      <c r="S252" s="122">
        <f t="shared" si="55"/>
        <v>0</v>
      </c>
    </row>
    <row r="253" spans="2:19" s="116" customFormat="1" ht="9.9499999999999993" customHeight="1">
      <c r="C253" s="2"/>
      <c r="D253" s="2"/>
      <c r="E253" s="2"/>
      <c r="F253" s="2"/>
      <c r="G253" s="2"/>
      <c r="H253" s="2"/>
      <c r="I253" s="2"/>
      <c r="J253" s="2"/>
      <c r="K253" s="2"/>
      <c r="L253" s="2"/>
      <c r="M253" s="2"/>
      <c r="N253" s="2"/>
      <c r="O253" s="865"/>
      <c r="P253" s="2"/>
      <c r="Q253" s="2"/>
      <c r="R253" s="2"/>
      <c r="S253" s="2"/>
    </row>
    <row r="254" spans="2:19" s="10" customFormat="1" ht="36" customHeight="1">
      <c r="B254" s="26" t="s">
        <v>227</v>
      </c>
      <c r="C254" s="17" t="s">
        <v>67</v>
      </c>
      <c r="D254" s="17" t="s">
        <v>640</v>
      </c>
      <c r="E254" s="17" t="s">
        <v>83</v>
      </c>
      <c r="F254" s="7" t="s">
        <v>6</v>
      </c>
      <c r="G254" s="7" t="s">
        <v>7</v>
      </c>
      <c r="H254" s="7" t="s">
        <v>8</v>
      </c>
      <c r="I254" s="7" t="s">
        <v>9</v>
      </c>
      <c r="J254" s="7" t="s">
        <v>10</v>
      </c>
      <c r="K254" s="7" t="s">
        <v>11</v>
      </c>
      <c r="L254" s="7" t="s">
        <v>12</v>
      </c>
      <c r="M254" s="7" t="s">
        <v>13</v>
      </c>
      <c r="N254" s="853" t="s">
        <v>14</v>
      </c>
      <c r="O254" s="868" t="s">
        <v>15</v>
      </c>
      <c r="P254" s="7" t="s">
        <v>16</v>
      </c>
      <c r="Q254" s="7" t="s">
        <v>17</v>
      </c>
      <c r="R254" s="7" t="s">
        <v>18</v>
      </c>
      <c r="S254" s="7" t="s">
        <v>19</v>
      </c>
    </row>
    <row r="255" spans="2:19" s="116" customFormat="1" ht="30" customHeight="1">
      <c r="B255" s="113" t="s">
        <v>77</v>
      </c>
      <c r="C255" s="1358" t="s">
        <v>385</v>
      </c>
      <c r="D255" s="1358" t="s">
        <v>386</v>
      </c>
      <c r="E255" s="1361"/>
      <c r="F255" s="75"/>
      <c r="G255" s="197">
        <v>535</v>
      </c>
      <c r="H255" s="197">
        <v>525</v>
      </c>
      <c r="I255" s="197">
        <v>514</v>
      </c>
      <c r="J255" s="197">
        <v>503</v>
      </c>
      <c r="K255" s="197">
        <v>492</v>
      </c>
      <c r="L255" s="197">
        <v>481</v>
      </c>
      <c r="M255" s="197">
        <v>470</v>
      </c>
      <c r="N255" s="860">
        <v>459</v>
      </c>
      <c r="O255" s="875"/>
      <c r="P255" s="197"/>
      <c r="Q255" s="197"/>
      <c r="R255" s="197"/>
      <c r="S255" s="197"/>
    </row>
    <row r="256" spans="2:19" s="116" customFormat="1" ht="30" customHeight="1">
      <c r="B256" s="113" t="s">
        <v>78</v>
      </c>
      <c r="C256" s="1359"/>
      <c r="D256" s="1359"/>
      <c r="E256" s="1362"/>
      <c r="F256" s="75"/>
      <c r="G256" s="197">
        <v>299</v>
      </c>
      <c r="H256" s="197">
        <v>292</v>
      </c>
      <c r="I256" s="197">
        <v>285</v>
      </c>
      <c r="J256" s="197">
        <v>278</v>
      </c>
      <c r="K256" s="197">
        <v>271</v>
      </c>
      <c r="L256" s="197">
        <v>264</v>
      </c>
      <c r="M256" s="197">
        <v>257</v>
      </c>
      <c r="N256" s="860">
        <v>251</v>
      </c>
      <c r="O256" s="875"/>
      <c r="P256" s="197"/>
      <c r="Q256" s="197"/>
      <c r="R256" s="197"/>
      <c r="S256" s="197"/>
    </row>
    <row r="257" spans="2:19" s="116" customFormat="1" ht="30" customHeight="1">
      <c r="B257" s="113" t="s">
        <v>79</v>
      </c>
      <c r="C257" s="1359"/>
      <c r="D257" s="1359"/>
      <c r="E257" s="1362"/>
      <c r="F257" s="75"/>
      <c r="G257" s="197">
        <v>385</v>
      </c>
      <c r="H257" s="197">
        <v>375</v>
      </c>
      <c r="I257" s="197">
        <v>365</v>
      </c>
      <c r="J257" s="197">
        <v>355</v>
      </c>
      <c r="K257" s="197">
        <v>344</v>
      </c>
      <c r="L257" s="197">
        <v>334</v>
      </c>
      <c r="M257" s="197">
        <v>324</v>
      </c>
      <c r="N257" s="860">
        <v>314</v>
      </c>
      <c r="O257" s="875"/>
      <c r="P257" s="197"/>
      <c r="Q257" s="197"/>
      <c r="R257" s="197"/>
      <c r="S257" s="197"/>
    </row>
    <row r="258" spans="2:19" s="116" customFormat="1" ht="30" customHeight="1">
      <c r="B258" s="113" t="s">
        <v>80</v>
      </c>
      <c r="C258" s="1359"/>
      <c r="D258" s="1359"/>
      <c r="E258" s="1362"/>
      <c r="F258" s="75"/>
      <c r="G258" s="197">
        <v>320</v>
      </c>
      <c r="H258" s="197">
        <v>314</v>
      </c>
      <c r="I258" s="197">
        <v>308</v>
      </c>
      <c r="J258" s="197">
        <v>301</v>
      </c>
      <c r="K258" s="197">
        <v>295</v>
      </c>
      <c r="L258" s="197">
        <v>288</v>
      </c>
      <c r="M258" s="197">
        <v>282</v>
      </c>
      <c r="N258" s="860">
        <v>275</v>
      </c>
      <c r="O258" s="875"/>
      <c r="P258" s="197"/>
      <c r="Q258" s="197"/>
      <c r="R258" s="197"/>
      <c r="S258" s="197"/>
    </row>
    <row r="259" spans="2:19" s="10" customFormat="1" ht="30" customHeight="1">
      <c r="B259" s="114" t="s">
        <v>81</v>
      </c>
      <c r="C259" s="1360"/>
      <c r="D259" s="1360"/>
      <c r="E259" s="1363"/>
      <c r="F259" s="75"/>
      <c r="G259" s="122">
        <f t="shared" ref="G259:S259" si="56">SUM(G255:G258)</f>
        <v>1539</v>
      </c>
      <c r="H259" s="122">
        <f t="shared" si="56"/>
        <v>1506</v>
      </c>
      <c r="I259" s="122">
        <f t="shared" si="56"/>
        <v>1472</v>
      </c>
      <c r="J259" s="122">
        <f t="shared" si="56"/>
        <v>1437</v>
      </c>
      <c r="K259" s="122">
        <f t="shared" si="56"/>
        <v>1402</v>
      </c>
      <c r="L259" s="122">
        <f t="shared" si="56"/>
        <v>1367</v>
      </c>
      <c r="M259" s="122">
        <f t="shared" si="56"/>
        <v>1333</v>
      </c>
      <c r="N259" s="862">
        <f t="shared" si="56"/>
        <v>1299</v>
      </c>
      <c r="O259" s="877">
        <f t="shared" si="56"/>
        <v>0</v>
      </c>
      <c r="P259" s="122">
        <f t="shared" si="56"/>
        <v>0</v>
      </c>
      <c r="Q259" s="122">
        <f t="shared" si="56"/>
        <v>0</v>
      </c>
      <c r="R259" s="122">
        <f t="shared" si="56"/>
        <v>0</v>
      </c>
      <c r="S259" s="122">
        <f t="shared" si="56"/>
        <v>0</v>
      </c>
    </row>
    <row r="260" spans="2:19" s="10" customFormat="1" ht="36" customHeight="1">
      <c r="B260" s="26" t="s">
        <v>228</v>
      </c>
      <c r="C260" s="17" t="s">
        <v>67</v>
      </c>
      <c r="D260" s="17" t="s">
        <v>640</v>
      </c>
      <c r="E260" s="17" t="s">
        <v>83</v>
      </c>
      <c r="F260" s="7" t="s">
        <v>6</v>
      </c>
      <c r="G260" s="7" t="s">
        <v>7</v>
      </c>
      <c r="H260" s="7" t="s">
        <v>8</v>
      </c>
      <c r="I260" s="7" t="s">
        <v>9</v>
      </c>
      <c r="J260" s="7" t="s">
        <v>10</v>
      </c>
      <c r="K260" s="7" t="s">
        <v>11</v>
      </c>
      <c r="L260" s="7" t="s">
        <v>12</v>
      </c>
      <c r="M260" s="7" t="s">
        <v>13</v>
      </c>
      <c r="N260" s="853" t="s">
        <v>14</v>
      </c>
      <c r="O260" s="868" t="s">
        <v>15</v>
      </c>
      <c r="P260" s="7" t="s">
        <v>16</v>
      </c>
      <c r="Q260" s="7" t="s">
        <v>17</v>
      </c>
      <c r="R260" s="7" t="s">
        <v>18</v>
      </c>
      <c r="S260" s="7" t="s">
        <v>19</v>
      </c>
    </row>
    <row r="261" spans="2:19" s="116" customFormat="1" ht="30" customHeight="1">
      <c r="B261" s="113" t="s">
        <v>77</v>
      </c>
      <c r="C261" s="1358" t="s">
        <v>385</v>
      </c>
      <c r="D261" s="1358" t="s">
        <v>386</v>
      </c>
      <c r="E261" s="1361"/>
      <c r="F261" s="75"/>
      <c r="G261" s="197">
        <v>535</v>
      </c>
      <c r="H261" s="197">
        <v>482</v>
      </c>
      <c r="I261" s="197">
        <v>470</v>
      </c>
      <c r="J261" s="197">
        <v>458</v>
      </c>
      <c r="K261" s="197">
        <v>447.00000000000006</v>
      </c>
      <c r="L261" s="197">
        <v>435</v>
      </c>
      <c r="M261" s="197">
        <v>423</v>
      </c>
      <c r="N261" s="860">
        <v>412</v>
      </c>
      <c r="O261" s="875"/>
      <c r="P261" s="197"/>
      <c r="Q261" s="197"/>
      <c r="R261" s="197"/>
      <c r="S261" s="197"/>
    </row>
    <row r="262" spans="2:19" s="116" customFormat="1" ht="30" customHeight="1">
      <c r="B262" s="113" t="s">
        <v>78</v>
      </c>
      <c r="C262" s="1359"/>
      <c r="D262" s="1359"/>
      <c r="E262" s="1362"/>
      <c r="F262" s="75"/>
      <c r="G262" s="197">
        <v>299</v>
      </c>
      <c r="H262" s="197">
        <v>264</v>
      </c>
      <c r="I262" s="197">
        <v>257</v>
      </c>
      <c r="J262" s="197">
        <v>249</v>
      </c>
      <c r="K262" s="197">
        <v>242</v>
      </c>
      <c r="L262" s="197">
        <v>235</v>
      </c>
      <c r="M262" s="197">
        <v>228</v>
      </c>
      <c r="N262" s="860">
        <v>222</v>
      </c>
      <c r="O262" s="875"/>
      <c r="P262" s="197"/>
      <c r="Q262" s="197"/>
      <c r="R262" s="197"/>
      <c r="S262" s="197"/>
    </row>
    <row r="263" spans="2:19" s="116" customFormat="1" ht="30" customHeight="1">
      <c r="B263" s="113" t="s">
        <v>79</v>
      </c>
      <c r="C263" s="1359"/>
      <c r="D263" s="1359"/>
      <c r="E263" s="1362"/>
      <c r="F263" s="75"/>
      <c r="G263" s="197">
        <v>385</v>
      </c>
      <c r="H263" s="197">
        <v>356</v>
      </c>
      <c r="I263" s="197">
        <v>346</v>
      </c>
      <c r="J263" s="197">
        <v>335</v>
      </c>
      <c r="K263" s="197">
        <v>324</v>
      </c>
      <c r="L263" s="197">
        <v>313</v>
      </c>
      <c r="M263" s="197">
        <v>303</v>
      </c>
      <c r="N263" s="860">
        <v>293</v>
      </c>
      <c r="O263" s="875"/>
      <c r="P263" s="197"/>
      <c r="Q263" s="197"/>
      <c r="R263" s="197"/>
      <c r="S263" s="197"/>
    </row>
    <row r="264" spans="2:19" s="116" customFormat="1" ht="30" customHeight="1">
      <c r="B264" s="113" t="s">
        <v>80</v>
      </c>
      <c r="C264" s="1359"/>
      <c r="D264" s="1359"/>
      <c r="E264" s="1362"/>
      <c r="F264" s="75"/>
      <c r="G264" s="197">
        <v>320</v>
      </c>
      <c r="H264" s="197">
        <v>309</v>
      </c>
      <c r="I264" s="197">
        <v>303</v>
      </c>
      <c r="J264" s="197">
        <v>296</v>
      </c>
      <c r="K264" s="197">
        <v>289</v>
      </c>
      <c r="L264" s="197">
        <v>282</v>
      </c>
      <c r="M264" s="197">
        <v>276</v>
      </c>
      <c r="N264" s="860">
        <v>268</v>
      </c>
      <c r="O264" s="875"/>
      <c r="P264" s="197"/>
      <c r="Q264" s="197"/>
      <c r="R264" s="197"/>
      <c r="S264" s="197"/>
    </row>
    <row r="265" spans="2:19" s="10" customFormat="1" ht="30" customHeight="1">
      <c r="B265" s="114" t="s">
        <v>81</v>
      </c>
      <c r="C265" s="1360"/>
      <c r="D265" s="1360"/>
      <c r="E265" s="1363"/>
      <c r="F265" s="75"/>
      <c r="G265" s="122">
        <f t="shared" ref="G265:S265" si="57">SUM(G261:G264)</f>
        <v>1539</v>
      </c>
      <c r="H265" s="122">
        <f t="shared" si="57"/>
        <v>1411</v>
      </c>
      <c r="I265" s="122">
        <f t="shared" si="57"/>
        <v>1376</v>
      </c>
      <c r="J265" s="122">
        <f t="shared" si="57"/>
        <v>1338</v>
      </c>
      <c r="K265" s="122">
        <f t="shared" si="57"/>
        <v>1302</v>
      </c>
      <c r="L265" s="122">
        <f t="shared" si="57"/>
        <v>1265</v>
      </c>
      <c r="M265" s="122">
        <f t="shared" si="57"/>
        <v>1230</v>
      </c>
      <c r="N265" s="862">
        <f t="shared" si="57"/>
        <v>1195</v>
      </c>
      <c r="O265" s="877">
        <f t="shared" si="57"/>
        <v>0</v>
      </c>
      <c r="P265" s="122">
        <f t="shared" si="57"/>
        <v>0</v>
      </c>
      <c r="Q265" s="122">
        <f t="shared" si="57"/>
        <v>0</v>
      </c>
      <c r="R265" s="122">
        <f t="shared" si="57"/>
        <v>0</v>
      </c>
      <c r="S265" s="122">
        <f t="shared" si="57"/>
        <v>0</v>
      </c>
    </row>
    <row r="266" spans="2:19" s="10" customFormat="1" ht="36" customHeight="1">
      <c r="B266" s="26" t="s">
        <v>229</v>
      </c>
      <c r="C266" s="17" t="s">
        <v>67</v>
      </c>
      <c r="D266" s="17" t="s">
        <v>640</v>
      </c>
      <c r="E266" s="17" t="s">
        <v>83</v>
      </c>
      <c r="F266" s="7" t="s">
        <v>6</v>
      </c>
      <c r="G266" s="7" t="s">
        <v>7</v>
      </c>
      <c r="H266" s="7" t="s">
        <v>8</v>
      </c>
      <c r="I266" s="7" t="s">
        <v>9</v>
      </c>
      <c r="J266" s="7" t="s">
        <v>10</v>
      </c>
      <c r="K266" s="7" t="s">
        <v>11</v>
      </c>
      <c r="L266" s="7" t="s">
        <v>12</v>
      </c>
      <c r="M266" s="7" t="s">
        <v>13</v>
      </c>
      <c r="N266" s="853" t="s">
        <v>14</v>
      </c>
      <c r="O266" s="868" t="s">
        <v>15</v>
      </c>
      <c r="P266" s="7" t="s">
        <v>16</v>
      </c>
      <c r="Q266" s="7" t="s">
        <v>17</v>
      </c>
      <c r="R266" s="7" t="s">
        <v>18</v>
      </c>
      <c r="S266" s="7" t="s">
        <v>19</v>
      </c>
    </row>
    <row r="267" spans="2:19" s="116" customFormat="1" ht="30" customHeight="1">
      <c r="B267" s="113" t="s">
        <v>77</v>
      </c>
      <c r="C267" s="1358" t="s">
        <v>385</v>
      </c>
      <c r="D267" s="1358" t="s">
        <v>386</v>
      </c>
      <c r="E267" s="1361"/>
      <c r="F267" s="75"/>
      <c r="G267" s="196"/>
      <c r="H267" s="196"/>
      <c r="I267" s="196"/>
      <c r="J267" s="196"/>
      <c r="K267" s="196"/>
      <c r="L267" s="196"/>
      <c r="M267" s="196"/>
      <c r="N267" s="855"/>
      <c r="O267" s="871"/>
      <c r="P267" s="196"/>
      <c r="Q267" s="196"/>
      <c r="R267" s="196"/>
      <c r="S267" s="196"/>
    </row>
    <row r="268" spans="2:19" s="116" customFormat="1" ht="30" customHeight="1">
      <c r="B268" s="113" t="s">
        <v>78</v>
      </c>
      <c r="C268" s="1359"/>
      <c r="D268" s="1359"/>
      <c r="E268" s="1362"/>
      <c r="F268" s="75"/>
      <c r="G268" s="196"/>
      <c r="H268" s="196"/>
      <c r="I268" s="196"/>
      <c r="J268" s="196"/>
      <c r="K268" s="196"/>
      <c r="L268" s="196"/>
      <c r="M268" s="196"/>
      <c r="N268" s="855"/>
      <c r="O268" s="871"/>
      <c r="P268" s="196"/>
      <c r="Q268" s="196"/>
      <c r="R268" s="196"/>
      <c r="S268" s="196"/>
    </row>
    <row r="269" spans="2:19" s="116" customFormat="1" ht="30" customHeight="1">
      <c r="B269" s="113" t="s">
        <v>79</v>
      </c>
      <c r="C269" s="1359"/>
      <c r="D269" s="1359"/>
      <c r="E269" s="1362"/>
      <c r="F269" s="75"/>
      <c r="G269" s="196"/>
      <c r="H269" s="196"/>
      <c r="I269" s="196"/>
      <c r="J269" s="196"/>
      <c r="K269" s="196"/>
      <c r="L269" s="196"/>
      <c r="M269" s="196"/>
      <c r="N269" s="855"/>
      <c r="O269" s="871"/>
      <c r="P269" s="196"/>
      <c r="Q269" s="196"/>
      <c r="R269" s="196"/>
      <c r="S269" s="196"/>
    </row>
    <row r="270" spans="2:19" s="116" customFormat="1" ht="30" customHeight="1">
      <c r="B270" s="113" t="s">
        <v>80</v>
      </c>
      <c r="C270" s="1359"/>
      <c r="D270" s="1359"/>
      <c r="E270" s="1362"/>
      <c r="F270" s="75"/>
      <c r="G270" s="196"/>
      <c r="H270" s="196"/>
      <c r="I270" s="196"/>
      <c r="J270" s="196"/>
      <c r="K270" s="196"/>
      <c r="L270" s="196"/>
      <c r="M270" s="196"/>
      <c r="N270" s="855"/>
      <c r="O270" s="871"/>
      <c r="P270" s="196"/>
      <c r="Q270" s="196"/>
      <c r="R270" s="196"/>
      <c r="S270" s="196"/>
    </row>
    <row r="271" spans="2:19" s="10" customFormat="1" ht="30" customHeight="1">
      <c r="B271" s="114" t="s">
        <v>81</v>
      </c>
      <c r="C271" s="1360"/>
      <c r="D271" s="1360"/>
      <c r="E271" s="1363"/>
      <c r="F271" s="75"/>
      <c r="G271" s="74">
        <f t="shared" ref="G271:S271" si="58">SUM(G267:G270)</f>
        <v>0</v>
      </c>
      <c r="H271" s="74">
        <f t="shared" si="58"/>
        <v>0</v>
      </c>
      <c r="I271" s="74">
        <f t="shared" si="58"/>
        <v>0</v>
      </c>
      <c r="J271" s="74">
        <f t="shared" si="58"/>
        <v>0</v>
      </c>
      <c r="K271" s="74">
        <f t="shared" si="58"/>
        <v>0</v>
      </c>
      <c r="L271" s="74">
        <f t="shared" si="58"/>
        <v>0</v>
      </c>
      <c r="M271" s="74">
        <f t="shared" si="58"/>
        <v>0</v>
      </c>
      <c r="N271" s="856">
        <f t="shared" si="58"/>
        <v>0</v>
      </c>
      <c r="O271" s="870">
        <f t="shared" si="58"/>
        <v>0</v>
      </c>
      <c r="P271" s="74">
        <f t="shared" si="58"/>
        <v>0</v>
      </c>
      <c r="Q271" s="74">
        <f t="shared" si="58"/>
        <v>0</v>
      </c>
      <c r="R271" s="74">
        <f t="shared" si="58"/>
        <v>0</v>
      </c>
      <c r="S271" s="74">
        <f t="shared" si="58"/>
        <v>0</v>
      </c>
    </row>
    <row r="272" spans="2:19" s="10" customFormat="1" ht="36" customHeight="1">
      <c r="B272" s="26" t="s">
        <v>230</v>
      </c>
      <c r="C272" s="17" t="s">
        <v>67</v>
      </c>
      <c r="D272" s="17" t="s">
        <v>640</v>
      </c>
      <c r="E272" s="17" t="s">
        <v>83</v>
      </c>
      <c r="F272" s="7" t="s">
        <v>6</v>
      </c>
      <c r="G272" s="7" t="s">
        <v>7</v>
      </c>
      <c r="H272" s="7" t="s">
        <v>8</v>
      </c>
      <c r="I272" s="7" t="s">
        <v>9</v>
      </c>
      <c r="J272" s="7" t="s">
        <v>10</v>
      </c>
      <c r="K272" s="7" t="s">
        <v>11</v>
      </c>
      <c r="L272" s="7" t="s">
        <v>12</v>
      </c>
      <c r="M272" s="7" t="s">
        <v>13</v>
      </c>
      <c r="N272" s="853" t="s">
        <v>14</v>
      </c>
      <c r="O272" s="868" t="s">
        <v>15</v>
      </c>
      <c r="P272" s="7" t="s">
        <v>16</v>
      </c>
      <c r="Q272" s="7" t="s">
        <v>17</v>
      </c>
      <c r="R272" s="7" t="s">
        <v>18</v>
      </c>
      <c r="S272" s="7" t="s">
        <v>19</v>
      </c>
    </row>
    <row r="273" spans="2:19" s="116" customFormat="1" ht="30" customHeight="1">
      <c r="B273" s="113" t="s">
        <v>77</v>
      </c>
      <c r="C273" s="1358" t="s">
        <v>385</v>
      </c>
      <c r="D273" s="1358" t="s">
        <v>386</v>
      </c>
      <c r="E273" s="1361"/>
      <c r="F273" s="75"/>
      <c r="G273" s="196"/>
      <c r="H273" s="196"/>
      <c r="I273" s="196"/>
      <c r="J273" s="196"/>
      <c r="K273" s="196"/>
      <c r="L273" s="196"/>
      <c r="M273" s="196"/>
      <c r="N273" s="855"/>
      <c r="O273" s="871"/>
      <c r="P273" s="196"/>
      <c r="Q273" s="196"/>
      <c r="R273" s="196"/>
      <c r="S273" s="196"/>
    </row>
    <row r="274" spans="2:19" s="116" customFormat="1" ht="30" customHeight="1">
      <c r="B274" s="113" t="s">
        <v>78</v>
      </c>
      <c r="C274" s="1359"/>
      <c r="D274" s="1359"/>
      <c r="E274" s="1362"/>
      <c r="F274" s="75"/>
      <c r="G274" s="196"/>
      <c r="H274" s="196"/>
      <c r="I274" s="196"/>
      <c r="J274" s="196"/>
      <c r="K274" s="196"/>
      <c r="L274" s="196"/>
      <c r="M274" s="196"/>
      <c r="N274" s="855"/>
      <c r="O274" s="871"/>
      <c r="P274" s="196"/>
      <c r="Q274" s="196"/>
      <c r="R274" s="196"/>
      <c r="S274" s="196"/>
    </row>
    <row r="275" spans="2:19" s="116" customFormat="1" ht="30" customHeight="1">
      <c r="B275" s="113" t="s">
        <v>79</v>
      </c>
      <c r="C275" s="1359"/>
      <c r="D275" s="1359"/>
      <c r="E275" s="1362"/>
      <c r="F275" s="75"/>
      <c r="G275" s="196"/>
      <c r="H275" s="196"/>
      <c r="I275" s="196"/>
      <c r="J275" s="196"/>
      <c r="K275" s="196"/>
      <c r="L275" s="196"/>
      <c r="M275" s="196"/>
      <c r="N275" s="855"/>
      <c r="O275" s="871"/>
      <c r="P275" s="196"/>
      <c r="Q275" s="196"/>
      <c r="R275" s="196"/>
      <c r="S275" s="196"/>
    </row>
    <row r="276" spans="2:19" s="116" customFormat="1" ht="30" customHeight="1">
      <c r="B276" s="113" t="s">
        <v>80</v>
      </c>
      <c r="C276" s="1359"/>
      <c r="D276" s="1359"/>
      <c r="E276" s="1362"/>
      <c r="F276" s="75"/>
      <c r="G276" s="196"/>
      <c r="H276" s="196"/>
      <c r="I276" s="196"/>
      <c r="J276" s="196"/>
      <c r="K276" s="196"/>
      <c r="L276" s="196"/>
      <c r="M276" s="196"/>
      <c r="N276" s="855"/>
      <c r="O276" s="871"/>
      <c r="P276" s="196"/>
      <c r="Q276" s="196"/>
      <c r="R276" s="196"/>
      <c r="S276" s="196"/>
    </row>
    <row r="277" spans="2:19" s="10" customFormat="1" ht="30" customHeight="1">
      <c r="B277" s="114" t="s">
        <v>81</v>
      </c>
      <c r="C277" s="1360"/>
      <c r="D277" s="1360"/>
      <c r="E277" s="1363"/>
      <c r="F277" s="75"/>
      <c r="G277" s="74">
        <f t="shared" ref="G277:S277" si="59">SUM(G273:G276)</f>
        <v>0</v>
      </c>
      <c r="H277" s="74">
        <f t="shared" si="59"/>
        <v>0</v>
      </c>
      <c r="I277" s="74">
        <f t="shared" si="59"/>
        <v>0</v>
      </c>
      <c r="J277" s="74">
        <f t="shared" si="59"/>
        <v>0</v>
      </c>
      <c r="K277" s="74">
        <f t="shared" si="59"/>
        <v>0</v>
      </c>
      <c r="L277" s="74">
        <f t="shared" si="59"/>
        <v>0</v>
      </c>
      <c r="M277" s="74">
        <f t="shared" si="59"/>
        <v>0</v>
      </c>
      <c r="N277" s="856">
        <f t="shared" si="59"/>
        <v>0</v>
      </c>
      <c r="O277" s="870">
        <f t="shared" si="59"/>
        <v>0</v>
      </c>
      <c r="P277" s="74">
        <f t="shared" si="59"/>
        <v>0</v>
      </c>
      <c r="Q277" s="74">
        <f t="shared" si="59"/>
        <v>0</v>
      </c>
      <c r="R277" s="74">
        <f t="shared" si="59"/>
        <v>0</v>
      </c>
      <c r="S277" s="74">
        <f t="shared" si="59"/>
        <v>0</v>
      </c>
    </row>
    <row r="278" spans="2:19" s="10" customFormat="1" ht="36" customHeight="1">
      <c r="B278" s="26" t="s">
        <v>231</v>
      </c>
      <c r="C278" s="17" t="s">
        <v>67</v>
      </c>
      <c r="D278" s="17" t="s">
        <v>640</v>
      </c>
      <c r="E278" s="17" t="s">
        <v>83</v>
      </c>
      <c r="F278" s="7" t="s">
        <v>6</v>
      </c>
      <c r="G278" s="7" t="s">
        <v>7</v>
      </c>
      <c r="H278" s="7" t="s">
        <v>8</v>
      </c>
      <c r="I278" s="7" t="s">
        <v>9</v>
      </c>
      <c r="J278" s="7" t="s">
        <v>10</v>
      </c>
      <c r="K278" s="7" t="s">
        <v>11</v>
      </c>
      <c r="L278" s="7" t="s">
        <v>12</v>
      </c>
      <c r="M278" s="7" t="s">
        <v>13</v>
      </c>
      <c r="N278" s="853" t="s">
        <v>14</v>
      </c>
      <c r="O278" s="868" t="s">
        <v>15</v>
      </c>
      <c r="P278" s="7" t="s">
        <v>16</v>
      </c>
      <c r="Q278" s="7" t="s">
        <v>17</v>
      </c>
      <c r="R278" s="7" t="s">
        <v>18</v>
      </c>
      <c r="S278" s="7" t="s">
        <v>19</v>
      </c>
    </row>
    <row r="279" spans="2:19" s="116" customFormat="1" ht="30" customHeight="1">
      <c r="B279" s="113" t="s">
        <v>77</v>
      </c>
      <c r="C279" s="1358" t="s">
        <v>385</v>
      </c>
      <c r="D279" s="1358" t="s">
        <v>386</v>
      </c>
      <c r="E279" s="1361"/>
      <c r="F279" s="75"/>
      <c r="G279" s="196"/>
      <c r="H279" s="196"/>
      <c r="I279" s="196"/>
      <c r="J279" s="196"/>
      <c r="K279" s="196"/>
      <c r="L279" s="196"/>
      <c r="M279" s="196"/>
      <c r="N279" s="855"/>
      <c r="O279" s="871"/>
      <c r="P279" s="196"/>
      <c r="Q279" s="196"/>
      <c r="R279" s="196"/>
      <c r="S279" s="196"/>
    </row>
    <row r="280" spans="2:19" s="116" customFormat="1" ht="30" customHeight="1">
      <c r="B280" s="113" t="s">
        <v>78</v>
      </c>
      <c r="C280" s="1359"/>
      <c r="D280" s="1359"/>
      <c r="E280" s="1362"/>
      <c r="F280" s="75"/>
      <c r="G280" s="196"/>
      <c r="H280" s="196"/>
      <c r="I280" s="196"/>
      <c r="J280" s="196"/>
      <c r="K280" s="196"/>
      <c r="L280" s="196"/>
      <c r="M280" s="196"/>
      <c r="N280" s="855"/>
      <c r="O280" s="871"/>
      <c r="P280" s="196"/>
      <c r="Q280" s="196"/>
      <c r="R280" s="196"/>
      <c r="S280" s="196"/>
    </row>
    <row r="281" spans="2:19" s="116" customFormat="1" ht="30" customHeight="1">
      <c r="B281" s="113" t="s">
        <v>79</v>
      </c>
      <c r="C281" s="1359"/>
      <c r="D281" s="1359"/>
      <c r="E281" s="1362"/>
      <c r="F281" s="75"/>
      <c r="G281" s="196"/>
      <c r="H281" s="196"/>
      <c r="I281" s="196"/>
      <c r="J281" s="196"/>
      <c r="K281" s="196"/>
      <c r="L281" s="196"/>
      <c r="M281" s="196"/>
      <c r="N281" s="855"/>
      <c r="O281" s="871"/>
      <c r="P281" s="196"/>
      <c r="Q281" s="196"/>
      <c r="R281" s="196"/>
      <c r="S281" s="196"/>
    </row>
    <row r="282" spans="2:19" s="116" customFormat="1" ht="30" customHeight="1">
      <c r="B282" s="113" t="s">
        <v>80</v>
      </c>
      <c r="C282" s="1359"/>
      <c r="D282" s="1359"/>
      <c r="E282" s="1362"/>
      <c r="F282" s="75"/>
      <c r="G282" s="196"/>
      <c r="H282" s="196"/>
      <c r="I282" s="196"/>
      <c r="J282" s="196"/>
      <c r="K282" s="196"/>
      <c r="L282" s="196"/>
      <c r="M282" s="196"/>
      <c r="N282" s="855"/>
      <c r="O282" s="871"/>
      <c r="P282" s="196"/>
      <c r="Q282" s="196"/>
      <c r="R282" s="196"/>
      <c r="S282" s="196"/>
    </row>
    <row r="283" spans="2:19" s="10" customFormat="1" ht="30" customHeight="1">
      <c r="B283" s="114" t="s">
        <v>81</v>
      </c>
      <c r="C283" s="1360"/>
      <c r="D283" s="1360"/>
      <c r="E283" s="1363"/>
      <c r="F283" s="75"/>
      <c r="G283" s="74">
        <f t="shared" ref="G283:S283" si="60">SUM(G279:G282)</f>
        <v>0</v>
      </c>
      <c r="H283" s="74">
        <f t="shared" si="60"/>
        <v>0</v>
      </c>
      <c r="I283" s="74">
        <f t="shared" si="60"/>
        <v>0</v>
      </c>
      <c r="J283" s="74">
        <f t="shared" si="60"/>
        <v>0</v>
      </c>
      <c r="K283" s="74">
        <f t="shared" si="60"/>
        <v>0</v>
      </c>
      <c r="L283" s="74">
        <f t="shared" si="60"/>
        <v>0</v>
      </c>
      <c r="M283" s="74">
        <f t="shared" si="60"/>
        <v>0</v>
      </c>
      <c r="N283" s="856">
        <f t="shared" si="60"/>
        <v>0</v>
      </c>
      <c r="O283" s="870">
        <f t="shared" si="60"/>
        <v>0</v>
      </c>
      <c r="P283" s="74">
        <f t="shared" si="60"/>
        <v>0</v>
      </c>
      <c r="Q283" s="74">
        <f t="shared" si="60"/>
        <v>0</v>
      </c>
      <c r="R283" s="74">
        <f t="shared" si="60"/>
        <v>0</v>
      </c>
      <c r="S283" s="74">
        <f t="shared" si="60"/>
        <v>0</v>
      </c>
    </row>
    <row r="284" spans="2:19" s="10" customFormat="1" ht="36" customHeight="1">
      <c r="B284" s="26" t="s">
        <v>232</v>
      </c>
      <c r="C284" s="17" t="s">
        <v>67</v>
      </c>
      <c r="D284" s="17" t="s">
        <v>640</v>
      </c>
      <c r="E284" s="17" t="s">
        <v>83</v>
      </c>
      <c r="F284" s="7" t="s">
        <v>6</v>
      </c>
      <c r="G284" s="7" t="s">
        <v>7</v>
      </c>
      <c r="H284" s="7" t="s">
        <v>8</v>
      </c>
      <c r="I284" s="7" t="s">
        <v>9</v>
      </c>
      <c r="J284" s="7" t="s">
        <v>10</v>
      </c>
      <c r="K284" s="7" t="s">
        <v>11</v>
      </c>
      <c r="L284" s="7" t="s">
        <v>12</v>
      </c>
      <c r="M284" s="7" t="s">
        <v>13</v>
      </c>
      <c r="N284" s="853" t="s">
        <v>14</v>
      </c>
      <c r="O284" s="868" t="s">
        <v>15</v>
      </c>
      <c r="P284" s="7" t="s">
        <v>16</v>
      </c>
      <c r="Q284" s="7" t="s">
        <v>17</v>
      </c>
      <c r="R284" s="7" t="s">
        <v>18</v>
      </c>
      <c r="S284" s="7" t="s">
        <v>19</v>
      </c>
    </row>
    <row r="285" spans="2:19" s="116" customFormat="1" ht="30" customHeight="1">
      <c r="B285" s="113" t="s">
        <v>77</v>
      </c>
      <c r="C285" s="1358" t="s">
        <v>385</v>
      </c>
      <c r="D285" s="1358" t="s">
        <v>386</v>
      </c>
      <c r="E285" s="1361"/>
      <c r="F285" s="75"/>
      <c r="G285" s="196"/>
      <c r="H285" s="196"/>
      <c r="I285" s="196"/>
      <c r="J285" s="196"/>
      <c r="K285" s="196"/>
      <c r="L285" s="196"/>
      <c r="M285" s="196"/>
      <c r="N285" s="855"/>
      <c r="O285" s="871"/>
      <c r="P285" s="196"/>
      <c r="Q285" s="196"/>
      <c r="R285" s="196"/>
      <c r="S285" s="196"/>
    </row>
    <row r="286" spans="2:19" s="116" customFormat="1" ht="30" customHeight="1">
      <c r="B286" s="113" t="s">
        <v>78</v>
      </c>
      <c r="C286" s="1359"/>
      <c r="D286" s="1359"/>
      <c r="E286" s="1362"/>
      <c r="F286" s="75"/>
      <c r="G286" s="196"/>
      <c r="H286" s="196"/>
      <c r="I286" s="196"/>
      <c r="J286" s="196"/>
      <c r="K286" s="196"/>
      <c r="L286" s="196"/>
      <c r="M286" s="196"/>
      <c r="N286" s="855"/>
      <c r="O286" s="871"/>
      <c r="P286" s="196"/>
      <c r="Q286" s="196"/>
      <c r="R286" s="196"/>
      <c r="S286" s="196"/>
    </row>
    <row r="287" spans="2:19" s="116" customFormat="1" ht="30" customHeight="1">
      <c r="B287" s="113" t="s">
        <v>79</v>
      </c>
      <c r="C287" s="1359"/>
      <c r="D287" s="1359"/>
      <c r="E287" s="1362"/>
      <c r="F287" s="75"/>
      <c r="G287" s="196"/>
      <c r="H287" s="196"/>
      <c r="I287" s="196"/>
      <c r="J287" s="196"/>
      <c r="K287" s="196"/>
      <c r="L287" s="196"/>
      <c r="M287" s="196"/>
      <c r="N287" s="855"/>
      <c r="O287" s="871"/>
      <c r="P287" s="196"/>
      <c r="Q287" s="196"/>
      <c r="R287" s="196"/>
      <c r="S287" s="196"/>
    </row>
    <row r="288" spans="2:19" s="116" customFormat="1" ht="30" customHeight="1">
      <c r="B288" s="113" t="s">
        <v>80</v>
      </c>
      <c r="C288" s="1359"/>
      <c r="D288" s="1359"/>
      <c r="E288" s="1362"/>
      <c r="F288" s="75"/>
      <c r="G288" s="196"/>
      <c r="H288" s="196"/>
      <c r="I288" s="196"/>
      <c r="J288" s="196"/>
      <c r="K288" s="196"/>
      <c r="L288" s="196"/>
      <c r="M288" s="196"/>
      <c r="N288" s="855"/>
      <c r="O288" s="871"/>
      <c r="P288" s="196"/>
      <c r="Q288" s="196"/>
      <c r="R288" s="196"/>
      <c r="S288" s="196"/>
    </row>
    <row r="289" spans="2:22" s="10" customFormat="1" ht="30" customHeight="1">
      <c r="B289" s="114" t="s">
        <v>81</v>
      </c>
      <c r="C289" s="1360"/>
      <c r="D289" s="1360"/>
      <c r="E289" s="1363"/>
      <c r="F289" s="75"/>
      <c r="G289" s="108">
        <f t="shared" ref="G289:S289" si="61">SUM(G285:G288)</f>
        <v>0</v>
      </c>
      <c r="H289" s="108">
        <f t="shared" si="61"/>
        <v>0</v>
      </c>
      <c r="I289" s="108">
        <f t="shared" si="61"/>
        <v>0</v>
      </c>
      <c r="J289" s="108">
        <f t="shared" si="61"/>
        <v>0</v>
      </c>
      <c r="K289" s="108">
        <f t="shared" si="61"/>
        <v>0</v>
      </c>
      <c r="L289" s="108">
        <f t="shared" si="61"/>
        <v>0</v>
      </c>
      <c r="M289" s="108">
        <f t="shared" si="61"/>
        <v>0</v>
      </c>
      <c r="N289" s="857">
        <f t="shared" si="61"/>
        <v>0</v>
      </c>
      <c r="O289" s="872">
        <f t="shared" si="61"/>
        <v>0</v>
      </c>
      <c r="P289" s="108">
        <f t="shared" si="61"/>
        <v>0</v>
      </c>
      <c r="Q289" s="108">
        <f t="shared" si="61"/>
        <v>0</v>
      </c>
      <c r="R289" s="108">
        <f t="shared" si="61"/>
        <v>0</v>
      </c>
      <c r="S289" s="108">
        <f t="shared" si="61"/>
        <v>0</v>
      </c>
    </row>
    <row r="290" spans="2:22" s="10" customFormat="1" ht="36" customHeight="1">
      <c r="B290" s="26" t="s">
        <v>233</v>
      </c>
      <c r="C290" s="17" t="s">
        <v>67</v>
      </c>
      <c r="D290" s="17" t="s">
        <v>640</v>
      </c>
      <c r="E290" s="17" t="s">
        <v>83</v>
      </c>
      <c r="F290" s="7" t="s">
        <v>6</v>
      </c>
      <c r="G290" s="7" t="s">
        <v>7</v>
      </c>
      <c r="H290" s="7" t="s">
        <v>8</v>
      </c>
      <c r="I290" s="7" t="s">
        <v>9</v>
      </c>
      <c r="J290" s="7" t="s">
        <v>10</v>
      </c>
      <c r="K290" s="7" t="s">
        <v>11</v>
      </c>
      <c r="L290" s="7" t="s">
        <v>12</v>
      </c>
      <c r="M290" s="7" t="s">
        <v>13</v>
      </c>
      <c r="N290" s="853" t="s">
        <v>14</v>
      </c>
      <c r="O290" s="868" t="s">
        <v>15</v>
      </c>
      <c r="P290" s="7" t="s">
        <v>16</v>
      </c>
      <c r="Q290" s="7" t="s">
        <v>17</v>
      </c>
      <c r="R290" s="7" t="s">
        <v>18</v>
      </c>
      <c r="S290" s="7" t="s">
        <v>19</v>
      </c>
    </row>
    <row r="291" spans="2:22" s="116" customFormat="1" ht="30" customHeight="1">
      <c r="B291" s="113" t="s">
        <v>77</v>
      </c>
      <c r="C291" s="1358" t="s">
        <v>385</v>
      </c>
      <c r="D291" s="1358" t="s">
        <v>386</v>
      </c>
      <c r="E291" s="1361"/>
      <c r="F291" s="75"/>
      <c r="G291" s="123">
        <f>IF(IF(IF(IF(IF(G285=0,G279,G285)=0,G273,IF(G285=0,G279,G285))=0,G267,IF(IF(G285=0,G279,G285)=0,G273,IF(G285=0,G279,G285)))=0,G261,IF(IF(IF(G285=0,G279,G285)=0,G273,IF(G285=0,G279,G285))=0,G267,IF(IF(G285=0,G279,G285)=0,G273,IF(G285=0,G279,G285))))=0,G255,IF(IF(IF(IF(G285=0,G279,G285)=0,G273,IF(G285=0,G279,G285))=0,G267,IF(IF(G285=0,G279,G285)=0,G273,IF(G285=0,G279,G285)))=0,G261,IF(IF(IF(G285=0,G279,G285)=0,G273,IF(G285=0,G279,G285))=0,G267,IF(IF(G285=0,G279,G285)=0,G273,IF(G285=0,G279,G285)))))</f>
        <v>535</v>
      </c>
      <c r="H291" s="123">
        <f t="shared" ref="H291:S291" si="62">IF(IF(IF(IF(IF(H285=0,H279,H285)=0,H273,IF(H285=0,H279,H285))=0,H267,IF(IF(H285=0,H279,H285)=0,H273,IF(H285=0,H279,H285)))=0,H261,IF(IF(IF(H285=0,H279,H285)=0,H273,IF(H285=0,H279,H285))=0,H267,IF(IF(H285=0,H279,H285)=0,H273,IF(H285=0,H279,H285))))=0,H255,IF(IF(IF(IF(H285=0,H279,H285)=0,H273,IF(H285=0,H279,H285))=0,H267,IF(IF(H285=0,H279,H285)=0,H273,IF(H285=0,H279,H285)))=0,H261,IF(IF(IF(H285=0,H279,H285)=0,H273,IF(H285=0,H279,H285))=0,H267,IF(IF(H285=0,H279,H285)=0,H273,IF(H285=0,H279,H285)))))</f>
        <v>482</v>
      </c>
      <c r="I291" s="123">
        <f t="shared" si="62"/>
        <v>470</v>
      </c>
      <c r="J291" s="123">
        <f t="shared" si="62"/>
        <v>458</v>
      </c>
      <c r="K291" s="123">
        <f t="shared" si="62"/>
        <v>447.00000000000006</v>
      </c>
      <c r="L291" s="123">
        <f t="shared" si="62"/>
        <v>435</v>
      </c>
      <c r="M291" s="123">
        <f t="shared" si="62"/>
        <v>423</v>
      </c>
      <c r="N291" s="863">
        <f t="shared" si="62"/>
        <v>412</v>
      </c>
      <c r="O291" s="878">
        <f t="shared" si="62"/>
        <v>0</v>
      </c>
      <c r="P291" s="123">
        <f t="shared" si="62"/>
        <v>0</v>
      </c>
      <c r="Q291" s="123">
        <f t="shared" si="62"/>
        <v>0</v>
      </c>
      <c r="R291" s="123">
        <f t="shared" si="62"/>
        <v>0</v>
      </c>
      <c r="S291" s="123">
        <f t="shared" si="62"/>
        <v>0</v>
      </c>
    </row>
    <row r="292" spans="2:22" s="116" customFormat="1" ht="30" customHeight="1">
      <c r="B292" s="113" t="s">
        <v>78</v>
      </c>
      <c r="C292" s="1359"/>
      <c r="D292" s="1359"/>
      <c r="E292" s="1362"/>
      <c r="F292" s="75"/>
      <c r="G292" s="123">
        <f t="shared" ref="G292:S292" si="63">IF(IF(IF(IF(IF(G286=0,G280,G286)=0,G274,IF(G286=0,G280,G286))=0,G268,IF(IF(G286=0,G280,G286)=0,G274,IF(G286=0,G280,G286)))=0,G262,IF(IF(IF(G286=0,G280,G286)=0,G274,IF(G286=0,G280,G286))=0,G268,IF(IF(G286=0,G280,G286)=0,G274,IF(G286=0,G280,G286))))=0,G256,IF(IF(IF(IF(G286=0,G280,G286)=0,G274,IF(G286=0,G280,G286))=0,G268,IF(IF(G286=0,G280,G286)=0,G274,IF(G286=0,G280,G286)))=0,G262,IF(IF(IF(G286=0,G280,G286)=0,G274,IF(G286=0,G280,G286))=0,G268,IF(IF(G286=0,G280,G286)=0,G274,IF(G286=0,G280,G286)))))</f>
        <v>299</v>
      </c>
      <c r="H292" s="123">
        <f t="shared" si="63"/>
        <v>264</v>
      </c>
      <c r="I292" s="123">
        <f t="shared" si="63"/>
        <v>257</v>
      </c>
      <c r="J292" s="123">
        <f t="shared" si="63"/>
        <v>249</v>
      </c>
      <c r="K292" s="123">
        <f t="shared" si="63"/>
        <v>242</v>
      </c>
      <c r="L292" s="123">
        <f t="shared" si="63"/>
        <v>235</v>
      </c>
      <c r="M292" s="123">
        <f t="shared" si="63"/>
        <v>228</v>
      </c>
      <c r="N292" s="863">
        <f t="shared" si="63"/>
        <v>222</v>
      </c>
      <c r="O292" s="878">
        <f t="shared" si="63"/>
        <v>0</v>
      </c>
      <c r="P292" s="123">
        <f t="shared" si="63"/>
        <v>0</v>
      </c>
      <c r="Q292" s="123">
        <f t="shared" si="63"/>
        <v>0</v>
      </c>
      <c r="R292" s="123">
        <f t="shared" si="63"/>
        <v>0</v>
      </c>
      <c r="S292" s="123">
        <f t="shared" si="63"/>
        <v>0</v>
      </c>
    </row>
    <row r="293" spans="2:22" s="116" customFormat="1" ht="30" customHeight="1">
      <c r="B293" s="113" t="s">
        <v>79</v>
      </c>
      <c r="C293" s="1359"/>
      <c r="D293" s="1359"/>
      <c r="E293" s="1362"/>
      <c r="F293" s="75"/>
      <c r="G293" s="123">
        <f t="shared" ref="G293:S293" si="64">IF(IF(IF(IF(IF(G287=0,G281,G287)=0,G275,IF(G287=0,G281,G287))=0,G269,IF(IF(G287=0,G281,G287)=0,G275,IF(G287=0,G281,G287)))=0,G263,IF(IF(IF(G287=0,G281,G287)=0,G275,IF(G287=0,G281,G287))=0,G269,IF(IF(G287=0,G281,G287)=0,G275,IF(G287=0,G281,G287))))=0,G257,IF(IF(IF(IF(G287=0,G281,G287)=0,G275,IF(G287=0,G281,G287))=0,G269,IF(IF(G287=0,G281,G287)=0,G275,IF(G287=0,G281,G287)))=0,G263,IF(IF(IF(G287=0,G281,G287)=0,G275,IF(G287=0,G281,G287))=0,G269,IF(IF(G287=0,G281,G287)=0,G275,IF(G287=0,G281,G287)))))</f>
        <v>385</v>
      </c>
      <c r="H293" s="123">
        <f t="shared" si="64"/>
        <v>356</v>
      </c>
      <c r="I293" s="123">
        <f t="shared" si="64"/>
        <v>346</v>
      </c>
      <c r="J293" s="123">
        <f t="shared" si="64"/>
        <v>335</v>
      </c>
      <c r="K293" s="123">
        <f t="shared" si="64"/>
        <v>324</v>
      </c>
      <c r="L293" s="123">
        <f t="shared" si="64"/>
        <v>313</v>
      </c>
      <c r="M293" s="123">
        <f t="shared" si="64"/>
        <v>303</v>
      </c>
      <c r="N293" s="863">
        <f t="shared" si="64"/>
        <v>293</v>
      </c>
      <c r="O293" s="878">
        <f t="shared" si="64"/>
        <v>0</v>
      </c>
      <c r="P293" s="123">
        <f t="shared" si="64"/>
        <v>0</v>
      </c>
      <c r="Q293" s="123">
        <f t="shared" si="64"/>
        <v>0</v>
      </c>
      <c r="R293" s="123">
        <f t="shared" si="64"/>
        <v>0</v>
      </c>
      <c r="S293" s="123">
        <f t="shared" si="64"/>
        <v>0</v>
      </c>
    </row>
    <row r="294" spans="2:22" s="116" customFormat="1" ht="30" customHeight="1">
      <c r="B294" s="113" t="s">
        <v>80</v>
      </c>
      <c r="C294" s="1359"/>
      <c r="D294" s="1359"/>
      <c r="E294" s="1362"/>
      <c r="F294" s="75"/>
      <c r="G294" s="123">
        <f t="shared" ref="G294:S294" si="65">IF(IF(IF(IF(IF(G288=0,G282,G288)=0,G276,IF(G288=0,G282,G288))=0,G270,IF(IF(G288=0,G282,G288)=0,G276,IF(G288=0,G282,G288)))=0,G264,IF(IF(IF(G288=0,G282,G288)=0,G276,IF(G288=0,G282,G288))=0,G270,IF(IF(G288=0,G282,G288)=0,G276,IF(G288=0,G282,G288))))=0,G258,IF(IF(IF(IF(G288=0,G282,G288)=0,G276,IF(G288=0,G282,G288))=0,G270,IF(IF(G288=0,G282,G288)=0,G276,IF(G288=0,G282,G288)))=0,G264,IF(IF(IF(G288=0,G282,G288)=0,G276,IF(G288=0,G282,G288))=0,G270,IF(IF(G288=0,G282,G288)=0,G276,IF(G288=0,G282,G288)))))</f>
        <v>320</v>
      </c>
      <c r="H294" s="123">
        <f t="shared" si="65"/>
        <v>309</v>
      </c>
      <c r="I294" s="123">
        <f t="shared" si="65"/>
        <v>303</v>
      </c>
      <c r="J294" s="123">
        <f t="shared" si="65"/>
        <v>296</v>
      </c>
      <c r="K294" s="123">
        <f t="shared" si="65"/>
        <v>289</v>
      </c>
      <c r="L294" s="123">
        <f t="shared" si="65"/>
        <v>282</v>
      </c>
      <c r="M294" s="123">
        <f t="shared" si="65"/>
        <v>276</v>
      </c>
      <c r="N294" s="863">
        <f t="shared" si="65"/>
        <v>268</v>
      </c>
      <c r="O294" s="878">
        <f t="shared" si="65"/>
        <v>0</v>
      </c>
      <c r="P294" s="123">
        <f t="shared" si="65"/>
        <v>0</v>
      </c>
      <c r="Q294" s="123">
        <f t="shared" si="65"/>
        <v>0</v>
      </c>
      <c r="R294" s="123">
        <f t="shared" si="65"/>
        <v>0</v>
      </c>
      <c r="S294" s="123">
        <f t="shared" si="65"/>
        <v>0</v>
      </c>
    </row>
    <row r="295" spans="2:22" s="10" customFormat="1" ht="30" customHeight="1">
      <c r="B295" s="114" t="s">
        <v>81</v>
      </c>
      <c r="C295" s="1360"/>
      <c r="D295" s="1360"/>
      <c r="E295" s="1363"/>
      <c r="F295" s="75"/>
      <c r="G295" s="122">
        <f t="shared" ref="G295:S295" si="66">SUM(G291:G294)</f>
        <v>1539</v>
      </c>
      <c r="H295" s="122">
        <f t="shared" si="66"/>
        <v>1411</v>
      </c>
      <c r="I295" s="122">
        <f t="shared" si="66"/>
        <v>1376</v>
      </c>
      <c r="J295" s="122">
        <f t="shared" si="66"/>
        <v>1338</v>
      </c>
      <c r="K295" s="122">
        <f t="shared" si="66"/>
        <v>1302</v>
      </c>
      <c r="L295" s="122">
        <f t="shared" si="66"/>
        <v>1265</v>
      </c>
      <c r="M295" s="122">
        <f t="shared" si="66"/>
        <v>1230</v>
      </c>
      <c r="N295" s="862">
        <f t="shared" si="66"/>
        <v>1195</v>
      </c>
      <c r="O295" s="877">
        <f t="shared" si="66"/>
        <v>0</v>
      </c>
      <c r="P295" s="122">
        <f t="shared" si="66"/>
        <v>0</v>
      </c>
      <c r="Q295" s="122">
        <f t="shared" si="66"/>
        <v>0</v>
      </c>
      <c r="R295" s="122">
        <f t="shared" si="66"/>
        <v>0</v>
      </c>
      <c r="S295" s="122">
        <f t="shared" si="66"/>
        <v>0</v>
      </c>
    </row>
    <row r="296" spans="2:22" ht="9.9499999999999993" customHeight="1"/>
    <row r="297" spans="2:22" s="10" customFormat="1" ht="30" customHeight="1">
      <c r="B297" s="26" t="s">
        <v>266</v>
      </c>
      <c r="C297" s="17" t="s">
        <v>67</v>
      </c>
      <c r="D297" s="17" t="s">
        <v>640</v>
      </c>
      <c r="E297" s="17" t="s">
        <v>83</v>
      </c>
      <c r="F297" s="7" t="s">
        <v>6</v>
      </c>
      <c r="G297" s="7" t="s">
        <v>7</v>
      </c>
      <c r="H297" s="7" t="s">
        <v>8</v>
      </c>
      <c r="I297" s="7" t="s">
        <v>9</v>
      </c>
      <c r="J297" s="7" t="s">
        <v>10</v>
      </c>
      <c r="K297" s="7" t="s">
        <v>11</v>
      </c>
      <c r="L297" s="7" t="s">
        <v>12</v>
      </c>
      <c r="M297" s="7" t="s">
        <v>13</v>
      </c>
      <c r="N297" s="853" t="s">
        <v>14</v>
      </c>
      <c r="O297" s="868" t="s">
        <v>15</v>
      </c>
      <c r="P297" s="7" t="s">
        <v>16</v>
      </c>
      <c r="Q297" s="7" t="s">
        <v>17</v>
      </c>
      <c r="R297" s="7" t="s">
        <v>18</v>
      </c>
      <c r="S297" s="7" t="s">
        <v>19</v>
      </c>
    </row>
    <row r="298" spans="2:22" s="116" customFormat="1" ht="30" customHeight="1">
      <c r="B298" s="113" t="s">
        <v>262</v>
      </c>
      <c r="C298" s="115" t="s">
        <v>234</v>
      </c>
      <c r="D298" s="115" t="s">
        <v>261</v>
      </c>
      <c r="E298" s="125" t="s">
        <v>3</v>
      </c>
      <c r="F298" s="80"/>
      <c r="G298" s="198">
        <v>62.73</v>
      </c>
      <c r="H298" s="198">
        <v>63.66</v>
      </c>
      <c r="I298" s="198">
        <v>64.59</v>
      </c>
      <c r="J298" s="198">
        <v>65.540000000000006</v>
      </c>
      <c r="K298" s="198">
        <v>66.55</v>
      </c>
      <c r="L298" s="198">
        <v>67.5</v>
      </c>
      <c r="M298" s="198">
        <v>68.53</v>
      </c>
      <c r="N298" s="864">
        <v>69.61</v>
      </c>
      <c r="O298" s="879"/>
      <c r="P298" s="199"/>
      <c r="Q298" s="199"/>
      <c r="R298" s="199"/>
      <c r="S298" s="199"/>
      <c r="T298" s="2"/>
      <c r="U298" s="2"/>
      <c r="V298" s="2"/>
    </row>
    <row r="299" spans="2:22" ht="9.9499999999999993" customHeight="1"/>
    <row r="300" spans="2:22" s="10" customFormat="1" ht="30" customHeight="1">
      <c r="B300" s="26" t="s">
        <v>267</v>
      </c>
      <c r="C300" s="17" t="s">
        <v>67</v>
      </c>
      <c r="D300" s="17" t="s">
        <v>640</v>
      </c>
      <c r="E300" s="17" t="s">
        <v>83</v>
      </c>
      <c r="F300" s="7" t="s">
        <v>6</v>
      </c>
      <c r="G300" s="7" t="s">
        <v>7</v>
      </c>
      <c r="H300" s="7" t="s">
        <v>8</v>
      </c>
      <c r="I300" s="7" t="s">
        <v>9</v>
      </c>
      <c r="J300" s="7" t="s">
        <v>10</v>
      </c>
      <c r="K300" s="7" t="s">
        <v>11</v>
      </c>
      <c r="L300" s="7" t="s">
        <v>12</v>
      </c>
      <c r="M300" s="7" t="s">
        <v>13</v>
      </c>
      <c r="N300" s="853" t="s">
        <v>14</v>
      </c>
      <c r="O300" s="868" t="s">
        <v>15</v>
      </c>
      <c r="P300" s="7" t="s">
        <v>16</v>
      </c>
      <c r="Q300" s="7" t="s">
        <v>17</v>
      </c>
      <c r="R300" s="7" t="s">
        <v>18</v>
      </c>
      <c r="S300" s="7" t="s">
        <v>19</v>
      </c>
    </row>
    <row r="301" spans="2:22" s="116" customFormat="1" ht="30" customHeight="1">
      <c r="B301" s="113" t="s">
        <v>242</v>
      </c>
      <c r="C301" s="115" t="s">
        <v>253</v>
      </c>
      <c r="D301" s="1358" t="s">
        <v>243</v>
      </c>
      <c r="E301" s="124"/>
      <c r="F301" s="80"/>
      <c r="G301" s="198">
        <v>8.09</v>
      </c>
      <c r="H301" s="198">
        <v>8.09</v>
      </c>
      <c r="I301" s="198">
        <v>8.09</v>
      </c>
      <c r="J301" s="198">
        <v>8.09</v>
      </c>
      <c r="K301" s="198">
        <v>8.09</v>
      </c>
      <c r="L301" s="198">
        <v>8.09</v>
      </c>
      <c r="M301" s="198">
        <v>8.09</v>
      </c>
      <c r="N301" s="864">
        <v>8.09</v>
      </c>
      <c r="O301" s="879"/>
      <c r="P301" s="199"/>
      <c r="Q301" s="199"/>
      <c r="R301" s="199"/>
      <c r="S301" s="199"/>
      <c r="T301" s="2"/>
      <c r="U301" s="2"/>
      <c r="V301" s="2"/>
    </row>
    <row r="302" spans="2:22" s="116" customFormat="1" ht="30" customHeight="1">
      <c r="B302" s="113" t="s">
        <v>244</v>
      </c>
      <c r="C302" s="115" t="s">
        <v>254</v>
      </c>
      <c r="D302" s="1359"/>
      <c r="E302" s="124"/>
      <c r="F302" s="80"/>
      <c r="G302" s="198">
        <v>8.5</v>
      </c>
      <c r="H302" s="198">
        <v>8.5</v>
      </c>
      <c r="I302" s="198">
        <v>8.5</v>
      </c>
      <c r="J302" s="198">
        <v>8.5</v>
      </c>
      <c r="K302" s="198">
        <v>8.5</v>
      </c>
      <c r="L302" s="198">
        <v>8.5</v>
      </c>
      <c r="M302" s="198">
        <v>8.5</v>
      </c>
      <c r="N302" s="864">
        <v>8.5</v>
      </c>
      <c r="O302" s="879"/>
      <c r="P302" s="199"/>
      <c r="Q302" s="199"/>
      <c r="R302" s="199"/>
      <c r="S302" s="199"/>
      <c r="T302" s="2"/>
      <c r="U302" s="2"/>
      <c r="V302" s="2"/>
    </row>
    <row r="303" spans="2:22" s="116" customFormat="1" ht="30" customHeight="1">
      <c r="B303" s="113" t="s">
        <v>245</v>
      </c>
      <c r="C303" s="115" t="s">
        <v>246</v>
      </c>
      <c r="D303" s="1359"/>
      <c r="E303" s="124"/>
      <c r="F303" s="80"/>
      <c r="G303" s="198">
        <v>7.5</v>
      </c>
      <c r="H303" s="198">
        <v>7.5</v>
      </c>
      <c r="I303" s="198">
        <v>7.5</v>
      </c>
      <c r="J303" s="198">
        <v>7.5</v>
      </c>
      <c r="K303" s="198">
        <v>7.5</v>
      </c>
      <c r="L303" s="198">
        <v>7.5</v>
      </c>
      <c r="M303" s="198">
        <v>7.5</v>
      </c>
      <c r="N303" s="864">
        <v>7.5</v>
      </c>
      <c r="O303" s="879"/>
      <c r="P303" s="199"/>
      <c r="Q303" s="199"/>
      <c r="R303" s="199"/>
      <c r="S303" s="199"/>
      <c r="T303" s="2"/>
      <c r="U303" s="2"/>
      <c r="V303" s="2"/>
    </row>
    <row r="304" spans="2:22" s="116" customFormat="1" ht="30" customHeight="1">
      <c r="B304" s="113" t="s">
        <v>247</v>
      </c>
      <c r="C304" s="115" t="s">
        <v>250</v>
      </c>
      <c r="D304" s="1359"/>
      <c r="E304" s="124"/>
      <c r="F304" s="80"/>
      <c r="G304" s="198">
        <v>8.81</v>
      </c>
      <c r="H304" s="198">
        <v>8.81</v>
      </c>
      <c r="I304" s="198">
        <v>8.81</v>
      </c>
      <c r="J304" s="198">
        <v>8.81</v>
      </c>
      <c r="K304" s="198">
        <v>8.81</v>
      </c>
      <c r="L304" s="198">
        <v>8.81</v>
      </c>
      <c r="M304" s="198">
        <v>8.81</v>
      </c>
      <c r="N304" s="864">
        <v>8.81</v>
      </c>
      <c r="O304" s="879"/>
      <c r="P304" s="199"/>
      <c r="Q304" s="199"/>
      <c r="R304" s="199"/>
      <c r="S304" s="199"/>
      <c r="T304" s="2"/>
      <c r="U304" s="2"/>
      <c r="V304" s="2"/>
    </row>
    <row r="305" spans="2:16384" s="116" customFormat="1" ht="30" customHeight="1">
      <c r="B305" s="113" t="s">
        <v>248</v>
      </c>
      <c r="C305" s="115" t="s">
        <v>251</v>
      </c>
      <c r="D305" s="1359"/>
      <c r="E305" s="124"/>
      <c r="F305" s="80"/>
      <c r="G305" s="198">
        <v>9</v>
      </c>
      <c r="H305" s="198">
        <v>9</v>
      </c>
      <c r="I305" s="198">
        <v>9</v>
      </c>
      <c r="J305" s="198">
        <v>9</v>
      </c>
      <c r="K305" s="198">
        <v>9</v>
      </c>
      <c r="L305" s="198">
        <v>9</v>
      </c>
      <c r="M305" s="198">
        <v>9</v>
      </c>
      <c r="N305" s="864">
        <v>9</v>
      </c>
      <c r="O305" s="879"/>
      <c r="P305" s="199"/>
      <c r="Q305" s="199"/>
      <c r="R305" s="199"/>
      <c r="S305" s="199"/>
      <c r="T305" s="2"/>
      <c r="U305" s="2"/>
      <c r="V305" s="2"/>
    </row>
    <row r="306" spans="2:16384" s="116" customFormat="1" ht="30" customHeight="1">
      <c r="B306" s="113" t="s">
        <v>249</v>
      </c>
      <c r="C306" s="115" t="s">
        <v>252</v>
      </c>
      <c r="D306" s="1359"/>
      <c r="E306" s="124"/>
      <c r="F306" s="80"/>
      <c r="G306" s="198">
        <v>8</v>
      </c>
      <c r="H306" s="198">
        <v>8</v>
      </c>
      <c r="I306" s="198">
        <v>8</v>
      </c>
      <c r="J306" s="198">
        <v>8</v>
      </c>
      <c r="K306" s="198">
        <v>8</v>
      </c>
      <c r="L306" s="198">
        <v>8</v>
      </c>
      <c r="M306" s="198">
        <v>8</v>
      </c>
      <c r="N306" s="864">
        <v>8</v>
      </c>
      <c r="O306" s="879"/>
      <c r="P306" s="199"/>
      <c r="Q306" s="199"/>
      <c r="R306" s="199"/>
      <c r="S306" s="199"/>
      <c r="T306" s="2"/>
      <c r="U306" s="2"/>
      <c r="V306" s="2"/>
    </row>
    <row r="307" spans="2:16384" s="116" customFormat="1" ht="30" customHeight="1">
      <c r="B307" s="113" t="s">
        <v>255</v>
      </c>
      <c r="C307" s="115" t="s">
        <v>258</v>
      </c>
      <c r="D307" s="1359"/>
      <c r="E307" s="124"/>
      <c r="F307" s="80"/>
      <c r="G307" s="198">
        <v>8.0399999999999991</v>
      </c>
      <c r="H307" s="198">
        <v>8.0399999999999991</v>
      </c>
      <c r="I307" s="198">
        <v>8.0399999999999991</v>
      </c>
      <c r="J307" s="198">
        <v>8.0399999999999991</v>
      </c>
      <c r="K307" s="198">
        <v>8.0399999999999991</v>
      </c>
      <c r="L307" s="198">
        <v>8.0399999999999991</v>
      </c>
      <c r="M307" s="198">
        <v>8.0399999999999991</v>
      </c>
      <c r="N307" s="864">
        <v>8.0399999999999991</v>
      </c>
      <c r="O307" s="879"/>
      <c r="P307" s="199"/>
      <c r="Q307" s="199"/>
      <c r="R307" s="199"/>
      <c r="S307" s="199"/>
      <c r="T307" s="2"/>
      <c r="U307" s="2"/>
      <c r="V307" s="2"/>
    </row>
    <row r="308" spans="2:16384" s="116" customFormat="1" ht="30" customHeight="1">
      <c r="B308" s="113" t="s">
        <v>256</v>
      </c>
      <c r="C308" s="115" t="s">
        <v>259</v>
      </c>
      <c r="D308" s="1359"/>
      <c r="E308" s="124"/>
      <c r="F308" s="80"/>
      <c r="G308" s="198">
        <v>8.4</v>
      </c>
      <c r="H308" s="198">
        <v>8.4</v>
      </c>
      <c r="I308" s="198">
        <v>8.4</v>
      </c>
      <c r="J308" s="198">
        <v>8.4</v>
      </c>
      <c r="K308" s="198">
        <v>8.4</v>
      </c>
      <c r="L308" s="198">
        <v>8.4</v>
      </c>
      <c r="M308" s="198">
        <v>8.4</v>
      </c>
      <c r="N308" s="864">
        <v>8.4</v>
      </c>
      <c r="O308" s="879"/>
      <c r="P308" s="199"/>
      <c r="Q308" s="199"/>
      <c r="R308" s="199"/>
      <c r="S308" s="199"/>
      <c r="T308" s="2"/>
      <c r="U308" s="2"/>
      <c r="V308" s="2"/>
    </row>
    <row r="309" spans="2:16384" s="116" customFormat="1" ht="30" customHeight="1">
      <c r="B309" s="113" t="s">
        <v>257</v>
      </c>
      <c r="C309" s="115" t="s">
        <v>260</v>
      </c>
      <c r="D309" s="1359"/>
      <c r="E309" s="124"/>
      <c r="F309" s="80"/>
      <c r="G309" s="198">
        <v>7.3</v>
      </c>
      <c r="H309" s="198">
        <v>7.3</v>
      </c>
      <c r="I309" s="198">
        <v>7.3</v>
      </c>
      <c r="J309" s="198">
        <v>7.3</v>
      </c>
      <c r="K309" s="198">
        <v>7.3</v>
      </c>
      <c r="L309" s="198">
        <v>7.3</v>
      </c>
      <c r="M309" s="198">
        <v>7.3</v>
      </c>
      <c r="N309" s="864">
        <v>7.3</v>
      </c>
      <c r="O309" s="879"/>
      <c r="P309" s="199"/>
      <c r="Q309" s="199"/>
      <c r="R309" s="199"/>
      <c r="S309" s="199"/>
      <c r="T309" s="2"/>
      <c r="U309" s="2"/>
      <c r="V309" s="2"/>
      <c r="AC309" s="963"/>
      <c r="AD309" s="963"/>
      <c r="AE309" s="963"/>
      <c r="AF309" s="963"/>
      <c r="AG309" s="963"/>
      <c r="AH309" s="963"/>
      <c r="AI309" s="963"/>
    </row>
    <row r="310" spans="2:16384" s="116" customFormat="1" ht="30" customHeight="1">
      <c r="B310" s="113" t="s">
        <v>265</v>
      </c>
      <c r="C310" s="115" t="s">
        <v>263</v>
      </c>
      <c r="D310" s="1359"/>
      <c r="E310" s="124"/>
      <c r="F310" s="80"/>
      <c r="G310" s="198">
        <v>11.57</v>
      </c>
      <c r="H310" s="198">
        <v>11.57</v>
      </c>
      <c r="I310" s="198">
        <v>11.57</v>
      </c>
      <c r="J310" s="198">
        <v>11.57</v>
      </c>
      <c r="K310" s="198">
        <v>11.57</v>
      </c>
      <c r="L310" s="198">
        <v>11.57</v>
      </c>
      <c r="M310" s="198">
        <v>11.57</v>
      </c>
      <c r="N310" s="864">
        <v>11.57</v>
      </c>
      <c r="O310" s="879"/>
      <c r="P310" s="199"/>
      <c r="Q310" s="199"/>
      <c r="R310" s="199"/>
      <c r="S310" s="199"/>
      <c r="T310" s="2"/>
      <c r="U310" s="2"/>
      <c r="V310" s="2"/>
      <c r="AC310" s="963"/>
      <c r="AD310" s="963"/>
      <c r="AE310" s="963"/>
      <c r="AF310" s="963"/>
      <c r="AG310" s="963"/>
      <c r="AH310" s="963"/>
      <c r="AI310" s="963"/>
    </row>
    <row r="311" spans="2:16384" s="116" customFormat="1" ht="30" customHeight="1">
      <c r="B311" s="113" t="s">
        <v>269</v>
      </c>
      <c r="C311" s="115" t="s">
        <v>264</v>
      </c>
      <c r="D311" s="1360"/>
      <c r="E311" s="124"/>
      <c r="F311" s="80"/>
      <c r="G311" s="198">
        <v>23.23</v>
      </c>
      <c r="H311" s="198">
        <v>23.23</v>
      </c>
      <c r="I311" s="198">
        <v>23.23</v>
      </c>
      <c r="J311" s="198">
        <v>23.23</v>
      </c>
      <c r="K311" s="198">
        <v>23.23</v>
      </c>
      <c r="L311" s="198">
        <v>23.23</v>
      </c>
      <c r="M311" s="198">
        <v>23.23</v>
      </c>
      <c r="N311" s="864">
        <v>23.23</v>
      </c>
      <c r="O311" s="879"/>
      <c r="P311" s="199"/>
      <c r="Q311" s="199"/>
      <c r="R311" s="199"/>
      <c r="S311" s="199"/>
      <c r="T311" s="2"/>
      <c r="U311" s="2"/>
      <c r="V311" s="902" t="s">
        <v>835</v>
      </c>
      <c r="W311" s="942"/>
      <c r="X311" s="942"/>
      <c r="Y311" s="942"/>
      <c r="Z311" s="942"/>
      <c r="AC311" s="963"/>
      <c r="AD311" s="963"/>
      <c r="AE311" s="963"/>
      <c r="AF311" s="963"/>
      <c r="AG311" s="963"/>
      <c r="AH311" s="963"/>
      <c r="AI311" s="963"/>
    </row>
    <row r="312" spans="2:16384" ht="9.9499999999999993" customHeight="1">
      <c r="V312" s="942"/>
      <c r="W312" s="942"/>
      <c r="X312" s="942"/>
      <c r="Y312" s="942"/>
      <c r="Z312" s="942"/>
      <c r="AC312" s="963"/>
      <c r="AD312" s="963"/>
      <c r="AE312" s="963"/>
      <c r="AF312" s="963"/>
      <c r="AG312" s="963"/>
      <c r="AH312" s="963"/>
      <c r="AI312" s="963"/>
    </row>
    <row r="313" spans="2:16384" ht="30" customHeight="1">
      <c r="B313" s="26" t="s">
        <v>843</v>
      </c>
      <c r="C313" s="937" t="s">
        <v>67</v>
      </c>
      <c r="D313" s="937" t="s">
        <v>640</v>
      </c>
      <c r="E313" s="937" t="s">
        <v>83</v>
      </c>
      <c r="F313" s="941" t="s">
        <v>6</v>
      </c>
      <c r="G313" s="941" t="s">
        <v>7</v>
      </c>
      <c r="H313" s="941" t="s">
        <v>8</v>
      </c>
      <c r="I313" s="941" t="s">
        <v>9</v>
      </c>
      <c r="J313" s="941" t="s">
        <v>10</v>
      </c>
      <c r="K313" s="941" t="s">
        <v>11</v>
      </c>
      <c r="L313" s="941" t="s">
        <v>12</v>
      </c>
      <c r="M313" s="941" t="s">
        <v>13</v>
      </c>
      <c r="N313" s="853" t="s">
        <v>14</v>
      </c>
      <c r="O313" s="868" t="s">
        <v>15</v>
      </c>
      <c r="P313" s="941" t="s">
        <v>16</v>
      </c>
      <c r="Q313" s="941" t="s">
        <v>17</v>
      </c>
      <c r="R313" s="941" t="s">
        <v>18</v>
      </c>
      <c r="S313" s="941" t="s">
        <v>19</v>
      </c>
      <c r="V313" s="868" t="s">
        <v>15</v>
      </c>
      <c r="W313" s="941" t="s">
        <v>16</v>
      </c>
      <c r="X313" s="941" t="s">
        <v>17</v>
      </c>
      <c r="Y313" s="941" t="s">
        <v>18</v>
      </c>
      <c r="Z313" s="941" t="s">
        <v>19</v>
      </c>
      <c r="AC313" s="963"/>
      <c r="AD313" s="963"/>
      <c r="AE313" s="963"/>
      <c r="AF313" s="963"/>
      <c r="AG313" s="963"/>
      <c r="AH313" s="963"/>
      <c r="AI313" s="963"/>
    </row>
    <row r="314" spans="2:16384" ht="30" customHeight="1">
      <c r="B314" s="934" t="s">
        <v>77</v>
      </c>
      <c r="C314" s="1358" t="s">
        <v>844</v>
      </c>
      <c r="D314" s="1358" t="s">
        <v>386</v>
      </c>
      <c r="E314" s="1361"/>
      <c r="F314" s="75"/>
      <c r="G314" s="196"/>
      <c r="H314" s="196"/>
      <c r="I314" s="196"/>
      <c r="J314" s="196"/>
      <c r="K314" s="196"/>
      <c r="L314" s="196"/>
      <c r="M314" s="196"/>
      <c r="N314" s="855"/>
      <c r="O314" s="900" t="e">
        <f>V314*('Common Calculations'!$C$45/'Common Calculations'!$L$45)</f>
        <v>#REF!</v>
      </c>
      <c r="P314" s="901" t="e">
        <f>W314*('Common Calculations'!$C$45/'Common Calculations'!$L$45)</f>
        <v>#REF!</v>
      </c>
      <c r="Q314" s="901" t="e">
        <f>X314*('Common Calculations'!$C$45/'Common Calculations'!$L$45)</f>
        <v>#REF!</v>
      </c>
      <c r="R314" s="901" t="e">
        <f>Y314*('Common Calculations'!$C$45/'Common Calculations'!$L$45)</f>
        <v>#REF!</v>
      </c>
      <c r="S314" s="901" t="e">
        <f>Z314*('Common Calculations'!$C$45/'Common Calculations'!$L$45)</f>
        <v>#REF!</v>
      </c>
      <c r="V314" s="900">
        <v>2193076.2039999999</v>
      </c>
      <c r="W314" s="900">
        <v>2193076.2039999999</v>
      </c>
      <c r="X314" s="900">
        <v>2193076.2039999999</v>
      </c>
      <c r="Y314" s="900">
        <v>2193076.2039999999</v>
      </c>
      <c r="Z314" s="900">
        <v>2193076.2039999999</v>
      </c>
      <c r="AC314" s="963"/>
      <c r="AD314" s="963"/>
      <c r="AE314" s="963"/>
      <c r="AF314" s="963"/>
      <c r="AG314" s="963"/>
      <c r="AH314" s="963"/>
      <c r="AI314" s="963"/>
    </row>
    <row r="315" spans="2:16384" ht="30" customHeight="1">
      <c r="B315" s="934" t="s">
        <v>78</v>
      </c>
      <c r="C315" s="1359"/>
      <c r="D315" s="1359"/>
      <c r="E315" s="1362"/>
      <c r="F315" s="75"/>
      <c r="G315" s="196"/>
      <c r="H315" s="196"/>
      <c r="I315" s="196"/>
      <c r="J315" s="196"/>
      <c r="K315" s="196"/>
      <c r="L315" s="196"/>
      <c r="M315" s="196"/>
      <c r="N315" s="855"/>
      <c r="O315" s="900" t="e">
        <f>V315*('Common Calculations'!$C$45/'Common Calculations'!$L$45)</f>
        <v>#REF!</v>
      </c>
      <c r="P315" s="901" t="e">
        <f>W315*('Common Calculations'!$C$45/'Common Calculations'!$L$45)</f>
        <v>#REF!</v>
      </c>
      <c r="Q315" s="901" t="e">
        <f>X315*('Common Calculations'!$C$45/'Common Calculations'!$L$45)</f>
        <v>#REF!</v>
      </c>
      <c r="R315" s="901" t="e">
        <f>Y315*('Common Calculations'!$C$45/'Common Calculations'!$L$45)</f>
        <v>#REF!</v>
      </c>
      <c r="S315" s="901" t="e">
        <f>Z315*('Common Calculations'!$C$45/'Common Calculations'!$L$45)</f>
        <v>#REF!</v>
      </c>
      <c r="V315" s="900">
        <v>1226394.4543999999</v>
      </c>
      <c r="W315" s="900">
        <v>1226394.4543999999</v>
      </c>
      <c r="X315" s="900">
        <v>1226394.4543999999</v>
      </c>
      <c r="Y315" s="900">
        <v>1226394.4543999999</v>
      </c>
      <c r="Z315" s="900">
        <v>1226394.4543999999</v>
      </c>
      <c r="AC315" s="963"/>
      <c r="AD315" s="963"/>
      <c r="AE315" s="963"/>
      <c r="AF315" s="963"/>
      <c r="AG315" s="963"/>
      <c r="AH315" s="963"/>
      <c r="AI315" s="963"/>
    </row>
    <row r="316" spans="2:16384" ht="30" customHeight="1">
      <c r="B316" s="934" t="s">
        <v>79</v>
      </c>
      <c r="C316" s="1359"/>
      <c r="D316" s="1359"/>
      <c r="E316" s="1362"/>
      <c r="F316" s="75"/>
      <c r="G316" s="196"/>
      <c r="H316" s="196"/>
      <c r="I316" s="196"/>
      <c r="J316" s="196"/>
      <c r="K316" s="196"/>
      <c r="L316" s="196"/>
      <c r="M316" s="196"/>
      <c r="N316" s="855"/>
      <c r="O316" s="900" t="e">
        <f>V316*('Common Calculations'!$C$45/'Common Calculations'!$L$45)</f>
        <v>#REF!</v>
      </c>
      <c r="P316" s="901" t="e">
        <f>W316*('Common Calculations'!$C$45/'Common Calculations'!$L$45)</f>
        <v>#REF!</v>
      </c>
      <c r="Q316" s="901" t="e">
        <f>X316*('Common Calculations'!$C$45/'Common Calculations'!$L$45)</f>
        <v>#REF!</v>
      </c>
      <c r="R316" s="901" t="e">
        <f>Y316*('Common Calculations'!$C$45/'Common Calculations'!$L$45)</f>
        <v>#REF!</v>
      </c>
      <c r="S316" s="901" t="e">
        <f>Z316*('Common Calculations'!$C$45/'Common Calculations'!$L$45)</f>
        <v>#REF!</v>
      </c>
      <c r="V316" s="900">
        <v>1462153.9732000001</v>
      </c>
      <c r="W316" s="900">
        <v>1462153.9732000001</v>
      </c>
      <c r="X316" s="900">
        <v>1462153.9732000001</v>
      </c>
      <c r="Y316" s="900">
        <v>1462153.9732000001</v>
      </c>
      <c r="Z316" s="900">
        <v>1462153.9732000001</v>
      </c>
      <c r="AC316" s="963"/>
      <c r="AD316" s="963"/>
      <c r="AE316" s="963"/>
      <c r="AF316" s="963"/>
      <c r="AG316" s="963"/>
      <c r="AH316" s="963"/>
      <c r="AI316" s="963"/>
    </row>
    <row r="317" spans="2:16384" ht="30" customHeight="1">
      <c r="B317" s="934" t="s">
        <v>80</v>
      </c>
      <c r="C317" s="1359"/>
      <c r="D317" s="1359"/>
      <c r="E317" s="1362"/>
      <c r="F317" s="75"/>
      <c r="G317" s="196"/>
      <c r="H317" s="196"/>
      <c r="I317" s="196"/>
      <c r="J317" s="196"/>
      <c r="K317" s="196"/>
      <c r="L317" s="196"/>
      <c r="M317" s="196"/>
      <c r="N317" s="855"/>
      <c r="O317" s="900" t="e">
        <f>V317*('Common Calculations'!$C$45/'Common Calculations'!$L$45)</f>
        <v>#REF!</v>
      </c>
      <c r="P317" s="901" t="e">
        <f>W317*('Common Calculations'!$C$45/'Common Calculations'!$L$45)</f>
        <v>#REF!</v>
      </c>
      <c r="Q317" s="901" t="e">
        <f>X317*('Common Calculations'!$C$45/'Common Calculations'!$L$45)</f>
        <v>#REF!</v>
      </c>
      <c r="R317" s="901" t="e">
        <f>Y317*('Common Calculations'!$C$45/'Common Calculations'!$L$45)</f>
        <v>#REF!</v>
      </c>
      <c r="S317" s="901" t="e">
        <f>Z317*('Common Calculations'!$C$45/'Common Calculations'!$L$45)</f>
        <v>#REF!</v>
      </c>
      <c r="V317" s="900">
        <v>1066443.6850000001</v>
      </c>
      <c r="W317" s="900">
        <v>1066443.6850000001</v>
      </c>
      <c r="X317" s="900">
        <v>1066443.6850000001</v>
      </c>
      <c r="Y317" s="900">
        <v>1066443.6850000001</v>
      </c>
      <c r="Z317" s="900">
        <v>1066443.6850000001</v>
      </c>
      <c r="AC317" s="963"/>
      <c r="AD317" s="963"/>
      <c r="AE317" s="963"/>
      <c r="AF317" s="963"/>
      <c r="AG317" s="963"/>
      <c r="AH317" s="963"/>
      <c r="AI317" s="963"/>
    </row>
    <row r="318" spans="2:16384" ht="30" customHeight="1">
      <c r="B318" s="938" t="s">
        <v>81</v>
      </c>
      <c r="C318" s="1360"/>
      <c r="D318" s="1360"/>
      <c r="E318" s="1363"/>
      <c r="F318" s="75"/>
      <c r="G318" s="108">
        <f t="shared" ref="G318:S318" si="67">SUM(G314:G317)</f>
        <v>0</v>
      </c>
      <c r="H318" s="108">
        <f t="shared" si="67"/>
        <v>0</v>
      </c>
      <c r="I318" s="108">
        <f t="shared" si="67"/>
        <v>0</v>
      </c>
      <c r="J318" s="108">
        <f t="shared" si="67"/>
        <v>0</v>
      </c>
      <c r="K318" s="108">
        <f t="shared" si="67"/>
        <v>0</v>
      </c>
      <c r="L318" s="108">
        <f t="shared" si="67"/>
        <v>0</v>
      </c>
      <c r="M318" s="108">
        <f t="shared" si="67"/>
        <v>0</v>
      </c>
      <c r="N318" s="857">
        <f t="shared" si="67"/>
        <v>0</v>
      </c>
      <c r="O318" s="872" t="e">
        <f t="shared" si="67"/>
        <v>#REF!</v>
      </c>
      <c r="P318" s="108" t="e">
        <f t="shared" si="67"/>
        <v>#REF!</v>
      </c>
      <c r="Q318" s="108" t="e">
        <f t="shared" si="67"/>
        <v>#REF!</v>
      </c>
      <c r="R318" s="108" t="e">
        <f t="shared" si="67"/>
        <v>#REF!</v>
      </c>
      <c r="S318" s="108" t="e">
        <f t="shared" si="67"/>
        <v>#REF!</v>
      </c>
      <c r="V318" s="870">
        <f>SUM(V314:V317)</f>
        <v>5948068.3166000005</v>
      </c>
      <c r="W318" s="870">
        <f t="shared" ref="W318:Z318" si="68">SUM(W314:W317)</f>
        <v>5948068.3166000005</v>
      </c>
      <c r="X318" s="870">
        <f t="shared" si="68"/>
        <v>5948068.3166000005</v>
      </c>
      <c r="Y318" s="870">
        <f t="shared" si="68"/>
        <v>5948068.3166000005</v>
      </c>
      <c r="Z318" s="870">
        <f t="shared" si="68"/>
        <v>5948068.3166000005</v>
      </c>
      <c r="AC318" s="963"/>
      <c r="AD318" s="963"/>
      <c r="AE318" s="963"/>
      <c r="AF318" s="963"/>
      <c r="AG318" s="963"/>
      <c r="AH318" s="963"/>
      <c r="AI318" s="963"/>
    </row>
    <row r="319" spans="2:16384" ht="30" customHeight="1">
      <c r="B319" s="26" t="s">
        <v>845</v>
      </c>
      <c r="C319" s="937" t="s">
        <v>67</v>
      </c>
      <c r="D319" s="937" t="s">
        <v>640</v>
      </c>
      <c r="E319" s="937" t="s">
        <v>83</v>
      </c>
      <c r="F319" s="941" t="s">
        <v>6</v>
      </c>
      <c r="G319" s="941" t="s">
        <v>7</v>
      </c>
      <c r="H319" s="941" t="s">
        <v>8</v>
      </c>
      <c r="I319" s="941" t="s">
        <v>9</v>
      </c>
      <c r="J319" s="941" t="s">
        <v>10</v>
      </c>
      <c r="K319" s="941" t="s">
        <v>11</v>
      </c>
      <c r="L319" s="941" t="s">
        <v>12</v>
      </c>
      <c r="M319" s="941" t="s">
        <v>13</v>
      </c>
      <c r="N319" s="853" t="s">
        <v>14</v>
      </c>
      <c r="O319" s="868" t="s">
        <v>15</v>
      </c>
      <c r="P319" s="941" t="s">
        <v>16</v>
      </c>
      <c r="Q319" s="941" t="s">
        <v>17</v>
      </c>
      <c r="R319" s="941" t="s">
        <v>18</v>
      </c>
      <c r="S319" s="941" t="s">
        <v>19</v>
      </c>
      <c r="V319" s="868" t="s">
        <v>15</v>
      </c>
      <c r="W319" s="941" t="s">
        <v>16</v>
      </c>
      <c r="X319" s="941" t="s">
        <v>17</v>
      </c>
      <c r="Y319" s="941" t="s">
        <v>18</v>
      </c>
      <c r="Z319" s="941" t="s">
        <v>19</v>
      </c>
      <c r="AC319" s="963"/>
      <c r="AD319" s="963"/>
      <c r="AE319" s="963"/>
      <c r="AF319" s="963"/>
      <c r="AG319" s="963"/>
      <c r="AH319" s="963"/>
      <c r="AI319" s="963"/>
    </row>
    <row r="320" spans="2:16384" ht="30" customHeight="1">
      <c r="B320" s="934" t="s">
        <v>77</v>
      </c>
      <c r="C320" s="1358"/>
      <c r="D320" s="1358" t="s">
        <v>386</v>
      </c>
      <c r="E320" s="1361"/>
      <c r="F320" s="75"/>
      <c r="G320" s="196"/>
      <c r="H320" s="196"/>
      <c r="I320" s="196"/>
      <c r="J320" s="196"/>
      <c r="K320" s="196"/>
      <c r="L320" s="196"/>
      <c r="M320" s="196"/>
      <c r="N320" s="855"/>
      <c r="O320" s="900" t="e">
        <f>V320*('Common Calculations'!$C$45/'Common Calculations'!$L$45)</f>
        <v>#REF!</v>
      </c>
      <c r="P320" s="901" t="e">
        <f>W320*('Common Calculations'!$C$45/'Common Calculations'!$L$45)</f>
        <v>#REF!</v>
      </c>
      <c r="Q320" s="901" t="e">
        <f>X320*('Common Calculations'!$C$45/'Common Calculations'!$L$45)</f>
        <v>#REF!</v>
      </c>
      <c r="R320" s="901" t="e">
        <f>Y320*('Common Calculations'!$C$45/'Common Calculations'!$L$45)</f>
        <v>#REF!</v>
      </c>
      <c r="S320" s="901" t="e">
        <f>Z320*('Common Calculations'!$C$45/'Common Calculations'!$L$45)</f>
        <v>#REF!</v>
      </c>
      <c r="T320" s="942"/>
      <c r="U320" s="942"/>
      <c r="V320" s="900">
        <v>0</v>
      </c>
      <c r="W320" s="900">
        <v>0</v>
      </c>
      <c r="X320" s="900">
        <v>0</v>
      </c>
      <c r="Y320" s="900">
        <v>0</v>
      </c>
      <c r="Z320" s="900">
        <v>0</v>
      </c>
      <c r="AA320" s="942"/>
      <c r="AB320" s="942"/>
      <c r="AC320" s="942"/>
      <c r="AD320" s="942"/>
      <c r="AE320" s="942"/>
      <c r="AF320" s="942"/>
      <c r="AG320" s="942"/>
      <c r="AH320" s="942"/>
      <c r="AI320" s="942"/>
      <c r="AJ320" s="942"/>
      <c r="AK320" s="942"/>
      <c r="AL320" s="942"/>
      <c r="AM320" s="942"/>
      <c r="AN320" s="942"/>
      <c r="AO320" s="942"/>
      <c r="AP320" s="942"/>
      <c r="AQ320" s="942"/>
      <c r="AR320" s="942"/>
      <c r="AS320" s="942"/>
      <c r="AT320" s="942"/>
      <c r="AU320" s="942"/>
      <c r="AV320" s="942"/>
      <c r="AW320" s="942"/>
      <c r="AX320" s="942"/>
      <c r="AY320" s="942"/>
      <c r="AZ320" s="942"/>
      <c r="BA320" s="942"/>
      <c r="BB320" s="942"/>
      <c r="BC320" s="942"/>
      <c r="BD320" s="942"/>
      <c r="BE320" s="942"/>
      <c r="BF320" s="942"/>
      <c r="BG320" s="942"/>
      <c r="BH320" s="942"/>
      <c r="BI320" s="942"/>
      <c r="BJ320" s="942"/>
      <c r="BK320" s="942"/>
      <c r="BL320" s="942"/>
      <c r="BM320" s="942"/>
      <c r="BN320" s="942"/>
      <c r="BO320" s="942"/>
      <c r="BP320" s="942"/>
      <c r="BQ320" s="942"/>
      <c r="BR320" s="942"/>
      <c r="BS320" s="942"/>
      <c r="BT320" s="942"/>
      <c r="BU320" s="942"/>
      <c r="BV320" s="942"/>
      <c r="BW320" s="942"/>
      <c r="BX320" s="942"/>
      <c r="BY320" s="942"/>
      <c r="BZ320" s="942"/>
      <c r="CA320" s="942"/>
      <c r="CB320" s="942"/>
      <c r="CC320" s="942"/>
      <c r="CD320" s="942"/>
      <c r="CE320" s="942"/>
      <c r="CF320" s="942"/>
      <c r="CG320" s="942"/>
      <c r="CH320" s="942"/>
      <c r="CI320" s="942"/>
      <c r="CJ320" s="942"/>
      <c r="CK320" s="942"/>
      <c r="CL320" s="942"/>
      <c r="CM320" s="942"/>
      <c r="CN320" s="942"/>
      <c r="CO320" s="942"/>
      <c r="CP320" s="942"/>
      <c r="CQ320" s="942"/>
      <c r="CR320" s="942"/>
      <c r="CS320" s="942"/>
      <c r="CT320" s="942"/>
      <c r="CU320" s="942"/>
      <c r="CV320" s="942"/>
      <c r="CW320" s="942"/>
      <c r="CX320" s="942"/>
      <c r="CY320" s="942"/>
      <c r="CZ320" s="942"/>
      <c r="DA320" s="942"/>
      <c r="DB320" s="942"/>
      <c r="DC320" s="942"/>
      <c r="DD320" s="942"/>
      <c r="DE320" s="942"/>
      <c r="DF320" s="942"/>
      <c r="DG320" s="942"/>
      <c r="DH320" s="942"/>
      <c r="DI320" s="942"/>
      <c r="DJ320" s="942"/>
      <c r="DK320" s="942"/>
      <c r="DL320" s="942"/>
      <c r="DM320" s="942"/>
      <c r="DN320" s="942"/>
      <c r="DO320" s="942"/>
      <c r="DP320" s="942"/>
      <c r="DQ320" s="942"/>
      <c r="DR320" s="942"/>
      <c r="DS320" s="942"/>
      <c r="DT320" s="942"/>
      <c r="DU320" s="942"/>
      <c r="DV320" s="942"/>
      <c r="DW320" s="942"/>
      <c r="DX320" s="942"/>
      <c r="DY320" s="942"/>
      <c r="DZ320" s="942"/>
      <c r="EA320" s="942"/>
      <c r="EB320" s="942"/>
      <c r="EC320" s="942"/>
      <c r="ED320" s="942"/>
      <c r="EE320" s="942"/>
      <c r="EF320" s="942"/>
      <c r="EG320" s="942"/>
      <c r="EH320" s="942"/>
      <c r="EI320" s="942"/>
      <c r="EJ320" s="942"/>
      <c r="EK320" s="942"/>
      <c r="EL320" s="942"/>
      <c r="EM320" s="942"/>
      <c r="EN320" s="942"/>
      <c r="EO320" s="942"/>
      <c r="EP320" s="942"/>
      <c r="EQ320" s="942"/>
      <c r="ER320" s="942"/>
      <c r="ES320" s="942"/>
      <c r="ET320" s="942"/>
      <c r="EU320" s="942"/>
      <c r="EV320" s="942"/>
      <c r="EW320" s="942"/>
      <c r="EX320" s="942"/>
      <c r="EY320" s="942"/>
      <c r="EZ320" s="942"/>
      <c r="FA320" s="942"/>
      <c r="FB320" s="942"/>
      <c r="FC320" s="942"/>
      <c r="FD320" s="942"/>
      <c r="FE320" s="942"/>
      <c r="FF320" s="942"/>
      <c r="FG320" s="942"/>
      <c r="FH320" s="942"/>
      <c r="FI320" s="942"/>
      <c r="FJ320" s="942"/>
      <c r="FK320" s="942"/>
      <c r="FL320" s="942"/>
      <c r="FM320" s="942"/>
      <c r="FN320" s="942"/>
      <c r="FO320" s="942"/>
      <c r="FP320" s="942"/>
      <c r="FQ320" s="942"/>
      <c r="FR320" s="942"/>
      <c r="FS320" s="942"/>
      <c r="FT320" s="942"/>
      <c r="FU320" s="942"/>
      <c r="FV320" s="942"/>
      <c r="FW320" s="942"/>
      <c r="FX320" s="942"/>
      <c r="FY320" s="942"/>
      <c r="FZ320" s="942"/>
      <c r="GA320" s="942"/>
      <c r="GB320" s="942"/>
      <c r="GC320" s="942"/>
      <c r="GD320" s="942"/>
      <c r="GE320" s="942"/>
      <c r="GF320" s="942"/>
      <c r="GG320" s="942"/>
      <c r="GH320" s="942"/>
      <c r="GI320" s="942"/>
      <c r="GJ320" s="942"/>
      <c r="GK320" s="942"/>
      <c r="GL320" s="942"/>
      <c r="GM320" s="942"/>
      <c r="GN320" s="942"/>
      <c r="GO320" s="942"/>
      <c r="GP320" s="942"/>
      <c r="GQ320" s="942"/>
      <c r="GR320" s="942"/>
      <c r="GS320" s="942"/>
      <c r="GT320" s="942"/>
      <c r="GU320" s="942"/>
      <c r="GV320" s="942"/>
      <c r="GW320" s="942"/>
      <c r="GX320" s="942"/>
      <c r="GY320" s="942"/>
      <c r="GZ320" s="942"/>
      <c r="HA320" s="942"/>
      <c r="HB320" s="942"/>
      <c r="HC320" s="942"/>
      <c r="HD320" s="942"/>
      <c r="HE320" s="942"/>
      <c r="HF320" s="942"/>
      <c r="HG320" s="942"/>
      <c r="HH320" s="942"/>
      <c r="HI320" s="942"/>
      <c r="HJ320" s="942"/>
      <c r="HK320" s="942"/>
      <c r="HL320" s="942"/>
      <c r="HM320" s="942"/>
      <c r="HN320" s="942"/>
      <c r="HO320" s="942"/>
      <c r="HP320" s="942"/>
      <c r="HQ320" s="942"/>
      <c r="HR320" s="942"/>
      <c r="HS320" s="942"/>
      <c r="HT320" s="942"/>
      <c r="HU320" s="942"/>
      <c r="HV320" s="942"/>
      <c r="HW320" s="942"/>
      <c r="HX320" s="942"/>
      <c r="HY320" s="942"/>
      <c r="HZ320" s="942"/>
      <c r="IA320" s="942"/>
      <c r="IB320" s="942"/>
      <c r="IC320" s="942"/>
      <c r="ID320" s="942"/>
      <c r="IE320" s="942"/>
      <c r="IF320" s="942"/>
      <c r="IG320" s="942"/>
      <c r="IH320" s="942"/>
      <c r="II320" s="942"/>
      <c r="IJ320" s="942"/>
      <c r="IK320" s="942"/>
      <c r="IL320" s="942"/>
      <c r="IM320" s="942"/>
      <c r="IN320" s="942"/>
      <c r="IO320" s="942"/>
      <c r="IP320" s="942"/>
      <c r="IQ320" s="942"/>
      <c r="IR320" s="942"/>
      <c r="IS320" s="942"/>
      <c r="IT320" s="942"/>
      <c r="IU320" s="942"/>
      <c r="IV320" s="942"/>
      <c r="IW320" s="942"/>
      <c r="IX320" s="942"/>
      <c r="IY320" s="942"/>
      <c r="IZ320" s="942"/>
      <c r="JA320" s="942"/>
      <c r="JB320" s="942"/>
      <c r="JC320" s="942"/>
      <c r="JD320" s="942"/>
      <c r="JE320" s="942"/>
      <c r="JF320" s="942"/>
      <c r="JG320" s="942"/>
      <c r="JH320" s="942"/>
      <c r="JI320" s="942"/>
      <c r="JJ320" s="942"/>
      <c r="JK320" s="942"/>
      <c r="JL320" s="942"/>
      <c r="JM320" s="942"/>
      <c r="JN320" s="942"/>
      <c r="JO320" s="942"/>
      <c r="JP320" s="942"/>
      <c r="JQ320" s="942"/>
      <c r="JR320" s="942"/>
      <c r="JS320" s="942"/>
      <c r="JT320" s="942"/>
      <c r="JU320" s="942"/>
      <c r="JV320" s="942"/>
      <c r="JW320" s="942"/>
      <c r="JX320" s="942"/>
      <c r="JY320" s="942"/>
      <c r="JZ320" s="942"/>
      <c r="KA320" s="942"/>
      <c r="KB320" s="942"/>
      <c r="KC320" s="942"/>
      <c r="KD320" s="942"/>
      <c r="KE320" s="942"/>
      <c r="KF320" s="942"/>
      <c r="KG320" s="942"/>
      <c r="KH320" s="942"/>
      <c r="KI320" s="942"/>
      <c r="KJ320" s="942"/>
      <c r="KK320" s="942"/>
      <c r="KL320" s="942"/>
      <c r="KM320" s="942"/>
      <c r="KN320" s="942"/>
      <c r="KO320" s="942"/>
      <c r="KP320" s="942"/>
      <c r="KQ320" s="942"/>
      <c r="KR320" s="942"/>
      <c r="KS320" s="942"/>
      <c r="KT320" s="942"/>
      <c r="KU320" s="942"/>
      <c r="KV320" s="942"/>
      <c r="KW320" s="942"/>
      <c r="KX320" s="942"/>
      <c r="KY320" s="942"/>
      <c r="KZ320" s="942"/>
      <c r="LA320" s="942"/>
      <c r="LB320" s="942"/>
      <c r="LC320" s="942"/>
      <c r="LD320" s="942"/>
      <c r="LE320" s="942"/>
      <c r="LF320" s="942"/>
      <c r="LG320" s="942"/>
      <c r="LH320" s="942"/>
      <c r="LI320" s="942"/>
      <c r="LJ320" s="942"/>
      <c r="LK320" s="942"/>
      <c r="LL320" s="942"/>
      <c r="LM320" s="942"/>
      <c r="LN320" s="942"/>
      <c r="LO320" s="942"/>
      <c r="LP320" s="942"/>
      <c r="LQ320" s="942"/>
      <c r="LR320" s="942"/>
      <c r="LS320" s="942"/>
      <c r="LT320" s="942"/>
      <c r="LU320" s="942"/>
      <c r="LV320" s="942"/>
      <c r="LW320" s="942"/>
      <c r="LX320" s="942"/>
      <c r="LY320" s="942"/>
      <c r="LZ320" s="942"/>
      <c r="MA320" s="942"/>
      <c r="MB320" s="942"/>
      <c r="MC320" s="942"/>
      <c r="MD320" s="942"/>
      <c r="ME320" s="942"/>
      <c r="MF320" s="942"/>
      <c r="MG320" s="942"/>
      <c r="MH320" s="942"/>
      <c r="MI320" s="942"/>
      <c r="MJ320" s="942"/>
      <c r="MK320" s="942"/>
      <c r="ML320" s="942"/>
      <c r="MM320" s="942"/>
      <c r="MN320" s="942"/>
      <c r="MO320" s="942"/>
      <c r="MP320" s="942"/>
      <c r="MQ320" s="942"/>
      <c r="MR320" s="942"/>
      <c r="MS320" s="942"/>
      <c r="MT320" s="942"/>
      <c r="MU320" s="942"/>
      <c r="MV320" s="942"/>
      <c r="MW320" s="942"/>
      <c r="MX320" s="942"/>
      <c r="MY320" s="942"/>
      <c r="MZ320" s="942"/>
      <c r="NA320" s="942"/>
      <c r="NB320" s="942"/>
      <c r="NC320" s="942"/>
      <c r="ND320" s="942"/>
      <c r="NE320" s="942"/>
      <c r="NF320" s="942"/>
      <c r="NG320" s="942"/>
      <c r="NH320" s="942"/>
      <c r="NI320" s="942"/>
      <c r="NJ320" s="942"/>
      <c r="NK320" s="942"/>
      <c r="NL320" s="942"/>
      <c r="NM320" s="942"/>
      <c r="NN320" s="942"/>
      <c r="NO320" s="942"/>
      <c r="NP320" s="942"/>
      <c r="NQ320" s="942"/>
      <c r="NR320" s="942"/>
      <c r="NS320" s="942"/>
      <c r="NT320" s="942"/>
      <c r="NU320" s="942"/>
      <c r="NV320" s="942"/>
      <c r="NW320" s="942"/>
      <c r="NX320" s="942"/>
      <c r="NY320" s="942"/>
      <c r="NZ320" s="942"/>
      <c r="OA320" s="942"/>
      <c r="OB320" s="942"/>
      <c r="OC320" s="942"/>
      <c r="OD320" s="942"/>
      <c r="OE320" s="942"/>
      <c r="OF320" s="942"/>
      <c r="OG320" s="942"/>
      <c r="OH320" s="942"/>
      <c r="OI320" s="942"/>
      <c r="OJ320" s="942"/>
      <c r="OK320" s="942"/>
      <c r="OL320" s="942"/>
      <c r="OM320" s="942"/>
      <c r="ON320" s="942"/>
      <c r="OO320" s="942"/>
      <c r="OP320" s="942"/>
      <c r="OQ320" s="942"/>
      <c r="OR320" s="942"/>
      <c r="OS320" s="942"/>
      <c r="OT320" s="942"/>
      <c r="OU320" s="942"/>
      <c r="OV320" s="942"/>
      <c r="OW320" s="942"/>
      <c r="OX320" s="942"/>
      <c r="OY320" s="942"/>
      <c r="OZ320" s="942"/>
      <c r="PA320" s="942"/>
      <c r="PB320" s="942"/>
      <c r="PC320" s="942"/>
      <c r="PD320" s="942"/>
      <c r="PE320" s="942"/>
      <c r="PF320" s="942"/>
      <c r="PG320" s="942"/>
      <c r="PH320" s="942"/>
      <c r="PI320" s="942"/>
      <c r="PJ320" s="942"/>
      <c r="PK320" s="942"/>
      <c r="PL320" s="942"/>
      <c r="PM320" s="942"/>
      <c r="PN320" s="942"/>
      <c r="PO320" s="942"/>
      <c r="PP320" s="942"/>
      <c r="PQ320" s="942"/>
      <c r="PR320" s="942"/>
      <c r="PS320" s="942"/>
      <c r="PT320" s="942"/>
      <c r="PU320" s="942"/>
      <c r="PV320" s="942"/>
      <c r="PW320" s="942"/>
      <c r="PX320" s="942"/>
      <c r="PY320" s="942"/>
      <c r="PZ320" s="942"/>
      <c r="QA320" s="942"/>
      <c r="QB320" s="942"/>
      <c r="QC320" s="942"/>
      <c r="QD320" s="942"/>
      <c r="QE320" s="942"/>
      <c r="QF320" s="942"/>
      <c r="QG320" s="942"/>
      <c r="QH320" s="942"/>
      <c r="QI320" s="942"/>
      <c r="QJ320" s="942"/>
      <c r="QK320" s="942"/>
      <c r="QL320" s="942"/>
      <c r="QM320" s="942"/>
      <c r="QN320" s="942"/>
      <c r="QO320" s="942"/>
      <c r="QP320" s="942"/>
      <c r="QQ320" s="942"/>
      <c r="QR320" s="942"/>
      <c r="QS320" s="942"/>
      <c r="QT320" s="942"/>
      <c r="QU320" s="942"/>
      <c r="QV320" s="942"/>
      <c r="QW320" s="942"/>
      <c r="QX320" s="942"/>
      <c r="QY320" s="942"/>
      <c r="QZ320" s="942"/>
      <c r="RA320" s="942"/>
      <c r="RB320" s="942"/>
      <c r="RC320" s="942"/>
      <c r="RD320" s="942"/>
      <c r="RE320" s="942"/>
      <c r="RF320" s="942"/>
      <c r="RG320" s="942"/>
      <c r="RH320" s="942"/>
      <c r="RI320" s="942"/>
      <c r="RJ320" s="942"/>
      <c r="RK320" s="942"/>
      <c r="RL320" s="942"/>
      <c r="RM320" s="942"/>
      <c r="RN320" s="942"/>
      <c r="RO320" s="942"/>
      <c r="RP320" s="942"/>
      <c r="RQ320" s="942"/>
      <c r="RR320" s="942"/>
      <c r="RS320" s="942"/>
      <c r="RT320" s="942"/>
      <c r="RU320" s="942"/>
      <c r="RV320" s="942"/>
      <c r="RW320" s="942"/>
      <c r="RX320" s="942"/>
      <c r="RY320" s="942"/>
      <c r="RZ320" s="942"/>
      <c r="SA320" s="942"/>
      <c r="SB320" s="942"/>
      <c r="SC320" s="942"/>
      <c r="SD320" s="942"/>
      <c r="SE320" s="942"/>
      <c r="SF320" s="942"/>
      <c r="SG320" s="942"/>
      <c r="SH320" s="942"/>
      <c r="SI320" s="942"/>
      <c r="SJ320" s="942"/>
      <c r="SK320" s="942"/>
      <c r="SL320" s="942"/>
      <c r="SM320" s="942"/>
      <c r="SN320" s="942"/>
      <c r="SO320" s="942"/>
      <c r="SP320" s="942"/>
      <c r="SQ320" s="942"/>
      <c r="SR320" s="942"/>
      <c r="SS320" s="942"/>
      <c r="ST320" s="942"/>
      <c r="SU320" s="942"/>
      <c r="SV320" s="942"/>
      <c r="SW320" s="942"/>
      <c r="SX320" s="942"/>
      <c r="SY320" s="942"/>
      <c r="SZ320" s="942"/>
      <c r="TA320" s="942"/>
      <c r="TB320" s="942"/>
      <c r="TC320" s="942"/>
      <c r="TD320" s="942"/>
      <c r="TE320" s="942"/>
      <c r="TF320" s="942"/>
      <c r="TG320" s="942"/>
      <c r="TH320" s="942"/>
      <c r="TI320" s="942"/>
      <c r="TJ320" s="942"/>
      <c r="TK320" s="942"/>
      <c r="TL320" s="942"/>
      <c r="TM320" s="942"/>
      <c r="TN320" s="942"/>
      <c r="TO320" s="942"/>
      <c r="TP320" s="942"/>
      <c r="TQ320" s="942"/>
      <c r="TR320" s="942"/>
      <c r="TS320" s="942"/>
      <c r="TT320" s="942"/>
      <c r="TU320" s="942"/>
      <c r="TV320" s="942"/>
      <c r="TW320" s="942"/>
      <c r="TX320" s="942"/>
      <c r="TY320" s="942"/>
      <c r="TZ320" s="942"/>
      <c r="UA320" s="942"/>
      <c r="UB320" s="942"/>
      <c r="UC320" s="942"/>
      <c r="UD320" s="942"/>
      <c r="UE320" s="942"/>
      <c r="UF320" s="942"/>
      <c r="UG320" s="942"/>
      <c r="UH320" s="942"/>
      <c r="UI320" s="942"/>
      <c r="UJ320" s="942"/>
      <c r="UK320" s="942"/>
      <c r="UL320" s="942"/>
      <c r="UM320" s="942"/>
      <c r="UN320" s="942"/>
      <c r="UO320" s="942"/>
      <c r="UP320" s="942"/>
      <c r="UQ320" s="942"/>
      <c r="UR320" s="942"/>
      <c r="US320" s="942"/>
      <c r="UT320" s="942"/>
      <c r="UU320" s="942"/>
      <c r="UV320" s="942"/>
      <c r="UW320" s="942"/>
      <c r="UX320" s="942"/>
      <c r="UY320" s="942"/>
      <c r="UZ320" s="942"/>
      <c r="VA320" s="942"/>
      <c r="VB320" s="942"/>
      <c r="VC320" s="942"/>
      <c r="VD320" s="942"/>
      <c r="VE320" s="942"/>
      <c r="VF320" s="942"/>
      <c r="VG320" s="942"/>
      <c r="VH320" s="942"/>
      <c r="VI320" s="942"/>
      <c r="VJ320" s="942"/>
      <c r="VK320" s="942"/>
      <c r="VL320" s="942"/>
      <c r="VM320" s="942"/>
      <c r="VN320" s="942"/>
      <c r="VO320" s="942"/>
      <c r="VP320" s="942"/>
      <c r="VQ320" s="942"/>
      <c r="VR320" s="942"/>
      <c r="VS320" s="942"/>
      <c r="VT320" s="942"/>
      <c r="VU320" s="942"/>
      <c r="VV320" s="942"/>
      <c r="VW320" s="942"/>
      <c r="VX320" s="942"/>
      <c r="VY320" s="942"/>
      <c r="VZ320" s="942"/>
      <c r="WA320" s="942"/>
      <c r="WB320" s="942"/>
      <c r="WC320" s="942"/>
      <c r="WD320" s="942"/>
      <c r="WE320" s="942"/>
      <c r="WF320" s="942"/>
      <c r="WG320" s="942"/>
      <c r="WH320" s="942"/>
      <c r="WI320" s="942"/>
      <c r="WJ320" s="942"/>
      <c r="WK320" s="942"/>
      <c r="WL320" s="942"/>
      <c r="WM320" s="942"/>
      <c r="WN320" s="942"/>
      <c r="WO320" s="942"/>
      <c r="WP320" s="942"/>
      <c r="WQ320" s="942"/>
      <c r="WR320" s="942"/>
      <c r="WS320" s="942"/>
      <c r="WT320" s="942"/>
      <c r="WU320" s="942"/>
      <c r="WV320" s="942"/>
      <c r="WW320" s="942"/>
      <c r="WX320" s="942"/>
      <c r="WY320" s="942"/>
      <c r="WZ320" s="942"/>
      <c r="XA320" s="942"/>
      <c r="XB320" s="942"/>
      <c r="XC320" s="942"/>
      <c r="XD320" s="942"/>
      <c r="XE320" s="942"/>
      <c r="XF320" s="942"/>
      <c r="XG320" s="942"/>
      <c r="XH320" s="942"/>
      <c r="XI320" s="942"/>
      <c r="XJ320" s="942"/>
      <c r="XK320" s="942"/>
      <c r="XL320" s="942"/>
      <c r="XM320" s="942"/>
      <c r="XN320" s="942"/>
      <c r="XO320" s="942"/>
      <c r="XP320" s="942"/>
      <c r="XQ320" s="942"/>
      <c r="XR320" s="942"/>
      <c r="XS320" s="942"/>
      <c r="XT320" s="942"/>
      <c r="XU320" s="942"/>
      <c r="XV320" s="942"/>
      <c r="XW320" s="942"/>
      <c r="XX320" s="942"/>
      <c r="XY320" s="942"/>
      <c r="XZ320" s="942"/>
      <c r="YA320" s="942"/>
      <c r="YB320" s="942"/>
      <c r="YC320" s="942"/>
      <c r="YD320" s="942"/>
      <c r="YE320" s="942"/>
      <c r="YF320" s="942"/>
      <c r="YG320" s="942"/>
      <c r="YH320" s="942"/>
      <c r="YI320" s="942"/>
      <c r="YJ320" s="942"/>
      <c r="YK320" s="942"/>
      <c r="YL320" s="942"/>
      <c r="YM320" s="942"/>
      <c r="YN320" s="942"/>
      <c r="YO320" s="942"/>
      <c r="YP320" s="942"/>
      <c r="YQ320" s="942"/>
      <c r="YR320" s="942"/>
      <c r="YS320" s="942"/>
      <c r="YT320" s="942"/>
      <c r="YU320" s="942"/>
      <c r="YV320" s="942"/>
      <c r="YW320" s="942"/>
      <c r="YX320" s="942"/>
      <c r="YY320" s="942"/>
      <c r="YZ320" s="942"/>
      <c r="ZA320" s="942"/>
      <c r="ZB320" s="942"/>
      <c r="ZC320" s="942"/>
      <c r="ZD320" s="942"/>
      <c r="ZE320" s="942"/>
      <c r="ZF320" s="942"/>
      <c r="ZG320" s="942"/>
      <c r="ZH320" s="942"/>
      <c r="ZI320" s="942"/>
      <c r="ZJ320" s="942"/>
      <c r="ZK320" s="942"/>
      <c r="ZL320" s="942"/>
      <c r="ZM320" s="942"/>
      <c r="ZN320" s="942"/>
      <c r="ZO320" s="942"/>
      <c r="ZP320" s="942"/>
      <c r="ZQ320" s="942"/>
      <c r="ZR320" s="942"/>
      <c r="ZS320" s="942"/>
      <c r="ZT320" s="942"/>
      <c r="ZU320" s="942"/>
      <c r="ZV320" s="942"/>
      <c r="ZW320" s="942"/>
      <c r="ZX320" s="942"/>
      <c r="ZY320" s="942"/>
      <c r="ZZ320" s="942"/>
      <c r="AAA320" s="942"/>
      <c r="AAB320" s="942"/>
      <c r="AAC320" s="942"/>
      <c r="AAD320" s="942"/>
      <c r="AAE320" s="942"/>
      <c r="AAF320" s="942"/>
      <c r="AAG320" s="942"/>
      <c r="AAH320" s="942"/>
      <c r="AAI320" s="942"/>
      <c r="AAJ320" s="942"/>
      <c r="AAK320" s="942"/>
      <c r="AAL320" s="942"/>
      <c r="AAM320" s="942"/>
      <c r="AAN320" s="942"/>
      <c r="AAO320" s="942"/>
      <c r="AAP320" s="942"/>
      <c r="AAQ320" s="942"/>
      <c r="AAR320" s="942"/>
      <c r="AAS320" s="942"/>
      <c r="AAT320" s="942"/>
      <c r="AAU320" s="942"/>
      <c r="AAV320" s="942"/>
      <c r="AAW320" s="942"/>
      <c r="AAX320" s="942"/>
      <c r="AAY320" s="942"/>
      <c r="AAZ320" s="942"/>
      <c r="ABA320" s="942"/>
      <c r="ABB320" s="942"/>
      <c r="ABC320" s="942"/>
      <c r="ABD320" s="942"/>
      <c r="ABE320" s="942"/>
      <c r="ABF320" s="942"/>
      <c r="ABG320" s="942"/>
      <c r="ABH320" s="942"/>
      <c r="ABI320" s="942"/>
      <c r="ABJ320" s="942"/>
      <c r="ABK320" s="942"/>
      <c r="ABL320" s="942"/>
      <c r="ABM320" s="942"/>
      <c r="ABN320" s="942"/>
      <c r="ABO320" s="942"/>
      <c r="ABP320" s="942"/>
      <c r="ABQ320" s="942"/>
      <c r="ABR320" s="942"/>
      <c r="ABS320" s="942"/>
      <c r="ABT320" s="942"/>
      <c r="ABU320" s="942"/>
      <c r="ABV320" s="942"/>
      <c r="ABW320" s="942"/>
      <c r="ABX320" s="942"/>
      <c r="ABY320" s="942"/>
      <c r="ABZ320" s="942"/>
      <c r="ACA320" s="942"/>
      <c r="ACB320" s="942"/>
      <c r="ACC320" s="942"/>
      <c r="ACD320" s="942"/>
      <c r="ACE320" s="942"/>
      <c r="ACF320" s="942"/>
      <c r="ACG320" s="942"/>
      <c r="ACH320" s="942"/>
      <c r="ACI320" s="942"/>
      <c r="ACJ320" s="942"/>
      <c r="ACK320" s="942"/>
      <c r="ACL320" s="942"/>
      <c r="ACM320" s="942"/>
      <c r="ACN320" s="942"/>
      <c r="ACO320" s="942"/>
      <c r="ACP320" s="942"/>
      <c r="ACQ320" s="942"/>
      <c r="ACR320" s="942"/>
      <c r="ACS320" s="942"/>
      <c r="ACT320" s="942"/>
      <c r="ACU320" s="942"/>
      <c r="ACV320" s="942"/>
      <c r="ACW320" s="942"/>
      <c r="ACX320" s="942"/>
      <c r="ACY320" s="942"/>
      <c r="ACZ320" s="942"/>
      <c r="ADA320" s="942"/>
      <c r="ADB320" s="942"/>
      <c r="ADC320" s="942"/>
      <c r="ADD320" s="942"/>
      <c r="ADE320" s="942"/>
      <c r="ADF320" s="942"/>
      <c r="ADG320" s="942"/>
      <c r="ADH320" s="942"/>
      <c r="ADI320" s="942"/>
      <c r="ADJ320" s="942"/>
      <c r="ADK320" s="942"/>
      <c r="ADL320" s="942"/>
      <c r="ADM320" s="942"/>
      <c r="ADN320" s="942"/>
      <c r="ADO320" s="942"/>
      <c r="ADP320" s="942"/>
      <c r="ADQ320" s="942"/>
      <c r="ADR320" s="942"/>
      <c r="ADS320" s="942"/>
      <c r="ADT320" s="942"/>
      <c r="ADU320" s="942"/>
      <c r="ADV320" s="942"/>
      <c r="ADW320" s="942"/>
      <c r="ADX320" s="942"/>
      <c r="ADY320" s="942"/>
      <c r="ADZ320" s="942"/>
      <c r="AEA320" s="942"/>
      <c r="AEB320" s="942"/>
      <c r="AEC320" s="942"/>
      <c r="AED320" s="942"/>
      <c r="AEE320" s="942"/>
      <c r="AEF320" s="942"/>
      <c r="AEG320" s="942"/>
      <c r="AEH320" s="942"/>
      <c r="AEI320" s="942"/>
      <c r="AEJ320" s="942"/>
      <c r="AEK320" s="942"/>
      <c r="AEL320" s="942"/>
      <c r="AEM320" s="942"/>
      <c r="AEN320" s="942"/>
      <c r="AEO320" s="942"/>
      <c r="AEP320" s="942"/>
      <c r="AEQ320" s="942"/>
      <c r="AER320" s="942"/>
      <c r="AES320" s="942"/>
      <c r="AET320" s="942"/>
      <c r="AEU320" s="942"/>
      <c r="AEV320" s="942"/>
      <c r="AEW320" s="942"/>
      <c r="AEX320" s="942"/>
      <c r="AEY320" s="942"/>
      <c r="AEZ320" s="942"/>
      <c r="AFA320" s="942"/>
      <c r="AFB320" s="942"/>
      <c r="AFC320" s="942"/>
      <c r="AFD320" s="942"/>
      <c r="AFE320" s="942"/>
      <c r="AFF320" s="942"/>
      <c r="AFG320" s="942"/>
      <c r="AFH320" s="942"/>
      <c r="AFI320" s="942"/>
      <c r="AFJ320" s="942"/>
      <c r="AFK320" s="942"/>
      <c r="AFL320" s="942"/>
      <c r="AFM320" s="942"/>
      <c r="AFN320" s="942"/>
      <c r="AFO320" s="942"/>
      <c r="AFP320" s="942"/>
      <c r="AFQ320" s="942"/>
      <c r="AFR320" s="942"/>
      <c r="AFS320" s="942"/>
      <c r="AFT320" s="942"/>
      <c r="AFU320" s="942"/>
      <c r="AFV320" s="942"/>
      <c r="AFW320" s="942"/>
      <c r="AFX320" s="942"/>
      <c r="AFY320" s="942"/>
      <c r="AFZ320" s="942"/>
      <c r="AGA320" s="942"/>
      <c r="AGB320" s="942"/>
      <c r="AGC320" s="942"/>
      <c r="AGD320" s="942"/>
      <c r="AGE320" s="942"/>
      <c r="AGF320" s="942"/>
      <c r="AGG320" s="942"/>
      <c r="AGH320" s="942"/>
      <c r="AGI320" s="942"/>
      <c r="AGJ320" s="942"/>
      <c r="AGK320" s="942"/>
      <c r="AGL320" s="942"/>
      <c r="AGM320" s="942"/>
      <c r="AGN320" s="942"/>
      <c r="AGO320" s="942"/>
      <c r="AGP320" s="942"/>
      <c r="AGQ320" s="942"/>
      <c r="AGR320" s="942"/>
      <c r="AGS320" s="942"/>
      <c r="AGT320" s="942"/>
      <c r="AGU320" s="942"/>
      <c r="AGV320" s="942"/>
      <c r="AGW320" s="942"/>
      <c r="AGX320" s="942"/>
      <c r="AGY320" s="942"/>
      <c r="AGZ320" s="942"/>
      <c r="AHA320" s="942"/>
      <c r="AHB320" s="942"/>
      <c r="AHC320" s="942"/>
      <c r="AHD320" s="942"/>
      <c r="AHE320" s="942"/>
      <c r="AHF320" s="942"/>
      <c r="AHG320" s="942"/>
      <c r="AHH320" s="942"/>
      <c r="AHI320" s="942"/>
      <c r="AHJ320" s="942"/>
      <c r="AHK320" s="942"/>
      <c r="AHL320" s="942"/>
      <c r="AHM320" s="942"/>
      <c r="AHN320" s="942"/>
      <c r="AHO320" s="942"/>
      <c r="AHP320" s="942"/>
      <c r="AHQ320" s="942"/>
      <c r="AHR320" s="942"/>
      <c r="AHS320" s="942"/>
      <c r="AHT320" s="942"/>
      <c r="AHU320" s="942"/>
      <c r="AHV320" s="942"/>
      <c r="AHW320" s="942"/>
      <c r="AHX320" s="942"/>
      <c r="AHY320" s="942"/>
      <c r="AHZ320" s="942"/>
      <c r="AIA320" s="942"/>
      <c r="AIB320" s="942"/>
      <c r="AIC320" s="942"/>
      <c r="AID320" s="942"/>
      <c r="AIE320" s="942"/>
      <c r="AIF320" s="942"/>
      <c r="AIG320" s="942"/>
      <c r="AIH320" s="942"/>
      <c r="AII320" s="942"/>
      <c r="AIJ320" s="942"/>
      <c r="AIK320" s="942"/>
      <c r="AIL320" s="942"/>
      <c r="AIM320" s="942"/>
      <c r="AIN320" s="942"/>
      <c r="AIO320" s="942"/>
      <c r="AIP320" s="942"/>
      <c r="AIQ320" s="942"/>
      <c r="AIR320" s="942"/>
      <c r="AIS320" s="942"/>
      <c r="AIT320" s="942"/>
      <c r="AIU320" s="942"/>
      <c r="AIV320" s="942"/>
      <c r="AIW320" s="942"/>
      <c r="AIX320" s="942"/>
      <c r="AIY320" s="942"/>
      <c r="AIZ320" s="942"/>
      <c r="AJA320" s="942"/>
      <c r="AJB320" s="942"/>
      <c r="AJC320" s="942"/>
      <c r="AJD320" s="942"/>
      <c r="AJE320" s="942"/>
      <c r="AJF320" s="942"/>
      <c r="AJG320" s="942"/>
      <c r="AJH320" s="942"/>
      <c r="AJI320" s="942"/>
      <c r="AJJ320" s="942"/>
      <c r="AJK320" s="942"/>
      <c r="AJL320" s="942"/>
      <c r="AJM320" s="942"/>
      <c r="AJN320" s="942"/>
      <c r="AJO320" s="942"/>
      <c r="AJP320" s="942"/>
      <c r="AJQ320" s="942"/>
      <c r="AJR320" s="942"/>
      <c r="AJS320" s="942"/>
      <c r="AJT320" s="942"/>
      <c r="AJU320" s="942"/>
      <c r="AJV320" s="942"/>
      <c r="AJW320" s="942"/>
      <c r="AJX320" s="942"/>
      <c r="AJY320" s="942"/>
      <c r="AJZ320" s="942"/>
      <c r="AKA320" s="942"/>
      <c r="AKB320" s="942"/>
      <c r="AKC320" s="942"/>
      <c r="AKD320" s="942"/>
      <c r="AKE320" s="942"/>
      <c r="AKF320" s="942"/>
      <c r="AKG320" s="942"/>
      <c r="AKH320" s="942"/>
      <c r="AKI320" s="942"/>
      <c r="AKJ320" s="942"/>
      <c r="AKK320" s="942"/>
      <c r="AKL320" s="942"/>
      <c r="AKM320" s="942"/>
      <c r="AKN320" s="942"/>
      <c r="AKO320" s="942"/>
      <c r="AKP320" s="942"/>
      <c r="AKQ320" s="942"/>
      <c r="AKR320" s="942"/>
      <c r="AKS320" s="942"/>
      <c r="AKT320" s="942"/>
      <c r="AKU320" s="942"/>
      <c r="AKV320" s="942"/>
      <c r="AKW320" s="942"/>
      <c r="AKX320" s="942"/>
      <c r="AKY320" s="942"/>
      <c r="AKZ320" s="942"/>
      <c r="ALA320" s="942"/>
      <c r="ALB320" s="942"/>
      <c r="ALC320" s="942"/>
      <c r="ALD320" s="942"/>
      <c r="ALE320" s="942"/>
      <c r="ALF320" s="942"/>
      <c r="ALG320" s="942"/>
      <c r="ALH320" s="942"/>
      <c r="ALI320" s="942"/>
      <c r="ALJ320" s="942"/>
      <c r="ALK320" s="942"/>
      <c r="ALL320" s="942"/>
      <c r="ALM320" s="942"/>
      <c r="ALN320" s="942"/>
      <c r="ALO320" s="942"/>
      <c r="ALP320" s="942"/>
      <c r="ALQ320" s="942"/>
      <c r="ALR320" s="942"/>
      <c r="ALS320" s="942"/>
      <c r="ALT320" s="942"/>
      <c r="ALU320" s="942"/>
      <c r="ALV320" s="942"/>
      <c r="ALW320" s="942"/>
      <c r="ALX320" s="942"/>
      <c r="ALY320" s="942"/>
      <c r="ALZ320" s="942"/>
      <c r="AMA320" s="942"/>
      <c r="AMB320" s="942"/>
      <c r="AMC320" s="942"/>
      <c r="AMD320" s="942"/>
      <c r="AME320" s="942"/>
      <c r="AMF320" s="942"/>
      <c r="AMG320" s="942"/>
      <c r="AMH320" s="942"/>
      <c r="AMI320" s="942"/>
      <c r="AMJ320" s="942"/>
      <c r="AMK320" s="942"/>
      <c r="AML320" s="942"/>
      <c r="AMM320" s="942"/>
      <c r="AMN320" s="942"/>
      <c r="AMO320" s="942"/>
      <c r="AMP320" s="942"/>
      <c r="AMQ320" s="942"/>
      <c r="AMR320" s="942"/>
      <c r="AMS320" s="942"/>
      <c r="AMT320" s="942"/>
      <c r="AMU320" s="942"/>
      <c r="AMV320" s="942"/>
      <c r="AMW320" s="942"/>
      <c r="AMX320" s="942"/>
      <c r="AMY320" s="942"/>
      <c r="AMZ320" s="942"/>
      <c r="ANA320" s="942"/>
      <c r="ANB320" s="942"/>
      <c r="ANC320" s="942"/>
      <c r="AND320" s="942"/>
      <c r="ANE320" s="942"/>
      <c r="ANF320" s="942"/>
      <c r="ANG320" s="942"/>
      <c r="ANH320" s="942"/>
      <c r="ANI320" s="942"/>
      <c r="ANJ320" s="942"/>
      <c r="ANK320" s="942"/>
      <c r="ANL320" s="942"/>
      <c r="ANM320" s="942"/>
      <c r="ANN320" s="942"/>
      <c r="ANO320" s="942"/>
      <c r="ANP320" s="942"/>
      <c r="ANQ320" s="942"/>
      <c r="ANR320" s="942"/>
      <c r="ANS320" s="942"/>
      <c r="ANT320" s="942"/>
      <c r="ANU320" s="942"/>
      <c r="ANV320" s="942"/>
      <c r="ANW320" s="942"/>
      <c r="ANX320" s="942"/>
      <c r="ANY320" s="942"/>
      <c r="ANZ320" s="942"/>
      <c r="AOA320" s="942"/>
      <c r="AOB320" s="942"/>
      <c r="AOC320" s="942"/>
      <c r="AOD320" s="942"/>
      <c r="AOE320" s="942"/>
      <c r="AOF320" s="942"/>
      <c r="AOG320" s="942"/>
      <c r="AOH320" s="942"/>
      <c r="AOI320" s="942"/>
      <c r="AOJ320" s="942"/>
      <c r="AOK320" s="942"/>
      <c r="AOL320" s="942"/>
      <c r="AOM320" s="942"/>
      <c r="AON320" s="942"/>
      <c r="AOO320" s="942"/>
      <c r="AOP320" s="942"/>
      <c r="AOQ320" s="942"/>
      <c r="AOR320" s="942"/>
      <c r="AOS320" s="942"/>
      <c r="AOT320" s="942"/>
      <c r="AOU320" s="942"/>
      <c r="AOV320" s="942"/>
      <c r="AOW320" s="942"/>
      <c r="AOX320" s="942"/>
      <c r="AOY320" s="942"/>
      <c r="AOZ320" s="942"/>
      <c r="APA320" s="942"/>
      <c r="APB320" s="942"/>
      <c r="APC320" s="942"/>
      <c r="APD320" s="942"/>
      <c r="APE320" s="942"/>
      <c r="APF320" s="942"/>
      <c r="APG320" s="942"/>
      <c r="APH320" s="942"/>
      <c r="API320" s="942"/>
      <c r="APJ320" s="942"/>
      <c r="APK320" s="942"/>
      <c r="APL320" s="942"/>
      <c r="APM320" s="942"/>
      <c r="APN320" s="942"/>
      <c r="APO320" s="942"/>
      <c r="APP320" s="942"/>
      <c r="APQ320" s="942"/>
      <c r="APR320" s="942"/>
      <c r="APS320" s="942"/>
      <c r="APT320" s="942"/>
      <c r="APU320" s="942"/>
      <c r="APV320" s="942"/>
      <c r="APW320" s="942"/>
      <c r="APX320" s="942"/>
      <c r="APY320" s="942"/>
      <c r="APZ320" s="942"/>
      <c r="AQA320" s="942"/>
      <c r="AQB320" s="942"/>
      <c r="AQC320" s="942"/>
      <c r="AQD320" s="942"/>
      <c r="AQE320" s="942"/>
      <c r="AQF320" s="942"/>
      <c r="AQG320" s="942"/>
      <c r="AQH320" s="942"/>
      <c r="AQI320" s="942"/>
      <c r="AQJ320" s="942"/>
      <c r="AQK320" s="942"/>
      <c r="AQL320" s="942"/>
      <c r="AQM320" s="942"/>
      <c r="AQN320" s="942"/>
      <c r="AQO320" s="942"/>
      <c r="AQP320" s="942"/>
      <c r="AQQ320" s="942"/>
      <c r="AQR320" s="942"/>
      <c r="AQS320" s="942"/>
      <c r="AQT320" s="942"/>
      <c r="AQU320" s="942"/>
      <c r="AQV320" s="942"/>
      <c r="AQW320" s="942"/>
      <c r="AQX320" s="942"/>
      <c r="AQY320" s="942"/>
      <c r="AQZ320" s="942"/>
      <c r="ARA320" s="942"/>
      <c r="ARB320" s="942"/>
      <c r="ARC320" s="942"/>
      <c r="ARD320" s="942"/>
      <c r="ARE320" s="942"/>
      <c r="ARF320" s="942"/>
      <c r="ARG320" s="942"/>
      <c r="ARH320" s="942"/>
      <c r="ARI320" s="942"/>
      <c r="ARJ320" s="942"/>
      <c r="ARK320" s="942"/>
      <c r="ARL320" s="942"/>
      <c r="ARM320" s="942"/>
      <c r="ARN320" s="942"/>
      <c r="ARO320" s="942"/>
      <c r="ARP320" s="942"/>
      <c r="ARQ320" s="942"/>
      <c r="ARR320" s="942"/>
      <c r="ARS320" s="942"/>
      <c r="ART320" s="942"/>
      <c r="ARU320" s="942"/>
      <c r="ARV320" s="942"/>
      <c r="ARW320" s="942"/>
      <c r="ARX320" s="942"/>
      <c r="ARY320" s="942"/>
      <c r="ARZ320" s="942"/>
      <c r="ASA320" s="942"/>
      <c r="ASB320" s="942"/>
      <c r="ASC320" s="942"/>
      <c r="ASD320" s="942"/>
      <c r="ASE320" s="942"/>
      <c r="ASF320" s="942"/>
      <c r="ASG320" s="942"/>
      <c r="ASH320" s="942"/>
      <c r="ASI320" s="942"/>
      <c r="ASJ320" s="942"/>
      <c r="ASK320" s="942"/>
      <c r="ASL320" s="942"/>
      <c r="ASM320" s="942"/>
      <c r="ASN320" s="942"/>
      <c r="ASO320" s="942"/>
      <c r="ASP320" s="942"/>
      <c r="ASQ320" s="942"/>
      <c r="ASR320" s="942"/>
      <c r="ASS320" s="942"/>
      <c r="AST320" s="942"/>
      <c r="ASU320" s="942"/>
      <c r="ASV320" s="942"/>
      <c r="ASW320" s="942"/>
      <c r="ASX320" s="942"/>
      <c r="ASY320" s="942"/>
      <c r="ASZ320" s="942"/>
      <c r="ATA320" s="942"/>
      <c r="ATB320" s="942"/>
      <c r="ATC320" s="942"/>
      <c r="ATD320" s="942"/>
      <c r="ATE320" s="942"/>
      <c r="ATF320" s="942"/>
      <c r="ATG320" s="942"/>
      <c r="ATH320" s="942"/>
      <c r="ATI320" s="942"/>
      <c r="ATJ320" s="942"/>
      <c r="ATK320" s="942"/>
      <c r="ATL320" s="942"/>
      <c r="ATM320" s="942"/>
      <c r="ATN320" s="942"/>
      <c r="ATO320" s="942"/>
      <c r="ATP320" s="942"/>
      <c r="ATQ320" s="942"/>
      <c r="ATR320" s="942"/>
      <c r="ATS320" s="942"/>
      <c r="ATT320" s="942"/>
      <c r="ATU320" s="942"/>
      <c r="ATV320" s="942"/>
      <c r="ATW320" s="942"/>
      <c r="ATX320" s="942"/>
      <c r="ATY320" s="942"/>
      <c r="ATZ320" s="942"/>
      <c r="AUA320" s="942"/>
      <c r="AUB320" s="942"/>
      <c r="AUC320" s="942"/>
      <c r="AUD320" s="942"/>
      <c r="AUE320" s="942"/>
      <c r="AUF320" s="942"/>
      <c r="AUG320" s="942"/>
      <c r="AUH320" s="942"/>
      <c r="AUI320" s="942"/>
      <c r="AUJ320" s="942"/>
      <c r="AUK320" s="942"/>
      <c r="AUL320" s="942"/>
      <c r="AUM320" s="942"/>
      <c r="AUN320" s="942"/>
      <c r="AUO320" s="942"/>
      <c r="AUP320" s="942"/>
      <c r="AUQ320" s="942"/>
      <c r="AUR320" s="942"/>
      <c r="AUS320" s="942"/>
      <c r="AUT320" s="942"/>
      <c r="AUU320" s="942"/>
      <c r="AUV320" s="942"/>
      <c r="AUW320" s="942"/>
      <c r="AUX320" s="942"/>
      <c r="AUY320" s="942"/>
      <c r="AUZ320" s="942"/>
      <c r="AVA320" s="942"/>
      <c r="AVB320" s="942"/>
      <c r="AVC320" s="942"/>
      <c r="AVD320" s="942"/>
      <c r="AVE320" s="942"/>
      <c r="AVF320" s="942"/>
      <c r="AVG320" s="942"/>
      <c r="AVH320" s="942"/>
      <c r="AVI320" s="942"/>
      <c r="AVJ320" s="942"/>
      <c r="AVK320" s="942"/>
      <c r="AVL320" s="942"/>
      <c r="AVM320" s="942"/>
      <c r="AVN320" s="942"/>
      <c r="AVO320" s="942"/>
      <c r="AVP320" s="942"/>
      <c r="AVQ320" s="942"/>
      <c r="AVR320" s="942"/>
      <c r="AVS320" s="942"/>
      <c r="AVT320" s="942"/>
      <c r="AVU320" s="942"/>
      <c r="AVV320" s="942"/>
      <c r="AVW320" s="942"/>
      <c r="AVX320" s="942"/>
      <c r="AVY320" s="942"/>
      <c r="AVZ320" s="942"/>
      <c r="AWA320" s="942"/>
      <c r="AWB320" s="942"/>
      <c r="AWC320" s="942"/>
      <c r="AWD320" s="942"/>
      <c r="AWE320" s="942"/>
      <c r="AWF320" s="942"/>
      <c r="AWG320" s="942"/>
      <c r="AWH320" s="942"/>
      <c r="AWI320" s="942"/>
      <c r="AWJ320" s="942"/>
      <c r="AWK320" s="942"/>
      <c r="AWL320" s="942"/>
      <c r="AWM320" s="942"/>
      <c r="AWN320" s="942"/>
      <c r="AWO320" s="942"/>
      <c r="AWP320" s="942"/>
      <c r="AWQ320" s="942"/>
      <c r="AWR320" s="942"/>
      <c r="AWS320" s="942"/>
      <c r="AWT320" s="942"/>
      <c r="AWU320" s="942"/>
      <c r="AWV320" s="942"/>
      <c r="AWW320" s="942"/>
      <c r="AWX320" s="942"/>
      <c r="AWY320" s="942"/>
      <c r="AWZ320" s="942"/>
      <c r="AXA320" s="942"/>
      <c r="AXB320" s="942"/>
      <c r="AXC320" s="942"/>
      <c r="AXD320" s="942"/>
      <c r="AXE320" s="942"/>
      <c r="AXF320" s="942"/>
      <c r="AXG320" s="942"/>
      <c r="AXH320" s="942"/>
      <c r="AXI320" s="942"/>
      <c r="AXJ320" s="942"/>
      <c r="AXK320" s="942"/>
      <c r="AXL320" s="942"/>
      <c r="AXM320" s="942"/>
      <c r="AXN320" s="942"/>
      <c r="AXO320" s="942"/>
      <c r="AXP320" s="942"/>
      <c r="AXQ320" s="942"/>
      <c r="AXR320" s="942"/>
      <c r="AXS320" s="942"/>
      <c r="AXT320" s="942"/>
      <c r="AXU320" s="942"/>
      <c r="AXV320" s="942"/>
      <c r="AXW320" s="942"/>
      <c r="AXX320" s="942"/>
      <c r="AXY320" s="942"/>
      <c r="AXZ320" s="942"/>
      <c r="AYA320" s="942"/>
      <c r="AYB320" s="942"/>
      <c r="AYC320" s="942"/>
      <c r="AYD320" s="942"/>
      <c r="AYE320" s="942"/>
      <c r="AYF320" s="942"/>
      <c r="AYG320" s="942"/>
      <c r="AYH320" s="942"/>
      <c r="AYI320" s="942"/>
      <c r="AYJ320" s="942"/>
      <c r="AYK320" s="942"/>
      <c r="AYL320" s="942"/>
      <c r="AYM320" s="942"/>
      <c r="AYN320" s="942"/>
      <c r="AYO320" s="942"/>
      <c r="AYP320" s="942"/>
      <c r="AYQ320" s="942"/>
      <c r="AYR320" s="942"/>
      <c r="AYS320" s="942"/>
      <c r="AYT320" s="942"/>
      <c r="AYU320" s="942"/>
      <c r="AYV320" s="942"/>
      <c r="AYW320" s="942"/>
      <c r="AYX320" s="942"/>
      <c r="AYY320" s="942"/>
      <c r="AYZ320" s="942"/>
      <c r="AZA320" s="942"/>
      <c r="AZB320" s="942"/>
      <c r="AZC320" s="942"/>
      <c r="AZD320" s="942"/>
      <c r="AZE320" s="942"/>
      <c r="AZF320" s="942"/>
      <c r="AZG320" s="942"/>
      <c r="AZH320" s="942"/>
      <c r="AZI320" s="942"/>
      <c r="AZJ320" s="942"/>
      <c r="AZK320" s="942"/>
      <c r="AZL320" s="942"/>
      <c r="AZM320" s="942"/>
      <c r="AZN320" s="942"/>
      <c r="AZO320" s="942"/>
      <c r="AZP320" s="942"/>
      <c r="AZQ320" s="942"/>
      <c r="AZR320" s="942"/>
      <c r="AZS320" s="942"/>
      <c r="AZT320" s="942"/>
      <c r="AZU320" s="942"/>
      <c r="AZV320" s="942"/>
      <c r="AZW320" s="942"/>
      <c r="AZX320" s="942"/>
      <c r="AZY320" s="942"/>
      <c r="AZZ320" s="942"/>
      <c r="BAA320" s="942"/>
      <c r="BAB320" s="942"/>
      <c r="BAC320" s="942"/>
      <c r="BAD320" s="942"/>
      <c r="BAE320" s="942"/>
      <c r="BAF320" s="942"/>
      <c r="BAG320" s="942"/>
      <c r="BAH320" s="942"/>
      <c r="BAI320" s="942"/>
      <c r="BAJ320" s="942"/>
      <c r="BAK320" s="942"/>
      <c r="BAL320" s="942"/>
      <c r="BAM320" s="942"/>
      <c r="BAN320" s="942"/>
      <c r="BAO320" s="942"/>
      <c r="BAP320" s="942"/>
      <c r="BAQ320" s="942"/>
      <c r="BAR320" s="942"/>
      <c r="BAS320" s="942"/>
      <c r="BAT320" s="942"/>
      <c r="BAU320" s="942"/>
      <c r="BAV320" s="942"/>
      <c r="BAW320" s="942"/>
      <c r="BAX320" s="942"/>
      <c r="BAY320" s="942"/>
      <c r="BAZ320" s="942"/>
      <c r="BBA320" s="942"/>
      <c r="BBB320" s="942"/>
      <c r="BBC320" s="942"/>
      <c r="BBD320" s="942"/>
      <c r="BBE320" s="942"/>
      <c r="BBF320" s="942"/>
      <c r="BBG320" s="942"/>
      <c r="BBH320" s="942"/>
      <c r="BBI320" s="942"/>
      <c r="BBJ320" s="942"/>
      <c r="BBK320" s="942"/>
      <c r="BBL320" s="942"/>
      <c r="BBM320" s="942"/>
      <c r="BBN320" s="942"/>
      <c r="BBO320" s="942"/>
      <c r="BBP320" s="942"/>
      <c r="BBQ320" s="942"/>
      <c r="BBR320" s="942"/>
      <c r="BBS320" s="942"/>
      <c r="BBT320" s="942"/>
      <c r="BBU320" s="942"/>
      <c r="BBV320" s="942"/>
      <c r="BBW320" s="942"/>
      <c r="BBX320" s="942"/>
      <c r="BBY320" s="942"/>
      <c r="BBZ320" s="942"/>
      <c r="BCA320" s="942"/>
      <c r="BCB320" s="942"/>
      <c r="BCC320" s="942"/>
      <c r="BCD320" s="942"/>
      <c r="BCE320" s="942"/>
      <c r="BCF320" s="942"/>
      <c r="BCG320" s="942"/>
      <c r="BCH320" s="942"/>
      <c r="BCI320" s="942"/>
      <c r="BCJ320" s="942"/>
      <c r="BCK320" s="942"/>
      <c r="BCL320" s="942"/>
      <c r="BCM320" s="942"/>
      <c r="BCN320" s="942"/>
      <c r="BCO320" s="942"/>
      <c r="BCP320" s="942"/>
      <c r="BCQ320" s="942"/>
      <c r="BCR320" s="942"/>
      <c r="BCS320" s="942"/>
      <c r="BCT320" s="942"/>
      <c r="BCU320" s="942"/>
      <c r="BCV320" s="942"/>
      <c r="BCW320" s="942"/>
      <c r="BCX320" s="942"/>
      <c r="BCY320" s="942"/>
      <c r="BCZ320" s="942"/>
      <c r="BDA320" s="942"/>
      <c r="BDB320" s="942"/>
      <c r="BDC320" s="942"/>
      <c r="BDD320" s="942"/>
      <c r="BDE320" s="942"/>
      <c r="BDF320" s="942"/>
      <c r="BDG320" s="942"/>
      <c r="BDH320" s="942"/>
      <c r="BDI320" s="942"/>
      <c r="BDJ320" s="942"/>
      <c r="BDK320" s="942"/>
      <c r="BDL320" s="942"/>
      <c r="BDM320" s="942"/>
      <c r="BDN320" s="942"/>
      <c r="BDO320" s="942"/>
      <c r="BDP320" s="942"/>
      <c r="BDQ320" s="942"/>
      <c r="BDR320" s="942"/>
      <c r="BDS320" s="942"/>
      <c r="BDT320" s="942"/>
      <c r="BDU320" s="942"/>
      <c r="BDV320" s="942"/>
      <c r="BDW320" s="942"/>
      <c r="BDX320" s="942"/>
      <c r="BDY320" s="942"/>
      <c r="BDZ320" s="942"/>
      <c r="BEA320" s="942"/>
      <c r="BEB320" s="942"/>
      <c r="BEC320" s="942"/>
      <c r="BED320" s="942"/>
      <c r="BEE320" s="942"/>
      <c r="BEF320" s="942"/>
      <c r="BEG320" s="942"/>
      <c r="BEH320" s="942"/>
      <c r="BEI320" s="942"/>
      <c r="BEJ320" s="942"/>
      <c r="BEK320" s="942"/>
      <c r="BEL320" s="942"/>
      <c r="BEM320" s="942"/>
      <c r="BEN320" s="942"/>
      <c r="BEO320" s="942"/>
      <c r="BEP320" s="942"/>
      <c r="BEQ320" s="942"/>
      <c r="BER320" s="942"/>
      <c r="BES320" s="942"/>
      <c r="BET320" s="942"/>
      <c r="BEU320" s="942"/>
      <c r="BEV320" s="942"/>
      <c r="BEW320" s="942"/>
      <c r="BEX320" s="942"/>
      <c r="BEY320" s="942"/>
      <c r="BEZ320" s="942"/>
      <c r="BFA320" s="942"/>
      <c r="BFB320" s="942"/>
      <c r="BFC320" s="942"/>
      <c r="BFD320" s="942"/>
      <c r="BFE320" s="942"/>
      <c r="BFF320" s="942"/>
      <c r="BFG320" s="942"/>
      <c r="BFH320" s="942"/>
      <c r="BFI320" s="942"/>
      <c r="BFJ320" s="942"/>
      <c r="BFK320" s="942"/>
      <c r="BFL320" s="942"/>
      <c r="BFM320" s="942"/>
      <c r="BFN320" s="942"/>
      <c r="BFO320" s="942"/>
      <c r="BFP320" s="942"/>
      <c r="BFQ320" s="942"/>
      <c r="BFR320" s="942"/>
      <c r="BFS320" s="942"/>
      <c r="BFT320" s="942"/>
      <c r="BFU320" s="942"/>
      <c r="BFV320" s="942"/>
      <c r="BFW320" s="942"/>
      <c r="BFX320" s="942"/>
      <c r="BFY320" s="942"/>
      <c r="BFZ320" s="942"/>
      <c r="BGA320" s="942"/>
      <c r="BGB320" s="942"/>
      <c r="BGC320" s="942"/>
      <c r="BGD320" s="942"/>
      <c r="BGE320" s="942"/>
      <c r="BGF320" s="942"/>
      <c r="BGG320" s="942"/>
      <c r="BGH320" s="942"/>
      <c r="BGI320" s="942"/>
      <c r="BGJ320" s="942"/>
      <c r="BGK320" s="942"/>
      <c r="BGL320" s="942"/>
      <c r="BGM320" s="942"/>
      <c r="BGN320" s="942"/>
      <c r="BGO320" s="942"/>
      <c r="BGP320" s="942"/>
      <c r="BGQ320" s="942"/>
      <c r="BGR320" s="942"/>
      <c r="BGS320" s="942"/>
      <c r="BGT320" s="942"/>
      <c r="BGU320" s="942"/>
      <c r="BGV320" s="942"/>
      <c r="BGW320" s="942"/>
      <c r="BGX320" s="942"/>
      <c r="BGY320" s="942"/>
      <c r="BGZ320" s="942"/>
      <c r="BHA320" s="942"/>
      <c r="BHB320" s="942"/>
      <c r="BHC320" s="942"/>
      <c r="BHD320" s="942"/>
      <c r="BHE320" s="942"/>
      <c r="BHF320" s="942"/>
      <c r="BHG320" s="942"/>
      <c r="BHH320" s="942"/>
      <c r="BHI320" s="942"/>
      <c r="BHJ320" s="942"/>
      <c r="BHK320" s="942"/>
      <c r="BHL320" s="942"/>
      <c r="BHM320" s="942"/>
      <c r="BHN320" s="942"/>
      <c r="BHO320" s="942"/>
      <c r="BHP320" s="942"/>
      <c r="BHQ320" s="942"/>
      <c r="BHR320" s="942"/>
      <c r="BHS320" s="942"/>
      <c r="BHT320" s="942"/>
      <c r="BHU320" s="942"/>
      <c r="BHV320" s="942"/>
      <c r="BHW320" s="942"/>
      <c r="BHX320" s="942"/>
      <c r="BHY320" s="942"/>
      <c r="BHZ320" s="942"/>
      <c r="BIA320" s="942"/>
      <c r="BIB320" s="942"/>
      <c r="BIC320" s="942"/>
      <c r="BID320" s="942"/>
      <c r="BIE320" s="942"/>
      <c r="BIF320" s="942"/>
      <c r="BIG320" s="942"/>
      <c r="BIH320" s="942"/>
      <c r="BII320" s="942"/>
      <c r="BIJ320" s="942"/>
      <c r="BIK320" s="942"/>
      <c r="BIL320" s="942"/>
      <c r="BIM320" s="942"/>
      <c r="BIN320" s="942"/>
      <c r="BIO320" s="942"/>
      <c r="BIP320" s="942"/>
      <c r="BIQ320" s="942"/>
      <c r="BIR320" s="942"/>
      <c r="BIS320" s="942"/>
      <c r="BIT320" s="942"/>
      <c r="BIU320" s="942"/>
      <c r="BIV320" s="942"/>
      <c r="BIW320" s="942"/>
      <c r="BIX320" s="942"/>
      <c r="BIY320" s="942"/>
      <c r="BIZ320" s="942"/>
      <c r="BJA320" s="942"/>
      <c r="BJB320" s="942"/>
      <c r="BJC320" s="942"/>
      <c r="BJD320" s="942"/>
      <c r="BJE320" s="942"/>
      <c r="BJF320" s="942"/>
      <c r="BJG320" s="942"/>
      <c r="BJH320" s="942"/>
      <c r="BJI320" s="942"/>
      <c r="BJJ320" s="942"/>
      <c r="BJK320" s="942"/>
      <c r="BJL320" s="942"/>
      <c r="BJM320" s="942"/>
      <c r="BJN320" s="942"/>
      <c r="BJO320" s="942"/>
      <c r="BJP320" s="942"/>
      <c r="BJQ320" s="942"/>
      <c r="BJR320" s="942"/>
      <c r="BJS320" s="942"/>
      <c r="BJT320" s="942"/>
      <c r="BJU320" s="942"/>
      <c r="BJV320" s="942"/>
      <c r="BJW320" s="942"/>
      <c r="BJX320" s="942"/>
      <c r="BJY320" s="942"/>
      <c r="BJZ320" s="942"/>
      <c r="BKA320" s="942"/>
      <c r="BKB320" s="942"/>
      <c r="BKC320" s="942"/>
      <c r="BKD320" s="942"/>
      <c r="BKE320" s="942"/>
      <c r="BKF320" s="942"/>
      <c r="BKG320" s="942"/>
      <c r="BKH320" s="942"/>
      <c r="BKI320" s="942"/>
      <c r="BKJ320" s="942"/>
      <c r="BKK320" s="942"/>
      <c r="BKL320" s="942"/>
      <c r="BKM320" s="942"/>
      <c r="BKN320" s="942"/>
      <c r="BKO320" s="942"/>
      <c r="BKP320" s="942"/>
      <c r="BKQ320" s="942"/>
      <c r="BKR320" s="942"/>
      <c r="BKS320" s="942"/>
      <c r="BKT320" s="942"/>
      <c r="BKU320" s="942"/>
      <c r="BKV320" s="942"/>
      <c r="BKW320" s="942"/>
      <c r="BKX320" s="942"/>
      <c r="BKY320" s="942"/>
      <c r="BKZ320" s="942"/>
      <c r="BLA320" s="942"/>
      <c r="BLB320" s="942"/>
      <c r="BLC320" s="942"/>
      <c r="BLD320" s="942"/>
      <c r="BLE320" s="942"/>
      <c r="BLF320" s="942"/>
      <c r="BLG320" s="942"/>
      <c r="BLH320" s="942"/>
      <c r="BLI320" s="942"/>
      <c r="BLJ320" s="942"/>
      <c r="BLK320" s="942"/>
      <c r="BLL320" s="942"/>
      <c r="BLM320" s="942"/>
      <c r="BLN320" s="942"/>
      <c r="BLO320" s="942"/>
      <c r="BLP320" s="942"/>
      <c r="BLQ320" s="942"/>
      <c r="BLR320" s="942"/>
      <c r="BLS320" s="942"/>
      <c r="BLT320" s="942"/>
      <c r="BLU320" s="942"/>
      <c r="BLV320" s="942"/>
      <c r="BLW320" s="942"/>
      <c r="BLX320" s="942"/>
      <c r="BLY320" s="942"/>
      <c r="BLZ320" s="942"/>
      <c r="BMA320" s="942"/>
      <c r="BMB320" s="942"/>
      <c r="BMC320" s="942"/>
      <c r="BMD320" s="942"/>
      <c r="BME320" s="942"/>
      <c r="BMF320" s="942"/>
      <c r="BMG320" s="942"/>
      <c r="BMH320" s="942"/>
      <c r="BMI320" s="942"/>
      <c r="BMJ320" s="942"/>
      <c r="BMK320" s="942"/>
      <c r="BML320" s="942"/>
      <c r="BMM320" s="942"/>
      <c r="BMN320" s="942"/>
      <c r="BMO320" s="942"/>
      <c r="BMP320" s="942"/>
      <c r="BMQ320" s="942"/>
      <c r="BMR320" s="942"/>
      <c r="BMS320" s="942"/>
      <c r="BMT320" s="942"/>
      <c r="BMU320" s="942"/>
      <c r="BMV320" s="942"/>
      <c r="BMW320" s="942"/>
      <c r="BMX320" s="942"/>
      <c r="BMY320" s="942"/>
      <c r="BMZ320" s="942"/>
      <c r="BNA320" s="942"/>
      <c r="BNB320" s="942"/>
      <c r="BNC320" s="942"/>
      <c r="BND320" s="942"/>
      <c r="BNE320" s="942"/>
      <c r="BNF320" s="942"/>
      <c r="BNG320" s="942"/>
      <c r="BNH320" s="942"/>
      <c r="BNI320" s="942"/>
      <c r="BNJ320" s="942"/>
      <c r="BNK320" s="942"/>
      <c r="BNL320" s="942"/>
      <c r="BNM320" s="942"/>
      <c r="BNN320" s="942"/>
      <c r="BNO320" s="942"/>
      <c r="BNP320" s="942"/>
      <c r="BNQ320" s="942"/>
      <c r="BNR320" s="942"/>
      <c r="BNS320" s="942"/>
      <c r="BNT320" s="942"/>
      <c r="BNU320" s="942"/>
      <c r="BNV320" s="942"/>
      <c r="BNW320" s="942"/>
      <c r="BNX320" s="942"/>
      <c r="BNY320" s="942"/>
      <c r="BNZ320" s="942"/>
      <c r="BOA320" s="942"/>
      <c r="BOB320" s="942"/>
      <c r="BOC320" s="942"/>
      <c r="BOD320" s="942"/>
      <c r="BOE320" s="942"/>
      <c r="BOF320" s="942"/>
      <c r="BOG320" s="942"/>
      <c r="BOH320" s="942"/>
      <c r="BOI320" s="942"/>
      <c r="BOJ320" s="942"/>
      <c r="BOK320" s="942"/>
      <c r="BOL320" s="942"/>
      <c r="BOM320" s="942"/>
      <c r="BON320" s="942"/>
      <c r="BOO320" s="942"/>
      <c r="BOP320" s="942"/>
      <c r="BOQ320" s="942"/>
      <c r="BOR320" s="942"/>
      <c r="BOS320" s="942"/>
      <c r="BOT320" s="942"/>
      <c r="BOU320" s="942"/>
      <c r="BOV320" s="942"/>
      <c r="BOW320" s="942"/>
      <c r="BOX320" s="942"/>
      <c r="BOY320" s="942"/>
      <c r="BOZ320" s="942"/>
      <c r="BPA320" s="942"/>
      <c r="BPB320" s="942"/>
      <c r="BPC320" s="942"/>
      <c r="BPD320" s="942"/>
      <c r="BPE320" s="942"/>
      <c r="BPF320" s="942"/>
      <c r="BPG320" s="942"/>
      <c r="BPH320" s="942"/>
      <c r="BPI320" s="942"/>
      <c r="BPJ320" s="942"/>
      <c r="BPK320" s="942"/>
      <c r="BPL320" s="942"/>
      <c r="BPM320" s="942"/>
      <c r="BPN320" s="942"/>
      <c r="BPO320" s="942"/>
      <c r="BPP320" s="942"/>
      <c r="BPQ320" s="942"/>
      <c r="BPR320" s="942"/>
      <c r="BPS320" s="942"/>
      <c r="BPT320" s="942"/>
      <c r="BPU320" s="942"/>
      <c r="BPV320" s="942"/>
      <c r="BPW320" s="942"/>
      <c r="BPX320" s="942"/>
      <c r="BPY320" s="942"/>
      <c r="BPZ320" s="942"/>
      <c r="BQA320" s="942"/>
      <c r="BQB320" s="942"/>
      <c r="BQC320" s="942"/>
      <c r="BQD320" s="942"/>
      <c r="BQE320" s="942"/>
      <c r="BQF320" s="942"/>
      <c r="BQG320" s="942"/>
      <c r="BQH320" s="942"/>
      <c r="BQI320" s="942"/>
      <c r="BQJ320" s="942"/>
      <c r="BQK320" s="942"/>
      <c r="BQL320" s="942"/>
      <c r="BQM320" s="942"/>
      <c r="BQN320" s="942"/>
      <c r="BQO320" s="942"/>
      <c r="BQP320" s="942"/>
      <c r="BQQ320" s="942"/>
      <c r="BQR320" s="942"/>
      <c r="BQS320" s="942"/>
      <c r="BQT320" s="942"/>
      <c r="BQU320" s="942"/>
      <c r="BQV320" s="942"/>
      <c r="BQW320" s="942"/>
      <c r="BQX320" s="942"/>
      <c r="BQY320" s="942"/>
      <c r="BQZ320" s="942"/>
      <c r="BRA320" s="942"/>
      <c r="BRB320" s="942"/>
      <c r="BRC320" s="942"/>
      <c r="BRD320" s="942"/>
      <c r="BRE320" s="942"/>
      <c r="BRF320" s="942"/>
      <c r="BRG320" s="942"/>
      <c r="BRH320" s="942"/>
      <c r="BRI320" s="942"/>
      <c r="BRJ320" s="942"/>
      <c r="BRK320" s="942"/>
      <c r="BRL320" s="942"/>
      <c r="BRM320" s="942"/>
      <c r="BRN320" s="942"/>
      <c r="BRO320" s="942"/>
      <c r="BRP320" s="942"/>
      <c r="BRQ320" s="942"/>
      <c r="BRR320" s="942"/>
      <c r="BRS320" s="942"/>
      <c r="BRT320" s="942"/>
      <c r="BRU320" s="942"/>
      <c r="BRV320" s="942"/>
      <c r="BRW320" s="942"/>
      <c r="BRX320" s="942"/>
      <c r="BRY320" s="942"/>
      <c r="BRZ320" s="942"/>
      <c r="BSA320" s="942"/>
      <c r="BSB320" s="942"/>
      <c r="BSC320" s="942"/>
      <c r="BSD320" s="942"/>
      <c r="BSE320" s="942"/>
      <c r="BSF320" s="942"/>
      <c r="BSG320" s="942"/>
      <c r="BSH320" s="942"/>
      <c r="BSI320" s="942"/>
      <c r="BSJ320" s="942"/>
      <c r="BSK320" s="942"/>
      <c r="BSL320" s="942"/>
      <c r="BSM320" s="942"/>
      <c r="BSN320" s="942"/>
      <c r="BSO320" s="942"/>
      <c r="BSP320" s="942"/>
      <c r="BSQ320" s="942"/>
      <c r="BSR320" s="942"/>
      <c r="BSS320" s="942"/>
      <c r="BST320" s="942"/>
      <c r="BSU320" s="942"/>
      <c r="BSV320" s="942"/>
      <c r="BSW320" s="942"/>
      <c r="BSX320" s="942"/>
      <c r="BSY320" s="942"/>
      <c r="BSZ320" s="942"/>
      <c r="BTA320" s="942"/>
      <c r="BTB320" s="942"/>
      <c r="BTC320" s="942"/>
      <c r="BTD320" s="942"/>
      <c r="BTE320" s="942"/>
      <c r="BTF320" s="942"/>
      <c r="BTG320" s="942"/>
      <c r="BTH320" s="942"/>
      <c r="BTI320" s="942"/>
      <c r="BTJ320" s="942"/>
      <c r="BTK320" s="942"/>
      <c r="BTL320" s="942"/>
      <c r="BTM320" s="942"/>
      <c r="BTN320" s="942"/>
      <c r="BTO320" s="942"/>
      <c r="BTP320" s="942"/>
      <c r="BTQ320" s="942"/>
      <c r="BTR320" s="942"/>
      <c r="BTS320" s="942"/>
      <c r="BTT320" s="942"/>
      <c r="BTU320" s="942"/>
      <c r="BTV320" s="942"/>
      <c r="BTW320" s="942"/>
      <c r="BTX320" s="942"/>
      <c r="BTY320" s="942"/>
      <c r="BTZ320" s="942"/>
      <c r="BUA320" s="942"/>
      <c r="BUB320" s="942"/>
      <c r="BUC320" s="942"/>
      <c r="BUD320" s="942"/>
      <c r="BUE320" s="942"/>
      <c r="BUF320" s="942"/>
      <c r="BUG320" s="942"/>
      <c r="BUH320" s="942"/>
      <c r="BUI320" s="942"/>
      <c r="BUJ320" s="942"/>
      <c r="BUK320" s="942"/>
      <c r="BUL320" s="942"/>
      <c r="BUM320" s="942"/>
      <c r="BUN320" s="942"/>
      <c r="BUO320" s="942"/>
      <c r="BUP320" s="942"/>
      <c r="BUQ320" s="942"/>
      <c r="BUR320" s="942"/>
      <c r="BUS320" s="942"/>
      <c r="BUT320" s="942"/>
      <c r="BUU320" s="942"/>
      <c r="BUV320" s="942"/>
      <c r="BUW320" s="942"/>
      <c r="BUX320" s="942"/>
      <c r="BUY320" s="942"/>
      <c r="BUZ320" s="942"/>
      <c r="BVA320" s="942"/>
      <c r="BVB320" s="942"/>
      <c r="BVC320" s="942"/>
      <c r="BVD320" s="942"/>
      <c r="BVE320" s="942"/>
      <c r="BVF320" s="942"/>
      <c r="BVG320" s="942"/>
      <c r="BVH320" s="942"/>
      <c r="BVI320" s="942"/>
      <c r="BVJ320" s="942"/>
      <c r="BVK320" s="942"/>
      <c r="BVL320" s="942"/>
      <c r="BVM320" s="942"/>
      <c r="BVN320" s="942"/>
      <c r="BVO320" s="942"/>
      <c r="BVP320" s="942"/>
      <c r="BVQ320" s="942"/>
      <c r="BVR320" s="942"/>
      <c r="BVS320" s="942"/>
      <c r="BVT320" s="942"/>
      <c r="BVU320" s="942"/>
      <c r="BVV320" s="942"/>
      <c r="BVW320" s="942"/>
      <c r="BVX320" s="942"/>
      <c r="BVY320" s="942"/>
      <c r="BVZ320" s="942"/>
      <c r="BWA320" s="942"/>
      <c r="BWB320" s="942"/>
      <c r="BWC320" s="942"/>
      <c r="BWD320" s="942"/>
      <c r="BWE320" s="942"/>
      <c r="BWF320" s="942"/>
      <c r="BWG320" s="942"/>
      <c r="BWH320" s="942"/>
      <c r="BWI320" s="942"/>
      <c r="BWJ320" s="942"/>
      <c r="BWK320" s="942"/>
      <c r="BWL320" s="942"/>
      <c r="BWM320" s="942"/>
      <c r="BWN320" s="942"/>
      <c r="BWO320" s="942"/>
      <c r="BWP320" s="942"/>
      <c r="BWQ320" s="942"/>
      <c r="BWR320" s="942"/>
      <c r="BWS320" s="942"/>
      <c r="BWT320" s="942"/>
      <c r="BWU320" s="942"/>
      <c r="BWV320" s="942"/>
      <c r="BWW320" s="942"/>
      <c r="BWX320" s="942"/>
      <c r="BWY320" s="942"/>
      <c r="BWZ320" s="942"/>
      <c r="BXA320" s="942"/>
      <c r="BXB320" s="942"/>
      <c r="BXC320" s="942"/>
      <c r="BXD320" s="942"/>
      <c r="BXE320" s="942"/>
      <c r="BXF320" s="942"/>
      <c r="BXG320" s="942"/>
      <c r="BXH320" s="942"/>
      <c r="BXI320" s="942"/>
      <c r="BXJ320" s="942"/>
      <c r="BXK320" s="942"/>
      <c r="BXL320" s="942"/>
      <c r="BXM320" s="942"/>
      <c r="BXN320" s="942"/>
      <c r="BXO320" s="942"/>
      <c r="BXP320" s="942"/>
      <c r="BXQ320" s="942"/>
      <c r="BXR320" s="942"/>
      <c r="BXS320" s="942"/>
      <c r="BXT320" s="942"/>
      <c r="BXU320" s="942"/>
      <c r="BXV320" s="942"/>
      <c r="BXW320" s="942"/>
      <c r="BXX320" s="942"/>
      <c r="BXY320" s="942"/>
      <c r="BXZ320" s="942"/>
      <c r="BYA320" s="942"/>
      <c r="BYB320" s="942"/>
      <c r="BYC320" s="942"/>
      <c r="BYD320" s="942"/>
      <c r="BYE320" s="942"/>
      <c r="BYF320" s="942"/>
      <c r="BYG320" s="942"/>
      <c r="BYH320" s="942"/>
      <c r="BYI320" s="942"/>
      <c r="BYJ320" s="942"/>
      <c r="BYK320" s="942"/>
      <c r="BYL320" s="942"/>
      <c r="BYM320" s="942"/>
      <c r="BYN320" s="942"/>
      <c r="BYO320" s="942"/>
      <c r="BYP320" s="942"/>
      <c r="BYQ320" s="942"/>
      <c r="BYR320" s="942"/>
      <c r="BYS320" s="942"/>
      <c r="BYT320" s="942"/>
      <c r="BYU320" s="942"/>
      <c r="BYV320" s="942"/>
      <c r="BYW320" s="942"/>
      <c r="BYX320" s="942"/>
      <c r="BYY320" s="942"/>
      <c r="BYZ320" s="942"/>
      <c r="BZA320" s="942"/>
      <c r="BZB320" s="942"/>
      <c r="BZC320" s="942"/>
      <c r="BZD320" s="942"/>
      <c r="BZE320" s="942"/>
      <c r="BZF320" s="942"/>
      <c r="BZG320" s="942"/>
      <c r="BZH320" s="942"/>
      <c r="BZI320" s="942"/>
      <c r="BZJ320" s="942"/>
      <c r="BZK320" s="942"/>
      <c r="BZL320" s="942"/>
      <c r="BZM320" s="942"/>
      <c r="BZN320" s="942"/>
      <c r="BZO320" s="942"/>
      <c r="BZP320" s="942"/>
      <c r="BZQ320" s="942"/>
      <c r="BZR320" s="942"/>
      <c r="BZS320" s="942"/>
      <c r="BZT320" s="942"/>
      <c r="BZU320" s="942"/>
      <c r="BZV320" s="942"/>
      <c r="BZW320" s="942"/>
      <c r="BZX320" s="942"/>
      <c r="BZY320" s="942"/>
      <c r="BZZ320" s="942"/>
      <c r="CAA320" s="942"/>
      <c r="CAB320" s="942"/>
      <c r="CAC320" s="942"/>
      <c r="CAD320" s="942"/>
      <c r="CAE320" s="942"/>
      <c r="CAF320" s="942"/>
      <c r="CAG320" s="942"/>
      <c r="CAH320" s="942"/>
      <c r="CAI320" s="942"/>
      <c r="CAJ320" s="942"/>
      <c r="CAK320" s="942"/>
      <c r="CAL320" s="942"/>
      <c r="CAM320" s="942"/>
      <c r="CAN320" s="942"/>
      <c r="CAO320" s="942"/>
      <c r="CAP320" s="942"/>
      <c r="CAQ320" s="942"/>
      <c r="CAR320" s="942"/>
      <c r="CAS320" s="942"/>
      <c r="CAT320" s="942"/>
      <c r="CAU320" s="942"/>
      <c r="CAV320" s="942"/>
      <c r="CAW320" s="942"/>
      <c r="CAX320" s="942"/>
      <c r="CAY320" s="942"/>
      <c r="CAZ320" s="942"/>
      <c r="CBA320" s="942"/>
      <c r="CBB320" s="942"/>
      <c r="CBC320" s="942"/>
      <c r="CBD320" s="942"/>
      <c r="CBE320" s="942"/>
      <c r="CBF320" s="942"/>
      <c r="CBG320" s="942"/>
      <c r="CBH320" s="942"/>
      <c r="CBI320" s="942"/>
      <c r="CBJ320" s="942"/>
      <c r="CBK320" s="942"/>
      <c r="CBL320" s="942"/>
      <c r="CBM320" s="942"/>
      <c r="CBN320" s="942"/>
      <c r="CBO320" s="942"/>
      <c r="CBP320" s="942"/>
      <c r="CBQ320" s="942"/>
      <c r="CBR320" s="942"/>
      <c r="CBS320" s="942"/>
      <c r="CBT320" s="942"/>
      <c r="CBU320" s="942"/>
      <c r="CBV320" s="942"/>
      <c r="CBW320" s="942"/>
      <c r="CBX320" s="942"/>
      <c r="CBY320" s="942"/>
      <c r="CBZ320" s="942"/>
      <c r="CCA320" s="942"/>
      <c r="CCB320" s="942"/>
      <c r="CCC320" s="942"/>
      <c r="CCD320" s="942"/>
      <c r="CCE320" s="942"/>
      <c r="CCF320" s="942"/>
      <c r="CCG320" s="942"/>
      <c r="CCH320" s="942"/>
      <c r="CCI320" s="942"/>
      <c r="CCJ320" s="942"/>
      <c r="CCK320" s="942"/>
      <c r="CCL320" s="942"/>
      <c r="CCM320" s="942"/>
      <c r="CCN320" s="942"/>
      <c r="CCO320" s="942"/>
      <c r="CCP320" s="942"/>
      <c r="CCQ320" s="942"/>
      <c r="CCR320" s="942"/>
      <c r="CCS320" s="942"/>
      <c r="CCT320" s="942"/>
      <c r="CCU320" s="942"/>
      <c r="CCV320" s="942"/>
      <c r="CCW320" s="942"/>
      <c r="CCX320" s="942"/>
      <c r="CCY320" s="942"/>
      <c r="CCZ320" s="942"/>
      <c r="CDA320" s="942"/>
      <c r="CDB320" s="942"/>
      <c r="CDC320" s="942"/>
      <c r="CDD320" s="942"/>
      <c r="CDE320" s="942"/>
      <c r="CDF320" s="942"/>
      <c r="CDG320" s="942"/>
      <c r="CDH320" s="942"/>
      <c r="CDI320" s="942"/>
      <c r="CDJ320" s="942"/>
      <c r="CDK320" s="942"/>
      <c r="CDL320" s="942"/>
      <c r="CDM320" s="942"/>
      <c r="CDN320" s="942"/>
      <c r="CDO320" s="942"/>
      <c r="CDP320" s="942"/>
      <c r="CDQ320" s="942"/>
      <c r="CDR320" s="942"/>
      <c r="CDS320" s="942"/>
      <c r="CDT320" s="942"/>
      <c r="CDU320" s="942"/>
      <c r="CDV320" s="942"/>
      <c r="CDW320" s="942"/>
      <c r="CDX320" s="942"/>
      <c r="CDY320" s="942"/>
      <c r="CDZ320" s="942"/>
      <c r="CEA320" s="942"/>
      <c r="CEB320" s="942"/>
      <c r="CEC320" s="942"/>
      <c r="CED320" s="942"/>
      <c r="CEE320" s="942"/>
      <c r="CEF320" s="942"/>
      <c r="CEG320" s="942"/>
      <c r="CEH320" s="942"/>
      <c r="CEI320" s="942"/>
      <c r="CEJ320" s="942"/>
      <c r="CEK320" s="942"/>
      <c r="CEL320" s="942"/>
      <c r="CEM320" s="942"/>
      <c r="CEN320" s="942"/>
      <c r="CEO320" s="942"/>
      <c r="CEP320" s="942"/>
      <c r="CEQ320" s="942"/>
      <c r="CER320" s="942"/>
      <c r="CES320" s="942"/>
      <c r="CET320" s="942"/>
      <c r="CEU320" s="942"/>
      <c r="CEV320" s="942"/>
      <c r="CEW320" s="942"/>
      <c r="CEX320" s="942"/>
      <c r="CEY320" s="942"/>
      <c r="CEZ320" s="942"/>
      <c r="CFA320" s="942"/>
      <c r="CFB320" s="942"/>
      <c r="CFC320" s="942"/>
      <c r="CFD320" s="942"/>
      <c r="CFE320" s="942"/>
      <c r="CFF320" s="942"/>
      <c r="CFG320" s="942"/>
      <c r="CFH320" s="942"/>
      <c r="CFI320" s="942"/>
      <c r="CFJ320" s="942"/>
      <c r="CFK320" s="942"/>
      <c r="CFL320" s="942"/>
      <c r="CFM320" s="942"/>
      <c r="CFN320" s="942"/>
      <c r="CFO320" s="942"/>
      <c r="CFP320" s="942"/>
      <c r="CFQ320" s="942"/>
      <c r="CFR320" s="942"/>
      <c r="CFS320" s="942"/>
      <c r="CFT320" s="942"/>
      <c r="CFU320" s="942"/>
      <c r="CFV320" s="942"/>
      <c r="CFW320" s="942"/>
      <c r="CFX320" s="942"/>
      <c r="CFY320" s="942"/>
      <c r="CFZ320" s="942"/>
      <c r="CGA320" s="942"/>
      <c r="CGB320" s="942"/>
      <c r="CGC320" s="942"/>
      <c r="CGD320" s="942"/>
      <c r="CGE320" s="942"/>
      <c r="CGF320" s="942"/>
      <c r="CGG320" s="942"/>
      <c r="CGH320" s="942"/>
      <c r="CGI320" s="942"/>
      <c r="CGJ320" s="942"/>
      <c r="CGK320" s="942"/>
      <c r="CGL320" s="942"/>
      <c r="CGM320" s="942"/>
      <c r="CGN320" s="942"/>
      <c r="CGO320" s="942"/>
      <c r="CGP320" s="942"/>
      <c r="CGQ320" s="942"/>
      <c r="CGR320" s="942"/>
      <c r="CGS320" s="942"/>
      <c r="CGT320" s="942"/>
      <c r="CGU320" s="942"/>
      <c r="CGV320" s="942"/>
      <c r="CGW320" s="942"/>
      <c r="CGX320" s="942"/>
      <c r="CGY320" s="942"/>
      <c r="CGZ320" s="942"/>
      <c r="CHA320" s="942"/>
      <c r="CHB320" s="942"/>
      <c r="CHC320" s="942"/>
      <c r="CHD320" s="942"/>
      <c r="CHE320" s="942"/>
      <c r="CHF320" s="942"/>
      <c r="CHG320" s="942"/>
      <c r="CHH320" s="942"/>
      <c r="CHI320" s="942"/>
      <c r="CHJ320" s="942"/>
      <c r="CHK320" s="942"/>
      <c r="CHL320" s="942"/>
      <c r="CHM320" s="942"/>
      <c r="CHN320" s="942"/>
      <c r="CHO320" s="942"/>
      <c r="CHP320" s="942"/>
      <c r="CHQ320" s="942"/>
      <c r="CHR320" s="942"/>
      <c r="CHS320" s="942"/>
      <c r="CHT320" s="942"/>
      <c r="CHU320" s="942"/>
      <c r="CHV320" s="942"/>
      <c r="CHW320" s="942"/>
      <c r="CHX320" s="942"/>
      <c r="CHY320" s="942"/>
      <c r="CHZ320" s="942"/>
      <c r="CIA320" s="942"/>
      <c r="CIB320" s="942"/>
      <c r="CIC320" s="942"/>
      <c r="CID320" s="942"/>
      <c r="CIE320" s="942"/>
      <c r="CIF320" s="942"/>
      <c r="CIG320" s="942"/>
      <c r="CIH320" s="942"/>
      <c r="CII320" s="942"/>
      <c r="CIJ320" s="942"/>
      <c r="CIK320" s="942"/>
      <c r="CIL320" s="942"/>
      <c r="CIM320" s="942"/>
      <c r="CIN320" s="942"/>
      <c r="CIO320" s="942"/>
      <c r="CIP320" s="942"/>
      <c r="CIQ320" s="942"/>
      <c r="CIR320" s="942"/>
      <c r="CIS320" s="942"/>
      <c r="CIT320" s="942"/>
      <c r="CIU320" s="942"/>
      <c r="CIV320" s="942"/>
      <c r="CIW320" s="942"/>
      <c r="CIX320" s="942"/>
      <c r="CIY320" s="942"/>
      <c r="CIZ320" s="942"/>
      <c r="CJA320" s="942"/>
      <c r="CJB320" s="942"/>
      <c r="CJC320" s="942"/>
      <c r="CJD320" s="942"/>
      <c r="CJE320" s="942"/>
      <c r="CJF320" s="942"/>
      <c r="CJG320" s="942"/>
      <c r="CJH320" s="942"/>
      <c r="CJI320" s="942"/>
      <c r="CJJ320" s="942"/>
      <c r="CJK320" s="942"/>
      <c r="CJL320" s="942"/>
      <c r="CJM320" s="942"/>
      <c r="CJN320" s="942"/>
      <c r="CJO320" s="942"/>
      <c r="CJP320" s="942"/>
      <c r="CJQ320" s="942"/>
      <c r="CJR320" s="942"/>
      <c r="CJS320" s="942"/>
      <c r="CJT320" s="942"/>
      <c r="CJU320" s="942"/>
      <c r="CJV320" s="942"/>
      <c r="CJW320" s="942"/>
      <c r="CJX320" s="942"/>
      <c r="CJY320" s="942"/>
      <c r="CJZ320" s="942"/>
      <c r="CKA320" s="942"/>
      <c r="CKB320" s="942"/>
      <c r="CKC320" s="942"/>
      <c r="CKD320" s="942"/>
      <c r="CKE320" s="942"/>
      <c r="CKF320" s="942"/>
      <c r="CKG320" s="942"/>
      <c r="CKH320" s="942"/>
      <c r="CKI320" s="942"/>
      <c r="CKJ320" s="942"/>
      <c r="CKK320" s="942"/>
      <c r="CKL320" s="942"/>
      <c r="CKM320" s="942"/>
      <c r="CKN320" s="942"/>
      <c r="CKO320" s="942"/>
      <c r="CKP320" s="942"/>
      <c r="CKQ320" s="942"/>
      <c r="CKR320" s="942"/>
      <c r="CKS320" s="942"/>
      <c r="CKT320" s="942"/>
      <c r="CKU320" s="942"/>
      <c r="CKV320" s="942"/>
      <c r="CKW320" s="942"/>
      <c r="CKX320" s="942"/>
      <c r="CKY320" s="942"/>
      <c r="CKZ320" s="942"/>
      <c r="CLA320" s="942"/>
      <c r="CLB320" s="942"/>
      <c r="CLC320" s="942"/>
      <c r="CLD320" s="942"/>
      <c r="CLE320" s="942"/>
      <c r="CLF320" s="942"/>
      <c r="CLG320" s="942"/>
      <c r="CLH320" s="942"/>
      <c r="CLI320" s="942"/>
      <c r="CLJ320" s="942"/>
      <c r="CLK320" s="942"/>
      <c r="CLL320" s="942"/>
      <c r="CLM320" s="942"/>
      <c r="CLN320" s="942"/>
      <c r="CLO320" s="942"/>
      <c r="CLP320" s="942"/>
      <c r="CLQ320" s="942"/>
      <c r="CLR320" s="942"/>
      <c r="CLS320" s="942"/>
      <c r="CLT320" s="942"/>
      <c r="CLU320" s="942"/>
      <c r="CLV320" s="942"/>
      <c r="CLW320" s="942"/>
      <c r="CLX320" s="942"/>
      <c r="CLY320" s="942"/>
      <c r="CLZ320" s="942"/>
      <c r="CMA320" s="942"/>
      <c r="CMB320" s="942"/>
      <c r="CMC320" s="942"/>
      <c r="CMD320" s="942"/>
      <c r="CME320" s="942"/>
      <c r="CMF320" s="942"/>
      <c r="CMG320" s="942"/>
      <c r="CMH320" s="942"/>
      <c r="CMI320" s="942"/>
      <c r="CMJ320" s="942"/>
      <c r="CMK320" s="942"/>
      <c r="CML320" s="942"/>
      <c r="CMM320" s="942"/>
      <c r="CMN320" s="942"/>
      <c r="CMO320" s="942"/>
      <c r="CMP320" s="942"/>
      <c r="CMQ320" s="942"/>
      <c r="CMR320" s="942"/>
      <c r="CMS320" s="942"/>
      <c r="CMT320" s="942"/>
      <c r="CMU320" s="942"/>
      <c r="CMV320" s="942"/>
      <c r="CMW320" s="942"/>
      <c r="CMX320" s="942"/>
      <c r="CMY320" s="942"/>
      <c r="CMZ320" s="942"/>
      <c r="CNA320" s="942"/>
      <c r="CNB320" s="942"/>
      <c r="CNC320" s="942"/>
      <c r="CND320" s="942"/>
      <c r="CNE320" s="942"/>
      <c r="CNF320" s="942"/>
      <c r="CNG320" s="942"/>
      <c r="CNH320" s="942"/>
      <c r="CNI320" s="942"/>
      <c r="CNJ320" s="942"/>
      <c r="CNK320" s="942"/>
      <c r="CNL320" s="942"/>
      <c r="CNM320" s="942"/>
      <c r="CNN320" s="942"/>
      <c r="CNO320" s="942"/>
      <c r="CNP320" s="942"/>
      <c r="CNQ320" s="942"/>
      <c r="CNR320" s="942"/>
      <c r="CNS320" s="942"/>
      <c r="CNT320" s="942"/>
      <c r="CNU320" s="942"/>
      <c r="CNV320" s="942"/>
      <c r="CNW320" s="942"/>
      <c r="CNX320" s="942"/>
      <c r="CNY320" s="942"/>
      <c r="CNZ320" s="942"/>
      <c r="COA320" s="942"/>
      <c r="COB320" s="942"/>
      <c r="COC320" s="942"/>
      <c r="COD320" s="942"/>
      <c r="COE320" s="942"/>
      <c r="COF320" s="942"/>
      <c r="COG320" s="942"/>
      <c r="COH320" s="942"/>
      <c r="COI320" s="942"/>
      <c r="COJ320" s="942"/>
      <c r="COK320" s="942"/>
      <c r="COL320" s="942"/>
      <c r="COM320" s="942"/>
      <c r="CON320" s="942"/>
      <c r="COO320" s="942"/>
      <c r="COP320" s="942"/>
      <c r="COQ320" s="942"/>
      <c r="COR320" s="942"/>
      <c r="COS320" s="942"/>
      <c r="COT320" s="942"/>
      <c r="COU320" s="942"/>
      <c r="COV320" s="942"/>
      <c r="COW320" s="942"/>
      <c r="COX320" s="942"/>
      <c r="COY320" s="942"/>
      <c r="COZ320" s="942"/>
      <c r="CPA320" s="942"/>
      <c r="CPB320" s="942"/>
      <c r="CPC320" s="942"/>
      <c r="CPD320" s="942"/>
      <c r="CPE320" s="942"/>
      <c r="CPF320" s="942"/>
      <c r="CPG320" s="942"/>
      <c r="CPH320" s="942"/>
      <c r="CPI320" s="942"/>
      <c r="CPJ320" s="942"/>
      <c r="CPK320" s="942"/>
      <c r="CPL320" s="942"/>
      <c r="CPM320" s="942"/>
      <c r="CPN320" s="942"/>
      <c r="CPO320" s="942"/>
      <c r="CPP320" s="942"/>
      <c r="CPQ320" s="942"/>
      <c r="CPR320" s="942"/>
      <c r="CPS320" s="942"/>
      <c r="CPT320" s="942"/>
      <c r="CPU320" s="942"/>
      <c r="CPV320" s="942"/>
      <c r="CPW320" s="942"/>
      <c r="CPX320" s="942"/>
      <c r="CPY320" s="942"/>
      <c r="CPZ320" s="942"/>
      <c r="CQA320" s="942"/>
      <c r="CQB320" s="942"/>
      <c r="CQC320" s="942"/>
      <c r="CQD320" s="942"/>
      <c r="CQE320" s="942"/>
      <c r="CQF320" s="942"/>
      <c r="CQG320" s="942"/>
      <c r="CQH320" s="942"/>
      <c r="CQI320" s="942"/>
      <c r="CQJ320" s="942"/>
      <c r="CQK320" s="942"/>
      <c r="CQL320" s="942"/>
      <c r="CQM320" s="942"/>
      <c r="CQN320" s="942"/>
      <c r="CQO320" s="942"/>
      <c r="CQP320" s="942"/>
      <c r="CQQ320" s="942"/>
      <c r="CQR320" s="942"/>
      <c r="CQS320" s="942"/>
      <c r="CQT320" s="942"/>
      <c r="CQU320" s="942"/>
      <c r="CQV320" s="942"/>
      <c r="CQW320" s="942"/>
      <c r="CQX320" s="942"/>
      <c r="CQY320" s="942"/>
      <c r="CQZ320" s="942"/>
      <c r="CRA320" s="942"/>
      <c r="CRB320" s="942"/>
      <c r="CRC320" s="942"/>
      <c r="CRD320" s="942"/>
      <c r="CRE320" s="942"/>
      <c r="CRF320" s="942"/>
      <c r="CRG320" s="942"/>
      <c r="CRH320" s="942"/>
      <c r="CRI320" s="942"/>
      <c r="CRJ320" s="942"/>
      <c r="CRK320" s="942"/>
      <c r="CRL320" s="942"/>
      <c r="CRM320" s="942"/>
      <c r="CRN320" s="942"/>
      <c r="CRO320" s="942"/>
      <c r="CRP320" s="942"/>
      <c r="CRQ320" s="942"/>
      <c r="CRR320" s="942"/>
      <c r="CRS320" s="942"/>
      <c r="CRT320" s="942"/>
      <c r="CRU320" s="942"/>
      <c r="CRV320" s="942"/>
      <c r="CRW320" s="942"/>
      <c r="CRX320" s="942"/>
      <c r="CRY320" s="942"/>
      <c r="CRZ320" s="942"/>
      <c r="CSA320" s="942"/>
      <c r="CSB320" s="942"/>
      <c r="CSC320" s="942"/>
      <c r="CSD320" s="942"/>
      <c r="CSE320" s="942"/>
      <c r="CSF320" s="942"/>
      <c r="CSG320" s="942"/>
      <c r="CSH320" s="942"/>
      <c r="CSI320" s="942"/>
      <c r="CSJ320" s="942"/>
      <c r="CSK320" s="942"/>
      <c r="CSL320" s="942"/>
      <c r="CSM320" s="942"/>
      <c r="CSN320" s="942"/>
      <c r="CSO320" s="942"/>
      <c r="CSP320" s="942"/>
      <c r="CSQ320" s="942"/>
      <c r="CSR320" s="942"/>
      <c r="CSS320" s="942"/>
      <c r="CST320" s="942"/>
      <c r="CSU320" s="942"/>
      <c r="CSV320" s="942"/>
      <c r="CSW320" s="942"/>
      <c r="CSX320" s="942"/>
      <c r="CSY320" s="942"/>
      <c r="CSZ320" s="942"/>
      <c r="CTA320" s="942"/>
      <c r="CTB320" s="942"/>
      <c r="CTC320" s="942"/>
      <c r="CTD320" s="942"/>
      <c r="CTE320" s="942"/>
      <c r="CTF320" s="942"/>
      <c r="CTG320" s="942"/>
      <c r="CTH320" s="942"/>
      <c r="CTI320" s="942"/>
      <c r="CTJ320" s="942"/>
      <c r="CTK320" s="942"/>
      <c r="CTL320" s="942"/>
      <c r="CTM320" s="942"/>
      <c r="CTN320" s="942"/>
      <c r="CTO320" s="942"/>
      <c r="CTP320" s="942"/>
      <c r="CTQ320" s="942"/>
      <c r="CTR320" s="942"/>
      <c r="CTS320" s="942"/>
      <c r="CTT320" s="942"/>
      <c r="CTU320" s="942"/>
      <c r="CTV320" s="942"/>
      <c r="CTW320" s="942"/>
      <c r="CTX320" s="942"/>
      <c r="CTY320" s="942"/>
      <c r="CTZ320" s="942"/>
      <c r="CUA320" s="942"/>
      <c r="CUB320" s="942"/>
      <c r="CUC320" s="942"/>
      <c r="CUD320" s="942"/>
      <c r="CUE320" s="942"/>
      <c r="CUF320" s="942"/>
      <c r="CUG320" s="942"/>
      <c r="CUH320" s="942"/>
      <c r="CUI320" s="942"/>
      <c r="CUJ320" s="942"/>
      <c r="CUK320" s="942"/>
      <c r="CUL320" s="942"/>
      <c r="CUM320" s="942"/>
      <c r="CUN320" s="942"/>
      <c r="CUO320" s="942"/>
      <c r="CUP320" s="942"/>
      <c r="CUQ320" s="942"/>
      <c r="CUR320" s="942"/>
      <c r="CUS320" s="942"/>
      <c r="CUT320" s="942"/>
      <c r="CUU320" s="942"/>
      <c r="CUV320" s="942"/>
      <c r="CUW320" s="942"/>
      <c r="CUX320" s="942"/>
      <c r="CUY320" s="942"/>
      <c r="CUZ320" s="942"/>
      <c r="CVA320" s="942"/>
      <c r="CVB320" s="942"/>
      <c r="CVC320" s="942"/>
      <c r="CVD320" s="942"/>
      <c r="CVE320" s="942"/>
      <c r="CVF320" s="942"/>
      <c r="CVG320" s="942"/>
      <c r="CVH320" s="942"/>
      <c r="CVI320" s="942"/>
      <c r="CVJ320" s="942"/>
      <c r="CVK320" s="942"/>
      <c r="CVL320" s="942"/>
      <c r="CVM320" s="942"/>
      <c r="CVN320" s="942"/>
      <c r="CVO320" s="942"/>
      <c r="CVP320" s="942"/>
      <c r="CVQ320" s="942"/>
      <c r="CVR320" s="942"/>
      <c r="CVS320" s="942"/>
      <c r="CVT320" s="942"/>
      <c r="CVU320" s="942"/>
      <c r="CVV320" s="942"/>
      <c r="CVW320" s="942"/>
      <c r="CVX320" s="942"/>
      <c r="CVY320" s="942"/>
      <c r="CVZ320" s="942"/>
      <c r="CWA320" s="942"/>
      <c r="CWB320" s="942"/>
      <c r="CWC320" s="942"/>
      <c r="CWD320" s="942"/>
      <c r="CWE320" s="942"/>
      <c r="CWF320" s="942"/>
      <c r="CWG320" s="942"/>
      <c r="CWH320" s="942"/>
      <c r="CWI320" s="942"/>
      <c r="CWJ320" s="942"/>
      <c r="CWK320" s="942"/>
      <c r="CWL320" s="942"/>
      <c r="CWM320" s="942"/>
      <c r="CWN320" s="942"/>
      <c r="CWO320" s="942"/>
      <c r="CWP320" s="942"/>
      <c r="CWQ320" s="942"/>
      <c r="CWR320" s="942"/>
      <c r="CWS320" s="942"/>
      <c r="CWT320" s="942"/>
      <c r="CWU320" s="942"/>
      <c r="CWV320" s="942"/>
      <c r="CWW320" s="942"/>
      <c r="CWX320" s="942"/>
      <c r="CWY320" s="942"/>
      <c r="CWZ320" s="942"/>
      <c r="CXA320" s="942"/>
      <c r="CXB320" s="942"/>
      <c r="CXC320" s="942"/>
      <c r="CXD320" s="942"/>
      <c r="CXE320" s="942"/>
      <c r="CXF320" s="942"/>
      <c r="CXG320" s="942"/>
      <c r="CXH320" s="942"/>
      <c r="CXI320" s="942"/>
      <c r="CXJ320" s="942"/>
      <c r="CXK320" s="942"/>
      <c r="CXL320" s="942"/>
      <c r="CXM320" s="942"/>
      <c r="CXN320" s="942"/>
      <c r="CXO320" s="942"/>
      <c r="CXP320" s="942"/>
      <c r="CXQ320" s="942"/>
      <c r="CXR320" s="942"/>
      <c r="CXS320" s="942"/>
      <c r="CXT320" s="942"/>
      <c r="CXU320" s="942"/>
      <c r="CXV320" s="942"/>
      <c r="CXW320" s="942"/>
      <c r="CXX320" s="942"/>
      <c r="CXY320" s="942"/>
      <c r="CXZ320" s="942"/>
      <c r="CYA320" s="942"/>
      <c r="CYB320" s="942"/>
      <c r="CYC320" s="942"/>
      <c r="CYD320" s="942"/>
      <c r="CYE320" s="942"/>
      <c r="CYF320" s="942"/>
      <c r="CYG320" s="942"/>
      <c r="CYH320" s="942"/>
      <c r="CYI320" s="942"/>
      <c r="CYJ320" s="942"/>
      <c r="CYK320" s="942"/>
      <c r="CYL320" s="942"/>
      <c r="CYM320" s="942"/>
      <c r="CYN320" s="942"/>
      <c r="CYO320" s="942"/>
      <c r="CYP320" s="942"/>
      <c r="CYQ320" s="942"/>
      <c r="CYR320" s="942"/>
      <c r="CYS320" s="942"/>
      <c r="CYT320" s="942"/>
      <c r="CYU320" s="942"/>
      <c r="CYV320" s="942"/>
      <c r="CYW320" s="942"/>
      <c r="CYX320" s="942"/>
      <c r="CYY320" s="942"/>
      <c r="CYZ320" s="942"/>
      <c r="CZA320" s="942"/>
      <c r="CZB320" s="942"/>
      <c r="CZC320" s="942"/>
      <c r="CZD320" s="942"/>
      <c r="CZE320" s="942"/>
      <c r="CZF320" s="942"/>
      <c r="CZG320" s="942"/>
      <c r="CZH320" s="942"/>
      <c r="CZI320" s="942"/>
      <c r="CZJ320" s="942"/>
      <c r="CZK320" s="942"/>
      <c r="CZL320" s="942"/>
      <c r="CZM320" s="942"/>
      <c r="CZN320" s="942"/>
      <c r="CZO320" s="942"/>
      <c r="CZP320" s="942"/>
      <c r="CZQ320" s="942"/>
      <c r="CZR320" s="942"/>
      <c r="CZS320" s="942"/>
      <c r="CZT320" s="942"/>
      <c r="CZU320" s="942"/>
      <c r="CZV320" s="942"/>
      <c r="CZW320" s="942"/>
      <c r="CZX320" s="942"/>
      <c r="CZY320" s="942"/>
      <c r="CZZ320" s="942"/>
      <c r="DAA320" s="942"/>
      <c r="DAB320" s="942"/>
      <c r="DAC320" s="942"/>
      <c r="DAD320" s="942"/>
      <c r="DAE320" s="942"/>
      <c r="DAF320" s="942"/>
      <c r="DAG320" s="942"/>
      <c r="DAH320" s="942"/>
      <c r="DAI320" s="942"/>
      <c r="DAJ320" s="942"/>
      <c r="DAK320" s="942"/>
      <c r="DAL320" s="942"/>
      <c r="DAM320" s="942"/>
      <c r="DAN320" s="942"/>
      <c r="DAO320" s="942"/>
      <c r="DAP320" s="942"/>
      <c r="DAQ320" s="942"/>
      <c r="DAR320" s="942"/>
      <c r="DAS320" s="942"/>
      <c r="DAT320" s="942"/>
      <c r="DAU320" s="942"/>
      <c r="DAV320" s="942"/>
      <c r="DAW320" s="942"/>
      <c r="DAX320" s="942"/>
      <c r="DAY320" s="942"/>
      <c r="DAZ320" s="942"/>
      <c r="DBA320" s="942"/>
      <c r="DBB320" s="942"/>
      <c r="DBC320" s="942"/>
      <c r="DBD320" s="942"/>
      <c r="DBE320" s="942"/>
      <c r="DBF320" s="942"/>
      <c r="DBG320" s="942"/>
      <c r="DBH320" s="942"/>
      <c r="DBI320" s="942"/>
      <c r="DBJ320" s="942"/>
      <c r="DBK320" s="942"/>
      <c r="DBL320" s="942"/>
      <c r="DBM320" s="942"/>
      <c r="DBN320" s="942"/>
      <c r="DBO320" s="942"/>
      <c r="DBP320" s="942"/>
      <c r="DBQ320" s="942"/>
      <c r="DBR320" s="942"/>
      <c r="DBS320" s="942"/>
      <c r="DBT320" s="942"/>
      <c r="DBU320" s="942"/>
      <c r="DBV320" s="942"/>
      <c r="DBW320" s="942"/>
      <c r="DBX320" s="942"/>
      <c r="DBY320" s="942"/>
      <c r="DBZ320" s="942"/>
      <c r="DCA320" s="942"/>
      <c r="DCB320" s="942"/>
      <c r="DCC320" s="942"/>
      <c r="DCD320" s="942"/>
      <c r="DCE320" s="942"/>
      <c r="DCF320" s="942"/>
      <c r="DCG320" s="942"/>
      <c r="DCH320" s="942"/>
      <c r="DCI320" s="942"/>
      <c r="DCJ320" s="942"/>
      <c r="DCK320" s="942"/>
      <c r="DCL320" s="942"/>
      <c r="DCM320" s="942"/>
      <c r="DCN320" s="942"/>
      <c r="DCO320" s="942"/>
      <c r="DCP320" s="942"/>
      <c r="DCQ320" s="942"/>
      <c r="DCR320" s="942"/>
      <c r="DCS320" s="942"/>
      <c r="DCT320" s="942"/>
      <c r="DCU320" s="942"/>
      <c r="DCV320" s="942"/>
      <c r="DCW320" s="942"/>
      <c r="DCX320" s="942"/>
      <c r="DCY320" s="942"/>
      <c r="DCZ320" s="942"/>
      <c r="DDA320" s="942"/>
      <c r="DDB320" s="942"/>
      <c r="DDC320" s="942"/>
      <c r="DDD320" s="942"/>
      <c r="DDE320" s="942"/>
      <c r="DDF320" s="942"/>
      <c r="DDG320" s="942"/>
      <c r="DDH320" s="942"/>
      <c r="DDI320" s="942"/>
      <c r="DDJ320" s="942"/>
      <c r="DDK320" s="942"/>
      <c r="DDL320" s="942"/>
      <c r="DDM320" s="942"/>
      <c r="DDN320" s="942"/>
      <c r="DDO320" s="942"/>
      <c r="DDP320" s="942"/>
      <c r="DDQ320" s="942"/>
      <c r="DDR320" s="942"/>
      <c r="DDS320" s="942"/>
      <c r="DDT320" s="942"/>
      <c r="DDU320" s="942"/>
      <c r="DDV320" s="942"/>
      <c r="DDW320" s="942"/>
      <c r="DDX320" s="942"/>
      <c r="DDY320" s="942"/>
      <c r="DDZ320" s="942"/>
      <c r="DEA320" s="942"/>
      <c r="DEB320" s="942"/>
      <c r="DEC320" s="942"/>
      <c r="DED320" s="942"/>
      <c r="DEE320" s="942"/>
      <c r="DEF320" s="942"/>
      <c r="DEG320" s="942"/>
      <c r="DEH320" s="942"/>
      <c r="DEI320" s="942"/>
      <c r="DEJ320" s="942"/>
      <c r="DEK320" s="942"/>
      <c r="DEL320" s="942"/>
      <c r="DEM320" s="942"/>
      <c r="DEN320" s="942"/>
      <c r="DEO320" s="942"/>
      <c r="DEP320" s="942"/>
      <c r="DEQ320" s="942"/>
      <c r="DER320" s="942"/>
      <c r="DES320" s="942"/>
      <c r="DET320" s="942"/>
      <c r="DEU320" s="942"/>
      <c r="DEV320" s="942"/>
      <c r="DEW320" s="942"/>
      <c r="DEX320" s="942"/>
      <c r="DEY320" s="942"/>
      <c r="DEZ320" s="942"/>
      <c r="DFA320" s="942"/>
      <c r="DFB320" s="942"/>
      <c r="DFC320" s="942"/>
      <c r="DFD320" s="942"/>
      <c r="DFE320" s="942"/>
      <c r="DFF320" s="942"/>
      <c r="DFG320" s="942"/>
      <c r="DFH320" s="942"/>
      <c r="DFI320" s="942"/>
      <c r="DFJ320" s="942"/>
      <c r="DFK320" s="942"/>
      <c r="DFL320" s="942"/>
      <c r="DFM320" s="942"/>
      <c r="DFN320" s="942"/>
      <c r="DFO320" s="942"/>
      <c r="DFP320" s="942"/>
      <c r="DFQ320" s="942"/>
      <c r="DFR320" s="942"/>
      <c r="DFS320" s="942"/>
      <c r="DFT320" s="942"/>
      <c r="DFU320" s="942"/>
      <c r="DFV320" s="942"/>
      <c r="DFW320" s="942"/>
      <c r="DFX320" s="942"/>
      <c r="DFY320" s="942"/>
      <c r="DFZ320" s="942"/>
      <c r="DGA320" s="942"/>
      <c r="DGB320" s="942"/>
      <c r="DGC320" s="942"/>
      <c r="DGD320" s="942"/>
      <c r="DGE320" s="942"/>
      <c r="DGF320" s="942"/>
      <c r="DGG320" s="942"/>
      <c r="DGH320" s="942"/>
      <c r="DGI320" s="942"/>
      <c r="DGJ320" s="942"/>
      <c r="DGK320" s="942"/>
      <c r="DGL320" s="942"/>
      <c r="DGM320" s="942"/>
      <c r="DGN320" s="942"/>
      <c r="DGO320" s="942"/>
      <c r="DGP320" s="942"/>
      <c r="DGQ320" s="942"/>
      <c r="DGR320" s="942"/>
      <c r="DGS320" s="942"/>
      <c r="DGT320" s="942"/>
      <c r="DGU320" s="942"/>
      <c r="DGV320" s="942"/>
      <c r="DGW320" s="942"/>
      <c r="DGX320" s="942"/>
      <c r="DGY320" s="942"/>
      <c r="DGZ320" s="942"/>
      <c r="DHA320" s="942"/>
      <c r="DHB320" s="942"/>
      <c r="DHC320" s="942"/>
      <c r="DHD320" s="942"/>
      <c r="DHE320" s="942"/>
      <c r="DHF320" s="942"/>
      <c r="DHG320" s="942"/>
      <c r="DHH320" s="942"/>
      <c r="DHI320" s="942"/>
      <c r="DHJ320" s="942"/>
      <c r="DHK320" s="942"/>
      <c r="DHL320" s="942"/>
      <c r="DHM320" s="942"/>
      <c r="DHN320" s="942"/>
      <c r="DHO320" s="942"/>
      <c r="DHP320" s="942"/>
      <c r="DHQ320" s="942"/>
      <c r="DHR320" s="942"/>
      <c r="DHS320" s="942"/>
      <c r="DHT320" s="942"/>
      <c r="DHU320" s="942"/>
      <c r="DHV320" s="942"/>
      <c r="DHW320" s="942"/>
      <c r="DHX320" s="942"/>
      <c r="DHY320" s="942"/>
      <c r="DHZ320" s="942"/>
      <c r="DIA320" s="942"/>
      <c r="DIB320" s="942"/>
      <c r="DIC320" s="942"/>
      <c r="DID320" s="942"/>
      <c r="DIE320" s="942"/>
      <c r="DIF320" s="942"/>
      <c r="DIG320" s="942"/>
      <c r="DIH320" s="942"/>
      <c r="DII320" s="942"/>
      <c r="DIJ320" s="942"/>
      <c r="DIK320" s="942"/>
      <c r="DIL320" s="942"/>
      <c r="DIM320" s="942"/>
      <c r="DIN320" s="942"/>
      <c r="DIO320" s="942"/>
      <c r="DIP320" s="942"/>
      <c r="DIQ320" s="942"/>
      <c r="DIR320" s="942"/>
      <c r="DIS320" s="942"/>
      <c r="DIT320" s="942"/>
      <c r="DIU320" s="942"/>
      <c r="DIV320" s="942"/>
      <c r="DIW320" s="942"/>
      <c r="DIX320" s="942"/>
      <c r="DIY320" s="942"/>
      <c r="DIZ320" s="942"/>
      <c r="DJA320" s="942"/>
      <c r="DJB320" s="942"/>
      <c r="DJC320" s="942"/>
      <c r="DJD320" s="942"/>
      <c r="DJE320" s="942"/>
      <c r="DJF320" s="942"/>
      <c r="DJG320" s="942"/>
      <c r="DJH320" s="942"/>
      <c r="DJI320" s="942"/>
      <c r="DJJ320" s="942"/>
      <c r="DJK320" s="942"/>
      <c r="DJL320" s="942"/>
      <c r="DJM320" s="942"/>
      <c r="DJN320" s="942"/>
      <c r="DJO320" s="942"/>
      <c r="DJP320" s="942"/>
      <c r="DJQ320" s="942"/>
      <c r="DJR320" s="942"/>
      <c r="DJS320" s="942"/>
      <c r="DJT320" s="942"/>
      <c r="DJU320" s="942"/>
      <c r="DJV320" s="942"/>
      <c r="DJW320" s="942"/>
      <c r="DJX320" s="942"/>
      <c r="DJY320" s="942"/>
      <c r="DJZ320" s="942"/>
      <c r="DKA320" s="942"/>
      <c r="DKB320" s="942"/>
      <c r="DKC320" s="942"/>
      <c r="DKD320" s="942"/>
      <c r="DKE320" s="942"/>
      <c r="DKF320" s="942"/>
      <c r="DKG320" s="942"/>
      <c r="DKH320" s="942"/>
      <c r="DKI320" s="942"/>
      <c r="DKJ320" s="942"/>
      <c r="DKK320" s="942"/>
      <c r="DKL320" s="942"/>
      <c r="DKM320" s="942"/>
      <c r="DKN320" s="942"/>
      <c r="DKO320" s="942"/>
      <c r="DKP320" s="942"/>
      <c r="DKQ320" s="942"/>
      <c r="DKR320" s="942"/>
      <c r="DKS320" s="942"/>
      <c r="DKT320" s="942"/>
      <c r="DKU320" s="942"/>
      <c r="DKV320" s="942"/>
      <c r="DKW320" s="942"/>
      <c r="DKX320" s="942"/>
      <c r="DKY320" s="942"/>
      <c r="DKZ320" s="942"/>
      <c r="DLA320" s="942"/>
      <c r="DLB320" s="942"/>
      <c r="DLC320" s="942"/>
      <c r="DLD320" s="942"/>
      <c r="DLE320" s="942"/>
      <c r="DLF320" s="942"/>
      <c r="DLG320" s="942"/>
      <c r="DLH320" s="942"/>
      <c r="DLI320" s="942"/>
      <c r="DLJ320" s="942"/>
      <c r="DLK320" s="942"/>
      <c r="DLL320" s="942"/>
      <c r="DLM320" s="942"/>
      <c r="DLN320" s="942"/>
      <c r="DLO320" s="942"/>
      <c r="DLP320" s="942"/>
      <c r="DLQ320" s="942"/>
      <c r="DLR320" s="942"/>
      <c r="DLS320" s="942"/>
      <c r="DLT320" s="942"/>
      <c r="DLU320" s="942"/>
      <c r="DLV320" s="942"/>
      <c r="DLW320" s="942"/>
      <c r="DLX320" s="942"/>
      <c r="DLY320" s="942"/>
      <c r="DLZ320" s="942"/>
      <c r="DMA320" s="942"/>
      <c r="DMB320" s="942"/>
      <c r="DMC320" s="942"/>
      <c r="DMD320" s="942"/>
      <c r="DME320" s="942"/>
      <c r="DMF320" s="942"/>
      <c r="DMG320" s="942"/>
      <c r="DMH320" s="942"/>
      <c r="DMI320" s="942"/>
      <c r="DMJ320" s="942"/>
      <c r="DMK320" s="942"/>
      <c r="DML320" s="942"/>
      <c r="DMM320" s="942"/>
      <c r="DMN320" s="942"/>
      <c r="DMO320" s="942"/>
      <c r="DMP320" s="942"/>
      <c r="DMQ320" s="942"/>
      <c r="DMR320" s="942"/>
      <c r="DMS320" s="942"/>
      <c r="DMT320" s="942"/>
      <c r="DMU320" s="942"/>
      <c r="DMV320" s="942"/>
      <c r="DMW320" s="942"/>
      <c r="DMX320" s="942"/>
      <c r="DMY320" s="942"/>
      <c r="DMZ320" s="942"/>
      <c r="DNA320" s="942"/>
      <c r="DNB320" s="942"/>
      <c r="DNC320" s="942"/>
      <c r="DND320" s="942"/>
      <c r="DNE320" s="942"/>
      <c r="DNF320" s="942"/>
      <c r="DNG320" s="942"/>
      <c r="DNH320" s="942"/>
      <c r="DNI320" s="942"/>
      <c r="DNJ320" s="942"/>
      <c r="DNK320" s="942"/>
      <c r="DNL320" s="942"/>
      <c r="DNM320" s="942"/>
      <c r="DNN320" s="942"/>
      <c r="DNO320" s="942"/>
      <c r="DNP320" s="942"/>
      <c r="DNQ320" s="942"/>
      <c r="DNR320" s="942"/>
      <c r="DNS320" s="942"/>
      <c r="DNT320" s="942"/>
      <c r="DNU320" s="942"/>
      <c r="DNV320" s="942"/>
      <c r="DNW320" s="942"/>
      <c r="DNX320" s="942"/>
      <c r="DNY320" s="942"/>
      <c r="DNZ320" s="942"/>
      <c r="DOA320" s="942"/>
      <c r="DOB320" s="942"/>
      <c r="DOC320" s="942"/>
      <c r="DOD320" s="942"/>
      <c r="DOE320" s="942"/>
      <c r="DOF320" s="942"/>
      <c r="DOG320" s="942"/>
      <c r="DOH320" s="942"/>
      <c r="DOI320" s="942"/>
      <c r="DOJ320" s="942"/>
      <c r="DOK320" s="942"/>
      <c r="DOL320" s="942"/>
      <c r="DOM320" s="942"/>
      <c r="DON320" s="942"/>
      <c r="DOO320" s="942"/>
      <c r="DOP320" s="942"/>
      <c r="DOQ320" s="942"/>
      <c r="DOR320" s="942"/>
      <c r="DOS320" s="942"/>
      <c r="DOT320" s="942"/>
      <c r="DOU320" s="942"/>
      <c r="DOV320" s="942"/>
      <c r="DOW320" s="942"/>
      <c r="DOX320" s="942"/>
      <c r="DOY320" s="942"/>
      <c r="DOZ320" s="942"/>
      <c r="DPA320" s="942"/>
      <c r="DPB320" s="942"/>
      <c r="DPC320" s="942"/>
      <c r="DPD320" s="942"/>
      <c r="DPE320" s="942"/>
      <c r="DPF320" s="942"/>
      <c r="DPG320" s="942"/>
      <c r="DPH320" s="942"/>
      <c r="DPI320" s="942"/>
      <c r="DPJ320" s="942"/>
      <c r="DPK320" s="942"/>
      <c r="DPL320" s="942"/>
      <c r="DPM320" s="942"/>
      <c r="DPN320" s="942"/>
      <c r="DPO320" s="942"/>
      <c r="DPP320" s="942"/>
      <c r="DPQ320" s="942"/>
      <c r="DPR320" s="942"/>
      <c r="DPS320" s="942"/>
      <c r="DPT320" s="942"/>
      <c r="DPU320" s="942"/>
      <c r="DPV320" s="942"/>
      <c r="DPW320" s="942"/>
      <c r="DPX320" s="942"/>
      <c r="DPY320" s="942"/>
      <c r="DPZ320" s="942"/>
      <c r="DQA320" s="942"/>
      <c r="DQB320" s="942"/>
      <c r="DQC320" s="942"/>
      <c r="DQD320" s="942"/>
      <c r="DQE320" s="942"/>
      <c r="DQF320" s="942"/>
      <c r="DQG320" s="942"/>
      <c r="DQH320" s="942"/>
      <c r="DQI320" s="942"/>
      <c r="DQJ320" s="942"/>
      <c r="DQK320" s="942"/>
      <c r="DQL320" s="942"/>
      <c r="DQM320" s="942"/>
      <c r="DQN320" s="942"/>
      <c r="DQO320" s="942"/>
      <c r="DQP320" s="942"/>
      <c r="DQQ320" s="942"/>
      <c r="DQR320" s="942"/>
      <c r="DQS320" s="942"/>
      <c r="DQT320" s="942"/>
      <c r="DQU320" s="942"/>
      <c r="DQV320" s="942"/>
      <c r="DQW320" s="942"/>
      <c r="DQX320" s="942"/>
      <c r="DQY320" s="942"/>
      <c r="DQZ320" s="942"/>
      <c r="DRA320" s="942"/>
      <c r="DRB320" s="942"/>
      <c r="DRC320" s="942"/>
      <c r="DRD320" s="942"/>
      <c r="DRE320" s="942"/>
      <c r="DRF320" s="942"/>
      <c r="DRG320" s="942"/>
      <c r="DRH320" s="942"/>
      <c r="DRI320" s="942"/>
      <c r="DRJ320" s="942"/>
      <c r="DRK320" s="942"/>
      <c r="DRL320" s="942"/>
      <c r="DRM320" s="942"/>
      <c r="DRN320" s="942"/>
      <c r="DRO320" s="942"/>
      <c r="DRP320" s="942"/>
      <c r="DRQ320" s="942"/>
      <c r="DRR320" s="942"/>
      <c r="DRS320" s="942"/>
      <c r="DRT320" s="942"/>
      <c r="DRU320" s="942"/>
      <c r="DRV320" s="942"/>
      <c r="DRW320" s="942"/>
      <c r="DRX320" s="942"/>
      <c r="DRY320" s="942"/>
      <c r="DRZ320" s="942"/>
      <c r="DSA320" s="942"/>
      <c r="DSB320" s="942"/>
      <c r="DSC320" s="942"/>
      <c r="DSD320" s="942"/>
      <c r="DSE320" s="942"/>
      <c r="DSF320" s="942"/>
      <c r="DSG320" s="942"/>
      <c r="DSH320" s="942"/>
      <c r="DSI320" s="942"/>
      <c r="DSJ320" s="942"/>
      <c r="DSK320" s="942"/>
      <c r="DSL320" s="942"/>
      <c r="DSM320" s="942"/>
      <c r="DSN320" s="942"/>
      <c r="DSO320" s="942"/>
      <c r="DSP320" s="942"/>
      <c r="DSQ320" s="942"/>
      <c r="DSR320" s="942"/>
      <c r="DSS320" s="942"/>
      <c r="DST320" s="942"/>
      <c r="DSU320" s="942"/>
      <c r="DSV320" s="942"/>
      <c r="DSW320" s="942"/>
      <c r="DSX320" s="942"/>
      <c r="DSY320" s="942"/>
      <c r="DSZ320" s="942"/>
      <c r="DTA320" s="942"/>
      <c r="DTB320" s="942"/>
      <c r="DTC320" s="942"/>
      <c r="DTD320" s="942"/>
      <c r="DTE320" s="942"/>
      <c r="DTF320" s="942"/>
      <c r="DTG320" s="942"/>
      <c r="DTH320" s="942"/>
      <c r="DTI320" s="942"/>
      <c r="DTJ320" s="942"/>
      <c r="DTK320" s="942"/>
      <c r="DTL320" s="942"/>
      <c r="DTM320" s="942"/>
      <c r="DTN320" s="942"/>
      <c r="DTO320" s="942"/>
      <c r="DTP320" s="942"/>
      <c r="DTQ320" s="942"/>
      <c r="DTR320" s="942"/>
      <c r="DTS320" s="942"/>
      <c r="DTT320" s="942"/>
      <c r="DTU320" s="942"/>
      <c r="DTV320" s="942"/>
      <c r="DTW320" s="942"/>
      <c r="DTX320" s="942"/>
      <c r="DTY320" s="942"/>
      <c r="DTZ320" s="942"/>
      <c r="DUA320" s="942"/>
      <c r="DUB320" s="942"/>
      <c r="DUC320" s="942"/>
      <c r="DUD320" s="942"/>
      <c r="DUE320" s="942"/>
      <c r="DUF320" s="942"/>
      <c r="DUG320" s="942"/>
      <c r="DUH320" s="942"/>
      <c r="DUI320" s="942"/>
      <c r="DUJ320" s="942"/>
      <c r="DUK320" s="942"/>
      <c r="DUL320" s="942"/>
      <c r="DUM320" s="942"/>
      <c r="DUN320" s="942"/>
      <c r="DUO320" s="942"/>
      <c r="DUP320" s="942"/>
      <c r="DUQ320" s="942"/>
      <c r="DUR320" s="942"/>
      <c r="DUS320" s="942"/>
      <c r="DUT320" s="942"/>
      <c r="DUU320" s="942"/>
      <c r="DUV320" s="942"/>
      <c r="DUW320" s="942"/>
      <c r="DUX320" s="942"/>
      <c r="DUY320" s="942"/>
      <c r="DUZ320" s="942"/>
      <c r="DVA320" s="942"/>
      <c r="DVB320" s="942"/>
      <c r="DVC320" s="942"/>
      <c r="DVD320" s="942"/>
      <c r="DVE320" s="942"/>
      <c r="DVF320" s="942"/>
      <c r="DVG320" s="942"/>
      <c r="DVH320" s="942"/>
      <c r="DVI320" s="942"/>
      <c r="DVJ320" s="942"/>
      <c r="DVK320" s="942"/>
      <c r="DVL320" s="942"/>
      <c r="DVM320" s="942"/>
      <c r="DVN320" s="942"/>
      <c r="DVO320" s="942"/>
      <c r="DVP320" s="942"/>
      <c r="DVQ320" s="942"/>
      <c r="DVR320" s="942"/>
      <c r="DVS320" s="942"/>
      <c r="DVT320" s="942"/>
      <c r="DVU320" s="942"/>
      <c r="DVV320" s="942"/>
      <c r="DVW320" s="942"/>
      <c r="DVX320" s="942"/>
      <c r="DVY320" s="942"/>
      <c r="DVZ320" s="942"/>
      <c r="DWA320" s="942"/>
      <c r="DWB320" s="942"/>
      <c r="DWC320" s="942"/>
      <c r="DWD320" s="942"/>
      <c r="DWE320" s="942"/>
      <c r="DWF320" s="942"/>
      <c r="DWG320" s="942"/>
      <c r="DWH320" s="942"/>
      <c r="DWI320" s="942"/>
      <c r="DWJ320" s="942"/>
      <c r="DWK320" s="942"/>
      <c r="DWL320" s="942"/>
      <c r="DWM320" s="942"/>
      <c r="DWN320" s="942"/>
      <c r="DWO320" s="942"/>
      <c r="DWP320" s="942"/>
      <c r="DWQ320" s="942"/>
      <c r="DWR320" s="942"/>
      <c r="DWS320" s="942"/>
      <c r="DWT320" s="942"/>
      <c r="DWU320" s="942"/>
      <c r="DWV320" s="942"/>
      <c r="DWW320" s="942"/>
      <c r="DWX320" s="942"/>
      <c r="DWY320" s="942"/>
      <c r="DWZ320" s="942"/>
      <c r="DXA320" s="942"/>
      <c r="DXB320" s="942"/>
      <c r="DXC320" s="942"/>
      <c r="DXD320" s="942"/>
      <c r="DXE320" s="942"/>
      <c r="DXF320" s="942"/>
      <c r="DXG320" s="942"/>
      <c r="DXH320" s="942"/>
      <c r="DXI320" s="942"/>
      <c r="DXJ320" s="942"/>
      <c r="DXK320" s="942"/>
      <c r="DXL320" s="942"/>
      <c r="DXM320" s="942"/>
      <c r="DXN320" s="942"/>
      <c r="DXO320" s="942"/>
      <c r="DXP320" s="942"/>
      <c r="DXQ320" s="942"/>
      <c r="DXR320" s="942"/>
      <c r="DXS320" s="942"/>
      <c r="DXT320" s="942"/>
      <c r="DXU320" s="942"/>
      <c r="DXV320" s="942"/>
      <c r="DXW320" s="942"/>
      <c r="DXX320" s="942"/>
      <c r="DXY320" s="942"/>
      <c r="DXZ320" s="942"/>
      <c r="DYA320" s="942"/>
      <c r="DYB320" s="942"/>
      <c r="DYC320" s="942"/>
      <c r="DYD320" s="942"/>
      <c r="DYE320" s="942"/>
      <c r="DYF320" s="942"/>
      <c r="DYG320" s="942"/>
      <c r="DYH320" s="942"/>
      <c r="DYI320" s="942"/>
      <c r="DYJ320" s="942"/>
      <c r="DYK320" s="942"/>
      <c r="DYL320" s="942"/>
      <c r="DYM320" s="942"/>
      <c r="DYN320" s="942"/>
      <c r="DYO320" s="942"/>
      <c r="DYP320" s="942"/>
      <c r="DYQ320" s="942"/>
      <c r="DYR320" s="942"/>
      <c r="DYS320" s="942"/>
      <c r="DYT320" s="942"/>
      <c r="DYU320" s="942"/>
      <c r="DYV320" s="942"/>
      <c r="DYW320" s="942"/>
      <c r="DYX320" s="942"/>
      <c r="DYY320" s="942"/>
      <c r="DYZ320" s="942"/>
      <c r="DZA320" s="942"/>
      <c r="DZB320" s="942"/>
      <c r="DZC320" s="942"/>
      <c r="DZD320" s="942"/>
      <c r="DZE320" s="942"/>
      <c r="DZF320" s="942"/>
      <c r="DZG320" s="942"/>
      <c r="DZH320" s="942"/>
      <c r="DZI320" s="942"/>
      <c r="DZJ320" s="942"/>
      <c r="DZK320" s="942"/>
      <c r="DZL320" s="942"/>
      <c r="DZM320" s="942"/>
      <c r="DZN320" s="942"/>
      <c r="DZO320" s="942"/>
      <c r="DZP320" s="942"/>
      <c r="DZQ320" s="942"/>
      <c r="DZR320" s="942"/>
      <c r="DZS320" s="942"/>
      <c r="DZT320" s="942"/>
      <c r="DZU320" s="942"/>
      <c r="DZV320" s="942"/>
      <c r="DZW320" s="942"/>
      <c r="DZX320" s="942"/>
      <c r="DZY320" s="942"/>
      <c r="DZZ320" s="942"/>
      <c r="EAA320" s="942"/>
      <c r="EAB320" s="942"/>
      <c r="EAC320" s="942"/>
      <c r="EAD320" s="942"/>
      <c r="EAE320" s="942"/>
      <c r="EAF320" s="942"/>
      <c r="EAG320" s="942"/>
      <c r="EAH320" s="942"/>
      <c r="EAI320" s="942"/>
      <c r="EAJ320" s="942"/>
      <c r="EAK320" s="942"/>
      <c r="EAL320" s="942"/>
      <c r="EAM320" s="942"/>
      <c r="EAN320" s="942"/>
      <c r="EAO320" s="942"/>
      <c r="EAP320" s="942"/>
      <c r="EAQ320" s="942"/>
      <c r="EAR320" s="942"/>
      <c r="EAS320" s="942"/>
      <c r="EAT320" s="942"/>
      <c r="EAU320" s="942"/>
      <c r="EAV320" s="942"/>
      <c r="EAW320" s="942"/>
      <c r="EAX320" s="942"/>
      <c r="EAY320" s="942"/>
      <c r="EAZ320" s="942"/>
      <c r="EBA320" s="942"/>
      <c r="EBB320" s="942"/>
      <c r="EBC320" s="942"/>
      <c r="EBD320" s="942"/>
      <c r="EBE320" s="942"/>
      <c r="EBF320" s="942"/>
      <c r="EBG320" s="942"/>
      <c r="EBH320" s="942"/>
      <c r="EBI320" s="942"/>
      <c r="EBJ320" s="942"/>
      <c r="EBK320" s="942"/>
      <c r="EBL320" s="942"/>
      <c r="EBM320" s="942"/>
      <c r="EBN320" s="942"/>
      <c r="EBO320" s="942"/>
      <c r="EBP320" s="942"/>
      <c r="EBQ320" s="942"/>
      <c r="EBR320" s="942"/>
      <c r="EBS320" s="942"/>
      <c r="EBT320" s="942"/>
      <c r="EBU320" s="942"/>
      <c r="EBV320" s="942"/>
      <c r="EBW320" s="942"/>
      <c r="EBX320" s="942"/>
      <c r="EBY320" s="942"/>
      <c r="EBZ320" s="942"/>
      <c r="ECA320" s="942"/>
      <c r="ECB320" s="942"/>
      <c r="ECC320" s="942"/>
      <c r="ECD320" s="942"/>
      <c r="ECE320" s="942"/>
      <c r="ECF320" s="942"/>
      <c r="ECG320" s="942"/>
      <c r="ECH320" s="942"/>
      <c r="ECI320" s="942"/>
      <c r="ECJ320" s="942"/>
      <c r="ECK320" s="942"/>
      <c r="ECL320" s="942"/>
      <c r="ECM320" s="942"/>
      <c r="ECN320" s="942"/>
      <c r="ECO320" s="942"/>
      <c r="ECP320" s="942"/>
      <c r="ECQ320" s="942"/>
      <c r="ECR320" s="942"/>
      <c r="ECS320" s="942"/>
      <c r="ECT320" s="942"/>
      <c r="ECU320" s="942"/>
      <c r="ECV320" s="942"/>
      <c r="ECW320" s="942"/>
      <c r="ECX320" s="942"/>
      <c r="ECY320" s="942"/>
      <c r="ECZ320" s="942"/>
      <c r="EDA320" s="942"/>
      <c r="EDB320" s="942"/>
      <c r="EDC320" s="942"/>
      <c r="EDD320" s="942"/>
      <c r="EDE320" s="942"/>
      <c r="EDF320" s="942"/>
      <c r="EDG320" s="942"/>
      <c r="EDH320" s="942"/>
      <c r="EDI320" s="942"/>
      <c r="EDJ320" s="942"/>
      <c r="EDK320" s="942"/>
      <c r="EDL320" s="942"/>
      <c r="EDM320" s="942"/>
      <c r="EDN320" s="942"/>
      <c r="EDO320" s="942"/>
      <c r="EDP320" s="942"/>
      <c r="EDQ320" s="942"/>
      <c r="EDR320" s="942"/>
      <c r="EDS320" s="942"/>
      <c r="EDT320" s="942"/>
      <c r="EDU320" s="942"/>
      <c r="EDV320" s="942"/>
      <c r="EDW320" s="942"/>
      <c r="EDX320" s="942"/>
      <c r="EDY320" s="942"/>
      <c r="EDZ320" s="942"/>
      <c r="EEA320" s="942"/>
      <c r="EEB320" s="942"/>
      <c r="EEC320" s="942"/>
      <c r="EED320" s="942"/>
      <c r="EEE320" s="942"/>
      <c r="EEF320" s="942"/>
      <c r="EEG320" s="942"/>
      <c r="EEH320" s="942"/>
      <c r="EEI320" s="942"/>
      <c r="EEJ320" s="942"/>
      <c r="EEK320" s="942"/>
      <c r="EEL320" s="942"/>
      <c r="EEM320" s="942"/>
      <c r="EEN320" s="942"/>
      <c r="EEO320" s="942"/>
      <c r="EEP320" s="942"/>
      <c r="EEQ320" s="942"/>
      <c r="EER320" s="942"/>
      <c r="EES320" s="942"/>
      <c r="EET320" s="942"/>
      <c r="EEU320" s="942"/>
      <c r="EEV320" s="942"/>
      <c r="EEW320" s="942"/>
      <c r="EEX320" s="942"/>
      <c r="EEY320" s="942"/>
      <c r="EEZ320" s="942"/>
      <c r="EFA320" s="942"/>
      <c r="EFB320" s="942"/>
      <c r="EFC320" s="942"/>
      <c r="EFD320" s="942"/>
      <c r="EFE320" s="942"/>
      <c r="EFF320" s="942"/>
      <c r="EFG320" s="942"/>
      <c r="EFH320" s="942"/>
      <c r="EFI320" s="942"/>
      <c r="EFJ320" s="942"/>
      <c r="EFK320" s="942"/>
      <c r="EFL320" s="942"/>
      <c r="EFM320" s="942"/>
      <c r="EFN320" s="942"/>
      <c r="EFO320" s="942"/>
      <c r="EFP320" s="942"/>
      <c r="EFQ320" s="942"/>
      <c r="EFR320" s="942"/>
      <c r="EFS320" s="942"/>
      <c r="EFT320" s="942"/>
      <c r="EFU320" s="942"/>
      <c r="EFV320" s="942"/>
      <c r="EFW320" s="942"/>
      <c r="EFX320" s="942"/>
      <c r="EFY320" s="942"/>
      <c r="EFZ320" s="942"/>
      <c r="EGA320" s="942"/>
      <c r="EGB320" s="942"/>
      <c r="EGC320" s="942"/>
      <c r="EGD320" s="942"/>
      <c r="EGE320" s="942"/>
      <c r="EGF320" s="942"/>
      <c r="EGG320" s="942"/>
      <c r="EGH320" s="942"/>
      <c r="EGI320" s="942"/>
      <c r="EGJ320" s="942"/>
      <c r="EGK320" s="942"/>
      <c r="EGL320" s="942"/>
      <c r="EGM320" s="942"/>
      <c r="EGN320" s="942"/>
      <c r="EGO320" s="942"/>
      <c r="EGP320" s="942"/>
      <c r="EGQ320" s="942"/>
      <c r="EGR320" s="942"/>
      <c r="EGS320" s="942"/>
      <c r="EGT320" s="942"/>
      <c r="EGU320" s="942"/>
      <c r="EGV320" s="942"/>
      <c r="EGW320" s="942"/>
      <c r="EGX320" s="942"/>
      <c r="EGY320" s="942"/>
      <c r="EGZ320" s="942"/>
      <c r="EHA320" s="942"/>
      <c r="EHB320" s="942"/>
      <c r="EHC320" s="942"/>
      <c r="EHD320" s="942"/>
      <c r="EHE320" s="942"/>
      <c r="EHF320" s="942"/>
      <c r="EHG320" s="942"/>
      <c r="EHH320" s="942"/>
      <c r="EHI320" s="942"/>
      <c r="EHJ320" s="942"/>
      <c r="EHK320" s="942"/>
      <c r="EHL320" s="942"/>
      <c r="EHM320" s="942"/>
      <c r="EHN320" s="942"/>
      <c r="EHO320" s="942"/>
      <c r="EHP320" s="942"/>
      <c r="EHQ320" s="942"/>
      <c r="EHR320" s="942"/>
      <c r="EHS320" s="942"/>
      <c r="EHT320" s="942"/>
      <c r="EHU320" s="942"/>
      <c r="EHV320" s="942"/>
      <c r="EHW320" s="942"/>
      <c r="EHX320" s="942"/>
      <c r="EHY320" s="942"/>
      <c r="EHZ320" s="942"/>
      <c r="EIA320" s="942"/>
      <c r="EIB320" s="942"/>
      <c r="EIC320" s="942"/>
      <c r="EID320" s="942"/>
      <c r="EIE320" s="942"/>
      <c r="EIF320" s="942"/>
      <c r="EIG320" s="942"/>
      <c r="EIH320" s="942"/>
      <c r="EII320" s="942"/>
      <c r="EIJ320" s="942"/>
      <c r="EIK320" s="942"/>
      <c r="EIL320" s="942"/>
      <c r="EIM320" s="942"/>
      <c r="EIN320" s="942"/>
      <c r="EIO320" s="942"/>
      <c r="EIP320" s="942"/>
      <c r="EIQ320" s="942"/>
      <c r="EIR320" s="942"/>
      <c r="EIS320" s="942"/>
      <c r="EIT320" s="942"/>
      <c r="EIU320" s="942"/>
      <c r="EIV320" s="942"/>
      <c r="EIW320" s="942"/>
      <c r="EIX320" s="942"/>
      <c r="EIY320" s="942"/>
      <c r="EIZ320" s="942"/>
      <c r="EJA320" s="942"/>
      <c r="EJB320" s="942"/>
      <c r="EJC320" s="942"/>
      <c r="EJD320" s="942"/>
      <c r="EJE320" s="942"/>
      <c r="EJF320" s="942"/>
      <c r="EJG320" s="942"/>
      <c r="EJH320" s="942"/>
      <c r="EJI320" s="942"/>
      <c r="EJJ320" s="942"/>
      <c r="EJK320" s="942"/>
      <c r="EJL320" s="942"/>
      <c r="EJM320" s="942"/>
      <c r="EJN320" s="942"/>
      <c r="EJO320" s="942"/>
      <c r="EJP320" s="942"/>
      <c r="EJQ320" s="942"/>
      <c r="EJR320" s="942"/>
      <c r="EJS320" s="942"/>
      <c r="EJT320" s="942"/>
      <c r="EJU320" s="942"/>
      <c r="EJV320" s="942"/>
      <c r="EJW320" s="942"/>
      <c r="EJX320" s="942"/>
      <c r="EJY320" s="942"/>
      <c r="EJZ320" s="942"/>
      <c r="EKA320" s="942"/>
      <c r="EKB320" s="942"/>
      <c r="EKC320" s="942"/>
      <c r="EKD320" s="942"/>
      <c r="EKE320" s="942"/>
      <c r="EKF320" s="942"/>
      <c r="EKG320" s="942"/>
      <c r="EKH320" s="942"/>
      <c r="EKI320" s="942"/>
      <c r="EKJ320" s="942"/>
      <c r="EKK320" s="942"/>
      <c r="EKL320" s="942"/>
      <c r="EKM320" s="942"/>
      <c r="EKN320" s="942"/>
      <c r="EKO320" s="942"/>
      <c r="EKP320" s="942"/>
      <c r="EKQ320" s="942"/>
      <c r="EKR320" s="942"/>
      <c r="EKS320" s="942"/>
      <c r="EKT320" s="942"/>
      <c r="EKU320" s="942"/>
      <c r="EKV320" s="942"/>
      <c r="EKW320" s="942"/>
      <c r="EKX320" s="942"/>
      <c r="EKY320" s="942"/>
      <c r="EKZ320" s="942"/>
      <c r="ELA320" s="942"/>
      <c r="ELB320" s="942"/>
      <c r="ELC320" s="942"/>
      <c r="ELD320" s="942"/>
      <c r="ELE320" s="942"/>
      <c r="ELF320" s="942"/>
      <c r="ELG320" s="942"/>
      <c r="ELH320" s="942"/>
      <c r="ELI320" s="942"/>
      <c r="ELJ320" s="942"/>
      <c r="ELK320" s="942"/>
      <c r="ELL320" s="942"/>
      <c r="ELM320" s="942"/>
      <c r="ELN320" s="942"/>
      <c r="ELO320" s="942"/>
      <c r="ELP320" s="942"/>
      <c r="ELQ320" s="942"/>
      <c r="ELR320" s="942"/>
      <c r="ELS320" s="942"/>
      <c r="ELT320" s="942"/>
      <c r="ELU320" s="942"/>
      <c r="ELV320" s="942"/>
      <c r="ELW320" s="942"/>
      <c r="ELX320" s="942"/>
      <c r="ELY320" s="942"/>
      <c r="ELZ320" s="942"/>
      <c r="EMA320" s="942"/>
      <c r="EMB320" s="942"/>
      <c r="EMC320" s="942"/>
      <c r="EMD320" s="942"/>
      <c r="EME320" s="942"/>
      <c r="EMF320" s="942"/>
      <c r="EMG320" s="942"/>
      <c r="EMH320" s="942"/>
      <c r="EMI320" s="942"/>
      <c r="EMJ320" s="942"/>
      <c r="EMK320" s="942"/>
      <c r="EML320" s="942"/>
      <c r="EMM320" s="942"/>
      <c r="EMN320" s="942"/>
      <c r="EMO320" s="942"/>
      <c r="EMP320" s="942"/>
      <c r="EMQ320" s="942"/>
      <c r="EMR320" s="942"/>
      <c r="EMS320" s="942"/>
      <c r="EMT320" s="942"/>
      <c r="EMU320" s="942"/>
      <c r="EMV320" s="942"/>
      <c r="EMW320" s="942"/>
      <c r="EMX320" s="942"/>
      <c r="EMY320" s="942"/>
      <c r="EMZ320" s="942"/>
      <c r="ENA320" s="942"/>
      <c r="ENB320" s="942"/>
      <c r="ENC320" s="942"/>
      <c r="END320" s="942"/>
      <c r="ENE320" s="942"/>
      <c r="ENF320" s="942"/>
      <c r="ENG320" s="942"/>
      <c r="ENH320" s="942"/>
      <c r="ENI320" s="942"/>
      <c r="ENJ320" s="942"/>
      <c r="ENK320" s="942"/>
      <c r="ENL320" s="942"/>
      <c r="ENM320" s="942"/>
      <c r="ENN320" s="942"/>
      <c r="ENO320" s="942"/>
      <c r="ENP320" s="942"/>
      <c r="ENQ320" s="942"/>
      <c r="ENR320" s="942"/>
      <c r="ENS320" s="942"/>
      <c r="ENT320" s="942"/>
      <c r="ENU320" s="942"/>
      <c r="ENV320" s="942"/>
      <c r="ENW320" s="942"/>
      <c r="ENX320" s="942"/>
      <c r="ENY320" s="942"/>
      <c r="ENZ320" s="942"/>
      <c r="EOA320" s="942"/>
      <c r="EOB320" s="942"/>
      <c r="EOC320" s="942"/>
      <c r="EOD320" s="942"/>
      <c r="EOE320" s="942"/>
      <c r="EOF320" s="942"/>
      <c r="EOG320" s="942"/>
      <c r="EOH320" s="942"/>
      <c r="EOI320" s="942"/>
      <c r="EOJ320" s="942"/>
      <c r="EOK320" s="942"/>
      <c r="EOL320" s="942"/>
      <c r="EOM320" s="942"/>
      <c r="EON320" s="942"/>
      <c r="EOO320" s="942"/>
      <c r="EOP320" s="942"/>
      <c r="EOQ320" s="942"/>
      <c r="EOR320" s="942"/>
      <c r="EOS320" s="942"/>
      <c r="EOT320" s="942"/>
      <c r="EOU320" s="942"/>
      <c r="EOV320" s="942"/>
      <c r="EOW320" s="942"/>
      <c r="EOX320" s="942"/>
      <c r="EOY320" s="942"/>
      <c r="EOZ320" s="942"/>
      <c r="EPA320" s="942"/>
      <c r="EPB320" s="942"/>
      <c r="EPC320" s="942"/>
      <c r="EPD320" s="942"/>
      <c r="EPE320" s="942"/>
      <c r="EPF320" s="942"/>
      <c r="EPG320" s="942"/>
      <c r="EPH320" s="942"/>
      <c r="EPI320" s="942"/>
      <c r="EPJ320" s="942"/>
      <c r="EPK320" s="942"/>
      <c r="EPL320" s="942"/>
      <c r="EPM320" s="942"/>
      <c r="EPN320" s="942"/>
      <c r="EPO320" s="942"/>
      <c r="EPP320" s="942"/>
      <c r="EPQ320" s="942"/>
      <c r="EPR320" s="942"/>
      <c r="EPS320" s="942"/>
      <c r="EPT320" s="942"/>
      <c r="EPU320" s="942"/>
      <c r="EPV320" s="942"/>
      <c r="EPW320" s="942"/>
      <c r="EPX320" s="942"/>
      <c r="EPY320" s="942"/>
      <c r="EPZ320" s="942"/>
      <c r="EQA320" s="942"/>
      <c r="EQB320" s="942"/>
      <c r="EQC320" s="942"/>
      <c r="EQD320" s="942"/>
      <c r="EQE320" s="942"/>
      <c r="EQF320" s="942"/>
      <c r="EQG320" s="942"/>
      <c r="EQH320" s="942"/>
      <c r="EQI320" s="942"/>
      <c r="EQJ320" s="942"/>
      <c r="EQK320" s="942"/>
      <c r="EQL320" s="942"/>
      <c r="EQM320" s="942"/>
      <c r="EQN320" s="942"/>
      <c r="EQO320" s="942"/>
      <c r="EQP320" s="942"/>
      <c r="EQQ320" s="942"/>
      <c r="EQR320" s="942"/>
      <c r="EQS320" s="942"/>
      <c r="EQT320" s="942"/>
      <c r="EQU320" s="942"/>
      <c r="EQV320" s="942"/>
      <c r="EQW320" s="942"/>
      <c r="EQX320" s="942"/>
      <c r="EQY320" s="942"/>
      <c r="EQZ320" s="942"/>
      <c r="ERA320" s="942"/>
      <c r="ERB320" s="942"/>
      <c r="ERC320" s="942"/>
      <c r="ERD320" s="942"/>
      <c r="ERE320" s="942"/>
      <c r="ERF320" s="942"/>
      <c r="ERG320" s="942"/>
      <c r="ERH320" s="942"/>
      <c r="ERI320" s="942"/>
      <c r="ERJ320" s="942"/>
      <c r="ERK320" s="942"/>
      <c r="ERL320" s="942"/>
      <c r="ERM320" s="942"/>
      <c r="ERN320" s="942"/>
      <c r="ERO320" s="942"/>
      <c r="ERP320" s="942"/>
      <c r="ERQ320" s="942"/>
      <c r="ERR320" s="942"/>
      <c r="ERS320" s="942"/>
      <c r="ERT320" s="942"/>
      <c r="ERU320" s="942"/>
      <c r="ERV320" s="942"/>
      <c r="ERW320" s="942"/>
      <c r="ERX320" s="942"/>
      <c r="ERY320" s="942"/>
      <c r="ERZ320" s="942"/>
      <c r="ESA320" s="942"/>
      <c r="ESB320" s="942"/>
      <c r="ESC320" s="942"/>
      <c r="ESD320" s="942"/>
      <c r="ESE320" s="942"/>
      <c r="ESF320" s="942"/>
      <c r="ESG320" s="942"/>
      <c r="ESH320" s="942"/>
      <c r="ESI320" s="942"/>
      <c r="ESJ320" s="942"/>
      <c r="ESK320" s="942"/>
      <c r="ESL320" s="942"/>
      <c r="ESM320" s="942"/>
      <c r="ESN320" s="942"/>
      <c r="ESO320" s="942"/>
      <c r="ESP320" s="942"/>
      <c r="ESQ320" s="942"/>
      <c r="ESR320" s="942"/>
      <c r="ESS320" s="942"/>
      <c r="EST320" s="942"/>
      <c r="ESU320" s="942"/>
      <c r="ESV320" s="942"/>
      <c r="ESW320" s="942"/>
      <c r="ESX320" s="942"/>
      <c r="ESY320" s="942"/>
      <c r="ESZ320" s="942"/>
      <c r="ETA320" s="942"/>
      <c r="ETB320" s="942"/>
      <c r="ETC320" s="942"/>
      <c r="ETD320" s="942"/>
      <c r="ETE320" s="942"/>
      <c r="ETF320" s="942"/>
      <c r="ETG320" s="942"/>
      <c r="ETH320" s="942"/>
      <c r="ETI320" s="942"/>
      <c r="ETJ320" s="942"/>
      <c r="ETK320" s="942"/>
      <c r="ETL320" s="942"/>
      <c r="ETM320" s="942"/>
      <c r="ETN320" s="942"/>
      <c r="ETO320" s="942"/>
      <c r="ETP320" s="942"/>
      <c r="ETQ320" s="942"/>
      <c r="ETR320" s="942"/>
      <c r="ETS320" s="942"/>
      <c r="ETT320" s="942"/>
      <c r="ETU320" s="942"/>
      <c r="ETV320" s="942"/>
      <c r="ETW320" s="942"/>
      <c r="ETX320" s="942"/>
      <c r="ETY320" s="942"/>
      <c r="ETZ320" s="942"/>
      <c r="EUA320" s="942"/>
      <c r="EUB320" s="942"/>
      <c r="EUC320" s="942"/>
      <c r="EUD320" s="942"/>
      <c r="EUE320" s="942"/>
      <c r="EUF320" s="942"/>
      <c r="EUG320" s="942"/>
      <c r="EUH320" s="942"/>
      <c r="EUI320" s="942"/>
      <c r="EUJ320" s="942"/>
      <c r="EUK320" s="942"/>
      <c r="EUL320" s="942"/>
      <c r="EUM320" s="942"/>
      <c r="EUN320" s="942"/>
      <c r="EUO320" s="942"/>
      <c r="EUP320" s="942"/>
      <c r="EUQ320" s="942"/>
      <c r="EUR320" s="942"/>
      <c r="EUS320" s="942"/>
      <c r="EUT320" s="942"/>
      <c r="EUU320" s="942"/>
      <c r="EUV320" s="942"/>
      <c r="EUW320" s="942"/>
      <c r="EUX320" s="942"/>
      <c r="EUY320" s="942"/>
      <c r="EUZ320" s="942"/>
      <c r="EVA320" s="942"/>
      <c r="EVB320" s="942"/>
      <c r="EVC320" s="942"/>
      <c r="EVD320" s="942"/>
      <c r="EVE320" s="942"/>
      <c r="EVF320" s="942"/>
      <c r="EVG320" s="942"/>
      <c r="EVH320" s="942"/>
      <c r="EVI320" s="942"/>
      <c r="EVJ320" s="942"/>
      <c r="EVK320" s="942"/>
      <c r="EVL320" s="942"/>
      <c r="EVM320" s="942"/>
      <c r="EVN320" s="942"/>
      <c r="EVO320" s="942"/>
      <c r="EVP320" s="942"/>
      <c r="EVQ320" s="942"/>
      <c r="EVR320" s="942"/>
      <c r="EVS320" s="942"/>
      <c r="EVT320" s="942"/>
      <c r="EVU320" s="942"/>
      <c r="EVV320" s="942"/>
      <c r="EVW320" s="942"/>
      <c r="EVX320" s="942"/>
      <c r="EVY320" s="942"/>
      <c r="EVZ320" s="942"/>
      <c r="EWA320" s="942"/>
      <c r="EWB320" s="942"/>
      <c r="EWC320" s="942"/>
      <c r="EWD320" s="942"/>
      <c r="EWE320" s="942"/>
      <c r="EWF320" s="942"/>
      <c r="EWG320" s="942"/>
      <c r="EWH320" s="942"/>
      <c r="EWI320" s="942"/>
      <c r="EWJ320" s="942"/>
      <c r="EWK320" s="942"/>
      <c r="EWL320" s="942"/>
      <c r="EWM320" s="942"/>
      <c r="EWN320" s="942"/>
      <c r="EWO320" s="942"/>
      <c r="EWP320" s="942"/>
      <c r="EWQ320" s="942"/>
      <c r="EWR320" s="942"/>
      <c r="EWS320" s="942"/>
      <c r="EWT320" s="942"/>
      <c r="EWU320" s="942"/>
      <c r="EWV320" s="942"/>
      <c r="EWW320" s="942"/>
      <c r="EWX320" s="942"/>
      <c r="EWY320" s="942"/>
      <c r="EWZ320" s="942"/>
      <c r="EXA320" s="942"/>
      <c r="EXB320" s="942"/>
      <c r="EXC320" s="942"/>
      <c r="EXD320" s="942"/>
      <c r="EXE320" s="942"/>
      <c r="EXF320" s="942"/>
      <c r="EXG320" s="942"/>
      <c r="EXH320" s="942"/>
      <c r="EXI320" s="942"/>
      <c r="EXJ320" s="942"/>
      <c r="EXK320" s="942"/>
      <c r="EXL320" s="942"/>
      <c r="EXM320" s="942"/>
      <c r="EXN320" s="942"/>
      <c r="EXO320" s="942"/>
      <c r="EXP320" s="942"/>
      <c r="EXQ320" s="942"/>
      <c r="EXR320" s="942"/>
      <c r="EXS320" s="942"/>
      <c r="EXT320" s="942"/>
      <c r="EXU320" s="942"/>
      <c r="EXV320" s="942"/>
      <c r="EXW320" s="942"/>
      <c r="EXX320" s="942"/>
      <c r="EXY320" s="942"/>
      <c r="EXZ320" s="942"/>
      <c r="EYA320" s="942"/>
      <c r="EYB320" s="942"/>
      <c r="EYC320" s="942"/>
      <c r="EYD320" s="942"/>
      <c r="EYE320" s="942"/>
      <c r="EYF320" s="942"/>
      <c r="EYG320" s="942"/>
      <c r="EYH320" s="942"/>
      <c r="EYI320" s="942"/>
      <c r="EYJ320" s="942"/>
      <c r="EYK320" s="942"/>
      <c r="EYL320" s="942"/>
      <c r="EYM320" s="942"/>
      <c r="EYN320" s="942"/>
      <c r="EYO320" s="942"/>
      <c r="EYP320" s="942"/>
      <c r="EYQ320" s="942"/>
      <c r="EYR320" s="942"/>
      <c r="EYS320" s="942"/>
      <c r="EYT320" s="942"/>
      <c r="EYU320" s="942"/>
      <c r="EYV320" s="942"/>
      <c r="EYW320" s="942"/>
      <c r="EYX320" s="942"/>
      <c r="EYY320" s="942"/>
      <c r="EYZ320" s="942"/>
      <c r="EZA320" s="942"/>
      <c r="EZB320" s="942"/>
      <c r="EZC320" s="942"/>
      <c r="EZD320" s="942"/>
      <c r="EZE320" s="942"/>
      <c r="EZF320" s="942"/>
      <c r="EZG320" s="942"/>
      <c r="EZH320" s="942"/>
      <c r="EZI320" s="942"/>
      <c r="EZJ320" s="942"/>
      <c r="EZK320" s="942"/>
      <c r="EZL320" s="942"/>
      <c r="EZM320" s="942"/>
      <c r="EZN320" s="942"/>
      <c r="EZO320" s="942"/>
      <c r="EZP320" s="942"/>
      <c r="EZQ320" s="942"/>
      <c r="EZR320" s="942"/>
      <c r="EZS320" s="942"/>
      <c r="EZT320" s="942"/>
      <c r="EZU320" s="942"/>
      <c r="EZV320" s="942"/>
      <c r="EZW320" s="942"/>
      <c r="EZX320" s="942"/>
      <c r="EZY320" s="942"/>
      <c r="EZZ320" s="942"/>
      <c r="FAA320" s="942"/>
      <c r="FAB320" s="942"/>
      <c r="FAC320" s="942"/>
      <c r="FAD320" s="942"/>
      <c r="FAE320" s="942"/>
      <c r="FAF320" s="942"/>
      <c r="FAG320" s="942"/>
      <c r="FAH320" s="942"/>
      <c r="FAI320" s="942"/>
      <c r="FAJ320" s="942"/>
      <c r="FAK320" s="942"/>
      <c r="FAL320" s="942"/>
      <c r="FAM320" s="942"/>
      <c r="FAN320" s="942"/>
      <c r="FAO320" s="942"/>
      <c r="FAP320" s="942"/>
      <c r="FAQ320" s="942"/>
      <c r="FAR320" s="942"/>
      <c r="FAS320" s="942"/>
      <c r="FAT320" s="942"/>
      <c r="FAU320" s="942"/>
      <c r="FAV320" s="942"/>
      <c r="FAW320" s="942"/>
      <c r="FAX320" s="942"/>
      <c r="FAY320" s="942"/>
      <c r="FAZ320" s="942"/>
      <c r="FBA320" s="942"/>
      <c r="FBB320" s="942"/>
      <c r="FBC320" s="942"/>
      <c r="FBD320" s="942"/>
      <c r="FBE320" s="942"/>
      <c r="FBF320" s="942"/>
      <c r="FBG320" s="942"/>
      <c r="FBH320" s="942"/>
      <c r="FBI320" s="942"/>
      <c r="FBJ320" s="942"/>
      <c r="FBK320" s="942"/>
      <c r="FBL320" s="942"/>
      <c r="FBM320" s="942"/>
      <c r="FBN320" s="942"/>
      <c r="FBO320" s="942"/>
      <c r="FBP320" s="942"/>
      <c r="FBQ320" s="942"/>
      <c r="FBR320" s="942"/>
      <c r="FBS320" s="942"/>
      <c r="FBT320" s="942"/>
      <c r="FBU320" s="942"/>
      <c r="FBV320" s="942"/>
      <c r="FBW320" s="942"/>
      <c r="FBX320" s="942"/>
      <c r="FBY320" s="942"/>
      <c r="FBZ320" s="942"/>
      <c r="FCA320" s="942"/>
      <c r="FCB320" s="942"/>
      <c r="FCC320" s="942"/>
      <c r="FCD320" s="942"/>
      <c r="FCE320" s="942"/>
      <c r="FCF320" s="942"/>
      <c r="FCG320" s="942"/>
      <c r="FCH320" s="942"/>
      <c r="FCI320" s="942"/>
      <c r="FCJ320" s="942"/>
      <c r="FCK320" s="942"/>
      <c r="FCL320" s="942"/>
      <c r="FCM320" s="942"/>
      <c r="FCN320" s="942"/>
      <c r="FCO320" s="942"/>
      <c r="FCP320" s="942"/>
      <c r="FCQ320" s="942"/>
      <c r="FCR320" s="942"/>
      <c r="FCS320" s="942"/>
      <c r="FCT320" s="942"/>
      <c r="FCU320" s="942"/>
      <c r="FCV320" s="942"/>
      <c r="FCW320" s="942"/>
      <c r="FCX320" s="942"/>
      <c r="FCY320" s="942"/>
      <c r="FCZ320" s="942"/>
      <c r="FDA320" s="942"/>
      <c r="FDB320" s="942"/>
      <c r="FDC320" s="942"/>
      <c r="FDD320" s="942"/>
      <c r="FDE320" s="942"/>
      <c r="FDF320" s="942"/>
      <c r="FDG320" s="942"/>
      <c r="FDH320" s="942"/>
      <c r="FDI320" s="942"/>
      <c r="FDJ320" s="942"/>
      <c r="FDK320" s="942"/>
      <c r="FDL320" s="942"/>
      <c r="FDM320" s="942"/>
      <c r="FDN320" s="942"/>
      <c r="FDO320" s="942"/>
      <c r="FDP320" s="942"/>
      <c r="FDQ320" s="942"/>
      <c r="FDR320" s="942"/>
      <c r="FDS320" s="942"/>
      <c r="FDT320" s="942"/>
      <c r="FDU320" s="942"/>
      <c r="FDV320" s="942"/>
      <c r="FDW320" s="942"/>
      <c r="FDX320" s="942"/>
      <c r="FDY320" s="942"/>
      <c r="FDZ320" s="942"/>
      <c r="FEA320" s="942"/>
      <c r="FEB320" s="942"/>
      <c r="FEC320" s="942"/>
      <c r="FED320" s="942"/>
      <c r="FEE320" s="942"/>
      <c r="FEF320" s="942"/>
      <c r="FEG320" s="942"/>
      <c r="FEH320" s="942"/>
      <c r="FEI320" s="942"/>
      <c r="FEJ320" s="942"/>
      <c r="FEK320" s="942"/>
      <c r="FEL320" s="942"/>
      <c r="FEM320" s="942"/>
      <c r="FEN320" s="942"/>
      <c r="FEO320" s="942"/>
      <c r="FEP320" s="942"/>
      <c r="FEQ320" s="942"/>
      <c r="FER320" s="942"/>
      <c r="FES320" s="942"/>
      <c r="FET320" s="942"/>
      <c r="FEU320" s="942"/>
      <c r="FEV320" s="942"/>
      <c r="FEW320" s="942"/>
      <c r="FEX320" s="942"/>
      <c r="FEY320" s="942"/>
      <c r="FEZ320" s="942"/>
      <c r="FFA320" s="942"/>
      <c r="FFB320" s="942"/>
      <c r="FFC320" s="942"/>
      <c r="FFD320" s="942"/>
      <c r="FFE320" s="942"/>
      <c r="FFF320" s="942"/>
      <c r="FFG320" s="942"/>
      <c r="FFH320" s="942"/>
      <c r="FFI320" s="942"/>
      <c r="FFJ320" s="942"/>
      <c r="FFK320" s="942"/>
      <c r="FFL320" s="942"/>
      <c r="FFM320" s="942"/>
      <c r="FFN320" s="942"/>
      <c r="FFO320" s="942"/>
      <c r="FFP320" s="942"/>
      <c r="FFQ320" s="942"/>
      <c r="FFR320" s="942"/>
      <c r="FFS320" s="942"/>
      <c r="FFT320" s="942"/>
      <c r="FFU320" s="942"/>
      <c r="FFV320" s="942"/>
      <c r="FFW320" s="942"/>
      <c r="FFX320" s="942"/>
      <c r="FFY320" s="942"/>
      <c r="FFZ320" s="942"/>
      <c r="FGA320" s="942"/>
      <c r="FGB320" s="942"/>
      <c r="FGC320" s="942"/>
      <c r="FGD320" s="942"/>
      <c r="FGE320" s="942"/>
      <c r="FGF320" s="942"/>
      <c r="FGG320" s="942"/>
      <c r="FGH320" s="942"/>
      <c r="FGI320" s="942"/>
      <c r="FGJ320" s="942"/>
      <c r="FGK320" s="942"/>
      <c r="FGL320" s="942"/>
      <c r="FGM320" s="942"/>
      <c r="FGN320" s="942"/>
      <c r="FGO320" s="942"/>
      <c r="FGP320" s="942"/>
      <c r="FGQ320" s="942"/>
      <c r="FGR320" s="942"/>
      <c r="FGS320" s="942"/>
      <c r="FGT320" s="942"/>
      <c r="FGU320" s="942"/>
      <c r="FGV320" s="942"/>
      <c r="FGW320" s="942"/>
      <c r="FGX320" s="942"/>
      <c r="FGY320" s="942"/>
      <c r="FGZ320" s="942"/>
      <c r="FHA320" s="942"/>
      <c r="FHB320" s="942"/>
      <c r="FHC320" s="942"/>
      <c r="FHD320" s="942"/>
      <c r="FHE320" s="942"/>
      <c r="FHF320" s="942"/>
      <c r="FHG320" s="942"/>
      <c r="FHH320" s="942"/>
      <c r="FHI320" s="942"/>
      <c r="FHJ320" s="942"/>
      <c r="FHK320" s="942"/>
      <c r="FHL320" s="942"/>
      <c r="FHM320" s="942"/>
      <c r="FHN320" s="942"/>
      <c r="FHO320" s="942"/>
      <c r="FHP320" s="942"/>
      <c r="FHQ320" s="942"/>
      <c r="FHR320" s="942"/>
      <c r="FHS320" s="942"/>
      <c r="FHT320" s="942"/>
      <c r="FHU320" s="942"/>
      <c r="FHV320" s="942"/>
      <c r="FHW320" s="942"/>
      <c r="FHX320" s="942"/>
      <c r="FHY320" s="942"/>
      <c r="FHZ320" s="942"/>
      <c r="FIA320" s="942"/>
      <c r="FIB320" s="942"/>
      <c r="FIC320" s="942"/>
      <c r="FID320" s="942"/>
      <c r="FIE320" s="942"/>
      <c r="FIF320" s="942"/>
      <c r="FIG320" s="942"/>
      <c r="FIH320" s="942"/>
      <c r="FII320" s="942"/>
      <c r="FIJ320" s="942"/>
      <c r="FIK320" s="942"/>
      <c r="FIL320" s="942"/>
      <c r="FIM320" s="942"/>
      <c r="FIN320" s="942"/>
      <c r="FIO320" s="942"/>
      <c r="FIP320" s="942"/>
      <c r="FIQ320" s="942"/>
      <c r="FIR320" s="942"/>
      <c r="FIS320" s="942"/>
      <c r="FIT320" s="942"/>
      <c r="FIU320" s="942"/>
      <c r="FIV320" s="942"/>
      <c r="FIW320" s="942"/>
      <c r="FIX320" s="942"/>
      <c r="FIY320" s="942"/>
      <c r="FIZ320" s="942"/>
      <c r="FJA320" s="942"/>
      <c r="FJB320" s="942"/>
      <c r="FJC320" s="942"/>
      <c r="FJD320" s="942"/>
      <c r="FJE320" s="942"/>
      <c r="FJF320" s="942"/>
      <c r="FJG320" s="942"/>
      <c r="FJH320" s="942"/>
      <c r="FJI320" s="942"/>
      <c r="FJJ320" s="942"/>
      <c r="FJK320" s="942"/>
      <c r="FJL320" s="942"/>
      <c r="FJM320" s="942"/>
      <c r="FJN320" s="942"/>
      <c r="FJO320" s="942"/>
      <c r="FJP320" s="942"/>
      <c r="FJQ320" s="942"/>
      <c r="FJR320" s="942"/>
      <c r="FJS320" s="942"/>
      <c r="FJT320" s="942"/>
      <c r="FJU320" s="942"/>
      <c r="FJV320" s="942"/>
      <c r="FJW320" s="942"/>
      <c r="FJX320" s="942"/>
      <c r="FJY320" s="942"/>
      <c r="FJZ320" s="942"/>
      <c r="FKA320" s="942"/>
      <c r="FKB320" s="942"/>
      <c r="FKC320" s="942"/>
      <c r="FKD320" s="942"/>
      <c r="FKE320" s="942"/>
      <c r="FKF320" s="942"/>
      <c r="FKG320" s="942"/>
      <c r="FKH320" s="942"/>
      <c r="FKI320" s="942"/>
      <c r="FKJ320" s="942"/>
      <c r="FKK320" s="942"/>
      <c r="FKL320" s="942"/>
      <c r="FKM320" s="942"/>
      <c r="FKN320" s="942"/>
      <c r="FKO320" s="942"/>
      <c r="FKP320" s="942"/>
      <c r="FKQ320" s="942"/>
      <c r="FKR320" s="942"/>
      <c r="FKS320" s="942"/>
      <c r="FKT320" s="942"/>
      <c r="FKU320" s="942"/>
      <c r="FKV320" s="942"/>
      <c r="FKW320" s="942"/>
      <c r="FKX320" s="942"/>
      <c r="FKY320" s="942"/>
      <c r="FKZ320" s="942"/>
      <c r="FLA320" s="942"/>
      <c r="FLB320" s="942"/>
      <c r="FLC320" s="942"/>
      <c r="FLD320" s="942"/>
      <c r="FLE320" s="942"/>
      <c r="FLF320" s="942"/>
      <c r="FLG320" s="942"/>
      <c r="FLH320" s="942"/>
      <c r="FLI320" s="942"/>
      <c r="FLJ320" s="942"/>
      <c r="FLK320" s="942"/>
      <c r="FLL320" s="942"/>
      <c r="FLM320" s="942"/>
      <c r="FLN320" s="942"/>
      <c r="FLO320" s="942"/>
      <c r="FLP320" s="942"/>
      <c r="FLQ320" s="942"/>
      <c r="FLR320" s="942"/>
      <c r="FLS320" s="942"/>
      <c r="FLT320" s="942"/>
      <c r="FLU320" s="942"/>
      <c r="FLV320" s="942"/>
      <c r="FLW320" s="942"/>
      <c r="FLX320" s="942"/>
      <c r="FLY320" s="942"/>
      <c r="FLZ320" s="942"/>
      <c r="FMA320" s="942"/>
      <c r="FMB320" s="942"/>
      <c r="FMC320" s="942"/>
      <c r="FMD320" s="942"/>
      <c r="FME320" s="942"/>
      <c r="FMF320" s="942"/>
      <c r="FMG320" s="942"/>
      <c r="FMH320" s="942"/>
      <c r="FMI320" s="942"/>
      <c r="FMJ320" s="942"/>
      <c r="FMK320" s="942"/>
      <c r="FML320" s="942"/>
      <c r="FMM320" s="942"/>
      <c r="FMN320" s="942"/>
      <c r="FMO320" s="942"/>
      <c r="FMP320" s="942"/>
      <c r="FMQ320" s="942"/>
      <c r="FMR320" s="942"/>
      <c r="FMS320" s="942"/>
      <c r="FMT320" s="942"/>
      <c r="FMU320" s="942"/>
      <c r="FMV320" s="942"/>
      <c r="FMW320" s="942"/>
      <c r="FMX320" s="942"/>
      <c r="FMY320" s="942"/>
      <c r="FMZ320" s="942"/>
      <c r="FNA320" s="942"/>
      <c r="FNB320" s="942"/>
      <c r="FNC320" s="942"/>
      <c r="FND320" s="942"/>
      <c r="FNE320" s="942"/>
      <c r="FNF320" s="942"/>
      <c r="FNG320" s="942"/>
      <c r="FNH320" s="942"/>
      <c r="FNI320" s="942"/>
      <c r="FNJ320" s="942"/>
      <c r="FNK320" s="942"/>
      <c r="FNL320" s="942"/>
      <c r="FNM320" s="942"/>
      <c r="FNN320" s="942"/>
      <c r="FNO320" s="942"/>
      <c r="FNP320" s="942"/>
      <c r="FNQ320" s="942"/>
      <c r="FNR320" s="942"/>
      <c r="FNS320" s="942"/>
      <c r="FNT320" s="942"/>
      <c r="FNU320" s="942"/>
      <c r="FNV320" s="942"/>
      <c r="FNW320" s="942"/>
      <c r="FNX320" s="942"/>
      <c r="FNY320" s="942"/>
      <c r="FNZ320" s="942"/>
      <c r="FOA320" s="942"/>
      <c r="FOB320" s="942"/>
      <c r="FOC320" s="942"/>
      <c r="FOD320" s="942"/>
      <c r="FOE320" s="942"/>
      <c r="FOF320" s="942"/>
      <c r="FOG320" s="942"/>
      <c r="FOH320" s="942"/>
      <c r="FOI320" s="942"/>
      <c r="FOJ320" s="942"/>
      <c r="FOK320" s="942"/>
      <c r="FOL320" s="942"/>
      <c r="FOM320" s="942"/>
      <c r="FON320" s="942"/>
      <c r="FOO320" s="942"/>
      <c r="FOP320" s="942"/>
      <c r="FOQ320" s="942"/>
      <c r="FOR320" s="942"/>
      <c r="FOS320" s="942"/>
      <c r="FOT320" s="942"/>
      <c r="FOU320" s="942"/>
      <c r="FOV320" s="942"/>
      <c r="FOW320" s="942"/>
      <c r="FOX320" s="942"/>
      <c r="FOY320" s="942"/>
      <c r="FOZ320" s="942"/>
      <c r="FPA320" s="942"/>
      <c r="FPB320" s="942"/>
      <c r="FPC320" s="942"/>
      <c r="FPD320" s="942"/>
      <c r="FPE320" s="942"/>
      <c r="FPF320" s="942"/>
      <c r="FPG320" s="942"/>
      <c r="FPH320" s="942"/>
      <c r="FPI320" s="942"/>
      <c r="FPJ320" s="942"/>
      <c r="FPK320" s="942"/>
      <c r="FPL320" s="942"/>
      <c r="FPM320" s="942"/>
      <c r="FPN320" s="942"/>
      <c r="FPO320" s="942"/>
      <c r="FPP320" s="942"/>
      <c r="FPQ320" s="942"/>
      <c r="FPR320" s="942"/>
      <c r="FPS320" s="942"/>
      <c r="FPT320" s="942"/>
      <c r="FPU320" s="942"/>
      <c r="FPV320" s="942"/>
      <c r="FPW320" s="942"/>
      <c r="FPX320" s="942"/>
      <c r="FPY320" s="942"/>
      <c r="FPZ320" s="942"/>
      <c r="FQA320" s="942"/>
      <c r="FQB320" s="942"/>
      <c r="FQC320" s="942"/>
      <c r="FQD320" s="942"/>
      <c r="FQE320" s="942"/>
      <c r="FQF320" s="942"/>
      <c r="FQG320" s="942"/>
      <c r="FQH320" s="942"/>
      <c r="FQI320" s="942"/>
      <c r="FQJ320" s="942"/>
      <c r="FQK320" s="942"/>
      <c r="FQL320" s="942"/>
      <c r="FQM320" s="942"/>
      <c r="FQN320" s="942"/>
      <c r="FQO320" s="942"/>
      <c r="FQP320" s="942"/>
      <c r="FQQ320" s="942"/>
      <c r="FQR320" s="942"/>
      <c r="FQS320" s="942"/>
      <c r="FQT320" s="942"/>
      <c r="FQU320" s="942"/>
      <c r="FQV320" s="942"/>
      <c r="FQW320" s="942"/>
      <c r="FQX320" s="942"/>
      <c r="FQY320" s="942"/>
      <c r="FQZ320" s="942"/>
      <c r="FRA320" s="942"/>
      <c r="FRB320" s="942"/>
      <c r="FRC320" s="942"/>
      <c r="FRD320" s="942"/>
      <c r="FRE320" s="942"/>
      <c r="FRF320" s="942"/>
      <c r="FRG320" s="942"/>
      <c r="FRH320" s="942"/>
      <c r="FRI320" s="942"/>
      <c r="FRJ320" s="942"/>
      <c r="FRK320" s="942"/>
      <c r="FRL320" s="942"/>
      <c r="FRM320" s="942"/>
      <c r="FRN320" s="942"/>
      <c r="FRO320" s="942"/>
      <c r="FRP320" s="942"/>
      <c r="FRQ320" s="942"/>
      <c r="FRR320" s="942"/>
      <c r="FRS320" s="942"/>
      <c r="FRT320" s="942"/>
      <c r="FRU320" s="942"/>
      <c r="FRV320" s="942"/>
      <c r="FRW320" s="942"/>
      <c r="FRX320" s="942"/>
      <c r="FRY320" s="942"/>
      <c r="FRZ320" s="942"/>
      <c r="FSA320" s="942"/>
      <c r="FSB320" s="942"/>
      <c r="FSC320" s="942"/>
      <c r="FSD320" s="942"/>
      <c r="FSE320" s="942"/>
      <c r="FSF320" s="942"/>
      <c r="FSG320" s="942"/>
      <c r="FSH320" s="942"/>
      <c r="FSI320" s="942"/>
      <c r="FSJ320" s="942"/>
      <c r="FSK320" s="942"/>
      <c r="FSL320" s="942"/>
      <c r="FSM320" s="942"/>
      <c r="FSN320" s="942"/>
      <c r="FSO320" s="942"/>
      <c r="FSP320" s="942"/>
      <c r="FSQ320" s="942"/>
      <c r="FSR320" s="942"/>
      <c r="FSS320" s="942"/>
      <c r="FST320" s="942"/>
      <c r="FSU320" s="942"/>
      <c r="FSV320" s="942"/>
      <c r="FSW320" s="942"/>
      <c r="FSX320" s="942"/>
      <c r="FSY320" s="942"/>
      <c r="FSZ320" s="942"/>
      <c r="FTA320" s="942"/>
      <c r="FTB320" s="942"/>
      <c r="FTC320" s="942"/>
      <c r="FTD320" s="942"/>
      <c r="FTE320" s="942"/>
      <c r="FTF320" s="942"/>
      <c r="FTG320" s="942"/>
      <c r="FTH320" s="942"/>
      <c r="FTI320" s="942"/>
      <c r="FTJ320" s="942"/>
      <c r="FTK320" s="942"/>
      <c r="FTL320" s="942"/>
      <c r="FTM320" s="942"/>
      <c r="FTN320" s="942"/>
      <c r="FTO320" s="942"/>
      <c r="FTP320" s="942"/>
      <c r="FTQ320" s="942"/>
      <c r="FTR320" s="942"/>
      <c r="FTS320" s="942"/>
      <c r="FTT320" s="942"/>
      <c r="FTU320" s="942"/>
      <c r="FTV320" s="942"/>
      <c r="FTW320" s="942"/>
      <c r="FTX320" s="942"/>
      <c r="FTY320" s="942"/>
      <c r="FTZ320" s="942"/>
      <c r="FUA320" s="942"/>
      <c r="FUB320" s="942"/>
      <c r="FUC320" s="942"/>
      <c r="FUD320" s="942"/>
      <c r="FUE320" s="942"/>
      <c r="FUF320" s="942"/>
      <c r="FUG320" s="942"/>
      <c r="FUH320" s="942"/>
      <c r="FUI320" s="942"/>
      <c r="FUJ320" s="942"/>
      <c r="FUK320" s="942"/>
      <c r="FUL320" s="942"/>
      <c r="FUM320" s="942"/>
      <c r="FUN320" s="942"/>
      <c r="FUO320" s="942"/>
      <c r="FUP320" s="942"/>
      <c r="FUQ320" s="942"/>
      <c r="FUR320" s="942"/>
      <c r="FUS320" s="942"/>
      <c r="FUT320" s="942"/>
      <c r="FUU320" s="942"/>
      <c r="FUV320" s="942"/>
      <c r="FUW320" s="942"/>
      <c r="FUX320" s="942"/>
      <c r="FUY320" s="942"/>
      <c r="FUZ320" s="942"/>
      <c r="FVA320" s="942"/>
      <c r="FVB320" s="942"/>
      <c r="FVC320" s="942"/>
      <c r="FVD320" s="942"/>
      <c r="FVE320" s="942"/>
      <c r="FVF320" s="942"/>
      <c r="FVG320" s="942"/>
      <c r="FVH320" s="942"/>
      <c r="FVI320" s="942"/>
      <c r="FVJ320" s="942"/>
      <c r="FVK320" s="942"/>
      <c r="FVL320" s="942"/>
      <c r="FVM320" s="942"/>
      <c r="FVN320" s="942"/>
      <c r="FVO320" s="942"/>
      <c r="FVP320" s="942"/>
      <c r="FVQ320" s="942"/>
      <c r="FVR320" s="942"/>
      <c r="FVS320" s="942"/>
      <c r="FVT320" s="942"/>
      <c r="FVU320" s="942"/>
      <c r="FVV320" s="942"/>
      <c r="FVW320" s="942"/>
      <c r="FVX320" s="942"/>
      <c r="FVY320" s="942"/>
      <c r="FVZ320" s="942"/>
      <c r="FWA320" s="942"/>
      <c r="FWB320" s="942"/>
      <c r="FWC320" s="942"/>
      <c r="FWD320" s="942"/>
      <c r="FWE320" s="942"/>
      <c r="FWF320" s="942"/>
      <c r="FWG320" s="942"/>
      <c r="FWH320" s="942"/>
      <c r="FWI320" s="942"/>
      <c r="FWJ320" s="942"/>
      <c r="FWK320" s="942"/>
      <c r="FWL320" s="942"/>
      <c r="FWM320" s="942"/>
      <c r="FWN320" s="942"/>
      <c r="FWO320" s="942"/>
      <c r="FWP320" s="942"/>
      <c r="FWQ320" s="942"/>
      <c r="FWR320" s="942"/>
      <c r="FWS320" s="942"/>
      <c r="FWT320" s="942"/>
      <c r="FWU320" s="942"/>
      <c r="FWV320" s="942"/>
      <c r="FWW320" s="942"/>
      <c r="FWX320" s="942"/>
      <c r="FWY320" s="942"/>
      <c r="FWZ320" s="942"/>
      <c r="FXA320" s="942"/>
      <c r="FXB320" s="942"/>
      <c r="FXC320" s="942"/>
      <c r="FXD320" s="942"/>
      <c r="FXE320" s="942"/>
      <c r="FXF320" s="942"/>
      <c r="FXG320" s="942"/>
      <c r="FXH320" s="942"/>
      <c r="FXI320" s="942"/>
      <c r="FXJ320" s="942"/>
      <c r="FXK320" s="942"/>
      <c r="FXL320" s="942"/>
      <c r="FXM320" s="942"/>
      <c r="FXN320" s="942"/>
      <c r="FXO320" s="942"/>
      <c r="FXP320" s="942"/>
      <c r="FXQ320" s="942"/>
      <c r="FXR320" s="942"/>
      <c r="FXS320" s="942"/>
      <c r="FXT320" s="942"/>
      <c r="FXU320" s="942"/>
      <c r="FXV320" s="942"/>
      <c r="FXW320" s="942"/>
      <c r="FXX320" s="942"/>
      <c r="FXY320" s="942"/>
      <c r="FXZ320" s="942"/>
      <c r="FYA320" s="942"/>
      <c r="FYB320" s="942"/>
      <c r="FYC320" s="942"/>
      <c r="FYD320" s="942"/>
      <c r="FYE320" s="942"/>
      <c r="FYF320" s="942"/>
      <c r="FYG320" s="942"/>
      <c r="FYH320" s="942"/>
      <c r="FYI320" s="942"/>
      <c r="FYJ320" s="942"/>
      <c r="FYK320" s="942"/>
      <c r="FYL320" s="942"/>
      <c r="FYM320" s="942"/>
      <c r="FYN320" s="942"/>
      <c r="FYO320" s="942"/>
      <c r="FYP320" s="942"/>
      <c r="FYQ320" s="942"/>
      <c r="FYR320" s="942"/>
      <c r="FYS320" s="942"/>
      <c r="FYT320" s="942"/>
      <c r="FYU320" s="942"/>
      <c r="FYV320" s="942"/>
      <c r="FYW320" s="942"/>
      <c r="FYX320" s="942"/>
      <c r="FYY320" s="942"/>
      <c r="FYZ320" s="942"/>
      <c r="FZA320" s="942"/>
      <c r="FZB320" s="942"/>
      <c r="FZC320" s="942"/>
      <c r="FZD320" s="942"/>
      <c r="FZE320" s="942"/>
      <c r="FZF320" s="942"/>
      <c r="FZG320" s="942"/>
      <c r="FZH320" s="942"/>
      <c r="FZI320" s="942"/>
      <c r="FZJ320" s="942"/>
      <c r="FZK320" s="942"/>
      <c r="FZL320" s="942"/>
      <c r="FZM320" s="942"/>
      <c r="FZN320" s="942"/>
      <c r="FZO320" s="942"/>
      <c r="FZP320" s="942"/>
      <c r="FZQ320" s="942"/>
      <c r="FZR320" s="942"/>
      <c r="FZS320" s="942"/>
      <c r="FZT320" s="942"/>
      <c r="FZU320" s="942"/>
      <c r="FZV320" s="942"/>
      <c r="FZW320" s="942"/>
      <c r="FZX320" s="942"/>
      <c r="FZY320" s="942"/>
      <c r="FZZ320" s="942"/>
      <c r="GAA320" s="942"/>
      <c r="GAB320" s="942"/>
      <c r="GAC320" s="942"/>
      <c r="GAD320" s="942"/>
      <c r="GAE320" s="942"/>
      <c r="GAF320" s="942"/>
      <c r="GAG320" s="942"/>
      <c r="GAH320" s="942"/>
      <c r="GAI320" s="942"/>
      <c r="GAJ320" s="942"/>
      <c r="GAK320" s="942"/>
      <c r="GAL320" s="942"/>
      <c r="GAM320" s="942"/>
      <c r="GAN320" s="942"/>
      <c r="GAO320" s="942"/>
      <c r="GAP320" s="942"/>
      <c r="GAQ320" s="942"/>
      <c r="GAR320" s="942"/>
      <c r="GAS320" s="942"/>
      <c r="GAT320" s="942"/>
      <c r="GAU320" s="942"/>
      <c r="GAV320" s="942"/>
      <c r="GAW320" s="942"/>
      <c r="GAX320" s="942"/>
      <c r="GAY320" s="942"/>
      <c r="GAZ320" s="942"/>
      <c r="GBA320" s="942"/>
      <c r="GBB320" s="942"/>
      <c r="GBC320" s="942"/>
      <c r="GBD320" s="942"/>
      <c r="GBE320" s="942"/>
      <c r="GBF320" s="942"/>
      <c r="GBG320" s="942"/>
      <c r="GBH320" s="942"/>
      <c r="GBI320" s="942"/>
      <c r="GBJ320" s="942"/>
      <c r="GBK320" s="942"/>
      <c r="GBL320" s="942"/>
      <c r="GBM320" s="942"/>
      <c r="GBN320" s="942"/>
      <c r="GBO320" s="942"/>
      <c r="GBP320" s="942"/>
      <c r="GBQ320" s="942"/>
      <c r="GBR320" s="942"/>
      <c r="GBS320" s="942"/>
      <c r="GBT320" s="942"/>
      <c r="GBU320" s="942"/>
      <c r="GBV320" s="942"/>
      <c r="GBW320" s="942"/>
      <c r="GBX320" s="942"/>
      <c r="GBY320" s="942"/>
      <c r="GBZ320" s="942"/>
      <c r="GCA320" s="942"/>
      <c r="GCB320" s="942"/>
      <c r="GCC320" s="942"/>
      <c r="GCD320" s="942"/>
      <c r="GCE320" s="942"/>
      <c r="GCF320" s="942"/>
      <c r="GCG320" s="942"/>
      <c r="GCH320" s="942"/>
      <c r="GCI320" s="942"/>
      <c r="GCJ320" s="942"/>
      <c r="GCK320" s="942"/>
      <c r="GCL320" s="942"/>
      <c r="GCM320" s="942"/>
      <c r="GCN320" s="942"/>
      <c r="GCO320" s="942"/>
      <c r="GCP320" s="942"/>
      <c r="GCQ320" s="942"/>
      <c r="GCR320" s="942"/>
      <c r="GCS320" s="942"/>
      <c r="GCT320" s="942"/>
      <c r="GCU320" s="942"/>
      <c r="GCV320" s="942"/>
      <c r="GCW320" s="942"/>
      <c r="GCX320" s="942"/>
      <c r="GCY320" s="942"/>
      <c r="GCZ320" s="942"/>
      <c r="GDA320" s="942"/>
      <c r="GDB320" s="942"/>
      <c r="GDC320" s="942"/>
      <c r="GDD320" s="942"/>
      <c r="GDE320" s="942"/>
      <c r="GDF320" s="942"/>
      <c r="GDG320" s="942"/>
      <c r="GDH320" s="942"/>
      <c r="GDI320" s="942"/>
      <c r="GDJ320" s="942"/>
      <c r="GDK320" s="942"/>
      <c r="GDL320" s="942"/>
      <c r="GDM320" s="942"/>
      <c r="GDN320" s="942"/>
      <c r="GDO320" s="942"/>
      <c r="GDP320" s="942"/>
      <c r="GDQ320" s="942"/>
      <c r="GDR320" s="942"/>
      <c r="GDS320" s="942"/>
      <c r="GDT320" s="942"/>
      <c r="GDU320" s="942"/>
      <c r="GDV320" s="942"/>
      <c r="GDW320" s="942"/>
      <c r="GDX320" s="942"/>
      <c r="GDY320" s="942"/>
      <c r="GDZ320" s="942"/>
      <c r="GEA320" s="942"/>
      <c r="GEB320" s="942"/>
      <c r="GEC320" s="942"/>
      <c r="GED320" s="942"/>
      <c r="GEE320" s="942"/>
      <c r="GEF320" s="942"/>
      <c r="GEG320" s="942"/>
      <c r="GEH320" s="942"/>
      <c r="GEI320" s="942"/>
      <c r="GEJ320" s="942"/>
      <c r="GEK320" s="942"/>
      <c r="GEL320" s="942"/>
      <c r="GEM320" s="942"/>
      <c r="GEN320" s="942"/>
      <c r="GEO320" s="942"/>
      <c r="GEP320" s="942"/>
      <c r="GEQ320" s="942"/>
      <c r="GER320" s="942"/>
      <c r="GES320" s="942"/>
      <c r="GET320" s="942"/>
      <c r="GEU320" s="942"/>
      <c r="GEV320" s="942"/>
      <c r="GEW320" s="942"/>
      <c r="GEX320" s="942"/>
      <c r="GEY320" s="942"/>
      <c r="GEZ320" s="942"/>
      <c r="GFA320" s="942"/>
      <c r="GFB320" s="942"/>
      <c r="GFC320" s="942"/>
      <c r="GFD320" s="942"/>
      <c r="GFE320" s="942"/>
      <c r="GFF320" s="942"/>
      <c r="GFG320" s="942"/>
      <c r="GFH320" s="942"/>
      <c r="GFI320" s="942"/>
      <c r="GFJ320" s="942"/>
      <c r="GFK320" s="942"/>
      <c r="GFL320" s="942"/>
      <c r="GFM320" s="942"/>
      <c r="GFN320" s="942"/>
      <c r="GFO320" s="942"/>
      <c r="GFP320" s="942"/>
      <c r="GFQ320" s="942"/>
      <c r="GFR320" s="942"/>
      <c r="GFS320" s="942"/>
      <c r="GFT320" s="942"/>
      <c r="GFU320" s="942"/>
      <c r="GFV320" s="942"/>
      <c r="GFW320" s="942"/>
      <c r="GFX320" s="942"/>
      <c r="GFY320" s="942"/>
      <c r="GFZ320" s="942"/>
      <c r="GGA320" s="942"/>
      <c r="GGB320" s="942"/>
      <c r="GGC320" s="942"/>
      <c r="GGD320" s="942"/>
      <c r="GGE320" s="942"/>
      <c r="GGF320" s="942"/>
      <c r="GGG320" s="942"/>
      <c r="GGH320" s="942"/>
      <c r="GGI320" s="942"/>
      <c r="GGJ320" s="942"/>
      <c r="GGK320" s="942"/>
      <c r="GGL320" s="942"/>
      <c r="GGM320" s="942"/>
      <c r="GGN320" s="942"/>
      <c r="GGO320" s="942"/>
      <c r="GGP320" s="942"/>
      <c r="GGQ320" s="942"/>
      <c r="GGR320" s="942"/>
      <c r="GGS320" s="942"/>
      <c r="GGT320" s="942"/>
      <c r="GGU320" s="942"/>
      <c r="GGV320" s="942"/>
      <c r="GGW320" s="942"/>
      <c r="GGX320" s="942"/>
      <c r="GGY320" s="942"/>
      <c r="GGZ320" s="942"/>
      <c r="GHA320" s="942"/>
      <c r="GHB320" s="942"/>
      <c r="GHC320" s="942"/>
      <c r="GHD320" s="942"/>
      <c r="GHE320" s="942"/>
      <c r="GHF320" s="942"/>
      <c r="GHG320" s="942"/>
      <c r="GHH320" s="942"/>
      <c r="GHI320" s="942"/>
      <c r="GHJ320" s="942"/>
      <c r="GHK320" s="942"/>
      <c r="GHL320" s="942"/>
      <c r="GHM320" s="942"/>
      <c r="GHN320" s="942"/>
      <c r="GHO320" s="942"/>
      <c r="GHP320" s="942"/>
      <c r="GHQ320" s="942"/>
      <c r="GHR320" s="942"/>
      <c r="GHS320" s="942"/>
      <c r="GHT320" s="942"/>
      <c r="GHU320" s="942"/>
      <c r="GHV320" s="942"/>
      <c r="GHW320" s="942"/>
      <c r="GHX320" s="942"/>
      <c r="GHY320" s="942"/>
      <c r="GHZ320" s="942"/>
      <c r="GIA320" s="942"/>
      <c r="GIB320" s="942"/>
      <c r="GIC320" s="942"/>
      <c r="GID320" s="942"/>
      <c r="GIE320" s="942"/>
      <c r="GIF320" s="942"/>
      <c r="GIG320" s="942"/>
      <c r="GIH320" s="942"/>
      <c r="GII320" s="942"/>
      <c r="GIJ320" s="942"/>
      <c r="GIK320" s="942"/>
      <c r="GIL320" s="942"/>
      <c r="GIM320" s="942"/>
      <c r="GIN320" s="942"/>
      <c r="GIO320" s="942"/>
      <c r="GIP320" s="942"/>
      <c r="GIQ320" s="942"/>
      <c r="GIR320" s="942"/>
      <c r="GIS320" s="942"/>
      <c r="GIT320" s="942"/>
      <c r="GIU320" s="942"/>
      <c r="GIV320" s="942"/>
      <c r="GIW320" s="942"/>
      <c r="GIX320" s="942"/>
      <c r="GIY320" s="942"/>
      <c r="GIZ320" s="942"/>
      <c r="GJA320" s="942"/>
      <c r="GJB320" s="942"/>
      <c r="GJC320" s="942"/>
      <c r="GJD320" s="942"/>
      <c r="GJE320" s="942"/>
      <c r="GJF320" s="942"/>
      <c r="GJG320" s="942"/>
      <c r="GJH320" s="942"/>
      <c r="GJI320" s="942"/>
      <c r="GJJ320" s="942"/>
      <c r="GJK320" s="942"/>
      <c r="GJL320" s="942"/>
      <c r="GJM320" s="942"/>
      <c r="GJN320" s="942"/>
      <c r="GJO320" s="942"/>
      <c r="GJP320" s="942"/>
      <c r="GJQ320" s="942"/>
      <c r="GJR320" s="942"/>
      <c r="GJS320" s="942"/>
      <c r="GJT320" s="942"/>
      <c r="GJU320" s="942"/>
      <c r="GJV320" s="942"/>
      <c r="GJW320" s="942"/>
      <c r="GJX320" s="942"/>
      <c r="GJY320" s="942"/>
      <c r="GJZ320" s="942"/>
      <c r="GKA320" s="942"/>
      <c r="GKB320" s="942"/>
      <c r="GKC320" s="942"/>
      <c r="GKD320" s="942"/>
      <c r="GKE320" s="942"/>
      <c r="GKF320" s="942"/>
      <c r="GKG320" s="942"/>
      <c r="GKH320" s="942"/>
      <c r="GKI320" s="942"/>
      <c r="GKJ320" s="942"/>
      <c r="GKK320" s="942"/>
      <c r="GKL320" s="942"/>
      <c r="GKM320" s="942"/>
      <c r="GKN320" s="942"/>
      <c r="GKO320" s="942"/>
      <c r="GKP320" s="942"/>
      <c r="GKQ320" s="942"/>
      <c r="GKR320" s="942"/>
      <c r="GKS320" s="942"/>
      <c r="GKT320" s="942"/>
      <c r="GKU320" s="942"/>
      <c r="GKV320" s="942"/>
      <c r="GKW320" s="942"/>
      <c r="GKX320" s="942"/>
      <c r="GKY320" s="942"/>
      <c r="GKZ320" s="942"/>
      <c r="GLA320" s="942"/>
      <c r="GLB320" s="942"/>
      <c r="GLC320" s="942"/>
      <c r="GLD320" s="942"/>
      <c r="GLE320" s="942"/>
      <c r="GLF320" s="942"/>
      <c r="GLG320" s="942"/>
      <c r="GLH320" s="942"/>
      <c r="GLI320" s="942"/>
      <c r="GLJ320" s="942"/>
      <c r="GLK320" s="942"/>
      <c r="GLL320" s="942"/>
      <c r="GLM320" s="942"/>
      <c r="GLN320" s="942"/>
      <c r="GLO320" s="942"/>
      <c r="GLP320" s="942"/>
      <c r="GLQ320" s="942"/>
      <c r="GLR320" s="942"/>
      <c r="GLS320" s="942"/>
      <c r="GLT320" s="942"/>
      <c r="GLU320" s="942"/>
      <c r="GLV320" s="942"/>
      <c r="GLW320" s="942"/>
      <c r="GLX320" s="942"/>
      <c r="GLY320" s="942"/>
      <c r="GLZ320" s="942"/>
      <c r="GMA320" s="942"/>
      <c r="GMB320" s="942"/>
      <c r="GMC320" s="942"/>
      <c r="GMD320" s="942"/>
      <c r="GME320" s="942"/>
      <c r="GMF320" s="942"/>
      <c r="GMG320" s="942"/>
      <c r="GMH320" s="942"/>
      <c r="GMI320" s="942"/>
      <c r="GMJ320" s="942"/>
      <c r="GMK320" s="942"/>
      <c r="GML320" s="942"/>
      <c r="GMM320" s="942"/>
      <c r="GMN320" s="942"/>
      <c r="GMO320" s="942"/>
      <c r="GMP320" s="942"/>
      <c r="GMQ320" s="942"/>
      <c r="GMR320" s="942"/>
      <c r="GMS320" s="942"/>
      <c r="GMT320" s="942"/>
      <c r="GMU320" s="942"/>
      <c r="GMV320" s="942"/>
      <c r="GMW320" s="942"/>
      <c r="GMX320" s="942"/>
      <c r="GMY320" s="942"/>
      <c r="GMZ320" s="942"/>
      <c r="GNA320" s="942"/>
      <c r="GNB320" s="942"/>
      <c r="GNC320" s="942"/>
      <c r="GND320" s="942"/>
      <c r="GNE320" s="942"/>
      <c r="GNF320" s="942"/>
      <c r="GNG320" s="942"/>
      <c r="GNH320" s="942"/>
      <c r="GNI320" s="942"/>
      <c r="GNJ320" s="942"/>
      <c r="GNK320" s="942"/>
      <c r="GNL320" s="942"/>
      <c r="GNM320" s="942"/>
      <c r="GNN320" s="942"/>
      <c r="GNO320" s="942"/>
      <c r="GNP320" s="942"/>
      <c r="GNQ320" s="942"/>
      <c r="GNR320" s="942"/>
      <c r="GNS320" s="942"/>
      <c r="GNT320" s="942"/>
      <c r="GNU320" s="942"/>
      <c r="GNV320" s="942"/>
      <c r="GNW320" s="942"/>
      <c r="GNX320" s="942"/>
      <c r="GNY320" s="942"/>
      <c r="GNZ320" s="942"/>
      <c r="GOA320" s="942"/>
      <c r="GOB320" s="942"/>
      <c r="GOC320" s="942"/>
      <c r="GOD320" s="942"/>
      <c r="GOE320" s="942"/>
      <c r="GOF320" s="942"/>
      <c r="GOG320" s="942"/>
      <c r="GOH320" s="942"/>
      <c r="GOI320" s="942"/>
      <c r="GOJ320" s="942"/>
      <c r="GOK320" s="942"/>
      <c r="GOL320" s="942"/>
      <c r="GOM320" s="942"/>
      <c r="GON320" s="942"/>
      <c r="GOO320" s="942"/>
      <c r="GOP320" s="942"/>
      <c r="GOQ320" s="942"/>
      <c r="GOR320" s="942"/>
      <c r="GOS320" s="942"/>
      <c r="GOT320" s="942"/>
      <c r="GOU320" s="942"/>
      <c r="GOV320" s="942"/>
      <c r="GOW320" s="942"/>
      <c r="GOX320" s="942"/>
      <c r="GOY320" s="942"/>
      <c r="GOZ320" s="942"/>
      <c r="GPA320" s="942"/>
      <c r="GPB320" s="942"/>
      <c r="GPC320" s="942"/>
      <c r="GPD320" s="942"/>
      <c r="GPE320" s="942"/>
      <c r="GPF320" s="942"/>
      <c r="GPG320" s="942"/>
      <c r="GPH320" s="942"/>
      <c r="GPI320" s="942"/>
      <c r="GPJ320" s="942"/>
      <c r="GPK320" s="942"/>
      <c r="GPL320" s="942"/>
      <c r="GPM320" s="942"/>
      <c r="GPN320" s="942"/>
      <c r="GPO320" s="942"/>
      <c r="GPP320" s="942"/>
      <c r="GPQ320" s="942"/>
      <c r="GPR320" s="942"/>
      <c r="GPS320" s="942"/>
      <c r="GPT320" s="942"/>
      <c r="GPU320" s="942"/>
      <c r="GPV320" s="942"/>
      <c r="GPW320" s="942"/>
      <c r="GPX320" s="942"/>
      <c r="GPY320" s="942"/>
      <c r="GPZ320" s="942"/>
      <c r="GQA320" s="942"/>
      <c r="GQB320" s="942"/>
      <c r="GQC320" s="942"/>
      <c r="GQD320" s="942"/>
      <c r="GQE320" s="942"/>
      <c r="GQF320" s="942"/>
      <c r="GQG320" s="942"/>
      <c r="GQH320" s="942"/>
      <c r="GQI320" s="942"/>
      <c r="GQJ320" s="942"/>
      <c r="GQK320" s="942"/>
      <c r="GQL320" s="942"/>
      <c r="GQM320" s="942"/>
      <c r="GQN320" s="942"/>
      <c r="GQO320" s="942"/>
      <c r="GQP320" s="942"/>
      <c r="GQQ320" s="942"/>
      <c r="GQR320" s="942"/>
      <c r="GQS320" s="942"/>
      <c r="GQT320" s="942"/>
      <c r="GQU320" s="942"/>
      <c r="GQV320" s="942"/>
      <c r="GQW320" s="942"/>
      <c r="GQX320" s="942"/>
      <c r="GQY320" s="942"/>
      <c r="GQZ320" s="942"/>
      <c r="GRA320" s="942"/>
      <c r="GRB320" s="942"/>
      <c r="GRC320" s="942"/>
      <c r="GRD320" s="942"/>
      <c r="GRE320" s="942"/>
      <c r="GRF320" s="942"/>
      <c r="GRG320" s="942"/>
      <c r="GRH320" s="942"/>
      <c r="GRI320" s="942"/>
      <c r="GRJ320" s="942"/>
      <c r="GRK320" s="942"/>
      <c r="GRL320" s="942"/>
      <c r="GRM320" s="942"/>
      <c r="GRN320" s="942"/>
      <c r="GRO320" s="942"/>
      <c r="GRP320" s="942"/>
      <c r="GRQ320" s="942"/>
      <c r="GRR320" s="942"/>
      <c r="GRS320" s="942"/>
      <c r="GRT320" s="942"/>
      <c r="GRU320" s="942"/>
      <c r="GRV320" s="942"/>
      <c r="GRW320" s="942"/>
      <c r="GRX320" s="942"/>
      <c r="GRY320" s="942"/>
      <c r="GRZ320" s="942"/>
      <c r="GSA320" s="942"/>
      <c r="GSB320" s="942"/>
      <c r="GSC320" s="942"/>
      <c r="GSD320" s="942"/>
      <c r="GSE320" s="942"/>
      <c r="GSF320" s="942"/>
      <c r="GSG320" s="942"/>
      <c r="GSH320" s="942"/>
      <c r="GSI320" s="942"/>
      <c r="GSJ320" s="942"/>
      <c r="GSK320" s="942"/>
      <c r="GSL320" s="942"/>
      <c r="GSM320" s="942"/>
      <c r="GSN320" s="942"/>
      <c r="GSO320" s="942"/>
      <c r="GSP320" s="942"/>
      <c r="GSQ320" s="942"/>
      <c r="GSR320" s="942"/>
      <c r="GSS320" s="942"/>
      <c r="GST320" s="942"/>
      <c r="GSU320" s="942"/>
      <c r="GSV320" s="942"/>
      <c r="GSW320" s="942"/>
      <c r="GSX320" s="942"/>
      <c r="GSY320" s="942"/>
      <c r="GSZ320" s="942"/>
      <c r="GTA320" s="942"/>
      <c r="GTB320" s="942"/>
      <c r="GTC320" s="942"/>
      <c r="GTD320" s="942"/>
      <c r="GTE320" s="942"/>
      <c r="GTF320" s="942"/>
      <c r="GTG320" s="942"/>
      <c r="GTH320" s="942"/>
      <c r="GTI320" s="942"/>
      <c r="GTJ320" s="942"/>
      <c r="GTK320" s="942"/>
      <c r="GTL320" s="942"/>
      <c r="GTM320" s="942"/>
      <c r="GTN320" s="942"/>
      <c r="GTO320" s="942"/>
      <c r="GTP320" s="942"/>
      <c r="GTQ320" s="942"/>
      <c r="GTR320" s="942"/>
      <c r="GTS320" s="942"/>
      <c r="GTT320" s="942"/>
      <c r="GTU320" s="942"/>
      <c r="GTV320" s="942"/>
      <c r="GTW320" s="942"/>
      <c r="GTX320" s="942"/>
      <c r="GTY320" s="942"/>
      <c r="GTZ320" s="942"/>
      <c r="GUA320" s="942"/>
      <c r="GUB320" s="942"/>
      <c r="GUC320" s="942"/>
      <c r="GUD320" s="942"/>
      <c r="GUE320" s="942"/>
      <c r="GUF320" s="942"/>
      <c r="GUG320" s="942"/>
      <c r="GUH320" s="942"/>
      <c r="GUI320" s="942"/>
      <c r="GUJ320" s="942"/>
      <c r="GUK320" s="942"/>
      <c r="GUL320" s="942"/>
      <c r="GUM320" s="942"/>
      <c r="GUN320" s="942"/>
      <c r="GUO320" s="942"/>
      <c r="GUP320" s="942"/>
      <c r="GUQ320" s="942"/>
      <c r="GUR320" s="942"/>
      <c r="GUS320" s="942"/>
      <c r="GUT320" s="942"/>
      <c r="GUU320" s="942"/>
      <c r="GUV320" s="942"/>
      <c r="GUW320" s="942"/>
      <c r="GUX320" s="942"/>
      <c r="GUY320" s="942"/>
      <c r="GUZ320" s="942"/>
      <c r="GVA320" s="942"/>
      <c r="GVB320" s="942"/>
      <c r="GVC320" s="942"/>
      <c r="GVD320" s="942"/>
      <c r="GVE320" s="942"/>
      <c r="GVF320" s="942"/>
      <c r="GVG320" s="942"/>
      <c r="GVH320" s="942"/>
      <c r="GVI320" s="942"/>
      <c r="GVJ320" s="942"/>
      <c r="GVK320" s="942"/>
      <c r="GVL320" s="942"/>
      <c r="GVM320" s="942"/>
      <c r="GVN320" s="942"/>
      <c r="GVO320" s="942"/>
      <c r="GVP320" s="942"/>
      <c r="GVQ320" s="942"/>
      <c r="GVR320" s="942"/>
      <c r="GVS320" s="942"/>
      <c r="GVT320" s="942"/>
      <c r="GVU320" s="942"/>
      <c r="GVV320" s="942"/>
      <c r="GVW320" s="942"/>
      <c r="GVX320" s="942"/>
      <c r="GVY320" s="942"/>
      <c r="GVZ320" s="942"/>
      <c r="GWA320" s="942"/>
      <c r="GWB320" s="942"/>
      <c r="GWC320" s="942"/>
      <c r="GWD320" s="942"/>
      <c r="GWE320" s="942"/>
      <c r="GWF320" s="942"/>
      <c r="GWG320" s="942"/>
      <c r="GWH320" s="942"/>
      <c r="GWI320" s="942"/>
      <c r="GWJ320" s="942"/>
      <c r="GWK320" s="942"/>
      <c r="GWL320" s="942"/>
      <c r="GWM320" s="942"/>
      <c r="GWN320" s="942"/>
      <c r="GWO320" s="942"/>
      <c r="GWP320" s="942"/>
      <c r="GWQ320" s="942"/>
      <c r="GWR320" s="942"/>
      <c r="GWS320" s="942"/>
      <c r="GWT320" s="942"/>
      <c r="GWU320" s="942"/>
      <c r="GWV320" s="942"/>
      <c r="GWW320" s="942"/>
      <c r="GWX320" s="942"/>
      <c r="GWY320" s="942"/>
      <c r="GWZ320" s="942"/>
      <c r="GXA320" s="942"/>
      <c r="GXB320" s="942"/>
      <c r="GXC320" s="942"/>
      <c r="GXD320" s="942"/>
      <c r="GXE320" s="942"/>
      <c r="GXF320" s="942"/>
      <c r="GXG320" s="942"/>
      <c r="GXH320" s="942"/>
      <c r="GXI320" s="942"/>
      <c r="GXJ320" s="942"/>
      <c r="GXK320" s="942"/>
      <c r="GXL320" s="942"/>
      <c r="GXM320" s="942"/>
      <c r="GXN320" s="942"/>
      <c r="GXO320" s="942"/>
      <c r="GXP320" s="942"/>
      <c r="GXQ320" s="942"/>
      <c r="GXR320" s="942"/>
      <c r="GXS320" s="942"/>
      <c r="GXT320" s="942"/>
      <c r="GXU320" s="942"/>
      <c r="GXV320" s="942"/>
      <c r="GXW320" s="942"/>
      <c r="GXX320" s="942"/>
      <c r="GXY320" s="942"/>
      <c r="GXZ320" s="942"/>
      <c r="GYA320" s="942"/>
      <c r="GYB320" s="942"/>
      <c r="GYC320" s="942"/>
      <c r="GYD320" s="942"/>
      <c r="GYE320" s="942"/>
      <c r="GYF320" s="942"/>
      <c r="GYG320" s="942"/>
      <c r="GYH320" s="942"/>
      <c r="GYI320" s="942"/>
      <c r="GYJ320" s="942"/>
      <c r="GYK320" s="942"/>
      <c r="GYL320" s="942"/>
      <c r="GYM320" s="942"/>
      <c r="GYN320" s="942"/>
      <c r="GYO320" s="942"/>
      <c r="GYP320" s="942"/>
      <c r="GYQ320" s="942"/>
      <c r="GYR320" s="942"/>
      <c r="GYS320" s="942"/>
      <c r="GYT320" s="942"/>
      <c r="GYU320" s="942"/>
      <c r="GYV320" s="942"/>
      <c r="GYW320" s="942"/>
      <c r="GYX320" s="942"/>
      <c r="GYY320" s="942"/>
      <c r="GYZ320" s="942"/>
      <c r="GZA320" s="942"/>
      <c r="GZB320" s="942"/>
      <c r="GZC320" s="942"/>
      <c r="GZD320" s="942"/>
      <c r="GZE320" s="942"/>
      <c r="GZF320" s="942"/>
      <c r="GZG320" s="942"/>
      <c r="GZH320" s="942"/>
      <c r="GZI320" s="942"/>
      <c r="GZJ320" s="942"/>
      <c r="GZK320" s="942"/>
      <c r="GZL320" s="942"/>
      <c r="GZM320" s="942"/>
      <c r="GZN320" s="942"/>
      <c r="GZO320" s="942"/>
      <c r="GZP320" s="942"/>
      <c r="GZQ320" s="942"/>
      <c r="GZR320" s="942"/>
      <c r="GZS320" s="942"/>
      <c r="GZT320" s="942"/>
      <c r="GZU320" s="942"/>
      <c r="GZV320" s="942"/>
      <c r="GZW320" s="942"/>
      <c r="GZX320" s="942"/>
      <c r="GZY320" s="942"/>
      <c r="GZZ320" s="942"/>
      <c r="HAA320" s="942"/>
      <c r="HAB320" s="942"/>
      <c r="HAC320" s="942"/>
      <c r="HAD320" s="942"/>
      <c r="HAE320" s="942"/>
      <c r="HAF320" s="942"/>
      <c r="HAG320" s="942"/>
      <c r="HAH320" s="942"/>
      <c r="HAI320" s="942"/>
      <c r="HAJ320" s="942"/>
      <c r="HAK320" s="942"/>
      <c r="HAL320" s="942"/>
      <c r="HAM320" s="942"/>
      <c r="HAN320" s="942"/>
      <c r="HAO320" s="942"/>
      <c r="HAP320" s="942"/>
      <c r="HAQ320" s="942"/>
      <c r="HAR320" s="942"/>
      <c r="HAS320" s="942"/>
      <c r="HAT320" s="942"/>
      <c r="HAU320" s="942"/>
      <c r="HAV320" s="942"/>
      <c r="HAW320" s="942"/>
      <c r="HAX320" s="942"/>
      <c r="HAY320" s="942"/>
      <c r="HAZ320" s="942"/>
      <c r="HBA320" s="942"/>
      <c r="HBB320" s="942"/>
      <c r="HBC320" s="942"/>
      <c r="HBD320" s="942"/>
      <c r="HBE320" s="942"/>
      <c r="HBF320" s="942"/>
      <c r="HBG320" s="942"/>
      <c r="HBH320" s="942"/>
      <c r="HBI320" s="942"/>
      <c r="HBJ320" s="942"/>
      <c r="HBK320" s="942"/>
      <c r="HBL320" s="942"/>
      <c r="HBM320" s="942"/>
      <c r="HBN320" s="942"/>
      <c r="HBO320" s="942"/>
      <c r="HBP320" s="942"/>
      <c r="HBQ320" s="942"/>
      <c r="HBR320" s="942"/>
      <c r="HBS320" s="942"/>
      <c r="HBT320" s="942"/>
      <c r="HBU320" s="942"/>
      <c r="HBV320" s="942"/>
      <c r="HBW320" s="942"/>
      <c r="HBX320" s="942"/>
      <c r="HBY320" s="942"/>
      <c r="HBZ320" s="942"/>
      <c r="HCA320" s="942"/>
      <c r="HCB320" s="942"/>
      <c r="HCC320" s="942"/>
      <c r="HCD320" s="942"/>
      <c r="HCE320" s="942"/>
      <c r="HCF320" s="942"/>
      <c r="HCG320" s="942"/>
      <c r="HCH320" s="942"/>
      <c r="HCI320" s="942"/>
      <c r="HCJ320" s="942"/>
      <c r="HCK320" s="942"/>
      <c r="HCL320" s="942"/>
      <c r="HCM320" s="942"/>
      <c r="HCN320" s="942"/>
      <c r="HCO320" s="942"/>
      <c r="HCP320" s="942"/>
      <c r="HCQ320" s="942"/>
      <c r="HCR320" s="942"/>
      <c r="HCS320" s="942"/>
      <c r="HCT320" s="942"/>
      <c r="HCU320" s="942"/>
      <c r="HCV320" s="942"/>
      <c r="HCW320" s="942"/>
      <c r="HCX320" s="942"/>
      <c r="HCY320" s="942"/>
      <c r="HCZ320" s="942"/>
      <c r="HDA320" s="942"/>
      <c r="HDB320" s="942"/>
      <c r="HDC320" s="942"/>
      <c r="HDD320" s="942"/>
      <c r="HDE320" s="942"/>
      <c r="HDF320" s="942"/>
      <c r="HDG320" s="942"/>
      <c r="HDH320" s="942"/>
      <c r="HDI320" s="942"/>
      <c r="HDJ320" s="942"/>
      <c r="HDK320" s="942"/>
      <c r="HDL320" s="942"/>
      <c r="HDM320" s="942"/>
      <c r="HDN320" s="942"/>
      <c r="HDO320" s="942"/>
      <c r="HDP320" s="942"/>
      <c r="HDQ320" s="942"/>
      <c r="HDR320" s="942"/>
      <c r="HDS320" s="942"/>
      <c r="HDT320" s="942"/>
      <c r="HDU320" s="942"/>
      <c r="HDV320" s="942"/>
      <c r="HDW320" s="942"/>
      <c r="HDX320" s="942"/>
      <c r="HDY320" s="942"/>
      <c r="HDZ320" s="942"/>
      <c r="HEA320" s="942"/>
      <c r="HEB320" s="942"/>
      <c r="HEC320" s="942"/>
      <c r="HED320" s="942"/>
      <c r="HEE320" s="942"/>
      <c r="HEF320" s="942"/>
      <c r="HEG320" s="942"/>
      <c r="HEH320" s="942"/>
      <c r="HEI320" s="942"/>
      <c r="HEJ320" s="942"/>
      <c r="HEK320" s="942"/>
      <c r="HEL320" s="942"/>
      <c r="HEM320" s="942"/>
      <c r="HEN320" s="942"/>
      <c r="HEO320" s="942"/>
      <c r="HEP320" s="942"/>
      <c r="HEQ320" s="942"/>
      <c r="HER320" s="942"/>
      <c r="HES320" s="942"/>
      <c r="HET320" s="942"/>
      <c r="HEU320" s="942"/>
      <c r="HEV320" s="942"/>
      <c r="HEW320" s="942"/>
      <c r="HEX320" s="942"/>
      <c r="HEY320" s="942"/>
      <c r="HEZ320" s="942"/>
      <c r="HFA320" s="942"/>
      <c r="HFB320" s="942"/>
      <c r="HFC320" s="942"/>
      <c r="HFD320" s="942"/>
      <c r="HFE320" s="942"/>
      <c r="HFF320" s="942"/>
      <c r="HFG320" s="942"/>
      <c r="HFH320" s="942"/>
      <c r="HFI320" s="942"/>
      <c r="HFJ320" s="942"/>
      <c r="HFK320" s="942"/>
      <c r="HFL320" s="942"/>
      <c r="HFM320" s="942"/>
      <c r="HFN320" s="942"/>
      <c r="HFO320" s="942"/>
      <c r="HFP320" s="942"/>
      <c r="HFQ320" s="942"/>
      <c r="HFR320" s="942"/>
      <c r="HFS320" s="942"/>
      <c r="HFT320" s="942"/>
      <c r="HFU320" s="942"/>
      <c r="HFV320" s="942"/>
      <c r="HFW320" s="942"/>
      <c r="HFX320" s="942"/>
      <c r="HFY320" s="942"/>
      <c r="HFZ320" s="942"/>
      <c r="HGA320" s="942"/>
      <c r="HGB320" s="942"/>
      <c r="HGC320" s="942"/>
      <c r="HGD320" s="942"/>
      <c r="HGE320" s="942"/>
      <c r="HGF320" s="942"/>
      <c r="HGG320" s="942"/>
      <c r="HGH320" s="942"/>
      <c r="HGI320" s="942"/>
      <c r="HGJ320" s="942"/>
      <c r="HGK320" s="942"/>
      <c r="HGL320" s="942"/>
      <c r="HGM320" s="942"/>
      <c r="HGN320" s="942"/>
      <c r="HGO320" s="942"/>
      <c r="HGP320" s="942"/>
      <c r="HGQ320" s="942"/>
      <c r="HGR320" s="942"/>
      <c r="HGS320" s="942"/>
      <c r="HGT320" s="942"/>
      <c r="HGU320" s="942"/>
      <c r="HGV320" s="942"/>
      <c r="HGW320" s="942"/>
      <c r="HGX320" s="942"/>
      <c r="HGY320" s="942"/>
      <c r="HGZ320" s="942"/>
      <c r="HHA320" s="942"/>
      <c r="HHB320" s="942"/>
      <c r="HHC320" s="942"/>
      <c r="HHD320" s="942"/>
      <c r="HHE320" s="942"/>
      <c r="HHF320" s="942"/>
      <c r="HHG320" s="942"/>
      <c r="HHH320" s="942"/>
      <c r="HHI320" s="942"/>
      <c r="HHJ320" s="942"/>
      <c r="HHK320" s="942"/>
      <c r="HHL320" s="942"/>
      <c r="HHM320" s="942"/>
      <c r="HHN320" s="942"/>
      <c r="HHO320" s="942"/>
      <c r="HHP320" s="942"/>
      <c r="HHQ320" s="942"/>
      <c r="HHR320" s="942"/>
      <c r="HHS320" s="942"/>
      <c r="HHT320" s="942"/>
      <c r="HHU320" s="942"/>
      <c r="HHV320" s="942"/>
      <c r="HHW320" s="942"/>
      <c r="HHX320" s="942"/>
      <c r="HHY320" s="942"/>
      <c r="HHZ320" s="942"/>
      <c r="HIA320" s="942"/>
      <c r="HIB320" s="942"/>
      <c r="HIC320" s="942"/>
      <c r="HID320" s="942"/>
      <c r="HIE320" s="942"/>
      <c r="HIF320" s="942"/>
      <c r="HIG320" s="942"/>
      <c r="HIH320" s="942"/>
      <c r="HII320" s="942"/>
      <c r="HIJ320" s="942"/>
      <c r="HIK320" s="942"/>
      <c r="HIL320" s="942"/>
      <c r="HIM320" s="942"/>
      <c r="HIN320" s="942"/>
      <c r="HIO320" s="942"/>
      <c r="HIP320" s="942"/>
      <c r="HIQ320" s="942"/>
      <c r="HIR320" s="942"/>
      <c r="HIS320" s="942"/>
      <c r="HIT320" s="942"/>
      <c r="HIU320" s="942"/>
      <c r="HIV320" s="942"/>
      <c r="HIW320" s="942"/>
      <c r="HIX320" s="942"/>
      <c r="HIY320" s="942"/>
      <c r="HIZ320" s="942"/>
      <c r="HJA320" s="942"/>
      <c r="HJB320" s="942"/>
      <c r="HJC320" s="942"/>
      <c r="HJD320" s="942"/>
      <c r="HJE320" s="942"/>
      <c r="HJF320" s="942"/>
      <c r="HJG320" s="942"/>
      <c r="HJH320" s="942"/>
      <c r="HJI320" s="942"/>
      <c r="HJJ320" s="942"/>
      <c r="HJK320" s="942"/>
      <c r="HJL320" s="942"/>
      <c r="HJM320" s="942"/>
      <c r="HJN320" s="942"/>
      <c r="HJO320" s="942"/>
      <c r="HJP320" s="942"/>
      <c r="HJQ320" s="942"/>
      <c r="HJR320" s="942"/>
      <c r="HJS320" s="942"/>
      <c r="HJT320" s="942"/>
      <c r="HJU320" s="942"/>
      <c r="HJV320" s="942"/>
      <c r="HJW320" s="942"/>
      <c r="HJX320" s="942"/>
      <c r="HJY320" s="942"/>
      <c r="HJZ320" s="942"/>
      <c r="HKA320" s="942"/>
      <c r="HKB320" s="942"/>
      <c r="HKC320" s="942"/>
      <c r="HKD320" s="942"/>
      <c r="HKE320" s="942"/>
      <c r="HKF320" s="942"/>
      <c r="HKG320" s="942"/>
      <c r="HKH320" s="942"/>
      <c r="HKI320" s="942"/>
      <c r="HKJ320" s="942"/>
      <c r="HKK320" s="942"/>
      <c r="HKL320" s="942"/>
      <c r="HKM320" s="942"/>
      <c r="HKN320" s="942"/>
      <c r="HKO320" s="942"/>
      <c r="HKP320" s="942"/>
      <c r="HKQ320" s="942"/>
      <c r="HKR320" s="942"/>
      <c r="HKS320" s="942"/>
      <c r="HKT320" s="942"/>
      <c r="HKU320" s="942"/>
      <c r="HKV320" s="942"/>
      <c r="HKW320" s="942"/>
      <c r="HKX320" s="942"/>
      <c r="HKY320" s="942"/>
      <c r="HKZ320" s="942"/>
      <c r="HLA320" s="942"/>
      <c r="HLB320" s="942"/>
      <c r="HLC320" s="942"/>
      <c r="HLD320" s="942"/>
      <c r="HLE320" s="942"/>
      <c r="HLF320" s="942"/>
      <c r="HLG320" s="942"/>
      <c r="HLH320" s="942"/>
      <c r="HLI320" s="942"/>
      <c r="HLJ320" s="942"/>
      <c r="HLK320" s="942"/>
      <c r="HLL320" s="942"/>
      <c r="HLM320" s="942"/>
      <c r="HLN320" s="942"/>
      <c r="HLO320" s="942"/>
      <c r="HLP320" s="942"/>
      <c r="HLQ320" s="942"/>
      <c r="HLR320" s="942"/>
      <c r="HLS320" s="942"/>
      <c r="HLT320" s="942"/>
      <c r="HLU320" s="942"/>
      <c r="HLV320" s="942"/>
      <c r="HLW320" s="942"/>
      <c r="HLX320" s="942"/>
      <c r="HLY320" s="942"/>
      <c r="HLZ320" s="942"/>
      <c r="HMA320" s="942"/>
      <c r="HMB320" s="942"/>
      <c r="HMC320" s="942"/>
      <c r="HMD320" s="942"/>
      <c r="HME320" s="942"/>
      <c r="HMF320" s="942"/>
      <c r="HMG320" s="942"/>
      <c r="HMH320" s="942"/>
      <c r="HMI320" s="942"/>
      <c r="HMJ320" s="942"/>
      <c r="HMK320" s="942"/>
      <c r="HML320" s="942"/>
      <c r="HMM320" s="942"/>
      <c r="HMN320" s="942"/>
      <c r="HMO320" s="942"/>
      <c r="HMP320" s="942"/>
      <c r="HMQ320" s="942"/>
      <c r="HMR320" s="942"/>
      <c r="HMS320" s="942"/>
      <c r="HMT320" s="942"/>
      <c r="HMU320" s="942"/>
      <c r="HMV320" s="942"/>
      <c r="HMW320" s="942"/>
      <c r="HMX320" s="942"/>
      <c r="HMY320" s="942"/>
      <c r="HMZ320" s="942"/>
      <c r="HNA320" s="942"/>
      <c r="HNB320" s="942"/>
      <c r="HNC320" s="942"/>
      <c r="HND320" s="942"/>
      <c r="HNE320" s="942"/>
      <c r="HNF320" s="942"/>
      <c r="HNG320" s="942"/>
      <c r="HNH320" s="942"/>
      <c r="HNI320" s="942"/>
      <c r="HNJ320" s="942"/>
      <c r="HNK320" s="942"/>
      <c r="HNL320" s="942"/>
      <c r="HNM320" s="942"/>
      <c r="HNN320" s="942"/>
      <c r="HNO320" s="942"/>
      <c r="HNP320" s="942"/>
      <c r="HNQ320" s="942"/>
      <c r="HNR320" s="942"/>
      <c r="HNS320" s="942"/>
      <c r="HNT320" s="942"/>
      <c r="HNU320" s="942"/>
      <c r="HNV320" s="942"/>
      <c r="HNW320" s="942"/>
      <c r="HNX320" s="942"/>
      <c r="HNY320" s="942"/>
      <c r="HNZ320" s="942"/>
      <c r="HOA320" s="942"/>
      <c r="HOB320" s="942"/>
      <c r="HOC320" s="942"/>
      <c r="HOD320" s="942"/>
      <c r="HOE320" s="942"/>
      <c r="HOF320" s="942"/>
      <c r="HOG320" s="942"/>
      <c r="HOH320" s="942"/>
      <c r="HOI320" s="942"/>
      <c r="HOJ320" s="942"/>
      <c r="HOK320" s="942"/>
      <c r="HOL320" s="942"/>
      <c r="HOM320" s="942"/>
      <c r="HON320" s="942"/>
      <c r="HOO320" s="942"/>
      <c r="HOP320" s="942"/>
      <c r="HOQ320" s="942"/>
      <c r="HOR320" s="942"/>
      <c r="HOS320" s="942"/>
      <c r="HOT320" s="942"/>
      <c r="HOU320" s="942"/>
      <c r="HOV320" s="942"/>
      <c r="HOW320" s="942"/>
      <c r="HOX320" s="942"/>
      <c r="HOY320" s="942"/>
      <c r="HOZ320" s="942"/>
      <c r="HPA320" s="942"/>
      <c r="HPB320" s="942"/>
      <c r="HPC320" s="942"/>
      <c r="HPD320" s="942"/>
      <c r="HPE320" s="942"/>
      <c r="HPF320" s="942"/>
      <c r="HPG320" s="942"/>
      <c r="HPH320" s="942"/>
      <c r="HPI320" s="942"/>
      <c r="HPJ320" s="942"/>
      <c r="HPK320" s="942"/>
      <c r="HPL320" s="942"/>
      <c r="HPM320" s="942"/>
      <c r="HPN320" s="942"/>
      <c r="HPO320" s="942"/>
      <c r="HPP320" s="942"/>
      <c r="HPQ320" s="942"/>
      <c r="HPR320" s="942"/>
      <c r="HPS320" s="942"/>
      <c r="HPT320" s="942"/>
      <c r="HPU320" s="942"/>
      <c r="HPV320" s="942"/>
      <c r="HPW320" s="942"/>
      <c r="HPX320" s="942"/>
      <c r="HPY320" s="942"/>
      <c r="HPZ320" s="942"/>
      <c r="HQA320" s="942"/>
      <c r="HQB320" s="942"/>
      <c r="HQC320" s="942"/>
      <c r="HQD320" s="942"/>
      <c r="HQE320" s="942"/>
      <c r="HQF320" s="942"/>
      <c r="HQG320" s="942"/>
      <c r="HQH320" s="942"/>
      <c r="HQI320" s="942"/>
      <c r="HQJ320" s="942"/>
      <c r="HQK320" s="942"/>
      <c r="HQL320" s="942"/>
      <c r="HQM320" s="942"/>
      <c r="HQN320" s="942"/>
      <c r="HQO320" s="942"/>
      <c r="HQP320" s="942"/>
      <c r="HQQ320" s="942"/>
      <c r="HQR320" s="942"/>
      <c r="HQS320" s="942"/>
      <c r="HQT320" s="942"/>
      <c r="HQU320" s="942"/>
      <c r="HQV320" s="942"/>
      <c r="HQW320" s="942"/>
      <c r="HQX320" s="942"/>
      <c r="HQY320" s="942"/>
      <c r="HQZ320" s="942"/>
      <c r="HRA320" s="942"/>
      <c r="HRB320" s="942"/>
      <c r="HRC320" s="942"/>
      <c r="HRD320" s="942"/>
      <c r="HRE320" s="942"/>
      <c r="HRF320" s="942"/>
      <c r="HRG320" s="942"/>
      <c r="HRH320" s="942"/>
      <c r="HRI320" s="942"/>
      <c r="HRJ320" s="942"/>
      <c r="HRK320" s="942"/>
      <c r="HRL320" s="942"/>
      <c r="HRM320" s="942"/>
      <c r="HRN320" s="942"/>
      <c r="HRO320" s="942"/>
      <c r="HRP320" s="942"/>
      <c r="HRQ320" s="942"/>
      <c r="HRR320" s="942"/>
      <c r="HRS320" s="942"/>
      <c r="HRT320" s="942"/>
      <c r="HRU320" s="942"/>
      <c r="HRV320" s="942"/>
      <c r="HRW320" s="942"/>
      <c r="HRX320" s="942"/>
      <c r="HRY320" s="942"/>
      <c r="HRZ320" s="942"/>
      <c r="HSA320" s="942"/>
      <c r="HSB320" s="942"/>
      <c r="HSC320" s="942"/>
      <c r="HSD320" s="942"/>
      <c r="HSE320" s="942"/>
      <c r="HSF320" s="942"/>
      <c r="HSG320" s="942"/>
      <c r="HSH320" s="942"/>
      <c r="HSI320" s="942"/>
      <c r="HSJ320" s="942"/>
      <c r="HSK320" s="942"/>
      <c r="HSL320" s="942"/>
      <c r="HSM320" s="942"/>
      <c r="HSN320" s="942"/>
      <c r="HSO320" s="942"/>
      <c r="HSP320" s="942"/>
      <c r="HSQ320" s="942"/>
      <c r="HSR320" s="942"/>
      <c r="HSS320" s="942"/>
      <c r="HST320" s="942"/>
      <c r="HSU320" s="942"/>
      <c r="HSV320" s="942"/>
      <c r="HSW320" s="942"/>
      <c r="HSX320" s="942"/>
      <c r="HSY320" s="942"/>
      <c r="HSZ320" s="942"/>
      <c r="HTA320" s="942"/>
      <c r="HTB320" s="942"/>
      <c r="HTC320" s="942"/>
      <c r="HTD320" s="942"/>
      <c r="HTE320" s="942"/>
      <c r="HTF320" s="942"/>
      <c r="HTG320" s="942"/>
      <c r="HTH320" s="942"/>
      <c r="HTI320" s="942"/>
      <c r="HTJ320" s="942"/>
      <c r="HTK320" s="942"/>
      <c r="HTL320" s="942"/>
      <c r="HTM320" s="942"/>
      <c r="HTN320" s="942"/>
      <c r="HTO320" s="942"/>
      <c r="HTP320" s="942"/>
      <c r="HTQ320" s="942"/>
      <c r="HTR320" s="942"/>
      <c r="HTS320" s="942"/>
      <c r="HTT320" s="942"/>
      <c r="HTU320" s="942"/>
      <c r="HTV320" s="942"/>
      <c r="HTW320" s="942"/>
      <c r="HTX320" s="942"/>
      <c r="HTY320" s="942"/>
      <c r="HTZ320" s="942"/>
      <c r="HUA320" s="942"/>
      <c r="HUB320" s="942"/>
      <c r="HUC320" s="942"/>
      <c r="HUD320" s="942"/>
      <c r="HUE320" s="942"/>
      <c r="HUF320" s="942"/>
      <c r="HUG320" s="942"/>
      <c r="HUH320" s="942"/>
      <c r="HUI320" s="942"/>
      <c r="HUJ320" s="942"/>
      <c r="HUK320" s="942"/>
      <c r="HUL320" s="942"/>
      <c r="HUM320" s="942"/>
      <c r="HUN320" s="942"/>
      <c r="HUO320" s="942"/>
      <c r="HUP320" s="942"/>
      <c r="HUQ320" s="942"/>
      <c r="HUR320" s="942"/>
      <c r="HUS320" s="942"/>
      <c r="HUT320" s="942"/>
      <c r="HUU320" s="942"/>
      <c r="HUV320" s="942"/>
      <c r="HUW320" s="942"/>
      <c r="HUX320" s="942"/>
      <c r="HUY320" s="942"/>
      <c r="HUZ320" s="942"/>
      <c r="HVA320" s="942"/>
      <c r="HVB320" s="942"/>
      <c r="HVC320" s="942"/>
      <c r="HVD320" s="942"/>
      <c r="HVE320" s="942"/>
      <c r="HVF320" s="942"/>
      <c r="HVG320" s="942"/>
      <c r="HVH320" s="942"/>
      <c r="HVI320" s="942"/>
      <c r="HVJ320" s="942"/>
      <c r="HVK320" s="942"/>
      <c r="HVL320" s="942"/>
      <c r="HVM320" s="942"/>
      <c r="HVN320" s="942"/>
      <c r="HVO320" s="942"/>
      <c r="HVP320" s="942"/>
      <c r="HVQ320" s="942"/>
      <c r="HVR320" s="942"/>
      <c r="HVS320" s="942"/>
      <c r="HVT320" s="942"/>
      <c r="HVU320" s="942"/>
      <c r="HVV320" s="942"/>
      <c r="HVW320" s="942"/>
      <c r="HVX320" s="942"/>
      <c r="HVY320" s="942"/>
      <c r="HVZ320" s="942"/>
      <c r="HWA320" s="942"/>
      <c r="HWB320" s="942"/>
      <c r="HWC320" s="942"/>
      <c r="HWD320" s="942"/>
      <c r="HWE320" s="942"/>
      <c r="HWF320" s="942"/>
      <c r="HWG320" s="942"/>
      <c r="HWH320" s="942"/>
      <c r="HWI320" s="942"/>
      <c r="HWJ320" s="942"/>
      <c r="HWK320" s="942"/>
      <c r="HWL320" s="942"/>
      <c r="HWM320" s="942"/>
      <c r="HWN320" s="942"/>
      <c r="HWO320" s="942"/>
      <c r="HWP320" s="942"/>
      <c r="HWQ320" s="942"/>
      <c r="HWR320" s="942"/>
      <c r="HWS320" s="942"/>
      <c r="HWT320" s="942"/>
      <c r="HWU320" s="942"/>
      <c r="HWV320" s="942"/>
      <c r="HWW320" s="942"/>
      <c r="HWX320" s="942"/>
      <c r="HWY320" s="942"/>
      <c r="HWZ320" s="942"/>
      <c r="HXA320" s="942"/>
      <c r="HXB320" s="942"/>
      <c r="HXC320" s="942"/>
      <c r="HXD320" s="942"/>
      <c r="HXE320" s="942"/>
      <c r="HXF320" s="942"/>
      <c r="HXG320" s="942"/>
      <c r="HXH320" s="942"/>
      <c r="HXI320" s="942"/>
      <c r="HXJ320" s="942"/>
      <c r="HXK320" s="942"/>
      <c r="HXL320" s="942"/>
      <c r="HXM320" s="942"/>
      <c r="HXN320" s="942"/>
      <c r="HXO320" s="942"/>
      <c r="HXP320" s="942"/>
      <c r="HXQ320" s="942"/>
      <c r="HXR320" s="942"/>
      <c r="HXS320" s="942"/>
      <c r="HXT320" s="942"/>
      <c r="HXU320" s="942"/>
      <c r="HXV320" s="942"/>
      <c r="HXW320" s="942"/>
      <c r="HXX320" s="942"/>
      <c r="HXY320" s="942"/>
      <c r="HXZ320" s="942"/>
      <c r="HYA320" s="942"/>
      <c r="HYB320" s="942"/>
      <c r="HYC320" s="942"/>
      <c r="HYD320" s="942"/>
      <c r="HYE320" s="942"/>
      <c r="HYF320" s="942"/>
      <c r="HYG320" s="942"/>
      <c r="HYH320" s="942"/>
      <c r="HYI320" s="942"/>
      <c r="HYJ320" s="942"/>
      <c r="HYK320" s="942"/>
      <c r="HYL320" s="942"/>
      <c r="HYM320" s="942"/>
      <c r="HYN320" s="942"/>
      <c r="HYO320" s="942"/>
      <c r="HYP320" s="942"/>
      <c r="HYQ320" s="942"/>
      <c r="HYR320" s="942"/>
      <c r="HYS320" s="942"/>
      <c r="HYT320" s="942"/>
      <c r="HYU320" s="942"/>
      <c r="HYV320" s="942"/>
      <c r="HYW320" s="942"/>
      <c r="HYX320" s="942"/>
      <c r="HYY320" s="942"/>
      <c r="HYZ320" s="942"/>
      <c r="HZA320" s="942"/>
      <c r="HZB320" s="942"/>
      <c r="HZC320" s="942"/>
      <c r="HZD320" s="942"/>
      <c r="HZE320" s="942"/>
      <c r="HZF320" s="942"/>
      <c r="HZG320" s="942"/>
      <c r="HZH320" s="942"/>
      <c r="HZI320" s="942"/>
      <c r="HZJ320" s="942"/>
      <c r="HZK320" s="942"/>
      <c r="HZL320" s="942"/>
      <c r="HZM320" s="942"/>
      <c r="HZN320" s="942"/>
      <c r="HZO320" s="942"/>
      <c r="HZP320" s="942"/>
      <c r="HZQ320" s="942"/>
      <c r="HZR320" s="942"/>
      <c r="HZS320" s="942"/>
      <c r="HZT320" s="942"/>
      <c r="HZU320" s="942"/>
      <c r="HZV320" s="942"/>
      <c r="HZW320" s="942"/>
      <c r="HZX320" s="942"/>
      <c r="HZY320" s="942"/>
      <c r="HZZ320" s="942"/>
      <c r="IAA320" s="942"/>
      <c r="IAB320" s="942"/>
      <c r="IAC320" s="942"/>
      <c r="IAD320" s="942"/>
      <c r="IAE320" s="942"/>
      <c r="IAF320" s="942"/>
      <c r="IAG320" s="942"/>
      <c r="IAH320" s="942"/>
      <c r="IAI320" s="942"/>
      <c r="IAJ320" s="942"/>
      <c r="IAK320" s="942"/>
      <c r="IAL320" s="942"/>
      <c r="IAM320" s="942"/>
      <c r="IAN320" s="942"/>
      <c r="IAO320" s="942"/>
      <c r="IAP320" s="942"/>
      <c r="IAQ320" s="942"/>
      <c r="IAR320" s="942"/>
      <c r="IAS320" s="942"/>
      <c r="IAT320" s="942"/>
      <c r="IAU320" s="942"/>
      <c r="IAV320" s="942"/>
      <c r="IAW320" s="942"/>
      <c r="IAX320" s="942"/>
      <c r="IAY320" s="942"/>
      <c r="IAZ320" s="942"/>
      <c r="IBA320" s="942"/>
      <c r="IBB320" s="942"/>
      <c r="IBC320" s="942"/>
      <c r="IBD320" s="942"/>
      <c r="IBE320" s="942"/>
      <c r="IBF320" s="942"/>
      <c r="IBG320" s="942"/>
      <c r="IBH320" s="942"/>
      <c r="IBI320" s="942"/>
      <c r="IBJ320" s="942"/>
      <c r="IBK320" s="942"/>
      <c r="IBL320" s="942"/>
      <c r="IBM320" s="942"/>
      <c r="IBN320" s="942"/>
      <c r="IBO320" s="942"/>
      <c r="IBP320" s="942"/>
      <c r="IBQ320" s="942"/>
      <c r="IBR320" s="942"/>
      <c r="IBS320" s="942"/>
      <c r="IBT320" s="942"/>
      <c r="IBU320" s="942"/>
      <c r="IBV320" s="942"/>
      <c r="IBW320" s="942"/>
      <c r="IBX320" s="942"/>
      <c r="IBY320" s="942"/>
      <c r="IBZ320" s="942"/>
      <c r="ICA320" s="942"/>
      <c r="ICB320" s="942"/>
      <c r="ICC320" s="942"/>
      <c r="ICD320" s="942"/>
      <c r="ICE320" s="942"/>
      <c r="ICF320" s="942"/>
      <c r="ICG320" s="942"/>
      <c r="ICH320" s="942"/>
      <c r="ICI320" s="942"/>
      <c r="ICJ320" s="942"/>
      <c r="ICK320" s="942"/>
      <c r="ICL320" s="942"/>
      <c r="ICM320" s="942"/>
      <c r="ICN320" s="942"/>
      <c r="ICO320" s="942"/>
      <c r="ICP320" s="942"/>
      <c r="ICQ320" s="942"/>
      <c r="ICR320" s="942"/>
      <c r="ICS320" s="942"/>
      <c r="ICT320" s="942"/>
      <c r="ICU320" s="942"/>
      <c r="ICV320" s="942"/>
      <c r="ICW320" s="942"/>
      <c r="ICX320" s="942"/>
      <c r="ICY320" s="942"/>
      <c r="ICZ320" s="942"/>
      <c r="IDA320" s="942"/>
      <c r="IDB320" s="942"/>
      <c r="IDC320" s="942"/>
      <c r="IDD320" s="942"/>
      <c r="IDE320" s="942"/>
      <c r="IDF320" s="942"/>
      <c r="IDG320" s="942"/>
      <c r="IDH320" s="942"/>
      <c r="IDI320" s="942"/>
      <c r="IDJ320" s="942"/>
      <c r="IDK320" s="942"/>
      <c r="IDL320" s="942"/>
      <c r="IDM320" s="942"/>
      <c r="IDN320" s="942"/>
      <c r="IDO320" s="942"/>
      <c r="IDP320" s="942"/>
      <c r="IDQ320" s="942"/>
      <c r="IDR320" s="942"/>
      <c r="IDS320" s="942"/>
      <c r="IDT320" s="942"/>
      <c r="IDU320" s="942"/>
      <c r="IDV320" s="942"/>
      <c r="IDW320" s="942"/>
      <c r="IDX320" s="942"/>
      <c r="IDY320" s="942"/>
      <c r="IDZ320" s="942"/>
      <c r="IEA320" s="942"/>
      <c r="IEB320" s="942"/>
      <c r="IEC320" s="942"/>
      <c r="IED320" s="942"/>
      <c r="IEE320" s="942"/>
      <c r="IEF320" s="942"/>
      <c r="IEG320" s="942"/>
      <c r="IEH320" s="942"/>
      <c r="IEI320" s="942"/>
      <c r="IEJ320" s="942"/>
      <c r="IEK320" s="942"/>
      <c r="IEL320" s="942"/>
      <c r="IEM320" s="942"/>
      <c r="IEN320" s="942"/>
      <c r="IEO320" s="942"/>
      <c r="IEP320" s="942"/>
      <c r="IEQ320" s="942"/>
      <c r="IER320" s="942"/>
      <c r="IES320" s="942"/>
      <c r="IET320" s="942"/>
      <c r="IEU320" s="942"/>
      <c r="IEV320" s="942"/>
      <c r="IEW320" s="942"/>
      <c r="IEX320" s="942"/>
      <c r="IEY320" s="942"/>
      <c r="IEZ320" s="942"/>
      <c r="IFA320" s="942"/>
      <c r="IFB320" s="942"/>
      <c r="IFC320" s="942"/>
      <c r="IFD320" s="942"/>
      <c r="IFE320" s="942"/>
      <c r="IFF320" s="942"/>
      <c r="IFG320" s="942"/>
      <c r="IFH320" s="942"/>
      <c r="IFI320" s="942"/>
      <c r="IFJ320" s="942"/>
      <c r="IFK320" s="942"/>
      <c r="IFL320" s="942"/>
      <c r="IFM320" s="942"/>
      <c r="IFN320" s="942"/>
      <c r="IFO320" s="942"/>
      <c r="IFP320" s="942"/>
      <c r="IFQ320" s="942"/>
      <c r="IFR320" s="942"/>
      <c r="IFS320" s="942"/>
      <c r="IFT320" s="942"/>
      <c r="IFU320" s="942"/>
      <c r="IFV320" s="942"/>
      <c r="IFW320" s="942"/>
      <c r="IFX320" s="942"/>
      <c r="IFY320" s="942"/>
      <c r="IFZ320" s="942"/>
      <c r="IGA320" s="942"/>
      <c r="IGB320" s="942"/>
      <c r="IGC320" s="942"/>
      <c r="IGD320" s="942"/>
      <c r="IGE320" s="942"/>
      <c r="IGF320" s="942"/>
      <c r="IGG320" s="942"/>
      <c r="IGH320" s="942"/>
      <c r="IGI320" s="942"/>
      <c r="IGJ320" s="942"/>
      <c r="IGK320" s="942"/>
      <c r="IGL320" s="942"/>
      <c r="IGM320" s="942"/>
      <c r="IGN320" s="942"/>
      <c r="IGO320" s="942"/>
      <c r="IGP320" s="942"/>
      <c r="IGQ320" s="942"/>
      <c r="IGR320" s="942"/>
      <c r="IGS320" s="942"/>
      <c r="IGT320" s="942"/>
      <c r="IGU320" s="942"/>
      <c r="IGV320" s="942"/>
      <c r="IGW320" s="942"/>
      <c r="IGX320" s="942"/>
      <c r="IGY320" s="942"/>
      <c r="IGZ320" s="942"/>
      <c r="IHA320" s="942"/>
      <c r="IHB320" s="942"/>
      <c r="IHC320" s="942"/>
      <c r="IHD320" s="942"/>
      <c r="IHE320" s="942"/>
      <c r="IHF320" s="942"/>
      <c r="IHG320" s="942"/>
      <c r="IHH320" s="942"/>
      <c r="IHI320" s="942"/>
      <c r="IHJ320" s="942"/>
      <c r="IHK320" s="942"/>
      <c r="IHL320" s="942"/>
      <c r="IHM320" s="942"/>
      <c r="IHN320" s="942"/>
      <c r="IHO320" s="942"/>
      <c r="IHP320" s="942"/>
      <c r="IHQ320" s="942"/>
      <c r="IHR320" s="942"/>
      <c r="IHS320" s="942"/>
      <c r="IHT320" s="942"/>
      <c r="IHU320" s="942"/>
      <c r="IHV320" s="942"/>
      <c r="IHW320" s="942"/>
      <c r="IHX320" s="942"/>
      <c r="IHY320" s="942"/>
      <c r="IHZ320" s="942"/>
      <c r="IIA320" s="942"/>
      <c r="IIB320" s="942"/>
      <c r="IIC320" s="942"/>
      <c r="IID320" s="942"/>
      <c r="IIE320" s="942"/>
      <c r="IIF320" s="942"/>
      <c r="IIG320" s="942"/>
      <c r="IIH320" s="942"/>
      <c r="III320" s="942"/>
      <c r="IIJ320" s="942"/>
      <c r="IIK320" s="942"/>
      <c r="IIL320" s="942"/>
      <c r="IIM320" s="942"/>
      <c r="IIN320" s="942"/>
      <c r="IIO320" s="942"/>
      <c r="IIP320" s="942"/>
      <c r="IIQ320" s="942"/>
      <c r="IIR320" s="942"/>
      <c r="IIS320" s="942"/>
      <c r="IIT320" s="942"/>
      <c r="IIU320" s="942"/>
      <c r="IIV320" s="942"/>
      <c r="IIW320" s="942"/>
      <c r="IIX320" s="942"/>
      <c r="IIY320" s="942"/>
      <c r="IIZ320" s="942"/>
      <c r="IJA320" s="942"/>
      <c r="IJB320" s="942"/>
      <c r="IJC320" s="942"/>
      <c r="IJD320" s="942"/>
      <c r="IJE320" s="942"/>
      <c r="IJF320" s="942"/>
      <c r="IJG320" s="942"/>
      <c r="IJH320" s="942"/>
      <c r="IJI320" s="942"/>
      <c r="IJJ320" s="942"/>
      <c r="IJK320" s="942"/>
      <c r="IJL320" s="942"/>
      <c r="IJM320" s="942"/>
      <c r="IJN320" s="942"/>
      <c r="IJO320" s="942"/>
      <c r="IJP320" s="942"/>
      <c r="IJQ320" s="942"/>
      <c r="IJR320" s="942"/>
      <c r="IJS320" s="942"/>
      <c r="IJT320" s="942"/>
      <c r="IJU320" s="942"/>
      <c r="IJV320" s="942"/>
      <c r="IJW320" s="942"/>
      <c r="IJX320" s="942"/>
      <c r="IJY320" s="942"/>
      <c r="IJZ320" s="942"/>
      <c r="IKA320" s="942"/>
      <c r="IKB320" s="942"/>
      <c r="IKC320" s="942"/>
      <c r="IKD320" s="942"/>
      <c r="IKE320" s="942"/>
      <c r="IKF320" s="942"/>
      <c r="IKG320" s="942"/>
      <c r="IKH320" s="942"/>
      <c r="IKI320" s="942"/>
      <c r="IKJ320" s="942"/>
      <c r="IKK320" s="942"/>
      <c r="IKL320" s="942"/>
      <c r="IKM320" s="942"/>
      <c r="IKN320" s="942"/>
      <c r="IKO320" s="942"/>
      <c r="IKP320" s="942"/>
      <c r="IKQ320" s="942"/>
      <c r="IKR320" s="942"/>
      <c r="IKS320" s="942"/>
      <c r="IKT320" s="942"/>
      <c r="IKU320" s="942"/>
      <c r="IKV320" s="942"/>
      <c r="IKW320" s="942"/>
      <c r="IKX320" s="942"/>
      <c r="IKY320" s="942"/>
      <c r="IKZ320" s="942"/>
      <c r="ILA320" s="942"/>
      <c r="ILB320" s="942"/>
      <c r="ILC320" s="942"/>
      <c r="ILD320" s="942"/>
      <c r="ILE320" s="942"/>
      <c r="ILF320" s="942"/>
      <c r="ILG320" s="942"/>
      <c r="ILH320" s="942"/>
      <c r="ILI320" s="942"/>
      <c r="ILJ320" s="942"/>
      <c r="ILK320" s="942"/>
      <c r="ILL320" s="942"/>
      <c r="ILM320" s="942"/>
      <c r="ILN320" s="942"/>
      <c r="ILO320" s="942"/>
      <c r="ILP320" s="942"/>
      <c r="ILQ320" s="942"/>
      <c r="ILR320" s="942"/>
      <c r="ILS320" s="942"/>
      <c r="ILT320" s="942"/>
      <c r="ILU320" s="942"/>
      <c r="ILV320" s="942"/>
      <c r="ILW320" s="942"/>
      <c r="ILX320" s="942"/>
      <c r="ILY320" s="942"/>
      <c r="ILZ320" s="942"/>
      <c r="IMA320" s="942"/>
      <c r="IMB320" s="942"/>
      <c r="IMC320" s="942"/>
      <c r="IMD320" s="942"/>
      <c r="IME320" s="942"/>
      <c r="IMF320" s="942"/>
      <c r="IMG320" s="942"/>
      <c r="IMH320" s="942"/>
      <c r="IMI320" s="942"/>
      <c r="IMJ320" s="942"/>
      <c r="IMK320" s="942"/>
      <c r="IML320" s="942"/>
      <c r="IMM320" s="942"/>
      <c r="IMN320" s="942"/>
      <c r="IMO320" s="942"/>
      <c r="IMP320" s="942"/>
      <c r="IMQ320" s="942"/>
      <c r="IMR320" s="942"/>
      <c r="IMS320" s="942"/>
      <c r="IMT320" s="942"/>
      <c r="IMU320" s="942"/>
      <c r="IMV320" s="942"/>
      <c r="IMW320" s="942"/>
      <c r="IMX320" s="942"/>
      <c r="IMY320" s="942"/>
      <c r="IMZ320" s="942"/>
      <c r="INA320" s="942"/>
      <c r="INB320" s="942"/>
      <c r="INC320" s="942"/>
      <c r="IND320" s="942"/>
      <c r="INE320" s="942"/>
      <c r="INF320" s="942"/>
      <c r="ING320" s="942"/>
      <c r="INH320" s="942"/>
      <c r="INI320" s="942"/>
      <c r="INJ320" s="942"/>
      <c r="INK320" s="942"/>
      <c r="INL320" s="942"/>
      <c r="INM320" s="942"/>
      <c r="INN320" s="942"/>
      <c r="INO320" s="942"/>
      <c r="INP320" s="942"/>
      <c r="INQ320" s="942"/>
      <c r="INR320" s="942"/>
      <c r="INS320" s="942"/>
      <c r="INT320" s="942"/>
      <c r="INU320" s="942"/>
      <c r="INV320" s="942"/>
      <c r="INW320" s="942"/>
      <c r="INX320" s="942"/>
      <c r="INY320" s="942"/>
      <c r="INZ320" s="942"/>
      <c r="IOA320" s="942"/>
      <c r="IOB320" s="942"/>
      <c r="IOC320" s="942"/>
      <c r="IOD320" s="942"/>
      <c r="IOE320" s="942"/>
      <c r="IOF320" s="942"/>
      <c r="IOG320" s="942"/>
      <c r="IOH320" s="942"/>
      <c r="IOI320" s="942"/>
      <c r="IOJ320" s="942"/>
      <c r="IOK320" s="942"/>
      <c r="IOL320" s="942"/>
      <c r="IOM320" s="942"/>
      <c r="ION320" s="942"/>
      <c r="IOO320" s="942"/>
      <c r="IOP320" s="942"/>
      <c r="IOQ320" s="942"/>
      <c r="IOR320" s="942"/>
      <c r="IOS320" s="942"/>
      <c r="IOT320" s="942"/>
      <c r="IOU320" s="942"/>
      <c r="IOV320" s="942"/>
      <c r="IOW320" s="942"/>
      <c r="IOX320" s="942"/>
      <c r="IOY320" s="942"/>
      <c r="IOZ320" s="942"/>
      <c r="IPA320" s="942"/>
      <c r="IPB320" s="942"/>
      <c r="IPC320" s="942"/>
      <c r="IPD320" s="942"/>
      <c r="IPE320" s="942"/>
      <c r="IPF320" s="942"/>
      <c r="IPG320" s="942"/>
      <c r="IPH320" s="942"/>
      <c r="IPI320" s="942"/>
      <c r="IPJ320" s="942"/>
      <c r="IPK320" s="942"/>
      <c r="IPL320" s="942"/>
      <c r="IPM320" s="942"/>
      <c r="IPN320" s="942"/>
      <c r="IPO320" s="942"/>
      <c r="IPP320" s="942"/>
      <c r="IPQ320" s="942"/>
      <c r="IPR320" s="942"/>
      <c r="IPS320" s="942"/>
      <c r="IPT320" s="942"/>
      <c r="IPU320" s="942"/>
      <c r="IPV320" s="942"/>
      <c r="IPW320" s="942"/>
      <c r="IPX320" s="942"/>
      <c r="IPY320" s="942"/>
      <c r="IPZ320" s="942"/>
      <c r="IQA320" s="942"/>
      <c r="IQB320" s="942"/>
      <c r="IQC320" s="942"/>
      <c r="IQD320" s="942"/>
      <c r="IQE320" s="942"/>
      <c r="IQF320" s="942"/>
      <c r="IQG320" s="942"/>
      <c r="IQH320" s="942"/>
      <c r="IQI320" s="942"/>
      <c r="IQJ320" s="942"/>
      <c r="IQK320" s="942"/>
      <c r="IQL320" s="942"/>
      <c r="IQM320" s="942"/>
      <c r="IQN320" s="942"/>
      <c r="IQO320" s="942"/>
      <c r="IQP320" s="942"/>
      <c r="IQQ320" s="942"/>
      <c r="IQR320" s="942"/>
      <c r="IQS320" s="942"/>
      <c r="IQT320" s="942"/>
      <c r="IQU320" s="942"/>
      <c r="IQV320" s="942"/>
      <c r="IQW320" s="942"/>
      <c r="IQX320" s="942"/>
      <c r="IQY320" s="942"/>
      <c r="IQZ320" s="942"/>
      <c r="IRA320" s="942"/>
      <c r="IRB320" s="942"/>
      <c r="IRC320" s="942"/>
      <c r="IRD320" s="942"/>
      <c r="IRE320" s="942"/>
      <c r="IRF320" s="942"/>
      <c r="IRG320" s="942"/>
      <c r="IRH320" s="942"/>
      <c r="IRI320" s="942"/>
      <c r="IRJ320" s="942"/>
      <c r="IRK320" s="942"/>
      <c r="IRL320" s="942"/>
      <c r="IRM320" s="942"/>
      <c r="IRN320" s="942"/>
      <c r="IRO320" s="942"/>
      <c r="IRP320" s="942"/>
      <c r="IRQ320" s="942"/>
      <c r="IRR320" s="942"/>
      <c r="IRS320" s="942"/>
      <c r="IRT320" s="942"/>
      <c r="IRU320" s="942"/>
      <c r="IRV320" s="942"/>
      <c r="IRW320" s="942"/>
      <c r="IRX320" s="942"/>
      <c r="IRY320" s="942"/>
      <c r="IRZ320" s="942"/>
      <c r="ISA320" s="942"/>
      <c r="ISB320" s="942"/>
      <c r="ISC320" s="942"/>
      <c r="ISD320" s="942"/>
      <c r="ISE320" s="942"/>
      <c r="ISF320" s="942"/>
      <c r="ISG320" s="942"/>
      <c r="ISH320" s="942"/>
      <c r="ISI320" s="942"/>
      <c r="ISJ320" s="942"/>
      <c r="ISK320" s="942"/>
      <c r="ISL320" s="942"/>
      <c r="ISM320" s="942"/>
      <c r="ISN320" s="942"/>
      <c r="ISO320" s="942"/>
      <c r="ISP320" s="942"/>
      <c r="ISQ320" s="942"/>
      <c r="ISR320" s="942"/>
      <c r="ISS320" s="942"/>
      <c r="IST320" s="942"/>
      <c r="ISU320" s="942"/>
      <c r="ISV320" s="942"/>
      <c r="ISW320" s="942"/>
      <c r="ISX320" s="942"/>
      <c r="ISY320" s="942"/>
      <c r="ISZ320" s="942"/>
      <c r="ITA320" s="942"/>
      <c r="ITB320" s="942"/>
      <c r="ITC320" s="942"/>
      <c r="ITD320" s="942"/>
      <c r="ITE320" s="942"/>
      <c r="ITF320" s="942"/>
      <c r="ITG320" s="942"/>
      <c r="ITH320" s="942"/>
      <c r="ITI320" s="942"/>
      <c r="ITJ320" s="942"/>
      <c r="ITK320" s="942"/>
      <c r="ITL320" s="942"/>
      <c r="ITM320" s="942"/>
      <c r="ITN320" s="942"/>
      <c r="ITO320" s="942"/>
      <c r="ITP320" s="942"/>
      <c r="ITQ320" s="942"/>
      <c r="ITR320" s="942"/>
      <c r="ITS320" s="942"/>
      <c r="ITT320" s="942"/>
      <c r="ITU320" s="942"/>
      <c r="ITV320" s="942"/>
      <c r="ITW320" s="942"/>
      <c r="ITX320" s="942"/>
      <c r="ITY320" s="942"/>
      <c r="ITZ320" s="942"/>
      <c r="IUA320" s="942"/>
      <c r="IUB320" s="942"/>
      <c r="IUC320" s="942"/>
      <c r="IUD320" s="942"/>
      <c r="IUE320" s="942"/>
      <c r="IUF320" s="942"/>
      <c r="IUG320" s="942"/>
      <c r="IUH320" s="942"/>
      <c r="IUI320" s="942"/>
      <c r="IUJ320" s="942"/>
      <c r="IUK320" s="942"/>
      <c r="IUL320" s="942"/>
      <c r="IUM320" s="942"/>
      <c r="IUN320" s="942"/>
      <c r="IUO320" s="942"/>
      <c r="IUP320" s="942"/>
      <c r="IUQ320" s="942"/>
      <c r="IUR320" s="942"/>
      <c r="IUS320" s="942"/>
      <c r="IUT320" s="942"/>
      <c r="IUU320" s="942"/>
      <c r="IUV320" s="942"/>
      <c r="IUW320" s="942"/>
      <c r="IUX320" s="942"/>
      <c r="IUY320" s="942"/>
      <c r="IUZ320" s="942"/>
      <c r="IVA320" s="942"/>
      <c r="IVB320" s="942"/>
      <c r="IVC320" s="942"/>
      <c r="IVD320" s="942"/>
      <c r="IVE320" s="942"/>
      <c r="IVF320" s="942"/>
      <c r="IVG320" s="942"/>
      <c r="IVH320" s="942"/>
      <c r="IVI320" s="942"/>
      <c r="IVJ320" s="942"/>
      <c r="IVK320" s="942"/>
      <c r="IVL320" s="942"/>
      <c r="IVM320" s="942"/>
      <c r="IVN320" s="942"/>
      <c r="IVO320" s="942"/>
      <c r="IVP320" s="942"/>
      <c r="IVQ320" s="942"/>
      <c r="IVR320" s="942"/>
      <c r="IVS320" s="942"/>
      <c r="IVT320" s="942"/>
      <c r="IVU320" s="942"/>
      <c r="IVV320" s="942"/>
      <c r="IVW320" s="942"/>
      <c r="IVX320" s="942"/>
      <c r="IVY320" s="942"/>
      <c r="IVZ320" s="942"/>
      <c r="IWA320" s="942"/>
      <c r="IWB320" s="942"/>
      <c r="IWC320" s="942"/>
      <c r="IWD320" s="942"/>
      <c r="IWE320" s="942"/>
      <c r="IWF320" s="942"/>
      <c r="IWG320" s="942"/>
      <c r="IWH320" s="942"/>
      <c r="IWI320" s="942"/>
      <c r="IWJ320" s="942"/>
      <c r="IWK320" s="942"/>
      <c r="IWL320" s="942"/>
      <c r="IWM320" s="942"/>
      <c r="IWN320" s="942"/>
      <c r="IWO320" s="942"/>
      <c r="IWP320" s="942"/>
      <c r="IWQ320" s="942"/>
      <c r="IWR320" s="942"/>
      <c r="IWS320" s="942"/>
      <c r="IWT320" s="942"/>
      <c r="IWU320" s="942"/>
      <c r="IWV320" s="942"/>
      <c r="IWW320" s="942"/>
      <c r="IWX320" s="942"/>
      <c r="IWY320" s="942"/>
      <c r="IWZ320" s="942"/>
      <c r="IXA320" s="942"/>
      <c r="IXB320" s="942"/>
      <c r="IXC320" s="942"/>
      <c r="IXD320" s="942"/>
      <c r="IXE320" s="942"/>
      <c r="IXF320" s="942"/>
      <c r="IXG320" s="942"/>
      <c r="IXH320" s="942"/>
      <c r="IXI320" s="942"/>
      <c r="IXJ320" s="942"/>
      <c r="IXK320" s="942"/>
      <c r="IXL320" s="942"/>
      <c r="IXM320" s="942"/>
      <c r="IXN320" s="942"/>
      <c r="IXO320" s="942"/>
      <c r="IXP320" s="942"/>
      <c r="IXQ320" s="942"/>
      <c r="IXR320" s="942"/>
      <c r="IXS320" s="942"/>
      <c r="IXT320" s="942"/>
      <c r="IXU320" s="942"/>
      <c r="IXV320" s="942"/>
      <c r="IXW320" s="942"/>
      <c r="IXX320" s="942"/>
      <c r="IXY320" s="942"/>
      <c r="IXZ320" s="942"/>
      <c r="IYA320" s="942"/>
      <c r="IYB320" s="942"/>
      <c r="IYC320" s="942"/>
      <c r="IYD320" s="942"/>
      <c r="IYE320" s="942"/>
      <c r="IYF320" s="942"/>
      <c r="IYG320" s="942"/>
      <c r="IYH320" s="942"/>
      <c r="IYI320" s="942"/>
      <c r="IYJ320" s="942"/>
      <c r="IYK320" s="942"/>
      <c r="IYL320" s="942"/>
      <c r="IYM320" s="942"/>
      <c r="IYN320" s="942"/>
      <c r="IYO320" s="942"/>
      <c r="IYP320" s="942"/>
      <c r="IYQ320" s="942"/>
      <c r="IYR320" s="942"/>
      <c r="IYS320" s="942"/>
      <c r="IYT320" s="942"/>
      <c r="IYU320" s="942"/>
      <c r="IYV320" s="942"/>
      <c r="IYW320" s="942"/>
      <c r="IYX320" s="942"/>
      <c r="IYY320" s="942"/>
      <c r="IYZ320" s="942"/>
      <c r="IZA320" s="942"/>
      <c r="IZB320" s="942"/>
      <c r="IZC320" s="942"/>
      <c r="IZD320" s="942"/>
      <c r="IZE320" s="942"/>
      <c r="IZF320" s="942"/>
      <c r="IZG320" s="942"/>
      <c r="IZH320" s="942"/>
      <c r="IZI320" s="942"/>
      <c r="IZJ320" s="942"/>
      <c r="IZK320" s="942"/>
      <c r="IZL320" s="942"/>
      <c r="IZM320" s="942"/>
      <c r="IZN320" s="942"/>
      <c r="IZO320" s="942"/>
      <c r="IZP320" s="942"/>
      <c r="IZQ320" s="942"/>
      <c r="IZR320" s="942"/>
      <c r="IZS320" s="942"/>
      <c r="IZT320" s="942"/>
      <c r="IZU320" s="942"/>
      <c r="IZV320" s="942"/>
      <c r="IZW320" s="942"/>
      <c r="IZX320" s="942"/>
      <c r="IZY320" s="942"/>
      <c r="IZZ320" s="942"/>
      <c r="JAA320" s="942"/>
      <c r="JAB320" s="942"/>
      <c r="JAC320" s="942"/>
      <c r="JAD320" s="942"/>
      <c r="JAE320" s="942"/>
      <c r="JAF320" s="942"/>
      <c r="JAG320" s="942"/>
      <c r="JAH320" s="942"/>
      <c r="JAI320" s="942"/>
      <c r="JAJ320" s="942"/>
      <c r="JAK320" s="942"/>
      <c r="JAL320" s="942"/>
      <c r="JAM320" s="942"/>
      <c r="JAN320" s="942"/>
      <c r="JAO320" s="942"/>
      <c r="JAP320" s="942"/>
      <c r="JAQ320" s="942"/>
      <c r="JAR320" s="942"/>
      <c r="JAS320" s="942"/>
      <c r="JAT320" s="942"/>
      <c r="JAU320" s="942"/>
      <c r="JAV320" s="942"/>
      <c r="JAW320" s="942"/>
      <c r="JAX320" s="942"/>
      <c r="JAY320" s="942"/>
      <c r="JAZ320" s="942"/>
      <c r="JBA320" s="942"/>
      <c r="JBB320" s="942"/>
      <c r="JBC320" s="942"/>
      <c r="JBD320" s="942"/>
      <c r="JBE320" s="942"/>
      <c r="JBF320" s="942"/>
      <c r="JBG320" s="942"/>
      <c r="JBH320" s="942"/>
      <c r="JBI320" s="942"/>
      <c r="JBJ320" s="942"/>
      <c r="JBK320" s="942"/>
      <c r="JBL320" s="942"/>
      <c r="JBM320" s="942"/>
      <c r="JBN320" s="942"/>
      <c r="JBO320" s="942"/>
      <c r="JBP320" s="942"/>
      <c r="JBQ320" s="942"/>
      <c r="JBR320" s="942"/>
      <c r="JBS320" s="942"/>
      <c r="JBT320" s="942"/>
      <c r="JBU320" s="942"/>
      <c r="JBV320" s="942"/>
      <c r="JBW320" s="942"/>
      <c r="JBX320" s="942"/>
      <c r="JBY320" s="942"/>
      <c r="JBZ320" s="942"/>
      <c r="JCA320" s="942"/>
      <c r="JCB320" s="942"/>
      <c r="JCC320" s="942"/>
      <c r="JCD320" s="942"/>
      <c r="JCE320" s="942"/>
      <c r="JCF320" s="942"/>
      <c r="JCG320" s="942"/>
      <c r="JCH320" s="942"/>
      <c r="JCI320" s="942"/>
      <c r="JCJ320" s="942"/>
      <c r="JCK320" s="942"/>
      <c r="JCL320" s="942"/>
      <c r="JCM320" s="942"/>
      <c r="JCN320" s="942"/>
      <c r="JCO320" s="942"/>
      <c r="JCP320" s="942"/>
      <c r="JCQ320" s="942"/>
      <c r="JCR320" s="942"/>
      <c r="JCS320" s="942"/>
      <c r="JCT320" s="942"/>
      <c r="JCU320" s="942"/>
      <c r="JCV320" s="942"/>
      <c r="JCW320" s="942"/>
      <c r="JCX320" s="942"/>
      <c r="JCY320" s="942"/>
      <c r="JCZ320" s="942"/>
      <c r="JDA320" s="942"/>
      <c r="JDB320" s="942"/>
      <c r="JDC320" s="942"/>
      <c r="JDD320" s="942"/>
      <c r="JDE320" s="942"/>
      <c r="JDF320" s="942"/>
      <c r="JDG320" s="942"/>
      <c r="JDH320" s="942"/>
      <c r="JDI320" s="942"/>
      <c r="JDJ320" s="942"/>
      <c r="JDK320" s="942"/>
      <c r="JDL320" s="942"/>
      <c r="JDM320" s="942"/>
      <c r="JDN320" s="942"/>
      <c r="JDO320" s="942"/>
      <c r="JDP320" s="942"/>
      <c r="JDQ320" s="942"/>
      <c r="JDR320" s="942"/>
      <c r="JDS320" s="942"/>
      <c r="JDT320" s="942"/>
      <c r="JDU320" s="942"/>
      <c r="JDV320" s="942"/>
      <c r="JDW320" s="942"/>
      <c r="JDX320" s="942"/>
      <c r="JDY320" s="942"/>
      <c r="JDZ320" s="942"/>
      <c r="JEA320" s="942"/>
      <c r="JEB320" s="942"/>
      <c r="JEC320" s="942"/>
      <c r="JED320" s="942"/>
      <c r="JEE320" s="942"/>
      <c r="JEF320" s="942"/>
      <c r="JEG320" s="942"/>
      <c r="JEH320" s="942"/>
      <c r="JEI320" s="942"/>
      <c r="JEJ320" s="942"/>
      <c r="JEK320" s="942"/>
      <c r="JEL320" s="942"/>
      <c r="JEM320" s="942"/>
      <c r="JEN320" s="942"/>
      <c r="JEO320" s="942"/>
      <c r="JEP320" s="942"/>
      <c r="JEQ320" s="942"/>
      <c r="JER320" s="942"/>
      <c r="JES320" s="942"/>
      <c r="JET320" s="942"/>
      <c r="JEU320" s="942"/>
      <c r="JEV320" s="942"/>
      <c r="JEW320" s="942"/>
      <c r="JEX320" s="942"/>
      <c r="JEY320" s="942"/>
      <c r="JEZ320" s="942"/>
      <c r="JFA320" s="942"/>
      <c r="JFB320" s="942"/>
      <c r="JFC320" s="942"/>
      <c r="JFD320" s="942"/>
      <c r="JFE320" s="942"/>
      <c r="JFF320" s="942"/>
      <c r="JFG320" s="942"/>
      <c r="JFH320" s="942"/>
      <c r="JFI320" s="942"/>
      <c r="JFJ320" s="942"/>
      <c r="JFK320" s="942"/>
      <c r="JFL320" s="942"/>
      <c r="JFM320" s="942"/>
      <c r="JFN320" s="942"/>
      <c r="JFO320" s="942"/>
      <c r="JFP320" s="942"/>
      <c r="JFQ320" s="942"/>
      <c r="JFR320" s="942"/>
      <c r="JFS320" s="942"/>
      <c r="JFT320" s="942"/>
      <c r="JFU320" s="942"/>
      <c r="JFV320" s="942"/>
      <c r="JFW320" s="942"/>
      <c r="JFX320" s="942"/>
      <c r="JFY320" s="942"/>
      <c r="JFZ320" s="942"/>
      <c r="JGA320" s="942"/>
      <c r="JGB320" s="942"/>
      <c r="JGC320" s="942"/>
      <c r="JGD320" s="942"/>
      <c r="JGE320" s="942"/>
      <c r="JGF320" s="942"/>
      <c r="JGG320" s="942"/>
      <c r="JGH320" s="942"/>
      <c r="JGI320" s="942"/>
      <c r="JGJ320" s="942"/>
      <c r="JGK320" s="942"/>
      <c r="JGL320" s="942"/>
      <c r="JGM320" s="942"/>
      <c r="JGN320" s="942"/>
      <c r="JGO320" s="942"/>
      <c r="JGP320" s="942"/>
      <c r="JGQ320" s="942"/>
      <c r="JGR320" s="942"/>
      <c r="JGS320" s="942"/>
      <c r="JGT320" s="942"/>
      <c r="JGU320" s="942"/>
      <c r="JGV320" s="942"/>
      <c r="JGW320" s="942"/>
      <c r="JGX320" s="942"/>
      <c r="JGY320" s="942"/>
      <c r="JGZ320" s="942"/>
      <c r="JHA320" s="942"/>
      <c r="JHB320" s="942"/>
      <c r="JHC320" s="942"/>
      <c r="JHD320" s="942"/>
      <c r="JHE320" s="942"/>
      <c r="JHF320" s="942"/>
      <c r="JHG320" s="942"/>
      <c r="JHH320" s="942"/>
      <c r="JHI320" s="942"/>
      <c r="JHJ320" s="942"/>
      <c r="JHK320" s="942"/>
      <c r="JHL320" s="942"/>
      <c r="JHM320" s="942"/>
      <c r="JHN320" s="942"/>
      <c r="JHO320" s="942"/>
      <c r="JHP320" s="942"/>
      <c r="JHQ320" s="942"/>
      <c r="JHR320" s="942"/>
      <c r="JHS320" s="942"/>
      <c r="JHT320" s="942"/>
      <c r="JHU320" s="942"/>
      <c r="JHV320" s="942"/>
      <c r="JHW320" s="942"/>
      <c r="JHX320" s="942"/>
      <c r="JHY320" s="942"/>
      <c r="JHZ320" s="942"/>
      <c r="JIA320" s="942"/>
      <c r="JIB320" s="942"/>
      <c r="JIC320" s="942"/>
      <c r="JID320" s="942"/>
      <c r="JIE320" s="942"/>
      <c r="JIF320" s="942"/>
      <c r="JIG320" s="942"/>
      <c r="JIH320" s="942"/>
      <c r="JII320" s="942"/>
      <c r="JIJ320" s="942"/>
      <c r="JIK320" s="942"/>
      <c r="JIL320" s="942"/>
      <c r="JIM320" s="942"/>
      <c r="JIN320" s="942"/>
      <c r="JIO320" s="942"/>
      <c r="JIP320" s="942"/>
      <c r="JIQ320" s="942"/>
      <c r="JIR320" s="942"/>
      <c r="JIS320" s="942"/>
      <c r="JIT320" s="942"/>
      <c r="JIU320" s="942"/>
      <c r="JIV320" s="942"/>
      <c r="JIW320" s="942"/>
      <c r="JIX320" s="942"/>
      <c r="JIY320" s="942"/>
      <c r="JIZ320" s="942"/>
      <c r="JJA320" s="942"/>
      <c r="JJB320" s="942"/>
      <c r="JJC320" s="942"/>
      <c r="JJD320" s="942"/>
      <c r="JJE320" s="942"/>
      <c r="JJF320" s="942"/>
      <c r="JJG320" s="942"/>
      <c r="JJH320" s="942"/>
      <c r="JJI320" s="942"/>
      <c r="JJJ320" s="942"/>
      <c r="JJK320" s="942"/>
      <c r="JJL320" s="942"/>
      <c r="JJM320" s="942"/>
      <c r="JJN320" s="942"/>
      <c r="JJO320" s="942"/>
      <c r="JJP320" s="942"/>
      <c r="JJQ320" s="942"/>
      <c r="JJR320" s="942"/>
      <c r="JJS320" s="942"/>
      <c r="JJT320" s="942"/>
      <c r="JJU320" s="942"/>
      <c r="JJV320" s="942"/>
      <c r="JJW320" s="942"/>
      <c r="JJX320" s="942"/>
      <c r="JJY320" s="942"/>
      <c r="JJZ320" s="942"/>
      <c r="JKA320" s="942"/>
      <c r="JKB320" s="942"/>
      <c r="JKC320" s="942"/>
      <c r="JKD320" s="942"/>
      <c r="JKE320" s="942"/>
      <c r="JKF320" s="942"/>
      <c r="JKG320" s="942"/>
      <c r="JKH320" s="942"/>
      <c r="JKI320" s="942"/>
      <c r="JKJ320" s="942"/>
      <c r="JKK320" s="942"/>
      <c r="JKL320" s="942"/>
      <c r="JKM320" s="942"/>
      <c r="JKN320" s="942"/>
      <c r="JKO320" s="942"/>
      <c r="JKP320" s="942"/>
      <c r="JKQ320" s="942"/>
      <c r="JKR320" s="942"/>
      <c r="JKS320" s="942"/>
      <c r="JKT320" s="942"/>
      <c r="JKU320" s="942"/>
      <c r="JKV320" s="942"/>
      <c r="JKW320" s="942"/>
      <c r="JKX320" s="942"/>
      <c r="JKY320" s="942"/>
      <c r="JKZ320" s="942"/>
      <c r="JLA320" s="942"/>
      <c r="JLB320" s="942"/>
      <c r="JLC320" s="942"/>
      <c r="JLD320" s="942"/>
      <c r="JLE320" s="942"/>
      <c r="JLF320" s="942"/>
      <c r="JLG320" s="942"/>
      <c r="JLH320" s="942"/>
      <c r="JLI320" s="942"/>
      <c r="JLJ320" s="942"/>
      <c r="JLK320" s="942"/>
      <c r="JLL320" s="942"/>
      <c r="JLM320" s="942"/>
      <c r="JLN320" s="942"/>
      <c r="JLO320" s="942"/>
      <c r="JLP320" s="942"/>
      <c r="JLQ320" s="942"/>
      <c r="JLR320" s="942"/>
      <c r="JLS320" s="942"/>
      <c r="JLT320" s="942"/>
      <c r="JLU320" s="942"/>
      <c r="JLV320" s="942"/>
      <c r="JLW320" s="942"/>
      <c r="JLX320" s="942"/>
      <c r="JLY320" s="942"/>
      <c r="JLZ320" s="942"/>
      <c r="JMA320" s="942"/>
      <c r="JMB320" s="942"/>
      <c r="JMC320" s="942"/>
      <c r="JMD320" s="942"/>
      <c r="JME320" s="942"/>
      <c r="JMF320" s="942"/>
      <c r="JMG320" s="942"/>
      <c r="JMH320" s="942"/>
      <c r="JMI320" s="942"/>
      <c r="JMJ320" s="942"/>
      <c r="JMK320" s="942"/>
      <c r="JML320" s="942"/>
      <c r="JMM320" s="942"/>
      <c r="JMN320" s="942"/>
      <c r="JMO320" s="942"/>
      <c r="JMP320" s="942"/>
      <c r="JMQ320" s="942"/>
      <c r="JMR320" s="942"/>
      <c r="JMS320" s="942"/>
      <c r="JMT320" s="942"/>
      <c r="JMU320" s="942"/>
      <c r="JMV320" s="942"/>
      <c r="JMW320" s="942"/>
      <c r="JMX320" s="942"/>
      <c r="JMY320" s="942"/>
      <c r="JMZ320" s="942"/>
      <c r="JNA320" s="942"/>
      <c r="JNB320" s="942"/>
      <c r="JNC320" s="942"/>
      <c r="JND320" s="942"/>
      <c r="JNE320" s="942"/>
      <c r="JNF320" s="942"/>
      <c r="JNG320" s="942"/>
      <c r="JNH320" s="942"/>
      <c r="JNI320" s="942"/>
      <c r="JNJ320" s="942"/>
      <c r="JNK320" s="942"/>
      <c r="JNL320" s="942"/>
      <c r="JNM320" s="942"/>
      <c r="JNN320" s="942"/>
      <c r="JNO320" s="942"/>
      <c r="JNP320" s="942"/>
      <c r="JNQ320" s="942"/>
      <c r="JNR320" s="942"/>
      <c r="JNS320" s="942"/>
      <c r="JNT320" s="942"/>
      <c r="JNU320" s="942"/>
      <c r="JNV320" s="942"/>
      <c r="JNW320" s="942"/>
      <c r="JNX320" s="942"/>
      <c r="JNY320" s="942"/>
      <c r="JNZ320" s="942"/>
      <c r="JOA320" s="942"/>
      <c r="JOB320" s="942"/>
      <c r="JOC320" s="942"/>
      <c r="JOD320" s="942"/>
      <c r="JOE320" s="942"/>
      <c r="JOF320" s="942"/>
      <c r="JOG320" s="942"/>
      <c r="JOH320" s="942"/>
      <c r="JOI320" s="942"/>
      <c r="JOJ320" s="942"/>
      <c r="JOK320" s="942"/>
      <c r="JOL320" s="942"/>
      <c r="JOM320" s="942"/>
      <c r="JON320" s="942"/>
      <c r="JOO320" s="942"/>
      <c r="JOP320" s="942"/>
      <c r="JOQ320" s="942"/>
      <c r="JOR320" s="942"/>
      <c r="JOS320" s="942"/>
      <c r="JOT320" s="942"/>
      <c r="JOU320" s="942"/>
      <c r="JOV320" s="942"/>
      <c r="JOW320" s="942"/>
      <c r="JOX320" s="942"/>
      <c r="JOY320" s="942"/>
      <c r="JOZ320" s="942"/>
      <c r="JPA320" s="942"/>
      <c r="JPB320" s="942"/>
      <c r="JPC320" s="942"/>
      <c r="JPD320" s="942"/>
      <c r="JPE320" s="942"/>
      <c r="JPF320" s="942"/>
      <c r="JPG320" s="942"/>
      <c r="JPH320" s="942"/>
      <c r="JPI320" s="942"/>
      <c r="JPJ320" s="942"/>
      <c r="JPK320" s="942"/>
      <c r="JPL320" s="942"/>
      <c r="JPM320" s="942"/>
      <c r="JPN320" s="942"/>
      <c r="JPO320" s="942"/>
      <c r="JPP320" s="942"/>
      <c r="JPQ320" s="942"/>
      <c r="JPR320" s="942"/>
      <c r="JPS320" s="942"/>
      <c r="JPT320" s="942"/>
      <c r="JPU320" s="942"/>
      <c r="JPV320" s="942"/>
      <c r="JPW320" s="942"/>
      <c r="JPX320" s="942"/>
      <c r="JPY320" s="942"/>
      <c r="JPZ320" s="942"/>
      <c r="JQA320" s="942"/>
      <c r="JQB320" s="942"/>
      <c r="JQC320" s="942"/>
      <c r="JQD320" s="942"/>
      <c r="JQE320" s="942"/>
      <c r="JQF320" s="942"/>
      <c r="JQG320" s="942"/>
      <c r="JQH320" s="942"/>
      <c r="JQI320" s="942"/>
      <c r="JQJ320" s="942"/>
      <c r="JQK320" s="942"/>
      <c r="JQL320" s="942"/>
      <c r="JQM320" s="942"/>
      <c r="JQN320" s="942"/>
      <c r="JQO320" s="942"/>
      <c r="JQP320" s="942"/>
      <c r="JQQ320" s="942"/>
      <c r="JQR320" s="942"/>
      <c r="JQS320" s="942"/>
      <c r="JQT320" s="942"/>
      <c r="JQU320" s="942"/>
      <c r="JQV320" s="942"/>
      <c r="JQW320" s="942"/>
      <c r="JQX320" s="942"/>
      <c r="JQY320" s="942"/>
      <c r="JQZ320" s="942"/>
      <c r="JRA320" s="942"/>
      <c r="JRB320" s="942"/>
      <c r="JRC320" s="942"/>
      <c r="JRD320" s="942"/>
      <c r="JRE320" s="942"/>
      <c r="JRF320" s="942"/>
      <c r="JRG320" s="942"/>
      <c r="JRH320" s="942"/>
      <c r="JRI320" s="942"/>
      <c r="JRJ320" s="942"/>
      <c r="JRK320" s="942"/>
      <c r="JRL320" s="942"/>
      <c r="JRM320" s="942"/>
      <c r="JRN320" s="942"/>
      <c r="JRO320" s="942"/>
      <c r="JRP320" s="942"/>
      <c r="JRQ320" s="942"/>
      <c r="JRR320" s="942"/>
      <c r="JRS320" s="942"/>
      <c r="JRT320" s="942"/>
      <c r="JRU320" s="942"/>
      <c r="JRV320" s="942"/>
      <c r="JRW320" s="942"/>
      <c r="JRX320" s="942"/>
      <c r="JRY320" s="942"/>
      <c r="JRZ320" s="942"/>
      <c r="JSA320" s="942"/>
      <c r="JSB320" s="942"/>
      <c r="JSC320" s="942"/>
      <c r="JSD320" s="942"/>
      <c r="JSE320" s="942"/>
      <c r="JSF320" s="942"/>
      <c r="JSG320" s="942"/>
      <c r="JSH320" s="942"/>
      <c r="JSI320" s="942"/>
      <c r="JSJ320" s="942"/>
      <c r="JSK320" s="942"/>
      <c r="JSL320" s="942"/>
      <c r="JSM320" s="942"/>
      <c r="JSN320" s="942"/>
      <c r="JSO320" s="942"/>
      <c r="JSP320" s="942"/>
      <c r="JSQ320" s="942"/>
      <c r="JSR320" s="942"/>
      <c r="JSS320" s="942"/>
      <c r="JST320" s="942"/>
      <c r="JSU320" s="942"/>
      <c r="JSV320" s="942"/>
      <c r="JSW320" s="942"/>
      <c r="JSX320" s="942"/>
      <c r="JSY320" s="942"/>
      <c r="JSZ320" s="942"/>
      <c r="JTA320" s="942"/>
      <c r="JTB320" s="942"/>
      <c r="JTC320" s="942"/>
      <c r="JTD320" s="942"/>
      <c r="JTE320" s="942"/>
      <c r="JTF320" s="942"/>
      <c r="JTG320" s="942"/>
      <c r="JTH320" s="942"/>
      <c r="JTI320" s="942"/>
      <c r="JTJ320" s="942"/>
      <c r="JTK320" s="942"/>
      <c r="JTL320" s="942"/>
      <c r="JTM320" s="942"/>
      <c r="JTN320" s="942"/>
      <c r="JTO320" s="942"/>
      <c r="JTP320" s="942"/>
      <c r="JTQ320" s="942"/>
      <c r="JTR320" s="942"/>
      <c r="JTS320" s="942"/>
      <c r="JTT320" s="942"/>
      <c r="JTU320" s="942"/>
      <c r="JTV320" s="942"/>
      <c r="JTW320" s="942"/>
      <c r="JTX320" s="942"/>
      <c r="JTY320" s="942"/>
      <c r="JTZ320" s="942"/>
      <c r="JUA320" s="942"/>
      <c r="JUB320" s="942"/>
      <c r="JUC320" s="942"/>
      <c r="JUD320" s="942"/>
      <c r="JUE320" s="942"/>
      <c r="JUF320" s="942"/>
      <c r="JUG320" s="942"/>
      <c r="JUH320" s="942"/>
      <c r="JUI320" s="942"/>
      <c r="JUJ320" s="942"/>
      <c r="JUK320" s="942"/>
      <c r="JUL320" s="942"/>
      <c r="JUM320" s="942"/>
      <c r="JUN320" s="942"/>
      <c r="JUO320" s="942"/>
      <c r="JUP320" s="942"/>
      <c r="JUQ320" s="942"/>
      <c r="JUR320" s="942"/>
      <c r="JUS320" s="942"/>
      <c r="JUT320" s="942"/>
      <c r="JUU320" s="942"/>
      <c r="JUV320" s="942"/>
      <c r="JUW320" s="942"/>
      <c r="JUX320" s="942"/>
      <c r="JUY320" s="942"/>
      <c r="JUZ320" s="942"/>
      <c r="JVA320" s="942"/>
      <c r="JVB320" s="942"/>
      <c r="JVC320" s="942"/>
      <c r="JVD320" s="942"/>
      <c r="JVE320" s="942"/>
      <c r="JVF320" s="942"/>
      <c r="JVG320" s="942"/>
      <c r="JVH320" s="942"/>
      <c r="JVI320" s="942"/>
      <c r="JVJ320" s="942"/>
      <c r="JVK320" s="942"/>
      <c r="JVL320" s="942"/>
      <c r="JVM320" s="942"/>
      <c r="JVN320" s="942"/>
      <c r="JVO320" s="942"/>
      <c r="JVP320" s="942"/>
      <c r="JVQ320" s="942"/>
      <c r="JVR320" s="942"/>
      <c r="JVS320" s="942"/>
      <c r="JVT320" s="942"/>
      <c r="JVU320" s="942"/>
      <c r="JVV320" s="942"/>
      <c r="JVW320" s="942"/>
      <c r="JVX320" s="942"/>
      <c r="JVY320" s="942"/>
      <c r="JVZ320" s="942"/>
      <c r="JWA320" s="942"/>
      <c r="JWB320" s="942"/>
      <c r="JWC320" s="942"/>
      <c r="JWD320" s="942"/>
      <c r="JWE320" s="942"/>
      <c r="JWF320" s="942"/>
      <c r="JWG320" s="942"/>
      <c r="JWH320" s="942"/>
      <c r="JWI320" s="942"/>
      <c r="JWJ320" s="942"/>
      <c r="JWK320" s="942"/>
      <c r="JWL320" s="942"/>
      <c r="JWM320" s="942"/>
      <c r="JWN320" s="942"/>
      <c r="JWO320" s="942"/>
      <c r="JWP320" s="942"/>
      <c r="JWQ320" s="942"/>
      <c r="JWR320" s="942"/>
      <c r="JWS320" s="942"/>
      <c r="JWT320" s="942"/>
      <c r="JWU320" s="942"/>
      <c r="JWV320" s="942"/>
      <c r="JWW320" s="942"/>
      <c r="JWX320" s="942"/>
      <c r="JWY320" s="942"/>
      <c r="JWZ320" s="942"/>
      <c r="JXA320" s="942"/>
      <c r="JXB320" s="942"/>
      <c r="JXC320" s="942"/>
      <c r="JXD320" s="942"/>
      <c r="JXE320" s="942"/>
      <c r="JXF320" s="942"/>
      <c r="JXG320" s="942"/>
      <c r="JXH320" s="942"/>
      <c r="JXI320" s="942"/>
      <c r="JXJ320" s="942"/>
      <c r="JXK320" s="942"/>
      <c r="JXL320" s="942"/>
      <c r="JXM320" s="942"/>
      <c r="JXN320" s="942"/>
      <c r="JXO320" s="942"/>
      <c r="JXP320" s="942"/>
      <c r="JXQ320" s="942"/>
      <c r="JXR320" s="942"/>
      <c r="JXS320" s="942"/>
      <c r="JXT320" s="942"/>
      <c r="JXU320" s="942"/>
      <c r="JXV320" s="942"/>
      <c r="JXW320" s="942"/>
      <c r="JXX320" s="942"/>
      <c r="JXY320" s="942"/>
      <c r="JXZ320" s="942"/>
      <c r="JYA320" s="942"/>
      <c r="JYB320" s="942"/>
      <c r="JYC320" s="942"/>
      <c r="JYD320" s="942"/>
      <c r="JYE320" s="942"/>
      <c r="JYF320" s="942"/>
      <c r="JYG320" s="942"/>
      <c r="JYH320" s="942"/>
      <c r="JYI320" s="942"/>
      <c r="JYJ320" s="942"/>
      <c r="JYK320" s="942"/>
      <c r="JYL320" s="942"/>
      <c r="JYM320" s="942"/>
      <c r="JYN320" s="942"/>
      <c r="JYO320" s="942"/>
      <c r="JYP320" s="942"/>
      <c r="JYQ320" s="942"/>
      <c r="JYR320" s="942"/>
      <c r="JYS320" s="942"/>
      <c r="JYT320" s="942"/>
      <c r="JYU320" s="942"/>
      <c r="JYV320" s="942"/>
      <c r="JYW320" s="942"/>
      <c r="JYX320" s="942"/>
      <c r="JYY320" s="942"/>
      <c r="JYZ320" s="942"/>
      <c r="JZA320" s="942"/>
      <c r="JZB320" s="942"/>
      <c r="JZC320" s="942"/>
      <c r="JZD320" s="942"/>
      <c r="JZE320" s="942"/>
      <c r="JZF320" s="942"/>
      <c r="JZG320" s="942"/>
      <c r="JZH320" s="942"/>
      <c r="JZI320" s="942"/>
      <c r="JZJ320" s="942"/>
      <c r="JZK320" s="942"/>
      <c r="JZL320" s="942"/>
      <c r="JZM320" s="942"/>
      <c r="JZN320" s="942"/>
      <c r="JZO320" s="942"/>
      <c r="JZP320" s="942"/>
      <c r="JZQ320" s="942"/>
      <c r="JZR320" s="942"/>
      <c r="JZS320" s="942"/>
      <c r="JZT320" s="942"/>
      <c r="JZU320" s="942"/>
      <c r="JZV320" s="942"/>
      <c r="JZW320" s="942"/>
      <c r="JZX320" s="942"/>
      <c r="JZY320" s="942"/>
      <c r="JZZ320" s="942"/>
      <c r="KAA320" s="942"/>
      <c r="KAB320" s="942"/>
      <c r="KAC320" s="942"/>
      <c r="KAD320" s="942"/>
      <c r="KAE320" s="942"/>
      <c r="KAF320" s="942"/>
      <c r="KAG320" s="942"/>
      <c r="KAH320" s="942"/>
      <c r="KAI320" s="942"/>
      <c r="KAJ320" s="942"/>
      <c r="KAK320" s="942"/>
      <c r="KAL320" s="942"/>
      <c r="KAM320" s="942"/>
      <c r="KAN320" s="942"/>
      <c r="KAO320" s="942"/>
      <c r="KAP320" s="942"/>
      <c r="KAQ320" s="942"/>
      <c r="KAR320" s="942"/>
      <c r="KAS320" s="942"/>
      <c r="KAT320" s="942"/>
      <c r="KAU320" s="942"/>
      <c r="KAV320" s="942"/>
      <c r="KAW320" s="942"/>
      <c r="KAX320" s="942"/>
      <c r="KAY320" s="942"/>
      <c r="KAZ320" s="942"/>
      <c r="KBA320" s="942"/>
      <c r="KBB320" s="942"/>
      <c r="KBC320" s="942"/>
      <c r="KBD320" s="942"/>
      <c r="KBE320" s="942"/>
      <c r="KBF320" s="942"/>
      <c r="KBG320" s="942"/>
      <c r="KBH320" s="942"/>
      <c r="KBI320" s="942"/>
      <c r="KBJ320" s="942"/>
      <c r="KBK320" s="942"/>
      <c r="KBL320" s="942"/>
      <c r="KBM320" s="942"/>
      <c r="KBN320" s="942"/>
      <c r="KBO320" s="942"/>
      <c r="KBP320" s="942"/>
      <c r="KBQ320" s="942"/>
      <c r="KBR320" s="942"/>
      <c r="KBS320" s="942"/>
      <c r="KBT320" s="942"/>
      <c r="KBU320" s="942"/>
      <c r="KBV320" s="942"/>
      <c r="KBW320" s="942"/>
      <c r="KBX320" s="942"/>
      <c r="KBY320" s="942"/>
      <c r="KBZ320" s="942"/>
      <c r="KCA320" s="942"/>
      <c r="KCB320" s="942"/>
      <c r="KCC320" s="942"/>
      <c r="KCD320" s="942"/>
      <c r="KCE320" s="942"/>
      <c r="KCF320" s="942"/>
      <c r="KCG320" s="942"/>
      <c r="KCH320" s="942"/>
      <c r="KCI320" s="942"/>
      <c r="KCJ320" s="942"/>
      <c r="KCK320" s="942"/>
      <c r="KCL320" s="942"/>
      <c r="KCM320" s="942"/>
      <c r="KCN320" s="942"/>
      <c r="KCO320" s="942"/>
      <c r="KCP320" s="942"/>
      <c r="KCQ320" s="942"/>
      <c r="KCR320" s="942"/>
      <c r="KCS320" s="942"/>
      <c r="KCT320" s="942"/>
      <c r="KCU320" s="942"/>
      <c r="KCV320" s="942"/>
      <c r="KCW320" s="942"/>
      <c r="KCX320" s="942"/>
      <c r="KCY320" s="942"/>
      <c r="KCZ320" s="942"/>
      <c r="KDA320" s="942"/>
      <c r="KDB320" s="942"/>
      <c r="KDC320" s="942"/>
      <c r="KDD320" s="942"/>
      <c r="KDE320" s="942"/>
      <c r="KDF320" s="942"/>
      <c r="KDG320" s="942"/>
      <c r="KDH320" s="942"/>
      <c r="KDI320" s="942"/>
      <c r="KDJ320" s="942"/>
      <c r="KDK320" s="942"/>
      <c r="KDL320" s="942"/>
      <c r="KDM320" s="942"/>
      <c r="KDN320" s="942"/>
      <c r="KDO320" s="942"/>
      <c r="KDP320" s="942"/>
      <c r="KDQ320" s="942"/>
      <c r="KDR320" s="942"/>
      <c r="KDS320" s="942"/>
      <c r="KDT320" s="942"/>
      <c r="KDU320" s="942"/>
      <c r="KDV320" s="942"/>
      <c r="KDW320" s="942"/>
      <c r="KDX320" s="942"/>
      <c r="KDY320" s="942"/>
      <c r="KDZ320" s="942"/>
      <c r="KEA320" s="942"/>
      <c r="KEB320" s="942"/>
      <c r="KEC320" s="942"/>
      <c r="KED320" s="942"/>
      <c r="KEE320" s="942"/>
      <c r="KEF320" s="942"/>
      <c r="KEG320" s="942"/>
      <c r="KEH320" s="942"/>
      <c r="KEI320" s="942"/>
      <c r="KEJ320" s="942"/>
      <c r="KEK320" s="942"/>
      <c r="KEL320" s="942"/>
      <c r="KEM320" s="942"/>
      <c r="KEN320" s="942"/>
      <c r="KEO320" s="942"/>
      <c r="KEP320" s="942"/>
      <c r="KEQ320" s="942"/>
      <c r="KER320" s="942"/>
      <c r="KES320" s="942"/>
      <c r="KET320" s="942"/>
      <c r="KEU320" s="942"/>
      <c r="KEV320" s="942"/>
      <c r="KEW320" s="942"/>
      <c r="KEX320" s="942"/>
      <c r="KEY320" s="942"/>
      <c r="KEZ320" s="942"/>
      <c r="KFA320" s="942"/>
      <c r="KFB320" s="942"/>
      <c r="KFC320" s="942"/>
      <c r="KFD320" s="942"/>
      <c r="KFE320" s="942"/>
      <c r="KFF320" s="942"/>
      <c r="KFG320" s="942"/>
      <c r="KFH320" s="942"/>
      <c r="KFI320" s="942"/>
      <c r="KFJ320" s="942"/>
      <c r="KFK320" s="942"/>
      <c r="KFL320" s="942"/>
      <c r="KFM320" s="942"/>
      <c r="KFN320" s="942"/>
      <c r="KFO320" s="942"/>
      <c r="KFP320" s="942"/>
      <c r="KFQ320" s="942"/>
      <c r="KFR320" s="942"/>
      <c r="KFS320" s="942"/>
      <c r="KFT320" s="942"/>
      <c r="KFU320" s="942"/>
      <c r="KFV320" s="942"/>
      <c r="KFW320" s="942"/>
      <c r="KFX320" s="942"/>
      <c r="KFY320" s="942"/>
      <c r="KFZ320" s="942"/>
      <c r="KGA320" s="942"/>
      <c r="KGB320" s="942"/>
      <c r="KGC320" s="942"/>
      <c r="KGD320" s="942"/>
      <c r="KGE320" s="942"/>
      <c r="KGF320" s="942"/>
      <c r="KGG320" s="942"/>
      <c r="KGH320" s="942"/>
      <c r="KGI320" s="942"/>
      <c r="KGJ320" s="942"/>
      <c r="KGK320" s="942"/>
      <c r="KGL320" s="942"/>
      <c r="KGM320" s="942"/>
      <c r="KGN320" s="942"/>
      <c r="KGO320" s="942"/>
      <c r="KGP320" s="942"/>
      <c r="KGQ320" s="942"/>
      <c r="KGR320" s="942"/>
      <c r="KGS320" s="942"/>
      <c r="KGT320" s="942"/>
      <c r="KGU320" s="942"/>
      <c r="KGV320" s="942"/>
      <c r="KGW320" s="942"/>
      <c r="KGX320" s="942"/>
      <c r="KGY320" s="942"/>
      <c r="KGZ320" s="942"/>
      <c r="KHA320" s="942"/>
      <c r="KHB320" s="942"/>
      <c r="KHC320" s="942"/>
      <c r="KHD320" s="942"/>
      <c r="KHE320" s="942"/>
      <c r="KHF320" s="942"/>
      <c r="KHG320" s="942"/>
      <c r="KHH320" s="942"/>
      <c r="KHI320" s="942"/>
      <c r="KHJ320" s="942"/>
      <c r="KHK320" s="942"/>
      <c r="KHL320" s="942"/>
      <c r="KHM320" s="942"/>
      <c r="KHN320" s="942"/>
      <c r="KHO320" s="942"/>
      <c r="KHP320" s="942"/>
      <c r="KHQ320" s="942"/>
      <c r="KHR320" s="942"/>
      <c r="KHS320" s="942"/>
      <c r="KHT320" s="942"/>
      <c r="KHU320" s="942"/>
      <c r="KHV320" s="942"/>
      <c r="KHW320" s="942"/>
      <c r="KHX320" s="942"/>
      <c r="KHY320" s="942"/>
      <c r="KHZ320" s="942"/>
      <c r="KIA320" s="942"/>
      <c r="KIB320" s="942"/>
      <c r="KIC320" s="942"/>
      <c r="KID320" s="942"/>
      <c r="KIE320" s="942"/>
      <c r="KIF320" s="942"/>
      <c r="KIG320" s="942"/>
      <c r="KIH320" s="942"/>
      <c r="KII320" s="942"/>
      <c r="KIJ320" s="942"/>
      <c r="KIK320" s="942"/>
      <c r="KIL320" s="942"/>
      <c r="KIM320" s="942"/>
      <c r="KIN320" s="942"/>
      <c r="KIO320" s="942"/>
      <c r="KIP320" s="942"/>
      <c r="KIQ320" s="942"/>
      <c r="KIR320" s="942"/>
      <c r="KIS320" s="942"/>
      <c r="KIT320" s="942"/>
      <c r="KIU320" s="942"/>
      <c r="KIV320" s="942"/>
      <c r="KIW320" s="942"/>
      <c r="KIX320" s="942"/>
      <c r="KIY320" s="942"/>
      <c r="KIZ320" s="942"/>
      <c r="KJA320" s="942"/>
      <c r="KJB320" s="942"/>
      <c r="KJC320" s="942"/>
      <c r="KJD320" s="942"/>
      <c r="KJE320" s="942"/>
      <c r="KJF320" s="942"/>
      <c r="KJG320" s="942"/>
      <c r="KJH320" s="942"/>
      <c r="KJI320" s="942"/>
      <c r="KJJ320" s="942"/>
      <c r="KJK320" s="942"/>
      <c r="KJL320" s="942"/>
      <c r="KJM320" s="942"/>
      <c r="KJN320" s="942"/>
      <c r="KJO320" s="942"/>
      <c r="KJP320" s="942"/>
      <c r="KJQ320" s="942"/>
      <c r="KJR320" s="942"/>
      <c r="KJS320" s="942"/>
      <c r="KJT320" s="942"/>
      <c r="KJU320" s="942"/>
      <c r="KJV320" s="942"/>
      <c r="KJW320" s="942"/>
      <c r="KJX320" s="942"/>
      <c r="KJY320" s="942"/>
      <c r="KJZ320" s="942"/>
      <c r="KKA320" s="942"/>
      <c r="KKB320" s="942"/>
      <c r="KKC320" s="942"/>
      <c r="KKD320" s="942"/>
      <c r="KKE320" s="942"/>
      <c r="KKF320" s="942"/>
      <c r="KKG320" s="942"/>
      <c r="KKH320" s="942"/>
      <c r="KKI320" s="942"/>
      <c r="KKJ320" s="942"/>
      <c r="KKK320" s="942"/>
      <c r="KKL320" s="942"/>
      <c r="KKM320" s="942"/>
      <c r="KKN320" s="942"/>
      <c r="KKO320" s="942"/>
      <c r="KKP320" s="942"/>
      <c r="KKQ320" s="942"/>
      <c r="KKR320" s="942"/>
      <c r="KKS320" s="942"/>
      <c r="KKT320" s="942"/>
      <c r="KKU320" s="942"/>
      <c r="KKV320" s="942"/>
      <c r="KKW320" s="942"/>
      <c r="KKX320" s="942"/>
      <c r="KKY320" s="942"/>
      <c r="KKZ320" s="942"/>
      <c r="KLA320" s="942"/>
      <c r="KLB320" s="942"/>
      <c r="KLC320" s="942"/>
      <c r="KLD320" s="942"/>
      <c r="KLE320" s="942"/>
      <c r="KLF320" s="942"/>
      <c r="KLG320" s="942"/>
      <c r="KLH320" s="942"/>
      <c r="KLI320" s="942"/>
      <c r="KLJ320" s="942"/>
      <c r="KLK320" s="942"/>
      <c r="KLL320" s="942"/>
      <c r="KLM320" s="942"/>
      <c r="KLN320" s="942"/>
      <c r="KLO320" s="942"/>
      <c r="KLP320" s="942"/>
      <c r="KLQ320" s="942"/>
      <c r="KLR320" s="942"/>
      <c r="KLS320" s="942"/>
      <c r="KLT320" s="942"/>
      <c r="KLU320" s="942"/>
      <c r="KLV320" s="942"/>
      <c r="KLW320" s="942"/>
      <c r="KLX320" s="942"/>
      <c r="KLY320" s="942"/>
      <c r="KLZ320" s="942"/>
      <c r="KMA320" s="942"/>
      <c r="KMB320" s="942"/>
      <c r="KMC320" s="942"/>
      <c r="KMD320" s="942"/>
      <c r="KME320" s="942"/>
      <c r="KMF320" s="942"/>
      <c r="KMG320" s="942"/>
      <c r="KMH320" s="942"/>
      <c r="KMI320" s="942"/>
      <c r="KMJ320" s="942"/>
      <c r="KMK320" s="942"/>
      <c r="KML320" s="942"/>
      <c r="KMM320" s="942"/>
      <c r="KMN320" s="942"/>
      <c r="KMO320" s="942"/>
      <c r="KMP320" s="942"/>
      <c r="KMQ320" s="942"/>
      <c r="KMR320" s="942"/>
      <c r="KMS320" s="942"/>
      <c r="KMT320" s="942"/>
      <c r="KMU320" s="942"/>
      <c r="KMV320" s="942"/>
      <c r="KMW320" s="942"/>
      <c r="KMX320" s="942"/>
      <c r="KMY320" s="942"/>
      <c r="KMZ320" s="942"/>
      <c r="KNA320" s="942"/>
      <c r="KNB320" s="942"/>
      <c r="KNC320" s="942"/>
      <c r="KND320" s="942"/>
      <c r="KNE320" s="942"/>
      <c r="KNF320" s="942"/>
      <c r="KNG320" s="942"/>
      <c r="KNH320" s="942"/>
      <c r="KNI320" s="942"/>
      <c r="KNJ320" s="942"/>
      <c r="KNK320" s="942"/>
      <c r="KNL320" s="942"/>
      <c r="KNM320" s="942"/>
      <c r="KNN320" s="942"/>
      <c r="KNO320" s="942"/>
      <c r="KNP320" s="942"/>
      <c r="KNQ320" s="942"/>
      <c r="KNR320" s="942"/>
      <c r="KNS320" s="942"/>
      <c r="KNT320" s="942"/>
      <c r="KNU320" s="942"/>
      <c r="KNV320" s="942"/>
      <c r="KNW320" s="942"/>
      <c r="KNX320" s="942"/>
      <c r="KNY320" s="942"/>
      <c r="KNZ320" s="942"/>
      <c r="KOA320" s="942"/>
      <c r="KOB320" s="942"/>
      <c r="KOC320" s="942"/>
      <c r="KOD320" s="942"/>
      <c r="KOE320" s="942"/>
      <c r="KOF320" s="942"/>
      <c r="KOG320" s="942"/>
      <c r="KOH320" s="942"/>
      <c r="KOI320" s="942"/>
      <c r="KOJ320" s="942"/>
      <c r="KOK320" s="942"/>
      <c r="KOL320" s="942"/>
      <c r="KOM320" s="942"/>
      <c r="KON320" s="942"/>
      <c r="KOO320" s="942"/>
      <c r="KOP320" s="942"/>
      <c r="KOQ320" s="942"/>
      <c r="KOR320" s="942"/>
      <c r="KOS320" s="942"/>
      <c r="KOT320" s="942"/>
      <c r="KOU320" s="942"/>
      <c r="KOV320" s="942"/>
      <c r="KOW320" s="942"/>
      <c r="KOX320" s="942"/>
      <c r="KOY320" s="942"/>
      <c r="KOZ320" s="942"/>
      <c r="KPA320" s="942"/>
      <c r="KPB320" s="942"/>
      <c r="KPC320" s="942"/>
      <c r="KPD320" s="942"/>
      <c r="KPE320" s="942"/>
      <c r="KPF320" s="942"/>
      <c r="KPG320" s="942"/>
      <c r="KPH320" s="942"/>
      <c r="KPI320" s="942"/>
      <c r="KPJ320" s="942"/>
      <c r="KPK320" s="942"/>
      <c r="KPL320" s="942"/>
      <c r="KPM320" s="942"/>
      <c r="KPN320" s="942"/>
      <c r="KPO320" s="942"/>
      <c r="KPP320" s="942"/>
      <c r="KPQ320" s="942"/>
      <c r="KPR320" s="942"/>
      <c r="KPS320" s="942"/>
      <c r="KPT320" s="942"/>
      <c r="KPU320" s="942"/>
      <c r="KPV320" s="942"/>
      <c r="KPW320" s="942"/>
      <c r="KPX320" s="942"/>
      <c r="KPY320" s="942"/>
      <c r="KPZ320" s="942"/>
      <c r="KQA320" s="942"/>
      <c r="KQB320" s="942"/>
      <c r="KQC320" s="942"/>
      <c r="KQD320" s="942"/>
      <c r="KQE320" s="942"/>
      <c r="KQF320" s="942"/>
      <c r="KQG320" s="942"/>
      <c r="KQH320" s="942"/>
      <c r="KQI320" s="942"/>
      <c r="KQJ320" s="942"/>
      <c r="KQK320" s="942"/>
      <c r="KQL320" s="942"/>
      <c r="KQM320" s="942"/>
      <c r="KQN320" s="942"/>
      <c r="KQO320" s="942"/>
      <c r="KQP320" s="942"/>
      <c r="KQQ320" s="942"/>
      <c r="KQR320" s="942"/>
      <c r="KQS320" s="942"/>
      <c r="KQT320" s="942"/>
      <c r="KQU320" s="942"/>
      <c r="KQV320" s="942"/>
      <c r="KQW320" s="942"/>
      <c r="KQX320" s="942"/>
      <c r="KQY320" s="942"/>
      <c r="KQZ320" s="942"/>
      <c r="KRA320" s="942"/>
      <c r="KRB320" s="942"/>
      <c r="KRC320" s="942"/>
      <c r="KRD320" s="942"/>
      <c r="KRE320" s="942"/>
      <c r="KRF320" s="942"/>
      <c r="KRG320" s="942"/>
      <c r="KRH320" s="942"/>
      <c r="KRI320" s="942"/>
      <c r="KRJ320" s="942"/>
      <c r="KRK320" s="942"/>
      <c r="KRL320" s="942"/>
      <c r="KRM320" s="942"/>
      <c r="KRN320" s="942"/>
      <c r="KRO320" s="942"/>
      <c r="KRP320" s="942"/>
      <c r="KRQ320" s="942"/>
      <c r="KRR320" s="942"/>
      <c r="KRS320" s="942"/>
      <c r="KRT320" s="942"/>
      <c r="KRU320" s="942"/>
      <c r="KRV320" s="942"/>
      <c r="KRW320" s="942"/>
      <c r="KRX320" s="942"/>
      <c r="KRY320" s="942"/>
      <c r="KRZ320" s="942"/>
      <c r="KSA320" s="942"/>
      <c r="KSB320" s="942"/>
      <c r="KSC320" s="942"/>
      <c r="KSD320" s="942"/>
      <c r="KSE320" s="942"/>
      <c r="KSF320" s="942"/>
      <c r="KSG320" s="942"/>
      <c r="KSH320" s="942"/>
      <c r="KSI320" s="942"/>
      <c r="KSJ320" s="942"/>
      <c r="KSK320" s="942"/>
      <c r="KSL320" s="942"/>
      <c r="KSM320" s="942"/>
      <c r="KSN320" s="942"/>
      <c r="KSO320" s="942"/>
      <c r="KSP320" s="942"/>
      <c r="KSQ320" s="942"/>
      <c r="KSR320" s="942"/>
      <c r="KSS320" s="942"/>
      <c r="KST320" s="942"/>
      <c r="KSU320" s="942"/>
      <c r="KSV320" s="942"/>
      <c r="KSW320" s="942"/>
      <c r="KSX320" s="942"/>
      <c r="KSY320" s="942"/>
      <c r="KSZ320" s="942"/>
      <c r="KTA320" s="942"/>
      <c r="KTB320" s="942"/>
      <c r="KTC320" s="942"/>
      <c r="KTD320" s="942"/>
      <c r="KTE320" s="942"/>
      <c r="KTF320" s="942"/>
      <c r="KTG320" s="942"/>
      <c r="KTH320" s="942"/>
      <c r="KTI320" s="942"/>
      <c r="KTJ320" s="942"/>
      <c r="KTK320" s="942"/>
      <c r="KTL320" s="942"/>
      <c r="KTM320" s="942"/>
      <c r="KTN320" s="942"/>
      <c r="KTO320" s="942"/>
      <c r="KTP320" s="942"/>
      <c r="KTQ320" s="942"/>
      <c r="KTR320" s="942"/>
      <c r="KTS320" s="942"/>
      <c r="KTT320" s="942"/>
      <c r="KTU320" s="942"/>
      <c r="KTV320" s="942"/>
      <c r="KTW320" s="942"/>
      <c r="KTX320" s="942"/>
      <c r="KTY320" s="942"/>
      <c r="KTZ320" s="942"/>
      <c r="KUA320" s="942"/>
      <c r="KUB320" s="942"/>
      <c r="KUC320" s="942"/>
      <c r="KUD320" s="942"/>
      <c r="KUE320" s="942"/>
      <c r="KUF320" s="942"/>
      <c r="KUG320" s="942"/>
      <c r="KUH320" s="942"/>
      <c r="KUI320" s="942"/>
      <c r="KUJ320" s="942"/>
      <c r="KUK320" s="942"/>
      <c r="KUL320" s="942"/>
      <c r="KUM320" s="942"/>
      <c r="KUN320" s="942"/>
      <c r="KUO320" s="942"/>
      <c r="KUP320" s="942"/>
      <c r="KUQ320" s="942"/>
      <c r="KUR320" s="942"/>
      <c r="KUS320" s="942"/>
      <c r="KUT320" s="942"/>
      <c r="KUU320" s="942"/>
      <c r="KUV320" s="942"/>
      <c r="KUW320" s="942"/>
      <c r="KUX320" s="942"/>
      <c r="KUY320" s="942"/>
      <c r="KUZ320" s="942"/>
      <c r="KVA320" s="942"/>
      <c r="KVB320" s="942"/>
      <c r="KVC320" s="942"/>
      <c r="KVD320" s="942"/>
      <c r="KVE320" s="942"/>
      <c r="KVF320" s="942"/>
      <c r="KVG320" s="942"/>
      <c r="KVH320" s="942"/>
      <c r="KVI320" s="942"/>
      <c r="KVJ320" s="942"/>
      <c r="KVK320" s="942"/>
      <c r="KVL320" s="942"/>
      <c r="KVM320" s="942"/>
      <c r="KVN320" s="942"/>
      <c r="KVO320" s="942"/>
      <c r="KVP320" s="942"/>
      <c r="KVQ320" s="942"/>
      <c r="KVR320" s="942"/>
      <c r="KVS320" s="942"/>
      <c r="KVT320" s="942"/>
      <c r="KVU320" s="942"/>
      <c r="KVV320" s="942"/>
      <c r="KVW320" s="942"/>
      <c r="KVX320" s="942"/>
      <c r="KVY320" s="942"/>
      <c r="KVZ320" s="942"/>
      <c r="KWA320" s="942"/>
      <c r="KWB320" s="942"/>
      <c r="KWC320" s="942"/>
      <c r="KWD320" s="942"/>
      <c r="KWE320" s="942"/>
      <c r="KWF320" s="942"/>
      <c r="KWG320" s="942"/>
      <c r="KWH320" s="942"/>
      <c r="KWI320" s="942"/>
      <c r="KWJ320" s="942"/>
      <c r="KWK320" s="942"/>
      <c r="KWL320" s="942"/>
      <c r="KWM320" s="942"/>
      <c r="KWN320" s="942"/>
      <c r="KWO320" s="942"/>
      <c r="KWP320" s="942"/>
      <c r="KWQ320" s="942"/>
      <c r="KWR320" s="942"/>
      <c r="KWS320" s="942"/>
      <c r="KWT320" s="942"/>
      <c r="KWU320" s="942"/>
      <c r="KWV320" s="942"/>
      <c r="KWW320" s="942"/>
      <c r="KWX320" s="942"/>
      <c r="KWY320" s="942"/>
      <c r="KWZ320" s="942"/>
      <c r="KXA320" s="942"/>
      <c r="KXB320" s="942"/>
      <c r="KXC320" s="942"/>
      <c r="KXD320" s="942"/>
      <c r="KXE320" s="942"/>
      <c r="KXF320" s="942"/>
      <c r="KXG320" s="942"/>
      <c r="KXH320" s="942"/>
      <c r="KXI320" s="942"/>
      <c r="KXJ320" s="942"/>
      <c r="KXK320" s="942"/>
      <c r="KXL320" s="942"/>
      <c r="KXM320" s="942"/>
      <c r="KXN320" s="942"/>
      <c r="KXO320" s="942"/>
      <c r="KXP320" s="942"/>
      <c r="KXQ320" s="942"/>
      <c r="KXR320" s="942"/>
      <c r="KXS320" s="942"/>
      <c r="KXT320" s="942"/>
      <c r="KXU320" s="942"/>
      <c r="KXV320" s="942"/>
      <c r="KXW320" s="942"/>
      <c r="KXX320" s="942"/>
      <c r="KXY320" s="942"/>
      <c r="KXZ320" s="942"/>
      <c r="KYA320" s="942"/>
      <c r="KYB320" s="942"/>
      <c r="KYC320" s="942"/>
      <c r="KYD320" s="942"/>
      <c r="KYE320" s="942"/>
      <c r="KYF320" s="942"/>
      <c r="KYG320" s="942"/>
      <c r="KYH320" s="942"/>
      <c r="KYI320" s="942"/>
      <c r="KYJ320" s="942"/>
      <c r="KYK320" s="942"/>
      <c r="KYL320" s="942"/>
      <c r="KYM320" s="942"/>
      <c r="KYN320" s="942"/>
      <c r="KYO320" s="942"/>
      <c r="KYP320" s="942"/>
      <c r="KYQ320" s="942"/>
      <c r="KYR320" s="942"/>
      <c r="KYS320" s="942"/>
      <c r="KYT320" s="942"/>
      <c r="KYU320" s="942"/>
      <c r="KYV320" s="942"/>
      <c r="KYW320" s="942"/>
      <c r="KYX320" s="942"/>
      <c r="KYY320" s="942"/>
      <c r="KYZ320" s="942"/>
      <c r="KZA320" s="942"/>
      <c r="KZB320" s="942"/>
      <c r="KZC320" s="942"/>
      <c r="KZD320" s="942"/>
      <c r="KZE320" s="942"/>
      <c r="KZF320" s="942"/>
      <c r="KZG320" s="942"/>
      <c r="KZH320" s="942"/>
      <c r="KZI320" s="942"/>
      <c r="KZJ320" s="942"/>
      <c r="KZK320" s="942"/>
      <c r="KZL320" s="942"/>
      <c r="KZM320" s="942"/>
      <c r="KZN320" s="942"/>
      <c r="KZO320" s="942"/>
      <c r="KZP320" s="942"/>
      <c r="KZQ320" s="942"/>
      <c r="KZR320" s="942"/>
      <c r="KZS320" s="942"/>
      <c r="KZT320" s="942"/>
      <c r="KZU320" s="942"/>
      <c r="KZV320" s="942"/>
      <c r="KZW320" s="942"/>
      <c r="KZX320" s="942"/>
      <c r="KZY320" s="942"/>
      <c r="KZZ320" s="942"/>
      <c r="LAA320" s="942"/>
      <c r="LAB320" s="942"/>
      <c r="LAC320" s="942"/>
      <c r="LAD320" s="942"/>
      <c r="LAE320" s="942"/>
      <c r="LAF320" s="942"/>
      <c r="LAG320" s="942"/>
      <c r="LAH320" s="942"/>
      <c r="LAI320" s="942"/>
      <c r="LAJ320" s="942"/>
      <c r="LAK320" s="942"/>
      <c r="LAL320" s="942"/>
      <c r="LAM320" s="942"/>
      <c r="LAN320" s="942"/>
      <c r="LAO320" s="942"/>
      <c r="LAP320" s="942"/>
      <c r="LAQ320" s="942"/>
      <c r="LAR320" s="942"/>
      <c r="LAS320" s="942"/>
      <c r="LAT320" s="942"/>
      <c r="LAU320" s="942"/>
      <c r="LAV320" s="942"/>
      <c r="LAW320" s="942"/>
      <c r="LAX320" s="942"/>
      <c r="LAY320" s="942"/>
      <c r="LAZ320" s="942"/>
      <c r="LBA320" s="942"/>
      <c r="LBB320" s="942"/>
      <c r="LBC320" s="942"/>
      <c r="LBD320" s="942"/>
      <c r="LBE320" s="942"/>
      <c r="LBF320" s="942"/>
      <c r="LBG320" s="942"/>
      <c r="LBH320" s="942"/>
      <c r="LBI320" s="942"/>
      <c r="LBJ320" s="942"/>
      <c r="LBK320" s="942"/>
      <c r="LBL320" s="942"/>
      <c r="LBM320" s="942"/>
      <c r="LBN320" s="942"/>
      <c r="LBO320" s="942"/>
      <c r="LBP320" s="942"/>
      <c r="LBQ320" s="942"/>
      <c r="LBR320" s="942"/>
      <c r="LBS320" s="942"/>
      <c r="LBT320" s="942"/>
      <c r="LBU320" s="942"/>
      <c r="LBV320" s="942"/>
      <c r="LBW320" s="942"/>
      <c r="LBX320" s="942"/>
      <c r="LBY320" s="942"/>
      <c r="LBZ320" s="942"/>
      <c r="LCA320" s="942"/>
      <c r="LCB320" s="942"/>
      <c r="LCC320" s="942"/>
      <c r="LCD320" s="942"/>
      <c r="LCE320" s="942"/>
      <c r="LCF320" s="942"/>
      <c r="LCG320" s="942"/>
      <c r="LCH320" s="942"/>
      <c r="LCI320" s="942"/>
      <c r="LCJ320" s="942"/>
      <c r="LCK320" s="942"/>
      <c r="LCL320" s="942"/>
      <c r="LCM320" s="942"/>
      <c r="LCN320" s="942"/>
      <c r="LCO320" s="942"/>
      <c r="LCP320" s="942"/>
      <c r="LCQ320" s="942"/>
      <c r="LCR320" s="942"/>
      <c r="LCS320" s="942"/>
      <c r="LCT320" s="942"/>
      <c r="LCU320" s="942"/>
      <c r="LCV320" s="942"/>
      <c r="LCW320" s="942"/>
      <c r="LCX320" s="942"/>
      <c r="LCY320" s="942"/>
      <c r="LCZ320" s="942"/>
      <c r="LDA320" s="942"/>
      <c r="LDB320" s="942"/>
      <c r="LDC320" s="942"/>
      <c r="LDD320" s="942"/>
      <c r="LDE320" s="942"/>
      <c r="LDF320" s="942"/>
      <c r="LDG320" s="942"/>
      <c r="LDH320" s="942"/>
      <c r="LDI320" s="942"/>
      <c r="LDJ320" s="942"/>
      <c r="LDK320" s="942"/>
      <c r="LDL320" s="942"/>
      <c r="LDM320" s="942"/>
      <c r="LDN320" s="942"/>
      <c r="LDO320" s="942"/>
      <c r="LDP320" s="942"/>
      <c r="LDQ320" s="942"/>
      <c r="LDR320" s="942"/>
      <c r="LDS320" s="942"/>
      <c r="LDT320" s="942"/>
      <c r="LDU320" s="942"/>
      <c r="LDV320" s="942"/>
      <c r="LDW320" s="942"/>
      <c r="LDX320" s="942"/>
      <c r="LDY320" s="942"/>
      <c r="LDZ320" s="942"/>
      <c r="LEA320" s="942"/>
      <c r="LEB320" s="942"/>
      <c r="LEC320" s="942"/>
      <c r="LED320" s="942"/>
      <c r="LEE320" s="942"/>
      <c r="LEF320" s="942"/>
      <c r="LEG320" s="942"/>
      <c r="LEH320" s="942"/>
      <c r="LEI320" s="942"/>
      <c r="LEJ320" s="942"/>
      <c r="LEK320" s="942"/>
      <c r="LEL320" s="942"/>
      <c r="LEM320" s="942"/>
      <c r="LEN320" s="942"/>
      <c r="LEO320" s="942"/>
      <c r="LEP320" s="942"/>
      <c r="LEQ320" s="942"/>
      <c r="LER320" s="942"/>
      <c r="LES320" s="942"/>
      <c r="LET320" s="942"/>
      <c r="LEU320" s="942"/>
      <c r="LEV320" s="942"/>
      <c r="LEW320" s="942"/>
      <c r="LEX320" s="942"/>
      <c r="LEY320" s="942"/>
      <c r="LEZ320" s="942"/>
      <c r="LFA320" s="942"/>
      <c r="LFB320" s="942"/>
      <c r="LFC320" s="942"/>
      <c r="LFD320" s="942"/>
      <c r="LFE320" s="942"/>
      <c r="LFF320" s="942"/>
      <c r="LFG320" s="942"/>
      <c r="LFH320" s="942"/>
      <c r="LFI320" s="942"/>
      <c r="LFJ320" s="942"/>
      <c r="LFK320" s="942"/>
      <c r="LFL320" s="942"/>
      <c r="LFM320" s="942"/>
      <c r="LFN320" s="942"/>
      <c r="LFO320" s="942"/>
      <c r="LFP320" s="942"/>
      <c r="LFQ320" s="942"/>
      <c r="LFR320" s="942"/>
      <c r="LFS320" s="942"/>
      <c r="LFT320" s="942"/>
      <c r="LFU320" s="942"/>
      <c r="LFV320" s="942"/>
      <c r="LFW320" s="942"/>
      <c r="LFX320" s="942"/>
      <c r="LFY320" s="942"/>
      <c r="LFZ320" s="942"/>
      <c r="LGA320" s="942"/>
      <c r="LGB320" s="942"/>
      <c r="LGC320" s="942"/>
      <c r="LGD320" s="942"/>
      <c r="LGE320" s="942"/>
      <c r="LGF320" s="942"/>
      <c r="LGG320" s="942"/>
      <c r="LGH320" s="942"/>
      <c r="LGI320" s="942"/>
      <c r="LGJ320" s="942"/>
      <c r="LGK320" s="942"/>
      <c r="LGL320" s="942"/>
      <c r="LGM320" s="942"/>
      <c r="LGN320" s="942"/>
      <c r="LGO320" s="942"/>
      <c r="LGP320" s="942"/>
      <c r="LGQ320" s="942"/>
      <c r="LGR320" s="942"/>
      <c r="LGS320" s="942"/>
      <c r="LGT320" s="942"/>
      <c r="LGU320" s="942"/>
      <c r="LGV320" s="942"/>
      <c r="LGW320" s="942"/>
      <c r="LGX320" s="942"/>
      <c r="LGY320" s="942"/>
      <c r="LGZ320" s="942"/>
      <c r="LHA320" s="942"/>
      <c r="LHB320" s="942"/>
      <c r="LHC320" s="942"/>
      <c r="LHD320" s="942"/>
      <c r="LHE320" s="942"/>
      <c r="LHF320" s="942"/>
      <c r="LHG320" s="942"/>
      <c r="LHH320" s="942"/>
      <c r="LHI320" s="942"/>
      <c r="LHJ320" s="942"/>
      <c r="LHK320" s="942"/>
      <c r="LHL320" s="942"/>
      <c r="LHM320" s="942"/>
      <c r="LHN320" s="942"/>
      <c r="LHO320" s="942"/>
      <c r="LHP320" s="942"/>
      <c r="LHQ320" s="942"/>
      <c r="LHR320" s="942"/>
      <c r="LHS320" s="942"/>
      <c r="LHT320" s="942"/>
      <c r="LHU320" s="942"/>
      <c r="LHV320" s="942"/>
      <c r="LHW320" s="942"/>
      <c r="LHX320" s="942"/>
      <c r="LHY320" s="942"/>
      <c r="LHZ320" s="942"/>
      <c r="LIA320" s="942"/>
      <c r="LIB320" s="942"/>
      <c r="LIC320" s="942"/>
      <c r="LID320" s="942"/>
      <c r="LIE320" s="942"/>
      <c r="LIF320" s="942"/>
      <c r="LIG320" s="942"/>
      <c r="LIH320" s="942"/>
      <c r="LII320" s="942"/>
      <c r="LIJ320" s="942"/>
      <c r="LIK320" s="942"/>
      <c r="LIL320" s="942"/>
      <c r="LIM320" s="942"/>
      <c r="LIN320" s="942"/>
      <c r="LIO320" s="942"/>
      <c r="LIP320" s="942"/>
      <c r="LIQ320" s="942"/>
      <c r="LIR320" s="942"/>
      <c r="LIS320" s="942"/>
      <c r="LIT320" s="942"/>
      <c r="LIU320" s="942"/>
      <c r="LIV320" s="942"/>
      <c r="LIW320" s="942"/>
      <c r="LIX320" s="942"/>
      <c r="LIY320" s="942"/>
      <c r="LIZ320" s="942"/>
      <c r="LJA320" s="942"/>
      <c r="LJB320" s="942"/>
      <c r="LJC320" s="942"/>
      <c r="LJD320" s="942"/>
      <c r="LJE320" s="942"/>
      <c r="LJF320" s="942"/>
      <c r="LJG320" s="942"/>
      <c r="LJH320" s="942"/>
      <c r="LJI320" s="942"/>
      <c r="LJJ320" s="942"/>
      <c r="LJK320" s="942"/>
      <c r="LJL320" s="942"/>
      <c r="LJM320" s="942"/>
      <c r="LJN320" s="942"/>
      <c r="LJO320" s="942"/>
      <c r="LJP320" s="942"/>
      <c r="LJQ320" s="942"/>
      <c r="LJR320" s="942"/>
      <c r="LJS320" s="942"/>
      <c r="LJT320" s="942"/>
      <c r="LJU320" s="942"/>
      <c r="LJV320" s="942"/>
      <c r="LJW320" s="942"/>
      <c r="LJX320" s="942"/>
      <c r="LJY320" s="942"/>
      <c r="LJZ320" s="942"/>
      <c r="LKA320" s="942"/>
      <c r="LKB320" s="942"/>
      <c r="LKC320" s="942"/>
      <c r="LKD320" s="942"/>
      <c r="LKE320" s="942"/>
      <c r="LKF320" s="942"/>
      <c r="LKG320" s="942"/>
      <c r="LKH320" s="942"/>
      <c r="LKI320" s="942"/>
      <c r="LKJ320" s="942"/>
      <c r="LKK320" s="942"/>
      <c r="LKL320" s="942"/>
      <c r="LKM320" s="942"/>
      <c r="LKN320" s="942"/>
      <c r="LKO320" s="942"/>
      <c r="LKP320" s="942"/>
      <c r="LKQ320" s="942"/>
      <c r="LKR320" s="942"/>
      <c r="LKS320" s="942"/>
      <c r="LKT320" s="942"/>
      <c r="LKU320" s="942"/>
      <c r="LKV320" s="942"/>
      <c r="LKW320" s="942"/>
      <c r="LKX320" s="942"/>
      <c r="LKY320" s="942"/>
      <c r="LKZ320" s="942"/>
      <c r="LLA320" s="942"/>
      <c r="LLB320" s="942"/>
      <c r="LLC320" s="942"/>
      <c r="LLD320" s="942"/>
      <c r="LLE320" s="942"/>
      <c r="LLF320" s="942"/>
      <c r="LLG320" s="942"/>
      <c r="LLH320" s="942"/>
      <c r="LLI320" s="942"/>
      <c r="LLJ320" s="942"/>
      <c r="LLK320" s="942"/>
      <c r="LLL320" s="942"/>
      <c r="LLM320" s="942"/>
      <c r="LLN320" s="942"/>
      <c r="LLO320" s="942"/>
      <c r="LLP320" s="942"/>
      <c r="LLQ320" s="942"/>
      <c r="LLR320" s="942"/>
      <c r="LLS320" s="942"/>
      <c r="LLT320" s="942"/>
      <c r="LLU320" s="942"/>
      <c r="LLV320" s="942"/>
      <c r="LLW320" s="942"/>
      <c r="LLX320" s="942"/>
      <c r="LLY320" s="942"/>
      <c r="LLZ320" s="942"/>
      <c r="LMA320" s="942"/>
      <c r="LMB320" s="942"/>
      <c r="LMC320" s="942"/>
      <c r="LMD320" s="942"/>
      <c r="LME320" s="942"/>
      <c r="LMF320" s="942"/>
      <c r="LMG320" s="942"/>
      <c r="LMH320" s="942"/>
      <c r="LMI320" s="942"/>
      <c r="LMJ320" s="942"/>
      <c r="LMK320" s="942"/>
      <c r="LML320" s="942"/>
      <c r="LMM320" s="942"/>
      <c r="LMN320" s="942"/>
      <c r="LMO320" s="942"/>
      <c r="LMP320" s="942"/>
      <c r="LMQ320" s="942"/>
      <c r="LMR320" s="942"/>
      <c r="LMS320" s="942"/>
      <c r="LMT320" s="942"/>
      <c r="LMU320" s="942"/>
      <c r="LMV320" s="942"/>
      <c r="LMW320" s="942"/>
      <c r="LMX320" s="942"/>
      <c r="LMY320" s="942"/>
      <c r="LMZ320" s="942"/>
      <c r="LNA320" s="942"/>
      <c r="LNB320" s="942"/>
      <c r="LNC320" s="942"/>
      <c r="LND320" s="942"/>
      <c r="LNE320" s="942"/>
      <c r="LNF320" s="942"/>
      <c r="LNG320" s="942"/>
      <c r="LNH320" s="942"/>
      <c r="LNI320" s="942"/>
      <c r="LNJ320" s="942"/>
      <c r="LNK320" s="942"/>
      <c r="LNL320" s="942"/>
      <c r="LNM320" s="942"/>
      <c r="LNN320" s="942"/>
      <c r="LNO320" s="942"/>
      <c r="LNP320" s="942"/>
      <c r="LNQ320" s="942"/>
      <c r="LNR320" s="942"/>
      <c r="LNS320" s="942"/>
      <c r="LNT320" s="942"/>
      <c r="LNU320" s="942"/>
      <c r="LNV320" s="942"/>
      <c r="LNW320" s="942"/>
      <c r="LNX320" s="942"/>
      <c r="LNY320" s="942"/>
      <c r="LNZ320" s="942"/>
      <c r="LOA320" s="942"/>
      <c r="LOB320" s="942"/>
      <c r="LOC320" s="942"/>
      <c r="LOD320" s="942"/>
      <c r="LOE320" s="942"/>
      <c r="LOF320" s="942"/>
      <c r="LOG320" s="942"/>
      <c r="LOH320" s="942"/>
      <c r="LOI320" s="942"/>
      <c r="LOJ320" s="942"/>
      <c r="LOK320" s="942"/>
      <c r="LOL320" s="942"/>
      <c r="LOM320" s="942"/>
      <c r="LON320" s="942"/>
      <c r="LOO320" s="942"/>
      <c r="LOP320" s="942"/>
      <c r="LOQ320" s="942"/>
      <c r="LOR320" s="942"/>
      <c r="LOS320" s="942"/>
      <c r="LOT320" s="942"/>
      <c r="LOU320" s="942"/>
      <c r="LOV320" s="942"/>
      <c r="LOW320" s="942"/>
      <c r="LOX320" s="942"/>
      <c r="LOY320" s="942"/>
      <c r="LOZ320" s="942"/>
      <c r="LPA320" s="942"/>
      <c r="LPB320" s="942"/>
      <c r="LPC320" s="942"/>
      <c r="LPD320" s="942"/>
      <c r="LPE320" s="942"/>
      <c r="LPF320" s="942"/>
      <c r="LPG320" s="942"/>
      <c r="LPH320" s="942"/>
      <c r="LPI320" s="942"/>
      <c r="LPJ320" s="942"/>
      <c r="LPK320" s="942"/>
      <c r="LPL320" s="942"/>
      <c r="LPM320" s="942"/>
      <c r="LPN320" s="942"/>
      <c r="LPO320" s="942"/>
      <c r="LPP320" s="942"/>
      <c r="LPQ320" s="942"/>
      <c r="LPR320" s="942"/>
      <c r="LPS320" s="942"/>
      <c r="LPT320" s="942"/>
      <c r="LPU320" s="942"/>
      <c r="LPV320" s="942"/>
      <c r="LPW320" s="942"/>
      <c r="LPX320" s="942"/>
      <c r="LPY320" s="942"/>
      <c r="LPZ320" s="942"/>
      <c r="LQA320" s="942"/>
      <c r="LQB320" s="942"/>
      <c r="LQC320" s="942"/>
      <c r="LQD320" s="942"/>
      <c r="LQE320" s="942"/>
      <c r="LQF320" s="942"/>
      <c r="LQG320" s="942"/>
      <c r="LQH320" s="942"/>
      <c r="LQI320" s="942"/>
      <c r="LQJ320" s="942"/>
      <c r="LQK320" s="942"/>
      <c r="LQL320" s="942"/>
      <c r="LQM320" s="942"/>
      <c r="LQN320" s="942"/>
      <c r="LQO320" s="942"/>
      <c r="LQP320" s="942"/>
      <c r="LQQ320" s="942"/>
      <c r="LQR320" s="942"/>
      <c r="LQS320" s="942"/>
      <c r="LQT320" s="942"/>
      <c r="LQU320" s="942"/>
      <c r="LQV320" s="942"/>
      <c r="LQW320" s="942"/>
      <c r="LQX320" s="942"/>
      <c r="LQY320" s="942"/>
      <c r="LQZ320" s="942"/>
      <c r="LRA320" s="942"/>
      <c r="LRB320" s="942"/>
      <c r="LRC320" s="942"/>
      <c r="LRD320" s="942"/>
      <c r="LRE320" s="942"/>
      <c r="LRF320" s="942"/>
      <c r="LRG320" s="942"/>
      <c r="LRH320" s="942"/>
      <c r="LRI320" s="942"/>
      <c r="LRJ320" s="942"/>
      <c r="LRK320" s="942"/>
      <c r="LRL320" s="942"/>
      <c r="LRM320" s="942"/>
      <c r="LRN320" s="942"/>
      <c r="LRO320" s="942"/>
      <c r="LRP320" s="942"/>
      <c r="LRQ320" s="942"/>
      <c r="LRR320" s="942"/>
      <c r="LRS320" s="942"/>
      <c r="LRT320" s="942"/>
      <c r="LRU320" s="942"/>
      <c r="LRV320" s="942"/>
      <c r="LRW320" s="942"/>
      <c r="LRX320" s="942"/>
      <c r="LRY320" s="942"/>
      <c r="LRZ320" s="942"/>
      <c r="LSA320" s="942"/>
      <c r="LSB320" s="942"/>
      <c r="LSC320" s="942"/>
      <c r="LSD320" s="942"/>
      <c r="LSE320" s="942"/>
      <c r="LSF320" s="942"/>
      <c r="LSG320" s="942"/>
      <c r="LSH320" s="942"/>
      <c r="LSI320" s="942"/>
      <c r="LSJ320" s="942"/>
      <c r="LSK320" s="942"/>
      <c r="LSL320" s="942"/>
      <c r="LSM320" s="942"/>
      <c r="LSN320" s="942"/>
      <c r="LSO320" s="942"/>
      <c r="LSP320" s="942"/>
      <c r="LSQ320" s="942"/>
      <c r="LSR320" s="942"/>
      <c r="LSS320" s="942"/>
      <c r="LST320" s="942"/>
      <c r="LSU320" s="942"/>
      <c r="LSV320" s="942"/>
      <c r="LSW320" s="942"/>
      <c r="LSX320" s="942"/>
      <c r="LSY320" s="942"/>
      <c r="LSZ320" s="942"/>
      <c r="LTA320" s="942"/>
      <c r="LTB320" s="942"/>
      <c r="LTC320" s="942"/>
      <c r="LTD320" s="942"/>
      <c r="LTE320" s="942"/>
      <c r="LTF320" s="942"/>
      <c r="LTG320" s="942"/>
      <c r="LTH320" s="942"/>
      <c r="LTI320" s="942"/>
      <c r="LTJ320" s="942"/>
      <c r="LTK320" s="942"/>
      <c r="LTL320" s="942"/>
      <c r="LTM320" s="942"/>
      <c r="LTN320" s="942"/>
      <c r="LTO320" s="942"/>
      <c r="LTP320" s="942"/>
      <c r="LTQ320" s="942"/>
      <c r="LTR320" s="942"/>
      <c r="LTS320" s="942"/>
      <c r="LTT320" s="942"/>
      <c r="LTU320" s="942"/>
      <c r="LTV320" s="942"/>
      <c r="LTW320" s="942"/>
      <c r="LTX320" s="942"/>
      <c r="LTY320" s="942"/>
      <c r="LTZ320" s="942"/>
      <c r="LUA320" s="942"/>
      <c r="LUB320" s="942"/>
      <c r="LUC320" s="942"/>
      <c r="LUD320" s="942"/>
      <c r="LUE320" s="942"/>
      <c r="LUF320" s="942"/>
      <c r="LUG320" s="942"/>
      <c r="LUH320" s="942"/>
      <c r="LUI320" s="942"/>
      <c r="LUJ320" s="942"/>
      <c r="LUK320" s="942"/>
      <c r="LUL320" s="942"/>
      <c r="LUM320" s="942"/>
      <c r="LUN320" s="942"/>
      <c r="LUO320" s="942"/>
      <c r="LUP320" s="942"/>
      <c r="LUQ320" s="942"/>
      <c r="LUR320" s="942"/>
      <c r="LUS320" s="942"/>
      <c r="LUT320" s="942"/>
      <c r="LUU320" s="942"/>
      <c r="LUV320" s="942"/>
      <c r="LUW320" s="942"/>
      <c r="LUX320" s="942"/>
      <c r="LUY320" s="942"/>
      <c r="LUZ320" s="942"/>
      <c r="LVA320" s="942"/>
      <c r="LVB320" s="942"/>
      <c r="LVC320" s="942"/>
      <c r="LVD320" s="942"/>
      <c r="LVE320" s="942"/>
      <c r="LVF320" s="942"/>
      <c r="LVG320" s="942"/>
      <c r="LVH320" s="942"/>
      <c r="LVI320" s="942"/>
      <c r="LVJ320" s="942"/>
      <c r="LVK320" s="942"/>
      <c r="LVL320" s="942"/>
      <c r="LVM320" s="942"/>
      <c r="LVN320" s="942"/>
      <c r="LVO320" s="942"/>
      <c r="LVP320" s="942"/>
      <c r="LVQ320" s="942"/>
      <c r="LVR320" s="942"/>
      <c r="LVS320" s="942"/>
      <c r="LVT320" s="942"/>
      <c r="LVU320" s="942"/>
      <c r="LVV320" s="942"/>
      <c r="LVW320" s="942"/>
      <c r="LVX320" s="942"/>
      <c r="LVY320" s="942"/>
      <c r="LVZ320" s="942"/>
      <c r="LWA320" s="942"/>
      <c r="LWB320" s="942"/>
      <c r="LWC320" s="942"/>
      <c r="LWD320" s="942"/>
      <c r="LWE320" s="942"/>
      <c r="LWF320" s="942"/>
      <c r="LWG320" s="942"/>
      <c r="LWH320" s="942"/>
      <c r="LWI320" s="942"/>
      <c r="LWJ320" s="942"/>
      <c r="LWK320" s="942"/>
      <c r="LWL320" s="942"/>
      <c r="LWM320" s="942"/>
      <c r="LWN320" s="942"/>
      <c r="LWO320" s="942"/>
      <c r="LWP320" s="942"/>
      <c r="LWQ320" s="942"/>
      <c r="LWR320" s="942"/>
      <c r="LWS320" s="942"/>
      <c r="LWT320" s="942"/>
      <c r="LWU320" s="942"/>
      <c r="LWV320" s="942"/>
      <c r="LWW320" s="942"/>
      <c r="LWX320" s="942"/>
      <c r="LWY320" s="942"/>
      <c r="LWZ320" s="942"/>
      <c r="LXA320" s="942"/>
      <c r="LXB320" s="942"/>
      <c r="LXC320" s="942"/>
      <c r="LXD320" s="942"/>
      <c r="LXE320" s="942"/>
      <c r="LXF320" s="942"/>
      <c r="LXG320" s="942"/>
      <c r="LXH320" s="942"/>
      <c r="LXI320" s="942"/>
      <c r="LXJ320" s="942"/>
      <c r="LXK320" s="942"/>
      <c r="LXL320" s="942"/>
      <c r="LXM320" s="942"/>
      <c r="LXN320" s="942"/>
      <c r="LXO320" s="942"/>
      <c r="LXP320" s="942"/>
      <c r="LXQ320" s="942"/>
      <c r="LXR320" s="942"/>
      <c r="LXS320" s="942"/>
      <c r="LXT320" s="942"/>
      <c r="LXU320" s="942"/>
      <c r="LXV320" s="942"/>
      <c r="LXW320" s="942"/>
      <c r="LXX320" s="942"/>
      <c r="LXY320" s="942"/>
      <c r="LXZ320" s="942"/>
      <c r="LYA320" s="942"/>
      <c r="LYB320" s="942"/>
      <c r="LYC320" s="942"/>
      <c r="LYD320" s="942"/>
      <c r="LYE320" s="942"/>
      <c r="LYF320" s="942"/>
      <c r="LYG320" s="942"/>
      <c r="LYH320" s="942"/>
      <c r="LYI320" s="942"/>
      <c r="LYJ320" s="942"/>
      <c r="LYK320" s="942"/>
      <c r="LYL320" s="942"/>
      <c r="LYM320" s="942"/>
      <c r="LYN320" s="942"/>
      <c r="LYO320" s="942"/>
      <c r="LYP320" s="942"/>
      <c r="LYQ320" s="942"/>
      <c r="LYR320" s="942"/>
      <c r="LYS320" s="942"/>
      <c r="LYT320" s="942"/>
      <c r="LYU320" s="942"/>
      <c r="LYV320" s="942"/>
      <c r="LYW320" s="942"/>
      <c r="LYX320" s="942"/>
      <c r="LYY320" s="942"/>
      <c r="LYZ320" s="942"/>
      <c r="LZA320" s="942"/>
      <c r="LZB320" s="942"/>
      <c r="LZC320" s="942"/>
      <c r="LZD320" s="942"/>
      <c r="LZE320" s="942"/>
      <c r="LZF320" s="942"/>
      <c r="LZG320" s="942"/>
      <c r="LZH320" s="942"/>
      <c r="LZI320" s="942"/>
      <c r="LZJ320" s="942"/>
      <c r="LZK320" s="942"/>
      <c r="LZL320" s="942"/>
      <c r="LZM320" s="942"/>
      <c r="LZN320" s="942"/>
      <c r="LZO320" s="942"/>
      <c r="LZP320" s="942"/>
      <c r="LZQ320" s="942"/>
      <c r="LZR320" s="942"/>
      <c r="LZS320" s="942"/>
      <c r="LZT320" s="942"/>
      <c r="LZU320" s="942"/>
      <c r="LZV320" s="942"/>
      <c r="LZW320" s="942"/>
      <c r="LZX320" s="942"/>
      <c r="LZY320" s="942"/>
      <c r="LZZ320" s="942"/>
      <c r="MAA320" s="942"/>
      <c r="MAB320" s="942"/>
      <c r="MAC320" s="942"/>
      <c r="MAD320" s="942"/>
      <c r="MAE320" s="942"/>
      <c r="MAF320" s="942"/>
      <c r="MAG320" s="942"/>
      <c r="MAH320" s="942"/>
      <c r="MAI320" s="942"/>
      <c r="MAJ320" s="942"/>
      <c r="MAK320" s="942"/>
      <c r="MAL320" s="942"/>
      <c r="MAM320" s="942"/>
      <c r="MAN320" s="942"/>
      <c r="MAO320" s="942"/>
      <c r="MAP320" s="942"/>
      <c r="MAQ320" s="942"/>
      <c r="MAR320" s="942"/>
      <c r="MAS320" s="942"/>
      <c r="MAT320" s="942"/>
      <c r="MAU320" s="942"/>
      <c r="MAV320" s="942"/>
      <c r="MAW320" s="942"/>
      <c r="MAX320" s="942"/>
      <c r="MAY320" s="942"/>
      <c r="MAZ320" s="942"/>
      <c r="MBA320" s="942"/>
      <c r="MBB320" s="942"/>
      <c r="MBC320" s="942"/>
      <c r="MBD320" s="942"/>
      <c r="MBE320" s="942"/>
      <c r="MBF320" s="942"/>
      <c r="MBG320" s="942"/>
      <c r="MBH320" s="942"/>
      <c r="MBI320" s="942"/>
      <c r="MBJ320" s="942"/>
      <c r="MBK320" s="942"/>
      <c r="MBL320" s="942"/>
      <c r="MBM320" s="942"/>
      <c r="MBN320" s="942"/>
      <c r="MBO320" s="942"/>
      <c r="MBP320" s="942"/>
      <c r="MBQ320" s="942"/>
      <c r="MBR320" s="942"/>
      <c r="MBS320" s="942"/>
      <c r="MBT320" s="942"/>
      <c r="MBU320" s="942"/>
      <c r="MBV320" s="942"/>
      <c r="MBW320" s="942"/>
      <c r="MBX320" s="942"/>
      <c r="MBY320" s="942"/>
      <c r="MBZ320" s="942"/>
      <c r="MCA320" s="942"/>
      <c r="MCB320" s="942"/>
      <c r="MCC320" s="942"/>
      <c r="MCD320" s="942"/>
      <c r="MCE320" s="942"/>
      <c r="MCF320" s="942"/>
      <c r="MCG320" s="942"/>
      <c r="MCH320" s="942"/>
      <c r="MCI320" s="942"/>
      <c r="MCJ320" s="942"/>
      <c r="MCK320" s="942"/>
      <c r="MCL320" s="942"/>
      <c r="MCM320" s="942"/>
      <c r="MCN320" s="942"/>
      <c r="MCO320" s="942"/>
      <c r="MCP320" s="942"/>
      <c r="MCQ320" s="942"/>
      <c r="MCR320" s="942"/>
      <c r="MCS320" s="942"/>
      <c r="MCT320" s="942"/>
      <c r="MCU320" s="942"/>
      <c r="MCV320" s="942"/>
      <c r="MCW320" s="942"/>
      <c r="MCX320" s="942"/>
      <c r="MCY320" s="942"/>
      <c r="MCZ320" s="942"/>
      <c r="MDA320" s="942"/>
      <c r="MDB320" s="942"/>
      <c r="MDC320" s="942"/>
      <c r="MDD320" s="942"/>
      <c r="MDE320" s="942"/>
      <c r="MDF320" s="942"/>
      <c r="MDG320" s="942"/>
      <c r="MDH320" s="942"/>
      <c r="MDI320" s="942"/>
      <c r="MDJ320" s="942"/>
      <c r="MDK320" s="942"/>
      <c r="MDL320" s="942"/>
      <c r="MDM320" s="942"/>
      <c r="MDN320" s="942"/>
      <c r="MDO320" s="942"/>
      <c r="MDP320" s="942"/>
      <c r="MDQ320" s="942"/>
      <c r="MDR320" s="942"/>
      <c r="MDS320" s="942"/>
      <c r="MDT320" s="942"/>
      <c r="MDU320" s="942"/>
      <c r="MDV320" s="942"/>
      <c r="MDW320" s="942"/>
      <c r="MDX320" s="942"/>
      <c r="MDY320" s="942"/>
      <c r="MDZ320" s="942"/>
      <c r="MEA320" s="942"/>
      <c r="MEB320" s="942"/>
      <c r="MEC320" s="942"/>
      <c r="MED320" s="942"/>
      <c r="MEE320" s="942"/>
      <c r="MEF320" s="942"/>
      <c r="MEG320" s="942"/>
      <c r="MEH320" s="942"/>
      <c r="MEI320" s="942"/>
      <c r="MEJ320" s="942"/>
      <c r="MEK320" s="942"/>
      <c r="MEL320" s="942"/>
      <c r="MEM320" s="942"/>
      <c r="MEN320" s="942"/>
      <c r="MEO320" s="942"/>
      <c r="MEP320" s="942"/>
      <c r="MEQ320" s="942"/>
      <c r="MER320" s="942"/>
      <c r="MES320" s="942"/>
      <c r="MET320" s="942"/>
      <c r="MEU320" s="942"/>
      <c r="MEV320" s="942"/>
      <c r="MEW320" s="942"/>
      <c r="MEX320" s="942"/>
      <c r="MEY320" s="942"/>
      <c r="MEZ320" s="942"/>
      <c r="MFA320" s="942"/>
      <c r="MFB320" s="942"/>
      <c r="MFC320" s="942"/>
      <c r="MFD320" s="942"/>
      <c r="MFE320" s="942"/>
      <c r="MFF320" s="942"/>
      <c r="MFG320" s="942"/>
      <c r="MFH320" s="942"/>
      <c r="MFI320" s="942"/>
      <c r="MFJ320" s="942"/>
      <c r="MFK320" s="942"/>
      <c r="MFL320" s="942"/>
      <c r="MFM320" s="942"/>
      <c r="MFN320" s="942"/>
      <c r="MFO320" s="942"/>
      <c r="MFP320" s="942"/>
      <c r="MFQ320" s="942"/>
      <c r="MFR320" s="942"/>
      <c r="MFS320" s="942"/>
      <c r="MFT320" s="942"/>
      <c r="MFU320" s="942"/>
      <c r="MFV320" s="942"/>
      <c r="MFW320" s="942"/>
      <c r="MFX320" s="942"/>
      <c r="MFY320" s="942"/>
      <c r="MFZ320" s="942"/>
      <c r="MGA320" s="942"/>
      <c r="MGB320" s="942"/>
      <c r="MGC320" s="942"/>
      <c r="MGD320" s="942"/>
      <c r="MGE320" s="942"/>
      <c r="MGF320" s="942"/>
      <c r="MGG320" s="942"/>
      <c r="MGH320" s="942"/>
      <c r="MGI320" s="942"/>
      <c r="MGJ320" s="942"/>
      <c r="MGK320" s="942"/>
      <c r="MGL320" s="942"/>
      <c r="MGM320" s="942"/>
      <c r="MGN320" s="942"/>
      <c r="MGO320" s="942"/>
      <c r="MGP320" s="942"/>
      <c r="MGQ320" s="942"/>
      <c r="MGR320" s="942"/>
      <c r="MGS320" s="942"/>
      <c r="MGT320" s="942"/>
      <c r="MGU320" s="942"/>
      <c r="MGV320" s="942"/>
      <c r="MGW320" s="942"/>
      <c r="MGX320" s="942"/>
      <c r="MGY320" s="942"/>
      <c r="MGZ320" s="942"/>
      <c r="MHA320" s="942"/>
      <c r="MHB320" s="942"/>
      <c r="MHC320" s="942"/>
      <c r="MHD320" s="942"/>
      <c r="MHE320" s="942"/>
      <c r="MHF320" s="942"/>
      <c r="MHG320" s="942"/>
      <c r="MHH320" s="942"/>
      <c r="MHI320" s="942"/>
      <c r="MHJ320" s="942"/>
      <c r="MHK320" s="942"/>
      <c r="MHL320" s="942"/>
      <c r="MHM320" s="942"/>
      <c r="MHN320" s="942"/>
      <c r="MHO320" s="942"/>
      <c r="MHP320" s="942"/>
      <c r="MHQ320" s="942"/>
      <c r="MHR320" s="942"/>
      <c r="MHS320" s="942"/>
      <c r="MHT320" s="942"/>
      <c r="MHU320" s="942"/>
      <c r="MHV320" s="942"/>
      <c r="MHW320" s="942"/>
      <c r="MHX320" s="942"/>
      <c r="MHY320" s="942"/>
      <c r="MHZ320" s="942"/>
      <c r="MIA320" s="942"/>
      <c r="MIB320" s="942"/>
      <c r="MIC320" s="942"/>
      <c r="MID320" s="942"/>
      <c r="MIE320" s="942"/>
      <c r="MIF320" s="942"/>
      <c r="MIG320" s="942"/>
      <c r="MIH320" s="942"/>
      <c r="MII320" s="942"/>
      <c r="MIJ320" s="942"/>
      <c r="MIK320" s="942"/>
      <c r="MIL320" s="942"/>
      <c r="MIM320" s="942"/>
      <c r="MIN320" s="942"/>
      <c r="MIO320" s="942"/>
      <c r="MIP320" s="942"/>
      <c r="MIQ320" s="942"/>
      <c r="MIR320" s="942"/>
      <c r="MIS320" s="942"/>
      <c r="MIT320" s="942"/>
      <c r="MIU320" s="942"/>
      <c r="MIV320" s="942"/>
      <c r="MIW320" s="942"/>
      <c r="MIX320" s="942"/>
      <c r="MIY320" s="942"/>
      <c r="MIZ320" s="942"/>
      <c r="MJA320" s="942"/>
      <c r="MJB320" s="942"/>
      <c r="MJC320" s="942"/>
      <c r="MJD320" s="942"/>
      <c r="MJE320" s="942"/>
      <c r="MJF320" s="942"/>
      <c r="MJG320" s="942"/>
      <c r="MJH320" s="942"/>
      <c r="MJI320" s="942"/>
      <c r="MJJ320" s="942"/>
      <c r="MJK320" s="942"/>
      <c r="MJL320" s="942"/>
      <c r="MJM320" s="942"/>
      <c r="MJN320" s="942"/>
      <c r="MJO320" s="942"/>
      <c r="MJP320" s="942"/>
      <c r="MJQ320" s="942"/>
      <c r="MJR320" s="942"/>
      <c r="MJS320" s="942"/>
      <c r="MJT320" s="942"/>
      <c r="MJU320" s="942"/>
      <c r="MJV320" s="942"/>
      <c r="MJW320" s="942"/>
      <c r="MJX320" s="942"/>
      <c r="MJY320" s="942"/>
      <c r="MJZ320" s="942"/>
      <c r="MKA320" s="942"/>
      <c r="MKB320" s="942"/>
      <c r="MKC320" s="942"/>
      <c r="MKD320" s="942"/>
      <c r="MKE320" s="942"/>
      <c r="MKF320" s="942"/>
      <c r="MKG320" s="942"/>
      <c r="MKH320" s="942"/>
      <c r="MKI320" s="942"/>
      <c r="MKJ320" s="942"/>
      <c r="MKK320" s="942"/>
      <c r="MKL320" s="942"/>
      <c r="MKM320" s="942"/>
      <c r="MKN320" s="942"/>
      <c r="MKO320" s="942"/>
      <c r="MKP320" s="942"/>
      <c r="MKQ320" s="942"/>
      <c r="MKR320" s="942"/>
      <c r="MKS320" s="942"/>
      <c r="MKT320" s="942"/>
      <c r="MKU320" s="942"/>
      <c r="MKV320" s="942"/>
      <c r="MKW320" s="942"/>
      <c r="MKX320" s="942"/>
      <c r="MKY320" s="942"/>
      <c r="MKZ320" s="942"/>
      <c r="MLA320" s="942"/>
      <c r="MLB320" s="942"/>
      <c r="MLC320" s="942"/>
      <c r="MLD320" s="942"/>
      <c r="MLE320" s="942"/>
      <c r="MLF320" s="942"/>
      <c r="MLG320" s="942"/>
      <c r="MLH320" s="942"/>
      <c r="MLI320" s="942"/>
      <c r="MLJ320" s="942"/>
      <c r="MLK320" s="942"/>
      <c r="MLL320" s="942"/>
      <c r="MLM320" s="942"/>
      <c r="MLN320" s="942"/>
      <c r="MLO320" s="942"/>
      <c r="MLP320" s="942"/>
      <c r="MLQ320" s="942"/>
      <c r="MLR320" s="942"/>
      <c r="MLS320" s="942"/>
      <c r="MLT320" s="942"/>
      <c r="MLU320" s="942"/>
      <c r="MLV320" s="942"/>
      <c r="MLW320" s="942"/>
      <c r="MLX320" s="942"/>
      <c r="MLY320" s="942"/>
      <c r="MLZ320" s="942"/>
      <c r="MMA320" s="942"/>
      <c r="MMB320" s="942"/>
      <c r="MMC320" s="942"/>
      <c r="MMD320" s="942"/>
      <c r="MME320" s="942"/>
      <c r="MMF320" s="942"/>
      <c r="MMG320" s="942"/>
      <c r="MMH320" s="942"/>
      <c r="MMI320" s="942"/>
      <c r="MMJ320" s="942"/>
      <c r="MMK320" s="942"/>
      <c r="MML320" s="942"/>
      <c r="MMM320" s="942"/>
      <c r="MMN320" s="942"/>
      <c r="MMO320" s="942"/>
      <c r="MMP320" s="942"/>
      <c r="MMQ320" s="942"/>
      <c r="MMR320" s="942"/>
      <c r="MMS320" s="942"/>
      <c r="MMT320" s="942"/>
      <c r="MMU320" s="942"/>
      <c r="MMV320" s="942"/>
      <c r="MMW320" s="942"/>
      <c r="MMX320" s="942"/>
      <c r="MMY320" s="942"/>
      <c r="MMZ320" s="942"/>
      <c r="MNA320" s="942"/>
      <c r="MNB320" s="942"/>
      <c r="MNC320" s="942"/>
      <c r="MND320" s="942"/>
      <c r="MNE320" s="942"/>
      <c r="MNF320" s="942"/>
      <c r="MNG320" s="942"/>
      <c r="MNH320" s="942"/>
      <c r="MNI320" s="942"/>
      <c r="MNJ320" s="942"/>
      <c r="MNK320" s="942"/>
      <c r="MNL320" s="942"/>
      <c r="MNM320" s="942"/>
      <c r="MNN320" s="942"/>
      <c r="MNO320" s="942"/>
      <c r="MNP320" s="942"/>
      <c r="MNQ320" s="942"/>
      <c r="MNR320" s="942"/>
      <c r="MNS320" s="942"/>
      <c r="MNT320" s="942"/>
      <c r="MNU320" s="942"/>
      <c r="MNV320" s="942"/>
      <c r="MNW320" s="942"/>
      <c r="MNX320" s="942"/>
      <c r="MNY320" s="942"/>
      <c r="MNZ320" s="942"/>
      <c r="MOA320" s="942"/>
      <c r="MOB320" s="942"/>
      <c r="MOC320" s="942"/>
      <c r="MOD320" s="942"/>
      <c r="MOE320" s="942"/>
      <c r="MOF320" s="942"/>
      <c r="MOG320" s="942"/>
      <c r="MOH320" s="942"/>
      <c r="MOI320" s="942"/>
      <c r="MOJ320" s="942"/>
      <c r="MOK320" s="942"/>
      <c r="MOL320" s="942"/>
      <c r="MOM320" s="942"/>
      <c r="MON320" s="942"/>
      <c r="MOO320" s="942"/>
      <c r="MOP320" s="942"/>
      <c r="MOQ320" s="942"/>
      <c r="MOR320" s="942"/>
      <c r="MOS320" s="942"/>
      <c r="MOT320" s="942"/>
      <c r="MOU320" s="942"/>
      <c r="MOV320" s="942"/>
      <c r="MOW320" s="942"/>
      <c r="MOX320" s="942"/>
      <c r="MOY320" s="942"/>
      <c r="MOZ320" s="942"/>
      <c r="MPA320" s="942"/>
      <c r="MPB320" s="942"/>
      <c r="MPC320" s="942"/>
      <c r="MPD320" s="942"/>
      <c r="MPE320" s="942"/>
      <c r="MPF320" s="942"/>
      <c r="MPG320" s="942"/>
      <c r="MPH320" s="942"/>
      <c r="MPI320" s="942"/>
      <c r="MPJ320" s="942"/>
      <c r="MPK320" s="942"/>
      <c r="MPL320" s="942"/>
      <c r="MPM320" s="942"/>
      <c r="MPN320" s="942"/>
      <c r="MPO320" s="942"/>
      <c r="MPP320" s="942"/>
      <c r="MPQ320" s="942"/>
      <c r="MPR320" s="942"/>
      <c r="MPS320" s="942"/>
      <c r="MPT320" s="942"/>
      <c r="MPU320" s="942"/>
      <c r="MPV320" s="942"/>
      <c r="MPW320" s="942"/>
      <c r="MPX320" s="942"/>
      <c r="MPY320" s="942"/>
      <c r="MPZ320" s="942"/>
      <c r="MQA320" s="942"/>
      <c r="MQB320" s="942"/>
      <c r="MQC320" s="942"/>
      <c r="MQD320" s="942"/>
      <c r="MQE320" s="942"/>
      <c r="MQF320" s="942"/>
      <c r="MQG320" s="942"/>
      <c r="MQH320" s="942"/>
      <c r="MQI320" s="942"/>
      <c r="MQJ320" s="942"/>
      <c r="MQK320" s="942"/>
      <c r="MQL320" s="942"/>
      <c r="MQM320" s="942"/>
      <c r="MQN320" s="942"/>
      <c r="MQO320" s="942"/>
      <c r="MQP320" s="942"/>
      <c r="MQQ320" s="942"/>
      <c r="MQR320" s="942"/>
      <c r="MQS320" s="942"/>
      <c r="MQT320" s="942"/>
      <c r="MQU320" s="942"/>
      <c r="MQV320" s="942"/>
      <c r="MQW320" s="942"/>
      <c r="MQX320" s="942"/>
      <c r="MQY320" s="942"/>
      <c r="MQZ320" s="942"/>
      <c r="MRA320" s="942"/>
      <c r="MRB320" s="942"/>
      <c r="MRC320" s="942"/>
      <c r="MRD320" s="942"/>
      <c r="MRE320" s="942"/>
      <c r="MRF320" s="942"/>
      <c r="MRG320" s="942"/>
      <c r="MRH320" s="942"/>
      <c r="MRI320" s="942"/>
      <c r="MRJ320" s="942"/>
      <c r="MRK320" s="942"/>
      <c r="MRL320" s="942"/>
      <c r="MRM320" s="942"/>
      <c r="MRN320" s="942"/>
      <c r="MRO320" s="942"/>
      <c r="MRP320" s="942"/>
      <c r="MRQ320" s="942"/>
      <c r="MRR320" s="942"/>
      <c r="MRS320" s="942"/>
      <c r="MRT320" s="942"/>
      <c r="MRU320" s="942"/>
      <c r="MRV320" s="942"/>
      <c r="MRW320" s="942"/>
      <c r="MRX320" s="942"/>
      <c r="MRY320" s="942"/>
      <c r="MRZ320" s="942"/>
      <c r="MSA320" s="942"/>
      <c r="MSB320" s="942"/>
      <c r="MSC320" s="942"/>
      <c r="MSD320" s="942"/>
      <c r="MSE320" s="942"/>
      <c r="MSF320" s="942"/>
      <c r="MSG320" s="942"/>
      <c r="MSH320" s="942"/>
      <c r="MSI320" s="942"/>
      <c r="MSJ320" s="942"/>
      <c r="MSK320" s="942"/>
      <c r="MSL320" s="942"/>
      <c r="MSM320" s="942"/>
      <c r="MSN320" s="942"/>
      <c r="MSO320" s="942"/>
      <c r="MSP320" s="942"/>
      <c r="MSQ320" s="942"/>
      <c r="MSR320" s="942"/>
      <c r="MSS320" s="942"/>
      <c r="MST320" s="942"/>
      <c r="MSU320" s="942"/>
      <c r="MSV320" s="942"/>
      <c r="MSW320" s="942"/>
      <c r="MSX320" s="942"/>
      <c r="MSY320" s="942"/>
      <c r="MSZ320" s="942"/>
      <c r="MTA320" s="942"/>
      <c r="MTB320" s="942"/>
      <c r="MTC320" s="942"/>
      <c r="MTD320" s="942"/>
      <c r="MTE320" s="942"/>
      <c r="MTF320" s="942"/>
      <c r="MTG320" s="942"/>
      <c r="MTH320" s="942"/>
      <c r="MTI320" s="942"/>
      <c r="MTJ320" s="942"/>
      <c r="MTK320" s="942"/>
      <c r="MTL320" s="942"/>
      <c r="MTM320" s="942"/>
      <c r="MTN320" s="942"/>
      <c r="MTO320" s="942"/>
      <c r="MTP320" s="942"/>
      <c r="MTQ320" s="942"/>
      <c r="MTR320" s="942"/>
      <c r="MTS320" s="942"/>
      <c r="MTT320" s="942"/>
      <c r="MTU320" s="942"/>
      <c r="MTV320" s="942"/>
      <c r="MTW320" s="942"/>
      <c r="MTX320" s="942"/>
      <c r="MTY320" s="942"/>
      <c r="MTZ320" s="942"/>
      <c r="MUA320" s="942"/>
      <c r="MUB320" s="942"/>
      <c r="MUC320" s="942"/>
      <c r="MUD320" s="942"/>
      <c r="MUE320" s="942"/>
      <c r="MUF320" s="942"/>
      <c r="MUG320" s="942"/>
      <c r="MUH320" s="942"/>
      <c r="MUI320" s="942"/>
      <c r="MUJ320" s="942"/>
      <c r="MUK320" s="942"/>
      <c r="MUL320" s="942"/>
      <c r="MUM320" s="942"/>
      <c r="MUN320" s="942"/>
      <c r="MUO320" s="942"/>
      <c r="MUP320" s="942"/>
      <c r="MUQ320" s="942"/>
      <c r="MUR320" s="942"/>
      <c r="MUS320" s="942"/>
      <c r="MUT320" s="942"/>
      <c r="MUU320" s="942"/>
      <c r="MUV320" s="942"/>
      <c r="MUW320" s="942"/>
      <c r="MUX320" s="942"/>
      <c r="MUY320" s="942"/>
      <c r="MUZ320" s="942"/>
      <c r="MVA320" s="942"/>
      <c r="MVB320" s="942"/>
      <c r="MVC320" s="942"/>
      <c r="MVD320" s="942"/>
      <c r="MVE320" s="942"/>
      <c r="MVF320" s="942"/>
      <c r="MVG320" s="942"/>
      <c r="MVH320" s="942"/>
      <c r="MVI320" s="942"/>
      <c r="MVJ320" s="942"/>
      <c r="MVK320" s="942"/>
      <c r="MVL320" s="942"/>
      <c r="MVM320" s="942"/>
      <c r="MVN320" s="942"/>
      <c r="MVO320" s="942"/>
      <c r="MVP320" s="942"/>
      <c r="MVQ320" s="942"/>
      <c r="MVR320" s="942"/>
      <c r="MVS320" s="942"/>
      <c r="MVT320" s="942"/>
      <c r="MVU320" s="942"/>
      <c r="MVV320" s="942"/>
      <c r="MVW320" s="942"/>
      <c r="MVX320" s="942"/>
      <c r="MVY320" s="942"/>
      <c r="MVZ320" s="942"/>
      <c r="MWA320" s="942"/>
      <c r="MWB320" s="942"/>
      <c r="MWC320" s="942"/>
      <c r="MWD320" s="942"/>
      <c r="MWE320" s="942"/>
      <c r="MWF320" s="942"/>
      <c r="MWG320" s="942"/>
      <c r="MWH320" s="942"/>
      <c r="MWI320" s="942"/>
      <c r="MWJ320" s="942"/>
      <c r="MWK320" s="942"/>
      <c r="MWL320" s="942"/>
      <c r="MWM320" s="942"/>
      <c r="MWN320" s="942"/>
      <c r="MWO320" s="942"/>
      <c r="MWP320" s="942"/>
      <c r="MWQ320" s="942"/>
      <c r="MWR320" s="942"/>
      <c r="MWS320" s="942"/>
      <c r="MWT320" s="942"/>
      <c r="MWU320" s="942"/>
      <c r="MWV320" s="942"/>
      <c r="MWW320" s="942"/>
      <c r="MWX320" s="942"/>
      <c r="MWY320" s="942"/>
      <c r="MWZ320" s="942"/>
      <c r="MXA320" s="942"/>
      <c r="MXB320" s="942"/>
      <c r="MXC320" s="942"/>
      <c r="MXD320" s="942"/>
      <c r="MXE320" s="942"/>
      <c r="MXF320" s="942"/>
      <c r="MXG320" s="942"/>
      <c r="MXH320" s="942"/>
      <c r="MXI320" s="942"/>
      <c r="MXJ320" s="942"/>
      <c r="MXK320" s="942"/>
      <c r="MXL320" s="942"/>
      <c r="MXM320" s="942"/>
      <c r="MXN320" s="942"/>
      <c r="MXO320" s="942"/>
      <c r="MXP320" s="942"/>
      <c r="MXQ320" s="942"/>
      <c r="MXR320" s="942"/>
      <c r="MXS320" s="942"/>
      <c r="MXT320" s="942"/>
      <c r="MXU320" s="942"/>
      <c r="MXV320" s="942"/>
      <c r="MXW320" s="942"/>
      <c r="MXX320" s="942"/>
      <c r="MXY320" s="942"/>
      <c r="MXZ320" s="942"/>
      <c r="MYA320" s="942"/>
      <c r="MYB320" s="942"/>
      <c r="MYC320" s="942"/>
      <c r="MYD320" s="942"/>
      <c r="MYE320" s="942"/>
      <c r="MYF320" s="942"/>
      <c r="MYG320" s="942"/>
      <c r="MYH320" s="942"/>
      <c r="MYI320" s="942"/>
      <c r="MYJ320" s="942"/>
      <c r="MYK320" s="942"/>
      <c r="MYL320" s="942"/>
      <c r="MYM320" s="942"/>
      <c r="MYN320" s="942"/>
      <c r="MYO320" s="942"/>
      <c r="MYP320" s="942"/>
      <c r="MYQ320" s="942"/>
      <c r="MYR320" s="942"/>
      <c r="MYS320" s="942"/>
      <c r="MYT320" s="942"/>
      <c r="MYU320" s="942"/>
      <c r="MYV320" s="942"/>
      <c r="MYW320" s="942"/>
      <c r="MYX320" s="942"/>
      <c r="MYY320" s="942"/>
      <c r="MYZ320" s="942"/>
      <c r="MZA320" s="942"/>
      <c r="MZB320" s="942"/>
      <c r="MZC320" s="942"/>
      <c r="MZD320" s="942"/>
      <c r="MZE320" s="942"/>
      <c r="MZF320" s="942"/>
      <c r="MZG320" s="942"/>
      <c r="MZH320" s="942"/>
      <c r="MZI320" s="942"/>
      <c r="MZJ320" s="942"/>
      <c r="MZK320" s="942"/>
      <c r="MZL320" s="942"/>
      <c r="MZM320" s="942"/>
      <c r="MZN320" s="942"/>
      <c r="MZO320" s="942"/>
      <c r="MZP320" s="942"/>
      <c r="MZQ320" s="942"/>
      <c r="MZR320" s="942"/>
      <c r="MZS320" s="942"/>
      <c r="MZT320" s="942"/>
      <c r="MZU320" s="942"/>
      <c r="MZV320" s="942"/>
      <c r="MZW320" s="942"/>
      <c r="MZX320" s="942"/>
      <c r="MZY320" s="942"/>
      <c r="MZZ320" s="942"/>
      <c r="NAA320" s="942"/>
      <c r="NAB320" s="942"/>
      <c r="NAC320" s="942"/>
      <c r="NAD320" s="942"/>
      <c r="NAE320" s="942"/>
      <c r="NAF320" s="942"/>
      <c r="NAG320" s="942"/>
      <c r="NAH320" s="942"/>
      <c r="NAI320" s="942"/>
      <c r="NAJ320" s="942"/>
      <c r="NAK320" s="942"/>
      <c r="NAL320" s="942"/>
      <c r="NAM320" s="942"/>
      <c r="NAN320" s="942"/>
      <c r="NAO320" s="942"/>
      <c r="NAP320" s="942"/>
      <c r="NAQ320" s="942"/>
      <c r="NAR320" s="942"/>
      <c r="NAS320" s="942"/>
      <c r="NAT320" s="942"/>
      <c r="NAU320" s="942"/>
      <c r="NAV320" s="942"/>
      <c r="NAW320" s="942"/>
      <c r="NAX320" s="942"/>
      <c r="NAY320" s="942"/>
      <c r="NAZ320" s="942"/>
      <c r="NBA320" s="942"/>
      <c r="NBB320" s="942"/>
      <c r="NBC320" s="942"/>
      <c r="NBD320" s="942"/>
      <c r="NBE320" s="942"/>
      <c r="NBF320" s="942"/>
      <c r="NBG320" s="942"/>
      <c r="NBH320" s="942"/>
      <c r="NBI320" s="942"/>
      <c r="NBJ320" s="942"/>
      <c r="NBK320" s="942"/>
      <c r="NBL320" s="942"/>
      <c r="NBM320" s="942"/>
      <c r="NBN320" s="942"/>
      <c r="NBO320" s="942"/>
      <c r="NBP320" s="942"/>
      <c r="NBQ320" s="942"/>
      <c r="NBR320" s="942"/>
      <c r="NBS320" s="942"/>
      <c r="NBT320" s="942"/>
      <c r="NBU320" s="942"/>
      <c r="NBV320" s="942"/>
      <c r="NBW320" s="942"/>
      <c r="NBX320" s="942"/>
      <c r="NBY320" s="942"/>
      <c r="NBZ320" s="942"/>
      <c r="NCA320" s="942"/>
      <c r="NCB320" s="942"/>
      <c r="NCC320" s="942"/>
      <c r="NCD320" s="942"/>
      <c r="NCE320" s="942"/>
      <c r="NCF320" s="942"/>
      <c r="NCG320" s="942"/>
      <c r="NCH320" s="942"/>
      <c r="NCI320" s="942"/>
      <c r="NCJ320" s="942"/>
      <c r="NCK320" s="942"/>
      <c r="NCL320" s="942"/>
      <c r="NCM320" s="942"/>
      <c r="NCN320" s="942"/>
      <c r="NCO320" s="942"/>
      <c r="NCP320" s="942"/>
      <c r="NCQ320" s="942"/>
      <c r="NCR320" s="942"/>
      <c r="NCS320" s="942"/>
      <c r="NCT320" s="942"/>
      <c r="NCU320" s="942"/>
      <c r="NCV320" s="942"/>
      <c r="NCW320" s="942"/>
      <c r="NCX320" s="942"/>
      <c r="NCY320" s="942"/>
      <c r="NCZ320" s="942"/>
      <c r="NDA320" s="942"/>
      <c r="NDB320" s="942"/>
      <c r="NDC320" s="942"/>
      <c r="NDD320" s="942"/>
      <c r="NDE320" s="942"/>
      <c r="NDF320" s="942"/>
      <c r="NDG320" s="942"/>
      <c r="NDH320" s="942"/>
      <c r="NDI320" s="942"/>
      <c r="NDJ320" s="942"/>
      <c r="NDK320" s="942"/>
      <c r="NDL320" s="942"/>
      <c r="NDM320" s="942"/>
      <c r="NDN320" s="942"/>
      <c r="NDO320" s="942"/>
      <c r="NDP320" s="942"/>
      <c r="NDQ320" s="942"/>
      <c r="NDR320" s="942"/>
      <c r="NDS320" s="942"/>
      <c r="NDT320" s="942"/>
      <c r="NDU320" s="942"/>
      <c r="NDV320" s="942"/>
      <c r="NDW320" s="942"/>
      <c r="NDX320" s="942"/>
      <c r="NDY320" s="942"/>
      <c r="NDZ320" s="942"/>
      <c r="NEA320" s="942"/>
      <c r="NEB320" s="942"/>
      <c r="NEC320" s="942"/>
      <c r="NED320" s="942"/>
      <c r="NEE320" s="942"/>
      <c r="NEF320" s="942"/>
      <c r="NEG320" s="942"/>
      <c r="NEH320" s="942"/>
      <c r="NEI320" s="942"/>
      <c r="NEJ320" s="942"/>
      <c r="NEK320" s="942"/>
      <c r="NEL320" s="942"/>
      <c r="NEM320" s="942"/>
      <c r="NEN320" s="942"/>
      <c r="NEO320" s="942"/>
      <c r="NEP320" s="942"/>
      <c r="NEQ320" s="942"/>
      <c r="NER320" s="942"/>
      <c r="NES320" s="942"/>
      <c r="NET320" s="942"/>
      <c r="NEU320" s="942"/>
      <c r="NEV320" s="942"/>
      <c r="NEW320" s="942"/>
      <c r="NEX320" s="942"/>
      <c r="NEY320" s="942"/>
      <c r="NEZ320" s="942"/>
      <c r="NFA320" s="942"/>
      <c r="NFB320" s="942"/>
      <c r="NFC320" s="942"/>
      <c r="NFD320" s="942"/>
      <c r="NFE320" s="942"/>
      <c r="NFF320" s="942"/>
      <c r="NFG320" s="942"/>
      <c r="NFH320" s="942"/>
      <c r="NFI320" s="942"/>
      <c r="NFJ320" s="942"/>
      <c r="NFK320" s="942"/>
      <c r="NFL320" s="942"/>
      <c r="NFM320" s="942"/>
      <c r="NFN320" s="942"/>
      <c r="NFO320" s="942"/>
      <c r="NFP320" s="942"/>
      <c r="NFQ320" s="942"/>
      <c r="NFR320" s="942"/>
      <c r="NFS320" s="942"/>
      <c r="NFT320" s="942"/>
      <c r="NFU320" s="942"/>
      <c r="NFV320" s="942"/>
      <c r="NFW320" s="942"/>
      <c r="NFX320" s="942"/>
      <c r="NFY320" s="942"/>
      <c r="NFZ320" s="942"/>
      <c r="NGA320" s="942"/>
      <c r="NGB320" s="942"/>
      <c r="NGC320" s="942"/>
      <c r="NGD320" s="942"/>
      <c r="NGE320" s="942"/>
      <c r="NGF320" s="942"/>
      <c r="NGG320" s="942"/>
      <c r="NGH320" s="942"/>
      <c r="NGI320" s="942"/>
      <c r="NGJ320" s="942"/>
      <c r="NGK320" s="942"/>
      <c r="NGL320" s="942"/>
      <c r="NGM320" s="942"/>
      <c r="NGN320" s="942"/>
      <c r="NGO320" s="942"/>
      <c r="NGP320" s="942"/>
      <c r="NGQ320" s="942"/>
      <c r="NGR320" s="942"/>
      <c r="NGS320" s="942"/>
      <c r="NGT320" s="942"/>
      <c r="NGU320" s="942"/>
      <c r="NGV320" s="942"/>
      <c r="NGW320" s="942"/>
      <c r="NGX320" s="942"/>
      <c r="NGY320" s="942"/>
      <c r="NGZ320" s="942"/>
      <c r="NHA320" s="942"/>
      <c r="NHB320" s="942"/>
      <c r="NHC320" s="942"/>
      <c r="NHD320" s="942"/>
      <c r="NHE320" s="942"/>
      <c r="NHF320" s="942"/>
      <c r="NHG320" s="942"/>
      <c r="NHH320" s="942"/>
      <c r="NHI320" s="942"/>
      <c r="NHJ320" s="942"/>
      <c r="NHK320" s="942"/>
      <c r="NHL320" s="942"/>
      <c r="NHM320" s="942"/>
      <c r="NHN320" s="942"/>
      <c r="NHO320" s="942"/>
      <c r="NHP320" s="942"/>
      <c r="NHQ320" s="942"/>
      <c r="NHR320" s="942"/>
      <c r="NHS320" s="942"/>
      <c r="NHT320" s="942"/>
      <c r="NHU320" s="942"/>
      <c r="NHV320" s="942"/>
      <c r="NHW320" s="942"/>
      <c r="NHX320" s="942"/>
      <c r="NHY320" s="942"/>
      <c r="NHZ320" s="942"/>
      <c r="NIA320" s="942"/>
      <c r="NIB320" s="942"/>
      <c r="NIC320" s="942"/>
      <c r="NID320" s="942"/>
      <c r="NIE320" s="942"/>
      <c r="NIF320" s="942"/>
      <c r="NIG320" s="942"/>
      <c r="NIH320" s="942"/>
      <c r="NII320" s="942"/>
      <c r="NIJ320" s="942"/>
      <c r="NIK320" s="942"/>
      <c r="NIL320" s="942"/>
      <c r="NIM320" s="942"/>
      <c r="NIN320" s="942"/>
      <c r="NIO320" s="942"/>
      <c r="NIP320" s="942"/>
      <c r="NIQ320" s="942"/>
      <c r="NIR320" s="942"/>
      <c r="NIS320" s="942"/>
      <c r="NIT320" s="942"/>
      <c r="NIU320" s="942"/>
      <c r="NIV320" s="942"/>
      <c r="NIW320" s="942"/>
      <c r="NIX320" s="942"/>
      <c r="NIY320" s="942"/>
      <c r="NIZ320" s="942"/>
      <c r="NJA320" s="942"/>
      <c r="NJB320" s="942"/>
      <c r="NJC320" s="942"/>
      <c r="NJD320" s="942"/>
      <c r="NJE320" s="942"/>
      <c r="NJF320" s="942"/>
      <c r="NJG320" s="942"/>
      <c r="NJH320" s="942"/>
      <c r="NJI320" s="942"/>
      <c r="NJJ320" s="942"/>
      <c r="NJK320" s="942"/>
      <c r="NJL320" s="942"/>
      <c r="NJM320" s="942"/>
      <c r="NJN320" s="942"/>
      <c r="NJO320" s="942"/>
      <c r="NJP320" s="942"/>
      <c r="NJQ320" s="942"/>
      <c r="NJR320" s="942"/>
      <c r="NJS320" s="942"/>
      <c r="NJT320" s="942"/>
      <c r="NJU320" s="942"/>
      <c r="NJV320" s="942"/>
      <c r="NJW320" s="942"/>
      <c r="NJX320" s="942"/>
      <c r="NJY320" s="942"/>
      <c r="NJZ320" s="942"/>
      <c r="NKA320" s="942"/>
      <c r="NKB320" s="942"/>
      <c r="NKC320" s="942"/>
      <c r="NKD320" s="942"/>
      <c r="NKE320" s="942"/>
      <c r="NKF320" s="942"/>
      <c r="NKG320" s="942"/>
      <c r="NKH320" s="942"/>
      <c r="NKI320" s="942"/>
      <c r="NKJ320" s="942"/>
      <c r="NKK320" s="942"/>
      <c r="NKL320" s="942"/>
      <c r="NKM320" s="942"/>
      <c r="NKN320" s="942"/>
      <c r="NKO320" s="942"/>
      <c r="NKP320" s="942"/>
      <c r="NKQ320" s="942"/>
      <c r="NKR320" s="942"/>
      <c r="NKS320" s="942"/>
      <c r="NKT320" s="942"/>
      <c r="NKU320" s="942"/>
      <c r="NKV320" s="942"/>
      <c r="NKW320" s="942"/>
      <c r="NKX320" s="942"/>
      <c r="NKY320" s="942"/>
      <c r="NKZ320" s="942"/>
      <c r="NLA320" s="942"/>
      <c r="NLB320" s="942"/>
      <c r="NLC320" s="942"/>
      <c r="NLD320" s="942"/>
      <c r="NLE320" s="942"/>
      <c r="NLF320" s="942"/>
      <c r="NLG320" s="942"/>
      <c r="NLH320" s="942"/>
      <c r="NLI320" s="942"/>
      <c r="NLJ320" s="942"/>
      <c r="NLK320" s="942"/>
      <c r="NLL320" s="942"/>
      <c r="NLM320" s="942"/>
      <c r="NLN320" s="942"/>
      <c r="NLO320" s="942"/>
      <c r="NLP320" s="942"/>
      <c r="NLQ320" s="942"/>
      <c r="NLR320" s="942"/>
      <c r="NLS320" s="942"/>
      <c r="NLT320" s="942"/>
      <c r="NLU320" s="942"/>
      <c r="NLV320" s="942"/>
      <c r="NLW320" s="942"/>
      <c r="NLX320" s="942"/>
      <c r="NLY320" s="942"/>
      <c r="NLZ320" s="942"/>
      <c r="NMA320" s="942"/>
      <c r="NMB320" s="942"/>
      <c r="NMC320" s="942"/>
      <c r="NMD320" s="942"/>
      <c r="NME320" s="942"/>
      <c r="NMF320" s="942"/>
      <c r="NMG320" s="942"/>
      <c r="NMH320" s="942"/>
      <c r="NMI320" s="942"/>
      <c r="NMJ320" s="942"/>
      <c r="NMK320" s="942"/>
      <c r="NML320" s="942"/>
      <c r="NMM320" s="942"/>
      <c r="NMN320" s="942"/>
      <c r="NMO320" s="942"/>
      <c r="NMP320" s="942"/>
      <c r="NMQ320" s="942"/>
      <c r="NMR320" s="942"/>
      <c r="NMS320" s="942"/>
      <c r="NMT320" s="942"/>
      <c r="NMU320" s="942"/>
      <c r="NMV320" s="942"/>
      <c r="NMW320" s="942"/>
      <c r="NMX320" s="942"/>
      <c r="NMY320" s="942"/>
      <c r="NMZ320" s="942"/>
      <c r="NNA320" s="942"/>
      <c r="NNB320" s="942"/>
      <c r="NNC320" s="942"/>
      <c r="NND320" s="942"/>
      <c r="NNE320" s="942"/>
      <c r="NNF320" s="942"/>
      <c r="NNG320" s="942"/>
      <c r="NNH320" s="942"/>
      <c r="NNI320" s="942"/>
      <c r="NNJ320" s="942"/>
      <c r="NNK320" s="942"/>
      <c r="NNL320" s="942"/>
      <c r="NNM320" s="942"/>
      <c r="NNN320" s="942"/>
      <c r="NNO320" s="942"/>
      <c r="NNP320" s="942"/>
      <c r="NNQ320" s="942"/>
      <c r="NNR320" s="942"/>
      <c r="NNS320" s="942"/>
      <c r="NNT320" s="942"/>
      <c r="NNU320" s="942"/>
      <c r="NNV320" s="942"/>
      <c r="NNW320" s="942"/>
      <c r="NNX320" s="942"/>
      <c r="NNY320" s="942"/>
      <c r="NNZ320" s="942"/>
      <c r="NOA320" s="942"/>
      <c r="NOB320" s="942"/>
      <c r="NOC320" s="942"/>
      <c r="NOD320" s="942"/>
      <c r="NOE320" s="942"/>
      <c r="NOF320" s="942"/>
      <c r="NOG320" s="942"/>
      <c r="NOH320" s="942"/>
      <c r="NOI320" s="942"/>
      <c r="NOJ320" s="942"/>
      <c r="NOK320" s="942"/>
      <c r="NOL320" s="942"/>
      <c r="NOM320" s="942"/>
      <c r="NON320" s="942"/>
      <c r="NOO320" s="942"/>
      <c r="NOP320" s="942"/>
      <c r="NOQ320" s="942"/>
      <c r="NOR320" s="942"/>
      <c r="NOS320" s="942"/>
      <c r="NOT320" s="942"/>
      <c r="NOU320" s="942"/>
      <c r="NOV320" s="942"/>
      <c r="NOW320" s="942"/>
      <c r="NOX320" s="942"/>
      <c r="NOY320" s="942"/>
      <c r="NOZ320" s="942"/>
      <c r="NPA320" s="942"/>
      <c r="NPB320" s="942"/>
      <c r="NPC320" s="942"/>
      <c r="NPD320" s="942"/>
      <c r="NPE320" s="942"/>
      <c r="NPF320" s="942"/>
      <c r="NPG320" s="942"/>
      <c r="NPH320" s="942"/>
      <c r="NPI320" s="942"/>
      <c r="NPJ320" s="942"/>
      <c r="NPK320" s="942"/>
      <c r="NPL320" s="942"/>
      <c r="NPM320" s="942"/>
      <c r="NPN320" s="942"/>
      <c r="NPO320" s="942"/>
      <c r="NPP320" s="942"/>
      <c r="NPQ320" s="942"/>
      <c r="NPR320" s="942"/>
      <c r="NPS320" s="942"/>
      <c r="NPT320" s="942"/>
      <c r="NPU320" s="942"/>
      <c r="NPV320" s="942"/>
      <c r="NPW320" s="942"/>
      <c r="NPX320" s="942"/>
      <c r="NPY320" s="942"/>
      <c r="NPZ320" s="942"/>
      <c r="NQA320" s="942"/>
      <c r="NQB320" s="942"/>
      <c r="NQC320" s="942"/>
      <c r="NQD320" s="942"/>
      <c r="NQE320" s="942"/>
      <c r="NQF320" s="942"/>
      <c r="NQG320" s="942"/>
      <c r="NQH320" s="942"/>
      <c r="NQI320" s="942"/>
      <c r="NQJ320" s="942"/>
      <c r="NQK320" s="942"/>
      <c r="NQL320" s="942"/>
      <c r="NQM320" s="942"/>
      <c r="NQN320" s="942"/>
      <c r="NQO320" s="942"/>
      <c r="NQP320" s="942"/>
      <c r="NQQ320" s="942"/>
      <c r="NQR320" s="942"/>
      <c r="NQS320" s="942"/>
      <c r="NQT320" s="942"/>
      <c r="NQU320" s="942"/>
      <c r="NQV320" s="942"/>
      <c r="NQW320" s="942"/>
      <c r="NQX320" s="942"/>
      <c r="NQY320" s="942"/>
      <c r="NQZ320" s="942"/>
      <c r="NRA320" s="942"/>
      <c r="NRB320" s="942"/>
      <c r="NRC320" s="942"/>
      <c r="NRD320" s="942"/>
      <c r="NRE320" s="942"/>
      <c r="NRF320" s="942"/>
      <c r="NRG320" s="942"/>
      <c r="NRH320" s="942"/>
      <c r="NRI320" s="942"/>
      <c r="NRJ320" s="942"/>
      <c r="NRK320" s="942"/>
      <c r="NRL320" s="942"/>
      <c r="NRM320" s="942"/>
      <c r="NRN320" s="942"/>
      <c r="NRO320" s="942"/>
      <c r="NRP320" s="942"/>
      <c r="NRQ320" s="942"/>
      <c r="NRR320" s="942"/>
      <c r="NRS320" s="942"/>
      <c r="NRT320" s="942"/>
      <c r="NRU320" s="942"/>
      <c r="NRV320" s="942"/>
      <c r="NRW320" s="942"/>
      <c r="NRX320" s="942"/>
      <c r="NRY320" s="942"/>
      <c r="NRZ320" s="942"/>
      <c r="NSA320" s="942"/>
      <c r="NSB320" s="942"/>
      <c r="NSC320" s="942"/>
      <c r="NSD320" s="942"/>
      <c r="NSE320" s="942"/>
      <c r="NSF320" s="942"/>
      <c r="NSG320" s="942"/>
      <c r="NSH320" s="942"/>
      <c r="NSI320" s="942"/>
      <c r="NSJ320" s="942"/>
      <c r="NSK320" s="942"/>
      <c r="NSL320" s="942"/>
      <c r="NSM320" s="942"/>
      <c r="NSN320" s="942"/>
      <c r="NSO320" s="942"/>
      <c r="NSP320" s="942"/>
      <c r="NSQ320" s="942"/>
      <c r="NSR320" s="942"/>
      <c r="NSS320" s="942"/>
      <c r="NST320" s="942"/>
      <c r="NSU320" s="942"/>
      <c r="NSV320" s="942"/>
      <c r="NSW320" s="942"/>
      <c r="NSX320" s="942"/>
      <c r="NSY320" s="942"/>
      <c r="NSZ320" s="942"/>
      <c r="NTA320" s="942"/>
      <c r="NTB320" s="942"/>
      <c r="NTC320" s="942"/>
      <c r="NTD320" s="942"/>
      <c r="NTE320" s="942"/>
      <c r="NTF320" s="942"/>
      <c r="NTG320" s="942"/>
      <c r="NTH320" s="942"/>
      <c r="NTI320" s="942"/>
      <c r="NTJ320" s="942"/>
      <c r="NTK320" s="942"/>
      <c r="NTL320" s="942"/>
      <c r="NTM320" s="942"/>
      <c r="NTN320" s="942"/>
      <c r="NTO320" s="942"/>
      <c r="NTP320" s="942"/>
      <c r="NTQ320" s="942"/>
      <c r="NTR320" s="942"/>
      <c r="NTS320" s="942"/>
      <c r="NTT320" s="942"/>
      <c r="NTU320" s="942"/>
      <c r="NTV320" s="942"/>
      <c r="NTW320" s="942"/>
      <c r="NTX320" s="942"/>
      <c r="NTY320" s="942"/>
      <c r="NTZ320" s="942"/>
      <c r="NUA320" s="942"/>
      <c r="NUB320" s="942"/>
      <c r="NUC320" s="942"/>
      <c r="NUD320" s="942"/>
      <c r="NUE320" s="942"/>
      <c r="NUF320" s="942"/>
      <c r="NUG320" s="942"/>
      <c r="NUH320" s="942"/>
      <c r="NUI320" s="942"/>
      <c r="NUJ320" s="942"/>
      <c r="NUK320" s="942"/>
      <c r="NUL320" s="942"/>
      <c r="NUM320" s="942"/>
      <c r="NUN320" s="942"/>
      <c r="NUO320" s="942"/>
      <c r="NUP320" s="942"/>
      <c r="NUQ320" s="942"/>
      <c r="NUR320" s="942"/>
      <c r="NUS320" s="942"/>
      <c r="NUT320" s="942"/>
      <c r="NUU320" s="942"/>
      <c r="NUV320" s="942"/>
      <c r="NUW320" s="942"/>
      <c r="NUX320" s="942"/>
      <c r="NUY320" s="942"/>
      <c r="NUZ320" s="942"/>
      <c r="NVA320" s="942"/>
      <c r="NVB320" s="942"/>
      <c r="NVC320" s="942"/>
      <c r="NVD320" s="942"/>
      <c r="NVE320" s="942"/>
      <c r="NVF320" s="942"/>
      <c r="NVG320" s="942"/>
      <c r="NVH320" s="942"/>
      <c r="NVI320" s="942"/>
      <c r="NVJ320" s="942"/>
      <c r="NVK320" s="942"/>
      <c r="NVL320" s="942"/>
      <c r="NVM320" s="942"/>
      <c r="NVN320" s="942"/>
      <c r="NVO320" s="942"/>
      <c r="NVP320" s="942"/>
      <c r="NVQ320" s="942"/>
      <c r="NVR320" s="942"/>
      <c r="NVS320" s="942"/>
      <c r="NVT320" s="942"/>
      <c r="NVU320" s="942"/>
      <c r="NVV320" s="942"/>
      <c r="NVW320" s="942"/>
      <c r="NVX320" s="942"/>
      <c r="NVY320" s="942"/>
      <c r="NVZ320" s="942"/>
      <c r="NWA320" s="942"/>
      <c r="NWB320" s="942"/>
      <c r="NWC320" s="942"/>
      <c r="NWD320" s="942"/>
      <c r="NWE320" s="942"/>
      <c r="NWF320" s="942"/>
      <c r="NWG320" s="942"/>
      <c r="NWH320" s="942"/>
      <c r="NWI320" s="942"/>
      <c r="NWJ320" s="942"/>
      <c r="NWK320" s="942"/>
      <c r="NWL320" s="942"/>
      <c r="NWM320" s="942"/>
      <c r="NWN320" s="942"/>
      <c r="NWO320" s="942"/>
      <c r="NWP320" s="942"/>
      <c r="NWQ320" s="942"/>
      <c r="NWR320" s="942"/>
      <c r="NWS320" s="942"/>
      <c r="NWT320" s="942"/>
      <c r="NWU320" s="942"/>
      <c r="NWV320" s="942"/>
      <c r="NWW320" s="942"/>
      <c r="NWX320" s="942"/>
      <c r="NWY320" s="942"/>
      <c r="NWZ320" s="942"/>
      <c r="NXA320" s="942"/>
      <c r="NXB320" s="942"/>
      <c r="NXC320" s="942"/>
      <c r="NXD320" s="942"/>
      <c r="NXE320" s="942"/>
      <c r="NXF320" s="942"/>
      <c r="NXG320" s="942"/>
      <c r="NXH320" s="942"/>
      <c r="NXI320" s="942"/>
      <c r="NXJ320" s="942"/>
      <c r="NXK320" s="942"/>
      <c r="NXL320" s="942"/>
      <c r="NXM320" s="942"/>
      <c r="NXN320" s="942"/>
      <c r="NXO320" s="942"/>
      <c r="NXP320" s="942"/>
      <c r="NXQ320" s="942"/>
      <c r="NXR320" s="942"/>
      <c r="NXS320" s="942"/>
      <c r="NXT320" s="942"/>
      <c r="NXU320" s="942"/>
      <c r="NXV320" s="942"/>
      <c r="NXW320" s="942"/>
      <c r="NXX320" s="942"/>
      <c r="NXY320" s="942"/>
      <c r="NXZ320" s="942"/>
      <c r="NYA320" s="942"/>
      <c r="NYB320" s="942"/>
      <c r="NYC320" s="942"/>
      <c r="NYD320" s="942"/>
      <c r="NYE320" s="942"/>
      <c r="NYF320" s="942"/>
      <c r="NYG320" s="942"/>
      <c r="NYH320" s="942"/>
      <c r="NYI320" s="942"/>
      <c r="NYJ320" s="942"/>
      <c r="NYK320" s="942"/>
      <c r="NYL320" s="942"/>
      <c r="NYM320" s="942"/>
      <c r="NYN320" s="942"/>
      <c r="NYO320" s="942"/>
      <c r="NYP320" s="942"/>
      <c r="NYQ320" s="942"/>
      <c r="NYR320" s="942"/>
      <c r="NYS320" s="942"/>
      <c r="NYT320" s="942"/>
      <c r="NYU320" s="942"/>
      <c r="NYV320" s="942"/>
      <c r="NYW320" s="942"/>
      <c r="NYX320" s="942"/>
      <c r="NYY320" s="942"/>
      <c r="NYZ320" s="942"/>
      <c r="NZA320" s="942"/>
      <c r="NZB320" s="942"/>
      <c r="NZC320" s="942"/>
      <c r="NZD320" s="942"/>
      <c r="NZE320" s="942"/>
      <c r="NZF320" s="942"/>
      <c r="NZG320" s="942"/>
      <c r="NZH320" s="942"/>
      <c r="NZI320" s="942"/>
      <c r="NZJ320" s="942"/>
      <c r="NZK320" s="942"/>
      <c r="NZL320" s="942"/>
      <c r="NZM320" s="942"/>
      <c r="NZN320" s="942"/>
      <c r="NZO320" s="942"/>
      <c r="NZP320" s="942"/>
      <c r="NZQ320" s="942"/>
      <c r="NZR320" s="942"/>
      <c r="NZS320" s="942"/>
      <c r="NZT320" s="942"/>
      <c r="NZU320" s="942"/>
      <c r="NZV320" s="942"/>
      <c r="NZW320" s="942"/>
      <c r="NZX320" s="942"/>
      <c r="NZY320" s="942"/>
      <c r="NZZ320" s="942"/>
      <c r="OAA320" s="942"/>
      <c r="OAB320" s="942"/>
      <c r="OAC320" s="942"/>
      <c r="OAD320" s="942"/>
      <c r="OAE320" s="942"/>
      <c r="OAF320" s="942"/>
      <c r="OAG320" s="942"/>
      <c r="OAH320" s="942"/>
      <c r="OAI320" s="942"/>
      <c r="OAJ320" s="942"/>
      <c r="OAK320" s="942"/>
      <c r="OAL320" s="942"/>
      <c r="OAM320" s="942"/>
      <c r="OAN320" s="942"/>
      <c r="OAO320" s="942"/>
      <c r="OAP320" s="942"/>
      <c r="OAQ320" s="942"/>
      <c r="OAR320" s="942"/>
      <c r="OAS320" s="942"/>
      <c r="OAT320" s="942"/>
      <c r="OAU320" s="942"/>
      <c r="OAV320" s="942"/>
      <c r="OAW320" s="942"/>
      <c r="OAX320" s="942"/>
      <c r="OAY320" s="942"/>
      <c r="OAZ320" s="942"/>
      <c r="OBA320" s="942"/>
      <c r="OBB320" s="942"/>
      <c r="OBC320" s="942"/>
      <c r="OBD320" s="942"/>
      <c r="OBE320" s="942"/>
      <c r="OBF320" s="942"/>
      <c r="OBG320" s="942"/>
      <c r="OBH320" s="942"/>
      <c r="OBI320" s="942"/>
      <c r="OBJ320" s="942"/>
      <c r="OBK320" s="942"/>
      <c r="OBL320" s="942"/>
      <c r="OBM320" s="942"/>
      <c r="OBN320" s="942"/>
      <c r="OBO320" s="942"/>
      <c r="OBP320" s="942"/>
      <c r="OBQ320" s="942"/>
      <c r="OBR320" s="942"/>
      <c r="OBS320" s="942"/>
      <c r="OBT320" s="942"/>
      <c r="OBU320" s="942"/>
      <c r="OBV320" s="942"/>
      <c r="OBW320" s="942"/>
      <c r="OBX320" s="942"/>
      <c r="OBY320" s="942"/>
      <c r="OBZ320" s="942"/>
      <c r="OCA320" s="942"/>
      <c r="OCB320" s="942"/>
      <c r="OCC320" s="942"/>
      <c r="OCD320" s="942"/>
      <c r="OCE320" s="942"/>
      <c r="OCF320" s="942"/>
      <c r="OCG320" s="942"/>
      <c r="OCH320" s="942"/>
      <c r="OCI320" s="942"/>
      <c r="OCJ320" s="942"/>
      <c r="OCK320" s="942"/>
      <c r="OCL320" s="942"/>
      <c r="OCM320" s="942"/>
      <c r="OCN320" s="942"/>
      <c r="OCO320" s="942"/>
      <c r="OCP320" s="942"/>
      <c r="OCQ320" s="942"/>
      <c r="OCR320" s="942"/>
      <c r="OCS320" s="942"/>
      <c r="OCT320" s="942"/>
      <c r="OCU320" s="942"/>
      <c r="OCV320" s="942"/>
      <c r="OCW320" s="942"/>
      <c r="OCX320" s="942"/>
      <c r="OCY320" s="942"/>
      <c r="OCZ320" s="942"/>
      <c r="ODA320" s="942"/>
      <c r="ODB320" s="942"/>
      <c r="ODC320" s="942"/>
      <c r="ODD320" s="942"/>
      <c r="ODE320" s="942"/>
      <c r="ODF320" s="942"/>
      <c r="ODG320" s="942"/>
      <c r="ODH320" s="942"/>
      <c r="ODI320" s="942"/>
      <c r="ODJ320" s="942"/>
      <c r="ODK320" s="942"/>
      <c r="ODL320" s="942"/>
      <c r="ODM320" s="942"/>
      <c r="ODN320" s="942"/>
      <c r="ODO320" s="942"/>
      <c r="ODP320" s="942"/>
      <c r="ODQ320" s="942"/>
      <c r="ODR320" s="942"/>
      <c r="ODS320" s="942"/>
      <c r="ODT320" s="942"/>
      <c r="ODU320" s="942"/>
      <c r="ODV320" s="942"/>
      <c r="ODW320" s="942"/>
      <c r="ODX320" s="942"/>
      <c r="ODY320" s="942"/>
      <c r="ODZ320" s="942"/>
      <c r="OEA320" s="942"/>
      <c r="OEB320" s="942"/>
      <c r="OEC320" s="942"/>
      <c r="OED320" s="942"/>
      <c r="OEE320" s="942"/>
      <c r="OEF320" s="942"/>
      <c r="OEG320" s="942"/>
      <c r="OEH320" s="942"/>
      <c r="OEI320" s="942"/>
      <c r="OEJ320" s="942"/>
      <c r="OEK320" s="942"/>
      <c r="OEL320" s="942"/>
      <c r="OEM320" s="942"/>
      <c r="OEN320" s="942"/>
      <c r="OEO320" s="942"/>
      <c r="OEP320" s="942"/>
      <c r="OEQ320" s="942"/>
      <c r="OER320" s="942"/>
      <c r="OES320" s="942"/>
      <c r="OET320" s="942"/>
      <c r="OEU320" s="942"/>
      <c r="OEV320" s="942"/>
      <c r="OEW320" s="942"/>
      <c r="OEX320" s="942"/>
      <c r="OEY320" s="942"/>
      <c r="OEZ320" s="942"/>
      <c r="OFA320" s="942"/>
      <c r="OFB320" s="942"/>
      <c r="OFC320" s="942"/>
      <c r="OFD320" s="942"/>
      <c r="OFE320" s="942"/>
      <c r="OFF320" s="942"/>
      <c r="OFG320" s="942"/>
      <c r="OFH320" s="942"/>
      <c r="OFI320" s="942"/>
      <c r="OFJ320" s="942"/>
      <c r="OFK320" s="942"/>
      <c r="OFL320" s="942"/>
      <c r="OFM320" s="942"/>
      <c r="OFN320" s="942"/>
      <c r="OFO320" s="942"/>
      <c r="OFP320" s="942"/>
      <c r="OFQ320" s="942"/>
      <c r="OFR320" s="942"/>
      <c r="OFS320" s="942"/>
      <c r="OFT320" s="942"/>
      <c r="OFU320" s="942"/>
      <c r="OFV320" s="942"/>
      <c r="OFW320" s="942"/>
      <c r="OFX320" s="942"/>
      <c r="OFY320" s="942"/>
      <c r="OFZ320" s="942"/>
      <c r="OGA320" s="942"/>
      <c r="OGB320" s="942"/>
      <c r="OGC320" s="942"/>
      <c r="OGD320" s="942"/>
      <c r="OGE320" s="942"/>
      <c r="OGF320" s="942"/>
      <c r="OGG320" s="942"/>
      <c r="OGH320" s="942"/>
      <c r="OGI320" s="942"/>
      <c r="OGJ320" s="942"/>
      <c r="OGK320" s="942"/>
      <c r="OGL320" s="942"/>
      <c r="OGM320" s="942"/>
      <c r="OGN320" s="942"/>
      <c r="OGO320" s="942"/>
      <c r="OGP320" s="942"/>
      <c r="OGQ320" s="942"/>
      <c r="OGR320" s="942"/>
      <c r="OGS320" s="942"/>
      <c r="OGT320" s="942"/>
      <c r="OGU320" s="942"/>
      <c r="OGV320" s="942"/>
      <c r="OGW320" s="942"/>
      <c r="OGX320" s="942"/>
      <c r="OGY320" s="942"/>
      <c r="OGZ320" s="942"/>
      <c r="OHA320" s="942"/>
      <c r="OHB320" s="942"/>
      <c r="OHC320" s="942"/>
      <c r="OHD320" s="942"/>
      <c r="OHE320" s="942"/>
      <c r="OHF320" s="942"/>
      <c r="OHG320" s="942"/>
      <c r="OHH320" s="942"/>
      <c r="OHI320" s="942"/>
      <c r="OHJ320" s="942"/>
      <c r="OHK320" s="942"/>
      <c r="OHL320" s="942"/>
      <c r="OHM320" s="942"/>
      <c r="OHN320" s="942"/>
      <c r="OHO320" s="942"/>
      <c r="OHP320" s="942"/>
      <c r="OHQ320" s="942"/>
      <c r="OHR320" s="942"/>
      <c r="OHS320" s="942"/>
      <c r="OHT320" s="942"/>
      <c r="OHU320" s="942"/>
      <c r="OHV320" s="942"/>
      <c r="OHW320" s="942"/>
      <c r="OHX320" s="942"/>
      <c r="OHY320" s="942"/>
      <c r="OHZ320" s="942"/>
      <c r="OIA320" s="942"/>
      <c r="OIB320" s="942"/>
      <c r="OIC320" s="942"/>
      <c r="OID320" s="942"/>
      <c r="OIE320" s="942"/>
      <c r="OIF320" s="942"/>
      <c r="OIG320" s="942"/>
      <c r="OIH320" s="942"/>
      <c r="OII320" s="942"/>
      <c r="OIJ320" s="942"/>
      <c r="OIK320" s="942"/>
      <c r="OIL320" s="942"/>
      <c r="OIM320" s="942"/>
      <c r="OIN320" s="942"/>
      <c r="OIO320" s="942"/>
      <c r="OIP320" s="942"/>
      <c r="OIQ320" s="942"/>
      <c r="OIR320" s="942"/>
      <c r="OIS320" s="942"/>
      <c r="OIT320" s="942"/>
      <c r="OIU320" s="942"/>
      <c r="OIV320" s="942"/>
      <c r="OIW320" s="942"/>
      <c r="OIX320" s="942"/>
      <c r="OIY320" s="942"/>
      <c r="OIZ320" s="942"/>
      <c r="OJA320" s="942"/>
      <c r="OJB320" s="942"/>
      <c r="OJC320" s="942"/>
      <c r="OJD320" s="942"/>
      <c r="OJE320" s="942"/>
      <c r="OJF320" s="942"/>
      <c r="OJG320" s="942"/>
      <c r="OJH320" s="942"/>
      <c r="OJI320" s="942"/>
      <c r="OJJ320" s="942"/>
      <c r="OJK320" s="942"/>
      <c r="OJL320" s="942"/>
      <c r="OJM320" s="942"/>
      <c r="OJN320" s="942"/>
      <c r="OJO320" s="942"/>
      <c r="OJP320" s="942"/>
      <c r="OJQ320" s="942"/>
      <c r="OJR320" s="942"/>
      <c r="OJS320" s="942"/>
      <c r="OJT320" s="942"/>
      <c r="OJU320" s="942"/>
      <c r="OJV320" s="942"/>
      <c r="OJW320" s="942"/>
      <c r="OJX320" s="942"/>
      <c r="OJY320" s="942"/>
      <c r="OJZ320" s="942"/>
      <c r="OKA320" s="942"/>
      <c r="OKB320" s="942"/>
      <c r="OKC320" s="942"/>
      <c r="OKD320" s="942"/>
      <c r="OKE320" s="942"/>
      <c r="OKF320" s="942"/>
      <c r="OKG320" s="942"/>
      <c r="OKH320" s="942"/>
      <c r="OKI320" s="942"/>
      <c r="OKJ320" s="942"/>
      <c r="OKK320" s="942"/>
      <c r="OKL320" s="942"/>
      <c r="OKM320" s="942"/>
      <c r="OKN320" s="942"/>
      <c r="OKO320" s="942"/>
      <c r="OKP320" s="942"/>
      <c r="OKQ320" s="942"/>
      <c r="OKR320" s="942"/>
      <c r="OKS320" s="942"/>
      <c r="OKT320" s="942"/>
      <c r="OKU320" s="942"/>
      <c r="OKV320" s="942"/>
      <c r="OKW320" s="942"/>
      <c r="OKX320" s="942"/>
      <c r="OKY320" s="942"/>
      <c r="OKZ320" s="942"/>
      <c r="OLA320" s="942"/>
      <c r="OLB320" s="942"/>
      <c r="OLC320" s="942"/>
      <c r="OLD320" s="942"/>
      <c r="OLE320" s="942"/>
      <c r="OLF320" s="942"/>
      <c r="OLG320" s="942"/>
      <c r="OLH320" s="942"/>
      <c r="OLI320" s="942"/>
      <c r="OLJ320" s="942"/>
      <c r="OLK320" s="942"/>
      <c r="OLL320" s="942"/>
      <c r="OLM320" s="942"/>
      <c r="OLN320" s="942"/>
      <c r="OLO320" s="942"/>
      <c r="OLP320" s="942"/>
      <c r="OLQ320" s="942"/>
      <c r="OLR320" s="942"/>
      <c r="OLS320" s="942"/>
      <c r="OLT320" s="942"/>
      <c r="OLU320" s="942"/>
      <c r="OLV320" s="942"/>
      <c r="OLW320" s="942"/>
      <c r="OLX320" s="942"/>
      <c r="OLY320" s="942"/>
      <c r="OLZ320" s="942"/>
      <c r="OMA320" s="942"/>
      <c r="OMB320" s="942"/>
      <c r="OMC320" s="942"/>
      <c r="OMD320" s="942"/>
      <c r="OME320" s="942"/>
      <c r="OMF320" s="942"/>
      <c r="OMG320" s="942"/>
      <c r="OMH320" s="942"/>
      <c r="OMI320" s="942"/>
      <c r="OMJ320" s="942"/>
      <c r="OMK320" s="942"/>
      <c r="OML320" s="942"/>
      <c r="OMM320" s="942"/>
      <c r="OMN320" s="942"/>
      <c r="OMO320" s="942"/>
      <c r="OMP320" s="942"/>
      <c r="OMQ320" s="942"/>
      <c r="OMR320" s="942"/>
      <c r="OMS320" s="942"/>
      <c r="OMT320" s="942"/>
      <c r="OMU320" s="942"/>
      <c r="OMV320" s="942"/>
      <c r="OMW320" s="942"/>
      <c r="OMX320" s="942"/>
      <c r="OMY320" s="942"/>
      <c r="OMZ320" s="942"/>
      <c r="ONA320" s="942"/>
      <c r="ONB320" s="942"/>
      <c r="ONC320" s="942"/>
      <c r="OND320" s="942"/>
      <c r="ONE320" s="942"/>
      <c r="ONF320" s="942"/>
      <c r="ONG320" s="942"/>
      <c r="ONH320" s="942"/>
      <c r="ONI320" s="942"/>
      <c r="ONJ320" s="942"/>
      <c r="ONK320" s="942"/>
      <c r="ONL320" s="942"/>
      <c r="ONM320" s="942"/>
      <c r="ONN320" s="942"/>
      <c r="ONO320" s="942"/>
      <c r="ONP320" s="942"/>
      <c r="ONQ320" s="942"/>
      <c r="ONR320" s="942"/>
      <c r="ONS320" s="942"/>
      <c r="ONT320" s="942"/>
      <c r="ONU320" s="942"/>
      <c r="ONV320" s="942"/>
      <c r="ONW320" s="942"/>
      <c r="ONX320" s="942"/>
      <c r="ONY320" s="942"/>
      <c r="ONZ320" s="942"/>
      <c r="OOA320" s="942"/>
      <c r="OOB320" s="942"/>
      <c r="OOC320" s="942"/>
      <c r="OOD320" s="942"/>
      <c r="OOE320" s="942"/>
      <c r="OOF320" s="942"/>
      <c r="OOG320" s="942"/>
      <c r="OOH320" s="942"/>
      <c r="OOI320" s="942"/>
      <c r="OOJ320" s="942"/>
      <c r="OOK320" s="942"/>
      <c r="OOL320" s="942"/>
      <c r="OOM320" s="942"/>
      <c r="OON320" s="942"/>
      <c r="OOO320" s="942"/>
      <c r="OOP320" s="942"/>
      <c r="OOQ320" s="942"/>
      <c r="OOR320" s="942"/>
      <c r="OOS320" s="942"/>
      <c r="OOT320" s="942"/>
      <c r="OOU320" s="942"/>
      <c r="OOV320" s="942"/>
      <c r="OOW320" s="942"/>
      <c r="OOX320" s="942"/>
      <c r="OOY320" s="942"/>
      <c r="OOZ320" s="942"/>
      <c r="OPA320" s="942"/>
      <c r="OPB320" s="942"/>
      <c r="OPC320" s="942"/>
      <c r="OPD320" s="942"/>
      <c r="OPE320" s="942"/>
      <c r="OPF320" s="942"/>
      <c r="OPG320" s="942"/>
      <c r="OPH320" s="942"/>
      <c r="OPI320" s="942"/>
      <c r="OPJ320" s="942"/>
      <c r="OPK320" s="942"/>
      <c r="OPL320" s="942"/>
      <c r="OPM320" s="942"/>
      <c r="OPN320" s="942"/>
      <c r="OPO320" s="942"/>
      <c r="OPP320" s="942"/>
      <c r="OPQ320" s="942"/>
      <c r="OPR320" s="942"/>
      <c r="OPS320" s="942"/>
      <c r="OPT320" s="942"/>
      <c r="OPU320" s="942"/>
      <c r="OPV320" s="942"/>
      <c r="OPW320" s="942"/>
      <c r="OPX320" s="942"/>
      <c r="OPY320" s="942"/>
      <c r="OPZ320" s="942"/>
      <c r="OQA320" s="942"/>
      <c r="OQB320" s="942"/>
      <c r="OQC320" s="942"/>
      <c r="OQD320" s="942"/>
      <c r="OQE320" s="942"/>
      <c r="OQF320" s="942"/>
      <c r="OQG320" s="942"/>
      <c r="OQH320" s="942"/>
      <c r="OQI320" s="942"/>
      <c r="OQJ320" s="942"/>
      <c r="OQK320" s="942"/>
      <c r="OQL320" s="942"/>
      <c r="OQM320" s="942"/>
      <c r="OQN320" s="942"/>
      <c r="OQO320" s="942"/>
      <c r="OQP320" s="942"/>
      <c r="OQQ320" s="942"/>
      <c r="OQR320" s="942"/>
      <c r="OQS320" s="942"/>
      <c r="OQT320" s="942"/>
      <c r="OQU320" s="942"/>
      <c r="OQV320" s="942"/>
      <c r="OQW320" s="942"/>
      <c r="OQX320" s="942"/>
      <c r="OQY320" s="942"/>
      <c r="OQZ320" s="942"/>
      <c r="ORA320" s="942"/>
      <c r="ORB320" s="942"/>
      <c r="ORC320" s="942"/>
      <c r="ORD320" s="942"/>
      <c r="ORE320" s="942"/>
      <c r="ORF320" s="942"/>
      <c r="ORG320" s="942"/>
      <c r="ORH320" s="942"/>
      <c r="ORI320" s="942"/>
      <c r="ORJ320" s="942"/>
      <c r="ORK320" s="942"/>
      <c r="ORL320" s="942"/>
      <c r="ORM320" s="942"/>
      <c r="ORN320" s="942"/>
      <c r="ORO320" s="942"/>
      <c r="ORP320" s="942"/>
      <c r="ORQ320" s="942"/>
      <c r="ORR320" s="942"/>
      <c r="ORS320" s="942"/>
      <c r="ORT320" s="942"/>
      <c r="ORU320" s="942"/>
      <c r="ORV320" s="942"/>
      <c r="ORW320" s="942"/>
      <c r="ORX320" s="942"/>
      <c r="ORY320" s="942"/>
      <c r="ORZ320" s="942"/>
      <c r="OSA320" s="942"/>
      <c r="OSB320" s="942"/>
      <c r="OSC320" s="942"/>
      <c r="OSD320" s="942"/>
      <c r="OSE320" s="942"/>
      <c r="OSF320" s="942"/>
      <c r="OSG320" s="942"/>
      <c r="OSH320" s="942"/>
      <c r="OSI320" s="942"/>
      <c r="OSJ320" s="942"/>
      <c r="OSK320" s="942"/>
      <c r="OSL320" s="942"/>
      <c r="OSM320" s="942"/>
      <c r="OSN320" s="942"/>
      <c r="OSO320" s="942"/>
      <c r="OSP320" s="942"/>
      <c r="OSQ320" s="942"/>
      <c r="OSR320" s="942"/>
      <c r="OSS320" s="942"/>
      <c r="OST320" s="942"/>
      <c r="OSU320" s="942"/>
      <c r="OSV320" s="942"/>
      <c r="OSW320" s="942"/>
      <c r="OSX320" s="942"/>
      <c r="OSY320" s="942"/>
      <c r="OSZ320" s="942"/>
      <c r="OTA320" s="942"/>
      <c r="OTB320" s="942"/>
      <c r="OTC320" s="942"/>
      <c r="OTD320" s="942"/>
      <c r="OTE320" s="942"/>
      <c r="OTF320" s="942"/>
      <c r="OTG320" s="942"/>
      <c r="OTH320" s="942"/>
      <c r="OTI320" s="942"/>
      <c r="OTJ320" s="942"/>
      <c r="OTK320" s="942"/>
      <c r="OTL320" s="942"/>
      <c r="OTM320" s="942"/>
      <c r="OTN320" s="942"/>
      <c r="OTO320" s="942"/>
      <c r="OTP320" s="942"/>
      <c r="OTQ320" s="942"/>
      <c r="OTR320" s="942"/>
      <c r="OTS320" s="942"/>
      <c r="OTT320" s="942"/>
      <c r="OTU320" s="942"/>
      <c r="OTV320" s="942"/>
      <c r="OTW320" s="942"/>
      <c r="OTX320" s="942"/>
      <c r="OTY320" s="942"/>
      <c r="OTZ320" s="942"/>
      <c r="OUA320" s="942"/>
      <c r="OUB320" s="942"/>
      <c r="OUC320" s="942"/>
      <c r="OUD320" s="942"/>
      <c r="OUE320" s="942"/>
      <c r="OUF320" s="942"/>
      <c r="OUG320" s="942"/>
      <c r="OUH320" s="942"/>
      <c r="OUI320" s="942"/>
      <c r="OUJ320" s="942"/>
      <c r="OUK320" s="942"/>
      <c r="OUL320" s="942"/>
      <c r="OUM320" s="942"/>
      <c r="OUN320" s="942"/>
      <c r="OUO320" s="942"/>
      <c r="OUP320" s="942"/>
      <c r="OUQ320" s="942"/>
      <c r="OUR320" s="942"/>
      <c r="OUS320" s="942"/>
      <c r="OUT320" s="942"/>
      <c r="OUU320" s="942"/>
      <c r="OUV320" s="942"/>
      <c r="OUW320" s="942"/>
      <c r="OUX320" s="942"/>
      <c r="OUY320" s="942"/>
      <c r="OUZ320" s="942"/>
      <c r="OVA320" s="942"/>
      <c r="OVB320" s="942"/>
      <c r="OVC320" s="942"/>
      <c r="OVD320" s="942"/>
      <c r="OVE320" s="942"/>
      <c r="OVF320" s="942"/>
      <c r="OVG320" s="942"/>
      <c r="OVH320" s="942"/>
      <c r="OVI320" s="942"/>
      <c r="OVJ320" s="942"/>
      <c r="OVK320" s="942"/>
      <c r="OVL320" s="942"/>
      <c r="OVM320" s="942"/>
      <c r="OVN320" s="942"/>
      <c r="OVO320" s="942"/>
      <c r="OVP320" s="942"/>
      <c r="OVQ320" s="942"/>
      <c r="OVR320" s="942"/>
      <c r="OVS320" s="942"/>
      <c r="OVT320" s="942"/>
      <c r="OVU320" s="942"/>
      <c r="OVV320" s="942"/>
      <c r="OVW320" s="942"/>
      <c r="OVX320" s="942"/>
      <c r="OVY320" s="942"/>
      <c r="OVZ320" s="942"/>
      <c r="OWA320" s="942"/>
      <c r="OWB320" s="942"/>
      <c r="OWC320" s="942"/>
      <c r="OWD320" s="942"/>
      <c r="OWE320" s="942"/>
      <c r="OWF320" s="942"/>
      <c r="OWG320" s="942"/>
      <c r="OWH320" s="942"/>
      <c r="OWI320" s="942"/>
      <c r="OWJ320" s="942"/>
      <c r="OWK320" s="942"/>
      <c r="OWL320" s="942"/>
      <c r="OWM320" s="942"/>
      <c r="OWN320" s="942"/>
      <c r="OWO320" s="942"/>
      <c r="OWP320" s="942"/>
      <c r="OWQ320" s="942"/>
      <c r="OWR320" s="942"/>
      <c r="OWS320" s="942"/>
      <c r="OWT320" s="942"/>
      <c r="OWU320" s="942"/>
      <c r="OWV320" s="942"/>
      <c r="OWW320" s="942"/>
      <c r="OWX320" s="942"/>
      <c r="OWY320" s="942"/>
      <c r="OWZ320" s="942"/>
      <c r="OXA320" s="942"/>
      <c r="OXB320" s="942"/>
      <c r="OXC320" s="942"/>
      <c r="OXD320" s="942"/>
      <c r="OXE320" s="942"/>
      <c r="OXF320" s="942"/>
      <c r="OXG320" s="942"/>
      <c r="OXH320" s="942"/>
      <c r="OXI320" s="942"/>
      <c r="OXJ320" s="942"/>
      <c r="OXK320" s="942"/>
      <c r="OXL320" s="942"/>
      <c r="OXM320" s="942"/>
      <c r="OXN320" s="942"/>
      <c r="OXO320" s="942"/>
      <c r="OXP320" s="942"/>
      <c r="OXQ320" s="942"/>
      <c r="OXR320" s="942"/>
      <c r="OXS320" s="942"/>
      <c r="OXT320" s="942"/>
      <c r="OXU320" s="942"/>
      <c r="OXV320" s="942"/>
      <c r="OXW320" s="942"/>
      <c r="OXX320" s="942"/>
      <c r="OXY320" s="942"/>
      <c r="OXZ320" s="942"/>
      <c r="OYA320" s="942"/>
      <c r="OYB320" s="942"/>
      <c r="OYC320" s="942"/>
      <c r="OYD320" s="942"/>
      <c r="OYE320" s="942"/>
      <c r="OYF320" s="942"/>
      <c r="OYG320" s="942"/>
      <c r="OYH320" s="942"/>
      <c r="OYI320" s="942"/>
      <c r="OYJ320" s="942"/>
      <c r="OYK320" s="942"/>
      <c r="OYL320" s="942"/>
      <c r="OYM320" s="942"/>
      <c r="OYN320" s="942"/>
      <c r="OYO320" s="942"/>
      <c r="OYP320" s="942"/>
      <c r="OYQ320" s="942"/>
      <c r="OYR320" s="942"/>
      <c r="OYS320" s="942"/>
      <c r="OYT320" s="942"/>
      <c r="OYU320" s="942"/>
      <c r="OYV320" s="942"/>
      <c r="OYW320" s="942"/>
      <c r="OYX320" s="942"/>
      <c r="OYY320" s="942"/>
      <c r="OYZ320" s="942"/>
      <c r="OZA320" s="942"/>
      <c r="OZB320" s="942"/>
      <c r="OZC320" s="942"/>
      <c r="OZD320" s="942"/>
      <c r="OZE320" s="942"/>
      <c r="OZF320" s="942"/>
      <c r="OZG320" s="942"/>
      <c r="OZH320" s="942"/>
      <c r="OZI320" s="942"/>
      <c r="OZJ320" s="942"/>
      <c r="OZK320" s="942"/>
      <c r="OZL320" s="942"/>
      <c r="OZM320" s="942"/>
      <c r="OZN320" s="942"/>
      <c r="OZO320" s="942"/>
      <c r="OZP320" s="942"/>
      <c r="OZQ320" s="942"/>
      <c r="OZR320" s="942"/>
      <c r="OZS320" s="942"/>
      <c r="OZT320" s="942"/>
      <c r="OZU320" s="942"/>
      <c r="OZV320" s="942"/>
      <c r="OZW320" s="942"/>
      <c r="OZX320" s="942"/>
      <c r="OZY320" s="942"/>
      <c r="OZZ320" s="942"/>
      <c r="PAA320" s="942"/>
      <c r="PAB320" s="942"/>
      <c r="PAC320" s="942"/>
      <c r="PAD320" s="942"/>
      <c r="PAE320" s="942"/>
      <c r="PAF320" s="942"/>
      <c r="PAG320" s="942"/>
      <c r="PAH320" s="942"/>
      <c r="PAI320" s="942"/>
      <c r="PAJ320" s="942"/>
      <c r="PAK320" s="942"/>
      <c r="PAL320" s="942"/>
      <c r="PAM320" s="942"/>
      <c r="PAN320" s="942"/>
      <c r="PAO320" s="942"/>
      <c r="PAP320" s="942"/>
      <c r="PAQ320" s="942"/>
      <c r="PAR320" s="942"/>
      <c r="PAS320" s="942"/>
      <c r="PAT320" s="942"/>
      <c r="PAU320" s="942"/>
      <c r="PAV320" s="942"/>
      <c r="PAW320" s="942"/>
      <c r="PAX320" s="942"/>
      <c r="PAY320" s="942"/>
      <c r="PAZ320" s="942"/>
      <c r="PBA320" s="942"/>
      <c r="PBB320" s="942"/>
      <c r="PBC320" s="942"/>
      <c r="PBD320" s="942"/>
      <c r="PBE320" s="942"/>
      <c r="PBF320" s="942"/>
      <c r="PBG320" s="942"/>
      <c r="PBH320" s="942"/>
      <c r="PBI320" s="942"/>
      <c r="PBJ320" s="942"/>
      <c r="PBK320" s="942"/>
      <c r="PBL320" s="942"/>
      <c r="PBM320" s="942"/>
      <c r="PBN320" s="942"/>
      <c r="PBO320" s="942"/>
      <c r="PBP320" s="942"/>
      <c r="PBQ320" s="942"/>
      <c r="PBR320" s="942"/>
      <c r="PBS320" s="942"/>
      <c r="PBT320" s="942"/>
      <c r="PBU320" s="942"/>
      <c r="PBV320" s="942"/>
      <c r="PBW320" s="942"/>
      <c r="PBX320" s="942"/>
      <c r="PBY320" s="942"/>
      <c r="PBZ320" s="942"/>
      <c r="PCA320" s="942"/>
      <c r="PCB320" s="942"/>
      <c r="PCC320" s="942"/>
      <c r="PCD320" s="942"/>
      <c r="PCE320" s="942"/>
      <c r="PCF320" s="942"/>
      <c r="PCG320" s="942"/>
      <c r="PCH320" s="942"/>
      <c r="PCI320" s="942"/>
      <c r="PCJ320" s="942"/>
      <c r="PCK320" s="942"/>
      <c r="PCL320" s="942"/>
      <c r="PCM320" s="942"/>
      <c r="PCN320" s="942"/>
      <c r="PCO320" s="942"/>
      <c r="PCP320" s="942"/>
      <c r="PCQ320" s="942"/>
      <c r="PCR320" s="942"/>
      <c r="PCS320" s="942"/>
      <c r="PCT320" s="942"/>
      <c r="PCU320" s="942"/>
      <c r="PCV320" s="942"/>
      <c r="PCW320" s="942"/>
      <c r="PCX320" s="942"/>
      <c r="PCY320" s="942"/>
      <c r="PCZ320" s="942"/>
      <c r="PDA320" s="942"/>
      <c r="PDB320" s="942"/>
      <c r="PDC320" s="942"/>
      <c r="PDD320" s="942"/>
      <c r="PDE320" s="942"/>
      <c r="PDF320" s="942"/>
      <c r="PDG320" s="942"/>
      <c r="PDH320" s="942"/>
      <c r="PDI320" s="942"/>
      <c r="PDJ320" s="942"/>
      <c r="PDK320" s="942"/>
      <c r="PDL320" s="942"/>
      <c r="PDM320" s="942"/>
      <c r="PDN320" s="942"/>
      <c r="PDO320" s="942"/>
      <c r="PDP320" s="942"/>
      <c r="PDQ320" s="942"/>
      <c r="PDR320" s="942"/>
      <c r="PDS320" s="942"/>
      <c r="PDT320" s="942"/>
      <c r="PDU320" s="942"/>
      <c r="PDV320" s="942"/>
      <c r="PDW320" s="942"/>
      <c r="PDX320" s="942"/>
      <c r="PDY320" s="942"/>
      <c r="PDZ320" s="942"/>
      <c r="PEA320" s="942"/>
      <c r="PEB320" s="942"/>
      <c r="PEC320" s="942"/>
      <c r="PED320" s="942"/>
      <c r="PEE320" s="942"/>
      <c r="PEF320" s="942"/>
      <c r="PEG320" s="942"/>
      <c r="PEH320" s="942"/>
      <c r="PEI320" s="942"/>
      <c r="PEJ320" s="942"/>
      <c r="PEK320" s="942"/>
      <c r="PEL320" s="942"/>
      <c r="PEM320" s="942"/>
      <c r="PEN320" s="942"/>
      <c r="PEO320" s="942"/>
      <c r="PEP320" s="942"/>
      <c r="PEQ320" s="942"/>
      <c r="PER320" s="942"/>
      <c r="PES320" s="942"/>
      <c r="PET320" s="942"/>
      <c r="PEU320" s="942"/>
      <c r="PEV320" s="942"/>
      <c r="PEW320" s="942"/>
      <c r="PEX320" s="942"/>
      <c r="PEY320" s="942"/>
      <c r="PEZ320" s="942"/>
      <c r="PFA320" s="942"/>
      <c r="PFB320" s="942"/>
      <c r="PFC320" s="942"/>
      <c r="PFD320" s="942"/>
      <c r="PFE320" s="942"/>
      <c r="PFF320" s="942"/>
      <c r="PFG320" s="942"/>
      <c r="PFH320" s="942"/>
      <c r="PFI320" s="942"/>
      <c r="PFJ320" s="942"/>
      <c r="PFK320" s="942"/>
      <c r="PFL320" s="942"/>
      <c r="PFM320" s="942"/>
      <c r="PFN320" s="942"/>
      <c r="PFO320" s="942"/>
      <c r="PFP320" s="942"/>
      <c r="PFQ320" s="942"/>
      <c r="PFR320" s="942"/>
      <c r="PFS320" s="942"/>
      <c r="PFT320" s="942"/>
      <c r="PFU320" s="942"/>
      <c r="PFV320" s="942"/>
      <c r="PFW320" s="942"/>
      <c r="PFX320" s="942"/>
      <c r="PFY320" s="942"/>
      <c r="PFZ320" s="942"/>
      <c r="PGA320" s="942"/>
      <c r="PGB320" s="942"/>
      <c r="PGC320" s="942"/>
      <c r="PGD320" s="942"/>
      <c r="PGE320" s="942"/>
      <c r="PGF320" s="942"/>
      <c r="PGG320" s="942"/>
      <c r="PGH320" s="942"/>
      <c r="PGI320" s="942"/>
      <c r="PGJ320" s="942"/>
      <c r="PGK320" s="942"/>
      <c r="PGL320" s="942"/>
      <c r="PGM320" s="942"/>
      <c r="PGN320" s="942"/>
      <c r="PGO320" s="942"/>
      <c r="PGP320" s="942"/>
      <c r="PGQ320" s="942"/>
      <c r="PGR320" s="942"/>
      <c r="PGS320" s="942"/>
      <c r="PGT320" s="942"/>
      <c r="PGU320" s="942"/>
      <c r="PGV320" s="942"/>
      <c r="PGW320" s="942"/>
      <c r="PGX320" s="942"/>
      <c r="PGY320" s="942"/>
      <c r="PGZ320" s="942"/>
      <c r="PHA320" s="942"/>
      <c r="PHB320" s="942"/>
      <c r="PHC320" s="942"/>
      <c r="PHD320" s="942"/>
      <c r="PHE320" s="942"/>
      <c r="PHF320" s="942"/>
      <c r="PHG320" s="942"/>
      <c r="PHH320" s="942"/>
      <c r="PHI320" s="942"/>
      <c r="PHJ320" s="942"/>
      <c r="PHK320" s="942"/>
      <c r="PHL320" s="942"/>
      <c r="PHM320" s="942"/>
      <c r="PHN320" s="942"/>
      <c r="PHO320" s="942"/>
      <c r="PHP320" s="942"/>
      <c r="PHQ320" s="942"/>
      <c r="PHR320" s="942"/>
      <c r="PHS320" s="942"/>
      <c r="PHT320" s="942"/>
      <c r="PHU320" s="942"/>
      <c r="PHV320" s="942"/>
      <c r="PHW320" s="942"/>
      <c r="PHX320" s="942"/>
      <c r="PHY320" s="942"/>
      <c r="PHZ320" s="942"/>
      <c r="PIA320" s="942"/>
      <c r="PIB320" s="942"/>
      <c r="PIC320" s="942"/>
      <c r="PID320" s="942"/>
      <c r="PIE320" s="942"/>
      <c r="PIF320" s="942"/>
      <c r="PIG320" s="942"/>
      <c r="PIH320" s="942"/>
      <c r="PII320" s="942"/>
      <c r="PIJ320" s="942"/>
      <c r="PIK320" s="942"/>
      <c r="PIL320" s="942"/>
      <c r="PIM320" s="942"/>
      <c r="PIN320" s="942"/>
      <c r="PIO320" s="942"/>
      <c r="PIP320" s="942"/>
      <c r="PIQ320" s="942"/>
      <c r="PIR320" s="942"/>
      <c r="PIS320" s="942"/>
      <c r="PIT320" s="942"/>
      <c r="PIU320" s="942"/>
      <c r="PIV320" s="942"/>
      <c r="PIW320" s="942"/>
      <c r="PIX320" s="942"/>
      <c r="PIY320" s="942"/>
      <c r="PIZ320" s="942"/>
      <c r="PJA320" s="942"/>
      <c r="PJB320" s="942"/>
      <c r="PJC320" s="942"/>
      <c r="PJD320" s="942"/>
      <c r="PJE320" s="942"/>
      <c r="PJF320" s="942"/>
      <c r="PJG320" s="942"/>
      <c r="PJH320" s="942"/>
      <c r="PJI320" s="942"/>
      <c r="PJJ320" s="942"/>
      <c r="PJK320" s="942"/>
      <c r="PJL320" s="942"/>
      <c r="PJM320" s="942"/>
      <c r="PJN320" s="942"/>
      <c r="PJO320" s="942"/>
      <c r="PJP320" s="942"/>
      <c r="PJQ320" s="942"/>
      <c r="PJR320" s="942"/>
      <c r="PJS320" s="942"/>
      <c r="PJT320" s="942"/>
      <c r="PJU320" s="942"/>
      <c r="PJV320" s="942"/>
      <c r="PJW320" s="942"/>
      <c r="PJX320" s="942"/>
      <c r="PJY320" s="942"/>
      <c r="PJZ320" s="942"/>
      <c r="PKA320" s="942"/>
      <c r="PKB320" s="942"/>
      <c r="PKC320" s="942"/>
      <c r="PKD320" s="942"/>
      <c r="PKE320" s="942"/>
      <c r="PKF320" s="942"/>
      <c r="PKG320" s="942"/>
      <c r="PKH320" s="942"/>
      <c r="PKI320" s="942"/>
      <c r="PKJ320" s="942"/>
      <c r="PKK320" s="942"/>
      <c r="PKL320" s="942"/>
      <c r="PKM320" s="942"/>
      <c r="PKN320" s="942"/>
      <c r="PKO320" s="942"/>
      <c r="PKP320" s="942"/>
      <c r="PKQ320" s="942"/>
      <c r="PKR320" s="942"/>
      <c r="PKS320" s="942"/>
      <c r="PKT320" s="942"/>
      <c r="PKU320" s="942"/>
      <c r="PKV320" s="942"/>
      <c r="PKW320" s="942"/>
      <c r="PKX320" s="942"/>
      <c r="PKY320" s="942"/>
      <c r="PKZ320" s="942"/>
      <c r="PLA320" s="942"/>
      <c r="PLB320" s="942"/>
      <c r="PLC320" s="942"/>
      <c r="PLD320" s="942"/>
      <c r="PLE320" s="942"/>
      <c r="PLF320" s="942"/>
      <c r="PLG320" s="942"/>
      <c r="PLH320" s="942"/>
      <c r="PLI320" s="942"/>
      <c r="PLJ320" s="942"/>
      <c r="PLK320" s="942"/>
      <c r="PLL320" s="942"/>
      <c r="PLM320" s="942"/>
      <c r="PLN320" s="942"/>
      <c r="PLO320" s="942"/>
      <c r="PLP320" s="942"/>
      <c r="PLQ320" s="942"/>
      <c r="PLR320" s="942"/>
      <c r="PLS320" s="942"/>
      <c r="PLT320" s="942"/>
      <c r="PLU320" s="942"/>
      <c r="PLV320" s="942"/>
      <c r="PLW320" s="942"/>
      <c r="PLX320" s="942"/>
      <c r="PLY320" s="942"/>
      <c r="PLZ320" s="942"/>
      <c r="PMA320" s="942"/>
      <c r="PMB320" s="942"/>
      <c r="PMC320" s="942"/>
      <c r="PMD320" s="942"/>
      <c r="PME320" s="942"/>
      <c r="PMF320" s="942"/>
      <c r="PMG320" s="942"/>
      <c r="PMH320" s="942"/>
      <c r="PMI320" s="942"/>
      <c r="PMJ320" s="942"/>
      <c r="PMK320" s="942"/>
      <c r="PML320" s="942"/>
      <c r="PMM320" s="942"/>
      <c r="PMN320" s="942"/>
      <c r="PMO320" s="942"/>
      <c r="PMP320" s="942"/>
      <c r="PMQ320" s="942"/>
      <c r="PMR320" s="942"/>
      <c r="PMS320" s="942"/>
      <c r="PMT320" s="942"/>
      <c r="PMU320" s="942"/>
      <c r="PMV320" s="942"/>
      <c r="PMW320" s="942"/>
      <c r="PMX320" s="942"/>
      <c r="PMY320" s="942"/>
      <c r="PMZ320" s="942"/>
      <c r="PNA320" s="942"/>
      <c r="PNB320" s="942"/>
      <c r="PNC320" s="942"/>
      <c r="PND320" s="942"/>
      <c r="PNE320" s="942"/>
      <c r="PNF320" s="942"/>
      <c r="PNG320" s="942"/>
      <c r="PNH320" s="942"/>
      <c r="PNI320" s="942"/>
      <c r="PNJ320" s="942"/>
      <c r="PNK320" s="942"/>
      <c r="PNL320" s="942"/>
      <c r="PNM320" s="942"/>
      <c r="PNN320" s="942"/>
      <c r="PNO320" s="942"/>
      <c r="PNP320" s="942"/>
      <c r="PNQ320" s="942"/>
      <c r="PNR320" s="942"/>
      <c r="PNS320" s="942"/>
      <c r="PNT320" s="942"/>
      <c r="PNU320" s="942"/>
      <c r="PNV320" s="942"/>
      <c r="PNW320" s="942"/>
      <c r="PNX320" s="942"/>
      <c r="PNY320" s="942"/>
      <c r="PNZ320" s="942"/>
      <c r="POA320" s="942"/>
      <c r="POB320" s="942"/>
      <c r="POC320" s="942"/>
      <c r="POD320" s="942"/>
      <c r="POE320" s="942"/>
      <c r="POF320" s="942"/>
      <c r="POG320" s="942"/>
      <c r="POH320" s="942"/>
      <c r="POI320" s="942"/>
      <c r="POJ320" s="942"/>
      <c r="POK320" s="942"/>
      <c r="POL320" s="942"/>
      <c r="POM320" s="942"/>
      <c r="PON320" s="942"/>
      <c r="POO320" s="942"/>
      <c r="POP320" s="942"/>
      <c r="POQ320" s="942"/>
      <c r="POR320" s="942"/>
      <c r="POS320" s="942"/>
      <c r="POT320" s="942"/>
      <c r="POU320" s="942"/>
      <c r="POV320" s="942"/>
      <c r="POW320" s="942"/>
      <c r="POX320" s="942"/>
      <c r="POY320" s="942"/>
      <c r="POZ320" s="942"/>
      <c r="PPA320" s="942"/>
      <c r="PPB320" s="942"/>
      <c r="PPC320" s="942"/>
      <c r="PPD320" s="942"/>
      <c r="PPE320" s="942"/>
      <c r="PPF320" s="942"/>
      <c r="PPG320" s="942"/>
      <c r="PPH320" s="942"/>
      <c r="PPI320" s="942"/>
      <c r="PPJ320" s="942"/>
      <c r="PPK320" s="942"/>
      <c r="PPL320" s="942"/>
      <c r="PPM320" s="942"/>
      <c r="PPN320" s="942"/>
      <c r="PPO320" s="942"/>
      <c r="PPP320" s="942"/>
      <c r="PPQ320" s="942"/>
      <c r="PPR320" s="942"/>
      <c r="PPS320" s="942"/>
      <c r="PPT320" s="942"/>
      <c r="PPU320" s="942"/>
      <c r="PPV320" s="942"/>
      <c r="PPW320" s="942"/>
      <c r="PPX320" s="942"/>
      <c r="PPY320" s="942"/>
      <c r="PPZ320" s="942"/>
      <c r="PQA320" s="942"/>
      <c r="PQB320" s="942"/>
      <c r="PQC320" s="942"/>
      <c r="PQD320" s="942"/>
      <c r="PQE320" s="942"/>
      <c r="PQF320" s="942"/>
      <c r="PQG320" s="942"/>
      <c r="PQH320" s="942"/>
      <c r="PQI320" s="942"/>
      <c r="PQJ320" s="942"/>
      <c r="PQK320" s="942"/>
      <c r="PQL320" s="942"/>
      <c r="PQM320" s="942"/>
      <c r="PQN320" s="942"/>
      <c r="PQO320" s="942"/>
      <c r="PQP320" s="942"/>
      <c r="PQQ320" s="942"/>
      <c r="PQR320" s="942"/>
      <c r="PQS320" s="942"/>
      <c r="PQT320" s="942"/>
      <c r="PQU320" s="942"/>
      <c r="PQV320" s="942"/>
      <c r="PQW320" s="942"/>
      <c r="PQX320" s="942"/>
      <c r="PQY320" s="942"/>
      <c r="PQZ320" s="942"/>
      <c r="PRA320" s="942"/>
      <c r="PRB320" s="942"/>
      <c r="PRC320" s="942"/>
      <c r="PRD320" s="942"/>
      <c r="PRE320" s="942"/>
      <c r="PRF320" s="942"/>
      <c r="PRG320" s="942"/>
      <c r="PRH320" s="942"/>
      <c r="PRI320" s="942"/>
      <c r="PRJ320" s="942"/>
      <c r="PRK320" s="942"/>
      <c r="PRL320" s="942"/>
      <c r="PRM320" s="942"/>
      <c r="PRN320" s="942"/>
      <c r="PRO320" s="942"/>
      <c r="PRP320" s="942"/>
      <c r="PRQ320" s="942"/>
      <c r="PRR320" s="942"/>
      <c r="PRS320" s="942"/>
      <c r="PRT320" s="942"/>
      <c r="PRU320" s="942"/>
      <c r="PRV320" s="942"/>
      <c r="PRW320" s="942"/>
      <c r="PRX320" s="942"/>
      <c r="PRY320" s="942"/>
      <c r="PRZ320" s="942"/>
      <c r="PSA320" s="942"/>
      <c r="PSB320" s="942"/>
      <c r="PSC320" s="942"/>
      <c r="PSD320" s="942"/>
      <c r="PSE320" s="942"/>
      <c r="PSF320" s="942"/>
      <c r="PSG320" s="942"/>
      <c r="PSH320" s="942"/>
      <c r="PSI320" s="942"/>
      <c r="PSJ320" s="942"/>
      <c r="PSK320" s="942"/>
      <c r="PSL320" s="942"/>
      <c r="PSM320" s="942"/>
      <c r="PSN320" s="942"/>
      <c r="PSO320" s="942"/>
      <c r="PSP320" s="942"/>
      <c r="PSQ320" s="942"/>
      <c r="PSR320" s="942"/>
      <c r="PSS320" s="942"/>
      <c r="PST320" s="942"/>
      <c r="PSU320" s="942"/>
      <c r="PSV320" s="942"/>
      <c r="PSW320" s="942"/>
      <c r="PSX320" s="942"/>
      <c r="PSY320" s="942"/>
      <c r="PSZ320" s="942"/>
      <c r="PTA320" s="942"/>
      <c r="PTB320" s="942"/>
      <c r="PTC320" s="942"/>
      <c r="PTD320" s="942"/>
      <c r="PTE320" s="942"/>
      <c r="PTF320" s="942"/>
      <c r="PTG320" s="942"/>
      <c r="PTH320" s="942"/>
      <c r="PTI320" s="942"/>
      <c r="PTJ320" s="942"/>
      <c r="PTK320" s="942"/>
      <c r="PTL320" s="942"/>
      <c r="PTM320" s="942"/>
      <c r="PTN320" s="942"/>
      <c r="PTO320" s="942"/>
      <c r="PTP320" s="942"/>
      <c r="PTQ320" s="942"/>
      <c r="PTR320" s="942"/>
      <c r="PTS320" s="942"/>
      <c r="PTT320" s="942"/>
      <c r="PTU320" s="942"/>
      <c r="PTV320" s="942"/>
      <c r="PTW320" s="942"/>
      <c r="PTX320" s="942"/>
      <c r="PTY320" s="942"/>
      <c r="PTZ320" s="942"/>
      <c r="PUA320" s="942"/>
      <c r="PUB320" s="942"/>
      <c r="PUC320" s="942"/>
      <c r="PUD320" s="942"/>
      <c r="PUE320" s="942"/>
      <c r="PUF320" s="942"/>
      <c r="PUG320" s="942"/>
      <c r="PUH320" s="942"/>
      <c r="PUI320" s="942"/>
      <c r="PUJ320" s="942"/>
      <c r="PUK320" s="942"/>
      <c r="PUL320" s="942"/>
      <c r="PUM320" s="942"/>
      <c r="PUN320" s="942"/>
      <c r="PUO320" s="942"/>
      <c r="PUP320" s="942"/>
      <c r="PUQ320" s="942"/>
      <c r="PUR320" s="942"/>
      <c r="PUS320" s="942"/>
      <c r="PUT320" s="942"/>
      <c r="PUU320" s="942"/>
      <c r="PUV320" s="942"/>
      <c r="PUW320" s="942"/>
      <c r="PUX320" s="942"/>
      <c r="PUY320" s="942"/>
      <c r="PUZ320" s="942"/>
      <c r="PVA320" s="942"/>
      <c r="PVB320" s="942"/>
      <c r="PVC320" s="942"/>
      <c r="PVD320" s="942"/>
      <c r="PVE320" s="942"/>
      <c r="PVF320" s="942"/>
      <c r="PVG320" s="942"/>
      <c r="PVH320" s="942"/>
      <c r="PVI320" s="942"/>
      <c r="PVJ320" s="942"/>
      <c r="PVK320" s="942"/>
      <c r="PVL320" s="942"/>
      <c r="PVM320" s="942"/>
      <c r="PVN320" s="942"/>
      <c r="PVO320" s="942"/>
      <c r="PVP320" s="942"/>
      <c r="PVQ320" s="942"/>
      <c r="PVR320" s="942"/>
      <c r="PVS320" s="942"/>
      <c r="PVT320" s="942"/>
      <c r="PVU320" s="942"/>
      <c r="PVV320" s="942"/>
      <c r="PVW320" s="942"/>
      <c r="PVX320" s="942"/>
      <c r="PVY320" s="942"/>
      <c r="PVZ320" s="942"/>
      <c r="PWA320" s="942"/>
      <c r="PWB320" s="942"/>
      <c r="PWC320" s="942"/>
      <c r="PWD320" s="942"/>
      <c r="PWE320" s="942"/>
      <c r="PWF320" s="942"/>
      <c r="PWG320" s="942"/>
      <c r="PWH320" s="942"/>
      <c r="PWI320" s="942"/>
      <c r="PWJ320" s="942"/>
      <c r="PWK320" s="942"/>
      <c r="PWL320" s="942"/>
      <c r="PWM320" s="942"/>
      <c r="PWN320" s="942"/>
      <c r="PWO320" s="942"/>
      <c r="PWP320" s="942"/>
      <c r="PWQ320" s="942"/>
      <c r="PWR320" s="942"/>
      <c r="PWS320" s="942"/>
      <c r="PWT320" s="942"/>
      <c r="PWU320" s="942"/>
      <c r="PWV320" s="942"/>
      <c r="PWW320" s="942"/>
      <c r="PWX320" s="942"/>
      <c r="PWY320" s="942"/>
      <c r="PWZ320" s="942"/>
      <c r="PXA320" s="942"/>
      <c r="PXB320" s="942"/>
      <c r="PXC320" s="942"/>
      <c r="PXD320" s="942"/>
      <c r="PXE320" s="942"/>
      <c r="PXF320" s="942"/>
      <c r="PXG320" s="942"/>
      <c r="PXH320" s="942"/>
      <c r="PXI320" s="942"/>
      <c r="PXJ320" s="942"/>
      <c r="PXK320" s="942"/>
      <c r="PXL320" s="942"/>
      <c r="PXM320" s="942"/>
      <c r="PXN320" s="942"/>
      <c r="PXO320" s="942"/>
      <c r="PXP320" s="942"/>
      <c r="PXQ320" s="942"/>
      <c r="PXR320" s="942"/>
      <c r="PXS320" s="942"/>
      <c r="PXT320" s="942"/>
      <c r="PXU320" s="942"/>
      <c r="PXV320" s="942"/>
      <c r="PXW320" s="942"/>
      <c r="PXX320" s="942"/>
      <c r="PXY320" s="942"/>
      <c r="PXZ320" s="942"/>
      <c r="PYA320" s="942"/>
      <c r="PYB320" s="942"/>
      <c r="PYC320" s="942"/>
      <c r="PYD320" s="942"/>
      <c r="PYE320" s="942"/>
      <c r="PYF320" s="942"/>
      <c r="PYG320" s="942"/>
      <c r="PYH320" s="942"/>
      <c r="PYI320" s="942"/>
      <c r="PYJ320" s="942"/>
      <c r="PYK320" s="942"/>
      <c r="PYL320" s="942"/>
      <c r="PYM320" s="942"/>
      <c r="PYN320" s="942"/>
      <c r="PYO320" s="942"/>
      <c r="PYP320" s="942"/>
      <c r="PYQ320" s="942"/>
      <c r="PYR320" s="942"/>
      <c r="PYS320" s="942"/>
      <c r="PYT320" s="942"/>
      <c r="PYU320" s="942"/>
      <c r="PYV320" s="942"/>
      <c r="PYW320" s="942"/>
      <c r="PYX320" s="942"/>
      <c r="PYY320" s="942"/>
      <c r="PYZ320" s="942"/>
      <c r="PZA320" s="942"/>
      <c r="PZB320" s="942"/>
      <c r="PZC320" s="942"/>
      <c r="PZD320" s="942"/>
      <c r="PZE320" s="942"/>
      <c r="PZF320" s="942"/>
      <c r="PZG320" s="942"/>
      <c r="PZH320" s="942"/>
      <c r="PZI320" s="942"/>
      <c r="PZJ320" s="942"/>
      <c r="PZK320" s="942"/>
      <c r="PZL320" s="942"/>
      <c r="PZM320" s="942"/>
      <c r="PZN320" s="942"/>
      <c r="PZO320" s="942"/>
      <c r="PZP320" s="942"/>
      <c r="PZQ320" s="942"/>
      <c r="PZR320" s="942"/>
      <c r="PZS320" s="942"/>
      <c r="PZT320" s="942"/>
      <c r="PZU320" s="942"/>
      <c r="PZV320" s="942"/>
      <c r="PZW320" s="942"/>
      <c r="PZX320" s="942"/>
      <c r="PZY320" s="942"/>
      <c r="PZZ320" s="942"/>
      <c r="QAA320" s="942"/>
      <c r="QAB320" s="942"/>
      <c r="QAC320" s="942"/>
      <c r="QAD320" s="942"/>
      <c r="QAE320" s="942"/>
      <c r="QAF320" s="942"/>
      <c r="QAG320" s="942"/>
      <c r="QAH320" s="942"/>
      <c r="QAI320" s="942"/>
      <c r="QAJ320" s="942"/>
      <c r="QAK320" s="942"/>
      <c r="QAL320" s="942"/>
      <c r="QAM320" s="942"/>
      <c r="QAN320" s="942"/>
      <c r="QAO320" s="942"/>
      <c r="QAP320" s="942"/>
      <c r="QAQ320" s="942"/>
      <c r="QAR320" s="942"/>
      <c r="QAS320" s="942"/>
      <c r="QAT320" s="942"/>
      <c r="QAU320" s="942"/>
      <c r="QAV320" s="942"/>
      <c r="QAW320" s="942"/>
      <c r="QAX320" s="942"/>
      <c r="QAY320" s="942"/>
      <c r="QAZ320" s="942"/>
      <c r="QBA320" s="942"/>
      <c r="QBB320" s="942"/>
      <c r="QBC320" s="942"/>
      <c r="QBD320" s="942"/>
      <c r="QBE320" s="942"/>
      <c r="QBF320" s="942"/>
      <c r="QBG320" s="942"/>
      <c r="QBH320" s="942"/>
      <c r="QBI320" s="942"/>
      <c r="QBJ320" s="942"/>
      <c r="QBK320" s="942"/>
      <c r="QBL320" s="942"/>
      <c r="QBM320" s="942"/>
      <c r="QBN320" s="942"/>
      <c r="QBO320" s="942"/>
      <c r="QBP320" s="942"/>
      <c r="QBQ320" s="942"/>
      <c r="QBR320" s="942"/>
      <c r="QBS320" s="942"/>
      <c r="QBT320" s="942"/>
      <c r="QBU320" s="942"/>
      <c r="QBV320" s="942"/>
      <c r="QBW320" s="942"/>
      <c r="QBX320" s="942"/>
      <c r="QBY320" s="942"/>
      <c r="QBZ320" s="942"/>
      <c r="QCA320" s="942"/>
      <c r="QCB320" s="942"/>
      <c r="QCC320" s="942"/>
      <c r="QCD320" s="942"/>
      <c r="QCE320" s="942"/>
      <c r="QCF320" s="942"/>
      <c r="QCG320" s="942"/>
      <c r="QCH320" s="942"/>
      <c r="QCI320" s="942"/>
      <c r="QCJ320" s="942"/>
      <c r="QCK320" s="942"/>
      <c r="QCL320" s="942"/>
      <c r="QCM320" s="942"/>
      <c r="QCN320" s="942"/>
      <c r="QCO320" s="942"/>
      <c r="QCP320" s="942"/>
      <c r="QCQ320" s="942"/>
      <c r="QCR320" s="942"/>
      <c r="QCS320" s="942"/>
      <c r="QCT320" s="942"/>
      <c r="QCU320" s="942"/>
      <c r="QCV320" s="942"/>
      <c r="QCW320" s="942"/>
      <c r="QCX320" s="942"/>
      <c r="QCY320" s="942"/>
      <c r="QCZ320" s="942"/>
      <c r="QDA320" s="942"/>
      <c r="QDB320" s="942"/>
      <c r="QDC320" s="942"/>
      <c r="QDD320" s="942"/>
      <c r="QDE320" s="942"/>
      <c r="QDF320" s="942"/>
      <c r="QDG320" s="942"/>
      <c r="QDH320" s="942"/>
      <c r="QDI320" s="942"/>
      <c r="QDJ320" s="942"/>
      <c r="QDK320" s="942"/>
      <c r="QDL320" s="942"/>
      <c r="QDM320" s="942"/>
      <c r="QDN320" s="942"/>
      <c r="QDO320" s="942"/>
      <c r="QDP320" s="942"/>
      <c r="QDQ320" s="942"/>
      <c r="QDR320" s="942"/>
      <c r="QDS320" s="942"/>
      <c r="QDT320" s="942"/>
      <c r="QDU320" s="942"/>
      <c r="QDV320" s="942"/>
      <c r="QDW320" s="942"/>
      <c r="QDX320" s="942"/>
      <c r="QDY320" s="942"/>
      <c r="QDZ320" s="942"/>
      <c r="QEA320" s="942"/>
      <c r="QEB320" s="942"/>
      <c r="QEC320" s="942"/>
      <c r="QED320" s="942"/>
      <c r="QEE320" s="942"/>
      <c r="QEF320" s="942"/>
      <c r="QEG320" s="942"/>
      <c r="QEH320" s="942"/>
      <c r="QEI320" s="942"/>
      <c r="QEJ320" s="942"/>
      <c r="QEK320" s="942"/>
      <c r="QEL320" s="942"/>
      <c r="QEM320" s="942"/>
      <c r="QEN320" s="942"/>
      <c r="QEO320" s="942"/>
      <c r="QEP320" s="942"/>
      <c r="QEQ320" s="942"/>
      <c r="QER320" s="942"/>
      <c r="QES320" s="942"/>
      <c r="QET320" s="942"/>
      <c r="QEU320" s="942"/>
      <c r="QEV320" s="942"/>
      <c r="QEW320" s="942"/>
      <c r="QEX320" s="942"/>
      <c r="QEY320" s="942"/>
      <c r="QEZ320" s="942"/>
      <c r="QFA320" s="942"/>
      <c r="QFB320" s="942"/>
      <c r="QFC320" s="942"/>
      <c r="QFD320" s="942"/>
      <c r="QFE320" s="942"/>
      <c r="QFF320" s="942"/>
      <c r="QFG320" s="942"/>
      <c r="QFH320" s="942"/>
      <c r="QFI320" s="942"/>
      <c r="QFJ320" s="942"/>
      <c r="QFK320" s="942"/>
      <c r="QFL320" s="942"/>
      <c r="QFM320" s="942"/>
      <c r="QFN320" s="942"/>
      <c r="QFO320" s="942"/>
      <c r="QFP320" s="942"/>
      <c r="QFQ320" s="942"/>
      <c r="QFR320" s="942"/>
      <c r="QFS320" s="942"/>
      <c r="QFT320" s="942"/>
      <c r="QFU320" s="942"/>
      <c r="QFV320" s="942"/>
      <c r="QFW320" s="942"/>
      <c r="QFX320" s="942"/>
      <c r="QFY320" s="942"/>
      <c r="QFZ320" s="942"/>
      <c r="QGA320" s="942"/>
      <c r="QGB320" s="942"/>
      <c r="QGC320" s="942"/>
      <c r="QGD320" s="942"/>
      <c r="QGE320" s="942"/>
      <c r="QGF320" s="942"/>
      <c r="QGG320" s="942"/>
      <c r="QGH320" s="942"/>
      <c r="QGI320" s="942"/>
      <c r="QGJ320" s="942"/>
      <c r="QGK320" s="942"/>
      <c r="QGL320" s="942"/>
      <c r="QGM320" s="942"/>
      <c r="QGN320" s="942"/>
      <c r="QGO320" s="942"/>
      <c r="QGP320" s="942"/>
      <c r="QGQ320" s="942"/>
      <c r="QGR320" s="942"/>
      <c r="QGS320" s="942"/>
      <c r="QGT320" s="942"/>
      <c r="QGU320" s="942"/>
      <c r="QGV320" s="942"/>
      <c r="QGW320" s="942"/>
      <c r="QGX320" s="942"/>
      <c r="QGY320" s="942"/>
      <c r="QGZ320" s="942"/>
      <c r="QHA320" s="942"/>
      <c r="QHB320" s="942"/>
      <c r="QHC320" s="942"/>
      <c r="QHD320" s="942"/>
      <c r="QHE320" s="942"/>
      <c r="QHF320" s="942"/>
      <c r="QHG320" s="942"/>
      <c r="QHH320" s="942"/>
      <c r="QHI320" s="942"/>
      <c r="QHJ320" s="942"/>
      <c r="QHK320" s="942"/>
      <c r="QHL320" s="942"/>
      <c r="QHM320" s="942"/>
      <c r="QHN320" s="942"/>
      <c r="QHO320" s="942"/>
      <c r="QHP320" s="942"/>
      <c r="QHQ320" s="942"/>
      <c r="QHR320" s="942"/>
      <c r="QHS320" s="942"/>
      <c r="QHT320" s="942"/>
      <c r="QHU320" s="942"/>
      <c r="QHV320" s="942"/>
      <c r="QHW320" s="942"/>
      <c r="QHX320" s="942"/>
      <c r="QHY320" s="942"/>
      <c r="QHZ320" s="942"/>
      <c r="QIA320" s="942"/>
      <c r="QIB320" s="942"/>
      <c r="QIC320" s="942"/>
      <c r="QID320" s="942"/>
      <c r="QIE320" s="942"/>
      <c r="QIF320" s="942"/>
      <c r="QIG320" s="942"/>
      <c r="QIH320" s="942"/>
      <c r="QII320" s="942"/>
      <c r="QIJ320" s="942"/>
      <c r="QIK320" s="942"/>
      <c r="QIL320" s="942"/>
      <c r="QIM320" s="942"/>
      <c r="QIN320" s="942"/>
      <c r="QIO320" s="942"/>
      <c r="QIP320" s="942"/>
      <c r="QIQ320" s="942"/>
      <c r="QIR320" s="942"/>
      <c r="QIS320" s="942"/>
      <c r="QIT320" s="942"/>
      <c r="QIU320" s="942"/>
      <c r="QIV320" s="942"/>
      <c r="QIW320" s="942"/>
      <c r="QIX320" s="942"/>
      <c r="QIY320" s="942"/>
      <c r="QIZ320" s="942"/>
      <c r="QJA320" s="942"/>
      <c r="QJB320" s="942"/>
      <c r="QJC320" s="942"/>
      <c r="QJD320" s="942"/>
      <c r="QJE320" s="942"/>
      <c r="QJF320" s="942"/>
      <c r="QJG320" s="942"/>
      <c r="QJH320" s="942"/>
      <c r="QJI320" s="942"/>
      <c r="QJJ320" s="942"/>
      <c r="QJK320" s="942"/>
      <c r="QJL320" s="942"/>
      <c r="QJM320" s="942"/>
      <c r="QJN320" s="942"/>
      <c r="QJO320" s="942"/>
      <c r="QJP320" s="942"/>
      <c r="QJQ320" s="942"/>
      <c r="QJR320" s="942"/>
      <c r="QJS320" s="942"/>
      <c r="QJT320" s="942"/>
      <c r="QJU320" s="942"/>
      <c r="QJV320" s="942"/>
      <c r="QJW320" s="942"/>
      <c r="QJX320" s="942"/>
      <c r="QJY320" s="942"/>
      <c r="QJZ320" s="942"/>
      <c r="QKA320" s="942"/>
      <c r="QKB320" s="942"/>
      <c r="QKC320" s="942"/>
      <c r="QKD320" s="942"/>
      <c r="QKE320" s="942"/>
      <c r="QKF320" s="942"/>
      <c r="QKG320" s="942"/>
      <c r="QKH320" s="942"/>
      <c r="QKI320" s="942"/>
      <c r="QKJ320" s="942"/>
      <c r="QKK320" s="942"/>
      <c r="QKL320" s="942"/>
      <c r="QKM320" s="942"/>
      <c r="QKN320" s="942"/>
      <c r="QKO320" s="942"/>
      <c r="QKP320" s="942"/>
      <c r="QKQ320" s="942"/>
      <c r="QKR320" s="942"/>
      <c r="QKS320" s="942"/>
      <c r="QKT320" s="942"/>
      <c r="QKU320" s="942"/>
      <c r="QKV320" s="942"/>
      <c r="QKW320" s="942"/>
      <c r="QKX320" s="942"/>
      <c r="QKY320" s="942"/>
      <c r="QKZ320" s="942"/>
      <c r="QLA320" s="942"/>
      <c r="QLB320" s="942"/>
      <c r="QLC320" s="942"/>
      <c r="QLD320" s="942"/>
      <c r="QLE320" s="942"/>
      <c r="QLF320" s="942"/>
      <c r="QLG320" s="942"/>
      <c r="QLH320" s="942"/>
      <c r="QLI320" s="942"/>
      <c r="QLJ320" s="942"/>
      <c r="QLK320" s="942"/>
      <c r="QLL320" s="942"/>
      <c r="QLM320" s="942"/>
      <c r="QLN320" s="942"/>
      <c r="QLO320" s="942"/>
      <c r="QLP320" s="942"/>
      <c r="QLQ320" s="942"/>
      <c r="QLR320" s="942"/>
      <c r="QLS320" s="942"/>
      <c r="QLT320" s="942"/>
      <c r="QLU320" s="942"/>
      <c r="QLV320" s="942"/>
      <c r="QLW320" s="942"/>
      <c r="QLX320" s="942"/>
      <c r="QLY320" s="942"/>
      <c r="QLZ320" s="942"/>
      <c r="QMA320" s="942"/>
      <c r="QMB320" s="942"/>
      <c r="QMC320" s="942"/>
      <c r="QMD320" s="942"/>
      <c r="QME320" s="942"/>
      <c r="QMF320" s="942"/>
      <c r="QMG320" s="942"/>
      <c r="QMH320" s="942"/>
      <c r="QMI320" s="942"/>
      <c r="QMJ320" s="942"/>
      <c r="QMK320" s="942"/>
      <c r="QML320" s="942"/>
      <c r="QMM320" s="942"/>
      <c r="QMN320" s="942"/>
      <c r="QMO320" s="942"/>
      <c r="QMP320" s="942"/>
      <c r="QMQ320" s="942"/>
      <c r="QMR320" s="942"/>
      <c r="QMS320" s="942"/>
      <c r="QMT320" s="942"/>
      <c r="QMU320" s="942"/>
      <c r="QMV320" s="942"/>
      <c r="QMW320" s="942"/>
      <c r="QMX320" s="942"/>
      <c r="QMY320" s="942"/>
      <c r="QMZ320" s="942"/>
      <c r="QNA320" s="942"/>
      <c r="QNB320" s="942"/>
      <c r="QNC320" s="942"/>
      <c r="QND320" s="942"/>
      <c r="QNE320" s="942"/>
      <c r="QNF320" s="942"/>
      <c r="QNG320" s="942"/>
      <c r="QNH320" s="942"/>
      <c r="QNI320" s="942"/>
      <c r="QNJ320" s="942"/>
      <c r="QNK320" s="942"/>
      <c r="QNL320" s="942"/>
      <c r="QNM320" s="942"/>
      <c r="QNN320" s="942"/>
      <c r="QNO320" s="942"/>
      <c r="QNP320" s="942"/>
      <c r="QNQ320" s="942"/>
      <c r="QNR320" s="942"/>
      <c r="QNS320" s="942"/>
      <c r="QNT320" s="942"/>
      <c r="QNU320" s="942"/>
      <c r="QNV320" s="942"/>
      <c r="QNW320" s="942"/>
      <c r="QNX320" s="942"/>
      <c r="QNY320" s="942"/>
      <c r="QNZ320" s="942"/>
      <c r="QOA320" s="942"/>
      <c r="QOB320" s="942"/>
      <c r="QOC320" s="942"/>
      <c r="QOD320" s="942"/>
      <c r="QOE320" s="942"/>
      <c r="QOF320" s="942"/>
      <c r="QOG320" s="942"/>
      <c r="QOH320" s="942"/>
      <c r="QOI320" s="942"/>
      <c r="QOJ320" s="942"/>
      <c r="QOK320" s="942"/>
      <c r="QOL320" s="942"/>
      <c r="QOM320" s="942"/>
      <c r="QON320" s="942"/>
      <c r="QOO320" s="942"/>
      <c r="QOP320" s="942"/>
      <c r="QOQ320" s="942"/>
      <c r="QOR320" s="942"/>
      <c r="QOS320" s="942"/>
      <c r="QOT320" s="942"/>
      <c r="QOU320" s="942"/>
      <c r="QOV320" s="942"/>
      <c r="QOW320" s="942"/>
      <c r="QOX320" s="942"/>
      <c r="QOY320" s="942"/>
      <c r="QOZ320" s="942"/>
      <c r="QPA320" s="942"/>
      <c r="QPB320" s="942"/>
      <c r="QPC320" s="942"/>
      <c r="QPD320" s="942"/>
      <c r="QPE320" s="942"/>
      <c r="QPF320" s="942"/>
      <c r="QPG320" s="942"/>
      <c r="QPH320" s="942"/>
      <c r="QPI320" s="942"/>
      <c r="QPJ320" s="942"/>
      <c r="QPK320" s="942"/>
      <c r="QPL320" s="942"/>
      <c r="QPM320" s="942"/>
      <c r="QPN320" s="942"/>
      <c r="QPO320" s="942"/>
      <c r="QPP320" s="942"/>
      <c r="QPQ320" s="942"/>
      <c r="QPR320" s="942"/>
      <c r="QPS320" s="942"/>
      <c r="QPT320" s="942"/>
      <c r="QPU320" s="942"/>
      <c r="QPV320" s="942"/>
      <c r="QPW320" s="942"/>
      <c r="QPX320" s="942"/>
      <c r="QPY320" s="942"/>
      <c r="QPZ320" s="942"/>
      <c r="QQA320" s="942"/>
      <c r="QQB320" s="942"/>
      <c r="QQC320" s="942"/>
      <c r="QQD320" s="942"/>
      <c r="QQE320" s="942"/>
      <c r="QQF320" s="942"/>
      <c r="QQG320" s="942"/>
      <c r="QQH320" s="942"/>
      <c r="QQI320" s="942"/>
      <c r="QQJ320" s="942"/>
      <c r="QQK320" s="942"/>
      <c r="QQL320" s="942"/>
      <c r="QQM320" s="942"/>
      <c r="QQN320" s="942"/>
      <c r="QQO320" s="942"/>
      <c r="QQP320" s="942"/>
      <c r="QQQ320" s="942"/>
      <c r="QQR320" s="942"/>
      <c r="QQS320" s="942"/>
      <c r="QQT320" s="942"/>
      <c r="QQU320" s="942"/>
      <c r="QQV320" s="942"/>
      <c r="QQW320" s="942"/>
      <c r="QQX320" s="942"/>
      <c r="QQY320" s="942"/>
      <c r="QQZ320" s="942"/>
      <c r="QRA320" s="942"/>
      <c r="QRB320" s="942"/>
      <c r="QRC320" s="942"/>
      <c r="QRD320" s="942"/>
      <c r="QRE320" s="942"/>
      <c r="QRF320" s="942"/>
      <c r="QRG320" s="942"/>
      <c r="QRH320" s="942"/>
      <c r="QRI320" s="942"/>
      <c r="QRJ320" s="942"/>
      <c r="QRK320" s="942"/>
      <c r="QRL320" s="942"/>
      <c r="QRM320" s="942"/>
      <c r="QRN320" s="942"/>
      <c r="QRO320" s="942"/>
      <c r="QRP320" s="942"/>
      <c r="QRQ320" s="942"/>
      <c r="QRR320" s="942"/>
      <c r="QRS320" s="942"/>
      <c r="QRT320" s="942"/>
      <c r="QRU320" s="942"/>
      <c r="QRV320" s="942"/>
      <c r="QRW320" s="942"/>
      <c r="QRX320" s="942"/>
      <c r="QRY320" s="942"/>
      <c r="QRZ320" s="942"/>
      <c r="QSA320" s="942"/>
      <c r="QSB320" s="942"/>
      <c r="QSC320" s="942"/>
      <c r="QSD320" s="942"/>
      <c r="QSE320" s="942"/>
      <c r="QSF320" s="942"/>
      <c r="QSG320" s="942"/>
      <c r="QSH320" s="942"/>
      <c r="QSI320" s="942"/>
      <c r="QSJ320" s="942"/>
      <c r="QSK320" s="942"/>
      <c r="QSL320" s="942"/>
      <c r="QSM320" s="942"/>
      <c r="QSN320" s="942"/>
      <c r="QSO320" s="942"/>
      <c r="QSP320" s="942"/>
      <c r="QSQ320" s="942"/>
      <c r="QSR320" s="942"/>
      <c r="QSS320" s="942"/>
      <c r="QST320" s="942"/>
      <c r="QSU320" s="942"/>
      <c r="QSV320" s="942"/>
      <c r="QSW320" s="942"/>
      <c r="QSX320" s="942"/>
      <c r="QSY320" s="942"/>
      <c r="QSZ320" s="942"/>
      <c r="QTA320" s="942"/>
      <c r="QTB320" s="942"/>
      <c r="QTC320" s="942"/>
      <c r="QTD320" s="942"/>
      <c r="QTE320" s="942"/>
      <c r="QTF320" s="942"/>
      <c r="QTG320" s="942"/>
      <c r="QTH320" s="942"/>
      <c r="QTI320" s="942"/>
      <c r="QTJ320" s="942"/>
      <c r="QTK320" s="942"/>
      <c r="QTL320" s="942"/>
      <c r="QTM320" s="942"/>
      <c r="QTN320" s="942"/>
      <c r="QTO320" s="942"/>
      <c r="QTP320" s="942"/>
      <c r="QTQ320" s="942"/>
      <c r="QTR320" s="942"/>
      <c r="QTS320" s="942"/>
      <c r="QTT320" s="942"/>
      <c r="QTU320" s="942"/>
      <c r="QTV320" s="942"/>
      <c r="QTW320" s="942"/>
      <c r="QTX320" s="942"/>
      <c r="QTY320" s="942"/>
      <c r="QTZ320" s="942"/>
      <c r="QUA320" s="942"/>
      <c r="QUB320" s="942"/>
      <c r="QUC320" s="942"/>
      <c r="QUD320" s="942"/>
      <c r="QUE320" s="942"/>
      <c r="QUF320" s="942"/>
      <c r="QUG320" s="942"/>
      <c r="QUH320" s="942"/>
      <c r="QUI320" s="942"/>
      <c r="QUJ320" s="942"/>
      <c r="QUK320" s="942"/>
      <c r="QUL320" s="942"/>
      <c r="QUM320" s="942"/>
      <c r="QUN320" s="942"/>
      <c r="QUO320" s="942"/>
      <c r="QUP320" s="942"/>
      <c r="QUQ320" s="942"/>
      <c r="QUR320" s="942"/>
      <c r="QUS320" s="942"/>
      <c r="QUT320" s="942"/>
      <c r="QUU320" s="942"/>
      <c r="QUV320" s="942"/>
      <c r="QUW320" s="942"/>
      <c r="QUX320" s="942"/>
      <c r="QUY320" s="942"/>
      <c r="QUZ320" s="942"/>
      <c r="QVA320" s="942"/>
      <c r="QVB320" s="942"/>
      <c r="QVC320" s="942"/>
      <c r="QVD320" s="942"/>
      <c r="QVE320" s="942"/>
      <c r="QVF320" s="942"/>
      <c r="QVG320" s="942"/>
      <c r="QVH320" s="942"/>
      <c r="QVI320" s="942"/>
      <c r="QVJ320" s="942"/>
      <c r="QVK320" s="942"/>
      <c r="QVL320" s="942"/>
      <c r="QVM320" s="942"/>
      <c r="QVN320" s="942"/>
      <c r="QVO320" s="942"/>
      <c r="QVP320" s="942"/>
      <c r="QVQ320" s="942"/>
      <c r="QVR320" s="942"/>
      <c r="QVS320" s="942"/>
      <c r="QVT320" s="942"/>
      <c r="QVU320" s="942"/>
      <c r="QVV320" s="942"/>
      <c r="QVW320" s="942"/>
      <c r="QVX320" s="942"/>
      <c r="QVY320" s="942"/>
      <c r="QVZ320" s="942"/>
      <c r="QWA320" s="942"/>
      <c r="QWB320" s="942"/>
      <c r="QWC320" s="942"/>
      <c r="QWD320" s="942"/>
      <c r="QWE320" s="942"/>
      <c r="QWF320" s="942"/>
      <c r="QWG320" s="942"/>
      <c r="QWH320" s="942"/>
      <c r="QWI320" s="942"/>
      <c r="QWJ320" s="942"/>
      <c r="QWK320" s="942"/>
      <c r="QWL320" s="942"/>
      <c r="QWM320" s="942"/>
      <c r="QWN320" s="942"/>
      <c r="QWO320" s="942"/>
      <c r="QWP320" s="942"/>
      <c r="QWQ320" s="942"/>
      <c r="QWR320" s="942"/>
      <c r="QWS320" s="942"/>
      <c r="QWT320" s="942"/>
      <c r="QWU320" s="942"/>
      <c r="QWV320" s="942"/>
      <c r="QWW320" s="942"/>
      <c r="QWX320" s="942"/>
      <c r="QWY320" s="942"/>
      <c r="QWZ320" s="942"/>
      <c r="QXA320" s="942"/>
      <c r="QXB320" s="942"/>
      <c r="QXC320" s="942"/>
      <c r="QXD320" s="942"/>
      <c r="QXE320" s="942"/>
      <c r="QXF320" s="942"/>
      <c r="QXG320" s="942"/>
      <c r="QXH320" s="942"/>
      <c r="QXI320" s="942"/>
      <c r="QXJ320" s="942"/>
      <c r="QXK320" s="942"/>
      <c r="QXL320" s="942"/>
      <c r="QXM320" s="942"/>
      <c r="QXN320" s="942"/>
      <c r="QXO320" s="942"/>
      <c r="QXP320" s="942"/>
      <c r="QXQ320" s="942"/>
      <c r="QXR320" s="942"/>
      <c r="QXS320" s="942"/>
      <c r="QXT320" s="942"/>
      <c r="QXU320" s="942"/>
      <c r="QXV320" s="942"/>
      <c r="QXW320" s="942"/>
      <c r="QXX320" s="942"/>
      <c r="QXY320" s="942"/>
      <c r="QXZ320" s="942"/>
      <c r="QYA320" s="942"/>
      <c r="QYB320" s="942"/>
      <c r="QYC320" s="942"/>
      <c r="QYD320" s="942"/>
      <c r="QYE320" s="942"/>
      <c r="QYF320" s="942"/>
      <c r="QYG320" s="942"/>
      <c r="QYH320" s="942"/>
      <c r="QYI320" s="942"/>
      <c r="QYJ320" s="942"/>
      <c r="QYK320" s="942"/>
      <c r="QYL320" s="942"/>
      <c r="QYM320" s="942"/>
      <c r="QYN320" s="942"/>
      <c r="QYO320" s="942"/>
      <c r="QYP320" s="942"/>
      <c r="QYQ320" s="942"/>
      <c r="QYR320" s="942"/>
      <c r="QYS320" s="942"/>
      <c r="QYT320" s="942"/>
      <c r="QYU320" s="942"/>
      <c r="QYV320" s="942"/>
      <c r="QYW320" s="942"/>
      <c r="QYX320" s="942"/>
      <c r="QYY320" s="942"/>
      <c r="QYZ320" s="942"/>
      <c r="QZA320" s="942"/>
      <c r="QZB320" s="942"/>
      <c r="QZC320" s="942"/>
      <c r="QZD320" s="942"/>
      <c r="QZE320" s="942"/>
      <c r="QZF320" s="942"/>
      <c r="QZG320" s="942"/>
      <c r="QZH320" s="942"/>
      <c r="QZI320" s="942"/>
      <c r="QZJ320" s="942"/>
      <c r="QZK320" s="942"/>
      <c r="QZL320" s="942"/>
      <c r="QZM320" s="942"/>
      <c r="QZN320" s="942"/>
      <c r="QZO320" s="942"/>
      <c r="QZP320" s="942"/>
      <c r="QZQ320" s="942"/>
      <c r="QZR320" s="942"/>
      <c r="QZS320" s="942"/>
      <c r="QZT320" s="942"/>
      <c r="QZU320" s="942"/>
      <c r="QZV320" s="942"/>
      <c r="QZW320" s="942"/>
      <c r="QZX320" s="942"/>
      <c r="QZY320" s="942"/>
      <c r="QZZ320" s="942"/>
      <c r="RAA320" s="942"/>
      <c r="RAB320" s="942"/>
      <c r="RAC320" s="942"/>
      <c r="RAD320" s="942"/>
      <c r="RAE320" s="942"/>
      <c r="RAF320" s="942"/>
      <c r="RAG320" s="942"/>
      <c r="RAH320" s="942"/>
      <c r="RAI320" s="942"/>
      <c r="RAJ320" s="942"/>
      <c r="RAK320" s="942"/>
      <c r="RAL320" s="942"/>
      <c r="RAM320" s="942"/>
      <c r="RAN320" s="942"/>
      <c r="RAO320" s="942"/>
      <c r="RAP320" s="942"/>
      <c r="RAQ320" s="942"/>
      <c r="RAR320" s="942"/>
      <c r="RAS320" s="942"/>
      <c r="RAT320" s="942"/>
      <c r="RAU320" s="942"/>
      <c r="RAV320" s="942"/>
      <c r="RAW320" s="942"/>
      <c r="RAX320" s="942"/>
      <c r="RAY320" s="942"/>
      <c r="RAZ320" s="942"/>
      <c r="RBA320" s="942"/>
      <c r="RBB320" s="942"/>
      <c r="RBC320" s="942"/>
      <c r="RBD320" s="942"/>
      <c r="RBE320" s="942"/>
      <c r="RBF320" s="942"/>
      <c r="RBG320" s="942"/>
      <c r="RBH320" s="942"/>
      <c r="RBI320" s="942"/>
      <c r="RBJ320" s="942"/>
      <c r="RBK320" s="942"/>
      <c r="RBL320" s="942"/>
      <c r="RBM320" s="942"/>
      <c r="RBN320" s="942"/>
      <c r="RBO320" s="942"/>
      <c r="RBP320" s="942"/>
      <c r="RBQ320" s="942"/>
      <c r="RBR320" s="942"/>
      <c r="RBS320" s="942"/>
      <c r="RBT320" s="942"/>
      <c r="RBU320" s="942"/>
      <c r="RBV320" s="942"/>
      <c r="RBW320" s="942"/>
      <c r="RBX320" s="942"/>
      <c r="RBY320" s="942"/>
      <c r="RBZ320" s="942"/>
      <c r="RCA320" s="942"/>
      <c r="RCB320" s="942"/>
      <c r="RCC320" s="942"/>
      <c r="RCD320" s="942"/>
      <c r="RCE320" s="942"/>
      <c r="RCF320" s="942"/>
      <c r="RCG320" s="942"/>
      <c r="RCH320" s="942"/>
      <c r="RCI320" s="942"/>
      <c r="RCJ320" s="942"/>
      <c r="RCK320" s="942"/>
      <c r="RCL320" s="942"/>
      <c r="RCM320" s="942"/>
      <c r="RCN320" s="942"/>
      <c r="RCO320" s="942"/>
      <c r="RCP320" s="942"/>
      <c r="RCQ320" s="942"/>
      <c r="RCR320" s="942"/>
      <c r="RCS320" s="942"/>
      <c r="RCT320" s="942"/>
      <c r="RCU320" s="942"/>
      <c r="RCV320" s="942"/>
      <c r="RCW320" s="942"/>
      <c r="RCX320" s="942"/>
      <c r="RCY320" s="942"/>
      <c r="RCZ320" s="942"/>
      <c r="RDA320" s="942"/>
      <c r="RDB320" s="942"/>
      <c r="RDC320" s="942"/>
      <c r="RDD320" s="942"/>
      <c r="RDE320" s="942"/>
      <c r="RDF320" s="942"/>
      <c r="RDG320" s="942"/>
      <c r="RDH320" s="942"/>
      <c r="RDI320" s="942"/>
      <c r="RDJ320" s="942"/>
      <c r="RDK320" s="942"/>
      <c r="RDL320" s="942"/>
      <c r="RDM320" s="942"/>
      <c r="RDN320" s="942"/>
      <c r="RDO320" s="942"/>
      <c r="RDP320" s="942"/>
      <c r="RDQ320" s="942"/>
      <c r="RDR320" s="942"/>
      <c r="RDS320" s="942"/>
      <c r="RDT320" s="942"/>
      <c r="RDU320" s="942"/>
      <c r="RDV320" s="942"/>
      <c r="RDW320" s="942"/>
      <c r="RDX320" s="942"/>
      <c r="RDY320" s="942"/>
      <c r="RDZ320" s="942"/>
      <c r="REA320" s="942"/>
      <c r="REB320" s="942"/>
      <c r="REC320" s="942"/>
      <c r="RED320" s="942"/>
      <c r="REE320" s="942"/>
      <c r="REF320" s="942"/>
      <c r="REG320" s="942"/>
      <c r="REH320" s="942"/>
      <c r="REI320" s="942"/>
      <c r="REJ320" s="942"/>
      <c r="REK320" s="942"/>
      <c r="REL320" s="942"/>
      <c r="REM320" s="942"/>
      <c r="REN320" s="942"/>
      <c r="REO320" s="942"/>
      <c r="REP320" s="942"/>
      <c r="REQ320" s="942"/>
      <c r="RER320" s="942"/>
      <c r="RES320" s="942"/>
      <c r="RET320" s="942"/>
      <c r="REU320" s="942"/>
      <c r="REV320" s="942"/>
      <c r="REW320" s="942"/>
      <c r="REX320" s="942"/>
      <c r="REY320" s="942"/>
      <c r="REZ320" s="942"/>
      <c r="RFA320" s="942"/>
      <c r="RFB320" s="942"/>
      <c r="RFC320" s="942"/>
      <c r="RFD320" s="942"/>
      <c r="RFE320" s="942"/>
      <c r="RFF320" s="942"/>
      <c r="RFG320" s="942"/>
      <c r="RFH320" s="942"/>
      <c r="RFI320" s="942"/>
      <c r="RFJ320" s="942"/>
      <c r="RFK320" s="942"/>
      <c r="RFL320" s="942"/>
      <c r="RFM320" s="942"/>
      <c r="RFN320" s="942"/>
      <c r="RFO320" s="942"/>
      <c r="RFP320" s="942"/>
      <c r="RFQ320" s="942"/>
      <c r="RFR320" s="942"/>
      <c r="RFS320" s="942"/>
      <c r="RFT320" s="942"/>
      <c r="RFU320" s="942"/>
      <c r="RFV320" s="942"/>
      <c r="RFW320" s="942"/>
      <c r="RFX320" s="942"/>
      <c r="RFY320" s="942"/>
      <c r="RFZ320" s="942"/>
      <c r="RGA320" s="942"/>
      <c r="RGB320" s="942"/>
      <c r="RGC320" s="942"/>
      <c r="RGD320" s="942"/>
      <c r="RGE320" s="942"/>
      <c r="RGF320" s="942"/>
      <c r="RGG320" s="942"/>
      <c r="RGH320" s="942"/>
      <c r="RGI320" s="942"/>
      <c r="RGJ320" s="942"/>
      <c r="RGK320" s="942"/>
      <c r="RGL320" s="942"/>
      <c r="RGM320" s="942"/>
      <c r="RGN320" s="942"/>
      <c r="RGO320" s="942"/>
      <c r="RGP320" s="942"/>
      <c r="RGQ320" s="942"/>
      <c r="RGR320" s="942"/>
      <c r="RGS320" s="942"/>
      <c r="RGT320" s="942"/>
      <c r="RGU320" s="942"/>
      <c r="RGV320" s="942"/>
      <c r="RGW320" s="942"/>
      <c r="RGX320" s="942"/>
      <c r="RGY320" s="942"/>
      <c r="RGZ320" s="942"/>
      <c r="RHA320" s="942"/>
      <c r="RHB320" s="942"/>
      <c r="RHC320" s="942"/>
      <c r="RHD320" s="942"/>
      <c r="RHE320" s="942"/>
      <c r="RHF320" s="942"/>
      <c r="RHG320" s="942"/>
      <c r="RHH320" s="942"/>
      <c r="RHI320" s="942"/>
      <c r="RHJ320" s="942"/>
      <c r="RHK320" s="942"/>
      <c r="RHL320" s="942"/>
      <c r="RHM320" s="942"/>
      <c r="RHN320" s="942"/>
      <c r="RHO320" s="942"/>
      <c r="RHP320" s="942"/>
      <c r="RHQ320" s="942"/>
      <c r="RHR320" s="942"/>
      <c r="RHS320" s="942"/>
      <c r="RHT320" s="942"/>
      <c r="RHU320" s="942"/>
      <c r="RHV320" s="942"/>
      <c r="RHW320" s="942"/>
      <c r="RHX320" s="942"/>
      <c r="RHY320" s="942"/>
      <c r="RHZ320" s="942"/>
      <c r="RIA320" s="942"/>
      <c r="RIB320" s="942"/>
      <c r="RIC320" s="942"/>
      <c r="RID320" s="942"/>
      <c r="RIE320" s="942"/>
      <c r="RIF320" s="942"/>
      <c r="RIG320" s="942"/>
      <c r="RIH320" s="942"/>
      <c r="RII320" s="942"/>
      <c r="RIJ320" s="942"/>
      <c r="RIK320" s="942"/>
      <c r="RIL320" s="942"/>
      <c r="RIM320" s="942"/>
      <c r="RIN320" s="942"/>
      <c r="RIO320" s="942"/>
      <c r="RIP320" s="942"/>
      <c r="RIQ320" s="942"/>
      <c r="RIR320" s="942"/>
      <c r="RIS320" s="942"/>
      <c r="RIT320" s="942"/>
      <c r="RIU320" s="942"/>
      <c r="RIV320" s="942"/>
      <c r="RIW320" s="942"/>
      <c r="RIX320" s="942"/>
      <c r="RIY320" s="942"/>
      <c r="RIZ320" s="942"/>
      <c r="RJA320" s="942"/>
      <c r="RJB320" s="942"/>
      <c r="RJC320" s="942"/>
      <c r="RJD320" s="942"/>
      <c r="RJE320" s="942"/>
      <c r="RJF320" s="942"/>
      <c r="RJG320" s="942"/>
      <c r="RJH320" s="942"/>
      <c r="RJI320" s="942"/>
      <c r="RJJ320" s="942"/>
      <c r="RJK320" s="942"/>
      <c r="RJL320" s="942"/>
      <c r="RJM320" s="942"/>
      <c r="RJN320" s="942"/>
      <c r="RJO320" s="942"/>
      <c r="RJP320" s="942"/>
      <c r="RJQ320" s="942"/>
      <c r="RJR320" s="942"/>
      <c r="RJS320" s="942"/>
      <c r="RJT320" s="942"/>
      <c r="RJU320" s="942"/>
      <c r="RJV320" s="942"/>
      <c r="RJW320" s="942"/>
      <c r="RJX320" s="942"/>
      <c r="RJY320" s="942"/>
      <c r="RJZ320" s="942"/>
      <c r="RKA320" s="942"/>
      <c r="RKB320" s="942"/>
      <c r="RKC320" s="942"/>
      <c r="RKD320" s="942"/>
      <c r="RKE320" s="942"/>
      <c r="RKF320" s="942"/>
      <c r="RKG320" s="942"/>
      <c r="RKH320" s="942"/>
      <c r="RKI320" s="942"/>
      <c r="RKJ320" s="942"/>
      <c r="RKK320" s="942"/>
      <c r="RKL320" s="942"/>
      <c r="RKM320" s="942"/>
      <c r="RKN320" s="942"/>
      <c r="RKO320" s="942"/>
      <c r="RKP320" s="942"/>
      <c r="RKQ320" s="942"/>
      <c r="RKR320" s="942"/>
      <c r="RKS320" s="942"/>
      <c r="RKT320" s="942"/>
      <c r="RKU320" s="942"/>
      <c r="RKV320" s="942"/>
      <c r="RKW320" s="942"/>
      <c r="RKX320" s="942"/>
      <c r="RKY320" s="942"/>
      <c r="RKZ320" s="942"/>
      <c r="RLA320" s="942"/>
      <c r="RLB320" s="942"/>
      <c r="RLC320" s="942"/>
      <c r="RLD320" s="942"/>
      <c r="RLE320" s="942"/>
      <c r="RLF320" s="942"/>
      <c r="RLG320" s="942"/>
      <c r="RLH320" s="942"/>
      <c r="RLI320" s="942"/>
      <c r="RLJ320" s="942"/>
      <c r="RLK320" s="942"/>
      <c r="RLL320" s="942"/>
      <c r="RLM320" s="942"/>
      <c r="RLN320" s="942"/>
      <c r="RLO320" s="942"/>
      <c r="RLP320" s="942"/>
      <c r="RLQ320" s="942"/>
      <c r="RLR320" s="942"/>
      <c r="RLS320" s="942"/>
      <c r="RLT320" s="942"/>
      <c r="RLU320" s="942"/>
      <c r="RLV320" s="942"/>
      <c r="RLW320" s="942"/>
      <c r="RLX320" s="942"/>
      <c r="RLY320" s="942"/>
      <c r="RLZ320" s="942"/>
      <c r="RMA320" s="942"/>
      <c r="RMB320" s="942"/>
      <c r="RMC320" s="942"/>
      <c r="RMD320" s="942"/>
      <c r="RME320" s="942"/>
      <c r="RMF320" s="942"/>
      <c r="RMG320" s="942"/>
      <c r="RMH320" s="942"/>
      <c r="RMI320" s="942"/>
      <c r="RMJ320" s="942"/>
      <c r="RMK320" s="942"/>
      <c r="RML320" s="942"/>
      <c r="RMM320" s="942"/>
      <c r="RMN320" s="942"/>
      <c r="RMO320" s="942"/>
      <c r="RMP320" s="942"/>
      <c r="RMQ320" s="942"/>
      <c r="RMR320" s="942"/>
      <c r="RMS320" s="942"/>
      <c r="RMT320" s="942"/>
      <c r="RMU320" s="942"/>
      <c r="RMV320" s="942"/>
      <c r="RMW320" s="942"/>
      <c r="RMX320" s="942"/>
      <c r="RMY320" s="942"/>
      <c r="RMZ320" s="942"/>
      <c r="RNA320" s="942"/>
      <c r="RNB320" s="942"/>
      <c r="RNC320" s="942"/>
      <c r="RND320" s="942"/>
      <c r="RNE320" s="942"/>
      <c r="RNF320" s="942"/>
      <c r="RNG320" s="942"/>
      <c r="RNH320" s="942"/>
      <c r="RNI320" s="942"/>
      <c r="RNJ320" s="942"/>
      <c r="RNK320" s="942"/>
      <c r="RNL320" s="942"/>
      <c r="RNM320" s="942"/>
      <c r="RNN320" s="942"/>
      <c r="RNO320" s="942"/>
      <c r="RNP320" s="942"/>
      <c r="RNQ320" s="942"/>
      <c r="RNR320" s="942"/>
      <c r="RNS320" s="942"/>
      <c r="RNT320" s="942"/>
      <c r="RNU320" s="942"/>
      <c r="RNV320" s="942"/>
      <c r="RNW320" s="942"/>
      <c r="RNX320" s="942"/>
      <c r="RNY320" s="942"/>
      <c r="RNZ320" s="942"/>
      <c r="ROA320" s="942"/>
      <c r="ROB320" s="942"/>
      <c r="ROC320" s="942"/>
      <c r="ROD320" s="942"/>
      <c r="ROE320" s="942"/>
      <c r="ROF320" s="942"/>
      <c r="ROG320" s="942"/>
      <c r="ROH320" s="942"/>
      <c r="ROI320" s="942"/>
      <c r="ROJ320" s="942"/>
      <c r="ROK320" s="942"/>
      <c r="ROL320" s="942"/>
      <c r="ROM320" s="942"/>
      <c r="RON320" s="942"/>
      <c r="ROO320" s="942"/>
      <c r="ROP320" s="942"/>
      <c r="ROQ320" s="942"/>
      <c r="ROR320" s="942"/>
      <c r="ROS320" s="942"/>
      <c r="ROT320" s="942"/>
      <c r="ROU320" s="942"/>
      <c r="ROV320" s="942"/>
      <c r="ROW320" s="942"/>
      <c r="ROX320" s="942"/>
      <c r="ROY320" s="942"/>
      <c r="ROZ320" s="942"/>
      <c r="RPA320" s="942"/>
      <c r="RPB320" s="942"/>
      <c r="RPC320" s="942"/>
      <c r="RPD320" s="942"/>
      <c r="RPE320" s="942"/>
      <c r="RPF320" s="942"/>
      <c r="RPG320" s="942"/>
      <c r="RPH320" s="942"/>
      <c r="RPI320" s="942"/>
      <c r="RPJ320" s="942"/>
      <c r="RPK320" s="942"/>
      <c r="RPL320" s="942"/>
      <c r="RPM320" s="942"/>
      <c r="RPN320" s="942"/>
      <c r="RPO320" s="942"/>
      <c r="RPP320" s="942"/>
      <c r="RPQ320" s="942"/>
      <c r="RPR320" s="942"/>
      <c r="RPS320" s="942"/>
      <c r="RPT320" s="942"/>
      <c r="RPU320" s="942"/>
      <c r="RPV320" s="942"/>
      <c r="RPW320" s="942"/>
      <c r="RPX320" s="942"/>
      <c r="RPY320" s="942"/>
      <c r="RPZ320" s="942"/>
      <c r="RQA320" s="942"/>
      <c r="RQB320" s="942"/>
      <c r="RQC320" s="942"/>
      <c r="RQD320" s="942"/>
      <c r="RQE320" s="942"/>
      <c r="RQF320" s="942"/>
      <c r="RQG320" s="942"/>
      <c r="RQH320" s="942"/>
      <c r="RQI320" s="942"/>
      <c r="RQJ320" s="942"/>
      <c r="RQK320" s="942"/>
      <c r="RQL320" s="942"/>
      <c r="RQM320" s="942"/>
      <c r="RQN320" s="942"/>
      <c r="RQO320" s="942"/>
      <c r="RQP320" s="942"/>
      <c r="RQQ320" s="942"/>
      <c r="RQR320" s="942"/>
      <c r="RQS320" s="942"/>
      <c r="RQT320" s="942"/>
      <c r="RQU320" s="942"/>
      <c r="RQV320" s="942"/>
      <c r="RQW320" s="942"/>
      <c r="RQX320" s="942"/>
      <c r="RQY320" s="942"/>
      <c r="RQZ320" s="942"/>
      <c r="RRA320" s="942"/>
      <c r="RRB320" s="942"/>
      <c r="RRC320" s="942"/>
      <c r="RRD320" s="942"/>
      <c r="RRE320" s="942"/>
      <c r="RRF320" s="942"/>
      <c r="RRG320" s="942"/>
      <c r="RRH320" s="942"/>
      <c r="RRI320" s="942"/>
      <c r="RRJ320" s="942"/>
      <c r="RRK320" s="942"/>
      <c r="RRL320" s="942"/>
      <c r="RRM320" s="942"/>
      <c r="RRN320" s="942"/>
      <c r="RRO320" s="942"/>
      <c r="RRP320" s="942"/>
      <c r="RRQ320" s="942"/>
      <c r="RRR320" s="942"/>
      <c r="RRS320" s="942"/>
      <c r="RRT320" s="942"/>
      <c r="RRU320" s="942"/>
      <c r="RRV320" s="942"/>
      <c r="RRW320" s="942"/>
      <c r="RRX320" s="942"/>
      <c r="RRY320" s="942"/>
      <c r="RRZ320" s="942"/>
      <c r="RSA320" s="942"/>
      <c r="RSB320" s="942"/>
      <c r="RSC320" s="942"/>
      <c r="RSD320" s="942"/>
      <c r="RSE320" s="942"/>
      <c r="RSF320" s="942"/>
      <c r="RSG320" s="942"/>
      <c r="RSH320" s="942"/>
      <c r="RSI320" s="942"/>
      <c r="RSJ320" s="942"/>
      <c r="RSK320" s="942"/>
      <c r="RSL320" s="942"/>
      <c r="RSM320" s="942"/>
      <c r="RSN320" s="942"/>
      <c r="RSO320" s="942"/>
      <c r="RSP320" s="942"/>
      <c r="RSQ320" s="942"/>
      <c r="RSR320" s="942"/>
      <c r="RSS320" s="942"/>
      <c r="RST320" s="942"/>
      <c r="RSU320" s="942"/>
      <c r="RSV320" s="942"/>
      <c r="RSW320" s="942"/>
      <c r="RSX320" s="942"/>
      <c r="RSY320" s="942"/>
      <c r="RSZ320" s="942"/>
      <c r="RTA320" s="942"/>
      <c r="RTB320" s="942"/>
      <c r="RTC320" s="942"/>
      <c r="RTD320" s="942"/>
      <c r="RTE320" s="942"/>
      <c r="RTF320" s="942"/>
      <c r="RTG320" s="942"/>
      <c r="RTH320" s="942"/>
      <c r="RTI320" s="942"/>
      <c r="RTJ320" s="942"/>
      <c r="RTK320" s="942"/>
      <c r="RTL320" s="942"/>
      <c r="RTM320" s="942"/>
      <c r="RTN320" s="942"/>
      <c r="RTO320" s="942"/>
      <c r="RTP320" s="942"/>
      <c r="RTQ320" s="942"/>
      <c r="RTR320" s="942"/>
      <c r="RTS320" s="942"/>
      <c r="RTT320" s="942"/>
      <c r="RTU320" s="942"/>
      <c r="RTV320" s="942"/>
      <c r="RTW320" s="942"/>
      <c r="RTX320" s="942"/>
      <c r="RTY320" s="942"/>
      <c r="RTZ320" s="942"/>
      <c r="RUA320" s="942"/>
      <c r="RUB320" s="942"/>
      <c r="RUC320" s="942"/>
      <c r="RUD320" s="942"/>
      <c r="RUE320" s="942"/>
      <c r="RUF320" s="942"/>
      <c r="RUG320" s="942"/>
      <c r="RUH320" s="942"/>
      <c r="RUI320" s="942"/>
      <c r="RUJ320" s="942"/>
      <c r="RUK320" s="942"/>
      <c r="RUL320" s="942"/>
      <c r="RUM320" s="942"/>
      <c r="RUN320" s="942"/>
      <c r="RUO320" s="942"/>
      <c r="RUP320" s="942"/>
      <c r="RUQ320" s="942"/>
      <c r="RUR320" s="942"/>
      <c r="RUS320" s="942"/>
      <c r="RUT320" s="942"/>
      <c r="RUU320" s="942"/>
      <c r="RUV320" s="942"/>
      <c r="RUW320" s="942"/>
      <c r="RUX320" s="942"/>
      <c r="RUY320" s="942"/>
      <c r="RUZ320" s="942"/>
      <c r="RVA320" s="942"/>
      <c r="RVB320" s="942"/>
      <c r="RVC320" s="942"/>
      <c r="RVD320" s="942"/>
      <c r="RVE320" s="942"/>
      <c r="RVF320" s="942"/>
      <c r="RVG320" s="942"/>
      <c r="RVH320" s="942"/>
      <c r="RVI320" s="942"/>
      <c r="RVJ320" s="942"/>
      <c r="RVK320" s="942"/>
      <c r="RVL320" s="942"/>
      <c r="RVM320" s="942"/>
      <c r="RVN320" s="942"/>
      <c r="RVO320" s="942"/>
      <c r="RVP320" s="942"/>
      <c r="RVQ320" s="942"/>
      <c r="RVR320" s="942"/>
      <c r="RVS320" s="942"/>
      <c r="RVT320" s="942"/>
      <c r="RVU320" s="942"/>
      <c r="RVV320" s="942"/>
      <c r="RVW320" s="942"/>
      <c r="RVX320" s="942"/>
      <c r="RVY320" s="942"/>
      <c r="RVZ320" s="942"/>
      <c r="RWA320" s="942"/>
      <c r="RWB320" s="942"/>
      <c r="RWC320" s="942"/>
      <c r="RWD320" s="942"/>
      <c r="RWE320" s="942"/>
      <c r="RWF320" s="942"/>
      <c r="RWG320" s="942"/>
      <c r="RWH320" s="942"/>
      <c r="RWI320" s="942"/>
      <c r="RWJ320" s="942"/>
      <c r="RWK320" s="942"/>
      <c r="RWL320" s="942"/>
      <c r="RWM320" s="942"/>
      <c r="RWN320" s="942"/>
      <c r="RWO320" s="942"/>
      <c r="RWP320" s="942"/>
      <c r="RWQ320" s="942"/>
      <c r="RWR320" s="942"/>
      <c r="RWS320" s="942"/>
      <c r="RWT320" s="942"/>
      <c r="RWU320" s="942"/>
      <c r="RWV320" s="942"/>
      <c r="RWW320" s="942"/>
      <c r="RWX320" s="942"/>
      <c r="RWY320" s="942"/>
      <c r="RWZ320" s="942"/>
      <c r="RXA320" s="942"/>
      <c r="RXB320" s="942"/>
      <c r="RXC320" s="942"/>
      <c r="RXD320" s="942"/>
      <c r="RXE320" s="942"/>
      <c r="RXF320" s="942"/>
      <c r="RXG320" s="942"/>
      <c r="RXH320" s="942"/>
      <c r="RXI320" s="942"/>
      <c r="RXJ320" s="942"/>
      <c r="RXK320" s="942"/>
      <c r="RXL320" s="942"/>
      <c r="RXM320" s="942"/>
      <c r="RXN320" s="942"/>
      <c r="RXO320" s="942"/>
      <c r="RXP320" s="942"/>
      <c r="RXQ320" s="942"/>
      <c r="RXR320" s="942"/>
      <c r="RXS320" s="942"/>
      <c r="RXT320" s="942"/>
      <c r="RXU320" s="942"/>
      <c r="RXV320" s="942"/>
      <c r="RXW320" s="942"/>
      <c r="RXX320" s="942"/>
      <c r="RXY320" s="942"/>
      <c r="RXZ320" s="942"/>
      <c r="RYA320" s="942"/>
      <c r="RYB320" s="942"/>
      <c r="RYC320" s="942"/>
      <c r="RYD320" s="942"/>
      <c r="RYE320" s="942"/>
      <c r="RYF320" s="942"/>
      <c r="RYG320" s="942"/>
      <c r="RYH320" s="942"/>
      <c r="RYI320" s="942"/>
      <c r="RYJ320" s="942"/>
      <c r="RYK320" s="942"/>
      <c r="RYL320" s="942"/>
      <c r="RYM320" s="942"/>
      <c r="RYN320" s="942"/>
      <c r="RYO320" s="942"/>
      <c r="RYP320" s="942"/>
      <c r="RYQ320" s="942"/>
      <c r="RYR320" s="942"/>
      <c r="RYS320" s="942"/>
      <c r="RYT320" s="942"/>
      <c r="RYU320" s="942"/>
      <c r="RYV320" s="942"/>
      <c r="RYW320" s="942"/>
      <c r="RYX320" s="942"/>
      <c r="RYY320" s="942"/>
      <c r="RYZ320" s="942"/>
      <c r="RZA320" s="942"/>
      <c r="RZB320" s="942"/>
      <c r="RZC320" s="942"/>
      <c r="RZD320" s="942"/>
      <c r="RZE320" s="942"/>
      <c r="RZF320" s="942"/>
      <c r="RZG320" s="942"/>
      <c r="RZH320" s="942"/>
      <c r="RZI320" s="942"/>
      <c r="RZJ320" s="942"/>
      <c r="RZK320" s="942"/>
      <c r="RZL320" s="942"/>
      <c r="RZM320" s="942"/>
      <c r="RZN320" s="942"/>
      <c r="RZO320" s="942"/>
      <c r="RZP320" s="942"/>
      <c r="RZQ320" s="942"/>
      <c r="RZR320" s="942"/>
      <c r="RZS320" s="942"/>
      <c r="RZT320" s="942"/>
      <c r="RZU320" s="942"/>
      <c r="RZV320" s="942"/>
      <c r="RZW320" s="942"/>
      <c r="RZX320" s="942"/>
      <c r="RZY320" s="942"/>
      <c r="RZZ320" s="942"/>
      <c r="SAA320" s="942"/>
      <c r="SAB320" s="942"/>
      <c r="SAC320" s="942"/>
      <c r="SAD320" s="942"/>
      <c r="SAE320" s="942"/>
      <c r="SAF320" s="942"/>
      <c r="SAG320" s="942"/>
      <c r="SAH320" s="942"/>
      <c r="SAI320" s="942"/>
      <c r="SAJ320" s="942"/>
      <c r="SAK320" s="942"/>
      <c r="SAL320" s="942"/>
      <c r="SAM320" s="942"/>
      <c r="SAN320" s="942"/>
      <c r="SAO320" s="942"/>
      <c r="SAP320" s="942"/>
      <c r="SAQ320" s="942"/>
      <c r="SAR320" s="942"/>
      <c r="SAS320" s="942"/>
      <c r="SAT320" s="942"/>
      <c r="SAU320" s="942"/>
      <c r="SAV320" s="942"/>
      <c r="SAW320" s="942"/>
      <c r="SAX320" s="942"/>
      <c r="SAY320" s="942"/>
      <c r="SAZ320" s="942"/>
      <c r="SBA320" s="942"/>
      <c r="SBB320" s="942"/>
      <c r="SBC320" s="942"/>
      <c r="SBD320" s="942"/>
      <c r="SBE320" s="942"/>
      <c r="SBF320" s="942"/>
      <c r="SBG320" s="942"/>
      <c r="SBH320" s="942"/>
      <c r="SBI320" s="942"/>
      <c r="SBJ320" s="942"/>
      <c r="SBK320" s="942"/>
      <c r="SBL320" s="942"/>
      <c r="SBM320" s="942"/>
      <c r="SBN320" s="942"/>
      <c r="SBO320" s="942"/>
      <c r="SBP320" s="942"/>
      <c r="SBQ320" s="942"/>
      <c r="SBR320" s="942"/>
      <c r="SBS320" s="942"/>
      <c r="SBT320" s="942"/>
      <c r="SBU320" s="942"/>
      <c r="SBV320" s="942"/>
      <c r="SBW320" s="942"/>
      <c r="SBX320" s="942"/>
      <c r="SBY320" s="942"/>
      <c r="SBZ320" s="942"/>
      <c r="SCA320" s="942"/>
      <c r="SCB320" s="942"/>
      <c r="SCC320" s="942"/>
      <c r="SCD320" s="942"/>
      <c r="SCE320" s="942"/>
      <c r="SCF320" s="942"/>
      <c r="SCG320" s="942"/>
      <c r="SCH320" s="942"/>
      <c r="SCI320" s="942"/>
      <c r="SCJ320" s="942"/>
      <c r="SCK320" s="942"/>
      <c r="SCL320" s="942"/>
      <c r="SCM320" s="942"/>
      <c r="SCN320" s="942"/>
      <c r="SCO320" s="942"/>
      <c r="SCP320" s="942"/>
      <c r="SCQ320" s="942"/>
      <c r="SCR320" s="942"/>
      <c r="SCS320" s="942"/>
      <c r="SCT320" s="942"/>
      <c r="SCU320" s="942"/>
      <c r="SCV320" s="942"/>
      <c r="SCW320" s="942"/>
      <c r="SCX320" s="942"/>
      <c r="SCY320" s="942"/>
      <c r="SCZ320" s="942"/>
      <c r="SDA320" s="942"/>
      <c r="SDB320" s="942"/>
      <c r="SDC320" s="942"/>
      <c r="SDD320" s="942"/>
      <c r="SDE320" s="942"/>
      <c r="SDF320" s="942"/>
      <c r="SDG320" s="942"/>
      <c r="SDH320" s="942"/>
      <c r="SDI320" s="942"/>
      <c r="SDJ320" s="942"/>
      <c r="SDK320" s="942"/>
      <c r="SDL320" s="942"/>
      <c r="SDM320" s="942"/>
      <c r="SDN320" s="942"/>
      <c r="SDO320" s="942"/>
      <c r="SDP320" s="942"/>
      <c r="SDQ320" s="942"/>
      <c r="SDR320" s="942"/>
      <c r="SDS320" s="942"/>
      <c r="SDT320" s="942"/>
      <c r="SDU320" s="942"/>
      <c r="SDV320" s="942"/>
      <c r="SDW320" s="942"/>
      <c r="SDX320" s="942"/>
      <c r="SDY320" s="942"/>
      <c r="SDZ320" s="942"/>
      <c r="SEA320" s="942"/>
      <c r="SEB320" s="942"/>
      <c r="SEC320" s="942"/>
      <c r="SED320" s="942"/>
      <c r="SEE320" s="942"/>
      <c r="SEF320" s="942"/>
      <c r="SEG320" s="942"/>
      <c r="SEH320" s="942"/>
      <c r="SEI320" s="942"/>
      <c r="SEJ320" s="942"/>
      <c r="SEK320" s="942"/>
      <c r="SEL320" s="942"/>
      <c r="SEM320" s="942"/>
      <c r="SEN320" s="942"/>
      <c r="SEO320" s="942"/>
      <c r="SEP320" s="942"/>
      <c r="SEQ320" s="942"/>
      <c r="SER320" s="942"/>
      <c r="SES320" s="942"/>
      <c r="SET320" s="942"/>
      <c r="SEU320" s="942"/>
      <c r="SEV320" s="942"/>
      <c r="SEW320" s="942"/>
      <c r="SEX320" s="942"/>
      <c r="SEY320" s="942"/>
      <c r="SEZ320" s="942"/>
      <c r="SFA320" s="942"/>
      <c r="SFB320" s="942"/>
      <c r="SFC320" s="942"/>
      <c r="SFD320" s="942"/>
      <c r="SFE320" s="942"/>
      <c r="SFF320" s="942"/>
      <c r="SFG320" s="942"/>
      <c r="SFH320" s="942"/>
      <c r="SFI320" s="942"/>
      <c r="SFJ320" s="942"/>
      <c r="SFK320" s="942"/>
      <c r="SFL320" s="942"/>
      <c r="SFM320" s="942"/>
      <c r="SFN320" s="942"/>
      <c r="SFO320" s="942"/>
      <c r="SFP320" s="942"/>
      <c r="SFQ320" s="942"/>
      <c r="SFR320" s="942"/>
      <c r="SFS320" s="942"/>
      <c r="SFT320" s="942"/>
      <c r="SFU320" s="942"/>
      <c r="SFV320" s="942"/>
      <c r="SFW320" s="942"/>
      <c r="SFX320" s="942"/>
      <c r="SFY320" s="942"/>
      <c r="SFZ320" s="942"/>
      <c r="SGA320" s="942"/>
      <c r="SGB320" s="942"/>
      <c r="SGC320" s="942"/>
      <c r="SGD320" s="942"/>
      <c r="SGE320" s="942"/>
      <c r="SGF320" s="942"/>
      <c r="SGG320" s="942"/>
      <c r="SGH320" s="942"/>
      <c r="SGI320" s="942"/>
      <c r="SGJ320" s="942"/>
      <c r="SGK320" s="942"/>
      <c r="SGL320" s="942"/>
      <c r="SGM320" s="942"/>
      <c r="SGN320" s="942"/>
      <c r="SGO320" s="942"/>
      <c r="SGP320" s="942"/>
      <c r="SGQ320" s="942"/>
      <c r="SGR320" s="942"/>
      <c r="SGS320" s="942"/>
      <c r="SGT320" s="942"/>
      <c r="SGU320" s="942"/>
      <c r="SGV320" s="942"/>
      <c r="SGW320" s="942"/>
      <c r="SGX320" s="942"/>
      <c r="SGY320" s="942"/>
      <c r="SGZ320" s="942"/>
      <c r="SHA320" s="942"/>
      <c r="SHB320" s="942"/>
      <c r="SHC320" s="942"/>
      <c r="SHD320" s="942"/>
      <c r="SHE320" s="942"/>
      <c r="SHF320" s="942"/>
      <c r="SHG320" s="942"/>
      <c r="SHH320" s="942"/>
      <c r="SHI320" s="942"/>
      <c r="SHJ320" s="942"/>
      <c r="SHK320" s="942"/>
      <c r="SHL320" s="942"/>
      <c r="SHM320" s="942"/>
      <c r="SHN320" s="942"/>
      <c r="SHO320" s="942"/>
      <c r="SHP320" s="942"/>
      <c r="SHQ320" s="942"/>
      <c r="SHR320" s="942"/>
      <c r="SHS320" s="942"/>
      <c r="SHT320" s="942"/>
      <c r="SHU320" s="942"/>
      <c r="SHV320" s="942"/>
      <c r="SHW320" s="942"/>
      <c r="SHX320" s="942"/>
      <c r="SHY320" s="942"/>
      <c r="SHZ320" s="942"/>
      <c r="SIA320" s="942"/>
      <c r="SIB320" s="942"/>
      <c r="SIC320" s="942"/>
      <c r="SID320" s="942"/>
      <c r="SIE320" s="942"/>
      <c r="SIF320" s="942"/>
      <c r="SIG320" s="942"/>
      <c r="SIH320" s="942"/>
      <c r="SII320" s="942"/>
      <c r="SIJ320" s="942"/>
      <c r="SIK320" s="942"/>
      <c r="SIL320" s="942"/>
      <c r="SIM320" s="942"/>
      <c r="SIN320" s="942"/>
      <c r="SIO320" s="942"/>
      <c r="SIP320" s="942"/>
      <c r="SIQ320" s="942"/>
      <c r="SIR320" s="942"/>
      <c r="SIS320" s="942"/>
      <c r="SIT320" s="942"/>
      <c r="SIU320" s="942"/>
      <c r="SIV320" s="942"/>
      <c r="SIW320" s="942"/>
      <c r="SIX320" s="942"/>
      <c r="SIY320" s="942"/>
      <c r="SIZ320" s="942"/>
      <c r="SJA320" s="942"/>
      <c r="SJB320" s="942"/>
      <c r="SJC320" s="942"/>
      <c r="SJD320" s="942"/>
      <c r="SJE320" s="942"/>
      <c r="SJF320" s="942"/>
      <c r="SJG320" s="942"/>
      <c r="SJH320" s="942"/>
      <c r="SJI320" s="942"/>
      <c r="SJJ320" s="942"/>
      <c r="SJK320" s="942"/>
      <c r="SJL320" s="942"/>
      <c r="SJM320" s="942"/>
      <c r="SJN320" s="942"/>
      <c r="SJO320" s="942"/>
      <c r="SJP320" s="942"/>
      <c r="SJQ320" s="942"/>
      <c r="SJR320" s="942"/>
      <c r="SJS320" s="942"/>
      <c r="SJT320" s="942"/>
      <c r="SJU320" s="942"/>
      <c r="SJV320" s="942"/>
      <c r="SJW320" s="942"/>
      <c r="SJX320" s="942"/>
      <c r="SJY320" s="942"/>
      <c r="SJZ320" s="942"/>
      <c r="SKA320" s="942"/>
      <c r="SKB320" s="942"/>
      <c r="SKC320" s="942"/>
      <c r="SKD320" s="942"/>
      <c r="SKE320" s="942"/>
      <c r="SKF320" s="942"/>
      <c r="SKG320" s="942"/>
      <c r="SKH320" s="942"/>
      <c r="SKI320" s="942"/>
      <c r="SKJ320" s="942"/>
      <c r="SKK320" s="942"/>
      <c r="SKL320" s="942"/>
      <c r="SKM320" s="942"/>
      <c r="SKN320" s="942"/>
      <c r="SKO320" s="942"/>
      <c r="SKP320" s="942"/>
      <c r="SKQ320" s="942"/>
      <c r="SKR320" s="942"/>
      <c r="SKS320" s="942"/>
      <c r="SKT320" s="942"/>
      <c r="SKU320" s="942"/>
      <c r="SKV320" s="942"/>
      <c r="SKW320" s="942"/>
      <c r="SKX320" s="942"/>
      <c r="SKY320" s="942"/>
      <c r="SKZ320" s="942"/>
      <c r="SLA320" s="942"/>
      <c r="SLB320" s="942"/>
      <c r="SLC320" s="942"/>
      <c r="SLD320" s="942"/>
      <c r="SLE320" s="942"/>
      <c r="SLF320" s="942"/>
      <c r="SLG320" s="942"/>
      <c r="SLH320" s="942"/>
      <c r="SLI320" s="942"/>
      <c r="SLJ320" s="942"/>
      <c r="SLK320" s="942"/>
      <c r="SLL320" s="942"/>
      <c r="SLM320" s="942"/>
      <c r="SLN320" s="942"/>
      <c r="SLO320" s="942"/>
      <c r="SLP320" s="942"/>
      <c r="SLQ320" s="942"/>
      <c r="SLR320" s="942"/>
      <c r="SLS320" s="942"/>
      <c r="SLT320" s="942"/>
      <c r="SLU320" s="942"/>
      <c r="SLV320" s="942"/>
      <c r="SLW320" s="942"/>
      <c r="SLX320" s="942"/>
      <c r="SLY320" s="942"/>
      <c r="SLZ320" s="942"/>
      <c r="SMA320" s="942"/>
      <c r="SMB320" s="942"/>
      <c r="SMC320" s="942"/>
      <c r="SMD320" s="942"/>
      <c r="SME320" s="942"/>
      <c r="SMF320" s="942"/>
      <c r="SMG320" s="942"/>
      <c r="SMH320" s="942"/>
      <c r="SMI320" s="942"/>
      <c r="SMJ320" s="942"/>
      <c r="SMK320" s="942"/>
      <c r="SML320" s="942"/>
      <c r="SMM320" s="942"/>
      <c r="SMN320" s="942"/>
      <c r="SMO320" s="942"/>
      <c r="SMP320" s="942"/>
      <c r="SMQ320" s="942"/>
      <c r="SMR320" s="942"/>
      <c r="SMS320" s="942"/>
      <c r="SMT320" s="942"/>
      <c r="SMU320" s="942"/>
      <c r="SMV320" s="942"/>
      <c r="SMW320" s="942"/>
      <c r="SMX320" s="942"/>
      <c r="SMY320" s="942"/>
      <c r="SMZ320" s="942"/>
      <c r="SNA320" s="942"/>
      <c r="SNB320" s="942"/>
      <c r="SNC320" s="942"/>
      <c r="SND320" s="942"/>
      <c r="SNE320" s="942"/>
      <c r="SNF320" s="942"/>
      <c r="SNG320" s="942"/>
      <c r="SNH320" s="942"/>
      <c r="SNI320" s="942"/>
      <c r="SNJ320" s="942"/>
      <c r="SNK320" s="942"/>
      <c r="SNL320" s="942"/>
      <c r="SNM320" s="942"/>
      <c r="SNN320" s="942"/>
      <c r="SNO320" s="942"/>
      <c r="SNP320" s="942"/>
      <c r="SNQ320" s="942"/>
      <c r="SNR320" s="942"/>
      <c r="SNS320" s="942"/>
      <c r="SNT320" s="942"/>
      <c r="SNU320" s="942"/>
      <c r="SNV320" s="942"/>
      <c r="SNW320" s="942"/>
      <c r="SNX320" s="942"/>
      <c r="SNY320" s="942"/>
      <c r="SNZ320" s="942"/>
      <c r="SOA320" s="942"/>
      <c r="SOB320" s="942"/>
      <c r="SOC320" s="942"/>
      <c r="SOD320" s="942"/>
      <c r="SOE320" s="942"/>
      <c r="SOF320" s="942"/>
      <c r="SOG320" s="942"/>
      <c r="SOH320" s="942"/>
      <c r="SOI320" s="942"/>
      <c r="SOJ320" s="942"/>
      <c r="SOK320" s="942"/>
      <c r="SOL320" s="942"/>
      <c r="SOM320" s="942"/>
      <c r="SON320" s="942"/>
      <c r="SOO320" s="942"/>
      <c r="SOP320" s="942"/>
      <c r="SOQ320" s="942"/>
      <c r="SOR320" s="942"/>
      <c r="SOS320" s="942"/>
      <c r="SOT320" s="942"/>
      <c r="SOU320" s="942"/>
      <c r="SOV320" s="942"/>
      <c r="SOW320" s="942"/>
      <c r="SOX320" s="942"/>
      <c r="SOY320" s="942"/>
      <c r="SOZ320" s="942"/>
      <c r="SPA320" s="942"/>
      <c r="SPB320" s="942"/>
      <c r="SPC320" s="942"/>
      <c r="SPD320" s="942"/>
      <c r="SPE320" s="942"/>
      <c r="SPF320" s="942"/>
      <c r="SPG320" s="942"/>
      <c r="SPH320" s="942"/>
      <c r="SPI320" s="942"/>
      <c r="SPJ320" s="942"/>
      <c r="SPK320" s="942"/>
      <c r="SPL320" s="942"/>
      <c r="SPM320" s="942"/>
      <c r="SPN320" s="942"/>
      <c r="SPO320" s="942"/>
      <c r="SPP320" s="942"/>
      <c r="SPQ320" s="942"/>
      <c r="SPR320" s="942"/>
      <c r="SPS320" s="942"/>
      <c r="SPT320" s="942"/>
      <c r="SPU320" s="942"/>
      <c r="SPV320" s="942"/>
      <c r="SPW320" s="942"/>
      <c r="SPX320" s="942"/>
      <c r="SPY320" s="942"/>
      <c r="SPZ320" s="942"/>
      <c r="SQA320" s="942"/>
      <c r="SQB320" s="942"/>
      <c r="SQC320" s="942"/>
      <c r="SQD320" s="942"/>
      <c r="SQE320" s="942"/>
      <c r="SQF320" s="942"/>
      <c r="SQG320" s="942"/>
      <c r="SQH320" s="942"/>
      <c r="SQI320" s="942"/>
      <c r="SQJ320" s="942"/>
      <c r="SQK320" s="942"/>
      <c r="SQL320" s="942"/>
      <c r="SQM320" s="942"/>
      <c r="SQN320" s="942"/>
      <c r="SQO320" s="942"/>
      <c r="SQP320" s="942"/>
      <c r="SQQ320" s="942"/>
      <c r="SQR320" s="942"/>
      <c r="SQS320" s="942"/>
      <c r="SQT320" s="942"/>
      <c r="SQU320" s="942"/>
      <c r="SQV320" s="942"/>
      <c r="SQW320" s="942"/>
      <c r="SQX320" s="942"/>
      <c r="SQY320" s="942"/>
      <c r="SQZ320" s="942"/>
      <c r="SRA320" s="942"/>
      <c r="SRB320" s="942"/>
      <c r="SRC320" s="942"/>
      <c r="SRD320" s="942"/>
      <c r="SRE320" s="942"/>
      <c r="SRF320" s="942"/>
      <c r="SRG320" s="942"/>
      <c r="SRH320" s="942"/>
      <c r="SRI320" s="942"/>
      <c r="SRJ320" s="942"/>
      <c r="SRK320" s="942"/>
      <c r="SRL320" s="942"/>
      <c r="SRM320" s="942"/>
      <c r="SRN320" s="942"/>
      <c r="SRO320" s="942"/>
      <c r="SRP320" s="942"/>
      <c r="SRQ320" s="942"/>
      <c r="SRR320" s="942"/>
      <c r="SRS320" s="942"/>
      <c r="SRT320" s="942"/>
      <c r="SRU320" s="942"/>
      <c r="SRV320" s="942"/>
      <c r="SRW320" s="942"/>
      <c r="SRX320" s="942"/>
      <c r="SRY320" s="942"/>
      <c r="SRZ320" s="942"/>
      <c r="SSA320" s="942"/>
      <c r="SSB320" s="942"/>
      <c r="SSC320" s="942"/>
      <c r="SSD320" s="942"/>
      <c r="SSE320" s="942"/>
      <c r="SSF320" s="942"/>
      <c r="SSG320" s="942"/>
      <c r="SSH320" s="942"/>
      <c r="SSI320" s="942"/>
      <c r="SSJ320" s="942"/>
      <c r="SSK320" s="942"/>
      <c r="SSL320" s="942"/>
      <c r="SSM320" s="942"/>
      <c r="SSN320" s="942"/>
      <c r="SSO320" s="942"/>
      <c r="SSP320" s="942"/>
      <c r="SSQ320" s="942"/>
      <c r="SSR320" s="942"/>
      <c r="SSS320" s="942"/>
      <c r="SST320" s="942"/>
      <c r="SSU320" s="942"/>
      <c r="SSV320" s="942"/>
      <c r="SSW320" s="942"/>
      <c r="SSX320" s="942"/>
      <c r="SSY320" s="942"/>
      <c r="SSZ320" s="942"/>
      <c r="STA320" s="942"/>
      <c r="STB320" s="942"/>
      <c r="STC320" s="942"/>
      <c r="STD320" s="942"/>
      <c r="STE320" s="942"/>
      <c r="STF320" s="942"/>
      <c r="STG320" s="942"/>
      <c r="STH320" s="942"/>
      <c r="STI320" s="942"/>
      <c r="STJ320" s="942"/>
      <c r="STK320" s="942"/>
      <c r="STL320" s="942"/>
      <c r="STM320" s="942"/>
      <c r="STN320" s="942"/>
      <c r="STO320" s="942"/>
      <c r="STP320" s="942"/>
      <c r="STQ320" s="942"/>
      <c r="STR320" s="942"/>
      <c r="STS320" s="942"/>
      <c r="STT320" s="942"/>
      <c r="STU320" s="942"/>
      <c r="STV320" s="942"/>
      <c r="STW320" s="942"/>
      <c r="STX320" s="942"/>
      <c r="STY320" s="942"/>
      <c r="STZ320" s="942"/>
      <c r="SUA320" s="942"/>
      <c r="SUB320" s="942"/>
      <c r="SUC320" s="942"/>
      <c r="SUD320" s="942"/>
      <c r="SUE320" s="942"/>
      <c r="SUF320" s="942"/>
      <c r="SUG320" s="942"/>
      <c r="SUH320" s="942"/>
      <c r="SUI320" s="942"/>
      <c r="SUJ320" s="942"/>
      <c r="SUK320" s="942"/>
      <c r="SUL320" s="942"/>
      <c r="SUM320" s="942"/>
      <c r="SUN320" s="942"/>
      <c r="SUO320" s="942"/>
      <c r="SUP320" s="942"/>
      <c r="SUQ320" s="942"/>
      <c r="SUR320" s="942"/>
      <c r="SUS320" s="942"/>
      <c r="SUT320" s="942"/>
      <c r="SUU320" s="942"/>
      <c r="SUV320" s="942"/>
      <c r="SUW320" s="942"/>
      <c r="SUX320" s="942"/>
      <c r="SUY320" s="942"/>
      <c r="SUZ320" s="942"/>
      <c r="SVA320" s="942"/>
      <c r="SVB320" s="942"/>
      <c r="SVC320" s="942"/>
      <c r="SVD320" s="942"/>
      <c r="SVE320" s="942"/>
      <c r="SVF320" s="942"/>
      <c r="SVG320" s="942"/>
      <c r="SVH320" s="942"/>
      <c r="SVI320" s="942"/>
      <c r="SVJ320" s="942"/>
      <c r="SVK320" s="942"/>
      <c r="SVL320" s="942"/>
      <c r="SVM320" s="942"/>
      <c r="SVN320" s="942"/>
      <c r="SVO320" s="942"/>
      <c r="SVP320" s="942"/>
      <c r="SVQ320" s="942"/>
      <c r="SVR320" s="942"/>
      <c r="SVS320" s="942"/>
      <c r="SVT320" s="942"/>
      <c r="SVU320" s="942"/>
      <c r="SVV320" s="942"/>
      <c r="SVW320" s="942"/>
      <c r="SVX320" s="942"/>
      <c r="SVY320" s="942"/>
      <c r="SVZ320" s="942"/>
      <c r="SWA320" s="942"/>
      <c r="SWB320" s="942"/>
      <c r="SWC320" s="942"/>
      <c r="SWD320" s="942"/>
      <c r="SWE320" s="942"/>
      <c r="SWF320" s="942"/>
      <c r="SWG320" s="942"/>
      <c r="SWH320" s="942"/>
      <c r="SWI320" s="942"/>
      <c r="SWJ320" s="942"/>
      <c r="SWK320" s="942"/>
      <c r="SWL320" s="942"/>
      <c r="SWM320" s="942"/>
      <c r="SWN320" s="942"/>
      <c r="SWO320" s="942"/>
      <c r="SWP320" s="942"/>
      <c r="SWQ320" s="942"/>
      <c r="SWR320" s="942"/>
      <c r="SWS320" s="942"/>
      <c r="SWT320" s="942"/>
      <c r="SWU320" s="942"/>
      <c r="SWV320" s="942"/>
      <c r="SWW320" s="942"/>
      <c r="SWX320" s="942"/>
      <c r="SWY320" s="942"/>
      <c r="SWZ320" s="942"/>
      <c r="SXA320" s="942"/>
      <c r="SXB320" s="942"/>
      <c r="SXC320" s="942"/>
      <c r="SXD320" s="942"/>
      <c r="SXE320" s="942"/>
      <c r="SXF320" s="942"/>
      <c r="SXG320" s="942"/>
      <c r="SXH320" s="942"/>
      <c r="SXI320" s="942"/>
      <c r="SXJ320" s="942"/>
      <c r="SXK320" s="942"/>
      <c r="SXL320" s="942"/>
      <c r="SXM320" s="942"/>
      <c r="SXN320" s="942"/>
      <c r="SXO320" s="942"/>
      <c r="SXP320" s="942"/>
      <c r="SXQ320" s="942"/>
      <c r="SXR320" s="942"/>
      <c r="SXS320" s="942"/>
      <c r="SXT320" s="942"/>
      <c r="SXU320" s="942"/>
      <c r="SXV320" s="942"/>
      <c r="SXW320" s="942"/>
      <c r="SXX320" s="942"/>
      <c r="SXY320" s="942"/>
      <c r="SXZ320" s="942"/>
      <c r="SYA320" s="942"/>
      <c r="SYB320" s="942"/>
      <c r="SYC320" s="942"/>
      <c r="SYD320" s="942"/>
      <c r="SYE320" s="942"/>
      <c r="SYF320" s="942"/>
      <c r="SYG320" s="942"/>
      <c r="SYH320" s="942"/>
      <c r="SYI320" s="942"/>
      <c r="SYJ320" s="942"/>
      <c r="SYK320" s="942"/>
      <c r="SYL320" s="942"/>
      <c r="SYM320" s="942"/>
      <c r="SYN320" s="942"/>
      <c r="SYO320" s="942"/>
      <c r="SYP320" s="942"/>
      <c r="SYQ320" s="942"/>
      <c r="SYR320" s="942"/>
      <c r="SYS320" s="942"/>
      <c r="SYT320" s="942"/>
      <c r="SYU320" s="942"/>
      <c r="SYV320" s="942"/>
      <c r="SYW320" s="942"/>
      <c r="SYX320" s="942"/>
      <c r="SYY320" s="942"/>
      <c r="SYZ320" s="942"/>
      <c r="SZA320" s="942"/>
      <c r="SZB320" s="942"/>
      <c r="SZC320" s="942"/>
      <c r="SZD320" s="942"/>
      <c r="SZE320" s="942"/>
      <c r="SZF320" s="942"/>
      <c r="SZG320" s="942"/>
      <c r="SZH320" s="942"/>
      <c r="SZI320" s="942"/>
      <c r="SZJ320" s="942"/>
      <c r="SZK320" s="942"/>
      <c r="SZL320" s="942"/>
      <c r="SZM320" s="942"/>
      <c r="SZN320" s="942"/>
      <c r="SZO320" s="942"/>
      <c r="SZP320" s="942"/>
      <c r="SZQ320" s="942"/>
      <c r="SZR320" s="942"/>
      <c r="SZS320" s="942"/>
      <c r="SZT320" s="942"/>
      <c r="SZU320" s="942"/>
      <c r="SZV320" s="942"/>
      <c r="SZW320" s="942"/>
      <c r="SZX320" s="942"/>
      <c r="SZY320" s="942"/>
      <c r="SZZ320" s="942"/>
      <c r="TAA320" s="942"/>
      <c r="TAB320" s="942"/>
      <c r="TAC320" s="942"/>
      <c r="TAD320" s="942"/>
      <c r="TAE320" s="942"/>
      <c r="TAF320" s="942"/>
      <c r="TAG320" s="942"/>
      <c r="TAH320" s="942"/>
      <c r="TAI320" s="942"/>
      <c r="TAJ320" s="942"/>
      <c r="TAK320" s="942"/>
      <c r="TAL320" s="942"/>
      <c r="TAM320" s="942"/>
      <c r="TAN320" s="942"/>
      <c r="TAO320" s="942"/>
      <c r="TAP320" s="942"/>
      <c r="TAQ320" s="942"/>
      <c r="TAR320" s="942"/>
      <c r="TAS320" s="942"/>
      <c r="TAT320" s="942"/>
      <c r="TAU320" s="942"/>
      <c r="TAV320" s="942"/>
      <c r="TAW320" s="942"/>
      <c r="TAX320" s="942"/>
      <c r="TAY320" s="942"/>
      <c r="TAZ320" s="942"/>
      <c r="TBA320" s="942"/>
      <c r="TBB320" s="942"/>
      <c r="TBC320" s="942"/>
      <c r="TBD320" s="942"/>
      <c r="TBE320" s="942"/>
      <c r="TBF320" s="942"/>
      <c r="TBG320" s="942"/>
      <c r="TBH320" s="942"/>
      <c r="TBI320" s="942"/>
      <c r="TBJ320" s="942"/>
      <c r="TBK320" s="942"/>
      <c r="TBL320" s="942"/>
      <c r="TBM320" s="942"/>
      <c r="TBN320" s="942"/>
      <c r="TBO320" s="942"/>
      <c r="TBP320" s="942"/>
      <c r="TBQ320" s="942"/>
      <c r="TBR320" s="942"/>
      <c r="TBS320" s="942"/>
      <c r="TBT320" s="942"/>
      <c r="TBU320" s="942"/>
      <c r="TBV320" s="942"/>
      <c r="TBW320" s="942"/>
      <c r="TBX320" s="942"/>
      <c r="TBY320" s="942"/>
      <c r="TBZ320" s="942"/>
      <c r="TCA320" s="942"/>
      <c r="TCB320" s="942"/>
      <c r="TCC320" s="942"/>
      <c r="TCD320" s="942"/>
      <c r="TCE320" s="942"/>
      <c r="TCF320" s="942"/>
      <c r="TCG320" s="942"/>
      <c r="TCH320" s="942"/>
      <c r="TCI320" s="942"/>
      <c r="TCJ320" s="942"/>
      <c r="TCK320" s="942"/>
      <c r="TCL320" s="942"/>
      <c r="TCM320" s="942"/>
      <c r="TCN320" s="942"/>
      <c r="TCO320" s="942"/>
      <c r="TCP320" s="942"/>
      <c r="TCQ320" s="942"/>
      <c r="TCR320" s="942"/>
      <c r="TCS320" s="942"/>
      <c r="TCT320" s="942"/>
      <c r="TCU320" s="942"/>
      <c r="TCV320" s="942"/>
      <c r="TCW320" s="942"/>
      <c r="TCX320" s="942"/>
      <c r="TCY320" s="942"/>
      <c r="TCZ320" s="942"/>
      <c r="TDA320" s="942"/>
      <c r="TDB320" s="942"/>
      <c r="TDC320" s="942"/>
      <c r="TDD320" s="942"/>
      <c r="TDE320" s="942"/>
      <c r="TDF320" s="942"/>
      <c r="TDG320" s="942"/>
      <c r="TDH320" s="942"/>
      <c r="TDI320" s="942"/>
      <c r="TDJ320" s="942"/>
      <c r="TDK320" s="942"/>
      <c r="TDL320" s="942"/>
      <c r="TDM320" s="942"/>
      <c r="TDN320" s="942"/>
      <c r="TDO320" s="942"/>
      <c r="TDP320" s="942"/>
      <c r="TDQ320" s="942"/>
      <c r="TDR320" s="942"/>
      <c r="TDS320" s="942"/>
      <c r="TDT320" s="942"/>
      <c r="TDU320" s="942"/>
      <c r="TDV320" s="942"/>
      <c r="TDW320" s="942"/>
      <c r="TDX320" s="942"/>
      <c r="TDY320" s="942"/>
      <c r="TDZ320" s="942"/>
      <c r="TEA320" s="942"/>
      <c r="TEB320" s="942"/>
      <c r="TEC320" s="942"/>
      <c r="TED320" s="942"/>
      <c r="TEE320" s="942"/>
      <c r="TEF320" s="942"/>
      <c r="TEG320" s="942"/>
      <c r="TEH320" s="942"/>
      <c r="TEI320" s="942"/>
      <c r="TEJ320" s="942"/>
      <c r="TEK320" s="942"/>
      <c r="TEL320" s="942"/>
      <c r="TEM320" s="942"/>
      <c r="TEN320" s="942"/>
      <c r="TEO320" s="942"/>
      <c r="TEP320" s="942"/>
      <c r="TEQ320" s="942"/>
      <c r="TER320" s="942"/>
      <c r="TES320" s="942"/>
      <c r="TET320" s="942"/>
      <c r="TEU320" s="942"/>
      <c r="TEV320" s="942"/>
      <c r="TEW320" s="942"/>
      <c r="TEX320" s="942"/>
      <c r="TEY320" s="942"/>
      <c r="TEZ320" s="942"/>
      <c r="TFA320" s="942"/>
      <c r="TFB320" s="942"/>
      <c r="TFC320" s="942"/>
      <c r="TFD320" s="942"/>
      <c r="TFE320" s="942"/>
      <c r="TFF320" s="942"/>
      <c r="TFG320" s="942"/>
      <c r="TFH320" s="942"/>
      <c r="TFI320" s="942"/>
      <c r="TFJ320" s="942"/>
      <c r="TFK320" s="942"/>
      <c r="TFL320" s="942"/>
      <c r="TFM320" s="942"/>
      <c r="TFN320" s="942"/>
      <c r="TFO320" s="942"/>
      <c r="TFP320" s="942"/>
      <c r="TFQ320" s="942"/>
      <c r="TFR320" s="942"/>
      <c r="TFS320" s="942"/>
      <c r="TFT320" s="942"/>
      <c r="TFU320" s="942"/>
      <c r="TFV320" s="942"/>
      <c r="TFW320" s="942"/>
      <c r="TFX320" s="942"/>
      <c r="TFY320" s="942"/>
      <c r="TFZ320" s="942"/>
      <c r="TGA320" s="942"/>
      <c r="TGB320" s="942"/>
      <c r="TGC320" s="942"/>
      <c r="TGD320" s="942"/>
      <c r="TGE320" s="942"/>
      <c r="TGF320" s="942"/>
      <c r="TGG320" s="942"/>
      <c r="TGH320" s="942"/>
      <c r="TGI320" s="942"/>
      <c r="TGJ320" s="942"/>
      <c r="TGK320" s="942"/>
      <c r="TGL320" s="942"/>
      <c r="TGM320" s="942"/>
      <c r="TGN320" s="942"/>
      <c r="TGO320" s="942"/>
      <c r="TGP320" s="942"/>
      <c r="TGQ320" s="942"/>
      <c r="TGR320" s="942"/>
      <c r="TGS320" s="942"/>
      <c r="TGT320" s="942"/>
      <c r="TGU320" s="942"/>
      <c r="TGV320" s="942"/>
      <c r="TGW320" s="942"/>
      <c r="TGX320" s="942"/>
      <c r="TGY320" s="942"/>
      <c r="TGZ320" s="942"/>
      <c r="THA320" s="942"/>
      <c r="THB320" s="942"/>
      <c r="THC320" s="942"/>
      <c r="THD320" s="942"/>
      <c r="THE320" s="942"/>
      <c r="THF320" s="942"/>
      <c r="THG320" s="942"/>
      <c r="THH320" s="942"/>
      <c r="THI320" s="942"/>
      <c r="THJ320" s="942"/>
      <c r="THK320" s="942"/>
      <c r="THL320" s="942"/>
      <c r="THM320" s="942"/>
      <c r="THN320" s="942"/>
      <c r="THO320" s="942"/>
      <c r="THP320" s="942"/>
      <c r="THQ320" s="942"/>
      <c r="THR320" s="942"/>
      <c r="THS320" s="942"/>
      <c r="THT320" s="942"/>
      <c r="THU320" s="942"/>
      <c r="THV320" s="942"/>
      <c r="THW320" s="942"/>
      <c r="THX320" s="942"/>
      <c r="THY320" s="942"/>
      <c r="THZ320" s="942"/>
      <c r="TIA320" s="942"/>
      <c r="TIB320" s="942"/>
      <c r="TIC320" s="942"/>
      <c r="TID320" s="942"/>
      <c r="TIE320" s="942"/>
      <c r="TIF320" s="942"/>
      <c r="TIG320" s="942"/>
      <c r="TIH320" s="942"/>
      <c r="TII320" s="942"/>
      <c r="TIJ320" s="942"/>
      <c r="TIK320" s="942"/>
      <c r="TIL320" s="942"/>
      <c r="TIM320" s="942"/>
      <c r="TIN320" s="942"/>
      <c r="TIO320" s="942"/>
      <c r="TIP320" s="942"/>
      <c r="TIQ320" s="942"/>
      <c r="TIR320" s="942"/>
      <c r="TIS320" s="942"/>
      <c r="TIT320" s="942"/>
      <c r="TIU320" s="942"/>
      <c r="TIV320" s="942"/>
      <c r="TIW320" s="942"/>
      <c r="TIX320" s="942"/>
      <c r="TIY320" s="942"/>
      <c r="TIZ320" s="942"/>
      <c r="TJA320" s="942"/>
      <c r="TJB320" s="942"/>
      <c r="TJC320" s="942"/>
      <c r="TJD320" s="942"/>
      <c r="TJE320" s="942"/>
      <c r="TJF320" s="942"/>
      <c r="TJG320" s="942"/>
      <c r="TJH320" s="942"/>
      <c r="TJI320" s="942"/>
      <c r="TJJ320" s="942"/>
      <c r="TJK320" s="942"/>
      <c r="TJL320" s="942"/>
      <c r="TJM320" s="942"/>
      <c r="TJN320" s="942"/>
      <c r="TJO320" s="942"/>
      <c r="TJP320" s="942"/>
      <c r="TJQ320" s="942"/>
      <c r="TJR320" s="942"/>
      <c r="TJS320" s="942"/>
      <c r="TJT320" s="942"/>
      <c r="TJU320" s="942"/>
      <c r="TJV320" s="942"/>
      <c r="TJW320" s="942"/>
      <c r="TJX320" s="942"/>
      <c r="TJY320" s="942"/>
      <c r="TJZ320" s="942"/>
      <c r="TKA320" s="942"/>
      <c r="TKB320" s="942"/>
      <c r="TKC320" s="942"/>
      <c r="TKD320" s="942"/>
      <c r="TKE320" s="942"/>
      <c r="TKF320" s="942"/>
      <c r="TKG320" s="942"/>
      <c r="TKH320" s="942"/>
      <c r="TKI320" s="942"/>
      <c r="TKJ320" s="942"/>
      <c r="TKK320" s="942"/>
      <c r="TKL320" s="942"/>
      <c r="TKM320" s="942"/>
      <c r="TKN320" s="942"/>
      <c r="TKO320" s="942"/>
      <c r="TKP320" s="942"/>
      <c r="TKQ320" s="942"/>
      <c r="TKR320" s="942"/>
      <c r="TKS320" s="942"/>
      <c r="TKT320" s="942"/>
      <c r="TKU320" s="942"/>
      <c r="TKV320" s="942"/>
      <c r="TKW320" s="942"/>
      <c r="TKX320" s="942"/>
      <c r="TKY320" s="942"/>
      <c r="TKZ320" s="942"/>
      <c r="TLA320" s="942"/>
      <c r="TLB320" s="942"/>
      <c r="TLC320" s="942"/>
      <c r="TLD320" s="942"/>
      <c r="TLE320" s="942"/>
      <c r="TLF320" s="942"/>
      <c r="TLG320" s="942"/>
      <c r="TLH320" s="942"/>
      <c r="TLI320" s="942"/>
      <c r="TLJ320" s="942"/>
      <c r="TLK320" s="942"/>
      <c r="TLL320" s="942"/>
      <c r="TLM320" s="942"/>
      <c r="TLN320" s="942"/>
      <c r="TLO320" s="942"/>
      <c r="TLP320" s="942"/>
      <c r="TLQ320" s="942"/>
      <c r="TLR320" s="942"/>
      <c r="TLS320" s="942"/>
      <c r="TLT320" s="942"/>
      <c r="TLU320" s="942"/>
      <c r="TLV320" s="942"/>
      <c r="TLW320" s="942"/>
      <c r="TLX320" s="942"/>
      <c r="TLY320" s="942"/>
      <c r="TLZ320" s="942"/>
      <c r="TMA320" s="942"/>
      <c r="TMB320" s="942"/>
      <c r="TMC320" s="942"/>
      <c r="TMD320" s="942"/>
      <c r="TME320" s="942"/>
      <c r="TMF320" s="942"/>
      <c r="TMG320" s="942"/>
      <c r="TMH320" s="942"/>
      <c r="TMI320" s="942"/>
      <c r="TMJ320" s="942"/>
      <c r="TMK320" s="942"/>
      <c r="TML320" s="942"/>
      <c r="TMM320" s="942"/>
      <c r="TMN320" s="942"/>
      <c r="TMO320" s="942"/>
      <c r="TMP320" s="942"/>
      <c r="TMQ320" s="942"/>
      <c r="TMR320" s="942"/>
      <c r="TMS320" s="942"/>
      <c r="TMT320" s="942"/>
      <c r="TMU320" s="942"/>
      <c r="TMV320" s="942"/>
      <c r="TMW320" s="942"/>
      <c r="TMX320" s="942"/>
      <c r="TMY320" s="942"/>
      <c r="TMZ320" s="942"/>
      <c r="TNA320" s="942"/>
      <c r="TNB320" s="942"/>
      <c r="TNC320" s="942"/>
      <c r="TND320" s="942"/>
      <c r="TNE320" s="942"/>
      <c r="TNF320" s="942"/>
      <c r="TNG320" s="942"/>
      <c r="TNH320" s="942"/>
      <c r="TNI320" s="942"/>
      <c r="TNJ320" s="942"/>
      <c r="TNK320" s="942"/>
      <c r="TNL320" s="942"/>
      <c r="TNM320" s="942"/>
      <c r="TNN320" s="942"/>
      <c r="TNO320" s="942"/>
      <c r="TNP320" s="942"/>
      <c r="TNQ320" s="942"/>
      <c r="TNR320" s="942"/>
      <c r="TNS320" s="942"/>
      <c r="TNT320" s="942"/>
      <c r="TNU320" s="942"/>
      <c r="TNV320" s="942"/>
      <c r="TNW320" s="942"/>
      <c r="TNX320" s="942"/>
      <c r="TNY320" s="942"/>
      <c r="TNZ320" s="942"/>
      <c r="TOA320" s="942"/>
      <c r="TOB320" s="942"/>
      <c r="TOC320" s="942"/>
      <c r="TOD320" s="942"/>
      <c r="TOE320" s="942"/>
      <c r="TOF320" s="942"/>
      <c r="TOG320" s="942"/>
      <c r="TOH320" s="942"/>
      <c r="TOI320" s="942"/>
      <c r="TOJ320" s="942"/>
      <c r="TOK320" s="942"/>
      <c r="TOL320" s="942"/>
      <c r="TOM320" s="942"/>
      <c r="TON320" s="942"/>
      <c r="TOO320" s="942"/>
      <c r="TOP320" s="942"/>
      <c r="TOQ320" s="942"/>
      <c r="TOR320" s="942"/>
      <c r="TOS320" s="942"/>
      <c r="TOT320" s="942"/>
      <c r="TOU320" s="942"/>
      <c r="TOV320" s="942"/>
      <c r="TOW320" s="942"/>
      <c r="TOX320" s="942"/>
      <c r="TOY320" s="942"/>
      <c r="TOZ320" s="942"/>
      <c r="TPA320" s="942"/>
      <c r="TPB320" s="942"/>
      <c r="TPC320" s="942"/>
      <c r="TPD320" s="942"/>
      <c r="TPE320" s="942"/>
      <c r="TPF320" s="942"/>
      <c r="TPG320" s="942"/>
      <c r="TPH320" s="942"/>
      <c r="TPI320" s="942"/>
      <c r="TPJ320" s="942"/>
      <c r="TPK320" s="942"/>
      <c r="TPL320" s="942"/>
      <c r="TPM320" s="942"/>
      <c r="TPN320" s="942"/>
      <c r="TPO320" s="942"/>
      <c r="TPP320" s="942"/>
      <c r="TPQ320" s="942"/>
      <c r="TPR320" s="942"/>
      <c r="TPS320" s="942"/>
      <c r="TPT320" s="942"/>
      <c r="TPU320" s="942"/>
      <c r="TPV320" s="942"/>
      <c r="TPW320" s="942"/>
      <c r="TPX320" s="942"/>
      <c r="TPY320" s="942"/>
      <c r="TPZ320" s="942"/>
      <c r="TQA320" s="942"/>
      <c r="TQB320" s="942"/>
      <c r="TQC320" s="942"/>
      <c r="TQD320" s="942"/>
      <c r="TQE320" s="942"/>
      <c r="TQF320" s="942"/>
      <c r="TQG320" s="942"/>
      <c r="TQH320" s="942"/>
      <c r="TQI320" s="942"/>
      <c r="TQJ320" s="942"/>
      <c r="TQK320" s="942"/>
      <c r="TQL320" s="942"/>
      <c r="TQM320" s="942"/>
      <c r="TQN320" s="942"/>
      <c r="TQO320" s="942"/>
      <c r="TQP320" s="942"/>
      <c r="TQQ320" s="942"/>
      <c r="TQR320" s="942"/>
      <c r="TQS320" s="942"/>
      <c r="TQT320" s="942"/>
      <c r="TQU320" s="942"/>
      <c r="TQV320" s="942"/>
      <c r="TQW320" s="942"/>
      <c r="TQX320" s="942"/>
      <c r="TQY320" s="942"/>
      <c r="TQZ320" s="942"/>
      <c r="TRA320" s="942"/>
      <c r="TRB320" s="942"/>
      <c r="TRC320" s="942"/>
      <c r="TRD320" s="942"/>
      <c r="TRE320" s="942"/>
      <c r="TRF320" s="942"/>
      <c r="TRG320" s="942"/>
      <c r="TRH320" s="942"/>
      <c r="TRI320" s="942"/>
      <c r="TRJ320" s="942"/>
      <c r="TRK320" s="942"/>
      <c r="TRL320" s="942"/>
      <c r="TRM320" s="942"/>
      <c r="TRN320" s="942"/>
      <c r="TRO320" s="942"/>
      <c r="TRP320" s="942"/>
      <c r="TRQ320" s="942"/>
      <c r="TRR320" s="942"/>
      <c r="TRS320" s="942"/>
      <c r="TRT320" s="942"/>
      <c r="TRU320" s="942"/>
      <c r="TRV320" s="942"/>
      <c r="TRW320" s="942"/>
      <c r="TRX320" s="942"/>
      <c r="TRY320" s="942"/>
      <c r="TRZ320" s="942"/>
      <c r="TSA320" s="942"/>
      <c r="TSB320" s="942"/>
      <c r="TSC320" s="942"/>
      <c r="TSD320" s="942"/>
      <c r="TSE320" s="942"/>
      <c r="TSF320" s="942"/>
      <c r="TSG320" s="942"/>
      <c r="TSH320" s="942"/>
      <c r="TSI320" s="942"/>
      <c r="TSJ320" s="942"/>
      <c r="TSK320" s="942"/>
      <c r="TSL320" s="942"/>
      <c r="TSM320" s="942"/>
      <c r="TSN320" s="942"/>
      <c r="TSO320" s="942"/>
      <c r="TSP320" s="942"/>
      <c r="TSQ320" s="942"/>
      <c r="TSR320" s="942"/>
      <c r="TSS320" s="942"/>
      <c r="TST320" s="942"/>
      <c r="TSU320" s="942"/>
      <c r="TSV320" s="942"/>
      <c r="TSW320" s="942"/>
      <c r="TSX320" s="942"/>
      <c r="TSY320" s="942"/>
      <c r="TSZ320" s="942"/>
      <c r="TTA320" s="942"/>
      <c r="TTB320" s="942"/>
      <c r="TTC320" s="942"/>
      <c r="TTD320" s="942"/>
      <c r="TTE320" s="942"/>
      <c r="TTF320" s="942"/>
      <c r="TTG320" s="942"/>
      <c r="TTH320" s="942"/>
      <c r="TTI320" s="942"/>
      <c r="TTJ320" s="942"/>
      <c r="TTK320" s="942"/>
      <c r="TTL320" s="942"/>
      <c r="TTM320" s="942"/>
      <c r="TTN320" s="942"/>
      <c r="TTO320" s="942"/>
      <c r="TTP320" s="942"/>
      <c r="TTQ320" s="942"/>
      <c r="TTR320" s="942"/>
      <c r="TTS320" s="942"/>
      <c r="TTT320" s="942"/>
      <c r="TTU320" s="942"/>
      <c r="TTV320" s="942"/>
      <c r="TTW320" s="942"/>
      <c r="TTX320" s="942"/>
      <c r="TTY320" s="942"/>
      <c r="TTZ320" s="942"/>
      <c r="TUA320" s="942"/>
      <c r="TUB320" s="942"/>
      <c r="TUC320" s="942"/>
      <c r="TUD320" s="942"/>
      <c r="TUE320" s="942"/>
      <c r="TUF320" s="942"/>
      <c r="TUG320" s="942"/>
      <c r="TUH320" s="942"/>
      <c r="TUI320" s="942"/>
      <c r="TUJ320" s="942"/>
      <c r="TUK320" s="942"/>
      <c r="TUL320" s="942"/>
      <c r="TUM320" s="942"/>
      <c r="TUN320" s="942"/>
      <c r="TUO320" s="942"/>
      <c r="TUP320" s="942"/>
      <c r="TUQ320" s="942"/>
      <c r="TUR320" s="942"/>
      <c r="TUS320" s="942"/>
      <c r="TUT320" s="942"/>
      <c r="TUU320" s="942"/>
      <c r="TUV320" s="942"/>
      <c r="TUW320" s="942"/>
      <c r="TUX320" s="942"/>
      <c r="TUY320" s="942"/>
      <c r="TUZ320" s="942"/>
      <c r="TVA320" s="942"/>
      <c r="TVB320" s="942"/>
      <c r="TVC320" s="942"/>
      <c r="TVD320" s="942"/>
      <c r="TVE320" s="942"/>
      <c r="TVF320" s="942"/>
      <c r="TVG320" s="942"/>
      <c r="TVH320" s="942"/>
      <c r="TVI320" s="942"/>
      <c r="TVJ320" s="942"/>
      <c r="TVK320" s="942"/>
      <c r="TVL320" s="942"/>
      <c r="TVM320" s="942"/>
      <c r="TVN320" s="942"/>
      <c r="TVO320" s="942"/>
      <c r="TVP320" s="942"/>
      <c r="TVQ320" s="942"/>
      <c r="TVR320" s="942"/>
      <c r="TVS320" s="942"/>
      <c r="TVT320" s="942"/>
      <c r="TVU320" s="942"/>
      <c r="TVV320" s="942"/>
      <c r="TVW320" s="942"/>
      <c r="TVX320" s="942"/>
      <c r="TVY320" s="942"/>
      <c r="TVZ320" s="942"/>
      <c r="TWA320" s="942"/>
      <c r="TWB320" s="942"/>
      <c r="TWC320" s="942"/>
      <c r="TWD320" s="942"/>
      <c r="TWE320" s="942"/>
      <c r="TWF320" s="942"/>
      <c r="TWG320" s="942"/>
      <c r="TWH320" s="942"/>
      <c r="TWI320" s="942"/>
      <c r="TWJ320" s="942"/>
      <c r="TWK320" s="942"/>
      <c r="TWL320" s="942"/>
      <c r="TWM320" s="942"/>
      <c r="TWN320" s="942"/>
      <c r="TWO320" s="942"/>
      <c r="TWP320" s="942"/>
      <c r="TWQ320" s="942"/>
      <c r="TWR320" s="942"/>
      <c r="TWS320" s="942"/>
      <c r="TWT320" s="942"/>
      <c r="TWU320" s="942"/>
      <c r="TWV320" s="942"/>
      <c r="TWW320" s="942"/>
      <c r="TWX320" s="942"/>
      <c r="TWY320" s="942"/>
      <c r="TWZ320" s="942"/>
      <c r="TXA320" s="942"/>
      <c r="TXB320" s="942"/>
      <c r="TXC320" s="942"/>
      <c r="TXD320" s="942"/>
      <c r="TXE320" s="942"/>
      <c r="TXF320" s="942"/>
      <c r="TXG320" s="942"/>
      <c r="TXH320" s="942"/>
      <c r="TXI320" s="942"/>
      <c r="TXJ320" s="942"/>
      <c r="TXK320" s="942"/>
      <c r="TXL320" s="942"/>
      <c r="TXM320" s="942"/>
      <c r="TXN320" s="942"/>
      <c r="TXO320" s="942"/>
      <c r="TXP320" s="942"/>
      <c r="TXQ320" s="942"/>
      <c r="TXR320" s="942"/>
      <c r="TXS320" s="942"/>
      <c r="TXT320" s="942"/>
      <c r="TXU320" s="942"/>
      <c r="TXV320" s="942"/>
      <c r="TXW320" s="942"/>
      <c r="TXX320" s="942"/>
      <c r="TXY320" s="942"/>
      <c r="TXZ320" s="942"/>
      <c r="TYA320" s="942"/>
      <c r="TYB320" s="942"/>
      <c r="TYC320" s="942"/>
      <c r="TYD320" s="942"/>
      <c r="TYE320" s="942"/>
      <c r="TYF320" s="942"/>
      <c r="TYG320" s="942"/>
      <c r="TYH320" s="942"/>
      <c r="TYI320" s="942"/>
      <c r="TYJ320" s="942"/>
      <c r="TYK320" s="942"/>
      <c r="TYL320" s="942"/>
      <c r="TYM320" s="942"/>
      <c r="TYN320" s="942"/>
      <c r="TYO320" s="942"/>
      <c r="TYP320" s="942"/>
      <c r="TYQ320" s="942"/>
      <c r="TYR320" s="942"/>
      <c r="TYS320" s="942"/>
      <c r="TYT320" s="942"/>
      <c r="TYU320" s="942"/>
      <c r="TYV320" s="942"/>
      <c r="TYW320" s="942"/>
      <c r="TYX320" s="942"/>
      <c r="TYY320" s="942"/>
      <c r="TYZ320" s="942"/>
      <c r="TZA320" s="942"/>
      <c r="TZB320" s="942"/>
      <c r="TZC320" s="942"/>
      <c r="TZD320" s="942"/>
      <c r="TZE320" s="942"/>
      <c r="TZF320" s="942"/>
      <c r="TZG320" s="942"/>
      <c r="TZH320" s="942"/>
      <c r="TZI320" s="942"/>
      <c r="TZJ320" s="942"/>
      <c r="TZK320" s="942"/>
      <c r="TZL320" s="942"/>
      <c r="TZM320" s="942"/>
      <c r="TZN320" s="942"/>
      <c r="TZO320" s="942"/>
      <c r="TZP320" s="942"/>
      <c r="TZQ320" s="942"/>
      <c r="TZR320" s="942"/>
      <c r="TZS320" s="942"/>
      <c r="TZT320" s="942"/>
      <c r="TZU320" s="942"/>
      <c r="TZV320" s="942"/>
      <c r="TZW320" s="942"/>
      <c r="TZX320" s="942"/>
      <c r="TZY320" s="942"/>
      <c r="TZZ320" s="942"/>
      <c r="UAA320" s="942"/>
      <c r="UAB320" s="942"/>
      <c r="UAC320" s="942"/>
      <c r="UAD320" s="942"/>
      <c r="UAE320" s="942"/>
      <c r="UAF320" s="942"/>
      <c r="UAG320" s="942"/>
      <c r="UAH320" s="942"/>
      <c r="UAI320" s="942"/>
      <c r="UAJ320" s="942"/>
      <c r="UAK320" s="942"/>
      <c r="UAL320" s="942"/>
      <c r="UAM320" s="942"/>
      <c r="UAN320" s="942"/>
      <c r="UAO320" s="942"/>
      <c r="UAP320" s="942"/>
      <c r="UAQ320" s="942"/>
      <c r="UAR320" s="942"/>
      <c r="UAS320" s="942"/>
      <c r="UAT320" s="942"/>
      <c r="UAU320" s="942"/>
      <c r="UAV320" s="942"/>
      <c r="UAW320" s="942"/>
      <c r="UAX320" s="942"/>
      <c r="UAY320" s="942"/>
      <c r="UAZ320" s="942"/>
      <c r="UBA320" s="942"/>
      <c r="UBB320" s="942"/>
      <c r="UBC320" s="942"/>
      <c r="UBD320" s="942"/>
      <c r="UBE320" s="942"/>
      <c r="UBF320" s="942"/>
      <c r="UBG320" s="942"/>
      <c r="UBH320" s="942"/>
      <c r="UBI320" s="942"/>
      <c r="UBJ320" s="942"/>
      <c r="UBK320" s="942"/>
      <c r="UBL320" s="942"/>
      <c r="UBM320" s="942"/>
      <c r="UBN320" s="942"/>
      <c r="UBO320" s="942"/>
      <c r="UBP320" s="942"/>
      <c r="UBQ320" s="942"/>
      <c r="UBR320" s="942"/>
      <c r="UBS320" s="942"/>
      <c r="UBT320" s="942"/>
      <c r="UBU320" s="942"/>
      <c r="UBV320" s="942"/>
      <c r="UBW320" s="942"/>
      <c r="UBX320" s="942"/>
      <c r="UBY320" s="942"/>
      <c r="UBZ320" s="942"/>
      <c r="UCA320" s="942"/>
      <c r="UCB320" s="942"/>
      <c r="UCC320" s="942"/>
      <c r="UCD320" s="942"/>
      <c r="UCE320" s="942"/>
      <c r="UCF320" s="942"/>
      <c r="UCG320" s="942"/>
      <c r="UCH320" s="942"/>
      <c r="UCI320" s="942"/>
      <c r="UCJ320" s="942"/>
      <c r="UCK320" s="942"/>
      <c r="UCL320" s="942"/>
      <c r="UCM320" s="942"/>
      <c r="UCN320" s="942"/>
      <c r="UCO320" s="942"/>
      <c r="UCP320" s="942"/>
      <c r="UCQ320" s="942"/>
      <c r="UCR320" s="942"/>
      <c r="UCS320" s="942"/>
      <c r="UCT320" s="942"/>
      <c r="UCU320" s="942"/>
      <c r="UCV320" s="942"/>
      <c r="UCW320" s="942"/>
      <c r="UCX320" s="942"/>
      <c r="UCY320" s="942"/>
      <c r="UCZ320" s="942"/>
      <c r="UDA320" s="942"/>
      <c r="UDB320" s="942"/>
      <c r="UDC320" s="942"/>
      <c r="UDD320" s="942"/>
      <c r="UDE320" s="942"/>
      <c r="UDF320" s="942"/>
      <c r="UDG320" s="942"/>
      <c r="UDH320" s="942"/>
      <c r="UDI320" s="942"/>
      <c r="UDJ320" s="942"/>
      <c r="UDK320" s="942"/>
      <c r="UDL320" s="942"/>
      <c r="UDM320" s="942"/>
      <c r="UDN320" s="942"/>
      <c r="UDO320" s="942"/>
      <c r="UDP320" s="942"/>
      <c r="UDQ320" s="942"/>
      <c r="UDR320" s="942"/>
      <c r="UDS320" s="942"/>
      <c r="UDT320" s="942"/>
      <c r="UDU320" s="942"/>
      <c r="UDV320" s="942"/>
      <c r="UDW320" s="942"/>
      <c r="UDX320" s="942"/>
      <c r="UDY320" s="942"/>
      <c r="UDZ320" s="942"/>
      <c r="UEA320" s="942"/>
      <c r="UEB320" s="942"/>
      <c r="UEC320" s="942"/>
      <c r="UED320" s="942"/>
      <c r="UEE320" s="942"/>
      <c r="UEF320" s="942"/>
      <c r="UEG320" s="942"/>
      <c r="UEH320" s="942"/>
      <c r="UEI320" s="942"/>
      <c r="UEJ320" s="942"/>
      <c r="UEK320" s="942"/>
      <c r="UEL320" s="942"/>
      <c r="UEM320" s="942"/>
      <c r="UEN320" s="942"/>
      <c r="UEO320" s="942"/>
      <c r="UEP320" s="942"/>
      <c r="UEQ320" s="942"/>
      <c r="UER320" s="942"/>
      <c r="UES320" s="942"/>
      <c r="UET320" s="942"/>
      <c r="UEU320" s="942"/>
      <c r="UEV320" s="942"/>
      <c r="UEW320" s="942"/>
      <c r="UEX320" s="942"/>
      <c r="UEY320" s="942"/>
      <c r="UEZ320" s="942"/>
      <c r="UFA320" s="942"/>
      <c r="UFB320" s="942"/>
      <c r="UFC320" s="942"/>
      <c r="UFD320" s="942"/>
      <c r="UFE320" s="942"/>
      <c r="UFF320" s="942"/>
      <c r="UFG320" s="942"/>
      <c r="UFH320" s="942"/>
      <c r="UFI320" s="942"/>
      <c r="UFJ320" s="942"/>
      <c r="UFK320" s="942"/>
      <c r="UFL320" s="942"/>
      <c r="UFM320" s="942"/>
      <c r="UFN320" s="942"/>
      <c r="UFO320" s="942"/>
      <c r="UFP320" s="942"/>
      <c r="UFQ320" s="942"/>
      <c r="UFR320" s="942"/>
      <c r="UFS320" s="942"/>
      <c r="UFT320" s="942"/>
      <c r="UFU320" s="942"/>
      <c r="UFV320" s="942"/>
      <c r="UFW320" s="942"/>
      <c r="UFX320" s="942"/>
      <c r="UFY320" s="942"/>
      <c r="UFZ320" s="942"/>
      <c r="UGA320" s="942"/>
      <c r="UGB320" s="942"/>
      <c r="UGC320" s="942"/>
      <c r="UGD320" s="942"/>
      <c r="UGE320" s="942"/>
      <c r="UGF320" s="942"/>
      <c r="UGG320" s="942"/>
      <c r="UGH320" s="942"/>
      <c r="UGI320" s="942"/>
      <c r="UGJ320" s="942"/>
      <c r="UGK320" s="942"/>
      <c r="UGL320" s="942"/>
      <c r="UGM320" s="942"/>
      <c r="UGN320" s="942"/>
      <c r="UGO320" s="942"/>
      <c r="UGP320" s="942"/>
      <c r="UGQ320" s="942"/>
      <c r="UGR320" s="942"/>
      <c r="UGS320" s="942"/>
      <c r="UGT320" s="942"/>
      <c r="UGU320" s="942"/>
      <c r="UGV320" s="942"/>
      <c r="UGW320" s="942"/>
      <c r="UGX320" s="942"/>
      <c r="UGY320" s="942"/>
      <c r="UGZ320" s="942"/>
      <c r="UHA320" s="942"/>
      <c r="UHB320" s="942"/>
      <c r="UHC320" s="942"/>
      <c r="UHD320" s="942"/>
      <c r="UHE320" s="942"/>
      <c r="UHF320" s="942"/>
      <c r="UHG320" s="942"/>
      <c r="UHH320" s="942"/>
      <c r="UHI320" s="942"/>
      <c r="UHJ320" s="942"/>
      <c r="UHK320" s="942"/>
      <c r="UHL320" s="942"/>
      <c r="UHM320" s="942"/>
      <c r="UHN320" s="942"/>
      <c r="UHO320" s="942"/>
      <c r="UHP320" s="942"/>
      <c r="UHQ320" s="942"/>
      <c r="UHR320" s="942"/>
      <c r="UHS320" s="942"/>
      <c r="UHT320" s="942"/>
      <c r="UHU320" s="942"/>
      <c r="UHV320" s="942"/>
      <c r="UHW320" s="942"/>
      <c r="UHX320" s="942"/>
      <c r="UHY320" s="942"/>
      <c r="UHZ320" s="942"/>
      <c r="UIA320" s="942"/>
      <c r="UIB320" s="942"/>
      <c r="UIC320" s="942"/>
      <c r="UID320" s="942"/>
      <c r="UIE320" s="942"/>
      <c r="UIF320" s="942"/>
      <c r="UIG320" s="942"/>
      <c r="UIH320" s="942"/>
      <c r="UII320" s="942"/>
      <c r="UIJ320" s="942"/>
      <c r="UIK320" s="942"/>
      <c r="UIL320" s="942"/>
      <c r="UIM320" s="942"/>
      <c r="UIN320" s="942"/>
      <c r="UIO320" s="942"/>
      <c r="UIP320" s="942"/>
      <c r="UIQ320" s="942"/>
      <c r="UIR320" s="942"/>
      <c r="UIS320" s="942"/>
      <c r="UIT320" s="942"/>
      <c r="UIU320" s="942"/>
      <c r="UIV320" s="942"/>
      <c r="UIW320" s="942"/>
      <c r="UIX320" s="942"/>
      <c r="UIY320" s="942"/>
      <c r="UIZ320" s="942"/>
      <c r="UJA320" s="942"/>
      <c r="UJB320" s="942"/>
      <c r="UJC320" s="942"/>
      <c r="UJD320" s="942"/>
      <c r="UJE320" s="942"/>
      <c r="UJF320" s="942"/>
      <c r="UJG320" s="942"/>
      <c r="UJH320" s="942"/>
      <c r="UJI320" s="942"/>
      <c r="UJJ320" s="942"/>
      <c r="UJK320" s="942"/>
      <c r="UJL320" s="942"/>
      <c r="UJM320" s="942"/>
      <c r="UJN320" s="942"/>
      <c r="UJO320" s="942"/>
      <c r="UJP320" s="942"/>
      <c r="UJQ320" s="942"/>
      <c r="UJR320" s="942"/>
      <c r="UJS320" s="942"/>
      <c r="UJT320" s="942"/>
      <c r="UJU320" s="942"/>
      <c r="UJV320" s="942"/>
      <c r="UJW320" s="942"/>
      <c r="UJX320" s="942"/>
      <c r="UJY320" s="942"/>
      <c r="UJZ320" s="942"/>
      <c r="UKA320" s="942"/>
      <c r="UKB320" s="942"/>
      <c r="UKC320" s="942"/>
      <c r="UKD320" s="942"/>
      <c r="UKE320" s="942"/>
      <c r="UKF320" s="942"/>
      <c r="UKG320" s="942"/>
      <c r="UKH320" s="942"/>
      <c r="UKI320" s="942"/>
      <c r="UKJ320" s="942"/>
      <c r="UKK320" s="942"/>
      <c r="UKL320" s="942"/>
      <c r="UKM320" s="942"/>
      <c r="UKN320" s="942"/>
      <c r="UKO320" s="942"/>
      <c r="UKP320" s="942"/>
      <c r="UKQ320" s="942"/>
      <c r="UKR320" s="942"/>
      <c r="UKS320" s="942"/>
      <c r="UKT320" s="942"/>
      <c r="UKU320" s="942"/>
      <c r="UKV320" s="942"/>
      <c r="UKW320" s="942"/>
      <c r="UKX320" s="942"/>
      <c r="UKY320" s="942"/>
      <c r="UKZ320" s="942"/>
      <c r="ULA320" s="942"/>
      <c r="ULB320" s="942"/>
      <c r="ULC320" s="942"/>
      <c r="ULD320" s="942"/>
      <c r="ULE320" s="942"/>
      <c r="ULF320" s="942"/>
      <c r="ULG320" s="942"/>
      <c r="ULH320" s="942"/>
      <c r="ULI320" s="942"/>
      <c r="ULJ320" s="942"/>
      <c r="ULK320" s="942"/>
      <c r="ULL320" s="942"/>
      <c r="ULM320" s="942"/>
      <c r="ULN320" s="942"/>
      <c r="ULO320" s="942"/>
      <c r="ULP320" s="942"/>
      <c r="ULQ320" s="942"/>
      <c r="ULR320" s="942"/>
      <c r="ULS320" s="942"/>
      <c r="ULT320" s="942"/>
      <c r="ULU320" s="942"/>
      <c r="ULV320" s="942"/>
      <c r="ULW320" s="942"/>
      <c r="ULX320" s="942"/>
      <c r="ULY320" s="942"/>
      <c r="ULZ320" s="942"/>
      <c r="UMA320" s="942"/>
      <c r="UMB320" s="942"/>
      <c r="UMC320" s="942"/>
      <c r="UMD320" s="942"/>
      <c r="UME320" s="942"/>
      <c r="UMF320" s="942"/>
      <c r="UMG320" s="942"/>
      <c r="UMH320" s="942"/>
      <c r="UMI320" s="942"/>
      <c r="UMJ320" s="942"/>
      <c r="UMK320" s="942"/>
      <c r="UML320" s="942"/>
      <c r="UMM320" s="942"/>
      <c r="UMN320" s="942"/>
      <c r="UMO320" s="942"/>
      <c r="UMP320" s="942"/>
      <c r="UMQ320" s="942"/>
      <c r="UMR320" s="942"/>
      <c r="UMS320" s="942"/>
      <c r="UMT320" s="942"/>
      <c r="UMU320" s="942"/>
      <c r="UMV320" s="942"/>
      <c r="UMW320" s="942"/>
      <c r="UMX320" s="942"/>
      <c r="UMY320" s="942"/>
      <c r="UMZ320" s="942"/>
      <c r="UNA320" s="942"/>
      <c r="UNB320" s="942"/>
      <c r="UNC320" s="942"/>
      <c r="UND320" s="942"/>
      <c r="UNE320" s="942"/>
      <c r="UNF320" s="942"/>
      <c r="UNG320" s="942"/>
      <c r="UNH320" s="942"/>
      <c r="UNI320" s="942"/>
      <c r="UNJ320" s="942"/>
      <c r="UNK320" s="942"/>
      <c r="UNL320" s="942"/>
      <c r="UNM320" s="942"/>
      <c r="UNN320" s="942"/>
      <c r="UNO320" s="942"/>
      <c r="UNP320" s="942"/>
      <c r="UNQ320" s="942"/>
      <c r="UNR320" s="942"/>
      <c r="UNS320" s="942"/>
      <c r="UNT320" s="942"/>
      <c r="UNU320" s="942"/>
      <c r="UNV320" s="942"/>
      <c r="UNW320" s="942"/>
      <c r="UNX320" s="942"/>
      <c r="UNY320" s="942"/>
      <c r="UNZ320" s="942"/>
      <c r="UOA320" s="942"/>
      <c r="UOB320" s="942"/>
      <c r="UOC320" s="942"/>
      <c r="UOD320" s="942"/>
      <c r="UOE320" s="942"/>
      <c r="UOF320" s="942"/>
      <c r="UOG320" s="942"/>
      <c r="UOH320" s="942"/>
      <c r="UOI320" s="942"/>
      <c r="UOJ320" s="942"/>
      <c r="UOK320" s="942"/>
      <c r="UOL320" s="942"/>
      <c r="UOM320" s="942"/>
      <c r="UON320" s="942"/>
      <c r="UOO320" s="942"/>
      <c r="UOP320" s="942"/>
      <c r="UOQ320" s="942"/>
      <c r="UOR320" s="942"/>
      <c r="UOS320" s="942"/>
      <c r="UOT320" s="942"/>
      <c r="UOU320" s="942"/>
      <c r="UOV320" s="942"/>
      <c r="UOW320" s="942"/>
      <c r="UOX320" s="942"/>
      <c r="UOY320" s="942"/>
      <c r="UOZ320" s="942"/>
      <c r="UPA320" s="942"/>
      <c r="UPB320" s="942"/>
      <c r="UPC320" s="942"/>
      <c r="UPD320" s="942"/>
      <c r="UPE320" s="942"/>
      <c r="UPF320" s="942"/>
      <c r="UPG320" s="942"/>
      <c r="UPH320" s="942"/>
      <c r="UPI320" s="942"/>
      <c r="UPJ320" s="942"/>
      <c r="UPK320" s="942"/>
      <c r="UPL320" s="942"/>
      <c r="UPM320" s="942"/>
      <c r="UPN320" s="942"/>
      <c r="UPO320" s="942"/>
      <c r="UPP320" s="942"/>
      <c r="UPQ320" s="942"/>
      <c r="UPR320" s="942"/>
      <c r="UPS320" s="942"/>
      <c r="UPT320" s="942"/>
      <c r="UPU320" s="942"/>
      <c r="UPV320" s="942"/>
      <c r="UPW320" s="942"/>
      <c r="UPX320" s="942"/>
      <c r="UPY320" s="942"/>
      <c r="UPZ320" s="942"/>
      <c r="UQA320" s="942"/>
      <c r="UQB320" s="942"/>
      <c r="UQC320" s="942"/>
      <c r="UQD320" s="942"/>
      <c r="UQE320" s="942"/>
      <c r="UQF320" s="942"/>
      <c r="UQG320" s="942"/>
      <c r="UQH320" s="942"/>
      <c r="UQI320" s="942"/>
      <c r="UQJ320" s="942"/>
      <c r="UQK320" s="942"/>
      <c r="UQL320" s="942"/>
      <c r="UQM320" s="942"/>
      <c r="UQN320" s="942"/>
      <c r="UQO320" s="942"/>
      <c r="UQP320" s="942"/>
      <c r="UQQ320" s="942"/>
      <c r="UQR320" s="942"/>
      <c r="UQS320" s="942"/>
      <c r="UQT320" s="942"/>
      <c r="UQU320" s="942"/>
      <c r="UQV320" s="942"/>
      <c r="UQW320" s="942"/>
      <c r="UQX320" s="942"/>
      <c r="UQY320" s="942"/>
      <c r="UQZ320" s="942"/>
      <c r="URA320" s="942"/>
      <c r="URB320" s="942"/>
      <c r="URC320" s="942"/>
      <c r="URD320" s="942"/>
      <c r="URE320" s="942"/>
      <c r="URF320" s="942"/>
      <c r="URG320" s="942"/>
      <c r="URH320" s="942"/>
      <c r="URI320" s="942"/>
      <c r="URJ320" s="942"/>
      <c r="URK320" s="942"/>
      <c r="URL320" s="942"/>
      <c r="URM320" s="942"/>
      <c r="URN320" s="942"/>
      <c r="URO320" s="942"/>
      <c r="URP320" s="942"/>
      <c r="URQ320" s="942"/>
      <c r="URR320" s="942"/>
      <c r="URS320" s="942"/>
      <c r="URT320" s="942"/>
      <c r="URU320" s="942"/>
      <c r="URV320" s="942"/>
      <c r="URW320" s="942"/>
      <c r="URX320" s="942"/>
      <c r="URY320" s="942"/>
      <c r="URZ320" s="942"/>
      <c r="USA320" s="942"/>
      <c r="USB320" s="942"/>
      <c r="USC320" s="942"/>
      <c r="USD320" s="942"/>
      <c r="USE320" s="942"/>
      <c r="USF320" s="942"/>
      <c r="USG320" s="942"/>
      <c r="USH320" s="942"/>
      <c r="USI320" s="942"/>
      <c r="USJ320" s="942"/>
      <c r="USK320" s="942"/>
      <c r="USL320" s="942"/>
      <c r="USM320" s="942"/>
      <c r="USN320" s="942"/>
      <c r="USO320" s="942"/>
      <c r="USP320" s="942"/>
      <c r="USQ320" s="942"/>
      <c r="USR320" s="942"/>
      <c r="USS320" s="942"/>
      <c r="UST320" s="942"/>
      <c r="USU320" s="942"/>
      <c r="USV320" s="942"/>
      <c r="USW320" s="942"/>
      <c r="USX320" s="942"/>
      <c r="USY320" s="942"/>
      <c r="USZ320" s="942"/>
      <c r="UTA320" s="942"/>
      <c r="UTB320" s="942"/>
      <c r="UTC320" s="942"/>
      <c r="UTD320" s="942"/>
      <c r="UTE320" s="942"/>
      <c r="UTF320" s="942"/>
      <c r="UTG320" s="942"/>
      <c r="UTH320" s="942"/>
      <c r="UTI320" s="942"/>
      <c r="UTJ320" s="942"/>
      <c r="UTK320" s="942"/>
      <c r="UTL320" s="942"/>
      <c r="UTM320" s="942"/>
      <c r="UTN320" s="942"/>
      <c r="UTO320" s="942"/>
      <c r="UTP320" s="942"/>
      <c r="UTQ320" s="942"/>
      <c r="UTR320" s="942"/>
      <c r="UTS320" s="942"/>
      <c r="UTT320" s="942"/>
      <c r="UTU320" s="942"/>
      <c r="UTV320" s="942"/>
      <c r="UTW320" s="942"/>
      <c r="UTX320" s="942"/>
      <c r="UTY320" s="942"/>
      <c r="UTZ320" s="942"/>
      <c r="UUA320" s="942"/>
      <c r="UUB320" s="942"/>
      <c r="UUC320" s="942"/>
      <c r="UUD320" s="942"/>
      <c r="UUE320" s="942"/>
      <c r="UUF320" s="942"/>
      <c r="UUG320" s="942"/>
      <c r="UUH320" s="942"/>
      <c r="UUI320" s="942"/>
      <c r="UUJ320" s="942"/>
      <c r="UUK320" s="942"/>
      <c r="UUL320" s="942"/>
      <c r="UUM320" s="942"/>
      <c r="UUN320" s="942"/>
      <c r="UUO320" s="942"/>
      <c r="UUP320" s="942"/>
      <c r="UUQ320" s="942"/>
      <c r="UUR320" s="942"/>
      <c r="UUS320" s="942"/>
      <c r="UUT320" s="942"/>
      <c r="UUU320" s="942"/>
      <c r="UUV320" s="942"/>
      <c r="UUW320" s="942"/>
      <c r="UUX320" s="942"/>
      <c r="UUY320" s="942"/>
      <c r="UUZ320" s="942"/>
      <c r="UVA320" s="942"/>
      <c r="UVB320" s="942"/>
      <c r="UVC320" s="942"/>
      <c r="UVD320" s="942"/>
      <c r="UVE320" s="942"/>
      <c r="UVF320" s="942"/>
      <c r="UVG320" s="942"/>
      <c r="UVH320" s="942"/>
      <c r="UVI320" s="942"/>
      <c r="UVJ320" s="942"/>
      <c r="UVK320" s="942"/>
      <c r="UVL320" s="942"/>
      <c r="UVM320" s="942"/>
      <c r="UVN320" s="942"/>
      <c r="UVO320" s="942"/>
      <c r="UVP320" s="942"/>
      <c r="UVQ320" s="942"/>
      <c r="UVR320" s="942"/>
      <c r="UVS320" s="942"/>
      <c r="UVT320" s="942"/>
      <c r="UVU320" s="942"/>
      <c r="UVV320" s="942"/>
      <c r="UVW320" s="942"/>
      <c r="UVX320" s="942"/>
      <c r="UVY320" s="942"/>
      <c r="UVZ320" s="942"/>
      <c r="UWA320" s="942"/>
      <c r="UWB320" s="942"/>
      <c r="UWC320" s="942"/>
      <c r="UWD320" s="942"/>
      <c r="UWE320" s="942"/>
      <c r="UWF320" s="942"/>
      <c r="UWG320" s="942"/>
      <c r="UWH320" s="942"/>
      <c r="UWI320" s="942"/>
      <c r="UWJ320" s="942"/>
      <c r="UWK320" s="942"/>
      <c r="UWL320" s="942"/>
      <c r="UWM320" s="942"/>
      <c r="UWN320" s="942"/>
      <c r="UWO320" s="942"/>
      <c r="UWP320" s="942"/>
      <c r="UWQ320" s="942"/>
      <c r="UWR320" s="942"/>
      <c r="UWS320" s="942"/>
      <c r="UWT320" s="942"/>
      <c r="UWU320" s="942"/>
      <c r="UWV320" s="942"/>
      <c r="UWW320" s="942"/>
      <c r="UWX320" s="942"/>
      <c r="UWY320" s="942"/>
      <c r="UWZ320" s="942"/>
      <c r="UXA320" s="942"/>
      <c r="UXB320" s="942"/>
      <c r="UXC320" s="942"/>
      <c r="UXD320" s="942"/>
      <c r="UXE320" s="942"/>
      <c r="UXF320" s="942"/>
      <c r="UXG320" s="942"/>
      <c r="UXH320" s="942"/>
      <c r="UXI320" s="942"/>
      <c r="UXJ320" s="942"/>
      <c r="UXK320" s="942"/>
      <c r="UXL320" s="942"/>
      <c r="UXM320" s="942"/>
      <c r="UXN320" s="942"/>
      <c r="UXO320" s="942"/>
      <c r="UXP320" s="942"/>
      <c r="UXQ320" s="942"/>
      <c r="UXR320" s="942"/>
      <c r="UXS320" s="942"/>
      <c r="UXT320" s="942"/>
      <c r="UXU320" s="942"/>
      <c r="UXV320" s="942"/>
      <c r="UXW320" s="942"/>
      <c r="UXX320" s="942"/>
      <c r="UXY320" s="942"/>
      <c r="UXZ320" s="942"/>
      <c r="UYA320" s="942"/>
      <c r="UYB320" s="942"/>
      <c r="UYC320" s="942"/>
      <c r="UYD320" s="942"/>
      <c r="UYE320" s="942"/>
      <c r="UYF320" s="942"/>
      <c r="UYG320" s="942"/>
      <c r="UYH320" s="942"/>
      <c r="UYI320" s="942"/>
      <c r="UYJ320" s="942"/>
      <c r="UYK320" s="942"/>
      <c r="UYL320" s="942"/>
      <c r="UYM320" s="942"/>
      <c r="UYN320" s="942"/>
      <c r="UYO320" s="942"/>
      <c r="UYP320" s="942"/>
      <c r="UYQ320" s="942"/>
      <c r="UYR320" s="942"/>
      <c r="UYS320" s="942"/>
      <c r="UYT320" s="942"/>
      <c r="UYU320" s="942"/>
      <c r="UYV320" s="942"/>
      <c r="UYW320" s="942"/>
      <c r="UYX320" s="942"/>
      <c r="UYY320" s="942"/>
      <c r="UYZ320" s="942"/>
      <c r="UZA320" s="942"/>
      <c r="UZB320" s="942"/>
      <c r="UZC320" s="942"/>
      <c r="UZD320" s="942"/>
      <c r="UZE320" s="942"/>
      <c r="UZF320" s="942"/>
      <c r="UZG320" s="942"/>
      <c r="UZH320" s="942"/>
      <c r="UZI320" s="942"/>
      <c r="UZJ320" s="942"/>
      <c r="UZK320" s="942"/>
      <c r="UZL320" s="942"/>
      <c r="UZM320" s="942"/>
      <c r="UZN320" s="942"/>
      <c r="UZO320" s="942"/>
      <c r="UZP320" s="942"/>
      <c r="UZQ320" s="942"/>
      <c r="UZR320" s="942"/>
      <c r="UZS320" s="942"/>
      <c r="UZT320" s="942"/>
      <c r="UZU320" s="942"/>
      <c r="UZV320" s="942"/>
      <c r="UZW320" s="942"/>
      <c r="UZX320" s="942"/>
      <c r="UZY320" s="942"/>
      <c r="UZZ320" s="942"/>
      <c r="VAA320" s="942"/>
      <c r="VAB320" s="942"/>
      <c r="VAC320" s="942"/>
      <c r="VAD320" s="942"/>
      <c r="VAE320" s="942"/>
      <c r="VAF320" s="942"/>
      <c r="VAG320" s="942"/>
      <c r="VAH320" s="942"/>
      <c r="VAI320" s="942"/>
      <c r="VAJ320" s="942"/>
      <c r="VAK320" s="942"/>
      <c r="VAL320" s="942"/>
      <c r="VAM320" s="942"/>
      <c r="VAN320" s="942"/>
      <c r="VAO320" s="942"/>
      <c r="VAP320" s="942"/>
      <c r="VAQ320" s="942"/>
      <c r="VAR320" s="942"/>
      <c r="VAS320" s="942"/>
      <c r="VAT320" s="942"/>
      <c r="VAU320" s="942"/>
      <c r="VAV320" s="942"/>
      <c r="VAW320" s="942"/>
      <c r="VAX320" s="942"/>
      <c r="VAY320" s="942"/>
      <c r="VAZ320" s="942"/>
      <c r="VBA320" s="942"/>
      <c r="VBB320" s="942"/>
      <c r="VBC320" s="942"/>
      <c r="VBD320" s="942"/>
      <c r="VBE320" s="942"/>
      <c r="VBF320" s="942"/>
      <c r="VBG320" s="942"/>
      <c r="VBH320" s="942"/>
      <c r="VBI320" s="942"/>
      <c r="VBJ320" s="942"/>
      <c r="VBK320" s="942"/>
      <c r="VBL320" s="942"/>
      <c r="VBM320" s="942"/>
      <c r="VBN320" s="942"/>
      <c r="VBO320" s="942"/>
      <c r="VBP320" s="942"/>
      <c r="VBQ320" s="942"/>
      <c r="VBR320" s="942"/>
      <c r="VBS320" s="942"/>
      <c r="VBT320" s="942"/>
      <c r="VBU320" s="942"/>
      <c r="VBV320" s="942"/>
      <c r="VBW320" s="942"/>
      <c r="VBX320" s="942"/>
      <c r="VBY320" s="942"/>
      <c r="VBZ320" s="942"/>
      <c r="VCA320" s="942"/>
      <c r="VCB320" s="942"/>
      <c r="VCC320" s="942"/>
      <c r="VCD320" s="942"/>
      <c r="VCE320" s="942"/>
      <c r="VCF320" s="942"/>
      <c r="VCG320" s="942"/>
      <c r="VCH320" s="942"/>
      <c r="VCI320" s="942"/>
      <c r="VCJ320" s="942"/>
      <c r="VCK320" s="942"/>
      <c r="VCL320" s="942"/>
      <c r="VCM320" s="942"/>
      <c r="VCN320" s="942"/>
      <c r="VCO320" s="942"/>
      <c r="VCP320" s="942"/>
      <c r="VCQ320" s="942"/>
      <c r="VCR320" s="942"/>
      <c r="VCS320" s="942"/>
      <c r="VCT320" s="942"/>
      <c r="VCU320" s="942"/>
      <c r="VCV320" s="942"/>
      <c r="VCW320" s="942"/>
      <c r="VCX320" s="942"/>
      <c r="VCY320" s="942"/>
      <c r="VCZ320" s="942"/>
      <c r="VDA320" s="942"/>
      <c r="VDB320" s="942"/>
      <c r="VDC320" s="942"/>
      <c r="VDD320" s="942"/>
      <c r="VDE320" s="942"/>
      <c r="VDF320" s="942"/>
      <c r="VDG320" s="942"/>
      <c r="VDH320" s="942"/>
      <c r="VDI320" s="942"/>
      <c r="VDJ320" s="942"/>
      <c r="VDK320" s="942"/>
      <c r="VDL320" s="942"/>
      <c r="VDM320" s="942"/>
      <c r="VDN320" s="942"/>
      <c r="VDO320" s="942"/>
      <c r="VDP320" s="942"/>
      <c r="VDQ320" s="942"/>
      <c r="VDR320" s="942"/>
      <c r="VDS320" s="942"/>
      <c r="VDT320" s="942"/>
      <c r="VDU320" s="942"/>
      <c r="VDV320" s="942"/>
      <c r="VDW320" s="942"/>
      <c r="VDX320" s="942"/>
      <c r="VDY320" s="942"/>
      <c r="VDZ320" s="942"/>
      <c r="VEA320" s="942"/>
      <c r="VEB320" s="942"/>
      <c r="VEC320" s="942"/>
      <c r="VED320" s="942"/>
      <c r="VEE320" s="942"/>
      <c r="VEF320" s="942"/>
      <c r="VEG320" s="942"/>
      <c r="VEH320" s="942"/>
      <c r="VEI320" s="942"/>
      <c r="VEJ320" s="942"/>
      <c r="VEK320" s="942"/>
      <c r="VEL320" s="942"/>
      <c r="VEM320" s="942"/>
      <c r="VEN320" s="942"/>
      <c r="VEO320" s="942"/>
      <c r="VEP320" s="942"/>
      <c r="VEQ320" s="942"/>
      <c r="VER320" s="942"/>
      <c r="VES320" s="942"/>
      <c r="VET320" s="942"/>
      <c r="VEU320" s="942"/>
      <c r="VEV320" s="942"/>
      <c r="VEW320" s="942"/>
      <c r="VEX320" s="942"/>
      <c r="VEY320" s="942"/>
      <c r="VEZ320" s="942"/>
      <c r="VFA320" s="942"/>
      <c r="VFB320" s="942"/>
      <c r="VFC320" s="942"/>
      <c r="VFD320" s="942"/>
      <c r="VFE320" s="942"/>
      <c r="VFF320" s="942"/>
      <c r="VFG320" s="942"/>
      <c r="VFH320" s="942"/>
      <c r="VFI320" s="942"/>
      <c r="VFJ320" s="942"/>
      <c r="VFK320" s="942"/>
      <c r="VFL320" s="942"/>
      <c r="VFM320" s="942"/>
      <c r="VFN320" s="942"/>
      <c r="VFO320" s="942"/>
      <c r="VFP320" s="942"/>
      <c r="VFQ320" s="942"/>
      <c r="VFR320" s="942"/>
      <c r="VFS320" s="942"/>
      <c r="VFT320" s="942"/>
      <c r="VFU320" s="942"/>
      <c r="VFV320" s="942"/>
      <c r="VFW320" s="942"/>
      <c r="VFX320" s="942"/>
      <c r="VFY320" s="942"/>
      <c r="VFZ320" s="942"/>
      <c r="VGA320" s="942"/>
      <c r="VGB320" s="942"/>
      <c r="VGC320" s="942"/>
      <c r="VGD320" s="942"/>
      <c r="VGE320" s="942"/>
      <c r="VGF320" s="942"/>
      <c r="VGG320" s="942"/>
      <c r="VGH320" s="942"/>
      <c r="VGI320" s="942"/>
      <c r="VGJ320" s="942"/>
      <c r="VGK320" s="942"/>
      <c r="VGL320" s="942"/>
      <c r="VGM320" s="942"/>
      <c r="VGN320" s="942"/>
      <c r="VGO320" s="942"/>
      <c r="VGP320" s="942"/>
      <c r="VGQ320" s="942"/>
      <c r="VGR320" s="942"/>
      <c r="VGS320" s="942"/>
      <c r="VGT320" s="942"/>
      <c r="VGU320" s="942"/>
      <c r="VGV320" s="942"/>
      <c r="VGW320" s="942"/>
      <c r="VGX320" s="942"/>
      <c r="VGY320" s="942"/>
      <c r="VGZ320" s="942"/>
      <c r="VHA320" s="942"/>
      <c r="VHB320" s="942"/>
      <c r="VHC320" s="942"/>
      <c r="VHD320" s="942"/>
      <c r="VHE320" s="942"/>
      <c r="VHF320" s="942"/>
      <c r="VHG320" s="942"/>
      <c r="VHH320" s="942"/>
      <c r="VHI320" s="942"/>
      <c r="VHJ320" s="942"/>
      <c r="VHK320" s="942"/>
      <c r="VHL320" s="942"/>
      <c r="VHM320" s="942"/>
      <c r="VHN320" s="942"/>
      <c r="VHO320" s="942"/>
      <c r="VHP320" s="942"/>
      <c r="VHQ320" s="942"/>
      <c r="VHR320" s="942"/>
      <c r="VHS320" s="942"/>
      <c r="VHT320" s="942"/>
      <c r="VHU320" s="942"/>
      <c r="VHV320" s="942"/>
      <c r="VHW320" s="942"/>
      <c r="VHX320" s="942"/>
      <c r="VHY320" s="942"/>
      <c r="VHZ320" s="942"/>
      <c r="VIA320" s="942"/>
      <c r="VIB320" s="942"/>
      <c r="VIC320" s="942"/>
      <c r="VID320" s="942"/>
      <c r="VIE320" s="942"/>
      <c r="VIF320" s="942"/>
      <c r="VIG320" s="942"/>
      <c r="VIH320" s="942"/>
      <c r="VII320" s="942"/>
      <c r="VIJ320" s="942"/>
      <c r="VIK320" s="942"/>
      <c r="VIL320" s="942"/>
      <c r="VIM320" s="942"/>
      <c r="VIN320" s="942"/>
      <c r="VIO320" s="942"/>
      <c r="VIP320" s="942"/>
      <c r="VIQ320" s="942"/>
      <c r="VIR320" s="942"/>
      <c r="VIS320" s="942"/>
      <c r="VIT320" s="942"/>
      <c r="VIU320" s="942"/>
      <c r="VIV320" s="942"/>
      <c r="VIW320" s="942"/>
      <c r="VIX320" s="942"/>
      <c r="VIY320" s="942"/>
      <c r="VIZ320" s="942"/>
      <c r="VJA320" s="942"/>
      <c r="VJB320" s="942"/>
      <c r="VJC320" s="942"/>
      <c r="VJD320" s="942"/>
      <c r="VJE320" s="942"/>
      <c r="VJF320" s="942"/>
      <c r="VJG320" s="942"/>
      <c r="VJH320" s="942"/>
      <c r="VJI320" s="942"/>
      <c r="VJJ320" s="942"/>
      <c r="VJK320" s="942"/>
      <c r="VJL320" s="942"/>
      <c r="VJM320" s="942"/>
      <c r="VJN320" s="942"/>
      <c r="VJO320" s="942"/>
      <c r="VJP320" s="942"/>
      <c r="VJQ320" s="942"/>
      <c r="VJR320" s="942"/>
      <c r="VJS320" s="942"/>
      <c r="VJT320" s="942"/>
      <c r="VJU320" s="942"/>
      <c r="VJV320" s="942"/>
      <c r="VJW320" s="942"/>
      <c r="VJX320" s="942"/>
      <c r="VJY320" s="942"/>
      <c r="VJZ320" s="942"/>
      <c r="VKA320" s="942"/>
      <c r="VKB320" s="942"/>
      <c r="VKC320" s="942"/>
      <c r="VKD320" s="942"/>
      <c r="VKE320" s="942"/>
      <c r="VKF320" s="942"/>
      <c r="VKG320" s="942"/>
      <c r="VKH320" s="942"/>
      <c r="VKI320" s="942"/>
      <c r="VKJ320" s="942"/>
      <c r="VKK320" s="942"/>
      <c r="VKL320" s="942"/>
      <c r="VKM320" s="942"/>
      <c r="VKN320" s="942"/>
      <c r="VKO320" s="942"/>
      <c r="VKP320" s="942"/>
      <c r="VKQ320" s="942"/>
      <c r="VKR320" s="942"/>
      <c r="VKS320" s="942"/>
      <c r="VKT320" s="942"/>
      <c r="VKU320" s="942"/>
      <c r="VKV320" s="942"/>
      <c r="VKW320" s="942"/>
      <c r="VKX320" s="942"/>
      <c r="VKY320" s="942"/>
      <c r="VKZ320" s="942"/>
      <c r="VLA320" s="942"/>
      <c r="VLB320" s="942"/>
      <c r="VLC320" s="942"/>
      <c r="VLD320" s="942"/>
      <c r="VLE320" s="942"/>
      <c r="VLF320" s="942"/>
      <c r="VLG320" s="942"/>
      <c r="VLH320" s="942"/>
      <c r="VLI320" s="942"/>
      <c r="VLJ320" s="942"/>
      <c r="VLK320" s="942"/>
      <c r="VLL320" s="942"/>
      <c r="VLM320" s="942"/>
      <c r="VLN320" s="942"/>
      <c r="VLO320" s="942"/>
      <c r="VLP320" s="942"/>
      <c r="VLQ320" s="942"/>
      <c r="VLR320" s="942"/>
      <c r="VLS320" s="942"/>
      <c r="VLT320" s="942"/>
      <c r="VLU320" s="942"/>
      <c r="VLV320" s="942"/>
      <c r="VLW320" s="942"/>
      <c r="VLX320" s="942"/>
      <c r="VLY320" s="942"/>
      <c r="VLZ320" s="942"/>
      <c r="VMA320" s="942"/>
      <c r="VMB320" s="942"/>
      <c r="VMC320" s="942"/>
      <c r="VMD320" s="942"/>
      <c r="VME320" s="942"/>
      <c r="VMF320" s="942"/>
      <c r="VMG320" s="942"/>
      <c r="VMH320" s="942"/>
      <c r="VMI320" s="942"/>
      <c r="VMJ320" s="942"/>
      <c r="VMK320" s="942"/>
      <c r="VML320" s="942"/>
      <c r="VMM320" s="942"/>
      <c r="VMN320" s="942"/>
      <c r="VMO320" s="942"/>
      <c r="VMP320" s="942"/>
      <c r="VMQ320" s="942"/>
      <c r="VMR320" s="942"/>
      <c r="VMS320" s="942"/>
      <c r="VMT320" s="942"/>
      <c r="VMU320" s="942"/>
      <c r="VMV320" s="942"/>
      <c r="VMW320" s="942"/>
      <c r="VMX320" s="942"/>
      <c r="VMY320" s="942"/>
      <c r="VMZ320" s="942"/>
      <c r="VNA320" s="942"/>
      <c r="VNB320" s="942"/>
      <c r="VNC320" s="942"/>
      <c r="VND320" s="942"/>
      <c r="VNE320" s="942"/>
      <c r="VNF320" s="942"/>
      <c r="VNG320" s="942"/>
      <c r="VNH320" s="942"/>
      <c r="VNI320" s="942"/>
      <c r="VNJ320" s="942"/>
      <c r="VNK320" s="942"/>
      <c r="VNL320" s="942"/>
      <c r="VNM320" s="942"/>
      <c r="VNN320" s="942"/>
      <c r="VNO320" s="942"/>
      <c r="VNP320" s="942"/>
      <c r="VNQ320" s="942"/>
      <c r="VNR320" s="942"/>
      <c r="VNS320" s="942"/>
      <c r="VNT320" s="942"/>
      <c r="VNU320" s="942"/>
      <c r="VNV320" s="942"/>
      <c r="VNW320" s="942"/>
      <c r="VNX320" s="942"/>
      <c r="VNY320" s="942"/>
      <c r="VNZ320" s="942"/>
      <c r="VOA320" s="942"/>
      <c r="VOB320" s="942"/>
      <c r="VOC320" s="942"/>
      <c r="VOD320" s="942"/>
      <c r="VOE320" s="942"/>
      <c r="VOF320" s="942"/>
      <c r="VOG320" s="942"/>
      <c r="VOH320" s="942"/>
      <c r="VOI320" s="942"/>
      <c r="VOJ320" s="942"/>
      <c r="VOK320" s="942"/>
      <c r="VOL320" s="942"/>
      <c r="VOM320" s="942"/>
      <c r="VON320" s="942"/>
      <c r="VOO320" s="942"/>
      <c r="VOP320" s="942"/>
      <c r="VOQ320" s="942"/>
      <c r="VOR320" s="942"/>
      <c r="VOS320" s="942"/>
      <c r="VOT320" s="942"/>
      <c r="VOU320" s="942"/>
      <c r="VOV320" s="942"/>
      <c r="VOW320" s="942"/>
      <c r="VOX320" s="942"/>
      <c r="VOY320" s="942"/>
      <c r="VOZ320" s="942"/>
      <c r="VPA320" s="942"/>
      <c r="VPB320" s="942"/>
      <c r="VPC320" s="942"/>
      <c r="VPD320" s="942"/>
      <c r="VPE320" s="942"/>
      <c r="VPF320" s="942"/>
      <c r="VPG320" s="942"/>
      <c r="VPH320" s="942"/>
      <c r="VPI320" s="942"/>
      <c r="VPJ320" s="942"/>
      <c r="VPK320" s="942"/>
      <c r="VPL320" s="942"/>
      <c r="VPM320" s="942"/>
      <c r="VPN320" s="942"/>
      <c r="VPO320" s="942"/>
      <c r="VPP320" s="942"/>
      <c r="VPQ320" s="942"/>
      <c r="VPR320" s="942"/>
      <c r="VPS320" s="942"/>
      <c r="VPT320" s="942"/>
      <c r="VPU320" s="942"/>
      <c r="VPV320" s="942"/>
      <c r="VPW320" s="942"/>
      <c r="VPX320" s="942"/>
      <c r="VPY320" s="942"/>
      <c r="VPZ320" s="942"/>
      <c r="VQA320" s="942"/>
      <c r="VQB320" s="942"/>
      <c r="VQC320" s="942"/>
      <c r="VQD320" s="942"/>
      <c r="VQE320" s="942"/>
      <c r="VQF320" s="942"/>
      <c r="VQG320" s="942"/>
      <c r="VQH320" s="942"/>
      <c r="VQI320" s="942"/>
      <c r="VQJ320" s="942"/>
      <c r="VQK320" s="942"/>
      <c r="VQL320" s="942"/>
      <c r="VQM320" s="942"/>
      <c r="VQN320" s="942"/>
      <c r="VQO320" s="942"/>
      <c r="VQP320" s="942"/>
      <c r="VQQ320" s="942"/>
      <c r="VQR320" s="942"/>
      <c r="VQS320" s="942"/>
      <c r="VQT320" s="942"/>
      <c r="VQU320" s="942"/>
      <c r="VQV320" s="942"/>
      <c r="VQW320" s="942"/>
      <c r="VQX320" s="942"/>
      <c r="VQY320" s="942"/>
      <c r="VQZ320" s="942"/>
      <c r="VRA320" s="942"/>
      <c r="VRB320" s="942"/>
      <c r="VRC320" s="942"/>
      <c r="VRD320" s="942"/>
      <c r="VRE320" s="942"/>
      <c r="VRF320" s="942"/>
      <c r="VRG320" s="942"/>
      <c r="VRH320" s="942"/>
      <c r="VRI320" s="942"/>
      <c r="VRJ320" s="942"/>
      <c r="VRK320" s="942"/>
      <c r="VRL320" s="942"/>
      <c r="VRM320" s="942"/>
      <c r="VRN320" s="942"/>
      <c r="VRO320" s="942"/>
      <c r="VRP320" s="942"/>
      <c r="VRQ320" s="942"/>
      <c r="VRR320" s="942"/>
      <c r="VRS320" s="942"/>
      <c r="VRT320" s="942"/>
      <c r="VRU320" s="942"/>
      <c r="VRV320" s="942"/>
      <c r="VRW320" s="942"/>
      <c r="VRX320" s="942"/>
      <c r="VRY320" s="942"/>
      <c r="VRZ320" s="942"/>
      <c r="VSA320" s="942"/>
      <c r="VSB320" s="942"/>
      <c r="VSC320" s="942"/>
      <c r="VSD320" s="942"/>
      <c r="VSE320" s="942"/>
      <c r="VSF320" s="942"/>
      <c r="VSG320" s="942"/>
      <c r="VSH320" s="942"/>
      <c r="VSI320" s="942"/>
      <c r="VSJ320" s="942"/>
      <c r="VSK320" s="942"/>
      <c r="VSL320" s="942"/>
      <c r="VSM320" s="942"/>
      <c r="VSN320" s="942"/>
      <c r="VSO320" s="942"/>
      <c r="VSP320" s="942"/>
      <c r="VSQ320" s="942"/>
      <c r="VSR320" s="942"/>
      <c r="VSS320" s="942"/>
      <c r="VST320" s="942"/>
      <c r="VSU320" s="942"/>
      <c r="VSV320" s="942"/>
      <c r="VSW320" s="942"/>
      <c r="VSX320" s="942"/>
      <c r="VSY320" s="942"/>
      <c r="VSZ320" s="942"/>
      <c r="VTA320" s="942"/>
      <c r="VTB320" s="942"/>
      <c r="VTC320" s="942"/>
      <c r="VTD320" s="942"/>
      <c r="VTE320" s="942"/>
      <c r="VTF320" s="942"/>
      <c r="VTG320" s="942"/>
      <c r="VTH320" s="942"/>
      <c r="VTI320" s="942"/>
      <c r="VTJ320" s="942"/>
      <c r="VTK320" s="942"/>
      <c r="VTL320" s="942"/>
      <c r="VTM320" s="942"/>
      <c r="VTN320" s="942"/>
      <c r="VTO320" s="942"/>
      <c r="VTP320" s="942"/>
      <c r="VTQ320" s="942"/>
      <c r="VTR320" s="942"/>
      <c r="VTS320" s="942"/>
      <c r="VTT320" s="942"/>
      <c r="VTU320" s="942"/>
      <c r="VTV320" s="942"/>
      <c r="VTW320" s="942"/>
      <c r="VTX320" s="942"/>
      <c r="VTY320" s="942"/>
      <c r="VTZ320" s="942"/>
      <c r="VUA320" s="942"/>
      <c r="VUB320" s="942"/>
      <c r="VUC320" s="942"/>
      <c r="VUD320" s="942"/>
      <c r="VUE320" s="942"/>
      <c r="VUF320" s="942"/>
      <c r="VUG320" s="942"/>
      <c r="VUH320" s="942"/>
      <c r="VUI320" s="942"/>
      <c r="VUJ320" s="942"/>
      <c r="VUK320" s="942"/>
      <c r="VUL320" s="942"/>
      <c r="VUM320" s="942"/>
      <c r="VUN320" s="942"/>
      <c r="VUO320" s="942"/>
      <c r="VUP320" s="942"/>
      <c r="VUQ320" s="942"/>
      <c r="VUR320" s="942"/>
      <c r="VUS320" s="942"/>
      <c r="VUT320" s="942"/>
      <c r="VUU320" s="942"/>
      <c r="VUV320" s="942"/>
      <c r="VUW320" s="942"/>
      <c r="VUX320" s="942"/>
      <c r="VUY320" s="942"/>
      <c r="VUZ320" s="942"/>
      <c r="VVA320" s="942"/>
      <c r="VVB320" s="942"/>
      <c r="VVC320" s="942"/>
      <c r="VVD320" s="942"/>
      <c r="VVE320" s="942"/>
      <c r="VVF320" s="942"/>
      <c r="VVG320" s="942"/>
      <c r="VVH320" s="942"/>
      <c r="VVI320" s="942"/>
      <c r="VVJ320" s="942"/>
      <c r="VVK320" s="942"/>
      <c r="VVL320" s="942"/>
      <c r="VVM320" s="942"/>
      <c r="VVN320" s="942"/>
      <c r="VVO320" s="942"/>
      <c r="VVP320" s="942"/>
      <c r="VVQ320" s="942"/>
      <c r="VVR320" s="942"/>
      <c r="VVS320" s="942"/>
      <c r="VVT320" s="942"/>
      <c r="VVU320" s="942"/>
      <c r="VVV320" s="942"/>
      <c r="VVW320" s="942"/>
      <c r="VVX320" s="942"/>
      <c r="VVY320" s="942"/>
      <c r="VVZ320" s="942"/>
      <c r="VWA320" s="942"/>
      <c r="VWB320" s="942"/>
      <c r="VWC320" s="942"/>
      <c r="VWD320" s="942"/>
      <c r="VWE320" s="942"/>
      <c r="VWF320" s="942"/>
      <c r="VWG320" s="942"/>
      <c r="VWH320" s="942"/>
      <c r="VWI320" s="942"/>
      <c r="VWJ320" s="942"/>
      <c r="VWK320" s="942"/>
      <c r="VWL320" s="942"/>
      <c r="VWM320" s="942"/>
      <c r="VWN320" s="942"/>
      <c r="VWO320" s="942"/>
      <c r="VWP320" s="942"/>
      <c r="VWQ320" s="942"/>
      <c r="VWR320" s="942"/>
      <c r="VWS320" s="942"/>
      <c r="VWT320" s="942"/>
      <c r="VWU320" s="942"/>
      <c r="VWV320" s="942"/>
      <c r="VWW320" s="942"/>
      <c r="VWX320" s="942"/>
      <c r="VWY320" s="942"/>
      <c r="VWZ320" s="942"/>
      <c r="VXA320" s="942"/>
      <c r="VXB320" s="942"/>
      <c r="VXC320" s="942"/>
      <c r="VXD320" s="942"/>
      <c r="VXE320" s="942"/>
      <c r="VXF320" s="942"/>
      <c r="VXG320" s="942"/>
      <c r="VXH320" s="942"/>
      <c r="VXI320" s="942"/>
      <c r="VXJ320" s="942"/>
      <c r="VXK320" s="942"/>
      <c r="VXL320" s="942"/>
      <c r="VXM320" s="942"/>
      <c r="VXN320" s="942"/>
      <c r="VXO320" s="942"/>
      <c r="VXP320" s="942"/>
      <c r="VXQ320" s="942"/>
      <c r="VXR320" s="942"/>
      <c r="VXS320" s="942"/>
      <c r="VXT320" s="942"/>
      <c r="VXU320" s="942"/>
      <c r="VXV320" s="942"/>
      <c r="VXW320" s="942"/>
      <c r="VXX320" s="942"/>
      <c r="VXY320" s="942"/>
      <c r="VXZ320" s="942"/>
      <c r="VYA320" s="942"/>
      <c r="VYB320" s="942"/>
      <c r="VYC320" s="942"/>
      <c r="VYD320" s="942"/>
      <c r="VYE320" s="942"/>
      <c r="VYF320" s="942"/>
      <c r="VYG320" s="942"/>
      <c r="VYH320" s="942"/>
      <c r="VYI320" s="942"/>
      <c r="VYJ320" s="942"/>
      <c r="VYK320" s="942"/>
      <c r="VYL320" s="942"/>
      <c r="VYM320" s="942"/>
      <c r="VYN320" s="942"/>
      <c r="VYO320" s="942"/>
      <c r="VYP320" s="942"/>
      <c r="VYQ320" s="942"/>
      <c r="VYR320" s="942"/>
      <c r="VYS320" s="942"/>
      <c r="VYT320" s="942"/>
      <c r="VYU320" s="942"/>
      <c r="VYV320" s="942"/>
      <c r="VYW320" s="942"/>
      <c r="VYX320" s="942"/>
      <c r="VYY320" s="942"/>
      <c r="VYZ320" s="942"/>
      <c r="VZA320" s="942"/>
      <c r="VZB320" s="942"/>
      <c r="VZC320" s="942"/>
      <c r="VZD320" s="942"/>
      <c r="VZE320" s="942"/>
      <c r="VZF320" s="942"/>
      <c r="VZG320" s="942"/>
      <c r="VZH320" s="942"/>
      <c r="VZI320" s="942"/>
      <c r="VZJ320" s="942"/>
      <c r="VZK320" s="942"/>
      <c r="VZL320" s="942"/>
      <c r="VZM320" s="942"/>
      <c r="VZN320" s="942"/>
      <c r="VZO320" s="942"/>
      <c r="VZP320" s="942"/>
      <c r="VZQ320" s="942"/>
      <c r="VZR320" s="942"/>
      <c r="VZS320" s="942"/>
      <c r="VZT320" s="942"/>
      <c r="VZU320" s="942"/>
      <c r="VZV320" s="942"/>
      <c r="VZW320" s="942"/>
      <c r="VZX320" s="942"/>
      <c r="VZY320" s="942"/>
      <c r="VZZ320" s="942"/>
      <c r="WAA320" s="942"/>
      <c r="WAB320" s="942"/>
      <c r="WAC320" s="942"/>
      <c r="WAD320" s="942"/>
      <c r="WAE320" s="942"/>
      <c r="WAF320" s="942"/>
      <c r="WAG320" s="942"/>
      <c r="WAH320" s="942"/>
      <c r="WAI320" s="942"/>
      <c r="WAJ320" s="942"/>
      <c r="WAK320" s="942"/>
      <c r="WAL320" s="942"/>
      <c r="WAM320" s="942"/>
      <c r="WAN320" s="942"/>
      <c r="WAO320" s="942"/>
      <c r="WAP320" s="942"/>
      <c r="WAQ320" s="942"/>
      <c r="WAR320" s="942"/>
      <c r="WAS320" s="942"/>
      <c r="WAT320" s="942"/>
      <c r="WAU320" s="942"/>
      <c r="WAV320" s="942"/>
      <c r="WAW320" s="942"/>
      <c r="WAX320" s="942"/>
      <c r="WAY320" s="942"/>
      <c r="WAZ320" s="942"/>
      <c r="WBA320" s="942"/>
      <c r="WBB320" s="942"/>
      <c r="WBC320" s="942"/>
      <c r="WBD320" s="942"/>
      <c r="WBE320" s="942"/>
      <c r="WBF320" s="942"/>
      <c r="WBG320" s="942"/>
      <c r="WBH320" s="942"/>
      <c r="WBI320" s="942"/>
      <c r="WBJ320" s="942"/>
      <c r="WBK320" s="942"/>
      <c r="WBL320" s="942"/>
      <c r="WBM320" s="942"/>
      <c r="WBN320" s="942"/>
      <c r="WBO320" s="942"/>
      <c r="WBP320" s="942"/>
      <c r="WBQ320" s="942"/>
      <c r="WBR320" s="942"/>
      <c r="WBS320" s="942"/>
      <c r="WBT320" s="942"/>
      <c r="WBU320" s="942"/>
      <c r="WBV320" s="942"/>
      <c r="WBW320" s="942"/>
      <c r="WBX320" s="942"/>
      <c r="WBY320" s="942"/>
      <c r="WBZ320" s="942"/>
      <c r="WCA320" s="942"/>
      <c r="WCB320" s="942"/>
      <c r="WCC320" s="942"/>
      <c r="WCD320" s="942"/>
      <c r="WCE320" s="942"/>
      <c r="WCF320" s="942"/>
      <c r="WCG320" s="942"/>
      <c r="WCH320" s="942"/>
      <c r="WCI320" s="942"/>
      <c r="WCJ320" s="942"/>
      <c r="WCK320" s="942"/>
      <c r="WCL320" s="942"/>
      <c r="WCM320" s="942"/>
      <c r="WCN320" s="942"/>
      <c r="WCO320" s="942"/>
      <c r="WCP320" s="942"/>
      <c r="WCQ320" s="942"/>
      <c r="WCR320" s="942"/>
      <c r="WCS320" s="942"/>
      <c r="WCT320" s="942"/>
      <c r="WCU320" s="942"/>
      <c r="WCV320" s="942"/>
      <c r="WCW320" s="942"/>
      <c r="WCX320" s="942"/>
      <c r="WCY320" s="942"/>
      <c r="WCZ320" s="942"/>
      <c r="WDA320" s="942"/>
      <c r="WDB320" s="942"/>
      <c r="WDC320" s="942"/>
      <c r="WDD320" s="942"/>
      <c r="WDE320" s="942"/>
      <c r="WDF320" s="942"/>
      <c r="WDG320" s="942"/>
      <c r="WDH320" s="942"/>
      <c r="WDI320" s="942"/>
      <c r="WDJ320" s="942"/>
      <c r="WDK320" s="942"/>
      <c r="WDL320" s="942"/>
      <c r="WDM320" s="942"/>
      <c r="WDN320" s="942"/>
      <c r="WDO320" s="942"/>
      <c r="WDP320" s="942"/>
      <c r="WDQ320" s="942"/>
      <c r="WDR320" s="942"/>
      <c r="WDS320" s="942"/>
      <c r="WDT320" s="942"/>
      <c r="WDU320" s="942"/>
      <c r="WDV320" s="942"/>
      <c r="WDW320" s="942"/>
      <c r="WDX320" s="942"/>
      <c r="WDY320" s="942"/>
      <c r="WDZ320" s="942"/>
      <c r="WEA320" s="942"/>
      <c r="WEB320" s="942"/>
      <c r="WEC320" s="942"/>
      <c r="WED320" s="942"/>
      <c r="WEE320" s="942"/>
      <c r="WEF320" s="942"/>
      <c r="WEG320" s="942"/>
      <c r="WEH320" s="942"/>
      <c r="WEI320" s="942"/>
      <c r="WEJ320" s="942"/>
      <c r="WEK320" s="942"/>
      <c r="WEL320" s="942"/>
      <c r="WEM320" s="942"/>
      <c r="WEN320" s="942"/>
      <c r="WEO320" s="942"/>
      <c r="WEP320" s="942"/>
      <c r="WEQ320" s="942"/>
      <c r="WER320" s="942"/>
      <c r="WES320" s="942"/>
      <c r="WET320" s="942"/>
      <c r="WEU320" s="942"/>
      <c r="WEV320" s="942"/>
      <c r="WEW320" s="942"/>
      <c r="WEX320" s="942"/>
      <c r="WEY320" s="942"/>
      <c r="WEZ320" s="942"/>
      <c r="WFA320" s="942"/>
      <c r="WFB320" s="942"/>
      <c r="WFC320" s="942"/>
      <c r="WFD320" s="942"/>
      <c r="WFE320" s="942"/>
      <c r="WFF320" s="942"/>
      <c r="WFG320" s="942"/>
      <c r="WFH320" s="942"/>
      <c r="WFI320" s="942"/>
      <c r="WFJ320" s="942"/>
      <c r="WFK320" s="942"/>
      <c r="WFL320" s="942"/>
      <c r="WFM320" s="942"/>
      <c r="WFN320" s="942"/>
      <c r="WFO320" s="942"/>
      <c r="WFP320" s="942"/>
      <c r="WFQ320" s="942"/>
      <c r="WFR320" s="942"/>
      <c r="WFS320" s="942"/>
      <c r="WFT320" s="942"/>
      <c r="WFU320" s="942"/>
      <c r="WFV320" s="942"/>
      <c r="WFW320" s="942"/>
      <c r="WFX320" s="942"/>
      <c r="WFY320" s="942"/>
      <c r="WFZ320" s="942"/>
      <c r="WGA320" s="942"/>
      <c r="WGB320" s="942"/>
      <c r="WGC320" s="942"/>
      <c r="WGD320" s="942"/>
      <c r="WGE320" s="942"/>
      <c r="WGF320" s="942"/>
      <c r="WGG320" s="942"/>
      <c r="WGH320" s="942"/>
      <c r="WGI320" s="942"/>
      <c r="WGJ320" s="942"/>
      <c r="WGK320" s="942"/>
      <c r="WGL320" s="942"/>
      <c r="WGM320" s="942"/>
      <c r="WGN320" s="942"/>
      <c r="WGO320" s="942"/>
      <c r="WGP320" s="942"/>
      <c r="WGQ320" s="942"/>
      <c r="WGR320" s="942"/>
      <c r="WGS320" s="942"/>
      <c r="WGT320" s="942"/>
      <c r="WGU320" s="942"/>
      <c r="WGV320" s="942"/>
      <c r="WGW320" s="942"/>
      <c r="WGX320" s="942"/>
      <c r="WGY320" s="942"/>
      <c r="WGZ320" s="942"/>
      <c r="WHA320" s="942"/>
      <c r="WHB320" s="942"/>
      <c r="WHC320" s="942"/>
      <c r="WHD320" s="942"/>
      <c r="WHE320" s="942"/>
      <c r="WHF320" s="942"/>
      <c r="WHG320" s="942"/>
      <c r="WHH320" s="942"/>
      <c r="WHI320" s="942"/>
      <c r="WHJ320" s="942"/>
      <c r="WHK320" s="942"/>
      <c r="WHL320" s="942"/>
      <c r="WHM320" s="942"/>
      <c r="WHN320" s="942"/>
      <c r="WHO320" s="942"/>
      <c r="WHP320" s="942"/>
      <c r="WHQ320" s="942"/>
      <c r="WHR320" s="942"/>
      <c r="WHS320" s="942"/>
      <c r="WHT320" s="942"/>
      <c r="WHU320" s="942"/>
      <c r="WHV320" s="942"/>
      <c r="WHW320" s="942"/>
      <c r="WHX320" s="942"/>
      <c r="WHY320" s="942"/>
      <c r="WHZ320" s="942"/>
      <c r="WIA320" s="942"/>
      <c r="WIB320" s="942"/>
      <c r="WIC320" s="942"/>
      <c r="WID320" s="942"/>
      <c r="WIE320" s="942"/>
      <c r="WIF320" s="942"/>
      <c r="WIG320" s="942"/>
      <c r="WIH320" s="942"/>
      <c r="WII320" s="942"/>
      <c r="WIJ320" s="942"/>
      <c r="WIK320" s="942"/>
      <c r="WIL320" s="942"/>
      <c r="WIM320" s="942"/>
      <c r="WIN320" s="942"/>
      <c r="WIO320" s="942"/>
      <c r="WIP320" s="942"/>
      <c r="WIQ320" s="942"/>
      <c r="WIR320" s="942"/>
      <c r="WIS320" s="942"/>
      <c r="WIT320" s="942"/>
      <c r="WIU320" s="942"/>
      <c r="WIV320" s="942"/>
      <c r="WIW320" s="942"/>
      <c r="WIX320" s="942"/>
      <c r="WIY320" s="942"/>
      <c r="WIZ320" s="942"/>
      <c r="WJA320" s="942"/>
      <c r="WJB320" s="942"/>
      <c r="WJC320" s="942"/>
      <c r="WJD320" s="942"/>
      <c r="WJE320" s="942"/>
      <c r="WJF320" s="942"/>
      <c r="WJG320" s="942"/>
      <c r="WJH320" s="942"/>
      <c r="WJI320" s="942"/>
      <c r="WJJ320" s="942"/>
      <c r="WJK320" s="942"/>
      <c r="WJL320" s="942"/>
      <c r="WJM320" s="942"/>
      <c r="WJN320" s="942"/>
      <c r="WJO320" s="942"/>
      <c r="WJP320" s="942"/>
      <c r="WJQ320" s="942"/>
      <c r="WJR320" s="942"/>
      <c r="WJS320" s="942"/>
      <c r="WJT320" s="942"/>
      <c r="WJU320" s="942"/>
      <c r="WJV320" s="942"/>
      <c r="WJW320" s="942"/>
      <c r="WJX320" s="942"/>
      <c r="WJY320" s="942"/>
      <c r="WJZ320" s="942"/>
      <c r="WKA320" s="942"/>
      <c r="WKB320" s="942"/>
      <c r="WKC320" s="942"/>
      <c r="WKD320" s="942"/>
      <c r="WKE320" s="942"/>
      <c r="WKF320" s="942"/>
      <c r="WKG320" s="942"/>
      <c r="WKH320" s="942"/>
      <c r="WKI320" s="942"/>
      <c r="WKJ320" s="942"/>
      <c r="WKK320" s="942"/>
      <c r="WKL320" s="942"/>
      <c r="WKM320" s="942"/>
      <c r="WKN320" s="942"/>
      <c r="WKO320" s="942"/>
      <c r="WKP320" s="942"/>
      <c r="WKQ320" s="942"/>
      <c r="WKR320" s="942"/>
      <c r="WKS320" s="942"/>
      <c r="WKT320" s="942"/>
      <c r="WKU320" s="942"/>
      <c r="WKV320" s="942"/>
      <c r="WKW320" s="942"/>
      <c r="WKX320" s="942"/>
      <c r="WKY320" s="942"/>
      <c r="WKZ320" s="942"/>
      <c r="WLA320" s="942"/>
      <c r="WLB320" s="942"/>
      <c r="WLC320" s="942"/>
      <c r="WLD320" s="942"/>
      <c r="WLE320" s="942"/>
      <c r="WLF320" s="942"/>
      <c r="WLG320" s="942"/>
      <c r="WLH320" s="942"/>
      <c r="WLI320" s="942"/>
      <c r="WLJ320" s="942"/>
      <c r="WLK320" s="942"/>
      <c r="WLL320" s="942"/>
      <c r="WLM320" s="942"/>
      <c r="WLN320" s="942"/>
      <c r="WLO320" s="942"/>
      <c r="WLP320" s="942"/>
      <c r="WLQ320" s="942"/>
      <c r="WLR320" s="942"/>
      <c r="WLS320" s="942"/>
      <c r="WLT320" s="942"/>
      <c r="WLU320" s="942"/>
      <c r="WLV320" s="942"/>
      <c r="WLW320" s="942"/>
      <c r="WLX320" s="942"/>
      <c r="WLY320" s="942"/>
      <c r="WLZ320" s="942"/>
      <c r="WMA320" s="942"/>
      <c r="WMB320" s="942"/>
      <c r="WMC320" s="942"/>
      <c r="WMD320" s="942"/>
      <c r="WME320" s="942"/>
      <c r="WMF320" s="942"/>
      <c r="WMG320" s="942"/>
      <c r="WMH320" s="942"/>
      <c r="WMI320" s="942"/>
      <c r="WMJ320" s="942"/>
      <c r="WMK320" s="942"/>
      <c r="WML320" s="942"/>
      <c r="WMM320" s="942"/>
      <c r="WMN320" s="942"/>
      <c r="WMO320" s="942"/>
      <c r="WMP320" s="942"/>
      <c r="WMQ320" s="942"/>
      <c r="WMR320" s="942"/>
      <c r="WMS320" s="942"/>
      <c r="WMT320" s="942"/>
      <c r="WMU320" s="942"/>
      <c r="WMV320" s="942"/>
      <c r="WMW320" s="942"/>
      <c r="WMX320" s="942"/>
      <c r="WMY320" s="942"/>
      <c r="WMZ320" s="942"/>
      <c r="WNA320" s="942"/>
      <c r="WNB320" s="942"/>
      <c r="WNC320" s="942"/>
      <c r="WND320" s="942"/>
      <c r="WNE320" s="942"/>
      <c r="WNF320" s="942"/>
      <c r="WNG320" s="942"/>
      <c r="WNH320" s="942"/>
      <c r="WNI320" s="942"/>
      <c r="WNJ320" s="942"/>
      <c r="WNK320" s="942"/>
      <c r="WNL320" s="942"/>
      <c r="WNM320" s="942"/>
      <c r="WNN320" s="942"/>
      <c r="WNO320" s="942"/>
      <c r="WNP320" s="942"/>
      <c r="WNQ320" s="942"/>
      <c r="WNR320" s="942"/>
      <c r="WNS320" s="942"/>
      <c r="WNT320" s="942"/>
      <c r="WNU320" s="942"/>
      <c r="WNV320" s="942"/>
      <c r="WNW320" s="942"/>
      <c r="WNX320" s="942"/>
      <c r="WNY320" s="942"/>
      <c r="WNZ320" s="942"/>
      <c r="WOA320" s="942"/>
      <c r="WOB320" s="942"/>
      <c r="WOC320" s="942"/>
      <c r="WOD320" s="942"/>
      <c r="WOE320" s="942"/>
      <c r="WOF320" s="942"/>
      <c r="WOG320" s="942"/>
      <c r="WOH320" s="942"/>
      <c r="WOI320" s="942"/>
      <c r="WOJ320" s="942"/>
      <c r="WOK320" s="942"/>
      <c r="WOL320" s="942"/>
      <c r="WOM320" s="942"/>
      <c r="WON320" s="942"/>
      <c r="WOO320" s="942"/>
      <c r="WOP320" s="942"/>
      <c r="WOQ320" s="942"/>
      <c r="WOR320" s="942"/>
      <c r="WOS320" s="942"/>
      <c r="WOT320" s="942"/>
      <c r="WOU320" s="942"/>
      <c r="WOV320" s="942"/>
      <c r="WOW320" s="942"/>
      <c r="WOX320" s="942"/>
      <c r="WOY320" s="942"/>
      <c r="WOZ320" s="942"/>
      <c r="WPA320" s="942"/>
      <c r="WPB320" s="942"/>
      <c r="WPC320" s="942"/>
      <c r="WPD320" s="942"/>
      <c r="WPE320" s="942"/>
      <c r="WPF320" s="942"/>
      <c r="WPG320" s="942"/>
      <c r="WPH320" s="942"/>
      <c r="WPI320" s="942"/>
      <c r="WPJ320" s="942"/>
      <c r="WPK320" s="942"/>
      <c r="WPL320" s="942"/>
      <c r="WPM320" s="942"/>
      <c r="WPN320" s="942"/>
      <c r="WPO320" s="942"/>
      <c r="WPP320" s="942"/>
      <c r="WPQ320" s="942"/>
      <c r="WPR320" s="942"/>
      <c r="WPS320" s="942"/>
      <c r="WPT320" s="942"/>
      <c r="WPU320" s="942"/>
      <c r="WPV320" s="942"/>
      <c r="WPW320" s="942"/>
      <c r="WPX320" s="942"/>
      <c r="WPY320" s="942"/>
      <c r="WPZ320" s="942"/>
      <c r="WQA320" s="942"/>
      <c r="WQB320" s="942"/>
      <c r="WQC320" s="942"/>
      <c r="WQD320" s="942"/>
      <c r="WQE320" s="942"/>
      <c r="WQF320" s="942"/>
      <c r="WQG320" s="942"/>
      <c r="WQH320" s="942"/>
      <c r="WQI320" s="942"/>
      <c r="WQJ320" s="942"/>
      <c r="WQK320" s="942"/>
      <c r="WQL320" s="942"/>
      <c r="WQM320" s="942"/>
      <c r="WQN320" s="942"/>
      <c r="WQO320" s="942"/>
      <c r="WQP320" s="942"/>
      <c r="WQQ320" s="942"/>
      <c r="WQR320" s="942"/>
      <c r="WQS320" s="942"/>
      <c r="WQT320" s="942"/>
      <c r="WQU320" s="942"/>
      <c r="WQV320" s="942"/>
      <c r="WQW320" s="942"/>
      <c r="WQX320" s="942"/>
      <c r="WQY320" s="942"/>
      <c r="WQZ320" s="942"/>
      <c r="WRA320" s="942"/>
      <c r="WRB320" s="942"/>
      <c r="WRC320" s="942"/>
      <c r="WRD320" s="942"/>
      <c r="WRE320" s="942"/>
      <c r="WRF320" s="942"/>
      <c r="WRG320" s="942"/>
      <c r="WRH320" s="942"/>
      <c r="WRI320" s="942"/>
      <c r="WRJ320" s="942"/>
      <c r="WRK320" s="942"/>
      <c r="WRL320" s="942"/>
      <c r="WRM320" s="942"/>
      <c r="WRN320" s="942"/>
      <c r="WRO320" s="942"/>
      <c r="WRP320" s="942"/>
      <c r="WRQ320" s="942"/>
      <c r="WRR320" s="942"/>
      <c r="WRS320" s="942"/>
      <c r="WRT320" s="942"/>
      <c r="WRU320" s="942"/>
      <c r="WRV320" s="942"/>
      <c r="WRW320" s="942"/>
      <c r="WRX320" s="942"/>
      <c r="WRY320" s="942"/>
      <c r="WRZ320" s="942"/>
      <c r="WSA320" s="942"/>
      <c r="WSB320" s="942"/>
      <c r="WSC320" s="942"/>
      <c r="WSD320" s="942"/>
      <c r="WSE320" s="942"/>
      <c r="WSF320" s="942"/>
      <c r="WSG320" s="942"/>
      <c r="WSH320" s="942"/>
      <c r="WSI320" s="942"/>
      <c r="WSJ320" s="942"/>
      <c r="WSK320" s="942"/>
      <c r="WSL320" s="942"/>
      <c r="WSM320" s="942"/>
      <c r="WSN320" s="942"/>
      <c r="WSO320" s="942"/>
      <c r="WSP320" s="942"/>
      <c r="WSQ320" s="942"/>
      <c r="WSR320" s="942"/>
      <c r="WSS320" s="942"/>
      <c r="WST320" s="942"/>
      <c r="WSU320" s="942"/>
      <c r="WSV320" s="942"/>
      <c r="WSW320" s="942"/>
      <c r="WSX320" s="942"/>
      <c r="WSY320" s="942"/>
      <c r="WSZ320" s="942"/>
      <c r="WTA320" s="942"/>
      <c r="WTB320" s="942"/>
      <c r="WTC320" s="942"/>
      <c r="WTD320" s="942"/>
      <c r="WTE320" s="942"/>
      <c r="WTF320" s="942"/>
      <c r="WTG320" s="942"/>
      <c r="WTH320" s="942"/>
      <c r="WTI320" s="942"/>
      <c r="WTJ320" s="942"/>
      <c r="WTK320" s="942"/>
      <c r="WTL320" s="942"/>
      <c r="WTM320" s="942"/>
      <c r="WTN320" s="942"/>
      <c r="WTO320" s="942"/>
      <c r="WTP320" s="942"/>
      <c r="WTQ320" s="942"/>
      <c r="WTR320" s="942"/>
      <c r="WTS320" s="942"/>
      <c r="WTT320" s="942"/>
      <c r="WTU320" s="942"/>
      <c r="WTV320" s="942"/>
      <c r="WTW320" s="942"/>
      <c r="WTX320" s="942"/>
      <c r="WTY320" s="942"/>
      <c r="WTZ320" s="942"/>
      <c r="WUA320" s="942"/>
      <c r="WUB320" s="942"/>
      <c r="WUC320" s="942"/>
      <c r="WUD320" s="942"/>
      <c r="WUE320" s="942"/>
      <c r="WUF320" s="942"/>
      <c r="WUG320" s="942"/>
      <c r="WUH320" s="942"/>
      <c r="WUI320" s="942"/>
      <c r="WUJ320" s="942"/>
      <c r="WUK320" s="942"/>
      <c r="WUL320" s="942"/>
      <c r="WUM320" s="942"/>
      <c r="WUN320" s="942"/>
      <c r="WUO320" s="942"/>
      <c r="WUP320" s="942"/>
      <c r="WUQ320" s="942"/>
      <c r="WUR320" s="942"/>
      <c r="WUS320" s="942"/>
      <c r="WUT320" s="942"/>
      <c r="WUU320" s="942"/>
      <c r="WUV320" s="942"/>
      <c r="WUW320" s="942"/>
      <c r="WUX320" s="942"/>
      <c r="WUY320" s="942"/>
      <c r="WUZ320" s="942"/>
      <c r="WVA320" s="942"/>
      <c r="WVB320" s="942"/>
      <c r="WVC320" s="942"/>
      <c r="WVD320" s="942"/>
      <c r="WVE320" s="942"/>
      <c r="WVF320" s="942"/>
      <c r="WVG320" s="942"/>
      <c r="WVH320" s="942"/>
      <c r="WVI320" s="942"/>
      <c r="WVJ320" s="942"/>
      <c r="WVK320" s="942"/>
      <c r="WVL320" s="942"/>
      <c r="WVM320" s="942"/>
      <c r="WVN320" s="942"/>
      <c r="WVO320" s="942"/>
      <c r="WVP320" s="942"/>
      <c r="WVQ320" s="942"/>
      <c r="WVR320" s="942"/>
      <c r="WVS320" s="942"/>
      <c r="WVT320" s="942"/>
      <c r="WVU320" s="942"/>
      <c r="WVV320" s="942"/>
      <c r="WVW320" s="942"/>
      <c r="WVX320" s="942"/>
      <c r="WVY320" s="942"/>
      <c r="WVZ320" s="942"/>
      <c r="WWA320" s="942"/>
      <c r="WWB320" s="942"/>
      <c r="WWC320" s="942"/>
      <c r="WWD320" s="942"/>
      <c r="WWE320" s="942"/>
      <c r="WWF320" s="942"/>
      <c r="WWG320" s="942"/>
      <c r="WWH320" s="942"/>
      <c r="WWI320" s="942"/>
      <c r="WWJ320" s="942"/>
      <c r="WWK320" s="942"/>
      <c r="WWL320" s="942"/>
      <c r="WWM320" s="942"/>
      <c r="WWN320" s="942"/>
      <c r="WWO320" s="942"/>
      <c r="WWP320" s="942"/>
      <c r="WWQ320" s="942"/>
      <c r="WWR320" s="942"/>
      <c r="WWS320" s="942"/>
      <c r="WWT320" s="942"/>
      <c r="WWU320" s="942"/>
      <c r="WWV320" s="942"/>
      <c r="WWW320" s="942"/>
      <c r="WWX320" s="942"/>
      <c r="WWY320" s="942"/>
      <c r="WWZ320" s="942"/>
      <c r="WXA320" s="942"/>
      <c r="WXB320" s="942"/>
      <c r="WXC320" s="942"/>
      <c r="WXD320" s="942"/>
      <c r="WXE320" s="942"/>
      <c r="WXF320" s="942"/>
      <c r="WXG320" s="942"/>
      <c r="WXH320" s="942"/>
      <c r="WXI320" s="942"/>
      <c r="WXJ320" s="942"/>
      <c r="WXK320" s="942"/>
      <c r="WXL320" s="942"/>
      <c r="WXM320" s="942"/>
      <c r="WXN320" s="942"/>
      <c r="WXO320" s="942"/>
      <c r="WXP320" s="942"/>
      <c r="WXQ320" s="942"/>
      <c r="WXR320" s="942"/>
      <c r="WXS320" s="942"/>
      <c r="WXT320" s="942"/>
      <c r="WXU320" s="942"/>
      <c r="WXV320" s="942"/>
      <c r="WXW320" s="942"/>
      <c r="WXX320" s="942"/>
      <c r="WXY320" s="942"/>
      <c r="WXZ320" s="942"/>
      <c r="WYA320" s="942"/>
      <c r="WYB320" s="942"/>
      <c r="WYC320" s="942"/>
      <c r="WYD320" s="942"/>
      <c r="WYE320" s="942"/>
      <c r="WYF320" s="942"/>
      <c r="WYG320" s="942"/>
      <c r="WYH320" s="942"/>
      <c r="WYI320" s="942"/>
      <c r="WYJ320" s="942"/>
      <c r="WYK320" s="942"/>
      <c r="WYL320" s="942"/>
      <c r="WYM320" s="942"/>
      <c r="WYN320" s="942"/>
      <c r="WYO320" s="942"/>
      <c r="WYP320" s="942"/>
      <c r="WYQ320" s="942"/>
      <c r="WYR320" s="942"/>
      <c r="WYS320" s="942"/>
      <c r="WYT320" s="942"/>
      <c r="WYU320" s="942"/>
      <c r="WYV320" s="942"/>
      <c r="WYW320" s="942"/>
      <c r="WYX320" s="942"/>
      <c r="WYY320" s="942"/>
      <c r="WYZ320" s="942"/>
      <c r="WZA320" s="942"/>
      <c r="WZB320" s="942"/>
      <c r="WZC320" s="942"/>
      <c r="WZD320" s="942"/>
      <c r="WZE320" s="942"/>
      <c r="WZF320" s="942"/>
      <c r="WZG320" s="942"/>
      <c r="WZH320" s="942"/>
      <c r="WZI320" s="942"/>
      <c r="WZJ320" s="942"/>
      <c r="WZK320" s="942"/>
      <c r="WZL320" s="942"/>
      <c r="WZM320" s="942"/>
      <c r="WZN320" s="942"/>
      <c r="WZO320" s="942"/>
      <c r="WZP320" s="942"/>
      <c r="WZQ320" s="942"/>
      <c r="WZR320" s="942"/>
      <c r="WZS320" s="942"/>
      <c r="WZT320" s="942"/>
      <c r="WZU320" s="942"/>
      <c r="WZV320" s="942"/>
      <c r="WZW320" s="942"/>
      <c r="WZX320" s="942"/>
      <c r="WZY320" s="942"/>
      <c r="WZZ320" s="942"/>
      <c r="XAA320" s="942"/>
      <c r="XAB320" s="942"/>
      <c r="XAC320" s="942"/>
      <c r="XAD320" s="942"/>
      <c r="XAE320" s="942"/>
      <c r="XAF320" s="942"/>
      <c r="XAG320" s="942"/>
      <c r="XAH320" s="942"/>
      <c r="XAI320" s="942"/>
      <c r="XAJ320" s="942"/>
      <c r="XAK320" s="942"/>
      <c r="XAL320" s="942"/>
      <c r="XAM320" s="942"/>
      <c r="XAN320" s="942"/>
      <c r="XAO320" s="942"/>
      <c r="XAP320" s="942"/>
      <c r="XAQ320" s="942"/>
      <c r="XAR320" s="942"/>
      <c r="XAS320" s="942"/>
      <c r="XAT320" s="942"/>
      <c r="XAU320" s="942"/>
      <c r="XAV320" s="942"/>
      <c r="XAW320" s="942"/>
      <c r="XAX320" s="942"/>
      <c r="XAY320" s="942"/>
      <c r="XAZ320" s="942"/>
      <c r="XBA320" s="942"/>
      <c r="XBB320" s="942"/>
      <c r="XBC320" s="942"/>
      <c r="XBD320" s="942"/>
      <c r="XBE320" s="942"/>
      <c r="XBF320" s="942"/>
      <c r="XBG320" s="942"/>
      <c r="XBH320" s="942"/>
      <c r="XBI320" s="942"/>
      <c r="XBJ320" s="942"/>
      <c r="XBK320" s="942"/>
      <c r="XBL320" s="942"/>
      <c r="XBM320" s="942"/>
      <c r="XBN320" s="942"/>
      <c r="XBO320" s="942"/>
      <c r="XBP320" s="942"/>
      <c r="XBQ320" s="942"/>
      <c r="XBR320" s="942"/>
      <c r="XBS320" s="942"/>
      <c r="XBT320" s="942"/>
      <c r="XBU320" s="942"/>
      <c r="XBV320" s="942"/>
      <c r="XBW320" s="942"/>
      <c r="XBX320" s="942"/>
      <c r="XBY320" s="942"/>
      <c r="XBZ320" s="942"/>
      <c r="XCA320" s="942"/>
      <c r="XCB320" s="942"/>
      <c r="XCC320" s="942"/>
      <c r="XCD320" s="942"/>
      <c r="XCE320" s="942"/>
      <c r="XCF320" s="942"/>
      <c r="XCG320" s="942"/>
      <c r="XCH320" s="942"/>
      <c r="XCI320" s="942"/>
      <c r="XCJ320" s="942"/>
      <c r="XCK320" s="942"/>
      <c r="XCL320" s="942"/>
      <c r="XCM320" s="942"/>
      <c r="XCN320" s="942"/>
      <c r="XCO320" s="942"/>
      <c r="XCP320" s="942"/>
      <c r="XCQ320" s="942"/>
      <c r="XCR320" s="942"/>
      <c r="XCS320" s="942"/>
      <c r="XCT320" s="942"/>
      <c r="XCU320" s="942"/>
      <c r="XCV320" s="942"/>
      <c r="XCW320" s="942"/>
      <c r="XCX320" s="942"/>
      <c r="XCY320" s="942"/>
      <c r="XCZ320" s="942"/>
      <c r="XDA320" s="942"/>
      <c r="XDB320" s="942"/>
      <c r="XDC320" s="942"/>
      <c r="XDD320" s="942"/>
      <c r="XDE320" s="942"/>
      <c r="XDF320" s="942"/>
      <c r="XDG320" s="942"/>
      <c r="XDH320" s="942"/>
      <c r="XDI320" s="942"/>
      <c r="XDJ320" s="942"/>
      <c r="XDK320" s="942"/>
      <c r="XDL320" s="942"/>
      <c r="XDM320" s="942"/>
      <c r="XDN320" s="942"/>
      <c r="XDO320" s="942"/>
      <c r="XDP320" s="942"/>
      <c r="XDQ320" s="942"/>
      <c r="XDR320" s="942"/>
      <c r="XDS320" s="942"/>
      <c r="XDT320" s="942"/>
      <c r="XDU320" s="942"/>
      <c r="XDV320" s="942"/>
      <c r="XDW320" s="942"/>
      <c r="XDX320" s="942"/>
      <c r="XDY320" s="942"/>
      <c r="XDZ320" s="942"/>
      <c r="XEA320" s="942"/>
      <c r="XEB320" s="942"/>
      <c r="XEC320" s="942"/>
      <c r="XED320" s="942"/>
      <c r="XEE320" s="942"/>
      <c r="XEF320" s="942"/>
      <c r="XEG320" s="942"/>
      <c r="XEH320" s="942"/>
      <c r="XEI320" s="942"/>
      <c r="XEJ320" s="942"/>
      <c r="XEK320" s="942"/>
      <c r="XEL320" s="942"/>
      <c r="XEM320" s="942"/>
      <c r="XEN320" s="942"/>
      <c r="XEO320" s="942"/>
      <c r="XEP320" s="942"/>
      <c r="XEQ320" s="942"/>
      <c r="XER320" s="942"/>
      <c r="XES320" s="942"/>
      <c r="XET320" s="942"/>
      <c r="XEU320" s="942"/>
      <c r="XEV320" s="942"/>
      <c r="XEW320" s="942"/>
      <c r="XEX320" s="942"/>
      <c r="XEY320" s="942"/>
      <c r="XEZ320" s="942"/>
      <c r="XFA320" s="942"/>
      <c r="XFB320" s="942"/>
      <c r="XFC320" s="942"/>
      <c r="XFD320" s="942"/>
    </row>
    <row r="321" spans="2:16384" ht="30" customHeight="1">
      <c r="B321" s="934" t="s">
        <v>78</v>
      </c>
      <c r="C321" s="1359"/>
      <c r="D321" s="1359"/>
      <c r="E321" s="1362"/>
      <c r="F321" s="75"/>
      <c r="G321" s="196"/>
      <c r="H321" s="196"/>
      <c r="I321" s="196"/>
      <c r="J321" s="196"/>
      <c r="K321" s="196"/>
      <c r="L321" s="196"/>
      <c r="M321" s="196"/>
      <c r="N321" s="855"/>
      <c r="O321" s="900" t="e">
        <f>V321*('Common Calculations'!$C$45/'Common Calculations'!$L$45)</f>
        <v>#REF!</v>
      </c>
      <c r="P321" s="901" t="e">
        <f>W321*('Common Calculations'!$C$45/'Common Calculations'!$L$45)</f>
        <v>#REF!</v>
      </c>
      <c r="Q321" s="901" t="e">
        <f>X321*('Common Calculations'!$C$45/'Common Calculations'!$L$45)</f>
        <v>#REF!</v>
      </c>
      <c r="R321" s="901" t="e">
        <f>Y321*('Common Calculations'!$C$45/'Common Calculations'!$L$45)</f>
        <v>#REF!</v>
      </c>
      <c r="S321" s="901" t="e">
        <f>Z321*('Common Calculations'!$C$45/'Common Calculations'!$L$45)</f>
        <v>#REF!</v>
      </c>
      <c r="T321" s="942"/>
      <c r="U321" s="942"/>
      <c r="V321" s="900">
        <v>0</v>
      </c>
      <c r="W321" s="900">
        <v>0</v>
      </c>
      <c r="X321" s="900">
        <v>0</v>
      </c>
      <c r="Y321" s="900">
        <v>0</v>
      </c>
      <c r="Z321" s="900">
        <v>0</v>
      </c>
      <c r="AA321" s="942"/>
      <c r="AB321" s="942"/>
      <c r="AC321" s="942"/>
      <c r="AD321" s="942"/>
      <c r="AE321" s="942"/>
      <c r="AF321" s="942"/>
      <c r="AG321" s="942"/>
      <c r="AH321" s="942"/>
      <c r="AI321" s="942"/>
      <c r="AJ321" s="942"/>
      <c r="AK321" s="942"/>
      <c r="AL321" s="942"/>
      <c r="AM321" s="942"/>
      <c r="AN321" s="942"/>
      <c r="AO321" s="942"/>
      <c r="AP321" s="942"/>
      <c r="AQ321" s="942"/>
      <c r="AR321" s="942"/>
      <c r="AS321" s="942"/>
      <c r="AT321" s="942"/>
      <c r="AU321" s="942"/>
      <c r="AV321" s="942"/>
      <c r="AW321" s="942"/>
      <c r="AX321" s="942"/>
      <c r="AY321" s="942"/>
      <c r="AZ321" s="942"/>
      <c r="BA321" s="942"/>
      <c r="BB321" s="942"/>
      <c r="BC321" s="942"/>
      <c r="BD321" s="942"/>
      <c r="BE321" s="942"/>
      <c r="BF321" s="942"/>
      <c r="BG321" s="942"/>
      <c r="BH321" s="942"/>
      <c r="BI321" s="942"/>
      <c r="BJ321" s="942"/>
      <c r="BK321" s="942"/>
      <c r="BL321" s="942"/>
      <c r="BM321" s="942"/>
      <c r="BN321" s="942"/>
      <c r="BO321" s="942"/>
      <c r="BP321" s="942"/>
      <c r="BQ321" s="942"/>
      <c r="BR321" s="942"/>
      <c r="BS321" s="942"/>
      <c r="BT321" s="942"/>
      <c r="BU321" s="942"/>
      <c r="BV321" s="942"/>
      <c r="BW321" s="942"/>
      <c r="BX321" s="942"/>
      <c r="BY321" s="942"/>
      <c r="BZ321" s="942"/>
      <c r="CA321" s="942"/>
      <c r="CB321" s="942"/>
      <c r="CC321" s="942"/>
      <c r="CD321" s="942"/>
      <c r="CE321" s="942"/>
      <c r="CF321" s="942"/>
      <c r="CG321" s="942"/>
      <c r="CH321" s="942"/>
      <c r="CI321" s="942"/>
      <c r="CJ321" s="942"/>
      <c r="CK321" s="942"/>
      <c r="CL321" s="942"/>
      <c r="CM321" s="942"/>
      <c r="CN321" s="942"/>
      <c r="CO321" s="942"/>
      <c r="CP321" s="942"/>
      <c r="CQ321" s="942"/>
      <c r="CR321" s="942"/>
      <c r="CS321" s="942"/>
      <c r="CT321" s="942"/>
      <c r="CU321" s="942"/>
      <c r="CV321" s="942"/>
      <c r="CW321" s="942"/>
      <c r="CX321" s="942"/>
      <c r="CY321" s="942"/>
      <c r="CZ321" s="942"/>
      <c r="DA321" s="942"/>
      <c r="DB321" s="942"/>
      <c r="DC321" s="942"/>
      <c r="DD321" s="942"/>
      <c r="DE321" s="942"/>
      <c r="DF321" s="942"/>
      <c r="DG321" s="942"/>
      <c r="DH321" s="942"/>
      <c r="DI321" s="942"/>
      <c r="DJ321" s="942"/>
      <c r="DK321" s="942"/>
      <c r="DL321" s="942"/>
      <c r="DM321" s="942"/>
      <c r="DN321" s="942"/>
      <c r="DO321" s="942"/>
      <c r="DP321" s="942"/>
      <c r="DQ321" s="942"/>
      <c r="DR321" s="942"/>
      <c r="DS321" s="942"/>
      <c r="DT321" s="942"/>
      <c r="DU321" s="942"/>
      <c r="DV321" s="942"/>
      <c r="DW321" s="942"/>
      <c r="DX321" s="942"/>
      <c r="DY321" s="942"/>
      <c r="DZ321" s="942"/>
      <c r="EA321" s="942"/>
      <c r="EB321" s="942"/>
      <c r="EC321" s="942"/>
      <c r="ED321" s="942"/>
      <c r="EE321" s="942"/>
      <c r="EF321" s="942"/>
      <c r="EG321" s="942"/>
      <c r="EH321" s="942"/>
      <c r="EI321" s="942"/>
      <c r="EJ321" s="942"/>
      <c r="EK321" s="942"/>
      <c r="EL321" s="942"/>
      <c r="EM321" s="942"/>
      <c r="EN321" s="942"/>
      <c r="EO321" s="942"/>
      <c r="EP321" s="942"/>
      <c r="EQ321" s="942"/>
      <c r="ER321" s="942"/>
      <c r="ES321" s="942"/>
      <c r="ET321" s="942"/>
      <c r="EU321" s="942"/>
      <c r="EV321" s="942"/>
      <c r="EW321" s="942"/>
      <c r="EX321" s="942"/>
      <c r="EY321" s="942"/>
      <c r="EZ321" s="942"/>
      <c r="FA321" s="942"/>
      <c r="FB321" s="942"/>
      <c r="FC321" s="942"/>
      <c r="FD321" s="942"/>
      <c r="FE321" s="942"/>
      <c r="FF321" s="942"/>
      <c r="FG321" s="942"/>
      <c r="FH321" s="942"/>
      <c r="FI321" s="942"/>
      <c r="FJ321" s="942"/>
      <c r="FK321" s="942"/>
      <c r="FL321" s="942"/>
      <c r="FM321" s="942"/>
      <c r="FN321" s="942"/>
      <c r="FO321" s="942"/>
      <c r="FP321" s="942"/>
      <c r="FQ321" s="942"/>
      <c r="FR321" s="942"/>
      <c r="FS321" s="942"/>
      <c r="FT321" s="942"/>
      <c r="FU321" s="942"/>
      <c r="FV321" s="942"/>
      <c r="FW321" s="942"/>
      <c r="FX321" s="942"/>
      <c r="FY321" s="942"/>
      <c r="FZ321" s="942"/>
      <c r="GA321" s="942"/>
      <c r="GB321" s="942"/>
      <c r="GC321" s="942"/>
      <c r="GD321" s="942"/>
      <c r="GE321" s="942"/>
      <c r="GF321" s="942"/>
      <c r="GG321" s="942"/>
      <c r="GH321" s="942"/>
      <c r="GI321" s="942"/>
      <c r="GJ321" s="942"/>
      <c r="GK321" s="942"/>
      <c r="GL321" s="942"/>
      <c r="GM321" s="942"/>
      <c r="GN321" s="942"/>
      <c r="GO321" s="942"/>
      <c r="GP321" s="942"/>
      <c r="GQ321" s="942"/>
      <c r="GR321" s="942"/>
      <c r="GS321" s="942"/>
      <c r="GT321" s="942"/>
      <c r="GU321" s="942"/>
      <c r="GV321" s="942"/>
      <c r="GW321" s="942"/>
      <c r="GX321" s="942"/>
      <c r="GY321" s="942"/>
      <c r="GZ321" s="942"/>
      <c r="HA321" s="942"/>
      <c r="HB321" s="942"/>
      <c r="HC321" s="942"/>
      <c r="HD321" s="942"/>
      <c r="HE321" s="942"/>
      <c r="HF321" s="942"/>
      <c r="HG321" s="942"/>
      <c r="HH321" s="942"/>
      <c r="HI321" s="942"/>
      <c r="HJ321" s="942"/>
      <c r="HK321" s="942"/>
      <c r="HL321" s="942"/>
      <c r="HM321" s="942"/>
      <c r="HN321" s="942"/>
      <c r="HO321" s="942"/>
      <c r="HP321" s="942"/>
      <c r="HQ321" s="942"/>
      <c r="HR321" s="942"/>
      <c r="HS321" s="942"/>
      <c r="HT321" s="942"/>
      <c r="HU321" s="942"/>
      <c r="HV321" s="942"/>
      <c r="HW321" s="942"/>
      <c r="HX321" s="942"/>
      <c r="HY321" s="942"/>
      <c r="HZ321" s="942"/>
      <c r="IA321" s="942"/>
      <c r="IB321" s="942"/>
      <c r="IC321" s="942"/>
      <c r="ID321" s="942"/>
      <c r="IE321" s="942"/>
      <c r="IF321" s="942"/>
      <c r="IG321" s="942"/>
      <c r="IH321" s="942"/>
      <c r="II321" s="942"/>
      <c r="IJ321" s="942"/>
      <c r="IK321" s="942"/>
      <c r="IL321" s="942"/>
      <c r="IM321" s="942"/>
      <c r="IN321" s="942"/>
      <c r="IO321" s="942"/>
      <c r="IP321" s="942"/>
      <c r="IQ321" s="942"/>
      <c r="IR321" s="942"/>
      <c r="IS321" s="942"/>
      <c r="IT321" s="942"/>
      <c r="IU321" s="942"/>
      <c r="IV321" s="942"/>
      <c r="IW321" s="942"/>
      <c r="IX321" s="942"/>
      <c r="IY321" s="942"/>
      <c r="IZ321" s="942"/>
      <c r="JA321" s="942"/>
      <c r="JB321" s="942"/>
      <c r="JC321" s="942"/>
      <c r="JD321" s="942"/>
      <c r="JE321" s="942"/>
      <c r="JF321" s="942"/>
      <c r="JG321" s="942"/>
      <c r="JH321" s="942"/>
      <c r="JI321" s="942"/>
      <c r="JJ321" s="942"/>
      <c r="JK321" s="942"/>
      <c r="JL321" s="942"/>
      <c r="JM321" s="942"/>
      <c r="JN321" s="942"/>
      <c r="JO321" s="942"/>
      <c r="JP321" s="942"/>
      <c r="JQ321" s="942"/>
      <c r="JR321" s="942"/>
      <c r="JS321" s="942"/>
      <c r="JT321" s="942"/>
      <c r="JU321" s="942"/>
      <c r="JV321" s="942"/>
      <c r="JW321" s="942"/>
      <c r="JX321" s="942"/>
      <c r="JY321" s="942"/>
      <c r="JZ321" s="942"/>
      <c r="KA321" s="942"/>
      <c r="KB321" s="942"/>
      <c r="KC321" s="942"/>
      <c r="KD321" s="942"/>
      <c r="KE321" s="942"/>
      <c r="KF321" s="942"/>
      <c r="KG321" s="942"/>
      <c r="KH321" s="942"/>
      <c r="KI321" s="942"/>
      <c r="KJ321" s="942"/>
      <c r="KK321" s="942"/>
      <c r="KL321" s="942"/>
      <c r="KM321" s="942"/>
      <c r="KN321" s="942"/>
      <c r="KO321" s="942"/>
      <c r="KP321" s="942"/>
      <c r="KQ321" s="942"/>
      <c r="KR321" s="942"/>
      <c r="KS321" s="942"/>
      <c r="KT321" s="942"/>
      <c r="KU321" s="942"/>
      <c r="KV321" s="942"/>
      <c r="KW321" s="942"/>
      <c r="KX321" s="942"/>
      <c r="KY321" s="942"/>
      <c r="KZ321" s="942"/>
      <c r="LA321" s="942"/>
      <c r="LB321" s="942"/>
      <c r="LC321" s="942"/>
      <c r="LD321" s="942"/>
      <c r="LE321" s="942"/>
      <c r="LF321" s="942"/>
      <c r="LG321" s="942"/>
      <c r="LH321" s="942"/>
      <c r="LI321" s="942"/>
      <c r="LJ321" s="942"/>
      <c r="LK321" s="942"/>
      <c r="LL321" s="942"/>
      <c r="LM321" s="942"/>
      <c r="LN321" s="942"/>
      <c r="LO321" s="942"/>
      <c r="LP321" s="942"/>
      <c r="LQ321" s="942"/>
      <c r="LR321" s="942"/>
      <c r="LS321" s="942"/>
      <c r="LT321" s="942"/>
      <c r="LU321" s="942"/>
      <c r="LV321" s="942"/>
      <c r="LW321" s="942"/>
      <c r="LX321" s="942"/>
      <c r="LY321" s="942"/>
      <c r="LZ321" s="942"/>
      <c r="MA321" s="942"/>
      <c r="MB321" s="942"/>
      <c r="MC321" s="942"/>
      <c r="MD321" s="942"/>
      <c r="ME321" s="942"/>
      <c r="MF321" s="942"/>
      <c r="MG321" s="942"/>
      <c r="MH321" s="942"/>
      <c r="MI321" s="942"/>
      <c r="MJ321" s="942"/>
      <c r="MK321" s="942"/>
      <c r="ML321" s="942"/>
      <c r="MM321" s="942"/>
      <c r="MN321" s="942"/>
      <c r="MO321" s="942"/>
      <c r="MP321" s="942"/>
      <c r="MQ321" s="942"/>
      <c r="MR321" s="942"/>
      <c r="MS321" s="942"/>
      <c r="MT321" s="942"/>
      <c r="MU321" s="942"/>
      <c r="MV321" s="942"/>
      <c r="MW321" s="942"/>
      <c r="MX321" s="942"/>
      <c r="MY321" s="942"/>
      <c r="MZ321" s="942"/>
      <c r="NA321" s="942"/>
      <c r="NB321" s="942"/>
      <c r="NC321" s="942"/>
      <c r="ND321" s="942"/>
      <c r="NE321" s="942"/>
      <c r="NF321" s="942"/>
      <c r="NG321" s="942"/>
      <c r="NH321" s="942"/>
      <c r="NI321" s="942"/>
      <c r="NJ321" s="942"/>
      <c r="NK321" s="942"/>
      <c r="NL321" s="942"/>
      <c r="NM321" s="942"/>
      <c r="NN321" s="942"/>
      <c r="NO321" s="942"/>
      <c r="NP321" s="942"/>
      <c r="NQ321" s="942"/>
      <c r="NR321" s="942"/>
      <c r="NS321" s="942"/>
      <c r="NT321" s="942"/>
      <c r="NU321" s="942"/>
      <c r="NV321" s="942"/>
      <c r="NW321" s="942"/>
      <c r="NX321" s="942"/>
      <c r="NY321" s="942"/>
      <c r="NZ321" s="942"/>
      <c r="OA321" s="942"/>
      <c r="OB321" s="942"/>
      <c r="OC321" s="942"/>
      <c r="OD321" s="942"/>
      <c r="OE321" s="942"/>
      <c r="OF321" s="942"/>
      <c r="OG321" s="942"/>
      <c r="OH321" s="942"/>
      <c r="OI321" s="942"/>
      <c r="OJ321" s="942"/>
      <c r="OK321" s="942"/>
      <c r="OL321" s="942"/>
      <c r="OM321" s="942"/>
      <c r="ON321" s="942"/>
      <c r="OO321" s="942"/>
      <c r="OP321" s="942"/>
      <c r="OQ321" s="942"/>
      <c r="OR321" s="942"/>
      <c r="OS321" s="942"/>
      <c r="OT321" s="942"/>
      <c r="OU321" s="942"/>
      <c r="OV321" s="942"/>
      <c r="OW321" s="942"/>
      <c r="OX321" s="942"/>
      <c r="OY321" s="942"/>
      <c r="OZ321" s="942"/>
      <c r="PA321" s="942"/>
      <c r="PB321" s="942"/>
      <c r="PC321" s="942"/>
      <c r="PD321" s="942"/>
      <c r="PE321" s="942"/>
      <c r="PF321" s="942"/>
      <c r="PG321" s="942"/>
      <c r="PH321" s="942"/>
      <c r="PI321" s="942"/>
      <c r="PJ321" s="942"/>
      <c r="PK321" s="942"/>
      <c r="PL321" s="942"/>
      <c r="PM321" s="942"/>
      <c r="PN321" s="942"/>
      <c r="PO321" s="942"/>
      <c r="PP321" s="942"/>
      <c r="PQ321" s="942"/>
      <c r="PR321" s="942"/>
      <c r="PS321" s="942"/>
      <c r="PT321" s="942"/>
      <c r="PU321" s="942"/>
      <c r="PV321" s="942"/>
      <c r="PW321" s="942"/>
      <c r="PX321" s="942"/>
      <c r="PY321" s="942"/>
      <c r="PZ321" s="942"/>
      <c r="QA321" s="942"/>
      <c r="QB321" s="942"/>
      <c r="QC321" s="942"/>
      <c r="QD321" s="942"/>
      <c r="QE321" s="942"/>
      <c r="QF321" s="942"/>
      <c r="QG321" s="942"/>
      <c r="QH321" s="942"/>
      <c r="QI321" s="942"/>
      <c r="QJ321" s="942"/>
      <c r="QK321" s="942"/>
      <c r="QL321" s="942"/>
      <c r="QM321" s="942"/>
      <c r="QN321" s="942"/>
      <c r="QO321" s="942"/>
      <c r="QP321" s="942"/>
      <c r="QQ321" s="942"/>
      <c r="QR321" s="942"/>
      <c r="QS321" s="942"/>
      <c r="QT321" s="942"/>
      <c r="QU321" s="942"/>
      <c r="QV321" s="942"/>
      <c r="QW321" s="942"/>
      <c r="QX321" s="942"/>
      <c r="QY321" s="942"/>
      <c r="QZ321" s="942"/>
      <c r="RA321" s="942"/>
      <c r="RB321" s="942"/>
      <c r="RC321" s="942"/>
      <c r="RD321" s="942"/>
      <c r="RE321" s="942"/>
      <c r="RF321" s="942"/>
      <c r="RG321" s="942"/>
      <c r="RH321" s="942"/>
      <c r="RI321" s="942"/>
      <c r="RJ321" s="942"/>
      <c r="RK321" s="942"/>
      <c r="RL321" s="942"/>
      <c r="RM321" s="942"/>
      <c r="RN321" s="942"/>
      <c r="RO321" s="942"/>
      <c r="RP321" s="942"/>
      <c r="RQ321" s="942"/>
      <c r="RR321" s="942"/>
      <c r="RS321" s="942"/>
      <c r="RT321" s="942"/>
      <c r="RU321" s="942"/>
      <c r="RV321" s="942"/>
      <c r="RW321" s="942"/>
      <c r="RX321" s="942"/>
      <c r="RY321" s="942"/>
      <c r="RZ321" s="942"/>
      <c r="SA321" s="942"/>
      <c r="SB321" s="942"/>
      <c r="SC321" s="942"/>
      <c r="SD321" s="942"/>
      <c r="SE321" s="942"/>
      <c r="SF321" s="942"/>
      <c r="SG321" s="942"/>
      <c r="SH321" s="942"/>
      <c r="SI321" s="942"/>
      <c r="SJ321" s="942"/>
      <c r="SK321" s="942"/>
      <c r="SL321" s="942"/>
      <c r="SM321" s="942"/>
      <c r="SN321" s="942"/>
      <c r="SO321" s="942"/>
      <c r="SP321" s="942"/>
      <c r="SQ321" s="942"/>
      <c r="SR321" s="942"/>
      <c r="SS321" s="942"/>
      <c r="ST321" s="942"/>
      <c r="SU321" s="942"/>
      <c r="SV321" s="942"/>
      <c r="SW321" s="942"/>
      <c r="SX321" s="942"/>
      <c r="SY321" s="942"/>
      <c r="SZ321" s="942"/>
      <c r="TA321" s="942"/>
      <c r="TB321" s="942"/>
      <c r="TC321" s="942"/>
      <c r="TD321" s="942"/>
      <c r="TE321" s="942"/>
      <c r="TF321" s="942"/>
      <c r="TG321" s="942"/>
      <c r="TH321" s="942"/>
      <c r="TI321" s="942"/>
      <c r="TJ321" s="942"/>
      <c r="TK321" s="942"/>
      <c r="TL321" s="942"/>
      <c r="TM321" s="942"/>
      <c r="TN321" s="942"/>
      <c r="TO321" s="942"/>
      <c r="TP321" s="942"/>
      <c r="TQ321" s="942"/>
      <c r="TR321" s="942"/>
      <c r="TS321" s="942"/>
      <c r="TT321" s="942"/>
      <c r="TU321" s="942"/>
      <c r="TV321" s="942"/>
      <c r="TW321" s="942"/>
      <c r="TX321" s="942"/>
      <c r="TY321" s="942"/>
      <c r="TZ321" s="942"/>
      <c r="UA321" s="942"/>
      <c r="UB321" s="942"/>
      <c r="UC321" s="942"/>
      <c r="UD321" s="942"/>
      <c r="UE321" s="942"/>
      <c r="UF321" s="942"/>
      <c r="UG321" s="942"/>
      <c r="UH321" s="942"/>
      <c r="UI321" s="942"/>
      <c r="UJ321" s="942"/>
      <c r="UK321" s="942"/>
      <c r="UL321" s="942"/>
      <c r="UM321" s="942"/>
      <c r="UN321" s="942"/>
      <c r="UO321" s="942"/>
      <c r="UP321" s="942"/>
      <c r="UQ321" s="942"/>
      <c r="UR321" s="942"/>
      <c r="US321" s="942"/>
      <c r="UT321" s="942"/>
      <c r="UU321" s="942"/>
      <c r="UV321" s="942"/>
      <c r="UW321" s="942"/>
      <c r="UX321" s="942"/>
      <c r="UY321" s="942"/>
      <c r="UZ321" s="942"/>
      <c r="VA321" s="942"/>
      <c r="VB321" s="942"/>
      <c r="VC321" s="942"/>
      <c r="VD321" s="942"/>
      <c r="VE321" s="942"/>
      <c r="VF321" s="942"/>
      <c r="VG321" s="942"/>
      <c r="VH321" s="942"/>
      <c r="VI321" s="942"/>
      <c r="VJ321" s="942"/>
      <c r="VK321" s="942"/>
      <c r="VL321" s="942"/>
      <c r="VM321" s="942"/>
      <c r="VN321" s="942"/>
      <c r="VO321" s="942"/>
      <c r="VP321" s="942"/>
      <c r="VQ321" s="942"/>
      <c r="VR321" s="942"/>
      <c r="VS321" s="942"/>
      <c r="VT321" s="942"/>
      <c r="VU321" s="942"/>
      <c r="VV321" s="942"/>
      <c r="VW321" s="942"/>
      <c r="VX321" s="942"/>
      <c r="VY321" s="942"/>
      <c r="VZ321" s="942"/>
      <c r="WA321" s="942"/>
      <c r="WB321" s="942"/>
      <c r="WC321" s="942"/>
      <c r="WD321" s="942"/>
      <c r="WE321" s="942"/>
      <c r="WF321" s="942"/>
      <c r="WG321" s="942"/>
      <c r="WH321" s="942"/>
      <c r="WI321" s="942"/>
      <c r="WJ321" s="942"/>
      <c r="WK321" s="942"/>
      <c r="WL321" s="942"/>
      <c r="WM321" s="942"/>
      <c r="WN321" s="942"/>
      <c r="WO321" s="942"/>
      <c r="WP321" s="942"/>
      <c r="WQ321" s="942"/>
      <c r="WR321" s="942"/>
      <c r="WS321" s="942"/>
      <c r="WT321" s="942"/>
      <c r="WU321" s="942"/>
      <c r="WV321" s="942"/>
      <c r="WW321" s="942"/>
      <c r="WX321" s="942"/>
      <c r="WY321" s="942"/>
      <c r="WZ321" s="942"/>
      <c r="XA321" s="942"/>
      <c r="XB321" s="942"/>
      <c r="XC321" s="942"/>
      <c r="XD321" s="942"/>
      <c r="XE321" s="942"/>
      <c r="XF321" s="942"/>
      <c r="XG321" s="942"/>
      <c r="XH321" s="942"/>
      <c r="XI321" s="942"/>
      <c r="XJ321" s="942"/>
      <c r="XK321" s="942"/>
      <c r="XL321" s="942"/>
      <c r="XM321" s="942"/>
      <c r="XN321" s="942"/>
      <c r="XO321" s="942"/>
      <c r="XP321" s="942"/>
      <c r="XQ321" s="942"/>
      <c r="XR321" s="942"/>
      <c r="XS321" s="942"/>
      <c r="XT321" s="942"/>
      <c r="XU321" s="942"/>
      <c r="XV321" s="942"/>
      <c r="XW321" s="942"/>
      <c r="XX321" s="942"/>
      <c r="XY321" s="942"/>
      <c r="XZ321" s="942"/>
      <c r="YA321" s="942"/>
      <c r="YB321" s="942"/>
      <c r="YC321" s="942"/>
      <c r="YD321" s="942"/>
      <c r="YE321" s="942"/>
      <c r="YF321" s="942"/>
      <c r="YG321" s="942"/>
      <c r="YH321" s="942"/>
      <c r="YI321" s="942"/>
      <c r="YJ321" s="942"/>
      <c r="YK321" s="942"/>
      <c r="YL321" s="942"/>
      <c r="YM321" s="942"/>
      <c r="YN321" s="942"/>
      <c r="YO321" s="942"/>
      <c r="YP321" s="942"/>
      <c r="YQ321" s="942"/>
      <c r="YR321" s="942"/>
      <c r="YS321" s="942"/>
      <c r="YT321" s="942"/>
      <c r="YU321" s="942"/>
      <c r="YV321" s="942"/>
      <c r="YW321" s="942"/>
      <c r="YX321" s="942"/>
      <c r="YY321" s="942"/>
      <c r="YZ321" s="942"/>
      <c r="ZA321" s="942"/>
      <c r="ZB321" s="942"/>
      <c r="ZC321" s="942"/>
      <c r="ZD321" s="942"/>
      <c r="ZE321" s="942"/>
      <c r="ZF321" s="942"/>
      <c r="ZG321" s="942"/>
      <c r="ZH321" s="942"/>
      <c r="ZI321" s="942"/>
      <c r="ZJ321" s="942"/>
      <c r="ZK321" s="942"/>
      <c r="ZL321" s="942"/>
      <c r="ZM321" s="942"/>
      <c r="ZN321" s="942"/>
      <c r="ZO321" s="942"/>
      <c r="ZP321" s="942"/>
      <c r="ZQ321" s="942"/>
      <c r="ZR321" s="942"/>
      <c r="ZS321" s="942"/>
      <c r="ZT321" s="942"/>
      <c r="ZU321" s="942"/>
      <c r="ZV321" s="942"/>
      <c r="ZW321" s="942"/>
      <c r="ZX321" s="942"/>
      <c r="ZY321" s="942"/>
      <c r="ZZ321" s="942"/>
      <c r="AAA321" s="942"/>
      <c r="AAB321" s="942"/>
      <c r="AAC321" s="942"/>
      <c r="AAD321" s="942"/>
      <c r="AAE321" s="942"/>
      <c r="AAF321" s="942"/>
      <c r="AAG321" s="942"/>
      <c r="AAH321" s="942"/>
      <c r="AAI321" s="942"/>
      <c r="AAJ321" s="942"/>
      <c r="AAK321" s="942"/>
      <c r="AAL321" s="942"/>
      <c r="AAM321" s="942"/>
      <c r="AAN321" s="942"/>
      <c r="AAO321" s="942"/>
      <c r="AAP321" s="942"/>
      <c r="AAQ321" s="942"/>
      <c r="AAR321" s="942"/>
      <c r="AAS321" s="942"/>
      <c r="AAT321" s="942"/>
      <c r="AAU321" s="942"/>
      <c r="AAV321" s="942"/>
      <c r="AAW321" s="942"/>
      <c r="AAX321" s="942"/>
      <c r="AAY321" s="942"/>
      <c r="AAZ321" s="942"/>
      <c r="ABA321" s="942"/>
      <c r="ABB321" s="942"/>
      <c r="ABC321" s="942"/>
      <c r="ABD321" s="942"/>
      <c r="ABE321" s="942"/>
      <c r="ABF321" s="942"/>
      <c r="ABG321" s="942"/>
      <c r="ABH321" s="942"/>
      <c r="ABI321" s="942"/>
      <c r="ABJ321" s="942"/>
      <c r="ABK321" s="942"/>
      <c r="ABL321" s="942"/>
      <c r="ABM321" s="942"/>
      <c r="ABN321" s="942"/>
      <c r="ABO321" s="942"/>
      <c r="ABP321" s="942"/>
      <c r="ABQ321" s="942"/>
      <c r="ABR321" s="942"/>
      <c r="ABS321" s="942"/>
      <c r="ABT321" s="942"/>
      <c r="ABU321" s="942"/>
      <c r="ABV321" s="942"/>
      <c r="ABW321" s="942"/>
      <c r="ABX321" s="942"/>
      <c r="ABY321" s="942"/>
      <c r="ABZ321" s="942"/>
      <c r="ACA321" s="942"/>
      <c r="ACB321" s="942"/>
      <c r="ACC321" s="942"/>
      <c r="ACD321" s="942"/>
      <c r="ACE321" s="942"/>
      <c r="ACF321" s="942"/>
      <c r="ACG321" s="942"/>
      <c r="ACH321" s="942"/>
      <c r="ACI321" s="942"/>
      <c r="ACJ321" s="942"/>
      <c r="ACK321" s="942"/>
      <c r="ACL321" s="942"/>
      <c r="ACM321" s="942"/>
      <c r="ACN321" s="942"/>
      <c r="ACO321" s="942"/>
      <c r="ACP321" s="942"/>
      <c r="ACQ321" s="942"/>
      <c r="ACR321" s="942"/>
      <c r="ACS321" s="942"/>
      <c r="ACT321" s="942"/>
      <c r="ACU321" s="942"/>
      <c r="ACV321" s="942"/>
      <c r="ACW321" s="942"/>
      <c r="ACX321" s="942"/>
      <c r="ACY321" s="942"/>
      <c r="ACZ321" s="942"/>
      <c r="ADA321" s="942"/>
      <c r="ADB321" s="942"/>
      <c r="ADC321" s="942"/>
      <c r="ADD321" s="942"/>
      <c r="ADE321" s="942"/>
      <c r="ADF321" s="942"/>
      <c r="ADG321" s="942"/>
      <c r="ADH321" s="942"/>
      <c r="ADI321" s="942"/>
      <c r="ADJ321" s="942"/>
      <c r="ADK321" s="942"/>
      <c r="ADL321" s="942"/>
      <c r="ADM321" s="942"/>
      <c r="ADN321" s="942"/>
      <c r="ADO321" s="942"/>
      <c r="ADP321" s="942"/>
      <c r="ADQ321" s="942"/>
      <c r="ADR321" s="942"/>
      <c r="ADS321" s="942"/>
      <c r="ADT321" s="942"/>
      <c r="ADU321" s="942"/>
      <c r="ADV321" s="942"/>
      <c r="ADW321" s="942"/>
      <c r="ADX321" s="942"/>
      <c r="ADY321" s="942"/>
      <c r="ADZ321" s="942"/>
      <c r="AEA321" s="942"/>
      <c r="AEB321" s="942"/>
      <c r="AEC321" s="942"/>
      <c r="AED321" s="942"/>
      <c r="AEE321" s="942"/>
      <c r="AEF321" s="942"/>
      <c r="AEG321" s="942"/>
      <c r="AEH321" s="942"/>
      <c r="AEI321" s="942"/>
      <c r="AEJ321" s="942"/>
      <c r="AEK321" s="942"/>
      <c r="AEL321" s="942"/>
      <c r="AEM321" s="942"/>
      <c r="AEN321" s="942"/>
      <c r="AEO321" s="942"/>
      <c r="AEP321" s="942"/>
      <c r="AEQ321" s="942"/>
      <c r="AER321" s="942"/>
      <c r="AES321" s="942"/>
      <c r="AET321" s="942"/>
      <c r="AEU321" s="942"/>
      <c r="AEV321" s="942"/>
      <c r="AEW321" s="942"/>
      <c r="AEX321" s="942"/>
      <c r="AEY321" s="942"/>
      <c r="AEZ321" s="942"/>
      <c r="AFA321" s="942"/>
      <c r="AFB321" s="942"/>
      <c r="AFC321" s="942"/>
      <c r="AFD321" s="942"/>
      <c r="AFE321" s="942"/>
      <c r="AFF321" s="942"/>
      <c r="AFG321" s="942"/>
      <c r="AFH321" s="942"/>
      <c r="AFI321" s="942"/>
      <c r="AFJ321" s="942"/>
      <c r="AFK321" s="942"/>
      <c r="AFL321" s="942"/>
      <c r="AFM321" s="942"/>
      <c r="AFN321" s="942"/>
      <c r="AFO321" s="942"/>
      <c r="AFP321" s="942"/>
      <c r="AFQ321" s="942"/>
      <c r="AFR321" s="942"/>
      <c r="AFS321" s="942"/>
      <c r="AFT321" s="942"/>
      <c r="AFU321" s="942"/>
      <c r="AFV321" s="942"/>
      <c r="AFW321" s="942"/>
      <c r="AFX321" s="942"/>
      <c r="AFY321" s="942"/>
      <c r="AFZ321" s="942"/>
      <c r="AGA321" s="942"/>
      <c r="AGB321" s="942"/>
      <c r="AGC321" s="942"/>
      <c r="AGD321" s="942"/>
      <c r="AGE321" s="942"/>
      <c r="AGF321" s="942"/>
      <c r="AGG321" s="942"/>
      <c r="AGH321" s="942"/>
      <c r="AGI321" s="942"/>
      <c r="AGJ321" s="942"/>
      <c r="AGK321" s="942"/>
      <c r="AGL321" s="942"/>
      <c r="AGM321" s="942"/>
      <c r="AGN321" s="942"/>
      <c r="AGO321" s="942"/>
      <c r="AGP321" s="942"/>
      <c r="AGQ321" s="942"/>
      <c r="AGR321" s="942"/>
      <c r="AGS321" s="942"/>
      <c r="AGT321" s="942"/>
      <c r="AGU321" s="942"/>
      <c r="AGV321" s="942"/>
      <c r="AGW321" s="942"/>
      <c r="AGX321" s="942"/>
      <c r="AGY321" s="942"/>
      <c r="AGZ321" s="942"/>
      <c r="AHA321" s="942"/>
      <c r="AHB321" s="942"/>
      <c r="AHC321" s="942"/>
      <c r="AHD321" s="942"/>
      <c r="AHE321" s="942"/>
      <c r="AHF321" s="942"/>
      <c r="AHG321" s="942"/>
      <c r="AHH321" s="942"/>
      <c r="AHI321" s="942"/>
      <c r="AHJ321" s="942"/>
      <c r="AHK321" s="942"/>
      <c r="AHL321" s="942"/>
      <c r="AHM321" s="942"/>
      <c r="AHN321" s="942"/>
      <c r="AHO321" s="942"/>
      <c r="AHP321" s="942"/>
      <c r="AHQ321" s="942"/>
      <c r="AHR321" s="942"/>
      <c r="AHS321" s="942"/>
      <c r="AHT321" s="942"/>
      <c r="AHU321" s="942"/>
      <c r="AHV321" s="942"/>
      <c r="AHW321" s="942"/>
      <c r="AHX321" s="942"/>
      <c r="AHY321" s="942"/>
      <c r="AHZ321" s="942"/>
      <c r="AIA321" s="942"/>
      <c r="AIB321" s="942"/>
      <c r="AIC321" s="942"/>
      <c r="AID321" s="942"/>
      <c r="AIE321" s="942"/>
      <c r="AIF321" s="942"/>
      <c r="AIG321" s="942"/>
      <c r="AIH321" s="942"/>
      <c r="AII321" s="942"/>
      <c r="AIJ321" s="942"/>
      <c r="AIK321" s="942"/>
      <c r="AIL321" s="942"/>
      <c r="AIM321" s="942"/>
      <c r="AIN321" s="942"/>
      <c r="AIO321" s="942"/>
      <c r="AIP321" s="942"/>
      <c r="AIQ321" s="942"/>
      <c r="AIR321" s="942"/>
      <c r="AIS321" s="942"/>
      <c r="AIT321" s="942"/>
      <c r="AIU321" s="942"/>
      <c r="AIV321" s="942"/>
      <c r="AIW321" s="942"/>
      <c r="AIX321" s="942"/>
      <c r="AIY321" s="942"/>
      <c r="AIZ321" s="942"/>
      <c r="AJA321" s="942"/>
      <c r="AJB321" s="942"/>
      <c r="AJC321" s="942"/>
      <c r="AJD321" s="942"/>
      <c r="AJE321" s="942"/>
      <c r="AJF321" s="942"/>
      <c r="AJG321" s="942"/>
      <c r="AJH321" s="942"/>
      <c r="AJI321" s="942"/>
      <c r="AJJ321" s="942"/>
      <c r="AJK321" s="942"/>
      <c r="AJL321" s="942"/>
      <c r="AJM321" s="942"/>
      <c r="AJN321" s="942"/>
      <c r="AJO321" s="942"/>
      <c r="AJP321" s="942"/>
      <c r="AJQ321" s="942"/>
      <c r="AJR321" s="942"/>
      <c r="AJS321" s="942"/>
      <c r="AJT321" s="942"/>
      <c r="AJU321" s="942"/>
      <c r="AJV321" s="942"/>
      <c r="AJW321" s="942"/>
      <c r="AJX321" s="942"/>
      <c r="AJY321" s="942"/>
      <c r="AJZ321" s="942"/>
      <c r="AKA321" s="942"/>
      <c r="AKB321" s="942"/>
      <c r="AKC321" s="942"/>
      <c r="AKD321" s="942"/>
      <c r="AKE321" s="942"/>
      <c r="AKF321" s="942"/>
      <c r="AKG321" s="942"/>
      <c r="AKH321" s="942"/>
      <c r="AKI321" s="942"/>
      <c r="AKJ321" s="942"/>
      <c r="AKK321" s="942"/>
      <c r="AKL321" s="942"/>
      <c r="AKM321" s="942"/>
      <c r="AKN321" s="942"/>
      <c r="AKO321" s="942"/>
      <c r="AKP321" s="942"/>
      <c r="AKQ321" s="942"/>
      <c r="AKR321" s="942"/>
      <c r="AKS321" s="942"/>
      <c r="AKT321" s="942"/>
      <c r="AKU321" s="942"/>
      <c r="AKV321" s="942"/>
      <c r="AKW321" s="942"/>
      <c r="AKX321" s="942"/>
      <c r="AKY321" s="942"/>
      <c r="AKZ321" s="942"/>
      <c r="ALA321" s="942"/>
      <c r="ALB321" s="942"/>
      <c r="ALC321" s="942"/>
      <c r="ALD321" s="942"/>
      <c r="ALE321" s="942"/>
      <c r="ALF321" s="942"/>
      <c r="ALG321" s="942"/>
      <c r="ALH321" s="942"/>
      <c r="ALI321" s="942"/>
      <c r="ALJ321" s="942"/>
      <c r="ALK321" s="942"/>
      <c r="ALL321" s="942"/>
      <c r="ALM321" s="942"/>
      <c r="ALN321" s="942"/>
      <c r="ALO321" s="942"/>
      <c r="ALP321" s="942"/>
      <c r="ALQ321" s="942"/>
      <c r="ALR321" s="942"/>
      <c r="ALS321" s="942"/>
      <c r="ALT321" s="942"/>
      <c r="ALU321" s="942"/>
      <c r="ALV321" s="942"/>
      <c r="ALW321" s="942"/>
      <c r="ALX321" s="942"/>
      <c r="ALY321" s="942"/>
      <c r="ALZ321" s="942"/>
      <c r="AMA321" s="942"/>
      <c r="AMB321" s="942"/>
      <c r="AMC321" s="942"/>
      <c r="AMD321" s="942"/>
      <c r="AME321" s="942"/>
      <c r="AMF321" s="942"/>
      <c r="AMG321" s="942"/>
      <c r="AMH321" s="942"/>
      <c r="AMI321" s="942"/>
      <c r="AMJ321" s="942"/>
      <c r="AMK321" s="942"/>
      <c r="AML321" s="942"/>
      <c r="AMM321" s="942"/>
      <c r="AMN321" s="942"/>
      <c r="AMO321" s="942"/>
      <c r="AMP321" s="942"/>
      <c r="AMQ321" s="942"/>
      <c r="AMR321" s="942"/>
      <c r="AMS321" s="942"/>
      <c r="AMT321" s="942"/>
      <c r="AMU321" s="942"/>
      <c r="AMV321" s="942"/>
      <c r="AMW321" s="942"/>
      <c r="AMX321" s="942"/>
      <c r="AMY321" s="942"/>
      <c r="AMZ321" s="942"/>
      <c r="ANA321" s="942"/>
      <c r="ANB321" s="942"/>
      <c r="ANC321" s="942"/>
      <c r="AND321" s="942"/>
      <c r="ANE321" s="942"/>
      <c r="ANF321" s="942"/>
      <c r="ANG321" s="942"/>
      <c r="ANH321" s="942"/>
      <c r="ANI321" s="942"/>
      <c r="ANJ321" s="942"/>
      <c r="ANK321" s="942"/>
      <c r="ANL321" s="942"/>
      <c r="ANM321" s="942"/>
      <c r="ANN321" s="942"/>
      <c r="ANO321" s="942"/>
      <c r="ANP321" s="942"/>
      <c r="ANQ321" s="942"/>
      <c r="ANR321" s="942"/>
      <c r="ANS321" s="942"/>
      <c r="ANT321" s="942"/>
      <c r="ANU321" s="942"/>
      <c r="ANV321" s="942"/>
      <c r="ANW321" s="942"/>
      <c r="ANX321" s="942"/>
      <c r="ANY321" s="942"/>
      <c r="ANZ321" s="942"/>
      <c r="AOA321" s="942"/>
      <c r="AOB321" s="942"/>
      <c r="AOC321" s="942"/>
      <c r="AOD321" s="942"/>
      <c r="AOE321" s="942"/>
      <c r="AOF321" s="942"/>
      <c r="AOG321" s="942"/>
      <c r="AOH321" s="942"/>
      <c r="AOI321" s="942"/>
      <c r="AOJ321" s="942"/>
      <c r="AOK321" s="942"/>
      <c r="AOL321" s="942"/>
      <c r="AOM321" s="942"/>
      <c r="AON321" s="942"/>
      <c r="AOO321" s="942"/>
      <c r="AOP321" s="942"/>
      <c r="AOQ321" s="942"/>
      <c r="AOR321" s="942"/>
      <c r="AOS321" s="942"/>
      <c r="AOT321" s="942"/>
      <c r="AOU321" s="942"/>
      <c r="AOV321" s="942"/>
      <c r="AOW321" s="942"/>
      <c r="AOX321" s="942"/>
      <c r="AOY321" s="942"/>
      <c r="AOZ321" s="942"/>
      <c r="APA321" s="942"/>
      <c r="APB321" s="942"/>
      <c r="APC321" s="942"/>
      <c r="APD321" s="942"/>
      <c r="APE321" s="942"/>
      <c r="APF321" s="942"/>
      <c r="APG321" s="942"/>
      <c r="APH321" s="942"/>
      <c r="API321" s="942"/>
      <c r="APJ321" s="942"/>
      <c r="APK321" s="942"/>
      <c r="APL321" s="942"/>
      <c r="APM321" s="942"/>
      <c r="APN321" s="942"/>
      <c r="APO321" s="942"/>
      <c r="APP321" s="942"/>
      <c r="APQ321" s="942"/>
      <c r="APR321" s="942"/>
      <c r="APS321" s="942"/>
      <c r="APT321" s="942"/>
      <c r="APU321" s="942"/>
      <c r="APV321" s="942"/>
      <c r="APW321" s="942"/>
      <c r="APX321" s="942"/>
      <c r="APY321" s="942"/>
      <c r="APZ321" s="942"/>
      <c r="AQA321" s="942"/>
      <c r="AQB321" s="942"/>
      <c r="AQC321" s="942"/>
      <c r="AQD321" s="942"/>
      <c r="AQE321" s="942"/>
      <c r="AQF321" s="942"/>
      <c r="AQG321" s="942"/>
      <c r="AQH321" s="942"/>
      <c r="AQI321" s="942"/>
      <c r="AQJ321" s="942"/>
      <c r="AQK321" s="942"/>
      <c r="AQL321" s="942"/>
      <c r="AQM321" s="942"/>
      <c r="AQN321" s="942"/>
      <c r="AQO321" s="942"/>
      <c r="AQP321" s="942"/>
      <c r="AQQ321" s="942"/>
      <c r="AQR321" s="942"/>
      <c r="AQS321" s="942"/>
      <c r="AQT321" s="942"/>
      <c r="AQU321" s="942"/>
      <c r="AQV321" s="942"/>
      <c r="AQW321" s="942"/>
      <c r="AQX321" s="942"/>
      <c r="AQY321" s="942"/>
      <c r="AQZ321" s="942"/>
      <c r="ARA321" s="942"/>
      <c r="ARB321" s="942"/>
      <c r="ARC321" s="942"/>
      <c r="ARD321" s="942"/>
      <c r="ARE321" s="942"/>
      <c r="ARF321" s="942"/>
      <c r="ARG321" s="942"/>
      <c r="ARH321" s="942"/>
      <c r="ARI321" s="942"/>
      <c r="ARJ321" s="942"/>
      <c r="ARK321" s="942"/>
      <c r="ARL321" s="942"/>
      <c r="ARM321" s="942"/>
      <c r="ARN321" s="942"/>
      <c r="ARO321" s="942"/>
      <c r="ARP321" s="942"/>
      <c r="ARQ321" s="942"/>
      <c r="ARR321" s="942"/>
      <c r="ARS321" s="942"/>
      <c r="ART321" s="942"/>
      <c r="ARU321" s="942"/>
      <c r="ARV321" s="942"/>
      <c r="ARW321" s="942"/>
      <c r="ARX321" s="942"/>
      <c r="ARY321" s="942"/>
      <c r="ARZ321" s="942"/>
      <c r="ASA321" s="942"/>
      <c r="ASB321" s="942"/>
      <c r="ASC321" s="942"/>
      <c r="ASD321" s="942"/>
      <c r="ASE321" s="942"/>
      <c r="ASF321" s="942"/>
      <c r="ASG321" s="942"/>
      <c r="ASH321" s="942"/>
      <c r="ASI321" s="942"/>
      <c r="ASJ321" s="942"/>
      <c r="ASK321" s="942"/>
      <c r="ASL321" s="942"/>
      <c r="ASM321" s="942"/>
      <c r="ASN321" s="942"/>
      <c r="ASO321" s="942"/>
      <c r="ASP321" s="942"/>
      <c r="ASQ321" s="942"/>
      <c r="ASR321" s="942"/>
      <c r="ASS321" s="942"/>
      <c r="AST321" s="942"/>
      <c r="ASU321" s="942"/>
      <c r="ASV321" s="942"/>
      <c r="ASW321" s="942"/>
      <c r="ASX321" s="942"/>
      <c r="ASY321" s="942"/>
      <c r="ASZ321" s="942"/>
      <c r="ATA321" s="942"/>
      <c r="ATB321" s="942"/>
      <c r="ATC321" s="942"/>
      <c r="ATD321" s="942"/>
      <c r="ATE321" s="942"/>
      <c r="ATF321" s="942"/>
      <c r="ATG321" s="942"/>
      <c r="ATH321" s="942"/>
      <c r="ATI321" s="942"/>
      <c r="ATJ321" s="942"/>
      <c r="ATK321" s="942"/>
      <c r="ATL321" s="942"/>
      <c r="ATM321" s="942"/>
      <c r="ATN321" s="942"/>
      <c r="ATO321" s="942"/>
      <c r="ATP321" s="942"/>
      <c r="ATQ321" s="942"/>
      <c r="ATR321" s="942"/>
      <c r="ATS321" s="942"/>
      <c r="ATT321" s="942"/>
      <c r="ATU321" s="942"/>
      <c r="ATV321" s="942"/>
      <c r="ATW321" s="942"/>
      <c r="ATX321" s="942"/>
      <c r="ATY321" s="942"/>
      <c r="ATZ321" s="942"/>
      <c r="AUA321" s="942"/>
      <c r="AUB321" s="942"/>
      <c r="AUC321" s="942"/>
      <c r="AUD321" s="942"/>
      <c r="AUE321" s="942"/>
      <c r="AUF321" s="942"/>
      <c r="AUG321" s="942"/>
      <c r="AUH321" s="942"/>
      <c r="AUI321" s="942"/>
      <c r="AUJ321" s="942"/>
      <c r="AUK321" s="942"/>
      <c r="AUL321" s="942"/>
      <c r="AUM321" s="942"/>
      <c r="AUN321" s="942"/>
      <c r="AUO321" s="942"/>
      <c r="AUP321" s="942"/>
      <c r="AUQ321" s="942"/>
      <c r="AUR321" s="942"/>
      <c r="AUS321" s="942"/>
      <c r="AUT321" s="942"/>
      <c r="AUU321" s="942"/>
      <c r="AUV321" s="942"/>
      <c r="AUW321" s="942"/>
      <c r="AUX321" s="942"/>
      <c r="AUY321" s="942"/>
      <c r="AUZ321" s="942"/>
      <c r="AVA321" s="942"/>
      <c r="AVB321" s="942"/>
      <c r="AVC321" s="942"/>
      <c r="AVD321" s="942"/>
      <c r="AVE321" s="942"/>
      <c r="AVF321" s="942"/>
      <c r="AVG321" s="942"/>
      <c r="AVH321" s="942"/>
      <c r="AVI321" s="942"/>
      <c r="AVJ321" s="942"/>
      <c r="AVK321" s="942"/>
      <c r="AVL321" s="942"/>
      <c r="AVM321" s="942"/>
      <c r="AVN321" s="942"/>
      <c r="AVO321" s="942"/>
      <c r="AVP321" s="942"/>
      <c r="AVQ321" s="942"/>
      <c r="AVR321" s="942"/>
      <c r="AVS321" s="942"/>
      <c r="AVT321" s="942"/>
      <c r="AVU321" s="942"/>
      <c r="AVV321" s="942"/>
      <c r="AVW321" s="942"/>
      <c r="AVX321" s="942"/>
      <c r="AVY321" s="942"/>
      <c r="AVZ321" s="942"/>
      <c r="AWA321" s="942"/>
      <c r="AWB321" s="942"/>
      <c r="AWC321" s="942"/>
      <c r="AWD321" s="942"/>
      <c r="AWE321" s="942"/>
      <c r="AWF321" s="942"/>
      <c r="AWG321" s="942"/>
      <c r="AWH321" s="942"/>
      <c r="AWI321" s="942"/>
      <c r="AWJ321" s="942"/>
      <c r="AWK321" s="942"/>
      <c r="AWL321" s="942"/>
      <c r="AWM321" s="942"/>
      <c r="AWN321" s="942"/>
      <c r="AWO321" s="942"/>
      <c r="AWP321" s="942"/>
      <c r="AWQ321" s="942"/>
      <c r="AWR321" s="942"/>
      <c r="AWS321" s="942"/>
      <c r="AWT321" s="942"/>
      <c r="AWU321" s="942"/>
      <c r="AWV321" s="942"/>
      <c r="AWW321" s="942"/>
      <c r="AWX321" s="942"/>
      <c r="AWY321" s="942"/>
      <c r="AWZ321" s="942"/>
      <c r="AXA321" s="942"/>
      <c r="AXB321" s="942"/>
      <c r="AXC321" s="942"/>
      <c r="AXD321" s="942"/>
      <c r="AXE321" s="942"/>
      <c r="AXF321" s="942"/>
      <c r="AXG321" s="942"/>
      <c r="AXH321" s="942"/>
      <c r="AXI321" s="942"/>
      <c r="AXJ321" s="942"/>
      <c r="AXK321" s="942"/>
      <c r="AXL321" s="942"/>
      <c r="AXM321" s="942"/>
      <c r="AXN321" s="942"/>
      <c r="AXO321" s="942"/>
      <c r="AXP321" s="942"/>
      <c r="AXQ321" s="942"/>
      <c r="AXR321" s="942"/>
      <c r="AXS321" s="942"/>
      <c r="AXT321" s="942"/>
      <c r="AXU321" s="942"/>
      <c r="AXV321" s="942"/>
      <c r="AXW321" s="942"/>
      <c r="AXX321" s="942"/>
      <c r="AXY321" s="942"/>
      <c r="AXZ321" s="942"/>
      <c r="AYA321" s="942"/>
      <c r="AYB321" s="942"/>
      <c r="AYC321" s="942"/>
      <c r="AYD321" s="942"/>
      <c r="AYE321" s="942"/>
      <c r="AYF321" s="942"/>
      <c r="AYG321" s="942"/>
      <c r="AYH321" s="942"/>
      <c r="AYI321" s="942"/>
      <c r="AYJ321" s="942"/>
      <c r="AYK321" s="942"/>
      <c r="AYL321" s="942"/>
      <c r="AYM321" s="942"/>
      <c r="AYN321" s="942"/>
      <c r="AYO321" s="942"/>
      <c r="AYP321" s="942"/>
      <c r="AYQ321" s="942"/>
      <c r="AYR321" s="942"/>
      <c r="AYS321" s="942"/>
      <c r="AYT321" s="942"/>
      <c r="AYU321" s="942"/>
      <c r="AYV321" s="942"/>
      <c r="AYW321" s="942"/>
      <c r="AYX321" s="942"/>
      <c r="AYY321" s="942"/>
      <c r="AYZ321" s="942"/>
      <c r="AZA321" s="942"/>
      <c r="AZB321" s="942"/>
      <c r="AZC321" s="942"/>
      <c r="AZD321" s="942"/>
      <c r="AZE321" s="942"/>
      <c r="AZF321" s="942"/>
      <c r="AZG321" s="942"/>
      <c r="AZH321" s="942"/>
      <c r="AZI321" s="942"/>
      <c r="AZJ321" s="942"/>
      <c r="AZK321" s="942"/>
      <c r="AZL321" s="942"/>
      <c r="AZM321" s="942"/>
      <c r="AZN321" s="942"/>
      <c r="AZO321" s="942"/>
      <c r="AZP321" s="942"/>
      <c r="AZQ321" s="942"/>
      <c r="AZR321" s="942"/>
      <c r="AZS321" s="942"/>
      <c r="AZT321" s="942"/>
      <c r="AZU321" s="942"/>
      <c r="AZV321" s="942"/>
      <c r="AZW321" s="942"/>
      <c r="AZX321" s="942"/>
      <c r="AZY321" s="942"/>
      <c r="AZZ321" s="942"/>
      <c r="BAA321" s="942"/>
      <c r="BAB321" s="942"/>
      <c r="BAC321" s="942"/>
      <c r="BAD321" s="942"/>
      <c r="BAE321" s="942"/>
      <c r="BAF321" s="942"/>
      <c r="BAG321" s="942"/>
      <c r="BAH321" s="942"/>
      <c r="BAI321" s="942"/>
      <c r="BAJ321" s="942"/>
      <c r="BAK321" s="942"/>
      <c r="BAL321" s="942"/>
      <c r="BAM321" s="942"/>
      <c r="BAN321" s="942"/>
      <c r="BAO321" s="942"/>
      <c r="BAP321" s="942"/>
      <c r="BAQ321" s="942"/>
      <c r="BAR321" s="942"/>
      <c r="BAS321" s="942"/>
      <c r="BAT321" s="942"/>
      <c r="BAU321" s="942"/>
      <c r="BAV321" s="942"/>
      <c r="BAW321" s="942"/>
      <c r="BAX321" s="942"/>
      <c r="BAY321" s="942"/>
      <c r="BAZ321" s="942"/>
      <c r="BBA321" s="942"/>
      <c r="BBB321" s="942"/>
      <c r="BBC321" s="942"/>
      <c r="BBD321" s="942"/>
      <c r="BBE321" s="942"/>
      <c r="BBF321" s="942"/>
      <c r="BBG321" s="942"/>
      <c r="BBH321" s="942"/>
      <c r="BBI321" s="942"/>
      <c r="BBJ321" s="942"/>
      <c r="BBK321" s="942"/>
      <c r="BBL321" s="942"/>
      <c r="BBM321" s="942"/>
      <c r="BBN321" s="942"/>
      <c r="BBO321" s="942"/>
      <c r="BBP321" s="942"/>
      <c r="BBQ321" s="942"/>
      <c r="BBR321" s="942"/>
      <c r="BBS321" s="942"/>
      <c r="BBT321" s="942"/>
      <c r="BBU321" s="942"/>
      <c r="BBV321" s="942"/>
      <c r="BBW321" s="942"/>
      <c r="BBX321" s="942"/>
      <c r="BBY321" s="942"/>
      <c r="BBZ321" s="942"/>
      <c r="BCA321" s="942"/>
      <c r="BCB321" s="942"/>
      <c r="BCC321" s="942"/>
      <c r="BCD321" s="942"/>
      <c r="BCE321" s="942"/>
      <c r="BCF321" s="942"/>
      <c r="BCG321" s="942"/>
      <c r="BCH321" s="942"/>
      <c r="BCI321" s="942"/>
      <c r="BCJ321" s="942"/>
      <c r="BCK321" s="942"/>
      <c r="BCL321" s="942"/>
      <c r="BCM321" s="942"/>
      <c r="BCN321" s="942"/>
      <c r="BCO321" s="942"/>
      <c r="BCP321" s="942"/>
      <c r="BCQ321" s="942"/>
      <c r="BCR321" s="942"/>
      <c r="BCS321" s="942"/>
      <c r="BCT321" s="942"/>
      <c r="BCU321" s="942"/>
      <c r="BCV321" s="942"/>
      <c r="BCW321" s="942"/>
      <c r="BCX321" s="942"/>
      <c r="BCY321" s="942"/>
      <c r="BCZ321" s="942"/>
      <c r="BDA321" s="942"/>
      <c r="BDB321" s="942"/>
      <c r="BDC321" s="942"/>
      <c r="BDD321" s="942"/>
      <c r="BDE321" s="942"/>
      <c r="BDF321" s="942"/>
      <c r="BDG321" s="942"/>
      <c r="BDH321" s="942"/>
      <c r="BDI321" s="942"/>
      <c r="BDJ321" s="942"/>
      <c r="BDK321" s="942"/>
      <c r="BDL321" s="942"/>
      <c r="BDM321" s="942"/>
      <c r="BDN321" s="942"/>
      <c r="BDO321" s="942"/>
      <c r="BDP321" s="942"/>
      <c r="BDQ321" s="942"/>
      <c r="BDR321" s="942"/>
      <c r="BDS321" s="942"/>
      <c r="BDT321" s="942"/>
      <c r="BDU321" s="942"/>
      <c r="BDV321" s="942"/>
      <c r="BDW321" s="942"/>
      <c r="BDX321" s="942"/>
      <c r="BDY321" s="942"/>
      <c r="BDZ321" s="942"/>
      <c r="BEA321" s="942"/>
      <c r="BEB321" s="942"/>
      <c r="BEC321" s="942"/>
      <c r="BED321" s="942"/>
      <c r="BEE321" s="942"/>
      <c r="BEF321" s="942"/>
      <c r="BEG321" s="942"/>
      <c r="BEH321" s="942"/>
      <c r="BEI321" s="942"/>
      <c r="BEJ321" s="942"/>
      <c r="BEK321" s="942"/>
      <c r="BEL321" s="942"/>
      <c r="BEM321" s="942"/>
      <c r="BEN321" s="942"/>
      <c r="BEO321" s="942"/>
      <c r="BEP321" s="942"/>
      <c r="BEQ321" s="942"/>
      <c r="BER321" s="942"/>
      <c r="BES321" s="942"/>
      <c r="BET321" s="942"/>
      <c r="BEU321" s="942"/>
      <c r="BEV321" s="942"/>
      <c r="BEW321" s="942"/>
      <c r="BEX321" s="942"/>
      <c r="BEY321" s="942"/>
      <c r="BEZ321" s="942"/>
      <c r="BFA321" s="942"/>
      <c r="BFB321" s="942"/>
      <c r="BFC321" s="942"/>
      <c r="BFD321" s="942"/>
      <c r="BFE321" s="942"/>
      <c r="BFF321" s="942"/>
      <c r="BFG321" s="942"/>
      <c r="BFH321" s="942"/>
      <c r="BFI321" s="942"/>
      <c r="BFJ321" s="942"/>
      <c r="BFK321" s="942"/>
      <c r="BFL321" s="942"/>
      <c r="BFM321" s="942"/>
      <c r="BFN321" s="942"/>
      <c r="BFO321" s="942"/>
      <c r="BFP321" s="942"/>
      <c r="BFQ321" s="942"/>
      <c r="BFR321" s="942"/>
      <c r="BFS321" s="942"/>
      <c r="BFT321" s="942"/>
      <c r="BFU321" s="942"/>
      <c r="BFV321" s="942"/>
      <c r="BFW321" s="942"/>
      <c r="BFX321" s="942"/>
      <c r="BFY321" s="942"/>
      <c r="BFZ321" s="942"/>
      <c r="BGA321" s="942"/>
      <c r="BGB321" s="942"/>
      <c r="BGC321" s="942"/>
      <c r="BGD321" s="942"/>
      <c r="BGE321" s="942"/>
      <c r="BGF321" s="942"/>
      <c r="BGG321" s="942"/>
      <c r="BGH321" s="942"/>
      <c r="BGI321" s="942"/>
      <c r="BGJ321" s="942"/>
      <c r="BGK321" s="942"/>
      <c r="BGL321" s="942"/>
      <c r="BGM321" s="942"/>
      <c r="BGN321" s="942"/>
      <c r="BGO321" s="942"/>
      <c r="BGP321" s="942"/>
      <c r="BGQ321" s="942"/>
      <c r="BGR321" s="942"/>
      <c r="BGS321" s="942"/>
      <c r="BGT321" s="942"/>
      <c r="BGU321" s="942"/>
      <c r="BGV321" s="942"/>
      <c r="BGW321" s="942"/>
      <c r="BGX321" s="942"/>
      <c r="BGY321" s="942"/>
      <c r="BGZ321" s="942"/>
      <c r="BHA321" s="942"/>
      <c r="BHB321" s="942"/>
      <c r="BHC321" s="942"/>
      <c r="BHD321" s="942"/>
      <c r="BHE321" s="942"/>
      <c r="BHF321" s="942"/>
      <c r="BHG321" s="942"/>
      <c r="BHH321" s="942"/>
      <c r="BHI321" s="942"/>
      <c r="BHJ321" s="942"/>
      <c r="BHK321" s="942"/>
      <c r="BHL321" s="942"/>
      <c r="BHM321" s="942"/>
      <c r="BHN321" s="942"/>
      <c r="BHO321" s="942"/>
      <c r="BHP321" s="942"/>
      <c r="BHQ321" s="942"/>
      <c r="BHR321" s="942"/>
      <c r="BHS321" s="942"/>
      <c r="BHT321" s="942"/>
      <c r="BHU321" s="942"/>
      <c r="BHV321" s="942"/>
      <c r="BHW321" s="942"/>
      <c r="BHX321" s="942"/>
      <c r="BHY321" s="942"/>
      <c r="BHZ321" s="942"/>
      <c r="BIA321" s="942"/>
      <c r="BIB321" s="942"/>
      <c r="BIC321" s="942"/>
      <c r="BID321" s="942"/>
      <c r="BIE321" s="942"/>
      <c r="BIF321" s="942"/>
      <c r="BIG321" s="942"/>
      <c r="BIH321" s="942"/>
      <c r="BII321" s="942"/>
      <c r="BIJ321" s="942"/>
      <c r="BIK321" s="942"/>
      <c r="BIL321" s="942"/>
      <c r="BIM321" s="942"/>
      <c r="BIN321" s="942"/>
      <c r="BIO321" s="942"/>
      <c r="BIP321" s="942"/>
      <c r="BIQ321" s="942"/>
      <c r="BIR321" s="942"/>
      <c r="BIS321" s="942"/>
      <c r="BIT321" s="942"/>
      <c r="BIU321" s="942"/>
      <c r="BIV321" s="942"/>
      <c r="BIW321" s="942"/>
      <c r="BIX321" s="942"/>
      <c r="BIY321" s="942"/>
      <c r="BIZ321" s="942"/>
      <c r="BJA321" s="942"/>
      <c r="BJB321" s="942"/>
      <c r="BJC321" s="942"/>
      <c r="BJD321" s="942"/>
      <c r="BJE321" s="942"/>
      <c r="BJF321" s="942"/>
      <c r="BJG321" s="942"/>
      <c r="BJH321" s="942"/>
      <c r="BJI321" s="942"/>
      <c r="BJJ321" s="942"/>
      <c r="BJK321" s="942"/>
      <c r="BJL321" s="942"/>
      <c r="BJM321" s="942"/>
      <c r="BJN321" s="942"/>
      <c r="BJO321" s="942"/>
      <c r="BJP321" s="942"/>
      <c r="BJQ321" s="942"/>
      <c r="BJR321" s="942"/>
      <c r="BJS321" s="942"/>
      <c r="BJT321" s="942"/>
      <c r="BJU321" s="942"/>
      <c r="BJV321" s="942"/>
      <c r="BJW321" s="942"/>
      <c r="BJX321" s="942"/>
      <c r="BJY321" s="942"/>
      <c r="BJZ321" s="942"/>
      <c r="BKA321" s="942"/>
      <c r="BKB321" s="942"/>
      <c r="BKC321" s="942"/>
      <c r="BKD321" s="942"/>
      <c r="BKE321" s="942"/>
      <c r="BKF321" s="942"/>
      <c r="BKG321" s="942"/>
      <c r="BKH321" s="942"/>
      <c r="BKI321" s="942"/>
      <c r="BKJ321" s="942"/>
      <c r="BKK321" s="942"/>
      <c r="BKL321" s="942"/>
      <c r="BKM321" s="942"/>
      <c r="BKN321" s="942"/>
      <c r="BKO321" s="942"/>
      <c r="BKP321" s="942"/>
      <c r="BKQ321" s="942"/>
      <c r="BKR321" s="942"/>
      <c r="BKS321" s="942"/>
      <c r="BKT321" s="942"/>
      <c r="BKU321" s="942"/>
      <c r="BKV321" s="942"/>
      <c r="BKW321" s="942"/>
      <c r="BKX321" s="942"/>
      <c r="BKY321" s="942"/>
      <c r="BKZ321" s="942"/>
      <c r="BLA321" s="942"/>
      <c r="BLB321" s="942"/>
      <c r="BLC321" s="942"/>
      <c r="BLD321" s="942"/>
      <c r="BLE321" s="942"/>
      <c r="BLF321" s="942"/>
      <c r="BLG321" s="942"/>
      <c r="BLH321" s="942"/>
      <c r="BLI321" s="942"/>
      <c r="BLJ321" s="942"/>
      <c r="BLK321" s="942"/>
      <c r="BLL321" s="942"/>
      <c r="BLM321" s="942"/>
      <c r="BLN321" s="942"/>
      <c r="BLO321" s="942"/>
      <c r="BLP321" s="942"/>
      <c r="BLQ321" s="942"/>
      <c r="BLR321" s="942"/>
      <c r="BLS321" s="942"/>
      <c r="BLT321" s="942"/>
      <c r="BLU321" s="942"/>
      <c r="BLV321" s="942"/>
      <c r="BLW321" s="942"/>
      <c r="BLX321" s="942"/>
      <c r="BLY321" s="942"/>
      <c r="BLZ321" s="942"/>
      <c r="BMA321" s="942"/>
      <c r="BMB321" s="942"/>
      <c r="BMC321" s="942"/>
      <c r="BMD321" s="942"/>
      <c r="BME321" s="942"/>
      <c r="BMF321" s="942"/>
      <c r="BMG321" s="942"/>
      <c r="BMH321" s="942"/>
      <c r="BMI321" s="942"/>
      <c r="BMJ321" s="942"/>
      <c r="BMK321" s="942"/>
      <c r="BML321" s="942"/>
      <c r="BMM321" s="942"/>
      <c r="BMN321" s="942"/>
      <c r="BMO321" s="942"/>
      <c r="BMP321" s="942"/>
      <c r="BMQ321" s="942"/>
      <c r="BMR321" s="942"/>
      <c r="BMS321" s="942"/>
      <c r="BMT321" s="942"/>
      <c r="BMU321" s="942"/>
      <c r="BMV321" s="942"/>
      <c r="BMW321" s="942"/>
      <c r="BMX321" s="942"/>
      <c r="BMY321" s="942"/>
      <c r="BMZ321" s="942"/>
      <c r="BNA321" s="942"/>
      <c r="BNB321" s="942"/>
      <c r="BNC321" s="942"/>
      <c r="BND321" s="942"/>
      <c r="BNE321" s="942"/>
      <c r="BNF321" s="942"/>
      <c r="BNG321" s="942"/>
      <c r="BNH321" s="942"/>
      <c r="BNI321" s="942"/>
      <c r="BNJ321" s="942"/>
      <c r="BNK321" s="942"/>
      <c r="BNL321" s="942"/>
      <c r="BNM321" s="942"/>
      <c r="BNN321" s="942"/>
      <c r="BNO321" s="942"/>
      <c r="BNP321" s="942"/>
      <c r="BNQ321" s="942"/>
      <c r="BNR321" s="942"/>
      <c r="BNS321" s="942"/>
      <c r="BNT321" s="942"/>
      <c r="BNU321" s="942"/>
      <c r="BNV321" s="942"/>
      <c r="BNW321" s="942"/>
      <c r="BNX321" s="942"/>
      <c r="BNY321" s="942"/>
      <c r="BNZ321" s="942"/>
      <c r="BOA321" s="942"/>
      <c r="BOB321" s="942"/>
      <c r="BOC321" s="942"/>
      <c r="BOD321" s="942"/>
      <c r="BOE321" s="942"/>
      <c r="BOF321" s="942"/>
      <c r="BOG321" s="942"/>
      <c r="BOH321" s="942"/>
      <c r="BOI321" s="942"/>
      <c r="BOJ321" s="942"/>
      <c r="BOK321" s="942"/>
      <c r="BOL321" s="942"/>
      <c r="BOM321" s="942"/>
      <c r="BON321" s="942"/>
      <c r="BOO321" s="942"/>
      <c r="BOP321" s="942"/>
      <c r="BOQ321" s="942"/>
      <c r="BOR321" s="942"/>
      <c r="BOS321" s="942"/>
      <c r="BOT321" s="942"/>
      <c r="BOU321" s="942"/>
      <c r="BOV321" s="942"/>
      <c r="BOW321" s="942"/>
      <c r="BOX321" s="942"/>
      <c r="BOY321" s="942"/>
      <c r="BOZ321" s="942"/>
      <c r="BPA321" s="942"/>
      <c r="BPB321" s="942"/>
      <c r="BPC321" s="942"/>
      <c r="BPD321" s="942"/>
      <c r="BPE321" s="942"/>
      <c r="BPF321" s="942"/>
      <c r="BPG321" s="942"/>
      <c r="BPH321" s="942"/>
      <c r="BPI321" s="942"/>
      <c r="BPJ321" s="942"/>
      <c r="BPK321" s="942"/>
      <c r="BPL321" s="942"/>
      <c r="BPM321" s="942"/>
      <c r="BPN321" s="942"/>
      <c r="BPO321" s="942"/>
      <c r="BPP321" s="942"/>
      <c r="BPQ321" s="942"/>
      <c r="BPR321" s="942"/>
      <c r="BPS321" s="942"/>
      <c r="BPT321" s="942"/>
      <c r="BPU321" s="942"/>
      <c r="BPV321" s="942"/>
      <c r="BPW321" s="942"/>
      <c r="BPX321" s="942"/>
      <c r="BPY321" s="942"/>
      <c r="BPZ321" s="942"/>
      <c r="BQA321" s="942"/>
      <c r="BQB321" s="942"/>
      <c r="BQC321" s="942"/>
      <c r="BQD321" s="942"/>
      <c r="BQE321" s="942"/>
      <c r="BQF321" s="942"/>
      <c r="BQG321" s="942"/>
      <c r="BQH321" s="942"/>
      <c r="BQI321" s="942"/>
      <c r="BQJ321" s="942"/>
      <c r="BQK321" s="942"/>
      <c r="BQL321" s="942"/>
      <c r="BQM321" s="942"/>
      <c r="BQN321" s="942"/>
      <c r="BQO321" s="942"/>
      <c r="BQP321" s="942"/>
      <c r="BQQ321" s="942"/>
      <c r="BQR321" s="942"/>
      <c r="BQS321" s="942"/>
      <c r="BQT321" s="942"/>
      <c r="BQU321" s="942"/>
      <c r="BQV321" s="942"/>
      <c r="BQW321" s="942"/>
      <c r="BQX321" s="942"/>
      <c r="BQY321" s="942"/>
      <c r="BQZ321" s="942"/>
      <c r="BRA321" s="942"/>
      <c r="BRB321" s="942"/>
      <c r="BRC321" s="942"/>
      <c r="BRD321" s="942"/>
      <c r="BRE321" s="942"/>
      <c r="BRF321" s="942"/>
      <c r="BRG321" s="942"/>
      <c r="BRH321" s="942"/>
      <c r="BRI321" s="942"/>
      <c r="BRJ321" s="942"/>
      <c r="BRK321" s="942"/>
      <c r="BRL321" s="942"/>
      <c r="BRM321" s="942"/>
      <c r="BRN321" s="942"/>
      <c r="BRO321" s="942"/>
      <c r="BRP321" s="942"/>
      <c r="BRQ321" s="942"/>
      <c r="BRR321" s="942"/>
      <c r="BRS321" s="942"/>
      <c r="BRT321" s="942"/>
      <c r="BRU321" s="942"/>
      <c r="BRV321" s="942"/>
      <c r="BRW321" s="942"/>
      <c r="BRX321" s="942"/>
      <c r="BRY321" s="942"/>
      <c r="BRZ321" s="942"/>
      <c r="BSA321" s="942"/>
      <c r="BSB321" s="942"/>
      <c r="BSC321" s="942"/>
      <c r="BSD321" s="942"/>
      <c r="BSE321" s="942"/>
      <c r="BSF321" s="942"/>
      <c r="BSG321" s="942"/>
      <c r="BSH321" s="942"/>
      <c r="BSI321" s="942"/>
      <c r="BSJ321" s="942"/>
      <c r="BSK321" s="942"/>
      <c r="BSL321" s="942"/>
      <c r="BSM321" s="942"/>
      <c r="BSN321" s="942"/>
      <c r="BSO321" s="942"/>
      <c r="BSP321" s="942"/>
      <c r="BSQ321" s="942"/>
      <c r="BSR321" s="942"/>
      <c r="BSS321" s="942"/>
      <c r="BST321" s="942"/>
      <c r="BSU321" s="942"/>
      <c r="BSV321" s="942"/>
      <c r="BSW321" s="942"/>
      <c r="BSX321" s="942"/>
      <c r="BSY321" s="942"/>
      <c r="BSZ321" s="942"/>
      <c r="BTA321" s="942"/>
      <c r="BTB321" s="942"/>
      <c r="BTC321" s="942"/>
      <c r="BTD321" s="942"/>
      <c r="BTE321" s="942"/>
      <c r="BTF321" s="942"/>
      <c r="BTG321" s="942"/>
      <c r="BTH321" s="942"/>
      <c r="BTI321" s="942"/>
      <c r="BTJ321" s="942"/>
      <c r="BTK321" s="942"/>
      <c r="BTL321" s="942"/>
      <c r="BTM321" s="942"/>
      <c r="BTN321" s="942"/>
      <c r="BTO321" s="942"/>
      <c r="BTP321" s="942"/>
      <c r="BTQ321" s="942"/>
      <c r="BTR321" s="942"/>
      <c r="BTS321" s="942"/>
      <c r="BTT321" s="942"/>
      <c r="BTU321" s="942"/>
      <c r="BTV321" s="942"/>
      <c r="BTW321" s="942"/>
      <c r="BTX321" s="942"/>
      <c r="BTY321" s="942"/>
      <c r="BTZ321" s="942"/>
      <c r="BUA321" s="942"/>
      <c r="BUB321" s="942"/>
      <c r="BUC321" s="942"/>
      <c r="BUD321" s="942"/>
      <c r="BUE321" s="942"/>
      <c r="BUF321" s="942"/>
      <c r="BUG321" s="942"/>
      <c r="BUH321" s="942"/>
      <c r="BUI321" s="942"/>
      <c r="BUJ321" s="942"/>
      <c r="BUK321" s="942"/>
      <c r="BUL321" s="942"/>
      <c r="BUM321" s="942"/>
      <c r="BUN321" s="942"/>
      <c r="BUO321" s="942"/>
      <c r="BUP321" s="942"/>
      <c r="BUQ321" s="942"/>
      <c r="BUR321" s="942"/>
      <c r="BUS321" s="942"/>
      <c r="BUT321" s="942"/>
      <c r="BUU321" s="942"/>
      <c r="BUV321" s="942"/>
      <c r="BUW321" s="942"/>
      <c r="BUX321" s="942"/>
      <c r="BUY321" s="942"/>
      <c r="BUZ321" s="942"/>
      <c r="BVA321" s="942"/>
      <c r="BVB321" s="942"/>
      <c r="BVC321" s="942"/>
      <c r="BVD321" s="942"/>
      <c r="BVE321" s="942"/>
      <c r="BVF321" s="942"/>
      <c r="BVG321" s="942"/>
      <c r="BVH321" s="942"/>
      <c r="BVI321" s="942"/>
      <c r="BVJ321" s="942"/>
      <c r="BVK321" s="942"/>
      <c r="BVL321" s="942"/>
      <c r="BVM321" s="942"/>
      <c r="BVN321" s="942"/>
      <c r="BVO321" s="942"/>
      <c r="BVP321" s="942"/>
      <c r="BVQ321" s="942"/>
      <c r="BVR321" s="942"/>
      <c r="BVS321" s="942"/>
      <c r="BVT321" s="942"/>
      <c r="BVU321" s="942"/>
      <c r="BVV321" s="942"/>
      <c r="BVW321" s="942"/>
      <c r="BVX321" s="942"/>
      <c r="BVY321" s="942"/>
      <c r="BVZ321" s="942"/>
      <c r="BWA321" s="942"/>
      <c r="BWB321" s="942"/>
      <c r="BWC321" s="942"/>
      <c r="BWD321" s="942"/>
      <c r="BWE321" s="942"/>
      <c r="BWF321" s="942"/>
      <c r="BWG321" s="942"/>
      <c r="BWH321" s="942"/>
      <c r="BWI321" s="942"/>
      <c r="BWJ321" s="942"/>
      <c r="BWK321" s="942"/>
      <c r="BWL321" s="942"/>
      <c r="BWM321" s="942"/>
      <c r="BWN321" s="942"/>
      <c r="BWO321" s="942"/>
      <c r="BWP321" s="942"/>
      <c r="BWQ321" s="942"/>
      <c r="BWR321" s="942"/>
      <c r="BWS321" s="942"/>
      <c r="BWT321" s="942"/>
      <c r="BWU321" s="942"/>
      <c r="BWV321" s="942"/>
      <c r="BWW321" s="942"/>
      <c r="BWX321" s="942"/>
      <c r="BWY321" s="942"/>
      <c r="BWZ321" s="942"/>
      <c r="BXA321" s="942"/>
      <c r="BXB321" s="942"/>
      <c r="BXC321" s="942"/>
      <c r="BXD321" s="942"/>
      <c r="BXE321" s="942"/>
      <c r="BXF321" s="942"/>
      <c r="BXG321" s="942"/>
      <c r="BXH321" s="942"/>
      <c r="BXI321" s="942"/>
      <c r="BXJ321" s="942"/>
      <c r="BXK321" s="942"/>
      <c r="BXL321" s="942"/>
      <c r="BXM321" s="942"/>
      <c r="BXN321" s="942"/>
      <c r="BXO321" s="942"/>
      <c r="BXP321" s="942"/>
      <c r="BXQ321" s="942"/>
      <c r="BXR321" s="942"/>
      <c r="BXS321" s="942"/>
      <c r="BXT321" s="942"/>
      <c r="BXU321" s="942"/>
      <c r="BXV321" s="942"/>
      <c r="BXW321" s="942"/>
      <c r="BXX321" s="942"/>
      <c r="BXY321" s="942"/>
      <c r="BXZ321" s="942"/>
      <c r="BYA321" s="942"/>
      <c r="BYB321" s="942"/>
      <c r="BYC321" s="942"/>
      <c r="BYD321" s="942"/>
      <c r="BYE321" s="942"/>
      <c r="BYF321" s="942"/>
      <c r="BYG321" s="942"/>
      <c r="BYH321" s="942"/>
      <c r="BYI321" s="942"/>
      <c r="BYJ321" s="942"/>
      <c r="BYK321" s="942"/>
      <c r="BYL321" s="942"/>
      <c r="BYM321" s="942"/>
      <c r="BYN321" s="942"/>
      <c r="BYO321" s="942"/>
      <c r="BYP321" s="942"/>
      <c r="BYQ321" s="942"/>
      <c r="BYR321" s="942"/>
      <c r="BYS321" s="942"/>
      <c r="BYT321" s="942"/>
      <c r="BYU321" s="942"/>
      <c r="BYV321" s="942"/>
      <c r="BYW321" s="942"/>
      <c r="BYX321" s="942"/>
      <c r="BYY321" s="942"/>
      <c r="BYZ321" s="942"/>
      <c r="BZA321" s="942"/>
      <c r="BZB321" s="942"/>
      <c r="BZC321" s="942"/>
      <c r="BZD321" s="942"/>
      <c r="BZE321" s="942"/>
      <c r="BZF321" s="942"/>
      <c r="BZG321" s="942"/>
      <c r="BZH321" s="942"/>
      <c r="BZI321" s="942"/>
      <c r="BZJ321" s="942"/>
      <c r="BZK321" s="942"/>
      <c r="BZL321" s="942"/>
      <c r="BZM321" s="942"/>
      <c r="BZN321" s="942"/>
      <c r="BZO321" s="942"/>
      <c r="BZP321" s="942"/>
      <c r="BZQ321" s="942"/>
      <c r="BZR321" s="942"/>
      <c r="BZS321" s="942"/>
      <c r="BZT321" s="942"/>
      <c r="BZU321" s="942"/>
      <c r="BZV321" s="942"/>
      <c r="BZW321" s="942"/>
      <c r="BZX321" s="942"/>
      <c r="BZY321" s="942"/>
      <c r="BZZ321" s="942"/>
      <c r="CAA321" s="942"/>
      <c r="CAB321" s="942"/>
      <c r="CAC321" s="942"/>
      <c r="CAD321" s="942"/>
      <c r="CAE321" s="942"/>
      <c r="CAF321" s="942"/>
      <c r="CAG321" s="942"/>
      <c r="CAH321" s="942"/>
      <c r="CAI321" s="942"/>
      <c r="CAJ321" s="942"/>
      <c r="CAK321" s="942"/>
      <c r="CAL321" s="942"/>
      <c r="CAM321" s="942"/>
      <c r="CAN321" s="942"/>
      <c r="CAO321" s="942"/>
      <c r="CAP321" s="942"/>
      <c r="CAQ321" s="942"/>
      <c r="CAR321" s="942"/>
      <c r="CAS321" s="942"/>
      <c r="CAT321" s="942"/>
      <c r="CAU321" s="942"/>
      <c r="CAV321" s="942"/>
      <c r="CAW321" s="942"/>
      <c r="CAX321" s="942"/>
      <c r="CAY321" s="942"/>
      <c r="CAZ321" s="942"/>
      <c r="CBA321" s="942"/>
      <c r="CBB321" s="942"/>
      <c r="CBC321" s="942"/>
      <c r="CBD321" s="942"/>
      <c r="CBE321" s="942"/>
      <c r="CBF321" s="942"/>
      <c r="CBG321" s="942"/>
      <c r="CBH321" s="942"/>
      <c r="CBI321" s="942"/>
      <c r="CBJ321" s="942"/>
      <c r="CBK321" s="942"/>
      <c r="CBL321" s="942"/>
      <c r="CBM321" s="942"/>
      <c r="CBN321" s="942"/>
      <c r="CBO321" s="942"/>
      <c r="CBP321" s="942"/>
      <c r="CBQ321" s="942"/>
      <c r="CBR321" s="942"/>
      <c r="CBS321" s="942"/>
      <c r="CBT321" s="942"/>
      <c r="CBU321" s="942"/>
      <c r="CBV321" s="942"/>
      <c r="CBW321" s="942"/>
      <c r="CBX321" s="942"/>
      <c r="CBY321" s="942"/>
      <c r="CBZ321" s="942"/>
      <c r="CCA321" s="942"/>
      <c r="CCB321" s="942"/>
      <c r="CCC321" s="942"/>
      <c r="CCD321" s="942"/>
      <c r="CCE321" s="942"/>
      <c r="CCF321" s="942"/>
      <c r="CCG321" s="942"/>
      <c r="CCH321" s="942"/>
      <c r="CCI321" s="942"/>
      <c r="CCJ321" s="942"/>
      <c r="CCK321" s="942"/>
      <c r="CCL321" s="942"/>
      <c r="CCM321" s="942"/>
      <c r="CCN321" s="942"/>
      <c r="CCO321" s="942"/>
      <c r="CCP321" s="942"/>
      <c r="CCQ321" s="942"/>
      <c r="CCR321" s="942"/>
      <c r="CCS321" s="942"/>
      <c r="CCT321" s="942"/>
      <c r="CCU321" s="942"/>
      <c r="CCV321" s="942"/>
      <c r="CCW321" s="942"/>
      <c r="CCX321" s="942"/>
      <c r="CCY321" s="942"/>
      <c r="CCZ321" s="942"/>
      <c r="CDA321" s="942"/>
      <c r="CDB321" s="942"/>
      <c r="CDC321" s="942"/>
      <c r="CDD321" s="942"/>
      <c r="CDE321" s="942"/>
      <c r="CDF321" s="942"/>
      <c r="CDG321" s="942"/>
      <c r="CDH321" s="942"/>
      <c r="CDI321" s="942"/>
      <c r="CDJ321" s="942"/>
      <c r="CDK321" s="942"/>
      <c r="CDL321" s="942"/>
      <c r="CDM321" s="942"/>
      <c r="CDN321" s="942"/>
      <c r="CDO321" s="942"/>
      <c r="CDP321" s="942"/>
      <c r="CDQ321" s="942"/>
      <c r="CDR321" s="942"/>
      <c r="CDS321" s="942"/>
      <c r="CDT321" s="942"/>
      <c r="CDU321" s="942"/>
      <c r="CDV321" s="942"/>
      <c r="CDW321" s="942"/>
      <c r="CDX321" s="942"/>
      <c r="CDY321" s="942"/>
      <c r="CDZ321" s="942"/>
      <c r="CEA321" s="942"/>
      <c r="CEB321" s="942"/>
      <c r="CEC321" s="942"/>
      <c r="CED321" s="942"/>
      <c r="CEE321" s="942"/>
      <c r="CEF321" s="942"/>
      <c r="CEG321" s="942"/>
      <c r="CEH321" s="942"/>
      <c r="CEI321" s="942"/>
      <c r="CEJ321" s="942"/>
      <c r="CEK321" s="942"/>
      <c r="CEL321" s="942"/>
      <c r="CEM321" s="942"/>
      <c r="CEN321" s="942"/>
      <c r="CEO321" s="942"/>
      <c r="CEP321" s="942"/>
      <c r="CEQ321" s="942"/>
      <c r="CER321" s="942"/>
      <c r="CES321" s="942"/>
      <c r="CET321" s="942"/>
      <c r="CEU321" s="942"/>
      <c r="CEV321" s="942"/>
      <c r="CEW321" s="942"/>
      <c r="CEX321" s="942"/>
      <c r="CEY321" s="942"/>
      <c r="CEZ321" s="942"/>
      <c r="CFA321" s="942"/>
      <c r="CFB321" s="942"/>
      <c r="CFC321" s="942"/>
      <c r="CFD321" s="942"/>
      <c r="CFE321" s="942"/>
      <c r="CFF321" s="942"/>
      <c r="CFG321" s="942"/>
      <c r="CFH321" s="942"/>
      <c r="CFI321" s="942"/>
      <c r="CFJ321" s="942"/>
      <c r="CFK321" s="942"/>
      <c r="CFL321" s="942"/>
      <c r="CFM321" s="942"/>
      <c r="CFN321" s="942"/>
      <c r="CFO321" s="942"/>
      <c r="CFP321" s="942"/>
      <c r="CFQ321" s="942"/>
      <c r="CFR321" s="942"/>
      <c r="CFS321" s="942"/>
      <c r="CFT321" s="942"/>
      <c r="CFU321" s="942"/>
      <c r="CFV321" s="942"/>
      <c r="CFW321" s="942"/>
      <c r="CFX321" s="942"/>
      <c r="CFY321" s="942"/>
      <c r="CFZ321" s="942"/>
      <c r="CGA321" s="942"/>
      <c r="CGB321" s="942"/>
      <c r="CGC321" s="942"/>
      <c r="CGD321" s="942"/>
      <c r="CGE321" s="942"/>
      <c r="CGF321" s="942"/>
      <c r="CGG321" s="942"/>
      <c r="CGH321" s="942"/>
      <c r="CGI321" s="942"/>
      <c r="CGJ321" s="942"/>
      <c r="CGK321" s="942"/>
      <c r="CGL321" s="942"/>
      <c r="CGM321" s="942"/>
      <c r="CGN321" s="942"/>
      <c r="CGO321" s="942"/>
      <c r="CGP321" s="942"/>
      <c r="CGQ321" s="942"/>
      <c r="CGR321" s="942"/>
      <c r="CGS321" s="942"/>
      <c r="CGT321" s="942"/>
      <c r="CGU321" s="942"/>
      <c r="CGV321" s="942"/>
      <c r="CGW321" s="942"/>
      <c r="CGX321" s="942"/>
      <c r="CGY321" s="942"/>
      <c r="CGZ321" s="942"/>
      <c r="CHA321" s="942"/>
      <c r="CHB321" s="942"/>
      <c r="CHC321" s="942"/>
      <c r="CHD321" s="942"/>
      <c r="CHE321" s="942"/>
      <c r="CHF321" s="942"/>
      <c r="CHG321" s="942"/>
      <c r="CHH321" s="942"/>
      <c r="CHI321" s="942"/>
      <c r="CHJ321" s="942"/>
      <c r="CHK321" s="942"/>
      <c r="CHL321" s="942"/>
      <c r="CHM321" s="942"/>
      <c r="CHN321" s="942"/>
      <c r="CHO321" s="942"/>
      <c r="CHP321" s="942"/>
      <c r="CHQ321" s="942"/>
      <c r="CHR321" s="942"/>
      <c r="CHS321" s="942"/>
      <c r="CHT321" s="942"/>
      <c r="CHU321" s="942"/>
      <c r="CHV321" s="942"/>
      <c r="CHW321" s="942"/>
      <c r="CHX321" s="942"/>
      <c r="CHY321" s="942"/>
      <c r="CHZ321" s="942"/>
      <c r="CIA321" s="942"/>
      <c r="CIB321" s="942"/>
      <c r="CIC321" s="942"/>
      <c r="CID321" s="942"/>
      <c r="CIE321" s="942"/>
      <c r="CIF321" s="942"/>
      <c r="CIG321" s="942"/>
      <c r="CIH321" s="942"/>
      <c r="CII321" s="942"/>
      <c r="CIJ321" s="942"/>
      <c r="CIK321" s="942"/>
      <c r="CIL321" s="942"/>
      <c r="CIM321" s="942"/>
      <c r="CIN321" s="942"/>
      <c r="CIO321" s="942"/>
      <c r="CIP321" s="942"/>
      <c r="CIQ321" s="942"/>
      <c r="CIR321" s="942"/>
      <c r="CIS321" s="942"/>
      <c r="CIT321" s="942"/>
      <c r="CIU321" s="942"/>
      <c r="CIV321" s="942"/>
      <c r="CIW321" s="942"/>
      <c r="CIX321" s="942"/>
      <c r="CIY321" s="942"/>
      <c r="CIZ321" s="942"/>
      <c r="CJA321" s="942"/>
      <c r="CJB321" s="942"/>
      <c r="CJC321" s="942"/>
      <c r="CJD321" s="942"/>
      <c r="CJE321" s="942"/>
      <c r="CJF321" s="942"/>
      <c r="CJG321" s="942"/>
      <c r="CJH321" s="942"/>
      <c r="CJI321" s="942"/>
      <c r="CJJ321" s="942"/>
      <c r="CJK321" s="942"/>
      <c r="CJL321" s="942"/>
      <c r="CJM321" s="942"/>
      <c r="CJN321" s="942"/>
      <c r="CJO321" s="942"/>
      <c r="CJP321" s="942"/>
      <c r="CJQ321" s="942"/>
      <c r="CJR321" s="942"/>
      <c r="CJS321" s="942"/>
      <c r="CJT321" s="942"/>
      <c r="CJU321" s="942"/>
      <c r="CJV321" s="942"/>
      <c r="CJW321" s="942"/>
      <c r="CJX321" s="942"/>
      <c r="CJY321" s="942"/>
      <c r="CJZ321" s="942"/>
      <c r="CKA321" s="942"/>
      <c r="CKB321" s="942"/>
      <c r="CKC321" s="942"/>
      <c r="CKD321" s="942"/>
      <c r="CKE321" s="942"/>
      <c r="CKF321" s="942"/>
      <c r="CKG321" s="942"/>
      <c r="CKH321" s="942"/>
      <c r="CKI321" s="942"/>
      <c r="CKJ321" s="942"/>
      <c r="CKK321" s="942"/>
      <c r="CKL321" s="942"/>
      <c r="CKM321" s="942"/>
      <c r="CKN321" s="942"/>
      <c r="CKO321" s="942"/>
      <c r="CKP321" s="942"/>
      <c r="CKQ321" s="942"/>
      <c r="CKR321" s="942"/>
      <c r="CKS321" s="942"/>
      <c r="CKT321" s="942"/>
      <c r="CKU321" s="942"/>
      <c r="CKV321" s="942"/>
      <c r="CKW321" s="942"/>
      <c r="CKX321" s="942"/>
      <c r="CKY321" s="942"/>
      <c r="CKZ321" s="942"/>
      <c r="CLA321" s="942"/>
      <c r="CLB321" s="942"/>
      <c r="CLC321" s="942"/>
      <c r="CLD321" s="942"/>
      <c r="CLE321" s="942"/>
      <c r="CLF321" s="942"/>
      <c r="CLG321" s="942"/>
      <c r="CLH321" s="942"/>
      <c r="CLI321" s="942"/>
      <c r="CLJ321" s="942"/>
      <c r="CLK321" s="942"/>
      <c r="CLL321" s="942"/>
      <c r="CLM321" s="942"/>
      <c r="CLN321" s="942"/>
      <c r="CLO321" s="942"/>
      <c r="CLP321" s="942"/>
      <c r="CLQ321" s="942"/>
      <c r="CLR321" s="942"/>
      <c r="CLS321" s="942"/>
      <c r="CLT321" s="942"/>
      <c r="CLU321" s="942"/>
      <c r="CLV321" s="942"/>
      <c r="CLW321" s="942"/>
      <c r="CLX321" s="942"/>
      <c r="CLY321" s="942"/>
      <c r="CLZ321" s="942"/>
      <c r="CMA321" s="942"/>
      <c r="CMB321" s="942"/>
      <c r="CMC321" s="942"/>
      <c r="CMD321" s="942"/>
      <c r="CME321" s="942"/>
      <c r="CMF321" s="942"/>
      <c r="CMG321" s="942"/>
      <c r="CMH321" s="942"/>
      <c r="CMI321" s="942"/>
      <c r="CMJ321" s="942"/>
      <c r="CMK321" s="942"/>
      <c r="CML321" s="942"/>
      <c r="CMM321" s="942"/>
      <c r="CMN321" s="942"/>
      <c r="CMO321" s="942"/>
      <c r="CMP321" s="942"/>
      <c r="CMQ321" s="942"/>
      <c r="CMR321" s="942"/>
      <c r="CMS321" s="942"/>
      <c r="CMT321" s="942"/>
      <c r="CMU321" s="942"/>
      <c r="CMV321" s="942"/>
      <c r="CMW321" s="942"/>
      <c r="CMX321" s="942"/>
      <c r="CMY321" s="942"/>
      <c r="CMZ321" s="942"/>
      <c r="CNA321" s="942"/>
      <c r="CNB321" s="942"/>
      <c r="CNC321" s="942"/>
      <c r="CND321" s="942"/>
      <c r="CNE321" s="942"/>
      <c r="CNF321" s="942"/>
      <c r="CNG321" s="942"/>
      <c r="CNH321" s="942"/>
      <c r="CNI321" s="942"/>
      <c r="CNJ321" s="942"/>
      <c r="CNK321" s="942"/>
      <c r="CNL321" s="942"/>
      <c r="CNM321" s="942"/>
      <c r="CNN321" s="942"/>
      <c r="CNO321" s="942"/>
      <c r="CNP321" s="942"/>
      <c r="CNQ321" s="942"/>
      <c r="CNR321" s="942"/>
      <c r="CNS321" s="942"/>
      <c r="CNT321" s="942"/>
      <c r="CNU321" s="942"/>
      <c r="CNV321" s="942"/>
      <c r="CNW321" s="942"/>
      <c r="CNX321" s="942"/>
      <c r="CNY321" s="942"/>
      <c r="CNZ321" s="942"/>
      <c r="COA321" s="942"/>
      <c r="COB321" s="942"/>
      <c r="COC321" s="942"/>
      <c r="COD321" s="942"/>
      <c r="COE321" s="942"/>
      <c r="COF321" s="942"/>
      <c r="COG321" s="942"/>
      <c r="COH321" s="942"/>
      <c r="COI321" s="942"/>
      <c r="COJ321" s="942"/>
      <c r="COK321" s="942"/>
      <c r="COL321" s="942"/>
      <c r="COM321" s="942"/>
      <c r="CON321" s="942"/>
      <c r="COO321" s="942"/>
      <c r="COP321" s="942"/>
      <c r="COQ321" s="942"/>
      <c r="COR321" s="942"/>
      <c r="COS321" s="942"/>
      <c r="COT321" s="942"/>
      <c r="COU321" s="942"/>
      <c r="COV321" s="942"/>
      <c r="COW321" s="942"/>
      <c r="COX321" s="942"/>
      <c r="COY321" s="942"/>
      <c r="COZ321" s="942"/>
      <c r="CPA321" s="942"/>
      <c r="CPB321" s="942"/>
      <c r="CPC321" s="942"/>
      <c r="CPD321" s="942"/>
      <c r="CPE321" s="942"/>
      <c r="CPF321" s="942"/>
      <c r="CPG321" s="942"/>
      <c r="CPH321" s="942"/>
      <c r="CPI321" s="942"/>
      <c r="CPJ321" s="942"/>
      <c r="CPK321" s="942"/>
      <c r="CPL321" s="942"/>
      <c r="CPM321" s="942"/>
      <c r="CPN321" s="942"/>
      <c r="CPO321" s="942"/>
      <c r="CPP321" s="942"/>
      <c r="CPQ321" s="942"/>
      <c r="CPR321" s="942"/>
      <c r="CPS321" s="942"/>
      <c r="CPT321" s="942"/>
      <c r="CPU321" s="942"/>
      <c r="CPV321" s="942"/>
      <c r="CPW321" s="942"/>
      <c r="CPX321" s="942"/>
      <c r="CPY321" s="942"/>
      <c r="CPZ321" s="942"/>
      <c r="CQA321" s="942"/>
      <c r="CQB321" s="942"/>
      <c r="CQC321" s="942"/>
      <c r="CQD321" s="942"/>
      <c r="CQE321" s="942"/>
      <c r="CQF321" s="942"/>
      <c r="CQG321" s="942"/>
      <c r="CQH321" s="942"/>
      <c r="CQI321" s="942"/>
      <c r="CQJ321" s="942"/>
      <c r="CQK321" s="942"/>
      <c r="CQL321" s="942"/>
      <c r="CQM321" s="942"/>
      <c r="CQN321" s="942"/>
      <c r="CQO321" s="942"/>
      <c r="CQP321" s="942"/>
      <c r="CQQ321" s="942"/>
      <c r="CQR321" s="942"/>
      <c r="CQS321" s="942"/>
      <c r="CQT321" s="942"/>
      <c r="CQU321" s="942"/>
      <c r="CQV321" s="942"/>
      <c r="CQW321" s="942"/>
      <c r="CQX321" s="942"/>
      <c r="CQY321" s="942"/>
      <c r="CQZ321" s="942"/>
      <c r="CRA321" s="942"/>
      <c r="CRB321" s="942"/>
      <c r="CRC321" s="942"/>
      <c r="CRD321" s="942"/>
      <c r="CRE321" s="942"/>
      <c r="CRF321" s="942"/>
      <c r="CRG321" s="942"/>
      <c r="CRH321" s="942"/>
      <c r="CRI321" s="942"/>
      <c r="CRJ321" s="942"/>
      <c r="CRK321" s="942"/>
      <c r="CRL321" s="942"/>
      <c r="CRM321" s="942"/>
      <c r="CRN321" s="942"/>
      <c r="CRO321" s="942"/>
      <c r="CRP321" s="942"/>
      <c r="CRQ321" s="942"/>
      <c r="CRR321" s="942"/>
      <c r="CRS321" s="942"/>
      <c r="CRT321" s="942"/>
      <c r="CRU321" s="942"/>
      <c r="CRV321" s="942"/>
      <c r="CRW321" s="942"/>
      <c r="CRX321" s="942"/>
      <c r="CRY321" s="942"/>
      <c r="CRZ321" s="942"/>
      <c r="CSA321" s="942"/>
      <c r="CSB321" s="942"/>
      <c r="CSC321" s="942"/>
      <c r="CSD321" s="942"/>
      <c r="CSE321" s="942"/>
      <c r="CSF321" s="942"/>
      <c r="CSG321" s="942"/>
      <c r="CSH321" s="942"/>
      <c r="CSI321" s="942"/>
      <c r="CSJ321" s="942"/>
      <c r="CSK321" s="942"/>
      <c r="CSL321" s="942"/>
      <c r="CSM321" s="942"/>
      <c r="CSN321" s="942"/>
      <c r="CSO321" s="942"/>
      <c r="CSP321" s="942"/>
      <c r="CSQ321" s="942"/>
      <c r="CSR321" s="942"/>
      <c r="CSS321" s="942"/>
      <c r="CST321" s="942"/>
      <c r="CSU321" s="942"/>
      <c r="CSV321" s="942"/>
      <c r="CSW321" s="942"/>
      <c r="CSX321" s="942"/>
      <c r="CSY321" s="942"/>
      <c r="CSZ321" s="942"/>
      <c r="CTA321" s="942"/>
      <c r="CTB321" s="942"/>
      <c r="CTC321" s="942"/>
      <c r="CTD321" s="942"/>
      <c r="CTE321" s="942"/>
      <c r="CTF321" s="942"/>
      <c r="CTG321" s="942"/>
      <c r="CTH321" s="942"/>
      <c r="CTI321" s="942"/>
      <c r="CTJ321" s="942"/>
      <c r="CTK321" s="942"/>
      <c r="CTL321" s="942"/>
      <c r="CTM321" s="942"/>
      <c r="CTN321" s="942"/>
      <c r="CTO321" s="942"/>
      <c r="CTP321" s="942"/>
      <c r="CTQ321" s="942"/>
      <c r="CTR321" s="942"/>
      <c r="CTS321" s="942"/>
      <c r="CTT321" s="942"/>
      <c r="CTU321" s="942"/>
      <c r="CTV321" s="942"/>
      <c r="CTW321" s="942"/>
      <c r="CTX321" s="942"/>
      <c r="CTY321" s="942"/>
      <c r="CTZ321" s="942"/>
      <c r="CUA321" s="942"/>
      <c r="CUB321" s="942"/>
      <c r="CUC321" s="942"/>
      <c r="CUD321" s="942"/>
      <c r="CUE321" s="942"/>
      <c r="CUF321" s="942"/>
      <c r="CUG321" s="942"/>
      <c r="CUH321" s="942"/>
      <c r="CUI321" s="942"/>
      <c r="CUJ321" s="942"/>
      <c r="CUK321" s="942"/>
      <c r="CUL321" s="942"/>
      <c r="CUM321" s="942"/>
      <c r="CUN321" s="942"/>
      <c r="CUO321" s="942"/>
      <c r="CUP321" s="942"/>
      <c r="CUQ321" s="942"/>
      <c r="CUR321" s="942"/>
      <c r="CUS321" s="942"/>
      <c r="CUT321" s="942"/>
      <c r="CUU321" s="942"/>
      <c r="CUV321" s="942"/>
      <c r="CUW321" s="942"/>
      <c r="CUX321" s="942"/>
      <c r="CUY321" s="942"/>
      <c r="CUZ321" s="942"/>
      <c r="CVA321" s="942"/>
      <c r="CVB321" s="942"/>
      <c r="CVC321" s="942"/>
      <c r="CVD321" s="942"/>
      <c r="CVE321" s="942"/>
      <c r="CVF321" s="942"/>
      <c r="CVG321" s="942"/>
      <c r="CVH321" s="942"/>
      <c r="CVI321" s="942"/>
      <c r="CVJ321" s="942"/>
      <c r="CVK321" s="942"/>
      <c r="CVL321" s="942"/>
      <c r="CVM321" s="942"/>
      <c r="CVN321" s="942"/>
      <c r="CVO321" s="942"/>
      <c r="CVP321" s="942"/>
      <c r="CVQ321" s="942"/>
      <c r="CVR321" s="942"/>
      <c r="CVS321" s="942"/>
      <c r="CVT321" s="942"/>
      <c r="CVU321" s="942"/>
      <c r="CVV321" s="942"/>
      <c r="CVW321" s="942"/>
      <c r="CVX321" s="942"/>
      <c r="CVY321" s="942"/>
      <c r="CVZ321" s="942"/>
      <c r="CWA321" s="942"/>
      <c r="CWB321" s="942"/>
      <c r="CWC321" s="942"/>
      <c r="CWD321" s="942"/>
      <c r="CWE321" s="942"/>
      <c r="CWF321" s="942"/>
      <c r="CWG321" s="942"/>
      <c r="CWH321" s="942"/>
      <c r="CWI321" s="942"/>
      <c r="CWJ321" s="942"/>
      <c r="CWK321" s="942"/>
      <c r="CWL321" s="942"/>
      <c r="CWM321" s="942"/>
      <c r="CWN321" s="942"/>
      <c r="CWO321" s="942"/>
      <c r="CWP321" s="942"/>
      <c r="CWQ321" s="942"/>
      <c r="CWR321" s="942"/>
      <c r="CWS321" s="942"/>
      <c r="CWT321" s="942"/>
      <c r="CWU321" s="942"/>
      <c r="CWV321" s="942"/>
      <c r="CWW321" s="942"/>
      <c r="CWX321" s="942"/>
      <c r="CWY321" s="942"/>
      <c r="CWZ321" s="942"/>
      <c r="CXA321" s="942"/>
      <c r="CXB321" s="942"/>
      <c r="CXC321" s="942"/>
      <c r="CXD321" s="942"/>
      <c r="CXE321" s="942"/>
      <c r="CXF321" s="942"/>
      <c r="CXG321" s="942"/>
      <c r="CXH321" s="942"/>
      <c r="CXI321" s="942"/>
      <c r="CXJ321" s="942"/>
      <c r="CXK321" s="942"/>
      <c r="CXL321" s="942"/>
      <c r="CXM321" s="942"/>
      <c r="CXN321" s="942"/>
      <c r="CXO321" s="942"/>
      <c r="CXP321" s="942"/>
      <c r="CXQ321" s="942"/>
      <c r="CXR321" s="942"/>
      <c r="CXS321" s="942"/>
      <c r="CXT321" s="942"/>
      <c r="CXU321" s="942"/>
      <c r="CXV321" s="942"/>
      <c r="CXW321" s="942"/>
      <c r="CXX321" s="942"/>
      <c r="CXY321" s="942"/>
      <c r="CXZ321" s="942"/>
      <c r="CYA321" s="942"/>
      <c r="CYB321" s="942"/>
      <c r="CYC321" s="942"/>
      <c r="CYD321" s="942"/>
      <c r="CYE321" s="942"/>
      <c r="CYF321" s="942"/>
      <c r="CYG321" s="942"/>
      <c r="CYH321" s="942"/>
      <c r="CYI321" s="942"/>
      <c r="CYJ321" s="942"/>
      <c r="CYK321" s="942"/>
      <c r="CYL321" s="942"/>
      <c r="CYM321" s="942"/>
      <c r="CYN321" s="942"/>
      <c r="CYO321" s="942"/>
      <c r="CYP321" s="942"/>
      <c r="CYQ321" s="942"/>
      <c r="CYR321" s="942"/>
      <c r="CYS321" s="942"/>
      <c r="CYT321" s="942"/>
      <c r="CYU321" s="942"/>
      <c r="CYV321" s="942"/>
      <c r="CYW321" s="942"/>
      <c r="CYX321" s="942"/>
      <c r="CYY321" s="942"/>
      <c r="CYZ321" s="942"/>
      <c r="CZA321" s="942"/>
      <c r="CZB321" s="942"/>
      <c r="CZC321" s="942"/>
      <c r="CZD321" s="942"/>
      <c r="CZE321" s="942"/>
      <c r="CZF321" s="942"/>
      <c r="CZG321" s="942"/>
      <c r="CZH321" s="942"/>
      <c r="CZI321" s="942"/>
      <c r="CZJ321" s="942"/>
      <c r="CZK321" s="942"/>
      <c r="CZL321" s="942"/>
      <c r="CZM321" s="942"/>
      <c r="CZN321" s="942"/>
      <c r="CZO321" s="942"/>
      <c r="CZP321" s="942"/>
      <c r="CZQ321" s="942"/>
      <c r="CZR321" s="942"/>
      <c r="CZS321" s="942"/>
      <c r="CZT321" s="942"/>
      <c r="CZU321" s="942"/>
      <c r="CZV321" s="942"/>
      <c r="CZW321" s="942"/>
      <c r="CZX321" s="942"/>
      <c r="CZY321" s="942"/>
      <c r="CZZ321" s="942"/>
      <c r="DAA321" s="942"/>
      <c r="DAB321" s="942"/>
      <c r="DAC321" s="942"/>
      <c r="DAD321" s="942"/>
      <c r="DAE321" s="942"/>
      <c r="DAF321" s="942"/>
      <c r="DAG321" s="942"/>
      <c r="DAH321" s="942"/>
      <c r="DAI321" s="942"/>
      <c r="DAJ321" s="942"/>
      <c r="DAK321" s="942"/>
      <c r="DAL321" s="942"/>
      <c r="DAM321" s="942"/>
      <c r="DAN321" s="942"/>
      <c r="DAO321" s="942"/>
      <c r="DAP321" s="942"/>
      <c r="DAQ321" s="942"/>
      <c r="DAR321" s="942"/>
      <c r="DAS321" s="942"/>
      <c r="DAT321" s="942"/>
      <c r="DAU321" s="942"/>
      <c r="DAV321" s="942"/>
      <c r="DAW321" s="942"/>
      <c r="DAX321" s="942"/>
      <c r="DAY321" s="942"/>
      <c r="DAZ321" s="942"/>
      <c r="DBA321" s="942"/>
      <c r="DBB321" s="942"/>
      <c r="DBC321" s="942"/>
      <c r="DBD321" s="942"/>
      <c r="DBE321" s="942"/>
      <c r="DBF321" s="942"/>
      <c r="DBG321" s="942"/>
      <c r="DBH321" s="942"/>
      <c r="DBI321" s="942"/>
      <c r="DBJ321" s="942"/>
      <c r="DBK321" s="942"/>
      <c r="DBL321" s="942"/>
      <c r="DBM321" s="942"/>
      <c r="DBN321" s="942"/>
      <c r="DBO321" s="942"/>
      <c r="DBP321" s="942"/>
      <c r="DBQ321" s="942"/>
      <c r="DBR321" s="942"/>
      <c r="DBS321" s="942"/>
      <c r="DBT321" s="942"/>
      <c r="DBU321" s="942"/>
      <c r="DBV321" s="942"/>
      <c r="DBW321" s="942"/>
      <c r="DBX321" s="942"/>
      <c r="DBY321" s="942"/>
      <c r="DBZ321" s="942"/>
      <c r="DCA321" s="942"/>
      <c r="DCB321" s="942"/>
      <c r="DCC321" s="942"/>
      <c r="DCD321" s="942"/>
      <c r="DCE321" s="942"/>
      <c r="DCF321" s="942"/>
      <c r="DCG321" s="942"/>
      <c r="DCH321" s="942"/>
      <c r="DCI321" s="942"/>
      <c r="DCJ321" s="942"/>
      <c r="DCK321" s="942"/>
      <c r="DCL321" s="942"/>
      <c r="DCM321" s="942"/>
      <c r="DCN321" s="942"/>
      <c r="DCO321" s="942"/>
      <c r="DCP321" s="942"/>
      <c r="DCQ321" s="942"/>
      <c r="DCR321" s="942"/>
      <c r="DCS321" s="942"/>
      <c r="DCT321" s="942"/>
      <c r="DCU321" s="942"/>
      <c r="DCV321" s="942"/>
      <c r="DCW321" s="942"/>
      <c r="DCX321" s="942"/>
      <c r="DCY321" s="942"/>
      <c r="DCZ321" s="942"/>
      <c r="DDA321" s="942"/>
      <c r="DDB321" s="942"/>
      <c r="DDC321" s="942"/>
      <c r="DDD321" s="942"/>
      <c r="DDE321" s="942"/>
      <c r="DDF321" s="942"/>
      <c r="DDG321" s="942"/>
      <c r="DDH321" s="942"/>
      <c r="DDI321" s="942"/>
      <c r="DDJ321" s="942"/>
      <c r="DDK321" s="942"/>
      <c r="DDL321" s="942"/>
      <c r="DDM321" s="942"/>
      <c r="DDN321" s="942"/>
      <c r="DDO321" s="942"/>
      <c r="DDP321" s="942"/>
      <c r="DDQ321" s="942"/>
      <c r="DDR321" s="942"/>
      <c r="DDS321" s="942"/>
      <c r="DDT321" s="942"/>
      <c r="DDU321" s="942"/>
      <c r="DDV321" s="942"/>
      <c r="DDW321" s="942"/>
      <c r="DDX321" s="942"/>
      <c r="DDY321" s="942"/>
      <c r="DDZ321" s="942"/>
      <c r="DEA321" s="942"/>
      <c r="DEB321" s="942"/>
      <c r="DEC321" s="942"/>
      <c r="DED321" s="942"/>
      <c r="DEE321" s="942"/>
      <c r="DEF321" s="942"/>
      <c r="DEG321" s="942"/>
      <c r="DEH321" s="942"/>
      <c r="DEI321" s="942"/>
      <c r="DEJ321" s="942"/>
      <c r="DEK321" s="942"/>
      <c r="DEL321" s="942"/>
      <c r="DEM321" s="942"/>
      <c r="DEN321" s="942"/>
      <c r="DEO321" s="942"/>
      <c r="DEP321" s="942"/>
      <c r="DEQ321" s="942"/>
      <c r="DER321" s="942"/>
      <c r="DES321" s="942"/>
      <c r="DET321" s="942"/>
      <c r="DEU321" s="942"/>
      <c r="DEV321" s="942"/>
      <c r="DEW321" s="942"/>
      <c r="DEX321" s="942"/>
      <c r="DEY321" s="942"/>
      <c r="DEZ321" s="942"/>
      <c r="DFA321" s="942"/>
      <c r="DFB321" s="942"/>
      <c r="DFC321" s="942"/>
      <c r="DFD321" s="942"/>
      <c r="DFE321" s="942"/>
      <c r="DFF321" s="942"/>
      <c r="DFG321" s="942"/>
      <c r="DFH321" s="942"/>
      <c r="DFI321" s="942"/>
      <c r="DFJ321" s="942"/>
      <c r="DFK321" s="942"/>
      <c r="DFL321" s="942"/>
      <c r="DFM321" s="942"/>
      <c r="DFN321" s="942"/>
      <c r="DFO321" s="942"/>
      <c r="DFP321" s="942"/>
      <c r="DFQ321" s="942"/>
      <c r="DFR321" s="942"/>
      <c r="DFS321" s="942"/>
      <c r="DFT321" s="942"/>
      <c r="DFU321" s="942"/>
      <c r="DFV321" s="942"/>
      <c r="DFW321" s="942"/>
      <c r="DFX321" s="942"/>
      <c r="DFY321" s="942"/>
      <c r="DFZ321" s="942"/>
      <c r="DGA321" s="942"/>
      <c r="DGB321" s="942"/>
      <c r="DGC321" s="942"/>
      <c r="DGD321" s="942"/>
      <c r="DGE321" s="942"/>
      <c r="DGF321" s="942"/>
      <c r="DGG321" s="942"/>
      <c r="DGH321" s="942"/>
      <c r="DGI321" s="942"/>
      <c r="DGJ321" s="942"/>
      <c r="DGK321" s="942"/>
      <c r="DGL321" s="942"/>
      <c r="DGM321" s="942"/>
      <c r="DGN321" s="942"/>
      <c r="DGO321" s="942"/>
      <c r="DGP321" s="942"/>
      <c r="DGQ321" s="942"/>
      <c r="DGR321" s="942"/>
      <c r="DGS321" s="942"/>
      <c r="DGT321" s="942"/>
      <c r="DGU321" s="942"/>
      <c r="DGV321" s="942"/>
      <c r="DGW321" s="942"/>
      <c r="DGX321" s="942"/>
      <c r="DGY321" s="942"/>
      <c r="DGZ321" s="942"/>
      <c r="DHA321" s="942"/>
      <c r="DHB321" s="942"/>
      <c r="DHC321" s="942"/>
      <c r="DHD321" s="942"/>
      <c r="DHE321" s="942"/>
      <c r="DHF321" s="942"/>
      <c r="DHG321" s="942"/>
      <c r="DHH321" s="942"/>
      <c r="DHI321" s="942"/>
      <c r="DHJ321" s="942"/>
      <c r="DHK321" s="942"/>
      <c r="DHL321" s="942"/>
      <c r="DHM321" s="942"/>
      <c r="DHN321" s="942"/>
      <c r="DHO321" s="942"/>
      <c r="DHP321" s="942"/>
      <c r="DHQ321" s="942"/>
      <c r="DHR321" s="942"/>
      <c r="DHS321" s="942"/>
      <c r="DHT321" s="942"/>
      <c r="DHU321" s="942"/>
      <c r="DHV321" s="942"/>
      <c r="DHW321" s="942"/>
      <c r="DHX321" s="942"/>
      <c r="DHY321" s="942"/>
      <c r="DHZ321" s="942"/>
      <c r="DIA321" s="942"/>
      <c r="DIB321" s="942"/>
      <c r="DIC321" s="942"/>
      <c r="DID321" s="942"/>
      <c r="DIE321" s="942"/>
      <c r="DIF321" s="942"/>
      <c r="DIG321" s="942"/>
      <c r="DIH321" s="942"/>
      <c r="DII321" s="942"/>
      <c r="DIJ321" s="942"/>
      <c r="DIK321" s="942"/>
      <c r="DIL321" s="942"/>
      <c r="DIM321" s="942"/>
      <c r="DIN321" s="942"/>
      <c r="DIO321" s="942"/>
      <c r="DIP321" s="942"/>
      <c r="DIQ321" s="942"/>
      <c r="DIR321" s="942"/>
      <c r="DIS321" s="942"/>
      <c r="DIT321" s="942"/>
      <c r="DIU321" s="942"/>
      <c r="DIV321" s="942"/>
      <c r="DIW321" s="942"/>
      <c r="DIX321" s="942"/>
      <c r="DIY321" s="942"/>
      <c r="DIZ321" s="942"/>
      <c r="DJA321" s="942"/>
      <c r="DJB321" s="942"/>
      <c r="DJC321" s="942"/>
      <c r="DJD321" s="942"/>
      <c r="DJE321" s="942"/>
      <c r="DJF321" s="942"/>
      <c r="DJG321" s="942"/>
      <c r="DJH321" s="942"/>
      <c r="DJI321" s="942"/>
      <c r="DJJ321" s="942"/>
      <c r="DJK321" s="942"/>
      <c r="DJL321" s="942"/>
      <c r="DJM321" s="942"/>
      <c r="DJN321" s="942"/>
      <c r="DJO321" s="942"/>
      <c r="DJP321" s="942"/>
      <c r="DJQ321" s="942"/>
      <c r="DJR321" s="942"/>
      <c r="DJS321" s="942"/>
      <c r="DJT321" s="942"/>
      <c r="DJU321" s="942"/>
      <c r="DJV321" s="942"/>
      <c r="DJW321" s="942"/>
      <c r="DJX321" s="942"/>
      <c r="DJY321" s="942"/>
      <c r="DJZ321" s="942"/>
      <c r="DKA321" s="942"/>
      <c r="DKB321" s="942"/>
      <c r="DKC321" s="942"/>
      <c r="DKD321" s="942"/>
      <c r="DKE321" s="942"/>
      <c r="DKF321" s="942"/>
      <c r="DKG321" s="942"/>
      <c r="DKH321" s="942"/>
      <c r="DKI321" s="942"/>
      <c r="DKJ321" s="942"/>
      <c r="DKK321" s="942"/>
      <c r="DKL321" s="942"/>
      <c r="DKM321" s="942"/>
      <c r="DKN321" s="942"/>
      <c r="DKO321" s="942"/>
      <c r="DKP321" s="942"/>
      <c r="DKQ321" s="942"/>
      <c r="DKR321" s="942"/>
      <c r="DKS321" s="942"/>
      <c r="DKT321" s="942"/>
      <c r="DKU321" s="942"/>
      <c r="DKV321" s="942"/>
      <c r="DKW321" s="942"/>
      <c r="DKX321" s="942"/>
      <c r="DKY321" s="942"/>
      <c r="DKZ321" s="942"/>
      <c r="DLA321" s="942"/>
      <c r="DLB321" s="942"/>
      <c r="DLC321" s="942"/>
      <c r="DLD321" s="942"/>
      <c r="DLE321" s="942"/>
      <c r="DLF321" s="942"/>
      <c r="DLG321" s="942"/>
      <c r="DLH321" s="942"/>
      <c r="DLI321" s="942"/>
      <c r="DLJ321" s="942"/>
      <c r="DLK321" s="942"/>
      <c r="DLL321" s="942"/>
      <c r="DLM321" s="942"/>
      <c r="DLN321" s="942"/>
      <c r="DLO321" s="942"/>
      <c r="DLP321" s="942"/>
      <c r="DLQ321" s="942"/>
      <c r="DLR321" s="942"/>
      <c r="DLS321" s="942"/>
      <c r="DLT321" s="942"/>
      <c r="DLU321" s="942"/>
      <c r="DLV321" s="942"/>
      <c r="DLW321" s="942"/>
      <c r="DLX321" s="942"/>
      <c r="DLY321" s="942"/>
      <c r="DLZ321" s="942"/>
      <c r="DMA321" s="942"/>
      <c r="DMB321" s="942"/>
      <c r="DMC321" s="942"/>
      <c r="DMD321" s="942"/>
      <c r="DME321" s="942"/>
      <c r="DMF321" s="942"/>
      <c r="DMG321" s="942"/>
      <c r="DMH321" s="942"/>
      <c r="DMI321" s="942"/>
      <c r="DMJ321" s="942"/>
      <c r="DMK321" s="942"/>
      <c r="DML321" s="942"/>
      <c r="DMM321" s="942"/>
      <c r="DMN321" s="942"/>
      <c r="DMO321" s="942"/>
      <c r="DMP321" s="942"/>
      <c r="DMQ321" s="942"/>
      <c r="DMR321" s="942"/>
      <c r="DMS321" s="942"/>
      <c r="DMT321" s="942"/>
      <c r="DMU321" s="942"/>
      <c r="DMV321" s="942"/>
      <c r="DMW321" s="942"/>
      <c r="DMX321" s="942"/>
      <c r="DMY321" s="942"/>
      <c r="DMZ321" s="942"/>
      <c r="DNA321" s="942"/>
      <c r="DNB321" s="942"/>
      <c r="DNC321" s="942"/>
      <c r="DND321" s="942"/>
      <c r="DNE321" s="942"/>
      <c r="DNF321" s="942"/>
      <c r="DNG321" s="942"/>
      <c r="DNH321" s="942"/>
      <c r="DNI321" s="942"/>
      <c r="DNJ321" s="942"/>
      <c r="DNK321" s="942"/>
      <c r="DNL321" s="942"/>
      <c r="DNM321" s="942"/>
      <c r="DNN321" s="942"/>
      <c r="DNO321" s="942"/>
      <c r="DNP321" s="942"/>
      <c r="DNQ321" s="942"/>
      <c r="DNR321" s="942"/>
      <c r="DNS321" s="942"/>
      <c r="DNT321" s="942"/>
      <c r="DNU321" s="942"/>
      <c r="DNV321" s="942"/>
      <c r="DNW321" s="942"/>
      <c r="DNX321" s="942"/>
      <c r="DNY321" s="942"/>
      <c r="DNZ321" s="942"/>
      <c r="DOA321" s="942"/>
      <c r="DOB321" s="942"/>
      <c r="DOC321" s="942"/>
      <c r="DOD321" s="942"/>
      <c r="DOE321" s="942"/>
      <c r="DOF321" s="942"/>
      <c r="DOG321" s="942"/>
      <c r="DOH321" s="942"/>
      <c r="DOI321" s="942"/>
      <c r="DOJ321" s="942"/>
      <c r="DOK321" s="942"/>
      <c r="DOL321" s="942"/>
      <c r="DOM321" s="942"/>
      <c r="DON321" s="942"/>
      <c r="DOO321" s="942"/>
      <c r="DOP321" s="942"/>
      <c r="DOQ321" s="942"/>
      <c r="DOR321" s="942"/>
      <c r="DOS321" s="942"/>
      <c r="DOT321" s="942"/>
      <c r="DOU321" s="942"/>
      <c r="DOV321" s="942"/>
      <c r="DOW321" s="942"/>
      <c r="DOX321" s="942"/>
      <c r="DOY321" s="942"/>
      <c r="DOZ321" s="942"/>
      <c r="DPA321" s="942"/>
      <c r="DPB321" s="942"/>
      <c r="DPC321" s="942"/>
      <c r="DPD321" s="942"/>
      <c r="DPE321" s="942"/>
      <c r="DPF321" s="942"/>
      <c r="DPG321" s="942"/>
      <c r="DPH321" s="942"/>
      <c r="DPI321" s="942"/>
      <c r="DPJ321" s="942"/>
      <c r="DPK321" s="942"/>
      <c r="DPL321" s="942"/>
      <c r="DPM321" s="942"/>
      <c r="DPN321" s="942"/>
      <c r="DPO321" s="942"/>
      <c r="DPP321" s="942"/>
      <c r="DPQ321" s="942"/>
      <c r="DPR321" s="942"/>
      <c r="DPS321" s="942"/>
      <c r="DPT321" s="942"/>
      <c r="DPU321" s="942"/>
      <c r="DPV321" s="942"/>
      <c r="DPW321" s="942"/>
      <c r="DPX321" s="942"/>
      <c r="DPY321" s="942"/>
      <c r="DPZ321" s="942"/>
      <c r="DQA321" s="942"/>
      <c r="DQB321" s="942"/>
      <c r="DQC321" s="942"/>
      <c r="DQD321" s="942"/>
      <c r="DQE321" s="942"/>
      <c r="DQF321" s="942"/>
      <c r="DQG321" s="942"/>
      <c r="DQH321" s="942"/>
      <c r="DQI321" s="942"/>
      <c r="DQJ321" s="942"/>
      <c r="DQK321" s="942"/>
      <c r="DQL321" s="942"/>
      <c r="DQM321" s="942"/>
      <c r="DQN321" s="942"/>
      <c r="DQO321" s="942"/>
      <c r="DQP321" s="942"/>
      <c r="DQQ321" s="942"/>
      <c r="DQR321" s="942"/>
      <c r="DQS321" s="942"/>
      <c r="DQT321" s="942"/>
      <c r="DQU321" s="942"/>
      <c r="DQV321" s="942"/>
      <c r="DQW321" s="942"/>
      <c r="DQX321" s="942"/>
      <c r="DQY321" s="942"/>
      <c r="DQZ321" s="942"/>
      <c r="DRA321" s="942"/>
      <c r="DRB321" s="942"/>
      <c r="DRC321" s="942"/>
      <c r="DRD321" s="942"/>
      <c r="DRE321" s="942"/>
      <c r="DRF321" s="942"/>
      <c r="DRG321" s="942"/>
      <c r="DRH321" s="942"/>
      <c r="DRI321" s="942"/>
      <c r="DRJ321" s="942"/>
      <c r="DRK321" s="942"/>
      <c r="DRL321" s="942"/>
      <c r="DRM321" s="942"/>
      <c r="DRN321" s="942"/>
      <c r="DRO321" s="942"/>
      <c r="DRP321" s="942"/>
      <c r="DRQ321" s="942"/>
      <c r="DRR321" s="942"/>
      <c r="DRS321" s="942"/>
      <c r="DRT321" s="942"/>
      <c r="DRU321" s="942"/>
      <c r="DRV321" s="942"/>
      <c r="DRW321" s="942"/>
      <c r="DRX321" s="942"/>
      <c r="DRY321" s="942"/>
      <c r="DRZ321" s="942"/>
      <c r="DSA321" s="942"/>
      <c r="DSB321" s="942"/>
      <c r="DSC321" s="942"/>
      <c r="DSD321" s="942"/>
      <c r="DSE321" s="942"/>
      <c r="DSF321" s="942"/>
      <c r="DSG321" s="942"/>
      <c r="DSH321" s="942"/>
      <c r="DSI321" s="942"/>
      <c r="DSJ321" s="942"/>
      <c r="DSK321" s="942"/>
      <c r="DSL321" s="942"/>
      <c r="DSM321" s="942"/>
      <c r="DSN321" s="942"/>
      <c r="DSO321" s="942"/>
      <c r="DSP321" s="942"/>
      <c r="DSQ321" s="942"/>
      <c r="DSR321" s="942"/>
      <c r="DSS321" s="942"/>
      <c r="DST321" s="942"/>
      <c r="DSU321" s="942"/>
      <c r="DSV321" s="942"/>
      <c r="DSW321" s="942"/>
      <c r="DSX321" s="942"/>
      <c r="DSY321" s="942"/>
      <c r="DSZ321" s="942"/>
      <c r="DTA321" s="942"/>
      <c r="DTB321" s="942"/>
      <c r="DTC321" s="942"/>
      <c r="DTD321" s="942"/>
      <c r="DTE321" s="942"/>
      <c r="DTF321" s="942"/>
      <c r="DTG321" s="942"/>
      <c r="DTH321" s="942"/>
      <c r="DTI321" s="942"/>
      <c r="DTJ321" s="942"/>
      <c r="DTK321" s="942"/>
      <c r="DTL321" s="942"/>
      <c r="DTM321" s="942"/>
      <c r="DTN321" s="942"/>
      <c r="DTO321" s="942"/>
      <c r="DTP321" s="942"/>
      <c r="DTQ321" s="942"/>
      <c r="DTR321" s="942"/>
      <c r="DTS321" s="942"/>
      <c r="DTT321" s="942"/>
      <c r="DTU321" s="942"/>
      <c r="DTV321" s="942"/>
      <c r="DTW321" s="942"/>
      <c r="DTX321" s="942"/>
      <c r="DTY321" s="942"/>
      <c r="DTZ321" s="942"/>
      <c r="DUA321" s="942"/>
      <c r="DUB321" s="942"/>
      <c r="DUC321" s="942"/>
      <c r="DUD321" s="942"/>
      <c r="DUE321" s="942"/>
      <c r="DUF321" s="942"/>
      <c r="DUG321" s="942"/>
      <c r="DUH321" s="942"/>
      <c r="DUI321" s="942"/>
      <c r="DUJ321" s="942"/>
      <c r="DUK321" s="942"/>
      <c r="DUL321" s="942"/>
      <c r="DUM321" s="942"/>
      <c r="DUN321" s="942"/>
      <c r="DUO321" s="942"/>
      <c r="DUP321" s="942"/>
      <c r="DUQ321" s="942"/>
      <c r="DUR321" s="942"/>
      <c r="DUS321" s="942"/>
      <c r="DUT321" s="942"/>
      <c r="DUU321" s="942"/>
      <c r="DUV321" s="942"/>
      <c r="DUW321" s="942"/>
      <c r="DUX321" s="942"/>
      <c r="DUY321" s="942"/>
      <c r="DUZ321" s="942"/>
      <c r="DVA321" s="942"/>
      <c r="DVB321" s="942"/>
      <c r="DVC321" s="942"/>
      <c r="DVD321" s="942"/>
      <c r="DVE321" s="942"/>
      <c r="DVF321" s="942"/>
      <c r="DVG321" s="942"/>
      <c r="DVH321" s="942"/>
      <c r="DVI321" s="942"/>
      <c r="DVJ321" s="942"/>
      <c r="DVK321" s="942"/>
      <c r="DVL321" s="942"/>
      <c r="DVM321" s="942"/>
      <c r="DVN321" s="942"/>
      <c r="DVO321" s="942"/>
      <c r="DVP321" s="942"/>
      <c r="DVQ321" s="942"/>
      <c r="DVR321" s="942"/>
      <c r="DVS321" s="942"/>
      <c r="DVT321" s="942"/>
      <c r="DVU321" s="942"/>
      <c r="DVV321" s="942"/>
      <c r="DVW321" s="942"/>
      <c r="DVX321" s="942"/>
      <c r="DVY321" s="942"/>
      <c r="DVZ321" s="942"/>
      <c r="DWA321" s="942"/>
      <c r="DWB321" s="942"/>
      <c r="DWC321" s="942"/>
      <c r="DWD321" s="942"/>
      <c r="DWE321" s="942"/>
      <c r="DWF321" s="942"/>
      <c r="DWG321" s="942"/>
      <c r="DWH321" s="942"/>
      <c r="DWI321" s="942"/>
      <c r="DWJ321" s="942"/>
      <c r="DWK321" s="942"/>
      <c r="DWL321" s="942"/>
      <c r="DWM321" s="942"/>
      <c r="DWN321" s="942"/>
      <c r="DWO321" s="942"/>
      <c r="DWP321" s="942"/>
      <c r="DWQ321" s="942"/>
      <c r="DWR321" s="942"/>
      <c r="DWS321" s="942"/>
      <c r="DWT321" s="942"/>
      <c r="DWU321" s="942"/>
      <c r="DWV321" s="942"/>
      <c r="DWW321" s="942"/>
      <c r="DWX321" s="942"/>
      <c r="DWY321" s="942"/>
      <c r="DWZ321" s="942"/>
      <c r="DXA321" s="942"/>
      <c r="DXB321" s="942"/>
      <c r="DXC321" s="942"/>
      <c r="DXD321" s="942"/>
      <c r="DXE321" s="942"/>
      <c r="DXF321" s="942"/>
      <c r="DXG321" s="942"/>
      <c r="DXH321" s="942"/>
      <c r="DXI321" s="942"/>
      <c r="DXJ321" s="942"/>
      <c r="DXK321" s="942"/>
      <c r="DXL321" s="942"/>
      <c r="DXM321" s="942"/>
      <c r="DXN321" s="942"/>
      <c r="DXO321" s="942"/>
      <c r="DXP321" s="942"/>
      <c r="DXQ321" s="942"/>
      <c r="DXR321" s="942"/>
      <c r="DXS321" s="942"/>
      <c r="DXT321" s="942"/>
      <c r="DXU321" s="942"/>
      <c r="DXV321" s="942"/>
      <c r="DXW321" s="942"/>
      <c r="DXX321" s="942"/>
      <c r="DXY321" s="942"/>
      <c r="DXZ321" s="942"/>
      <c r="DYA321" s="942"/>
      <c r="DYB321" s="942"/>
      <c r="DYC321" s="942"/>
      <c r="DYD321" s="942"/>
      <c r="DYE321" s="942"/>
      <c r="DYF321" s="942"/>
      <c r="DYG321" s="942"/>
      <c r="DYH321" s="942"/>
      <c r="DYI321" s="942"/>
      <c r="DYJ321" s="942"/>
      <c r="DYK321" s="942"/>
      <c r="DYL321" s="942"/>
      <c r="DYM321" s="942"/>
      <c r="DYN321" s="942"/>
      <c r="DYO321" s="942"/>
      <c r="DYP321" s="942"/>
      <c r="DYQ321" s="942"/>
      <c r="DYR321" s="942"/>
      <c r="DYS321" s="942"/>
      <c r="DYT321" s="942"/>
      <c r="DYU321" s="942"/>
      <c r="DYV321" s="942"/>
      <c r="DYW321" s="942"/>
      <c r="DYX321" s="942"/>
      <c r="DYY321" s="942"/>
      <c r="DYZ321" s="942"/>
      <c r="DZA321" s="942"/>
      <c r="DZB321" s="942"/>
      <c r="DZC321" s="942"/>
      <c r="DZD321" s="942"/>
      <c r="DZE321" s="942"/>
      <c r="DZF321" s="942"/>
      <c r="DZG321" s="942"/>
      <c r="DZH321" s="942"/>
      <c r="DZI321" s="942"/>
      <c r="DZJ321" s="942"/>
      <c r="DZK321" s="942"/>
      <c r="DZL321" s="942"/>
      <c r="DZM321" s="942"/>
      <c r="DZN321" s="942"/>
      <c r="DZO321" s="942"/>
      <c r="DZP321" s="942"/>
      <c r="DZQ321" s="942"/>
      <c r="DZR321" s="942"/>
      <c r="DZS321" s="942"/>
      <c r="DZT321" s="942"/>
      <c r="DZU321" s="942"/>
      <c r="DZV321" s="942"/>
      <c r="DZW321" s="942"/>
      <c r="DZX321" s="942"/>
      <c r="DZY321" s="942"/>
      <c r="DZZ321" s="942"/>
      <c r="EAA321" s="942"/>
      <c r="EAB321" s="942"/>
      <c r="EAC321" s="942"/>
      <c r="EAD321" s="942"/>
      <c r="EAE321" s="942"/>
      <c r="EAF321" s="942"/>
      <c r="EAG321" s="942"/>
      <c r="EAH321" s="942"/>
      <c r="EAI321" s="942"/>
      <c r="EAJ321" s="942"/>
      <c r="EAK321" s="942"/>
      <c r="EAL321" s="942"/>
      <c r="EAM321" s="942"/>
      <c r="EAN321" s="942"/>
      <c r="EAO321" s="942"/>
      <c r="EAP321" s="942"/>
      <c r="EAQ321" s="942"/>
      <c r="EAR321" s="942"/>
      <c r="EAS321" s="942"/>
      <c r="EAT321" s="942"/>
      <c r="EAU321" s="942"/>
      <c r="EAV321" s="942"/>
      <c r="EAW321" s="942"/>
      <c r="EAX321" s="942"/>
      <c r="EAY321" s="942"/>
      <c r="EAZ321" s="942"/>
      <c r="EBA321" s="942"/>
      <c r="EBB321" s="942"/>
      <c r="EBC321" s="942"/>
      <c r="EBD321" s="942"/>
      <c r="EBE321" s="942"/>
      <c r="EBF321" s="942"/>
      <c r="EBG321" s="942"/>
      <c r="EBH321" s="942"/>
      <c r="EBI321" s="942"/>
      <c r="EBJ321" s="942"/>
      <c r="EBK321" s="942"/>
      <c r="EBL321" s="942"/>
      <c r="EBM321" s="942"/>
      <c r="EBN321" s="942"/>
      <c r="EBO321" s="942"/>
      <c r="EBP321" s="942"/>
      <c r="EBQ321" s="942"/>
      <c r="EBR321" s="942"/>
      <c r="EBS321" s="942"/>
      <c r="EBT321" s="942"/>
      <c r="EBU321" s="942"/>
      <c r="EBV321" s="942"/>
      <c r="EBW321" s="942"/>
      <c r="EBX321" s="942"/>
      <c r="EBY321" s="942"/>
      <c r="EBZ321" s="942"/>
      <c r="ECA321" s="942"/>
      <c r="ECB321" s="942"/>
      <c r="ECC321" s="942"/>
      <c r="ECD321" s="942"/>
      <c r="ECE321" s="942"/>
      <c r="ECF321" s="942"/>
      <c r="ECG321" s="942"/>
      <c r="ECH321" s="942"/>
      <c r="ECI321" s="942"/>
      <c r="ECJ321" s="942"/>
      <c r="ECK321" s="942"/>
      <c r="ECL321" s="942"/>
      <c r="ECM321" s="942"/>
      <c r="ECN321" s="942"/>
      <c r="ECO321" s="942"/>
      <c r="ECP321" s="942"/>
      <c r="ECQ321" s="942"/>
      <c r="ECR321" s="942"/>
      <c r="ECS321" s="942"/>
      <c r="ECT321" s="942"/>
      <c r="ECU321" s="942"/>
      <c r="ECV321" s="942"/>
      <c r="ECW321" s="942"/>
      <c r="ECX321" s="942"/>
      <c r="ECY321" s="942"/>
      <c r="ECZ321" s="942"/>
      <c r="EDA321" s="942"/>
      <c r="EDB321" s="942"/>
      <c r="EDC321" s="942"/>
      <c r="EDD321" s="942"/>
      <c r="EDE321" s="942"/>
      <c r="EDF321" s="942"/>
      <c r="EDG321" s="942"/>
      <c r="EDH321" s="942"/>
      <c r="EDI321" s="942"/>
      <c r="EDJ321" s="942"/>
      <c r="EDK321" s="942"/>
      <c r="EDL321" s="942"/>
      <c r="EDM321" s="942"/>
      <c r="EDN321" s="942"/>
      <c r="EDO321" s="942"/>
      <c r="EDP321" s="942"/>
      <c r="EDQ321" s="942"/>
      <c r="EDR321" s="942"/>
      <c r="EDS321" s="942"/>
      <c r="EDT321" s="942"/>
      <c r="EDU321" s="942"/>
      <c r="EDV321" s="942"/>
      <c r="EDW321" s="942"/>
      <c r="EDX321" s="942"/>
      <c r="EDY321" s="942"/>
      <c r="EDZ321" s="942"/>
      <c r="EEA321" s="942"/>
      <c r="EEB321" s="942"/>
      <c r="EEC321" s="942"/>
      <c r="EED321" s="942"/>
      <c r="EEE321" s="942"/>
      <c r="EEF321" s="942"/>
      <c r="EEG321" s="942"/>
      <c r="EEH321" s="942"/>
      <c r="EEI321" s="942"/>
      <c r="EEJ321" s="942"/>
      <c r="EEK321" s="942"/>
      <c r="EEL321" s="942"/>
      <c r="EEM321" s="942"/>
      <c r="EEN321" s="942"/>
      <c r="EEO321" s="942"/>
      <c r="EEP321" s="942"/>
      <c r="EEQ321" s="942"/>
      <c r="EER321" s="942"/>
      <c r="EES321" s="942"/>
      <c r="EET321" s="942"/>
      <c r="EEU321" s="942"/>
      <c r="EEV321" s="942"/>
      <c r="EEW321" s="942"/>
      <c r="EEX321" s="942"/>
      <c r="EEY321" s="942"/>
      <c r="EEZ321" s="942"/>
      <c r="EFA321" s="942"/>
      <c r="EFB321" s="942"/>
      <c r="EFC321" s="942"/>
      <c r="EFD321" s="942"/>
      <c r="EFE321" s="942"/>
      <c r="EFF321" s="942"/>
      <c r="EFG321" s="942"/>
      <c r="EFH321" s="942"/>
      <c r="EFI321" s="942"/>
      <c r="EFJ321" s="942"/>
      <c r="EFK321" s="942"/>
      <c r="EFL321" s="942"/>
      <c r="EFM321" s="942"/>
      <c r="EFN321" s="942"/>
      <c r="EFO321" s="942"/>
      <c r="EFP321" s="942"/>
      <c r="EFQ321" s="942"/>
      <c r="EFR321" s="942"/>
      <c r="EFS321" s="942"/>
      <c r="EFT321" s="942"/>
      <c r="EFU321" s="942"/>
      <c r="EFV321" s="942"/>
      <c r="EFW321" s="942"/>
      <c r="EFX321" s="942"/>
      <c r="EFY321" s="942"/>
      <c r="EFZ321" s="942"/>
      <c r="EGA321" s="942"/>
      <c r="EGB321" s="942"/>
      <c r="EGC321" s="942"/>
      <c r="EGD321" s="942"/>
      <c r="EGE321" s="942"/>
      <c r="EGF321" s="942"/>
      <c r="EGG321" s="942"/>
      <c r="EGH321" s="942"/>
      <c r="EGI321" s="942"/>
      <c r="EGJ321" s="942"/>
      <c r="EGK321" s="942"/>
      <c r="EGL321" s="942"/>
      <c r="EGM321" s="942"/>
      <c r="EGN321" s="942"/>
      <c r="EGO321" s="942"/>
      <c r="EGP321" s="942"/>
      <c r="EGQ321" s="942"/>
      <c r="EGR321" s="942"/>
      <c r="EGS321" s="942"/>
      <c r="EGT321" s="942"/>
      <c r="EGU321" s="942"/>
      <c r="EGV321" s="942"/>
      <c r="EGW321" s="942"/>
      <c r="EGX321" s="942"/>
      <c r="EGY321" s="942"/>
      <c r="EGZ321" s="942"/>
      <c r="EHA321" s="942"/>
      <c r="EHB321" s="942"/>
      <c r="EHC321" s="942"/>
      <c r="EHD321" s="942"/>
      <c r="EHE321" s="942"/>
      <c r="EHF321" s="942"/>
      <c r="EHG321" s="942"/>
      <c r="EHH321" s="942"/>
      <c r="EHI321" s="942"/>
      <c r="EHJ321" s="942"/>
      <c r="EHK321" s="942"/>
      <c r="EHL321" s="942"/>
      <c r="EHM321" s="942"/>
      <c r="EHN321" s="942"/>
      <c r="EHO321" s="942"/>
      <c r="EHP321" s="942"/>
      <c r="EHQ321" s="942"/>
      <c r="EHR321" s="942"/>
      <c r="EHS321" s="942"/>
      <c r="EHT321" s="942"/>
      <c r="EHU321" s="942"/>
      <c r="EHV321" s="942"/>
      <c r="EHW321" s="942"/>
      <c r="EHX321" s="942"/>
      <c r="EHY321" s="942"/>
      <c r="EHZ321" s="942"/>
      <c r="EIA321" s="942"/>
      <c r="EIB321" s="942"/>
      <c r="EIC321" s="942"/>
      <c r="EID321" s="942"/>
      <c r="EIE321" s="942"/>
      <c r="EIF321" s="942"/>
      <c r="EIG321" s="942"/>
      <c r="EIH321" s="942"/>
      <c r="EII321" s="942"/>
      <c r="EIJ321" s="942"/>
      <c r="EIK321" s="942"/>
      <c r="EIL321" s="942"/>
      <c r="EIM321" s="942"/>
      <c r="EIN321" s="942"/>
      <c r="EIO321" s="942"/>
      <c r="EIP321" s="942"/>
      <c r="EIQ321" s="942"/>
      <c r="EIR321" s="942"/>
      <c r="EIS321" s="942"/>
      <c r="EIT321" s="942"/>
      <c r="EIU321" s="942"/>
      <c r="EIV321" s="942"/>
      <c r="EIW321" s="942"/>
      <c r="EIX321" s="942"/>
      <c r="EIY321" s="942"/>
      <c r="EIZ321" s="942"/>
      <c r="EJA321" s="942"/>
      <c r="EJB321" s="942"/>
      <c r="EJC321" s="942"/>
      <c r="EJD321" s="942"/>
      <c r="EJE321" s="942"/>
      <c r="EJF321" s="942"/>
      <c r="EJG321" s="942"/>
      <c r="EJH321" s="942"/>
      <c r="EJI321" s="942"/>
      <c r="EJJ321" s="942"/>
      <c r="EJK321" s="942"/>
      <c r="EJL321" s="942"/>
      <c r="EJM321" s="942"/>
      <c r="EJN321" s="942"/>
      <c r="EJO321" s="942"/>
      <c r="EJP321" s="942"/>
      <c r="EJQ321" s="942"/>
      <c r="EJR321" s="942"/>
      <c r="EJS321" s="942"/>
      <c r="EJT321" s="942"/>
      <c r="EJU321" s="942"/>
      <c r="EJV321" s="942"/>
      <c r="EJW321" s="942"/>
      <c r="EJX321" s="942"/>
      <c r="EJY321" s="942"/>
      <c r="EJZ321" s="942"/>
      <c r="EKA321" s="942"/>
      <c r="EKB321" s="942"/>
      <c r="EKC321" s="942"/>
      <c r="EKD321" s="942"/>
      <c r="EKE321" s="942"/>
      <c r="EKF321" s="942"/>
      <c r="EKG321" s="942"/>
      <c r="EKH321" s="942"/>
      <c r="EKI321" s="942"/>
      <c r="EKJ321" s="942"/>
      <c r="EKK321" s="942"/>
      <c r="EKL321" s="942"/>
      <c r="EKM321" s="942"/>
      <c r="EKN321" s="942"/>
      <c r="EKO321" s="942"/>
      <c r="EKP321" s="942"/>
      <c r="EKQ321" s="942"/>
      <c r="EKR321" s="942"/>
      <c r="EKS321" s="942"/>
      <c r="EKT321" s="942"/>
      <c r="EKU321" s="942"/>
      <c r="EKV321" s="942"/>
      <c r="EKW321" s="942"/>
      <c r="EKX321" s="942"/>
      <c r="EKY321" s="942"/>
      <c r="EKZ321" s="942"/>
      <c r="ELA321" s="942"/>
      <c r="ELB321" s="942"/>
      <c r="ELC321" s="942"/>
      <c r="ELD321" s="942"/>
      <c r="ELE321" s="942"/>
      <c r="ELF321" s="942"/>
      <c r="ELG321" s="942"/>
      <c r="ELH321" s="942"/>
      <c r="ELI321" s="942"/>
      <c r="ELJ321" s="942"/>
      <c r="ELK321" s="942"/>
      <c r="ELL321" s="942"/>
      <c r="ELM321" s="942"/>
      <c r="ELN321" s="942"/>
      <c r="ELO321" s="942"/>
      <c r="ELP321" s="942"/>
      <c r="ELQ321" s="942"/>
      <c r="ELR321" s="942"/>
      <c r="ELS321" s="942"/>
      <c r="ELT321" s="942"/>
      <c r="ELU321" s="942"/>
      <c r="ELV321" s="942"/>
      <c r="ELW321" s="942"/>
      <c r="ELX321" s="942"/>
      <c r="ELY321" s="942"/>
      <c r="ELZ321" s="942"/>
      <c r="EMA321" s="942"/>
      <c r="EMB321" s="942"/>
      <c r="EMC321" s="942"/>
      <c r="EMD321" s="942"/>
      <c r="EME321" s="942"/>
      <c r="EMF321" s="942"/>
      <c r="EMG321" s="942"/>
      <c r="EMH321" s="942"/>
      <c r="EMI321" s="942"/>
      <c r="EMJ321" s="942"/>
      <c r="EMK321" s="942"/>
      <c r="EML321" s="942"/>
      <c r="EMM321" s="942"/>
      <c r="EMN321" s="942"/>
      <c r="EMO321" s="942"/>
      <c r="EMP321" s="942"/>
      <c r="EMQ321" s="942"/>
      <c r="EMR321" s="942"/>
      <c r="EMS321" s="942"/>
      <c r="EMT321" s="942"/>
      <c r="EMU321" s="942"/>
      <c r="EMV321" s="942"/>
      <c r="EMW321" s="942"/>
      <c r="EMX321" s="942"/>
      <c r="EMY321" s="942"/>
      <c r="EMZ321" s="942"/>
      <c r="ENA321" s="942"/>
      <c r="ENB321" s="942"/>
      <c r="ENC321" s="942"/>
      <c r="END321" s="942"/>
      <c r="ENE321" s="942"/>
      <c r="ENF321" s="942"/>
      <c r="ENG321" s="942"/>
      <c r="ENH321" s="942"/>
      <c r="ENI321" s="942"/>
      <c r="ENJ321" s="942"/>
      <c r="ENK321" s="942"/>
      <c r="ENL321" s="942"/>
      <c r="ENM321" s="942"/>
      <c r="ENN321" s="942"/>
      <c r="ENO321" s="942"/>
      <c r="ENP321" s="942"/>
      <c r="ENQ321" s="942"/>
      <c r="ENR321" s="942"/>
      <c r="ENS321" s="942"/>
      <c r="ENT321" s="942"/>
      <c r="ENU321" s="942"/>
      <c r="ENV321" s="942"/>
      <c r="ENW321" s="942"/>
      <c r="ENX321" s="942"/>
      <c r="ENY321" s="942"/>
      <c r="ENZ321" s="942"/>
      <c r="EOA321" s="942"/>
      <c r="EOB321" s="942"/>
      <c r="EOC321" s="942"/>
      <c r="EOD321" s="942"/>
      <c r="EOE321" s="942"/>
      <c r="EOF321" s="942"/>
      <c r="EOG321" s="942"/>
      <c r="EOH321" s="942"/>
      <c r="EOI321" s="942"/>
      <c r="EOJ321" s="942"/>
      <c r="EOK321" s="942"/>
      <c r="EOL321" s="942"/>
      <c r="EOM321" s="942"/>
      <c r="EON321" s="942"/>
      <c r="EOO321" s="942"/>
      <c r="EOP321" s="942"/>
      <c r="EOQ321" s="942"/>
      <c r="EOR321" s="942"/>
      <c r="EOS321" s="942"/>
      <c r="EOT321" s="942"/>
      <c r="EOU321" s="942"/>
      <c r="EOV321" s="942"/>
      <c r="EOW321" s="942"/>
      <c r="EOX321" s="942"/>
      <c r="EOY321" s="942"/>
      <c r="EOZ321" s="942"/>
      <c r="EPA321" s="942"/>
      <c r="EPB321" s="942"/>
      <c r="EPC321" s="942"/>
      <c r="EPD321" s="942"/>
      <c r="EPE321" s="942"/>
      <c r="EPF321" s="942"/>
      <c r="EPG321" s="942"/>
      <c r="EPH321" s="942"/>
      <c r="EPI321" s="942"/>
      <c r="EPJ321" s="942"/>
      <c r="EPK321" s="942"/>
      <c r="EPL321" s="942"/>
      <c r="EPM321" s="942"/>
      <c r="EPN321" s="942"/>
      <c r="EPO321" s="942"/>
      <c r="EPP321" s="942"/>
      <c r="EPQ321" s="942"/>
      <c r="EPR321" s="942"/>
      <c r="EPS321" s="942"/>
      <c r="EPT321" s="942"/>
      <c r="EPU321" s="942"/>
      <c r="EPV321" s="942"/>
      <c r="EPW321" s="942"/>
      <c r="EPX321" s="942"/>
      <c r="EPY321" s="942"/>
      <c r="EPZ321" s="942"/>
      <c r="EQA321" s="942"/>
      <c r="EQB321" s="942"/>
      <c r="EQC321" s="942"/>
      <c r="EQD321" s="942"/>
      <c r="EQE321" s="942"/>
      <c r="EQF321" s="942"/>
      <c r="EQG321" s="942"/>
      <c r="EQH321" s="942"/>
      <c r="EQI321" s="942"/>
      <c r="EQJ321" s="942"/>
      <c r="EQK321" s="942"/>
      <c r="EQL321" s="942"/>
      <c r="EQM321" s="942"/>
      <c r="EQN321" s="942"/>
      <c r="EQO321" s="942"/>
      <c r="EQP321" s="942"/>
      <c r="EQQ321" s="942"/>
      <c r="EQR321" s="942"/>
      <c r="EQS321" s="942"/>
      <c r="EQT321" s="942"/>
      <c r="EQU321" s="942"/>
      <c r="EQV321" s="942"/>
      <c r="EQW321" s="942"/>
      <c r="EQX321" s="942"/>
      <c r="EQY321" s="942"/>
      <c r="EQZ321" s="942"/>
      <c r="ERA321" s="942"/>
      <c r="ERB321" s="942"/>
      <c r="ERC321" s="942"/>
      <c r="ERD321" s="942"/>
      <c r="ERE321" s="942"/>
      <c r="ERF321" s="942"/>
      <c r="ERG321" s="942"/>
      <c r="ERH321" s="942"/>
      <c r="ERI321" s="942"/>
      <c r="ERJ321" s="942"/>
      <c r="ERK321" s="942"/>
      <c r="ERL321" s="942"/>
      <c r="ERM321" s="942"/>
      <c r="ERN321" s="942"/>
      <c r="ERO321" s="942"/>
      <c r="ERP321" s="942"/>
      <c r="ERQ321" s="942"/>
      <c r="ERR321" s="942"/>
      <c r="ERS321" s="942"/>
      <c r="ERT321" s="942"/>
      <c r="ERU321" s="942"/>
      <c r="ERV321" s="942"/>
      <c r="ERW321" s="942"/>
      <c r="ERX321" s="942"/>
      <c r="ERY321" s="942"/>
      <c r="ERZ321" s="942"/>
      <c r="ESA321" s="942"/>
      <c r="ESB321" s="942"/>
      <c r="ESC321" s="942"/>
      <c r="ESD321" s="942"/>
      <c r="ESE321" s="942"/>
      <c r="ESF321" s="942"/>
      <c r="ESG321" s="942"/>
      <c r="ESH321" s="942"/>
      <c r="ESI321" s="942"/>
      <c r="ESJ321" s="942"/>
      <c r="ESK321" s="942"/>
      <c r="ESL321" s="942"/>
      <c r="ESM321" s="942"/>
      <c r="ESN321" s="942"/>
      <c r="ESO321" s="942"/>
      <c r="ESP321" s="942"/>
      <c r="ESQ321" s="942"/>
      <c r="ESR321" s="942"/>
      <c r="ESS321" s="942"/>
      <c r="EST321" s="942"/>
      <c r="ESU321" s="942"/>
      <c r="ESV321" s="942"/>
      <c r="ESW321" s="942"/>
      <c r="ESX321" s="942"/>
      <c r="ESY321" s="942"/>
      <c r="ESZ321" s="942"/>
      <c r="ETA321" s="942"/>
      <c r="ETB321" s="942"/>
      <c r="ETC321" s="942"/>
      <c r="ETD321" s="942"/>
      <c r="ETE321" s="942"/>
      <c r="ETF321" s="942"/>
      <c r="ETG321" s="942"/>
      <c r="ETH321" s="942"/>
      <c r="ETI321" s="942"/>
      <c r="ETJ321" s="942"/>
      <c r="ETK321" s="942"/>
      <c r="ETL321" s="942"/>
      <c r="ETM321" s="942"/>
      <c r="ETN321" s="942"/>
      <c r="ETO321" s="942"/>
      <c r="ETP321" s="942"/>
      <c r="ETQ321" s="942"/>
      <c r="ETR321" s="942"/>
      <c r="ETS321" s="942"/>
      <c r="ETT321" s="942"/>
      <c r="ETU321" s="942"/>
      <c r="ETV321" s="942"/>
      <c r="ETW321" s="942"/>
      <c r="ETX321" s="942"/>
      <c r="ETY321" s="942"/>
      <c r="ETZ321" s="942"/>
      <c r="EUA321" s="942"/>
      <c r="EUB321" s="942"/>
      <c r="EUC321" s="942"/>
      <c r="EUD321" s="942"/>
      <c r="EUE321" s="942"/>
      <c r="EUF321" s="942"/>
      <c r="EUG321" s="942"/>
      <c r="EUH321" s="942"/>
      <c r="EUI321" s="942"/>
      <c r="EUJ321" s="942"/>
      <c r="EUK321" s="942"/>
      <c r="EUL321" s="942"/>
      <c r="EUM321" s="942"/>
      <c r="EUN321" s="942"/>
      <c r="EUO321" s="942"/>
      <c r="EUP321" s="942"/>
      <c r="EUQ321" s="942"/>
      <c r="EUR321" s="942"/>
      <c r="EUS321" s="942"/>
      <c r="EUT321" s="942"/>
      <c r="EUU321" s="942"/>
      <c r="EUV321" s="942"/>
      <c r="EUW321" s="942"/>
      <c r="EUX321" s="942"/>
      <c r="EUY321" s="942"/>
      <c r="EUZ321" s="942"/>
      <c r="EVA321" s="942"/>
      <c r="EVB321" s="942"/>
      <c r="EVC321" s="942"/>
      <c r="EVD321" s="942"/>
      <c r="EVE321" s="942"/>
      <c r="EVF321" s="942"/>
      <c r="EVG321" s="942"/>
      <c r="EVH321" s="942"/>
      <c r="EVI321" s="942"/>
      <c r="EVJ321" s="942"/>
      <c r="EVK321" s="942"/>
      <c r="EVL321" s="942"/>
      <c r="EVM321" s="942"/>
      <c r="EVN321" s="942"/>
      <c r="EVO321" s="942"/>
      <c r="EVP321" s="942"/>
      <c r="EVQ321" s="942"/>
      <c r="EVR321" s="942"/>
      <c r="EVS321" s="942"/>
      <c r="EVT321" s="942"/>
      <c r="EVU321" s="942"/>
      <c r="EVV321" s="942"/>
      <c r="EVW321" s="942"/>
      <c r="EVX321" s="942"/>
      <c r="EVY321" s="942"/>
      <c r="EVZ321" s="942"/>
      <c r="EWA321" s="942"/>
      <c r="EWB321" s="942"/>
      <c r="EWC321" s="942"/>
      <c r="EWD321" s="942"/>
      <c r="EWE321" s="942"/>
      <c r="EWF321" s="942"/>
      <c r="EWG321" s="942"/>
      <c r="EWH321" s="942"/>
      <c r="EWI321" s="942"/>
      <c r="EWJ321" s="942"/>
      <c r="EWK321" s="942"/>
      <c r="EWL321" s="942"/>
      <c r="EWM321" s="942"/>
      <c r="EWN321" s="942"/>
      <c r="EWO321" s="942"/>
      <c r="EWP321" s="942"/>
      <c r="EWQ321" s="942"/>
      <c r="EWR321" s="942"/>
      <c r="EWS321" s="942"/>
      <c r="EWT321" s="942"/>
      <c r="EWU321" s="942"/>
      <c r="EWV321" s="942"/>
      <c r="EWW321" s="942"/>
      <c r="EWX321" s="942"/>
      <c r="EWY321" s="942"/>
      <c r="EWZ321" s="942"/>
      <c r="EXA321" s="942"/>
      <c r="EXB321" s="942"/>
      <c r="EXC321" s="942"/>
      <c r="EXD321" s="942"/>
      <c r="EXE321" s="942"/>
      <c r="EXF321" s="942"/>
      <c r="EXG321" s="942"/>
      <c r="EXH321" s="942"/>
      <c r="EXI321" s="942"/>
      <c r="EXJ321" s="942"/>
      <c r="EXK321" s="942"/>
      <c r="EXL321" s="942"/>
      <c r="EXM321" s="942"/>
      <c r="EXN321" s="942"/>
      <c r="EXO321" s="942"/>
      <c r="EXP321" s="942"/>
      <c r="EXQ321" s="942"/>
      <c r="EXR321" s="942"/>
      <c r="EXS321" s="942"/>
      <c r="EXT321" s="942"/>
      <c r="EXU321" s="942"/>
      <c r="EXV321" s="942"/>
      <c r="EXW321" s="942"/>
      <c r="EXX321" s="942"/>
      <c r="EXY321" s="942"/>
      <c r="EXZ321" s="942"/>
      <c r="EYA321" s="942"/>
      <c r="EYB321" s="942"/>
      <c r="EYC321" s="942"/>
      <c r="EYD321" s="942"/>
      <c r="EYE321" s="942"/>
      <c r="EYF321" s="942"/>
      <c r="EYG321" s="942"/>
      <c r="EYH321" s="942"/>
      <c r="EYI321" s="942"/>
      <c r="EYJ321" s="942"/>
      <c r="EYK321" s="942"/>
      <c r="EYL321" s="942"/>
      <c r="EYM321" s="942"/>
      <c r="EYN321" s="942"/>
      <c r="EYO321" s="942"/>
      <c r="EYP321" s="942"/>
      <c r="EYQ321" s="942"/>
      <c r="EYR321" s="942"/>
      <c r="EYS321" s="942"/>
      <c r="EYT321" s="942"/>
      <c r="EYU321" s="942"/>
      <c r="EYV321" s="942"/>
      <c r="EYW321" s="942"/>
      <c r="EYX321" s="942"/>
      <c r="EYY321" s="942"/>
      <c r="EYZ321" s="942"/>
      <c r="EZA321" s="942"/>
      <c r="EZB321" s="942"/>
      <c r="EZC321" s="942"/>
      <c r="EZD321" s="942"/>
      <c r="EZE321" s="942"/>
      <c r="EZF321" s="942"/>
      <c r="EZG321" s="942"/>
      <c r="EZH321" s="942"/>
      <c r="EZI321" s="942"/>
      <c r="EZJ321" s="942"/>
      <c r="EZK321" s="942"/>
      <c r="EZL321" s="942"/>
      <c r="EZM321" s="942"/>
      <c r="EZN321" s="942"/>
      <c r="EZO321" s="942"/>
      <c r="EZP321" s="942"/>
      <c r="EZQ321" s="942"/>
      <c r="EZR321" s="942"/>
      <c r="EZS321" s="942"/>
      <c r="EZT321" s="942"/>
      <c r="EZU321" s="942"/>
      <c r="EZV321" s="942"/>
      <c r="EZW321" s="942"/>
      <c r="EZX321" s="942"/>
      <c r="EZY321" s="942"/>
      <c r="EZZ321" s="942"/>
      <c r="FAA321" s="942"/>
      <c r="FAB321" s="942"/>
      <c r="FAC321" s="942"/>
      <c r="FAD321" s="942"/>
      <c r="FAE321" s="942"/>
      <c r="FAF321" s="942"/>
      <c r="FAG321" s="942"/>
      <c r="FAH321" s="942"/>
      <c r="FAI321" s="942"/>
      <c r="FAJ321" s="942"/>
      <c r="FAK321" s="942"/>
      <c r="FAL321" s="942"/>
      <c r="FAM321" s="942"/>
      <c r="FAN321" s="942"/>
      <c r="FAO321" s="942"/>
      <c r="FAP321" s="942"/>
      <c r="FAQ321" s="942"/>
      <c r="FAR321" s="942"/>
      <c r="FAS321" s="942"/>
      <c r="FAT321" s="942"/>
      <c r="FAU321" s="942"/>
      <c r="FAV321" s="942"/>
      <c r="FAW321" s="942"/>
      <c r="FAX321" s="942"/>
      <c r="FAY321" s="942"/>
      <c r="FAZ321" s="942"/>
      <c r="FBA321" s="942"/>
      <c r="FBB321" s="942"/>
      <c r="FBC321" s="942"/>
      <c r="FBD321" s="942"/>
      <c r="FBE321" s="942"/>
      <c r="FBF321" s="942"/>
      <c r="FBG321" s="942"/>
      <c r="FBH321" s="942"/>
      <c r="FBI321" s="942"/>
      <c r="FBJ321" s="942"/>
      <c r="FBK321" s="942"/>
      <c r="FBL321" s="942"/>
      <c r="FBM321" s="942"/>
      <c r="FBN321" s="942"/>
      <c r="FBO321" s="942"/>
      <c r="FBP321" s="942"/>
      <c r="FBQ321" s="942"/>
      <c r="FBR321" s="942"/>
      <c r="FBS321" s="942"/>
      <c r="FBT321" s="942"/>
      <c r="FBU321" s="942"/>
      <c r="FBV321" s="942"/>
      <c r="FBW321" s="942"/>
      <c r="FBX321" s="942"/>
      <c r="FBY321" s="942"/>
      <c r="FBZ321" s="942"/>
      <c r="FCA321" s="942"/>
      <c r="FCB321" s="942"/>
      <c r="FCC321" s="942"/>
      <c r="FCD321" s="942"/>
      <c r="FCE321" s="942"/>
      <c r="FCF321" s="942"/>
      <c r="FCG321" s="942"/>
      <c r="FCH321" s="942"/>
      <c r="FCI321" s="942"/>
      <c r="FCJ321" s="942"/>
      <c r="FCK321" s="942"/>
      <c r="FCL321" s="942"/>
      <c r="FCM321" s="942"/>
      <c r="FCN321" s="942"/>
      <c r="FCO321" s="942"/>
      <c r="FCP321" s="942"/>
      <c r="FCQ321" s="942"/>
      <c r="FCR321" s="942"/>
      <c r="FCS321" s="942"/>
      <c r="FCT321" s="942"/>
      <c r="FCU321" s="942"/>
      <c r="FCV321" s="942"/>
      <c r="FCW321" s="942"/>
      <c r="FCX321" s="942"/>
      <c r="FCY321" s="942"/>
      <c r="FCZ321" s="942"/>
      <c r="FDA321" s="942"/>
      <c r="FDB321" s="942"/>
      <c r="FDC321" s="942"/>
      <c r="FDD321" s="942"/>
      <c r="FDE321" s="942"/>
      <c r="FDF321" s="942"/>
      <c r="FDG321" s="942"/>
      <c r="FDH321" s="942"/>
      <c r="FDI321" s="942"/>
      <c r="FDJ321" s="942"/>
      <c r="FDK321" s="942"/>
      <c r="FDL321" s="942"/>
      <c r="FDM321" s="942"/>
      <c r="FDN321" s="942"/>
      <c r="FDO321" s="942"/>
      <c r="FDP321" s="942"/>
      <c r="FDQ321" s="942"/>
      <c r="FDR321" s="942"/>
      <c r="FDS321" s="942"/>
      <c r="FDT321" s="942"/>
      <c r="FDU321" s="942"/>
      <c r="FDV321" s="942"/>
      <c r="FDW321" s="942"/>
      <c r="FDX321" s="942"/>
      <c r="FDY321" s="942"/>
      <c r="FDZ321" s="942"/>
      <c r="FEA321" s="942"/>
      <c r="FEB321" s="942"/>
      <c r="FEC321" s="942"/>
      <c r="FED321" s="942"/>
      <c r="FEE321" s="942"/>
      <c r="FEF321" s="942"/>
      <c r="FEG321" s="942"/>
      <c r="FEH321" s="942"/>
      <c r="FEI321" s="942"/>
      <c r="FEJ321" s="942"/>
      <c r="FEK321" s="942"/>
      <c r="FEL321" s="942"/>
      <c r="FEM321" s="942"/>
      <c r="FEN321" s="942"/>
      <c r="FEO321" s="942"/>
      <c r="FEP321" s="942"/>
      <c r="FEQ321" s="942"/>
      <c r="FER321" s="942"/>
      <c r="FES321" s="942"/>
      <c r="FET321" s="942"/>
      <c r="FEU321" s="942"/>
      <c r="FEV321" s="942"/>
      <c r="FEW321" s="942"/>
      <c r="FEX321" s="942"/>
      <c r="FEY321" s="942"/>
      <c r="FEZ321" s="942"/>
      <c r="FFA321" s="942"/>
      <c r="FFB321" s="942"/>
      <c r="FFC321" s="942"/>
      <c r="FFD321" s="942"/>
      <c r="FFE321" s="942"/>
      <c r="FFF321" s="942"/>
      <c r="FFG321" s="942"/>
      <c r="FFH321" s="942"/>
      <c r="FFI321" s="942"/>
      <c r="FFJ321" s="942"/>
      <c r="FFK321" s="942"/>
      <c r="FFL321" s="942"/>
      <c r="FFM321" s="942"/>
      <c r="FFN321" s="942"/>
      <c r="FFO321" s="942"/>
      <c r="FFP321" s="942"/>
      <c r="FFQ321" s="942"/>
      <c r="FFR321" s="942"/>
      <c r="FFS321" s="942"/>
      <c r="FFT321" s="942"/>
      <c r="FFU321" s="942"/>
      <c r="FFV321" s="942"/>
      <c r="FFW321" s="942"/>
      <c r="FFX321" s="942"/>
      <c r="FFY321" s="942"/>
      <c r="FFZ321" s="942"/>
      <c r="FGA321" s="942"/>
      <c r="FGB321" s="942"/>
      <c r="FGC321" s="942"/>
      <c r="FGD321" s="942"/>
      <c r="FGE321" s="942"/>
      <c r="FGF321" s="942"/>
      <c r="FGG321" s="942"/>
      <c r="FGH321" s="942"/>
      <c r="FGI321" s="942"/>
      <c r="FGJ321" s="942"/>
      <c r="FGK321" s="942"/>
      <c r="FGL321" s="942"/>
      <c r="FGM321" s="942"/>
      <c r="FGN321" s="942"/>
      <c r="FGO321" s="942"/>
      <c r="FGP321" s="942"/>
      <c r="FGQ321" s="942"/>
      <c r="FGR321" s="942"/>
      <c r="FGS321" s="942"/>
      <c r="FGT321" s="942"/>
      <c r="FGU321" s="942"/>
      <c r="FGV321" s="942"/>
      <c r="FGW321" s="942"/>
      <c r="FGX321" s="942"/>
      <c r="FGY321" s="942"/>
      <c r="FGZ321" s="942"/>
      <c r="FHA321" s="942"/>
      <c r="FHB321" s="942"/>
      <c r="FHC321" s="942"/>
      <c r="FHD321" s="942"/>
      <c r="FHE321" s="942"/>
      <c r="FHF321" s="942"/>
      <c r="FHG321" s="942"/>
      <c r="FHH321" s="942"/>
      <c r="FHI321" s="942"/>
      <c r="FHJ321" s="942"/>
      <c r="FHK321" s="942"/>
      <c r="FHL321" s="942"/>
      <c r="FHM321" s="942"/>
      <c r="FHN321" s="942"/>
      <c r="FHO321" s="942"/>
      <c r="FHP321" s="942"/>
      <c r="FHQ321" s="942"/>
      <c r="FHR321" s="942"/>
      <c r="FHS321" s="942"/>
      <c r="FHT321" s="942"/>
      <c r="FHU321" s="942"/>
      <c r="FHV321" s="942"/>
      <c r="FHW321" s="942"/>
      <c r="FHX321" s="942"/>
      <c r="FHY321" s="942"/>
      <c r="FHZ321" s="942"/>
      <c r="FIA321" s="942"/>
      <c r="FIB321" s="942"/>
      <c r="FIC321" s="942"/>
      <c r="FID321" s="942"/>
      <c r="FIE321" s="942"/>
      <c r="FIF321" s="942"/>
      <c r="FIG321" s="942"/>
      <c r="FIH321" s="942"/>
      <c r="FII321" s="942"/>
      <c r="FIJ321" s="942"/>
      <c r="FIK321" s="942"/>
      <c r="FIL321" s="942"/>
      <c r="FIM321" s="942"/>
      <c r="FIN321" s="942"/>
      <c r="FIO321" s="942"/>
      <c r="FIP321" s="942"/>
      <c r="FIQ321" s="942"/>
      <c r="FIR321" s="942"/>
      <c r="FIS321" s="942"/>
      <c r="FIT321" s="942"/>
      <c r="FIU321" s="942"/>
      <c r="FIV321" s="942"/>
      <c r="FIW321" s="942"/>
      <c r="FIX321" s="942"/>
      <c r="FIY321" s="942"/>
      <c r="FIZ321" s="942"/>
      <c r="FJA321" s="942"/>
      <c r="FJB321" s="942"/>
      <c r="FJC321" s="942"/>
      <c r="FJD321" s="942"/>
      <c r="FJE321" s="942"/>
      <c r="FJF321" s="942"/>
      <c r="FJG321" s="942"/>
      <c r="FJH321" s="942"/>
      <c r="FJI321" s="942"/>
      <c r="FJJ321" s="942"/>
      <c r="FJK321" s="942"/>
      <c r="FJL321" s="942"/>
      <c r="FJM321" s="942"/>
      <c r="FJN321" s="942"/>
      <c r="FJO321" s="942"/>
      <c r="FJP321" s="942"/>
      <c r="FJQ321" s="942"/>
      <c r="FJR321" s="942"/>
      <c r="FJS321" s="942"/>
      <c r="FJT321" s="942"/>
      <c r="FJU321" s="942"/>
      <c r="FJV321" s="942"/>
      <c r="FJW321" s="942"/>
      <c r="FJX321" s="942"/>
      <c r="FJY321" s="942"/>
      <c r="FJZ321" s="942"/>
      <c r="FKA321" s="942"/>
      <c r="FKB321" s="942"/>
      <c r="FKC321" s="942"/>
      <c r="FKD321" s="942"/>
      <c r="FKE321" s="942"/>
      <c r="FKF321" s="942"/>
      <c r="FKG321" s="942"/>
      <c r="FKH321" s="942"/>
      <c r="FKI321" s="942"/>
      <c r="FKJ321" s="942"/>
      <c r="FKK321" s="942"/>
      <c r="FKL321" s="942"/>
      <c r="FKM321" s="942"/>
      <c r="FKN321" s="942"/>
      <c r="FKO321" s="942"/>
      <c r="FKP321" s="942"/>
      <c r="FKQ321" s="942"/>
      <c r="FKR321" s="942"/>
      <c r="FKS321" s="942"/>
      <c r="FKT321" s="942"/>
      <c r="FKU321" s="942"/>
      <c r="FKV321" s="942"/>
      <c r="FKW321" s="942"/>
      <c r="FKX321" s="942"/>
      <c r="FKY321" s="942"/>
      <c r="FKZ321" s="942"/>
      <c r="FLA321" s="942"/>
      <c r="FLB321" s="942"/>
      <c r="FLC321" s="942"/>
      <c r="FLD321" s="942"/>
      <c r="FLE321" s="942"/>
      <c r="FLF321" s="942"/>
      <c r="FLG321" s="942"/>
      <c r="FLH321" s="942"/>
      <c r="FLI321" s="942"/>
      <c r="FLJ321" s="942"/>
      <c r="FLK321" s="942"/>
      <c r="FLL321" s="942"/>
      <c r="FLM321" s="942"/>
      <c r="FLN321" s="942"/>
      <c r="FLO321" s="942"/>
      <c r="FLP321" s="942"/>
      <c r="FLQ321" s="942"/>
      <c r="FLR321" s="942"/>
      <c r="FLS321" s="942"/>
      <c r="FLT321" s="942"/>
      <c r="FLU321" s="942"/>
      <c r="FLV321" s="942"/>
      <c r="FLW321" s="942"/>
      <c r="FLX321" s="942"/>
      <c r="FLY321" s="942"/>
      <c r="FLZ321" s="942"/>
      <c r="FMA321" s="942"/>
      <c r="FMB321" s="942"/>
      <c r="FMC321" s="942"/>
      <c r="FMD321" s="942"/>
      <c r="FME321" s="942"/>
      <c r="FMF321" s="942"/>
      <c r="FMG321" s="942"/>
      <c r="FMH321" s="942"/>
      <c r="FMI321" s="942"/>
      <c r="FMJ321" s="942"/>
      <c r="FMK321" s="942"/>
      <c r="FML321" s="942"/>
      <c r="FMM321" s="942"/>
      <c r="FMN321" s="942"/>
      <c r="FMO321" s="942"/>
      <c r="FMP321" s="942"/>
      <c r="FMQ321" s="942"/>
      <c r="FMR321" s="942"/>
      <c r="FMS321" s="942"/>
      <c r="FMT321" s="942"/>
      <c r="FMU321" s="942"/>
      <c r="FMV321" s="942"/>
      <c r="FMW321" s="942"/>
      <c r="FMX321" s="942"/>
      <c r="FMY321" s="942"/>
      <c r="FMZ321" s="942"/>
      <c r="FNA321" s="942"/>
      <c r="FNB321" s="942"/>
      <c r="FNC321" s="942"/>
      <c r="FND321" s="942"/>
      <c r="FNE321" s="942"/>
      <c r="FNF321" s="942"/>
      <c r="FNG321" s="942"/>
      <c r="FNH321" s="942"/>
      <c r="FNI321" s="942"/>
      <c r="FNJ321" s="942"/>
      <c r="FNK321" s="942"/>
      <c r="FNL321" s="942"/>
      <c r="FNM321" s="942"/>
      <c r="FNN321" s="942"/>
      <c r="FNO321" s="942"/>
      <c r="FNP321" s="942"/>
      <c r="FNQ321" s="942"/>
      <c r="FNR321" s="942"/>
      <c r="FNS321" s="942"/>
      <c r="FNT321" s="942"/>
      <c r="FNU321" s="942"/>
      <c r="FNV321" s="942"/>
      <c r="FNW321" s="942"/>
      <c r="FNX321" s="942"/>
      <c r="FNY321" s="942"/>
      <c r="FNZ321" s="942"/>
      <c r="FOA321" s="942"/>
      <c r="FOB321" s="942"/>
      <c r="FOC321" s="942"/>
      <c r="FOD321" s="942"/>
      <c r="FOE321" s="942"/>
      <c r="FOF321" s="942"/>
      <c r="FOG321" s="942"/>
      <c r="FOH321" s="942"/>
      <c r="FOI321" s="942"/>
      <c r="FOJ321" s="942"/>
      <c r="FOK321" s="942"/>
      <c r="FOL321" s="942"/>
      <c r="FOM321" s="942"/>
      <c r="FON321" s="942"/>
      <c r="FOO321" s="942"/>
      <c r="FOP321" s="942"/>
      <c r="FOQ321" s="942"/>
      <c r="FOR321" s="942"/>
      <c r="FOS321" s="942"/>
      <c r="FOT321" s="942"/>
      <c r="FOU321" s="942"/>
      <c r="FOV321" s="942"/>
      <c r="FOW321" s="942"/>
      <c r="FOX321" s="942"/>
      <c r="FOY321" s="942"/>
      <c r="FOZ321" s="942"/>
      <c r="FPA321" s="942"/>
      <c r="FPB321" s="942"/>
      <c r="FPC321" s="942"/>
      <c r="FPD321" s="942"/>
      <c r="FPE321" s="942"/>
      <c r="FPF321" s="942"/>
      <c r="FPG321" s="942"/>
      <c r="FPH321" s="942"/>
      <c r="FPI321" s="942"/>
      <c r="FPJ321" s="942"/>
      <c r="FPK321" s="942"/>
      <c r="FPL321" s="942"/>
      <c r="FPM321" s="942"/>
      <c r="FPN321" s="942"/>
      <c r="FPO321" s="942"/>
      <c r="FPP321" s="942"/>
      <c r="FPQ321" s="942"/>
      <c r="FPR321" s="942"/>
      <c r="FPS321" s="942"/>
      <c r="FPT321" s="942"/>
      <c r="FPU321" s="942"/>
      <c r="FPV321" s="942"/>
      <c r="FPW321" s="942"/>
      <c r="FPX321" s="942"/>
      <c r="FPY321" s="942"/>
      <c r="FPZ321" s="942"/>
      <c r="FQA321" s="942"/>
      <c r="FQB321" s="942"/>
      <c r="FQC321" s="942"/>
      <c r="FQD321" s="942"/>
      <c r="FQE321" s="942"/>
      <c r="FQF321" s="942"/>
      <c r="FQG321" s="942"/>
      <c r="FQH321" s="942"/>
      <c r="FQI321" s="942"/>
      <c r="FQJ321" s="942"/>
      <c r="FQK321" s="942"/>
      <c r="FQL321" s="942"/>
      <c r="FQM321" s="942"/>
      <c r="FQN321" s="942"/>
      <c r="FQO321" s="942"/>
      <c r="FQP321" s="942"/>
      <c r="FQQ321" s="942"/>
      <c r="FQR321" s="942"/>
      <c r="FQS321" s="942"/>
      <c r="FQT321" s="942"/>
      <c r="FQU321" s="942"/>
      <c r="FQV321" s="942"/>
      <c r="FQW321" s="942"/>
      <c r="FQX321" s="942"/>
      <c r="FQY321" s="942"/>
      <c r="FQZ321" s="942"/>
      <c r="FRA321" s="942"/>
      <c r="FRB321" s="942"/>
      <c r="FRC321" s="942"/>
      <c r="FRD321" s="942"/>
      <c r="FRE321" s="942"/>
      <c r="FRF321" s="942"/>
      <c r="FRG321" s="942"/>
      <c r="FRH321" s="942"/>
      <c r="FRI321" s="942"/>
      <c r="FRJ321" s="942"/>
      <c r="FRK321" s="942"/>
      <c r="FRL321" s="942"/>
      <c r="FRM321" s="942"/>
      <c r="FRN321" s="942"/>
      <c r="FRO321" s="942"/>
      <c r="FRP321" s="942"/>
      <c r="FRQ321" s="942"/>
      <c r="FRR321" s="942"/>
      <c r="FRS321" s="942"/>
      <c r="FRT321" s="942"/>
      <c r="FRU321" s="942"/>
      <c r="FRV321" s="942"/>
      <c r="FRW321" s="942"/>
      <c r="FRX321" s="942"/>
      <c r="FRY321" s="942"/>
      <c r="FRZ321" s="942"/>
      <c r="FSA321" s="942"/>
      <c r="FSB321" s="942"/>
      <c r="FSC321" s="942"/>
      <c r="FSD321" s="942"/>
      <c r="FSE321" s="942"/>
      <c r="FSF321" s="942"/>
      <c r="FSG321" s="942"/>
      <c r="FSH321" s="942"/>
      <c r="FSI321" s="942"/>
      <c r="FSJ321" s="942"/>
      <c r="FSK321" s="942"/>
      <c r="FSL321" s="942"/>
      <c r="FSM321" s="942"/>
      <c r="FSN321" s="942"/>
      <c r="FSO321" s="942"/>
      <c r="FSP321" s="942"/>
      <c r="FSQ321" s="942"/>
      <c r="FSR321" s="942"/>
      <c r="FSS321" s="942"/>
      <c r="FST321" s="942"/>
      <c r="FSU321" s="942"/>
      <c r="FSV321" s="942"/>
      <c r="FSW321" s="942"/>
      <c r="FSX321" s="942"/>
      <c r="FSY321" s="942"/>
      <c r="FSZ321" s="942"/>
      <c r="FTA321" s="942"/>
      <c r="FTB321" s="942"/>
      <c r="FTC321" s="942"/>
      <c r="FTD321" s="942"/>
      <c r="FTE321" s="942"/>
      <c r="FTF321" s="942"/>
      <c r="FTG321" s="942"/>
      <c r="FTH321" s="942"/>
      <c r="FTI321" s="942"/>
      <c r="FTJ321" s="942"/>
      <c r="FTK321" s="942"/>
      <c r="FTL321" s="942"/>
      <c r="FTM321" s="942"/>
      <c r="FTN321" s="942"/>
      <c r="FTO321" s="942"/>
      <c r="FTP321" s="942"/>
      <c r="FTQ321" s="942"/>
      <c r="FTR321" s="942"/>
      <c r="FTS321" s="942"/>
      <c r="FTT321" s="942"/>
      <c r="FTU321" s="942"/>
      <c r="FTV321" s="942"/>
      <c r="FTW321" s="942"/>
      <c r="FTX321" s="942"/>
      <c r="FTY321" s="942"/>
      <c r="FTZ321" s="942"/>
      <c r="FUA321" s="942"/>
      <c r="FUB321" s="942"/>
      <c r="FUC321" s="942"/>
      <c r="FUD321" s="942"/>
      <c r="FUE321" s="942"/>
      <c r="FUF321" s="942"/>
      <c r="FUG321" s="942"/>
      <c r="FUH321" s="942"/>
      <c r="FUI321" s="942"/>
      <c r="FUJ321" s="942"/>
      <c r="FUK321" s="942"/>
      <c r="FUL321" s="942"/>
      <c r="FUM321" s="942"/>
      <c r="FUN321" s="942"/>
      <c r="FUO321" s="942"/>
      <c r="FUP321" s="942"/>
      <c r="FUQ321" s="942"/>
      <c r="FUR321" s="942"/>
      <c r="FUS321" s="942"/>
      <c r="FUT321" s="942"/>
      <c r="FUU321" s="942"/>
      <c r="FUV321" s="942"/>
      <c r="FUW321" s="942"/>
      <c r="FUX321" s="942"/>
      <c r="FUY321" s="942"/>
      <c r="FUZ321" s="942"/>
      <c r="FVA321" s="942"/>
      <c r="FVB321" s="942"/>
      <c r="FVC321" s="942"/>
      <c r="FVD321" s="942"/>
      <c r="FVE321" s="942"/>
      <c r="FVF321" s="942"/>
      <c r="FVG321" s="942"/>
      <c r="FVH321" s="942"/>
      <c r="FVI321" s="942"/>
      <c r="FVJ321" s="942"/>
      <c r="FVK321" s="942"/>
      <c r="FVL321" s="942"/>
      <c r="FVM321" s="942"/>
      <c r="FVN321" s="942"/>
      <c r="FVO321" s="942"/>
      <c r="FVP321" s="942"/>
      <c r="FVQ321" s="942"/>
      <c r="FVR321" s="942"/>
      <c r="FVS321" s="942"/>
      <c r="FVT321" s="942"/>
      <c r="FVU321" s="942"/>
      <c r="FVV321" s="942"/>
      <c r="FVW321" s="942"/>
      <c r="FVX321" s="942"/>
      <c r="FVY321" s="942"/>
      <c r="FVZ321" s="942"/>
      <c r="FWA321" s="942"/>
      <c r="FWB321" s="942"/>
      <c r="FWC321" s="942"/>
      <c r="FWD321" s="942"/>
      <c r="FWE321" s="942"/>
      <c r="FWF321" s="942"/>
      <c r="FWG321" s="942"/>
      <c r="FWH321" s="942"/>
      <c r="FWI321" s="942"/>
      <c r="FWJ321" s="942"/>
      <c r="FWK321" s="942"/>
      <c r="FWL321" s="942"/>
      <c r="FWM321" s="942"/>
      <c r="FWN321" s="942"/>
      <c r="FWO321" s="942"/>
      <c r="FWP321" s="942"/>
      <c r="FWQ321" s="942"/>
      <c r="FWR321" s="942"/>
      <c r="FWS321" s="942"/>
      <c r="FWT321" s="942"/>
      <c r="FWU321" s="942"/>
      <c r="FWV321" s="942"/>
      <c r="FWW321" s="942"/>
      <c r="FWX321" s="942"/>
      <c r="FWY321" s="942"/>
      <c r="FWZ321" s="942"/>
      <c r="FXA321" s="942"/>
      <c r="FXB321" s="942"/>
      <c r="FXC321" s="942"/>
      <c r="FXD321" s="942"/>
      <c r="FXE321" s="942"/>
      <c r="FXF321" s="942"/>
      <c r="FXG321" s="942"/>
      <c r="FXH321" s="942"/>
      <c r="FXI321" s="942"/>
      <c r="FXJ321" s="942"/>
      <c r="FXK321" s="942"/>
      <c r="FXL321" s="942"/>
      <c r="FXM321" s="942"/>
      <c r="FXN321" s="942"/>
      <c r="FXO321" s="942"/>
      <c r="FXP321" s="942"/>
      <c r="FXQ321" s="942"/>
      <c r="FXR321" s="942"/>
      <c r="FXS321" s="942"/>
      <c r="FXT321" s="942"/>
      <c r="FXU321" s="942"/>
      <c r="FXV321" s="942"/>
      <c r="FXW321" s="942"/>
      <c r="FXX321" s="942"/>
      <c r="FXY321" s="942"/>
      <c r="FXZ321" s="942"/>
      <c r="FYA321" s="942"/>
      <c r="FYB321" s="942"/>
      <c r="FYC321" s="942"/>
      <c r="FYD321" s="942"/>
      <c r="FYE321" s="942"/>
      <c r="FYF321" s="942"/>
      <c r="FYG321" s="942"/>
      <c r="FYH321" s="942"/>
      <c r="FYI321" s="942"/>
      <c r="FYJ321" s="942"/>
      <c r="FYK321" s="942"/>
      <c r="FYL321" s="942"/>
      <c r="FYM321" s="942"/>
      <c r="FYN321" s="942"/>
      <c r="FYO321" s="942"/>
      <c r="FYP321" s="942"/>
      <c r="FYQ321" s="942"/>
      <c r="FYR321" s="942"/>
      <c r="FYS321" s="942"/>
      <c r="FYT321" s="942"/>
      <c r="FYU321" s="942"/>
      <c r="FYV321" s="942"/>
      <c r="FYW321" s="942"/>
      <c r="FYX321" s="942"/>
      <c r="FYY321" s="942"/>
      <c r="FYZ321" s="942"/>
      <c r="FZA321" s="942"/>
      <c r="FZB321" s="942"/>
      <c r="FZC321" s="942"/>
      <c r="FZD321" s="942"/>
      <c r="FZE321" s="942"/>
      <c r="FZF321" s="942"/>
      <c r="FZG321" s="942"/>
      <c r="FZH321" s="942"/>
      <c r="FZI321" s="942"/>
      <c r="FZJ321" s="942"/>
      <c r="FZK321" s="942"/>
      <c r="FZL321" s="942"/>
      <c r="FZM321" s="942"/>
      <c r="FZN321" s="942"/>
      <c r="FZO321" s="942"/>
      <c r="FZP321" s="942"/>
      <c r="FZQ321" s="942"/>
      <c r="FZR321" s="942"/>
      <c r="FZS321" s="942"/>
      <c r="FZT321" s="942"/>
      <c r="FZU321" s="942"/>
      <c r="FZV321" s="942"/>
      <c r="FZW321" s="942"/>
      <c r="FZX321" s="942"/>
      <c r="FZY321" s="942"/>
      <c r="FZZ321" s="942"/>
      <c r="GAA321" s="942"/>
      <c r="GAB321" s="942"/>
      <c r="GAC321" s="942"/>
      <c r="GAD321" s="942"/>
      <c r="GAE321" s="942"/>
      <c r="GAF321" s="942"/>
      <c r="GAG321" s="942"/>
      <c r="GAH321" s="942"/>
      <c r="GAI321" s="942"/>
      <c r="GAJ321" s="942"/>
      <c r="GAK321" s="942"/>
      <c r="GAL321" s="942"/>
      <c r="GAM321" s="942"/>
      <c r="GAN321" s="942"/>
      <c r="GAO321" s="942"/>
      <c r="GAP321" s="942"/>
      <c r="GAQ321" s="942"/>
      <c r="GAR321" s="942"/>
      <c r="GAS321" s="942"/>
      <c r="GAT321" s="942"/>
      <c r="GAU321" s="942"/>
      <c r="GAV321" s="942"/>
      <c r="GAW321" s="942"/>
      <c r="GAX321" s="942"/>
      <c r="GAY321" s="942"/>
      <c r="GAZ321" s="942"/>
      <c r="GBA321" s="942"/>
      <c r="GBB321" s="942"/>
      <c r="GBC321" s="942"/>
      <c r="GBD321" s="942"/>
      <c r="GBE321" s="942"/>
      <c r="GBF321" s="942"/>
      <c r="GBG321" s="942"/>
      <c r="GBH321" s="942"/>
      <c r="GBI321" s="942"/>
      <c r="GBJ321" s="942"/>
      <c r="GBK321" s="942"/>
      <c r="GBL321" s="942"/>
      <c r="GBM321" s="942"/>
      <c r="GBN321" s="942"/>
      <c r="GBO321" s="942"/>
      <c r="GBP321" s="942"/>
      <c r="GBQ321" s="942"/>
      <c r="GBR321" s="942"/>
      <c r="GBS321" s="942"/>
      <c r="GBT321" s="942"/>
      <c r="GBU321" s="942"/>
      <c r="GBV321" s="942"/>
      <c r="GBW321" s="942"/>
      <c r="GBX321" s="942"/>
      <c r="GBY321" s="942"/>
      <c r="GBZ321" s="942"/>
      <c r="GCA321" s="942"/>
      <c r="GCB321" s="942"/>
      <c r="GCC321" s="942"/>
      <c r="GCD321" s="942"/>
      <c r="GCE321" s="942"/>
      <c r="GCF321" s="942"/>
      <c r="GCG321" s="942"/>
      <c r="GCH321" s="942"/>
      <c r="GCI321" s="942"/>
      <c r="GCJ321" s="942"/>
      <c r="GCK321" s="942"/>
      <c r="GCL321" s="942"/>
      <c r="GCM321" s="942"/>
      <c r="GCN321" s="942"/>
      <c r="GCO321" s="942"/>
      <c r="GCP321" s="942"/>
      <c r="GCQ321" s="942"/>
      <c r="GCR321" s="942"/>
      <c r="GCS321" s="942"/>
      <c r="GCT321" s="942"/>
      <c r="GCU321" s="942"/>
      <c r="GCV321" s="942"/>
      <c r="GCW321" s="942"/>
      <c r="GCX321" s="942"/>
      <c r="GCY321" s="942"/>
      <c r="GCZ321" s="942"/>
      <c r="GDA321" s="942"/>
      <c r="GDB321" s="942"/>
      <c r="GDC321" s="942"/>
      <c r="GDD321" s="942"/>
      <c r="GDE321" s="942"/>
      <c r="GDF321" s="942"/>
      <c r="GDG321" s="942"/>
      <c r="GDH321" s="942"/>
      <c r="GDI321" s="942"/>
      <c r="GDJ321" s="942"/>
      <c r="GDK321" s="942"/>
      <c r="GDL321" s="942"/>
      <c r="GDM321" s="942"/>
      <c r="GDN321" s="942"/>
      <c r="GDO321" s="942"/>
      <c r="GDP321" s="942"/>
      <c r="GDQ321" s="942"/>
      <c r="GDR321" s="942"/>
      <c r="GDS321" s="942"/>
      <c r="GDT321" s="942"/>
      <c r="GDU321" s="942"/>
      <c r="GDV321" s="942"/>
      <c r="GDW321" s="942"/>
      <c r="GDX321" s="942"/>
      <c r="GDY321" s="942"/>
      <c r="GDZ321" s="942"/>
      <c r="GEA321" s="942"/>
      <c r="GEB321" s="942"/>
      <c r="GEC321" s="942"/>
      <c r="GED321" s="942"/>
      <c r="GEE321" s="942"/>
      <c r="GEF321" s="942"/>
      <c r="GEG321" s="942"/>
      <c r="GEH321" s="942"/>
      <c r="GEI321" s="942"/>
      <c r="GEJ321" s="942"/>
      <c r="GEK321" s="942"/>
      <c r="GEL321" s="942"/>
      <c r="GEM321" s="942"/>
      <c r="GEN321" s="942"/>
      <c r="GEO321" s="942"/>
      <c r="GEP321" s="942"/>
      <c r="GEQ321" s="942"/>
      <c r="GER321" s="942"/>
      <c r="GES321" s="942"/>
      <c r="GET321" s="942"/>
      <c r="GEU321" s="942"/>
      <c r="GEV321" s="942"/>
      <c r="GEW321" s="942"/>
      <c r="GEX321" s="942"/>
      <c r="GEY321" s="942"/>
      <c r="GEZ321" s="942"/>
      <c r="GFA321" s="942"/>
      <c r="GFB321" s="942"/>
      <c r="GFC321" s="942"/>
      <c r="GFD321" s="942"/>
      <c r="GFE321" s="942"/>
      <c r="GFF321" s="942"/>
      <c r="GFG321" s="942"/>
      <c r="GFH321" s="942"/>
      <c r="GFI321" s="942"/>
      <c r="GFJ321" s="942"/>
      <c r="GFK321" s="942"/>
      <c r="GFL321" s="942"/>
      <c r="GFM321" s="942"/>
      <c r="GFN321" s="942"/>
      <c r="GFO321" s="942"/>
      <c r="GFP321" s="942"/>
      <c r="GFQ321" s="942"/>
      <c r="GFR321" s="942"/>
      <c r="GFS321" s="942"/>
      <c r="GFT321" s="942"/>
      <c r="GFU321" s="942"/>
      <c r="GFV321" s="942"/>
      <c r="GFW321" s="942"/>
      <c r="GFX321" s="942"/>
      <c r="GFY321" s="942"/>
      <c r="GFZ321" s="942"/>
      <c r="GGA321" s="942"/>
      <c r="GGB321" s="942"/>
      <c r="GGC321" s="942"/>
      <c r="GGD321" s="942"/>
      <c r="GGE321" s="942"/>
      <c r="GGF321" s="942"/>
      <c r="GGG321" s="942"/>
      <c r="GGH321" s="942"/>
      <c r="GGI321" s="942"/>
      <c r="GGJ321" s="942"/>
      <c r="GGK321" s="942"/>
      <c r="GGL321" s="942"/>
      <c r="GGM321" s="942"/>
      <c r="GGN321" s="942"/>
      <c r="GGO321" s="942"/>
      <c r="GGP321" s="942"/>
      <c r="GGQ321" s="942"/>
      <c r="GGR321" s="942"/>
      <c r="GGS321" s="942"/>
      <c r="GGT321" s="942"/>
      <c r="GGU321" s="942"/>
      <c r="GGV321" s="942"/>
      <c r="GGW321" s="942"/>
      <c r="GGX321" s="942"/>
      <c r="GGY321" s="942"/>
      <c r="GGZ321" s="942"/>
      <c r="GHA321" s="942"/>
      <c r="GHB321" s="942"/>
      <c r="GHC321" s="942"/>
      <c r="GHD321" s="942"/>
      <c r="GHE321" s="942"/>
      <c r="GHF321" s="942"/>
      <c r="GHG321" s="942"/>
      <c r="GHH321" s="942"/>
      <c r="GHI321" s="942"/>
      <c r="GHJ321" s="942"/>
      <c r="GHK321" s="942"/>
      <c r="GHL321" s="942"/>
      <c r="GHM321" s="942"/>
      <c r="GHN321" s="942"/>
      <c r="GHO321" s="942"/>
      <c r="GHP321" s="942"/>
      <c r="GHQ321" s="942"/>
      <c r="GHR321" s="942"/>
      <c r="GHS321" s="942"/>
      <c r="GHT321" s="942"/>
      <c r="GHU321" s="942"/>
      <c r="GHV321" s="942"/>
      <c r="GHW321" s="942"/>
      <c r="GHX321" s="942"/>
      <c r="GHY321" s="942"/>
      <c r="GHZ321" s="942"/>
      <c r="GIA321" s="942"/>
      <c r="GIB321" s="942"/>
      <c r="GIC321" s="942"/>
      <c r="GID321" s="942"/>
      <c r="GIE321" s="942"/>
      <c r="GIF321" s="942"/>
      <c r="GIG321" s="942"/>
      <c r="GIH321" s="942"/>
      <c r="GII321" s="942"/>
      <c r="GIJ321" s="942"/>
      <c r="GIK321" s="942"/>
      <c r="GIL321" s="942"/>
      <c r="GIM321" s="942"/>
      <c r="GIN321" s="942"/>
      <c r="GIO321" s="942"/>
      <c r="GIP321" s="942"/>
      <c r="GIQ321" s="942"/>
      <c r="GIR321" s="942"/>
      <c r="GIS321" s="942"/>
      <c r="GIT321" s="942"/>
      <c r="GIU321" s="942"/>
      <c r="GIV321" s="942"/>
      <c r="GIW321" s="942"/>
      <c r="GIX321" s="942"/>
      <c r="GIY321" s="942"/>
      <c r="GIZ321" s="942"/>
      <c r="GJA321" s="942"/>
      <c r="GJB321" s="942"/>
      <c r="GJC321" s="942"/>
      <c r="GJD321" s="942"/>
      <c r="GJE321" s="942"/>
      <c r="GJF321" s="942"/>
      <c r="GJG321" s="942"/>
      <c r="GJH321" s="942"/>
      <c r="GJI321" s="942"/>
      <c r="GJJ321" s="942"/>
      <c r="GJK321" s="942"/>
      <c r="GJL321" s="942"/>
      <c r="GJM321" s="942"/>
      <c r="GJN321" s="942"/>
      <c r="GJO321" s="942"/>
      <c r="GJP321" s="942"/>
      <c r="GJQ321" s="942"/>
      <c r="GJR321" s="942"/>
      <c r="GJS321" s="942"/>
      <c r="GJT321" s="942"/>
      <c r="GJU321" s="942"/>
      <c r="GJV321" s="942"/>
      <c r="GJW321" s="942"/>
      <c r="GJX321" s="942"/>
      <c r="GJY321" s="942"/>
      <c r="GJZ321" s="942"/>
      <c r="GKA321" s="942"/>
      <c r="GKB321" s="942"/>
      <c r="GKC321" s="942"/>
      <c r="GKD321" s="942"/>
      <c r="GKE321" s="942"/>
      <c r="GKF321" s="942"/>
      <c r="GKG321" s="942"/>
      <c r="GKH321" s="942"/>
      <c r="GKI321" s="942"/>
      <c r="GKJ321" s="942"/>
      <c r="GKK321" s="942"/>
      <c r="GKL321" s="942"/>
      <c r="GKM321" s="942"/>
      <c r="GKN321" s="942"/>
      <c r="GKO321" s="942"/>
      <c r="GKP321" s="942"/>
      <c r="GKQ321" s="942"/>
      <c r="GKR321" s="942"/>
      <c r="GKS321" s="942"/>
      <c r="GKT321" s="942"/>
      <c r="GKU321" s="942"/>
      <c r="GKV321" s="942"/>
      <c r="GKW321" s="942"/>
      <c r="GKX321" s="942"/>
      <c r="GKY321" s="942"/>
      <c r="GKZ321" s="942"/>
      <c r="GLA321" s="942"/>
      <c r="GLB321" s="942"/>
      <c r="GLC321" s="942"/>
      <c r="GLD321" s="942"/>
      <c r="GLE321" s="942"/>
      <c r="GLF321" s="942"/>
      <c r="GLG321" s="942"/>
      <c r="GLH321" s="942"/>
      <c r="GLI321" s="942"/>
      <c r="GLJ321" s="942"/>
      <c r="GLK321" s="942"/>
      <c r="GLL321" s="942"/>
      <c r="GLM321" s="942"/>
      <c r="GLN321" s="942"/>
      <c r="GLO321" s="942"/>
      <c r="GLP321" s="942"/>
      <c r="GLQ321" s="942"/>
      <c r="GLR321" s="942"/>
      <c r="GLS321" s="942"/>
      <c r="GLT321" s="942"/>
      <c r="GLU321" s="942"/>
      <c r="GLV321" s="942"/>
      <c r="GLW321" s="942"/>
      <c r="GLX321" s="942"/>
      <c r="GLY321" s="942"/>
      <c r="GLZ321" s="942"/>
      <c r="GMA321" s="942"/>
      <c r="GMB321" s="942"/>
      <c r="GMC321" s="942"/>
      <c r="GMD321" s="942"/>
      <c r="GME321" s="942"/>
      <c r="GMF321" s="942"/>
      <c r="GMG321" s="942"/>
      <c r="GMH321" s="942"/>
      <c r="GMI321" s="942"/>
      <c r="GMJ321" s="942"/>
      <c r="GMK321" s="942"/>
      <c r="GML321" s="942"/>
      <c r="GMM321" s="942"/>
      <c r="GMN321" s="942"/>
      <c r="GMO321" s="942"/>
      <c r="GMP321" s="942"/>
      <c r="GMQ321" s="942"/>
      <c r="GMR321" s="942"/>
      <c r="GMS321" s="942"/>
      <c r="GMT321" s="942"/>
      <c r="GMU321" s="942"/>
      <c r="GMV321" s="942"/>
      <c r="GMW321" s="942"/>
      <c r="GMX321" s="942"/>
      <c r="GMY321" s="942"/>
      <c r="GMZ321" s="942"/>
      <c r="GNA321" s="942"/>
      <c r="GNB321" s="942"/>
      <c r="GNC321" s="942"/>
      <c r="GND321" s="942"/>
      <c r="GNE321" s="942"/>
      <c r="GNF321" s="942"/>
      <c r="GNG321" s="942"/>
      <c r="GNH321" s="942"/>
      <c r="GNI321" s="942"/>
      <c r="GNJ321" s="942"/>
      <c r="GNK321" s="942"/>
      <c r="GNL321" s="942"/>
      <c r="GNM321" s="942"/>
      <c r="GNN321" s="942"/>
      <c r="GNO321" s="942"/>
      <c r="GNP321" s="942"/>
      <c r="GNQ321" s="942"/>
      <c r="GNR321" s="942"/>
      <c r="GNS321" s="942"/>
      <c r="GNT321" s="942"/>
      <c r="GNU321" s="942"/>
      <c r="GNV321" s="942"/>
      <c r="GNW321" s="942"/>
      <c r="GNX321" s="942"/>
      <c r="GNY321" s="942"/>
      <c r="GNZ321" s="942"/>
      <c r="GOA321" s="942"/>
      <c r="GOB321" s="942"/>
      <c r="GOC321" s="942"/>
      <c r="GOD321" s="942"/>
      <c r="GOE321" s="942"/>
      <c r="GOF321" s="942"/>
      <c r="GOG321" s="942"/>
      <c r="GOH321" s="942"/>
      <c r="GOI321" s="942"/>
      <c r="GOJ321" s="942"/>
      <c r="GOK321" s="942"/>
      <c r="GOL321" s="942"/>
      <c r="GOM321" s="942"/>
      <c r="GON321" s="942"/>
      <c r="GOO321" s="942"/>
      <c r="GOP321" s="942"/>
      <c r="GOQ321" s="942"/>
      <c r="GOR321" s="942"/>
      <c r="GOS321" s="942"/>
      <c r="GOT321" s="942"/>
      <c r="GOU321" s="942"/>
      <c r="GOV321" s="942"/>
      <c r="GOW321" s="942"/>
      <c r="GOX321" s="942"/>
      <c r="GOY321" s="942"/>
      <c r="GOZ321" s="942"/>
      <c r="GPA321" s="942"/>
      <c r="GPB321" s="942"/>
      <c r="GPC321" s="942"/>
      <c r="GPD321" s="942"/>
      <c r="GPE321" s="942"/>
      <c r="GPF321" s="942"/>
      <c r="GPG321" s="942"/>
      <c r="GPH321" s="942"/>
      <c r="GPI321" s="942"/>
      <c r="GPJ321" s="942"/>
      <c r="GPK321" s="942"/>
      <c r="GPL321" s="942"/>
      <c r="GPM321" s="942"/>
      <c r="GPN321" s="942"/>
      <c r="GPO321" s="942"/>
      <c r="GPP321" s="942"/>
      <c r="GPQ321" s="942"/>
      <c r="GPR321" s="942"/>
      <c r="GPS321" s="942"/>
      <c r="GPT321" s="942"/>
      <c r="GPU321" s="942"/>
      <c r="GPV321" s="942"/>
      <c r="GPW321" s="942"/>
      <c r="GPX321" s="942"/>
      <c r="GPY321" s="942"/>
      <c r="GPZ321" s="942"/>
      <c r="GQA321" s="942"/>
      <c r="GQB321" s="942"/>
      <c r="GQC321" s="942"/>
      <c r="GQD321" s="942"/>
      <c r="GQE321" s="942"/>
      <c r="GQF321" s="942"/>
      <c r="GQG321" s="942"/>
      <c r="GQH321" s="942"/>
      <c r="GQI321" s="942"/>
      <c r="GQJ321" s="942"/>
      <c r="GQK321" s="942"/>
      <c r="GQL321" s="942"/>
      <c r="GQM321" s="942"/>
      <c r="GQN321" s="942"/>
      <c r="GQO321" s="942"/>
      <c r="GQP321" s="942"/>
      <c r="GQQ321" s="942"/>
      <c r="GQR321" s="942"/>
      <c r="GQS321" s="942"/>
      <c r="GQT321" s="942"/>
      <c r="GQU321" s="942"/>
      <c r="GQV321" s="942"/>
      <c r="GQW321" s="942"/>
      <c r="GQX321" s="942"/>
      <c r="GQY321" s="942"/>
      <c r="GQZ321" s="942"/>
      <c r="GRA321" s="942"/>
      <c r="GRB321" s="942"/>
      <c r="GRC321" s="942"/>
      <c r="GRD321" s="942"/>
      <c r="GRE321" s="942"/>
      <c r="GRF321" s="942"/>
      <c r="GRG321" s="942"/>
      <c r="GRH321" s="942"/>
      <c r="GRI321" s="942"/>
      <c r="GRJ321" s="942"/>
      <c r="GRK321" s="942"/>
      <c r="GRL321" s="942"/>
      <c r="GRM321" s="942"/>
      <c r="GRN321" s="942"/>
      <c r="GRO321" s="942"/>
      <c r="GRP321" s="942"/>
      <c r="GRQ321" s="942"/>
      <c r="GRR321" s="942"/>
      <c r="GRS321" s="942"/>
      <c r="GRT321" s="942"/>
      <c r="GRU321" s="942"/>
      <c r="GRV321" s="942"/>
      <c r="GRW321" s="942"/>
      <c r="GRX321" s="942"/>
      <c r="GRY321" s="942"/>
      <c r="GRZ321" s="942"/>
      <c r="GSA321" s="942"/>
      <c r="GSB321" s="942"/>
      <c r="GSC321" s="942"/>
      <c r="GSD321" s="942"/>
      <c r="GSE321" s="942"/>
      <c r="GSF321" s="942"/>
      <c r="GSG321" s="942"/>
      <c r="GSH321" s="942"/>
      <c r="GSI321" s="942"/>
      <c r="GSJ321" s="942"/>
      <c r="GSK321" s="942"/>
      <c r="GSL321" s="942"/>
      <c r="GSM321" s="942"/>
      <c r="GSN321" s="942"/>
      <c r="GSO321" s="942"/>
      <c r="GSP321" s="942"/>
      <c r="GSQ321" s="942"/>
      <c r="GSR321" s="942"/>
      <c r="GSS321" s="942"/>
      <c r="GST321" s="942"/>
      <c r="GSU321" s="942"/>
      <c r="GSV321" s="942"/>
      <c r="GSW321" s="942"/>
      <c r="GSX321" s="942"/>
      <c r="GSY321" s="942"/>
      <c r="GSZ321" s="942"/>
      <c r="GTA321" s="942"/>
      <c r="GTB321" s="942"/>
      <c r="GTC321" s="942"/>
      <c r="GTD321" s="942"/>
      <c r="GTE321" s="942"/>
      <c r="GTF321" s="942"/>
      <c r="GTG321" s="942"/>
      <c r="GTH321" s="942"/>
      <c r="GTI321" s="942"/>
      <c r="GTJ321" s="942"/>
      <c r="GTK321" s="942"/>
      <c r="GTL321" s="942"/>
      <c r="GTM321" s="942"/>
      <c r="GTN321" s="942"/>
      <c r="GTO321" s="942"/>
      <c r="GTP321" s="942"/>
      <c r="GTQ321" s="942"/>
      <c r="GTR321" s="942"/>
      <c r="GTS321" s="942"/>
      <c r="GTT321" s="942"/>
      <c r="GTU321" s="942"/>
      <c r="GTV321" s="942"/>
      <c r="GTW321" s="942"/>
      <c r="GTX321" s="942"/>
      <c r="GTY321" s="942"/>
      <c r="GTZ321" s="942"/>
      <c r="GUA321" s="942"/>
      <c r="GUB321" s="942"/>
      <c r="GUC321" s="942"/>
      <c r="GUD321" s="942"/>
      <c r="GUE321" s="942"/>
      <c r="GUF321" s="942"/>
      <c r="GUG321" s="942"/>
      <c r="GUH321" s="942"/>
      <c r="GUI321" s="942"/>
      <c r="GUJ321" s="942"/>
      <c r="GUK321" s="942"/>
      <c r="GUL321" s="942"/>
      <c r="GUM321" s="942"/>
      <c r="GUN321" s="942"/>
      <c r="GUO321" s="942"/>
      <c r="GUP321" s="942"/>
      <c r="GUQ321" s="942"/>
      <c r="GUR321" s="942"/>
      <c r="GUS321" s="942"/>
      <c r="GUT321" s="942"/>
      <c r="GUU321" s="942"/>
      <c r="GUV321" s="942"/>
      <c r="GUW321" s="942"/>
      <c r="GUX321" s="942"/>
      <c r="GUY321" s="942"/>
      <c r="GUZ321" s="942"/>
      <c r="GVA321" s="942"/>
      <c r="GVB321" s="942"/>
      <c r="GVC321" s="942"/>
      <c r="GVD321" s="942"/>
      <c r="GVE321" s="942"/>
      <c r="GVF321" s="942"/>
      <c r="GVG321" s="942"/>
      <c r="GVH321" s="942"/>
      <c r="GVI321" s="942"/>
      <c r="GVJ321" s="942"/>
      <c r="GVK321" s="942"/>
      <c r="GVL321" s="942"/>
      <c r="GVM321" s="942"/>
      <c r="GVN321" s="942"/>
      <c r="GVO321" s="942"/>
      <c r="GVP321" s="942"/>
      <c r="GVQ321" s="942"/>
      <c r="GVR321" s="942"/>
      <c r="GVS321" s="942"/>
      <c r="GVT321" s="942"/>
      <c r="GVU321" s="942"/>
      <c r="GVV321" s="942"/>
      <c r="GVW321" s="942"/>
      <c r="GVX321" s="942"/>
      <c r="GVY321" s="942"/>
      <c r="GVZ321" s="942"/>
      <c r="GWA321" s="942"/>
      <c r="GWB321" s="942"/>
      <c r="GWC321" s="942"/>
      <c r="GWD321" s="942"/>
      <c r="GWE321" s="942"/>
      <c r="GWF321" s="942"/>
      <c r="GWG321" s="942"/>
      <c r="GWH321" s="942"/>
      <c r="GWI321" s="942"/>
      <c r="GWJ321" s="942"/>
      <c r="GWK321" s="942"/>
      <c r="GWL321" s="942"/>
      <c r="GWM321" s="942"/>
      <c r="GWN321" s="942"/>
      <c r="GWO321" s="942"/>
      <c r="GWP321" s="942"/>
      <c r="GWQ321" s="942"/>
      <c r="GWR321" s="942"/>
      <c r="GWS321" s="942"/>
      <c r="GWT321" s="942"/>
      <c r="GWU321" s="942"/>
      <c r="GWV321" s="942"/>
      <c r="GWW321" s="942"/>
      <c r="GWX321" s="942"/>
      <c r="GWY321" s="942"/>
      <c r="GWZ321" s="942"/>
      <c r="GXA321" s="942"/>
      <c r="GXB321" s="942"/>
      <c r="GXC321" s="942"/>
      <c r="GXD321" s="942"/>
      <c r="GXE321" s="942"/>
      <c r="GXF321" s="942"/>
      <c r="GXG321" s="942"/>
      <c r="GXH321" s="942"/>
      <c r="GXI321" s="942"/>
      <c r="GXJ321" s="942"/>
      <c r="GXK321" s="942"/>
      <c r="GXL321" s="942"/>
      <c r="GXM321" s="942"/>
      <c r="GXN321" s="942"/>
      <c r="GXO321" s="942"/>
      <c r="GXP321" s="942"/>
      <c r="GXQ321" s="942"/>
      <c r="GXR321" s="942"/>
      <c r="GXS321" s="942"/>
      <c r="GXT321" s="942"/>
      <c r="GXU321" s="942"/>
      <c r="GXV321" s="942"/>
      <c r="GXW321" s="942"/>
      <c r="GXX321" s="942"/>
      <c r="GXY321" s="942"/>
      <c r="GXZ321" s="942"/>
      <c r="GYA321" s="942"/>
      <c r="GYB321" s="942"/>
      <c r="GYC321" s="942"/>
      <c r="GYD321" s="942"/>
      <c r="GYE321" s="942"/>
      <c r="GYF321" s="942"/>
      <c r="GYG321" s="942"/>
      <c r="GYH321" s="942"/>
      <c r="GYI321" s="942"/>
      <c r="GYJ321" s="942"/>
      <c r="GYK321" s="942"/>
      <c r="GYL321" s="942"/>
      <c r="GYM321" s="942"/>
      <c r="GYN321" s="942"/>
      <c r="GYO321" s="942"/>
      <c r="GYP321" s="942"/>
      <c r="GYQ321" s="942"/>
      <c r="GYR321" s="942"/>
      <c r="GYS321" s="942"/>
      <c r="GYT321" s="942"/>
      <c r="GYU321" s="942"/>
      <c r="GYV321" s="942"/>
      <c r="GYW321" s="942"/>
      <c r="GYX321" s="942"/>
      <c r="GYY321" s="942"/>
      <c r="GYZ321" s="942"/>
      <c r="GZA321" s="942"/>
      <c r="GZB321" s="942"/>
      <c r="GZC321" s="942"/>
      <c r="GZD321" s="942"/>
      <c r="GZE321" s="942"/>
      <c r="GZF321" s="942"/>
      <c r="GZG321" s="942"/>
      <c r="GZH321" s="942"/>
      <c r="GZI321" s="942"/>
      <c r="GZJ321" s="942"/>
      <c r="GZK321" s="942"/>
      <c r="GZL321" s="942"/>
      <c r="GZM321" s="942"/>
      <c r="GZN321" s="942"/>
      <c r="GZO321" s="942"/>
      <c r="GZP321" s="942"/>
      <c r="GZQ321" s="942"/>
      <c r="GZR321" s="942"/>
      <c r="GZS321" s="942"/>
      <c r="GZT321" s="942"/>
      <c r="GZU321" s="942"/>
      <c r="GZV321" s="942"/>
      <c r="GZW321" s="942"/>
      <c r="GZX321" s="942"/>
      <c r="GZY321" s="942"/>
      <c r="GZZ321" s="942"/>
      <c r="HAA321" s="942"/>
      <c r="HAB321" s="942"/>
      <c r="HAC321" s="942"/>
      <c r="HAD321" s="942"/>
      <c r="HAE321" s="942"/>
      <c r="HAF321" s="942"/>
      <c r="HAG321" s="942"/>
      <c r="HAH321" s="942"/>
      <c r="HAI321" s="942"/>
      <c r="HAJ321" s="942"/>
      <c r="HAK321" s="942"/>
      <c r="HAL321" s="942"/>
      <c r="HAM321" s="942"/>
      <c r="HAN321" s="942"/>
      <c r="HAO321" s="942"/>
      <c r="HAP321" s="942"/>
      <c r="HAQ321" s="942"/>
      <c r="HAR321" s="942"/>
      <c r="HAS321" s="942"/>
      <c r="HAT321" s="942"/>
      <c r="HAU321" s="942"/>
      <c r="HAV321" s="942"/>
      <c r="HAW321" s="942"/>
      <c r="HAX321" s="942"/>
      <c r="HAY321" s="942"/>
      <c r="HAZ321" s="942"/>
      <c r="HBA321" s="942"/>
      <c r="HBB321" s="942"/>
      <c r="HBC321" s="942"/>
      <c r="HBD321" s="942"/>
      <c r="HBE321" s="942"/>
      <c r="HBF321" s="942"/>
      <c r="HBG321" s="942"/>
      <c r="HBH321" s="942"/>
      <c r="HBI321" s="942"/>
      <c r="HBJ321" s="942"/>
      <c r="HBK321" s="942"/>
      <c r="HBL321" s="942"/>
      <c r="HBM321" s="942"/>
      <c r="HBN321" s="942"/>
      <c r="HBO321" s="942"/>
      <c r="HBP321" s="942"/>
      <c r="HBQ321" s="942"/>
      <c r="HBR321" s="942"/>
      <c r="HBS321" s="942"/>
      <c r="HBT321" s="942"/>
      <c r="HBU321" s="942"/>
      <c r="HBV321" s="942"/>
      <c r="HBW321" s="942"/>
      <c r="HBX321" s="942"/>
      <c r="HBY321" s="942"/>
      <c r="HBZ321" s="942"/>
      <c r="HCA321" s="942"/>
      <c r="HCB321" s="942"/>
      <c r="HCC321" s="942"/>
      <c r="HCD321" s="942"/>
      <c r="HCE321" s="942"/>
      <c r="HCF321" s="942"/>
      <c r="HCG321" s="942"/>
      <c r="HCH321" s="942"/>
      <c r="HCI321" s="942"/>
      <c r="HCJ321" s="942"/>
      <c r="HCK321" s="942"/>
      <c r="HCL321" s="942"/>
      <c r="HCM321" s="942"/>
      <c r="HCN321" s="942"/>
      <c r="HCO321" s="942"/>
      <c r="HCP321" s="942"/>
      <c r="HCQ321" s="942"/>
      <c r="HCR321" s="942"/>
      <c r="HCS321" s="942"/>
      <c r="HCT321" s="942"/>
      <c r="HCU321" s="942"/>
      <c r="HCV321" s="942"/>
      <c r="HCW321" s="942"/>
      <c r="HCX321" s="942"/>
      <c r="HCY321" s="942"/>
      <c r="HCZ321" s="942"/>
      <c r="HDA321" s="942"/>
      <c r="HDB321" s="942"/>
      <c r="HDC321" s="942"/>
      <c r="HDD321" s="942"/>
      <c r="HDE321" s="942"/>
      <c r="HDF321" s="942"/>
      <c r="HDG321" s="942"/>
      <c r="HDH321" s="942"/>
      <c r="HDI321" s="942"/>
      <c r="HDJ321" s="942"/>
      <c r="HDK321" s="942"/>
      <c r="HDL321" s="942"/>
      <c r="HDM321" s="942"/>
      <c r="HDN321" s="942"/>
      <c r="HDO321" s="942"/>
      <c r="HDP321" s="942"/>
      <c r="HDQ321" s="942"/>
      <c r="HDR321" s="942"/>
      <c r="HDS321" s="942"/>
      <c r="HDT321" s="942"/>
      <c r="HDU321" s="942"/>
      <c r="HDV321" s="942"/>
      <c r="HDW321" s="942"/>
      <c r="HDX321" s="942"/>
      <c r="HDY321" s="942"/>
      <c r="HDZ321" s="942"/>
      <c r="HEA321" s="942"/>
      <c r="HEB321" s="942"/>
      <c r="HEC321" s="942"/>
      <c r="HED321" s="942"/>
      <c r="HEE321" s="942"/>
      <c r="HEF321" s="942"/>
      <c r="HEG321" s="942"/>
      <c r="HEH321" s="942"/>
      <c r="HEI321" s="942"/>
      <c r="HEJ321" s="942"/>
      <c r="HEK321" s="942"/>
      <c r="HEL321" s="942"/>
      <c r="HEM321" s="942"/>
      <c r="HEN321" s="942"/>
      <c r="HEO321" s="942"/>
      <c r="HEP321" s="942"/>
      <c r="HEQ321" s="942"/>
      <c r="HER321" s="942"/>
      <c r="HES321" s="942"/>
      <c r="HET321" s="942"/>
      <c r="HEU321" s="942"/>
      <c r="HEV321" s="942"/>
      <c r="HEW321" s="942"/>
      <c r="HEX321" s="942"/>
      <c r="HEY321" s="942"/>
      <c r="HEZ321" s="942"/>
      <c r="HFA321" s="942"/>
      <c r="HFB321" s="942"/>
      <c r="HFC321" s="942"/>
      <c r="HFD321" s="942"/>
      <c r="HFE321" s="942"/>
      <c r="HFF321" s="942"/>
      <c r="HFG321" s="942"/>
      <c r="HFH321" s="942"/>
      <c r="HFI321" s="942"/>
      <c r="HFJ321" s="942"/>
      <c r="HFK321" s="942"/>
      <c r="HFL321" s="942"/>
      <c r="HFM321" s="942"/>
      <c r="HFN321" s="942"/>
      <c r="HFO321" s="942"/>
      <c r="HFP321" s="942"/>
      <c r="HFQ321" s="942"/>
      <c r="HFR321" s="942"/>
      <c r="HFS321" s="942"/>
      <c r="HFT321" s="942"/>
      <c r="HFU321" s="942"/>
      <c r="HFV321" s="942"/>
      <c r="HFW321" s="942"/>
      <c r="HFX321" s="942"/>
      <c r="HFY321" s="942"/>
      <c r="HFZ321" s="942"/>
      <c r="HGA321" s="942"/>
      <c r="HGB321" s="942"/>
      <c r="HGC321" s="942"/>
      <c r="HGD321" s="942"/>
      <c r="HGE321" s="942"/>
      <c r="HGF321" s="942"/>
      <c r="HGG321" s="942"/>
      <c r="HGH321" s="942"/>
      <c r="HGI321" s="942"/>
      <c r="HGJ321" s="942"/>
      <c r="HGK321" s="942"/>
      <c r="HGL321" s="942"/>
      <c r="HGM321" s="942"/>
      <c r="HGN321" s="942"/>
      <c r="HGO321" s="942"/>
      <c r="HGP321" s="942"/>
      <c r="HGQ321" s="942"/>
      <c r="HGR321" s="942"/>
      <c r="HGS321" s="942"/>
      <c r="HGT321" s="942"/>
      <c r="HGU321" s="942"/>
      <c r="HGV321" s="942"/>
      <c r="HGW321" s="942"/>
      <c r="HGX321" s="942"/>
      <c r="HGY321" s="942"/>
      <c r="HGZ321" s="942"/>
      <c r="HHA321" s="942"/>
      <c r="HHB321" s="942"/>
      <c r="HHC321" s="942"/>
      <c r="HHD321" s="942"/>
      <c r="HHE321" s="942"/>
      <c r="HHF321" s="942"/>
      <c r="HHG321" s="942"/>
      <c r="HHH321" s="942"/>
      <c r="HHI321" s="942"/>
      <c r="HHJ321" s="942"/>
      <c r="HHK321" s="942"/>
      <c r="HHL321" s="942"/>
      <c r="HHM321" s="942"/>
      <c r="HHN321" s="942"/>
      <c r="HHO321" s="942"/>
      <c r="HHP321" s="942"/>
      <c r="HHQ321" s="942"/>
      <c r="HHR321" s="942"/>
      <c r="HHS321" s="942"/>
      <c r="HHT321" s="942"/>
      <c r="HHU321" s="942"/>
      <c r="HHV321" s="942"/>
      <c r="HHW321" s="942"/>
      <c r="HHX321" s="942"/>
      <c r="HHY321" s="942"/>
      <c r="HHZ321" s="942"/>
      <c r="HIA321" s="942"/>
      <c r="HIB321" s="942"/>
      <c r="HIC321" s="942"/>
      <c r="HID321" s="942"/>
      <c r="HIE321" s="942"/>
      <c r="HIF321" s="942"/>
      <c r="HIG321" s="942"/>
      <c r="HIH321" s="942"/>
      <c r="HII321" s="942"/>
      <c r="HIJ321" s="942"/>
      <c r="HIK321" s="942"/>
      <c r="HIL321" s="942"/>
      <c r="HIM321" s="942"/>
      <c r="HIN321" s="942"/>
      <c r="HIO321" s="942"/>
      <c r="HIP321" s="942"/>
      <c r="HIQ321" s="942"/>
      <c r="HIR321" s="942"/>
      <c r="HIS321" s="942"/>
      <c r="HIT321" s="942"/>
      <c r="HIU321" s="942"/>
      <c r="HIV321" s="942"/>
      <c r="HIW321" s="942"/>
      <c r="HIX321" s="942"/>
      <c r="HIY321" s="942"/>
      <c r="HIZ321" s="942"/>
      <c r="HJA321" s="942"/>
      <c r="HJB321" s="942"/>
      <c r="HJC321" s="942"/>
      <c r="HJD321" s="942"/>
      <c r="HJE321" s="942"/>
      <c r="HJF321" s="942"/>
      <c r="HJG321" s="942"/>
      <c r="HJH321" s="942"/>
      <c r="HJI321" s="942"/>
      <c r="HJJ321" s="942"/>
      <c r="HJK321" s="942"/>
      <c r="HJL321" s="942"/>
      <c r="HJM321" s="942"/>
      <c r="HJN321" s="942"/>
      <c r="HJO321" s="942"/>
      <c r="HJP321" s="942"/>
      <c r="HJQ321" s="942"/>
      <c r="HJR321" s="942"/>
      <c r="HJS321" s="942"/>
      <c r="HJT321" s="942"/>
      <c r="HJU321" s="942"/>
      <c r="HJV321" s="942"/>
      <c r="HJW321" s="942"/>
      <c r="HJX321" s="942"/>
      <c r="HJY321" s="942"/>
      <c r="HJZ321" s="942"/>
      <c r="HKA321" s="942"/>
      <c r="HKB321" s="942"/>
      <c r="HKC321" s="942"/>
      <c r="HKD321" s="942"/>
      <c r="HKE321" s="942"/>
      <c r="HKF321" s="942"/>
      <c r="HKG321" s="942"/>
      <c r="HKH321" s="942"/>
      <c r="HKI321" s="942"/>
      <c r="HKJ321" s="942"/>
      <c r="HKK321" s="942"/>
      <c r="HKL321" s="942"/>
      <c r="HKM321" s="942"/>
      <c r="HKN321" s="942"/>
      <c r="HKO321" s="942"/>
      <c r="HKP321" s="942"/>
      <c r="HKQ321" s="942"/>
      <c r="HKR321" s="942"/>
      <c r="HKS321" s="942"/>
      <c r="HKT321" s="942"/>
      <c r="HKU321" s="942"/>
      <c r="HKV321" s="942"/>
      <c r="HKW321" s="942"/>
      <c r="HKX321" s="942"/>
      <c r="HKY321" s="942"/>
      <c r="HKZ321" s="942"/>
      <c r="HLA321" s="942"/>
      <c r="HLB321" s="942"/>
      <c r="HLC321" s="942"/>
      <c r="HLD321" s="942"/>
      <c r="HLE321" s="942"/>
      <c r="HLF321" s="942"/>
      <c r="HLG321" s="942"/>
      <c r="HLH321" s="942"/>
      <c r="HLI321" s="942"/>
      <c r="HLJ321" s="942"/>
      <c r="HLK321" s="942"/>
      <c r="HLL321" s="942"/>
      <c r="HLM321" s="942"/>
      <c r="HLN321" s="942"/>
      <c r="HLO321" s="942"/>
      <c r="HLP321" s="942"/>
      <c r="HLQ321" s="942"/>
      <c r="HLR321" s="942"/>
      <c r="HLS321" s="942"/>
      <c r="HLT321" s="942"/>
      <c r="HLU321" s="942"/>
      <c r="HLV321" s="942"/>
      <c r="HLW321" s="942"/>
      <c r="HLX321" s="942"/>
      <c r="HLY321" s="942"/>
      <c r="HLZ321" s="942"/>
      <c r="HMA321" s="942"/>
      <c r="HMB321" s="942"/>
      <c r="HMC321" s="942"/>
      <c r="HMD321" s="942"/>
      <c r="HME321" s="942"/>
      <c r="HMF321" s="942"/>
      <c r="HMG321" s="942"/>
      <c r="HMH321" s="942"/>
      <c r="HMI321" s="942"/>
      <c r="HMJ321" s="942"/>
      <c r="HMK321" s="942"/>
      <c r="HML321" s="942"/>
      <c r="HMM321" s="942"/>
      <c r="HMN321" s="942"/>
      <c r="HMO321" s="942"/>
      <c r="HMP321" s="942"/>
      <c r="HMQ321" s="942"/>
      <c r="HMR321" s="942"/>
      <c r="HMS321" s="942"/>
      <c r="HMT321" s="942"/>
      <c r="HMU321" s="942"/>
      <c r="HMV321" s="942"/>
      <c r="HMW321" s="942"/>
      <c r="HMX321" s="942"/>
      <c r="HMY321" s="942"/>
      <c r="HMZ321" s="942"/>
      <c r="HNA321" s="942"/>
      <c r="HNB321" s="942"/>
      <c r="HNC321" s="942"/>
      <c r="HND321" s="942"/>
      <c r="HNE321" s="942"/>
      <c r="HNF321" s="942"/>
      <c r="HNG321" s="942"/>
      <c r="HNH321" s="942"/>
      <c r="HNI321" s="942"/>
      <c r="HNJ321" s="942"/>
      <c r="HNK321" s="942"/>
      <c r="HNL321" s="942"/>
      <c r="HNM321" s="942"/>
      <c r="HNN321" s="942"/>
      <c r="HNO321" s="942"/>
      <c r="HNP321" s="942"/>
      <c r="HNQ321" s="942"/>
      <c r="HNR321" s="942"/>
      <c r="HNS321" s="942"/>
      <c r="HNT321" s="942"/>
      <c r="HNU321" s="942"/>
      <c r="HNV321" s="942"/>
      <c r="HNW321" s="942"/>
      <c r="HNX321" s="942"/>
      <c r="HNY321" s="942"/>
      <c r="HNZ321" s="942"/>
      <c r="HOA321" s="942"/>
      <c r="HOB321" s="942"/>
      <c r="HOC321" s="942"/>
      <c r="HOD321" s="942"/>
      <c r="HOE321" s="942"/>
      <c r="HOF321" s="942"/>
      <c r="HOG321" s="942"/>
      <c r="HOH321" s="942"/>
      <c r="HOI321" s="942"/>
      <c r="HOJ321" s="942"/>
      <c r="HOK321" s="942"/>
      <c r="HOL321" s="942"/>
      <c r="HOM321" s="942"/>
      <c r="HON321" s="942"/>
      <c r="HOO321" s="942"/>
      <c r="HOP321" s="942"/>
      <c r="HOQ321" s="942"/>
      <c r="HOR321" s="942"/>
      <c r="HOS321" s="942"/>
      <c r="HOT321" s="942"/>
      <c r="HOU321" s="942"/>
      <c r="HOV321" s="942"/>
      <c r="HOW321" s="942"/>
      <c r="HOX321" s="942"/>
      <c r="HOY321" s="942"/>
      <c r="HOZ321" s="942"/>
      <c r="HPA321" s="942"/>
      <c r="HPB321" s="942"/>
      <c r="HPC321" s="942"/>
      <c r="HPD321" s="942"/>
      <c r="HPE321" s="942"/>
      <c r="HPF321" s="942"/>
      <c r="HPG321" s="942"/>
      <c r="HPH321" s="942"/>
      <c r="HPI321" s="942"/>
      <c r="HPJ321" s="942"/>
      <c r="HPK321" s="942"/>
      <c r="HPL321" s="942"/>
      <c r="HPM321" s="942"/>
      <c r="HPN321" s="942"/>
      <c r="HPO321" s="942"/>
      <c r="HPP321" s="942"/>
      <c r="HPQ321" s="942"/>
      <c r="HPR321" s="942"/>
      <c r="HPS321" s="942"/>
      <c r="HPT321" s="942"/>
      <c r="HPU321" s="942"/>
      <c r="HPV321" s="942"/>
      <c r="HPW321" s="942"/>
      <c r="HPX321" s="942"/>
      <c r="HPY321" s="942"/>
      <c r="HPZ321" s="942"/>
      <c r="HQA321" s="942"/>
      <c r="HQB321" s="942"/>
      <c r="HQC321" s="942"/>
      <c r="HQD321" s="942"/>
      <c r="HQE321" s="942"/>
      <c r="HQF321" s="942"/>
      <c r="HQG321" s="942"/>
      <c r="HQH321" s="942"/>
      <c r="HQI321" s="942"/>
      <c r="HQJ321" s="942"/>
      <c r="HQK321" s="942"/>
      <c r="HQL321" s="942"/>
      <c r="HQM321" s="942"/>
      <c r="HQN321" s="942"/>
      <c r="HQO321" s="942"/>
      <c r="HQP321" s="942"/>
      <c r="HQQ321" s="942"/>
      <c r="HQR321" s="942"/>
      <c r="HQS321" s="942"/>
      <c r="HQT321" s="942"/>
      <c r="HQU321" s="942"/>
      <c r="HQV321" s="942"/>
      <c r="HQW321" s="942"/>
      <c r="HQX321" s="942"/>
      <c r="HQY321" s="942"/>
      <c r="HQZ321" s="942"/>
      <c r="HRA321" s="942"/>
      <c r="HRB321" s="942"/>
      <c r="HRC321" s="942"/>
      <c r="HRD321" s="942"/>
      <c r="HRE321" s="942"/>
      <c r="HRF321" s="942"/>
      <c r="HRG321" s="942"/>
      <c r="HRH321" s="942"/>
      <c r="HRI321" s="942"/>
      <c r="HRJ321" s="942"/>
      <c r="HRK321" s="942"/>
      <c r="HRL321" s="942"/>
      <c r="HRM321" s="942"/>
      <c r="HRN321" s="942"/>
      <c r="HRO321" s="942"/>
      <c r="HRP321" s="942"/>
      <c r="HRQ321" s="942"/>
      <c r="HRR321" s="942"/>
      <c r="HRS321" s="942"/>
      <c r="HRT321" s="942"/>
      <c r="HRU321" s="942"/>
      <c r="HRV321" s="942"/>
      <c r="HRW321" s="942"/>
      <c r="HRX321" s="942"/>
      <c r="HRY321" s="942"/>
      <c r="HRZ321" s="942"/>
      <c r="HSA321" s="942"/>
      <c r="HSB321" s="942"/>
      <c r="HSC321" s="942"/>
      <c r="HSD321" s="942"/>
      <c r="HSE321" s="942"/>
      <c r="HSF321" s="942"/>
      <c r="HSG321" s="942"/>
      <c r="HSH321" s="942"/>
      <c r="HSI321" s="942"/>
      <c r="HSJ321" s="942"/>
      <c r="HSK321" s="942"/>
      <c r="HSL321" s="942"/>
      <c r="HSM321" s="942"/>
      <c r="HSN321" s="942"/>
      <c r="HSO321" s="942"/>
      <c r="HSP321" s="942"/>
      <c r="HSQ321" s="942"/>
      <c r="HSR321" s="942"/>
      <c r="HSS321" s="942"/>
      <c r="HST321" s="942"/>
      <c r="HSU321" s="942"/>
      <c r="HSV321" s="942"/>
      <c r="HSW321" s="942"/>
      <c r="HSX321" s="942"/>
      <c r="HSY321" s="942"/>
      <c r="HSZ321" s="942"/>
      <c r="HTA321" s="942"/>
      <c r="HTB321" s="942"/>
      <c r="HTC321" s="942"/>
      <c r="HTD321" s="942"/>
      <c r="HTE321" s="942"/>
      <c r="HTF321" s="942"/>
      <c r="HTG321" s="942"/>
      <c r="HTH321" s="942"/>
      <c r="HTI321" s="942"/>
      <c r="HTJ321" s="942"/>
      <c r="HTK321" s="942"/>
      <c r="HTL321" s="942"/>
      <c r="HTM321" s="942"/>
      <c r="HTN321" s="942"/>
      <c r="HTO321" s="942"/>
      <c r="HTP321" s="942"/>
      <c r="HTQ321" s="942"/>
      <c r="HTR321" s="942"/>
      <c r="HTS321" s="942"/>
      <c r="HTT321" s="942"/>
      <c r="HTU321" s="942"/>
      <c r="HTV321" s="942"/>
      <c r="HTW321" s="942"/>
      <c r="HTX321" s="942"/>
      <c r="HTY321" s="942"/>
      <c r="HTZ321" s="942"/>
      <c r="HUA321" s="942"/>
      <c r="HUB321" s="942"/>
      <c r="HUC321" s="942"/>
      <c r="HUD321" s="942"/>
      <c r="HUE321" s="942"/>
      <c r="HUF321" s="942"/>
      <c r="HUG321" s="942"/>
      <c r="HUH321" s="942"/>
      <c r="HUI321" s="942"/>
      <c r="HUJ321" s="942"/>
      <c r="HUK321" s="942"/>
      <c r="HUL321" s="942"/>
      <c r="HUM321" s="942"/>
      <c r="HUN321" s="942"/>
      <c r="HUO321" s="942"/>
      <c r="HUP321" s="942"/>
      <c r="HUQ321" s="942"/>
      <c r="HUR321" s="942"/>
      <c r="HUS321" s="942"/>
      <c r="HUT321" s="942"/>
      <c r="HUU321" s="942"/>
      <c r="HUV321" s="942"/>
      <c r="HUW321" s="942"/>
      <c r="HUX321" s="942"/>
      <c r="HUY321" s="942"/>
      <c r="HUZ321" s="942"/>
      <c r="HVA321" s="942"/>
      <c r="HVB321" s="942"/>
      <c r="HVC321" s="942"/>
      <c r="HVD321" s="942"/>
      <c r="HVE321" s="942"/>
      <c r="HVF321" s="942"/>
      <c r="HVG321" s="942"/>
      <c r="HVH321" s="942"/>
      <c r="HVI321" s="942"/>
      <c r="HVJ321" s="942"/>
      <c r="HVK321" s="942"/>
      <c r="HVL321" s="942"/>
      <c r="HVM321" s="942"/>
      <c r="HVN321" s="942"/>
      <c r="HVO321" s="942"/>
      <c r="HVP321" s="942"/>
      <c r="HVQ321" s="942"/>
      <c r="HVR321" s="942"/>
      <c r="HVS321" s="942"/>
      <c r="HVT321" s="942"/>
      <c r="HVU321" s="942"/>
      <c r="HVV321" s="942"/>
      <c r="HVW321" s="942"/>
      <c r="HVX321" s="942"/>
      <c r="HVY321" s="942"/>
      <c r="HVZ321" s="942"/>
      <c r="HWA321" s="942"/>
      <c r="HWB321" s="942"/>
      <c r="HWC321" s="942"/>
      <c r="HWD321" s="942"/>
      <c r="HWE321" s="942"/>
      <c r="HWF321" s="942"/>
      <c r="HWG321" s="942"/>
      <c r="HWH321" s="942"/>
      <c r="HWI321" s="942"/>
      <c r="HWJ321" s="942"/>
      <c r="HWK321" s="942"/>
      <c r="HWL321" s="942"/>
      <c r="HWM321" s="942"/>
      <c r="HWN321" s="942"/>
      <c r="HWO321" s="942"/>
      <c r="HWP321" s="942"/>
      <c r="HWQ321" s="942"/>
      <c r="HWR321" s="942"/>
      <c r="HWS321" s="942"/>
      <c r="HWT321" s="942"/>
      <c r="HWU321" s="942"/>
      <c r="HWV321" s="942"/>
      <c r="HWW321" s="942"/>
      <c r="HWX321" s="942"/>
      <c r="HWY321" s="942"/>
      <c r="HWZ321" s="942"/>
      <c r="HXA321" s="942"/>
      <c r="HXB321" s="942"/>
      <c r="HXC321" s="942"/>
      <c r="HXD321" s="942"/>
      <c r="HXE321" s="942"/>
      <c r="HXF321" s="942"/>
      <c r="HXG321" s="942"/>
      <c r="HXH321" s="942"/>
      <c r="HXI321" s="942"/>
      <c r="HXJ321" s="942"/>
      <c r="HXK321" s="942"/>
      <c r="HXL321" s="942"/>
      <c r="HXM321" s="942"/>
      <c r="HXN321" s="942"/>
      <c r="HXO321" s="942"/>
      <c r="HXP321" s="942"/>
      <c r="HXQ321" s="942"/>
      <c r="HXR321" s="942"/>
      <c r="HXS321" s="942"/>
      <c r="HXT321" s="942"/>
      <c r="HXU321" s="942"/>
      <c r="HXV321" s="942"/>
      <c r="HXW321" s="942"/>
      <c r="HXX321" s="942"/>
      <c r="HXY321" s="942"/>
      <c r="HXZ321" s="942"/>
      <c r="HYA321" s="942"/>
      <c r="HYB321" s="942"/>
      <c r="HYC321" s="942"/>
      <c r="HYD321" s="942"/>
      <c r="HYE321" s="942"/>
      <c r="HYF321" s="942"/>
      <c r="HYG321" s="942"/>
      <c r="HYH321" s="942"/>
      <c r="HYI321" s="942"/>
      <c r="HYJ321" s="942"/>
      <c r="HYK321" s="942"/>
      <c r="HYL321" s="942"/>
      <c r="HYM321" s="942"/>
      <c r="HYN321" s="942"/>
      <c r="HYO321" s="942"/>
      <c r="HYP321" s="942"/>
      <c r="HYQ321" s="942"/>
      <c r="HYR321" s="942"/>
      <c r="HYS321" s="942"/>
      <c r="HYT321" s="942"/>
      <c r="HYU321" s="942"/>
      <c r="HYV321" s="942"/>
      <c r="HYW321" s="942"/>
      <c r="HYX321" s="942"/>
      <c r="HYY321" s="942"/>
      <c r="HYZ321" s="942"/>
      <c r="HZA321" s="942"/>
      <c r="HZB321" s="942"/>
      <c r="HZC321" s="942"/>
      <c r="HZD321" s="942"/>
      <c r="HZE321" s="942"/>
      <c r="HZF321" s="942"/>
      <c r="HZG321" s="942"/>
      <c r="HZH321" s="942"/>
      <c r="HZI321" s="942"/>
      <c r="HZJ321" s="942"/>
      <c r="HZK321" s="942"/>
      <c r="HZL321" s="942"/>
      <c r="HZM321" s="942"/>
      <c r="HZN321" s="942"/>
      <c r="HZO321" s="942"/>
      <c r="HZP321" s="942"/>
      <c r="HZQ321" s="942"/>
      <c r="HZR321" s="942"/>
      <c r="HZS321" s="942"/>
      <c r="HZT321" s="942"/>
      <c r="HZU321" s="942"/>
      <c r="HZV321" s="942"/>
      <c r="HZW321" s="942"/>
      <c r="HZX321" s="942"/>
      <c r="HZY321" s="942"/>
      <c r="HZZ321" s="942"/>
      <c r="IAA321" s="942"/>
      <c r="IAB321" s="942"/>
      <c r="IAC321" s="942"/>
      <c r="IAD321" s="942"/>
      <c r="IAE321" s="942"/>
      <c r="IAF321" s="942"/>
      <c r="IAG321" s="942"/>
      <c r="IAH321" s="942"/>
      <c r="IAI321" s="942"/>
      <c r="IAJ321" s="942"/>
      <c r="IAK321" s="942"/>
      <c r="IAL321" s="942"/>
      <c r="IAM321" s="942"/>
      <c r="IAN321" s="942"/>
      <c r="IAO321" s="942"/>
      <c r="IAP321" s="942"/>
      <c r="IAQ321" s="942"/>
      <c r="IAR321" s="942"/>
      <c r="IAS321" s="942"/>
      <c r="IAT321" s="942"/>
      <c r="IAU321" s="942"/>
      <c r="IAV321" s="942"/>
      <c r="IAW321" s="942"/>
      <c r="IAX321" s="942"/>
      <c r="IAY321" s="942"/>
      <c r="IAZ321" s="942"/>
      <c r="IBA321" s="942"/>
      <c r="IBB321" s="942"/>
      <c r="IBC321" s="942"/>
      <c r="IBD321" s="942"/>
      <c r="IBE321" s="942"/>
      <c r="IBF321" s="942"/>
      <c r="IBG321" s="942"/>
      <c r="IBH321" s="942"/>
      <c r="IBI321" s="942"/>
      <c r="IBJ321" s="942"/>
      <c r="IBK321" s="942"/>
      <c r="IBL321" s="942"/>
      <c r="IBM321" s="942"/>
      <c r="IBN321" s="942"/>
      <c r="IBO321" s="942"/>
      <c r="IBP321" s="942"/>
      <c r="IBQ321" s="942"/>
      <c r="IBR321" s="942"/>
      <c r="IBS321" s="942"/>
      <c r="IBT321" s="942"/>
      <c r="IBU321" s="942"/>
      <c r="IBV321" s="942"/>
      <c r="IBW321" s="942"/>
      <c r="IBX321" s="942"/>
      <c r="IBY321" s="942"/>
      <c r="IBZ321" s="942"/>
      <c r="ICA321" s="942"/>
      <c r="ICB321" s="942"/>
      <c r="ICC321" s="942"/>
      <c r="ICD321" s="942"/>
      <c r="ICE321" s="942"/>
      <c r="ICF321" s="942"/>
      <c r="ICG321" s="942"/>
      <c r="ICH321" s="942"/>
      <c r="ICI321" s="942"/>
      <c r="ICJ321" s="942"/>
      <c r="ICK321" s="942"/>
      <c r="ICL321" s="942"/>
      <c r="ICM321" s="942"/>
      <c r="ICN321" s="942"/>
      <c r="ICO321" s="942"/>
      <c r="ICP321" s="942"/>
      <c r="ICQ321" s="942"/>
      <c r="ICR321" s="942"/>
      <c r="ICS321" s="942"/>
      <c r="ICT321" s="942"/>
      <c r="ICU321" s="942"/>
      <c r="ICV321" s="942"/>
      <c r="ICW321" s="942"/>
      <c r="ICX321" s="942"/>
      <c r="ICY321" s="942"/>
      <c r="ICZ321" s="942"/>
      <c r="IDA321" s="942"/>
      <c r="IDB321" s="942"/>
      <c r="IDC321" s="942"/>
      <c r="IDD321" s="942"/>
      <c r="IDE321" s="942"/>
      <c r="IDF321" s="942"/>
      <c r="IDG321" s="942"/>
      <c r="IDH321" s="942"/>
      <c r="IDI321" s="942"/>
      <c r="IDJ321" s="942"/>
      <c r="IDK321" s="942"/>
      <c r="IDL321" s="942"/>
      <c r="IDM321" s="942"/>
      <c r="IDN321" s="942"/>
      <c r="IDO321" s="942"/>
      <c r="IDP321" s="942"/>
      <c r="IDQ321" s="942"/>
      <c r="IDR321" s="942"/>
      <c r="IDS321" s="942"/>
      <c r="IDT321" s="942"/>
      <c r="IDU321" s="942"/>
      <c r="IDV321" s="942"/>
      <c r="IDW321" s="942"/>
      <c r="IDX321" s="942"/>
      <c r="IDY321" s="942"/>
      <c r="IDZ321" s="942"/>
      <c r="IEA321" s="942"/>
      <c r="IEB321" s="942"/>
      <c r="IEC321" s="942"/>
      <c r="IED321" s="942"/>
      <c r="IEE321" s="942"/>
      <c r="IEF321" s="942"/>
      <c r="IEG321" s="942"/>
      <c r="IEH321" s="942"/>
      <c r="IEI321" s="942"/>
      <c r="IEJ321" s="942"/>
      <c r="IEK321" s="942"/>
      <c r="IEL321" s="942"/>
      <c r="IEM321" s="942"/>
      <c r="IEN321" s="942"/>
      <c r="IEO321" s="942"/>
      <c r="IEP321" s="942"/>
      <c r="IEQ321" s="942"/>
      <c r="IER321" s="942"/>
      <c r="IES321" s="942"/>
      <c r="IET321" s="942"/>
      <c r="IEU321" s="942"/>
      <c r="IEV321" s="942"/>
      <c r="IEW321" s="942"/>
      <c r="IEX321" s="942"/>
      <c r="IEY321" s="942"/>
      <c r="IEZ321" s="942"/>
      <c r="IFA321" s="942"/>
      <c r="IFB321" s="942"/>
      <c r="IFC321" s="942"/>
      <c r="IFD321" s="942"/>
      <c r="IFE321" s="942"/>
      <c r="IFF321" s="942"/>
      <c r="IFG321" s="942"/>
      <c r="IFH321" s="942"/>
      <c r="IFI321" s="942"/>
      <c r="IFJ321" s="942"/>
      <c r="IFK321" s="942"/>
      <c r="IFL321" s="942"/>
      <c r="IFM321" s="942"/>
      <c r="IFN321" s="942"/>
      <c r="IFO321" s="942"/>
      <c r="IFP321" s="942"/>
      <c r="IFQ321" s="942"/>
      <c r="IFR321" s="942"/>
      <c r="IFS321" s="942"/>
      <c r="IFT321" s="942"/>
      <c r="IFU321" s="942"/>
      <c r="IFV321" s="942"/>
      <c r="IFW321" s="942"/>
      <c r="IFX321" s="942"/>
      <c r="IFY321" s="942"/>
      <c r="IFZ321" s="942"/>
      <c r="IGA321" s="942"/>
      <c r="IGB321" s="942"/>
      <c r="IGC321" s="942"/>
      <c r="IGD321" s="942"/>
      <c r="IGE321" s="942"/>
      <c r="IGF321" s="942"/>
      <c r="IGG321" s="942"/>
      <c r="IGH321" s="942"/>
      <c r="IGI321" s="942"/>
      <c r="IGJ321" s="942"/>
      <c r="IGK321" s="942"/>
      <c r="IGL321" s="942"/>
      <c r="IGM321" s="942"/>
      <c r="IGN321" s="942"/>
      <c r="IGO321" s="942"/>
      <c r="IGP321" s="942"/>
      <c r="IGQ321" s="942"/>
      <c r="IGR321" s="942"/>
      <c r="IGS321" s="942"/>
      <c r="IGT321" s="942"/>
      <c r="IGU321" s="942"/>
      <c r="IGV321" s="942"/>
      <c r="IGW321" s="942"/>
      <c r="IGX321" s="942"/>
      <c r="IGY321" s="942"/>
      <c r="IGZ321" s="942"/>
      <c r="IHA321" s="942"/>
      <c r="IHB321" s="942"/>
      <c r="IHC321" s="942"/>
      <c r="IHD321" s="942"/>
      <c r="IHE321" s="942"/>
      <c r="IHF321" s="942"/>
      <c r="IHG321" s="942"/>
      <c r="IHH321" s="942"/>
      <c r="IHI321" s="942"/>
      <c r="IHJ321" s="942"/>
      <c r="IHK321" s="942"/>
      <c r="IHL321" s="942"/>
      <c r="IHM321" s="942"/>
      <c r="IHN321" s="942"/>
      <c r="IHO321" s="942"/>
      <c r="IHP321" s="942"/>
      <c r="IHQ321" s="942"/>
      <c r="IHR321" s="942"/>
      <c r="IHS321" s="942"/>
      <c r="IHT321" s="942"/>
      <c r="IHU321" s="942"/>
      <c r="IHV321" s="942"/>
      <c r="IHW321" s="942"/>
      <c r="IHX321" s="942"/>
      <c r="IHY321" s="942"/>
      <c r="IHZ321" s="942"/>
      <c r="IIA321" s="942"/>
      <c r="IIB321" s="942"/>
      <c r="IIC321" s="942"/>
      <c r="IID321" s="942"/>
      <c r="IIE321" s="942"/>
      <c r="IIF321" s="942"/>
      <c r="IIG321" s="942"/>
      <c r="IIH321" s="942"/>
      <c r="III321" s="942"/>
      <c r="IIJ321" s="942"/>
      <c r="IIK321" s="942"/>
      <c r="IIL321" s="942"/>
      <c r="IIM321" s="942"/>
      <c r="IIN321" s="942"/>
      <c r="IIO321" s="942"/>
      <c r="IIP321" s="942"/>
      <c r="IIQ321" s="942"/>
      <c r="IIR321" s="942"/>
      <c r="IIS321" s="942"/>
      <c r="IIT321" s="942"/>
      <c r="IIU321" s="942"/>
      <c r="IIV321" s="942"/>
      <c r="IIW321" s="942"/>
      <c r="IIX321" s="942"/>
      <c r="IIY321" s="942"/>
      <c r="IIZ321" s="942"/>
      <c r="IJA321" s="942"/>
      <c r="IJB321" s="942"/>
      <c r="IJC321" s="942"/>
      <c r="IJD321" s="942"/>
      <c r="IJE321" s="942"/>
      <c r="IJF321" s="942"/>
      <c r="IJG321" s="942"/>
      <c r="IJH321" s="942"/>
      <c r="IJI321" s="942"/>
      <c r="IJJ321" s="942"/>
      <c r="IJK321" s="942"/>
      <c r="IJL321" s="942"/>
      <c r="IJM321" s="942"/>
      <c r="IJN321" s="942"/>
      <c r="IJO321" s="942"/>
      <c r="IJP321" s="942"/>
      <c r="IJQ321" s="942"/>
      <c r="IJR321" s="942"/>
      <c r="IJS321" s="942"/>
      <c r="IJT321" s="942"/>
      <c r="IJU321" s="942"/>
      <c r="IJV321" s="942"/>
      <c r="IJW321" s="942"/>
      <c r="IJX321" s="942"/>
      <c r="IJY321" s="942"/>
      <c r="IJZ321" s="942"/>
      <c r="IKA321" s="942"/>
      <c r="IKB321" s="942"/>
      <c r="IKC321" s="942"/>
      <c r="IKD321" s="942"/>
      <c r="IKE321" s="942"/>
      <c r="IKF321" s="942"/>
      <c r="IKG321" s="942"/>
      <c r="IKH321" s="942"/>
      <c r="IKI321" s="942"/>
      <c r="IKJ321" s="942"/>
      <c r="IKK321" s="942"/>
      <c r="IKL321" s="942"/>
      <c r="IKM321" s="942"/>
      <c r="IKN321" s="942"/>
      <c r="IKO321" s="942"/>
      <c r="IKP321" s="942"/>
      <c r="IKQ321" s="942"/>
      <c r="IKR321" s="942"/>
      <c r="IKS321" s="942"/>
      <c r="IKT321" s="942"/>
      <c r="IKU321" s="942"/>
      <c r="IKV321" s="942"/>
      <c r="IKW321" s="942"/>
      <c r="IKX321" s="942"/>
      <c r="IKY321" s="942"/>
      <c r="IKZ321" s="942"/>
      <c r="ILA321" s="942"/>
      <c r="ILB321" s="942"/>
      <c r="ILC321" s="942"/>
      <c r="ILD321" s="942"/>
      <c r="ILE321" s="942"/>
      <c r="ILF321" s="942"/>
      <c r="ILG321" s="942"/>
      <c r="ILH321" s="942"/>
      <c r="ILI321" s="942"/>
      <c r="ILJ321" s="942"/>
      <c r="ILK321" s="942"/>
      <c r="ILL321" s="942"/>
      <c r="ILM321" s="942"/>
      <c r="ILN321" s="942"/>
      <c r="ILO321" s="942"/>
      <c r="ILP321" s="942"/>
      <c r="ILQ321" s="942"/>
      <c r="ILR321" s="942"/>
      <c r="ILS321" s="942"/>
      <c r="ILT321" s="942"/>
      <c r="ILU321" s="942"/>
      <c r="ILV321" s="942"/>
      <c r="ILW321" s="942"/>
      <c r="ILX321" s="942"/>
      <c r="ILY321" s="942"/>
      <c r="ILZ321" s="942"/>
      <c r="IMA321" s="942"/>
      <c r="IMB321" s="942"/>
      <c r="IMC321" s="942"/>
      <c r="IMD321" s="942"/>
      <c r="IME321" s="942"/>
      <c r="IMF321" s="942"/>
      <c r="IMG321" s="942"/>
      <c r="IMH321" s="942"/>
      <c r="IMI321" s="942"/>
      <c r="IMJ321" s="942"/>
      <c r="IMK321" s="942"/>
      <c r="IML321" s="942"/>
      <c r="IMM321" s="942"/>
      <c r="IMN321" s="942"/>
      <c r="IMO321" s="942"/>
      <c r="IMP321" s="942"/>
      <c r="IMQ321" s="942"/>
      <c r="IMR321" s="942"/>
      <c r="IMS321" s="942"/>
      <c r="IMT321" s="942"/>
      <c r="IMU321" s="942"/>
      <c r="IMV321" s="942"/>
      <c r="IMW321" s="942"/>
      <c r="IMX321" s="942"/>
      <c r="IMY321" s="942"/>
      <c r="IMZ321" s="942"/>
      <c r="INA321" s="942"/>
      <c r="INB321" s="942"/>
      <c r="INC321" s="942"/>
      <c r="IND321" s="942"/>
      <c r="INE321" s="942"/>
      <c r="INF321" s="942"/>
      <c r="ING321" s="942"/>
      <c r="INH321" s="942"/>
      <c r="INI321" s="942"/>
      <c r="INJ321" s="942"/>
      <c r="INK321" s="942"/>
      <c r="INL321" s="942"/>
      <c r="INM321" s="942"/>
      <c r="INN321" s="942"/>
      <c r="INO321" s="942"/>
      <c r="INP321" s="942"/>
      <c r="INQ321" s="942"/>
      <c r="INR321" s="942"/>
      <c r="INS321" s="942"/>
      <c r="INT321" s="942"/>
      <c r="INU321" s="942"/>
      <c r="INV321" s="942"/>
      <c r="INW321" s="942"/>
      <c r="INX321" s="942"/>
      <c r="INY321" s="942"/>
      <c r="INZ321" s="942"/>
      <c r="IOA321" s="942"/>
      <c r="IOB321" s="942"/>
      <c r="IOC321" s="942"/>
      <c r="IOD321" s="942"/>
      <c r="IOE321" s="942"/>
      <c r="IOF321" s="942"/>
      <c r="IOG321" s="942"/>
      <c r="IOH321" s="942"/>
      <c r="IOI321" s="942"/>
      <c r="IOJ321" s="942"/>
      <c r="IOK321" s="942"/>
      <c r="IOL321" s="942"/>
      <c r="IOM321" s="942"/>
      <c r="ION321" s="942"/>
      <c r="IOO321" s="942"/>
      <c r="IOP321" s="942"/>
      <c r="IOQ321" s="942"/>
      <c r="IOR321" s="942"/>
      <c r="IOS321" s="942"/>
      <c r="IOT321" s="942"/>
      <c r="IOU321" s="942"/>
      <c r="IOV321" s="942"/>
      <c r="IOW321" s="942"/>
      <c r="IOX321" s="942"/>
      <c r="IOY321" s="942"/>
      <c r="IOZ321" s="942"/>
      <c r="IPA321" s="942"/>
      <c r="IPB321" s="942"/>
      <c r="IPC321" s="942"/>
      <c r="IPD321" s="942"/>
      <c r="IPE321" s="942"/>
      <c r="IPF321" s="942"/>
      <c r="IPG321" s="942"/>
      <c r="IPH321" s="942"/>
      <c r="IPI321" s="942"/>
      <c r="IPJ321" s="942"/>
      <c r="IPK321" s="942"/>
      <c r="IPL321" s="942"/>
      <c r="IPM321" s="942"/>
      <c r="IPN321" s="942"/>
      <c r="IPO321" s="942"/>
      <c r="IPP321" s="942"/>
      <c r="IPQ321" s="942"/>
      <c r="IPR321" s="942"/>
      <c r="IPS321" s="942"/>
      <c r="IPT321" s="942"/>
      <c r="IPU321" s="942"/>
      <c r="IPV321" s="942"/>
      <c r="IPW321" s="942"/>
      <c r="IPX321" s="942"/>
      <c r="IPY321" s="942"/>
      <c r="IPZ321" s="942"/>
      <c r="IQA321" s="942"/>
      <c r="IQB321" s="942"/>
      <c r="IQC321" s="942"/>
      <c r="IQD321" s="942"/>
      <c r="IQE321" s="942"/>
      <c r="IQF321" s="942"/>
      <c r="IQG321" s="942"/>
      <c r="IQH321" s="942"/>
      <c r="IQI321" s="942"/>
      <c r="IQJ321" s="942"/>
      <c r="IQK321" s="942"/>
      <c r="IQL321" s="942"/>
      <c r="IQM321" s="942"/>
      <c r="IQN321" s="942"/>
      <c r="IQO321" s="942"/>
      <c r="IQP321" s="942"/>
      <c r="IQQ321" s="942"/>
      <c r="IQR321" s="942"/>
      <c r="IQS321" s="942"/>
      <c r="IQT321" s="942"/>
      <c r="IQU321" s="942"/>
      <c r="IQV321" s="942"/>
      <c r="IQW321" s="942"/>
      <c r="IQX321" s="942"/>
      <c r="IQY321" s="942"/>
      <c r="IQZ321" s="942"/>
      <c r="IRA321" s="942"/>
      <c r="IRB321" s="942"/>
      <c r="IRC321" s="942"/>
      <c r="IRD321" s="942"/>
      <c r="IRE321" s="942"/>
      <c r="IRF321" s="942"/>
      <c r="IRG321" s="942"/>
      <c r="IRH321" s="942"/>
      <c r="IRI321" s="942"/>
      <c r="IRJ321" s="942"/>
      <c r="IRK321" s="942"/>
      <c r="IRL321" s="942"/>
      <c r="IRM321" s="942"/>
      <c r="IRN321" s="942"/>
      <c r="IRO321" s="942"/>
      <c r="IRP321" s="942"/>
      <c r="IRQ321" s="942"/>
      <c r="IRR321" s="942"/>
      <c r="IRS321" s="942"/>
      <c r="IRT321" s="942"/>
      <c r="IRU321" s="942"/>
      <c r="IRV321" s="942"/>
      <c r="IRW321" s="942"/>
      <c r="IRX321" s="942"/>
      <c r="IRY321" s="942"/>
      <c r="IRZ321" s="942"/>
      <c r="ISA321" s="942"/>
      <c r="ISB321" s="942"/>
      <c r="ISC321" s="942"/>
      <c r="ISD321" s="942"/>
      <c r="ISE321" s="942"/>
      <c r="ISF321" s="942"/>
      <c r="ISG321" s="942"/>
      <c r="ISH321" s="942"/>
      <c r="ISI321" s="942"/>
      <c r="ISJ321" s="942"/>
      <c r="ISK321" s="942"/>
      <c r="ISL321" s="942"/>
      <c r="ISM321" s="942"/>
      <c r="ISN321" s="942"/>
      <c r="ISO321" s="942"/>
      <c r="ISP321" s="942"/>
      <c r="ISQ321" s="942"/>
      <c r="ISR321" s="942"/>
      <c r="ISS321" s="942"/>
      <c r="IST321" s="942"/>
      <c r="ISU321" s="942"/>
      <c r="ISV321" s="942"/>
      <c r="ISW321" s="942"/>
      <c r="ISX321" s="942"/>
      <c r="ISY321" s="942"/>
      <c r="ISZ321" s="942"/>
      <c r="ITA321" s="942"/>
      <c r="ITB321" s="942"/>
      <c r="ITC321" s="942"/>
      <c r="ITD321" s="942"/>
      <c r="ITE321" s="942"/>
      <c r="ITF321" s="942"/>
      <c r="ITG321" s="942"/>
      <c r="ITH321" s="942"/>
      <c r="ITI321" s="942"/>
      <c r="ITJ321" s="942"/>
      <c r="ITK321" s="942"/>
      <c r="ITL321" s="942"/>
      <c r="ITM321" s="942"/>
      <c r="ITN321" s="942"/>
      <c r="ITO321" s="942"/>
      <c r="ITP321" s="942"/>
      <c r="ITQ321" s="942"/>
      <c r="ITR321" s="942"/>
      <c r="ITS321" s="942"/>
      <c r="ITT321" s="942"/>
      <c r="ITU321" s="942"/>
      <c r="ITV321" s="942"/>
      <c r="ITW321" s="942"/>
      <c r="ITX321" s="942"/>
      <c r="ITY321" s="942"/>
      <c r="ITZ321" s="942"/>
      <c r="IUA321" s="942"/>
      <c r="IUB321" s="942"/>
      <c r="IUC321" s="942"/>
      <c r="IUD321" s="942"/>
      <c r="IUE321" s="942"/>
      <c r="IUF321" s="942"/>
      <c r="IUG321" s="942"/>
      <c r="IUH321" s="942"/>
      <c r="IUI321" s="942"/>
      <c r="IUJ321" s="942"/>
      <c r="IUK321" s="942"/>
      <c r="IUL321" s="942"/>
      <c r="IUM321" s="942"/>
      <c r="IUN321" s="942"/>
      <c r="IUO321" s="942"/>
      <c r="IUP321" s="942"/>
      <c r="IUQ321" s="942"/>
      <c r="IUR321" s="942"/>
      <c r="IUS321" s="942"/>
      <c r="IUT321" s="942"/>
      <c r="IUU321" s="942"/>
      <c r="IUV321" s="942"/>
      <c r="IUW321" s="942"/>
      <c r="IUX321" s="942"/>
      <c r="IUY321" s="942"/>
      <c r="IUZ321" s="942"/>
      <c r="IVA321" s="942"/>
      <c r="IVB321" s="942"/>
      <c r="IVC321" s="942"/>
      <c r="IVD321" s="942"/>
      <c r="IVE321" s="942"/>
      <c r="IVF321" s="942"/>
      <c r="IVG321" s="942"/>
      <c r="IVH321" s="942"/>
      <c r="IVI321" s="942"/>
      <c r="IVJ321" s="942"/>
      <c r="IVK321" s="942"/>
      <c r="IVL321" s="942"/>
      <c r="IVM321" s="942"/>
      <c r="IVN321" s="942"/>
      <c r="IVO321" s="942"/>
      <c r="IVP321" s="942"/>
      <c r="IVQ321" s="942"/>
      <c r="IVR321" s="942"/>
      <c r="IVS321" s="942"/>
      <c r="IVT321" s="942"/>
      <c r="IVU321" s="942"/>
      <c r="IVV321" s="942"/>
      <c r="IVW321" s="942"/>
      <c r="IVX321" s="942"/>
      <c r="IVY321" s="942"/>
      <c r="IVZ321" s="942"/>
      <c r="IWA321" s="942"/>
      <c r="IWB321" s="942"/>
      <c r="IWC321" s="942"/>
      <c r="IWD321" s="942"/>
      <c r="IWE321" s="942"/>
      <c r="IWF321" s="942"/>
      <c r="IWG321" s="942"/>
      <c r="IWH321" s="942"/>
      <c r="IWI321" s="942"/>
      <c r="IWJ321" s="942"/>
      <c r="IWK321" s="942"/>
      <c r="IWL321" s="942"/>
      <c r="IWM321" s="942"/>
      <c r="IWN321" s="942"/>
      <c r="IWO321" s="942"/>
      <c r="IWP321" s="942"/>
      <c r="IWQ321" s="942"/>
      <c r="IWR321" s="942"/>
      <c r="IWS321" s="942"/>
      <c r="IWT321" s="942"/>
      <c r="IWU321" s="942"/>
      <c r="IWV321" s="942"/>
      <c r="IWW321" s="942"/>
      <c r="IWX321" s="942"/>
      <c r="IWY321" s="942"/>
      <c r="IWZ321" s="942"/>
      <c r="IXA321" s="942"/>
      <c r="IXB321" s="942"/>
      <c r="IXC321" s="942"/>
      <c r="IXD321" s="942"/>
      <c r="IXE321" s="942"/>
      <c r="IXF321" s="942"/>
      <c r="IXG321" s="942"/>
      <c r="IXH321" s="942"/>
      <c r="IXI321" s="942"/>
      <c r="IXJ321" s="942"/>
      <c r="IXK321" s="942"/>
      <c r="IXL321" s="942"/>
      <c r="IXM321" s="942"/>
      <c r="IXN321" s="942"/>
      <c r="IXO321" s="942"/>
      <c r="IXP321" s="942"/>
      <c r="IXQ321" s="942"/>
      <c r="IXR321" s="942"/>
      <c r="IXS321" s="942"/>
      <c r="IXT321" s="942"/>
      <c r="IXU321" s="942"/>
      <c r="IXV321" s="942"/>
      <c r="IXW321" s="942"/>
      <c r="IXX321" s="942"/>
      <c r="IXY321" s="942"/>
      <c r="IXZ321" s="942"/>
      <c r="IYA321" s="942"/>
      <c r="IYB321" s="942"/>
      <c r="IYC321" s="942"/>
      <c r="IYD321" s="942"/>
      <c r="IYE321" s="942"/>
      <c r="IYF321" s="942"/>
      <c r="IYG321" s="942"/>
      <c r="IYH321" s="942"/>
      <c r="IYI321" s="942"/>
      <c r="IYJ321" s="942"/>
      <c r="IYK321" s="942"/>
      <c r="IYL321" s="942"/>
      <c r="IYM321" s="942"/>
      <c r="IYN321" s="942"/>
      <c r="IYO321" s="942"/>
      <c r="IYP321" s="942"/>
      <c r="IYQ321" s="942"/>
      <c r="IYR321" s="942"/>
      <c r="IYS321" s="942"/>
      <c r="IYT321" s="942"/>
      <c r="IYU321" s="942"/>
      <c r="IYV321" s="942"/>
      <c r="IYW321" s="942"/>
      <c r="IYX321" s="942"/>
      <c r="IYY321" s="942"/>
      <c r="IYZ321" s="942"/>
      <c r="IZA321" s="942"/>
      <c r="IZB321" s="942"/>
      <c r="IZC321" s="942"/>
      <c r="IZD321" s="942"/>
      <c r="IZE321" s="942"/>
      <c r="IZF321" s="942"/>
      <c r="IZG321" s="942"/>
      <c r="IZH321" s="942"/>
      <c r="IZI321" s="942"/>
      <c r="IZJ321" s="942"/>
      <c r="IZK321" s="942"/>
      <c r="IZL321" s="942"/>
      <c r="IZM321" s="942"/>
      <c r="IZN321" s="942"/>
      <c r="IZO321" s="942"/>
      <c r="IZP321" s="942"/>
      <c r="IZQ321" s="942"/>
      <c r="IZR321" s="942"/>
      <c r="IZS321" s="942"/>
      <c r="IZT321" s="942"/>
      <c r="IZU321" s="942"/>
      <c r="IZV321" s="942"/>
      <c r="IZW321" s="942"/>
      <c r="IZX321" s="942"/>
      <c r="IZY321" s="942"/>
      <c r="IZZ321" s="942"/>
      <c r="JAA321" s="942"/>
      <c r="JAB321" s="942"/>
      <c r="JAC321" s="942"/>
      <c r="JAD321" s="942"/>
      <c r="JAE321" s="942"/>
      <c r="JAF321" s="942"/>
      <c r="JAG321" s="942"/>
      <c r="JAH321" s="942"/>
      <c r="JAI321" s="942"/>
      <c r="JAJ321" s="942"/>
      <c r="JAK321" s="942"/>
      <c r="JAL321" s="942"/>
      <c r="JAM321" s="942"/>
      <c r="JAN321" s="942"/>
      <c r="JAO321" s="942"/>
      <c r="JAP321" s="942"/>
      <c r="JAQ321" s="942"/>
      <c r="JAR321" s="942"/>
      <c r="JAS321" s="942"/>
      <c r="JAT321" s="942"/>
      <c r="JAU321" s="942"/>
      <c r="JAV321" s="942"/>
      <c r="JAW321" s="942"/>
      <c r="JAX321" s="942"/>
      <c r="JAY321" s="942"/>
      <c r="JAZ321" s="942"/>
      <c r="JBA321" s="942"/>
      <c r="JBB321" s="942"/>
      <c r="JBC321" s="942"/>
      <c r="JBD321" s="942"/>
      <c r="JBE321" s="942"/>
      <c r="JBF321" s="942"/>
      <c r="JBG321" s="942"/>
      <c r="JBH321" s="942"/>
      <c r="JBI321" s="942"/>
      <c r="JBJ321" s="942"/>
      <c r="JBK321" s="942"/>
      <c r="JBL321" s="942"/>
      <c r="JBM321" s="942"/>
      <c r="JBN321" s="942"/>
      <c r="JBO321" s="942"/>
      <c r="JBP321" s="942"/>
      <c r="JBQ321" s="942"/>
      <c r="JBR321" s="942"/>
      <c r="JBS321" s="942"/>
      <c r="JBT321" s="942"/>
      <c r="JBU321" s="942"/>
      <c r="JBV321" s="942"/>
      <c r="JBW321" s="942"/>
      <c r="JBX321" s="942"/>
      <c r="JBY321" s="942"/>
      <c r="JBZ321" s="942"/>
      <c r="JCA321" s="942"/>
      <c r="JCB321" s="942"/>
      <c r="JCC321" s="942"/>
      <c r="JCD321" s="942"/>
      <c r="JCE321" s="942"/>
      <c r="JCF321" s="942"/>
      <c r="JCG321" s="942"/>
      <c r="JCH321" s="942"/>
      <c r="JCI321" s="942"/>
      <c r="JCJ321" s="942"/>
      <c r="JCK321" s="942"/>
      <c r="JCL321" s="942"/>
      <c r="JCM321" s="942"/>
      <c r="JCN321" s="942"/>
      <c r="JCO321" s="942"/>
      <c r="JCP321" s="942"/>
      <c r="JCQ321" s="942"/>
      <c r="JCR321" s="942"/>
      <c r="JCS321" s="942"/>
      <c r="JCT321" s="942"/>
      <c r="JCU321" s="942"/>
      <c r="JCV321" s="942"/>
      <c r="JCW321" s="942"/>
      <c r="JCX321" s="942"/>
      <c r="JCY321" s="942"/>
      <c r="JCZ321" s="942"/>
      <c r="JDA321" s="942"/>
      <c r="JDB321" s="942"/>
      <c r="JDC321" s="942"/>
      <c r="JDD321" s="942"/>
      <c r="JDE321" s="942"/>
      <c r="JDF321" s="942"/>
      <c r="JDG321" s="942"/>
      <c r="JDH321" s="942"/>
      <c r="JDI321" s="942"/>
      <c r="JDJ321" s="942"/>
      <c r="JDK321" s="942"/>
      <c r="JDL321" s="942"/>
      <c r="JDM321" s="942"/>
      <c r="JDN321" s="942"/>
      <c r="JDO321" s="942"/>
      <c r="JDP321" s="942"/>
      <c r="JDQ321" s="942"/>
      <c r="JDR321" s="942"/>
      <c r="JDS321" s="942"/>
      <c r="JDT321" s="942"/>
      <c r="JDU321" s="942"/>
      <c r="JDV321" s="942"/>
      <c r="JDW321" s="942"/>
      <c r="JDX321" s="942"/>
      <c r="JDY321" s="942"/>
      <c r="JDZ321" s="942"/>
      <c r="JEA321" s="942"/>
      <c r="JEB321" s="942"/>
      <c r="JEC321" s="942"/>
      <c r="JED321" s="942"/>
      <c r="JEE321" s="942"/>
      <c r="JEF321" s="942"/>
      <c r="JEG321" s="942"/>
      <c r="JEH321" s="942"/>
      <c r="JEI321" s="942"/>
      <c r="JEJ321" s="942"/>
      <c r="JEK321" s="942"/>
      <c r="JEL321" s="942"/>
      <c r="JEM321" s="942"/>
      <c r="JEN321" s="942"/>
      <c r="JEO321" s="942"/>
      <c r="JEP321" s="942"/>
      <c r="JEQ321" s="942"/>
      <c r="JER321" s="942"/>
      <c r="JES321" s="942"/>
      <c r="JET321" s="942"/>
      <c r="JEU321" s="942"/>
      <c r="JEV321" s="942"/>
      <c r="JEW321" s="942"/>
      <c r="JEX321" s="942"/>
      <c r="JEY321" s="942"/>
      <c r="JEZ321" s="942"/>
      <c r="JFA321" s="942"/>
      <c r="JFB321" s="942"/>
      <c r="JFC321" s="942"/>
      <c r="JFD321" s="942"/>
      <c r="JFE321" s="942"/>
      <c r="JFF321" s="942"/>
      <c r="JFG321" s="942"/>
      <c r="JFH321" s="942"/>
      <c r="JFI321" s="942"/>
      <c r="JFJ321" s="942"/>
      <c r="JFK321" s="942"/>
      <c r="JFL321" s="942"/>
      <c r="JFM321" s="942"/>
      <c r="JFN321" s="942"/>
      <c r="JFO321" s="942"/>
      <c r="JFP321" s="942"/>
      <c r="JFQ321" s="942"/>
      <c r="JFR321" s="942"/>
      <c r="JFS321" s="942"/>
      <c r="JFT321" s="942"/>
      <c r="JFU321" s="942"/>
      <c r="JFV321" s="942"/>
      <c r="JFW321" s="942"/>
      <c r="JFX321" s="942"/>
      <c r="JFY321" s="942"/>
      <c r="JFZ321" s="942"/>
      <c r="JGA321" s="942"/>
      <c r="JGB321" s="942"/>
      <c r="JGC321" s="942"/>
      <c r="JGD321" s="942"/>
      <c r="JGE321" s="942"/>
      <c r="JGF321" s="942"/>
      <c r="JGG321" s="942"/>
      <c r="JGH321" s="942"/>
      <c r="JGI321" s="942"/>
      <c r="JGJ321" s="942"/>
      <c r="JGK321" s="942"/>
      <c r="JGL321" s="942"/>
      <c r="JGM321" s="942"/>
      <c r="JGN321" s="942"/>
      <c r="JGO321" s="942"/>
      <c r="JGP321" s="942"/>
      <c r="JGQ321" s="942"/>
      <c r="JGR321" s="942"/>
      <c r="JGS321" s="942"/>
      <c r="JGT321" s="942"/>
      <c r="JGU321" s="942"/>
      <c r="JGV321" s="942"/>
      <c r="JGW321" s="942"/>
      <c r="JGX321" s="942"/>
      <c r="JGY321" s="942"/>
      <c r="JGZ321" s="942"/>
      <c r="JHA321" s="942"/>
      <c r="JHB321" s="942"/>
      <c r="JHC321" s="942"/>
      <c r="JHD321" s="942"/>
      <c r="JHE321" s="942"/>
      <c r="JHF321" s="942"/>
      <c r="JHG321" s="942"/>
      <c r="JHH321" s="942"/>
      <c r="JHI321" s="942"/>
      <c r="JHJ321" s="942"/>
      <c r="JHK321" s="942"/>
      <c r="JHL321" s="942"/>
      <c r="JHM321" s="942"/>
      <c r="JHN321" s="942"/>
      <c r="JHO321" s="942"/>
      <c r="JHP321" s="942"/>
      <c r="JHQ321" s="942"/>
      <c r="JHR321" s="942"/>
      <c r="JHS321" s="942"/>
      <c r="JHT321" s="942"/>
      <c r="JHU321" s="942"/>
      <c r="JHV321" s="942"/>
      <c r="JHW321" s="942"/>
      <c r="JHX321" s="942"/>
      <c r="JHY321" s="942"/>
      <c r="JHZ321" s="942"/>
      <c r="JIA321" s="942"/>
      <c r="JIB321" s="942"/>
      <c r="JIC321" s="942"/>
      <c r="JID321" s="942"/>
      <c r="JIE321" s="942"/>
      <c r="JIF321" s="942"/>
      <c r="JIG321" s="942"/>
      <c r="JIH321" s="942"/>
      <c r="JII321" s="942"/>
      <c r="JIJ321" s="942"/>
      <c r="JIK321" s="942"/>
      <c r="JIL321" s="942"/>
      <c r="JIM321" s="942"/>
      <c r="JIN321" s="942"/>
      <c r="JIO321" s="942"/>
      <c r="JIP321" s="942"/>
      <c r="JIQ321" s="942"/>
      <c r="JIR321" s="942"/>
      <c r="JIS321" s="942"/>
      <c r="JIT321" s="942"/>
      <c r="JIU321" s="942"/>
      <c r="JIV321" s="942"/>
      <c r="JIW321" s="942"/>
      <c r="JIX321" s="942"/>
      <c r="JIY321" s="942"/>
      <c r="JIZ321" s="942"/>
      <c r="JJA321" s="942"/>
      <c r="JJB321" s="942"/>
      <c r="JJC321" s="942"/>
      <c r="JJD321" s="942"/>
      <c r="JJE321" s="942"/>
      <c r="JJF321" s="942"/>
      <c r="JJG321" s="942"/>
      <c r="JJH321" s="942"/>
      <c r="JJI321" s="942"/>
      <c r="JJJ321" s="942"/>
      <c r="JJK321" s="942"/>
      <c r="JJL321" s="942"/>
      <c r="JJM321" s="942"/>
      <c r="JJN321" s="942"/>
      <c r="JJO321" s="942"/>
      <c r="JJP321" s="942"/>
      <c r="JJQ321" s="942"/>
      <c r="JJR321" s="942"/>
      <c r="JJS321" s="942"/>
      <c r="JJT321" s="942"/>
      <c r="JJU321" s="942"/>
      <c r="JJV321" s="942"/>
      <c r="JJW321" s="942"/>
      <c r="JJX321" s="942"/>
      <c r="JJY321" s="942"/>
      <c r="JJZ321" s="942"/>
      <c r="JKA321" s="942"/>
      <c r="JKB321" s="942"/>
      <c r="JKC321" s="942"/>
      <c r="JKD321" s="942"/>
      <c r="JKE321" s="942"/>
      <c r="JKF321" s="942"/>
      <c r="JKG321" s="942"/>
      <c r="JKH321" s="942"/>
      <c r="JKI321" s="942"/>
      <c r="JKJ321" s="942"/>
      <c r="JKK321" s="942"/>
      <c r="JKL321" s="942"/>
      <c r="JKM321" s="942"/>
      <c r="JKN321" s="942"/>
      <c r="JKO321" s="942"/>
      <c r="JKP321" s="942"/>
      <c r="JKQ321" s="942"/>
      <c r="JKR321" s="942"/>
      <c r="JKS321" s="942"/>
      <c r="JKT321" s="942"/>
      <c r="JKU321" s="942"/>
      <c r="JKV321" s="942"/>
      <c r="JKW321" s="942"/>
      <c r="JKX321" s="942"/>
      <c r="JKY321" s="942"/>
      <c r="JKZ321" s="942"/>
      <c r="JLA321" s="942"/>
      <c r="JLB321" s="942"/>
      <c r="JLC321" s="942"/>
      <c r="JLD321" s="942"/>
      <c r="JLE321" s="942"/>
      <c r="JLF321" s="942"/>
      <c r="JLG321" s="942"/>
      <c r="JLH321" s="942"/>
      <c r="JLI321" s="942"/>
      <c r="JLJ321" s="942"/>
      <c r="JLK321" s="942"/>
      <c r="JLL321" s="942"/>
      <c r="JLM321" s="942"/>
      <c r="JLN321" s="942"/>
      <c r="JLO321" s="942"/>
      <c r="JLP321" s="942"/>
      <c r="JLQ321" s="942"/>
      <c r="JLR321" s="942"/>
      <c r="JLS321" s="942"/>
      <c r="JLT321" s="942"/>
      <c r="JLU321" s="942"/>
      <c r="JLV321" s="942"/>
      <c r="JLW321" s="942"/>
      <c r="JLX321" s="942"/>
      <c r="JLY321" s="942"/>
      <c r="JLZ321" s="942"/>
      <c r="JMA321" s="942"/>
      <c r="JMB321" s="942"/>
      <c r="JMC321" s="942"/>
      <c r="JMD321" s="942"/>
      <c r="JME321" s="942"/>
      <c r="JMF321" s="942"/>
      <c r="JMG321" s="942"/>
      <c r="JMH321" s="942"/>
      <c r="JMI321" s="942"/>
      <c r="JMJ321" s="942"/>
      <c r="JMK321" s="942"/>
      <c r="JML321" s="942"/>
      <c r="JMM321" s="942"/>
      <c r="JMN321" s="942"/>
      <c r="JMO321" s="942"/>
      <c r="JMP321" s="942"/>
      <c r="JMQ321" s="942"/>
      <c r="JMR321" s="942"/>
      <c r="JMS321" s="942"/>
      <c r="JMT321" s="942"/>
      <c r="JMU321" s="942"/>
      <c r="JMV321" s="942"/>
      <c r="JMW321" s="942"/>
      <c r="JMX321" s="942"/>
      <c r="JMY321" s="942"/>
      <c r="JMZ321" s="942"/>
      <c r="JNA321" s="942"/>
      <c r="JNB321" s="942"/>
      <c r="JNC321" s="942"/>
      <c r="JND321" s="942"/>
      <c r="JNE321" s="942"/>
      <c r="JNF321" s="942"/>
      <c r="JNG321" s="942"/>
      <c r="JNH321" s="942"/>
      <c r="JNI321" s="942"/>
      <c r="JNJ321" s="942"/>
      <c r="JNK321" s="942"/>
      <c r="JNL321" s="942"/>
      <c r="JNM321" s="942"/>
      <c r="JNN321" s="942"/>
      <c r="JNO321" s="942"/>
      <c r="JNP321" s="942"/>
      <c r="JNQ321" s="942"/>
      <c r="JNR321" s="942"/>
      <c r="JNS321" s="942"/>
      <c r="JNT321" s="942"/>
      <c r="JNU321" s="942"/>
      <c r="JNV321" s="942"/>
      <c r="JNW321" s="942"/>
      <c r="JNX321" s="942"/>
      <c r="JNY321" s="942"/>
      <c r="JNZ321" s="942"/>
      <c r="JOA321" s="942"/>
      <c r="JOB321" s="942"/>
      <c r="JOC321" s="942"/>
      <c r="JOD321" s="942"/>
      <c r="JOE321" s="942"/>
      <c r="JOF321" s="942"/>
      <c r="JOG321" s="942"/>
      <c r="JOH321" s="942"/>
      <c r="JOI321" s="942"/>
      <c r="JOJ321" s="942"/>
      <c r="JOK321" s="942"/>
      <c r="JOL321" s="942"/>
      <c r="JOM321" s="942"/>
      <c r="JON321" s="942"/>
      <c r="JOO321" s="942"/>
      <c r="JOP321" s="942"/>
      <c r="JOQ321" s="942"/>
      <c r="JOR321" s="942"/>
      <c r="JOS321" s="942"/>
      <c r="JOT321" s="942"/>
      <c r="JOU321" s="942"/>
      <c r="JOV321" s="942"/>
      <c r="JOW321" s="942"/>
      <c r="JOX321" s="942"/>
      <c r="JOY321" s="942"/>
      <c r="JOZ321" s="942"/>
      <c r="JPA321" s="942"/>
      <c r="JPB321" s="942"/>
      <c r="JPC321" s="942"/>
      <c r="JPD321" s="942"/>
      <c r="JPE321" s="942"/>
      <c r="JPF321" s="942"/>
      <c r="JPG321" s="942"/>
      <c r="JPH321" s="942"/>
      <c r="JPI321" s="942"/>
      <c r="JPJ321" s="942"/>
      <c r="JPK321" s="942"/>
      <c r="JPL321" s="942"/>
      <c r="JPM321" s="942"/>
      <c r="JPN321" s="942"/>
      <c r="JPO321" s="942"/>
      <c r="JPP321" s="942"/>
      <c r="JPQ321" s="942"/>
      <c r="JPR321" s="942"/>
      <c r="JPS321" s="942"/>
      <c r="JPT321" s="942"/>
      <c r="JPU321" s="942"/>
      <c r="JPV321" s="942"/>
      <c r="JPW321" s="942"/>
      <c r="JPX321" s="942"/>
      <c r="JPY321" s="942"/>
      <c r="JPZ321" s="942"/>
      <c r="JQA321" s="942"/>
      <c r="JQB321" s="942"/>
      <c r="JQC321" s="942"/>
      <c r="JQD321" s="942"/>
      <c r="JQE321" s="942"/>
      <c r="JQF321" s="942"/>
      <c r="JQG321" s="942"/>
      <c r="JQH321" s="942"/>
      <c r="JQI321" s="942"/>
      <c r="JQJ321" s="942"/>
      <c r="JQK321" s="942"/>
      <c r="JQL321" s="942"/>
      <c r="JQM321" s="942"/>
      <c r="JQN321" s="942"/>
      <c r="JQO321" s="942"/>
      <c r="JQP321" s="942"/>
      <c r="JQQ321" s="942"/>
      <c r="JQR321" s="942"/>
      <c r="JQS321" s="942"/>
      <c r="JQT321" s="942"/>
      <c r="JQU321" s="942"/>
      <c r="JQV321" s="942"/>
      <c r="JQW321" s="942"/>
      <c r="JQX321" s="942"/>
      <c r="JQY321" s="942"/>
      <c r="JQZ321" s="942"/>
      <c r="JRA321" s="942"/>
      <c r="JRB321" s="942"/>
      <c r="JRC321" s="942"/>
      <c r="JRD321" s="942"/>
      <c r="JRE321" s="942"/>
      <c r="JRF321" s="942"/>
      <c r="JRG321" s="942"/>
      <c r="JRH321" s="942"/>
      <c r="JRI321" s="942"/>
      <c r="JRJ321" s="942"/>
      <c r="JRK321" s="942"/>
      <c r="JRL321" s="942"/>
      <c r="JRM321" s="942"/>
      <c r="JRN321" s="942"/>
      <c r="JRO321" s="942"/>
      <c r="JRP321" s="942"/>
      <c r="JRQ321" s="942"/>
      <c r="JRR321" s="942"/>
      <c r="JRS321" s="942"/>
      <c r="JRT321" s="942"/>
      <c r="JRU321" s="942"/>
      <c r="JRV321" s="942"/>
      <c r="JRW321" s="942"/>
      <c r="JRX321" s="942"/>
      <c r="JRY321" s="942"/>
      <c r="JRZ321" s="942"/>
      <c r="JSA321" s="942"/>
      <c r="JSB321" s="942"/>
      <c r="JSC321" s="942"/>
      <c r="JSD321" s="942"/>
      <c r="JSE321" s="942"/>
      <c r="JSF321" s="942"/>
      <c r="JSG321" s="942"/>
      <c r="JSH321" s="942"/>
      <c r="JSI321" s="942"/>
      <c r="JSJ321" s="942"/>
      <c r="JSK321" s="942"/>
      <c r="JSL321" s="942"/>
      <c r="JSM321" s="942"/>
      <c r="JSN321" s="942"/>
      <c r="JSO321" s="942"/>
      <c r="JSP321" s="942"/>
      <c r="JSQ321" s="942"/>
      <c r="JSR321" s="942"/>
      <c r="JSS321" s="942"/>
      <c r="JST321" s="942"/>
      <c r="JSU321" s="942"/>
      <c r="JSV321" s="942"/>
      <c r="JSW321" s="942"/>
      <c r="JSX321" s="942"/>
      <c r="JSY321" s="942"/>
      <c r="JSZ321" s="942"/>
      <c r="JTA321" s="942"/>
      <c r="JTB321" s="942"/>
      <c r="JTC321" s="942"/>
      <c r="JTD321" s="942"/>
      <c r="JTE321" s="942"/>
      <c r="JTF321" s="942"/>
      <c r="JTG321" s="942"/>
      <c r="JTH321" s="942"/>
      <c r="JTI321" s="942"/>
      <c r="JTJ321" s="942"/>
      <c r="JTK321" s="942"/>
      <c r="JTL321" s="942"/>
      <c r="JTM321" s="942"/>
      <c r="JTN321" s="942"/>
      <c r="JTO321" s="942"/>
      <c r="JTP321" s="942"/>
      <c r="JTQ321" s="942"/>
      <c r="JTR321" s="942"/>
      <c r="JTS321" s="942"/>
      <c r="JTT321" s="942"/>
      <c r="JTU321" s="942"/>
      <c r="JTV321" s="942"/>
      <c r="JTW321" s="942"/>
      <c r="JTX321" s="942"/>
      <c r="JTY321" s="942"/>
      <c r="JTZ321" s="942"/>
      <c r="JUA321" s="942"/>
      <c r="JUB321" s="942"/>
      <c r="JUC321" s="942"/>
      <c r="JUD321" s="942"/>
      <c r="JUE321" s="942"/>
      <c r="JUF321" s="942"/>
      <c r="JUG321" s="942"/>
      <c r="JUH321" s="942"/>
      <c r="JUI321" s="942"/>
      <c r="JUJ321" s="942"/>
      <c r="JUK321" s="942"/>
      <c r="JUL321" s="942"/>
      <c r="JUM321" s="942"/>
      <c r="JUN321" s="942"/>
      <c r="JUO321" s="942"/>
      <c r="JUP321" s="942"/>
      <c r="JUQ321" s="942"/>
      <c r="JUR321" s="942"/>
      <c r="JUS321" s="942"/>
      <c r="JUT321" s="942"/>
      <c r="JUU321" s="942"/>
      <c r="JUV321" s="942"/>
      <c r="JUW321" s="942"/>
      <c r="JUX321" s="942"/>
      <c r="JUY321" s="942"/>
      <c r="JUZ321" s="942"/>
      <c r="JVA321" s="942"/>
      <c r="JVB321" s="942"/>
      <c r="JVC321" s="942"/>
      <c r="JVD321" s="942"/>
      <c r="JVE321" s="942"/>
      <c r="JVF321" s="942"/>
      <c r="JVG321" s="942"/>
      <c r="JVH321" s="942"/>
      <c r="JVI321" s="942"/>
      <c r="JVJ321" s="942"/>
      <c r="JVK321" s="942"/>
      <c r="JVL321" s="942"/>
      <c r="JVM321" s="942"/>
      <c r="JVN321" s="942"/>
      <c r="JVO321" s="942"/>
      <c r="JVP321" s="942"/>
      <c r="JVQ321" s="942"/>
      <c r="JVR321" s="942"/>
      <c r="JVS321" s="942"/>
      <c r="JVT321" s="942"/>
      <c r="JVU321" s="942"/>
      <c r="JVV321" s="942"/>
      <c r="JVW321" s="942"/>
      <c r="JVX321" s="942"/>
      <c r="JVY321" s="942"/>
      <c r="JVZ321" s="942"/>
      <c r="JWA321" s="942"/>
      <c r="JWB321" s="942"/>
      <c r="JWC321" s="942"/>
      <c r="JWD321" s="942"/>
      <c r="JWE321" s="942"/>
      <c r="JWF321" s="942"/>
      <c r="JWG321" s="942"/>
      <c r="JWH321" s="942"/>
      <c r="JWI321" s="942"/>
      <c r="JWJ321" s="942"/>
      <c r="JWK321" s="942"/>
      <c r="JWL321" s="942"/>
      <c r="JWM321" s="942"/>
      <c r="JWN321" s="942"/>
      <c r="JWO321" s="942"/>
      <c r="JWP321" s="942"/>
      <c r="JWQ321" s="942"/>
      <c r="JWR321" s="942"/>
      <c r="JWS321" s="942"/>
      <c r="JWT321" s="942"/>
      <c r="JWU321" s="942"/>
      <c r="JWV321" s="942"/>
      <c r="JWW321" s="942"/>
      <c r="JWX321" s="942"/>
      <c r="JWY321" s="942"/>
      <c r="JWZ321" s="942"/>
      <c r="JXA321" s="942"/>
      <c r="JXB321" s="942"/>
      <c r="JXC321" s="942"/>
      <c r="JXD321" s="942"/>
      <c r="JXE321" s="942"/>
      <c r="JXF321" s="942"/>
      <c r="JXG321" s="942"/>
      <c r="JXH321" s="942"/>
      <c r="JXI321" s="942"/>
      <c r="JXJ321" s="942"/>
      <c r="JXK321" s="942"/>
      <c r="JXL321" s="942"/>
      <c r="JXM321" s="942"/>
      <c r="JXN321" s="942"/>
      <c r="JXO321" s="942"/>
      <c r="JXP321" s="942"/>
      <c r="JXQ321" s="942"/>
      <c r="JXR321" s="942"/>
      <c r="JXS321" s="942"/>
      <c r="JXT321" s="942"/>
      <c r="JXU321" s="942"/>
      <c r="JXV321" s="942"/>
      <c r="JXW321" s="942"/>
      <c r="JXX321" s="942"/>
      <c r="JXY321" s="942"/>
      <c r="JXZ321" s="942"/>
      <c r="JYA321" s="942"/>
      <c r="JYB321" s="942"/>
      <c r="JYC321" s="942"/>
      <c r="JYD321" s="942"/>
      <c r="JYE321" s="942"/>
      <c r="JYF321" s="942"/>
      <c r="JYG321" s="942"/>
      <c r="JYH321" s="942"/>
      <c r="JYI321" s="942"/>
      <c r="JYJ321" s="942"/>
      <c r="JYK321" s="942"/>
      <c r="JYL321" s="942"/>
      <c r="JYM321" s="942"/>
      <c r="JYN321" s="942"/>
      <c r="JYO321" s="942"/>
      <c r="JYP321" s="942"/>
      <c r="JYQ321" s="942"/>
      <c r="JYR321" s="942"/>
      <c r="JYS321" s="942"/>
      <c r="JYT321" s="942"/>
      <c r="JYU321" s="942"/>
      <c r="JYV321" s="942"/>
      <c r="JYW321" s="942"/>
      <c r="JYX321" s="942"/>
      <c r="JYY321" s="942"/>
      <c r="JYZ321" s="942"/>
      <c r="JZA321" s="942"/>
      <c r="JZB321" s="942"/>
      <c r="JZC321" s="942"/>
      <c r="JZD321" s="942"/>
      <c r="JZE321" s="942"/>
      <c r="JZF321" s="942"/>
      <c r="JZG321" s="942"/>
      <c r="JZH321" s="942"/>
      <c r="JZI321" s="942"/>
      <c r="JZJ321" s="942"/>
      <c r="JZK321" s="942"/>
      <c r="JZL321" s="942"/>
      <c r="JZM321" s="942"/>
      <c r="JZN321" s="942"/>
      <c r="JZO321" s="942"/>
      <c r="JZP321" s="942"/>
      <c r="JZQ321" s="942"/>
      <c r="JZR321" s="942"/>
      <c r="JZS321" s="942"/>
      <c r="JZT321" s="942"/>
      <c r="JZU321" s="942"/>
      <c r="JZV321" s="942"/>
      <c r="JZW321" s="942"/>
      <c r="JZX321" s="942"/>
      <c r="JZY321" s="942"/>
      <c r="JZZ321" s="942"/>
      <c r="KAA321" s="942"/>
      <c r="KAB321" s="942"/>
      <c r="KAC321" s="942"/>
      <c r="KAD321" s="942"/>
      <c r="KAE321" s="942"/>
      <c r="KAF321" s="942"/>
      <c r="KAG321" s="942"/>
      <c r="KAH321" s="942"/>
      <c r="KAI321" s="942"/>
      <c r="KAJ321" s="942"/>
      <c r="KAK321" s="942"/>
      <c r="KAL321" s="942"/>
      <c r="KAM321" s="942"/>
      <c r="KAN321" s="942"/>
      <c r="KAO321" s="942"/>
      <c r="KAP321" s="942"/>
      <c r="KAQ321" s="942"/>
      <c r="KAR321" s="942"/>
      <c r="KAS321" s="942"/>
      <c r="KAT321" s="942"/>
      <c r="KAU321" s="942"/>
      <c r="KAV321" s="942"/>
      <c r="KAW321" s="942"/>
      <c r="KAX321" s="942"/>
      <c r="KAY321" s="942"/>
      <c r="KAZ321" s="942"/>
      <c r="KBA321" s="942"/>
      <c r="KBB321" s="942"/>
      <c r="KBC321" s="942"/>
      <c r="KBD321" s="942"/>
      <c r="KBE321" s="942"/>
      <c r="KBF321" s="942"/>
      <c r="KBG321" s="942"/>
      <c r="KBH321" s="942"/>
      <c r="KBI321" s="942"/>
      <c r="KBJ321" s="942"/>
      <c r="KBK321" s="942"/>
      <c r="KBL321" s="942"/>
      <c r="KBM321" s="942"/>
      <c r="KBN321" s="942"/>
      <c r="KBO321" s="942"/>
      <c r="KBP321" s="942"/>
      <c r="KBQ321" s="942"/>
      <c r="KBR321" s="942"/>
      <c r="KBS321" s="942"/>
      <c r="KBT321" s="942"/>
      <c r="KBU321" s="942"/>
      <c r="KBV321" s="942"/>
      <c r="KBW321" s="942"/>
      <c r="KBX321" s="942"/>
      <c r="KBY321" s="942"/>
      <c r="KBZ321" s="942"/>
      <c r="KCA321" s="942"/>
      <c r="KCB321" s="942"/>
      <c r="KCC321" s="942"/>
      <c r="KCD321" s="942"/>
      <c r="KCE321" s="942"/>
      <c r="KCF321" s="942"/>
      <c r="KCG321" s="942"/>
      <c r="KCH321" s="942"/>
      <c r="KCI321" s="942"/>
      <c r="KCJ321" s="942"/>
      <c r="KCK321" s="942"/>
      <c r="KCL321" s="942"/>
      <c r="KCM321" s="942"/>
      <c r="KCN321" s="942"/>
      <c r="KCO321" s="942"/>
      <c r="KCP321" s="942"/>
      <c r="KCQ321" s="942"/>
      <c r="KCR321" s="942"/>
      <c r="KCS321" s="942"/>
      <c r="KCT321" s="942"/>
      <c r="KCU321" s="942"/>
      <c r="KCV321" s="942"/>
      <c r="KCW321" s="942"/>
      <c r="KCX321" s="942"/>
      <c r="KCY321" s="942"/>
      <c r="KCZ321" s="942"/>
      <c r="KDA321" s="942"/>
      <c r="KDB321" s="942"/>
      <c r="KDC321" s="942"/>
      <c r="KDD321" s="942"/>
      <c r="KDE321" s="942"/>
      <c r="KDF321" s="942"/>
      <c r="KDG321" s="942"/>
      <c r="KDH321" s="942"/>
      <c r="KDI321" s="942"/>
      <c r="KDJ321" s="942"/>
      <c r="KDK321" s="942"/>
      <c r="KDL321" s="942"/>
      <c r="KDM321" s="942"/>
      <c r="KDN321" s="942"/>
      <c r="KDO321" s="942"/>
      <c r="KDP321" s="942"/>
      <c r="KDQ321" s="942"/>
      <c r="KDR321" s="942"/>
      <c r="KDS321" s="942"/>
      <c r="KDT321" s="942"/>
      <c r="KDU321" s="942"/>
      <c r="KDV321" s="942"/>
      <c r="KDW321" s="942"/>
      <c r="KDX321" s="942"/>
      <c r="KDY321" s="942"/>
      <c r="KDZ321" s="942"/>
      <c r="KEA321" s="942"/>
      <c r="KEB321" s="942"/>
      <c r="KEC321" s="942"/>
      <c r="KED321" s="942"/>
      <c r="KEE321" s="942"/>
      <c r="KEF321" s="942"/>
      <c r="KEG321" s="942"/>
      <c r="KEH321" s="942"/>
      <c r="KEI321" s="942"/>
      <c r="KEJ321" s="942"/>
      <c r="KEK321" s="942"/>
      <c r="KEL321" s="942"/>
      <c r="KEM321" s="942"/>
      <c r="KEN321" s="942"/>
      <c r="KEO321" s="942"/>
      <c r="KEP321" s="942"/>
      <c r="KEQ321" s="942"/>
      <c r="KER321" s="942"/>
      <c r="KES321" s="942"/>
      <c r="KET321" s="942"/>
      <c r="KEU321" s="942"/>
      <c r="KEV321" s="942"/>
      <c r="KEW321" s="942"/>
      <c r="KEX321" s="942"/>
      <c r="KEY321" s="942"/>
      <c r="KEZ321" s="942"/>
      <c r="KFA321" s="942"/>
      <c r="KFB321" s="942"/>
      <c r="KFC321" s="942"/>
      <c r="KFD321" s="942"/>
      <c r="KFE321" s="942"/>
      <c r="KFF321" s="942"/>
      <c r="KFG321" s="942"/>
      <c r="KFH321" s="942"/>
      <c r="KFI321" s="942"/>
      <c r="KFJ321" s="942"/>
      <c r="KFK321" s="942"/>
      <c r="KFL321" s="942"/>
      <c r="KFM321" s="942"/>
      <c r="KFN321" s="942"/>
      <c r="KFO321" s="942"/>
      <c r="KFP321" s="942"/>
      <c r="KFQ321" s="942"/>
      <c r="KFR321" s="942"/>
      <c r="KFS321" s="942"/>
      <c r="KFT321" s="942"/>
      <c r="KFU321" s="942"/>
      <c r="KFV321" s="942"/>
      <c r="KFW321" s="942"/>
      <c r="KFX321" s="942"/>
      <c r="KFY321" s="942"/>
      <c r="KFZ321" s="942"/>
      <c r="KGA321" s="942"/>
      <c r="KGB321" s="942"/>
      <c r="KGC321" s="942"/>
      <c r="KGD321" s="942"/>
      <c r="KGE321" s="942"/>
      <c r="KGF321" s="942"/>
      <c r="KGG321" s="942"/>
      <c r="KGH321" s="942"/>
      <c r="KGI321" s="942"/>
      <c r="KGJ321" s="942"/>
      <c r="KGK321" s="942"/>
      <c r="KGL321" s="942"/>
      <c r="KGM321" s="942"/>
      <c r="KGN321" s="942"/>
      <c r="KGO321" s="942"/>
      <c r="KGP321" s="942"/>
      <c r="KGQ321" s="942"/>
      <c r="KGR321" s="942"/>
      <c r="KGS321" s="942"/>
      <c r="KGT321" s="942"/>
      <c r="KGU321" s="942"/>
      <c r="KGV321" s="942"/>
      <c r="KGW321" s="942"/>
      <c r="KGX321" s="942"/>
      <c r="KGY321" s="942"/>
      <c r="KGZ321" s="942"/>
      <c r="KHA321" s="942"/>
      <c r="KHB321" s="942"/>
      <c r="KHC321" s="942"/>
      <c r="KHD321" s="942"/>
      <c r="KHE321" s="942"/>
      <c r="KHF321" s="942"/>
      <c r="KHG321" s="942"/>
      <c r="KHH321" s="942"/>
      <c r="KHI321" s="942"/>
      <c r="KHJ321" s="942"/>
      <c r="KHK321" s="942"/>
      <c r="KHL321" s="942"/>
      <c r="KHM321" s="942"/>
      <c r="KHN321" s="942"/>
      <c r="KHO321" s="942"/>
      <c r="KHP321" s="942"/>
      <c r="KHQ321" s="942"/>
      <c r="KHR321" s="942"/>
      <c r="KHS321" s="942"/>
      <c r="KHT321" s="942"/>
      <c r="KHU321" s="942"/>
      <c r="KHV321" s="942"/>
      <c r="KHW321" s="942"/>
      <c r="KHX321" s="942"/>
      <c r="KHY321" s="942"/>
      <c r="KHZ321" s="942"/>
      <c r="KIA321" s="942"/>
      <c r="KIB321" s="942"/>
      <c r="KIC321" s="942"/>
      <c r="KID321" s="942"/>
      <c r="KIE321" s="942"/>
      <c r="KIF321" s="942"/>
      <c r="KIG321" s="942"/>
      <c r="KIH321" s="942"/>
      <c r="KII321" s="942"/>
      <c r="KIJ321" s="942"/>
      <c r="KIK321" s="942"/>
      <c r="KIL321" s="942"/>
      <c r="KIM321" s="942"/>
      <c r="KIN321" s="942"/>
      <c r="KIO321" s="942"/>
      <c r="KIP321" s="942"/>
      <c r="KIQ321" s="942"/>
      <c r="KIR321" s="942"/>
      <c r="KIS321" s="942"/>
      <c r="KIT321" s="942"/>
      <c r="KIU321" s="942"/>
      <c r="KIV321" s="942"/>
      <c r="KIW321" s="942"/>
      <c r="KIX321" s="942"/>
      <c r="KIY321" s="942"/>
      <c r="KIZ321" s="942"/>
      <c r="KJA321" s="942"/>
      <c r="KJB321" s="942"/>
      <c r="KJC321" s="942"/>
      <c r="KJD321" s="942"/>
      <c r="KJE321" s="942"/>
      <c r="KJF321" s="942"/>
      <c r="KJG321" s="942"/>
      <c r="KJH321" s="942"/>
      <c r="KJI321" s="942"/>
      <c r="KJJ321" s="942"/>
      <c r="KJK321" s="942"/>
      <c r="KJL321" s="942"/>
      <c r="KJM321" s="942"/>
      <c r="KJN321" s="942"/>
      <c r="KJO321" s="942"/>
      <c r="KJP321" s="942"/>
      <c r="KJQ321" s="942"/>
      <c r="KJR321" s="942"/>
      <c r="KJS321" s="942"/>
      <c r="KJT321" s="942"/>
      <c r="KJU321" s="942"/>
      <c r="KJV321" s="942"/>
      <c r="KJW321" s="942"/>
      <c r="KJX321" s="942"/>
      <c r="KJY321" s="942"/>
      <c r="KJZ321" s="942"/>
      <c r="KKA321" s="942"/>
      <c r="KKB321" s="942"/>
      <c r="KKC321" s="942"/>
      <c r="KKD321" s="942"/>
      <c r="KKE321" s="942"/>
      <c r="KKF321" s="942"/>
      <c r="KKG321" s="942"/>
      <c r="KKH321" s="942"/>
      <c r="KKI321" s="942"/>
      <c r="KKJ321" s="942"/>
      <c r="KKK321" s="942"/>
      <c r="KKL321" s="942"/>
      <c r="KKM321" s="942"/>
      <c r="KKN321" s="942"/>
      <c r="KKO321" s="942"/>
      <c r="KKP321" s="942"/>
      <c r="KKQ321" s="942"/>
      <c r="KKR321" s="942"/>
      <c r="KKS321" s="942"/>
      <c r="KKT321" s="942"/>
      <c r="KKU321" s="942"/>
      <c r="KKV321" s="942"/>
      <c r="KKW321" s="942"/>
      <c r="KKX321" s="942"/>
      <c r="KKY321" s="942"/>
      <c r="KKZ321" s="942"/>
      <c r="KLA321" s="942"/>
      <c r="KLB321" s="942"/>
      <c r="KLC321" s="942"/>
      <c r="KLD321" s="942"/>
      <c r="KLE321" s="942"/>
      <c r="KLF321" s="942"/>
      <c r="KLG321" s="942"/>
      <c r="KLH321" s="942"/>
      <c r="KLI321" s="942"/>
      <c r="KLJ321" s="942"/>
      <c r="KLK321" s="942"/>
      <c r="KLL321" s="942"/>
      <c r="KLM321" s="942"/>
      <c r="KLN321" s="942"/>
      <c r="KLO321" s="942"/>
      <c r="KLP321" s="942"/>
      <c r="KLQ321" s="942"/>
      <c r="KLR321" s="942"/>
      <c r="KLS321" s="942"/>
      <c r="KLT321" s="942"/>
      <c r="KLU321" s="942"/>
      <c r="KLV321" s="942"/>
      <c r="KLW321" s="942"/>
      <c r="KLX321" s="942"/>
      <c r="KLY321" s="942"/>
      <c r="KLZ321" s="942"/>
      <c r="KMA321" s="942"/>
      <c r="KMB321" s="942"/>
      <c r="KMC321" s="942"/>
      <c r="KMD321" s="942"/>
      <c r="KME321" s="942"/>
      <c r="KMF321" s="942"/>
      <c r="KMG321" s="942"/>
      <c r="KMH321" s="942"/>
      <c r="KMI321" s="942"/>
      <c r="KMJ321" s="942"/>
      <c r="KMK321" s="942"/>
      <c r="KML321" s="942"/>
      <c r="KMM321" s="942"/>
      <c r="KMN321" s="942"/>
      <c r="KMO321" s="942"/>
      <c r="KMP321" s="942"/>
      <c r="KMQ321" s="942"/>
      <c r="KMR321" s="942"/>
      <c r="KMS321" s="942"/>
      <c r="KMT321" s="942"/>
      <c r="KMU321" s="942"/>
      <c r="KMV321" s="942"/>
      <c r="KMW321" s="942"/>
      <c r="KMX321" s="942"/>
      <c r="KMY321" s="942"/>
      <c r="KMZ321" s="942"/>
      <c r="KNA321" s="942"/>
      <c r="KNB321" s="942"/>
      <c r="KNC321" s="942"/>
      <c r="KND321" s="942"/>
      <c r="KNE321" s="942"/>
      <c r="KNF321" s="942"/>
      <c r="KNG321" s="942"/>
      <c r="KNH321" s="942"/>
      <c r="KNI321" s="942"/>
      <c r="KNJ321" s="942"/>
      <c r="KNK321" s="942"/>
      <c r="KNL321" s="942"/>
      <c r="KNM321" s="942"/>
      <c r="KNN321" s="942"/>
      <c r="KNO321" s="942"/>
      <c r="KNP321" s="942"/>
      <c r="KNQ321" s="942"/>
      <c r="KNR321" s="942"/>
      <c r="KNS321" s="942"/>
      <c r="KNT321" s="942"/>
      <c r="KNU321" s="942"/>
      <c r="KNV321" s="942"/>
      <c r="KNW321" s="942"/>
      <c r="KNX321" s="942"/>
      <c r="KNY321" s="942"/>
      <c r="KNZ321" s="942"/>
      <c r="KOA321" s="942"/>
      <c r="KOB321" s="942"/>
      <c r="KOC321" s="942"/>
      <c r="KOD321" s="942"/>
      <c r="KOE321" s="942"/>
      <c r="KOF321" s="942"/>
      <c r="KOG321" s="942"/>
      <c r="KOH321" s="942"/>
      <c r="KOI321" s="942"/>
      <c r="KOJ321" s="942"/>
      <c r="KOK321" s="942"/>
      <c r="KOL321" s="942"/>
      <c r="KOM321" s="942"/>
      <c r="KON321" s="942"/>
      <c r="KOO321" s="942"/>
      <c r="KOP321" s="942"/>
      <c r="KOQ321" s="942"/>
      <c r="KOR321" s="942"/>
      <c r="KOS321" s="942"/>
      <c r="KOT321" s="942"/>
      <c r="KOU321" s="942"/>
      <c r="KOV321" s="942"/>
      <c r="KOW321" s="942"/>
      <c r="KOX321" s="942"/>
      <c r="KOY321" s="942"/>
      <c r="KOZ321" s="942"/>
      <c r="KPA321" s="942"/>
      <c r="KPB321" s="942"/>
      <c r="KPC321" s="942"/>
      <c r="KPD321" s="942"/>
      <c r="KPE321" s="942"/>
      <c r="KPF321" s="942"/>
      <c r="KPG321" s="942"/>
      <c r="KPH321" s="942"/>
      <c r="KPI321" s="942"/>
      <c r="KPJ321" s="942"/>
      <c r="KPK321" s="942"/>
      <c r="KPL321" s="942"/>
      <c r="KPM321" s="942"/>
      <c r="KPN321" s="942"/>
      <c r="KPO321" s="942"/>
      <c r="KPP321" s="942"/>
      <c r="KPQ321" s="942"/>
      <c r="KPR321" s="942"/>
      <c r="KPS321" s="942"/>
      <c r="KPT321" s="942"/>
      <c r="KPU321" s="942"/>
      <c r="KPV321" s="942"/>
      <c r="KPW321" s="942"/>
      <c r="KPX321" s="942"/>
      <c r="KPY321" s="942"/>
      <c r="KPZ321" s="942"/>
      <c r="KQA321" s="942"/>
      <c r="KQB321" s="942"/>
      <c r="KQC321" s="942"/>
      <c r="KQD321" s="942"/>
      <c r="KQE321" s="942"/>
      <c r="KQF321" s="942"/>
      <c r="KQG321" s="942"/>
      <c r="KQH321" s="942"/>
      <c r="KQI321" s="942"/>
      <c r="KQJ321" s="942"/>
      <c r="KQK321" s="942"/>
      <c r="KQL321" s="942"/>
      <c r="KQM321" s="942"/>
      <c r="KQN321" s="942"/>
      <c r="KQO321" s="942"/>
      <c r="KQP321" s="942"/>
      <c r="KQQ321" s="942"/>
      <c r="KQR321" s="942"/>
      <c r="KQS321" s="942"/>
      <c r="KQT321" s="942"/>
      <c r="KQU321" s="942"/>
      <c r="KQV321" s="942"/>
      <c r="KQW321" s="942"/>
      <c r="KQX321" s="942"/>
      <c r="KQY321" s="942"/>
      <c r="KQZ321" s="942"/>
      <c r="KRA321" s="942"/>
      <c r="KRB321" s="942"/>
      <c r="KRC321" s="942"/>
      <c r="KRD321" s="942"/>
      <c r="KRE321" s="942"/>
      <c r="KRF321" s="942"/>
      <c r="KRG321" s="942"/>
      <c r="KRH321" s="942"/>
      <c r="KRI321" s="942"/>
      <c r="KRJ321" s="942"/>
      <c r="KRK321" s="942"/>
      <c r="KRL321" s="942"/>
      <c r="KRM321" s="942"/>
      <c r="KRN321" s="942"/>
      <c r="KRO321" s="942"/>
      <c r="KRP321" s="942"/>
      <c r="KRQ321" s="942"/>
      <c r="KRR321" s="942"/>
      <c r="KRS321" s="942"/>
      <c r="KRT321" s="942"/>
      <c r="KRU321" s="942"/>
      <c r="KRV321" s="942"/>
      <c r="KRW321" s="942"/>
      <c r="KRX321" s="942"/>
      <c r="KRY321" s="942"/>
      <c r="KRZ321" s="942"/>
      <c r="KSA321" s="942"/>
      <c r="KSB321" s="942"/>
      <c r="KSC321" s="942"/>
      <c r="KSD321" s="942"/>
      <c r="KSE321" s="942"/>
      <c r="KSF321" s="942"/>
      <c r="KSG321" s="942"/>
      <c r="KSH321" s="942"/>
      <c r="KSI321" s="942"/>
      <c r="KSJ321" s="942"/>
      <c r="KSK321" s="942"/>
      <c r="KSL321" s="942"/>
      <c r="KSM321" s="942"/>
      <c r="KSN321" s="942"/>
      <c r="KSO321" s="942"/>
      <c r="KSP321" s="942"/>
      <c r="KSQ321" s="942"/>
      <c r="KSR321" s="942"/>
      <c r="KSS321" s="942"/>
      <c r="KST321" s="942"/>
      <c r="KSU321" s="942"/>
      <c r="KSV321" s="942"/>
      <c r="KSW321" s="942"/>
      <c r="KSX321" s="942"/>
      <c r="KSY321" s="942"/>
      <c r="KSZ321" s="942"/>
      <c r="KTA321" s="942"/>
      <c r="KTB321" s="942"/>
      <c r="KTC321" s="942"/>
      <c r="KTD321" s="942"/>
      <c r="KTE321" s="942"/>
      <c r="KTF321" s="942"/>
      <c r="KTG321" s="942"/>
      <c r="KTH321" s="942"/>
      <c r="KTI321" s="942"/>
      <c r="KTJ321" s="942"/>
      <c r="KTK321" s="942"/>
      <c r="KTL321" s="942"/>
      <c r="KTM321" s="942"/>
      <c r="KTN321" s="942"/>
      <c r="KTO321" s="942"/>
      <c r="KTP321" s="942"/>
      <c r="KTQ321" s="942"/>
      <c r="KTR321" s="942"/>
      <c r="KTS321" s="942"/>
      <c r="KTT321" s="942"/>
      <c r="KTU321" s="942"/>
      <c r="KTV321" s="942"/>
      <c r="KTW321" s="942"/>
      <c r="KTX321" s="942"/>
      <c r="KTY321" s="942"/>
      <c r="KTZ321" s="942"/>
      <c r="KUA321" s="942"/>
      <c r="KUB321" s="942"/>
      <c r="KUC321" s="942"/>
      <c r="KUD321" s="942"/>
      <c r="KUE321" s="942"/>
      <c r="KUF321" s="942"/>
      <c r="KUG321" s="942"/>
      <c r="KUH321" s="942"/>
      <c r="KUI321" s="942"/>
      <c r="KUJ321" s="942"/>
      <c r="KUK321" s="942"/>
      <c r="KUL321" s="942"/>
      <c r="KUM321" s="942"/>
      <c r="KUN321" s="942"/>
      <c r="KUO321" s="942"/>
      <c r="KUP321" s="942"/>
      <c r="KUQ321" s="942"/>
      <c r="KUR321" s="942"/>
      <c r="KUS321" s="942"/>
      <c r="KUT321" s="942"/>
      <c r="KUU321" s="942"/>
      <c r="KUV321" s="942"/>
      <c r="KUW321" s="942"/>
      <c r="KUX321" s="942"/>
      <c r="KUY321" s="942"/>
      <c r="KUZ321" s="942"/>
      <c r="KVA321" s="942"/>
      <c r="KVB321" s="942"/>
      <c r="KVC321" s="942"/>
      <c r="KVD321" s="942"/>
      <c r="KVE321" s="942"/>
      <c r="KVF321" s="942"/>
      <c r="KVG321" s="942"/>
      <c r="KVH321" s="942"/>
      <c r="KVI321" s="942"/>
      <c r="KVJ321" s="942"/>
      <c r="KVK321" s="942"/>
      <c r="KVL321" s="942"/>
      <c r="KVM321" s="942"/>
      <c r="KVN321" s="942"/>
      <c r="KVO321" s="942"/>
      <c r="KVP321" s="942"/>
      <c r="KVQ321" s="942"/>
      <c r="KVR321" s="942"/>
      <c r="KVS321" s="942"/>
      <c r="KVT321" s="942"/>
      <c r="KVU321" s="942"/>
      <c r="KVV321" s="942"/>
      <c r="KVW321" s="942"/>
      <c r="KVX321" s="942"/>
      <c r="KVY321" s="942"/>
      <c r="KVZ321" s="942"/>
      <c r="KWA321" s="942"/>
      <c r="KWB321" s="942"/>
      <c r="KWC321" s="942"/>
      <c r="KWD321" s="942"/>
      <c r="KWE321" s="942"/>
      <c r="KWF321" s="942"/>
      <c r="KWG321" s="942"/>
      <c r="KWH321" s="942"/>
      <c r="KWI321" s="942"/>
      <c r="KWJ321" s="942"/>
      <c r="KWK321" s="942"/>
      <c r="KWL321" s="942"/>
      <c r="KWM321" s="942"/>
      <c r="KWN321" s="942"/>
      <c r="KWO321" s="942"/>
      <c r="KWP321" s="942"/>
      <c r="KWQ321" s="942"/>
      <c r="KWR321" s="942"/>
      <c r="KWS321" s="942"/>
      <c r="KWT321" s="942"/>
      <c r="KWU321" s="942"/>
      <c r="KWV321" s="942"/>
      <c r="KWW321" s="942"/>
      <c r="KWX321" s="942"/>
      <c r="KWY321" s="942"/>
      <c r="KWZ321" s="942"/>
      <c r="KXA321" s="942"/>
      <c r="KXB321" s="942"/>
      <c r="KXC321" s="942"/>
      <c r="KXD321" s="942"/>
      <c r="KXE321" s="942"/>
      <c r="KXF321" s="942"/>
      <c r="KXG321" s="942"/>
      <c r="KXH321" s="942"/>
      <c r="KXI321" s="942"/>
      <c r="KXJ321" s="942"/>
      <c r="KXK321" s="942"/>
      <c r="KXL321" s="942"/>
      <c r="KXM321" s="942"/>
      <c r="KXN321" s="942"/>
      <c r="KXO321" s="942"/>
      <c r="KXP321" s="942"/>
      <c r="KXQ321" s="942"/>
      <c r="KXR321" s="942"/>
      <c r="KXS321" s="942"/>
      <c r="KXT321" s="942"/>
      <c r="KXU321" s="942"/>
      <c r="KXV321" s="942"/>
      <c r="KXW321" s="942"/>
      <c r="KXX321" s="942"/>
      <c r="KXY321" s="942"/>
      <c r="KXZ321" s="942"/>
      <c r="KYA321" s="942"/>
      <c r="KYB321" s="942"/>
      <c r="KYC321" s="942"/>
      <c r="KYD321" s="942"/>
      <c r="KYE321" s="942"/>
      <c r="KYF321" s="942"/>
      <c r="KYG321" s="942"/>
      <c r="KYH321" s="942"/>
      <c r="KYI321" s="942"/>
      <c r="KYJ321" s="942"/>
      <c r="KYK321" s="942"/>
      <c r="KYL321" s="942"/>
      <c r="KYM321" s="942"/>
      <c r="KYN321" s="942"/>
      <c r="KYO321" s="942"/>
      <c r="KYP321" s="942"/>
      <c r="KYQ321" s="942"/>
      <c r="KYR321" s="942"/>
      <c r="KYS321" s="942"/>
      <c r="KYT321" s="942"/>
      <c r="KYU321" s="942"/>
      <c r="KYV321" s="942"/>
      <c r="KYW321" s="942"/>
      <c r="KYX321" s="942"/>
      <c r="KYY321" s="942"/>
      <c r="KYZ321" s="942"/>
      <c r="KZA321" s="942"/>
      <c r="KZB321" s="942"/>
      <c r="KZC321" s="942"/>
      <c r="KZD321" s="942"/>
      <c r="KZE321" s="942"/>
      <c r="KZF321" s="942"/>
      <c r="KZG321" s="942"/>
      <c r="KZH321" s="942"/>
      <c r="KZI321" s="942"/>
      <c r="KZJ321" s="942"/>
      <c r="KZK321" s="942"/>
      <c r="KZL321" s="942"/>
      <c r="KZM321" s="942"/>
      <c r="KZN321" s="942"/>
      <c r="KZO321" s="942"/>
      <c r="KZP321" s="942"/>
      <c r="KZQ321" s="942"/>
      <c r="KZR321" s="942"/>
      <c r="KZS321" s="942"/>
      <c r="KZT321" s="942"/>
      <c r="KZU321" s="942"/>
      <c r="KZV321" s="942"/>
      <c r="KZW321" s="942"/>
      <c r="KZX321" s="942"/>
      <c r="KZY321" s="942"/>
      <c r="KZZ321" s="942"/>
      <c r="LAA321" s="942"/>
      <c r="LAB321" s="942"/>
      <c r="LAC321" s="942"/>
      <c r="LAD321" s="942"/>
      <c r="LAE321" s="942"/>
      <c r="LAF321" s="942"/>
      <c r="LAG321" s="942"/>
      <c r="LAH321" s="942"/>
      <c r="LAI321" s="942"/>
      <c r="LAJ321" s="942"/>
      <c r="LAK321" s="942"/>
      <c r="LAL321" s="942"/>
      <c r="LAM321" s="942"/>
      <c r="LAN321" s="942"/>
      <c r="LAO321" s="942"/>
      <c r="LAP321" s="942"/>
      <c r="LAQ321" s="942"/>
      <c r="LAR321" s="942"/>
      <c r="LAS321" s="942"/>
      <c r="LAT321" s="942"/>
      <c r="LAU321" s="942"/>
      <c r="LAV321" s="942"/>
      <c r="LAW321" s="942"/>
      <c r="LAX321" s="942"/>
      <c r="LAY321" s="942"/>
      <c r="LAZ321" s="942"/>
      <c r="LBA321" s="942"/>
      <c r="LBB321" s="942"/>
      <c r="LBC321" s="942"/>
      <c r="LBD321" s="942"/>
      <c r="LBE321" s="942"/>
      <c r="LBF321" s="942"/>
      <c r="LBG321" s="942"/>
      <c r="LBH321" s="942"/>
      <c r="LBI321" s="942"/>
      <c r="LBJ321" s="942"/>
      <c r="LBK321" s="942"/>
      <c r="LBL321" s="942"/>
      <c r="LBM321" s="942"/>
      <c r="LBN321" s="942"/>
      <c r="LBO321" s="942"/>
      <c r="LBP321" s="942"/>
      <c r="LBQ321" s="942"/>
      <c r="LBR321" s="942"/>
      <c r="LBS321" s="942"/>
      <c r="LBT321" s="942"/>
      <c r="LBU321" s="942"/>
      <c r="LBV321" s="942"/>
      <c r="LBW321" s="942"/>
      <c r="LBX321" s="942"/>
      <c r="LBY321" s="942"/>
      <c r="LBZ321" s="942"/>
      <c r="LCA321" s="942"/>
      <c r="LCB321" s="942"/>
      <c r="LCC321" s="942"/>
      <c r="LCD321" s="942"/>
      <c r="LCE321" s="942"/>
      <c r="LCF321" s="942"/>
      <c r="LCG321" s="942"/>
      <c r="LCH321" s="942"/>
      <c r="LCI321" s="942"/>
      <c r="LCJ321" s="942"/>
      <c r="LCK321" s="942"/>
      <c r="LCL321" s="942"/>
      <c r="LCM321" s="942"/>
      <c r="LCN321" s="942"/>
      <c r="LCO321" s="942"/>
      <c r="LCP321" s="942"/>
      <c r="LCQ321" s="942"/>
      <c r="LCR321" s="942"/>
      <c r="LCS321" s="942"/>
      <c r="LCT321" s="942"/>
      <c r="LCU321" s="942"/>
      <c r="LCV321" s="942"/>
      <c r="LCW321" s="942"/>
      <c r="LCX321" s="942"/>
      <c r="LCY321" s="942"/>
      <c r="LCZ321" s="942"/>
      <c r="LDA321" s="942"/>
      <c r="LDB321" s="942"/>
      <c r="LDC321" s="942"/>
      <c r="LDD321" s="942"/>
      <c r="LDE321" s="942"/>
      <c r="LDF321" s="942"/>
      <c r="LDG321" s="942"/>
      <c r="LDH321" s="942"/>
      <c r="LDI321" s="942"/>
      <c r="LDJ321" s="942"/>
      <c r="LDK321" s="942"/>
      <c r="LDL321" s="942"/>
      <c r="LDM321" s="942"/>
      <c r="LDN321" s="942"/>
      <c r="LDO321" s="942"/>
      <c r="LDP321" s="942"/>
      <c r="LDQ321" s="942"/>
      <c r="LDR321" s="942"/>
      <c r="LDS321" s="942"/>
      <c r="LDT321" s="942"/>
      <c r="LDU321" s="942"/>
      <c r="LDV321" s="942"/>
      <c r="LDW321" s="942"/>
      <c r="LDX321" s="942"/>
      <c r="LDY321" s="942"/>
      <c r="LDZ321" s="942"/>
      <c r="LEA321" s="942"/>
      <c r="LEB321" s="942"/>
      <c r="LEC321" s="942"/>
      <c r="LED321" s="942"/>
      <c r="LEE321" s="942"/>
      <c r="LEF321" s="942"/>
      <c r="LEG321" s="942"/>
      <c r="LEH321" s="942"/>
      <c r="LEI321" s="942"/>
      <c r="LEJ321" s="942"/>
      <c r="LEK321" s="942"/>
      <c r="LEL321" s="942"/>
      <c r="LEM321" s="942"/>
      <c r="LEN321" s="942"/>
      <c r="LEO321" s="942"/>
      <c r="LEP321" s="942"/>
      <c r="LEQ321" s="942"/>
      <c r="LER321" s="942"/>
      <c r="LES321" s="942"/>
      <c r="LET321" s="942"/>
      <c r="LEU321" s="942"/>
      <c r="LEV321" s="942"/>
      <c r="LEW321" s="942"/>
      <c r="LEX321" s="942"/>
      <c r="LEY321" s="942"/>
      <c r="LEZ321" s="942"/>
      <c r="LFA321" s="942"/>
      <c r="LFB321" s="942"/>
      <c r="LFC321" s="942"/>
      <c r="LFD321" s="942"/>
      <c r="LFE321" s="942"/>
      <c r="LFF321" s="942"/>
      <c r="LFG321" s="942"/>
      <c r="LFH321" s="942"/>
      <c r="LFI321" s="942"/>
      <c r="LFJ321" s="942"/>
      <c r="LFK321" s="942"/>
      <c r="LFL321" s="942"/>
      <c r="LFM321" s="942"/>
      <c r="LFN321" s="942"/>
      <c r="LFO321" s="942"/>
      <c r="LFP321" s="942"/>
      <c r="LFQ321" s="942"/>
      <c r="LFR321" s="942"/>
      <c r="LFS321" s="942"/>
      <c r="LFT321" s="942"/>
      <c r="LFU321" s="942"/>
      <c r="LFV321" s="942"/>
      <c r="LFW321" s="942"/>
      <c r="LFX321" s="942"/>
      <c r="LFY321" s="942"/>
      <c r="LFZ321" s="942"/>
      <c r="LGA321" s="942"/>
      <c r="LGB321" s="942"/>
      <c r="LGC321" s="942"/>
      <c r="LGD321" s="942"/>
      <c r="LGE321" s="942"/>
      <c r="LGF321" s="942"/>
      <c r="LGG321" s="942"/>
      <c r="LGH321" s="942"/>
      <c r="LGI321" s="942"/>
      <c r="LGJ321" s="942"/>
      <c r="LGK321" s="942"/>
      <c r="LGL321" s="942"/>
      <c r="LGM321" s="942"/>
      <c r="LGN321" s="942"/>
      <c r="LGO321" s="942"/>
      <c r="LGP321" s="942"/>
      <c r="LGQ321" s="942"/>
      <c r="LGR321" s="942"/>
      <c r="LGS321" s="942"/>
      <c r="LGT321" s="942"/>
      <c r="LGU321" s="942"/>
      <c r="LGV321" s="942"/>
      <c r="LGW321" s="942"/>
      <c r="LGX321" s="942"/>
      <c r="LGY321" s="942"/>
      <c r="LGZ321" s="942"/>
      <c r="LHA321" s="942"/>
      <c r="LHB321" s="942"/>
      <c r="LHC321" s="942"/>
      <c r="LHD321" s="942"/>
      <c r="LHE321" s="942"/>
      <c r="LHF321" s="942"/>
      <c r="LHG321" s="942"/>
      <c r="LHH321" s="942"/>
      <c r="LHI321" s="942"/>
      <c r="LHJ321" s="942"/>
      <c r="LHK321" s="942"/>
      <c r="LHL321" s="942"/>
      <c r="LHM321" s="942"/>
      <c r="LHN321" s="942"/>
      <c r="LHO321" s="942"/>
      <c r="LHP321" s="942"/>
      <c r="LHQ321" s="942"/>
      <c r="LHR321" s="942"/>
      <c r="LHS321" s="942"/>
      <c r="LHT321" s="942"/>
      <c r="LHU321" s="942"/>
      <c r="LHV321" s="942"/>
      <c r="LHW321" s="942"/>
      <c r="LHX321" s="942"/>
      <c r="LHY321" s="942"/>
      <c r="LHZ321" s="942"/>
      <c r="LIA321" s="942"/>
      <c r="LIB321" s="942"/>
      <c r="LIC321" s="942"/>
      <c r="LID321" s="942"/>
      <c r="LIE321" s="942"/>
      <c r="LIF321" s="942"/>
      <c r="LIG321" s="942"/>
      <c r="LIH321" s="942"/>
      <c r="LII321" s="942"/>
      <c r="LIJ321" s="942"/>
      <c r="LIK321" s="942"/>
      <c r="LIL321" s="942"/>
      <c r="LIM321" s="942"/>
      <c r="LIN321" s="942"/>
      <c r="LIO321" s="942"/>
      <c r="LIP321" s="942"/>
      <c r="LIQ321" s="942"/>
      <c r="LIR321" s="942"/>
      <c r="LIS321" s="942"/>
      <c r="LIT321" s="942"/>
      <c r="LIU321" s="942"/>
      <c r="LIV321" s="942"/>
      <c r="LIW321" s="942"/>
      <c r="LIX321" s="942"/>
      <c r="LIY321" s="942"/>
      <c r="LIZ321" s="942"/>
      <c r="LJA321" s="942"/>
      <c r="LJB321" s="942"/>
      <c r="LJC321" s="942"/>
      <c r="LJD321" s="942"/>
      <c r="LJE321" s="942"/>
      <c r="LJF321" s="942"/>
      <c r="LJG321" s="942"/>
      <c r="LJH321" s="942"/>
      <c r="LJI321" s="942"/>
      <c r="LJJ321" s="942"/>
      <c r="LJK321" s="942"/>
      <c r="LJL321" s="942"/>
      <c r="LJM321" s="942"/>
      <c r="LJN321" s="942"/>
      <c r="LJO321" s="942"/>
      <c r="LJP321" s="942"/>
      <c r="LJQ321" s="942"/>
      <c r="LJR321" s="942"/>
      <c r="LJS321" s="942"/>
      <c r="LJT321" s="942"/>
      <c r="LJU321" s="942"/>
      <c r="LJV321" s="942"/>
      <c r="LJW321" s="942"/>
      <c r="LJX321" s="942"/>
      <c r="LJY321" s="942"/>
      <c r="LJZ321" s="942"/>
      <c r="LKA321" s="942"/>
      <c r="LKB321" s="942"/>
      <c r="LKC321" s="942"/>
      <c r="LKD321" s="942"/>
      <c r="LKE321" s="942"/>
      <c r="LKF321" s="942"/>
      <c r="LKG321" s="942"/>
      <c r="LKH321" s="942"/>
      <c r="LKI321" s="942"/>
      <c r="LKJ321" s="942"/>
      <c r="LKK321" s="942"/>
      <c r="LKL321" s="942"/>
      <c r="LKM321" s="942"/>
      <c r="LKN321" s="942"/>
      <c r="LKO321" s="942"/>
      <c r="LKP321" s="942"/>
      <c r="LKQ321" s="942"/>
      <c r="LKR321" s="942"/>
      <c r="LKS321" s="942"/>
      <c r="LKT321" s="942"/>
      <c r="LKU321" s="942"/>
      <c r="LKV321" s="942"/>
      <c r="LKW321" s="942"/>
      <c r="LKX321" s="942"/>
      <c r="LKY321" s="942"/>
      <c r="LKZ321" s="942"/>
      <c r="LLA321" s="942"/>
      <c r="LLB321" s="942"/>
      <c r="LLC321" s="942"/>
      <c r="LLD321" s="942"/>
      <c r="LLE321" s="942"/>
      <c r="LLF321" s="942"/>
      <c r="LLG321" s="942"/>
      <c r="LLH321" s="942"/>
      <c r="LLI321" s="942"/>
      <c r="LLJ321" s="942"/>
      <c r="LLK321" s="942"/>
      <c r="LLL321" s="942"/>
      <c r="LLM321" s="942"/>
      <c r="LLN321" s="942"/>
      <c r="LLO321" s="942"/>
      <c r="LLP321" s="942"/>
      <c r="LLQ321" s="942"/>
      <c r="LLR321" s="942"/>
      <c r="LLS321" s="942"/>
      <c r="LLT321" s="942"/>
      <c r="LLU321" s="942"/>
      <c r="LLV321" s="942"/>
      <c r="LLW321" s="942"/>
      <c r="LLX321" s="942"/>
      <c r="LLY321" s="942"/>
      <c r="LLZ321" s="942"/>
      <c r="LMA321" s="942"/>
      <c r="LMB321" s="942"/>
      <c r="LMC321" s="942"/>
      <c r="LMD321" s="942"/>
      <c r="LME321" s="942"/>
      <c r="LMF321" s="942"/>
      <c r="LMG321" s="942"/>
      <c r="LMH321" s="942"/>
      <c r="LMI321" s="942"/>
      <c r="LMJ321" s="942"/>
      <c r="LMK321" s="942"/>
      <c r="LML321" s="942"/>
      <c r="LMM321" s="942"/>
      <c r="LMN321" s="942"/>
      <c r="LMO321" s="942"/>
      <c r="LMP321" s="942"/>
      <c r="LMQ321" s="942"/>
      <c r="LMR321" s="942"/>
      <c r="LMS321" s="942"/>
      <c r="LMT321" s="942"/>
      <c r="LMU321" s="942"/>
      <c r="LMV321" s="942"/>
      <c r="LMW321" s="942"/>
      <c r="LMX321" s="942"/>
      <c r="LMY321" s="942"/>
      <c r="LMZ321" s="942"/>
      <c r="LNA321" s="942"/>
      <c r="LNB321" s="942"/>
      <c r="LNC321" s="942"/>
      <c r="LND321" s="942"/>
      <c r="LNE321" s="942"/>
      <c r="LNF321" s="942"/>
      <c r="LNG321" s="942"/>
      <c r="LNH321" s="942"/>
      <c r="LNI321" s="942"/>
      <c r="LNJ321" s="942"/>
      <c r="LNK321" s="942"/>
      <c r="LNL321" s="942"/>
      <c r="LNM321" s="942"/>
      <c r="LNN321" s="942"/>
      <c r="LNO321" s="942"/>
      <c r="LNP321" s="942"/>
      <c r="LNQ321" s="942"/>
      <c r="LNR321" s="942"/>
      <c r="LNS321" s="942"/>
      <c r="LNT321" s="942"/>
      <c r="LNU321" s="942"/>
      <c r="LNV321" s="942"/>
      <c r="LNW321" s="942"/>
      <c r="LNX321" s="942"/>
      <c r="LNY321" s="942"/>
      <c r="LNZ321" s="942"/>
      <c r="LOA321" s="942"/>
      <c r="LOB321" s="942"/>
      <c r="LOC321" s="942"/>
      <c r="LOD321" s="942"/>
      <c r="LOE321" s="942"/>
      <c r="LOF321" s="942"/>
      <c r="LOG321" s="942"/>
      <c r="LOH321" s="942"/>
      <c r="LOI321" s="942"/>
      <c r="LOJ321" s="942"/>
      <c r="LOK321" s="942"/>
      <c r="LOL321" s="942"/>
      <c r="LOM321" s="942"/>
      <c r="LON321" s="942"/>
      <c r="LOO321" s="942"/>
      <c r="LOP321" s="942"/>
      <c r="LOQ321" s="942"/>
      <c r="LOR321" s="942"/>
      <c r="LOS321" s="942"/>
      <c r="LOT321" s="942"/>
      <c r="LOU321" s="942"/>
      <c r="LOV321" s="942"/>
      <c r="LOW321" s="942"/>
      <c r="LOX321" s="942"/>
      <c r="LOY321" s="942"/>
      <c r="LOZ321" s="942"/>
      <c r="LPA321" s="942"/>
      <c r="LPB321" s="942"/>
      <c r="LPC321" s="942"/>
      <c r="LPD321" s="942"/>
      <c r="LPE321" s="942"/>
      <c r="LPF321" s="942"/>
      <c r="LPG321" s="942"/>
      <c r="LPH321" s="942"/>
      <c r="LPI321" s="942"/>
      <c r="LPJ321" s="942"/>
      <c r="LPK321" s="942"/>
      <c r="LPL321" s="942"/>
      <c r="LPM321" s="942"/>
      <c r="LPN321" s="942"/>
      <c r="LPO321" s="942"/>
      <c r="LPP321" s="942"/>
      <c r="LPQ321" s="942"/>
      <c r="LPR321" s="942"/>
      <c r="LPS321" s="942"/>
      <c r="LPT321" s="942"/>
      <c r="LPU321" s="942"/>
      <c r="LPV321" s="942"/>
      <c r="LPW321" s="942"/>
      <c r="LPX321" s="942"/>
      <c r="LPY321" s="942"/>
      <c r="LPZ321" s="942"/>
      <c r="LQA321" s="942"/>
      <c r="LQB321" s="942"/>
      <c r="LQC321" s="942"/>
      <c r="LQD321" s="942"/>
      <c r="LQE321" s="942"/>
      <c r="LQF321" s="942"/>
      <c r="LQG321" s="942"/>
      <c r="LQH321" s="942"/>
      <c r="LQI321" s="942"/>
      <c r="LQJ321" s="942"/>
      <c r="LQK321" s="942"/>
      <c r="LQL321" s="942"/>
      <c r="LQM321" s="942"/>
      <c r="LQN321" s="942"/>
      <c r="LQO321" s="942"/>
      <c r="LQP321" s="942"/>
      <c r="LQQ321" s="942"/>
      <c r="LQR321" s="942"/>
      <c r="LQS321" s="942"/>
      <c r="LQT321" s="942"/>
      <c r="LQU321" s="942"/>
      <c r="LQV321" s="942"/>
      <c r="LQW321" s="942"/>
      <c r="LQX321" s="942"/>
      <c r="LQY321" s="942"/>
      <c r="LQZ321" s="942"/>
      <c r="LRA321" s="942"/>
      <c r="LRB321" s="942"/>
      <c r="LRC321" s="942"/>
      <c r="LRD321" s="942"/>
      <c r="LRE321" s="942"/>
      <c r="LRF321" s="942"/>
      <c r="LRG321" s="942"/>
      <c r="LRH321" s="942"/>
      <c r="LRI321" s="942"/>
      <c r="LRJ321" s="942"/>
      <c r="LRK321" s="942"/>
      <c r="LRL321" s="942"/>
      <c r="LRM321" s="942"/>
      <c r="LRN321" s="942"/>
      <c r="LRO321" s="942"/>
      <c r="LRP321" s="942"/>
      <c r="LRQ321" s="942"/>
      <c r="LRR321" s="942"/>
      <c r="LRS321" s="942"/>
      <c r="LRT321" s="942"/>
      <c r="LRU321" s="942"/>
      <c r="LRV321" s="942"/>
      <c r="LRW321" s="942"/>
      <c r="LRX321" s="942"/>
      <c r="LRY321" s="942"/>
      <c r="LRZ321" s="942"/>
      <c r="LSA321" s="942"/>
      <c r="LSB321" s="942"/>
      <c r="LSC321" s="942"/>
      <c r="LSD321" s="942"/>
      <c r="LSE321" s="942"/>
      <c r="LSF321" s="942"/>
      <c r="LSG321" s="942"/>
      <c r="LSH321" s="942"/>
      <c r="LSI321" s="942"/>
      <c r="LSJ321" s="942"/>
      <c r="LSK321" s="942"/>
      <c r="LSL321" s="942"/>
      <c r="LSM321" s="942"/>
      <c r="LSN321" s="942"/>
      <c r="LSO321" s="942"/>
      <c r="LSP321" s="942"/>
      <c r="LSQ321" s="942"/>
      <c r="LSR321" s="942"/>
      <c r="LSS321" s="942"/>
      <c r="LST321" s="942"/>
      <c r="LSU321" s="942"/>
      <c r="LSV321" s="942"/>
      <c r="LSW321" s="942"/>
      <c r="LSX321" s="942"/>
      <c r="LSY321" s="942"/>
      <c r="LSZ321" s="942"/>
      <c r="LTA321" s="942"/>
      <c r="LTB321" s="942"/>
      <c r="LTC321" s="942"/>
      <c r="LTD321" s="942"/>
      <c r="LTE321" s="942"/>
      <c r="LTF321" s="942"/>
      <c r="LTG321" s="942"/>
      <c r="LTH321" s="942"/>
      <c r="LTI321" s="942"/>
      <c r="LTJ321" s="942"/>
      <c r="LTK321" s="942"/>
      <c r="LTL321" s="942"/>
      <c r="LTM321" s="942"/>
      <c r="LTN321" s="942"/>
      <c r="LTO321" s="942"/>
      <c r="LTP321" s="942"/>
      <c r="LTQ321" s="942"/>
      <c r="LTR321" s="942"/>
      <c r="LTS321" s="942"/>
      <c r="LTT321" s="942"/>
      <c r="LTU321" s="942"/>
      <c r="LTV321" s="942"/>
      <c r="LTW321" s="942"/>
      <c r="LTX321" s="942"/>
      <c r="LTY321" s="942"/>
      <c r="LTZ321" s="942"/>
      <c r="LUA321" s="942"/>
      <c r="LUB321" s="942"/>
      <c r="LUC321" s="942"/>
      <c r="LUD321" s="942"/>
      <c r="LUE321" s="942"/>
      <c r="LUF321" s="942"/>
      <c r="LUG321" s="942"/>
      <c r="LUH321" s="942"/>
      <c r="LUI321" s="942"/>
      <c r="LUJ321" s="942"/>
      <c r="LUK321" s="942"/>
      <c r="LUL321" s="942"/>
      <c r="LUM321" s="942"/>
      <c r="LUN321" s="942"/>
      <c r="LUO321" s="942"/>
      <c r="LUP321" s="942"/>
      <c r="LUQ321" s="942"/>
      <c r="LUR321" s="942"/>
      <c r="LUS321" s="942"/>
      <c r="LUT321" s="942"/>
      <c r="LUU321" s="942"/>
      <c r="LUV321" s="942"/>
      <c r="LUW321" s="942"/>
      <c r="LUX321" s="942"/>
      <c r="LUY321" s="942"/>
      <c r="LUZ321" s="942"/>
      <c r="LVA321" s="942"/>
      <c r="LVB321" s="942"/>
      <c r="LVC321" s="942"/>
      <c r="LVD321" s="942"/>
      <c r="LVE321" s="942"/>
      <c r="LVF321" s="942"/>
      <c r="LVG321" s="942"/>
      <c r="LVH321" s="942"/>
      <c r="LVI321" s="942"/>
      <c r="LVJ321" s="942"/>
      <c r="LVK321" s="942"/>
      <c r="LVL321" s="942"/>
      <c r="LVM321" s="942"/>
      <c r="LVN321" s="942"/>
      <c r="LVO321" s="942"/>
      <c r="LVP321" s="942"/>
      <c r="LVQ321" s="942"/>
      <c r="LVR321" s="942"/>
      <c r="LVS321" s="942"/>
      <c r="LVT321" s="942"/>
      <c r="LVU321" s="942"/>
      <c r="LVV321" s="942"/>
      <c r="LVW321" s="942"/>
      <c r="LVX321" s="942"/>
      <c r="LVY321" s="942"/>
      <c r="LVZ321" s="942"/>
      <c r="LWA321" s="942"/>
      <c r="LWB321" s="942"/>
      <c r="LWC321" s="942"/>
      <c r="LWD321" s="942"/>
      <c r="LWE321" s="942"/>
      <c r="LWF321" s="942"/>
      <c r="LWG321" s="942"/>
      <c r="LWH321" s="942"/>
      <c r="LWI321" s="942"/>
      <c r="LWJ321" s="942"/>
      <c r="LWK321" s="942"/>
      <c r="LWL321" s="942"/>
      <c r="LWM321" s="942"/>
      <c r="LWN321" s="942"/>
      <c r="LWO321" s="942"/>
      <c r="LWP321" s="942"/>
      <c r="LWQ321" s="942"/>
      <c r="LWR321" s="942"/>
      <c r="LWS321" s="942"/>
      <c r="LWT321" s="942"/>
      <c r="LWU321" s="942"/>
      <c r="LWV321" s="942"/>
      <c r="LWW321" s="942"/>
      <c r="LWX321" s="942"/>
      <c r="LWY321" s="942"/>
      <c r="LWZ321" s="942"/>
      <c r="LXA321" s="942"/>
      <c r="LXB321" s="942"/>
      <c r="LXC321" s="942"/>
      <c r="LXD321" s="942"/>
      <c r="LXE321" s="942"/>
      <c r="LXF321" s="942"/>
      <c r="LXG321" s="942"/>
      <c r="LXH321" s="942"/>
      <c r="LXI321" s="942"/>
      <c r="LXJ321" s="942"/>
      <c r="LXK321" s="942"/>
      <c r="LXL321" s="942"/>
      <c r="LXM321" s="942"/>
      <c r="LXN321" s="942"/>
      <c r="LXO321" s="942"/>
      <c r="LXP321" s="942"/>
      <c r="LXQ321" s="942"/>
      <c r="LXR321" s="942"/>
      <c r="LXS321" s="942"/>
      <c r="LXT321" s="942"/>
      <c r="LXU321" s="942"/>
      <c r="LXV321" s="942"/>
      <c r="LXW321" s="942"/>
      <c r="LXX321" s="942"/>
      <c r="LXY321" s="942"/>
      <c r="LXZ321" s="942"/>
      <c r="LYA321" s="942"/>
      <c r="LYB321" s="942"/>
      <c r="LYC321" s="942"/>
      <c r="LYD321" s="942"/>
      <c r="LYE321" s="942"/>
      <c r="LYF321" s="942"/>
      <c r="LYG321" s="942"/>
      <c r="LYH321" s="942"/>
      <c r="LYI321" s="942"/>
      <c r="LYJ321" s="942"/>
      <c r="LYK321" s="942"/>
      <c r="LYL321" s="942"/>
      <c r="LYM321" s="942"/>
      <c r="LYN321" s="942"/>
      <c r="LYO321" s="942"/>
      <c r="LYP321" s="942"/>
      <c r="LYQ321" s="942"/>
      <c r="LYR321" s="942"/>
      <c r="LYS321" s="942"/>
      <c r="LYT321" s="942"/>
      <c r="LYU321" s="942"/>
      <c r="LYV321" s="942"/>
      <c r="LYW321" s="942"/>
      <c r="LYX321" s="942"/>
      <c r="LYY321" s="942"/>
      <c r="LYZ321" s="942"/>
      <c r="LZA321" s="942"/>
      <c r="LZB321" s="942"/>
      <c r="LZC321" s="942"/>
      <c r="LZD321" s="942"/>
      <c r="LZE321" s="942"/>
      <c r="LZF321" s="942"/>
      <c r="LZG321" s="942"/>
      <c r="LZH321" s="942"/>
      <c r="LZI321" s="942"/>
      <c r="LZJ321" s="942"/>
      <c r="LZK321" s="942"/>
      <c r="LZL321" s="942"/>
      <c r="LZM321" s="942"/>
      <c r="LZN321" s="942"/>
      <c r="LZO321" s="942"/>
      <c r="LZP321" s="942"/>
      <c r="LZQ321" s="942"/>
      <c r="LZR321" s="942"/>
      <c r="LZS321" s="942"/>
      <c r="LZT321" s="942"/>
      <c r="LZU321" s="942"/>
      <c r="LZV321" s="942"/>
      <c r="LZW321" s="942"/>
      <c r="LZX321" s="942"/>
      <c r="LZY321" s="942"/>
      <c r="LZZ321" s="942"/>
      <c r="MAA321" s="942"/>
      <c r="MAB321" s="942"/>
      <c r="MAC321" s="942"/>
      <c r="MAD321" s="942"/>
      <c r="MAE321" s="942"/>
      <c r="MAF321" s="942"/>
      <c r="MAG321" s="942"/>
      <c r="MAH321" s="942"/>
      <c r="MAI321" s="942"/>
      <c r="MAJ321" s="942"/>
      <c r="MAK321" s="942"/>
      <c r="MAL321" s="942"/>
      <c r="MAM321" s="942"/>
      <c r="MAN321" s="942"/>
      <c r="MAO321" s="942"/>
      <c r="MAP321" s="942"/>
      <c r="MAQ321" s="942"/>
      <c r="MAR321" s="942"/>
      <c r="MAS321" s="942"/>
      <c r="MAT321" s="942"/>
      <c r="MAU321" s="942"/>
      <c r="MAV321" s="942"/>
      <c r="MAW321" s="942"/>
      <c r="MAX321" s="942"/>
      <c r="MAY321" s="942"/>
      <c r="MAZ321" s="942"/>
      <c r="MBA321" s="942"/>
      <c r="MBB321" s="942"/>
      <c r="MBC321" s="942"/>
      <c r="MBD321" s="942"/>
      <c r="MBE321" s="942"/>
      <c r="MBF321" s="942"/>
      <c r="MBG321" s="942"/>
      <c r="MBH321" s="942"/>
      <c r="MBI321" s="942"/>
      <c r="MBJ321" s="942"/>
      <c r="MBK321" s="942"/>
      <c r="MBL321" s="942"/>
      <c r="MBM321" s="942"/>
      <c r="MBN321" s="942"/>
      <c r="MBO321" s="942"/>
      <c r="MBP321" s="942"/>
      <c r="MBQ321" s="942"/>
      <c r="MBR321" s="942"/>
      <c r="MBS321" s="942"/>
      <c r="MBT321" s="942"/>
      <c r="MBU321" s="942"/>
      <c r="MBV321" s="942"/>
      <c r="MBW321" s="942"/>
      <c r="MBX321" s="942"/>
      <c r="MBY321" s="942"/>
      <c r="MBZ321" s="942"/>
      <c r="MCA321" s="942"/>
      <c r="MCB321" s="942"/>
      <c r="MCC321" s="942"/>
      <c r="MCD321" s="942"/>
      <c r="MCE321" s="942"/>
      <c r="MCF321" s="942"/>
      <c r="MCG321" s="942"/>
      <c r="MCH321" s="942"/>
      <c r="MCI321" s="942"/>
      <c r="MCJ321" s="942"/>
      <c r="MCK321" s="942"/>
      <c r="MCL321" s="942"/>
      <c r="MCM321" s="942"/>
      <c r="MCN321" s="942"/>
      <c r="MCO321" s="942"/>
      <c r="MCP321" s="942"/>
      <c r="MCQ321" s="942"/>
      <c r="MCR321" s="942"/>
      <c r="MCS321" s="942"/>
      <c r="MCT321" s="942"/>
      <c r="MCU321" s="942"/>
      <c r="MCV321" s="942"/>
      <c r="MCW321" s="942"/>
      <c r="MCX321" s="942"/>
      <c r="MCY321" s="942"/>
      <c r="MCZ321" s="942"/>
      <c r="MDA321" s="942"/>
      <c r="MDB321" s="942"/>
      <c r="MDC321" s="942"/>
      <c r="MDD321" s="942"/>
      <c r="MDE321" s="942"/>
      <c r="MDF321" s="942"/>
      <c r="MDG321" s="942"/>
      <c r="MDH321" s="942"/>
      <c r="MDI321" s="942"/>
      <c r="MDJ321" s="942"/>
      <c r="MDK321" s="942"/>
      <c r="MDL321" s="942"/>
      <c r="MDM321" s="942"/>
      <c r="MDN321" s="942"/>
      <c r="MDO321" s="942"/>
      <c r="MDP321" s="942"/>
      <c r="MDQ321" s="942"/>
      <c r="MDR321" s="942"/>
      <c r="MDS321" s="942"/>
      <c r="MDT321" s="942"/>
      <c r="MDU321" s="942"/>
      <c r="MDV321" s="942"/>
      <c r="MDW321" s="942"/>
      <c r="MDX321" s="942"/>
      <c r="MDY321" s="942"/>
      <c r="MDZ321" s="942"/>
      <c r="MEA321" s="942"/>
      <c r="MEB321" s="942"/>
      <c r="MEC321" s="942"/>
      <c r="MED321" s="942"/>
      <c r="MEE321" s="942"/>
      <c r="MEF321" s="942"/>
      <c r="MEG321" s="942"/>
      <c r="MEH321" s="942"/>
      <c r="MEI321" s="942"/>
      <c r="MEJ321" s="942"/>
      <c r="MEK321" s="942"/>
      <c r="MEL321" s="942"/>
      <c r="MEM321" s="942"/>
      <c r="MEN321" s="942"/>
      <c r="MEO321" s="942"/>
      <c r="MEP321" s="942"/>
      <c r="MEQ321" s="942"/>
      <c r="MER321" s="942"/>
      <c r="MES321" s="942"/>
      <c r="MET321" s="942"/>
      <c r="MEU321" s="942"/>
      <c r="MEV321" s="942"/>
      <c r="MEW321" s="942"/>
      <c r="MEX321" s="942"/>
      <c r="MEY321" s="942"/>
      <c r="MEZ321" s="942"/>
      <c r="MFA321" s="942"/>
      <c r="MFB321" s="942"/>
      <c r="MFC321" s="942"/>
      <c r="MFD321" s="942"/>
      <c r="MFE321" s="942"/>
      <c r="MFF321" s="942"/>
      <c r="MFG321" s="942"/>
      <c r="MFH321" s="942"/>
      <c r="MFI321" s="942"/>
      <c r="MFJ321" s="942"/>
      <c r="MFK321" s="942"/>
      <c r="MFL321" s="942"/>
      <c r="MFM321" s="942"/>
      <c r="MFN321" s="942"/>
      <c r="MFO321" s="942"/>
      <c r="MFP321" s="942"/>
      <c r="MFQ321" s="942"/>
      <c r="MFR321" s="942"/>
      <c r="MFS321" s="942"/>
      <c r="MFT321" s="942"/>
      <c r="MFU321" s="942"/>
      <c r="MFV321" s="942"/>
      <c r="MFW321" s="942"/>
      <c r="MFX321" s="942"/>
      <c r="MFY321" s="942"/>
      <c r="MFZ321" s="942"/>
      <c r="MGA321" s="942"/>
      <c r="MGB321" s="942"/>
      <c r="MGC321" s="942"/>
      <c r="MGD321" s="942"/>
      <c r="MGE321" s="942"/>
      <c r="MGF321" s="942"/>
      <c r="MGG321" s="942"/>
      <c r="MGH321" s="942"/>
      <c r="MGI321" s="942"/>
      <c r="MGJ321" s="942"/>
      <c r="MGK321" s="942"/>
      <c r="MGL321" s="942"/>
      <c r="MGM321" s="942"/>
      <c r="MGN321" s="942"/>
      <c r="MGO321" s="942"/>
      <c r="MGP321" s="942"/>
      <c r="MGQ321" s="942"/>
      <c r="MGR321" s="942"/>
      <c r="MGS321" s="942"/>
      <c r="MGT321" s="942"/>
      <c r="MGU321" s="942"/>
      <c r="MGV321" s="942"/>
      <c r="MGW321" s="942"/>
      <c r="MGX321" s="942"/>
      <c r="MGY321" s="942"/>
      <c r="MGZ321" s="942"/>
      <c r="MHA321" s="942"/>
      <c r="MHB321" s="942"/>
      <c r="MHC321" s="942"/>
      <c r="MHD321" s="942"/>
      <c r="MHE321" s="942"/>
      <c r="MHF321" s="942"/>
      <c r="MHG321" s="942"/>
      <c r="MHH321" s="942"/>
      <c r="MHI321" s="942"/>
      <c r="MHJ321" s="942"/>
      <c r="MHK321" s="942"/>
      <c r="MHL321" s="942"/>
      <c r="MHM321" s="942"/>
      <c r="MHN321" s="942"/>
      <c r="MHO321" s="942"/>
      <c r="MHP321" s="942"/>
      <c r="MHQ321" s="942"/>
      <c r="MHR321" s="942"/>
      <c r="MHS321" s="942"/>
      <c r="MHT321" s="942"/>
      <c r="MHU321" s="942"/>
      <c r="MHV321" s="942"/>
      <c r="MHW321" s="942"/>
      <c r="MHX321" s="942"/>
      <c r="MHY321" s="942"/>
      <c r="MHZ321" s="942"/>
      <c r="MIA321" s="942"/>
      <c r="MIB321" s="942"/>
      <c r="MIC321" s="942"/>
      <c r="MID321" s="942"/>
      <c r="MIE321" s="942"/>
      <c r="MIF321" s="942"/>
      <c r="MIG321" s="942"/>
      <c r="MIH321" s="942"/>
      <c r="MII321" s="942"/>
      <c r="MIJ321" s="942"/>
      <c r="MIK321" s="942"/>
      <c r="MIL321" s="942"/>
      <c r="MIM321" s="942"/>
      <c r="MIN321" s="942"/>
      <c r="MIO321" s="942"/>
      <c r="MIP321" s="942"/>
      <c r="MIQ321" s="942"/>
      <c r="MIR321" s="942"/>
      <c r="MIS321" s="942"/>
      <c r="MIT321" s="942"/>
      <c r="MIU321" s="942"/>
      <c r="MIV321" s="942"/>
      <c r="MIW321" s="942"/>
      <c r="MIX321" s="942"/>
      <c r="MIY321" s="942"/>
      <c r="MIZ321" s="942"/>
      <c r="MJA321" s="942"/>
      <c r="MJB321" s="942"/>
      <c r="MJC321" s="942"/>
      <c r="MJD321" s="942"/>
      <c r="MJE321" s="942"/>
      <c r="MJF321" s="942"/>
      <c r="MJG321" s="942"/>
      <c r="MJH321" s="942"/>
      <c r="MJI321" s="942"/>
      <c r="MJJ321" s="942"/>
      <c r="MJK321" s="942"/>
      <c r="MJL321" s="942"/>
      <c r="MJM321" s="942"/>
      <c r="MJN321" s="942"/>
      <c r="MJO321" s="942"/>
      <c r="MJP321" s="942"/>
      <c r="MJQ321" s="942"/>
      <c r="MJR321" s="942"/>
      <c r="MJS321" s="942"/>
      <c r="MJT321" s="942"/>
      <c r="MJU321" s="942"/>
      <c r="MJV321" s="942"/>
      <c r="MJW321" s="942"/>
      <c r="MJX321" s="942"/>
      <c r="MJY321" s="942"/>
      <c r="MJZ321" s="942"/>
      <c r="MKA321" s="942"/>
      <c r="MKB321" s="942"/>
      <c r="MKC321" s="942"/>
      <c r="MKD321" s="942"/>
      <c r="MKE321" s="942"/>
      <c r="MKF321" s="942"/>
      <c r="MKG321" s="942"/>
      <c r="MKH321" s="942"/>
      <c r="MKI321" s="942"/>
      <c r="MKJ321" s="942"/>
      <c r="MKK321" s="942"/>
      <c r="MKL321" s="942"/>
      <c r="MKM321" s="942"/>
      <c r="MKN321" s="942"/>
      <c r="MKO321" s="942"/>
      <c r="MKP321" s="942"/>
      <c r="MKQ321" s="942"/>
      <c r="MKR321" s="942"/>
      <c r="MKS321" s="942"/>
      <c r="MKT321" s="942"/>
      <c r="MKU321" s="942"/>
      <c r="MKV321" s="942"/>
      <c r="MKW321" s="942"/>
      <c r="MKX321" s="942"/>
      <c r="MKY321" s="942"/>
      <c r="MKZ321" s="942"/>
      <c r="MLA321" s="942"/>
      <c r="MLB321" s="942"/>
      <c r="MLC321" s="942"/>
      <c r="MLD321" s="942"/>
      <c r="MLE321" s="942"/>
      <c r="MLF321" s="942"/>
      <c r="MLG321" s="942"/>
      <c r="MLH321" s="942"/>
      <c r="MLI321" s="942"/>
      <c r="MLJ321" s="942"/>
      <c r="MLK321" s="942"/>
      <c r="MLL321" s="942"/>
      <c r="MLM321" s="942"/>
      <c r="MLN321" s="942"/>
      <c r="MLO321" s="942"/>
      <c r="MLP321" s="942"/>
      <c r="MLQ321" s="942"/>
      <c r="MLR321" s="942"/>
      <c r="MLS321" s="942"/>
      <c r="MLT321" s="942"/>
      <c r="MLU321" s="942"/>
      <c r="MLV321" s="942"/>
      <c r="MLW321" s="942"/>
      <c r="MLX321" s="942"/>
      <c r="MLY321" s="942"/>
      <c r="MLZ321" s="942"/>
      <c r="MMA321" s="942"/>
      <c r="MMB321" s="942"/>
      <c r="MMC321" s="942"/>
      <c r="MMD321" s="942"/>
      <c r="MME321" s="942"/>
      <c r="MMF321" s="942"/>
      <c r="MMG321" s="942"/>
      <c r="MMH321" s="942"/>
      <c r="MMI321" s="942"/>
      <c r="MMJ321" s="942"/>
      <c r="MMK321" s="942"/>
      <c r="MML321" s="942"/>
      <c r="MMM321" s="942"/>
      <c r="MMN321" s="942"/>
      <c r="MMO321" s="942"/>
      <c r="MMP321" s="942"/>
      <c r="MMQ321" s="942"/>
      <c r="MMR321" s="942"/>
      <c r="MMS321" s="942"/>
      <c r="MMT321" s="942"/>
      <c r="MMU321" s="942"/>
      <c r="MMV321" s="942"/>
      <c r="MMW321" s="942"/>
      <c r="MMX321" s="942"/>
      <c r="MMY321" s="942"/>
      <c r="MMZ321" s="942"/>
      <c r="MNA321" s="942"/>
      <c r="MNB321" s="942"/>
      <c r="MNC321" s="942"/>
      <c r="MND321" s="942"/>
      <c r="MNE321" s="942"/>
      <c r="MNF321" s="942"/>
      <c r="MNG321" s="942"/>
      <c r="MNH321" s="942"/>
      <c r="MNI321" s="942"/>
      <c r="MNJ321" s="942"/>
      <c r="MNK321" s="942"/>
      <c r="MNL321" s="942"/>
      <c r="MNM321" s="942"/>
      <c r="MNN321" s="942"/>
      <c r="MNO321" s="942"/>
      <c r="MNP321" s="942"/>
      <c r="MNQ321" s="942"/>
      <c r="MNR321" s="942"/>
      <c r="MNS321" s="942"/>
      <c r="MNT321" s="942"/>
      <c r="MNU321" s="942"/>
      <c r="MNV321" s="942"/>
      <c r="MNW321" s="942"/>
      <c r="MNX321" s="942"/>
      <c r="MNY321" s="942"/>
      <c r="MNZ321" s="942"/>
      <c r="MOA321" s="942"/>
      <c r="MOB321" s="942"/>
      <c r="MOC321" s="942"/>
      <c r="MOD321" s="942"/>
      <c r="MOE321" s="942"/>
      <c r="MOF321" s="942"/>
      <c r="MOG321" s="942"/>
      <c r="MOH321" s="942"/>
      <c r="MOI321" s="942"/>
      <c r="MOJ321" s="942"/>
      <c r="MOK321" s="942"/>
      <c r="MOL321" s="942"/>
      <c r="MOM321" s="942"/>
      <c r="MON321" s="942"/>
      <c r="MOO321" s="942"/>
      <c r="MOP321" s="942"/>
      <c r="MOQ321" s="942"/>
      <c r="MOR321" s="942"/>
      <c r="MOS321" s="942"/>
      <c r="MOT321" s="942"/>
      <c r="MOU321" s="942"/>
      <c r="MOV321" s="942"/>
      <c r="MOW321" s="942"/>
      <c r="MOX321" s="942"/>
      <c r="MOY321" s="942"/>
      <c r="MOZ321" s="942"/>
      <c r="MPA321" s="942"/>
      <c r="MPB321" s="942"/>
      <c r="MPC321" s="942"/>
      <c r="MPD321" s="942"/>
      <c r="MPE321" s="942"/>
      <c r="MPF321" s="942"/>
      <c r="MPG321" s="942"/>
      <c r="MPH321" s="942"/>
      <c r="MPI321" s="942"/>
      <c r="MPJ321" s="942"/>
      <c r="MPK321" s="942"/>
      <c r="MPL321" s="942"/>
      <c r="MPM321" s="942"/>
      <c r="MPN321" s="942"/>
      <c r="MPO321" s="942"/>
      <c r="MPP321" s="942"/>
      <c r="MPQ321" s="942"/>
      <c r="MPR321" s="942"/>
      <c r="MPS321" s="942"/>
      <c r="MPT321" s="942"/>
      <c r="MPU321" s="942"/>
      <c r="MPV321" s="942"/>
      <c r="MPW321" s="942"/>
      <c r="MPX321" s="942"/>
      <c r="MPY321" s="942"/>
      <c r="MPZ321" s="942"/>
      <c r="MQA321" s="942"/>
      <c r="MQB321" s="942"/>
      <c r="MQC321" s="942"/>
      <c r="MQD321" s="942"/>
      <c r="MQE321" s="942"/>
      <c r="MQF321" s="942"/>
      <c r="MQG321" s="942"/>
      <c r="MQH321" s="942"/>
      <c r="MQI321" s="942"/>
      <c r="MQJ321" s="942"/>
      <c r="MQK321" s="942"/>
      <c r="MQL321" s="942"/>
      <c r="MQM321" s="942"/>
      <c r="MQN321" s="942"/>
      <c r="MQO321" s="942"/>
      <c r="MQP321" s="942"/>
      <c r="MQQ321" s="942"/>
      <c r="MQR321" s="942"/>
      <c r="MQS321" s="942"/>
      <c r="MQT321" s="942"/>
      <c r="MQU321" s="942"/>
      <c r="MQV321" s="942"/>
      <c r="MQW321" s="942"/>
      <c r="MQX321" s="942"/>
      <c r="MQY321" s="942"/>
      <c r="MQZ321" s="942"/>
      <c r="MRA321" s="942"/>
      <c r="MRB321" s="942"/>
      <c r="MRC321" s="942"/>
      <c r="MRD321" s="942"/>
      <c r="MRE321" s="942"/>
      <c r="MRF321" s="942"/>
      <c r="MRG321" s="942"/>
      <c r="MRH321" s="942"/>
      <c r="MRI321" s="942"/>
      <c r="MRJ321" s="942"/>
      <c r="MRK321" s="942"/>
      <c r="MRL321" s="942"/>
      <c r="MRM321" s="942"/>
      <c r="MRN321" s="942"/>
      <c r="MRO321" s="942"/>
      <c r="MRP321" s="942"/>
      <c r="MRQ321" s="942"/>
      <c r="MRR321" s="942"/>
      <c r="MRS321" s="942"/>
      <c r="MRT321" s="942"/>
      <c r="MRU321" s="942"/>
      <c r="MRV321" s="942"/>
      <c r="MRW321" s="942"/>
      <c r="MRX321" s="942"/>
      <c r="MRY321" s="942"/>
      <c r="MRZ321" s="942"/>
      <c r="MSA321" s="942"/>
      <c r="MSB321" s="942"/>
      <c r="MSC321" s="942"/>
      <c r="MSD321" s="942"/>
      <c r="MSE321" s="942"/>
      <c r="MSF321" s="942"/>
      <c r="MSG321" s="942"/>
      <c r="MSH321" s="942"/>
      <c r="MSI321" s="942"/>
      <c r="MSJ321" s="942"/>
      <c r="MSK321" s="942"/>
      <c r="MSL321" s="942"/>
      <c r="MSM321" s="942"/>
      <c r="MSN321" s="942"/>
      <c r="MSO321" s="942"/>
      <c r="MSP321" s="942"/>
      <c r="MSQ321" s="942"/>
      <c r="MSR321" s="942"/>
      <c r="MSS321" s="942"/>
      <c r="MST321" s="942"/>
      <c r="MSU321" s="942"/>
      <c r="MSV321" s="942"/>
      <c r="MSW321" s="942"/>
      <c r="MSX321" s="942"/>
      <c r="MSY321" s="942"/>
      <c r="MSZ321" s="942"/>
      <c r="MTA321" s="942"/>
      <c r="MTB321" s="942"/>
      <c r="MTC321" s="942"/>
      <c r="MTD321" s="942"/>
      <c r="MTE321" s="942"/>
      <c r="MTF321" s="942"/>
      <c r="MTG321" s="942"/>
      <c r="MTH321" s="942"/>
      <c r="MTI321" s="942"/>
      <c r="MTJ321" s="942"/>
      <c r="MTK321" s="942"/>
      <c r="MTL321" s="942"/>
      <c r="MTM321" s="942"/>
      <c r="MTN321" s="942"/>
      <c r="MTO321" s="942"/>
      <c r="MTP321" s="942"/>
      <c r="MTQ321" s="942"/>
      <c r="MTR321" s="942"/>
      <c r="MTS321" s="942"/>
      <c r="MTT321" s="942"/>
      <c r="MTU321" s="942"/>
      <c r="MTV321" s="942"/>
      <c r="MTW321" s="942"/>
      <c r="MTX321" s="942"/>
      <c r="MTY321" s="942"/>
      <c r="MTZ321" s="942"/>
      <c r="MUA321" s="942"/>
      <c r="MUB321" s="942"/>
      <c r="MUC321" s="942"/>
      <c r="MUD321" s="942"/>
      <c r="MUE321" s="942"/>
      <c r="MUF321" s="942"/>
      <c r="MUG321" s="942"/>
      <c r="MUH321" s="942"/>
      <c r="MUI321" s="942"/>
      <c r="MUJ321" s="942"/>
      <c r="MUK321" s="942"/>
      <c r="MUL321" s="942"/>
      <c r="MUM321" s="942"/>
      <c r="MUN321" s="942"/>
      <c r="MUO321" s="942"/>
      <c r="MUP321" s="942"/>
      <c r="MUQ321" s="942"/>
      <c r="MUR321" s="942"/>
      <c r="MUS321" s="942"/>
      <c r="MUT321" s="942"/>
      <c r="MUU321" s="942"/>
      <c r="MUV321" s="942"/>
      <c r="MUW321" s="942"/>
      <c r="MUX321" s="942"/>
      <c r="MUY321" s="942"/>
      <c r="MUZ321" s="942"/>
      <c r="MVA321" s="942"/>
      <c r="MVB321" s="942"/>
      <c r="MVC321" s="942"/>
      <c r="MVD321" s="942"/>
      <c r="MVE321" s="942"/>
      <c r="MVF321" s="942"/>
      <c r="MVG321" s="942"/>
      <c r="MVH321" s="942"/>
      <c r="MVI321" s="942"/>
      <c r="MVJ321" s="942"/>
      <c r="MVK321" s="942"/>
      <c r="MVL321" s="942"/>
      <c r="MVM321" s="942"/>
      <c r="MVN321" s="942"/>
      <c r="MVO321" s="942"/>
      <c r="MVP321" s="942"/>
      <c r="MVQ321" s="942"/>
      <c r="MVR321" s="942"/>
      <c r="MVS321" s="942"/>
      <c r="MVT321" s="942"/>
      <c r="MVU321" s="942"/>
      <c r="MVV321" s="942"/>
      <c r="MVW321" s="942"/>
      <c r="MVX321" s="942"/>
      <c r="MVY321" s="942"/>
      <c r="MVZ321" s="942"/>
      <c r="MWA321" s="942"/>
      <c r="MWB321" s="942"/>
      <c r="MWC321" s="942"/>
      <c r="MWD321" s="942"/>
      <c r="MWE321" s="942"/>
      <c r="MWF321" s="942"/>
      <c r="MWG321" s="942"/>
      <c r="MWH321" s="942"/>
      <c r="MWI321" s="942"/>
      <c r="MWJ321" s="942"/>
      <c r="MWK321" s="942"/>
      <c r="MWL321" s="942"/>
      <c r="MWM321" s="942"/>
      <c r="MWN321" s="942"/>
      <c r="MWO321" s="942"/>
      <c r="MWP321" s="942"/>
      <c r="MWQ321" s="942"/>
      <c r="MWR321" s="942"/>
      <c r="MWS321" s="942"/>
      <c r="MWT321" s="942"/>
      <c r="MWU321" s="942"/>
      <c r="MWV321" s="942"/>
      <c r="MWW321" s="942"/>
      <c r="MWX321" s="942"/>
      <c r="MWY321" s="942"/>
      <c r="MWZ321" s="942"/>
      <c r="MXA321" s="942"/>
      <c r="MXB321" s="942"/>
      <c r="MXC321" s="942"/>
      <c r="MXD321" s="942"/>
      <c r="MXE321" s="942"/>
      <c r="MXF321" s="942"/>
      <c r="MXG321" s="942"/>
      <c r="MXH321" s="942"/>
      <c r="MXI321" s="942"/>
      <c r="MXJ321" s="942"/>
      <c r="MXK321" s="942"/>
      <c r="MXL321" s="942"/>
      <c r="MXM321" s="942"/>
      <c r="MXN321" s="942"/>
      <c r="MXO321" s="942"/>
      <c r="MXP321" s="942"/>
      <c r="MXQ321" s="942"/>
      <c r="MXR321" s="942"/>
      <c r="MXS321" s="942"/>
      <c r="MXT321" s="942"/>
      <c r="MXU321" s="942"/>
      <c r="MXV321" s="942"/>
      <c r="MXW321" s="942"/>
      <c r="MXX321" s="942"/>
      <c r="MXY321" s="942"/>
      <c r="MXZ321" s="942"/>
      <c r="MYA321" s="942"/>
      <c r="MYB321" s="942"/>
      <c r="MYC321" s="942"/>
      <c r="MYD321" s="942"/>
      <c r="MYE321" s="942"/>
      <c r="MYF321" s="942"/>
      <c r="MYG321" s="942"/>
      <c r="MYH321" s="942"/>
      <c r="MYI321" s="942"/>
      <c r="MYJ321" s="942"/>
      <c r="MYK321" s="942"/>
      <c r="MYL321" s="942"/>
      <c r="MYM321" s="942"/>
      <c r="MYN321" s="942"/>
      <c r="MYO321" s="942"/>
      <c r="MYP321" s="942"/>
      <c r="MYQ321" s="942"/>
      <c r="MYR321" s="942"/>
      <c r="MYS321" s="942"/>
      <c r="MYT321" s="942"/>
      <c r="MYU321" s="942"/>
      <c r="MYV321" s="942"/>
      <c r="MYW321" s="942"/>
      <c r="MYX321" s="942"/>
      <c r="MYY321" s="942"/>
      <c r="MYZ321" s="942"/>
      <c r="MZA321" s="942"/>
      <c r="MZB321" s="942"/>
      <c r="MZC321" s="942"/>
      <c r="MZD321" s="942"/>
      <c r="MZE321" s="942"/>
      <c r="MZF321" s="942"/>
      <c r="MZG321" s="942"/>
      <c r="MZH321" s="942"/>
      <c r="MZI321" s="942"/>
      <c r="MZJ321" s="942"/>
      <c r="MZK321" s="942"/>
      <c r="MZL321" s="942"/>
      <c r="MZM321" s="942"/>
      <c r="MZN321" s="942"/>
      <c r="MZO321" s="942"/>
      <c r="MZP321" s="942"/>
      <c r="MZQ321" s="942"/>
      <c r="MZR321" s="942"/>
      <c r="MZS321" s="942"/>
      <c r="MZT321" s="942"/>
      <c r="MZU321" s="942"/>
      <c r="MZV321" s="942"/>
      <c r="MZW321" s="942"/>
      <c r="MZX321" s="942"/>
      <c r="MZY321" s="942"/>
      <c r="MZZ321" s="942"/>
      <c r="NAA321" s="942"/>
      <c r="NAB321" s="942"/>
      <c r="NAC321" s="942"/>
      <c r="NAD321" s="942"/>
      <c r="NAE321" s="942"/>
      <c r="NAF321" s="942"/>
      <c r="NAG321" s="942"/>
      <c r="NAH321" s="942"/>
      <c r="NAI321" s="942"/>
      <c r="NAJ321" s="942"/>
      <c r="NAK321" s="942"/>
      <c r="NAL321" s="942"/>
      <c r="NAM321" s="942"/>
      <c r="NAN321" s="942"/>
      <c r="NAO321" s="942"/>
      <c r="NAP321" s="942"/>
      <c r="NAQ321" s="942"/>
      <c r="NAR321" s="942"/>
      <c r="NAS321" s="942"/>
      <c r="NAT321" s="942"/>
      <c r="NAU321" s="942"/>
      <c r="NAV321" s="942"/>
      <c r="NAW321" s="942"/>
      <c r="NAX321" s="942"/>
      <c r="NAY321" s="942"/>
      <c r="NAZ321" s="942"/>
      <c r="NBA321" s="942"/>
      <c r="NBB321" s="942"/>
      <c r="NBC321" s="942"/>
      <c r="NBD321" s="942"/>
      <c r="NBE321" s="942"/>
      <c r="NBF321" s="942"/>
      <c r="NBG321" s="942"/>
      <c r="NBH321" s="942"/>
      <c r="NBI321" s="942"/>
      <c r="NBJ321" s="942"/>
      <c r="NBK321" s="942"/>
      <c r="NBL321" s="942"/>
      <c r="NBM321" s="942"/>
      <c r="NBN321" s="942"/>
      <c r="NBO321" s="942"/>
      <c r="NBP321" s="942"/>
      <c r="NBQ321" s="942"/>
      <c r="NBR321" s="942"/>
      <c r="NBS321" s="942"/>
      <c r="NBT321" s="942"/>
      <c r="NBU321" s="942"/>
      <c r="NBV321" s="942"/>
      <c r="NBW321" s="942"/>
      <c r="NBX321" s="942"/>
      <c r="NBY321" s="942"/>
      <c r="NBZ321" s="942"/>
      <c r="NCA321" s="942"/>
      <c r="NCB321" s="942"/>
      <c r="NCC321" s="942"/>
      <c r="NCD321" s="942"/>
      <c r="NCE321" s="942"/>
      <c r="NCF321" s="942"/>
      <c r="NCG321" s="942"/>
      <c r="NCH321" s="942"/>
      <c r="NCI321" s="942"/>
      <c r="NCJ321" s="942"/>
      <c r="NCK321" s="942"/>
      <c r="NCL321" s="942"/>
      <c r="NCM321" s="942"/>
      <c r="NCN321" s="942"/>
      <c r="NCO321" s="942"/>
      <c r="NCP321" s="942"/>
      <c r="NCQ321" s="942"/>
      <c r="NCR321" s="942"/>
      <c r="NCS321" s="942"/>
      <c r="NCT321" s="942"/>
      <c r="NCU321" s="942"/>
      <c r="NCV321" s="942"/>
      <c r="NCW321" s="942"/>
      <c r="NCX321" s="942"/>
      <c r="NCY321" s="942"/>
      <c r="NCZ321" s="942"/>
      <c r="NDA321" s="942"/>
      <c r="NDB321" s="942"/>
      <c r="NDC321" s="942"/>
      <c r="NDD321" s="942"/>
      <c r="NDE321" s="942"/>
      <c r="NDF321" s="942"/>
      <c r="NDG321" s="942"/>
      <c r="NDH321" s="942"/>
      <c r="NDI321" s="942"/>
      <c r="NDJ321" s="942"/>
      <c r="NDK321" s="942"/>
      <c r="NDL321" s="942"/>
      <c r="NDM321" s="942"/>
      <c r="NDN321" s="942"/>
      <c r="NDO321" s="942"/>
      <c r="NDP321" s="942"/>
      <c r="NDQ321" s="942"/>
      <c r="NDR321" s="942"/>
      <c r="NDS321" s="942"/>
      <c r="NDT321" s="942"/>
      <c r="NDU321" s="942"/>
      <c r="NDV321" s="942"/>
      <c r="NDW321" s="942"/>
      <c r="NDX321" s="942"/>
      <c r="NDY321" s="942"/>
      <c r="NDZ321" s="942"/>
      <c r="NEA321" s="942"/>
      <c r="NEB321" s="942"/>
      <c r="NEC321" s="942"/>
      <c r="NED321" s="942"/>
      <c r="NEE321" s="942"/>
      <c r="NEF321" s="942"/>
      <c r="NEG321" s="942"/>
      <c r="NEH321" s="942"/>
      <c r="NEI321" s="942"/>
      <c r="NEJ321" s="942"/>
      <c r="NEK321" s="942"/>
      <c r="NEL321" s="942"/>
      <c r="NEM321" s="942"/>
      <c r="NEN321" s="942"/>
      <c r="NEO321" s="942"/>
      <c r="NEP321" s="942"/>
      <c r="NEQ321" s="942"/>
      <c r="NER321" s="942"/>
      <c r="NES321" s="942"/>
      <c r="NET321" s="942"/>
      <c r="NEU321" s="942"/>
      <c r="NEV321" s="942"/>
      <c r="NEW321" s="942"/>
      <c r="NEX321" s="942"/>
      <c r="NEY321" s="942"/>
      <c r="NEZ321" s="942"/>
      <c r="NFA321" s="942"/>
      <c r="NFB321" s="942"/>
      <c r="NFC321" s="942"/>
      <c r="NFD321" s="942"/>
      <c r="NFE321" s="942"/>
      <c r="NFF321" s="942"/>
      <c r="NFG321" s="942"/>
      <c r="NFH321" s="942"/>
      <c r="NFI321" s="942"/>
      <c r="NFJ321" s="942"/>
      <c r="NFK321" s="942"/>
      <c r="NFL321" s="942"/>
      <c r="NFM321" s="942"/>
      <c r="NFN321" s="942"/>
      <c r="NFO321" s="942"/>
      <c r="NFP321" s="942"/>
      <c r="NFQ321" s="942"/>
      <c r="NFR321" s="942"/>
      <c r="NFS321" s="942"/>
      <c r="NFT321" s="942"/>
      <c r="NFU321" s="942"/>
      <c r="NFV321" s="942"/>
      <c r="NFW321" s="942"/>
      <c r="NFX321" s="942"/>
      <c r="NFY321" s="942"/>
      <c r="NFZ321" s="942"/>
      <c r="NGA321" s="942"/>
      <c r="NGB321" s="942"/>
      <c r="NGC321" s="942"/>
      <c r="NGD321" s="942"/>
      <c r="NGE321" s="942"/>
      <c r="NGF321" s="942"/>
      <c r="NGG321" s="942"/>
      <c r="NGH321" s="942"/>
      <c r="NGI321" s="942"/>
      <c r="NGJ321" s="942"/>
      <c r="NGK321" s="942"/>
      <c r="NGL321" s="942"/>
      <c r="NGM321" s="942"/>
      <c r="NGN321" s="942"/>
      <c r="NGO321" s="942"/>
      <c r="NGP321" s="942"/>
      <c r="NGQ321" s="942"/>
      <c r="NGR321" s="942"/>
      <c r="NGS321" s="942"/>
      <c r="NGT321" s="942"/>
      <c r="NGU321" s="942"/>
      <c r="NGV321" s="942"/>
      <c r="NGW321" s="942"/>
      <c r="NGX321" s="942"/>
      <c r="NGY321" s="942"/>
      <c r="NGZ321" s="942"/>
      <c r="NHA321" s="942"/>
      <c r="NHB321" s="942"/>
      <c r="NHC321" s="942"/>
      <c r="NHD321" s="942"/>
      <c r="NHE321" s="942"/>
      <c r="NHF321" s="942"/>
      <c r="NHG321" s="942"/>
      <c r="NHH321" s="942"/>
      <c r="NHI321" s="942"/>
      <c r="NHJ321" s="942"/>
      <c r="NHK321" s="942"/>
      <c r="NHL321" s="942"/>
      <c r="NHM321" s="942"/>
      <c r="NHN321" s="942"/>
      <c r="NHO321" s="942"/>
      <c r="NHP321" s="942"/>
      <c r="NHQ321" s="942"/>
      <c r="NHR321" s="942"/>
      <c r="NHS321" s="942"/>
      <c r="NHT321" s="942"/>
      <c r="NHU321" s="942"/>
      <c r="NHV321" s="942"/>
      <c r="NHW321" s="942"/>
      <c r="NHX321" s="942"/>
      <c r="NHY321" s="942"/>
      <c r="NHZ321" s="942"/>
      <c r="NIA321" s="942"/>
      <c r="NIB321" s="942"/>
      <c r="NIC321" s="942"/>
      <c r="NID321" s="942"/>
      <c r="NIE321" s="942"/>
      <c r="NIF321" s="942"/>
      <c r="NIG321" s="942"/>
      <c r="NIH321" s="942"/>
      <c r="NII321" s="942"/>
      <c r="NIJ321" s="942"/>
      <c r="NIK321" s="942"/>
      <c r="NIL321" s="942"/>
      <c r="NIM321" s="942"/>
      <c r="NIN321" s="942"/>
      <c r="NIO321" s="942"/>
      <c r="NIP321" s="942"/>
      <c r="NIQ321" s="942"/>
      <c r="NIR321" s="942"/>
      <c r="NIS321" s="942"/>
      <c r="NIT321" s="942"/>
      <c r="NIU321" s="942"/>
      <c r="NIV321" s="942"/>
      <c r="NIW321" s="942"/>
      <c r="NIX321" s="942"/>
      <c r="NIY321" s="942"/>
      <c r="NIZ321" s="942"/>
      <c r="NJA321" s="942"/>
      <c r="NJB321" s="942"/>
      <c r="NJC321" s="942"/>
      <c r="NJD321" s="942"/>
      <c r="NJE321" s="942"/>
      <c r="NJF321" s="942"/>
      <c r="NJG321" s="942"/>
      <c r="NJH321" s="942"/>
      <c r="NJI321" s="942"/>
      <c r="NJJ321" s="942"/>
      <c r="NJK321" s="942"/>
      <c r="NJL321" s="942"/>
      <c r="NJM321" s="942"/>
      <c r="NJN321" s="942"/>
      <c r="NJO321" s="942"/>
      <c r="NJP321" s="942"/>
      <c r="NJQ321" s="942"/>
      <c r="NJR321" s="942"/>
      <c r="NJS321" s="942"/>
      <c r="NJT321" s="942"/>
      <c r="NJU321" s="942"/>
      <c r="NJV321" s="942"/>
      <c r="NJW321" s="942"/>
      <c r="NJX321" s="942"/>
      <c r="NJY321" s="942"/>
      <c r="NJZ321" s="942"/>
      <c r="NKA321" s="942"/>
      <c r="NKB321" s="942"/>
      <c r="NKC321" s="942"/>
      <c r="NKD321" s="942"/>
      <c r="NKE321" s="942"/>
      <c r="NKF321" s="942"/>
      <c r="NKG321" s="942"/>
      <c r="NKH321" s="942"/>
      <c r="NKI321" s="942"/>
      <c r="NKJ321" s="942"/>
      <c r="NKK321" s="942"/>
      <c r="NKL321" s="942"/>
      <c r="NKM321" s="942"/>
      <c r="NKN321" s="942"/>
      <c r="NKO321" s="942"/>
      <c r="NKP321" s="942"/>
      <c r="NKQ321" s="942"/>
      <c r="NKR321" s="942"/>
      <c r="NKS321" s="942"/>
      <c r="NKT321" s="942"/>
      <c r="NKU321" s="942"/>
      <c r="NKV321" s="942"/>
      <c r="NKW321" s="942"/>
      <c r="NKX321" s="942"/>
      <c r="NKY321" s="942"/>
      <c r="NKZ321" s="942"/>
      <c r="NLA321" s="942"/>
      <c r="NLB321" s="942"/>
      <c r="NLC321" s="942"/>
      <c r="NLD321" s="942"/>
      <c r="NLE321" s="942"/>
      <c r="NLF321" s="942"/>
      <c r="NLG321" s="942"/>
      <c r="NLH321" s="942"/>
      <c r="NLI321" s="942"/>
      <c r="NLJ321" s="942"/>
      <c r="NLK321" s="942"/>
      <c r="NLL321" s="942"/>
      <c r="NLM321" s="942"/>
      <c r="NLN321" s="942"/>
      <c r="NLO321" s="942"/>
      <c r="NLP321" s="942"/>
      <c r="NLQ321" s="942"/>
      <c r="NLR321" s="942"/>
      <c r="NLS321" s="942"/>
      <c r="NLT321" s="942"/>
      <c r="NLU321" s="942"/>
      <c r="NLV321" s="942"/>
      <c r="NLW321" s="942"/>
      <c r="NLX321" s="942"/>
      <c r="NLY321" s="942"/>
      <c r="NLZ321" s="942"/>
      <c r="NMA321" s="942"/>
      <c r="NMB321" s="942"/>
      <c r="NMC321" s="942"/>
      <c r="NMD321" s="942"/>
      <c r="NME321" s="942"/>
      <c r="NMF321" s="942"/>
      <c r="NMG321" s="942"/>
      <c r="NMH321" s="942"/>
      <c r="NMI321" s="942"/>
      <c r="NMJ321" s="942"/>
      <c r="NMK321" s="942"/>
      <c r="NML321" s="942"/>
      <c r="NMM321" s="942"/>
      <c r="NMN321" s="942"/>
      <c r="NMO321" s="942"/>
      <c r="NMP321" s="942"/>
      <c r="NMQ321" s="942"/>
      <c r="NMR321" s="942"/>
      <c r="NMS321" s="942"/>
      <c r="NMT321" s="942"/>
      <c r="NMU321" s="942"/>
      <c r="NMV321" s="942"/>
      <c r="NMW321" s="942"/>
      <c r="NMX321" s="942"/>
      <c r="NMY321" s="942"/>
      <c r="NMZ321" s="942"/>
      <c r="NNA321" s="942"/>
      <c r="NNB321" s="942"/>
      <c r="NNC321" s="942"/>
      <c r="NND321" s="942"/>
      <c r="NNE321" s="942"/>
      <c r="NNF321" s="942"/>
      <c r="NNG321" s="942"/>
      <c r="NNH321" s="942"/>
      <c r="NNI321" s="942"/>
      <c r="NNJ321" s="942"/>
      <c r="NNK321" s="942"/>
      <c r="NNL321" s="942"/>
      <c r="NNM321" s="942"/>
      <c r="NNN321" s="942"/>
      <c r="NNO321" s="942"/>
      <c r="NNP321" s="942"/>
      <c r="NNQ321" s="942"/>
      <c r="NNR321" s="942"/>
      <c r="NNS321" s="942"/>
      <c r="NNT321" s="942"/>
      <c r="NNU321" s="942"/>
      <c r="NNV321" s="942"/>
      <c r="NNW321" s="942"/>
      <c r="NNX321" s="942"/>
      <c r="NNY321" s="942"/>
      <c r="NNZ321" s="942"/>
      <c r="NOA321" s="942"/>
      <c r="NOB321" s="942"/>
      <c r="NOC321" s="942"/>
      <c r="NOD321" s="942"/>
      <c r="NOE321" s="942"/>
      <c r="NOF321" s="942"/>
      <c r="NOG321" s="942"/>
      <c r="NOH321" s="942"/>
      <c r="NOI321" s="942"/>
      <c r="NOJ321" s="942"/>
      <c r="NOK321" s="942"/>
      <c r="NOL321" s="942"/>
      <c r="NOM321" s="942"/>
      <c r="NON321" s="942"/>
      <c r="NOO321" s="942"/>
      <c r="NOP321" s="942"/>
      <c r="NOQ321" s="942"/>
      <c r="NOR321" s="942"/>
      <c r="NOS321" s="942"/>
      <c r="NOT321" s="942"/>
      <c r="NOU321" s="942"/>
      <c r="NOV321" s="942"/>
      <c r="NOW321" s="942"/>
      <c r="NOX321" s="942"/>
      <c r="NOY321" s="942"/>
      <c r="NOZ321" s="942"/>
      <c r="NPA321" s="942"/>
      <c r="NPB321" s="942"/>
      <c r="NPC321" s="942"/>
      <c r="NPD321" s="942"/>
      <c r="NPE321" s="942"/>
      <c r="NPF321" s="942"/>
      <c r="NPG321" s="942"/>
      <c r="NPH321" s="942"/>
      <c r="NPI321" s="942"/>
      <c r="NPJ321" s="942"/>
      <c r="NPK321" s="942"/>
      <c r="NPL321" s="942"/>
      <c r="NPM321" s="942"/>
      <c r="NPN321" s="942"/>
      <c r="NPO321" s="942"/>
      <c r="NPP321" s="942"/>
      <c r="NPQ321" s="942"/>
      <c r="NPR321" s="942"/>
      <c r="NPS321" s="942"/>
      <c r="NPT321" s="942"/>
      <c r="NPU321" s="942"/>
      <c r="NPV321" s="942"/>
      <c r="NPW321" s="942"/>
      <c r="NPX321" s="942"/>
      <c r="NPY321" s="942"/>
      <c r="NPZ321" s="942"/>
      <c r="NQA321" s="942"/>
      <c r="NQB321" s="942"/>
      <c r="NQC321" s="942"/>
      <c r="NQD321" s="942"/>
      <c r="NQE321" s="942"/>
      <c r="NQF321" s="942"/>
      <c r="NQG321" s="942"/>
      <c r="NQH321" s="942"/>
      <c r="NQI321" s="942"/>
      <c r="NQJ321" s="942"/>
      <c r="NQK321" s="942"/>
      <c r="NQL321" s="942"/>
      <c r="NQM321" s="942"/>
      <c r="NQN321" s="942"/>
      <c r="NQO321" s="942"/>
      <c r="NQP321" s="942"/>
      <c r="NQQ321" s="942"/>
      <c r="NQR321" s="942"/>
      <c r="NQS321" s="942"/>
      <c r="NQT321" s="942"/>
      <c r="NQU321" s="942"/>
      <c r="NQV321" s="942"/>
      <c r="NQW321" s="942"/>
      <c r="NQX321" s="942"/>
      <c r="NQY321" s="942"/>
      <c r="NQZ321" s="942"/>
      <c r="NRA321" s="942"/>
      <c r="NRB321" s="942"/>
      <c r="NRC321" s="942"/>
      <c r="NRD321" s="942"/>
      <c r="NRE321" s="942"/>
      <c r="NRF321" s="942"/>
      <c r="NRG321" s="942"/>
      <c r="NRH321" s="942"/>
      <c r="NRI321" s="942"/>
      <c r="NRJ321" s="942"/>
      <c r="NRK321" s="942"/>
      <c r="NRL321" s="942"/>
      <c r="NRM321" s="942"/>
      <c r="NRN321" s="942"/>
      <c r="NRO321" s="942"/>
      <c r="NRP321" s="942"/>
      <c r="NRQ321" s="942"/>
      <c r="NRR321" s="942"/>
      <c r="NRS321" s="942"/>
      <c r="NRT321" s="942"/>
      <c r="NRU321" s="942"/>
      <c r="NRV321" s="942"/>
      <c r="NRW321" s="942"/>
      <c r="NRX321" s="942"/>
      <c r="NRY321" s="942"/>
      <c r="NRZ321" s="942"/>
      <c r="NSA321" s="942"/>
      <c r="NSB321" s="942"/>
      <c r="NSC321" s="942"/>
      <c r="NSD321" s="942"/>
      <c r="NSE321" s="942"/>
      <c r="NSF321" s="942"/>
      <c r="NSG321" s="942"/>
      <c r="NSH321" s="942"/>
      <c r="NSI321" s="942"/>
      <c r="NSJ321" s="942"/>
      <c r="NSK321" s="942"/>
      <c r="NSL321" s="942"/>
      <c r="NSM321" s="942"/>
      <c r="NSN321" s="942"/>
      <c r="NSO321" s="942"/>
      <c r="NSP321" s="942"/>
      <c r="NSQ321" s="942"/>
      <c r="NSR321" s="942"/>
      <c r="NSS321" s="942"/>
      <c r="NST321" s="942"/>
      <c r="NSU321" s="942"/>
      <c r="NSV321" s="942"/>
      <c r="NSW321" s="942"/>
      <c r="NSX321" s="942"/>
      <c r="NSY321" s="942"/>
      <c r="NSZ321" s="942"/>
      <c r="NTA321" s="942"/>
      <c r="NTB321" s="942"/>
      <c r="NTC321" s="942"/>
      <c r="NTD321" s="942"/>
      <c r="NTE321" s="942"/>
      <c r="NTF321" s="942"/>
      <c r="NTG321" s="942"/>
      <c r="NTH321" s="942"/>
      <c r="NTI321" s="942"/>
      <c r="NTJ321" s="942"/>
      <c r="NTK321" s="942"/>
      <c r="NTL321" s="942"/>
      <c r="NTM321" s="942"/>
      <c r="NTN321" s="942"/>
      <c r="NTO321" s="942"/>
      <c r="NTP321" s="942"/>
      <c r="NTQ321" s="942"/>
      <c r="NTR321" s="942"/>
      <c r="NTS321" s="942"/>
      <c r="NTT321" s="942"/>
      <c r="NTU321" s="942"/>
      <c r="NTV321" s="942"/>
      <c r="NTW321" s="942"/>
      <c r="NTX321" s="942"/>
      <c r="NTY321" s="942"/>
      <c r="NTZ321" s="942"/>
      <c r="NUA321" s="942"/>
      <c r="NUB321" s="942"/>
      <c r="NUC321" s="942"/>
      <c r="NUD321" s="942"/>
      <c r="NUE321" s="942"/>
      <c r="NUF321" s="942"/>
      <c r="NUG321" s="942"/>
      <c r="NUH321" s="942"/>
      <c r="NUI321" s="942"/>
      <c r="NUJ321" s="942"/>
      <c r="NUK321" s="942"/>
      <c r="NUL321" s="942"/>
      <c r="NUM321" s="942"/>
      <c r="NUN321" s="942"/>
      <c r="NUO321" s="942"/>
      <c r="NUP321" s="942"/>
      <c r="NUQ321" s="942"/>
      <c r="NUR321" s="942"/>
      <c r="NUS321" s="942"/>
      <c r="NUT321" s="942"/>
      <c r="NUU321" s="942"/>
      <c r="NUV321" s="942"/>
      <c r="NUW321" s="942"/>
      <c r="NUX321" s="942"/>
      <c r="NUY321" s="942"/>
      <c r="NUZ321" s="942"/>
      <c r="NVA321" s="942"/>
      <c r="NVB321" s="942"/>
      <c r="NVC321" s="942"/>
      <c r="NVD321" s="942"/>
      <c r="NVE321" s="942"/>
      <c r="NVF321" s="942"/>
      <c r="NVG321" s="942"/>
      <c r="NVH321" s="942"/>
      <c r="NVI321" s="942"/>
      <c r="NVJ321" s="942"/>
      <c r="NVK321" s="942"/>
      <c r="NVL321" s="942"/>
      <c r="NVM321" s="942"/>
      <c r="NVN321" s="942"/>
      <c r="NVO321" s="942"/>
      <c r="NVP321" s="942"/>
      <c r="NVQ321" s="942"/>
      <c r="NVR321" s="942"/>
      <c r="NVS321" s="942"/>
      <c r="NVT321" s="942"/>
      <c r="NVU321" s="942"/>
      <c r="NVV321" s="942"/>
      <c r="NVW321" s="942"/>
      <c r="NVX321" s="942"/>
      <c r="NVY321" s="942"/>
      <c r="NVZ321" s="942"/>
      <c r="NWA321" s="942"/>
      <c r="NWB321" s="942"/>
      <c r="NWC321" s="942"/>
      <c r="NWD321" s="942"/>
      <c r="NWE321" s="942"/>
      <c r="NWF321" s="942"/>
      <c r="NWG321" s="942"/>
      <c r="NWH321" s="942"/>
      <c r="NWI321" s="942"/>
      <c r="NWJ321" s="942"/>
      <c r="NWK321" s="942"/>
      <c r="NWL321" s="942"/>
      <c r="NWM321" s="942"/>
      <c r="NWN321" s="942"/>
      <c r="NWO321" s="942"/>
      <c r="NWP321" s="942"/>
      <c r="NWQ321" s="942"/>
      <c r="NWR321" s="942"/>
      <c r="NWS321" s="942"/>
      <c r="NWT321" s="942"/>
      <c r="NWU321" s="942"/>
      <c r="NWV321" s="942"/>
      <c r="NWW321" s="942"/>
      <c r="NWX321" s="942"/>
      <c r="NWY321" s="942"/>
      <c r="NWZ321" s="942"/>
      <c r="NXA321" s="942"/>
      <c r="NXB321" s="942"/>
      <c r="NXC321" s="942"/>
      <c r="NXD321" s="942"/>
      <c r="NXE321" s="942"/>
      <c r="NXF321" s="942"/>
      <c r="NXG321" s="942"/>
      <c r="NXH321" s="942"/>
      <c r="NXI321" s="942"/>
      <c r="NXJ321" s="942"/>
      <c r="NXK321" s="942"/>
      <c r="NXL321" s="942"/>
      <c r="NXM321" s="942"/>
      <c r="NXN321" s="942"/>
      <c r="NXO321" s="942"/>
      <c r="NXP321" s="942"/>
      <c r="NXQ321" s="942"/>
      <c r="NXR321" s="942"/>
      <c r="NXS321" s="942"/>
      <c r="NXT321" s="942"/>
      <c r="NXU321" s="942"/>
      <c r="NXV321" s="942"/>
      <c r="NXW321" s="942"/>
      <c r="NXX321" s="942"/>
      <c r="NXY321" s="942"/>
      <c r="NXZ321" s="942"/>
      <c r="NYA321" s="942"/>
      <c r="NYB321" s="942"/>
      <c r="NYC321" s="942"/>
      <c r="NYD321" s="942"/>
      <c r="NYE321" s="942"/>
      <c r="NYF321" s="942"/>
      <c r="NYG321" s="942"/>
      <c r="NYH321" s="942"/>
      <c r="NYI321" s="942"/>
      <c r="NYJ321" s="942"/>
      <c r="NYK321" s="942"/>
      <c r="NYL321" s="942"/>
      <c r="NYM321" s="942"/>
      <c r="NYN321" s="942"/>
      <c r="NYO321" s="942"/>
      <c r="NYP321" s="942"/>
      <c r="NYQ321" s="942"/>
      <c r="NYR321" s="942"/>
      <c r="NYS321" s="942"/>
      <c r="NYT321" s="942"/>
      <c r="NYU321" s="942"/>
      <c r="NYV321" s="942"/>
      <c r="NYW321" s="942"/>
      <c r="NYX321" s="942"/>
      <c r="NYY321" s="942"/>
      <c r="NYZ321" s="942"/>
      <c r="NZA321" s="942"/>
      <c r="NZB321" s="942"/>
      <c r="NZC321" s="942"/>
      <c r="NZD321" s="942"/>
      <c r="NZE321" s="942"/>
      <c r="NZF321" s="942"/>
      <c r="NZG321" s="942"/>
      <c r="NZH321" s="942"/>
      <c r="NZI321" s="942"/>
      <c r="NZJ321" s="942"/>
      <c r="NZK321" s="942"/>
      <c r="NZL321" s="942"/>
      <c r="NZM321" s="942"/>
      <c r="NZN321" s="942"/>
      <c r="NZO321" s="942"/>
      <c r="NZP321" s="942"/>
      <c r="NZQ321" s="942"/>
      <c r="NZR321" s="942"/>
      <c r="NZS321" s="942"/>
      <c r="NZT321" s="942"/>
      <c r="NZU321" s="942"/>
      <c r="NZV321" s="942"/>
      <c r="NZW321" s="942"/>
      <c r="NZX321" s="942"/>
      <c r="NZY321" s="942"/>
      <c r="NZZ321" s="942"/>
      <c r="OAA321" s="942"/>
      <c r="OAB321" s="942"/>
      <c r="OAC321" s="942"/>
      <c r="OAD321" s="942"/>
      <c r="OAE321" s="942"/>
      <c r="OAF321" s="942"/>
      <c r="OAG321" s="942"/>
      <c r="OAH321" s="942"/>
      <c r="OAI321" s="942"/>
      <c r="OAJ321" s="942"/>
      <c r="OAK321" s="942"/>
      <c r="OAL321" s="942"/>
      <c r="OAM321" s="942"/>
      <c r="OAN321" s="942"/>
      <c r="OAO321" s="942"/>
      <c r="OAP321" s="942"/>
      <c r="OAQ321" s="942"/>
      <c r="OAR321" s="942"/>
      <c r="OAS321" s="942"/>
      <c r="OAT321" s="942"/>
      <c r="OAU321" s="942"/>
      <c r="OAV321" s="942"/>
      <c r="OAW321" s="942"/>
      <c r="OAX321" s="942"/>
      <c r="OAY321" s="942"/>
      <c r="OAZ321" s="942"/>
      <c r="OBA321" s="942"/>
      <c r="OBB321" s="942"/>
      <c r="OBC321" s="942"/>
      <c r="OBD321" s="942"/>
      <c r="OBE321" s="942"/>
      <c r="OBF321" s="942"/>
      <c r="OBG321" s="942"/>
      <c r="OBH321" s="942"/>
      <c r="OBI321" s="942"/>
      <c r="OBJ321" s="942"/>
      <c r="OBK321" s="942"/>
      <c r="OBL321" s="942"/>
      <c r="OBM321" s="942"/>
      <c r="OBN321" s="942"/>
      <c r="OBO321" s="942"/>
      <c r="OBP321" s="942"/>
      <c r="OBQ321" s="942"/>
      <c r="OBR321" s="942"/>
      <c r="OBS321" s="942"/>
      <c r="OBT321" s="942"/>
      <c r="OBU321" s="942"/>
      <c r="OBV321" s="942"/>
      <c r="OBW321" s="942"/>
      <c r="OBX321" s="942"/>
      <c r="OBY321" s="942"/>
      <c r="OBZ321" s="942"/>
      <c r="OCA321" s="942"/>
      <c r="OCB321" s="942"/>
      <c r="OCC321" s="942"/>
      <c r="OCD321" s="942"/>
      <c r="OCE321" s="942"/>
      <c r="OCF321" s="942"/>
      <c r="OCG321" s="942"/>
      <c r="OCH321" s="942"/>
      <c r="OCI321" s="942"/>
      <c r="OCJ321" s="942"/>
      <c r="OCK321" s="942"/>
      <c r="OCL321" s="942"/>
      <c r="OCM321" s="942"/>
      <c r="OCN321" s="942"/>
      <c r="OCO321" s="942"/>
      <c r="OCP321" s="942"/>
      <c r="OCQ321" s="942"/>
      <c r="OCR321" s="942"/>
      <c r="OCS321" s="942"/>
      <c r="OCT321" s="942"/>
      <c r="OCU321" s="942"/>
      <c r="OCV321" s="942"/>
      <c r="OCW321" s="942"/>
      <c r="OCX321" s="942"/>
      <c r="OCY321" s="942"/>
      <c r="OCZ321" s="942"/>
      <c r="ODA321" s="942"/>
      <c r="ODB321" s="942"/>
      <c r="ODC321" s="942"/>
      <c r="ODD321" s="942"/>
      <c r="ODE321" s="942"/>
      <c r="ODF321" s="942"/>
      <c r="ODG321" s="942"/>
      <c r="ODH321" s="942"/>
      <c r="ODI321" s="942"/>
      <c r="ODJ321" s="942"/>
      <c r="ODK321" s="942"/>
      <c r="ODL321" s="942"/>
      <c r="ODM321" s="942"/>
      <c r="ODN321" s="942"/>
      <c r="ODO321" s="942"/>
      <c r="ODP321" s="942"/>
      <c r="ODQ321" s="942"/>
      <c r="ODR321" s="942"/>
      <c r="ODS321" s="942"/>
      <c r="ODT321" s="942"/>
      <c r="ODU321" s="942"/>
      <c r="ODV321" s="942"/>
      <c r="ODW321" s="942"/>
      <c r="ODX321" s="942"/>
      <c r="ODY321" s="942"/>
      <c r="ODZ321" s="942"/>
      <c r="OEA321" s="942"/>
      <c r="OEB321" s="942"/>
      <c r="OEC321" s="942"/>
      <c r="OED321" s="942"/>
      <c r="OEE321" s="942"/>
      <c r="OEF321" s="942"/>
      <c r="OEG321" s="942"/>
      <c r="OEH321" s="942"/>
      <c r="OEI321" s="942"/>
      <c r="OEJ321" s="942"/>
      <c r="OEK321" s="942"/>
      <c r="OEL321" s="942"/>
      <c r="OEM321" s="942"/>
      <c r="OEN321" s="942"/>
      <c r="OEO321" s="942"/>
      <c r="OEP321" s="942"/>
      <c r="OEQ321" s="942"/>
      <c r="OER321" s="942"/>
      <c r="OES321" s="942"/>
      <c r="OET321" s="942"/>
      <c r="OEU321" s="942"/>
      <c r="OEV321" s="942"/>
      <c r="OEW321" s="942"/>
      <c r="OEX321" s="942"/>
      <c r="OEY321" s="942"/>
      <c r="OEZ321" s="942"/>
      <c r="OFA321" s="942"/>
      <c r="OFB321" s="942"/>
      <c r="OFC321" s="942"/>
      <c r="OFD321" s="942"/>
      <c r="OFE321" s="942"/>
      <c r="OFF321" s="942"/>
      <c r="OFG321" s="942"/>
      <c r="OFH321" s="942"/>
      <c r="OFI321" s="942"/>
      <c r="OFJ321" s="942"/>
      <c r="OFK321" s="942"/>
      <c r="OFL321" s="942"/>
      <c r="OFM321" s="942"/>
      <c r="OFN321" s="942"/>
      <c r="OFO321" s="942"/>
      <c r="OFP321" s="942"/>
      <c r="OFQ321" s="942"/>
      <c r="OFR321" s="942"/>
      <c r="OFS321" s="942"/>
      <c r="OFT321" s="942"/>
      <c r="OFU321" s="942"/>
      <c r="OFV321" s="942"/>
      <c r="OFW321" s="942"/>
      <c r="OFX321" s="942"/>
      <c r="OFY321" s="942"/>
      <c r="OFZ321" s="942"/>
      <c r="OGA321" s="942"/>
      <c r="OGB321" s="942"/>
      <c r="OGC321" s="942"/>
      <c r="OGD321" s="942"/>
      <c r="OGE321" s="942"/>
      <c r="OGF321" s="942"/>
      <c r="OGG321" s="942"/>
      <c r="OGH321" s="942"/>
      <c r="OGI321" s="942"/>
      <c r="OGJ321" s="942"/>
      <c r="OGK321" s="942"/>
      <c r="OGL321" s="942"/>
      <c r="OGM321" s="942"/>
      <c r="OGN321" s="942"/>
      <c r="OGO321" s="942"/>
      <c r="OGP321" s="942"/>
      <c r="OGQ321" s="942"/>
      <c r="OGR321" s="942"/>
      <c r="OGS321" s="942"/>
      <c r="OGT321" s="942"/>
      <c r="OGU321" s="942"/>
      <c r="OGV321" s="942"/>
      <c r="OGW321" s="942"/>
      <c r="OGX321" s="942"/>
      <c r="OGY321" s="942"/>
      <c r="OGZ321" s="942"/>
      <c r="OHA321" s="942"/>
      <c r="OHB321" s="942"/>
      <c r="OHC321" s="942"/>
      <c r="OHD321" s="942"/>
      <c r="OHE321" s="942"/>
      <c r="OHF321" s="942"/>
      <c r="OHG321" s="942"/>
      <c r="OHH321" s="942"/>
      <c r="OHI321" s="942"/>
      <c r="OHJ321" s="942"/>
      <c r="OHK321" s="942"/>
      <c r="OHL321" s="942"/>
      <c r="OHM321" s="942"/>
      <c r="OHN321" s="942"/>
      <c r="OHO321" s="942"/>
      <c r="OHP321" s="942"/>
      <c r="OHQ321" s="942"/>
      <c r="OHR321" s="942"/>
      <c r="OHS321" s="942"/>
      <c r="OHT321" s="942"/>
      <c r="OHU321" s="942"/>
      <c r="OHV321" s="942"/>
      <c r="OHW321" s="942"/>
      <c r="OHX321" s="942"/>
      <c r="OHY321" s="942"/>
      <c r="OHZ321" s="942"/>
      <c r="OIA321" s="942"/>
      <c r="OIB321" s="942"/>
      <c r="OIC321" s="942"/>
      <c r="OID321" s="942"/>
      <c r="OIE321" s="942"/>
      <c r="OIF321" s="942"/>
      <c r="OIG321" s="942"/>
      <c r="OIH321" s="942"/>
      <c r="OII321" s="942"/>
      <c r="OIJ321" s="942"/>
      <c r="OIK321" s="942"/>
      <c r="OIL321" s="942"/>
      <c r="OIM321" s="942"/>
      <c r="OIN321" s="942"/>
      <c r="OIO321" s="942"/>
      <c r="OIP321" s="942"/>
      <c r="OIQ321" s="942"/>
      <c r="OIR321" s="942"/>
      <c r="OIS321" s="942"/>
      <c r="OIT321" s="942"/>
      <c r="OIU321" s="942"/>
      <c r="OIV321" s="942"/>
      <c r="OIW321" s="942"/>
      <c r="OIX321" s="942"/>
      <c r="OIY321" s="942"/>
      <c r="OIZ321" s="942"/>
      <c r="OJA321" s="942"/>
      <c r="OJB321" s="942"/>
      <c r="OJC321" s="942"/>
      <c r="OJD321" s="942"/>
      <c r="OJE321" s="942"/>
      <c r="OJF321" s="942"/>
      <c r="OJG321" s="942"/>
      <c r="OJH321" s="942"/>
      <c r="OJI321" s="942"/>
      <c r="OJJ321" s="942"/>
      <c r="OJK321" s="942"/>
      <c r="OJL321" s="942"/>
      <c r="OJM321" s="942"/>
      <c r="OJN321" s="942"/>
      <c r="OJO321" s="942"/>
      <c r="OJP321" s="942"/>
      <c r="OJQ321" s="942"/>
      <c r="OJR321" s="942"/>
      <c r="OJS321" s="942"/>
      <c r="OJT321" s="942"/>
      <c r="OJU321" s="942"/>
      <c r="OJV321" s="942"/>
      <c r="OJW321" s="942"/>
      <c r="OJX321" s="942"/>
      <c r="OJY321" s="942"/>
      <c r="OJZ321" s="942"/>
      <c r="OKA321" s="942"/>
      <c r="OKB321" s="942"/>
      <c r="OKC321" s="942"/>
      <c r="OKD321" s="942"/>
      <c r="OKE321" s="942"/>
      <c r="OKF321" s="942"/>
      <c r="OKG321" s="942"/>
      <c r="OKH321" s="942"/>
      <c r="OKI321" s="942"/>
      <c r="OKJ321" s="942"/>
      <c r="OKK321" s="942"/>
      <c r="OKL321" s="942"/>
      <c r="OKM321" s="942"/>
      <c r="OKN321" s="942"/>
      <c r="OKO321" s="942"/>
      <c r="OKP321" s="942"/>
      <c r="OKQ321" s="942"/>
      <c r="OKR321" s="942"/>
      <c r="OKS321" s="942"/>
      <c r="OKT321" s="942"/>
      <c r="OKU321" s="942"/>
      <c r="OKV321" s="942"/>
      <c r="OKW321" s="942"/>
      <c r="OKX321" s="942"/>
      <c r="OKY321" s="942"/>
      <c r="OKZ321" s="942"/>
      <c r="OLA321" s="942"/>
      <c r="OLB321" s="942"/>
      <c r="OLC321" s="942"/>
      <c r="OLD321" s="942"/>
      <c r="OLE321" s="942"/>
      <c r="OLF321" s="942"/>
      <c r="OLG321" s="942"/>
      <c r="OLH321" s="942"/>
      <c r="OLI321" s="942"/>
      <c r="OLJ321" s="942"/>
      <c r="OLK321" s="942"/>
      <c r="OLL321" s="942"/>
      <c r="OLM321" s="942"/>
      <c r="OLN321" s="942"/>
      <c r="OLO321" s="942"/>
      <c r="OLP321" s="942"/>
      <c r="OLQ321" s="942"/>
      <c r="OLR321" s="942"/>
      <c r="OLS321" s="942"/>
      <c r="OLT321" s="942"/>
      <c r="OLU321" s="942"/>
      <c r="OLV321" s="942"/>
      <c r="OLW321" s="942"/>
      <c r="OLX321" s="942"/>
      <c r="OLY321" s="942"/>
      <c r="OLZ321" s="942"/>
      <c r="OMA321" s="942"/>
      <c r="OMB321" s="942"/>
      <c r="OMC321" s="942"/>
      <c r="OMD321" s="942"/>
      <c r="OME321" s="942"/>
      <c r="OMF321" s="942"/>
      <c r="OMG321" s="942"/>
      <c r="OMH321" s="942"/>
      <c r="OMI321" s="942"/>
      <c r="OMJ321" s="942"/>
      <c r="OMK321" s="942"/>
      <c r="OML321" s="942"/>
      <c r="OMM321" s="942"/>
      <c r="OMN321" s="942"/>
      <c r="OMO321" s="942"/>
      <c r="OMP321" s="942"/>
      <c r="OMQ321" s="942"/>
      <c r="OMR321" s="942"/>
      <c r="OMS321" s="942"/>
      <c r="OMT321" s="942"/>
      <c r="OMU321" s="942"/>
      <c r="OMV321" s="942"/>
      <c r="OMW321" s="942"/>
      <c r="OMX321" s="942"/>
      <c r="OMY321" s="942"/>
      <c r="OMZ321" s="942"/>
      <c r="ONA321" s="942"/>
      <c r="ONB321" s="942"/>
      <c r="ONC321" s="942"/>
      <c r="OND321" s="942"/>
      <c r="ONE321" s="942"/>
      <c r="ONF321" s="942"/>
      <c r="ONG321" s="942"/>
      <c r="ONH321" s="942"/>
      <c r="ONI321" s="942"/>
      <c r="ONJ321" s="942"/>
      <c r="ONK321" s="942"/>
      <c r="ONL321" s="942"/>
      <c r="ONM321" s="942"/>
      <c r="ONN321" s="942"/>
      <c r="ONO321" s="942"/>
      <c r="ONP321" s="942"/>
      <c r="ONQ321" s="942"/>
      <c r="ONR321" s="942"/>
      <c r="ONS321" s="942"/>
      <c r="ONT321" s="942"/>
      <c r="ONU321" s="942"/>
      <c r="ONV321" s="942"/>
      <c r="ONW321" s="942"/>
      <c r="ONX321" s="942"/>
      <c r="ONY321" s="942"/>
      <c r="ONZ321" s="942"/>
      <c r="OOA321" s="942"/>
      <c r="OOB321" s="942"/>
      <c r="OOC321" s="942"/>
      <c r="OOD321" s="942"/>
      <c r="OOE321" s="942"/>
      <c r="OOF321" s="942"/>
      <c r="OOG321" s="942"/>
      <c r="OOH321" s="942"/>
      <c r="OOI321" s="942"/>
      <c r="OOJ321" s="942"/>
      <c r="OOK321" s="942"/>
      <c r="OOL321" s="942"/>
      <c r="OOM321" s="942"/>
      <c r="OON321" s="942"/>
      <c r="OOO321" s="942"/>
      <c r="OOP321" s="942"/>
      <c r="OOQ321" s="942"/>
      <c r="OOR321" s="942"/>
      <c r="OOS321" s="942"/>
      <c r="OOT321" s="942"/>
      <c r="OOU321" s="942"/>
      <c r="OOV321" s="942"/>
      <c r="OOW321" s="942"/>
      <c r="OOX321" s="942"/>
      <c r="OOY321" s="942"/>
      <c r="OOZ321" s="942"/>
      <c r="OPA321" s="942"/>
      <c r="OPB321" s="942"/>
      <c r="OPC321" s="942"/>
      <c r="OPD321" s="942"/>
      <c r="OPE321" s="942"/>
      <c r="OPF321" s="942"/>
      <c r="OPG321" s="942"/>
      <c r="OPH321" s="942"/>
      <c r="OPI321" s="942"/>
      <c r="OPJ321" s="942"/>
      <c r="OPK321" s="942"/>
      <c r="OPL321" s="942"/>
      <c r="OPM321" s="942"/>
      <c r="OPN321" s="942"/>
      <c r="OPO321" s="942"/>
      <c r="OPP321" s="942"/>
      <c r="OPQ321" s="942"/>
      <c r="OPR321" s="942"/>
      <c r="OPS321" s="942"/>
      <c r="OPT321" s="942"/>
      <c r="OPU321" s="942"/>
      <c r="OPV321" s="942"/>
      <c r="OPW321" s="942"/>
      <c r="OPX321" s="942"/>
      <c r="OPY321" s="942"/>
      <c r="OPZ321" s="942"/>
      <c r="OQA321" s="942"/>
      <c r="OQB321" s="942"/>
      <c r="OQC321" s="942"/>
      <c r="OQD321" s="942"/>
      <c r="OQE321" s="942"/>
      <c r="OQF321" s="942"/>
      <c r="OQG321" s="942"/>
      <c r="OQH321" s="942"/>
      <c r="OQI321" s="942"/>
      <c r="OQJ321" s="942"/>
      <c r="OQK321" s="942"/>
      <c r="OQL321" s="942"/>
      <c r="OQM321" s="942"/>
      <c r="OQN321" s="942"/>
      <c r="OQO321" s="942"/>
      <c r="OQP321" s="942"/>
      <c r="OQQ321" s="942"/>
      <c r="OQR321" s="942"/>
      <c r="OQS321" s="942"/>
      <c r="OQT321" s="942"/>
      <c r="OQU321" s="942"/>
      <c r="OQV321" s="942"/>
      <c r="OQW321" s="942"/>
      <c r="OQX321" s="942"/>
      <c r="OQY321" s="942"/>
      <c r="OQZ321" s="942"/>
      <c r="ORA321" s="942"/>
      <c r="ORB321" s="942"/>
      <c r="ORC321" s="942"/>
      <c r="ORD321" s="942"/>
      <c r="ORE321" s="942"/>
      <c r="ORF321" s="942"/>
      <c r="ORG321" s="942"/>
      <c r="ORH321" s="942"/>
      <c r="ORI321" s="942"/>
      <c r="ORJ321" s="942"/>
      <c r="ORK321" s="942"/>
      <c r="ORL321" s="942"/>
      <c r="ORM321" s="942"/>
      <c r="ORN321" s="942"/>
      <c r="ORO321" s="942"/>
      <c r="ORP321" s="942"/>
      <c r="ORQ321" s="942"/>
      <c r="ORR321" s="942"/>
      <c r="ORS321" s="942"/>
      <c r="ORT321" s="942"/>
      <c r="ORU321" s="942"/>
      <c r="ORV321" s="942"/>
      <c r="ORW321" s="942"/>
      <c r="ORX321" s="942"/>
      <c r="ORY321" s="942"/>
      <c r="ORZ321" s="942"/>
      <c r="OSA321" s="942"/>
      <c r="OSB321" s="942"/>
      <c r="OSC321" s="942"/>
      <c r="OSD321" s="942"/>
      <c r="OSE321" s="942"/>
      <c r="OSF321" s="942"/>
      <c r="OSG321" s="942"/>
      <c r="OSH321" s="942"/>
      <c r="OSI321" s="942"/>
      <c r="OSJ321" s="942"/>
      <c r="OSK321" s="942"/>
      <c r="OSL321" s="942"/>
      <c r="OSM321" s="942"/>
      <c r="OSN321" s="942"/>
      <c r="OSO321" s="942"/>
      <c r="OSP321" s="942"/>
      <c r="OSQ321" s="942"/>
      <c r="OSR321" s="942"/>
      <c r="OSS321" s="942"/>
      <c r="OST321" s="942"/>
      <c r="OSU321" s="942"/>
      <c r="OSV321" s="942"/>
      <c r="OSW321" s="942"/>
      <c r="OSX321" s="942"/>
      <c r="OSY321" s="942"/>
      <c r="OSZ321" s="942"/>
      <c r="OTA321" s="942"/>
      <c r="OTB321" s="942"/>
      <c r="OTC321" s="942"/>
      <c r="OTD321" s="942"/>
      <c r="OTE321" s="942"/>
      <c r="OTF321" s="942"/>
      <c r="OTG321" s="942"/>
      <c r="OTH321" s="942"/>
      <c r="OTI321" s="942"/>
      <c r="OTJ321" s="942"/>
      <c r="OTK321" s="942"/>
      <c r="OTL321" s="942"/>
      <c r="OTM321" s="942"/>
      <c r="OTN321" s="942"/>
      <c r="OTO321" s="942"/>
      <c r="OTP321" s="942"/>
      <c r="OTQ321" s="942"/>
      <c r="OTR321" s="942"/>
      <c r="OTS321" s="942"/>
      <c r="OTT321" s="942"/>
      <c r="OTU321" s="942"/>
      <c r="OTV321" s="942"/>
      <c r="OTW321" s="942"/>
      <c r="OTX321" s="942"/>
      <c r="OTY321" s="942"/>
      <c r="OTZ321" s="942"/>
      <c r="OUA321" s="942"/>
      <c r="OUB321" s="942"/>
      <c r="OUC321" s="942"/>
      <c r="OUD321" s="942"/>
      <c r="OUE321" s="942"/>
      <c r="OUF321" s="942"/>
      <c r="OUG321" s="942"/>
      <c r="OUH321" s="942"/>
      <c r="OUI321" s="942"/>
      <c r="OUJ321" s="942"/>
      <c r="OUK321" s="942"/>
      <c r="OUL321" s="942"/>
      <c r="OUM321" s="942"/>
      <c r="OUN321" s="942"/>
      <c r="OUO321" s="942"/>
      <c r="OUP321" s="942"/>
      <c r="OUQ321" s="942"/>
      <c r="OUR321" s="942"/>
      <c r="OUS321" s="942"/>
      <c r="OUT321" s="942"/>
      <c r="OUU321" s="942"/>
      <c r="OUV321" s="942"/>
      <c r="OUW321" s="942"/>
      <c r="OUX321" s="942"/>
      <c r="OUY321" s="942"/>
      <c r="OUZ321" s="942"/>
      <c r="OVA321" s="942"/>
      <c r="OVB321" s="942"/>
      <c r="OVC321" s="942"/>
      <c r="OVD321" s="942"/>
      <c r="OVE321" s="942"/>
      <c r="OVF321" s="942"/>
      <c r="OVG321" s="942"/>
      <c r="OVH321" s="942"/>
      <c r="OVI321" s="942"/>
      <c r="OVJ321" s="942"/>
      <c r="OVK321" s="942"/>
      <c r="OVL321" s="942"/>
      <c r="OVM321" s="942"/>
      <c r="OVN321" s="942"/>
      <c r="OVO321" s="942"/>
      <c r="OVP321" s="942"/>
      <c r="OVQ321" s="942"/>
      <c r="OVR321" s="942"/>
      <c r="OVS321" s="942"/>
      <c r="OVT321" s="942"/>
      <c r="OVU321" s="942"/>
      <c r="OVV321" s="942"/>
      <c r="OVW321" s="942"/>
      <c r="OVX321" s="942"/>
      <c r="OVY321" s="942"/>
      <c r="OVZ321" s="942"/>
      <c r="OWA321" s="942"/>
      <c r="OWB321" s="942"/>
      <c r="OWC321" s="942"/>
      <c r="OWD321" s="942"/>
      <c r="OWE321" s="942"/>
      <c r="OWF321" s="942"/>
      <c r="OWG321" s="942"/>
      <c r="OWH321" s="942"/>
      <c r="OWI321" s="942"/>
      <c r="OWJ321" s="942"/>
      <c r="OWK321" s="942"/>
      <c r="OWL321" s="942"/>
      <c r="OWM321" s="942"/>
      <c r="OWN321" s="942"/>
      <c r="OWO321" s="942"/>
      <c r="OWP321" s="942"/>
      <c r="OWQ321" s="942"/>
      <c r="OWR321" s="942"/>
      <c r="OWS321" s="942"/>
      <c r="OWT321" s="942"/>
      <c r="OWU321" s="942"/>
      <c r="OWV321" s="942"/>
      <c r="OWW321" s="942"/>
      <c r="OWX321" s="942"/>
      <c r="OWY321" s="942"/>
      <c r="OWZ321" s="942"/>
      <c r="OXA321" s="942"/>
      <c r="OXB321" s="942"/>
      <c r="OXC321" s="942"/>
      <c r="OXD321" s="942"/>
      <c r="OXE321" s="942"/>
      <c r="OXF321" s="942"/>
      <c r="OXG321" s="942"/>
      <c r="OXH321" s="942"/>
      <c r="OXI321" s="942"/>
      <c r="OXJ321" s="942"/>
      <c r="OXK321" s="942"/>
      <c r="OXL321" s="942"/>
      <c r="OXM321" s="942"/>
      <c r="OXN321" s="942"/>
      <c r="OXO321" s="942"/>
      <c r="OXP321" s="942"/>
      <c r="OXQ321" s="942"/>
      <c r="OXR321" s="942"/>
      <c r="OXS321" s="942"/>
      <c r="OXT321" s="942"/>
      <c r="OXU321" s="942"/>
      <c r="OXV321" s="942"/>
      <c r="OXW321" s="942"/>
      <c r="OXX321" s="942"/>
      <c r="OXY321" s="942"/>
      <c r="OXZ321" s="942"/>
      <c r="OYA321" s="942"/>
      <c r="OYB321" s="942"/>
      <c r="OYC321" s="942"/>
      <c r="OYD321" s="942"/>
      <c r="OYE321" s="942"/>
      <c r="OYF321" s="942"/>
      <c r="OYG321" s="942"/>
      <c r="OYH321" s="942"/>
      <c r="OYI321" s="942"/>
      <c r="OYJ321" s="942"/>
      <c r="OYK321" s="942"/>
      <c r="OYL321" s="942"/>
      <c r="OYM321" s="942"/>
      <c r="OYN321" s="942"/>
      <c r="OYO321" s="942"/>
      <c r="OYP321" s="942"/>
      <c r="OYQ321" s="942"/>
      <c r="OYR321" s="942"/>
      <c r="OYS321" s="942"/>
      <c r="OYT321" s="942"/>
      <c r="OYU321" s="942"/>
      <c r="OYV321" s="942"/>
      <c r="OYW321" s="942"/>
      <c r="OYX321" s="942"/>
      <c r="OYY321" s="942"/>
      <c r="OYZ321" s="942"/>
      <c r="OZA321" s="942"/>
      <c r="OZB321" s="942"/>
      <c r="OZC321" s="942"/>
      <c r="OZD321" s="942"/>
      <c r="OZE321" s="942"/>
      <c r="OZF321" s="942"/>
      <c r="OZG321" s="942"/>
      <c r="OZH321" s="942"/>
      <c r="OZI321" s="942"/>
      <c r="OZJ321" s="942"/>
      <c r="OZK321" s="942"/>
      <c r="OZL321" s="942"/>
      <c r="OZM321" s="942"/>
      <c r="OZN321" s="942"/>
      <c r="OZO321" s="942"/>
      <c r="OZP321" s="942"/>
      <c r="OZQ321" s="942"/>
      <c r="OZR321" s="942"/>
      <c r="OZS321" s="942"/>
      <c r="OZT321" s="942"/>
      <c r="OZU321" s="942"/>
      <c r="OZV321" s="942"/>
      <c r="OZW321" s="942"/>
      <c r="OZX321" s="942"/>
      <c r="OZY321" s="942"/>
      <c r="OZZ321" s="942"/>
      <c r="PAA321" s="942"/>
      <c r="PAB321" s="942"/>
      <c r="PAC321" s="942"/>
      <c r="PAD321" s="942"/>
      <c r="PAE321" s="942"/>
      <c r="PAF321" s="942"/>
      <c r="PAG321" s="942"/>
      <c r="PAH321" s="942"/>
      <c r="PAI321" s="942"/>
      <c r="PAJ321" s="942"/>
      <c r="PAK321" s="942"/>
      <c r="PAL321" s="942"/>
      <c r="PAM321" s="942"/>
      <c r="PAN321" s="942"/>
      <c r="PAO321" s="942"/>
      <c r="PAP321" s="942"/>
      <c r="PAQ321" s="942"/>
      <c r="PAR321" s="942"/>
      <c r="PAS321" s="942"/>
      <c r="PAT321" s="942"/>
      <c r="PAU321" s="942"/>
      <c r="PAV321" s="942"/>
      <c r="PAW321" s="942"/>
      <c r="PAX321" s="942"/>
      <c r="PAY321" s="942"/>
      <c r="PAZ321" s="942"/>
      <c r="PBA321" s="942"/>
      <c r="PBB321" s="942"/>
      <c r="PBC321" s="942"/>
      <c r="PBD321" s="942"/>
      <c r="PBE321" s="942"/>
      <c r="PBF321" s="942"/>
      <c r="PBG321" s="942"/>
      <c r="PBH321" s="942"/>
      <c r="PBI321" s="942"/>
      <c r="PBJ321" s="942"/>
      <c r="PBK321" s="942"/>
      <c r="PBL321" s="942"/>
      <c r="PBM321" s="942"/>
      <c r="PBN321" s="942"/>
      <c r="PBO321" s="942"/>
      <c r="PBP321" s="942"/>
      <c r="PBQ321" s="942"/>
      <c r="PBR321" s="942"/>
      <c r="PBS321" s="942"/>
      <c r="PBT321" s="942"/>
      <c r="PBU321" s="942"/>
      <c r="PBV321" s="942"/>
      <c r="PBW321" s="942"/>
      <c r="PBX321" s="942"/>
      <c r="PBY321" s="942"/>
      <c r="PBZ321" s="942"/>
      <c r="PCA321" s="942"/>
      <c r="PCB321" s="942"/>
      <c r="PCC321" s="942"/>
      <c r="PCD321" s="942"/>
      <c r="PCE321" s="942"/>
      <c r="PCF321" s="942"/>
      <c r="PCG321" s="942"/>
      <c r="PCH321" s="942"/>
      <c r="PCI321" s="942"/>
      <c r="PCJ321" s="942"/>
      <c r="PCK321" s="942"/>
      <c r="PCL321" s="942"/>
      <c r="PCM321" s="942"/>
      <c r="PCN321" s="942"/>
      <c r="PCO321" s="942"/>
      <c r="PCP321" s="942"/>
      <c r="PCQ321" s="942"/>
      <c r="PCR321" s="942"/>
      <c r="PCS321" s="942"/>
      <c r="PCT321" s="942"/>
      <c r="PCU321" s="942"/>
      <c r="PCV321" s="942"/>
      <c r="PCW321" s="942"/>
      <c r="PCX321" s="942"/>
      <c r="PCY321" s="942"/>
      <c r="PCZ321" s="942"/>
      <c r="PDA321" s="942"/>
      <c r="PDB321" s="942"/>
      <c r="PDC321" s="942"/>
      <c r="PDD321" s="942"/>
      <c r="PDE321" s="942"/>
      <c r="PDF321" s="942"/>
      <c r="PDG321" s="942"/>
      <c r="PDH321" s="942"/>
      <c r="PDI321" s="942"/>
      <c r="PDJ321" s="942"/>
      <c r="PDK321" s="942"/>
      <c r="PDL321" s="942"/>
      <c r="PDM321" s="942"/>
      <c r="PDN321" s="942"/>
      <c r="PDO321" s="942"/>
      <c r="PDP321" s="942"/>
      <c r="PDQ321" s="942"/>
      <c r="PDR321" s="942"/>
      <c r="PDS321" s="942"/>
      <c r="PDT321" s="942"/>
      <c r="PDU321" s="942"/>
      <c r="PDV321" s="942"/>
      <c r="PDW321" s="942"/>
      <c r="PDX321" s="942"/>
      <c r="PDY321" s="942"/>
      <c r="PDZ321" s="942"/>
      <c r="PEA321" s="942"/>
      <c r="PEB321" s="942"/>
      <c r="PEC321" s="942"/>
      <c r="PED321" s="942"/>
      <c r="PEE321" s="942"/>
      <c r="PEF321" s="942"/>
      <c r="PEG321" s="942"/>
      <c r="PEH321" s="942"/>
      <c r="PEI321" s="942"/>
      <c r="PEJ321" s="942"/>
      <c r="PEK321" s="942"/>
      <c r="PEL321" s="942"/>
      <c r="PEM321" s="942"/>
      <c r="PEN321" s="942"/>
      <c r="PEO321" s="942"/>
      <c r="PEP321" s="942"/>
      <c r="PEQ321" s="942"/>
      <c r="PER321" s="942"/>
      <c r="PES321" s="942"/>
      <c r="PET321" s="942"/>
      <c r="PEU321" s="942"/>
      <c r="PEV321" s="942"/>
      <c r="PEW321" s="942"/>
      <c r="PEX321" s="942"/>
      <c r="PEY321" s="942"/>
      <c r="PEZ321" s="942"/>
      <c r="PFA321" s="942"/>
      <c r="PFB321" s="942"/>
      <c r="PFC321" s="942"/>
      <c r="PFD321" s="942"/>
      <c r="PFE321" s="942"/>
      <c r="PFF321" s="942"/>
      <c r="PFG321" s="942"/>
      <c r="PFH321" s="942"/>
      <c r="PFI321" s="942"/>
      <c r="PFJ321" s="942"/>
      <c r="PFK321" s="942"/>
      <c r="PFL321" s="942"/>
      <c r="PFM321" s="942"/>
      <c r="PFN321" s="942"/>
      <c r="PFO321" s="942"/>
      <c r="PFP321" s="942"/>
      <c r="PFQ321" s="942"/>
      <c r="PFR321" s="942"/>
      <c r="PFS321" s="942"/>
      <c r="PFT321" s="942"/>
      <c r="PFU321" s="942"/>
      <c r="PFV321" s="942"/>
      <c r="PFW321" s="942"/>
      <c r="PFX321" s="942"/>
      <c r="PFY321" s="942"/>
      <c r="PFZ321" s="942"/>
      <c r="PGA321" s="942"/>
      <c r="PGB321" s="942"/>
      <c r="PGC321" s="942"/>
      <c r="PGD321" s="942"/>
      <c r="PGE321" s="942"/>
      <c r="PGF321" s="942"/>
      <c r="PGG321" s="942"/>
      <c r="PGH321" s="942"/>
      <c r="PGI321" s="942"/>
      <c r="PGJ321" s="942"/>
      <c r="PGK321" s="942"/>
      <c r="PGL321" s="942"/>
      <c r="PGM321" s="942"/>
      <c r="PGN321" s="942"/>
      <c r="PGO321" s="942"/>
      <c r="PGP321" s="942"/>
      <c r="PGQ321" s="942"/>
      <c r="PGR321" s="942"/>
      <c r="PGS321" s="942"/>
      <c r="PGT321" s="942"/>
      <c r="PGU321" s="942"/>
      <c r="PGV321" s="942"/>
      <c r="PGW321" s="942"/>
      <c r="PGX321" s="942"/>
      <c r="PGY321" s="942"/>
      <c r="PGZ321" s="942"/>
      <c r="PHA321" s="942"/>
      <c r="PHB321" s="942"/>
      <c r="PHC321" s="942"/>
      <c r="PHD321" s="942"/>
      <c r="PHE321" s="942"/>
      <c r="PHF321" s="942"/>
      <c r="PHG321" s="942"/>
      <c r="PHH321" s="942"/>
      <c r="PHI321" s="942"/>
      <c r="PHJ321" s="942"/>
      <c r="PHK321" s="942"/>
      <c r="PHL321" s="942"/>
      <c r="PHM321" s="942"/>
      <c r="PHN321" s="942"/>
      <c r="PHO321" s="942"/>
      <c r="PHP321" s="942"/>
      <c r="PHQ321" s="942"/>
      <c r="PHR321" s="942"/>
      <c r="PHS321" s="942"/>
      <c r="PHT321" s="942"/>
      <c r="PHU321" s="942"/>
      <c r="PHV321" s="942"/>
      <c r="PHW321" s="942"/>
      <c r="PHX321" s="942"/>
      <c r="PHY321" s="942"/>
      <c r="PHZ321" s="942"/>
      <c r="PIA321" s="942"/>
      <c r="PIB321" s="942"/>
      <c r="PIC321" s="942"/>
      <c r="PID321" s="942"/>
      <c r="PIE321" s="942"/>
      <c r="PIF321" s="942"/>
      <c r="PIG321" s="942"/>
      <c r="PIH321" s="942"/>
      <c r="PII321" s="942"/>
      <c r="PIJ321" s="942"/>
      <c r="PIK321" s="942"/>
      <c r="PIL321" s="942"/>
      <c r="PIM321" s="942"/>
      <c r="PIN321" s="942"/>
      <c r="PIO321" s="942"/>
      <c r="PIP321" s="942"/>
      <c r="PIQ321" s="942"/>
      <c r="PIR321" s="942"/>
      <c r="PIS321" s="942"/>
      <c r="PIT321" s="942"/>
      <c r="PIU321" s="942"/>
      <c r="PIV321" s="942"/>
      <c r="PIW321" s="942"/>
      <c r="PIX321" s="942"/>
      <c r="PIY321" s="942"/>
      <c r="PIZ321" s="942"/>
      <c r="PJA321" s="942"/>
      <c r="PJB321" s="942"/>
      <c r="PJC321" s="942"/>
      <c r="PJD321" s="942"/>
      <c r="PJE321" s="942"/>
      <c r="PJF321" s="942"/>
      <c r="PJG321" s="942"/>
      <c r="PJH321" s="942"/>
      <c r="PJI321" s="942"/>
      <c r="PJJ321" s="942"/>
      <c r="PJK321" s="942"/>
      <c r="PJL321" s="942"/>
      <c r="PJM321" s="942"/>
      <c r="PJN321" s="942"/>
      <c r="PJO321" s="942"/>
      <c r="PJP321" s="942"/>
      <c r="PJQ321" s="942"/>
      <c r="PJR321" s="942"/>
      <c r="PJS321" s="942"/>
      <c r="PJT321" s="942"/>
      <c r="PJU321" s="942"/>
      <c r="PJV321" s="942"/>
      <c r="PJW321" s="942"/>
      <c r="PJX321" s="942"/>
      <c r="PJY321" s="942"/>
      <c r="PJZ321" s="942"/>
      <c r="PKA321" s="942"/>
      <c r="PKB321" s="942"/>
      <c r="PKC321" s="942"/>
      <c r="PKD321" s="942"/>
      <c r="PKE321" s="942"/>
      <c r="PKF321" s="942"/>
      <c r="PKG321" s="942"/>
      <c r="PKH321" s="942"/>
      <c r="PKI321" s="942"/>
      <c r="PKJ321" s="942"/>
      <c r="PKK321" s="942"/>
      <c r="PKL321" s="942"/>
      <c r="PKM321" s="942"/>
      <c r="PKN321" s="942"/>
      <c r="PKO321" s="942"/>
      <c r="PKP321" s="942"/>
      <c r="PKQ321" s="942"/>
      <c r="PKR321" s="942"/>
      <c r="PKS321" s="942"/>
      <c r="PKT321" s="942"/>
      <c r="PKU321" s="942"/>
      <c r="PKV321" s="942"/>
      <c r="PKW321" s="942"/>
      <c r="PKX321" s="942"/>
      <c r="PKY321" s="942"/>
      <c r="PKZ321" s="942"/>
      <c r="PLA321" s="942"/>
      <c r="PLB321" s="942"/>
      <c r="PLC321" s="942"/>
      <c r="PLD321" s="942"/>
      <c r="PLE321" s="942"/>
      <c r="PLF321" s="942"/>
      <c r="PLG321" s="942"/>
      <c r="PLH321" s="942"/>
      <c r="PLI321" s="942"/>
      <c r="PLJ321" s="942"/>
      <c r="PLK321" s="942"/>
      <c r="PLL321" s="942"/>
      <c r="PLM321" s="942"/>
      <c r="PLN321" s="942"/>
      <c r="PLO321" s="942"/>
      <c r="PLP321" s="942"/>
      <c r="PLQ321" s="942"/>
      <c r="PLR321" s="942"/>
      <c r="PLS321" s="942"/>
      <c r="PLT321" s="942"/>
      <c r="PLU321" s="942"/>
      <c r="PLV321" s="942"/>
      <c r="PLW321" s="942"/>
      <c r="PLX321" s="942"/>
      <c r="PLY321" s="942"/>
      <c r="PLZ321" s="942"/>
      <c r="PMA321" s="942"/>
      <c r="PMB321" s="942"/>
      <c r="PMC321" s="942"/>
      <c r="PMD321" s="942"/>
      <c r="PME321" s="942"/>
      <c r="PMF321" s="942"/>
      <c r="PMG321" s="942"/>
      <c r="PMH321" s="942"/>
      <c r="PMI321" s="942"/>
      <c r="PMJ321" s="942"/>
      <c r="PMK321" s="942"/>
      <c r="PML321" s="942"/>
      <c r="PMM321" s="942"/>
      <c r="PMN321" s="942"/>
      <c r="PMO321" s="942"/>
      <c r="PMP321" s="942"/>
      <c r="PMQ321" s="942"/>
      <c r="PMR321" s="942"/>
      <c r="PMS321" s="942"/>
      <c r="PMT321" s="942"/>
      <c r="PMU321" s="942"/>
      <c r="PMV321" s="942"/>
      <c r="PMW321" s="942"/>
      <c r="PMX321" s="942"/>
      <c r="PMY321" s="942"/>
      <c r="PMZ321" s="942"/>
      <c r="PNA321" s="942"/>
      <c r="PNB321" s="942"/>
      <c r="PNC321" s="942"/>
      <c r="PND321" s="942"/>
      <c r="PNE321" s="942"/>
      <c r="PNF321" s="942"/>
      <c r="PNG321" s="942"/>
      <c r="PNH321" s="942"/>
      <c r="PNI321" s="942"/>
      <c r="PNJ321" s="942"/>
      <c r="PNK321" s="942"/>
      <c r="PNL321" s="942"/>
      <c r="PNM321" s="942"/>
      <c r="PNN321" s="942"/>
      <c r="PNO321" s="942"/>
      <c r="PNP321" s="942"/>
      <c r="PNQ321" s="942"/>
      <c r="PNR321" s="942"/>
      <c r="PNS321" s="942"/>
      <c r="PNT321" s="942"/>
      <c r="PNU321" s="942"/>
      <c r="PNV321" s="942"/>
      <c r="PNW321" s="942"/>
      <c r="PNX321" s="942"/>
      <c r="PNY321" s="942"/>
      <c r="PNZ321" s="942"/>
      <c r="POA321" s="942"/>
      <c r="POB321" s="942"/>
      <c r="POC321" s="942"/>
      <c r="POD321" s="942"/>
      <c r="POE321" s="942"/>
      <c r="POF321" s="942"/>
      <c r="POG321" s="942"/>
      <c r="POH321" s="942"/>
      <c r="POI321" s="942"/>
      <c r="POJ321" s="942"/>
      <c r="POK321" s="942"/>
      <c r="POL321" s="942"/>
      <c r="POM321" s="942"/>
      <c r="PON321" s="942"/>
      <c r="POO321" s="942"/>
      <c r="POP321" s="942"/>
      <c r="POQ321" s="942"/>
      <c r="POR321" s="942"/>
      <c r="POS321" s="942"/>
      <c r="POT321" s="942"/>
      <c r="POU321" s="942"/>
      <c r="POV321" s="942"/>
      <c r="POW321" s="942"/>
      <c r="POX321" s="942"/>
      <c r="POY321" s="942"/>
      <c r="POZ321" s="942"/>
      <c r="PPA321" s="942"/>
      <c r="PPB321" s="942"/>
      <c r="PPC321" s="942"/>
      <c r="PPD321" s="942"/>
      <c r="PPE321" s="942"/>
      <c r="PPF321" s="942"/>
      <c r="PPG321" s="942"/>
      <c r="PPH321" s="942"/>
      <c r="PPI321" s="942"/>
      <c r="PPJ321" s="942"/>
      <c r="PPK321" s="942"/>
      <c r="PPL321" s="942"/>
      <c r="PPM321" s="942"/>
      <c r="PPN321" s="942"/>
      <c r="PPO321" s="942"/>
      <c r="PPP321" s="942"/>
      <c r="PPQ321" s="942"/>
      <c r="PPR321" s="942"/>
      <c r="PPS321" s="942"/>
      <c r="PPT321" s="942"/>
      <c r="PPU321" s="942"/>
      <c r="PPV321" s="942"/>
      <c r="PPW321" s="942"/>
      <c r="PPX321" s="942"/>
      <c r="PPY321" s="942"/>
      <c r="PPZ321" s="942"/>
      <c r="PQA321" s="942"/>
      <c r="PQB321" s="942"/>
      <c r="PQC321" s="942"/>
      <c r="PQD321" s="942"/>
      <c r="PQE321" s="942"/>
      <c r="PQF321" s="942"/>
      <c r="PQG321" s="942"/>
      <c r="PQH321" s="942"/>
      <c r="PQI321" s="942"/>
      <c r="PQJ321" s="942"/>
      <c r="PQK321" s="942"/>
      <c r="PQL321" s="942"/>
      <c r="PQM321" s="942"/>
      <c r="PQN321" s="942"/>
      <c r="PQO321" s="942"/>
      <c r="PQP321" s="942"/>
      <c r="PQQ321" s="942"/>
      <c r="PQR321" s="942"/>
      <c r="PQS321" s="942"/>
      <c r="PQT321" s="942"/>
      <c r="PQU321" s="942"/>
      <c r="PQV321" s="942"/>
      <c r="PQW321" s="942"/>
      <c r="PQX321" s="942"/>
      <c r="PQY321" s="942"/>
      <c r="PQZ321" s="942"/>
      <c r="PRA321" s="942"/>
      <c r="PRB321" s="942"/>
      <c r="PRC321" s="942"/>
      <c r="PRD321" s="942"/>
      <c r="PRE321" s="942"/>
      <c r="PRF321" s="942"/>
      <c r="PRG321" s="942"/>
      <c r="PRH321" s="942"/>
      <c r="PRI321" s="942"/>
      <c r="PRJ321" s="942"/>
      <c r="PRK321" s="942"/>
      <c r="PRL321" s="942"/>
      <c r="PRM321" s="942"/>
      <c r="PRN321" s="942"/>
      <c r="PRO321" s="942"/>
      <c r="PRP321" s="942"/>
      <c r="PRQ321" s="942"/>
      <c r="PRR321" s="942"/>
      <c r="PRS321" s="942"/>
      <c r="PRT321" s="942"/>
      <c r="PRU321" s="942"/>
      <c r="PRV321" s="942"/>
      <c r="PRW321" s="942"/>
      <c r="PRX321" s="942"/>
      <c r="PRY321" s="942"/>
      <c r="PRZ321" s="942"/>
      <c r="PSA321" s="942"/>
      <c r="PSB321" s="942"/>
      <c r="PSC321" s="942"/>
      <c r="PSD321" s="942"/>
      <c r="PSE321" s="942"/>
      <c r="PSF321" s="942"/>
      <c r="PSG321" s="942"/>
      <c r="PSH321" s="942"/>
      <c r="PSI321" s="942"/>
      <c r="PSJ321" s="942"/>
      <c r="PSK321" s="942"/>
      <c r="PSL321" s="942"/>
      <c r="PSM321" s="942"/>
      <c r="PSN321" s="942"/>
      <c r="PSO321" s="942"/>
      <c r="PSP321" s="942"/>
      <c r="PSQ321" s="942"/>
      <c r="PSR321" s="942"/>
      <c r="PSS321" s="942"/>
      <c r="PST321" s="942"/>
      <c r="PSU321" s="942"/>
      <c r="PSV321" s="942"/>
      <c r="PSW321" s="942"/>
      <c r="PSX321" s="942"/>
      <c r="PSY321" s="942"/>
      <c r="PSZ321" s="942"/>
      <c r="PTA321" s="942"/>
      <c r="PTB321" s="942"/>
      <c r="PTC321" s="942"/>
      <c r="PTD321" s="942"/>
      <c r="PTE321" s="942"/>
      <c r="PTF321" s="942"/>
      <c r="PTG321" s="942"/>
      <c r="PTH321" s="942"/>
      <c r="PTI321" s="942"/>
      <c r="PTJ321" s="942"/>
      <c r="PTK321" s="942"/>
      <c r="PTL321" s="942"/>
      <c r="PTM321" s="942"/>
      <c r="PTN321" s="942"/>
      <c r="PTO321" s="942"/>
      <c r="PTP321" s="942"/>
      <c r="PTQ321" s="942"/>
      <c r="PTR321" s="942"/>
      <c r="PTS321" s="942"/>
      <c r="PTT321" s="942"/>
      <c r="PTU321" s="942"/>
      <c r="PTV321" s="942"/>
      <c r="PTW321" s="942"/>
      <c r="PTX321" s="942"/>
      <c r="PTY321" s="942"/>
      <c r="PTZ321" s="942"/>
      <c r="PUA321" s="942"/>
      <c r="PUB321" s="942"/>
      <c r="PUC321" s="942"/>
      <c r="PUD321" s="942"/>
      <c r="PUE321" s="942"/>
      <c r="PUF321" s="942"/>
      <c r="PUG321" s="942"/>
      <c r="PUH321" s="942"/>
      <c r="PUI321" s="942"/>
      <c r="PUJ321" s="942"/>
      <c r="PUK321" s="942"/>
      <c r="PUL321" s="942"/>
      <c r="PUM321" s="942"/>
      <c r="PUN321" s="942"/>
      <c r="PUO321" s="942"/>
      <c r="PUP321" s="942"/>
      <c r="PUQ321" s="942"/>
      <c r="PUR321" s="942"/>
      <c r="PUS321" s="942"/>
      <c r="PUT321" s="942"/>
      <c r="PUU321" s="942"/>
      <c r="PUV321" s="942"/>
      <c r="PUW321" s="942"/>
      <c r="PUX321" s="942"/>
      <c r="PUY321" s="942"/>
      <c r="PUZ321" s="942"/>
      <c r="PVA321" s="942"/>
      <c r="PVB321" s="942"/>
      <c r="PVC321" s="942"/>
      <c r="PVD321" s="942"/>
      <c r="PVE321" s="942"/>
      <c r="PVF321" s="942"/>
      <c r="PVG321" s="942"/>
      <c r="PVH321" s="942"/>
      <c r="PVI321" s="942"/>
      <c r="PVJ321" s="942"/>
      <c r="PVK321" s="942"/>
      <c r="PVL321" s="942"/>
      <c r="PVM321" s="942"/>
      <c r="PVN321" s="942"/>
      <c r="PVO321" s="942"/>
      <c r="PVP321" s="942"/>
      <c r="PVQ321" s="942"/>
      <c r="PVR321" s="942"/>
      <c r="PVS321" s="942"/>
      <c r="PVT321" s="942"/>
      <c r="PVU321" s="942"/>
      <c r="PVV321" s="942"/>
      <c r="PVW321" s="942"/>
      <c r="PVX321" s="942"/>
      <c r="PVY321" s="942"/>
      <c r="PVZ321" s="942"/>
      <c r="PWA321" s="942"/>
      <c r="PWB321" s="942"/>
      <c r="PWC321" s="942"/>
      <c r="PWD321" s="942"/>
      <c r="PWE321" s="942"/>
      <c r="PWF321" s="942"/>
      <c r="PWG321" s="942"/>
      <c r="PWH321" s="942"/>
      <c r="PWI321" s="942"/>
      <c r="PWJ321" s="942"/>
      <c r="PWK321" s="942"/>
      <c r="PWL321" s="942"/>
      <c r="PWM321" s="942"/>
      <c r="PWN321" s="942"/>
      <c r="PWO321" s="942"/>
      <c r="PWP321" s="942"/>
      <c r="PWQ321" s="942"/>
      <c r="PWR321" s="942"/>
      <c r="PWS321" s="942"/>
      <c r="PWT321" s="942"/>
      <c r="PWU321" s="942"/>
      <c r="PWV321" s="942"/>
      <c r="PWW321" s="942"/>
      <c r="PWX321" s="942"/>
      <c r="PWY321" s="942"/>
      <c r="PWZ321" s="942"/>
      <c r="PXA321" s="942"/>
      <c r="PXB321" s="942"/>
      <c r="PXC321" s="942"/>
      <c r="PXD321" s="942"/>
      <c r="PXE321" s="942"/>
      <c r="PXF321" s="942"/>
      <c r="PXG321" s="942"/>
      <c r="PXH321" s="942"/>
      <c r="PXI321" s="942"/>
      <c r="PXJ321" s="942"/>
      <c r="PXK321" s="942"/>
      <c r="PXL321" s="942"/>
      <c r="PXM321" s="942"/>
      <c r="PXN321" s="942"/>
      <c r="PXO321" s="942"/>
      <c r="PXP321" s="942"/>
      <c r="PXQ321" s="942"/>
      <c r="PXR321" s="942"/>
      <c r="PXS321" s="942"/>
      <c r="PXT321" s="942"/>
      <c r="PXU321" s="942"/>
      <c r="PXV321" s="942"/>
      <c r="PXW321" s="942"/>
      <c r="PXX321" s="942"/>
      <c r="PXY321" s="942"/>
      <c r="PXZ321" s="942"/>
      <c r="PYA321" s="942"/>
      <c r="PYB321" s="942"/>
      <c r="PYC321" s="942"/>
      <c r="PYD321" s="942"/>
      <c r="PYE321" s="942"/>
      <c r="PYF321" s="942"/>
      <c r="PYG321" s="942"/>
      <c r="PYH321" s="942"/>
      <c r="PYI321" s="942"/>
      <c r="PYJ321" s="942"/>
      <c r="PYK321" s="942"/>
      <c r="PYL321" s="942"/>
      <c r="PYM321" s="942"/>
      <c r="PYN321" s="942"/>
      <c r="PYO321" s="942"/>
      <c r="PYP321" s="942"/>
      <c r="PYQ321" s="942"/>
      <c r="PYR321" s="942"/>
      <c r="PYS321" s="942"/>
      <c r="PYT321" s="942"/>
      <c r="PYU321" s="942"/>
      <c r="PYV321" s="942"/>
      <c r="PYW321" s="942"/>
      <c r="PYX321" s="942"/>
      <c r="PYY321" s="942"/>
      <c r="PYZ321" s="942"/>
      <c r="PZA321" s="942"/>
      <c r="PZB321" s="942"/>
      <c r="PZC321" s="942"/>
      <c r="PZD321" s="942"/>
      <c r="PZE321" s="942"/>
      <c r="PZF321" s="942"/>
      <c r="PZG321" s="942"/>
      <c r="PZH321" s="942"/>
      <c r="PZI321" s="942"/>
      <c r="PZJ321" s="942"/>
      <c r="PZK321" s="942"/>
      <c r="PZL321" s="942"/>
      <c r="PZM321" s="942"/>
      <c r="PZN321" s="942"/>
      <c r="PZO321" s="942"/>
      <c r="PZP321" s="942"/>
      <c r="PZQ321" s="942"/>
      <c r="PZR321" s="942"/>
      <c r="PZS321" s="942"/>
      <c r="PZT321" s="942"/>
      <c r="PZU321" s="942"/>
      <c r="PZV321" s="942"/>
      <c r="PZW321" s="942"/>
      <c r="PZX321" s="942"/>
      <c r="PZY321" s="942"/>
      <c r="PZZ321" s="942"/>
      <c r="QAA321" s="942"/>
      <c r="QAB321" s="942"/>
      <c r="QAC321" s="942"/>
      <c r="QAD321" s="942"/>
      <c r="QAE321" s="942"/>
      <c r="QAF321" s="942"/>
      <c r="QAG321" s="942"/>
      <c r="QAH321" s="942"/>
      <c r="QAI321" s="942"/>
      <c r="QAJ321" s="942"/>
      <c r="QAK321" s="942"/>
      <c r="QAL321" s="942"/>
      <c r="QAM321" s="942"/>
      <c r="QAN321" s="942"/>
      <c r="QAO321" s="942"/>
      <c r="QAP321" s="942"/>
      <c r="QAQ321" s="942"/>
      <c r="QAR321" s="942"/>
      <c r="QAS321" s="942"/>
      <c r="QAT321" s="942"/>
      <c r="QAU321" s="942"/>
      <c r="QAV321" s="942"/>
      <c r="QAW321" s="942"/>
      <c r="QAX321" s="942"/>
      <c r="QAY321" s="942"/>
      <c r="QAZ321" s="942"/>
      <c r="QBA321" s="942"/>
      <c r="QBB321" s="942"/>
      <c r="QBC321" s="942"/>
      <c r="QBD321" s="942"/>
      <c r="QBE321" s="942"/>
      <c r="QBF321" s="942"/>
      <c r="QBG321" s="942"/>
      <c r="QBH321" s="942"/>
      <c r="QBI321" s="942"/>
      <c r="QBJ321" s="942"/>
      <c r="QBK321" s="942"/>
      <c r="QBL321" s="942"/>
      <c r="QBM321" s="942"/>
      <c r="QBN321" s="942"/>
      <c r="QBO321" s="942"/>
      <c r="QBP321" s="942"/>
      <c r="QBQ321" s="942"/>
      <c r="QBR321" s="942"/>
      <c r="QBS321" s="942"/>
      <c r="QBT321" s="942"/>
      <c r="QBU321" s="942"/>
      <c r="QBV321" s="942"/>
      <c r="QBW321" s="942"/>
      <c r="QBX321" s="942"/>
      <c r="QBY321" s="942"/>
      <c r="QBZ321" s="942"/>
      <c r="QCA321" s="942"/>
      <c r="QCB321" s="942"/>
      <c r="QCC321" s="942"/>
      <c r="QCD321" s="942"/>
      <c r="QCE321" s="942"/>
      <c r="QCF321" s="942"/>
      <c r="QCG321" s="942"/>
      <c r="QCH321" s="942"/>
      <c r="QCI321" s="942"/>
      <c r="QCJ321" s="942"/>
      <c r="QCK321" s="942"/>
      <c r="QCL321" s="942"/>
      <c r="QCM321" s="942"/>
      <c r="QCN321" s="942"/>
      <c r="QCO321" s="942"/>
      <c r="QCP321" s="942"/>
      <c r="QCQ321" s="942"/>
      <c r="QCR321" s="942"/>
      <c r="QCS321" s="942"/>
      <c r="QCT321" s="942"/>
      <c r="QCU321" s="942"/>
      <c r="QCV321" s="942"/>
      <c r="QCW321" s="942"/>
      <c r="QCX321" s="942"/>
      <c r="QCY321" s="942"/>
      <c r="QCZ321" s="942"/>
      <c r="QDA321" s="942"/>
      <c r="QDB321" s="942"/>
      <c r="QDC321" s="942"/>
      <c r="QDD321" s="942"/>
      <c r="QDE321" s="942"/>
      <c r="QDF321" s="942"/>
      <c r="QDG321" s="942"/>
      <c r="QDH321" s="942"/>
      <c r="QDI321" s="942"/>
      <c r="QDJ321" s="942"/>
      <c r="QDK321" s="942"/>
      <c r="QDL321" s="942"/>
      <c r="QDM321" s="942"/>
      <c r="QDN321" s="942"/>
      <c r="QDO321" s="942"/>
      <c r="QDP321" s="942"/>
      <c r="QDQ321" s="942"/>
      <c r="QDR321" s="942"/>
      <c r="QDS321" s="942"/>
      <c r="QDT321" s="942"/>
      <c r="QDU321" s="942"/>
      <c r="QDV321" s="942"/>
      <c r="QDW321" s="942"/>
      <c r="QDX321" s="942"/>
      <c r="QDY321" s="942"/>
      <c r="QDZ321" s="942"/>
      <c r="QEA321" s="942"/>
      <c r="QEB321" s="942"/>
      <c r="QEC321" s="942"/>
      <c r="QED321" s="942"/>
      <c r="QEE321" s="942"/>
      <c r="QEF321" s="942"/>
      <c r="QEG321" s="942"/>
      <c r="QEH321" s="942"/>
      <c r="QEI321" s="942"/>
      <c r="QEJ321" s="942"/>
      <c r="QEK321" s="942"/>
      <c r="QEL321" s="942"/>
      <c r="QEM321" s="942"/>
      <c r="QEN321" s="942"/>
      <c r="QEO321" s="942"/>
      <c r="QEP321" s="942"/>
      <c r="QEQ321" s="942"/>
      <c r="QER321" s="942"/>
      <c r="QES321" s="942"/>
      <c r="QET321" s="942"/>
      <c r="QEU321" s="942"/>
      <c r="QEV321" s="942"/>
      <c r="QEW321" s="942"/>
      <c r="QEX321" s="942"/>
      <c r="QEY321" s="942"/>
      <c r="QEZ321" s="942"/>
      <c r="QFA321" s="942"/>
      <c r="QFB321" s="942"/>
      <c r="QFC321" s="942"/>
      <c r="QFD321" s="942"/>
      <c r="QFE321" s="942"/>
      <c r="QFF321" s="942"/>
      <c r="QFG321" s="942"/>
      <c r="QFH321" s="942"/>
      <c r="QFI321" s="942"/>
      <c r="QFJ321" s="942"/>
      <c r="QFK321" s="942"/>
      <c r="QFL321" s="942"/>
      <c r="QFM321" s="942"/>
      <c r="QFN321" s="942"/>
      <c r="QFO321" s="942"/>
      <c r="QFP321" s="942"/>
      <c r="QFQ321" s="942"/>
      <c r="QFR321" s="942"/>
      <c r="QFS321" s="942"/>
      <c r="QFT321" s="942"/>
      <c r="QFU321" s="942"/>
      <c r="QFV321" s="942"/>
      <c r="QFW321" s="942"/>
      <c r="QFX321" s="942"/>
      <c r="QFY321" s="942"/>
      <c r="QFZ321" s="942"/>
      <c r="QGA321" s="942"/>
      <c r="QGB321" s="942"/>
      <c r="QGC321" s="942"/>
      <c r="QGD321" s="942"/>
      <c r="QGE321" s="942"/>
      <c r="QGF321" s="942"/>
      <c r="QGG321" s="942"/>
      <c r="QGH321" s="942"/>
      <c r="QGI321" s="942"/>
      <c r="QGJ321" s="942"/>
      <c r="QGK321" s="942"/>
      <c r="QGL321" s="942"/>
      <c r="QGM321" s="942"/>
      <c r="QGN321" s="942"/>
      <c r="QGO321" s="942"/>
      <c r="QGP321" s="942"/>
      <c r="QGQ321" s="942"/>
      <c r="QGR321" s="942"/>
      <c r="QGS321" s="942"/>
      <c r="QGT321" s="942"/>
      <c r="QGU321" s="942"/>
      <c r="QGV321" s="942"/>
      <c r="QGW321" s="942"/>
      <c r="QGX321" s="942"/>
      <c r="QGY321" s="942"/>
      <c r="QGZ321" s="942"/>
      <c r="QHA321" s="942"/>
      <c r="QHB321" s="942"/>
      <c r="QHC321" s="942"/>
      <c r="QHD321" s="942"/>
      <c r="QHE321" s="942"/>
      <c r="QHF321" s="942"/>
      <c r="QHG321" s="942"/>
      <c r="QHH321" s="942"/>
      <c r="QHI321" s="942"/>
      <c r="QHJ321" s="942"/>
      <c r="QHK321" s="942"/>
      <c r="QHL321" s="942"/>
      <c r="QHM321" s="942"/>
      <c r="QHN321" s="942"/>
      <c r="QHO321" s="942"/>
      <c r="QHP321" s="942"/>
      <c r="QHQ321" s="942"/>
      <c r="QHR321" s="942"/>
      <c r="QHS321" s="942"/>
      <c r="QHT321" s="942"/>
      <c r="QHU321" s="942"/>
      <c r="QHV321" s="942"/>
      <c r="QHW321" s="942"/>
      <c r="QHX321" s="942"/>
      <c r="QHY321" s="942"/>
      <c r="QHZ321" s="942"/>
      <c r="QIA321" s="942"/>
      <c r="QIB321" s="942"/>
      <c r="QIC321" s="942"/>
      <c r="QID321" s="942"/>
      <c r="QIE321" s="942"/>
      <c r="QIF321" s="942"/>
      <c r="QIG321" s="942"/>
      <c r="QIH321" s="942"/>
      <c r="QII321" s="942"/>
      <c r="QIJ321" s="942"/>
      <c r="QIK321" s="942"/>
      <c r="QIL321" s="942"/>
      <c r="QIM321" s="942"/>
      <c r="QIN321" s="942"/>
      <c r="QIO321" s="942"/>
      <c r="QIP321" s="942"/>
      <c r="QIQ321" s="942"/>
      <c r="QIR321" s="942"/>
      <c r="QIS321" s="942"/>
      <c r="QIT321" s="942"/>
      <c r="QIU321" s="942"/>
      <c r="QIV321" s="942"/>
      <c r="QIW321" s="942"/>
      <c r="QIX321" s="942"/>
      <c r="QIY321" s="942"/>
      <c r="QIZ321" s="942"/>
      <c r="QJA321" s="942"/>
      <c r="QJB321" s="942"/>
      <c r="QJC321" s="942"/>
      <c r="QJD321" s="942"/>
      <c r="QJE321" s="942"/>
      <c r="QJF321" s="942"/>
      <c r="QJG321" s="942"/>
      <c r="QJH321" s="942"/>
      <c r="QJI321" s="942"/>
      <c r="QJJ321" s="942"/>
      <c r="QJK321" s="942"/>
      <c r="QJL321" s="942"/>
      <c r="QJM321" s="942"/>
      <c r="QJN321" s="942"/>
      <c r="QJO321" s="942"/>
      <c r="QJP321" s="942"/>
      <c r="QJQ321" s="942"/>
      <c r="QJR321" s="942"/>
      <c r="QJS321" s="942"/>
      <c r="QJT321" s="942"/>
      <c r="QJU321" s="942"/>
      <c r="QJV321" s="942"/>
      <c r="QJW321" s="942"/>
      <c r="QJX321" s="942"/>
      <c r="QJY321" s="942"/>
      <c r="QJZ321" s="942"/>
      <c r="QKA321" s="942"/>
      <c r="QKB321" s="942"/>
      <c r="QKC321" s="942"/>
      <c r="QKD321" s="942"/>
      <c r="QKE321" s="942"/>
      <c r="QKF321" s="942"/>
      <c r="QKG321" s="942"/>
      <c r="QKH321" s="942"/>
      <c r="QKI321" s="942"/>
      <c r="QKJ321" s="942"/>
      <c r="QKK321" s="942"/>
      <c r="QKL321" s="942"/>
      <c r="QKM321" s="942"/>
      <c r="QKN321" s="942"/>
      <c r="QKO321" s="942"/>
      <c r="QKP321" s="942"/>
      <c r="QKQ321" s="942"/>
      <c r="QKR321" s="942"/>
      <c r="QKS321" s="942"/>
      <c r="QKT321" s="942"/>
      <c r="QKU321" s="942"/>
      <c r="QKV321" s="942"/>
      <c r="QKW321" s="942"/>
      <c r="QKX321" s="942"/>
      <c r="QKY321" s="942"/>
      <c r="QKZ321" s="942"/>
      <c r="QLA321" s="942"/>
      <c r="QLB321" s="942"/>
      <c r="QLC321" s="942"/>
      <c r="QLD321" s="942"/>
      <c r="QLE321" s="942"/>
      <c r="QLF321" s="942"/>
      <c r="QLG321" s="942"/>
      <c r="QLH321" s="942"/>
      <c r="QLI321" s="942"/>
      <c r="QLJ321" s="942"/>
      <c r="QLK321" s="942"/>
      <c r="QLL321" s="942"/>
      <c r="QLM321" s="942"/>
      <c r="QLN321" s="942"/>
      <c r="QLO321" s="942"/>
      <c r="QLP321" s="942"/>
      <c r="QLQ321" s="942"/>
      <c r="QLR321" s="942"/>
      <c r="QLS321" s="942"/>
      <c r="QLT321" s="942"/>
      <c r="QLU321" s="942"/>
      <c r="QLV321" s="942"/>
      <c r="QLW321" s="942"/>
      <c r="QLX321" s="942"/>
      <c r="QLY321" s="942"/>
      <c r="QLZ321" s="942"/>
      <c r="QMA321" s="942"/>
      <c r="QMB321" s="942"/>
      <c r="QMC321" s="942"/>
      <c r="QMD321" s="942"/>
      <c r="QME321" s="942"/>
      <c r="QMF321" s="942"/>
      <c r="QMG321" s="942"/>
      <c r="QMH321" s="942"/>
      <c r="QMI321" s="942"/>
      <c r="QMJ321" s="942"/>
      <c r="QMK321" s="942"/>
      <c r="QML321" s="942"/>
      <c r="QMM321" s="942"/>
      <c r="QMN321" s="942"/>
      <c r="QMO321" s="942"/>
      <c r="QMP321" s="942"/>
      <c r="QMQ321" s="942"/>
      <c r="QMR321" s="942"/>
      <c r="QMS321" s="942"/>
      <c r="QMT321" s="942"/>
      <c r="QMU321" s="942"/>
      <c r="QMV321" s="942"/>
      <c r="QMW321" s="942"/>
      <c r="QMX321" s="942"/>
      <c r="QMY321" s="942"/>
      <c r="QMZ321" s="942"/>
      <c r="QNA321" s="942"/>
      <c r="QNB321" s="942"/>
      <c r="QNC321" s="942"/>
      <c r="QND321" s="942"/>
      <c r="QNE321" s="942"/>
      <c r="QNF321" s="942"/>
      <c r="QNG321" s="942"/>
      <c r="QNH321" s="942"/>
      <c r="QNI321" s="942"/>
      <c r="QNJ321" s="942"/>
      <c r="QNK321" s="942"/>
      <c r="QNL321" s="942"/>
      <c r="QNM321" s="942"/>
      <c r="QNN321" s="942"/>
      <c r="QNO321" s="942"/>
      <c r="QNP321" s="942"/>
      <c r="QNQ321" s="942"/>
      <c r="QNR321" s="942"/>
      <c r="QNS321" s="942"/>
      <c r="QNT321" s="942"/>
      <c r="QNU321" s="942"/>
      <c r="QNV321" s="942"/>
      <c r="QNW321" s="942"/>
      <c r="QNX321" s="942"/>
      <c r="QNY321" s="942"/>
      <c r="QNZ321" s="942"/>
      <c r="QOA321" s="942"/>
      <c r="QOB321" s="942"/>
      <c r="QOC321" s="942"/>
      <c r="QOD321" s="942"/>
      <c r="QOE321" s="942"/>
      <c r="QOF321" s="942"/>
      <c r="QOG321" s="942"/>
      <c r="QOH321" s="942"/>
      <c r="QOI321" s="942"/>
      <c r="QOJ321" s="942"/>
      <c r="QOK321" s="942"/>
      <c r="QOL321" s="942"/>
      <c r="QOM321" s="942"/>
      <c r="QON321" s="942"/>
      <c r="QOO321" s="942"/>
      <c r="QOP321" s="942"/>
      <c r="QOQ321" s="942"/>
      <c r="QOR321" s="942"/>
      <c r="QOS321" s="942"/>
      <c r="QOT321" s="942"/>
      <c r="QOU321" s="942"/>
      <c r="QOV321" s="942"/>
      <c r="QOW321" s="942"/>
      <c r="QOX321" s="942"/>
      <c r="QOY321" s="942"/>
      <c r="QOZ321" s="942"/>
      <c r="QPA321" s="942"/>
      <c r="QPB321" s="942"/>
      <c r="QPC321" s="942"/>
      <c r="QPD321" s="942"/>
      <c r="QPE321" s="942"/>
      <c r="QPF321" s="942"/>
      <c r="QPG321" s="942"/>
      <c r="QPH321" s="942"/>
      <c r="QPI321" s="942"/>
      <c r="QPJ321" s="942"/>
      <c r="QPK321" s="942"/>
      <c r="QPL321" s="942"/>
      <c r="QPM321" s="942"/>
      <c r="QPN321" s="942"/>
      <c r="QPO321" s="942"/>
      <c r="QPP321" s="942"/>
      <c r="QPQ321" s="942"/>
      <c r="QPR321" s="942"/>
      <c r="QPS321" s="942"/>
      <c r="QPT321" s="942"/>
      <c r="QPU321" s="942"/>
      <c r="QPV321" s="942"/>
      <c r="QPW321" s="942"/>
      <c r="QPX321" s="942"/>
      <c r="QPY321" s="942"/>
      <c r="QPZ321" s="942"/>
      <c r="QQA321" s="942"/>
      <c r="QQB321" s="942"/>
      <c r="QQC321" s="942"/>
      <c r="QQD321" s="942"/>
      <c r="QQE321" s="942"/>
      <c r="QQF321" s="942"/>
      <c r="QQG321" s="942"/>
      <c r="QQH321" s="942"/>
      <c r="QQI321" s="942"/>
      <c r="QQJ321" s="942"/>
      <c r="QQK321" s="942"/>
      <c r="QQL321" s="942"/>
      <c r="QQM321" s="942"/>
      <c r="QQN321" s="942"/>
      <c r="QQO321" s="942"/>
      <c r="QQP321" s="942"/>
      <c r="QQQ321" s="942"/>
      <c r="QQR321" s="942"/>
      <c r="QQS321" s="942"/>
      <c r="QQT321" s="942"/>
      <c r="QQU321" s="942"/>
      <c r="QQV321" s="942"/>
      <c r="QQW321" s="942"/>
      <c r="QQX321" s="942"/>
      <c r="QQY321" s="942"/>
      <c r="QQZ321" s="942"/>
      <c r="QRA321" s="942"/>
      <c r="QRB321" s="942"/>
      <c r="QRC321" s="942"/>
      <c r="QRD321" s="942"/>
      <c r="QRE321" s="942"/>
      <c r="QRF321" s="942"/>
      <c r="QRG321" s="942"/>
      <c r="QRH321" s="942"/>
      <c r="QRI321" s="942"/>
      <c r="QRJ321" s="942"/>
      <c r="QRK321" s="942"/>
      <c r="QRL321" s="942"/>
      <c r="QRM321" s="942"/>
      <c r="QRN321" s="942"/>
      <c r="QRO321" s="942"/>
      <c r="QRP321" s="942"/>
      <c r="QRQ321" s="942"/>
      <c r="QRR321" s="942"/>
      <c r="QRS321" s="942"/>
      <c r="QRT321" s="942"/>
      <c r="QRU321" s="942"/>
      <c r="QRV321" s="942"/>
      <c r="QRW321" s="942"/>
      <c r="QRX321" s="942"/>
      <c r="QRY321" s="942"/>
      <c r="QRZ321" s="942"/>
      <c r="QSA321" s="942"/>
      <c r="QSB321" s="942"/>
      <c r="QSC321" s="942"/>
      <c r="QSD321" s="942"/>
      <c r="QSE321" s="942"/>
      <c r="QSF321" s="942"/>
      <c r="QSG321" s="942"/>
      <c r="QSH321" s="942"/>
      <c r="QSI321" s="942"/>
      <c r="QSJ321" s="942"/>
      <c r="QSK321" s="942"/>
      <c r="QSL321" s="942"/>
      <c r="QSM321" s="942"/>
      <c r="QSN321" s="942"/>
      <c r="QSO321" s="942"/>
      <c r="QSP321" s="942"/>
      <c r="QSQ321" s="942"/>
      <c r="QSR321" s="942"/>
      <c r="QSS321" s="942"/>
      <c r="QST321" s="942"/>
      <c r="QSU321" s="942"/>
      <c r="QSV321" s="942"/>
      <c r="QSW321" s="942"/>
      <c r="QSX321" s="942"/>
      <c r="QSY321" s="942"/>
      <c r="QSZ321" s="942"/>
      <c r="QTA321" s="942"/>
      <c r="QTB321" s="942"/>
      <c r="QTC321" s="942"/>
      <c r="QTD321" s="942"/>
      <c r="QTE321" s="942"/>
      <c r="QTF321" s="942"/>
      <c r="QTG321" s="942"/>
      <c r="QTH321" s="942"/>
      <c r="QTI321" s="942"/>
      <c r="QTJ321" s="942"/>
      <c r="QTK321" s="942"/>
      <c r="QTL321" s="942"/>
      <c r="QTM321" s="942"/>
      <c r="QTN321" s="942"/>
      <c r="QTO321" s="942"/>
      <c r="QTP321" s="942"/>
      <c r="QTQ321" s="942"/>
      <c r="QTR321" s="942"/>
      <c r="QTS321" s="942"/>
      <c r="QTT321" s="942"/>
      <c r="QTU321" s="942"/>
      <c r="QTV321" s="942"/>
      <c r="QTW321" s="942"/>
      <c r="QTX321" s="942"/>
      <c r="QTY321" s="942"/>
      <c r="QTZ321" s="942"/>
      <c r="QUA321" s="942"/>
      <c r="QUB321" s="942"/>
      <c r="QUC321" s="942"/>
      <c r="QUD321" s="942"/>
      <c r="QUE321" s="942"/>
      <c r="QUF321" s="942"/>
      <c r="QUG321" s="942"/>
      <c r="QUH321" s="942"/>
      <c r="QUI321" s="942"/>
      <c r="QUJ321" s="942"/>
      <c r="QUK321" s="942"/>
      <c r="QUL321" s="942"/>
      <c r="QUM321" s="942"/>
      <c r="QUN321" s="942"/>
      <c r="QUO321" s="942"/>
      <c r="QUP321" s="942"/>
      <c r="QUQ321" s="942"/>
      <c r="QUR321" s="942"/>
      <c r="QUS321" s="942"/>
      <c r="QUT321" s="942"/>
      <c r="QUU321" s="942"/>
      <c r="QUV321" s="942"/>
      <c r="QUW321" s="942"/>
      <c r="QUX321" s="942"/>
      <c r="QUY321" s="942"/>
      <c r="QUZ321" s="942"/>
      <c r="QVA321" s="942"/>
      <c r="QVB321" s="942"/>
      <c r="QVC321" s="942"/>
      <c r="QVD321" s="942"/>
      <c r="QVE321" s="942"/>
      <c r="QVF321" s="942"/>
      <c r="QVG321" s="942"/>
      <c r="QVH321" s="942"/>
      <c r="QVI321" s="942"/>
      <c r="QVJ321" s="942"/>
      <c r="QVK321" s="942"/>
      <c r="QVL321" s="942"/>
      <c r="QVM321" s="942"/>
      <c r="QVN321" s="942"/>
      <c r="QVO321" s="942"/>
      <c r="QVP321" s="942"/>
      <c r="QVQ321" s="942"/>
      <c r="QVR321" s="942"/>
      <c r="QVS321" s="942"/>
      <c r="QVT321" s="942"/>
      <c r="QVU321" s="942"/>
      <c r="QVV321" s="942"/>
      <c r="QVW321" s="942"/>
      <c r="QVX321" s="942"/>
      <c r="QVY321" s="942"/>
      <c r="QVZ321" s="942"/>
      <c r="QWA321" s="942"/>
      <c r="QWB321" s="942"/>
      <c r="QWC321" s="942"/>
      <c r="QWD321" s="942"/>
      <c r="QWE321" s="942"/>
      <c r="QWF321" s="942"/>
      <c r="QWG321" s="942"/>
      <c r="QWH321" s="942"/>
      <c r="QWI321" s="942"/>
      <c r="QWJ321" s="942"/>
      <c r="QWK321" s="942"/>
      <c r="QWL321" s="942"/>
      <c r="QWM321" s="942"/>
      <c r="QWN321" s="942"/>
      <c r="QWO321" s="942"/>
      <c r="QWP321" s="942"/>
      <c r="QWQ321" s="942"/>
      <c r="QWR321" s="942"/>
      <c r="QWS321" s="942"/>
      <c r="QWT321" s="942"/>
      <c r="QWU321" s="942"/>
      <c r="QWV321" s="942"/>
      <c r="QWW321" s="942"/>
      <c r="QWX321" s="942"/>
      <c r="QWY321" s="942"/>
      <c r="QWZ321" s="942"/>
      <c r="QXA321" s="942"/>
      <c r="QXB321" s="942"/>
      <c r="QXC321" s="942"/>
      <c r="QXD321" s="942"/>
      <c r="QXE321" s="942"/>
      <c r="QXF321" s="942"/>
      <c r="QXG321" s="942"/>
      <c r="QXH321" s="942"/>
      <c r="QXI321" s="942"/>
      <c r="QXJ321" s="942"/>
      <c r="QXK321" s="942"/>
      <c r="QXL321" s="942"/>
      <c r="QXM321" s="942"/>
      <c r="QXN321" s="942"/>
      <c r="QXO321" s="942"/>
      <c r="QXP321" s="942"/>
      <c r="QXQ321" s="942"/>
      <c r="QXR321" s="942"/>
      <c r="QXS321" s="942"/>
      <c r="QXT321" s="942"/>
      <c r="QXU321" s="942"/>
      <c r="QXV321" s="942"/>
      <c r="QXW321" s="942"/>
      <c r="QXX321" s="942"/>
      <c r="QXY321" s="942"/>
      <c r="QXZ321" s="942"/>
      <c r="QYA321" s="942"/>
      <c r="QYB321" s="942"/>
      <c r="QYC321" s="942"/>
      <c r="QYD321" s="942"/>
      <c r="QYE321" s="942"/>
      <c r="QYF321" s="942"/>
      <c r="QYG321" s="942"/>
      <c r="QYH321" s="942"/>
      <c r="QYI321" s="942"/>
      <c r="QYJ321" s="942"/>
      <c r="QYK321" s="942"/>
      <c r="QYL321" s="942"/>
      <c r="QYM321" s="942"/>
      <c r="QYN321" s="942"/>
      <c r="QYO321" s="942"/>
      <c r="QYP321" s="942"/>
      <c r="QYQ321" s="942"/>
      <c r="QYR321" s="942"/>
      <c r="QYS321" s="942"/>
      <c r="QYT321" s="942"/>
      <c r="QYU321" s="942"/>
      <c r="QYV321" s="942"/>
      <c r="QYW321" s="942"/>
      <c r="QYX321" s="942"/>
      <c r="QYY321" s="942"/>
      <c r="QYZ321" s="942"/>
      <c r="QZA321" s="942"/>
      <c r="QZB321" s="942"/>
      <c r="QZC321" s="942"/>
      <c r="QZD321" s="942"/>
      <c r="QZE321" s="942"/>
      <c r="QZF321" s="942"/>
      <c r="QZG321" s="942"/>
      <c r="QZH321" s="942"/>
      <c r="QZI321" s="942"/>
      <c r="QZJ321" s="942"/>
      <c r="QZK321" s="942"/>
      <c r="QZL321" s="942"/>
      <c r="QZM321" s="942"/>
      <c r="QZN321" s="942"/>
      <c r="QZO321" s="942"/>
      <c r="QZP321" s="942"/>
      <c r="QZQ321" s="942"/>
      <c r="QZR321" s="942"/>
      <c r="QZS321" s="942"/>
      <c r="QZT321" s="942"/>
      <c r="QZU321" s="942"/>
      <c r="QZV321" s="942"/>
      <c r="QZW321" s="942"/>
      <c r="QZX321" s="942"/>
      <c r="QZY321" s="942"/>
      <c r="QZZ321" s="942"/>
      <c r="RAA321" s="942"/>
      <c r="RAB321" s="942"/>
      <c r="RAC321" s="942"/>
      <c r="RAD321" s="942"/>
      <c r="RAE321" s="942"/>
      <c r="RAF321" s="942"/>
      <c r="RAG321" s="942"/>
      <c r="RAH321" s="942"/>
      <c r="RAI321" s="942"/>
      <c r="RAJ321" s="942"/>
      <c r="RAK321" s="942"/>
      <c r="RAL321" s="942"/>
      <c r="RAM321" s="942"/>
      <c r="RAN321" s="942"/>
      <c r="RAO321" s="942"/>
      <c r="RAP321" s="942"/>
      <c r="RAQ321" s="942"/>
      <c r="RAR321" s="942"/>
      <c r="RAS321" s="942"/>
      <c r="RAT321" s="942"/>
      <c r="RAU321" s="942"/>
      <c r="RAV321" s="942"/>
      <c r="RAW321" s="942"/>
      <c r="RAX321" s="942"/>
      <c r="RAY321" s="942"/>
      <c r="RAZ321" s="942"/>
      <c r="RBA321" s="942"/>
      <c r="RBB321" s="942"/>
      <c r="RBC321" s="942"/>
      <c r="RBD321" s="942"/>
      <c r="RBE321" s="942"/>
      <c r="RBF321" s="942"/>
      <c r="RBG321" s="942"/>
      <c r="RBH321" s="942"/>
      <c r="RBI321" s="942"/>
      <c r="RBJ321" s="942"/>
      <c r="RBK321" s="942"/>
      <c r="RBL321" s="942"/>
      <c r="RBM321" s="942"/>
      <c r="RBN321" s="942"/>
      <c r="RBO321" s="942"/>
      <c r="RBP321" s="942"/>
      <c r="RBQ321" s="942"/>
      <c r="RBR321" s="942"/>
      <c r="RBS321" s="942"/>
      <c r="RBT321" s="942"/>
      <c r="RBU321" s="942"/>
      <c r="RBV321" s="942"/>
      <c r="RBW321" s="942"/>
      <c r="RBX321" s="942"/>
      <c r="RBY321" s="942"/>
      <c r="RBZ321" s="942"/>
      <c r="RCA321" s="942"/>
      <c r="RCB321" s="942"/>
      <c r="RCC321" s="942"/>
      <c r="RCD321" s="942"/>
      <c r="RCE321" s="942"/>
      <c r="RCF321" s="942"/>
      <c r="RCG321" s="942"/>
      <c r="RCH321" s="942"/>
      <c r="RCI321" s="942"/>
      <c r="RCJ321" s="942"/>
      <c r="RCK321" s="942"/>
      <c r="RCL321" s="942"/>
      <c r="RCM321" s="942"/>
      <c r="RCN321" s="942"/>
      <c r="RCO321" s="942"/>
      <c r="RCP321" s="942"/>
      <c r="RCQ321" s="942"/>
      <c r="RCR321" s="942"/>
      <c r="RCS321" s="942"/>
      <c r="RCT321" s="942"/>
      <c r="RCU321" s="942"/>
      <c r="RCV321" s="942"/>
      <c r="RCW321" s="942"/>
      <c r="RCX321" s="942"/>
      <c r="RCY321" s="942"/>
      <c r="RCZ321" s="942"/>
      <c r="RDA321" s="942"/>
      <c r="RDB321" s="942"/>
      <c r="RDC321" s="942"/>
      <c r="RDD321" s="942"/>
      <c r="RDE321" s="942"/>
      <c r="RDF321" s="942"/>
      <c r="RDG321" s="942"/>
      <c r="RDH321" s="942"/>
      <c r="RDI321" s="942"/>
      <c r="RDJ321" s="942"/>
      <c r="RDK321" s="942"/>
      <c r="RDL321" s="942"/>
      <c r="RDM321" s="942"/>
      <c r="RDN321" s="942"/>
      <c r="RDO321" s="942"/>
      <c r="RDP321" s="942"/>
      <c r="RDQ321" s="942"/>
      <c r="RDR321" s="942"/>
      <c r="RDS321" s="942"/>
      <c r="RDT321" s="942"/>
      <c r="RDU321" s="942"/>
      <c r="RDV321" s="942"/>
      <c r="RDW321" s="942"/>
      <c r="RDX321" s="942"/>
      <c r="RDY321" s="942"/>
      <c r="RDZ321" s="942"/>
      <c r="REA321" s="942"/>
      <c r="REB321" s="942"/>
      <c r="REC321" s="942"/>
      <c r="RED321" s="942"/>
      <c r="REE321" s="942"/>
      <c r="REF321" s="942"/>
      <c r="REG321" s="942"/>
      <c r="REH321" s="942"/>
      <c r="REI321" s="942"/>
      <c r="REJ321" s="942"/>
      <c r="REK321" s="942"/>
      <c r="REL321" s="942"/>
      <c r="REM321" s="942"/>
      <c r="REN321" s="942"/>
      <c r="REO321" s="942"/>
      <c r="REP321" s="942"/>
      <c r="REQ321" s="942"/>
      <c r="RER321" s="942"/>
      <c r="RES321" s="942"/>
      <c r="RET321" s="942"/>
      <c r="REU321" s="942"/>
      <c r="REV321" s="942"/>
      <c r="REW321" s="942"/>
      <c r="REX321" s="942"/>
      <c r="REY321" s="942"/>
      <c r="REZ321" s="942"/>
      <c r="RFA321" s="942"/>
      <c r="RFB321" s="942"/>
      <c r="RFC321" s="942"/>
      <c r="RFD321" s="942"/>
      <c r="RFE321" s="942"/>
      <c r="RFF321" s="942"/>
      <c r="RFG321" s="942"/>
      <c r="RFH321" s="942"/>
      <c r="RFI321" s="942"/>
      <c r="RFJ321" s="942"/>
      <c r="RFK321" s="942"/>
      <c r="RFL321" s="942"/>
      <c r="RFM321" s="942"/>
      <c r="RFN321" s="942"/>
      <c r="RFO321" s="942"/>
      <c r="RFP321" s="942"/>
      <c r="RFQ321" s="942"/>
      <c r="RFR321" s="942"/>
      <c r="RFS321" s="942"/>
      <c r="RFT321" s="942"/>
      <c r="RFU321" s="942"/>
      <c r="RFV321" s="942"/>
      <c r="RFW321" s="942"/>
      <c r="RFX321" s="942"/>
      <c r="RFY321" s="942"/>
      <c r="RFZ321" s="942"/>
      <c r="RGA321" s="942"/>
      <c r="RGB321" s="942"/>
      <c r="RGC321" s="942"/>
      <c r="RGD321" s="942"/>
      <c r="RGE321" s="942"/>
      <c r="RGF321" s="942"/>
      <c r="RGG321" s="942"/>
      <c r="RGH321" s="942"/>
      <c r="RGI321" s="942"/>
      <c r="RGJ321" s="942"/>
      <c r="RGK321" s="942"/>
      <c r="RGL321" s="942"/>
      <c r="RGM321" s="942"/>
      <c r="RGN321" s="942"/>
      <c r="RGO321" s="942"/>
      <c r="RGP321" s="942"/>
      <c r="RGQ321" s="942"/>
      <c r="RGR321" s="942"/>
      <c r="RGS321" s="942"/>
      <c r="RGT321" s="942"/>
      <c r="RGU321" s="942"/>
      <c r="RGV321" s="942"/>
      <c r="RGW321" s="942"/>
      <c r="RGX321" s="942"/>
      <c r="RGY321" s="942"/>
      <c r="RGZ321" s="942"/>
      <c r="RHA321" s="942"/>
      <c r="RHB321" s="942"/>
      <c r="RHC321" s="942"/>
      <c r="RHD321" s="942"/>
      <c r="RHE321" s="942"/>
      <c r="RHF321" s="942"/>
      <c r="RHG321" s="942"/>
      <c r="RHH321" s="942"/>
      <c r="RHI321" s="942"/>
      <c r="RHJ321" s="942"/>
      <c r="RHK321" s="942"/>
      <c r="RHL321" s="942"/>
      <c r="RHM321" s="942"/>
      <c r="RHN321" s="942"/>
      <c r="RHO321" s="942"/>
      <c r="RHP321" s="942"/>
      <c r="RHQ321" s="942"/>
      <c r="RHR321" s="942"/>
      <c r="RHS321" s="942"/>
      <c r="RHT321" s="942"/>
      <c r="RHU321" s="942"/>
      <c r="RHV321" s="942"/>
      <c r="RHW321" s="942"/>
      <c r="RHX321" s="942"/>
      <c r="RHY321" s="942"/>
      <c r="RHZ321" s="942"/>
      <c r="RIA321" s="942"/>
      <c r="RIB321" s="942"/>
      <c r="RIC321" s="942"/>
      <c r="RID321" s="942"/>
      <c r="RIE321" s="942"/>
      <c r="RIF321" s="942"/>
      <c r="RIG321" s="942"/>
      <c r="RIH321" s="942"/>
      <c r="RII321" s="942"/>
      <c r="RIJ321" s="942"/>
      <c r="RIK321" s="942"/>
      <c r="RIL321" s="942"/>
      <c r="RIM321" s="942"/>
      <c r="RIN321" s="942"/>
      <c r="RIO321" s="942"/>
      <c r="RIP321" s="942"/>
      <c r="RIQ321" s="942"/>
      <c r="RIR321" s="942"/>
      <c r="RIS321" s="942"/>
      <c r="RIT321" s="942"/>
      <c r="RIU321" s="942"/>
      <c r="RIV321" s="942"/>
      <c r="RIW321" s="942"/>
      <c r="RIX321" s="942"/>
      <c r="RIY321" s="942"/>
      <c r="RIZ321" s="942"/>
      <c r="RJA321" s="942"/>
      <c r="RJB321" s="942"/>
      <c r="RJC321" s="942"/>
      <c r="RJD321" s="942"/>
      <c r="RJE321" s="942"/>
      <c r="RJF321" s="942"/>
      <c r="RJG321" s="942"/>
      <c r="RJH321" s="942"/>
      <c r="RJI321" s="942"/>
      <c r="RJJ321" s="942"/>
      <c r="RJK321" s="942"/>
      <c r="RJL321" s="942"/>
      <c r="RJM321" s="942"/>
      <c r="RJN321" s="942"/>
      <c r="RJO321" s="942"/>
      <c r="RJP321" s="942"/>
      <c r="RJQ321" s="942"/>
      <c r="RJR321" s="942"/>
      <c r="RJS321" s="942"/>
      <c r="RJT321" s="942"/>
      <c r="RJU321" s="942"/>
      <c r="RJV321" s="942"/>
      <c r="RJW321" s="942"/>
      <c r="RJX321" s="942"/>
      <c r="RJY321" s="942"/>
      <c r="RJZ321" s="942"/>
      <c r="RKA321" s="942"/>
      <c r="RKB321" s="942"/>
      <c r="RKC321" s="942"/>
      <c r="RKD321" s="942"/>
      <c r="RKE321" s="942"/>
      <c r="RKF321" s="942"/>
      <c r="RKG321" s="942"/>
      <c r="RKH321" s="942"/>
      <c r="RKI321" s="942"/>
      <c r="RKJ321" s="942"/>
      <c r="RKK321" s="942"/>
      <c r="RKL321" s="942"/>
      <c r="RKM321" s="942"/>
      <c r="RKN321" s="942"/>
      <c r="RKO321" s="942"/>
      <c r="RKP321" s="942"/>
      <c r="RKQ321" s="942"/>
      <c r="RKR321" s="942"/>
      <c r="RKS321" s="942"/>
      <c r="RKT321" s="942"/>
      <c r="RKU321" s="942"/>
      <c r="RKV321" s="942"/>
      <c r="RKW321" s="942"/>
      <c r="RKX321" s="942"/>
      <c r="RKY321" s="942"/>
      <c r="RKZ321" s="942"/>
      <c r="RLA321" s="942"/>
      <c r="RLB321" s="942"/>
      <c r="RLC321" s="942"/>
      <c r="RLD321" s="942"/>
      <c r="RLE321" s="942"/>
      <c r="RLF321" s="942"/>
      <c r="RLG321" s="942"/>
      <c r="RLH321" s="942"/>
      <c r="RLI321" s="942"/>
      <c r="RLJ321" s="942"/>
      <c r="RLK321" s="942"/>
      <c r="RLL321" s="942"/>
      <c r="RLM321" s="942"/>
      <c r="RLN321" s="942"/>
      <c r="RLO321" s="942"/>
      <c r="RLP321" s="942"/>
      <c r="RLQ321" s="942"/>
      <c r="RLR321" s="942"/>
      <c r="RLS321" s="942"/>
      <c r="RLT321" s="942"/>
      <c r="RLU321" s="942"/>
      <c r="RLV321" s="942"/>
      <c r="RLW321" s="942"/>
      <c r="RLX321" s="942"/>
      <c r="RLY321" s="942"/>
      <c r="RLZ321" s="942"/>
      <c r="RMA321" s="942"/>
      <c r="RMB321" s="942"/>
      <c r="RMC321" s="942"/>
      <c r="RMD321" s="942"/>
      <c r="RME321" s="942"/>
      <c r="RMF321" s="942"/>
      <c r="RMG321" s="942"/>
      <c r="RMH321" s="942"/>
      <c r="RMI321" s="942"/>
      <c r="RMJ321" s="942"/>
      <c r="RMK321" s="942"/>
      <c r="RML321" s="942"/>
      <c r="RMM321" s="942"/>
      <c r="RMN321" s="942"/>
      <c r="RMO321" s="942"/>
      <c r="RMP321" s="942"/>
      <c r="RMQ321" s="942"/>
      <c r="RMR321" s="942"/>
      <c r="RMS321" s="942"/>
      <c r="RMT321" s="942"/>
      <c r="RMU321" s="942"/>
      <c r="RMV321" s="942"/>
      <c r="RMW321" s="942"/>
      <c r="RMX321" s="942"/>
      <c r="RMY321" s="942"/>
      <c r="RMZ321" s="942"/>
      <c r="RNA321" s="942"/>
      <c r="RNB321" s="942"/>
      <c r="RNC321" s="942"/>
      <c r="RND321" s="942"/>
      <c r="RNE321" s="942"/>
      <c r="RNF321" s="942"/>
      <c r="RNG321" s="942"/>
      <c r="RNH321" s="942"/>
      <c r="RNI321" s="942"/>
      <c r="RNJ321" s="942"/>
      <c r="RNK321" s="942"/>
      <c r="RNL321" s="942"/>
      <c r="RNM321" s="942"/>
      <c r="RNN321" s="942"/>
      <c r="RNO321" s="942"/>
      <c r="RNP321" s="942"/>
      <c r="RNQ321" s="942"/>
      <c r="RNR321" s="942"/>
      <c r="RNS321" s="942"/>
      <c r="RNT321" s="942"/>
      <c r="RNU321" s="942"/>
      <c r="RNV321" s="942"/>
      <c r="RNW321" s="942"/>
      <c r="RNX321" s="942"/>
      <c r="RNY321" s="942"/>
      <c r="RNZ321" s="942"/>
      <c r="ROA321" s="942"/>
      <c r="ROB321" s="942"/>
      <c r="ROC321" s="942"/>
      <c r="ROD321" s="942"/>
      <c r="ROE321" s="942"/>
      <c r="ROF321" s="942"/>
      <c r="ROG321" s="942"/>
      <c r="ROH321" s="942"/>
      <c r="ROI321" s="942"/>
      <c r="ROJ321" s="942"/>
      <c r="ROK321" s="942"/>
      <c r="ROL321" s="942"/>
      <c r="ROM321" s="942"/>
      <c r="RON321" s="942"/>
      <c r="ROO321" s="942"/>
      <c r="ROP321" s="942"/>
      <c r="ROQ321" s="942"/>
      <c r="ROR321" s="942"/>
      <c r="ROS321" s="942"/>
      <c r="ROT321" s="942"/>
      <c r="ROU321" s="942"/>
      <c r="ROV321" s="942"/>
      <c r="ROW321" s="942"/>
      <c r="ROX321" s="942"/>
      <c r="ROY321" s="942"/>
      <c r="ROZ321" s="942"/>
      <c r="RPA321" s="942"/>
      <c r="RPB321" s="942"/>
      <c r="RPC321" s="942"/>
      <c r="RPD321" s="942"/>
      <c r="RPE321" s="942"/>
      <c r="RPF321" s="942"/>
      <c r="RPG321" s="942"/>
      <c r="RPH321" s="942"/>
      <c r="RPI321" s="942"/>
      <c r="RPJ321" s="942"/>
      <c r="RPK321" s="942"/>
      <c r="RPL321" s="942"/>
      <c r="RPM321" s="942"/>
      <c r="RPN321" s="942"/>
      <c r="RPO321" s="942"/>
      <c r="RPP321" s="942"/>
      <c r="RPQ321" s="942"/>
      <c r="RPR321" s="942"/>
      <c r="RPS321" s="942"/>
      <c r="RPT321" s="942"/>
      <c r="RPU321" s="942"/>
      <c r="RPV321" s="942"/>
      <c r="RPW321" s="942"/>
      <c r="RPX321" s="942"/>
      <c r="RPY321" s="942"/>
      <c r="RPZ321" s="942"/>
      <c r="RQA321" s="942"/>
      <c r="RQB321" s="942"/>
      <c r="RQC321" s="942"/>
      <c r="RQD321" s="942"/>
      <c r="RQE321" s="942"/>
      <c r="RQF321" s="942"/>
      <c r="RQG321" s="942"/>
      <c r="RQH321" s="942"/>
      <c r="RQI321" s="942"/>
      <c r="RQJ321" s="942"/>
      <c r="RQK321" s="942"/>
      <c r="RQL321" s="942"/>
      <c r="RQM321" s="942"/>
      <c r="RQN321" s="942"/>
      <c r="RQO321" s="942"/>
      <c r="RQP321" s="942"/>
      <c r="RQQ321" s="942"/>
      <c r="RQR321" s="942"/>
      <c r="RQS321" s="942"/>
      <c r="RQT321" s="942"/>
      <c r="RQU321" s="942"/>
      <c r="RQV321" s="942"/>
      <c r="RQW321" s="942"/>
      <c r="RQX321" s="942"/>
      <c r="RQY321" s="942"/>
      <c r="RQZ321" s="942"/>
      <c r="RRA321" s="942"/>
      <c r="RRB321" s="942"/>
      <c r="RRC321" s="942"/>
      <c r="RRD321" s="942"/>
      <c r="RRE321" s="942"/>
      <c r="RRF321" s="942"/>
      <c r="RRG321" s="942"/>
      <c r="RRH321" s="942"/>
      <c r="RRI321" s="942"/>
      <c r="RRJ321" s="942"/>
      <c r="RRK321" s="942"/>
      <c r="RRL321" s="942"/>
      <c r="RRM321" s="942"/>
      <c r="RRN321" s="942"/>
      <c r="RRO321" s="942"/>
      <c r="RRP321" s="942"/>
      <c r="RRQ321" s="942"/>
      <c r="RRR321" s="942"/>
      <c r="RRS321" s="942"/>
      <c r="RRT321" s="942"/>
      <c r="RRU321" s="942"/>
      <c r="RRV321" s="942"/>
      <c r="RRW321" s="942"/>
      <c r="RRX321" s="942"/>
      <c r="RRY321" s="942"/>
      <c r="RRZ321" s="942"/>
      <c r="RSA321" s="942"/>
      <c r="RSB321" s="942"/>
      <c r="RSC321" s="942"/>
      <c r="RSD321" s="942"/>
      <c r="RSE321" s="942"/>
      <c r="RSF321" s="942"/>
      <c r="RSG321" s="942"/>
      <c r="RSH321" s="942"/>
      <c r="RSI321" s="942"/>
      <c r="RSJ321" s="942"/>
      <c r="RSK321" s="942"/>
      <c r="RSL321" s="942"/>
      <c r="RSM321" s="942"/>
      <c r="RSN321" s="942"/>
      <c r="RSO321" s="942"/>
      <c r="RSP321" s="942"/>
      <c r="RSQ321" s="942"/>
      <c r="RSR321" s="942"/>
      <c r="RSS321" s="942"/>
      <c r="RST321" s="942"/>
      <c r="RSU321" s="942"/>
      <c r="RSV321" s="942"/>
      <c r="RSW321" s="942"/>
      <c r="RSX321" s="942"/>
      <c r="RSY321" s="942"/>
      <c r="RSZ321" s="942"/>
      <c r="RTA321" s="942"/>
      <c r="RTB321" s="942"/>
      <c r="RTC321" s="942"/>
      <c r="RTD321" s="942"/>
      <c r="RTE321" s="942"/>
      <c r="RTF321" s="942"/>
      <c r="RTG321" s="942"/>
      <c r="RTH321" s="942"/>
      <c r="RTI321" s="942"/>
      <c r="RTJ321" s="942"/>
      <c r="RTK321" s="942"/>
      <c r="RTL321" s="942"/>
      <c r="RTM321" s="942"/>
      <c r="RTN321" s="942"/>
      <c r="RTO321" s="942"/>
      <c r="RTP321" s="942"/>
      <c r="RTQ321" s="942"/>
      <c r="RTR321" s="942"/>
      <c r="RTS321" s="942"/>
      <c r="RTT321" s="942"/>
      <c r="RTU321" s="942"/>
      <c r="RTV321" s="942"/>
      <c r="RTW321" s="942"/>
      <c r="RTX321" s="942"/>
      <c r="RTY321" s="942"/>
      <c r="RTZ321" s="942"/>
      <c r="RUA321" s="942"/>
      <c r="RUB321" s="942"/>
      <c r="RUC321" s="942"/>
      <c r="RUD321" s="942"/>
      <c r="RUE321" s="942"/>
      <c r="RUF321" s="942"/>
      <c r="RUG321" s="942"/>
      <c r="RUH321" s="942"/>
      <c r="RUI321" s="942"/>
      <c r="RUJ321" s="942"/>
      <c r="RUK321" s="942"/>
      <c r="RUL321" s="942"/>
      <c r="RUM321" s="942"/>
      <c r="RUN321" s="942"/>
      <c r="RUO321" s="942"/>
      <c r="RUP321" s="942"/>
      <c r="RUQ321" s="942"/>
      <c r="RUR321" s="942"/>
      <c r="RUS321" s="942"/>
      <c r="RUT321" s="942"/>
      <c r="RUU321" s="942"/>
      <c r="RUV321" s="942"/>
      <c r="RUW321" s="942"/>
      <c r="RUX321" s="942"/>
      <c r="RUY321" s="942"/>
      <c r="RUZ321" s="942"/>
      <c r="RVA321" s="942"/>
      <c r="RVB321" s="942"/>
      <c r="RVC321" s="942"/>
      <c r="RVD321" s="942"/>
      <c r="RVE321" s="942"/>
      <c r="RVF321" s="942"/>
      <c r="RVG321" s="942"/>
      <c r="RVH321" s="942"/>
      <c r="RVI321" s="942"/>
      <c r="RVJ321" s="942"/>
      <c r="RVK321" s="942"/>
      <c r="RVL321" s="942"/>
      <c r="RVM321" s="942"/>
      <c r="RVN321" s="942"/>
      <c r="RVO321" s="942"/>
      <c r="RVP321" s="942"/>
      <c r="RVQ321" s="942"/>
      <c r="RVR321" s="942"/>
      <c r="RVS321" s="942"/>
      <c r="RVT321" s="942"/>
      <c r="RVU321" s="942"/>
      <c r="RVV321" s="942"/>
      <c r="RVW321" s="942"/>
      <c r="RVX321" s="942"/>
      <c r="RVY321" s="942"/>
      <c r="RVZ321" s="942"/>
      <c r="RWA321" s="942"/>
      <c r="RWB321" s="942"/>
      <c r="RWC321" s="942"/>
      <c r="RWD321" s="942"/>
      <c r="RWE321" s="942"/>
      <c r="RWF321" s="942"/>
      <c r="RWG321" s="942"/>
      <c r="RWH321" s="942"/>
      <c r="RWI321" s="942"/>
      <c r="RWJ321" s="942"/>
      <c r="RWK321" s="942"/>
      <c r="RWL321" s="942"/>
      <c r="RWM321" s="942"/>
      <c r="RWN321" s="942"/>
      <c r="RWO321" s="942"/>
      <c r="RWP321" s="942"/>
      <c r="RWQ321" s="942"/>
      <c r="RWR321" s="942"/>
      <c r="RWS321" s="942"/>
      <c r="RWT321" s="942"/>
      <c r="RWU321" s="942"/>
      <c r="RWV321" s="942"/>
      <c r="RWW321" s="942"/>
      <c r="RWX321" s="942"/>
      <c r="RWY321" s="942"/>
      <c r="RWZ321" s="942"/>
      <c r="RXA321" s="942"/>
      <c r="RXB321" s="942"/>
      <c r="RXC321" s="942"/>
      <c r="RXD321" s="942"/>
      <c r="RXE321" s="942"/>
      <c r="RXF321" s="942"/>
      <c r="RXG321" s="942"/>
      <c r="RXH321" s="942"/>
      <c r="RXI321" s="942"/>
      <c r="RXJ321" s="942"/>
      <c r="RXK321" s="942"/>
      <c r="RXL321" s="942"/>
      <c r="RXM321" s="942"/>
      <c r="RXN321" s="942"/>
      <c r="RXO321" s="942"/>
      <c r="RXP321" s="942"/>
      <c r="RXQ321" s="942"/>
      <c r="RXR321" s="942"/>
      <c r="RXS321" s="942"/>
      <c r="RXT321" s="942"/>
      <c r="RXU321" s="942"/>
      <c r="RXV321" s="942"/>
      <c r="RXW321" s="942"/>
      <c r="RXX321" s="942"/>
      <c r="RXY321" s="942"/>
      <c r="RXZ321" s="942"/>
      <c r="RYA321" s="942"/>
      <c r="RYB321" s="942"/>
      <c r="RYC321" s="942"/>
      <c r="RYD321" s="942"/>
      <c r="RYE321" s="942"/>
      <c r="RYF321" s="942"/>
      <c r="RYG321" s="942"/>
      <c r="RYH321" s="942"/>
      <c r="RYI321" s="942"/>
      <c r="RYJ321" s="942"/>
      <c r="RYK321" s="942"/>
      <c r="RYL321" s="942"/>
      <c r="RYM321" s="942"/>
      <c r="RYN321" s="942"/>
      <c r="RYO321" s="942"/>
      <c r="RYP321" s="942"/>
      <c r="RYQ321" s="942"/>
      <c r="RYR321" s="942"/>
      <c r="RYS321" s="942"/>
      <c r="RYT321" s="942"/>
      <c r="RYU321" s="942"/>
      <c r="RYV321" s="942"/>
      <c r="RYW321" s="942"/>
      <c r="RYX321" s="942"/>
      <c r="RYY321" s="942"/>
      <c r="RYZ321" s="942"/>
      <c r="RZA321" s="942"/>
      <c r="RZB321" s="942"/>
      <c r="RZC321" s="942"/>
      <c r="RZD321" s="942"/>
      <c r="RZE321" s="942"/>
      <c r="RZF321" s="942"/>
      <c r="RZG321" s="942"/>
      <c r="RZH321" s="942"/>
      <c r="RZI321" s="942"/>
      <c r="RZJ321" s="942"/>
      <c r="RZK321" s="942"/>
      <c r="RZL321" s="942"/>
      <c r="RZM321" s="942"/>
      <c r="RZN321" s="942"/>
      <c r="RZO321" s="942"/>
      <c r="RZP321" s="942"/>
      <c r="RZQ321" s="942"/>
      <c r="RZR321" s="942"/>
      <c r="RZS321" s="942"/>
      <c r="RZT321" s="942"/>
      <c r="RZU321" s="942"/>
      <c r="RZV321" s="942"/>
      <c r="RZW321" s="942"/>
      <c r="RZX321" s="942"/>
      <c r="RZY321" s="942"/>
      <c r="RZZ321" s="942"/>
      <c r="SAA321" s="942"/>
      <c r="SAB321" s="942"/>
      <c r="SAC321" s="942"/>
      <c r="SAD321" s="942"/>
      <c r="SAE321" s="942"/>
      <c r="SAF321" s="942"/>
      <c r="SAG321" s="942"/>
      <c r="SAH321" s="942"/>
      <c r="SAI321" s="942"/>
      <c r="SAJ321" s="942"/>
      <c r="SAK321" s="942"/>
      <c r="SAL321" s="942"/>
      <c r="SAM321" s="942"/>
      <c r="SAN321" s="942"/>
      <c r="SAO321" s="942"/>
      <c r="SAP321" s="942"/>
      <c r="SAQ321" s="942"/>
      <c r="SAR321" s="942"/>
      <c r="SAS321" s="942"/>
      <c r="SAT321" s="942"/>
      <c r="SAU321" s="942"/>
      <c r="SAV321" s="942"/>
      <c r="SAW321" s="942"/>
      <c r="SAX321" s="942"/>
      <c r="SAY321" s="942"/>
      <c r="SAZ321" s="942"/>
      <c r="SBA321" s="942"/>
      <c r="SBB321" s="942"/>
      <c r="SBC321" s="942"/>
      <c r="SBD321" s="942"/>
      <c r="SBE321" s="942"/>
      <c r="SBF321" s="942"/>
      <c r="SBG321" s="942"/>
      <c r="SBH321" s="942"/>
      <c r="SBI321" s="942"/>
      <c r="SBJ321" s="942"/>
      <c r="SBK321" s="942"/>
      <c r="SBL321" s="942"/>
      <c r="SBM321" s="942"/>
      <c r="SBN321" s="942"/>
      <c r="SBO321" s="942"/>
      <c r="SBP321" s="942"/>
      <c r="SBQ321" s="942"/>
      <c r="SBR321" s="942"/>
      <c r="SBS321" s="942"/>
      <c r="SBT321" s="942"/>
      <c r="SBU321" s="942"/>
      <c r="SBV321" s="942"/>
      <c r="SBW321" s="942"/>
      <c r="SBX321" s="942"/>
      <c r="SBY321" s="942"/>
      <c r="SBZ321" s="942"/>
      <c r="SCA321" s="942"/>
      <c r="SCB321" s="942"/>
      <c r="SCC321" s="942"/>
      <c r="SCD321" s="942"/>
      <c r="SCE321" s="942"/>
      <c r="SCF321" s="942"/>
      <c r="SCG321" s="942"/>
      <c r="SCH321" s="942"/>
      <c r="SCI321" s="942"/>
      <c r="SCJ321" s="942"/>
      <c r="SCK321" s="942"/>
      <c r="SCL321" s="942"/>
      <c r="SCM321" s="942"/>
      <c r="SCN321" s="942"/>
      <c r="SCO321" s="942"/>
      <c r="SCP321" s="942"/>
      <c r="SCQ321" s="942"/>
      <c r="SCR321" s="942"/>
      <c r="SCS321" s="942"/>
      <c r="SCT321" s="942"/>
      <c r="SCU321" s="942"/>
      <c r="SCV321" s="942"/>
      <c r="SCW321" s="942"/>
      <c r="SCX321" s="942"/>
      <c r="SCY321" s="942"/>
      <c r="SCZ321" s="942"/>
      <c r="SDA321" s="942"/>
      <c r="SDB321" s="942"/>
      <c r="SDC321" s="942"/>
      <c r="SDD321" s="942"/>
      <c r="SDE321" s="942"/>
      <c r="SDF321" s="942"/>
      <c r="SDG321" s="942"/>
      <c r="SDH321" s="942"/>
      <c r="SDI321" s="942"/>
      <c r="SDJ321" s="942"/>
      <c r="SDK321" s="942"/>
      <c r="SDL321" s="942"/>
      <c r="SDM321" s="942"/>
      <c r="SDN321" s="942"/>
      <c r="SDO321" s="942"/>
      <c r="SDP321" s="942"/>
      <c r="SDQ321" s="942"/>
      <c r="SDR321" s="942"/>
      <c r="SDS321" s="942"/>
      <c r="SDT321" s="942"/>
      <c r="SDU321" s="942"/>
      <c r="SDV321" s="942"/>
      <c r="SDW321" s="942"/>
      <c r="SDX321" s="942"/>
      <c r="SDY321" s="942"/>
      <c r="SDZ321" s="942"/>
      <c r="SEA321" s="942"/>
      <c r="SEB321" s="942"/>
      <c r="SEC321" s="942"/>
      <c r="SED321" s="942"/>
      <c r="SEE321" s="942"/>
      <c r="SEF321" s="942"/>
      <c r="SEG321" s="942"/>
      <c r="SEH321" s="942"/>
      <c r="SEI321" s="942"/>
      <c r="SEJ321" s="942"/>
      <c r="SEK321" s="942"/>
      <c r="SEL321" s="942"/>
      <c r="SEM321" s="942"/>
      <c r="SEN321" s="942"/>
      <c r="SEO321" s="942"/>
      <c r="SEP321" s="942"/>
      <c r="SEQ321" s="942"/>
      <c r="SER321" s="942"/>
      <c r="SES321" s="942"/>
      <c r="SET321" s="942"/>
      <c r="SEU321" s="942"/>
      <c r="SEV321" s="942"/>
      <c r="SEW321" s="942"/>
      <c r="SEX321" s="942"/>
      <c r="SEY321" s="942"/>
      <c r="SEZ321" s="942"/>
      <c r="SFA321" s="942"/>
      <c r="SFB321" s="942"/>
      <c r="SFC321" s="942"/>
      <c r="SFD321" s="942"/>
      <c r="SFE321" s="942"/>
      <c r="SFF321" s="942"/>
      <c r="SFG321" s="942"/>
      <c r="SFH321" s="942"/>
      <c r="SFI321" s="942"/>
      <c r="SFJ321" s="942"/>
      <c r="SFK321" s="942"/>
      <c r="SFL321" s="942"/>
      <c r="SFM321" s="942"/>
      <c r="SFN321" s="942"/>
      <c r="SFO321" s="942"/>
      <c r="SFP321" s="942"/>
      <c r="SFQ321" s="942"/>
      <c r="SFR321" s="942"/>
      <c r="SFS321" s="942"/>
      <c r="SFT321" s="942"/>
      <c r="SFU321" s="942"/>
      <c r="SFV321" s="942"/>
      <c r="SFW321" s="942"/>
      <c r="SFX321" s="942"/>
      <c r="SFY321" s="942"/>
      <c r="SFZ321" s="942"/>
      <c r="SGA321" s="942"/>
      <c r="SGB321" s="942"/>
      <c r="SGC321" s="942"/>
      <c r="SGD321" s="942"/>
      <c r="SGE321" s="942"/>
      <c r="SGF321" s="942"/>
      <c r="SGG321" s="942"/>
      <c r="SGH321" s="942"/>
      <c r="SGI321" s="942"/>
      <c r="SGJ321" s="942"/>
      <c r="SGK321" s="942"/>
      <c r="SGL321" s="942"/>
      <c r="SGM321" s="942"/>
      <c r="SGN321" s="942"/>
      <c r="SGO321" s="942"/>
      <c r="SGP321" s="942"/>
      <c r="SGQ321" s="942"/>
      <c r="SGR321" s="942"/>
      <c r="SGS321" s="942"/>
      <c r="SGT321" s="942"/>
      <c r="SGU321" s="942"/>
      <c r="SGV321" s="942"/>
      <c r="SGW321" s="942"/>
      <c r="SGX321" s="942"/>
      <c r="SGY321" s="942"/>
      <c r="SGZ321" s="942"/>
      <c r="SHA321" s="942"/>
      <c r="SHB321" s="942"/>
      <c r="SHC321" s="942"/>
      <c r="SHD321" s="942"/>
      <c r="SHE321" s="942"/>
      <c r="SHF321" s="942"/>
      <c r="SHG321" s="942"/>
      <c r="SHH321" s="942"/>
      <c r="SHI321" s="942"/>
      <c r="SHJ321" s="942"/>
      <c r="SHK321" s="942"/>
      <c r="SHL321" s="942"/>
      <c r="SHM321" s="942"/>
      <c r="SHN321" s="942"/>
      <c r="SHO321" s="942"/>
      <c r="SHP321" s="942"/>
      <c r="SHQ321" s="942"/>
      <c r="SHR321" s="942"/>
      <c r="SHS321" s="942"/>
      <c r="SHT321" s="942"/>
      <c r="SHU321" s="942"/>
      <c r="SHV321" s="942"/>
      <c r="SHW321" s="942"/>
      <c r="SHX321" s="942"/>
      <c r="SHY321" s="942"/>
      <c r="SHZ321" s="942"/>
      <c r="SIA321" s="942"/>
      <c r="SIB321" s="942"/>
      <c r="SIC321" s="942"/>
      <c r="SID321" s="942"/>
      <c r="SIE321" s="942"/>
      <c r="SIF321" s="942"/>
      <c r="SIG321" s="942"/>
      <c r="SIH321" s="942"/>
      <c r="SII321" s="942"/>
      <c r="SIJ321" s="942"/>
      <c r="SIK321" s="942"/>
      <c r="SIL321" s="942"/>
      <c r="SIM321" s="942"/>
      <c r="SIN321" s="942"/>
      <c r="SIO321" s="942"/>
      <c r="SIP321" s="942"/>
      <c r="SIQ321" s="942"/>
      <c r="SIR321" s="942"/>
      <c r="SIS321" s="942"/>
      <c r="SIT321" s="942"/>
      <c r="SIU321" s="942"/>
      <c r="SIV321" s="942"/>
      <c r="SIW321" s="942"/>
      <c r="SIX321" s="942"/>
      <c r="SIY321" s="942"/>
      <c r="SIZ321" s="942"/>
      <c r="SJA321" s="942"/>
      <c r="SJB321" s="942"/>
      <c r="SJC321" s="942"/>
      <c r="SJD321" s="942"/>
      <c r="SJE321" s="942"/>
      <c r="SJF321" s="942"/>
      <c r="SJG321" s="942"/>
      <c r="SJH321" s="942"/>
      <c r="SJI321" s="942"/>
      <c r="SJJ321" s="942"/>
      <c r="SJK321" s="942"/>
      <c r="SJL321" s="942"/>
      <c r="SJM321" s="942"/>
      <c r="SJN321" s="942"/>
      <c r="SJO321" s="942"/>
      <c r="SJP321" s="942"/>
      <c r="SJQ321" s="942"/>
      <c r="SJR321" s="942"/>
      <c r="SJS321" s="942"/>
      <c r="SJT321" s="942"/>
      <c r="SJU321" s="942"/>
      <c r="SJV321" s="942"/>
      <c r="SJW321" s="942"/>
      <c r="SJX321" s="942"/>
      <c r="SJY321" s="942"/>
      <c r="SJZ321" s="942"/>
      <c r="SKA321" s="942"/>
      <c r="SKB321" s="942"/>
      <c r="SKC321" s="942"/>
      <c r="SKD321" s="942"/>
      <c r="SKE321" s="942"/>
      <c r="SKF321" s="942"/>
      <c r="SKG321" s="942"/>
      <c r="SKH321" s="942"/>
      <c r="SKI321" s="942"/>
      <c r="SKJ321" s="942"/>
      <c r="SKK321" s="942"/>
      <c r="SKL321" s="942"/>
      <c r="SKM321" s="942"/>
      <c r="SKN321" s="942"/>
      <c r="SKO321" s="942"/>
      <c r="SKP321" s="942"/>
      <c r="SKQ321" s="942"/>
      <c r="SKR321" s="942"/>
      <c r="SKS321" s="942"/>
      <c r="SKT321" s="942"/>
      <c r="SKU321" s="942"/>
      <c r="SKV321" s="942"/>
      <c r="SKW321" s="942"/>
      <c r="SKX321" s="942"/>
      <c r="SKY321" s="942"/>
      <c r="SKZ321" s="942"/>
      <c r="SLA321" s="942"/>
      <c r="SLB321" s="942"/>
      <c r="SLC321" s="942"/>
      <c r="SLD321" s="942"/>
      <c r="SLE321" s="942"/>
      <c r="SLF321" s="942"/>
      <c r="SLG321" s="942"/>
      <c r="SLH321" s="942"/>
      <c r="SLI321" s="942"/>
      <c r="SLJ321" s="942"/>
      <c r="SLK321" s="942"/>
      <c r="SLL321" s="942"/>
      <c r="SLM321" s="942"/>
      <c r="SLN321" s="942"/>
      <c r="SLO321" s="942"/>
      <c r="SLP321" s="942"/>
      <c r="SLQ321" s="942"/>
      <c r="SLR321" s="942"/>
      <c r="SLS321" s="942"/>
      <c r="SLT321" s="942"/>
      <c r="SLU321" s="942"/>
      <c r="SLV321" s="942"/>
      <c r="SLW321" s="942"/>
      <c r="SLX321" s="942"/>
      <c r="SLY321" s="942"/>
      <c r="SLZ321" s="942"/>
      <c r="SMA321" s="942"/>
      <c r="SMB321" s="942"/>
      <c r="SMC321" s="942"/>
      <c r="SMD321" s="942"/>
      <c r="SME321" s="942"/>
      <c r="SMF321" s="942"/>
      <c r="SMG321" s="942"/>
      <c r="SMH321" s="942"/>
      <c r="SMI321" s="942"/>
      <c r="SMJ321" s="942"/>
      <c r="SMK321" s="942"/>
      <c r="SML321" s="942"/>
      <c r="SMM321" s="942"/>
      <c r="SMN321" s="942"/>
      <c r="SMO321" s="942"/>
      <c r="SMP321" s="942"/>
      <c r="SMQ321" s="942"/>
      <c r="SMR321" s="942"/>
      <c r="SMS321" s="942"/>
      <c r="SMT321" s="942"/>
      <c r="SMU321" s="942"/>
      <c r="SMV321" s="942"/>
      <c r="SMW321" s="942"/>
      <c r="SMX321" s="942"/>
      <c r="SMY321" s="942"/>
      <c r="SMZ321" s="942"/>
      <c r="SNA321" s="942"/>
      <c r="SNB321" s="942"/>
      <c r="SNC321" s="942"/>
      <c r="SND321" s="942"/>
      <c r="SNE321" s="942"/>
      <c r="SNF321" s="942"/>
      <c r="SNG321" s="942"/>
      <c r="SNH321" s="942"/>
      <c r="SNI321" s="942"/>
      <c r="SNJ321" s="942"/>
      <c r="SNK321" s="942"/>
      <c r="SNL321" s="942"/>
      <c r="SNM321" s="942"/>
      <c r="SNN321" s="942"/>
      <c r="SNO321" s="942"/>
      <c r="SNP321" s="942"/>
      <c r="SNQ321" s="942"/>
      <c r="SNR321" s="942"/>
      <c r="SNS321" s="942"/>
      <c r="SNT321" s="942"/>
      <c r="SNU321" s="942"/>
      <c r="SNV321" s="942"/>
      <c r="SNW321" s="942"/>
      <c r="SNX321" s="942"/>
      <c r="SNY321" s="942"/>
      <c r="SNZ321" s="942"/>
      <c r="SOA321" s="942"/>
      <c r="SOB321" s="942"/>
      <c r="SOC321" s="942"/>
      <c r="SOD321" s="942"/>
      <c r="SOE321" s="942"/>
      <c r="SOF321" s="942"/>
      <c r="SOG321" s="942"/>
      <c r="SOH321" s="942"/>
      <c r="SOI321" s="942"/>
      <c r="SOJ321" s="942"/>
      <c r="SOK321" s="942"/>
      <c r="SOL321" s="942"/>
      <c r="SOM321" s="942"/>
      <c r="SON321" s="942"/>
      <c r="SOO321" s="942"/>
      <c r="SOP321" s="942"/>
      <c r="SOQ321" s="942"/>
      <c r="SOR321" s="942"/>
      <c r="SOS321" s="942"/>
      <c r="SOT321" s="942"/>
      <c r="SOU321" s="942"/>
      <c r="SOV321" s="942"/>
      <c r="SOW321" s="942"/>
      <c r="SOX321" s="942"/>
      <c r="SOY321" s="942"/>
      <c r="SOZ321" s="942"/>
      <c r="SPA321" s="942"/>
      <c r="SPB321" s="942"/>
      <c r="SPC321" s="942"/>
      <c r="SPD321" s="942"/>
      <c r="SPE321" s="942"/>
      <c r="SPF321" s="942"/>
      <c r="SPG321" s="942"/>
      <c r="SPH321" s="942"/>
      <c r="SPI321" s="942"/>
      <c r="SPJ321" s="942"/>
      <c r="SPK321" s="942"/>
      <c r="SPL321" s="942"/>
      <c r="SPM321" s="942"/>
      <c r="SPN321" s="942"/>
      <c r="SPO321" s="942"/>
      <c r="SPP321" s="942"/>
      <c r="SPQ321" s="942"/>
      <c r="SPR321" s="942"/>
      <c r="SPS321" s="942"/>
      <c r="SPT321" s="942"/>
      <c r="SPU321" s="942"/>
      <c r="SPV321" s="942"/>
      <c r="SPW321" s="942"/>
      <c r="SPX321" s="942"/>
      <c r="SPY321" s="942"/>
      <c r="SPZ321" s="942"/>
      <c r="SQA321" s="942"/>
      <c r="SQB321" s="942"/>
      <c r="SQC321" s="942"/>
      <c r="SQD321" s="942"/>
      <c r="SQE321" s="942"/>
      <c r="SQF321" s="942"/>
      <c r="SQG321" s="942"/>
      <c r="SQH321" s="942"/>
      <c r="SQI321" s="942"/>
      <c r="SQJ321" s="942"/>
      <c r="SQK321" s="942"/>
      <c r="SQL321" s="942"/>
      <c r="SQM321" s="942"/>
      <c r="SQN321" s="942"/>
      <c r="SQO321" s="942"/>
      <c r="SQP321" s="942"/>
      <c r="SQQ321" s="942"/>
      <c r="SQR321" s="942"/>
      <c r="SQS321" s="942"/>
      <c r="SQT321" s="942"/>
      <c r="SQU321" s="942"/>
      <c r="SQV321" s="942"/>
      <c r="SQW321" s="942"/>
      <c r="SQX321" s="942"/>
      <c r="SQY321" s="942"/>
      <c r="SQZ321" s="942"/>
      <c r="SRA321" s="942"/>
      <c r="SRB321" s="942"/>
      <c r="SRC321" s="942"/>
      <c r="SRD321" s="942"/>
      <c r="SRE321" s="942"/>
      <c r="SRF321" s="942"/>
      <c r="SRG321" s="942"/>
      <c r="SRH321" s="942"/>
      <c r="SRI321" s="942"/>
      <c r="SRJ321" s="942"/>
      <c r="SRK321" s="942"/>
      <c r="SRL321" s="942"/>
      <c r="SRM321" s="942"/>
      <c r="SRN321" s="942"/>
      <c r="SRO321" s="942"/>
      <c r="SRP321" s="942"/>
      <c r="SRQ321" s="942"/>
      <c r="SRR321" s="942"/>
      <c r="SRS321" s="942"/>
      <c r="SRT321" s="942"/>
      <c r="SRU321" s="942"/>
      <c r="SRV321" s="942"/>
      <c r="SRW321" s="942"/>
      <c r="SRX321" s="942"/>
      <c r="SRY321" s="942"/>
      <c r="SRZ321" s="942"/>
      <c r="SSA321" s="942"/>
      <c r="SSB321" s="942"/>
      <c r="SSC321" s="942"/>
      <c r="SSD321" s="942"/>
      <c r="SSE321" s="942"/>
      <c r="SSF321" s="942"/>
      <c r="SSG321" s="942"/>
      <c r="SSH321" s="942"/>
      <c r="SSI321" s="942"/>
      <c r="SSJ321" s="942"/>
      <c r="SSK321" s="942"/>
      <c r="SSL321" s="942"/>
      <c r="SSM321" s="942"/>
      <c r="SSN321" s="942"/>
      <c r="SSO321" s="942"/>
      <c r="SSP321" s="942"/>
      <c r="SSQ321" s="942"/>
      <c r="SSR321" s="942"/>
      <c r="SSS321" s="942"/>
      <c r="SST321" s="942"/>
      <c r="SSU321" s="942"/>
      <c r="SSV321" s="942"/>
      <c r="SSW321" s="942"/>
      <c r="SSX321" s="942"/>
      <c r="SSY321" s="942"/>
      <c r="SSZ321" s="942"/>
      <c r="STA321" s="942"/>
      <c r="STB321" s="942"/>
      <c r="STC321" s="942"/>
      <c r="STD321" s="942"/>
      <c r="STE321" s="942"/>
      <c r="STF321" s="942"/>
      <c r="STG321" s="942"/>
      <c r="STH321" s="942"/>
      <c r="STI321" s="942"/>
      <c r="STJ321" s="942"/>
      <c r="STK321" s="942"/>
      <c r="STL321" s="942"/>
      <c r="STM321" s="942"/>
      <c r="STN321" s="942"/>
      <c r="STO321" s="942"/>
      <c r="STP321" s="942"/>
      <c r="STQ321" s="942"/>
      <c r="STR321" s="942"/>
      <c r="STS321" s="942"/>
      <c r="STT321" s="942"/>
      <c r="STU321" s="942"/>
      <c r="STV321" s="942"/>
      <c r="STW321" s="942"/>
      <c r="STX321" s="942"/>
      <c r="STY321" s="942"/>
      <c r="STZ321" s="942"/>
      <c r="SUA321" s="942"/>
      <c r="SUB321" s="942"/>
      <c r="SUC321" s="942"/>
      <c r="SUD321" s="942"/>
      <c r="SUE321" s="942"/>
      <c r="SUF321" s="942"/>
      <c r="SUG321" s="942"/>
      <c r="SUH321" s="942"/>
      <c r="SUI321" s="942"/>
      <c r="SUJ321" s="942"/>
      <c r="SUK321" s="942"/>
      <c r="SUL321" s="942"/>
      <c r="SUM321" s="942"/>
      <c r="SUN321" s="942"/>
      <c r="SUO321" s="942"/>
      <c r="SUP321" s="942"/>
      <c r="SUQ321" s="942"/>
      <c r="SUR321" s="942"/>
      <c r="SUS321" s="942"/>
      <c r="SUT321" s="942"/>
      <c r="SUU321" s="942"/>
      <c r="SUV321" s="942"/>
      <c r="SUW321" s="942"/>
      <c r="SUX321" s="942"/>
      <c r="SUY321" s="942"/>
      <c r="SUZ321" s="942"/>
      <c r="SVA321" s="942"/>
      <c r="SVB321" s="942"/>
      <c r="SVC321" s="942"/>
      <c r="SVD321" s="942"/>
      <c r="SVE321" s="942"/>
      <c r="SVF321" s="942"/>
      <c r="SVG321" s="942"/>
      <c r="SVH321" s="942"/>
      <c r="SVI321" s="942"/>
      <c r="SVJ321" s="942"/>
      <c r="SVK321" s="942"/>
      <c r="SVL321" s="942"/>
      <c r="SVM321" s="942"/>
      <c r="SVN321" s="942"/>
      <c r="SVO321" s="942"/>
      <c r="SVP321" s="942"/>
      <c r="SVQ321" s="942"/>
      <c r="SVR321" s="942"/>
      <c r="SVS321" s="942"/>
      <c r="SVT321" s="942"/>
      <c r="SVU321" s="942"/>
      <c r="SVV321" s="942"/>
      <c r="SVW321" s="942"/>
      <c r="SVX321" s="942"/>
      <c r="SVY321" s="942"/>
      <c r="SVZ321" s="942"/>
      <c r="SWA321" s="942"/>
      <c r="SWB321" s="942"/>
      <c r="SWC321" s="942"/>
      <c r="SWD321" s="942"/>
      <c r="SWE321" s="942"/>
      <c r="SWF321" s="942"/>
      <c r="SWG321" s="942"/>
      <c r="SWH321" s="942"/>
      <c r="SWI321" s="942"/>
      <c r="SWJ321" s="942"/>
      <c r="SWK321" s="942"/>
      <c r="SWL321" s="942"/>
      <c r="SWM321" s="942"/>
      <c r="SWN321" s="942"/>
      <c r="SWO321" s="942"/>
      <c r="SWP321" s="942"/>
      <c r="SWQ321" s="942"/>
      <c r="SWR321" s="942"/>
      <c r="SWS321" s="942"/>
      <c r="SWT321" s="942"/>
      <c r="SWU321" s="942"/>
      <c r="SWV321" s="942"/>
      <c r="SWW321" s="942"/>
      <c r="SWX321" s="942"/>
      <c r="SWY321" s="942"/>
      <c r="SWZ321" s="942"/>
      <c r="SXA321" s="942"/>
      <c r="SXB321" s="942"/>
      <c r="SXC321" s="942"/>
      <c r="SXD321" s="942"/>
      <c r="SXE321" s="942"/>
      <c r="SXF321" s="942"/>
      <c r="SXG321" s="942"/>
      <c r="SXH321" s="942"/>
      <c r="SXI321" s="942"/>
      <c r="SXJ321" s="942"/>
      <c r="SXK321" s="942"/>
      <c r="SXL321" s="942"/>
      <c r="SXM321" s="942"/>
      <c r="SXN321" s="942"/>
      <c r="SXO321" s="942"/>
      <c r="SXP321" s="942"/>
      <c r="SXQ321" s="942"/>
      <c r="SXR321" s="942"/>
      <c r="SXS321" s="942"/>
      <c r="SXT321" s="942"/>
      <c r="SXU321" s="942"/>
      <c r="SXV321" s="942"/>
      <c r="SXW321" s="942"/>
      <c r="SXX321" s="942"/>
      <c r="SXY321" s="942"/>
      <c r="SXZ321" s="942"/>
      <c r="SYA321" s="942"/>
      <c r="SYB321" s="942"/>
      <c r="SYC321" s="942"/>
      <c r="SYD321" s="942"/>
      <c r="SYE321" s="942"/>
      <c r="SYF321" s="942"/>
      <c r="SYG321" s="942"/>
      <c r="SYH321" s="942"/>
      <c r="SYI321" s="942"/>
      <c r="SYJ321" s="942"/>
      <c r="SYK321" s="942"/>
      <c r="SYL321" s="942"/>
      <c r="SYM321" s="942"/>
      <c r="SYN321" s="942"/>
      <c r="SYO321" s="942"/>
      <c r="SYP321" s="942"/>
      <c r="SYQ321" s="942"/>
      <c r="SYR321" s="942"/>
      <c r="SYS321" s="942"/>
      <c r="SYT321" s="942"/>
      <c r="SYU321" s="942"/>
      <c r="SYV321" s="942"/>
      <c r="SYW321" s="942"/>
      <c r="SYX321" s="942"/>
      <c r="SYY321" s="942"/>
      <c r="SYZ321" s="942"/>
      <c r="SZA321" s="942"/>
      <c r="SZB321" s="942"/>
      <c r="SZC321" s="942"/>
      <c r="SZD321" s="942"/>
      <c r="SZE321" s="942"/>
      <c r="SZF321" s="942"/>
      <c r="SZG321" s="942"/>
      <c r="SZH321" s="942"/>
      <c r="SZI321" s="942"/>
      <c r="SZJ321" s="942"/>
      <c r="SZK321" s="942"/>
      <c r="SZL321" s="942"/>
      <c r="SZM321" s="942"/>
      <c r="SZN321" s="942"/>
      <c r="SZO321" s="942"/>
      <c r="SZP321" s="942"/>
      <c r="SZQ321" s="942"/>
      <c r="SZR321" s="942"/>
      <c r="SZS321" s="942"/>
      <c r="SZT321" s="942"/>
      <c r="SZU321" s="942"/>
      <c r="SZV321" s="942"/>
      <c r="SZW321" s="942"/>
      <c r="SZX321" s="942"/>
      <c r="SZY321" s="942"/>
      <c r="SZZ321" s="942"/>
      <c r="TAA321" s="942"/>
      <c r="TAB321" s="942"/>
      <c r="TAC321" s="942"/>
      <c r="TAD321" s="942"/>
      <c r="TAE321" s="942"/>
      <c r="TAF321" s="942"/>
      <c r="TAG321" s="942"/>
      <c r="TAH321" s="942"/>
      <c r="TAI321" s="942"/>
      <c r="TAJ321" s="942"/>
      <c r="TAK321" s="942"/>
      <c r="TAL321" s="942"/>
      <c r="TAM321" s="942"/>
      <c r="TAN321" s="942"/>
      <c r="TAO321" s="942"/>
      <c r="TAP321" s="942"/>
      <c r="TAQ321" s="942"/>
      <c r="TAR321" s="942"/>
      <c r="TAS321" s="942"/>
      <c r="TAT321" s="942"/>
      <c r="TAU321" s="942"/>
      <c r="TAV321" s="942"/>
      <c r="TAW321" s="942"/>
      <c r="TAX321" s="942"/>
      <c r="TAY321" s="942"/>
      <c r="TAZ321" s="942"/>
      <c r="TBA321" s="942"/>
      <c r="TBB321" s="942"/>
      <c r="TBC321" s="942"/>
      <c r="TBD321" s="942"/>
      <c r="TBE321" s="942"/>
      <c r="TBF321" s="942"/>
      <c r="TBG321" s="942"/>
      <c r="TBH321" s="942"/>
      <c r="TBI321" s="942"/>
      <c r="TBJ321" s="942"/>
      <c r="TBK321" s="942"/>
      <c r="TBL321" s="942"/>
      <c r="TBM321" s="942"/>
      <c r="TBN321" s="942"/>
      <c r="TBO321" s="942"/>
      <c r="TBP321" s="942"/>
      <c r="TBQ321" s="942"/>
      <c r="TBR321" s="942"/>
      <c r="TBS321" s="942"/>
      <c r="TBT321" s="942"/>
      <c r="TBU321" s="942"/>
      <c r="TBV321" s="942"/>
      <c r="TBW321" s="942"/>
      <c r="TBX321" s="942"/>
      <c r="TBY321" s="942"/>
      <c r="TBZ321" s="942"/>
      <c r="TCA321" s="942"/>
      <c r="TCB321" s="942"/>
      <c r="TCC321" s="942"/>
      <c r="TCD321" s="942"/>
      <c r="TCE321" s="942"/>
      <c r="TCF321" s="942"/>
      <c r="TCG321" s="942"/>
      <c r="TCH321" s="942"/>
      <c r="TCI321" s="942"/>
      <c r="TCJ321" s="942"/>
      <c r="TCK321" s="942"/>
      <c r="TCL321" s="942"/>
      <c r="TCM321" s="942"/>
      <c r="TCN321" s="942"/>
      <c r="TCO321" s="942"/>
      <c r="TCP321" s="942"/>
      <c r="TCQ321" s="942"/>
      <c r="TCR321" s="942"/>
      <c r="TCS321" s="942"/>
      <c r="TCT321" s="942"/>
      <c r="TCU321" s="942"/>
      <c r="TCV321" s="942"/>
      <c r="TCW321" s="942"/>
      <c r="TCX321" s="942"/>
      <c r="TCY321" s="942"/>
      <c r="TCZ321" s="942"/>
      <c r="TDA321" s="942"/>
      <c r="TDB321" s="942"/>
      <c r="TDC321" s="942"/>
      <c r="TDD321" s="942"/>
      <c r="TDE321" s="942"/>
      <c r="TDF321" s="942"/>
      <c r="TDG321" s="942"/>
      <c r="TDH321" s="942"/>
      <c r="TDI321" s="942"/>
      <c r="TDJ321" s="942"/>
      <c r="TDK321" s="942"/>
      <c r="TDL321" s="942"/>
      <c r="TDM321" s="942"/>
      <c r="TDN321" s="942"/>
      <c r="TDO321" s="942"/>
      <c r="TDP321" s="942"/>
      <c r="TDQ321" s="942"/>
      <c r="TDR321" s="942"/>
      <c r="TDS321" s="942"/>
      <c r="TDT321" s="942"/>
      <c r="TDU321" s="942"/>
      <c r="TDV321" s="942"/>
      <c r="TDW321" s="942"/>
      <c r="TDX321" s="942"/>
      <c r="TDY321" s="942"/>
      <c r="TDZ321" s="942"/>
      <c r="TEA321" s="942"/>
      <c r="TEB321" s="942"/>
      <c r="TEC321" s="942"/>
      <c r="TED321" s="942"/>
      <c r="TEE321" s="942"/>
      <c r="TEF321" s="942"/>
      <c r="TEG321" s="942"/>
      <c r="TEH321" s="942"/>
      <c r="TEI321" s="942"/>
      <c r="TEJ321" s="942"/>
      <c r="TEK321" s="942"/>
      <c r="TEL321" s="942"/>
      <c r="TEM321" s="942"/>
      <c r="TEN321" s="942"/>
      <c r="TEO321" s="942"/>
      <c r="TEP321" s="942"/>
      <c r="TEQ321" s="942"/>
      <c r="TER321" s="942"/>
      <c r="TES321" s="942"/>
      <c r="TET321" s="942"/>
      <c r="TEU321" s="942"/>
      <c r="TEV321" s="942"/>
      <c r="TEW321" s="942"/>
      <c r="TEX321" s="942"/>
      <c r="TEY321" s="942"/>
      <c r="TEZ321" s="942"/>
      <c r="TFA321" s="942"/>
      <c r="TFB321" s="942"/>
      <c r="TFC321" s="942"/>
      <c r="TFD321" s="942"/>
      <c r="TFE321" s="942"/>
      <c r="TFF321" s="942"/>
      <c r="TFG321" s="942"/>
      <c r="TFH321" s="942"/>
      <c r="TFI321" s="942"/>
      <c r="TFJ321" s="942"/>
      <c r="TFK321" s="942"/>
      <c r="TFL321" s="942"/>
      <c r="TFM321" s="942"/>
      <c r="TFN321" s="942"/>
      <c r="TFO321" s="942"/>
      <c r="TFP321" s="942"/>
      <c r="TFQ321" s="942"/>
      <c r="TFR321" s="942"/>
      <c r="TFS321" s="942"/>
      <c r="TFT321" s="942"/>
      <c r="TFU321" s="942"/>
      <c r="TFV321" s="942"/>
      <c r="TFW321" s="942"/>
      <c r="TFX321" s="942"/>
      <c r="TFY321" s="942"/>
      <c r="TFZ321" s="942"/>
      <c r="TGA321" s="942"/>
      <c r="TGB321" s="942"/>
      <c r="TGC321" s="942"/>
      <c r="TGD321" s="942"/>
      <c r="TGE321" s="942"/>
      <c r="TGF321" s="942"/>
      <c r="TGG321" s="942"/>
      <c r="TGH321" s="942"/>
      <c r="TGI321" s="942"/>
      <c r="TGJ321" s="942"/>
      <c r="TGK321" s="942"/>
      <c r="TGL321" s="942"/>
      <c r="TGM321" s="942"/>
      <c r="TGN321" s="942"/>
      <c r="TGO321" s="942"/>
      <c r="TGP321" s="942"/>
      <c r="TGQ321" s="942"/>
      <c r="TGR321" s="942"/>
      <c r="TGS321" s="942"/>
      <c r="TGT321" s="942"/>
      <c r="TGU321" s="942"/>
      <c r="TGV321" s="942"/>
      <c r="TGW321" s="942"/>
      <c r="TGX321" s="942"/>
      <c r="TGY321" s="942"/>
      <c r="TGZ321" s="942"/>
      <c r="THA321" s="942"/>
      <c r="THB321" s="942"/>
      <c r="THC321" s="942"/>
      <c r="THD321" s="942"/>
      <c r="THE321" s="942"/>
      <c r="THF321" s="942"/>
      <c r="THG321" s="942"/>
      <c r="THH321" s="942"/>
      <c r="THI321" s="942"/>
      <c r="THJ321" s="942"/>
      <c r="THK321" s="942"/>
      <c r="THL321" s="942"/>
      <c r="THM321" s="942"/>
      <c r="THN321" s="942"/>
      <c r="THO321" s="942"/>
      <c r="THP321" s="942"/>
      <c r="THQ321" s="942"/>
      <c r="THR321" s="942"/>
      <c r="THS321" s="942"/>
      <c r="THT321" s="942"/>
      <c r="THU321" s="942"/>
      <c r="THV321" s="942"/>
      <c r="THW321" s="942"/>
      <c r="THX321" s="942"/>
      <c r="THY321" s="942"/>
      <c r="THZ321" s="942"/>
      <c r="TIA321" s="942"/>
      <c r="TIB321" s="942"/>
      <c r="TIC321" s="942"/>
      <c r="TID321" s="942"/>
      <c r="TIE321" s="942"/>
      <c r="TIF321" s="942"/>
      <c r="TIG321" s="942"/>
      <c r="TIH321" s="942"/>
      <c r="TII321" s="942"/>
      <c r="TIJ321" s="942"/>
      <c r="TIK321" s="942"/>
      <c r="TIL321" s="942"/>
      <c r="TIM321" s="942"/>
      <c r="TIN321" s="942"/>
      <c r="TIO321" s="942"/>
      <c r="TIP321" s="942"/>
      <c r="TIQ321" s="942"/>
      <c r="TIR321" s="942"/>
      <c r="TIS321" s="942"/>
      <c r="TIT321" s="942"/>
      <c r="TIU321" s="942"/>
      <c r="TIV321" s="942"/>
      <c r="TIW321" s="942"/>
      <c r="TIX321" s="942"/>
      <c r="TIY321" s="942"/>
      <c r="TIZ321" s="942"/>
      <c r="TJA321" s="942"/>
      <c r="TJB321" s="942"/>
      <c r="TJC321" s="942"/>
      <c r="TJD321" s="942"/>
      <c r="TJE321" s="942"/>
      <c r="TJF321" s="942"/>
      <c r="TJG321" s="942"/>
      <c r="TJH321" s="942"/>
      <c r="TJI321" s="942"/>
      <c r="TJJ321" s="942"/>
      <c r="TJK321" s="942"/>
      <c r="TJL321" s="942"/>
      <c r="TJM321" s="942"/>
      <c r="TJN321" s="942"/>
      <c r="TJO321" s="942"/>
      <c r="TJP321" s="942"/>
      <c r="TJQ321" s="942"/>
      <c r="TJR321" s="942"/>
      <c r="TJS321" s="942"/>
      <c r="TJT321" s="942"/>
      <c r="TJU321" s="942"/>
      <c r="TJV321" s="942"/>
      <c r="TJW321" s="942"/>
      <c r="TJX321" s="942"/>
      <c r="TJY321" s="942"/>
      <c r="TJZ321" s="942"/>
      <c r="TKA321" s="942"/>
      <c r="TKB321" s="942"/>
      <c r="TKC321" s="942"/>
      <c r="TKD321" s="942"/>
      <c r="TKE321" s="942"/>
      <c r="TKF321" s="942"/>
      <c r="TKG321" s="942"/>
      <c r="TKH321" s="942"/>
      <c r="TKI321" s="942"/>
      <c r="TKJ321" s="942"/>
      <c r="TKK321" s="942"/>
      <c r="TKL321" s="942"/>
      <c r="TKM321" s="942"/>
      <c r="TKN321" s="942"/>
      <c r="TKO321" s="942"/>
      <c r="TKP321" s="942"/>
      <c r="TKQ321" s="942"/>
      <c r="TKR321" s="942"/>
      <c r="TKS321" s="942"/>
      <c r="TKT321" s="942"/>
      <c r="TKU321" s="942"/>
      <c r="TKV321" s="942"/>
      <c r="TKW321" s="942"/>
      <c r="TKX321" s="942"/>
      <c r="TKY321" s="942"/>
      <c r="TKZ321" s="942"/>
      <c r="TLA321" s="942"/>
      <c r="TLB321" s="942"/>
      <c r="TLC321" s="942"/>
      <c r="TLD321" s="942"/>
      <c r="TLE321" s="942"/>
      <c r="TLF321" s="942"/>
      <c r="TLG321" s="942"/>
      <c r="TLH321" s="942"/>
      <c r="TLI321" s="942"/>
      <c r="TLJ321" s="942"/>
      <c r="TLK321" s="942"/>
      <c r="TLL321" s="942"/>
      <c r="TLM321" s="942"/>
      <c r="TLN321" s="942"/>
      <c r="TLO321" s="942"/>
      <c r="TLP321" s="942"/>
      <c r="TLQ321" s="942"/>
      <c r="TLR321" s="942"/>
      <c r="TLS321" s="942"/>
      <c r="TLT321" s="942"/>
      <c r="TLU321" s="942"/>
      <c r="TLV321" s="942"/>
      <c r="TLW321" s="942"/>
      <c r="TLX321" s="942"/>
      <c r="TLY321" s="942"/>
      <c r="TLZ321" s="942"/>
      <c r="TMA321" s="942"/>
      <c r="TMB321" s="942"/>
      <c r="TMC321" s="942"/>
      <c r="TMD321" s="942"/>
      <c r="TME321" s="942"/>
      <c r="TMF321" s="942"/>
      <c r="TMG321" s="942"/>
      <c r="TMH321" s="942"/>
      <c r="TMI321" s="942"/>
      <c r="TMJ321" s="942"/>
      <c r="TMK321" s="942"/>
      <c r="TML321" s="942"/>
      <c r="TMM321" s="942"/>
      <c r="TMN321" s="942"/>
      <c r="TMO321" s="942"/>
      <c r="TMP321" s="942"/>
      <c r="TMQ321" s="942"/>
      <c r="TMR321" s="942"/>
      <c r="TMS321" s="942"/>
      <c r="TMT321" s="942"/>
      <c r="TMU321" s="942"/>
      <c r="TMV321" s="942"/>
      <c r="TMW321" s="942"/>
      <c r="TMX321" s="942"/>
      <c r="TMY321" s="942"/>
      <c r="TMZ321" s="942"/>
      <c r="TNA321" s="942"/>
      <c r="TNB321" s="942"/>
      <c r="TNC321" s="942"/>
      <c r="TND321" s="942"/>
      <c r="TNE321" s="942"/>
      <c r="TNF321" s="942"/>
      <c r="TNG321" s="942"/>
      <c r="TNH321" s="942"/>
      <c r="TNI321" s="942"/>
      <c r="TNJ321" s="942"/>
      <c r="TNK321" s="942"/>
      <c r="TNL321" s="942"/>
      <c r="TNM321" s="942"/>
      <c r="TNN321" s="942"/>
      <c r="TNO321" s="942"/>
      <c r="TNP321" s="942"/>
      <c r="TNQ321" s="942"/>
      <c r="TNR321" s="942"/>
      <c r="TNS321" s="942"/>
      <c r="TNT321" s="942"/>
      <c r="TNU321" s="942"/>
      <c r="TNV321" s="942"/>
      <c r="TNW321" s="942"/>
      <c r="TNX321" s="942"/>
      <c r="TNY321" s="942"/>
      <c r="TNZ321" s="942"/>
      <c r="TOA321" s="942"/>
      <c r="TOB321" s="942"/>
      <c r="TOC321" s="942"/>
      <c r="TOD321" s="942"/>
      <c r="TOE321" s="942"/>
      <c r="TOF321" s="942"/>
      <c r="TOG321" s="942"/>
      <c r="TOH321" s="942"/>
      <c r="TOI321" s="942"/>
      <c r="TOJ321" s="942"/>
      <c r="TOK321" s="942"/>
      <c r="TOL321" s="942"/>
      <c r="TOM321" s="942"/>
      <c r="TON321" s="942"/>
      <c r="TOO321" s="942"/>
      <c r="TOP321" s="942"/>
      <c r="TOQ321" s="942"/>
      <c r="TOR321" s="942"/>
      <c r="TOS321" s="942"/>
      <c r="TOT321" s="942"/>
      <c r="TOU321" s="942"/>
      <c r="TOV321" s="942"/>
      <c r="TOW321" s="942"/>
      <c r="TOX321" s="942"/>
      <c r="TOY321" s="942"/>
      <c r="TOZ321" s="942"/>
      <c r="TPA321" s="942"/>
      <c r="TPB321" s="942"/>
      <c r="TPC321" s="942"/>
      <c r="TPD321" s="942"/>
      <c r="TPE321" s="942"/>
      <c r="TPF321" s="942"/>
      <c r="TPG321" s="942"/>
      <c r="TPH321" s="942"/>
      <c r="TPI321" s="942"/>
      <c r="TPJ321" s="942"/>
      <c r="TPK321" s="942"/>
      <c r="TPL321" s="942"/>
      <c r="TPM321" s="942"/>
      <c r="TPN321" s="942"/>
      <c r="TPO321" s="942"/>
      <c r="TPP321" s="942"/>
      <c r="TPQ321" s="942"/>
      <c r="TPR321" s="942"/>
      <c r="TPS321" s="942"/>
      <c r="TPT321" s="942"/>
      <c r="TPU321" s="942"/>
      <c r="TPV321" s="942"/>
      <c r="TPW321" s="942"/>
      <c r="TPX321" s="942"/>
      <c r="TPY321" s="942"/>
      <c r="TPZ321" s="942"/>
      <c r="TQA321" s="942"/>
      <c r="TQB321" s="942"/>
      <c r="TQC321" s="942"/>
      <c r="TQD321" s="942"/>
      <c r="TQE321" s="942"/>
      <c r="TQF321" s="942"/>
      <c r="TQG321" s="942"/>
      <c r="TQH321" s="942"/>
      <c r="TQI321" s="942"/>
      <c r="TQJ321" s="942"/>
      <c r="TQK321" s="942"/>
      <c r="TQL321" s="942"/>
      <c r="TQM321" s="942"/>
      <c r="TQN321" s="942"/>
      <c r="TQO321" s="942"/>
      <c r="TQP321" s="942"/>
      <c r="TQQ321" s="942"/>
      <c r="TQR321" s="942"/>
      <c r="TQS321" s="942"/>
      <c r="TQT321" s="942"/>
      <c r="TQU321" s="942"/>
      <c r="TQV321" s="942"/>
      <c r="TQW321" s="942"/>
      <c r="TQX321" s="942"/>
      <c r="TQY321" s="942"/>
      <c r="TQZ321" s="942"/>
      <c r="TRA321" s="942"/>
      <c r="TRB321" s="942"/>
      <c r="TRC321" s="942"/>
      <c r="TRD321" s="942"/>
      <c r="TRE321" s="942"/>
      <c r="TRF321" s="942"/>
      <c r="TRG321" s="942"/>
      <c r="TRH321" s="942"/>
      <c r="TRI321" s="942"/>
      <c r="TRJ321" s="942"/>
      <c r="TRK321" s="942"/>
      <c r="TRL321" s="942"/>
      <c r="TRM321" s="942"/>
      <c r="TRN321" s="942"/>
      <c r="TRO321" s="942"/>
      <c r="TRP321" s="942"/>
      <c r="TRQ321" s="942"/>
      <c r="TRR321" s="942"/>
      <c r="TRS321" s="942"/>
      <c r="TRT321" s="942"/>
      <c r="TRU321" s="942"/>
      <c r="TRV321" s="942"/>
      <c r="TRW321" s="942"/>
      <c r="TRX321" s="942"/>
      <c r="TRY321" s="942"/>
      <c r="TRZ321" s="942"/>
      <c r="TSA321" s="942"/>
      <c r="TSB321" s="942"/>
      <c r="TSC321" s="942"/>
      <c r="TSD321" s="942"/>
      <c r="TSE321" s="942"/>
      <c r="TSF321" s="942"/>
      <c r="TSG321" s="942"/>
      <c r="TSH321" s="942"/>
      <c r="TSI321" s="942"/>
      <c r="TSJ321" s="942"/>
      <c r="TSK321" s="942"/>
      <c r="TSL321" s="942"/>
      <c r="TSM321" s="942"/>
      <c r="TSN321" s="942"/>
      <c r="TSO321" s="942"/>
      <c r="TSP321" s="942"/>
      <c r="TSQ321" s="942"/>
      <c r="TSR321" s="942"/>
      <c r="TSS321" s="942"/>
      <c r="TST321" s="942"/>
      <c r="TSU321" s="942"/>
      <c r="TSV321" s="942"/>
      <c r="TSW321" s="942"/>
      <c r="TSX321" s="942"/>
      <c r="TSY321" s="942"/>
      <c r="TSZ321" s="942"/>
      <c r="TTA321" s="942"/>
      <c r="TTB321" s="942"/>
      <c r="TTC321" s="942"/>
      <c r="TTD321" s="942"/>
      <c r="TTE321" s="942"/>
      <c r="TTF321" s="942"/>
      <c r="TTG321" s="942"/>
      <c r="TTH321" s="942"/>
      <c r="TTI321" s="942"/>
      <c r="TTJ321" s="942"/>
      <c r="TTK321" s="942"/>
      <c r="TTL321" s="942"/>
      <c r="TTM321" s="942"/>
      <c r="TTN321" s="942"/>
      <c r="TTO321" s="942"/>
      <c r="TTP321" s="942"/>
      <c r="TTQ321" s="942"/>
      <c r="TTR321" s="942"/>
      <c r="TTS321" s="942"/>
      <c r="TTT321" s="942"/>
      <c r="TTU321" s="942"/>
      <c r="TTV321" s="942"/>
      <c r="TTW321" s="942"/>
      <c r="TTX321" s="942"/>
      <c r="TTY321" s="942"/>
      <c r="TTZ321" s="942"/>
      <c r="TUA321" s="942"/>
      <c r="TUB321" s="942"/>
      <c r="TUC321" s="942"/>
      <c r="TUD321" s="942"/>
      <c r="TUE321" s="942"/>
      <c r="TUF321" s="942"/>
      <c r="TUG321" s="942"/>
      <c r="TUH321" s="942"/>
      <c r="TUI321" s="942"/>
      <c r="TUJ321" s="942"/>
      <c r="TUK321" s="942"/>
      <c r="TUL321" s="942"/>
      <c r="TUM321" s="942"/>
      <c r="TUN321" s="942"/>
      <c r="TUO321" s="942"/>
      <c r="TUP321" s="942"/>
      <c r="TUQ321" s="942"/>
      <c r="TUR321" s="942"/>
      <c r="TUS321" s="942"/>
      <c r="TUT321" s="942"/>
      <c r="TUU321" s="942"/>
      <c r="TUV321" s="942"/>
      <c r="TUW321" s="942"/>
      <c r="TUX321" s="942"/>
      <c r="TUY321" s="942"/>
      <c r="TUZ321" s="942"/>
      <c r="TVA321" s="942"/>
      <c r="TVB321" s="942"/>
      <c r="TVC321" s="942"/>
      <c r="TVD321" s="942"/>
      <c r="TVE321" s="942"/>
      <c r="TVF321" s="942"/>
      <c r="TVG321" s="942"/>
      <c r="TVH321" s="942"/>
      <c r="TVI321" s="942"/>
      <c r="TVJ321" s="942"/>
      <c r="TVK321" s="942"/>
      <c r="TVL321" s="942"/>
      <c r="TVM321" s="942"/>
      <c r="TVN321" s="942"/>
      <c r="TVO321" s="942"/>
      <c r="TVP321" s="942"/>
      <c r="TVQ321" s="942"/>
      <c r="TVR321" s="942"/>
      <c r="TVS321" s="942"/>
      <c r="TVT321" s="942"/>
      <c r="TVU321" s="942"/>
      <c r="TVV321" s="942"/>
      <c r="TVW321" s="942"/>
      <c r="TVX321" s="942"/>
      <c r="TVY321" s="942"/>
      <c r="TVZ321" s="942"/>
      <c r="TWA321" s="942"/>
      <c r="TWB321" s="942"/>
      <c r="TWC321" s="942"/>
      <c r="TWD321" s="942"/>
      <c r="TWE321" s="942"/>
      <c r="TWF321" s="942"/>
      <c r="TWG321" s="942"/>
      <c r="TWH321" s="942"/>
      <c r="TWI321" s="942"/>
      <c r="TWJ321" s="942"/>
      <c r="TWK321" s="942"/>
      <c r="TWL321" s="942"/>
      <c r="TWM321" s="942"/>
      <c r="TWN321" s="942"/>
      <c r="TWO321" s="942"/>
      <c r="TWP321" s="942"/>
      <c r="TWQ321" s="942"/>
      <c r="TWR321" s="942"/>
      <c r="TWS321" s="942"/>
      <c r="TWT321" s="942"/>
      <c r="TWU321" s="942"/>
      <c r="TWV321" s="942"/>
      <c r="TWW321" s="942"/>
      <c r="TWX321" s="942"/>
      <c r="TWY321" s="942"/>
      <c r="TWZ321" s="942"/>
      <c r="TXA321" s="942"/>
      <c r="TXB321" s="942"/>
      <c r="TXC321" s="942"/>
      <c r="TXD321" s="942"/>
      <c r="TXE321" s="942"/>
      <c r="TXF321" s="942"/>
      <c r="TXG321" s="942"/>
      <c r="TXH321" s="942"/>
      <c r="TXI321" s="942"/>
      <c r="TXJ321" s="942"/>
      <c r="TXK321" s="942"/>
      <c r="TXL321" s="942"/>
      <c r="TXM321" s="942"/>
      <c r="TXN321" s="942"/>
      <c r="TXO321" s="942"/>
      <c r="TXP321" s="942"/>
      <c r="TXQ321" s="942"/>
      <c r="TXR321" s="942"/>
      <c r="TXS321" s="942"/>
      <c r="TXT321" s="942"/>
      <c r="TXU321" s="942"/>
      <c r="TXV321" s="942"/>
      <c r="TXW321" s="942"/>
      <c r="TXX321" s="942"/>
      <c r="TXY321" s="942"/>
      <c r="TXZ321" s="942"/>
      <c r="TYA321" s="942"/>
      <c r="TYB321" s="942"/>
      <c r="TYC321" s="942"/>
      <c r="TYD321" s="942"/>
      <c r="TYE321" s="942"/>
      <c r="TYF321" s="942"/>
      <c r="TYG321" s="942"/>
      <c r="TYH321" s="942"/>
      <c r="TYI321" s="942"/>
      <c r="TYJ321" s="942"/>
      <c r="TYK321" s="942"/>
      <c r="TYL321" s="942"/>
      <c r="TYM321" s="942"/>
      <c r="TYN321" s="942"/>
      <c r="TYO321" s="942"/>
      <c r="TYP321" s="942"/>
      <c r="TYQ321" s="942"/>
      <c r="TYR321" s="942"/>
      <c r="TYS321" s="942"/>
      <c r="TYT321" s="942"/>
      <c r="TYU321" s="942"/>
      <c r="TYV321" s="942"/>
      <c r="TYW321" s="942"/>
      <c r="TYX321" s="942"/>
      <c r="TYY321" s="942"/>
      <c r="TYZ321" s="942"/>
      <c r="TZA321" s="942"/>
      <c r="TZB321" s="942"/>
      <c r="TZC321" s="942"/>
      <c r="TZD321" s="942"/>
      <c r="TZE321" s="942"/>
      <c r="TZF321" s="942"/>
      <c r="TZG321" s="942"/>
      <c r="TZH321" s="942"/>
      <c r="TZI321" s="942"/>
      <c r="TZJ321" s="942"/>
      <c r="TZK321" s="942"/>
      <c r="TZL321" s="942"/>
      <c r="TZM321" s="942"/>
      <c r="TZN321" s="942"/>
      <c r="TZO321" s="942"/>
      <c r="TZP321" s="942"/>
      <c r="TZQ321" s="942"/>
      <c r="TZR321" s="942"/>
      <c r="TZS321" s="942"/>
      <c r="TZT321" s="942"/>
      <c r="TZU321" s="942"/>
      <c r="TZV321" s="942"/>
      <c r="TZW321" s="942"/>
      <c r="TZX321" s="942"/>
      <c r="TZY321" s="942"/>
      <c r="TZZ321" s="942"/>
      <c r="UAA321" s="942"/>
      <c r="UAB321" s="942"/>
      <c r="UAC321" s="942"/>
      <c r="UAD321" s="942"/>
      <c r="UAE321" s="942"/>
      <c r="UAF321" s="942"/>
      <c r="UAG321" s="942"/>
      <c r="UAH321" s="942"/>
      <c r="UAI321" s="942"/>
      <c r="UAJ321" s="942"/>
      <c r="UAK321" s="942"/>
      <c r="UAL321" s="942"/>
      <c r="UAM321" s="942"/>
      <c r="UAN321" s="942"/>
      <c r="UAO321" s="942"/>
      <c r="UAP321" s="942"/>
      <c r="UAQ321" s="942"/>
      <c r="UAR321" s="942"/>
      <c r="UAS321" s="942"/>
      <c r="UAT321" s="942"/>
      <c r="UAU321" s="942"/>
      <c r="UAV321" s="942"/>
      <c r="UAW321" s="942"/>
      <c r="UAX321" s="942"/>
      <c r="UAY321" s="942"/>
      <c r="UAZ321" s="942"/>
      <c r="UBA321" s="942"/>
      <c r="UBB321" s="942"/>
      <c r="UBC321" s="942"/>
      <c r="UBD321" s="942"/>
      <c r="UBE321" s="942"/>
      <c r="UBF321" s="942"/>
      <c r="UBG321" s="942"/>
      <c r="UBH321" s="942"/>
      <c r="UBI321" s="942"/>
      <c r="UBJ321" s="942"/>
      <c r="UBK321" s="942"/>
      <c r="UBL321" s="942"/>
      <c r="UBM321" s="942"/>
      <c r="UBN321" s="942"/>
      <c r="UBO321" s="942"/>
      <c r="UBP321" s="942"/>
      <c r="UBQ321" s="942"/>
      <c r="UBR321" s="942"/>
      <c r="UBS321" s="942"/>
      <c r="UBT321" s="942"/>
      <c r="UBU321" s="942"/>
      <c r="UBV321" s="942"/>
      <c r="UBW321" s="942"/>
      <c r="UBX321" s="942"/>
      <c r="UBY321" s="942"/>
      <c r="UBZ321" s="942"/>
      <c r="UCA321" s="942"/>
      <c r="UCB321" s="942"/>
      <c r="UCC321" s="942"/>
      <c r="UCD321" s="942"/>
      <c r="UCE321" s="942"/>
      <c r="UCF321" s="942"/>
      <c r="UCG321" s="942"/>
      <c r="UCH321" s="942"/>
      <c r="UCI321" s="942"/>
      <c r="UCJ321" s="942"/>
      <c r="UCK321" s="942"/>
      <c r="UCL321" s="942"/>
      <c r="UCM321" s="942"/>
      <c r="UCN321" s="942"/>
      <c r="UCO321" s="942"/>
      <c r="UCP321" s="942"/>
      <c r="UCQ321" s="942"/>
      <c r="UCR321" s="942"/>
      <c r="UCS321" s="942"/>
      <c r="UCT321" s="942"/>
      <c r="UCU321" s="942"/>
      <c r="UCV321" s="942"/>
      <c r="UCW321" s="942"/>
      <c r="UCX321" s="942"/>
      <c r="UCY321" s="942"/>
      <c r="UCZ321" s="942"/>
      <c r="UDA321" s="942"/>
      <c r="UDB321" s="942"/>
      <c r="UDC321" s="942"/>
      <c r="UDD321" s="942"/>
      <c r="UDE321" s="942"/>
      <c r="UDF321" s="942"/>
      <c r="UDG321" s="942"/>
      <c r="UDH321" s="942"/>
      <c r="UDI321" s="942"/>
      <c r="UDJ321" s="942"/>
      <c r="UDK321" s="942"/>
      <c r="UDL321" s="942"/>
      <c r="UDM321" s="942"/>
      <c r="UDN321" s="942"/>
      <c r="UDO321" s="942"/>
      <c r="UDP321" s="942"/>
      <c r="UDQ321" s="942"/>
      <c r="UDR321" s="942"/>
      <c r="UDS321" s="942"/>
      <c r="UDT321" s="942"/>
      <c r="UDU321" s="942"/>
      <c r="UDV321" s="942"/>
      <c r="UDW321" s="942"/>
      <c r="UDX321" s="942"/>
      <c r="UDY321" s="942"/>
      <c r="UDZ321" s="942"/>
      <c r="UEA321" s="942"/>
      <c r="UEB321" s="942"/>
      <c r="UEC321" s="942"/>
      <c r="UED321" s="942"/>
      <c r="UEE321" s="942"/>
      <c r="UEF321" s="942"/>
      <c r="UEG321" s="942"/>
      <c r="UEH321" s="942"/>
      <c r="UEI321" s="942"/>
      <c r="UEJ321" s="942"/>
      <c r="UEK321" s="942"/>
      <c r="UEL321" s="942"/>
      <c r="UEM321" s="942"/>
      <c r="UEN321" s="942"/>
      <c r="UEO321" s="942"/>
      <c r="UEP321" s="942"/>
      <c r="UEQ321" s="942"/>
      <c r="UER321" s="942"/>
      <c r="UES321" s="942"/>
      <c r="UET321" s="942"/>
      <c r="UEU321" s="942"/>
      <c r="UEV321" s="942"/>
      <c r="UEW321" s="942"/>
      <c r="UEX321" s="942"/>
      <c r="UEY321" s="942"/>
      <c r="UEZ321" s="942"/>
      <c r="UFA321" s="942"/>
      <c r="UFB321" s="942"/>
      <c r="UFC321" s="942"/>
      <c r="UFD321" s="942"/>
      <c r="UFE321" s="942"/>
      <c r="UFF321" s="942"/>
      <c r="UFG321" s="942"/>
      <c r="UFH321" s="942"/>
      <c r="UFI321" s="942"/>
      <c r="UFJ321" s="942"/>
      <c r="UFK321" s="942"/>
      <c r="UFL321" s="942"/>
      <c r="UFM321" s="942"/>
      <c r="UFN321" s="942"/>
      <c r="UFO321" s="942"/>
      <c r="UFP321" s="942"/>
      <c r="UFQ321" s="942"/>
      <c r="UFR321" s="942"/>
      <c r="UFS321" s="942"/>
      <c r="UFT321" s="942"/>
      <c r="UFU321" s="942"/>
      <c r="UFV321" s="942"/>
      <c r="UFW321" s="942"/>
      <c r="UFX321" s="942"/>
      <c r="UFY321" s="942"/>
      <c r="UFZ321" s="942"/>
      <c r="UGA321" s="942"/>
      <c r="UGB321" s="942"/>
      <c r="UGC321" s="942"/>
      <c r="UGD321" s="942"/>
      <c r="UGE321" s="942"/>
      <c r="UGF321" s="942"/>
      <c r="UGG321" s="942"/>
      <c r="UGH321" s="942"/>
      <c r="UGI321" s="942"/>
      <c r="UGJ321" s="942"/>
      <c r="UGK321" s="942"/>
      <c r="UGL321" s="942"/>
      <c r="UGM321" s="942"/>
      <c r="UGN321" s="942"/>
      <c r="UGO321" s="942"/>
      <c r="UGP321" s="942"/>
      <c r="UGQ321" s="942"/>
      <c r="UGR321" s="942"/>
      <c r="UGS321" s="942"/>
      <c r="UGT321" s="942"/>
      <c r="UGU321" s="942"/>
      <c r="UGV321" s="942"/>
      <c r="UGW321" s="942"/>
      <c r="UGX321" s="942"/>
      <c r="UGY321" s="942"/>
      <c r="UGZ321" s="942"/>
      <c r="UHA321" s="942"/>
      <c r="UHB321" s="942"/>
      <c r="UHC321" s="942"/>
      <c r="UHD321" s="942"/>
      <c r="UHE321" s="942"/>
      <c r="UHF321" s="942"/>
      <c r="UHG321" s="942"/>
      <c r="UHH321" s="942"/>
      <c r="UHI321" s="942"/>
      <c r="UHJ321" s="942"/>
      <c r="UHK321" s="942"/>
      <c r="UHL321" s="942"/>
      <c r="UHM321" s="942"/>
      <c r="UHN321" s="942"/>
      <c r="UHO321" s="942"/>
      <c r="UHP321" s="942"/>
      <c r="UHQ321" s="942"/>
      <c r="UHR321" s="942"/>
      <c r="UHS321" s="942"/>
      <c r="UHT321" s="942"/>
      <c r="UHU321" s="942"/>
      <c r="UHV321" s="942"/>
      <c r="UHW321" s="942"/>
      <c r="UHX321" s="942"/>
      <c r="UHY321" s="942"/>
      <c r="UHZ321" s="942"/>
      <c r="UIA321" s="942"/>
      <c r="UIB321" s="942"/>
      <c r="UIC321" s="942"/>
      <c r="UID321" s="942"/>
      <c r="UIE321" s="942"/>
      <c r="UIF321" s="942"/>
      <c r="UIG321" s="942"/>
      <c r="UIH321" s="942"/>
      <c r="UII321" s="942"/>
      <c r="UIJ321" s="942"/>
      <c r="UIK321" s="942"/>
      <c r="UIL321" s="942"/>
      <c r="UIM321" s="942"/>
      <c r="UIN321" s="942"/>
      <c r="UIO321" s="942"/>
      <c r="UIP321" s="942"/>
      <c r="UIQ321" s="942"/>
      <c r="UIR321" s="942"/>
      <c r="UIS321" s="942"/>
      <c r="UIT321" s="942"/>
      <c r="UIU321" s="942"/>
      <c r="UIV321" s="942"/>
      <c r="UIW321" s="942"/>
      <c r="UIX321" s="942"/>
      <c r="UIY321" s="942"/>
      <c r="UIZ321" s="942"/>
      <c r="UJA321" s="942"/>
      <c r="UJB321" s="942"/>
      <c r="UJC321" s="942"/>
      <c r="UJD321" s="942"/>
      <c r="UJE321" s="942"/>
      <c r="UJF321" s="942"/>
      <c r="UJG321" s="942"/>
      <c r="UJH321" s="942"/>
      <c r="UJI321" s="942"/>
      <c r="UJJ321" s="942"/>
      <c r="UJK321" s="942"/>
      <c r="UJL321" s="942"/>
      <c r="UJM321" s="942"/>
      <c r="UJN321" s="942"/>
      <c r="UJO321" s="942"/>
      <c r="UJP321" s="942"/>
      <c r="UJQ321" s="942"/>
      <c r="UJR321" s="942"/>
      <c r="UJS321" s="942"/>
      <c r="UJT321" s="942"/>
      <c r="UJU321" s="942"/>
      <c r="UJV321" s="942"/>
      <c r="UJW321" s="942"/>
      <c r="UJX321" s="942"/>
      <c r="UJY321" s="942"/>
      <c r="UJZ321" s="942"/>
      <c r="UKA321" s="942"/>
      <c r="UKB321" s="942"/>
      <c r="UKC321" s="942"/>
      <c r="UKD321" s="942"/>
      <c r="UKE321" s="942"/>
      <c r="UKF321" s="942"/>
      <c r="UKG321" s="942"/>
      <c r="UKH321" s="942"/>
      <c r="UKI321" s="942"/>
      <c r="UKJ321" s="942"/>
      <c r="UKK321" s="942"/>
      <c r="UKL321" s="942"/>
      <c r="UKM321" s="942"/>
      <c r="UKN321" s="942"/>
      <c r="UKO321" s="942"/>
      <c r="UKP321" s="942"/>
      <c r="UKQ321" s="942"/>
      <c r="UKR321" s="942"/>
      <c r="UKS321" s="942"/>
      <c r="UKT321" s="942"/>
      <c r="UKU321" s="942"/>
      <c r="UKV321" s="942"/>
      <c r="UKW321" s="942"/>
      <c r="UKX321" s="942"/>
      <c r="UKY321" s="942"/>
      <c r="UKZ321" s="942"/>
      <c r="ULA321" s="942"/>
      <c r="ULB321" s="942"/>
      <c r="ULC321" s="942"/>
      <c r="ULD321" s="942"/>
      <c r="ULE321" s="942"/>
      <c r="ULF321" s="942"/>
      <c r="ULG321" s="942"/>
      <c r="ULH321" s="942"/>
      <c r="ULI321" s="942"/>
      <c r="ULJ321" s="942"/>
      <c r="ULK321" s="942"/>
      <c r="ULL321" s="942"/>
      <c r="ULM321" s="942"/>
      <c r="ULN321" s="942"/>
      <c r="ULO321" s="942"/>
      <c r="ULP321" s="942"/>
      <c r="ULQ321" s="942"/>
      <c r="ULR321" s="942"/>
      <c r="ULS321" s="942"/>
      <c r="ULT321" s="942"/>
      <c r="ULU321" s="942"/>
      <c r="ULV321" s="942"/>
      <c r="ULW321" s="942"/>
      <c r="ULX321" s="942"/>
      <c r="ULY321" s="942"/>
      <c r="ULZ321" s="942"/>
      <c r="UMA321" s="942"/>
      <c r="UMB321" s="942"/>
      <c r="UMC321" s="942"/>
      <c r="UMD321" s="942"/>
      <c r="UME321" s="942"/>
      <c r="UMF321" s="942"/>
      <c r="UMG321" s="942"/>
      <c r="UMH321" s="942"/>
      <c r="UMI321" s="942"/>
      <c r="UMJ321" s="942"/>
      <c r="UMK321" s="942"/>
      <c r="UML321" s="942"/>
      <c r="UMM321" s="942"/>
      <c r="UMN321" s="942"/>
      <c r="UMO321" s="942"/>
      <c r="UMP321" s="942"/>
      <c r="UMQ321" s="942"/>
      <c r="UMR321" s="942"/>
      <c r="UMS321" s="942"/>
      <c r="UMT321" s="942"/>
      <c r="UMU321" s="942"/>
      <c r="UMV321" s="942"/>
      <c r="UMW321" s="942"/>
      <c r="UMX321" s="942"/>
      <c r="UMY321" s="942"/>
      <c r="UMZ321" s="942"/>
      <c r="UNA321" s="942"/>
      <c r="UNB321" s="942"/>
      <c r="UNC321" s="942"/>
      <c r="UND321" s="942"/>
      <c r="UNE321" s="942"/>
      <c r="UNF321" s="942"/>
      <c r="UNG321" s="942"/>
      <c r="UNH321" s="942"/>
      <c r="UNI321" s="942"/>
      <c r="UNJ321" s="942"/>
      <c r="UNK321" s="942"/>
      <c r="UNL321" s="942"/>
      <c r="UNM321" s="942"/>
      <c r="UNN321" s="942"/>
      <c r="UNO321" s="942"/>
      <c r="UNP321" s="942"/>
      <c r="UNQ321" s="942"/>
      <c r="UNR321" s="942"/>
      <c r="UNS321" s="942"/>
      <c r="UNT321" s="942"/>
      <c r="UNU321" s="942"/>
      <c r="UNV321" s="942"/>
      <c r="UNW321" s="942"/>
      <c r="UNX321" s="942"/>
      <c r="UNY321" s="942"/>
      <c r="UNZ321" s="942"/>
      <c r="UOA321" s="942"/>
      <c r="UOB321" s="942"/>
      <c r="UOC321" s="942"/>
      <c r="UOD321" s="942"/>
      <c r="UOE321" s="942"/>
      <c r="UOF321" s="942"/>
      <c r="UOG321" s="942"/>
      <c r="UOH321" s="942"/>
      <c r="UOI321" s="942"/>
      <c r="UOJ321" s="942"/>
      <c r="UOK321" s="942"/>
      <c r="UOL321" s="942"/>
      <c r="UOM321" s="942"/>
      <c r="UON321" s="942"/>
      <c r="UOO321" s="942"/>
      <c r="UOP321" s="942"/>
      <c r="UOQ321" s="942"/>
      <c r="UOR321" s="942"/>
      <c r="UOS321" s="942"/>
      <c r="UOT321" s="942"/>
      <c r="UOU321" s="942"/>
      <c r="UOV321" s="942"/>
      <c r="UOW321" s="942"/>
      <c r="UOX321" s="942"/>
      <c r="UOY321" s="942"/>
      <c r="UOZ321" s="942"/>
      <c r="UPA321" s="942"/>
      <c r="UPB321" s="942"/>
      <c r="UPC321" s="942"/>
      <c r="UPD321" s="942"/>
      <c r="UPE321" s="942"/>
      <c r="UPF321" s="942"/>
      <c r="UPG321" s="942"/>
      <c r="UPH321" s="942"/>
      <c r="UPI321" s="942"/>
      <c r="UPJ321" s="942"/>
      <c r="UPK321" s="942"/>
      <c r="UPL321" s="942"/>
      <c r="UPM321" s="942"/>
      <c r="UPN321" s="942"/>
      <c r="UPO321" s="942"/>
      <c r="UPP321" s="942"/>
      <c r="UPQ321" s="942"/>
      <c r="UPR321" s="942"/>
      <c r="UPS321" s="942"/>
      <c r="UPT321" s="942"/>
      <c r="UPU321" s="942"/>
      <c r="UPV321" s="942"/>
      <c r="UPW321" s="942"/>
      <c r="UPX321" s="942"/>
      <c r="UPY321" s="942"/>
      <c r="UPZ321" s="942"/>
      <c r="UQA321" s="942"/>
      <c r="UQB321" s="942"/>
      <c r="UQC321" s="942"/>
      <c r="UQD321" s="942"/>
      <c r="UQE321" s="942"/>
      <c r="UQF321" s="942"/>
      <c r="UQG321" s="942"/>
      <c r="UQH321" s="942"/>
      <c r="UQI321" s="942"/>
      <c r="UQJ321" s="942"/>
      <c r="UQK321" s="942"/>
      <c r="UQL321" s="942"/>
      <c r="UQM321" s="942"/>
      <c r="UQN321" s="942"/>
      <c r="UQO321" s="942"/>
      <c r="UQP321" s="942"/>
      <c r="UQQ321" s="942"/>
      <c r="UQR321" s="942"/>
      <c r="UQS321" s="942"/>
      <c r="UQT321" s="942"/>
      <c r="UQU321" s="942"/>
      <c r="UQV321" s="942"/>
      <c r="UQW321" s="942"/>
      <c r="UQX321" s="942"/>
      <c r="UQY321" s="942"/>
      <c r="UQZ321" s="942"/>
      <c r="URA321" s="942"/>
      <c r="URB321" s="942"/>
      <c r="URC321" s="942"/>
      <c r="URD321" s="942"/>
      <c r="URE321" s="942"/>
      <c r="URF321" s="942"/>
      <c r="URG321" s="942"/>
      <c r="URH321" s="942"/>
      <c r="URI321" s="942"/>
      <c r="URJ321" s="942"/>
      <c r="URK321" s="942"/>
      <c r="URL321" s="942"/>
      <c r="URM321" s="942"/>
      <c r="URN321" s="942"/>
      <c r="URO321" s="942"/>
      <c r="URP321" s="942"/>
      <c r="URQ321" s="942"/>
      <c r="URR321" s="942"/>
      <c r="URS321" s="942"/>
      <c r="URT321" s="942"/>
      <c r="URU321" s="942"/>
      <c r="URV321" s="942"/>
      <c r="URW321" s="942"/>
      <c r="URX321" s="942"/>
      <c r="URY321" s="942"/>
      <c r="URZ321" s="942"/>
      <c r="USA321" s="942"/>
      <c r="USB321" s="942"/>
      <c r="USC321" s="942"/>
      <c r="USD321" s="942"/>
      <c r="USE321" s="942"/>
      <c r="USF321" s="942"/>
      <c r="USG321" s="942"/>
      <c r="USH321" s="942"/>
      <c r="USI321" s="942"/>
      <c r="USJ321" s="942"/>
      <c r="USK321" s="942"/>
      <c r="USL321" s="942"/>
      <c r="USM321" s="942"/>
      <c r="USN321" s="942"/>
      <c r="USO321" s="942"/>
      <c r="USP321" s="942"/>
      <c r="USQ321" s="942"/>
      <c r="USR321" s="942"/>
      <c r="USS321" s="942"/>
      <c r="UST321" s="942"/>
      <c r="USU321" s="942"/>
      <c r="USV321" s="942"/>
      <c r="USW321" s="942"/>
      <c r="USX321" s="942"/>
      <c r="USY321" s="942"/>
      <c r="USZ321" s="942"/>
      <c r="UTA321" s="942"/>
      <c r="UTB321" s="942"/>
      <c r="UTC321" s="942"/>
      <c r="UTD321" s="942"/>
      <c r="UTE321" s="942"/>
      <c r="UTF321" s="942"/>
      <c r="UTG321" s="942"/>
      <c r="UTH321" s="942"/>
      <c r="UTI321" s="942"/>
      <c r="UTJ321" s="942"/>
      <c r="UTK321" s="942"/>
      <c r="UTL321" s="942"/>
      <c r="UTM321" s="942"/>
      <c r="UTN321" s="942"/>
      <c r="UTO321" s="942"/>
      <c r="UTP321" s="942"/>
      <c r="UTQ321" s="942"/>
      <c r="UTR321" s="942"/>
      <c r="UTS321" s="942"/>
      <c r="UTT321" s="942"/>
      <c r="UTU321" s="942"/>
      <c r="UTV321" s="942"/>
      <c r="UTW321" s="942"/>
      <c r="UTX321" s="942"/>
      <c r="UTY321" s="942"/>
      <c r="UTZ321" s="942"/>
      <c r="UUA321" s="942"/>
      <c r="UUB321" s="942"/>
      <c r="UUC321" s="942"/>
      <c r="UUD321" s="942"/>
      <c r="UUE321" s="942"/>
      <c r="UUF321" s="942"/>
      <c r="UUG321" s="942"/>
      <c r="UUH321" s="942"/>
      <c r="UUI321" s="942"/>
      <c r="UUJ321" s="942"/>
      <c r="UUK321" s="942"/>
      <c r="UUL321" s="942"/>
      <c r="UUM321" s="942"/>
      <c r="UUN321" s="942"/>
      <c r="UUO321" s="942"/>
      <c r="UUP321" s="942"/>
      <c r="UUQ321" s="942"/>
      <c r="UUR321" s="942"/>
      <c r="UUS321" s="942"/>
      <c r="UUT321" s="942"/>
      <c r="UUU321" s="942"/>
      <c r="UUV321" s="942"/>
      <c r="UUW321" s="942"/>
      <c r="UUX321" s="942"/>
      <c r="UUY321" s="942"/>
      <c r="UUZ321" s="942"/>
      <c r="UVA321" s="942"/>
      <c r="UVB321" s="942"/>
      <c r="UVC321" s="942"/>
      <c r="UVD321" s="942"/>
      <c r="UVE321" s="942"/>
      <c r="UVF321" s="942"/>
      <c r="UVG321" s="942"/>
      <c r="UVH321" s="942"/>
      <c r="UVI321" s="942"/>
      <c r="UVJ321" s="942"/>
      <c r="UVK321" s="942"/>
      <c r="UVL321" s="942"/>
      <c r="UVM321" s="942"/>
      <c r="UVN321" s="942"/>
      <c r="UVO321" s="942"/>
      <c r="UVP321" s="942"/>
      <c r="UVQ321" s="942"/>
      <c r="UVR321" s="942"/>
      <c r="UVS321" s="942"/>
      <c r="UVT321" s="942"/>
      <c r="UVU321" s="942"/>
      <c r="UVV321" s="942"/>
      <c r="UVW321" s="942"/>
      <c r="UVX321" s="942"/>
      <c r="UVY321" s="942"/>
      <c r="UVZ321" s="942"/>
      <c r="UWA321" s="942"/>
      <c r="UWB321" s="942"/>
      <c r="UWC321" s="942"/>
      <c r="UWD321" s="942"/>
      <c r="UWE321" s="942"/>
      <c r="UWF321" s="942"/>
      <c r="UWG321" s="942"/>
      <c r="UWH321" s="942"/>
      <c r="UWI321" s="942"/>
      <c r="UWJ321" s="942"/>
      <c r="UWK321" s="942"/>
      <c r="UWL321" s="942"/>
      <c r="UWM321" s="942"/>
      <c r="UWN321" s="942"/>
      <c r="UWO321" s="942"/>
      <c r="UWP321" s="942"/>
      <c r="UWQ321" s="942"/>
      <c r="UWR321" s="942"/>
      <c r="UWS321" s="942"/>
      <c r="UWT321" s="942"/>
      <c r="UWU321" s="942"/>
      <c r="UWV321" s="942"/>
      <c r="UWW321" s="942"/>
      <c r="UWX321" s="942"/>
      <c r="UWY321" s="942"/>
      <c r="UWZ321" s="942"/>
      <c r="UXA321" s="942"/>
      <c r="UXB321" s="942"/>
      <c r="UXC321" s="942"/>
      <c r="UXD321" s="942"/>
      <c r="UXE321" s="942"/>
      <c r="UXF321" s="942"/>
      <c r="UXG321" s="942"/>
      <c r="UXH321" s="942"/>
      <c r="UXI321" s="942"/>
      <c r="UXJ321" s="942"/>
      <c r="UXK321" s="942"/>
      <c r="UXL321" s="942"/>
      <c r="UXM321" s="942"/>
      <c r="UXN321" s="942"/>
      <c r="UXO321" s="942"/>
      <c r="UXP321" s="942"/>
      <c r="UXQ321" s="942"/>
      <c r="UXR321" s="942"/>
      <c r="UXS321" s="942"/>
      <c r="UXT321" s="942"/>
      <c r="UXU321" s="942"/>
      <c r="UXV321" s="942"/>
      <c r="UXW321" s="942"/>
      <c r="UXX321" s="942"/>
      <c r="UXY321" s="942"/>
      <c r="UXZ321" s="942"/>
      <c r="UYA321" s="942"/>
      <c r="UYB321" s="942"/>
      <c r="UYC321" s="942"/>
      <c r="UYD321" s="942"/>
      <c r="UYE321" s="942"/>
      <c r="UYF321" s="942"/>
      <c r="UYG321" s="942"/>
      <c r="UYH321" s="942"/>
      <c r="UYI321" s="942"/>
      <c r="UYJ321" s="942"/>
      <c r="UYK321" s="942"/>
      <c r="UYL321" s="942"/>
      <c r="UYM321" s="942"/>
      <c r="UYN321" s="942"/>
      <c r="UYO321" s="942"/>
      <c r="UYP321" s="942"/>
      <c r="UYQ321" s="942"/>
      <c r="UYR321" s="942"/>
      <c r="UYS321" s="942"/>
      <c r="UYT321" s="942"/>
      <c r="UYU321" s="942"/>
      <c r="UYV321" s="942"/>
      <c r="UYW321" s="942"/>
      <c r="UYX321" s="942"/>
      <c r="UYY321" s="942"/>
      <c r="UYZ321" s="942"/>
      <c r="UZA321" s="942"/>
      <c r="UZB321" s="942"/>
      <c r="UZC321" s="942"/>
      <c r="UZD321" s="942"/>
      <c r="UZE321" s="942"/>
      <c r="UZF321" s="942"/>
      <c r="UZG321" s="942"/>
      <c r="UZH321" s="942"/>
      <c r="UZI321" s="942"/>
      <c r="UZJ321" s="942"/>
      <c r="UZK321" s="942"/>
      <c r="UZL321" s="942"/>
      <c r="UZM321" s="942"/>
      <c r="UZN321" s="942"/>
      <c r="UZO321" s="942"/>
      <c r="UZP321" s="942"/>
      <c r="UZQ321" s="942"/>
      <c r="UZR321" s="942"/>
      <c r="UZS321" s="942"/>
      <c r="UZT321" s="942"/>
      <c r="UZU321" s="942"/>
      <c r="UZV321" s="942"/>
      <c r="UZW321" s="942"/>
      <c r="UZX321" s="942"/>
      <c r="UZY321" s="942"/>
      <c r="UZZ321" s="942"/>
      <c r="VAA321" s="942"/>
      <c r="VAB321" s="942"/>
      <c r="VAC321" s="942"/>
      <c r="VAD321" s="942"/>
      <c r="VAE321" s="942"/>
      <c r="VAF321" s="942"/>
      <c r="VAG321" s="942"/>
      <c r="VAH321" s="942"/>
      <c r="VAI321" s="942"/>
      <c r="VAJ321" s="942"/>
      <c r="VAK321" s="942"/>
      <c r="VAL321" s="942"/>
      <c r="VAM321" s="942"/>
      <c r="VAN321" s="942"/>
      <c r="VAO321" s="942"/>
      <c r="VAP321" s="942"/>
      <c r="VAQ321" s="942"/>
      <c r="VAR321" s="942"/>
      <c r="VAS321" s="942"/>
      <c r="VAT321" s="942"/>
      <c r="VAU321" s="942"/>
      <c r="VAV321" s="942"/>
      <c r="VAW321" s="942"/>
      <c r="VAX321" s="942"/>
      <c r="VAY321" s="942"/>
      <c r="VAZ321" s="942"/>
      <c r="VBA321" s="942"/>
      <c r="VBB321" s="942"/>
      <c r="VBC321" s="942"/>
      <c r="VBD321" s="942"/>
      <c r="VBE321" s="942"/>
      <c r="VBF321" s="942"/>
      <c r="VBG321" s="942"/>
      <c r="VBH321" s="942"/>
      <c r="VBI321" s="942"/>
      <c r="VBJ321" s="942"/>
      <c r="VBK321" s="942"/>
      <c r="VBL321" s="942"/>
      <c r="VBM321" s="942"/>
      <c r="VBN321" s="942"/>
      <c r="VBO321" s="942"/>
      <c r="VBP321" s="942"/>
      <c r="VBQ321" s="942"/>
      <c r="VBR321" s="942"/>
      <c r="VBS321" s="942"/>
      <c r="VBT321" s="942"/>
      <c r="VBU321" s="942"/>
      <c r="VBV321" s="942"/>
      <c r="VBW321" s="942"/>
      <c r="VBX321" s="942"/>
      <c r="VBY321" s="942"/>
      <c r="VBZ321" s="942"/>
      <c r="VCA321" s="942"/>
      <c r="VCB321" s="942"/>
      <c r="VCC321" s="942"/>
      <c r="VCD321" s="942"/>
      <c r="VCE321" s="942"/>
      <c r="VCF321" s="942"/>
      <c r="VCG321" s="942"/>
      <c r="VCH321" s="942"/>
      <c r="VCI321" s="942"/>
      <c r="VCJ321" s="942"/>
      <c r="VCK321" s="942"/>
      <c r="VCL321" s="942"/>
      <c r="VCM321" s="942"/>
      <c r="VCN321" s="942"/>
      <c r="VCO321" s="942"/>
      <c r="VCP321" s="942"/>
      <c r="VCQ321" s="942"/>
      <c r="VCR321" s="942"/>
      <c r="VCS321" s="942"/>
      <c r="VCT321" s="942"/>
      <c r="VCU321" s="942"/>
      <c r="VCV321" s="942"/>
      <c r="VCW321" s="942"/>
      <c r="VCX321" s="942"/>
      <c r="VCY321" s="942"/>
      <c r="VCZ321" s="942"/>
      <c r="VDA321" s="942"/>
      <c r="VDB321" s="942"/>
      <c r="VDC321" s="942"/>
      <c r="VDD321" s="942"/>
      <c r="VDE321" s="942"/>
      <c r="VDF321" s="942"/>
      <c r="VDG321" s="942"/>
      <c r="VDH321" s="942"/>
      <c r="VDI321" s="942"/>
      <c r="VDJ321" s="942"/>
      <c r="VDK321" s="942"/>
      <c r="VDL321" s="942"/>
      <c r="VDM321" s="942"/>
      <c r="VDN321" s="942"/>
      <c r="VDO321" s="942"/>
      <c r="VDP321" s="942"/>
      <c r="VDQ321" s="942"/>
      <c r="VDR321" s="942"/>
      <c r="VDS321" s="942"/>
      <c r="VDT321" s="942"/>
      <c r="VDU321" s="942"/>
      <c r="VDV321" s="942"/>
      <c r="VDW321" s="942"/>
      <c r="VDX321" s="942"/>
      <c r="VDY321" s="942"/>
      <c r="VDZ321" s="942"/>
      <c r="VEA321" s="942"/>
      <c r="VEB321" s="942"/>
      <c r="VEC321" s="942"/>
      <c r="VED321" s="942"/>
      <c r="VEE321" s="942"/>
      <c r="VEF321" s="942"/>
      <c r="VEG321" s="942"/>
      <c r="VEH321" s="942"/>
      <c r="VEI321" s="942"/>
      <c r="VEJ321" s="942"/>
      <c r="VEK321" s="942"/>
      <c r="VEL321" s="942"/>
      <c r="VEM321" s="942"/>
      <c r="VEN321" s="942"/>
      <c r="VEO321" s="942"/>
      <c r="VEP321" s="942"/>
      <c r="VEQ321" s="942"/>
      <c r="VER321" s="942"/>
      <c r="VES321" s="942"/>
      <c r="VET321" s="942"/>
      <c r="VEU321" s="942"/>
      <c r="VEV321" s="942"/>
      <c r="VEW321" s="942"/>
      <c r="VEX321" s="942"/>
      <c r="VEY321" s="942"/>
      <c r="VEZ321" s="942"/>
      <c r="VFA321" s="942"/>
      <c r="VFB321" s="942"/>
      <c r="VFC321" s="942"/>
      <c r="VFD321" s="942"/>
      <c r="VFE321" s="942"/>
      <c r="VFF321" s="942"/>
      <c r="VFG321" s="942"/>
      <c r="VFH321" s="942"/>
      <c r="VFI321" s="942"/>
      <c r="VFJ321" s="942"/>
      <c r="VFK321" s="942"/>
      <c r="VFL321" s="942"/>
      <c r="VFM321" s="942"/>
      <c r="VFN321" s="942"/>
      <c r="VFO321" s="942"/>
      <c r="VFP321" s="942"/>
      <c r="VFQ321" s="942"/>
      <c r="VFR321" s="942"/>
      <c r="VFS321" s="942"/>
      <c r="VFT321" s="942"/>
      <c r="VFU321" s="942"/>
      <c r="VFV321" s="942"/>
      <c r="VFW321" s="942"/>
      <c r="VFX321" s="942"/>
      <c r="VFY321" s="942"/>
      <c r="VFZ321" s="942"/>
      <c r="VGA321" s="942"/>
      <c r="VGB321" s="942"/>
      <c r="VGC321" s="942"/>
      <c r="VGD321" s="942"/>
      <c r="VGE321" s="942"/>
      <c r="VGF321" s="942"/>
      <c r="VGG321" s="942"/>
      <c r="VGH321" s="942"/>
      <c r="VGI321" s="942"/>
      <c r="VGJ321" s="942"/>
      <c r="VGK321" s="942"/>
      <c r="VGL321" s="942"/>
      <c r="VGM321" s="942"/>
      <c r="VGN321" s="942"/>
      <c r="VGO321" s="942"/>
      <c r="VGP321" s="942"/>
      <c r="VGQ321" s="942"/>
      <c r="VGR321" s="942"/>
      <c r="VGS321" s="942"/>
      <c r="VGT321" s="942"/>
      <c r="VGU321" s="942"/>
      <c r="VGV321" s="942"/>
      <c r="VGW321" s="942"/>
      <c r="VGX321" s="942"/>
      <c r="VGY321" s="942"/>
      <c r="VGZ321" s="942"/>
      <c r="VHA321" s="942"/>
      <c r="VHB321" s="942"/>
      <c r="VHC321" s="942"/>
      <c r="VHD321" s="942"/>
      <c r="VHE321" s="942"/>
      <c r="VHF321" s="942"/>
      <c r="VHG321" s="942"/>
      <c r="VHH321" s="942"/>
      <c r="VHI321" s="942"/>
      <c r="VHJ321" s="942"/>
      <c r="VHK321" s="942"/>
      <c r="VHL321" s="942"/>
      <c r="VHM321" s="942"/>
      <c r="VHN321" s="942"/>
      <c r="VHO321" s="942"/>
      <c r="VHP321" s="942"/>
      <c r="VHQ321" s="942"/>
      <c r="VHR321" s="942"/>
      <c r="VHS321" s="942"/>
      <c r="VHT321" s="942"/>
      <c r="VHU321" s="942"/>
      <c r="VHV321" s="942"/>
      <c r="VHW321" s="942"/>
      <c r="VHX321" s="942"/>
      <c r="VHY321" s="942"/>
      <c r="VHZ321" s="942"/>
      <c r="VIA321" s="942"/>
      <c r="VIB321" s="942"/>
      <c r="VIC321" s="942"/>
      <c r="VID321" s="942"/>
      <c r="VIE321" s="942"/>
      <c r="VIF321" s="942"/>
      <c r="VIG321" s="942"/>
      <c r="VIH321" s="942"/>
      <c r="VII321" s="942"/>
      <c r="VIJ321" s="942"/>
      <c r="VIK321" s="942"/>
      <c r="VIL321" s="942"/>
      <c r="VIM321" s="942"/>
      <c r="VIN321" s="942"/>
      <c r="VIO321" s="942"/>
      <c r="VIP321" s="942"/>
      <c r="VIQ321" s="942"/>
      <c r="VIR321" s="942"/>
      <c r="VIS321" s="942"/>
      <c r="VIT321" s="942"/>
      <c r="VIU321" s="942"/>
      <c r="VIV321" s="942"/>
      <c r="VIW321" s="942"/>
      <c r="VIX321" s="942"/>
      <c r="VIY321" s="942"/>
      <c r="VIZ321" s="942"/>
      <c r="VJA321" s="942"/>
      <c r="VJB321" s="942"/>
      <c r="VJC321" s="942"/>
      <c r="VJD321" s="942"/>
      <c r="VJE321" s="942"/>
      <c r="VJF321" s="942"/>
      <c r="VJG321" s="942"/>
      <c r="VJH321" s="942"/>
      <c r="VJI321" s="942"/>
      <c r="VJJ321" s="942"/>
      <c r="VJK321" s="942"/>
      <c r="VJL321" s="942"/>
      <c r="VJM321" s="942"/>
      <c r="VJN321" s="942"/>
      <c r="VJO321" s="942"/>
      <c r="VJP321" s="942"/>
      <c r="VJQ321" s="942"/>
      <c r="VJR321" s="942"/>
      <c r="VJS321" s="942"/>
      <c r="VJT321" s="942"/>
      <c r="VJU321" s="942"/>
      <c r="VJV321" s="942"/>
      <c r="VJW321" s="942"/>
      <c r="VJX321" s="942"/>
      <c r="VJY321" s="942"/>
      <c r="VJZ321" s="942"/>
      <c r="VKA321" s="942"/>
      <c r="VKB321" s="942"/>
      <c r="VKC321" s="942"/>
      <c r="VKD321" s="942"/>
      <c r="VKE321" s="942"/>
      <c r="VKF321" s="942"/>
      <c r="VKG321" s="942"/>
      <c r="VKH321" s="942"/>
      <c r="VKI321" s="942"/>
      <c r="VKJ321" s="942"/>
      <c r="VKK321" s="942"/>
      <c r="VKL321" s="942"/>
      <c r="VKM321" s="942"/>
      <c r="VKN321" s="942"/>
      <c r="VKO321" s="942"/>
      <c r="VKP321" s="942"/>
      <c r="VKQ321" s="942"/>
      <c r="VKR321" s="942"/>
      <c r="VKS321" s="942"/>
      <c r="VKT321" s="942"/>
      <c r="VKU321" s="942"/>
      <c r="VKV321" s="942"/>
      <c r="VKW321" s="942"/>
      <c r="VKX321" s="942"/>
      <c r="VKY321" s="942"/>
      <c r="VKZ321" s="942"/>
      <c r="VLA321" s="942"/>
      <c r="VLB321" s="942"/>
      <c r="VLC321" s="942"/>
      <c r="VLD321" s="942"/>
      <c r="VLE321" s="942"/>
      <c r="VLF321" s="942"/>
      <c r="VLG321" s="942"/>
      <c r="VLH321" s="942"/>
      <c r="VLI321" s="942"/>
      <c r="VLJ321" s="942"/>
      <c r="VLK321" s="942"/>
      <c r="VLL321" s="942"/>
      <c r="VLM321" s="942"/>
      <c r="VLN321" s="942"/>
      <c r="VLO321" s="942"/>
      <c r="VLP321" s="942"/>
      <c r="VLQ321" s="942"/>
      <c r="VLR321" s="942"/>
      <c r="VLS321" s="942"/>
      <c r="VLT321" s="942"/>
      <c r="VLU321" s="942"/>
      <c r="VLV321" s="942"/>
      <c r="VLW321" s="942"/>
      <c r="VLX321" s="942"/>
      <c r="VLY321" s="942"/>
      <c r="VLZ321" s="942"/>
      <c r="VMA321" s="942"/>
      <c r="VMB321" s="942"/>
      <c r="VMC321" s="942"/>
      <c r="VMD321" s="942"/>
      <c r="VME321" s="942"/>
      <c r="VMF321" s="942"/>
      <c r="VMG321" s="942"/>
      <c r="VMH321" s="942"/>
      <c r="VMI321" s="942"/>
      <c r="VMJ321" s="942"/>
      <c r="VMK321" s="942"/>
      <c r="VML321" s="942"/>
      <c r="VMM321" s="942"/>
      <c r="VMN321" s="942"/>
      <c r="VMO321" s="942"/>
      <c r="VMP321" s="942"/>
      <c r="VMQ321" s="942"/>
      <c r="VMR321" s="942"/>
      <c r="VMS321" s="942"/>
      <c r="VMT321" s="942"/>
      <c r="VMU321" s="942"/>
      <c r="VMV321" s="942"/>
      <c r="VMW321" s="942"/>
      <c r="VMX321" s="942"/>
      <c r="VMY321" s="942"/>
      <c r="VMZ321" s="942"/>
      <c r="VNA321" s="942"/>
      <c r="VNB321" s="942"/>
      <c r="VNC321" s="942"/>
      <c r="VND321" s="942"/>
      <c r="VNE321" s="942"/>
      <c r="VNF321" s="942"/>
      <c r="VNG321" s="942"/>
      <c r="VNH321" s="942"/>
      <c r="VNI321" s="942"/>
      <c r="VNJ321" s="942"/>
      <c r="VNK321" s="942"/>
      <c r="VNL321" s="942"/>
      <c r="VNM321" s="942"/>
      <c r="VNN321" s="942"/>
      <c r="VNO321" s="942"/>
      <c r="VNP321" s="942"/>
      <c r="VNQ321" s="942"/>
      <c r="VNR321" s="942"/>
      <c r="VNS321" s="942"/>
      <c r="VNT321" s="942"/>
      <c r="VNU321" s="942"/>
      <c r="VNV321" s="942"/>
      <c r="VNW321" s="942"/>
      <c r="VNX321" s="942"/>
      <c r="VNY321" s="942"/>
      <c r="VNZ321" s="942"/>
      <c r="VOA321" s="942"/>
      <c r="VOB321" s="942"/>
      <c r="VOC321" s="942"/>
      <c r="VOD321" s="942"/>
      <c r="VOE321" s="942"/>
      <c r="VOF321" s="942"/>
      <c r="VOG321" s="942"/>
      <c r="VOH321" s="942"/>
      <c r="VOI321" s="942"/>
      <c r="VOJ321" s="942"/>
      <c r="VOK321" s="942"/>
      <c r="VOL321" s="942"/>
      <c r="VOM321" s="942"/>
      <c r="VON321" s="942"/>
      <c r="VOO321" s="942"/>
      <c r="VOP321" s="942"/>
      <c r="VOQ321" s="942"/>
      <c r="VOR321" s="942"/>
      <c r="VOS321" s="942"/>
      <c r="VOT321" s="942"/>
      <c r="VOU321" s="942"/>
      <c r="VOV321" s="942"/>
      <c r="VOW321" s="942"/>
      <c r="VOX321" s="942"/>
      <c r="VOY321" s="942"/>
      <c r="VOZ321" s="942"/>
      <c r="VPA321" s="942"/>
      <c r="VPB321" s="942"/>
      <c r="VPC321" s="942"/>
      <c r="VPD321" s="942"/>
      <c r="VPE321" s="942"/>
      <c r="VPF321" s="942"/>
      <c r="VPG321" s="942"/>
      <c r="VPH321" s="942"/>
      <c r="VPI321" s="942"/>
      <c r="VPJ321" s="942"/>
      <c r="VPK321" s="942"/>
      <c r="VPL321" s="942"/>
      <c r="VPM321" s="942"/>
      <c r="VPN321" s="942"/>
      <c r="VPO321" s="942"/>
      <c r="VPP321" s="942"/>
      <c r="VPQ321" s="942"/>
      <c r="VPR321" s="942"/>
      <c r="VPS321" s="942"/>
      <c r="VPT321" s="942"/>
      <c r="VPU321" s="942"/>
      <c r="VPV321" s="942"/>
      <c r="VPW321" s="942"/>
      <c r="VPX321" s="942"/>
      <c r="VPY321" s="942"/>
      <c r="VPZ321" s="942"/>
      <c r="VQA321" s="942"/>
      <c r="VQB321" s="942"/>
      <c r="VQC321" s="942"/>
      <c r="VQD321" s="942"/>
      <c r="VQE321" s="942"/>
      <c r="VQF321" s="942"/>
      <c r="VQG321" s="942"/>
      <c r="VQH321" s="942"/>
      <c r="VQI321" s="942"/>
      <c r="VQJ321" s="942"/>
      <c r="VQK321" s="942"/>
      <c r="VQL321" s="942"/>
      <c r="VQM321" s="942"/>
      <c r="VQN321" s="942"/>
      <c r="VQO321" s="942"/>
      <c r="VQP321" s="942"/>
      <c r="VQQ321" s="942"/>
      <c r="VQR321" s="942"/>
      <c r="VQS321" s="942"/>
      <c r="VQT321" s="942"/>
      <c r="VQU321" s="942"/>
      <c r="VQV321" s="942"/>
      <c r="VQW321" s="942"/>
      <c r="VQX321" s="942"/>
      <c r="VQY321" s="942"/>
      <c r="VQZ321" s="942"/>
      <c r="VRA321" s="942"/>
      <c r="VRB321" s="942"/>
      <c r="VRC321" s="942"/>
      <c r="VRD321" s="942"/>
      <c r="VRE321" s="942"/>
      <c r="VRF321" s="942"/>
      <c r="VRG321" s="942"/>
      <c r="VRH321" s="942"/>
      <c r="VRI321" s="942"/>
      <c r="VRJ321" s="942"/>
      <c r="VRK321" s="942"/>
      <c r="VRL321" s="942"/>
      <c r="VRM321" s="942"/>
      <c r="VRN321" s="942"/>
      <c r="VRO321" s="942"/>
      <c r="VRP321" s="942"/>
      <c r="VRQ321" s="942"/>
      <c r="VRR321" s="942"/>
      <c r="VRS321" s="942"/>
      <c r="VRT321" s="942"/>
      <c r="VRU321" s="942"/>
      <c r="VRV321" s="942"/>
      <c r="VRW321" s="942"/>
      <c r="VRX321" s="942"/>
      <c r="VRY321" s="942"/>
      <c r="VRZ321" s="942"/>
      <c r="VSA321" s="942"/>
      <c r="VSB321" s="942"/>
      <c r="VSC321" s="942"/>
      <c r="VSD321" s="942"/>
      <c r="VSE321" s="942"/>
      <c r="VSF321" s="942"/>
      <c r="VSG321" s="942"/>
      <c r="VSH321" s="942"/>
      <c r="VSI321" s="942"/>
      <c r="VSJ321" s="942"/>
      <c r="VSK321" s="942"/>
      <c r="VSL321" s="942"/>
      <c r="VSM321" s="942"/>
      <c r="VSN321" s="942"/>
      <c r="VSO321" s="942"/>
      <c r="VSP321" s="942"/>
      <c r="VSQ321" s="942"/>
      <c r="VSR321" s="942"/>
      <c r="VSS321" s="942"/>
      <c r="VST321" s="942"/>
      <c r="VSU321" s="942"/>
      <c r="VSV321" s="942"/>
      <c r="VSW321" s="942"/>
      <c r="VSX321" s="942"/>
      <c r="VSY321" s="942"/>
      <c r="VSZ321" s="942"/>
      <c r="VTA321" s="942"/>
      <c r="VTB321" s="942"/>
      <c r="VTC321" s="942"/>
      <c r="VTD321" s="942"/>
      <c r="VTE321" s="942"/>
      <c r="VTF321" s="942"/>
      <c r="VTG321" s="942"/>
      <c r="VTH321" s="942"/>
      <c r="VTI321" s="942"/>
      <c r="VTJ321" s="942"/>
      <c r="VTK321" s="942"/>
      <c r="VTL321" s="942"/>
      <c r="VTM321" s="942"/>
      <c r="VTN321" s="942"/>
      <c r="VTO321" s="942"/>
      <c r="VTP321" s="942"/>
      <c r="VTQ321" s="942"/>
      <c r="VTR321" s="942"/>
      <c r="VTS321" s="942"/>
      <c r="VTT321" s="942"/>
      <c r="VTU321" s="942"/>
      <c r="VTV321" s="942"/>
      <c r="VTW321" s="942"/>
      <c r="VTX321" s="942"/>
      <c r="VTY321" s="942"/>
      <c r="VTZ321" s="942"/>
      <c r="VUA321" s="942"/>
      <c r="VUB321" s="942"/>
      <c r="VUC321" s="942"/>
      <c r="VUD321" s="942"/>
      <c r="VUE321" s="942"/>
      <c r="VUF321" s="942"/>
      <c r="VUG321" s="942"/>
      <c r="VUH321" s="942"/>
      <c r="VUI321" s="942"/>
      <c r="VUJ321" s="942"/>
      <c r="VUK321" s="942"/>
      <c r="VUL321" s="942"/>
      <c r="VUM321" s="942"/>
      <c r="VUN321" s="942"/>
      <c r="VUO321" s="942"/>
      <c r="VUP321" s="942"/>
      <c r="VUQ321" s="942"/>
      <c r="VUR321" s="942"/>
      <c r="VUS321" s="942"/>
      <c r="VUT321" s="942"/>
      <c r="VUU321" s="942"/>
      <c r="VUV321" s="942"/>
      <c r="VUW321" s="942"/>
      <c r="VUX321" s="942"/>
      <c r="VUY321" s="942"/>
      <c r="VUZ321" s="942"/>
      <c r="VVA321" s="942"/>
      <c r="VVB321" s="942"/>
      <c r="VVC321" s="942"/>
      <c r="VVD321" s="942"/>
      <c r="VVE321" s="942"/>
      <c r="VVF321" s="942"/>
      <c r="VVG321" s="942"/>
      <c r="VVH321" s="942"/>
      <c r="VVI321" s="942"/>
      <c r="VVJ321" s="942"/>
      <c r="VVK321" s="942"/>
      <c r="VVL321" s="942"/>
      <c r="VVM321" s="942"/>
      <c r="VVN321" s="942"/>
      <c r="VVO321" s="942"/>
      <c r="VVP321" s="942"/>
      <c r="VVQ321" s="942"/>
      <c r="VVR321" s="942"/>
      <c r="VVS321" s="942"/>
      <c r="VVT321" s="942"/>
      <c r="VVU321" s="942"/>
      <c r="VVV321" s="942"/>
      <c r="VVW321" s="942"/>
      <c r="VVX321" s="942"/>
      <c r="VVY321" s="942"/>
      <c r="VVZ321" s="942"/>
      <c r="VWA321" s="942"/>
      <c r="VWB321" s="942"/>
      <c r="VWC321" s="942"/>
      <c r="VWD321" s="942"/>
      <c r="VWE321" s="942"/>
      <c r="VWF321" s="942"/>
      <c r="VWG321" s="942"/>
      <c r="VWH321" s="942"/>
      <c r="VWI321" s="942"/>
      <c r="VWJ321" s="942"/>
      <c r="VWK321" s="942"/>
      <c r="VWL321" s="942"/>
      <c r="VWM321" s="942"/>
      <c r="VWN321" s="942"/>
      <c r="VWO321" s="942"/>
      <c r="VWP321" s="942"/>
      <c r="VWQ321" s="942"/>
      <c r="VWR321" s="942"/>
      <c r="VWS321" s="942"/>
      <c r="VWT321" s="942"/>
      <c r="VWU321" s="942"/>
      <c r="VWV321" s="942"/>
      <c r="VWW321" s="942"/>
      <c r="VWX321" s="942"/>
      <c r="VWY321" s="942"/>
      <c r="VWZ321" s="942"/>
      <c r="VXA321" s="942"/>
      <c r="VXB321" s="942"/>
      <c r="VXC321" s="942"/>
      <c r="VXD321" s="942"/>
      <c r="VXE321" s="942"/>
      <c r="VXF321" s="942"/>
      <c r="VXG321" s="942"/>
      <c r="VXH321" s="942"/>
      <c r="VXI321" s="942"/>
      <c r="VXJ321" s="942"/>
      <c r="VXK321" s="942"/>
      <c r="VXL321" s="942"/>
      <c r="VXM321" s="942"/>
      <c r="VXN321" s="942"/>
      <c r="VXO321" s="942"/>
      <c r="VXP321" s="942"/>
      <c r="VXQ321" s="942"/>
      <c r="VXR321" s="942"/>
      <c r="VXS321" s="942"/>
      <c r="VXT321" s="942"/>
      <c r="VXU321" s="942"/>
      <c r="VXV321" s="942"/>
      <c r="VXW321" s="942"/>
      <c r="VXX321" s="942"/>
      <c r="VXY321" s="942"/>
      <c r="VXZ321" s="942"/>
      <c r="VYA321" s="942"/>
      <c r="VYB321" s="942"/>
      <c r="VYC321" s="942"/>
      <c r="VYD321" s="942"/>
      <c r="VYE321" s="942"/>
      <c r="VYF321" s="942"/>
      <c r="VYG321" s="942"/>
      <c r="VYH321" s="942"/>
      <c r="VYI321" s="942"/>
      <c r="VYJ321" s="942"/>
      <c r="VYK321" s="942"/>
      <c r="VYL321" s="942"/>
      <c r="VYM321" s="942"/>
      <c r="VYN321" s="942"/>
      <c r="VYO321" s="942"/>
      <c r="VYP321" s="942"/>
      <c r="VYQ321" s="942"/>
      <c r="VYR321" s="942"/>
      <c r="VYS321" s="942"/>
      <c r="VYT321" s="942"/>
      <c r="VYU321" s="942"/>
      <c r="VYV321" s="942"/>
      <c r="VYW321" s="942"/>
      <c r="VYX321" s="942"/>
      <c r="VYY321" s="942"/>
      <c r="VYZ321" s="942"/>
      <c r="VZA321" s="942"/>
      <c r="VZB321" s="942"/>
      <c r="VZC321" s="942"/>
      <c r="VZD321" s="942"/>
      <c r="VZE321" s="942"/>
      <c r="VZF321" s="942"/>
      <c r="VZG321" s="942"/>
      <c r="VZH321" s="942"/>
      <c r="VZI321" s="942"/>
      <c r="VZJ321" s="942"/>
      <c r="VZK321" s="942"/>
      <c r="VZL321" s="942"/>
      <c r="VZM321" s="942"/>
      <c r="VZN321" s="942"/>
      <c r="VZO321" s="942"/>
      <c r="VZP321" s="942"/>
      <c r="VZQ321" s="942"/>
      <c r="VZR321" s="942"/>
      <c r="VZS321" s="942"/>
      <c r="VZT321" s="942"/>
      <c r="VZU321" s="942"/>
      <c r="VZV321" s="942"/>
      <c r="VZW321" s="942"/>
      <c r="VZX321" s="942"/>
      <c r="VZY321" s="942"/>
      <c r="VZZ321" s="942"/>
      <c r="WAA321" s="942"/>
      <c r="WAB321" s="942"/>
      <c r="WAC321" s="942"/>
      <c r="WAD321" s="942"/>
      <c r="WAE321" s="942"/>
      <c r="WAF321" s="942"/>
      <c r="WAG321" s="942"/>
      <c r="WAH321" s="942"/>
      <c r="WAI321" s="942"/>
      <c r="WAJ321" s="942"/>
      <c r="WAK321" s="942"/>
      <c r="WAL321" s="942"/>
      <c r="WAM321" s="942"/>
      <c r="WAN321" s="942"/>
      <c r="WAO321" s="942"/>
      <c r="WAP321" s="942"/>
      <c r="WAQ321" s="942"/>
      <c r="WAR321" s="942"/>
      <c r="WAS321" s="942"/>
      <c r="WAT321" s="942"/>
      <c r="WAU321" s="942"/>
      <c r="WAV321" s="942"/>
      <c r="WAW321" s="942"/>
      <c r="WAX321" s="942"/>
      <c r="WAY321" s="942"/>
      <c r="WAZ321" s="942"/>
      <c r="WBA321" s="942"/>
      <c r="WBB321" s="942"/>
      <c r="WBC321" s="942"/>
      <c r="WBD321" s="942"/>
      <c r="WBE321" s="942"/>
      <c r="WBF321" s="942"/>
      <c r="WBG321" s="942"/>
      <c r="WBH321" s="942"/>
      <c r="WBI321" s="942"/>
      <c r="WBJ321" s="942"/>
      <c r="WBK321" s="942"/>
      <c r="WBL321" s="942"/>
      <c r="WBM321" s="942"/>
      <c r="WBN321" s="942"/>
      <c r="WBO321" s="942"/>
      <c r="WBP321" s="942"/>
      <c r="WBQ321" s="942"/>
      <c r="WBR321" s="942"/>
      <c r="WBS321" s="942"/>
      <c r="WBT321" s="942"/>
      <c r="WBU321" s="942"/>
      <c r="WBV321" s="942"/>
      <c r="WBW321" s="942"/>
      <c r="WBX321" s="942"/>
      <c r="WBY321" s="942"/>
      <c r="WBZ321" s="942"/>
      <c r="WCA321" s="942"/>
      <c r="WCB321" s="942"/>
      <c r="WCC321" s="942"/>
      <c r="WCD321" s="942"/>
      <c r="WCE321" s="942"/>
      <c r="WCF321" s="942"/>
      <c r="WCG321" s="942"/>
      <c r="WCH321" s="942"/>
      <c r="WCI321" s="942"/>
      <c r="WCJ321" s="942"/>
      <c r="WCK321" s="942"/>
      <c r="WCL321" s="942"/>
      <c r="WCM321" s="942"/>
      <c r="WCN321" s="942"/>
      <c r="WCO321" s="942"/>
      <c r="WCP321" s="942"/>
      <c r="WCQ321" s="942"/>
      <c r="WCR321" s="942"/>
      <c r="WCS321" s="942"/>
      <c r="WCT321" s="942"/>
      <c r="WCU321" s="942"/>
      <c r="WCV321" s="942"/>
      <c r="WCW321" s="942"/>
      <c r="WCX321" s="942"/>
      <c r="WCY321" s="942"/>
      <c r="WCZ321" s="942"/>
      <c r="WDA321" s="942"/>
      <c r="WDB321" s="942"/>
      <c r="WDC321" s="942"/>
      <c r="WDD321" s="942"/>
      <c r="WDE321" s="942"/>
      <c r="WDF321" s="942"/>
      <c r="WDG321" s="942"/>
      <c r="WDH321" s="942"/>
      <c r="WDI321" s="942"/>
      <c r="WDJ321" s="942"/>
      <c r="WDK321" s="942"/>
      <c r="WDL321" s="942"/>
      <c r="WDM321" s="942"/>
      <c r="WDN321" s="942"/>
      <c r="WDO321" s="942"/>
      <c r="WDP321" s="942"/>
      <c r="WDQ321" s="942"/>
      <c r="WDR321" s="942"/>
      <c r="WDS321" s="942"/>
      <c r="WDT321" s="942"/>
      <c r="WDU321" s="942"/>
      <c r="WDV321" s="942"/>
      <c r="WDW321" s="942"/>
      <c r="WDX321" s="942"/>
      <c r="WDY321" s="942"/>
      <c r="WDZ321" s="942"/>
      <c r="WEA321" s="942"/>
      <c r="WEB321" s="942"/>
      <c r="WEC321" s="942"/>
      <c r="WED321" s="942"/>
      <c r="WEE321" s="942"/>
      <c r="WEF321" s="942"/>
      <c r="WEG321" s="942"/>
      <c r="WEH321" s="942"/>
      <c r="WEI321" s="942"/>
      <c r="WEJ321" s="942"/>
      <c r="WEK321" s="942"/>
      <c r="WEL321" s="942"/>
      <c r="WEM321" s="942"/>
      <c r="WEN321" s="942"/>
      <c r="WEO321" s="942"/>
      <c r="WEP321" s="942"/>
      <c r="WEQ321" s="942"/>
      <c r="WER321" s="942"/>
      <c r="WES321" s="942"/>
      <c r="WET321" s="942"/>
      <c r="WEU321" s="942"/>
      <c r="WEV321" s="942"/>
      <c r="WEW321" s="942"/>
      <c r="WEX321" s="942"/>
      <c r="WEY321" s="942"/>
      <c r="WEZ321" s="942"/>
      <c r="WFA321" s="942"/>
      <c r="WFB321" s="942"/>
      <c r="WFC321" s="942"/>
      <c r="WFD321" s="942"/>
      <c r="WFE321" s="942"/>
      <c r="WFF321" s="942"/>
      <c r="WFG321" s="942"/>
      <c r="WFH321" s="942"/>
      <c r="WFI321" s="942"/>
      <c r="WFJ321" s="942"/>
      <c r="WFK321" s="942"/>
      <c r="WFL321" s="942"/>
      <c r="WFM321" s="942"/>
      <c r="WFN321" s="942"/>
      <c r="WFO321" s="942"/>
      <c r="WFP321" s="942"/>
      <c r="WFQ321" s="942"/>
      <c r="WFR321" s="942"/>
      <c r="WFS321" s="942"/>
      <c r="WFT321" s="942"/>
      <c r="WFU321" s="942"/>
      <c r="WFV321" s="942"/>
      <c r="WFW321" s="942"/>
      <c r="WFX321" s="942"/>
      <c r="WFY321" s="942"/>
      <c r="WFZ321" s="942"/>
      <c r="WGA321" s="942"/>
      <c r="WGB321" s="942"/>
      <c r="WGC321" s="942"/>
      <c r="WGD321" s="942"/>
      <c r="WGE321" s="942"/>
      <c r="WGF321" s="942"/>
      <c r="WGG321" s="942"/>
      <c r="WGH321" s="942"/>
      <c r="WGI321" s="942"/>
      <c r="WGJ321" s="942"/>
      <c r="WGK321" s="942"/>
      <c r="WGL321" s="942"/>
      <c r="WGM321" s="942"/>
      <c r="WGN321" s="942"/>
      <c r="WGO321" s="942"/>
      <c r="WGP321" s="942"/>
      <c r="WGQ321" s="942"/>
      <c r="WGR321" s="942"/>
      <c r="WGS321" s="942"/>
      <c r="WGT321" s="942"/>
      <c r="WGU321" s="942"/>
      <c r="WGV321" s="942"/>
      <c r="WGW321" s="942"/>
      <c r="WGX321" s="942"/>
      <c r="WGY321" s="942"/>
      <c r="WGZ321" s="942"/>
      <c r="WHA321" s="942"/>
      <c r="WHB321" s="942"/>
      <c r="WHC321" s="942"/>
      <c r="WHD321" s="942"/>
      <c r="WHE321" s="942"/>
      <c r="WHF321" s="942"/>
      <c r="WHG321" s="942"/>
      <c r="WHH321" s="942"/>
      <c r="WHI321" s="942"/>
      <c r="WHJ321" s="942"/>
      <c r="WHK321" s="942"/>
      <c r="WHL321" s="942"/>
      <c r="WHM321" s="942"/>
      <c r="WHN321" s="942"/>
      <c r="WHO321" s="942"/>
      <c r="WHP321" s="942"/>
      <c r="WHQ321" s="942"/>
      <c r="WHR321" s="942"/>
      <c r="WHS321" s="942"/>
      <c r="WHT321" s="942"/>
      <c r="WHU321" s="942"/>
      <c r="WHV321" s="942"/>
      <c r="WHW321" s="942"/>
      <c r="WHX321" s="942"/>
      <c r="WHY321" s="942"/>
      <c r="WHZ321" s="942"/>
      <c r="WIA321" s="942"/>
      <c r="WIB321" s="942"/>
      <c r="WIC321" s="942"/>
      <c r="WID321" s="942"/>
      <c r="WIE321" s="942"/>
      <c r="WIF321" s="942"/>
      <c r="WIG321" s="942"/>
      <c r="WIH321" s="942"/>
      <c r="WII321" s="942"/>
      <c r="WIJ321" s="942"/>
      <c r="WIK321" s="942"/>
      <c r="WIL321" s="942"/>
      <c r="WIM321" s="942"/>
      <c r="WIN321" s="942"/>
      <c r="WIO321" s="942"/>
      <c r="WIP321" s="942"/>
      <c r="WIQ321" s="942"/>
      <c r="WIR321" s="942"/>
      <c r="WIS321" s="942"/>
      <c r="WIT321" s="942"/>
      <c r="WIU321" s="942"/>
      <c r="WIV321" s="942"/>
      <c r="WIW321" s="942"/>
      <c r="WIX321" s="942"/>
      <c r="WIY321" s="942"/>
      <c r="WIZ321" s="942"/>
      <c r="WJA321" s="942"/>
      <c r="WJB321" s="942"/>
      <c r="WJC321" s="942"/>
      <c r="WJD321" s="942"/>
      <c r="WJE321" s="942"/>
      <c r="WJF321" s="942"/>
      <c r="WJG321" s="942"/>
      <c r="WJH321" s="942"/>
      <c r="WJI321" s="942"/>
      <c r="WJJ321" s="942"/>
      <c r="WJK321" s="942"/>
      <c r="WJL321" s="942"/>
      <c r="WJM321" s="942"/>
      <c r="WJN321" s="942"/>
      <c r="WJO321" s="942"/>
      <c r="WJP321" s="942"/>
      <c r="WJQ321" s="942"/>
      <c r="WJR321" s="942"/>
      <c r="WJS321" s="942"/>
      <c r="WJT321" s="942"/>
      <c r="WJU321" s="942"/>
      <c r="WJV321" s="942"/>
      <c r="WJW321" s="942"/>
      <c r="WJX321" s="942"/>
      <c r="WJY321" s="942"/>
      <c r="WJZ321" s="942"/>
      <c r="WKA321" s="942"/>
      <c r="WKB321" s="942"/>
      <c r="WKC321" s="942"/>
      <c r="WKD321" s="942"/>
      <c r="WKE321" s="942"/>
      <c r="WKF321" s="942"/>
      <c r="WKG321" s="942"/>
      <c r="WKH321" s="942"/>
      <c r="WKI321" s="942"/>
      <c r="WKJ321" s="942"/>
      <c r="WKK321" s="942"/>
      <c r="WKL321" s="942"/>
      <c r="WKM321" s="942"/>
      <c r="WKN321" s="942"/>
      <c r="WKO321" s="942"/>
      <c r="WKP321" s="942"/>
      <c r="WKQ321" s="942"/>
      <c r="WKR321" s="942"/>
      <c r="WKS321" s="942"/>
      <c r="WKT321" s="942"/>
      <c r="WKU321" s="942"/>
      <c r="WKV321" s="942"/>
      <c r="WKW321" s="942"/>
      <c r="WKX321" s="942"/>
      <c r="WKY321" s="942"/>
      <c r="WKZ321" s="942"/>
      <c r="WLA321" s="942"/>
      <c r="WLB321" s="942"/>
      <c r="WLC321" s="942"/>
      <c r="WLD321" s="942"/>
      <c r="WLE321" s="942"/>
      <c r="WLF321" s="942"/>
      <c r="WLG321" s="942"/>
      <c r="WLH321" s="942"/>
      <c r="WLI321" s="942"/>
      <c r="WLJ321" s="942"/>
      <c r="WLK321" s="942"/>
      <c r="WLL321" s="942"/>
      <c r="WLM321" s="942"/>
      <c r="WLN321" s="942"/>
      <c r="WLO321" s="942"/>
      <c r="WLP321" s="942"/>
      <c r="WLQ321" s="942"/>
      <c r="WLR321" s="942"/>
      <c r="WLS321" s="942"/>
      <c r="WLT321" s="942"/>
      <c r="WLU321" s="942"/>
      <c r="WLV321" s="942"/>
      <c r="WLW321" s="942"/>
      <c r="WLX321" s="942"/>
      <c r="WLY321" s="942"/>
      <c r="WLZ321" s="942"/>
      <c r="WMA321" s="942"/>
      <c r="WMB321" s="942"/>
      <c r="WMC321" s="942"/>
      <c r="WMD321" s="942"/>
      <c r="WME321" s="942"/>
      <c r="WMF321" s="942"/>
      <c r="WMG321" s="942"/>
      <c r="WMH321" s="942"/>
      <c r="WMI321" s="942"/>
      <c r="WMJ321" s="942"/>
      <c r="WMK321" s="942"/>
      <c r="WML321" s="942"/>
      <c r="WMM321" s="942"/>
      <c r="WMN321" s="942"/>
      <c r="WMO321" s="942"/>
      <c r="WMP321" s="942"/>
      <c r="WMQ321" s="942"/>
      <c r="WMR321" s="942"/>
      <c r="WMS321" s="942"/>
      <c r="WMT321" s="942"/>
      <c r="WMU321" s="942"/>
      <c r="WMV321" s="942"/>
      <c r="WMW321" s="942"/>
      <c r="WMX321" s="942"/>
      <c r="WMY321" s="942"/>
      <c r="WMZ321" s="942"/>
      <c r="WNA321" s="942"/>
      <c r="WNB321" s="942"/>
      <c r="WNC321" s="942"/>
      <c r="WND321" s="942"/>
      <c r="WNE321" s="942"/>
      <c r="WNF321" s="942"/>
      <c r="WNG321" s="942"/>
      <c r="WNH321" s="942"/>
      <c r="WNI321" s="942"/>
      <c r="WNJ321" s="942"/>
      <c r="WNK321" s="942"/>
      <c r="WNL321" s="942"/>
      <c r="WNM321" s="942"/>
      <c r="WNN321" s="942"/>
      <c r="WNO321" s="942"/>
      <c r="WNP321" s="942"/>
      <c r="WNQ321" s="942"/>
      <c r="WNR321" s="942"/>
      <c r="WNS321" s="942"/>
      <c r="WNT321" s="942"/>
      <c r="WNU321" s="942"/>
      <c r="WNV321" s="942"/>
      <c r="WNW321" s="942"/>
      <c r="WNX321" s="942"/>
      <c r="WNY321" s="942"/>
      <c r="WNZ321" s="942"/>
      <c r="WOA321" s="942"/>
      <c r="WOB321" s="942"/>
      <c r="WOC321" s="942"/>
      <c r="WOD321" s="942"/>
      <c r="WOE321" s="942"/>
      <c r="WOF321" s="942"/>
      <c r="WOG321" s="942"/>
      <c r="WOH321" s="942"/>
      <c r="WOI321" s="942"/>
      <c r="WOJ321" s="942"/>
      <c r="WOK321" s="942"/>
      <c r="WOL321" s="942"/>
      <c r="WOM321" s="942"/>
      <c r="WON321" s="942"/>
      <c r="WOO321" s="942"/>
      <c r="WOP321" s="942"/>
      <c r="WOQ321" s="942"/>
      <c r="WOR321" s="942"/>
      <c r="WOS321" s="942"/>
      <c r="WOT321" s="942"/>
      <c r="WOU321" s="942"/>
      <c r="WOV321" s="942"/>
      <c r="WOW321" s="942"/>
      <c r="WOX321" s="942"/>
      <c r="WOY321" s="942"/>
      <c r="WOZ321" s="942"/>
      <c r="WPA321" s="942"/>
      <c r="WPB321" s="942"/>
      <c r="WPC321" s="942"/>
      <c r="WPD321" s="942"/>
      <c r="WPE321" s="942"/>
      <c r="WPF321" s="942"/>
      <c r="WPG321" s="942"/>
      <c r="WPH321" s="942"/>
      <c r="WPI321" s="942"/>
      <c r="WPJ321" s="942"/>
      <c r="WPK321" s="942"/>
      <c r="WPL321" s="942"/>
      <c r="WPM321" s="942"/>
      <c r="WPN321" s="942"/>
      <c r="WPO321" s="942"/>
      <c r="WPP321" s="942"/>
      <c r="WPQ321" s="942"/>
      <c r="WPR321" s="942"/>
      <c r="WPS321" s="942"/>
      <c r="WPT321" s="942"/>
      <c r="WPU321" s="942"/>
      <c r="WPV321" s="942"/>
      <c r="WPW321" s="942"/>
      <c r="WPX321" s="942"/>
      <c r="WPY321" s="942"/>
      <c r="WPZ321" s="942"/>
      <c r="WQA321" s="942"/>
      <c r="WQB321" s="942"/>
      <c r="WQC321" s="942"/>
      <c r="WQD321" s="942"/>
      <c r="WQE321" s="942"/>
      <c r="WQF321" s="942"/>
      <c r="WQG321" s="942"/>
      <c r="WQH321" s="942"/>
      <c r="WQI321" s="942"/>
      <c r="WQJ321" s="942"/>
      <c r="WQK321" s="942"/>
      <c r="WQL321" s="942"/>
      <c r="WQM321" s="942"/>
      <c r="WQN321" s="942"/>
      <c r="WQO321" s="942"/>
      <c r="WQP321" s="942"/>
      <c r="WQQ321" s="942"/>
      <c r="WQR321" s="942"/>
      <c r="WQS321" s="942"/>
      <c r="WQT321" s="942"/>
      <c r="WQU321" s="942"/>
      <c r="WQV321" s="942"/>
      <c r="WQW321" s="942"/>
      <c r="WQX321" s="942"/>
      <c r="WQY321" s="942"/>
      <c r="WQZ321" s="942"/>
      <c r="WRA321" s="942"/>
      <c r="WRB321" s="942"/>
      <c r="WRC321" s="942"/>
      <c r="WRD321" s="942"/>
      <c r="WRE321" s="942"/>
      <c r="WRF321" s="942"/>
      <c r="WRG321" s="942"/>
      <c r="WRH321" s="942"/>
      <c r="WRI321" s="942"/>
      <c r="WRJ321" s="942"/>
      <c r="WRK321" s="942"/>
      <c r="WRL321" s="942"/>
      <c r="WRM321" s="942"/>
      <c r="WRN321" s="942"/>
      <c r="WRO321" s="942"/>
      <c r="WRP321" s="942"/>
      <c r="WRQ321" s="942"/>
      <c r="WRR321" s="942"/>
      <c r="WRS321" s="942"/>
      <c r="WRT321" s="942"/>
      <c r="WRU321" s="942"/>
      <c r="WRV321" s="942"/>
      <c r="WRW321" s="942"/>
      <c r="WRX321" s="942"/>
      <c r="WRY321" s="942"/>
      <c r="WRZ321" s="942"/>
      <c r="WSA321" s="942"/>
      <c r="WSB321" s="942"/>
      <c r="WSC321" s="942"/>
      <c r="WSD321" s="942"/>
      <c r="WSE321" s="942"/>
      <c r="WSF321" s="942"/>
      <c r="WSG321" s="942"/>
      <c r="WSH321" s="942"/>
      <c r="WSI321" s="942"/>
      <c r="WSJ321" s="942"/>
      <c r="WSK321" s="942"/>
      <c r="WSL321" s="942"/>
      <c r="WSM321" s="942"/>
      <c r="WSN321" s="942"/>
      <c r="WSO321" s="942"/>
      <c r="WSP321" s="942"/>
      <c r="WSQ321" s="942"/>
      <c r="WSR321" s="942"/>
      <c r="WSS321" s="942"/>
      <c r="WST321" s="942"/>
      <c r="WSU321" s="942"/>
      <c r="WSV321" s="942"/>
      <c r="WSW321" s="942"/>
      <c r="WSX321" s="942"/>
      <c r="WSY321" s="942"/>
      <c r="WSZ321" s="942"/>
      <c r="WTA321" s="942"/>
      <c r="WTB321" s="942"/>
      <c r="WTC321" s="942"/>
      <c r="WTD321" s="942"/>
      <c r="WTE321" s="942"/>
      <c r="WTF321" s="942"/>
      <c r="WTG321" s="942"/>
      <c r="WTH321" s="942"/>
      <c r="WTI321" s="942"/>
      <c r="WTJ321" s="942"/>
      <c r="WTK321" s="942"/>
      <c r="WTL321" s="942"/>
      <c r="WTM321" s="942"/>
      <c r="WTN321" s="942"/>
      <c r="WTO321" s="942"/>
      <c r="WTP321" s="942"/>
      <c r="WTQ321" s="942"/>
      <c r="WTR321" s="942"/>
      <c r="WTS321" s="942"/>
      <c r="WTT321" s="942"/>
      <c r="WTU321" s="942"/>
      <c r="WTV321" s="942"/>
      <c r="WTW321" s="942"/>
      <c r="WTX321" s="942"/>
      <c r="WTY321" s="942"/>
      <c r="WTZ321" s="942"/>
      <c r="WUA321" s="942"/>
      <c r="WUB321" s="942"/>
      <c r="WUC321" s="942"/>
      <c r="WUD321" s="942"/>
      <c r="WUE321" s="942"/>
      <c r="WUF321" s="942"/>
      <c r="WUG321" s="942"/>
      <c r="WUH321" s="942"/>
      <c r="WUI321" s="942"/>
      <c r="WUJ321" s="942"/>
      <c r="WUK321" s="942"/>
      <c r="WUL321" s="942"/>
      <c r="WUM321" s="942"/>
      <c r="WUN321" s="942"/>
      <c r="WUO321" s="942"/>
      <c r="WUP321" s="942"/>
      <c r="WUQ321" s="942"/>
      <c r="WUR321" s="942"/>
      <c r="WUS321" s="942"/>
      <c r="WUT321" s="942"/>
      <c r="WUU321" s="942"/>
      <c r="WUV321" s="942"/>
      <c r="WUW321" s="942"/>
      <c r="WUX321" s="942"/>
      <c r="WUY321" s="942"/>
      <c r="WUZ321" s="942"/>
      <c r="WVA321" s="942"/>
      <c r="WVB321" s="942"/>
      <c r="WVC321" s="942"/>
      <c r="WVD321" s="942"/>
      <c r="WVE321" s="942"/>
      <c r="WVF321" s="942"/>
      <c r="WVG321" s="942"/>
      <c r="WVH321" s="942"/>
      <c r="WVI321" s="942"/>
      <c r="WVJ321" s="942"/>
      <c r="WVK321" s="942"/>
      <c r="WVL321" s="942"/>
      <c r="WVM321" s="942"/>
      <c r="WVN321" s="942"/>
      <c r="WVO321" s="942"/>
      <c r="WVP321" s="942"/>
      <c r="WVQ321" s="942"/>
      <c r="WVR321" s="942"/>
      <c r="WVS321" s="942"/>
      <c r="WVT321" s="942"/>
      <c r="WVU321" s="942"/>
      <c r="WVV321" s="942"/>
      <c r="WVW321" s="942"/>
      <c r="WVX321" s="942"/>
      <c r="WVY321" s="942"/>
      <c r="WVZ321" s="942"/>
      <c r="WWA321" s="942"/>
      <c r="WWB321" s="942"/>
      <c r="WWC321" s="942"/>
      <c r="WWD321" s="942"/>
      <c r="WWE321" s="942"/>
      <c r="WWF321" s="942"/>
      <c r="WWG321" s="942"/>
      <c r="WWH321" s="942"/>
      <c r="WWI321" s="942"/>
      <c r="WWJ321" s="942"/>
      <c r="WWK321" s="942"/>
      <c r="WWL321" s="942"/>
      <c r="WWM321" s="942"/>
      <c r="WWN321" s="942"/>
      <c r="WWO321" s="942"/>
      <c r="WWP321" s="942"/>
      <c r="WWQ321" s="942"/>
      <c r="WWR321" s="942"/>
      <c r="WWS321" s="942"/>
      <c r="WWT321" s="942"/>
      <c r="WWU321" s="942"/>
      <c r="WWV321" s="942"/>
      <c r="WWW321" s="942"/>
      <c r="WWX321" s="942"/>
      <c r="WWY321" s="942"/>
      <c r="WWZ321" s="942"/>
      <c r="WXA321" s="942"/>
      <c r="WXB321" s="942"/>
      <c r="WXC321" s="942"/>
      <c r="WXD321" s="942"/>
      <c r="WXE321" s="942"/>
      <c r="WXF321" s="942"/>
      <c r="WXG321" s="942"/>
      <c r="WXH321" s="942"/>
      <c r="WXI321" s="942"/>
      <c r="WXJ321" s="942"/>
      <c r="WXK321" s="942"/>
      <c r="WXL321" s="942"/>
      <c r="WXM321" s="942"/>
      <c r="WXN321" s="942"/>
      <c r="WXO321" s="942"/>
      <c r="WXP321" s="942"/>
      <c r="WXQ321" s="942"/>
      <c r="WXR321" s="942"/>
      <c r="WXS321" s="942"/>
      <c r="WXT321" s="942"/>
      <c r="WXU321" s="942"/>
      <c r="WXV321" s="942"/>
      <c r="WXW321" s="942"/>
      <c r="WXX321" s="942"/>
      <c r="WXY321" s="942"/>
      <c r="WXZ321" s="942"/>
      <c r="WYA321" s="942"/>
      <c r="WYB321" s="942"/>
      <c r="WYC321" s="942"/>
      <c r="WYD321" s="942"/>
      <c r="WYE321" s="942"/>
      <c r="WYF321" s="942"/>
      <c r="WYG321" s="942"/>
      <c r="WYH321" s="942"/>
      <c r="WYI321" s="942"/>
      <c r="WYJ321" s="942"/>
      <c r="WYK321" s="942"/>
      <c r="WYL321" s="942"/>
      <c r="WYM321" s="942"/>
      <c r="WYN321" s="942"/>
      <c r="WYO321" s="942"/>
      <c r="WYP321" s="942"/>
      <c r="WYQ321" s="942"/>
      <c r="WYR321" s="942"/>
      <c r="WYS321" s="942"/>
      <c r="WYT321" s="942"/>
      <c r="WYU321" s="942"/>
      <c r="WYV321" s="942"/>
      <c r="WYW321" s="942"/>
      <c r="WYX321" s="942"/>
      <c r="WYY321" s="942"/>
      <c r="WYZ321" s="942"/>
      <c r="WZA321" s="942"/>
      <c r="WZB321" s="942"/>
      <c r="WZC321" s="942"/>
      <c r="WZD321" s="942"/>
      <c r="WZE321" s="942"/>
      <c r="WZF321" s="942"/>
      <c r="WZG321" s="942"/>
      <c r="WZH321" s="942"/>
      <c r="WZI321" s="942"/>
      <c r="WZJ321" s="942"/>
      <c r="WZK321" s="942"/>
      <c r="WZL321" s="942"/>
      <c r="WZM321" s="942"/>
      <c r="WZN321" s="942"/>
      <c r="WZO321" s="942"/>
      <c r="WZP321" s="942"/>
      <c r="WZQ321" s="942"/>
      <c r="WZR321" s="942"/>
      <c r="WZS321" s="942"/>
      <c r="WZT321" s="942"/>
      <c r="WZU321" s="942"/>
      <c r="WZV321" s="942"/>
      <c r="WZW321" s="942"/>
      <c r="WZX321" s="942"/>
      <c r="WZY321" s="942"/>
      <c r="WZZ321" s="942"/>
      <c r="XAA321" s="942"/>
      <c r="XAB321" s="942"/>
      <c r="XAC321" s="942"/>
      <c r="XAD321" s="942"/>
      <c r="XAE321" s="942"/>
      <c r="XAF321" s="942"/>
      <c r="XAG321" s="942"/>
      <c r="XAH321" s="942"/>
      <c r="XAI321" s="942"/>
      <c r="XAJ321" s="942"/>
      <c r="XAK321" s="942"/>
      <c r="XAL321" s="942"/>
      <c r="XAM321" s="942"/>
      <c r="XAN321" s="942"/>
      <c r="XAO321" s="942"/>
      <c r="XAP321" s="942"/>
      <c r="XAQ321" s="942"/>
      <c r="XAR321" s="942"/>
      <c r="XAS321" s="942"/>
      <c r="XAT321" s="942"/>
      <c r="XAU321" s="942"/>
      <c r="XAV321" s="942"/>
      <c r="XAW321" s="942"/>
      <c r="XAX321" s="942"/>
      <c r="XAY321" s="942"/>
      <c r="XAZ321" s="942"/>
      <c r="XBA321" s="942"/>
      <c r="XBB321" s="942"/>
      <c r="XBC321" s="942"/>
      <c r="XBD321" s="942"/>
      <c r="XBE321" s="942"/>
      <c r="XBF321" s="942"/>
      <c r="XBG321" s="942"/>
      <c r="XBH321" s="942"/>
      <c r="XBI321" s="942"/>
      <c r="XBJ321" s="942"/>
      <c r="XBK321" s="942"/>
      <c r="XBL321" s="942"/>
      <c r="XBM321" s="942"/>
      <c r="XBN321" s="942"/>
      <c r="XBO321" s="942"/>
      <c r="XBP321" s="942"/>
      <c r="XBQ321" s="942"/>
      <c r="XBR321" s="942"/>
      <c r="XBS321" s="942"/>
      <c r="XBT321" s="942"/>
      <c r="XBU321" s="942"/>
      <c r="XBV321" s="942"/>
      <c r="XBW321" s="942"/>
      <c r="XBX321" s="942"/>
      <c r="XBY321" s="942"/>
      <c r="XBZ321" s="942"/>
      <c r="XCA321" s="942"/>
      <c r="XCB321" s="942"/>
      <c r="XCC321" s="942"/>
      <c r="XCD321" s="942"/>
      <c r="XCE321" s="942"/>
      <c r="XCF321" s="942"/>
      <c r="XCG321" s="942"/>
      <c r="XCH321" s="942"/>
      <c r="XCI321" s="942"/>
      <c r="XCJ321" s="942"/>
      <c r="XCK321" s="942"/>
      <c r="XCL321" s="942"/>
      <c r="XCM321" s="942"/>
      <c r="XCN321" s="942"/>
      <c r="XCO321" s="942"/>
      <c r="XCP321" s="942"/>
      <c r="XCQ321" s="942"/>
      <c r="XCR321" s="942"/>
      <c r="XCS321" s="942"/>
      <c r="XCT321" s="942"/>
      <c r="XCU321" s="942"/>
      <c r="XCV321" s="942"/>
      <c r="XCW321" s="942"/>
      <c r="XCX321" s="942"/>
      <c r="XCY321" s="942"/>
      <c r="XCZ321" s="942"/>
      <c r="XDA321" s="942"/>
      <c r="XDB321" s="942"/>
      <c r="XDC321" s="942"/>
      <c r="XDD321" s="942"/>
      <c r="XDE321" s="942"/>
      <c r="XDF321" s="942"/>
      <c r="XDG321" s="942"/>
      <c r="XDH321" s="942"/>
      <c r="XDI321" s="942"/>
      <c r="XDJ321" s="942"/>
      <c r="XDK321" s="942"/>
      <c r="XDL321" s="942"/>
      <c r="XDM321" s="942"/>
      <c r="XDN321" s="942"/>
      <c r="XDO321" s="942"/>
      <c r="XDP321" s="942"/>
      <c r="XDQ321" s="942"/>
      <c r="XDR321" s="942"/>
      <c r="XDS321" s="942"/>
      <c r="XDT321" s="942"/>
      <c r="XDU321" s="942"/>
      <c r="XDV321" s="942"/>
      <c r="XDW321" s="942"/>
      <c r="XDX321" s="942"/>
      <c r="XDY321" s="942"/>
      <c r="XDZ321" s="942"/>
      <c r="XEA321" s="942"/>
      <c r="XEB321" s="942"/>
      <c r="XEC321" s="942"/>
      <c r="XED321" s="942"/>
      <c r="XEE321" s="942"/>
      <c r="XEF321" s="942"/>
      <c r="XEG321" s="942"/>
      <c r="XEH321" s="942"/>
      <c r="XEI321" s="942"/>
      <c r="XEJ321" s="942"/>
      <c r="XEK321" s="942"/>
      <c r="XEL321" s="942"/>
      <c r="XEM321" s="942"/>
      <c r="XEN321" s="942"/>
      <c r="XEO321" s="942"/>
      <c r="XEP321" s="942"/>
      <c r="XEQ321" s="942"/>
      <c r="XER321" s="942"/>
      <c r="XES321" s="942"/>
      <c r="XET321" s="942"/>
      <c r="XEU321" s="942"/>
      <c r="XEV321" s="942"/>
      <c r="XEW321" s="942"/>
      <c r="XEX321" s="942"/>
      <c r="XEY321" s="942"/>
      <c r="XEZ321" s="942"/>
      <c r="XFA321" s="942"/>
      <c r="XFB321" s="942"/>
      <c r="XFC321" s="942"/>
      <c r="XFD321" s="942"/>
    </row>
    <row r="322" spans="2:16384" ht="30" customHeight="1">
      <c r="B322" s="934" t="s">
        <v>79</v>
      </c>
      <c r="C322" s="1359"/>
      <c r="D322" s="1359"/>
      <c r="E322" s="1362"/>
      <c r="F322" s="75"/>
      <c r="G322" s="196"/>
      <c r="H322" s="196"/>
      <c r="I322" s="196"/>
      <c r="J322" s="196"/>
      <c r="K322" s="196"/>
      <c r="L322" s="196"/>
      <c r="M322" s="196"/>
      <c r="N322" s="855"/>
      <c r="O322" s="900" t="e">
        <f>V322*('Common Calculations'!$C$45/'Common Calculations'!$L$45)</f>
        <v>#REF!</v>
      </c>
      <c r="P322" s="901" t="e">
        <f>W322*('Common Calculations'!$C$45/'Common Calculations'!$L$45)</f>
        <v>#REF!</v>
      </c>
      <c r="Q322" s="901" t="e">
        <f>X322*('Common Calculations'!$C$45/'Common Calculations'!$L$45)</f>
        <v>#REF!</v>
      </c>
      <c r="R322" s="901" t="e">
        <f>Y322*('Common Calculations'!$C$45/'Common Calculations'!$L$45)</f>
        <v>#REF!</v>
      </c>
      <c r="S322" s="901" t="e">
        <f>Z322*('Common Calculations'!$C$45/'Common Calculations'!$L$45)</f>
        <v>#REF!</v>
      </c>
      <c r="T322" s="942"/>
      <c r="U322" s="942"/>
      <c r="V322" s="900">
        <v>0</v>
      </c>
      <c r="W322" s="900">
        <v>0</v>
      </c>
      <c r="X322" s="900">
        <v>0</v>
      </c>
      <c r="Y322" s="900">
        <v>0</v>
      </c>
      <c r="Z322" s="900">
        <v>0</v>
      </c>
      <c r="AA322" s="942"/>
      <c r="AB322" s="942"/>
      <c r="AC322" s="942"/>
      <c r="AD322" s="942"/>
      <c r="AE322" s="942"/>
      <c r="AF322" s="942"/>
      <c r="AG322" s="942"/>
      <c r="AH322" s="942"/>
      <c r="AI322" s="942"/>
      <c r="AJ322" s="942"/>
      <c r="AK322" s="942"/>
      <c r="AL322" s="942"/>
      <c r="AM322" s="942"/>
      <c r="AN322" s="942"/>
      <c r="AO322" s="942"/>
      <c r="AP322" s="942"/>
      <c r="AQ322" s="942"/>
      <c r="AR322" s="942"/>
      <c r="AS322" s="942"/>
      <c r="AT322" s="942"/>
      <c r="AU322" s="942"/>
      <c r="AV322" s="942"/>
      <c r="AW322" s="942"/>
      <c r="AX322" s="942"/>
      <c r="AY322" s="942"/>
      <c r="AZ322" s="942"/>
      <c r="BA322" s="942"/>
      <c r="BB322" s="942"/>
      <c r="BC322" s="942"/>
      <c r="BD322" s="942"/>
      <c r="BE322" s="942"/>
      <c r="BF322" s="942"/>
      <c r="BG322" s="942"/>
      <c r="BH322" s="942"/>
      <c r="BI322" s="942"/>
      <c r="BJ322" s="942"/>
      <c r="BK322" s="942"/>
      <c r="BL322" s="942"/>
      <c r="BM322" s="942"/>
      <c r="BN322" s="942"/>
      <c r="BO322" s="942"/>
      <c r="BP322" s="942"/>
      <c r="BQ322" s="942"/>
      <c r="BR322" s="942"/>
      <c r="BS322" s="942"/>
      <c r="BT322" s="942"/>
      <c r="BU322" s="942"/>
      <c r="BV322" s="942"/>
      <c r="BW322" s="942"/>
      <c r="BX322" s="942"/>
      <c r="BY322" s="942"/>
      <c r="BZ322" s="942"/>
      <c r="CA322" s="942"/>
      <c r="CB322" s="942"/>
      <c r="CC322" s="942"/>
      <c r="CD322" s="942"/>
      <c r="CE322" s="942"/>
      <c r="CF322" s="942"/>
      <c r="CG322" s="942"/>
      <c r="CH322" s="942"/>
      <c r="CI322" s="942"/>
      <c r="CJ322" s="942"/>
      <c r="CK322" s="942"/>
      <c r="CL322" s="942"/>
      <c r="CM322" s="942"/>
      <c r="CN322" s="942"/>
      <c r="CO322" s="942"/>
      <c r="CP322" s="942"/>
      <c r="CQ322" s="942"/>
      <c r="CR322" s="942"/>
      <c r="CS322" s="942"/>
      <c r="CT322" s="942"/>
      <c r="CU322" s="942"/>
      <c r="CV322" s="942"/>
      <c r="CW322" s="942"/>
      <c r="CX322" s="942"/>
      <c r="CY322" s="942"/>
      <c r="CZ322" s="942"/>
      <c r="DA322" s="942"/>
      <c r="DB322" s="942"/>
      <c r="DC322" s="942"/>
      <c r="DD322" s="942"/>
      <c r="DE322" s="942"/>
      <c r="DF322" s="942"/>
      <c r="DG322" s="942"/>
      <c r="DH322" s="942"/>
      <c r="DI322" s="942"/>
      <c r="DJ322" s="942"/>
      <c r="DK322" s="942"/>
      <c r="DL322" s="942"/>
      <c r="DM322" s="942"/>
      <c r="DN322" s="942"/>
      <c r="DO322" s="942"/>
      <c r="DP322" s="942"/>
      <c r="DQ322" s="942"/>
      <c r="DR322" s="942"/>
      <c r="DS322" s="942"/>
      <c r="DT322" s="942"/>
      <c r="DU322" s="942"/>
      <c r="DV322" s="942"/>
      <c r="DW322" s="942"/>
      <c r="DX322" s="942"/>
      <c r="DY322" s="942"/>
      <c r="DZ322" s="942"/>
      <c r="EA322" s="942"/>
      <c r="EB322" s="942"/>
      <c r="EC322" s="942"/>
      <c r="ED322" s="942"/>
      <c r="EE322" s="942"/>
      <c r="EF322" s="942"/>
      <c r="EG322" s="942"/>
      <c r="EH322" s="942"/>
      <c r="EI322" s="942"/>
      <c r="EJ322" s="942"/>
      <c r="EK322" s="942"/>
      <c r="EL322" s="942"/>
      <c r="EM322" s="942"/>
      <c r="EN322" s="942"/>
      <c r="EO322" s="942"/>
      <c r="EP322" s="942"/>
      <c r="EQ322" s="942"/>
      <c r="ER322" s="942"/>
      <c r="ES322" s="942"/>
      <c r="ET322" s="942"/>
      <c r="EU322" s="942"/>
      <c r="EV322" s="942"/>
      <c r="EW322" s="942"/>
      <c r="EX322" s="942"/>
      <c r="EY322" s="942"/>
      <c r="EZ322" s="942"/>
      <c r="FA322" s="942"/>
      <c r="FB322" s="942"/>
      <c r="FC322" s="942"/>
      <c r="FD322" s="942"/>
      <c r="FE322" s="942"/>
      <c r="FF322" s="942"/>
      <c r="FG322" s="942"/>
      <c r="FH322" s="942"/>
      <c r="FI322" s="942"/>
      <c r="FJ322" s="942"/>
      <c r="FK322" s="942"/>
      <c r="FL322" s="942"/>
      <c r="FM322" s="942"/>
      <c r="FN322" s="942"/>
      <c r="FO322" s="942"/>
      <c r="FP322" s="942"/>
      <c r="FQ322" s="942"/>
      <c r="FR322" s="942"/>
      <c r="FS322" s="942"/>
      <c r="FT322" s="942"/>
      <c r="FU322" s="942"/>
      <c r="FV322" s="942"/>
      <c r="FW322" s="942"/>
      <c r="FX322" s="942"/>
      <c r="FY322" s="942"/>
      <c r="FZ322" s="942"/>
      <c r="GA322" s="942"/>
      <c r="GB322" s="942"/>
      <c r="GC322" s="942"/>
      <c r="GD322" s="942"/>
      <c r="GE322" s="942"/>
      <c r="GF322" s="942"/>
      <c r="GG322" s="942"/>
      <c r="GH322" s="942"/>
      <c r="GI322" s="942"/>
      <c r="GJ322" s="942"/>
      <c r="GK322" s="942"/>
      <c r="GL322" s="942"/>
      <c r="GM322" s="942"/>
      <c r="GN322" s="942"/>
      <c r="GO322" s="942"/>
      <c r="GP322" s="942"/>
      <c r="GQ322" s="942"/>
      <c r="GR322" s="942"/>
      <c r="GS322" s="942"/>
      <c r="GT322" s="942"/>
      <c r="GU322" s="942"/>
      <c r="GV322" s="942"/>
      <c r="GW322" s="942"/>
      <c r="GX322" s="942"/>
      <c r="GY322" s="942"/>
      <c r="GZ322" s="942"/>
      <c r="HA322" s="942"/>
      <c r="HB322" s="942"/>
      <c r="HC322" s="942"/>
      <c r="HD322" s="942"/>
      <c r="HE322" s="942"/>
      <c r="HF322" s="942"/>
      <c r="HG322" s="942"/>
      <c r="HH322" s="942"/>
      <c r="HI322" s="942"/>
      <c r="HJ322" s="942"/>
      <c r="HK322" s="942"/>
      <c r="HL322" s="942"/>
      <c r="HM322" s="942"/>
      <c r="HN322" s="942"/>
      <c r="HO322" s="942"/>
      <c r="HP322" s="942"/>
      <c r="HQ322" s="942"/>
      <c r="HR322" s="942"/>
      <c r="HS322" s="942"/>
      <c r="HT322" s="942"/>
      <c r="HU322" s="942"/>
      <c r="HV322" s="942"/>
      <c r="HW322" s="942"/>
      <c r="HX322" s="942"/>
      <c r="HY322" s="942"/>
      <c r="HZ322" s="942"/>
      <c r="IA322" s="942"/>
      <c r="IB322" s="942"/>
      <c r="IC322" s="942"/>
      <c r="ID322" s="942"/>
      <c r="IE322" s="942"/>
      <c r="IF322" s="942"/>
      <c r="IG322" s="942"/>
      <c r="IH322" s="942"/>
      <c r="II322" s="942"/>
      <c r="IJ322" s="942"/>
      <c r="IK322" s="942"/>
      <c r="IL322" s="942"/>
      <c r="IM322" s="942"/>
      <c r="IN322" s="942"/>
      <c r="IO322" s="942"/>
      <c r="IP322" s="942"/>
      <c r="IQ322" s="942"/>
      <c r="IR322" s="942"/>
      <c r="IS322" s="942"/>
      <c r="IT322" s="942"/>
      <c r="IU322" s="942"/>
      <c r="IV322" s="942"/>
      <c r="IW322" s="942"/>
      <c r="IX322" s="942"/>
      <c r="IY322" s="942"/>
      <c r="IZ322" s="942"/>
      <c r="JA322" s="942"/>
      <c r="JB322" s="942"/>
      <c r="JC322" s="942"/>
      <c r="JD322" s="942"/>
      <c r="JE322" s="942"/>
      <c r="JF322" s="942"/>
      <c r="JG322" s="942"/>
      <c r="JH322" s="942"/>
      <c r="JI322" s="942"/>
      <c r="JJ322" s="942"/>
      <c r="JK322" s="942"/>
      <c r="JL322" s="942"/>
      <c r="JM322" s="942"/>
      <c r="JN322" s="942"/>
      <c r="JO322" s="942"/>
      <c r="JP322" s="942"/>
      <c r="JQ322" s="942"/>
      <c r="JR322" s="942"/>
      <c r="JS322" s="942"/>
      <c r="JT322" s="942"/>
      <c r="JU322" s="942"/>
      <c r="JV322" s="942"/>
      <c r="JW322" s="942"/>
      <c r="JX322" s="942"/>
      <c r="JY322" s="942"/>
      <c r="JZ322" s="942"/>
      <c r="KA322" s="942"/>
      <c r="KB322" s="942"/>
      <c r="KC322" s="942"/>
      <c r="KD322" s="942"/>
      <c r="KE322" s="942"/>
      <c r="KF322" s="942"/>
      <c r="KG322" s="942"/>
      <c r="KH322" s="942"/>
      <c r="KI322" s="942"/>
      <c r="KJ322" s="942"/>
      <c r="KK322" s="942"/>
      <c r="KL322" s="942"/>
      <c r="KM322" s="942"/>
      <c r="KN322" s="942"/>
      <c r="KO322" s="942"/>
      <c r="KP322" s="942"/>
      <c r="KQ322" s="942"/>
      <c r="KR322" s="942"/>
      <c r="KS322" s="942"/>
      <c r="KT322" s="942"/>
      <c r="KU322" s="942"/>
      <c r="KV322" s="942"/>
      <c r="KW322" s="942"/>
      <c r="KX322" s="942"/>
      <c r="KY322" s="942"/>
      <c r="KZ322" s="942"/>
      <c r="LA322" s="942"/>
      <c r="LB322" s="942"/>
      <c r="LC322" s="942"/>
      <c r="LD322" s="942"/>
      <c r="LE322" s="942"/>
      <c r="LF322" s="942"/>
      <c r="LG322" s="942"/>
      <c r="LH322" s="942"/>
      <c r="LI322" s="942"/>
      <c r="LJ322" s="942"/>
      <c r="LK322" s="942"/>
      <c r="LL322" s="942"/>
      <c r="LM322" s="942"/>
      <c r="LN322" s="942"/>
      <c r="LO322" s="942"/>
      <c r="LP322" s="942"/>
      <c r="LQ322" s="942"/>
      <c r="LR322" s="942"/>
      <c r="LS322" s="942"/>
      <c r="LT322" s="942"/>
      <c r="LU322" s="942"/>
      <c r="LV322" s="942"/>
      <c r="LW322" s="942"/>
      <c r="LX322" s="942"/>
      <c r="LY322" s="942"/>
      <c r="LZ322" s="942"/>
      <c r="MA322" s="942"/>
      <c r="MB322" s="942"/>
      <c r="MC322" s="942"/>
      <c r="MD322" s="942"/>
      <c r="ME322" s="942"/>
      <c r="MF322" s="942"/>
      <c r="MG322" s="942"/>
      <c r="MH322" s="942"/>
      <c r="MI322" s="942"/>
      <c r="MJ322" s="942"/>
      <c r="MK322" s="942"/>
      <c r="ML322" s="942"/>
      <c r="MM322" s="942"/>
      <c r="MN322" s="942"/>
      <c r="MO322" s="942"/>
      <c r="MP322" s="942"/>
      <c r="MQ322" s="942"/>
      <c r="MR322" s="942"/>
      <c r="MS322" s="942"/>
      <c r="MT322" s="942"/>
      <c r="MU322" s="942"/>
      <c r="MV322" s="942"/>
      <c r="MW322" s="942"/>
      <c r="MX322" s="942"/>
      <c r="MY322" s="942"/>
      <c r="MZ322" s="942"/>
      <c r="NA322" s="942"/>
      <c r="NB322" s="942"/>
      <c r="NC322" s="942"/>
      <c r="ND322" s="942"/>
      <c r="NE322" s="942"/>
      <c r="NF322" s="942"/>
      <c r="NG322" s="942"/>
      <c r="NH322" s="942"/>
      <c r="NI322" s="942"/>
      <c r="NJ322" s="942"/>
      <c r="NK322" s="942"/>
      <c r="NL322" s="942"/>
      <c r="NM322" s="942"/>
      <c r="NN322" s="942"/>
      <c r="NO322" s="942"/>
      <c r="NP322" s="942"/>
      <c r="NQ322" s="942"/>
      <c r="NR322" s="942"/>
      <c r="NS322" s="942"/>
      <c r="NT322" s="942"/>
      <c r="NU322" s="942"/>
      <c r="NV322" s="942"/>
      <c r="NW322" s="942"/>
      <c r="NX322" s="942"/>
      <c r="NY322" s="942"/>
      <c r="NZ322" s="942"/>
      <c r="OA322" s="942"/>
      <c r="OB322" s="942"/>
      <c r="OC322" s="942"/>
      <c r="OD322" s="942"/>
      <c r="OE322" s="942"/>
      <c r="OF322" s="942"/>
      <c r="OG322" s="942"/>
      <c r="OH322" s="942"/>
      <c r="OI322" s="942"/>
      <c r="OJ322" s="942"/>
      <c r="OK322" s="942"/>
      <c r="OL322" s="942"/>
      <c r="OM322" s="942"/>
      <c r="ON322" s="942"/>
      <c r="OO322" s="942"/>
      <c r="OP322" s="942"/>
      <c r="OQ322" s="942"/>
      <c r="OR322" s="942"/>
      <c r="OS322" s="942"/>
      <c r="OT322" s="942"/>
      <c r="OU322" s="942"/>
      <c r="OV322" s="942"/>
      <c r="OW322" s="942"/>
      <c r="OX322" s="942"/>
      <c r="OY322" s="942"/>
      <c r="OZ322" s="942"/>
      <c r="PA322" s="942"/>
      <c r="PB322" s="942"/>
      <c r="PC322" s="942"/>
      <c r="PD322" s="942"/>
      <c r="PE322" s="942"/>
      <c r="PF322" s="942"/>
      <c r="PG322" s="942"/>
      <c r="PH322" s="942"/>
      <c r="PI322" s="942"/>
      <c r="PJ322" s="942"/>
      <c r="PK322" s="942"/>
      <c r="PL322" s="942"/>
      <c r="PM322" s="942"/>
      <c r="PN322" s="942"/>
      <c r="PO322" s="942"/>
      <c r="PP322" s="942"/>
      <c r="PQ322" s="942"/>
      <c r="PR322" s="942"/>
      <c r="PS322" s="942"/>
      <c r="PT322" s="942"/>
      <c r="PU322" s="942"/>
      <c r="PV322" s="942"/>
      <c r="PW322" s="942"/>
      <c r="PX322" s="942"/>
      <c r="PY322" s="942"/>
      <c r="PZ322" s="942"/>
      <c r="QA322" s="942"/>
      <c r="QB322" s="942"/>
      <c r="QC322" s="942"/>
      <c r="QD322" s="942"/>
      <c r="QE322" s="942"/>
      <c r="QF322" s="942"/>
      <c r="QG322" s="942"/>
      <c r="QH322" s="942"/>
      <c r="QI322" s="942"/>
      <c r="QJ322" s="942"/>
      <c r="QK322" s="942"/>
      <c r="QL322" s="942"/>
      <c r="QM322" s="942"/>
      <c r="QN322" s="942"/>
      <c r="QO322" s="942"/>
      <c r="QP322" s="942"/>
      <c r="QQ322" s="942"/>
      <c r="QR322" s="942"/>
      <c r="QS322" s="942"/>
      <c r="QT322" s="942"/>
      <c r="QU322" s="942"/>
      <c r="QV322" s="942"/>
      <c r="QW322" s="942"/>
      <c r="QX322" s="942"/>
      <c r="QY322" s="942"/>
      <c r="QZ322" s="942"/>
      <c r="RA322" s="942"/>
      <c r="RB322" s="942"/>
      <c r="RC322" s="942"/>
      <c r="RD322" s="942"/>
      <c r="RE322" s="942"/>
      <c r="RF322" s="942"/>
      <c r="RG322" s="942"/>
      <c r="RH322" s="942"/>
      <c r="RI322" s="942"/>
      <c r="RJ322" s="942"/>
      <c r="RK322" s="942"/>
      <c r="RL322" s="942"/>
      <c r="RM322" s="942"/>
      <c r="RN322" s="942"/>
      <c r="RO322" s="942"/>
      <c r="RP322" s="942"/>
      <c r="RQ322" s="942"/>
      <c r="RR322" s="942"/>
      <c r="RS322" s="942"/>
      <c r="RT322" s="942"/>
      <c r="RU322" s="942"/>
      <c r="RV322" s="942"/>
      <c r="RW322" s="942"/>
      <c r="RX322" s="942"/>
      <c r="RY322" s="942"/>
      <c r="RZ322" s="942"/>
      <c r="SA322" s="942"/>
      <c r="SB322" s="942"/>
      <c r="SC322" s="942"/>
      <c r="SD322" s="942"/>
      <c r="SE322" s="942"/>
      <c r="SF322" s="942"/>
      <c r="SG322" s="942"/>
      <c r="SH322" s="942"/>
      <c r="SI322" s="942"/>
      <c r="SJ322" s="942"/>
      <c r="SK322" s="942"/>
      <c r="SL322" s="942"/>
      <c r="SM322" s="942"/>
      <c r="SN322" s="942"/>
      <c r="SO322" s="942"/>
      <c r="SP322" s="942"/>
      <c r="SQ322" s="942"/>
      <c r="SR322" s="942"/>
      <c r="SS322" s="942"/>
      <c r="ST322" s="942"/>
      <c r="SU322" s="942"/>
      <c r="SV322" s="942"/>
      <c r="SW322" s="942"/>
      <c r="SX322" s="942"/>
      <c r="SY322" s="942"/>
      <c r="SZ322" s="942"/>
      <c r="TA322" s="942"/>
      <c r="TB322" s="942"/>
      <c r="TC322" s="942"/>
      <c r="TD322" s="942"/>
      <c r="TE322" s="942"/>
      <c r="TF322" s="942"/>
      <c r="TG322" s="942"/>
      <c r="TH322" s="942"/>
      <c r="TI322" s="942"/>
      <c r="TJ322" s="942"/>
      <c r="TK322" s="942"/>
      <c r="TL322" s="942"/>
      <c r="TM322" s="942"/>
      <c r="TN322" s="942"/>
      <c r="TO322" s="942"/>
      <c r="TP322" s="942"/>
      <c r="TQ322" s="942"/>
      <c r="TR322" s="942"/>
      <c r="TS322" s="942"/>
      <c r="TT322" s="942"/>
      <c r="TU322" s="942"/>
      <c r="TV322" s="942"/>
      <c r="TW322" s="942"/>
      <c r="TX322" s="942"/>
      <c r="TY322" s="942"/>
      <c r="TZ322" s="942"/>
      <c r="UA322" s="942"/>
      <c r="UB322" s="942"/>
      <c r="UC322" s="942"/>
      <c r="UD322" s="942"/>
      <c r="UE322" s="942"/>
      <c r="UF322" s="942"/>
      <c r="UG322" s="942"/>
      <c r="UH322" s="942"/>
      <c r="UI322" s="942"/>
      <c r="UJ322" s="942"/>
      <c r="UK322" s="942"/>
      <c r="UL322" s="942"/>
      <c r="UM322" s="942"/>
      <c r="UN322" s="942"/>
      <c r="UO322" s="942"/>
      <c r="UP322" s="942"/>
      <c r="UQ322" s="942"/>
      <c r="UR322" s="942"/>
      <c r="US322" s="942"/>
      <c r="UT322" s="942"/>
      <c r="UU322" s="942"/>
      <c r="UV322" s="942"/>
      <c r="UW322" s="942"/>
      <c r="UX322" s="942"/>
      <c r="UY322" s="942"/>
      <c r="UZ322" s="942"/>
      <c r="VA322" s="942"/>
      <c r="VB322" s="942"/>
      <c r="VC322" s="942"/>
      <c r="VD322" s="942"/>
      <c r="VE322" s="942"/>
      <c r="VF322" s="942"/>
      <c r="VG322" s="942"/>
      <c r="VH322" s="942"/>
      <c r="VI322" s="942"/>
      <c r="VJ322" s="942"/>
      <c r="VK322" s="942"/>
      <c r="VL322" s="942"/>
      <c r="VM322" s="942"/>
      <c r="VN322" s="942"/>
      <c r="VO322" s="942"/>
      <c r="VP322" s="942"/>
      <c r="VQ322" s="942"/>
      <c r="VR322" s="942"/>
      <c r="VS322" s="942"/>
      <c r="VT322" s="942"/>
      <c r="VU322" s="942"/>
      <c r="VV322" s="942"/>
      <c r="VW322" s="942"/>
      <c r="VX322" s="942"/>
      <c r="VY322" s="942"/>
      <c r="VZ322" s="942"/>
      <c r="WA322" s="942"/>
      <c r="WB322" s="942"/>
      <c r="WC322" s="942"/>
      <c r="WD322" s="942"/>
      <c r="WE322" s="942"/>
      <c r="WF322" s="942"/>
      <c r="WG322" s="942"/>
      <c r="WH322" s="942"/>
      <c r="WI322" s="942"/>
      <c r="WJ322" s="942"/>
      <c r="WK322" s="942"/>
      <c r="WL322" s="942"/>
      <c r="WM322" s="942"/>
      <c r="WN322" s="942"/>
      <c r="WO322" s="942"/>
      <c r="WP322" s="942"/>
      <c r="WQ322" s="942"/>
      <c r="WR322" s="942"/>
      <c r="WS322" s="942"/>
      <c r="WT322" s="942"/>
      <c r="WU322" s="942"/>
      <c r="WV322" s="942"/>
      <c r="WW322" s="942"/>
      <c r="WX322" s="942"/>
      <c r="WY322" s="942"/>
      <c r="WZ322" s="942"/>
      <c r="XA322" s="942"/>
      <c r="XB322" s="942"/>
      <c r="XC322" s="942"/>
      <c r="XD322" s="942"/>
      <c r="XE322" s="942"/>
      <c r="XF322" s="942"/>
      <c r="XG322" s="942"/>
      <c r="XH322" s="942"/>
      <c r="XI322" s="942"/>
      <c r="XJ322" s="942"/>
      <c r="XK322" s="942"/>
      <c r="XL322" s="942"/>
      <c r="XM322" s="942"/>
      <c r="XN322" s="942"/>
      <c r="XO322" s="942"/>
      <c r="XP322" s="942"/>
      <c r="XQ322" s="942"/>
      <c r="XR322" s="942"/>
      <c r="XS322" s="942"/>
      <c r="XT322" s="942"/>
      <c r="XU322" s="942"/>
      <c r="XV322" s="942"/>
      <c r="XW322" s="942"/>
      <c r="XX322" s="942"/>
      <c r="XY322" s="942"/>
      <c r="XZ322" s="942"/>
      <c r="YA322" s="942"/>
      <c r="YB322" s="942"/>
      <c r="YC322" s="942"/>
      <c r="YD322" s="942"/>
      <c r="YE322" s="942"/>
      <c r="YF322" s="942"/>
      <c r="YG322" s="942"/>
      <c r="YH322" s="942"/>
      <c r="YI322" s="942"/>
      <c r="YJ322" s="942"/>
      <c r="YK322" s="942"/>
      <c r="YL322" s="942"/>
      <c r="YM322" s="942"/>
      <c r="YN322" s="942"/>
      <c r="YO322" s="942"/>
      <c r="YP322" s="942"/>
      <c r="YQ322" s="942"/>
      <c r="YR322" s="942"/>
      <c r="YS322" s="942"/>
      <c r="YT322" s="942"/>
      <c r="YU322" s="942"/>
      <c r="YV322" s="942"/>
      <c r="YW322" s="942"/>
      <c r="YX322" s="942"/>
      <c r="YY322" s="942"/>
      <c r="YZ322" s="942"/>
      <c r="ZA322" s="942"/>
      <c r="ZB322" s="942"/>
      <c r="ZC322" s="942"/>
      <c r="ZD322" s="942"/>
      <c r="ZE322" s="942"/>
      <c r="ZF322" s="942"/>
      <c r="ZG322" s="942"/>
      <c r="ZH322" s="942"/>
      <c r="ZI322" s="942"/>
      <c r="ZJ322" s="942"/>
      <c r="ZK322" s="942"/>
      <c r="ZL322" s="942"/>
      <c r="ZM322" s="942"/>
      <c r="ZN322" s="942"/>
      <c r="ZO322" s="942"/>
      <c r="ZP322" s="942"/>
      <c r="ZQ322" s="942"/>
      <c r="ZR322" s="942"/>
      <c r="ZS322" s="942"/>
      <c r="ZT322" s="942"/>
      <c r="ZU322" s="942"/>
      <c r="ZV322" s="942"/>
      <c r="ZW322" s="942"/>
      <c r="ZX322" s="942"/>
      <c r="ZY322" s="942"/>
      <c r="ZZ322" s="942"/>
      <c r="AAA322" s="942"/>
      <c r="AAB322" s="942"/>
      <c r="AAC322" s="942"/>
      <c r="AAD322" s="942"/>
      <c r="AAE322" s="942"/>
      <c r="AAF322" s="942"/>
      <c r="AAG322" s="942"/>
      <c r="AAH322" s="942"/>
      <c r="AAI322" s="942"/>
      <c r="AAJ322" s="942"/>
      <c r="AAK322" s="942"/>
      <c r="AAL322" s="942"/>
      <c r="AAM322" s="942"/>
      <c r="AAN322" s="942"/>
      <c r="AAO322" s="942"/>
      <c r="AAP322" s="942"/>
      <c r="AAQ322" s="942"/>
      <c r="AAR322" s="942"/>
      <c r="AAS322" s="942"/>
      <c r="AAT322" s="942"/>
      <c r="AAU322" s="942"/>
      <c r="AAV322" s="942"/>
      <c r="AAW322" s="942"/>
      <c r="AAX322" s="942"/>
      <c r="AAY322" s="942"/>
      <c r="AAZ322" s="942"/>
      <c r="ABA322" s="942"/>
      <c r="ABB322" s="942"/>
      <c r="ABC322" s="942"/>
      <c r="ABD322" s="942"/>
      <c r="ABE322" s="942"/>
      <c r="ABF322" s="942"/>
      <c r="ABG322" s="942"/>
      <c r="ABH322" s="942"/>
      <c r="ABI322" s="942"/>
      <c r="ABJ322" s="942"/>
      <c r="ABK322" s="942"/>
      <c r="ABL322" s="942"/>
      <c r="ABM322" s="942"/>
      <c r="ABN322" s="942"/>
      <c r="ABO322" s="942"/>
      <c r="ABP322" s="942"/>
      <c r="ABQ322" s="942"/>
      <c r="ABR322" s="942"/>
      <c r="ABS322" s="942"/>
      <c r="ABT322" s="942"/>
      <c r="ABU322" s="942"/>
      <c r="ABV322" s="942"/>
      <c r="ABW322" s="942"/>
      <c r="ABX322" s="942"/>
      <c r="ABY322" s="942"/>
      <c r="ABZ322" s="942"/>
      <c r="ACA322" s="942"/>
      <c r="ACB322" s="942"/>
      <c r="ACC322" s="942"/>
      <c r="ACD322" s="942"/>
      <c r="ACE322" s="942"/>
      <c r="ACF322" s="942"/>
      <c r="ACG322" s="942"/>
      <c r="ACH322" s="942"/>
      <c r="ACI322" s="942"/>
      <c r="ACJ322" s="942"/>
      <c r="ACK322" s="942"/>
      <c r="ACL322" s="942"/>
      <c r="ACM322" s="942"/>
      <c r="ACN322" s="942"/>
      <c r="ACO322" s="942"/>
      <c r="ACP322" s="942"/>
      <c r="ACQ322" s="942"/>
      <c r="ACR322" s="942"/>
      <c r="ACS322" s="942"/>
      <c r="ACT322" s="942"/>
      <c r="ACU322" s="942"/>
      <c r="ACV322" s="942"/>
      <c r="ACW322" s="942"/>
      <c r="ACX322" s="942"/>
      <c r="ACY322" s="942"/>
      <c r="ACZ322" s="942"/>
      <c r="ADA322" s="942"/>
      <c r="ADB322" s="942"/>
      <c r="ADC322" s="942"/>
      <c r="ADD322" s="942"/>
      <c r="ADE322" s="942"/>
      <c r="ADF322" s="942"/>
      <c r="ADG322" s="942"/>
      <c r="ADH322" s="942"/>
      <c r="ADI322" s="942"/>
      <c r="ADJ322" s="942"/>
      <c r="ADK322" s="942"/>
      <c r="ADL322" s="942"/>
      <c r="ADM322" s="942"/>
      <c r="ADN322" s="942"/>
      <c r="ADO322" s="942"/>
      <c r="ADP322" s="942"/>
      <c r="ADQ322" s="942"/>
      <c r="ADR322" s="942"/>
      <c r="ADS322" s="942"/>
      <c r="ADT322" s="942"/>
      <c r="ADU322" s="942"/>
      <c r="ADV322" s="942"/>
      <c r="ADW322" s="942"/>
      <c r="ADX322" s="942"/>
      <c r="ADY322" s="942"/>
      <c r="ADZ322" s="942"/>
      <c r="AEA322" s="942"/>
      <c r="AEB322" s="942"/>
      <c r="AEC322" s="942"/>
      <c r="AED322" s="942"/>
      <c r="AEE322" s="942"/>
      <c r="AEF322" s="942"/>
      <c r="AEG322" s="942"/>
      <c r="AEH322" s="942"/>
      <c r="AEI322" s="942"/>
      <c r="AEJ322" s="942"/>
      <c r="AEK322" s="942"/>
      <c r="AEL322" s="942"/>
      <c r="AEM322" s="942"/>
      <c r="AEN322" s="942"/>
      <c r="AEO322" s="942"/>
      <c r="AEP322" s="942"/>
      <c r="AEQ322" s="942"/>
      <c r="AER322" s="942"/>
      <c r="AES322" s="942"/>
      <c r="AET322" s="942"/>
      <c r="AEU322" s="942"/>
      <c r="AEV322" s="942"/>
      <c r="AEW322" s="942"/>
      <c r="AEX322" s="942"/>
      <c r="AEY322" s="942"/>
      <c r="AEZ322" s="942"/>
      <c r="AFA322" s="942"/>
      <c r="AFB322" s="942"/>
      <c r="AFC322" s="942"/>
      <c r="AFD322" s="942"/>
      <c r="AFE322" s="942"/>
      <c r="AFF322" s="942"/>
      <c r="AFG322" s="942"/>
      <c r="AFH322" s="942"/>
      <c r="AFI322" s="942"/>
      <c r="AFJ322" s="942"/>
      <c r="AFK322" s="942"/>
      <c r="AFL322" s="942"/>
      <c r="AFM322" s="942"/>
      <c r="AFN322" s="942"/>
      <c r="AFO322" s="942"/>
      <c r="AFP322" s="942"/>
      <c r="AFQ322" s="942"/>
      <c r="AFR322" s="942"/>
      <c r="AFS322" s="942"/>
      <c r="AFT322" s="942"/>
      <c r="AFU322" s="942"/>
      <c r="AFV322" s="942"/>
      <c r="AFW322" s="942"/>
      <c r="AFX322" s="942"/>
      <c r="AFY322" s="942"/>
      <c r="AFZ322" s="942"/>
      <c r="AGA322" s="942"/>
      <c r="AGB322" s="942"/>
      <c r="AGC322" s="942"/>
      <c r="AGD322" s="942"/>
      <c r="AGE322" s="942"/>
      <c r="AGF322" s="942"/>
      <c r="AGG322" s="942"/>
      <c r="AGH322" s="942"/>
      <c r="AGI322" s="942"/>
      <c r="AGJ322" s="942"/>
      <c r="AGK322" s="942"/>
      <c r="AGL322" s="942"/>
      <c r="AGM322" s="942"/>
      <c r="AGN322" s="942"/>
      <c r="AGO322" s="942"/>
      <c r="AGP322" s="942"/>
      <c r="AGQ322" s="942"/>
      <c r="AGR322" s="942"/>
      <c r="AGS322" s="942"/>
      <c r="AGT322" s="942"/>
      <c r="AGU322" s="942"/>
      <c r="AGV322" s="942"/>
      <c r="AGW322" s="942"/>
      <c r="AGX322" s="942"/>
      <c r="AGY322" s="942"/>
      <c r="AGZ322" s="942"/>
      <c r="AHA322" s="942"/>
      <c r="AHB322" s="942"/>
      <c r="AHC322" s="942"/>
      <c r="AHD322" s="942"/>
      <c r="AHE322" s="942"/>
      <c r="AHF322" s="942"/>
      <c r="AHG322" s="942"/>
      <c r="AHH322" s="942"/>
      <c r="AHI322" s="942"/>
      <c r="AHJ322" s="942"/>
      <c r="AHK322" s="942"/>
      <c r="AHL322" s="942"/>
      <c r="AHM322" s="942"/>
      <c r="AHN322" s="942"/>
      <c r="AHO322" s="942"/>
      <c r="AHP322" s="942"/>
      <c r="AHQ322" s="942"/>
      <c r="AHR322" s="942"/>
      <c r="AHS322" s="942"/>
      <c r="AHT322" s="942"/>
      <c r="AHU322" s="942"/>
      <c r="AHV322" s="942"/>
      <c r="AHW322" s="942"/>
      <c r="AHX322" s="942"/>
      <c r="AHY322" s="942"/>
      <c r="AHZ322" s="942"/>
      <c r="AIA322" s="942"/>
      <c r="AIB322" s="942"/>
      <c r="AIC322" s="942"/>
      <c r="AID322" s="942"/>
      <c r="AIE322" s="942"/>
      <c r="AIF322" s="942"/>
      <c r="AIG322" s="942"/>
      <c r="AIH322" s="942"/>
      <c r="AII322" s="942"/>
      <c r="AIJ322" s="942"/>
      <c r="AIK322" s="942"/>
      <c r="AIL322" s="942"/>
      <c r="AIM322" s="942"/>
      <c r="AIN322" s="942"/>
      <c r="AIO322" s="942"/>
      <c r="AIP322" s="942"/>
      <c r="AIQ322" s="942"/>
      <c r="AIR322" s="942"/>
      <c r="AIS322" s="942"/>
      <c r="AIT322" s="942"/>
      <c r="AIU322" s="942"/>
      <c r="AIV322" s="942"/>
      <c r="AIW322" s="942"/>
      <c r="AIX322" s="942"/>
      <c r="AIY322" s="942"/>
      <c r="AIZ322" s="942"/>
      <c r="AJA322" s="942"/>
      <c r="AJB322" s="942"/>
      <c r="AJC322" s="942"/>
      <c r="AJD322" s="942"/>
      <c r="AJE322" s="942"/>
      <c r="AJF322" s="942"/>
      <c r="AJG322" s="942"/>
      <c r="AJH322" s="942"/>
      <c r="AJI322" s="942"/>
      <c r="AJJ322" s="942"/>
      <c r="AJK322" s="942"/>
      <c r="AJL322" s="942"/>
      <c r="AJM322" s="942"/>
      <c r="AJN322" s="942"/>
      <c r="AJO322" s="942"/>
      <c r="AJP322" s="942"/>
      <c r="AJQ322" s="942"/>
      <c r="AJR322" s="942"/>
      <c r="AJS322" s="942"/>
      <c r="AJT322" s="942"/>
      <c r="AJU322" s="942"/>
      <c r="AJV322" s="942"/>
      <c r="AJW322" s="942"/>
      <c r="AJX322" s="942"/>
      <c r="AJY322" s="942"/>
      <c r="AJZ322" s="942"/>
      <c r="AKA322" s="942"/>
      <c r="AKB322" s="942"/>
      <c r="AKC322" s="942"/>
      <c r="AKD322" s="942"/>
      <c r="AKE322" s="942"/>
      <c r="AKF322" s="942"/>
      <c r="AKG322" s="942"/>
      <c r="AKH322" s="942"/>
      <c r="AKI322" s="942"/>
      <c r="AKJ322" s="942"/>
      <c r="AKK322" s="942"/>
      <c r="AKL322" s="942"/>
      <c r="AKM322" s="942"/>
      <c r="AKN322" s="942"/>
      <c r="AKO322" s="942"/>
      <c r="AKP322" s="942"/>
      <c r="AKQ322" s="942"/>
      <c r="AKR322" s="942"/>
      <c r="AKS322" s="942"/>
      <c r="AKT322" s="942"/>
      <c r="AKU322" s="942"/>
      <c r="AKV322" s="942"/>
      <c r="AKW322" s="942"/>
      <c r="AKX322" s="942"/>
      <c r="AKY322" s="942"/>
      <c r="AKZ322" s="942"/>
      <c r="ALA322" s="942"/>
      <c r="ALB322" s="942"/>
      <c r="ALC322" s="942"/>
      <c r="ALD322" s="942"/>
      <c r="ALE322" s="942"/>
      <c r="ALF322" s="942"/>
      <c r="ALG322" s="942"/>
      <c r="ALH322" s="942"/>
      <c r="ALI322" s="942"/>
      <c r="ALJ322" s="942"/>
      <c r="ALK322" s="942"/>
      <c r="ALL322" s="942"/>
      <c r="ALM322" s="942"/>
      <c r="ALN322" s="942"/>
      <c r="ALO322" s="942"/>
      <c r="ALP322" s="942"/>
      <c r="ALQ322" s="942"/>
      <c r="ALR322" s="942"/>
      <c r="ALS322" s="942"/>
      <c r="ALT322" s="942"/>
      <c r="ALU322" s="942"/>
      <c r="ALV322" s="942"/>
      <c r="ALW322" s="942"/>
      <c r="ALX322" s="942"/>
      <c r="ALY322" s="942"/>
      <c r="ALZ322" s="942"/>
      <c r="AMA322" s="942"/>
      <c r="AMB322" s="942"/>
      <c r="AMC322" s="942"/>
      <c r="AMD322" s="942"/>
      <c r="AME322" s="942"/>
      <c r="AMF322" s="942"/>
      <c r="AMG322" s="942"/>
      <c r="AMH322" s="942"/>
      <c r="AMI322" s="942"/>
      <c r="AMJ322" s="942"/>
      <c r="AMK322" s="942"/>
      <c r="AML322" s="942"/>
      <c r="AMM322" s="942"/>
      <c r="AMN322" s="942"/>
      <c r="AMO322" s="942"/>
      <c r="AMP322" s="942"/>
      <c r="AMQ322" s="942"/>
      <c r="AMR322" s="942"/>
      <c r="AMS322" s="942"/>
      <c r="AMT322" s="942"/>
      <c r="AMU322" s="942"/>
      <c r="AMV322" s="942"/>
      <c r="AMW322" s="942"/>
      <c r="AMX322" s="942"/>
      <c r="AMY322" s="942"/>
      <c r="AMZ322" s="942"/>
      <c r="ANA322" s="942"/>
      <c r="ANB322" s="942"/>
      <c r="ANC322" s="942"/>
      <c r="AND322" s="942"/>
      <c r="ANE322" s="942"/>
      <c r="ANF322" s="942"/>
      <c r="ANG322" s="942"/>
      <c r="ANH322" s="942"/>
      <c r="ANI322" s="942"/>
      <c r="ANJ322" s="942"/>
      <c r="ANK322" s="942"/>
      <c r="ANL322" s="942"/>
      <c r="ANM322" s="942"/>
      <c r="ANN322" s="942"/>
      <c r="ANO322" s="942"/>
      <c r="ANP322" s="942"/>
      <c r="ANQ322" s="942"/>
      <c r="ANR322" s="942"/>
      <c r="ANS322" s="942"/>
      <c r="ANT322" s="942"/>
      <c r="ANU322" s="942"/>
      <c r="ANV322" s="942"/>
      <c r="ANW322" s="942"/>
      <c r="ANX322" s="942"/>
      <c r="ANY322" s="942"/>
      <c r="ANZ322" s="942"/>
      <c r="AOA322" s="942"/>
      <c r="AOB322" s="942"/>
      <c r="AOC322" s="942"/>
      <c r="AOD322" s="942"/>
      <c r="AOE322" s="942"/>
      <c r="AOF322" s="942"/>
      <c r="AOG322" s="942"/>
      <c r="AOH322" s="942"/>
      <c r="AOI322" s="942"/>
      <c r="AOJ322" s="942"/>
      <c r="AOK322" s="942"/>
      <c r="AOL322" s="942"/>
      <c r="AOM322" s="942"/>
      <c r="AON322" s="942"/>
      <c r="AOO322" s="942"/>
      <c r="AOP322" s="942"/>
      <c r="AOQ322" s="942"/>
      <c r="AOR322" s="942"/>
      <c r="AOS322" s="942"/>
      <c r="AOT322" s="942"/>
      <c r="AOU322" s="942"/>
      <c r="AOV322" s="942"/>
      <c r="AOW322" s="942"/>
      <c r="AOX322" s="942"/>
      <c r="AOY322" s="942"/>
      <c r="AOZ322" s="942"/>
      <c r="APA322" s="942"/>
      <c r="APB322" s="942"/>
      <c r="APC322" s="942"/>
      <c r="APD322" s="942"/>
      <c r="APE322" s="942"/>
      <c r="APF322" s="942"/>
      <c r="APG322" s="942"/>
      <c r="APH322" s="942"/>
      <c r="API322" s="942"/>
      <c r="APJ322" s="942"/>
      <c r="APK322" s="942"/>
      <c r="APL322" s="942"/>
      <c r="APM322" s="942"/>
      <c r="APN322" s="942"/>
      <c r="APO322" s="942"/>
      <c r="APP322" s="942"/>
      <c r="APQ322" s="942"/>
      <c r="APR322" s="942"/>
      <c r="APS322" s="942"/>
      <c r="APT322" s="942"/>
      <c r="APU322" s="942"/>
      <c r="APV322" s="942"/>
      <c r="APW322" s="942"/>
      <c r="APX322" s="942"/>
      <c r="APY322" s="942"/>
      <c r="APZ322" s="942"/>
      <c r="AQA322" s="942"/>
      <c r="AQB322" s="942"/>
      <c r="AQC322" s="942"/>
      <c r="AQD322" s="942"/>
      <c r="AQE322" s="942"/>
      <c r="AQF322" s="942"/>
      <c r="AQG322" s="942"/>
      <c r="AQH322" s="942"/>
      <c r="AQI322" s="942"/>
      <c r="AQJ322" s="942"/>
      <c r="AQK322" s="942"/>
      <c r="AQL322" s="942"/>
      <c r="AQM322" s="942"/>
      <c r="AQN322" s="942"/>
      <c r="AQO322" s="942"/>
      <c r="AQP322" s="942"/>
      <c r="AQQ322" s="942"/>
      <c r="AQR322" s="942"/>
      <c r="AQS322" s="942"/>
      <c r="AQT322" s="942"/>
      <c r="AQU322" s="942"/>
      <c r="AQV322" s="942"/>
      <c r="AQW322" s="942"/>
      <c r="AQX322" s="942"/>
      <c r="AQY322" s="942"/>
      <c r="AQZ322" s="942"/>
      <c r="ARA322" s="942"/>
      <c r="ARB322" s="942"/>
      <c r="ARC322" s="942"/>
      <c r="ARD322" s="942"/>
      <c r="ARE322" s="942"/>
      <c r="ARF322" s="942"/>
      <c r="ARG322" s="942"/>
      <c r="ARH322" s="942"/>
      <c r="ARI322" s="942"/>
      <c r="ARJ322" s="942"/>
      <c r="ARK322" s="942"/>
      <c r="ARL322" s="942"/>
      <c r="ARM322" s="942"/>
      <c r="ARN322" s="942"/>
      <c r="ARO322" s="942"/>
      <c r="ARP322" s="942"/>
      <c r="ARQ322" s="942"/>
      <c r="ARR322" s="942"/>
      <c r="ARS322" s="942"/>
      <c r="ART322" s="942"/>
      <c r="ARU322" s="942"/>
      <c r="ARV322" s="942"/>
      <c r="ARW322" s="942"/>
      <c r="ARX322" s="942"/>
      <c r="ARY322" s="942"/>
      <c r="ARZ322" s="942"/>
      <c r="ASA322" s="942"/>
      <c r="ASB322" s="942"/>
      <c r="ASC322" s="942"/>
      <c r="ASD322" s="942"/>
      <c r="ASE322" s="942"/>
      <c r="ASF322" s="942"/>
      <c r="ASG322" s="942"/>
      <c r="ASH322" s="942"/>
      <c r="ASI322" s="942"/>
      <c r="ASJ322" s="942"/>
      <c r="ASK322" s="942"/>
      <c r="ASL322" s="942"/>
      <c r="ASM322" s="942"/>
      <c r="ASN322" s="942"/>
      <c r="ASO322" s="942"/>
      <c r="ASP322" s="942"/>
      <c r="ASQ322" s="942"/>
      <c r="ASR322" s="942"/>
      <c r="ASS322" s="942"/>
      <c r="AST322" s="942"/>
      <c r="ASU322" s="942"/>
      <c r="ASV322" s="942"/>
      <c r="ASW322" s="942"/>
      <c r="ASX322" s="942"/>
      <c r="ASY322" s="942"/>
      <c r="ASZ322" s="942"/>
      <c r="ATA322" s="942"/>
      <c r="ATB322" s="942"/>
      <c r="ATC322" s="942"/>
      <c r="ATD322" s="942"/>
      <c r="ATE322" s="942"/>
      <c r="ATF322" s="942"/>
      <c r="ATG322" s="942"/>
      <c r="ATH322" s="942"/>
      <c r="ATI322" s="942"/>
      <c r="ATJ322" s="942"/>
      <c r="ATK322" s="942"/>
      <c r="ATL322" s="942"/>
      <c r="ATM322" s="942"/>
      <c r="ATN322" s="942"/>
      <c r="ATO322" s="942"/>
      <c r="ATP322" s="942"/>
      <c r="ATQ322" s="942"/>
      <c r="ATR322" s="942"/>
      <c r="ATS322" s="942"/>
      <c r="ATT322" s="942"/>
      <c r="ATU322" s="942"/>
      <c r="ATV322" s="942"/>
      <c r="ATW322" s="942"/>
      <c r="ATX322" s="942"/>
      <c r="ATY322" s="942"/>
      <c r="ATZ322" s="942"/>
      <c r="AUA322" s="942"/>
      <c r="AUB322" s="942"/>
      <c r="AUC322" s="942"/>
      <c r="AUD322" s="942"/>
      <c r="AUE322" s="942"/>
      <c r="AUF322" s="942"/>
      <c r="AUG322" s="942"/>
      <c r="AUH322" s="942"/>
      <c r="AUI322" s="942"/>
      <c r="AUJ322" s="942"/>
      <c r="AUK322" s="942"/>
      <c r="AUL322" s="942"/>
      <c r="AUM322" s="942"/>
      <c r="AUN322" s="942"/>
      <c r="AUO322" s="942"/>
      <c r="AUP322" s="942"/>
      <c r="AUQ322" s="942"/>
      <c r="AUR322" s="942"/>
      <c r="AUS322" s="942"/>
      <c r="AUT322" s="942"/>
      <c r="AUU322" s="942"/>
      <c r="AUV322" s="942"/>
      <c r="AUW322" s="942"/>
      <c r="AUX322" s="942"/>
      <c r="AUY322" s="942"/>
      <c r="AUZ322" s="942"/>
      <c r="AVA322" s="942"/>
      <c r="AVB322" s="942"/>
      <c r="AVC322" s="942"/>
      <c r="AVD322" s="942"/>
      <c r="AVE322" s="942"/>
      <c r="AVF322" s="942"/>
      <c r="AVG322" s="942"/>
      <c r="AVH322" s="942"/>
      <c r="AVI322" s="942"/>
      <c r="AVJ322" s="942"/>
      <c r="AVK322" s="942"/>
      <c r="AVL322" s="942"/>
      <c r="AVM322" s="942"/>
      <c r="AVN322" s="942"/>
      <c r="AVO322" s="942"/>
      <c r="AVP322" s="942"/>
      <c r="AVQ322" s="942"/>
      <c r="AVR322" s="942"/>
      <c r="AVS322" s="942"/>
      <c r="AVT322" s="942"/>
      <c r="AVU322" s="942"/>
      <c r="AVV322" s="942"/>
      <c r="AVW322" s="942"/>
      <c r="AVX322" s="942"/>
      <c r="AVY322" s="942"/>
      <c r="AVZ322" s="942"/>
      <c r="AWA322" s="942"/>
      <c r="AWB322" s="942"/>
      <c r="AWC322" s="942"/>
      <c r="AWD322" s="942"/>
      <c r="AWE322" s="942"/>
      <c r="AWF322" s="942"/>
      <c r="AWG322" s="942"/>
      <c r="AWH322" s="942"/>
      <c r="AWI322" s="942"/>
      <c r="AWJ322" s="942"/>
      <c r="AWK322" s="942"/>
      <c r="AWL322" s="942"/>
      <c r="AWM322" s="942"/>
      <c r="AWN322" s="942"/>
      <c r="AWO322" s="942"/>
      <c r="AWP322" s="942"/>
      <c r="AWQ322" s="942"/>
      <c r="AWR322" s="942"/>
      <c r="AWS322" s="942"/>
      <c r="AWT322" s="942"/>
      <c r="AWU322" s="942"/>
      <c r="AWV322" s="942"/>
      <c r="AWW322" s="942"/>
      <c r="AWX322" s="942"/>
      <c r="AWY322" s="942"/>
      <c r="AWZ322" s="942"/>
      <c r="AXA322" s="942"/>
      <c r="AXB322" s="942"/>
      <c r="AXC322" s="942"/>
      <c r="AXD322" s="942"/>
      <c r="AXE322" s="942"/>
      <c r="AXF322" s="942"/>
      <c r="AXG322" s="942"/>
      <c r="AXH322" s="942"/>
      <c r="AXI322" s="942"/>
      <c r="AXJ322" s="942"/>
      <c r="AXK322" s="942"/>
      <c r="AXL322" s="942"/>
      <c r="AXM322" s="942"/>
      <c r="AXN322" s="942"/>
      <c r="AXO322" s="942"/>
      <c r="AXP322" s="942"/>
      <c r="AXQ322" s="942"/>
      <c r="AXR322" s="942"/>
      <c r="AXS322" s="942"/>
      <c r="AXT322" s="942"/>
      <c r="AXU322" s="942"/>
      <c r="AXV322" s="942"/>
      <c r="AXW322" s="942"/>
      <c r="AXX322" s="942"/>
      <c r="AXY322" s="942"/>
      <c r="AXZ322" s="942"/>
      <c r="AYA322" s="942"/>
      <c r="AYB322" s="942"/>
      <c r="AYC322" s="942"/>
      <c r="AYD322" s="942"/>
      <c r="AYE322" s="942"/>
      <c r="AYF322" s="942"/>
      <c r="AYG322" s="942"/>
      <c r="AYH322" s="942"/>
      <c r="AYI322" s="942"/>
      <c r="AYJ322" s="942"/>
      <c r="AYK322" s="942"/>
      <c r="AYL322" s="942"/>
      <c r="AYM322" s="942"/>
      <c r="AYN322" s="942"/>
      <c r="AYO322" s="942"/>
      <c r="AYP322" s="942"/>
      <c r="AYQ322" s="942"/>
      <c r="AYR322" s="942"/>
      <c r="AYS322" s="942"/>
      <c r="AYT322" s="942"/>
      <c r="AYU322" s="942"/>
      <c r="AYV322" s="942"/>
      <c r="AYW322" s="942"/>
      <c r="AYX322" s="942"/>
      <c r="AYY322" s="942"/>
      <c r="AYZ322" s="942"/>
      <c r="AZA322" s="942"/>
      <c r="AZB322" s="942"/>
      <c r="AZC322" s="942"/>
      <c r="AZD322" s="942"/>
      <c r="AZE322" s="942"/>
      <c r="AZF322" s="942"/>
      <c r="AZG322" s="942"/>
      <c r="AZH322" s="942"/>
      <c r="AZI322" s="942"/>
      <c r="AZJ322" s="942"/>
      <c r="AZK322" s="942"/>
      <c r="AZL322" s="942"/>
      <c r="AZM322" s="942"/>
      <c r="AZN322" s="942"/>
      <c r="AZO322" s="942"/>
      <c r="AZP322" s="942"/>
      <c r="AZQ322" s="942"/>
      <c r="AZR322" s="942"/>
      <c r="AZS322" s="942"/>
      <c r="AZT322" s="942"/>
      <c r="AZU322" s="942"/>
      <c r="AZV322" s="942"/>
      <c r="AZW322" s="942"/>
      <c r="AZX322" s="942"/>
      <c r="AZY322" s="942"/>
      <c r="AZZ322" s="942"/>
      <c r="BAA322" s="942"/>
      <c r="BAB322" s="942"/>
      <c r="BAC322" s="942"/>
      <c r="BAD322" s="942"/>
      <c r="BAE322" s="942"/>
      <c r="BAF322" s="942"/>
      <c r="BAG322" s="942"/>
      <c r="BAH322" s="942"/>
      <c r="BAI322" s="942"/>
      <c r="BAJ322" s="942"/>
      <c r="BAK322" s="942"/>
      <c r="BAL322" s="942"/>
      <c r="BAM322" s="942"/>
      <c r="BAN322" s="942"/>
      <c r="BAO322" s="942"/>
      <c r="BAP322" s="942"/>
      <c r="BAQ322" s="942"/>
      <c r="BAR322" s="942"/>
      <c r="BAS322" s="942"/>
      <c r="BAT322" s="942"/>
      <c r="BAU322" s="942"/>
      <c r="BAV322" s="942"/>
      <c r="BAW322" s="942"/>
      <c r="BAX322" s="942"/>
      <c r="BAY322" s="942"/>
      <c r="BAZ322" s="942"/>
      <c r="BBA322" s="942"/>
      <c r="BBB322" s="942"/>
      <c r="BBC322" s="942"/>
      <c r="BBD322" s="942"/>
      <c r="BBE322" s="942"/>
      <c r="BBF322" s="942"/>
      <c r="BBG322" s="942"/>
      <c r="BBH322" s="942"/>
      <c r="BBI322" s="942"/>
      <c r="BBJ322" s="942"/>
      <c r="BBK322" s="942"/>
      <c r="BBL322" s="942"/>
      <c r="BBM322" s="942"/>
      <c r="BBN322" s="942"/>
      <c r="BBO322" s="942"/>
      <c r="BBP322" s="942"/>
      <c r="BBQ322" s="942"/>
      <c r="BBR322" s="942"/>
      <c r="BBS322" s="942"/>
      <c r="BBT322" s="942"/>
      <c r="BBU322" s="942"/>
      <c r="BBV322" s="942"/>
      <c r="BBW322" s="942"/>
      <c r="BBX322" s="942"/>
      <c r="BBY322" s="942"/>
      <c r="BBZ322" s="942"/>
      <c r="BCA322" s="942"/>
      <c r="BCB322" s="942"/>
      <c r="BCC322" s="942"/>
      <c r="BCD322" s="942"/>
      <c r="BCE322" s="942"/>
      <c r="BCF322" s="942"/>
      <c r="BCG322" s="942"/>
      <c r="BCH322" s="942"/>
      <c r="BCI322" s="942"/>
      <c r="BCJ322" s="942"/>
      <c r="BCK322" s="942"/>
      <c r="BCL322" s="942"/>
      <c r="BCM322" s="942"/>
      <c r="BCN322" s="942"/>
      <c r="BCO322" s="942"/>
      <c r="BCP322" s="942"/>
      <c r="BCQ322" s="942"/>
      <c r="BCR322" s="942"/>
      <c r="BCS322" s="942"/>
      <c r="BCT322" s="942"/>
      <c r="BCU322" s="942"/>
      <c r="BCV322" s="942"/>
      <c r="BCW322" s="942"/>
      <c r="BCX322" s="942"/>
      <c r="BCY322" s="942"/>
      <c r="BCZ322" s="942"/>
      <c r="BDA322" s="942"/>
      <c r="BDB322" s="942"/>
      <c r="BDC322" s="942"/>
      <c r="BDD322" s="942"/>
      <c r="BDE322" s="942"/>
      <c r="BDF322" s="942"/>
      <c r="BDG322" s="942"/>
      <c r="BDH322" s="942"/>
      <c r="BDI322" s="942"/>
      <c r="BDJ322" s="942"/>
      <c r="BDK322" s="942"/>
      <c r="BDL322" s="942"/>
      <c r="BDM322" s="942"/>
      <c r="BDN322" s="942"/>
      <c r="BDO322" s="942"/>
      <c r="BDP322" s="942"/>
      <c r="BDQ322" s="942"/>
      <c r="BDR322" s="942"/>
      <c r="BDS322" s="942"/>
      <c r="BDT322" s="942"/>
      <c r="BDU322" s="942"/>
      <c r="BDV322" s="942"/>
      <c r="BDW322" s="942"/>
      <c r="BDX322" s="942"/>
      <c r="BDY322" s="942"/>
      <c r="BDZ322" s="942"/>
      <c r="BEA322" s="942"/>
      <c r="BEB322" s="942"/>
      <c r="BEC322" s="942"/>
      <c r="BED322" s="942"/>
      <c r="BEE322" s="942"/>
      <c r="BEF322" s="942"/>
      <c r="BEG322" s="942"/>
      <c r="BEH322" s="942"/>
      <c r="BEI322" s="942"/>
      <c r="BEJ322" s="942"/>
      <c r="BEK322" s="942"/>
      <c r="BEL322" s="942"/>
      <c r="BEM322" s="942"/>
      <c r="BEN322" s="942"/>
      <c r="BEO322" s="942"/>
      <c r="BEP322" s="942"/>
      <c r="BEQ322" s="942"/>
      <c r="BER322" s="942"/>
      <c r="BES322" s="942"/>
      <c r="BET322" s="942"/>
      <c r="BEU322" s="942"/>
      <c r="BEV322" s="942"/>
      <c r="BEW322" s="942"/>
      <c r="BEX322" s="942"/>
      <c r="BEY322" s="942"/>
      <c r="BEZ322" s="942"/>
      <c r="BFA322" s="942"/>
      <c r="BFB322" s="942"/>
      <c r="BFC322" s="942"/>
      <c r="BFD322" s="942"/>
      <c r="BFE322" s="942"/>
      <c r="BFF322" s="942"/>
      <c r="BFG322" s="942"/>
      <c r="BFH322" s="942"/>
      <c r="BFI322" s="942"/>
      <c r="BFJ322" s="942"/>
      <c r="BFK322" s="942"/>
      <c r="BFL322" s="942"/>
      <c r="BFM322" s="942"/>
      <c r="BFN322" s="942"/>
      <c r="BFO322" s="942"/>
      <c r="BFP322" s="942"/>
      <c r="BFQ322" s="942"/>
      <c r="BFR322" s="942"/>
      <c r="BFS322" s="942"/>
      <c r="BFT322" s="942"/>
      <c r="BFU322" s="942"/>
      <c r="BFV322" s="942"/>
      <c r="BFW322" s="942"/>
      <c r="BFX322" s="942"/>
      <c r="BFY322" s="942"/>
      <c r="BFZ322" s="942"/>
      <c r="BGA322" s="942"/>
      <c r="BGB322" s="942"/>
      <c r="BGC322" s="942"/>
      <c r="BGD322" s="942"/>
      <c r="BGE322" s="942"/>
      <c r="BGF322" s="942"/>
      <c r="BGG322" s="942"/>
      <c r="BGH322" s="942"/>
      <c r="BGI322" s="942"/>
      <c r="BGJ322" s="942"/>
      <c r="BGK322" s="942"/>
      <c r="BGL322" s="942"/>
      <c r="BGM322" s="942"/>
      <c r="BGN322" s="942"/>
      <c r="BGO322" s="942"/>
      <c r="BGP322" s="942"/>
      <c r="BGQ322" s="942"/>
      <c r="BGR322" s="942"/>
      <c r="BGS322" s="942"/>
      <c r="BGT322" s="942"/>
      <c r="BGU322" s="942"/>
      <c r="BGV322" s="942"/>
      <c r="BGW322" s="942"/>
      <c r="BGX322" s="942"/>
      <c r="BGY322" s="942"/>
      <c r="BGZ322" s="942"/>
      <c r="BHA322" s="942"/>
      <c r="BHB322" s="942"/>
      <c r="BHC322" s="942"/>
      <c r="BHD322" s="942"/>
      <c r="BHE322" s="942"/>
      <c r="BHF322" s="942"/>
      <c r="BHG322" s="942"/>
      <c r="BHH322" s="942"/>
      <c r="BHI322" s="942"/>
      <c r="BHJ322" s="942"/>
      <c r="BHK322" s="942"/>
      <c r="BHL322" s="942"/>
      <c r="BHM322" s="942"/>
      <c r="BHN322" s="942"/>
      <c r="BHO322" s="942"/>
      <c r="BHP322" s="942"/>
      <c r="BHQ322" s="942"/>
      <c r="BHR322" s="942"/>
      <c r="BHS322" s="942"/>
      <c r="BHT322" s="942"/>
      <c r="BHU322" s="942"/>
      <c r="BHV322" s="942"/>
      <c r="BHW322" s="942"/>
      <c r="BHX322" s="942"/>
      <c r="BHY322" s="942"/>
      <c r="BHZ322" s="942"/>
      <c r="BIA322" s="942"/>
      <c r="BIB322" s="942"/>
      <c r="BIC322" s="942"/>
      <c r="BID322" s="942"/>
      <c r="BIE322" s="942"/>
      <c r="BIF322" s="942"/>
      <c r="BIG322" s="942"/>
      <c r="BIH322" s="942"/>
      <c r="BII322" s="942"/>
      <c r="BIJ322" s="942"/>
      <c r="BIK322" s="942"/>
      <c r="BIL322" s="942"/>
      <c r="BIM322" s="942"/>
      <c r="BIN322" s="942"/>
      <c r="BIO322" s="942"/>
      <c r="BIP322" s="942"/>
      <c r="BIQ322" s="942"/>
      <c r="BIR322" s="942"/>
      <c r="BIS322" s="942"/>
      <c r="BIT322" s="942"/>
      <c r="BIU322" s="942"/>
      <c r="BIV322" s="942"/>
      <c r="BIW322" s="942"/>
      <c r="BIX322" s="942"/>
      <c r="BIY322" s="942"/>
      <c r="BIZ322" s="942"/>
      <c r="BJA322" s="942"/>
      <c r="BJB322" s="942"/>
      <c r="BJC322" s="942"/>
      <c r="BJD322" s="942"/>
      <c r="BJE322" s="942"/>
      <c r="BJF322" s="942"/>
      <c r="BJG322" s="942"/>
      <c r="BJH322" s="942"/>
      <c r="BJI322" s="942"/>
      <c r="BJJ322" s="942"/>
      <c r="BJK322" s="942"/>
      <c r="BJL322" s="942"/>
      <c r="BJM322" s="942"/>
      <c r="BJN322" s="942"/>
      <c r="BJO322" s="942"/>
      <c r="BJP322" s="942"/>
      <c r="BJQ322" s="942"/>
      <c r="BJR322" s="942"/>
      <c r="BJS322" s="942"/>
      <c r="BJT322" s="942"/>
      <c r="BJU322" s="942"/>
      <c r="BJV322" s="942"/>
      <c r="BJW322" s="942"/>
      <c r="BJX322" s="942"/>
      <c r="BJY322" s="942"/>
      <c r="BJZ322" s="942"/>
      <c r="BKA322" s="942"/>
      <c r="BKB322" s="942"/>
      <c r="BKC322" s="942"/>
      <c r="BKD322" s="942"/>
      <c r="BKE322" s="942"/>
      <c r="BKF322" s="942"/>
      <c r="BKG322" s="942"/>
      <c r="BKH322" s="942"/>
      <c r="BKI322" s="942"/>
      <c r="BKJ322" s="942"/>
      <c r="BKK322" s="942"/>
      <c r="BKL322" s="942"/>
      <c r="BKM322" s="942"/>
      <c r="BKN322" s="942"/>
      <c r="BKO322" s="942"/>
      <c r="BKP322" s="942"/>
      <c r="BKQ322" s="942"/>
      <c r="BKR322" s="942"/>
      <c r="BKS322" s="942"/>
      <c r="BKT322" s="942"/>
      <c r="BKU322" s="942"/>
      <c r="BKV322" s="942"/>
      <c r="BKW322" s="942"/>
      <c r="BKX322" s="942"/>
      <c r="BKY322" s="942"/>
      <c r="BKZ322" s="942"/>
      <c r="BLA322" s="942"/>
      <c r="BLB322" s="942"/>
      <c r="BLC322" s="942"/>
      <c r="BLD322" s="942"/>
      <c r="BLE322" s="942"/>
      <c r="BLF322" s="942"/>
      <c r="BLG322" s="942"/>
      <c r="BLH322" s="942"/>
      <c r="BLI322" s="942"/>
      <c r="BLJ322" s="942"/>
      <c r="BLK322" s="942"/>
      <c r="BLL322" s="942"/>
      <c r="BLM322" s="942"/>
      <c r="BLN322" s="942"/>
      <c r="BLO322" s="942"/>
      <c r="BLP322" s="942"/>
      <c r="BLQ322" s="942"/>
      <c r="BLR322" s="942"/>
      <c r="BLS322" s="942"/>
      <c r="BLT322" s="942"/>
      <c r="BLU322" s="942"/>
      <c r="BLV322" s="942"/>
      <c r="BLW322" s="942"/>
      <c r="BLX322" s="942"/>
      <c r="BLY322" s="942"/>
      <c r="BLZ322" s="942"/>
      <c r="BMA322" s="942"/>
      <c r="BMB322" s="942"/>
      <c r="BMC322" s="942"/>
      <c r="BMD322" s="942"/>
      <c r="BME322" s="942"/>
      <c r="BMF322" s="942"/>
      <c r="BMG322" s="942"/>
      <c r="BMH322" s="942"/>
      <c r="BMI322" s="942"/>
      <c r="BMJ322" s="942"/>
      <c r="BMK322" s="942"/>
      <c r="BML322" s="942"/>
      <c r="BMM322" s="942"/>
      <c r="BMN322" s="942"/>
      <c r="BMO322" s="942"/>
      <c r="BMP322" s="942"/>
      <c r="BMQ322" s="942"/>
      <c r="BMR322" s="942"/>
      <c r="BMS322" s="942"/>
      <c r="BMT322" s="942"/>
      <c r="BMU322" s="942"/>
      <c r="BMV322" s="942"/>
      <c r="BMW322" s="942"/>
      <c r="BMX322" s="942"/>
      <c r="BMY322" s="942"/>
      <c r="BMZ322" s="942"/>
      <c r="BNA322" s="942"/>
      <c r="BNB322" s="942"/>
      <c r="BNC322" s="942"/>
      <c r="BND322" s="942"/>
      <c r="BNE322" s="942"/>
      <c r="BNF322" s="942"/>
      <c r="BNG322" s="942"/>
      <c r="BNH322" s="942"/>
      <c r="BNI322" s="942"/>
      <c r="BNJ322" s="942"/>
      <c r="BNK322" s="942"/>
      <c r="BNL322" s="942"/>
      <c r="BNM322" s="942"/>
      <c r="BNN322" s="942"/>
      <c r="BNO322" s="942"/>
      <c r="BNP322" s="942"/>
      <c r="BNQ322" s="942"/>
      <c r="BNR322" s="942"/>
      <c r="BNS322" s="942"/>
      <c r="BNT322" s="942"/>
      <c r="BNU322" s="942"/>
      <c r="BNV322" s="942"/>
      <c r="BNW322" s="942"/>
      <c r="BNX322" s="942"/>
      <c r="BNY322" s="942"/>
      <c r="BNZ322" s="942"/>
      <c r="BOA322" s="942"/>
      <c r="BOB322" s="942"/>
      <c r="BOC322" s="942"/>
      <c r="BOD322" s="942"/>
      <c r="BOE322" s="942"/>
      <c r="BOF322" s="942"/>
      <c r="BOG322" s="942"/>
      <c r="BOH322" s="942"/>
      <c r="BOI322" s="942"/>
      <c r="BOJ322" s="942"/>
      <c r="BOK322" s="942"/>
      <c r="BOL322" s="942"/>
      <c r="BOM322" s="942"/>
      <c r="BON322" s="942"/>
      <c r="BOO322" s="942"/>
      <c r="BOP322" s="942"/>
      <c r="BOQ322" s="942"/>
      <c r="BOR322" s="942"/>
      <c r="BOS322" s="942"/>
      <c r="BOT322" s="942"/>
      <c r="BOU322" s="942"/>
      <c r="BOV322" s="942"/>
      <c r="BOW322" s="942"/>
      <c r="BOX322" s="942"/>
      <c r="BOY322" s="942"/>
      <c r="BOZ322" s="942"/>
      <c r="BPA322" s="942"/>
      <c r="BPB322" s="942"/>
      <c r="BPC322" s="942"/>
      <c r="BPD322" s="942"/>
      <c r="BPE322" s="942"/>
      <c r="BPF322" s="942"/>
      <c r="BPG322" s="942"/>
      <c r="BPH322" s="942"/>
      <c r="BPI322" s="942"/>
      <c r="BPJ322" s="942"/>
      <c r="BPK322" s="942"/>
      <c r="BPL322" s="942"/>
      <c r="BPM322" s="942"/>
      <c r="BPN322" s="942"/>
      <c r="BPO322" s="942"/>
      <c r="BPP322" s="942"/>
      <c r="BPQ322" s="942"/>
      <c r="BPR322" s="942"/>
      <c r="BPS322" s="942"/>
      <c r="BPT322" s="942"/>
      <c r="BPU322" s="942"/>
      <c r="BPV322" s="942"/>
      <c r="BPW322" s="942"/>
      <c r="BPX322" s="942"/>
      <c r="BPY322" s="942"/>
      <c r="BPZ322" s="942"/>
      <c r="BQA322" s="942"/>
      <c r="BQB322" s="942"/>
      <c r="BQC322" s="942"/>
      <c r="BQD322" s="942"/>
      <c r="BQE322" s="942"/>
      <c r="BQF322" s="942"/>
      <c r="BQG322" s="942"/>
      <c r="BQH322" s="942"/>
      <c r="BQI322" s="942"/>
      <c r="BQJ322" s="942"/>
      <c r="BQK322" s="942"/>
      <c r="BQL322" s="942"/>
      <c r="BQM322" s="942"/>
      <c r="BQN322" s="942"/>
      <c r="BQO322" s="942"/>
      <c r="BQP322" s="942"/>
      <c r="BQQ322" s="942"/>
      <c r="BQR322" s="942"/>
      <c r="BQS322" s="942"/>
      <c r="BQT322" s="942"/>
      <c r="BQU322" s="942"/>
      <c r="BQV322" s="942"/>
      <c r="BQW322" s="942"/>
      <c r="BQX322" s="942"/>
      <c r="BQY322" s="942"/>
      <c r="BQZ322" s="942"/>
      <c r="BRA322" s="942"/>
      <c r="BRB322" s="942"/>
      <c r="BRC322" s="942"/>
      <c r="BRD322" s="942"/>
      <c r="BRE322" s="942"/>
      <c r="BRF322" s="942"/>
      <c r="BRG322" s="942"/>
      <c r="BRH322" s="942"/>
      <c r="BRI322" s="942"/>
      <c r="BRJ322" s="942"/>
      <c r="BRK322" s="942"/>
      <c r="BRL322" s="942"/>
      <c r="BRM322" s="942"/>
      <c r="BRN322" s="942"/>
      <c r="BRO322" s="942"/>
      <c r="BRP322" s="942"/>
      <c r="BRQ322" s="942"/>
      <c r="BRR322" s="942"/>
      <c r="BRS322" s="942"/>
      <c r="BRT322" s="942"/>
      <c r="BRU322" s="942"/>
      <c r="BRV322" s="942"/>
      <c r="BRW322" s="942"/>
      <c r="BRX322" s="942"/>
      <c r="BRY322" s="942"/>
      <c r="BRZ322" s="942"/>
      <c r="BSA322" s="942"/>
      <c r="BSB322" s="942"/>
      <c r="BSC322" s="942"/>
      <c r="BSD322" s="942"/>
      <c r="BSE322" s="942"/>
      <c r="BSF322" s="942"/>
      <c r="BSG322" s="942"/>
      <c r="BSH322" s="942"/>
      <c r="BSI322" s="942"/>
      <c r="BSJ322" s="942"/>
      <c r="BSK322" s="942"/>
      <c r="BSL322" s="942"/>
      <c r="BSM322" s="942"/>
      <c r="BSN322" s="942"/>
      <c r="BSO322" s="942"/>
      <c r="BSP322" s="942"/>
      <c r="BSQ322" s="942"/>
      <c r="BSR322" s="942"/>
      <c r="BSS322" s="942"/>
      <c r="BST322" s="942"/>
      <c r="BSU322" s="942"/>
      <c r="BSV322" s="942"/>
      <c r="BSW322" s="942"/>
      <c r="BSX322" s="942"/>
      <c r="BSY322" s="942"/>
      <c r="BSZ322" s="942"/>
      <c r="BTA322" s="942"/>
      <c r="BTB322" s="942"/>
      <c r="BTC322" s="942"/>
      <c r="BTD322" s="942"/>
      <c r="BTE322" s="942"/>
      <c r="BTF322" s="942"/>
      <c r="BTG322" s="942"/>
      <c r="BTH322" s="942"/>
      <c r="BTI322" s="942"/>
      <c r="BTJ322" s="942"/>
      <c r="BTK322" s="942"/>
      <c r="BTL322" s="942"/>
      <c r="BTM322" s="942"/>
      <c r="BTN322" s="942"/>
      <c r="BTO322" s="942"/>
      <c r="BTP322" s="942"/>
      <c r="BTQ322" s="942"/>
      <c r="BTR322" s="942"/>
      <c r="BTS322" s="942"/>
      <c r="BTT322" s="942"/>
      <c r="BTU322" s="942"/>
      <c r="BTV322" s="942"/>
      <c r="BTW322" s="942"/>
      <c r="BTX322" s="942"/>
      <c r="BTY322" s="942"/>
      <c r="BTZ322" s="942"/>
      <c r="BUA322" s="942"/>
      <c r="BUB322" s="942"/>
      <c r="BUC322" s="942"/>
      <c r="BUD322" s="942"/>
      <c r="BUE322" s="942"/>
      <c r="BUF322" s="942"/>
      <c r="BUG322" s="942"/>
      <c r="BUH322" s="942"/>
      <c r="BUI322" s="942"/>
      <c r="BUJ322" s="942"/>
      <c r="BUK322" s="942"/>
      <c r="BUL322" s="942"/>
      <c r="BUM322" s="942"/>
      <c r="BUN322" s="942"/>
      <c r="BUO322" s="942"/>
      <c r="BUP322" s="942"/>
      <c r="BUQ322" s="942"/>
      <c r="BUR322" s="942"/>
      <c r="BUS322" s="942"/>
      <c r="BUT322" s="942"/>
      <c r="BUU322" s="942"/>
      <c r="BUV322" s="942"/>
      <c r="BUW322" s="942"/>
      <c r="BUX322" s="942"/>
      <c r="BUY322" s="942"/>
      <c r="BUZ322" s="942"/>
      <c r="BVA322" s="942"/>
      <c r="BVB322" s="942"/>
      <c r="BVC322" s="942"/>
      <c r="BVD322" s="942"/>
      <c r="BVE322" s="942"/>
      <c r="BVF322" s="942"/>
      <c r="BVG322" s="942"/>
      <c r="BVH322" s="942"/>
      <c r="BVI322" s="942"/>
      <c r="BVJ322" s="942"/>
      <c r="BVK322" s="942"/>
      <c r="BVL322" s="942"/>
      <c r="BVM322" s="942"/>
      <c r="BVN322" s="942"/>
      <c r="BVO322" s="942"/>
      <c r="BVP322" s="942"/>
      <c r="BVQ322" s="942"/>
      <c r="BVR322" s="942"/>
      <c r="BVS322" s="942"/>
      <c r="BVT322" s="942"/>
      <c r="BVU322" s="942"/>
      <c r="BVV322" s="942"/>
      <c r="BVW322" s="942"/>
      <c r="BVX322" s="942"/>
      <c r="BVY322" s="942"/>
      <c r="BVZ322" s="942"/>
      <c r="BWA322" s="942"/>
      <c r="BWB322" s="942"/>
      <c r="BWC322" s="942"/>
      <c r="BWD322" s="942"/>
      <c r="BWE322" s="942"/>
      <c r="BWF322" s="942"/>
      <c r="BWG322" s="942"/>
      <c r="BWH322" s="942"/>
      <c r="BWI322" s="942"/>
      <c r="BWJ322" s="942"/>
      <c r="BWK322" s="942"/>
      <c r="BWL322" s="942"/>
      <c r="BWM322" s="942"/>
      <c r="BWN322" s="942"/>
      <c r="BWO322" s="942"/>
      <c r="BWP322" s="942"/>
      <c r="BWQ322" s="942"/>
      <c r="BWR322" s="942"/>
      <c r="BWS322" s="942"/>
      <c r="BWT322" s="942"/>
      <c r="BWU322" s="942"/>
      <c r="BWV322" s="942"/>
      <c r="BWW322" s="942"/>
      <c r="BWX322" s="942"/>
      <c r="BWY322" s="942"/>
      <c r="BWZ322" s="942"/>
      <c r="BXA322" s="942"/>
      <c r="BXB322" s="942"/>
      <c r="BXC322" s="942"/>
      <c r="BXD322" s="942"/>
      <c r="BXE322" s="942"/>
      <c r="BXF322" s="942"/>
      <c r="BXG322" s="942"/>
      <c r="BXH322" s="942"/>
      <c r="BXI322" s="942"/>
      <c r="BXJ322" s="942"/>
      <c r="BXK322" s="942"/>
      <c r="BXL322" s="942"/>
      <c r="BXM322" s="942"/>
      <c r="BXN322" s="942"/>
      <c r="BXO322" s="942"/>
      <c r="BXP322" s="942"/>
      <c r="BXQ322" s="942"/>
      <c r="BXR322" s="942"/>
      <c r="BXS322" s="942"/>
      <c r="BXT322" s="942"/>
      <c r="BXU322" s="942"/>
      <c r="BXV322" s="942"/>
      <c r="BXW322" s="942"/>
      <c r="BXX322" s="942"/>
      <c r="BXY322" s="942"/>
      <c r="BXZ322" s="942"/>
      <c r="BYA322" s="942"/>
      <c r="BYB322" s="942"/>
      <c r="BYC322" s="942"/>
      <c r="BYD322" s="942"/>
      <c r="BYE322" s="942"/>
      <c r="BYF322" s="942"/>
      <c r="BYG322" s="942"/>
      <c r="BYH322" s="942"/>
      <c r="BYI322" s="942"/>
      <c r="BYJ322" s="942"/>
      <c r="BYK322" s="942"/>
      <c r="BYL322" s="942"/>
      <c r="BYM322" s="942"/>
      <c r="BYN322" s="942"/>
      <c r="BYO322" s="942"/>
      <c r="BYP322" s="942"/>
      <c r="BYQ322" s="942"/>
      <c r="BYR322" s="942"/>
      <c r="BYS322" s="942"/>
      <c r="BYT322" s="942"/>
      <c r="BYU322" s="942"/>
      <c r="BYV322" s="942"/>
      <c r="BYW322" s="942"/>
      <c r="BYX322" s="942"/>
      <c r="BYY322" s="942"/>
      <c r="BYZ322" s="942"/>
      <c r="BZA322" s="942"/>
      <c r="BZB322" s="942"/>
      <c r="BZC322" s="942"/>
      <c r="BZD322" s="942"/>
      <c r="BZE322" s="942"/>
      <c r="BZF322" s="942"/>
      <c r="BZG322" s="942"/>
      <c r="BZH322" s="942"/>
      <c r="BZI322" s="942"/>
      <c r="BZJ322" s="942"/>
      <c r="BZK322" s="942"/>
      <c r="BZL322" s="942"/>
      <c r="BZM322" s="942"/>
      <c r="BZN322" s="942"/>
      <c r="BZO322" s="942"/>
      <c r="BZP322" s="942"/>
      <c r="BZQ322" s="942"/>
      <c r="BZR322" s="942"/>
      <c r="BZS322" s="942"/>
      <c r="BZT322" s="942"/>
      <c r="BZU322" s="942"/>
      <c r="BZV322" s="942"/>
      <c r="BZW322" s="942"/>
      <c r="BZX322" s="942"/>
      <c r="BZY322" s="942"/>
      <c r="BZZ322" s="942"/>
      <c r="CAA322" s="942"/>
      <c r="CAB322" s="942"/>
      <c r="CAC322" s="942"/>
      <c r="CAD322" s="942"/>
      <c r="CAE322" s="942"/>
      <c r="CAF322" s="942"/>
      <c r="CAG322" s="942"/>
      <c r="CAH322" s="942"/>
      <c r="CAI322" s="942"/>
      <c r="CAJ322" s="942"/>
      <c r="CAK322" s="942"/>
      <c r="CAL322" s="942"/>
      <c r="CAM322" s="942"/>
      <c r="CAN322" s="942"/>
      <c r="CAO322" s="942"/>
      <c r="CAP322" s="942"/>
      <c r="CAQ322" s="942"/>
      <c r="CAR322" s="942"/>
      <c r="CAS322" s="942"/>
      <c r="CAT322" s="942"/>
      <c r="CAU322" s="942"/>
      <c r="CAV322" s="942"/>
      <c r="CAW322" s="942"/>
      <c r="CAX322" s="942"/>
      <c r="CAY322" s="942"/>
      <c r="CAZ322" s="942"/>
      <c r="CBA322" s="942"/>
      <c r="CBB322" s="942"/>
      <c r="CBC322" s="942"/>
      <c r="CBD322" s="942"/>
      <c r="CBE322" s="942"/>
      <c r="CBF322" s="942"/>
      <c r="CBG322" s="942"/>
      <c r="CBH322" s="942"/>
      <c r="CBI322" s="942"/>
      <c r="CBJ322" s="942"/>
      <c r="CBK322" s="942"/>
      <c r="CBL322" s="942"/>
      <c r="CBM322" s="942"/>
      <c r="CBN322" s="942"/>
      <c r="CBO322" s="942"/>
      <c r="CBP322" s="942"/>
      <c r="CBQ322" s="942"/>
      <c r="CBR322" s="942"/>
      <c r="CBS322" s="942"/>
      <c r="CBT322" s="942"/>
      <c r="CBU322" s="942"/>
      <c r="CBV322" s="942"/>
      <c r="CBW322" s="942"/>
      <c r="CBX322" s="942"/>
      <c r="CBY322" s="942"/>
      <c r="CBZ322" s="942"/>
      <c r="CCA322" s="942"/>
      <c r="CCB322" s="942"/>
      <c r="CCC322" s="942"/>
      <c r="CCD322" s="942"/>
      <c r="CCE322" s="942"/>
      <c r="CCF322" s="942"/>
      <c r="CCG322" s="942"/>
      <c r="CCH322" s="942"/>
      <c r="CCI322" s="942"/>
      <c r="CCJ322" s="942"/>
      <c r="CCK322" s="942"/>
      <c r="CCL322" s="942"/>
      <c r="CCM322" s="942"/>
      <c r="CCN322" s="942"/>
      <c r="CCO322" s="942"/>
      <c r="CCP322" s="942"/>
      <c r="CCQ322" s="942"/>
      <c r="CCR322" s="942"/>
      <c r="CCS322" s="942"/>
      <c r="CCT322" s="942"/>
      <c r="CCU322" s="942"/>
      <c r="CCV322" s="942"/>
      <c r="CCW322" s="942"/>
      <c r="CCX322" s="942"/>
      <c r="CCY322" s="942"/>
      <c r="CCZ322" s="942"/>
      <c r="CDA322" s="942"/>
      <c r="CDB322" s="942"/>
      <c r="CDC322" s="942"/>
      <c r="CDD322" s="942"/>
      <c r="CDE322" s="942"/>
      <c r="CDF322" s="942"/>
      <c r="CDG322" s="942"/>
      <c r="CDH322" s="942"/>
      <c r="CDI322" s="942"/>
      <c r="CDJ322" s="942"/>
      <c r="CDK322" s="942"/>
      <c r="CDL322" s="942"/>
      <c r="CDM322" s="942"/>
      <c r="CDN322" s="942"/>
      <c r="CDO322" s="942"/>
      <c r="CDP322" s="942"/>
      <c r="CDQ322" s="942"/>
      <c r="CDR322" s="942"/>
      <c r="CDS322" s="942"/>
      <c r="CDT322" s="942"/>
      <c r="CDU322" s="942"/>
      <c r="CDV322" s="942"/>
      <c r="CDW322" s="942"/>
      <c r="CDX322" s="942"/>
      <c r="CDY322" s="942"/>
      <c r="CDZ322" s="942"/>
      <c r="CEA322" s="942"/>
      <c r="CEB322" s="942"/>
      <c r="CEC322" s="942"/>
      <c r="CED322" s="942"/>
      <c r="CEE322" s="942"/>
      <c r="CEF322" s="942"/>
      <c r="CEG322" s="942"/>
      <c r="CEH322" s="942"/>
      <c r="CEI322" s="942"/>
      <c r="CEJ322" s="942"/>
      <c r="CEK322" s="942"/>
      <c r="CEL322" s="942"/>
      <c r="CEM322" s="942"/>
      <c r="CEN322" s="942"/>
      <c r="CEO322" s="942"/>
      <c r="CEP322" s="942"/>
      <c r="CEQ322" s="942"/>
      <c r="CER322" s="942"/>
      <c r="CES322" s="942"/>
      <c r="CET322" s="942"/>
      <c r="CEU322" s="942"/>
      <c r="CEV322" s="942"/>
      <c r="CEW322" s="942"/>
      <c r="CEX322" s="942"/>
      <c r="CEY322" s="942"/>
      <c r="CEZ322" s="942"/>
      <c r="CFA322" s="942"/>
      <c r="CFB322" s="942"/>
      <c r="CFC322" s="942"/>
      <c r="CFD322" s="942"/>
      <c r="CFE322" s="942"/>
      <c r="CFF322" s="942"/>
      <c r="CFG322" s="942"/>
      <c r="CFH322" s="942"/>
      <c r="CFI322" s="942"/>
      <c r="CFJ322" s="942"/>
      <c r="CFK322" s="942"/>
      <c r="CFL322" s="942"/>
      <c r="CFM322" s="942"/>
      <c r="CFN322" s="942"/>
      <c r="CFO322" s="942"/>
      <c r="CFP322" s="942"/>
      <c r="CFQ322" s="942"/>
      <c r="CFR322" s="942"/>
      <c r="CFS322" s="942"/>
      <c r="CFT322" s="942"/>
      <c r="CFU322" s="942"/>
      <c r="CFV322" s="942"/>
      <c r="CFW322" s="942"/>
      <c r="CFX322" s="942"/>
      <c r="CFY322" s="942"/>
      <c r="CFZ322" s="942"/>
      <c r="CGA322" s="942"/>
      <c r="CGB322" s="942"/>
      <c r="CGC322" s="942"/>
      <c r="CGD322" s="942"/>
      <c r="CGE322" s="942"/>
      <c r="CGF322" s="942"/>
      <c r="CGG322" s="942"/>
      <c r="CGH322" s="942"/>
      <c r="CGI322" s="942"/>
      <c r="CGJ322" s="942"/>
      <c r="CGK322" s="942"/>
      <c r="CGL322" s="942"/>
      <c r="CGM322" s="942"/>
      <c r="CGN322" s="942"/>
      <c r="CGO322" s="942"/>
      <c r="CGP322" s="942"/>
      <c r="CGQ322" s="942"/>
      <c r="CGR322" s="942"/>
      <c r="CGS322" s="942"/>
      <c r="CGT322" s="942"/>
      <c r="CGU322" s="942"/>
      <c r="CGV322" s="942"/>
      <c r="CGW322" s="942"/>
      <c r="CGX322" s="942"/>
      <c r="CGY322" s="942"/>
      <c r="CGZ322" s="942"/>
      <c r="CHA322" s="942"/>
      <c r="CHB322" s="942"/>
      <c r="CHC322" s="942"/>
      <c r="CHD322" s="942"/>
      <c r="CHE322" s="942"/>
      <c r="CHF322" s="942"/>
      <c r="CHG322" s="942"/>
      <c r="CHH322" s="942"/>
      <c r="CHI322" s="942"/>
      <c r="CHJ322" s="942"/>
      <c r="CHK322" s="942"/>
      <c r="CHL322" s="942"/>
      <c r="CHM322" s="942"/>
      <c r="CHN322" s="942"/>
      <c r="CHO322" s="942"/>
      <c r="CHP322" s="942"/>
      <c r="CHQ322" s="942"/>
      <c r="CHR322" s="942"/>
      <c r="CHS322" s="942"/>
      <c r="CHT322" s="942"/>
      <c r="CHU322" s="942"/>
      <c r="CHV322" s="942"/>
      <c r="CHW322" s="942"/>
      <c r="CHX322" s="942"/>
      <c r="CHY322" s="942"/>
      <c r="CHZ322" s="942"/>
      <c r="CIA322" s="942"/>
      <c r="CIB322" s="942"/>
      <c r="CIC322" s="942"/>
      <c r="CID322" s="942"/>
      <c r="CIE322" s="942"/>
      <c r="CIF322" s="942"/>
      <c r="CIG322" s="942"/>
      <c r="CIH322" s="942"/>
      <c r="CII322" s="942"/>
      <c r="CIJ322" s="942"/>
      <c r="CIK322" s="942"/>
      <c r="CIL322" s="942"/>
      <c r="CIM322" s="942"/>
      <c r="CIN322" s="942"/>
      <c r="CIO322" s="942"/>
      <c r="CIP322" s="942"/>
      <c r="CIQ322" s="942"/>
      <c r="CIR322" s="942"/>
      <c r="CIS322" s="942"/>
      <c r="CIT322" s="942"/>
      <c r="CIU322" s="942"/>
      <c r="CIV322" s="942"/>
      <c r="CIW322" s="942"/>
      <c r="CIX322" s="942"/>
      <c r="CIY322" s="942"/>
      <c r="CIZ322" s="942"/>
      <c r="CJA322" s="942"/>
      <c r="CJB322" s="942"/>
      <c r="CJC322" s="942"/>
      <c r="CJD322" s="942"/>
      <c r="CJE322" s="942"/>
      <c r="CJF322" s="942"/>
      <c r="CJG322" s="942"/>
      <c r="CJH322" s="942"/>
      <c r="CJI322" s="942"/>
      <c r="CJJ322" s="942"/>
      <c r="CJK322" s="942"/>
      <c r="CJL322" s="942"/>
      <c r="CJM322" s="942"/>
      <c r="CJN322" s="942"/>
      <c r="CJO322" s="942"/>
      <c r="CJP322" s="942"/>
      <c r="CJQ322" s="942"/>
      <c r="CJR322" s="942"/>
      <c r="CJS322" s="942"/>
      <c r="CJT322" s="942"/>
      <c r="CJU322" s="942"/>
      <c r="CJV322" s="942"/>
      <c r="CJW322" s="942"/>
      <c r="CJX322" s="942"/>
      <c r="CJY322" s="942"/>
      <c r="CJZ322" s="942"/>
      <c r="CKA322" s="942"/>
      <c r="CKB322" s="942"/>
      <c r="CKC322" s="942"/>
      <c r="CKD322" s="942"/>
      <c r="CKE322" s="942"/>
      <c r="CKF322" s="942"/>
      <c r="CKG322" s="942"/>
      <c r="CKH322" s="942"/>
      <c r="CKI322" s="942"/>
      <c r="CKJ322" s="942"/>
      <c r="CKK322" s="942"/>
      <c r="CKL322" s="942"/>
      <c r="CKM322" s="942"/>
      <c r="CKN322" s="942"/>
      <c r="CKO322" s="942"/>
      <c r="CKP322" s="942"/>
      <c r="CKQ322" s="942"/>
      <c r="CKR322" s="942"/>
      <c r="CKS322" s="942"/>
      <c r="CKT322" s="942"/>
      <c r="CKU322" s="942"/>
      <c r="CKV322" s="942"/>
      <c r="CKW322" s="942"/>
      <c r="CKX322" s="942"/>
      <c r="CKY322" s="942"/>
      <c r="CKZ322" s="942"/>
      <c r="CLA322" s="942"/>
      <c r="CLB322" s="942"/>
      <c r="CLC322" s="942"/>
      <c r="CLD322" s="942"/>
      <c r="CLE322" s="942"/>
      <c r="CLF322" s="942"/>
      <c r="CLG322" s="942"/>
      <c r="CLH322" s="942"/>
      <c r="CLI322" s="942"/>
      <c r="CLJ322" s="942"/>
      <c r="CLK322" s="942"/>
      <c r="CLL322" s="942"/>
      <c r="CLM322" s="942"/>
      <c r="CLN322" s="942"/>
      <c r="CLO322" s="942"/>
      <c r="CLP322" s="942"/>
      <c r="CLQ322" s="942"/>
      <c r="CLR322" s="942"/>
      <c r="CLS322" s="942"/>
      <c r="CLT322" s="942"/>
      <c r="CLU322" s="942"/>
      <c r="CLV322" s="942"/>
      <c r="CLW322" s="942"/>
      <c r="CLX322" s="942"/>
      <c r="CLY322" s="942"/>
      <c r="CLZ322" s="942"/>
      <c r="CMA322" s="942"/>
      <c r="CMB322" s="942"/>
      <c r="CMC322" s="942"/>
      <c r="CMD322" s="942"/>
      <c r="CME322" s="942"/>
      <c r="CMF322" s="942"/>
      <c r="CMG322" s="942"/>
      <c r="CMH322" s="942"/>
      <c r="CMI322" s="942"/>
      <c r="CMJ322" s="942"/>
      <c r="CMK322" s="942"/>
      <c r="CML322" s="942"/>
      <c r="CMM322" s="942"/>
      <c r="CMN322" s="942"/>
      <c r="CMO322" s="942"/>
      <c r="CMP322" s="942"/>
      <c r="CMQ322" s="942"/>
      <c r="CMR322" s="942"/>
      <c r="CMS322" s="942"/>
      <c r="CMT322" s="942"/>
      <c r="CMU322" s="942"/>
      <c r="CMV322" s="942"/>
      <c r="CMW322" s="942"/>
      <c r="CMX322" s="942"/>
      <c r="CMY322" s="942"/>
      <c r="CMZ322" s="942"/>
      <c r="CNA322" s="942"/>
      <c r="CNB322" s="942"/>
      <c r="CNC322" s="942"/>
      <c r="CND322" s="942"/>
      <c r="CNE322" s="942"/>
      <c r="CNF322" s="942"/>
      <c r="CNG322" s="942"/>
      <c r="CNH322" s="942"/>
      <c r="CNI322" s="942"/>
      <c r="CNJ322" s="942"/>
      <c r="CNK322" s="942"/>
      <c r="CNL322" s="942"/>
      <c r="CNM322" s="942"/>
      <c r="CNN322" s="942"/>
      <c r="CNO322" s="942"/>
      <c r="CNP322" s="942"/>
      <c r="CNQ322" s="942"/>
      <c r="CNR322" s="942"/>
      <c r="CNS322" s="942"/>
      <c r="CNT322" s="942"/>
      <c r="CNU322" s="942"/>
      <c r="CNV322" s="942"/>
      <c r="CNW322" s="942"/>
      <c r="CNX322" s="942"/>
      <c r="CNY322" s="942"/>
      <c r="CNZ322" s="942"/>
      <c r="COA322" s="942"/>
      <c r="COB322" s="942"/>
      <c r="COC322" s="942"/>
      <c r="COD322" s="942"/>
      <c r="COE322" s="942"/>
      <c r="COF322" s="942"/>
      <c r="COG322" s="942"/>
      <c r="COH322" s="942"/>
      <c r="COI322" s="942"/>
      <c r="COJ322" s="942"/>
      <c r="COK322" s="942"/>
      <c r="COL322" s="942"/>
      <c r="COM322" s="942"/>
      <c r="CON322" s="942"/>
      <c r="COO322" s="942"/>
      <c r="COP322" s="942"/>
      <c r="COQ322" s="942"/>
      <c r="COR322" s="942"/>
      <c r="COS322" s="942"/>
      <c r="COT322" s="942"/>
      <c r="COU322" s="942"/>
      <c r="COV322" s="942"/>
      <c r="COW322" s="942"/>
      <c r="COX322" s="942"/>
      <c r="COY322" s="942"/>
      <c r="COZ322" s="942"/>
      <c r="CPA322" s="942"/>
      <c r="CPB322" s="942"/>
      <c r="CPC322" s="942"/>
      <c r="CPD322" s="942"/>
      <c r="CPE322" s="942"/>
      <c r="CPF322" s="942"/>
      <c r="CPG322" s="942"/>
      <c r="CPH322" s="942"/>
      <c r="CPI322" s="942"/>
      <c r="CPJ322" s="942"/>
      <c r="CPK322" s="942"/>
      <c r="CPL322" s="942"/>
      <c r="CPM322" s="942"/>
      <c r="CPN322" s="942"/>
      <c r="CPO322" s="942"/>
      <c r="CPP322" s="942"/>
      <c r="CPQ322" s="942"/>
      <c r="CPR322" s="942"/>
      <c r="CPS322" s="942"/>
      <c r="CPT322" s="942"/>
      <c r="CPU322" s="942"/>
      <c r="CPV322" s="942"/>
      <c r="CPW322" s="942"/>
      <c r="CPX322" s="942"/>
      <c r="CPY322" s="942"/>
      <c r="CPZ322" s="942"/>
      <c r="CQA322" s="942"/>
      <c r="CQB322" s="942"/>
      <c r="CQC322" s="942"/>
      <c r="CQD322" s="942"/>
      <c r="CQE322" s="942"/>
      <c r="CQF322" s="942"/>
      <c r="CQG322" s="942"/>
      <c r="CQH322" s="942"/>
      <c r="CQI322" s="942"/>
      <c r="CQJ322" s="942"/>
      <c r="CQK322" s="942"/>
      <c r="CQL322" s="942"/>
      <c r="CQM322" s="942"/>
      <c r="CQN322" s="942"/>
      <c r="CQO322" s="942"/>
      <c r="CQP322" s="942"/>
      <c r="CQQ322" s="942"/>
      <c r="CQR322" s="942"/>
      <c r="CQS322" s="942"/>
      <c r="CQT322" s="942"/>
      <c r="CQU322" s="942"/>
      <c r="CQV322" s="942"/>
      <c r="CQW322" s="942"/>
      <c r="CQX322" s="942"/>
      <c r="CQY322" s="942"/>
      <c r="CQZ322" s="942"/>
      <c r="CRA322" s="942"/>
      <c r="CRB322" s="942"/>
      <c r="CRC322" s="942"/>
      <c r="CRD322" s="942"/>
      <c r="CRE322" s="942"/>
      <c r="CRF322" s="942"/>
      <c r="CRG322" s="942"/>
      <c r="CRH322" s="942"/>
      <c r="CRI322" s="942"/>
      <c r="CRJ322" s="942"/>
      <c r="CRK322" s="942"/>
      <c r="CRL322" s="942"/>
      <c r="CRM322" s="942"/>
      <c r="CRN322" s="942"/>
      <c r="CRO322" s="942"/>
      <c r="CRP322" s="942"/>
      <c r="CRQ322" s="942"/>
      <c r="CRR322" s="942"/>
      <c r="CRS322" s="942"/>
      <c r="CRT322" s="942"/>
      <c r="CRU322" s="942"/>
      <c r="CRV322" s="942"/>
      <c r="CRW322" s="942"/>
      <c r="CRX322" s="942"/>
      <c r="CRY322" s="942"/>
      <c r="CRZ322" s="942"/>
      <c r="CSA322" s="942"/>
      <c r="CSB322" s="942"/>
      <c r="CSC322" s="942"/>
      <c r="CSD322" s="942"/>
      <c r="CSE322" s="942"/>
      <c r="CSF322" s="942"/>
      <c r="CSG322" s="942"/>
      <c r="CSH322" s="942"/>
      <c r="CSI322" s="942"/>
      <c r="CSJ322" s="942"/>
      <c r="CSK322" s="942"/>
      <c r="CSL322" s="942"/>
      <c r="CSM322" s="942"/>
      <c r="CSN322" s="942"/>
      <c r="CSO322" s="942"/>
      <c r="CSP322" s="942"/>
      <c r="CSQ322" s="942"/>
      <c r="CSR322" s="942"/>
      <c r="CSS322" s="942"/>
      <c r="CST322" s="942"/>
      <c r="CSU322" s="942"/>
      <c r="CSV322" s="942"/>
      <c r="CSW322" s="942"/>
      <c r="CSX322" s="942"/>
      <c r="CSY322" s="942"/>
      <c r="CSZ322" s="942"/>
      <c r="CTA322" s="942"/>
      <c r="CTB322" s="942"/>
      <c r="CTC322" s="942"/>
      <c r="CTD322" s="942"/>
      <c r="CTE322" s="942"/>
      <c r="CTF322" s="942"/>
      <c r="CTG322" s="942"/>
      <c r="CTH322" s="942"/>
      <c r="CTI322" s="942"/>
      <c r="CTJ322" s="942"/>
      <c r="CTK322" s="942"/>
      <c r="CTL322" s="942"/>
      <c r="CTM322" s="942"/>
      <c r="CTN322" s="942"/>
      <c r="CTO322" s="942"/>
      <c r="CTP322" s="942"/>
      <c r="CTQ322" s="942"/>
      <c r="CTR322" s="942"/>
      <c r="CTS322" s="942"/>
      <c r="CTT322" s="942"/>
      <c r="CTU322" s="942"/>
      <c r="CTV322" s="942"/>
      <c r="CTW322" s="942"/>
      <c r="CTX322" s="942"/>
      <c r="CTY322" s="942"/>
      <c r="CTZ322" s="942"/>
      <c r="CUA322" s="942"/>
      <c r="CUB322" s="942"/>
      <c r="CUC322" s="942"/>
      <c r="CUD322" s="942"/>
      <c r="CUE322" s="942"/>
      <c r="CUF322" s="942"/>
      <c r="CUG322" s="942"/>
      <c r="CUH322" s="942"/>
      <c r="CUI322" s="942"/>
      <c r="CUJ322" s="942"/>
      <c r="CUK322" s="942"/>
      <c r="CUL322" s="942"/>
      <c r="CUM322" s="942"/>
      <c r="CUN322" s="942"/>
      <c r="CUO322" s="942"/>
      <c r="CUP322" s="942"/>
      <c r="CUQ322" s="942"/>
      <c r="CUR322" s="942"/>
      <c r="CUS322" s="942"/>
      <c r="CUT322" s="942"/>
      <c r="CUU322" s="942"/>
      <c r="CUV322" s="942"/>
      <c r="CUW322" s="942"/>
      <c r="CUX322" s="942"/>
      <c r="CUY322" s="942"/>
      <c r="CUZ322" s="942"/>
      <c r="CVA322" s="942"/>
      <c r="CVB322" s="942"/>
      <c r="CVC322" s="942"/>
      <c r="CVD322" s="942"/>
      <c r="CVE322" s="942"/>
      <c r="CVF322" s="942"/>
      <c r="CVG322" s="942"/>
      <c r="CVH322" s="942"/>
      <c r="CVI322" s="942"/>
      <c r="CVJ322" s="942"/>
      <c r="CVK322" s="942"/>
      <c r="CVL322" s="942"/>
      <c r="CVM322" s="942"/>
      <c r="CVN322" s="942"/>
      <c r="CVO322" s="942"/>
      <c r="CVP322" s="942"/>
      <c r="CVQ322" s="942"/>
      <c r="CVR322" s="942"/>
      <c r="CVS322" s="942"/>
      <c r="CVT322" s="942"/>
      <c r="CVU322" s="942"/>
      <c r="CVV322" s="942"/>
      <c r="CVW322" s="942"/>
      <c r="CVX322" s="942"/>
      <c r="CVY322" s="942"/>
      <c r="CVZ322" s="942"/>
      <c r="CWA322" s="942"/>
      <c r="CWB322" s="942"/>
      <c r="CWC322" s="942"/>
      <c r="CWD322" s="942"/>
      <c r="CWE322" s="942"/>
      <c r="CWF322" s="942"/>
      <c r="CWG322" s="942"/>
      <c r="CWH322" s="942"/>
      <c r="CWI322" s="942"/>
      <c r="CWJ322" s="942"/>
      <c r="CWK322" s="942"/>
      <c r="CWL322" s="942"/>
      <c r="CWM322" s="942"/>
      <c r="CWN322" s="942"/>
      <c r="CWO322" s="942"/>
      <c r="CWP322" s="942"/>
      <c r="CWQ322" s="942"/>
      <c r="CWR322" s="942"/>
      <c r="CWS322" s="942"/>
      <c r="CWT322" s="942"/>
      <c r="CWU322" s="942"/>
      <c r="CWV322" s="942"/>
      <c r="CWW322" s="942"/>
      <c r="CWX322" s="942"/>
      <c r="CWY322" s="942"/>
      <c r="CWZ322" s="942"/>
      <c r="CXA322" s="942"/>
      <c r="CXB322" s="942"/>
      <c r="CXC322" s="942"/>
      <c r="CXD322" s="942"/>
      <c r="CXE322" s="942"/>
      <c r="CXF322" s="942"/>
      <c r="CXG322" s="942"/>
      <c r="CXH322" s="942"/>
      <c r="CXI322" s="942"/>
      <c r="CXJ322" s="942"/>
      <c r="CXK322" s="942"/>
      <c r="CXL322" s="942"/>
      <c r="CXM322" s="942"/>
      <c r="CXN322" s="942"/>
      <c r="CXO322" s="942"/>
      <c r="CXP322" s="942"/>
      <c r="CXQ322" s="942"/>
      <c r="CXR322" s="942"/>
      <c r="CXS322" s="942"/>
      <c r="CXT322" s="942"/>
      <c r="CXU322" s="942"/>
      <c r="CXV322" s="942"/>
      <c r="CXW322" s="942"/>
      <c r="CXX322" s="942"/>
      <c r="CXY322" s="942"/>
      <c r="CXZ322" s="942"/>
      <c r="CYA322" s="942"/>
      <c r="CYB322" s="942"/>
      <c r="CYC322" s="942"/>
      <c r="CYD322" s="942"/>
      <c r="CYE322" s="942"/>
      <c r="CYF322" s="942"/>
      <c r="CYG322" s="942"/>
      <c r="CYH322" s="942"/>
      <c r="CYI322" s="942"/>
      <c r="CYJ322" s="942"/>
      <c r="CYK322" s="942"/>
      <c r="CYL322" s="942"/>
      <c r="CYM322" s="942"/>
      <c r="CYN322" s="942"/>
      <c r="CYO322" s="942"/>
      <c r="CYP322" s="942"/>
      <c r="CYQ322" s="942"/>
      <c r="CYR322" s="942"/>
      <c r="CYS322" s="942"/>
      <c r="CYT322" s="942"/>
      <c r="CYU322" s="942"/>
      <c r="CYV322" s="942"/>
      <c r="CYW322" s="942"/>
      <c r="CYX322" s="942"/>
      <c r="CYY322" s="942"/>
      <c r="CYZ322" s="942"/>
      <c r="CZA322" s="942"/>
      <c r="CZB322" s="942"/>
      <c r="CZC322" s="942"/>
      <c r="CZD322" s="942"/>
      <c r="CZE322" s="942"/>
      <c r="CZF322" s="942"/>
      <c r="CZG322" s="942"/>
      <c r="CZH322" s="942"/>
      <c r="CZI322" s="942"/>
      <c r="CZJ322" s="942"/>
      <c r="CZK322" s="942"/>
      <c r="CZL322" s="942"/>
      <c r="CZM322" s="942"/>
      <c r="CZN322" s="942"/>
      <c r="CZO322" s="942"/>
      <c r="CZP322" s="942"/>
      <c r="CZQ322" s="942"/>
      <c r="CZR322" s="942"/>
      <c r="CZS322" s="942"/>
      <c r="CZT322" s="942"/>
      <c r="CZU322" s="942"/>
      <c r="CZV322" s="942"/>
      <c r="CZW322" s="942"/>
      <c r="CZX322" s="942"/>
      <c r="CZY322" s="942"/>
      <c r="CZZ322" s="942"/>
      <c r="DAA322" s="942"/>
      <c r="DAB322" s="942"/>
      <c r="DAC322" s="942"/>
      <c r="DAD322" s="942"/>
      <c r="DAE322" s="942"/>
      <c r="DAF322" s="942"/>
      <c r="DAG322" s="942"/>
      <c r="DAH322" s="942"/>
      <c r="DAI322" s="942"/>
      <c r="DAJ322" s="942"/>
      <c r="DAK322" s="942"/>
      <c r="DAL322" s="942"/>
      <c r="DAM322" s="942"/>
      <c r="DAN322" s="942"/>
      <c r="DAO322" s="942"/>
      <c r="DAP322" s="942"/>
      <c r="DAQ322" s="942"/>
      <c r="DAR322" s="942"/>
      <c r="DAS322" s="942"/>
      <c r="DAT322" s="942"/>
      <c r="DAU322" s="942"/>
      <c r="DAV322" s="942"/>
      <c r="DAW322" s="942"/>
      <c r="DAX322" s="942"/>
      <c r="DAY322" s="942"/>
      <c r="DAZ322" s="942"/>
      <c r="DBA322" s="942"/>
      <c r="DBB322" s="942"/>
      <c r="DBC322" s="942"/>
      <c r="DBD322" s="942"/>
      <c r="DBE322" s="942"/>
      <c r="DBF322" s="942"/>
      <c r="DBG322" s="942"/>
      <c r="DBH322" s="942"/>
      <c r="DBI322" s="942"/>
      <c r="DBJ322" s="942"/>
      <c r="DBK322" s="942"/>
      <c r="DBL322" s="942"/>
      <c r="DBM322" s="942"/>
      <c r="DBN322" s="942"/>
      <c r="DBO322" s="942"/>
      <c r="DBP322" s="942"/>
      <c r="DBQ322" s="942"/>
      <c r="DBR322" s="942"/>
      <c r="DBS322" s="942"/>
      <c r="DBT322" s="942"/>
      <c r="DBU322" s="942"/>
      <c r="DBV322" s="942"/>
      <c r="DBW322" s="942"/>
      <c r="DBX322" s="942"/>
      <c r="DBY322" s="942"/>
      <c r="DBZ322" s="942"/>
      <c r="DCA322" s="942"/>
      <c r="DCB322" s="942"/>
      <c r="DCC322" s="942"/>
      <c r="DCD322" s="942"/>
      <c r="DCE322" s="942"/>
      <c r="DCF322" s="942"/>
      <c r="DCG322" s="942"/>
      <c r="DCH322" s="942"/>
      <c r="DCI322" s="942"/>
      <c r="DCJ322" s="942"/>
      <c r="DCK322" s="942"/>
      <c r="DCL322" s="942"/>
      <c r="DCM322" s="942"/>
      <c r="DCN322" s="942"/>
      <c r="DCO322" s="942"/>
      <c r="DCP322" s="942"/>
      <c r="DCQ322" s="942"/>
      <c r="DCR322" s="942"/>
      <c r="DCS322" s="942"/>
      <c r="DCT322" s="942"/>
      <c r="DCU322" s="942"/>
      <c r="DCV322" s="942"/>
      <c r="DCW322" s="942"/>
      <c r="DCX322" s="942"/>
      <c r="DCY322" s="942"/>
      <c r="DCZ322" s="942"/>
      <c r="DDA322" s="942"/>
      <c r="DDB322" s="942"/>
      <c r="DDC322" s="942"/>
      <c r="DDD322" s="942"/>
      <c r="DDE322" s="942"/>
      <c r="DDF322" s="942"/>
      <c r="DDG322" s="942"/>
      <c r="DDH322" s="942"/>
      <c r="DDI322" s="942"/>
      <c r="DDJ322" s="942"/>
      <c r="DDK322" s="942"/>
      <c r="DDL322" s="942"/>
      <c r="DDM322" s="942"/>
      <c r="DDN322" s="942"/>
      <c r="DDO322" s="942"/>
      <c r="DDP322" s="942"/>
      <c r="DDQ322" s="942"/>
      <c r="DDR322" s="942"/>
      <c r="DDS322" s="942"/>
      <c r="DDT322" s="942"/>
      <c r="DDU322" s="942"/>
      <c r="DDV322" s="942"/>
      <c r="DDW322" s="942"/>
      <c r="DDX322" s="942"/>
      <c r="DDY322" s="942"/>
      <c r="DDZ322" s="942"/>
      <c r="DEA322" s="942"/>
      <c r="DEB322" s="942"/>
      <c r="DEC322" s="942"/>
      <c r="DED322" s="942"/>
      <c r="DEE322" s="942"/>
      <c r="DEF322" s="942"/>
      <c r="DEG322" s="942"/>
      <c r="DEH322" s="942"/>
      <c r="DEI322" s="942"/>
      <c r="DEJ322" s="942"/>
      <c r="DEK322" s="942"/>
      <c r="DEL322" s="942"/>
      <c r="DEM322" s="942"/>
      <c r="DEN322" s="942"/>
      <c r="DEO322" s="942"/>
      <c r="DEP322" s="942"/>
      <c r="DEQ322" s="942"/>
      <c r="DER322" s="942"/>
      <c r="DES322" s="942"/>
      <c r="DET322" s="942"/>
      <c r="DEU322" s="942"/>
      <c r="DEV322" s="942"/>
      <c r="DEW322" s="942"/>
      <c r="DEX322" s="942"/>
      <c r="DEY322" s="942"/>
      <c r="DEZ322" s="942"/>
      <c r="DFA322" s="942"/>
      <c r="DFB322" s="942"/>
      <c r="DFC322" s="942"/>
      <c r="DFD322" s="942"/>
      <c r="DFE322" s="942"/>
      <c r="DFF322" s="942"/>
      <c r="DFG322" s="942"/>
      <c r="DFH322" s="942"/>
      <c r="DFI322" s="942"/>
      <c r="DFJ322" s="942"/>
      <c r="DFK322" s="942"/>
      <c r="DFL322" s="942"/>
      <c r="DFM322" s="942"/>
      <c r="DFN322" s="942"/>
      <c r="DFO322" s="942"/>
      <c r="DFP322" s="942"/>
      <c r="DFQ322" s="942"/>
      <c r="DFR322" s="942"/>
      <c r="DFS322" s="942"/>
      <c r="DFT322" s="942"/>
      <c r="DFU322" s="942"/>
      <c r="DFV322" s="942"/>
      <c r="DFW322" s="942"/>
      <c r="DFX322" s="942"/>
      <c r="DFY322" s="942"/>
      <c r="DFZ322" s="942"/>
      <c r="DGA322" s="942"/>
      <c r="DGB322" s="942"/>
      <c r="DGC322" s="942"/>
      <c r="DGD322" s="942"/>
      <c r="DGE322" s="942"/>
      <c r="DGF322" s="942"/>
      <c r="DGG322" s="942"/>
      <c r="DGH322" s="942"/>
      <c r="DGI322" s="942"/>
      <c r="DGJ322" s="942"/>
      <c r="DGK322" s="942"/>
      <c r="DGL322" s="942"/>
      <c r="DGM322" s="942"/>
      <c r="DGN322" s="942"/>
      <c r="DGO322" s="942"/>
      <c r="DGP322" s="942"/>
      <c r="DGQ322" s="942"/>
      <c r="DGR322" s="942"/>
      <c r="DGS322" s="942"/>
      <c r="DGT322" s="942"/>
      <c r="DGU322" s="942"/>
      <c r="DGV322" s="942"/>
      <c r="DGW322" s="942"/>
      <c r="DGX322" s="942"/>
      <c r="DGY322" s="942"/>
      <c r="DGZ322" s="942"/>
      <c r="DHA322" s="942"/>
      <c r="DHB322" s="942"/>
      <c r="DHC322" s="942"/>
      <c r="DHD322" s="942"/>
      <c r="DHE322" s="942"/>
      <c r="DHF322" s="942"/>
      <c r="DHG322" s="942"/>
      <c r="DHH322" s="942"/>
      <c r="DHI322" s="942"/>
      <c r="DHJ322" s="942"/>
      <c r="DHK322" s="942"/>
      <c r="DHL322" s="942"/>
      <c r="DHM322" s="942"/>
      <c r="DHN322" s="942"/>
      <c r="DHO322" s="942"/>
      <c r="DHP322" s="942"/>
      <c r="DHQ322" s="942"/>
      <c r="DHR322" s="942"/>
      <c r="DHS322" s="942"/>
      <c r="DHT322" s="942"/>
      <c r="DHU322" s="942"/>
      <c r="DHV322" s="942"/>
      <c r="DHW322" s="942"/>
      <c r="DHX322" s="942"/>
      <c r="DHY322" s="942"/>
      <c r="DHZ322" s="942"/>
      <c r="DIA322" s="942"/>
      <c r="DIB322" s="942"/>
      <c r="DIC322" s="942"/>
      <c r="DID322" s="942"/>
      <c r="DIE322" s="942"/>
      <c r="DIF322" s="942"/>
      <c r="DIG322" s="942"/>
      <c r="DIH322" s="942"/>
      <c r="DII322" s="942"/>
      <c r="DIJ322" s="942"/>
      <c r="DIK322" s="942"/>
      <c r="DIL322" s="942"/>
      <c r="DIM322" s="942"/>
      <c r="DIN322" s="942"/>
      <c r="DIO322" s="942"/>
      <c r="DIP322" s="942"/>
      <c r="DIQ322" s="942"/>
      <c r="DIR322" s="942"/>
      <c r="DIS322" s="942"/>
      <c r="DIT322" s="942"/>
      <c r="DIU322" s="942"/>
      <c r="DIV322" s="942"/>
      <c r="DIW322" s="942"/>
      <c r="DIX322" s="942"/>
      <c r="DIY322" s="942"/>
      <c r="DIZ322" s="942"/>
      <c r="DJA322" s="942"/>
      <c r="DJB322" s="942"/>
      <c r="DJC322" s="942"/>
      <c r="DJD322" s="942"/>
      <c r="DJE322" s="942"/>
      <c r="DJF322" s="942"/>
      <c r="DJG322" s="942"/>
      <c r="DJH322" s="942"/>
      <c r="DJI322" s="942"/>
      <c r="DJJ322" s="942"/>
      <c r="DJK322" s="942"/>
      <c r="DJL322" s="942"/>
      <c r="DJM322" s="942"/>
      <c r="DJN322" s="942"/>
      <c r="DJO322" s="942"/>
      <c r="DJP322" s="942"/>
      <c r="DJQ322" s="942"/>
      <c r="DJR322" s="942"/>
      <c r="DJS322" s="942"/>
      <c r="DJT322" s="942"/>
      <c r="DJU322" s="942"/>
      <c r="DJV322" s="942"/>
      <c r="DJW322" s="942"/>
      <c r="DJX322" s="942"/>
      <c r="DJY322" s="942"/>
      <c r="DJZ322" s="942"/>
      <c r="DKA322" s="942"/>
      <c r="DKB322" s="942"/>
      <c r="DKC322" s="942"/>
      <c r="DKD322" s="942"/>
      <c r="DKE322" s="942"/>
      <c r="DKF322" s="942"/>
      <c r="DKG322" s="942"/>
      <c r="DKH322" s="942"/>
      <c r="DKI322" s="942"/>
      <c r="DKJ322" s="942"/>
      <c r="DKK322" s="942"/>
      <c r="DKL322" s="942"/>
      <c r="DKM322" s="942"/>
      <c r="DKN322" s="942"/>
      <c r="DKO322" s="942"/>
      <c r="DKP322" s="942"/>
      <c r="DKQ322" s="942"/>
      <c r="DKR322" s="942"/>
      <c r="DKS322" s="942"/>
      <c r="DKT322" s="942"/>
      <c r="DKU322" s="942"/>
      <c r="DKV322" s="942"/>
      <c r="DKW322" s="942"/>
      <c r="DKX322" s="942"/>
      <c r="DKY322" s="942"/>
      <c r="DKZ322" s="942"/>
      <c r="DLA322" s="942"/>
      <c r="DLB322" s="942"/>
      <c r="DLC322" s="942"/>
      <c r="DLD322" s="942"/>
      <c r="DLE322" s="942"/>
      <c r="DLF322" s="942"/>
      <c r="DLG322" s="942"/>
      <c r="DLH322" s="942"/>
      <c r="DLI322" s="942"/>
      <c r="DLJ322" s="942"/>
      <c r="DLK322" s="942"/>
      <c r="DLL322" s="942"/>
      <c r="DLM322" s="942"/>
      <c r="DLN322" s="942"/>
      <c r="DLO322" s="942"/>
      <c r="DLP322" s="942"/>
      <c r="DLQ322" s="942"/>
      <c r="DLR322" s="942"/>
      <c r="DLS322" s="942"/>
      <c r="DLT322" s="942"/>
      <c r="DLU322" s="942"/>
      <c r="DLV322" s="942"/>
      <c r="DLW322" s="942"/>
      <c r="DLX322" s="942"/>
      <c r="DLY322" s="942"/>
      <c r="DLZ322" s="942"/>
      <c r="DMA322" s="942"/>
      <c r="DMB322" s="942"/>
      <c r="DMC322" s="942"/>
      <c r="DMD322" s="942"/>
      <c r="DME322" s="942"/>
      <c r="DMF322" s="942"/>
      <c r="DMG322" s="942"/>
      <c r="DMH322" s="942"/>
      <c r="DMI322" s="942"/>
      <c r="DMJ322" s="942"/>
      <c r="DMK322" s="942"/>
      <c r="DML322" s="942"/>
      <c r="DMM322" s="942"/>
      <c r="DMN322" s="942"/>
      <c r="DMO322" s="942"/>
      <c r="DMP322" s="942"/>
      <c r="DMQ322" s="942"/>
      <c r="DMR322" s="942"/>
      <c r="DMS322" s="942"/>
      <c r="DMT322" s="942"/>
      <c r="DMU322" s="942"/>
      <c r="DMV322" s="942"/>
      <c r="DMW322" s="942"/>
      <c r="DMX322" s="942"/>
      <c r="DMY322" s="942"/>
      <c r="DMZ322" s="942"/>
      <c r="DNA322" s="942"/>
      <c r="DNB322" s="942"/>
      <c r="DNC322" s="942"/>
      <c r="DND322" s="942"/>
      <c r="DNE322" s="942"/>
      <c r="DNF322" s="942"/>
      <c r="DNG322" s="942"/>
      <c r="DNH322" s="942"/>
      <c r="DNI322" s="942"/>
      <c r="DNJ322" s="942"/>
      <c r="DNK322" s="942"/>
      <c r="DNL322" s="942"/>
      <c r="DNM322" s="942"/>
      <c r="DNN322" s="942"/>
      <c r="DNO322" s="942"/>
      <c r="DNP322" s="942"/>
      <c r="DNQ322" s="942"/>
      <c r="DNR322" s="942"/>
      <c r="DNS322" s="942"/>
      <c r="DNT322" s="942"/>
      <c r="DNU322" s="942"/>
      <c r="DNV322" s="942"/>
      <c r="DNW322" s="942"/>
      <c r="DNX322" s="942"/>
      <c r="DNY322" s="942"/>
      <c r="DNZ322" s="942"/>
      <c r="DOA322" s="942"/>
      <c r="DOB322" s="942"/>
      <c r="DOC322" s="942"/>
      <c r="DOD322" s="942"/>
      <c r="DOE322" s="942"/>
      <c r="DOF322" s="942"/>
      <c r="DOG322" s="942"/>
      <c r="DOH322" s="942"/>
      <c r="DOI322" s="942"/>
      <c r="DOJ322" s="942"/>
      <c r="DOK322" s="942"/>
      <c r="DOL322" s="942"/>
      <c r="DOM322" s="942"/>
      <c r="DON322" s="942"/>
      <c r="DOO322" s="942"/>
      <c r="DOP322" s="942"/>
      <c r="DOQ322" s="942"/>
      <c r="DOR322" s="942"/>
      <c r="DOS322" s="942"/>
      <c r="DOT322" s="942"/>
      <c r="DOU322" s="942"/>
      <c r="DOV322" s="942"/>
      <c r="DOW322" s="942"/>
      <c r="DOX322" s="942"/>
      <c r="DOY322" s="942"/>
      <c r="DOZ322" s="942"/>
      <c r="DPA322" s="942"/>
      <c r="DPB322" s="942"/>
      <c r="DPC322" s="942"/>
      <c r="DPD322" s="942"/>
      <c r="DPE322" s="942"/>
      <c r="DPF322" s="942"/>
      <c r="DPG322" s="942"/>
      <c r="DPH322" s="942"/>
      <c r="DPI322" s="942"/>
      <c r="DPJ322" s="942"/>
      <c r="DPK322" s="942"/>
      <c r="DPL322" s="942"/>
      <c r="DPM322" s="942"/>
      <c r="DPN322" s="942"/>
      <c r="DPO322" s="942"/>
      <c r="DPP322" s="942"/>
      <c r="DPQ322" s="942"/>
      <c r="DPR322" s="942"/>
      <c r="DPS322" s="942"/>
      <c r="DPT322" s="942"/>
      <c r="DPU322" s="942"/>
      <c r="DPV322" s="942"/>
      <c r="DPW322" s="942"/>
      <c r="DPX322" s="942"/>
      <c r="DPY322" s="942"/>
      <c r="DPZ322" s="942"/>
      <c r="DQA322" s="942"/>
      <c r="DQB322" s="942"/>
      <c r="DQC322" s="942"/>
      <c r="DQD322" s="942"/>
      <c r="DQE322" s="942"/>
      <c r="DQF322" s="942"/>
      <c r="DQG322" s="942"/>
      <c r="DQH322" s="942"/>
      <c r="DQI322" s="942"/>
      <c r="DQJ322" s="942"/>
      <c r="DQK322" s="942"/>
      <c r="DQL322" s="942"/>
      <c r="DQM322" s="942"/>
      <c r="DQN322" s="942"/>
      <c r="DQO322" s="942"/>
      <c r="DQP322" s="942"/>
      <c r="DQQ322" s="942"/>
      <c r="DQR322" s="942"/>
      <c r="DQS322" s="942"/>
      <c r="DQT322" s="942"/>
      <c r="DQU322" s="942"/>
      <c r="DQV322" s="942"/>
      <c r="DQW322" s="942"/>
      <c r="DQX322" s="942"/>
      <c r="DQY322" s="942"/>
      <c r="DQZ322" s="942"/>
      <c r="DRA322" s="942"/>
      <c r="DRB322" s="942"/>
      <c r="DRC322" s="942"/>
      <c r="DRD322" s="942"/>
      <c r="DRE322" s="942"/>
      <c r="DRF322" s="942"/>
      <c r="DRG322" s="942"/>
      <c r="DRH322" s="942"/>
      <c r="DRI322" s="942"/>
      <c r="DRJ322" s="942"/>
      <c r="DRK322" s="942"/>
      <c r="DRL322" s="942"/>
      <c r="DRM322" s="942"/>
      <c r="DRN322" s="942"/>
      <c r="DRO322" s="942"/>
      <c r="DRP322" s="942"/>
      <c r="DRQ322" s="942"/>
      <c r="DRR322" s="942"/>
      <c r="DRS322" s="942"/>
      <c r="DRT322" s="942"/>
      <c r="DRU322" s="942"/>
      <c r="DRV322" s="942"/>
      <c r="DRW322" s="942"/>
      <c r="DRX322" s="942"/>
      <c r="DRY322" s="942"/>
      <c r="DRZ322" s="942"/>
      <c r="DSA322" s="942"/>
      <c r="DSB322" s="942"/>
      <c r="DSC322" s="942"/>
      <c r="DSD322" s="942"/>
      <c r="DSE322" s="942"/>
      <c r="DSF322" s="942"/>
      <c r="DSG322" s="942"/>
      <c r="DSH322" s="942"/>
      <c r="DSI322" s="942"/>
      <c r="DSJ322" s="942"/>
      <c r="DSK322" s="942"/>
      <c r="DSL322" s="942"/>
      <c r="DSM322" s="942"/>
      <c r="DSN322" s="942"/>
      <c r="DSO322" s="942"/>
      <c r="DSP322" s="942"/>
      <c r="DSQ322" s="942"/>
      <c r="DSR322" s="942"/>
      <c r="DSS322" s="942"/>
      <c r="DST322" s="942"/>
      <c r="DSU322" s="942"/>
      <c r="DSV322" s="942"/>
      <c r="DSW322" s="942"/>
      <c r="DSX322" s="942"/>
      <c r="DSY322" s="942"/>
      <c r="DSZ322" s="942"/>
      <c r="DTA322" s="942"/>
      <c r="DTB322" s="942"/>
      <c r="DTC322" s="942"/>
      <c r="DTD322" s="942"/>
      <c r="DTE322" s="942"/>
      <c r="DTF322" s="942"/>
      <c r="DTG322" s="942"/>
      <c r="DTH322" s="942"/>
      <c r="DTI322" s="942"/>
      <c r="DTJ322" s="942"/>
      <c r="DTK322" s="942"/>
      <c r="DTL322" s="942"/>
      <c r="DTM322" s="942"/>
      <c r="DTN322" s="942"/>
      <c r="DTO322" s="942"/>
      <c r="DTP322" s="942"/>
      <c r="DTQ322" s="942"/>
      <c r="DTR322" s="942"/>
      <c r="DTS322" s="942"/>
      <c r="DTT322" s="942"/>
      <c r="DTU322" s="942"/>
      <c r="DTV322" s="942"/>
      <c r="DTW322" s="942"/>
      <c r="DTX322" s="942"/>
      <c r="DTY322" s="942"/>
      <c r="DTZ322" s="942"/>
      <c r="DUA322" s="942"/>
      <c r="DUB322" s="942"/>
      <c r="DUC322" s="942"/>
      <c r="DUD322" s="942"/>
      <c r="DUE322" s="942"/>
      <c r="DUF322" s="942"/>
      <c r="DUG322" s="942"/>
      <c r="DUH322" s="942"/>
      <c r="DUI322" s="942"/>
      <c r="DUJ322" s="942"/>
      <c r="DUK322" s="942"/>
      <c r="DUL322" s="942"/>
      <c r="DUM322" s="942"/>
      <c r="DUN322" s="942"/>
      <c r="DUO322" s="942"/>
      <c r="DUP322" s="942"/>
      <c r="DUQ322" s="942"/>
      <c r="DUR322" s="942"/>
      <c r="DUS322" s="942"/>
      <c r="DUT322" s="942"/>
      <c r="DUU322" s="942"/>
      <c r="DUV322" s="942"/>
      <c r="DUW322" s="942"/>
      <c r="DUX322" s="942"/>
      <c r="DUY322" s="942"/>
      <c r="DUZ322" s="942"/>
      <c r="DVA322" s="942"/>
      <c r="DVB322" s="942"/>
      <c r="DVC322" s="942"/>
      <c r="DVD322" s="942"/>
      <c r="DVE322" s="942"/>
      <c r="DVF322" s="942"/>
      <c r="DVG322" s="942"/>
      <c r="DVH322" s="942"/>
      <c r="DVI322" s="942"/>
      <c r="DVJ322" s="942"/>
      <c r="DVK322" s="942"/>
      <c r="DVL322" s="942"/>
      <c r="DVM322" s="942"/>
      <c r="DVN322" s="942"/>
      <c r="DVO322" s="942"/>
      <c r="DVP322" s="942"/>
      <c r="DVQ322" s="942"/>
      <c r="DVR322" s="942"/>
      <c r="DVS322" s="942"/>
      <c r="DVT322" s="942"/>
      <c r="DVU322" s="942"/>
      <c r="DVV322" s="942"/>
      <c r="DVW322" s="942"/>
      <c r="DVX322" s="942"/>
      <c r="DVY322" s="942"/>
      <c r="DVZ322" s="942"/>
      <c r="DWA322" s="942"/>
      <c r="DWB322" s="942"/>
      <c r="DWC322" s="942"/>
      <c r="DWD322" s="942"/>
      <c r="DWE322" s="942"/>
      <c r="DWF322" s="942"/>
      <c r="DWG322" s="942"/>
      <c r="DWH322" s="942"/>
      <c r="DWI322" s="942"/>
      <c r="DWJ322" s="942"/>
      <c r="DWK322" s="942"/>
      <c r="DWL322" s="942"/>
      <c r="DWM322" s="942"/>
      <c r="DWN322" s="942"/>
      <c r="DWO322" s="942"/>
      <c r="DWP322" s="942"/>
      <c r="DWQ322" s="942"/>
      <c r="DWR322" s="942"/>
      <c r="DWS322" s="942"/>
      <c r="DWT322" s="942"/>
      <c r="DWU322" s="942"/>
      <c r="DWV322" s="942"/>
      <c r="DWW322" s="942"/>
      <c r="DWX322" s="942"/>
      <c r="DWY322" s="942"/>
      <c r="DWZ322" s="942"/>
      <c r="DXA322" s="942"/>
      <c r="DXB322" s="942"/>
      <c r="DXC322" s="942"/>
      <c r="DXD322" s="942"/>
      <c r="DXE322" s="942"/>
      <c r="DXF322" s="942"/>
      <c r="DXG322" s="942"/>
      <c r="DXH322" s="942"/>
      <c r="DXI322" s="942"/>
      <c r="DXJ322" s="942"/>
      <c r="DXK322" s="942"/>
      <c r="DXL322" s="942"/>
      <c r="DXM322" s="942"/>
      <c r="DXN322" s="942"/>
      <c r="DXO322" s="942"/>
      <c r="DXP322" s="942"/>
      <c r="DXQ322" s="942"/>
      <c r="DXR322" s="942"/>
      <c r="DXS322" s="942"/>
      <c r="DXT322" s="942"/>
      <c r="DXU322" s="942"/>
      <c r="DXV322" s="942"/>
      <c r="DXW322" s="942"/>
      <c r="DXX322" s="942"/>
      <c r="DXY322" s="942"/>
      <c r="DXZ322" s="942"/>
      <c r="DYA322" s="942"/>
      <c r="DYB322" s="942"/>
      <c r="DYC322" s="942"/>
      <c r="DYD322" s="942"/>
      <c r="DYE322" s="942"/>
      <c r="DYF322" s="942"/>
      <c r="DYG322" s="942"/>
      <c r="DYH322" s="942"/>
      <c r="DYI322" s="942"/>
      <c r="DYJ322" s="942"/>
      <c r="DYK322" s="942"/>
      <c r="DYL322" s="942"/>
      <c r="DYM322" s="942"/>
      <c r="DYN322" s="942"/>
      <c r="DYO322" s="942"/>
      <c r="DYP322" s="942"/>
      <c r="DYQ322" s="942"/>
      <c r="DYR322" s="942"/>
      <c r="DYS322" s="942"/>
      <c r="DYT322" s="942"/>
      <c r="DYU322" s="942"/>
      <c r="DYV322" s="942"/>
      <c r="DYW322" s="942"/>
      <c r="DYX322" s="942"/>
      <c r="DYY322" s="942"/>
      <c r="DYZ322" s="942"/>
      <c r="DZA322" s="942"/>
      <c r="DZB322" s="942"/>
      <c r="DZC322" s="942"/>
      <c r="DZD322" s="942"/>
      <c r="DZE322" s="942"/>
      <c r="DZF322" s="942"/>
      <c r="DZG322" s="942"/>
      <c r="DZH322" s="942"/>
      <c r="DZI322" s="942"/>
      <c r="DZJ322" s="942"/>
      <c r="DZK322" s="942"/>
      <c r="DZL322" s="942"/>
      <c r="DZM322" s="942"/>
      <c r="DZN322" s="942"/>
      <c r="DZO322" s="942"/>
      <c r="DZP322" s="942"/>
      <c r="DZQ322" s="942"/>
      <c r="DZR322" s="942"/>
      <c r="DZS322" s="942"/>
      <c r="DZT322" s="942"/>
      <c r="DZU322" s="942"/>
      <c r="DZV322" s="942"/>
      <c r="DZW322" s="942"/>
      <c r="DZX322" s="942"/>
      <c r="DZY322" s="942"/>
      <c r="DZZ322" s="942"/>
      <c r="EAA322" s="942"/>
      <c r="EAB322" s="942"/>
      <c r="EAC322" s="942"/>
      <c r="EAD322" s="942"/>
      <c r="EAE322" s="942"/>
      <c r="EAF322" s="942"/>
      <c r="EAG322" s="942"/>
      <c r="EAH322" s="942"/>
      <c r="EAI322" s="942"/>
      <c r="EAJ322" s="942"/>
      <c r="EAK322" s="942"/>
      <c r="EAL322" s="942"/>
      <c r="EAM322" s="942"/>
      <c r="EAN322" s="942"/>
      <c r="EAO322" s="942"/>
      <c r="EAP322" s="942"/>
      <c r="EAQ322" s="942"/>
      <c r="EAR322" s="942"/>
      <c r="EAS322" s="942"/>
      <c r="EAT322" s="942"/>
      <c r="EAU322" s="942"/>
      <c r="EAV322" s="942"/>
      <c r="EAW322" s="942"/>
      <c r="EAX322" s="942"/>
      <c r="EAY322" s="942"/>
      <c r="EAZ322" s="942"/>
      <c r="EBA322" s="942"/>
      <c r="EBB322" s="942"/>
      <c r="EBC322" s="942"/>
      <c r="EBD322" s="942"/>
      <c r="EBE322" s="942"/>
      <c r="EBF322" s="942"/>
      <c r="EBG322" s="942"/>
      <c r="EBH322" s="942"/>
      <c r="EBI322" s="942"/>
      <c r="EBJ322" s="942"/>
      <c r="EBK322" s="942"/>
      <c r="EBL322" s="942"/>
      <c r="EBM322" s="942"/>
      <c r="EBN322" s="942"/>
      <c r="EBO322" s="942"/>
      <c r="EBP322" s="942"/>
      <c r="EBQ322" s="942"/>
      <c r="EBR322" s="942"/>
      <c r="EBS322" s="942"/>
      <c r="EBT322" s="942"/>
      <c r="EBU322" s="942"/>
      <c r="EBV322" s="942"/>
      <c r="EBW322" s="942"/>
      <c r="EBX322" s="942"/>
      <c r="EBY322" s="942"/>
      <c r="EBZ322" s="942"/>
      <c r="ECA322" s="942"/>
      <c r="ECB322" s="942"/>
      <c r="ECC322" s="942"/>
      <c r="ECD322" s="942"/>
      <c r="ECE322" s="942"/>
      <c r="ECF322" s="942"/>
      <c r="ECG322" s="942"/>
      <c r="ECH322" s="942"/>
      <c r="ECI322" s="942"/>
      <c r="ECJ322" s="942"/>
      <c r="ECK322" s="942"/>
      <c r="ECL322" s="942"/>
      <c r="ECM322" s="942"/>
      <c r="ECN322" s="942"/>
      <c r="ECO322" s="942"/>
      <c r="ECP322" s="942"/>
      <c r="ECQ322" s="942"/>
      <c r="ECR322" s="942"/>
      <c r="ECS322" s="942"/>
      <c r="ECT322" s="942"/>
      <c r="ECU322" s="942"/>
      <c r="ECV322" s="942"/>
      <c r="ECW322" s="942"/>
      <c r="ECX322" s="942"/>
      <c r="ECY322" s="942"/>
      <c r="ECZ322" s="942"/>
      <c r="EDA322" s="942"/>
      <c r="EDB322" s="942"/>
      <c r="EDC322" s="942"/>
      <c r="EDD322" s="942"/>
      <c r="EDE322" s="942"/>
      <c r="EDF322" s="942"/>
      <c r="EDG322" s="942"/>
      <c r="EDH322" s="942"/>
      <c r="EDI322" s="942"/>
      <c r="EDJ322" s="942"/>
      <c r="EDK322" s="942"/>
      <c r="EDL322" s="942"/>
      <c r="EDM322" s="942"/>
      <c r="EDN322" s="942"/>
      <c r="EDO322" s="942"/>
      <c r="EDP322" s="942"/>
      <c r="EDQ322" s="942"/>
      <c r="EDR322" s="942"/>
      <c r="EDS322" s="942"/>
      <c r="EDT322" s="942"/>
      <c r="EDU322" s="942"/>
      <c r="EDV322" s="942"/>
      <c r="EDW322" s="942"/>
      <c r="EDX322" s="942"/>
      <c r="EDY322" s="942"/>
      <c r="EDZ322" s="942"/>
      <c r="EEA322" s="942"/>
      <c r="EEB322" s="942"/>
      <c r="EEC322" s="942"/>
      <c r="EED322" s="942"/>
      <c r="EEE322" s="942"/>
      <c r="EEF322" s="942"/>
      <c r="EEG322" s="942"/>
      <c r="EEH322" s="942"/>
      <c r="EEI322" s="942"/>
      <c r="EEJ322" s="942"/>
      <c r="EEK322" s="942"/>
      <c r="EEL322" s="942"/>
      <c r="EEM322" s="942"/>
      <c r="EEN322" s="942"/>
      <c r="EEO322" s="942"/>
      <c r="EEP322" s="942"/>
      <c r="EEQ322" s="942"/>
      <c r="EER322" s="942"/>
      <c r="EES322" s="942"/>
      <c r="EET322" s="942"/>
      <c r="EEU322" s="942"/>
      <c r="EEV322" s="942"/>
      <c r="EEW322" s="942"/>
      <c r="EEX322" s="942"/>
      <c r="EEY322" s="942"/>
      <c r="EEZ322" s="942"/>
      <c r="EFA322" s="942"/>
      <c r="EFB322" s="942"/>
      <c r="EFC322" s="942"/>
      <c r="EFD322" s="942"/>
      <c r="EFE322" s="942"/>
      <c r="EFF322" s="942"/>
      <c r="EFG322" s="942"/>
      <c r="EFH322" s="942"/>
      <c r="EFI322" s="942"/>
      <c r="EFJ322" s="942"/>
      <c r="EFK322" s="942"/>
      <c r="EFL322" s="942"/>
      <c r="EFM322" s="942"/>
      <c r="EFN322" s="942"/>
      <c r="EFO322" s="942"/>
      <c r="EFP322" s="942"/>
      <c r="EFQ322" s="942"/>
      <c r="EFR322" s="942"/>
      <c r="EFS322" s="942"/>
      <c r="EFT322" s="942"/>
      <c r="EFU322" s="942"/>
      <c r="EFV322" s="942"/>
      <c r="EFW322" s="942"/>
      <c r="EFX322" s="942"/>
      <c r="EFY322" s="942"/>
      <c r="EFZ322" s="942"/>
      <c r="EGA322" s="942"/>
      <c r="EGB322" s="942"/>
      <c r="EGC322" s="942"/>
      <c r="EGD322" s="942"/>
      <c r="EGE322" s="942"/>
      <c r="EGF322" s="942"/>
      <c r="EGG322" s="942"/>
      <c r="EGH322" s="942"/>
      <c r="EGI322" s="942"/>
      <c r="EGJ322" s="942"/>
      <c r="EGK322" s="942"/>
      <c r="EGL322" s="942"/>
      <c r="EGM322" s="942"/>
      <c r="EGN322" s="942"/>
      <c r="EGO322" s="942"/>
      <c r="EGP322" s="942"/>
      <c r="EGQ322" s="942"/>
      <c r="EGR322" s="942"/>
      <c r="EGS322" s="942"/>
      <c r="EGT322" s="942"/>
      <c r="EGU322" s="942"/>
      <c r="EGV322" s="942"/>
      <c r="EGW322" s="942"/>
      <c r="EGX322" s="942"/>
      <c r="EGY322" s="942"/>
      <c r="EGZ322" s="942"/>
      <c r="EHA322" s="942"/>
      <c r="EHB322" s="942"/>
      <c r="EHC322" s="942"/>
      <c r="EHD322" s="942"/>
      <c r="EHE322" s="942"/>
      <c r="EHF322" s="942"/>
      <c r="EHG322" s="942"/>
      <c r="EHH322" s="942"/>
      <c r="EHI322" s="942"/>
      <c r="EHJ322" s="942"/>
      <c r="EHK322" s="942"/>
      <c r="EHL322" s="942"/>
      <c r="EHM322" s="942"/>
      <c r="EHN322" s="942"/>
      <c r="EHO322" s="942"/>
      <c r="EHP322" s="942"/>
      <c r="EHQ322" s="942"/>
      <c r="EHR322" s="942"/>
      <c r="EHS322" s="942"/>
      <c r="EHT322" s="942"/>
      <c r="EHU322" s="942"/>
      <c r="EHV322" s="942"/>
      <c r="EHW322" s="942"/>
      <c r="EHX322" s="942"/>
      <c r="EHY322" s="942"/>
      <c r="EHZ322" s="942"/>
      <c r="EIA322" s="942"/>
      <c r="EIB322" s="942"/>
      <c r="EIC322" s="942"/>
      <c r="EID322" s="942"/>
      <c r="EIE322" s="942"/>
      <c r="EIF322" s="942"/>
      <c r="EIG322" s="942"/>
      <c r="EIH322" s="942"/>
      <c r="EII322" s="942"/>
      <c r="EIJ322" s="942"/>
      <c r="EIK322" s="942"/>
      <c r="EIL322" s="942"/>
      <c r="EIM322" s="942"/>
      <c r="EIN322" s="942"/>
      <c r="EIO322" s="942"/>
      <c r="EIP322" s="942"/>
      <c r="EIQ322" s="942"/>
      <c r="EIR322" s="942"/>
      <c r="EIS322" s="942"/>
      <c r="EIT322" s="942"/>
      <c r="EIU322" s="942"/>
      <c r="EIV322" s="942"/>
      <c r="EIW322" s="942"/>
      <c r="EIX322" s="942"/>
      <c r="EIY322" s="942"/>
      <c r="EIZ322" s="942"/>
      <c r="EJA322" s="942"/>
      <c r="EJB322" s="942"/>
      <c r="EJC322" s="942"/>
      <c r="EJD322" s="942"/>
      <c r="EJE322" s="942"/>
      <c r="EJF322" s="942"/>
      <c r="EJG322" s="942"/>
      <c r="EJH322" s="942"/>
      <c r="EJI322" s="942"/>
      <c r="EJJ322" s="942"/>
      <c r="EJK322" s="942"/>
      <c r="EJL322" s="942"/>
      <c r="EJM322" s="942"/>
      <c r="EJN322" s="942"/>
      <c r="EJO322" s="942"/>
      <c r="EJP322" s="942"/>
      <c r="EJQ322" s="942"/>
      <c r="EJR322" s="942"/>
      <c r="EJS322" s="942"/>
      <c r="EJT322" s="942"/>
      <c r="EJU322" s="942"/>
      <c r="EJV322" s="942"/>
      <c r="EJW322" s="942"/>
      <c r="EJX322" s="942"/>
      <c r="EJY322" s="942"/>
      <c r="EJZ322" s="942"/>
      <c r="EKA322" s="942"/>
      <c r="EKB322" s="942"/>
      <c r="EKC322" s="942"/>
      <c r="EKD322" s="942"/>
      <c r="EKE322" s="942"/>
      <c r="EKF322" s="942"/>
      <c r="EKG322" s="942"/>
      <c r="EKH322" s="942"/>
      <c r="EKI322" s="942"/>
      <c r="EKJ322" s="942"/>
      <c r="EKK322" s="942"/>
      <c r="EKL322" s="942"/>
      <c r="EKM322" s="942"/>
      <c r="EKN322" s="942"/>
      <c r="EKO322" s="942"/>
      <c r="EKP322" s="942"/>
      <c r="EKQ322" s="942"/>
      <c r="EKR322" s="942"/>
      <c r="EKS322" s="942"/>
      <c r="EKT322" s="942"/>
      <c r="EKU322" s="942"/>
      <c r="EKV322" s="942"/>
      <c r="EKW322" s="942"/>
      <c r="EKX322" s="942"/>
      <c r="EKY322" s="942"/>
      <c r="EKZ322" s="942"/>
      <c r="ELA322" s="942"/>
      <c r="ELB322" s="942"/>
      <c r="ELC322" s="942"/>
      <c r="ELD322" s="942"/>
      <c r="ELE322" s="942"/>
      <c r="ELF322" s="942"/>
      <c r="ELG322" s="942"/>
      <c r="ELH322" s="942"/>
      <c r="ELI322" s="942"/>
      <c r="ELJ322" s="942"/>
      <c r="ELK322" s="942"/>
      <c r="ELL322" s="942"/>
      <c r="ELM322" s="942"/>
      <c r="ELN322" s="942"/>
      <c r="ELO322" s="942"/>
      <c r="ELP322" s="942"/>
      <c r="ELQ322" s="942"/>
      <c r="ELR322" s="942"/>
      <c r="ELS322" s="942"/>
      <c r="ELT322" s="942"/>
      <c r="ELU322" s="942"/>
      <c r="ELV322" s="942"/>
      <c r="ELW322" s="942"/>
      <c r="ELX322" s="942"/>
      <c r="ELY322" s="942"/>
      <c r="ELZ322" s="942"/>
      <c r="EMA322" s="942"/>
      <c r="EMB322" s="942"/>
      <c r="EMC322" s="942"/>
      <c r="EMD322" s="942"/>
      <c r="EME322" s="942"/>
      <c r="EMF322" s="942"/>
      <c r="EMG322" s="942"/>
      <c r="EMH322" s="942"/>
      <c r="EMI322" s="942"/>
      <c r="EMJ322" s="942"/>
      <c r="EMK322" s="942"/>
      <c r="EML322" s="942"/>
      <c r="EMM322" s="942"/>
      <c r="EMN322" s="942"/>
      <c r="EMO322" s="942"/>
      <c r="EMP322" s="942"/>
      <c r="EMQ322" s="942"/>
      <c r="EMR322" s="942"/>
      <c r="EMS322" s="942"/>
      <c r="EMT322" s="942"/>
      <c r="EMU322" s="942"/>
      <c r="EMV322" s="942"/>
      <c r="EMW322" s="942"/>
      <c r="EMX322" s="942"/>
      <c r="EMY322" s="942"/>
      <c r="EMZ322" s="942"/>
      <c r="ENA322" s="942"/>
      <c r="ENB322" s="942"/>
      <c r="ENC322" s="942"/>
      <c r="END322" s="942"/>
      <c r="ENE322" s="942"/>
      <c r="ENF322" s="942"/>
      <c r="ENG322" s="942"/>
      <c r="ENH322" s="942"/>
      <c r="ENI322" s="942"/>
      <c r="ENJ322" s="942"/>
      <c r="ENK322" s="942"/>
      <c r="ENL322" s="942"/>
      <c r="ENM322" s="942"/>
      <c r="ENN322" s="942"/>
      <c r="ENO322" s="942"/>
      <c r="ENP322" s="942"/>
      <c r="ENQ322" s="942"/>
      <c r="ENR322" s="942"/>
      <c r="ENS322" s="942"/>
      <c r="ENT322" s="942"/>
      <c r="ENU322" s="942"/>
      <c r="ENV322" s="942"/>
      <c r="ENW322" s="942"/>
      <c r="ENX322" s="942"/>
      <c r="ENY322" s="942"/>
      <c r="ENZ322" s="942"/>
      <c r="EOA322" s="942"/>
      <c r="EOB322" s="942"/>
      <c r="EOC322" s="942"/>
      <c r="EOD322" s="942"/>
      <c r="EOE322" s="942"/>
      <c r="EOF322" s="942"/>
      <c r="EOG322" s="942"/>
      <c r="EOH322" s="942"/>
      <c r="EOI322" s="942"/>
      <c r="EOJ322" s="942"/>
      <c r="EOK322" s="942"/>
      <c r="EOL322" s="942"/>
      <c r="EOM322" s="942"/>
      <c r="EON322" s="942"/>
      <c r="EOO322" s="942"/>
      <c r="EOP322" s="942"/>
      <c r="EOQ322" s="942"/>
      <c r="EOR322" s="942"/>
      <c r="EOS322" s="942"/>
      <c r="EOT322" s="942"/>
      <c r="EOU322" s="942"/>
      <c r="EOV322" s="942"/>
      <c r="EOW322" s="942"/>
      <c r="EOX322" s="942"/>
      <c r="EOY322" s="942"/>
      <c r="EOZ322" s="942"/>
      <c r="EPA322" s="942"/>
      <c r="EPB322" s="942"/>
      <c r="EPC322" s="942"/>
      <c r="EPD322" s="942"/>
      <c r="EPE322" s="942"/>
      <c r="EPF322" s="942"/>
      <c r="EPG322" s="942"/>
      <c r="EPH322" s="942"/>
      <c r="EPI322" s="942"/>
      <c r="EPJ322" s="942"/>
      <c r="EPK322" s="942"/>
      <c r="EPL322" s="942"/>
      <c r="EPM322" s="942"/>
      <c r="EPN322" s="942"/>
      <c r="EPO322" s="942"/>
      <c r="EPP322" s="942"/>
      <c r="EPQ322" s="942"/>
      <c r="EPR322" s="942"/>
      <c r="EPS322" s="942"/>
      <c r="EPT322" s="942"/>
      <c r="EPU322" s="942"/>
      <c r="EPV322" s="942"/>
      <c r="EPW322" s="942"/>
      <c r="EPX322" s="942"/>
      <c r="EPY322" s="942"/>
      <c r="EPZ322" s="942"/>
      <c r="EQA322" s="942"/>
      <c r="EQB322" s="942"/>
      <c r="EQC322" s="942"/>
      <c r="EQD322" s="942"/>
      <c r="EQE322" s="942"/>
      <c r="EQF322" s="942"/>
      <c r="EQG322" s="942"/>
      <c r="EQH322" s="942"/>
      <c r="EQI322" s="942"/>
      <c r="EQJ322" s="942"/>
      <c r="EQK322" s="942"/>
      <c r="EQL322" s="942"/>
      <c r="EQM322" s="942"/>
      <c r="EQN322" s="942"/>
      <c r="EQO322" s="942"/>
      <c r="EQP322" s="942"/>
      <c r="EQQ322" s="942"/>
      <c r="EQR322" s="942"/>
      <c r="EQS322" s="942"/>
      <c r="EQT322" s="942"/>
      <c r="EQU322" s="942"/>
      <c r="EQV322" s="942"/>
      <c r="EQW322" s="942"/>
      <c r="EQX322" s="942"/>
      <c r="EQY322" s="942"/>
      <c r="EQZ322" s="942"/>
      <c r="ERA322" s="942"/>
      <c r="ERB322" s="942"/>
      <c r="ERC322" s="942"/>
      <c r="ERD322" s="942"/>
      <c r="ERE322" s="942"/>
      <c r="ERF322" s="942"/>
      <c r="ERG322" s="942"/>
      <c r="ERH322" s="942"/>
      <c r="ERI322" s="942"/>
      <c r="ERJ322" s="942"/>
      <c r="ERK322" s="942"/>
      <c r="ERL322" s="942"/>
      <c r="ERM322" s="942"/>
      <c r="ERN322" s="942"/>
      <c r="ERO322" s="942"/>
      <c r="ERP322" s="942"/>
      <c r="ERQ322" s="942"/>
      <c r="ERR322" s="942"/>
      <c r="ERS322" s="942"/>
      <c r="ERT322" s="942"/>
      <c r="ERU322" s="942"/>
      <c r="ERV322" s="942"/>
      <c r="ERW322" s="942"/>
      <c r="ERX322" s="942"/>
      <c r="ERY322" s="942"/>
      <c r="ERZ322" s="942"/>
      <c r="ESA322" s="942"/>
      <c r="ESB322" s="942"/>
      <c r="ESC322" s="942"/>
      <c r="ESD322" s="942"/>
      <c r="ESE322" s="942"/>
      <c r="ESF322" s="942"/>
      <c r="ESG322" s="942"/>
      <c r="ESH322" s="942"/>
      <c r="ESI322" s="942"/>
      <c r="ESJ322" s="942"/>
      <c r="ESK322" s="942"/>
      <c r="ESL322" s="942"/>
      <c r="ESM322" s="942"/>
      <c r="ESN322" s="942"/>
      <c r="ESO322" s="942"/>
      <c r="ESP322" s="942"/>
      <c r="ESQ322" s="942"/>
      <c r="ESR322" s="942"/>
      <c r="ESS322" s="942"/>
      <c r="EST322" s="942"/>
      <c r="ESU322" s="942"/>
      <c r="ESV322" s="942"/>
      <c r="ESW322" s="942"/>
      <c r="ESX322" s="942"/>
      <c r="ESY322" s="942"/>
      <c r="ESZ322" s="942"/>
      <c r="ETA322" s="942"/>
      <c r="ETB322" s="942"/>
      <c r="ETC322" s="942"/>
      <c r="ETD322" s="942"/>
      <c r="ETE322" s="942"/>
      <c r="ETF322" s="942"/>
      <c r="ETG322" s="942"/>
      <c r="ETH322" s="942"/>
      <c r="ETI322" s="942"/>
      <c r="ETJ322" s="942"/>
      <c r="ETK322" s="942"/>
      <c r="ETL322" s="942"/>
      <c r="ETM322" s="942"/>
      <c r="ETN322" s="942"/>
      <c r="ETO322" s="942"/>
      <c r="ETP322" s="942"/>
      <c r="ETQ322" s="942"/>
      <c r="ETR322" s="942"/>
      <c r="ETS322" s="942"/>
      <c r="ETT322" s="942"/>
      <c r="ETU322" s="942"/>
      <c r="ETV322" s="942"/>
      <c r="ETW322" s="942"/>
      <c r="ETX322" s="942"/>
      <c r="ETY322" s="942"/>
      <c r="ETZ322" s="942"/>
      <c r="EUA322" s="942"/>
      <c r="EUB322" s="942"/>
      <c r="EUC322" s="942"/>
      <c r="EUD322" s="942"/>
      <c r="EUE322" s="942"/>
      <c r="EUF322" s="942"/>
      <c r="EUG322" s="942"/>
      <c r="EUH322" s="942"/>
      <c r="EUI322" s="942"/>
      <c r="EUJ322" s="942"/>
      <c r="EUK322" s="942"/>
      <c r="EUL322" s="942"/>
      <c r="EUM322" s="942"/>
      <c r="EUN322" s="942"/>
      <c r="EUO322" s="942"/>
      <c r="EUP322" s="942"/>
      <c r="EUQ322" s="942"/>
      <c r="EUR322" s="942"/>
      <c r="EUS322" s="942"/>
      <c r="EUT322" s="942"/>
      <c r="EUU322" s="942"/>
      <c r="EUV322" s="942"/>
      <c r="EUW322" s="942"/>
      <c r="EUX322" s="942"/>
      <c r="EUY322" s="942"/>
      <c r="EUZ322" s="942"/>
      <c r="EVA322" s="942"/>
      <c r="EVB322" s="942"/>
      <c r="EVC322" s="942"/>
      <c r="EVD322" s="942"/>
      <c r="EVE322" s="942"/>
      <c r="EVF322" s="942"/>
      <c r="EVG322" s="942"/>
      <c r="EVH322" s="942"/>
      <c r="EVI322" s="942"/>
      <c r="EVJ322" s="942"/>
      <c r="EVK322" s="942"/>
      <c r="EVL322" s="942"/>
      <c r="EVM322" s="942"/>
      <c r="EVN322" s="942"/>
      <c r="EVO322" s="942"/>
      <c r="EVP322" s="942"/>
      <c r="EVQ322" s="942"/>
      <c r="EVR322" s="942"/>
      <c r="EVS322" s="942"/>
      <c r="EVT322" s="942"/>
      <c r="EVU322" s="942"/>
      <c r="EVV322" s="942"/>
      <c r="EVW322" s="942"/>
      <c r="EVX322" s="942"/>
      <c r="EVY322" s="942"/>
      <c r="EVZ322" s="942"/>
      <c r="EWA322" s="942"/>
      <c r="EWB322" s="942"/>
      <c r="EWC322" s="942"/>
      <c r="EWD322" s="942"/>
      <c r="EWE322" s="942"/>
      <c r="EWF322" s="942"/>
      <c r="EWG322" s="942"/>
      <c r="EWH322" s="942"/>
      <c r="EWI322" s="942"/>
      <c r="EWJ322" s="942"/>
      <c r="EWK322" s="942"/>
      <c r="EWL322" s="942"/>
      <c r="EWM322" s="942"/>
      <c r="EWN322" s="942"/>
      <c r="EWO322" s="942"/>
      <c r="EWP322" s="942"/>
      <c r="EWQ322" s="942"/>
      <c r="EWR322" s="942"/>
      <c r="EWS322" s="942"/>
      <c r="EWT322" s="942"/>
      <c r="EWU322" s="942"/>
      <c r="EWV322" s="942"/>
      <c r="EWW322" s="942"/>
      <c r="EWX322" s="942"/>
      <c r="EWY322" s="942"/>
      <c r="EWZ322" s="942"/>
      <c r="EXA322" s="942"/>
      <c r="EXB322" s="942"/>
      <c r="EXC322" s="942"/>
      <c r="EXD322" s="942"/>
      <c r="EXE322" s="942"/>
      <c r="EXF322" s="942"/>
      <c r="EXG322" s="942"/>
      <c r="EXH322" s="942"/>
      <c r="EXI322" s="942"/>
      <c r="EXJ322" s="942"/>
      <c r="EXK322" s="942"/>
      <c r="EXL322" s="942"/>
      <c r="EXM322" s="942"/>
      <c r="EXN322" s="942"/>
      <c r="EXO322" s="942"/>
      <c r="EXP322" s="942"/>
      <c r="EXQ322" s="942"/>
      <c r="EXR322" s="942"/>
      <c r="EXS322" s="942"/>
      <c r="EXT322" s="942"/>
      <c r="EXU322" s="942"/>
      <c r="EXV322" s="942"/>
      <c r="EXW322" s="942"/>
      <c r="EXX322" s="942"/>
      <c r="EXY322" s="942"/>
      <c r="EXZ322" s="942"/>
      <c r="EYA322" s="942"/>
      <c r="EYB322" s="942"/>
      <c r="EYC322" s="942"/>
      <c r="EYD322" s="942"/>
      <c r="EYE322" s="942"/>
      <c r="EYF322" s="942"/>
      <c r="EYG322" s="942"/>
      <c r="EYH322" s="942"/>
      <c r="EYI322" s="942"/>
      <c r="EYJ322" s="942"/>
      <c r="EYK322" s="942"/>
      <c r="EYL322" s="942"/>
      <c r="EYM322" s="942"/>
      <c r="EYN322" s="942"/>
      <c r="EYO322" s="942"/>
      <c r="EYP322" s="942"/>
      <c r="EYQ322" s="942"/>
      <c r="EYR322" s="942"/>
      <c r="EYS322" s="942"/>
      <c r="EYT322" s="942"/>
      <c r="EYU322" s="942"/>
      <c r="EYV322" s="942"/>
      <c r="EYW322" s="942"/>
      <c r="EYX322" s="942"/>
      <c r="EYY322" s="942"/>
      <c r="EYZ322" s="942"/>
      <c r="EZA322" s="942"/>
      <c r="EZB322" s="942"/>
      <c r="EZC322" s="942"/>
      <c r="EZD322" s="942"/>
      <c r="EZE322" s="942"/>
      <c r="EZF322" s="942"/>
      <c r="EZG322" s="942"/>
      <c r="EZH322" s="942"/>
      <c r="EZI322" s="942"/>
      <c r="EZJ322" s="942"/>
      <c r="EZK322" s="942"/>
      <c r="EZL322" s="942"/>
      <c r="EZM322" s="942"/>
      <c r="EZN322" s="942"/>
      <c r="EZO322" s="942"/>
      <c r="EZP322" s="942"/>
      <c r="EZQ322" s="942"/>
      <c r="EZR322" s="942"/>
      <c r="EZS322" s="942"/>
      <c r="EZT322" s="942"/>
      <c r="EZU322" s="942"/>
      <c r="EZV322" s="942"/>
      <c r="EZW322" s="942"/>
      <c r="EZX322" s="942"/>
      <c r="EZY322" s="942"/>
      <c r="EZZ322" s="942"/>
      <c r="FAA322" s="942"/>
      <c r="FAB322" s="942"/>
      <c r="FAC322" s="942"/>
      <c r="FAD322" s="942"/>
      <c r="FAE322" s="942"/>
      <c r="FAF322" s="942"/>
      <c r="FAG322" s="942"/>
      <c r="FAH322" s="942"/>
      <c r="FAI322" s="942"/>
      <c r="FAJ322" s="942"/>
      <c r="FAK322" s="942"/>
      <c r="FAL322" s="942"/>
      <c r="FAM322" s="942"/>
      <c r="FAN322" s="942"/>
      <c r="FAO322" s="942"/>
      <c r="FAP322" s="942"/>
      <c r="FAQ322" s="942"/>
      <c r="FAR322" s="942"/>
      <c r="FAS322" s="942"/>
      <c r="FAT322" s="942"/>
      <c r="FAU322" s="942"/>
      <c r="FAV322" s="942"/>
      <c r="FAW322" s="942"/>
      <c r="FAX322" s="942"/>
      <c r="FAY322" s="942"/>
      <c r="FAZ322" s="942"/>
      <c r="FBA322" s="942"/>
      <c r="FBB322" s="942"/>
      <c r="FBC322" s="942"/>
      <c r="FBD322" s="942"/>
      <c r="FBE322" s="942"/>
      <c r="FBF322" s="942"/>
      <c r="FBG322" s="942"/>
      <c r="FBH322" s="942"/>
      <c r="FBI322" s="942"/>
      <c r="FBJ322" s="942"/>
      <c r="FBK322" s="942"/>
      <c r="FBL322" s="942"/>
      <c r="FBM322" s="942"/>
      <c r="FBN322" s="942"/>
      <c r="FBO322" s="942"/>
      <c r="FBP322" s="942"/>
      <c r="FBQ322" s="942"/>
      <c r="FBR322" s="942"/>
      <c r="FBS322" s="942"/>
      <c r="FBT322" s="942"/>
      <c r="FBU322" s="942"/>
      <c r="FBV322" s="942"/>
      <c r="FBW322" s="942"/>
      <c r="FBX322" s="942"/>
      <c r="FBY322" s="942"/>
      <c r="FBZ322" s="942"/>
      <c r="FCA322" s="942"/>
      <c r="FCB322" s="942"/>
      <c r="FCC322" s="942"/>
      <c r="FCD322" s="942"/>
      <c r="FCE322" s="942"/>
      <c r="FCF322" s="942"/>
      <c r="FCG322" s="942"/>
      <c r="FCH322" s="942"/>
      <c r="FCI322" s="942"/>
      <c r="FCJ322" s="942"/>
      <c r="FCK322" s="942"/>
      <c r="FCL322" s="942"/>
      <c r="FCM322" s="942"/>
      <c r="FCN322" s="942"/>
      <c r="FCO322" s="942"/>
      <c r="FCP322" s="942"/>
      <c r="FCQ322" s="942"/>
      <c r="FCR322" s="942"/>
      <c r="FCS322" s="942"/>
      <c r="FCT322" s="942"/>
      <c r="FCU322" s="942"/>
      <c r="FCV322" s="942"/>
      <c r="FCW322" s="942"/>
      <c r="FCX322" s="942"/>
      <c r="FCY322" s="942"/>
      <c r="FCZ322" s="942"/>
      <c r="FDA322" s="942"/>
      <c r="FDB322" s="942"/>
      <c r="FDC322" s="942"/>
      <c r="FDD322" s="942"/>
      <c r="FDE322" s="942"/>
      <c r="FDF322" s="942"/>
      <c r="FDG322" s="942"/>
      <c r="FDH322" s="942"/>
      <c r="FDI322" s="942"/>
      <c r="FDJ322" s="942"/>
      <c r="FDK322" s="942"/>
      <c r="FDL322" s="942"/>
      <c r="FDM322" s="942"/>
      <c r="FDN322" s="942"/>
      <c r="FDO322" s="942"/>
      <c r="FDP322" s="942"/>
      <c r="FDQ322" s="942"/>
      <c r="FDR322" s="942"/>
      <c r="FDS322" s="942"/>
      <c r="FDT322" s="942"/>
      <c r="FDU322" s="942"/>
      <c r="FDV322" s="942"/>
      <c r="FDW322" s="942"/>
      <c r="FDX322" s="942"/>
      <c r="FDY322" s="942"/>
      <c r="FDZ322" s="942"/>
      <c r="FEA322" s="942"/>
      <c r="FEB322" s="942"/>
      <c r="FEC322" s="942"/>
      <c r="FED322" s="942"/>
      <c r="FEE322" s="942"/>
      <c r="FEF322" s="942"/>
      <c r="FEG322" s="942"/>
      <c r="FEH322" s="942"/>
      <c r="FEI322" s="942"/>
      <c r="FEJ322" s="942"/>
      <c r="FEK322" s="942"/>
      <c r="FEL322" s="942"/>
      <c r="FEM322" s="942"/>
      <c r="FEN322" s="942"/>
      <c r="FEO322" s="942"/>
      <c r="FEP322" s="942"/>
      <c r="FEQ322" s="942"/>
      <c r="FER322" s="942"/>
      <c r="FES322" s="942"/>
      <c r="FET322" s="942"/>
      <c r="FEU322" s="942"/>
      <c r="FEV322" s="942"/>
      <c r="FEW322" s="942"/>
      <c r="FEX322" s="942"/>
      <c r="FEY322" s="942"/>
      <c r="FEZ322" s="942"/>
      <c r="FFA322" s="942"/>
      <c r="FFB322" s="942"/>
      <c r="FFC322" s="942"/>
      <c r="FFD322" s="942"/>
      <c r="FFE322" s="942"/>
      <c r="FFF322" s="942"/>
      <c r="FFG322" s="942"/>
      <c r="FFH322" s="942"/>
      <c r="FFI322" s="942"/>
      <c r="FFJ322" s="942"/>
      <c r="FFK322" s="942"/>
      <c r="FFL322" s="942"/>
      <c r="FFM322" s="942"/>
      <c r="FFN322" s="942"/>
      <c r="FFO322" s="942"/>
      <c r="FFP322" s="942"/>
      <c r="FFQ322" s="942"/>
      <c r="FFR322" s="942"/>
      <c r="FFS322" s="942"/>
      <c r="FFT322" s="942"/>
      <c r="FFU322" s="942"/>
      <c r="FFV322" s="942"/>
      <c r="FFW322" s="942"/>
      <c r="FFX322" s="942"/>
      <c r="FFY322" s="942"/>
      <c r="FFZ322" s="942"/>
      <c r="FGA322" s="942"/>
      <c r="FGB322" s="942"/>
      <c r="FGC322" s="942"/>
      <c r="FGD322" s="942"/>
      <c r="FGE322" s="942"/>
      <c r="FGF322" s="942"/>
      <c r="FGG322" s="942"/>
      <c r="FGH322" s="942"/>
      <c r="FGI322" s="942"/>
      <c r="FGJ322" s="942"/>
      <c r="FGK322" s="942"/>
      <c r="FGL322" s="942"/>
      <c r="FGM322" s="942"/>
      <c r="FGN322" s="942"/>
      <c r="FGO322" s="942"/>
      <c r="FGP322" s="942"/>
      <c r="FGQ322" s="942"/>
      <c r="FGR322" s="942"/>
      <c r="FGS322" s="942"/>
      <c r="FGT322" s="942"/>
      <c r="FGU322" s="942"/>
      <c r="FGV322" s="942"/>
      <c r="FGW322" s="942"/>
      <c r="FGX322" s="942"/>
      <c r="FGY322" s="942"/>
      <c r="FGZ322" s="942"/>
      <c r="FHA322" s="942"/>
      <c r="FHB322" s="942"/>
      <c r="FHC322" s="942"/>
      <c r="FHD322" s="942"/>
      <c r="FHE322" s="942"/>
      <c r="FHF322" s="942"/>
      <c r="FHG322" s="942"/>
      <c r="FHH322" s="942"/>
      <c r="FHI322" s="942"/>
      <c r="FHJ322" s="942"/>
      <c r="FHK322" s="942"/>
      <c r="FHL322" s="942"/>
      <c r="FHM322" s="942"/>
      <c r="FHN322" s="942"/>
      <c r="FHO322" s="942"/>
      <c r="FHP322" s="942"/>
      <c r="FHQ322" s="942"/>
      <c r="FHR322" s="942"/>
      <c r="FHS322" s="942"/>
      <c r="FHT322" s="942"/>
      <c r="FHU322" s="942"/>
      <c r="FHV322" s="942"/>
      <c r="FHW322" s="942"/>
      <c r="FHX322" s="942"/>
      <c r="FHY322" s="942"/>
      <c r="FHZ322" s="942"/>
      <c r="FIA322" s="942"/>
      <c r="FIB322" s="942"/>
      <c r="FIC322" s="942"/>
      <c r="FID322" s="942"/>
      <c r="FIE322" s="942"/>
      <c r="FIF322" s="942"/>
      <c r="FIG322" s="942"/>
      <c r="FIH322" s="942"/>
      <c r="FII322" s="942"/>
      <c r="FIJ322" s="942"/>
      <c r="FIK322" s="942"/>
      <c r="FIL322" s="942"/>
      <c r="FIM322" s="942"/>
      <c r="FIN322" s="942"/>
      <c r="FIO322" s="942"/>
      <c r="FIP322" s="942"/>
      <c r="FIQ322" s="942"/>
      <c r="FIR322" s="942"/>
      <c r="FIS322" s="942"/>
      <c r="FIT322" s="942"/>
      <c r="FIU322" s="942"/>
      <c r="FIV322" s="942"/>
      <c r="FIW322" s="942"/>
      <c r="FIX322" s="942"/>
      <c r="FIY322" s="942"/>
      <c r="FIZ322" s="942"/>
      <c r="FJA322" s="942"/>
      <c r="FJB322" s="942"/>
      <c r="FJC322" s="942"/>
      <c r="FJD322" s="942"/>
      <c r="FJE322" s="942"/>
      <c r="FJF322" s="942"/>
      <c r="FJG322" s="942"/>
      <c r="FJH322" s="942"/>
      <c r="FJI322" s="942"/>
      <c r="FJJ322" s="942"/>
      <c r="FJK322" s="942"/>
      <c r="FJL322" s="942"/>
      <c r="FJM322" s="942"/>
      <c r="FJN322" s="942"/>
      <c r="FJO322" s="942"/>
      <c r="FJP322" s="942"/>
      <c r="FJQ322" s="942"/>
      <c r="FJR322" s="942"/>
      <c r="FJS322" s="942"/>
      <c r="FJT322" s="942"/>
      <c r="FJU322" s="942"/>
      <c r="FJV322" s="942"/>
      <c r="FJW322" s="942"/>
      <c r="FJX322" s="942"/>
      <c r="FJY322" s="942"/>
      <c r="FJZ322" s="942"/>
      <c r="FKA322" s="942"/>
      <c r="FKB322" s="942"/>
      <c r="FKC322" s="942"/>
      <c r="FKD322" s="942"/>
      <c r="FKE322" s="942"/>
      <c r="FKF322" s="942"/>
      <c r="FKG322" s="942"/>
      <c r="FKH322" s="942"/>
      <c r="FKI322" s="942"/>
      <c r="FKJ322" s="942"/>
      <c r="FKK322" s="942"/>
      <c r="FKL322" s="942"/>
      <c r="FKM322" s="942"/>
      <c r="FKN322" s="942"/>
      <c r="FKO322" s="942"/>
      <c r="FKP322" s="942"/>
      <c r="FKQ322" s="942"/>
      <c r="FKR322" s="942"/>
      <c r="FKS322" s="942"/>
      <c r="FKT322" s="942"/>
      <c r="FKU322" s="942"/>
      <c r="FKV322" s="942"/>
      <c r="FKW322" s="942"/>
      <c r="FKX322" s="942"/>
      <c r="FKY322" s="942"/>
      <c r="FKZ322" s="942"/>
      <c r="FLA322" s="942"/>
      <c r="FLB322" s="942"/>
      <c r="FLC322" s="942"/>
      <c r="FLD322" s="942"/>
      <c r="FLE322" s="942"/>
      <c r="FLF322" s="942"/>
      <c r="FLG322" s="942"/>
      <c r="FLH322" s="942"/>
      <c r="FLI322" s="942"/>
      <c r="FLJ322" s="942"/>
      <c r="FLK322" s="942"/>
      <c r="FLL322" s="942"/>
      <c r="FLM322" s="942"/>
      <c r="FLN322" s="942"/>
      <c r="FLO322" s="942"/>
      <c r="FLP322" s="942"/>
      <c r="FLQ322" s="942"/>
      <c r="FLR322" s="942"/>
      <c r="FLS322" s="942"/>
      <c r="FLT322" s="942"/>
      <c r="FLU322" s="942"/>
      <c r="FLV322" s="942"/>
      <c r="FLW322" s="942"/>
      <c r="FLX322" s="942"/>
      <c r="FLY322" s="942"/>
      <c r="FLZ322" s="942"/>
      <c r="FMA322" s="942"/>
      <c r="FMB322" s="942"/>
      <c r="FMC322" s="942"/>
      <c r="FMD322" s="942"/>
      <c r="FME322" s="942"/>
      <c r="FMF322" s="942"/>
      <c r="FMG322" s="942"/>
      <c r="FMH322" s="942"/>
      <c r="FMI322" s="942"/>
      <c r="FMJ322" s="942"/>
      <c r="FMK322" s="942"/>
      <c r="FML322" s="942"/>
      <c r="FMM322" s="942"/>
      <c r="FMN322" s="942"/>
      <c r="FMO322" s="942"/>
      <c r="FMP322" s="942"/>
      <c r="FMQ322" s="942"/>
      <c r="FMR322" s="942"/>
      <c r="FMS322" s="942"/>
      <c r="FMT322" s="942"/>
      <c r="FMU322" s="942"/>
      <c r="FMV322" s="942"/>
      <c r="FMW322" s="942"/>
      <c r="FMX322" s="942"/>
      <c r="FMY322" s="942"/>
      <c r="FMZ322" s="942"/>
      <c r="FNA322" s="942"/>
      <c r="FNB322" s="942"/>
      <c r="FNC322" s="942"/>
      <c r="FND322" s="942"/>
      <c r="FNE322" s="942"/>
      <c r="FNF322" s="942"/>
      <c r="FNG322" s="942"/>
      <c r="FNH322" s="942"/>
      <c r="FNI322" s="942"/>
      <c r="FNJ322" s="942"/>
      <c r="FNK322" s="942"/>
      <c r="FNL322" s="942"/>
      <c r="FNM322" s="942"/>
      <c r="FNN322" s="942"/>
      <c r="FNO322" s="942"/>
      <c r="FNP322" s="942"/>
      <c r="FNQ322" s="942"/>
      <c r="FNR322" s="942"/>
      <c r="FNS322" s="942"/>
      <c r="FNT322" s="942"/>
      <c r="FNU322" s="942"/>
      <c r="FNV322" s="942"/>
      <c r="FNW322" s="942"/>
      <c r="FNX322" s="942"/>
      <c r="FNY322" s="942"/>
      <c r="FNZ322" s="942"/>
      <c r="FOA322" s="942"/>
      <c r="FOB322" s="942"/>
      <c r="FOC322" s="942"/>
      <c r="FOD322" s="942"/>
      <c r="FOE322" s="942"/>
      <c r="FOF322" s="942"/>
      <c r="FOG322" s="942"/>
      <c r="FOH322" s="942"/>
      <c r="FOI322" s="942"/>
      <c r="FOJ322" s="942"/>
      <c r="FOK322" s="942"/>
      <c r="FOL322" s="942"/>
      <c r="FOM322" s="942"/>
      <c r="FON322" s="942"/>
      <c r="FOO322" s="942"/>
      <c r="FOP322" s="942"/>
      <c r="FOQ322" s="942"/>
      <c r="FOR322" s="942"/>
      <c r="FOS322" s="942"/>
      <c r="FOT322" s="942"/>
      <c r="FOU322" s="942"/>
      <c r="FOV322" s="942"/>
      <c r="FOW322" s="942"/>
      <c r="FOX322" s="942"/>
      <c r="FOY322" s="942"/>
      <c r="FOZ322" s="942"/>
      <c r="FPA322" s="942"/>
      <c r="FPB322" s="942"/>
      <c r="FPC322" s="942"/>
      <c r="FPD322" s="942"/>
      <c r="FPE322" s="942"/>
      <c r="FPF322" s="942"/>
      <c r="FPG322" s="942"/>
      <c r="FPH322" s="942"/>
      <c r="FPI322" s="942"/>
      <c r="FPJ322" s="942"/>
      <c r="FPK322" s="942"/>
      <c r="FPL322" s="942"/>
      <c r="FPM322" s="942"/>
      <c r="FPN322" s="942"/>
      <c r="FPO322" s="942"/>
      <c r="FPP322" s="942"/>
      <c r="FPQ322" s="942"/>
      <c r="FPR322" s="942"/>
      <c r="FPS322" s="942"/>
      <c r="FPT322" s="942"/>
      <c r="FPU322" s="942"/>
      <c r="FPV322" s="942"/>
      <c r="FPW322" s="942"/>
      <c r="FPX322" s="942"/>
      <c r="FPY322" s="942"/>
      <c r="FPZ322" s="942"/>
      <c r="FQA322" s="942"/>
      <c r="FQB322" s="942"/>
      <c r="FQC322" s="942"/>
      <c r="FQD322" s="942"/>
      <c r="FQE322" s="942"/>
      <c r="FQF322" s="942"/>
      <c r="FQG322" s="942"/>
      <c r="FQH322" s="942"/>
      <c r="FQI322" s="942"/>
      <c r="FQJ322" s="942"/>
      <c r="FQK322" s="942"/>
      <c r="FQL322" s="942"/>
      <c r="FQM322" s="942"/>
      <c r="FQN322" s="942"/>
      <c r="FQO322" s="942"/>
      <c r="FQP322" s="942"/>
      <c r="FQQ322" s="942"/>
      <c r="FQR322" s="942"/>
      <c r="FQS322" s="942"/>
      <c r="FQT322" s="942"/>
      <c r="FQU322" s="942"/>
      <c r="FQV322" s="942"/>
      <c r="FQW322" s="942"/>
      <c r="FQX322" s="942"/>
      <c r="FQY322" s="942"/>
      <c r="FQZ322" s="942"/>
      <c r="FRA322" s="942"/>
      <c r="FRB322" s="942"/>
      <c r="FRC322" s="942"/>
      <c r="FRD322" s="942"/>
      <c r="FRE322" s="942"/>
      <c r="FRF322" s="942"/>
      <c r="FRG322" s="942"/>
      <c r="FRH322" s="942"/>
      <c r="FRI322" s="942"/>
      <c r="FRJ322" s="942"/>
      <c r="FRK322" s="942"/>
      <c r="FRL322" s="942"/>
      <c r="FRM322" s="942"/>
      <c r="FRN322" s="942"/>
      <c r="FRO322" s="942"/>
      <c r="FRP322" s="942"/>
      <c r="FRQ322" s="942"/>
      <c r="FRR322" s="942"/>
      <c r="FRS322" s="942"/>
      <c r="FRT322" s="942"/>
      <c r="FRU322" s="942"/>
      <c r="FRV322" s="942"/>
      <c r="FRW322" s="942"/>
      <c r="FRX322" s="942"/>
      <c r="FRY322" s="942"/>
      <c r="FRZ322" s="942"/>
      <c r="FSA322" s="942"/>
      <c r="FSB322" s="942"/>
      <c r="FSC322" s="942"/>
      <c r="FSD322" s="942"/>
      <c r="FSE322" s="942"/>
      <c r="FSF322" s="942"/>
      <c r="FSG322" s="942"/>
      <c r="FSH322" s="942"/>
      <c r="FSI322" s="942"/>
      <c r="FSJ322" s="942"/>
      <c r="FSK322" s="942"/>
      <c r="FSL322" s="942"/>
      <c r="FSM322" s="942"/>
      <c r="FSN322" s="942"/>
      <c r="FSO322" s="942"/>
      <c r="FSP322" s="942"/>
      <c r="FSQ322" s="942"/>
      <c r="FSR322" s="942"/>
      <c r="FSS322" s="942"/>
      <c r="FST322" s="942"/>
      <c r="FSU322" s="942"/>
      <c r="FSV322" s="942"/>
      <c r="FSW322" s="942"/>
      <c r="FSX322" s="942"/>
      <c r="FSY322" s="942"/>
      <c r="FSZ322" s="942"/>
      <c r="FTA322" s="942"/>
      <c r="FTB322" s="942"/>
      <c r="FTC322" s="942"/>
      <c r="FTD322" s="942"/>
      <c r="FTE322" s="942"/>
      <c r="FTF322" s="942"/>
      <c r="FTG322" s="942"/>
      <c r="FTH322" s="942"/>
      <c r="FTI322" s="942"/>
      <c r="FTJ322" s="942"/>
      <c r="FTK322" s="942"/>
      <c r="FTL322" s="942"/>
      <c r="FTM322" s="942"/>
      <c r="FTN322" s="942"/>
      <c r="FTO322" s="942"/>
      <c r="FTP322" s="942"/>
      <c r="FTQ322" s="942"/>
      <c r="FTR322" s="942"/>
      <c r="FTS322" s="942"/>
      <c r="FTT322" s="942"/>
      <c r="FTU322" s="942"/>
      <c r="FTV322" s="942"/>
      <c r="FTW322" s="942"/>
      <c r="FTX322" s="942"/>
      <c r="FTY322" s="942"/>
      <c r="FTZ322" s="942"/>
      <c r="FUA322" s="942"/>
      <c r="FUB322" s="942"/>
      <c r="FUC322" s="942"/>
      <c r="FUD322" s="942"/>
      <c r="FUE322" s="942"/>
      <c r="FUF322" s="942"/>
      <c r="FUG322" s="942"/>
      <c r="FUH322" s="942"/>
      <c r="FUI322" s="942"/>
      <c r="FUJ322" s="942"/>
      <c r="FUK322" s="942"/>
      <c r="FUL322" s="942"/>
      <c r="FUM322" s="942"/>
      <c r="FUN322" s="942"/>
      <c r="FUO322" s="942"/>
      <c r="FUP322" s="942"/>
      <c r="FUQ322" s="942"/>
      <c r="FUR322" s="942"/>
      <c r="FUS322" s="942"/>
      <c r="FUT322" s="942"/>
      <c r="FUU322" s="942"/>
      <c r="FUV322" s="942"/>
      <c r="FUW322" s="942"/>
      <c r="FUX322" s="942"/>
      <c r="FUY322" s="942"/>
      <c r="FUZ322" s="942"/>
      <c r="FVA322" s="942"/>
      <c r="FVB322" s="942"/>
      <c r="FVC322" s="942"/>
      <c r="FVD322" s="942"/>
      <c r="FVE322" s="942"/>
      <c r="FVF322" s="942"/>
      <c r="FVG322" s="942"/>
      <c r="FVH322" s="942"/>
      <c r="FVI322" s="942"/>
      <c r="FVJ322" s="942"/>
      <c r="FVK322" s="942"/>
      <c r="FVL322" s="942"/>
      <c r="FVM322" s="942"/>
      <c r="FVN322" s="942"/>
      <c r="FVO322" s="942"/>
      <c r="FVP322" s="942"/>
      <c r="FVQ322" s="942"/>
      <c r="FVR322" s="942"/>
      <c r="FVS322" s="942"/>
      <c r="FVT322" s="942"/>
      <c r="FVU322" s="942"/>
      <c r="FVV322" s="942"/>
      <c r="FVW322" s="942"/>
      <c r="FVX322" s="942"/>
      <c r="FVY322" s="942"/>
      <c r="FVZ322" s="942"/>
      <c r="FWA322" s="942"/>
      <c r="FWB322" s="942"/>
      <c r="FWC322" s="942"/>
      <c r="FWD322" s="942"/>
      <c r="FWE322" s="942"/>
      <c r="FWF322" s="942"/>
      <c r="FWG322" s="942"/>
      <c r="FWH322" s="942"/>
      <c r="FWI322" s="942"/>
      <c r="FWJ322" s="942"/>
      <c r="FWK322" s="942"/>
      <c r="FWL322" s="942"/>
      <c r="FWM322" s="942"/>
      <c r="FWN322" s="942"/>
      <c r="FWO322" s="942"/>
      <c r="FWP322" s="942"/>
      <c r="FWQ322" s="942"/>
      <c r="FWR322" s="942"/>
      <c r="FWS322" s="942"/>
      <c r="FWT322" s="942"/>
      <c r="FWU322" s="942"/>
      <c r="FWV322" s="942"/>
      <c r="FWW322" s="942"/>
      <c r="FWX322" s="942"/>
      <c r="FWY322" s="942"/>
      <c r="FWZ322" s="942"/>
      <c r="FXA322" s="942"/>
      <c r="FXB322" s="942"/>
      <c r="FXC322" s="942"/>
      <c r="FXD322" s="942"/>
      <c r="FXE322" s="942"/>
      <c r="FXF322" s="942"/>
      <c r="FXG322" s="942"/>
      <c r="FXH322" s="942"/>
      <c r="FXI322" s="942"/>
      <c r="FXJ322" s="942"/>
      <c r="FXK322" s="942"/>
      <c r="FXL322" s="942"/>
      <c r="FXM322" s="942"/>
      <c r="FXN322" s="942"/>
      <c r="FXO322" s="942"/>
      <c r="FXP322" s="942"/>
      <c r="FXQ322" s="942"/>
      <c r="FXR322" s="942"/>
      <c r="FXS322" s="942"/>
      <c r="FXT322" s="942"/>
      <c r="FXU322" s="942"/>
      <c r="FXV322" s="942"/>
      <c r="FXW322" s="942"/>
      <c r="FXX322" s="942"/>
      <c r="FXY322" s="942"/>
      <c r="FXZ322" s="942"/>
      <c r="FYA322" s="942"/>
      <c r="FYB322" s="942"/>
      <c r="FYC322" s="942"/>
      <c r="FYD322" s="942"/>
      <c r="FYE322" s="942"/>
      <c r="FYF322" s="942"/>
      <c r="FYG322" s="942"/>
      <c r="FYH322" s="942"/>
      <c r="FYI322" s="942"/>
      <c r="FYJ322" s="942"/>
      <c r="FYK322" s="942"/>
      <c r="FYL322" s="942"/>
      <c r="FYM322" s="942"/>
      <c r="FYN322" s="942"/>
      <c r="FYO322" s="942"/>
      <c r="FYP322" s="942"/>
      <c r="FYQ322" s="942"/>
      <c r="FYR322" s="942"/>
      <c r="FYS322" s="942"/>
      <c r="FYT322" s="942"/>
      <c r="FYU322" s="942"/>
      <c r="FYV322" s="942"/>
      <c r="FYW322" s="942"/>
      <c r="FYX322" s="942"/>
      <c r="FYY322" s="942"/>
      <c r="FYZ322" s="942"/>
      <c r="FZA322" s="942"/>
      <c r="FZB322" s="942"/>
      <c r="FZC322" s="942"/>
      <c r="FZD322" s="942"/>
      <c r="FZE322" s="942"/>
      <c r="FZF322" s="942"/>
      <c r="FZG322" s="942"/>
      <c r="FZH322" s="942"/>
      <c r="FZI322" s="942"/>
      <c r="FZJ322" s="942"/>
      <c r="FZK322" s="942"/>
      <c r="FZL322" s="942"/>
      <c r="FZM322" s="942"/>
      <c r="FZN322" s="942"/>
      <c r="FZO322" s="942"/>
      <c r="FZP322" s="942"/>
      <c r="FZQ322" s="942"/>
      <c r="FZR322" s="942"/>
      <c r="FZS322" s="942"/>
      <c r="FZT322" s="942"/>
      <c r="FZU322" s="942"/>
      <c r="FZV322" s="942"/>
      <c r="FZW322" s="942"/>
      <c r="FZX322" s="942"/>
      <c r="FZY322" s="942"/>
      <c r="FZZ322" s="942"/>
      <c r="GAA322" s="942"/>
      <c r="GAB322" s="942"/>
      <c r="GAC322" s="942"/>
      <c r="GAD322" s="942"/>
      <c r="GAE322" s="942"/>
      <c r="GAF322" s="942"/>
      <c r="GAG322" s="942"/>
      <c r="GAH322" s="942"/>
      <c r="GAI322" s="942"/>
      <c r="GAJ322" s="942"/>
      <c r="GAK322" s="942"/>
      <c r="GAL322" s="942"/>
      <c r="GAM322" s="942"/>
      <c r="GAN322" s="942"/>
      <c r="GAO322" s="942"/>
      <c r="GAP322" s="942"/>
      <c r="GAQ322" s="942"/>
      <c r="GAR322" s="942"/>
      <c r="GAS322" s="942"/>
      <c r="GAT322" s="942"/>
      <c r="GAU322" s="942"/>
      <c r="GAV322" s="942"/>
      <c r="GAW322" s="942"/>
      <c r="GAX322" s="942"/>
      <c r="GAY322" s="942"/>
      <c r="GAZ322" s="942"/>
      <c r="GBA322" s="942"/>
      <c r="GBB322" s="942"/>
      <c r="GBC322" s="942"/>
      <c r="GBD322" s="942"/>
      <c r="GBE322" s="942"/>
      <c r="GBF322" s="942"/>
      <c r="GBG322" s="942"/>
      <c r="GBH322" s="942"/>
      <c r="GBI322" s="942"/>
      <c r="GBJ322" s="942"/>
      <c r="GBK322" s="942"/>
      <c r="GBL322" s="942"/>
      <c r="GBM322" s="942"/>
      <c r="GBN322" s="942"/>
      <c r="GBO322" s="942"/>
      <c r="GBP322" s="942"/>
      <c r="GBQ322" s="942"/>
      <c r="GBR322" s="942"/>
      <c r="GBS322" s="942"/>
      <c r="GBT322" s="942"/>
      <c r="GBU322" s="942"/>
      <c r="GBV322" s="942"/>
      <c r="GBW322" s="942"/>
      <c r="GBX322" s="942"/>
      <c r="GBY322" s="942"/>
      <c r="GBZ322" s="942"/>
      <c r="GCA322" s="942"/>
      <c r="GCB322" s="942"/>
      <c r="GCC322" s="942"/>
      <c r="GCD322" s="942"/>
      <c r="GCE322" s="942"/>
      <c r="GCF322" s="942"/>
      <c r="GCG322" s="942"/>
      <c r="GCH322" s="942"/>
      <c r="GCI322" s="942"/>
      <c r="GCJ322" s="942"/>
      <c r="GCK322" s="942"/>
      <c r="GCL322" s="942"/>
      <c r="GCM322" s="942"/>
      <c r="GCN322" s="942"/>
      <c r="GCO322" s="942"/>
      <c r="GCP322" s="942"/>
      <c r="GCQ322" s="942"/>
      <c r="GCR322" s="942"/>
      <c r="GCS322" s="942"/>
      <c r="GCT322" s="942"/>
      <c r="GCU322" s="942"/>
      <c r="GCV322" s="942"/>
      <c r="GCW322" s="942"/>
      <c r="GCX322" s="942"/>
      <c r="GCY322" s="942"/>
      <c r="GCZ322" s="942"/>
      <c r="GDA322" s="942"/>
      <c r="GDB322" s="942"/>
      <c r="GDC322" s="942"/>
      <c r="GDD322" s="942"/>
      <c r="GDE322" s="942"/>
      <c r="GDF322" s="942"/>
      <c r="GDG322" s="942"/>
      <c r="GDH322" s="942"/>
      <c r="GDI322" s="942"/>
      <c r="GDJ322" s="942"/>
      <c r="GDK322" s="942"/>
      <c r="GDL322" s="942"/>
      <c r="GDM322" s="942"/>
      <c r="GDN322" s="942"/>
      <c r="GDO322" s="942"/>
      <c r="GDP322" s="942"/>
      <c r="GDQ322" s="942"/>
      <c r="GDR322" s="942"/>
      <c r="GDS322" s="942"/>
      <c r="GDT322" s="942"/>
      <c r="GDU322" s="942"/>
      <c r="GDV322" s="942"/>
      <c r="GDW322" s="942"/>
      <c r="GDX322" s="942"/>
      <c r="GDY322" s="942"/>
      <c r="GDZ322" s="942"/>
      <c r="GEA322" s="942"/>
      <c r="GEB322" s="942"/>
      <c r="GEC322" s="942"/>
      <c r="GED322" s="942"/>
      <c r="GEE322" s="942"/>
      <c r="GEF322" s="942"/>
      <c r="GEG322" s="942"/>
      <c r="GEH322" s="942"/>
      <c r="GEI322" s="942"/>
      <c r="GEJ322" s="942"/>
      <c r="GEK322" s="942"/>
      <c r="GEL322" s="942"/>
      <c r="GEM322" s="942"/>
      <c r="GEN322" s="942"/>
      <c r="GEO322" s="942"/>
      <c r="GEP322" s="942"/>
      <c r="GEQ322" s="942"/>
      <c r="GER322" s="942"/>
      <c r="GES322" s="942"/>
      <c r="GET322" s="942"/>
      <c r="GEU322" s="942"/>
      <c r="GEV322" s="942"/>
      <c r="GEW322" s="942"/>
      <c r="GEX322" s="942"/>
      <c r="GEY322" s="942"/>
      <c r="GEZ322" s="942"/>
      <c r="GFA322" s="942"/>
      <c r="GFB322" s="942"/>
      <c r="GFC322" s="942"/>
      <c r="GFD322" s="942"/>
      <c r="GFE322" s="942"/>
      <c r="GFF322" s="942"/>
      <c r="GFG322" s="942"/>
      <c r="GFH322" s="942"/>
      <c r="GFI322" s="942"/>
      <c r="GFJ322" s="942"/>
      <c r="GFK322" s="942"/>
      <c r="GFL322" s="942"/>
      <c r="GFM322" s="942"/>
      <c r="GFN322" s="942"/>
      <c r="GFO322" s="942"/>
      <c r="GFP322" s="942"/>
      <c r="GFQ322" s="942"/>
      <c r="GFR322" s="942"/>
      <c r="GFS322" s="942"/>
      <c r="GFT322" s="942"/>
      <c r="GFU322" s="942"/>
      <c r="GFV322" s="942"/>
      <c r="GFW322" s="942"/>
      <c r="GFX322" s="942"/>
      <c r="GFY322" s="942"/>
      <c r="GFZ322" s="942"/>
      <c r="GGA322" s="942"/>
      <c r="GGB322" s="942"/>
      <c r="GGC322" s="942"/>
      <c r="GGD322" s="942"/>
      <c r="GGE322" s="942"/>
      <c r="GGF322" s="942"/>
      <c r="GGG322" s="942"/>
      <c r="GGH322" s="942"/>
      <c r="GGI322" s="942"/>
      <c r="GGJ322" s="942"/>
      <c r="GGK322" s="942"/>
      <c r="GGL322" s="942"/>
      <c r="GGM322" s="942"/>
      <c r="GGN322" s="942"/>
      <c r="GGO322" s="942"/>
      <c r="GGP322" s="942"/>
      <c r="GGQ322" s="942"/>
      <c r="GGR322" s="942"/>
      <c r="GGS322" s="942"/>
      <c r="GGT322" s="942"/>
      <c r="GGU322" s="942"/>
      <c r="GGV322" s="942"/>
      <c r="GGW322" s="942"/>
      <c r="GGX322" s="942"/>
      <c r="GGY322" s="942"/>
      <c r="GGZ322" s="942"/>
      <c r="GHA322" s="942"/>
      <c r="GHB322" s="942"/>
      <c r="GHC322" s="942"/>
      <c r="GHD322" s="942"/>
      <c r="GHE322" s="942"/>
      <c r="GHF322" s="942"/>
      <c r="GHG322" s="942"/>
      <c r="GHH322" s="942"/>
      <c r="GHI322" s="942"/>
      <c r="GHJ322" s="942"/>
      <c r="GHK322" s="942"/>
      <c r="GHL322" s="942"/>
      <c r="GHM322" s="942"/>
      <c r="GHN322" s="942"/>
      <c r="GHO322" s="942"/>
      <c r="GHP322" s="942"/>
      <c r="GHQ322" s="942"/>
      <c r="GHR322" s="942"/>
      <c r="GHS322" s="942"/>
      <c r="GHT322" s="942"/>
      <c r="GHU322" s="942"/>
      <c r="GHV322" s="942"/>
      <c r="GHW322" s="942"/>
      <c r="GHX322" s="942"/>
      <c r="GHY322" s="942"/>
      <c r="GHZ322" s="942"/>
      <c r="GIA322" s="942"/>
      <c r="GIB322" s="942"/>
      <c r="GIC322" s="942"/>
      <c r="GID322" s="942"/>
      <c r="GIE322" s="942"/>
      <c r="GIF322" s="942"/>
      <c r="GIG322" s="942"/>
      <c r="GIH322" s="942"/>
      <c r="GII322" s="942"/>
      <c r="GIJ322" s="942"/>
      <c r="GIK322" s="942"/>
      <c r="GIL322" s="942"/>
      <c r="GIM322" s="942"/>
      <c r="GIN322" s="942"/>
      <c r="GIO322" s="942"/>
      <c r="GIP322" s="942"/>
      <c r="GIQ322" s="942"/>
      <c r="GIR322" s="942"/>
      <c r="GIS322" s="942"/>
      <c r="GIT322" s="942"/>
      <c r="GIU322" s="942"/>
      <c r="GIV322" s="942"/>
      <c r="GIW322" s="942"/>
      <c r="GIX322" s="942"/>
      <c r="GIY322" s="942"/>
      <c r="GIZ322" s="942"/>
      <c r="GJA322" s="942"/>
      <c r="GJB322" s="942"/>
      <c r="GJC322" s="942"/>
      <c r="GJD322" s="942"/>
      <c r="GJE322" s="942"/>
      <c r="GJF322" s="942"/>
      <c r="GJG322" s="942"/>
      <c r="GJH322" s="942"/>
      <c r="GJI322" s="942"/>
      <c r="GJJ322" s="942"/>
      <c r="GJK322" s="942"/>
      <c r="GJL322" s="942"/>
      <c r="GJM322" s="942"/>
      <c r="GJN322" s="942"/>
      <c r="GJO322" s="942"/>
      <c r="GJP322" s="942"/>
      <c r="GJQ322" s="942"/>
      <c r="GJR322" s="942"/>
      <c r="GJS322" s="942"/>
      <c r="GJT322" s="942"/>
      <c r="GJU322" s="942"/>
      <c r="GJV322" s="942"/>
      <c r="GJW322" s="942"/>
      <c r="GJX322" s="942"/>
      <c r="GJY322" s="942"/>
      <c r="GJZ322" s="942"/>
      <c r="GKA322" s="942"/>
      <c r="GKB322" s="942"/>
      <c r="GKC322" s="942"/>
      <c r="GKD322" s="942"/>
      <c r="GKE322" s="942"/>
      <c r="GKF322" s="942"/>
      <c r="GKG322" s="942"/>
      <c r="GKH322" s="942"/>
      <c r="GKI322" s="942"/>
      <c r="GKJ322" s="942"/>
      <c r="GKK322" s="942"/>
      <c r="GKL322" s="942"/>
      <c r="GKM322" s="942"/>
      <c r="GKN322" s="942"/>
      <c r="GKO322" s="942"/>
      <c r="GKP322" s="942"/>
      <c r="GKQ322" s="942"/>
      <c r="GKR322" s="942"/>
      <c r="GKS322" s="942"/>
      <c r="GKT322" s="942"/>
      <c r="GKU322" s="942"/>
      <c r="GKV322" s="942"/>
      <c r="GKW322" s="942"/>
      <c r="GKX322" s="942"/>
      <c r="GKY322" s="942"/>
      <c r="GKZ322" s="942"/>
      <c r="GLA322" s="942"/>
      <c r="GLB322" s="942"/>
      <c r="GLC322" s="942"/>
      <c r="GLD322" s="942"/>
      <c r="GLE322" s="942"/>
      <c r="GLF322" s="942"/>
      <c r="GLG322" s="942"/>
      <c r="GLH322" s="942"/>
      <c r="GLI322" s="942"/>
      <c r="GLJ322" s="942"/>
      <c r="GLK322" s="942"/>
      <c r="GLL322" s="942"/>
      <c r="GLM322" s="942"/>
      <c r="GLN322" s="942"/>
      <c r="GLO322" s="942"/>
      <c r="GLP322" s="942"/>
      <c r="GLQ322" s="942"/>
      <c r="GLR322" s="942"/>
      <c r="GLS322" s="942"/>
      <c r="GLT322" s="942"/>
      <c r="GLU322" s="942"/>
      <c r="GLV322" s="942"/>
      <c r="GLW322" s="942"/>
      <c r="GLX322" s="942"/>
      <c r="GLY322" s="942"/>
      <c r="GLZ322" s="942"/>
      <c r="GMA322" s="942"/>
      <c r="GMB322" s="942"/>
      <c r="GMC322" s="942"/>
      <c r="GMD322" s="942"/>
      <c r="GME322" s="942"/>
      <c r="GMF322" s="942"/>
      <c r="GMG322" s="942"/>
      <c r="GMH322" s="942"/>
      <c r="GMI322" s="942"/>
      <c r="GMJ322" s="942"/>
      <c r="GMK322" s="942"/>
      <c r="GML322" s="942"/>
      <c r="GMM322" s="942"/>
      <c r="GMN322" s="942"/>
      <c r="GMO322" s="942"/>
      <c r="GMP322" s="942"/>
      <c r="GMQ322" s="942"/>
      <c r="GMR322" s="942"/>
      <c r="GMS322" s="942"/>
      <c r="GMT322" s="942"/>
      <c r="GMU322" s="942"/>
      <c r="GMV322" s="942"/>
      <c r="GMW322" s="942"/>
      <c r="GMX322" s="942"/>
      <c r="GMY322" s="942"/>
      <c r="GMZ322" s="942"/>
      <c r="GNA322" s="942"/>
      <c r="GNB322" s="942"/>
      <c r="GNC322" s="942"/>
      <c r="GND322" s="942"/>
      <c r="GNE322" s="942"/>
      <c r="GNF322" s="942"/>
      <c r="GNG322" s="942"/>
      <c r="GNH322" s="942"/>
      <c r="GNI322" s="942"/>
      <c r="GNJ322" s="942"/>
      <c r="GNK322" s="942"/>
      <c r="GNL322" s="942"/>
      <c r="GNM322" s="942"/>
      <c r="GNN322" s="942"/>
      <c r="GNO322" s="942"/>
      <c r="GNP322" s="942"/>
      <c r="GNQ322" s="942"/>
      <c r="GNR322" s="942"/>
      <c r="GNS322" s="942"/>
      <c r="GNT322" s="942"/>
      <c r="GNU322" s="942"/>
      <c r="GNV322" s="942"/>
      <c r="GNW322" s="942"/>
      <c r="GNX322" s="942"/>
      <c r="GNY322" s="942"/>
      <c r="GNZ322" s="942"/>
      <c r="GOA322" s="942"/>
      <c r="GOB322" s="942"/>
      <c r="GOC322" s="942"/>
      <c r="GOD322" s="942"/>
      <c r="GOE322" s="942"/>
      <c r="GOF322" s="942"/>
      <c r="GOG322" s="942"/>
      <c r="GOH322" s="942"/>
      <c r="GOI322" s="942"/>
      <c r="GOJ322" s="942"/>
      <c r="GOK322" s="942"/>
      <c r="GOL322" s="942"/>
      <c r="GOM322" s="942"/>
      <c r="GON322" s="942"/>
      <c r="GOO322" s="942"/>
      <c r="GOP322" s="942"/>
      <c r="GOQ322" s="942"/>
      <c r="GOR322" s="942"/>
      <c r="GOS322" s="942"/>
      <c r="GOT322" s="942"/>
      <c r="GOU322" s="942"/>
      <c r="GOV322" s="942"/>
      <c r="GOW322" s="942"/>
      <c r="GOX322" s="942"/>
      <c r="GOY322" s="942"/>
      <c r="GOZ322" s="942"/>
      <c r="GPA322" s="942"/>
      <c r="GPB322" s="942"/>
      <c r="GPC322" s="942"/>
      <c r="GPD322" s="942"/>
      <c r="GPE322" s="942"/>
      <c r="GPF322" s="942"/>
      <c r="GPG322" s="942"/>
      <c r="GPH322" s="942"/>
      <c r="GPI322" s="942"/>
      <c r="GPJ322" s="942"/>
      <c r="GPK322" s="942"/>
      <c r="GPL322" s="942"/>
      <c r="GPM322" s="942"/>
      <c r="GPN322" s="942"/>
      <c r="GPO322" s="942"/>
      <c r="GPP322" s="942"/>
      <c r="GPQ322" s="942"/>
      <c r="GPR322" s="942"/>
      <c r="GPS322" s="942"/>
      <c r="GPT322" s="942"/>
      <c r="GPU322" s="942"/>
      <c r="GPV322" s="942"/>
      <c r="GPW322" s="942"/>
      <c r="GPX322" s="942"/>
      <c r="GPY322" s="942"/>
      <c r="GPZ322" s="942"/>
      <c r="GQA322" s="942"/>
      <c r="GQB322" s="942"/>
      <c r="GQC322" s="942"/>
      <c r="GQD322" s="942"/>
      <c r="GQE322" s="942"/>
      <c r="GQF322" s="942"/>
      <c r="GQG322" s="942"/>
      <c r="GQH322" s="942"/>
      <c r="GQI322" s="942"/>
      <c r="GQJ322" s="942"/>
      <c r="GQK322" s="942"/>
      <c r="GQL322" s="942"/>
      <c r="GQM322" s="942"/>
      <c r="GQN322" s="942"/>
      <c r="GQO322" s="942"/>
      <c r="GQP322" s="942"/>
      <c r="GQQ322" s="942"/>
      <c r="GQR322" s="942"/>
      <c r="GQS322" s="942"/>
      <c r="GQT322" s="942"/>
      <c r="GQU322" s="942"/>
      <c r="GQV322" s="942"/>
      <c r="GQW322" s="942"/>
      <c r="GQX322" s="942"/>
      <c r="GQY322" s="942"/>
      <c r="GQZ322" s="942"/>
      <c r="GRA322" s="942"/>
      <c r="GRB322" s="942"/>
      <c r="GRC322" s="942"/>
      <c r="GRD322" s="942"/>
      <c r="GRE322" s="942"/>
      <c r="GRF322" s="942"/>
      <c r="GRG322" s="942"/>
      <c r="GRH322" s="942"/>
      <c r="GRI322" s="942"/>
      <c r="GRJ322" s="942"/>
      <c r="GRK322" s="942"/>
      <c r="GRL322" s="942"/>
      <c r="GRM322" s="942"/>
      <c r="GRN322" s="942"/>
      <c r="GRO322" s="942"/>
      <c r="GRP322" s="942"/>
      <c r="GRQ322" s="942"/>
      <c r="GRR322" s="942"/>
      <c r="GRS322" s="942"/>
      <c r="GRT322" s="942"/>
      <c r="GRU322" s="942"/>
      <c r="GRV322" s="942"/>
      <c r="GRW322" s="942"/>
      <c r="GRX322" s="942"/>
      <c r="GRY322" s="942"/>
      <c r="GRZ322" s="942"/>
      <c r="GSA322" s="942"/>
      <c r="GSB322" s="942"/>
      <c r="GSC322" s="942"/>
      <c r="GSD322" s="942"/>
      <c r="GSE322" s="942"/>
      <c r="GSF322" s="942"/>
      <c r="GSG322" s="942"/>
      <c r="GSH322" s="942"/>
      <c r="GSI322" s="942"/>
      <c r="GSJ322" s="942"/>
      <c r="GSK322" s="942"/>
      <c r="GSL322" s="942"/>
      <c r="GSM322" s="942"/>
      <c r="GSN322" s="942"/>
      <c r="GSO322" s="942"/>
      <c r="GSP322" s="942"/>
      <c r="GSQ322" s="942"/>
      <c r="GSR322" s="942"/>
      <c r="GSS322" s="942"/>
      <c r="GST322" s="942"/>
      <c r="GSU322" s="942"/>
      <c r="GSV322" s="942"/>
      <c r="GSW322" s="942"/>
      <c r="GSX322" s="942"/>
      <c r="GSY322" s="942"/>
      <c r="GSZ322" s="942"/>
      <c r="GTA322" s="942"/>
      <c r="GTB322" s="942"/>
      <c r="GTC322" s="942"/>
      <c r="GTD322" s="942"/>
      <c r="GTE322" s="942"/>
      <c r="GTF322" s="942"/>
      <c r="GTG322" s="942"/>
      <c r="GTH322" s="942"/>
      <c r="GTI322" s="942"/>
      <c r="GTJ322" s="942"/>
      <c r="GTK322" s="942"/>
      <c r="GTL322" s="942"/>
      <c r="GTM322" s="942"/>
      <c r="GTN322" s="942"/>
      <c r="GTO322" s="942"/>
      <c r="GTP322" s="942"/>
      <c r="GTQ322" s="942"/>
      <c r="GTR322" s="942"/>
      <c r="GTS322" s="942"/>
      <c r="GTT322" s="942"/>
      <c r="GTU322" s="942"/>
      <c r="GTV322" s="942"/>
      <c r="GTW322" s="942"/>
      <c r="GTX322" s="942"/>
      <c r="GTY322" s="942"/>
      <c r="GTZ322" s="942"/>
      <c r="GUA322" s="942"/>
      <c r="GUB322" s="942"/>
      <c r="GUC322" s="942"/>
      <c r="GUD322" s="942"/>
      <c r="GUE322" s="942"/>
      <c r="GUF322" s="942"/>
      <c r="GUG322" s="942"/>
      <c r="GUH322" s="942"/>
      <c r="GUI322" s="942"/>
      <c r="GUJ322" s="942"/>
      <c r="GUK322" s="942"/>
      <c r="GUL322" s="942"/>
      <c r="GUM322" s="942"/>
      <c r="GUN322" s="942"/>
      <c r="GUO322" s="942"/>
      <c r="GUP322" s="942"/>
      <c r="GUQ322" s="942"/>
      <c r="GUR322" s="942"/>
      <c r="GUS322" s="942"/>
      <c r="GUT322" s="942"/>
      <c r="GUU322" s="942"/>
      <c r="GUV322" s="942"/>
      <c r="GUW322" s="942"/>
      <c r="GUX322" s="942"/>
      <c r="GUY322" s="942"/>
      <c r="GUZ322" s="942"/>
      <c r="GVA322" s="942"/>
      <c r="GVB322" s="942"/>
      <c r="GVC322" s="942"/>
      <c r="GVD322" s="942"/>
      <c r="GVE322" s="942"/>
      <c r="GVF322" s="942"/>
      <c r="GVG322" s="942"/>
      <c r="GVH322" s="942"/>
      <c r="GVI322" s="942"/>
      <c r="GVJ322" s="942"/>
      <c r="GVK322" s="942"/>
      <c r="GVL322" s="942"/>
      <c r="GVM322" s="942"/>
      <c r="GVN322" s="942"/>
      <c r="GVO322" s="942"/>
      <c r="GVP322" s="942"/>
      <c r="GVQ322" s="942"/>
      <c r="GVR322" s="942"/>
      <c r="GVS322" s="942"/>
      <c r="GVT322" s="942"/>
      <c r="GVU322" s="942"/>
      <c r="GVV322" s="942"/>
      <c r="GVW322" s="942"/>
      <c r="GVX322" s="942"/>
      <c r="GVY322" s="942"/>
      <c r="GVZ322" s="942"/>
      <c r="GWA322" s="942"/>
      <c r="GWB322" s="942"/>
      <c r="GWC322" s="942"/>
      <c r="GWD322" s="942"/>
      <c r="GWE322" s="942"/>
      <c r="GWF322" s="942"/>
      <c r="GWG322" s="942"/>
      <c r="GWH322" s="942"/>
      <c r="GWI322" s="942"/>
      <c r="GWJ322" s="942"/>
      <c r="GWK322" s="942"/>
      <c r="GWL322" s="942"/>
      <c r="GWM322" s="942"/>
      <c r="GWN322" s="942"/>
      <c r="GWO322" s="942"/>
      <c r="GWP322" s="942"/>
      <c r="GWQ322" s="942"/>
      <c r="GWR322" s="942"/>
      <c r="GWS322" s="942"/>
      <c r="GWT322" s="942"/>
      <c r="GWU322" s="942"/>
      <c r="GWV322" s="942"/>
      <c r="GWW322" s="942"/>
      <c r="GWX322" s="942"/>
      <c r="GWY322" s="942"/>
      <c r="GWZ322" s="942"/>
      <c r="GXA322" s="942"/>
      <c r="GXB322" s="942"/>
      <c r="GXC322" s="942"/>
      <c r="GXD322" s="942"/>
      <c r="GXE322" s="942"/>
      <c r="GXF322" s="942"/>
      <c r="GXG322" s="942"/>
      <c r="GXH322" s="942"/>
      <c r="GXI322" s="942"/>
      <c r="GXJ322" s="942"/>
      <c r="GXK322" s="942"/>
      <c r="GXL322" s="942"/>
      <c r="GXM322" s="942"/>
      <c r="GXN322" s="942"/>
      <c r="GXO322" s="942"/>
      <c r="GXP322" s="942"/>
      <c r="GXQ322" s="942"/>
      <c r="GXR322" s="942"/>
      <c r="GXS322" s="942"/>
      <c r="GXT322" s="942"/>
      <c r="GXU322" s="942"/>
      <c r="GXV322" s="942"/>
      <c r="GXW322" s="942"/>
      <c r="GXX322" s="942"/>
      <c r="GXY322" s="942"/>
      <c r="GXZ322" s="942"/>
      <c r="GYA322" s="942"/>
      <c r="GYB322" s="942"/>
      <c r="GYC322" s="942"/>
      <c r="GYD322" s="942"/>
      <c r="GYE322" s="942"/>
      <c r="GYF322" s="942"/>
      <c r="GYG322" s="942"/>
      <c r="GYH322" s="942"/>
      <c r="GYI322" s="942"/>
      <c r="GYJ322" s="942"/>
      <c r="GYK322" s="942"/>
      <c r="GYL322" s="942"/>
      <c r="GYM322" s="942"/>
      <c r="GYN322" s="942"/>
      <c r="GYO322" s="942"/>
      <c r="GYP322" s="942"/>
      <c r="GYQ322" s="942"/>
      <c r="GYR322" s="942"/>
      <c r="GYS322" s="942"/>
      <c r="GYT322" s="942"/>
      <c r="GYU322" s="942"/>
      <c r="GYV322" s="942"/>
      <c r="GYW322" s="942"/>
      <c r="GYX322" s="942"/>
      <c r="GYY322" s="942"/>
      <c r="GYZ322" s="942"/>
      <c r="GZA322" s="942"/>
      <c r="GZB322" s="942"/>
      <c r="GZC322" s="942"/>
      <c r="GZD322" s="942"/>
      <c r="GZE322" s="942"/>
      <c r="GZF322" s="942"/>
      <c r="GZG322" s="942"/>
      <c r="GZH322" s="942"/>
      <c r="GZI322" s="942"/>
      <c r="GZJ322" s="942"/>
      <c r="GZK322" s="942"/>
      <c r="GZL322" s="942"/>
      <c r="GZM322" s="942"/>
      <c r="GZN322" s="942"/>
      <c r="GZO322" s="942"/>
      <c r="GZP322" s="942"/>
      <c r="GZQ322" s="942"/>
      <c r="GZR322" s="942"/>
      <c r="GZS322" s="942"/>
      <c r="GZT322" s="942"/>
      <c r="GZU322" s="942"/>
      <c r="GZV322" s="942"/>
      <c r="GZW322" s="942"/>
      <c r="GZX322" s="942"/>
      <c r="GZY322" s="942"/>
      <c r="GZZ322" s="942"/>
      <c r="HAA322" s="942"/>
      <c r="HAB322" s="942"/>
      <c r="HAC322" s="942"/>
      <c r="HAD322" s="942"/>
      <c r="HAE322" s="942"/>
      <c r="HAF322" s="942"/>
      <c r="HAG322" s="942"/>
      <c r="HAH322" s="942"/>
      <c r="HAI322" s="942"/>
      <c r="HAJ322" s="942"/>
      <c r="HAK322" s="942"/>
      <c r="HAL322" s="942"/>
      <c r="HAM322" s="942"/>
      <c r="HAN322" s="942"/>
      <c r="HAO322" s="942"/>
      <c r="HAP322" s="942"/>
      <c r="HAQ322" s="942"/>
      <c r="HAR322" s="942"/>
      <c r="HAS322" s="942"/>
      <c r="HAT322" s="942"/>
      <c r="HAU322" s="942"/>
      <c r="HAV322" s="942"/>
      <c r="HAW322" s="942"/>
      <c r="HAX322" s="942"/>
      <c r="HAY322" s="942"/>
      <c r="HAZ322" s="942"/>
      <c r="HBA322" s="942"/>
      <c r="HBB322" s="942"/>
      <c r="HBC322" s="942"/>
      <c r="HBD322" s="942"/>
      <c r="HBE322" s="942"/>
      <c r="HBF322" s="942"/>
      <c r="HBG322" s="942"/>
      <c r="HBH322" s="942"/>
      <c r="HBI322" s="942"/>
      <c r="HBJ322" s="942"/>
      <c r="HBK322" s="942"/>
      <c r="HBL322" s="942"/>
      <c r="HBM322" s="942"/>
      <c r="HBN322" s="942"/>
      <c r="HBO322" s="942"/>
      <c r="HBP322" s="942"/>
      <c r="HBQ322" s="942"/>
      <c r="HBR322" s="942"/>
      <c r="HBS322" s="942"/>
      <c r="HBT322" s="942"/>
      <c r="HBU322" s="942"/>
      <c r="HBV322" s="942"/>
      <c r="HBW322" s="942"/>
      <c r="HBX322" s="942"/>
      <c r="HBY322" s="942"/>
      <c r="HBZ322" s="942"/>
      <c r="HCA322" s="942"/>
      <c r="HCB322" s="942"/>
      <c r="HCC322" s="942"/>
      <c r="HCD322" s="942"/>
      <c r="HCE322" s="942"/>
      <c r="HCF322" s="942"/>
      <c r="HCG322" s="942"/>
      <c r="HCH322" s="942"/>
      <c r="HCI322" s="942"/>
      <c r="HCJ322" s="942"/>
      <c r="HCK322" s="942"/>
      <c r="HCL322" s="942"/>
      <c r="HCM322" s="942"/>
      <c r="HCN322" s="942"/>
      <c r="HCO322" s="942"/>
      <c r="HCP322" s="942"/>
      <c r="HCQ322" s="942"/>
      <c r="HCR322" s="942"/>
      <c r="HCS322" s="942"/>
      <c r="HCT322" s="942"/>
      <c r="HCU322" s="942"/>
      <c r="HCV322" s="942"/>
      <c r="HCW322" s="942"/>
      <c r="HCX322" s="942"/>
      <c r="HCY322" s="942"/>
      <c r="HCZ322" s="942"/>
      <c r="HDA322" s="942"/>
      <c r="HDB322" s="942"/>
      <c r="HDC322" s="942"/>
      <c r="HDD322" s="942"/>
      <c r="HDE322" s="942"/>
      <c r="HDF322" s="942"/>
      <c r="HDG322" s="942"/>
      <c r="HDH322" s="942"/>
      <c r="HDI322" s="942"/>
      <c r="HDJ322" s="942"/>
      <c r="HDK322" s="942"/>
      <c r="HDL322" s="942"/>
      <c r="HDM322" s="942"/>
      <c r="HDN322" s="942"/>
      <c r="HDO322" s="942"/>
      <c r="HDP322" s="942"/>
      <c r="HDQ322" s="942"/>
      <c r="HDR322" s="942"/>
      <c r="HDS322" s="942"/>
      <c r="HDT322" s="942"/>
      <c r="HDU322" s="942"/>
      <c r="HDV322" s="942"/>
      <c r="HDW322" s="942"/>
      <c r="HDX322" s="942"/>
      <c r="HDY322" s="942"/>
      <c r="HDZ322" s="942"/>
      <c r="HEA322" s="942"/>
      <c r="HEB322" s="942"/>
      <c r="HEC322" s="942"/>
      <c r="HED322" s="942"/>
      <c r="HEE322" s="942"/>
      <c r="HEF322" s="942"/>
      <c r="HEG322" s="942"/>
      <c r="HEH322" s="942"/>
      <c r="HEI322" s="942"/>
      <c r="HEJ322" s="942"/>
      <c r="HEK322" s="942"/>
      <c r="HEL322" s="942"/>
      <c r="HEM322" s="942"/>
      <c r="HEN322" s="942"/>
      <c r="HEO322" s="942"/>
      <c r="HEP322" s="942"/>
      <c r="HEQ322" s="942"/>
      <c r="HER322" s="942"/>
      <c r="HES322" s="942"/>
      <c r="HET322" s="942"/>
      <c r="HEU322" s="942"/>
      <c r="HEV322" s="942"/>
      <c r="HEW322" s="942"/>
      <c r="HEX322" s="942"/>
      <c r="HEY322" s="942"/>
      <c r="HEZ322" s="942"/>
      <c r="HFA322" s="942"/>
      <c r="HFB322" s="942"/>
      <c r="HFC322" s="942"/>
      <c r="HFD322" s="942"/>
      <c r="HFE322" s="942"/>
      <c r="HFF322" s="942"/>
      <c r="HFG322" s="942"/>
      <c r="HFH322" s="942"/>
      <c r="HFI322" s="942"/>
      <c r="HFJ322" s="942"/>
      <c r="HFK322" s="942"/>
      <c r="HFL322" s="942"/>
      <c r="HFM322" s="942"/>
      <c r="HFN322" s="942"/>
      <c r="HFO322" s="942"/>
      <c r="HFP322" s="942"/>
      <c r="HFQ322" s="942"/>
      <c r="HFR322" s="942"/>
      <c r="HFS322" s="942"/>
      <c r="HFT322" s="942"/>
      <c r="HFU322" s="942"/>
      <c r="HFV322" s="942"/>
      <c r="HFW322" s="942"/>
      <c r="HFX322" s="942"/>
      <c r="HFY322" s="942"/>
      <c r="HFZ322" s="942"/>
      <c r="HGA322" s="942"/>
      <c r="HGB322" s="942"/>
      <c r="HGC322" s="942"/>
      <c r="HGD322" s="942"/>
      <c r="HGE322" s="942"/>
      <c r="HGF322" s="942"/>
      <c r="HGG322" s="942"/>
      <c r="HGH322" s="942"/>
      <c r="HGI322" s="942"/>
      <c r="HGJ322" s="942"/>
      <c r="HGK322" s="942"/>
      <c r="HGL322" s="942"/>
      <c r="HGM322" s="942"/>
      <c r="HGN322" s="942"/>
      <c r="HGO322" s="942"/>
      <c r="HGP322" s="942"/>
      <c r="HGQ322" s="942"/>
      <c r="HGR322" s="942"/>
      <c r="HGS322" s="942"/>
      <c r="HGT322" s="942"/>
      <c r="HGU322" s="942"/>
      <c r="HGV322" s="942"/>
      <c r="HGW322" s="942"/>
      <c r="HGX322" s="942"/>
      <c r="HGY322" s="942"/>
      <c r="HGZ322" s="942"/>
      <c r="HHA322" s="942"/>
      <c r="HHB322" s="942"/>
      <c r="HHC322" s="942"/>
      <c r="HHD322" s="942"/>
      <c r="HHE322" s="942"/>
      <c r="HHF322" s="942"/>
      <c r="HHG322" s="942"/>
      <c r="HHH322" s="942"/>
      <c r="HHI322" s="942"/>
      <c r="HHJ322" s="942"/>
      <c r="HHK322" s="942"/>
      <c r="HHL322" s="942"/>
      <c r="HHM322" s="942"/>
      <c r="HHN322" s="942"/>
      <c r="HHO322" s="942"/>
      <c r="HHP322" s="942"/>
      <c r="HHQ322" s="942"/>
      <c r="HHR322" s="942"/>
      <c r="HHS322" s="942"/>
      <c r="HHT322" s="942"/>
      <c r="HHU322" s="942"/>
      <c r="HHV322" s="942"/>
      <c r="HHW322" s="942"/>
      <c r="HHX322" s="942"/>
      <c r="HHY322" s="942"/>
      <c r="HHZ322" s="942"/>
      <c r="HIA322" s="942"/>
      <c r="HIB322" s="942"/>
      <c r="HIC322" s="942"/>
      <c r="HID322" s="942"/>
      <c r="HIE322" s="942"/>
      <c r="HIF322" s="942"/>
      <c r="HIG322" s="942"/>
      <c r="HIH322" s="942"/>
      <c r="HII322" s="942"/>
      <c r="HIJ322" s="942"/>
      <c r="HIK322" s="942"/>
      <c r="HIL322" s="942"/>
      <c r="HIM322" s="942"/>
      <c r="HIN322" s="942"/>
      <c r="HIO322" s="942"/>
      <c r="HIP322" s="942"/>
      <c r="HIQ322" s="942"/>
      <c r="HIR322" s="942"/>
      <c r="HIS322" s="942"/>
      <c r="HIT322" s="942"/>
      <c r="HIU322" s="942"/>
      <c r="HIV322" s="942"/>
      <c r="HIW322" s="942"/>
      <c r="HIX322" s="942"/>
      <c r="HIY322" s="942"/>
      <c r="HIZ322" s="942"/>
      <c r="HJA322" s="942"/>
      <c r="HJB322" s="942"/>
      <c r="HJC322" s="942"/>
      <c r="HJD322" s="942"/>
      <c r="HJE322" s="942"/>
      <c r="HJF322" s="942"/>
      <c r="HJG322" s="942"/>
      <c r="HJH322" s="942"/>
      <c r="HJI322" s="942"/>
      <c r="HJJ322" s="942"/>
      <c r="HJK322" s="942"/>
      <c r="HJL322" s="942"/>
      <c r="HJM322" s="942"/>
      <c r="HJN322" s="942"/>
      <c r="HJO322" s="942"/>
      <c r="HJP322" s="942"/>
      <c r="HJQ322" s="942"/>
      <c r="HJR322" s="942"/>
      <c r="HJS322" s="942"/>
      <c r="HJT322" s="942"/>
      <c r="HJU322" s="942"/>
      <c r="HJV322" s="942"/>
      <c r="HJW322" s="942"/>
      <c r="HJX322" s="942"/>
      <c r="HJY322" s="942"/>
      <c r="HJZ322" s="942"/>
      <c r="HKA322" s="942"/>
      <c r="HKB322" s="942"/>
      <c r="HKC322" s="942"/>
      <c r="HKD322" s="942"/>
      <c r="HKE322" s="942"/>
      <c r="HKF322" s="942"/>
      <c r="HKG322" s="942"/>
      <c r="HKH322" s="942"/>
      <c r="HKI322" s="942"/>
      <c r="HKJ322" s="942"/>
      <c r="HKK322" s="942"/>
      <c r="HKL322" s="942"/>
      <c r="HKM322" s="942"/>
      <c r="HKN322" s="942"/>
      <c r="HKO322" s="942"/>
      <c r="HKP322" s="942"/>
      <c r="HKQ322" s="942"/>
      <c r="HKR322" s="942"/>
      <c r="HKS322" s="942"/>
      <c r="HKT322" s="942"/>
      <c r="HKU322" s="942"/>
      <c r="HKV322" s="942"/>
      <c r="HKW322" s="942"/>
      <c r="HKX322" s="942"/>
      <c r="HKY322" s="942"/>
      <c r="HKZ322" s="942"/>
      <c r="HLA322" s="942"/>
      <c r="HLB322" s="942"/>
      <c r="HLC322" s="942"/>
      <c r="HLD322" s="942"/>
      <c r="HLE322" s="942"/>
      <c r="HLF322" s="942"/>
      <c r="HLG322" s="942"/>
      <c r="HLH322" s="942"/>
      <c r="HLI322" s="942"/>
      <c r="HLJ322" s="942"/>
      <c r="HLK322" s="942"/>
      <c r="HLL322" s="942"/>
      <c r="HLM322" s="942"/>
      <c r="HLN322" s="942"/>
      <c r="HLO322" s="942"/>
      <c r="HLP322" s="942"/>
      <c r="HLQ322" s="942"/>
      <c r="HLR322" s="942"/>
      <c r="HLS322" s="942"/>
      <c r="HLT322" s="942"/>
      <c r="HLU322" s="942"/>
      <c r="HLV322" s="942"/>
      <c r="HLW322" s="942"/>
      <c r="HLX322" s="942"/>
      <c r="HLY322" s="942"/>
      <c r="HLZ322" s="942"/>
      <c r="HMA322" s="942"/>
      <c r="HMB322" s="942"/>
      <c r="HMC322" s="942"/>
      <c r="HMD322" s="942"/>
      <c r="HME322" s="942"/>
      <c r="HMF322" s="942"/>
      <c r="HMG322" s="942"/>
      <c r="HMH322" s="942"/>
      <c r="HMI322" s="942"/>
      <c r="HMJ322" s="942"/>
      <c r="HMK322" s="942"/>
      <c r="HML322" s="942"/>
      <c r="HMM322" s="942"/>
      <c r="HMN322" s="942"/>
      <c r="HMO322" s="942"/>
      <c r="HMP322" s="942"/>
      <c r="HMQ322" s="942"/>
      <c r="HMR322" s="942"/>
      <c r="HMS322" s="942"/>
      <c r="HMT322" s="942"/>
      <c r="HMU322" s="942"/>
      <c r="HMV322" s="942"/>
      <c r="HMW322" s="942"/>
      <c r="HMX322" s="942"/>
      <c r="HMY322" s="942"/>
      <c r="HMZ322" s="942"/>
      <c r="HNA322" s="942"/>
      <c r="HNB322" s="942"/>
      <c r="HNC322" s="942"/>
      <c r="HND322" s="942"/>
      <c r="HNE322" s="942"/>
      <c r="HNF322" s="942"/>
      <c r="HNG322" s="942"/>
      <c r="HNH322" s="942"/>
      <c r="HNI322" s="942"/>
      <c r="HNJ322" s="942"/>
      <c r="HNK322" s="942"/>
      <c r="HNL322" s="942"/>
      <c r="HNM322" s="942"/>
      <c r="HNN322" s="942"/>
      <c r="HNO322" s="942"/>
      <c r="HNP322" s="942"/>
      <c r="HNQ322" s="942"/>
      <c r="HNR322" s="942"/>
      <c r="HNS322" s="942"/>
      <c r="HNT322" s="942"/>
      <c r="HNU322" s="942"/>
      <c r="HNV322" s="942"/>
      <c r="HNW322" s="942"/>
      <c r="HNX322" s="942"/>
      <c r="HNY322" s="942"/>
      <c r="HNZ322" s="942"/>
      <c r="HOA322" s="942"/>
      <c r="HOB322" s="942"/>
      <c r="HOC322" s="942"/>
      <c r="HOD322" s="942"/>
      <c r="HOE322" s="942"/>
      <c r="HOF322" s="942"/>
      <c r="HOG322" s="942"/>
      <c r="HOH322" s="942"/>
      <c r="HOI322" s="942"/>
      <c r="HOJ322" s="942"/>
      <c r="HOK322" s="942"/>
      <c r="HOL322" s="942"/>
      <c r="HOM322" s="942"/>
      <c r="HON322" s="942"/>
      <c r="HOO322" s="942"/>
      <c r="HOP322" s="942"/>
      <c r="HOQ322" s="942"/>
      <c r="HOR322" s="942"/>
      <c r="HOS322" s="942"/>
      <c r="HOT322" s="942"/>
      <c r="HOU322" s="942"/>
      <c r="HOV322" s="942"/>
      <c r="HOW322" s="942"/>
      <c r="HOX322" s="942"/>
      <c r="HOY322" s="942"/>
      <c r="HOZ322" s="942"/>
      <c r="HPA322" s="942"/>
      <c r="HPB322" s="942"/>
      <c r="HPC322" s="942"/>
      <c r="HPD322" s="942"/>
      <c r="HPE322" s="942"/>
      <c r="HPF322" s="942"/>
      <c r="HPG322" s="942"/>
      <c r="HPH322" s="942"/>
      <c r="HPI322" s="942"/>
      <c r="HPJ322" s="942"/>
      <c r="HPK322" s="942"/>
      <c r="HPL322" s="942"/>
      <c r="HPM322" s="942"/>
      <c r="HPN322" s="942"/>
      <c r="HPO322" s="942"/>
      <c r="HPP322" s="942"/>
      <c r="HPQ322" s="942"/>
      <c r="HPR322" s="942"/>
      <c r="HPS322" s="942"/>
      <c r="HPT322" s="942"/>
      <c r="HPU322" s="942"/>
      <c r="HPV322" s="942"/>
      <c r="HPW322" s="942"/>
      <c r="HPX322" s="942"/>
      <c r="HPY322" s="942"/>
      <c r="HPZ322" s="942"/>
      <c r="HQA322" s="942"/>
      <c r="HQB322" s="942"/>
      <c r="HQC322" s="942"/>
      <c r="HQD322" s="942"/>
      <c r="HQE322" s="942"/>
      <c r="HQF322" s="942"/>
      <c r="HQG322" s="942"/>
      <c r="HQH322" s="942"/>
      <c r="HQI322" s="942"/>
      <c r="HQJ322" s="942"/>
      <c r="HQK322" s="942"/>
      <c r="HQL322" s="942"/>
      <c r="HQM322" s="942"/>
      <c r="HQN322" s="942"/>
      <c r="HQO322" s="942"/>
      <c r="HQP322" s="942"/>
      <c r="HQQ322" s="942"/>
      <c r="HQR322" s="942"/>
      <c r="HQS322" s="942"/>
      <c r="HQT322" s="942"/>
      <c r="HQU322" s="942"/>
      <c r="HQV322" s="942"/>
      <c r="HQW322" s="942"/>
      <c r="HQX322" s="942"/>
      <c r="HQY322" s="942"/>
      <c r="HQZ322" s="942"/>
      <c r="HRA322" s="942"/>
      <c r="HRB322" s="942"/>
      <c r="HRC322" s="942"/>
      <c r="HRD322" s="942"/>
      <c r="HRE322" s="942"/>
      <c r="HRF322" s="942"/>
      <c r="HRG322" s="942"/>
      <c r="HRH322" s="942"/>
      <c r="HRI322" s="942"/>
      <c r="HRJ322" s="942"/>
      <c r="HRK322" s="942"/>
      <c r="HRL322" s="942"/>
      <c r="HRM322" s="942"/>
      <c r="HRN322" s="942"/>
      <c r="HRO322" s="942"/>
      <c r="HRP322" s="942"/>
      <c r="HRQ322" s="942"/>
      <c r="HRR322" s="942"/>
      <c r="HRS322" s="942"/>
      <c r="HRT322" s="942"/>
      <c r="HRU322" s="942"/>
      <c r="HRV322" s="942"/>
      <c r="HRW322" s="942"/>
      <c r="HRX322" s="942"/>
      <c r="HRY322" s="942"/>
      <c r="HRZ322" s="942"/>
      <c r="HSA322" s="942"/>
      <c r="HSB322" s="942"/>
      <c r="HSC322" s="942"/>
      <c r="HSD322" s="942"/>
      <c r="HSE322" s="942"/>
      <c r="HSF322" s="942"/>
      <c r="HSG322" s="942"/>
      <c r="HSH322" s="942"/>
      <c r="HSI322" s="942"/>
      <c r="HSJ322" s="942"/>
      <c r="HSK322" s="942"/>
      <c r="HSL322" s="942"/>
      <c r="HSM322" s="942"/>
      <c r="HSN322" s="942"/>
      <c r="HSO322" s="942"/>
      <c r="HSP322" s="942"/>
      <c r="HSQ322" s="942"/>
      <c r="HSR322" s="942"/>
      <c r="HSS322" s="942"/>
      <c r="HST322" s="942"/>
      <c r="HSU322" s="942"/>
      <c r="HSV322" s="942"/>
      <c r="HSW322" s="942"/>
      <c r="HSX322" s="942"/>
      <c r="HSY322" s="942"/>
      <c r="HSZ322" s="942"/>
      <c r="HTA322" s="942"/>
      <c r="HTB322" s="942"/>
      <c r="HTC322" s="942"/>
      <c r="HTD322" s="942"/>
      <c r="HTE322" s="942"/>
      <c r="HTF322" s="942"/>
      <c r="HTG322" s="942"/>
      <c r="HTH322" s="942"/>
      <c r="HTI322" s="942"/>
      <c r="HTJ322" s="942"/>
      <c r="HTK322" s="942"/>
      <c r="HTL322" s="942"/>
      <c r="HTM322" s="942"/>
      <c r="HTN322" s="942"/>
      <c r="HTO322" s="942"/>
      <c r="HTP322" s="942"/>
      <c r="HTQ322" s="942"/>
      <c r="HTR322" s="942"/>
      <c r="HTS322" s="942"/>
      <c r="HTT322" s="942"/>
      <c r="HTU322" s="942"/>
      <c r="HTV322" s="942"/>
      <c r="HTW322" s="942"/>
      <c r="HTX322" s="942"/>
      <c r="HTY322" s="942"/>
      <c r="HTZ322" s="942"/>
      <c r="HUA322" s="942"/>
      <c r="HUB322" s="942"/>
      <c r="HUC322" s="942"/>
      <c r="HUD322" s="942"/>
      <c r="HUE322" s="942"/>
      <c r="HUF322" s="942"/>
      <c r="HUG322" s="942"/>
      <c r="HUH322" s="942"/>
      <c r="HUI322" s="942"/>
      <c r="HUJ322" s="942"/>
      <c r="HUK322" s="942"/>
      <c r="HUL322" s="942"/>
      <c r="HUM322" s="942"/>
      <c r="HUN322" s="942"/>
      <c r="HUO322" s="942"/>
      <c r="HUP322" s="942"/>
      <c r="HUQ322" s="942"/>
      <c r="HUR322" s="942"/>
      <c r="HUS322" s="942"/>
      <c r="HUT322" s="942"/>
      <c r="HUU322" s="942"/>
      <c r="HUV322" s="942"/>
      <c r="HUW322" s="942"/>
      <c r="HUX322" s="942"/>
      <c r="HUY322" s="942"/>
      <c r="HUZ322" s="942"/>
      <c r="HVA322" s="942"/>
      <c r="HVB322" s="942"/>
      <c r="HVC322" s="942"/>
      <c r="HVD322" s="942"/>
      <c r="HVE322" s="942"/>
      <c r="HVF322" s="942"/>
      <c r="HVG322" s="942"/>
      <c r="HVH322" s="942"/>
      <c r="HVI322" s="942"/>
      <c r="HVJ322" s="942"/>
      <c r="HVK322" s="942"/>
      <c r="HVL322" s="942"/>
      <c r="HVM322" s="942"/>
      <c r="HVN322" s="942"/>
      <c r="HVO322" s="942"/>
      <c r="HVP322" s="942"/>
      <c r="HVQ322" s="942"/>
      <c r="HVR322" s="942"/>
      <c r="HVS322" s="942"/>
      <c r="HVT322" s="942"/>
      <c r="HVU322" s="942"/>
      <c r="HVV322" s="942"/>
      <c r="HVW322" s="942"/>
      <c r="HVX322" s="942"/>
      <c r="HVY322" s="942"/>
      <c r="HVZ322" s="942"/>
      <c r="HWA322" s="942"/>
      <c r="HWB322" s="942"/>
      <c r="HWC322" s="942"/>
      <c r="HWD322" s="942"/>
      <c r="HWE322" s="942"/>
      <c r="HWF322" s="942"/>
      <c r="HWG322" s="942"/>
      <c r="HWH322" s="942"/>
      <c r="HWI322" s="942"/>
      <c r="HWJ322" s="942"/>
      <c r="HWK322" s="942"/>
      <c r="HWL322" s="942"/>
      <c r="HWM322" s="942"/>
      <c r="HWN322" s="942"/>
      <c r="HWO322" s="942"/>
      <c r="HWP322" s="942"/>
      <c r="HWQ322" s="942"/>
      <c r="HWR322" s="942"/>
      <c r="HWS322" s="942"/>
      <c r="HWT322" s="942"/>
      <c r="HWU322" s="942"/>
      <c r="HWV322" s="942"/>
      <c r="HWW322" s="942"/>
      <c r="HWX322" s="942"/>
      <c r="HWY322" s="942"/>
      <c r="HWZ322" s="942"/>
      <c r="HXA322" s="942"/>
      <c r="HXB322" s="942"/>
      <c r="HXC322" s="942"/>
      <c r="HXD322" s="942"/>
      <c r="HXE322" s="942"/>
      <c r="HXF322" s="942"/>
      <c r="HXG322" s="942"/>
      <c r="HXH322" s="942"/>
      <c r="HXI322" s="942"/>
      <c r="HXJ322" s="942"/>
      <c r="HXK322" s="942"/>
      <c r="HXL322" s="942"/>
      <c r="HXM322" s="942"/>
      <c r="HXN322" s="942"/>
      <c r="HXO322" s="942"/>
      <c r="HXP322" s="942"/>
      <c r="HXQ322" s="942"/>
      <c r="HXR322" s="942"/>
      <c r="HXS322" s="942"/>
      <c r="HXT322" s="942"/>
      <c r="HXU322" s="942"/>
      <c r="HXV322" s="942"/>
      <c r="HXW322" s="942"/>
      <c r="HXX322" s="942"/>
      <c r="HXY322" s="942"/>
      <c r="HXZ322" s="942"/>
      <c r="HYA322" s="942"/>
      <c r="HYB322" s="942"/>
      <c r="HYC322" s="942"/>
      <c r="HYD322" s="942"/>
      <c r="HYE322" s="942"/>
      <c r="HYF322" s="942"/>
      <c r="HYG322" s="942"/>
      <c r="HYH322" s="942"/>
      <c r="HYI322" s="942"/>
      <c r="HYJ322" s="942"/>
      <c r="HYK322" s="942"/>
      <c r="HYL322" s="942"/>
      <c r="HYM322" s="942"/>
      <c r="HYN322" s="942"/>
      <c r="HYO322" s="942"/>
      <c r="HYP322" s="942"/>
      <c r="HYQ322" s="942"/>
      <c r="HYR322" s="942"/>
      <c r="HYS322" s="942"/>
      <c r="HYT322" s="942"/>
      <c r="HYU322" s="942"/>
      <c r="HYV322" s="942"/>
      <c r="HYW322" s="942"/>
      <c r="HYX322" s="942"/>
      <c r="HYY322" s="942"/>
      <c r="HYZ322" s="942"/>
      <c r="HZA322" s="942"/>
      <c r="HZB322" s="942"/>
      <c r="HZC322" s="942"/>
      <c r="HZD322" s="942"/>
      <c r="HZE322" s="942"/>
      <c r="HZF322" s="942"/>
      <c r="HZG322" s="942"/>
      <c r="HZH322" s="942"/>
      <c r="HZI322" s="942"/>
      <c r="HZJ322" s="942"/>
      <c r="HZK322" s="942"/>
      <c r="HZL322" s="942"/>
      <c r="HZM322" s="942"/>
      <c r="HZN322" s="942"/>
      <c r="HZO322" s="942"/>
      <c r="HZP322" s="942"/>
      <c r="HZQ322" s="942"/>
      <c r="HZR322" s="942"/>
      <c r="HZS322" s="942"/>
      <c r="HZT322" s="942"/>
      <c r="HZU322" s="942"/>
      <c r="HZV322" s="942"/>
      <c r="HZW322" s="942"/>
      <c r="HZX322" s="942"/>
      <c r="HZY322" s="942"/>
      <c r="HZZ322" s="942"/>
      <c r="IAA322" s="942"/>
      <c r="IAB322" s="942"/>
      <c r="IAC322" s="942"/>
      <c r="IAD322" s="942"/>
      <c r="IAE322" s="942"/>
      <c r="IAF322" s="942"/>
      <c r="IAG322" s="942"/>
      <c r="IAH322" s="942"/>
      <c r="IAI322" s="942"/>
      <c r="IAJ322" s="942"/>
      <c r="IAK322" s="942"/>
      <c r="IAL322" s="942"/>
      <c r="IAM322" s="942"/>
      <c r="IAN322" s="942"/>
      <c r="IAO322" s="942"/>
      <c r="IAP322" s="942"/>
      <c r="IAQ322" s="942"/>
      <c r="IAR322" s="942"/>
      <c r="IAS322" s="942"/>
      <c r="IAT322" s="942"/>
      <c r="IAU322" s="942"/>
      <c r="IAV322" s="942"/>
      <c r="IAW322" s="942"/>
      <c r="IAX322" s="942"/>
      <c r="IAY322" s="942"/>
      <c r="IAZ322" s="942"/>
      <c r="IBA322" s="942"/>
      <c r="IBB322" s="942"/>
      <c r="IBC322" s="942"/>
      <c r="IBD322" s="942"/>
      <c r="IBE322" s="942"/>
      <c r="IBF322" s="942"/>
      <c r="IBG322" s="942"/>
      <c r="IBH322" s="942"/>
      <c r="IBI322" s="942"/>
      <c r="IBJ322" s="942"/>
      <c r="IBK322" s="942"/>
      <c r="IBL322" s="942"/>
      <c r="IBM322" s="942"/>
      <c r="IBN322" s="942"/>
      <c r="IBO322" s="942"/>
      <c r="IBP322" s="942"/>
      <c r="IBQ322" s="942"/>
      <c r="IBR322" s="942"/>
      <c r="IBS322" s="942"/>
      <c r="IBT322" s="942"/>
      <c r="IBU322" s="942"/>
      <c r="IBV322" s="942"/>
      <c r="IBW322" s="942"/>
      <c r="IBX322" s="942"/>
      <c r="IBY322" s="942"/>
      <c r="IBZ322" s="942"/>
      <c r="ICA322" s="942"/>
      <c r="ICB322" s="942"/>
      <c r="ICC322" s="942"/>
      <c r="ICD322" s="942"/>
      <c r="ICE322" s="942"/>
      <c r="ICF322" s="942"/>
      <c r="ICG322" s="942"/>
      <c r="ICH322" s="942"/>
      <c r="ICI322" s="942"/>
      <c r="ICJ322" s="942"/>
      <c r="ICK322" s="942"/>
      <c r="ICL322" s="942"/>
      <c r="ICM322" s="942"/>
      <c r="ICN322" s="942"/>
      <c r="ICO322" s="942"/>
      <c r="ICP322" s="942"/>
      <c r="ICQ322" s="942"/>
      <c r="ICR322" s="942"/>
      <c r="ICS322" s="942"/>
      <c r="ICT322" s="942"/>
      <c r="ICU322" s="942"/>
      <c r="ICV322" s="942"/>
      <c r="ICW322" s="942"/>
      <c r="ICX322" s="942"/>
      <c r="ICY322" s="942"/>
      <c r="ICZ322" s="942"/>
      <c r="IDA322" s="942"/>
      <c r="IDB322" s="942"/>
      <c r="IDC322" s="942"/>
      <c r="IDD322" s="942"/>
      <c r="IDE322" s="942"/>
      <c r="IDF322" s="942"/>
      <c r="IDG322" s="942"/>
      <c r="IDH322" s="942"/>
      <c r="IDI322" s="942"/>
      <c r="IDJ322" s="942"/>
      <c r="IDK322" s="942"/>
      <c r="IDL322" s="942"/>
      <c r="IDM322" s="942"/>
      <c r="IDN322" s="942"/>
      <c r="IDO322" s="942"/>
      <c r="IDP322" s="942"/>
      <c r="IDQ322" s="942"/>
      <c r="IDR322" s="942"/>
      <c r="IDS322" s="942"/>
      <c r="IDT322" s="942"/>
      <c r="IDU322" s="942"/>
      <c r="IDV322" s="942"/>
      <c r="IDW322" s="942"/>
      <c r="IDX322" s="942"/>
      <c r="IDY322" s="942"/>
      <c r="IDZ322" s="942"/>
      <c r="IEA322" s="942"/>
      <c r="IEB322" s="942"/>
      <c r="IEC322" s="942"/>
      <c r="IED322" s="942"/>
      <c r="IEE322" s="942"/>
      <c r="IEF322" s="942"/>
      <c r="IEG322" s="942"/>
      <c r="IEH322" s="942"/>
      <c r="IEI322" s="942"/>
      <c r="IEJ322" s="942"/>
      <c r="IEK322" s="942"/>
      <c r="IEL322" s="942"/>
      <c r="IEM322" s="942"/>
      <c r="IEN322" s="942"/>
      <c r="IEO322" s="942"/>
      <c r="IEP322" s="942"/>
      <c r="IEQ322" s="942"/>
      <c r="IER322" s="942"/>
      <c r="IES322" s="942"/>
      <c r="IET322" s="942"/>
      <c r="IEU322" s="942"/>
      <c r="IEV322" s="942"/>
      <c r="IEW322" s="942"/>
      <c r="IEX322" s="942"/>
      <c r="IEY322" s="942"/>
      <c r="IEZ322" s="942"/>
      <c r="IFA322" s="942"/>
      <c r="IFB322" s="942"/>
      <c r="IFC322" s="942"/>
      <c r="IFD322" s="942"/>
      <c r="IFE322" s="942"/>
      <c r="IFF322" s="942"/>
      <c r="IFG322" s="942"/>
      <c r="IFH322" s="942"/>
      <c r="IFI322" s="942"/>
      <c r="IFJ322" s="942"/>
      <c r="IFK322" s="942"/>
      <c r="IFL322" s="942"/>
      <c r="IFM322" s="942"/>
      <c r="IFN322" s="942"/>
      <c r="IFO322" s="942"/>
      <c r="IFP322" s="942"/>
      <c r="IFQ322" s="942"/>
      <c r="IFR322" s="942"/>
      <c r="IFS322" s="942"/>
      <c r="IFT322" s="942"/>
      <c r="IFU322" s="942"/>
      <c r="IFV322" s="942"/>
      <c r="IFW322" s="942"/>
      <c r="IFX322" s="942"/>
      <c r="IFY322" s="942"/>
      <c r="IFZ322" s="942"/>
      <c r="IGA322" s="942"/>
      <c r="IGB322" s="942"/>
      <c r="IGC322" s="942"/>
      <c r="IGD322" s="942"/>
      <c r="IGE322" s="942"/>
      <c r="IGF322" s="942"/>
      <c r="IGG322" s="942"/>
      <c r="IGH322" s="942"/>
      <c r="IGI322" s="942"/>
      <c r="IGJ322" s="942"/>
      <c r="IGK322" s="942"/>
      <c r="IGL322" s="942"/>
      <c r="IGM322" s="942"/>
      <c r="IGN322" s="942"/>
      <c r="IGO322" s="942"/>
      <c r="IGP322" s="942"/>
      <c r="IGQ322" s="942"/>
      <c r="IGR322" s="942"/>
      <c r="IGS322" s="942"/>
      <c r="IGT322" s="942"/>
      <c r="IGU322" s="942"/>
      <c r="IGV322" s="942"/>
      <c r="IGW322" s="942"/>
      <c r="IGX322" s="942"/>
      <c r="IGY322" s="942"/>
      <c r="IGZ322" s="942"/>
      <c r="IHA322" s="942"/>
      <c r="IHB322" s="942"/>
      <c r="IHC322" s="942"/>
      <c r="IHD322" s="942"/>
      <c r="IHE322" s="942"/>
      <c r="IHF322" s="942"/>
      <c r="IHG322" s="942"/>
      <c r="IHH322" s="942"/>
      <c r="IHI322" s="942"/>
      <c r="IHJ322" s="942"/>
      <c r="IHK322" s="942"/>
      <c r="IHL322" s="942"/>
      <c r="IHM322" s="942"/>
      <c r="IHN322" s="942"/>
      <c r="IHO322" s="942"/>
      <c r="IHP322" s="942"/>
      <c r="IHQ322" s="942"/>
      <c r="IHR322" s="942"/>
      <c r="IHS322" s="942"/>
      <c r="IHT322" s="942"/>
      <c r="IHU322" s="942"/>
      <c r="IHV322" s="942"/>
      <c r="IHW322" s="942"/>
      <c r="IHX322" s="942"/>
      <c r="IHY322" s="942"/>
      <c r="IHZ322" s="942"/>
      <c r="IIA322" s="942"/>
      <c r="IIB322" s="942"/>
      <c r="IIC322" s="942"/>
      <c r="IID322" s="942"/>
      <c r="IIE322" s="942"/>
      <c r="IIF322" s="942"/>
      <c r="IIG322" s="942"/>
      <c r="IIH322" s="942"/>
      <c r="III322" s="942"/>
      <c r="IIJ322" s="942"/>
      <c r="IIK322" s="942"/>
      <c r="IIL322" s="942"/>
      <c r="IIM322" s="942"/>
      <c r="IIN322" s="942"/>
      <c r="IIO322" s="942"/>
      <c r="IIP322" s="942"/>
      <c r="IIQ322" s="942"/>
      <c r="IIR322" s="942"/>
      <c r="IIS322" s="942"/>
      <c r="IIT322" s="942"/>
      <c r="IIU322" s="942"/>
      <c r="IIV322" s="942"/>
      <c r="IIW322" s="942"/>
      <c r="IIX322" s="942"/>
      <c r="IIY322" s="942"/>
      <c r="IIZ322" s="942"/>
      <c r="IJA322" s="942"/>
      <c r="IJB322" s="942"/>
      <c r="IJC322" s="942"/>
      <c r="IJD322" s="942"/>
      <c r="IJE322" s="942"/>
      <c r="IJF322" s="942"/>
      <c r="IJG322" s="942"/>
      <c r="IJH322" s="942"/>
      <c r="IJI322" s="942"/>
      <c r="IJJ322" s="942"/>
      <c r="IJK322" s="942"/>
      <c r="IJL322" s="942"/>
      <c r="IJM322" s="942"/>
      <c r="IJN322" s="942"/>
      <c r="IJO322" s="942"/>
      <c r="IJP322" s="942"/>
      <c r="IJQ322" s="942"/>
      <c r="IJR322" s="942"/>
      <c r="IJS322" s="942"/>
      <c r="IJT322" s="942"/>
      <c r="IJU322" s="942"/>
      <c r="IJV322" s="942"/>
      <c r="IJW322" s="942"/>
      <c r="IJX322" s="942"/>
      <c r="IJY322" s="942"/>
      <c r="IJZ322" s="942"/>
      <c r="IKA322" s="942"/>
      <c r="IKB322" s="942"/>
      <c r="IKC322" s="942"/>
      <c r="IKD322" s="942"/>
      <c r="IKE322" s="942"/>
      <c r="IKF322" s="942"/>
      <c r="IKG322" s="942"/>
      <c r="IKH322" s="942"/>
      <c r="IKI322" s="942"/>
      <c r="IKJ322" s="942"/>
      <c r="IKK322" s="942"/>
      <c r="IKL322" s="942"/>
      <c r="IKM322" s="942"/>
      <c r="IKN322" s="942"/>
      <c r="IKO322" s="942"/>
      <c r="IKP322" s="942"/>
      <c r="IKQ322" s="942"/>
      <c r="IKR322" s="942"/>
      <c r="IKS322" s="942"/>
      <c r="IKT322" s="942"/>
      <c r="IKU322" s="942"/>
      <c r="IKV322" s="942"/>
      <c r="IKW322" s="942"/>
      <c r="IKX322" s="942"/>
      <c r="IKY322" s="942"/>
      <c r="IKZ322" s="942"/>
      <c r="ILA322" s="942"/>
      <c r="ILB322" s="942"/>
      <c r="ILC322" s="942"/>
      <c r="ILD322" s="942"/>
      <c r="ILE322" s="942"/>
      <c r="ILF322" s="942"/>
      <c r="ILG322" s="942"/>
      <c r="ILH322" s="942"/>
      <c r="ILI322" s="942"/>
      <c r="ILJ322" s="942"/>
      <c r="ILK322" s="942"/>
      <c r="ILL322" s="942"/>
      <c r="ILM322" s="942"/>
      <c r="ILN322" s="942"/>
      <c r="ILO322" s="942"/>
      <c r="ILP322" s="942"/>
      <c r="ILQ322" s="942"/>
      <c r="ILR322" s="942"/>
      <c r="ILS322" s="942"/>
      <c r="ILT322" s="942"/>
      <c r="ILU322" s="942"/>
      <c r="ILV322" s="942"/>
      <c r="ILW322" s="942"/>
      <c r="ILX322" s="942"/>
      <c r="ILY322" s="942"/>
      <c r="ILZ322" s="942"/>
      <c r="IMA322" s="942"/>
      <c r="IMB322" s="942"/>
      <c r="IMC322" s="942"/>
      <c r="IMD322" s="942"/>
      <c r="IME322" s="942"/>
      <c r="IMF322" s="942"/>
      <c r="IMG322" s="942"/>
      <c r="IMH322" s="942"/>
      <c r="IMI322" s="942"/>
      <c r="IMJ322" s="942"/>
      <c r="IMK322" s="942"/>
      <c r="IML322" s="942"/>
      <c r="IMM322" s="942"/>
      <c r="IMN322" s="942"/>
      <c r="IMO322" s="942"/>
      <c r="IMP322" s="942"/>
      <c r="IMQ322" s="942"/>
      <c r="IMR322" s="942"/>
      <c r="IMS322" s="942"/>
      <c r="IMT322" s="942"/>
      <c r="IMU322" s="942"/>
      <c r="IMV322" s="942"/>
      <c r="IMW322" s="942"/>
      <c r="IMX322" s="942"/>
      <c r="IMY322" s="942"/>
      <c r="IMZ322" s="942"/>
      <c r="INA322" s="942"/>
      <c r="INB322" s="942"/>
      <c r="INC322" s="942"/>
      <c r="IND322" s="942"/>
      <c r="INE322" s="942"/>
      <c r="INF322" s="942"/>
      <c r="ING322" s="942"/>
      <c r="INH322" s="942"/>
      <c r="INI322" s="942"/>
      <c r="INJ322" s="942"/>
      <c r="INK322" s="942"/>
      <c r="INL322" s="942"/>
      <c r="INM322" s="942"/>
      <c r="INN322" s="942"/>
      <c r="INO322" s="942"/>
      <c r="INP322" s="942"/>
      <c r="INQ322" s="942"/>
      <c r="INR322" s="942"/>
      <c r="INS322" s="942"/>
      <c r="INT322" s="942"/>
      <c r="INU322" s="942"/>
      <c r="INV322" s="942"/>
      <c r="INW322" s="942"/>
      <c r="INX322" s="942"/>
      <c r="INY322" s="942"/>
      <c r="INZ322" s="942"/>
      <c r="IOA322" s="942"/>
      <c r="IOB322" s="942"/>
      <c r="IOC322" s="942"/>
      <c r="IOD322" s="942"/>
      <c r="IOE322" s="942"/>
      <c r="IOF322" s="942"/>
      <c r="IOG322" s="942"/>
      <c r="IOH322" s="942"/>
      <c r="IOI322" s="942"/>
      <c r="IOJ322" s="942"/>
      <c r="IOK322" s="942"/>
      <c r="IOL322" s="942"/>
      <c r="IOM322" s="942"/>
      <c r="ION322" s="942"/>
      <c r="IOO322" s="942"/>
      <c r="IOP322" s="942"/>
      <c r="IOQ322" s="942"/>
      <c r="IOR322" s="942"/>
      <c r="IOS322" s="942"/>
      <c r="IOT322" s="942"/>
      <c r="IOU322" s="942"/>
      <c r="IOV322" s="942"/>
      <c r="IOW322" s="942"/>
      <c r="IOX322" s="942"/>
      <c r="IOY322" s="942"/>
      <c r="IOZ322" s="942"/>
      <c r="IPA322" s="942"/>
      <c r="IPB322" s="942"/>
      <c r="IPC322" s="942"/>
      <c r="IPD322" s="942"/>
      <c r="IPE322" s="942"/>
      <c r="IPF322" s="942"/>
      <c r="IPG322" s="942"/>
      <c r="IPH322" s="942"/>
      <c r="IPI322" s="942"/>
      <c r="IPJ322" s="942"/>
      <c r="IPK322" s="942"/>
      <c r="IPL322" s="942"/>
      <c r="IPM322" s="942"/>
      <c r="IPN322" s="942"/>
      <c r="IPO322" s="942"/>
      <c r="IPP322" s="942"/>
      <c r="IPQ322" s="942"/>
      <c r="IPR322" s="942"/>
      <c r="IPS322" s="942"/>
      <c r="IPT322" s="942"/>
      <c r="IPU322" s="942"/>
      <c r="IPV322" s="942"/>
      <c r="IPW322" s="942"/>
      <c r="IPX322" s="942"/>
      <c r="IPY322" s="942"/>
      <c r="IPZ322" s="942"/>
      <c r="IQA322" s="942"/>
      <c r="IQB322" s="942"/>
      <c r="IQC322" s="942"/>
      <c r="IQD322" s="942"/>
      <c r="IQE322" s="942"/>
      <c r="IQF322" s="942"/>
      <c r="IQG322" s="942"/>
      <c r="IQH322" s="942"/>
      <c r="IQI322" s="942"/>
      <c r="IQJ322" s="942"/>
      <c r="IQK322" s="942"/>
      <c r="IQL322" s="942"/>
      <c r="IQM322" s="942"/>
      <c r="IQN322" s="942"/>
      <c r="IQO322" s="942"/>
      <c r="IQP322" s="942"/>
      <c r="IQQ322" s="942"/>
      <c r="IQR322" s="942"/>
      <c r="IQS322" s="942"/>
      <c r="IQT322" s="942"/>
      <c r="IQU322" s="942"/>
      <c r="IQV322" s="942"/>
      <c r="IQW322" s="942"/>
      <c r="IQX322" s="942"/>
      <c r="IQY322" s="942"/>
      <c r="IQZ322" s="942"/>
      <c r="IRA322" s="942"/>
      <c r="IRB322" s="942"/>
      <c r="IRC322" s="942"/>
      <c r="IRD322" s="942"/>
      <c r="IRE322" s="942"/>
      <c r="IRF322" s="942"/>
      <c r="IRG322" s="942"/>
      <c r="IRH322" s="942"/>
      <c r="IRI322" s="942"/>
      <c r="IRJ322" s="942"/>
      <c r="IRK322" s="942"/>
      <c r="IRL322" s="942"/>
      <c r="IRM322" s="942"/>
      <c r="IRN322" s="942"/>
      <c r="IRO322" s="942"/>
      <c r="IRP322" s="942"/>
      <c r="IRQ322" s="942"/>
      <c r="IRR322" s="942"/>
      <c r="IRS322" s="942"/>
      <c r="IRT322" s="942"/>
      <c r="IRU322" s="942"/>
      <c r="IRV322" s="942"/>
      <c r="IRW322" s="942"/>
      <c r="IRX322" s="942"/>
      <c r="IRY322" s="942"/>
      <c r="IRZ322" s="942"/>
      <c r="ISA322" s="942"/>
      <c r="ISB322" s="942"/>
      <c r="ISC322" s="942"/>
      <c r="ISD322" s="942"/>
      <c r="ISE322" s="942"/>
      <c r="ISF322" s="942"/>
      <c r="ISG322" s="942"/>
      <c r="ISH322" s="942"/>
      <c r="ISI322" s="942"/>
      <c r="ISJ322" s="942"/>
      <c r="ISK322" s="942"/>
      <c r="ISL322" s="942"/>
      <c r="ISM322" s="942"/>
      <c r="ISN322" s="942"/>
      <c r="ISO322" s="942"/>
      <c r="ISP322" s="942"/>
      <c r="ISQ322" s="942"/>
      <c r="ISR322" s="942"/>
      <c r="ISS322" s="942"/>
      <c r="IST322" s="942"/>
      <c r="ISU322" s="942"/>
      <c r="ISV322" s="942"/>
      <c r="ISW322" s="942"/>
      <c r="ISX322" s="942"/>
      <c r="ISY322" s="942"/>
      <c r="ISZ322" s="942"/>
      <c r="ITA322" s="942"/>
      <c r="ITB322" s="942"/>
      <c r="ITC322" s="942"/>
      <c r="ITD322" s="942"/>
      <c r="ITE322" s="942"/>
      <c r="ITF322" s="942"/>
      <c r="ITG322" s="942"/>
      <c r="ITH322" s="942"/>
      <c r="ITI322" s="942"/>
      <c r="ITJ322" s="942"/>
      <c r="ITK322" s="942"/>
      <c r="ITL322" s="942"/>
      <c r="ITM322" s="942"/>
      <c r="ITN322" s="942"/>
      <c r="ITO322" s="942"/>
      <c r="ITP322" s="942"/>
      <c r="ITQ322" s="942"/>
      <c r="ITR322" s="942"/>
      <c r="ITS322" s="942"/>
      <c r="ITT322" s="942"/>
      <c r="ITU322" s="942"/>
      <c r="ITV322" s="942"/>
      <c r="ITW322" s="942"/>
      <c r="ITX322" s="942"/>
      <c r="ITY322" s="942"/>
      <c r="ITZ322" s="942"/>
      <c r="IUA322" s="942"/>
      <c r="IUB322" s="942"/>
      <c r="IUC322" s="942"/>
      <c r="IUD322" s="942"/>
      <c r="IUE322" s="942"/>
      <c r="IUF322" s="942"/>
      <c r="IUG322" s="942"/>
      <c r="IUH322" s="942"/>
      <c r="IUI322" s="942"/>
      <c r="IUJ322" s="942"/>
      <c r="IUK322" s="942"/>
      <c r="IUL322" s="942"/>
      <c r="IUM322" s="942"/>
      <c r="IUN322" s="942"/>
      <c r="IUO322" s="942"/>
      <c r="IUP322" s="942"/>
      <c r="IUQ322" s="942"/>
      <c r="IUR322" s="942"/>
      <c r="IUS322" s="942"/>
      <c r="IUT322" s="942"/>
      <c r="IUU322" s="942"/>
      <c r="IUV322" s="942"/>
      <c r="IUW322" s="942"/>
      <c r="IUX322" s="942"/>
      <c r="IUY322" s="942"/>
      <c r="IUZ322" s="942"/>
      <c r="IVA322" s="942"/>
      <c r="IVB322" s="942"/>
      <c r="IVC322" s="942"/>
      <c r="IVD322" s="942"/>
      <c r="IVE322" s="942"/>
      <c r="IVF322" s="942"/>
      <c r="IVG322" s="942"/>
      <c r="IVH322" s="942"/>
      <c r="IVI322" s="942"/>
      <c r="IVJ322" s="942"/>
      <c r="IVK322" s="942"/>
      <c r="IVL322" s="942"/>
      <c r="IVM322" s="942"/>
      <c r="IVN322" s="942"/>
      <c r="IVO322" s="942"/>
      <c r="IVP322" s="942"/>
      <c r="IVQ322" s="942"/>
      <c r="IVR322" s="942"/>
      <c r="IVS322" s="942"/>
      <c r="IVT322" s="942"/>
      <c r="IVU322" s="942"/>
      <c r="IVV322" s="942"/>
      <c r="IVW322" s="942"/>
      <c r="IVX322" s="942"/>
      <c r="IVY322" s="942"/>
      <c r="IVZ322" s="942"/>
      <c r="IWA322" s="942"/>
      <c r="IWB322" s="942"/>
      <c r="IWC322" s="942"/>
      <c r="IWD322" s="942"/>
      <c r="IWE322" s="942"/>
      <c r="IWF322" s="942"/>
      <c r="IWG322" s="942"/>
      <c r="IWH322" s="942"/>
      <c r="IWI322" s="942"/>
      <c r="IWJ322" s="942"/>
      <c r="IWK322" s="942"/>
      <c r="IWL322" s="942"/>
      <c r="IWM322" s="942"/>
      <c r="IWN322" s="942"/>
      <c r="IWO322" s="942"/>
      <c r="IWP322" s="942"/>
      <c r="IWQ322" s="942"/>
      <c r="IWR322" s="942"/>
      <c r="IWS322" s="942"/>
      <c r="IWT322" s="942"/>
      <c r="IWU322" s="942"/>
      <c r="IWV322" s="942"/>
      <c r="IWW322" s="942"/>
      <c r="IWX322" s="942"/>
      <c r="IWY322" s="942"/>
      <c r="IWZ322" s="942"/>
      <c r="IXA322" s="942"/>
      <c r="IXB322" s="942"/>
      <c r="IXC322" s="942"/>
      <c r="IXD322" s="942"/>
      <c r="IXE322" s="942"/>
      <c r="IXF322" s="942"/>
      <c r="IXG322" s="942"/>
      <c r="IXH322" s="942"/>
      <c r="IXI322" s="942"/>
      <c r="IXJ322" s="942"/>
      <c r="IXK322" s="942"/>
      <c r="IXL322" s="942"/>
      <c r="IXM322" s="942"/>
      <c r="IXN322" s="942"/>
      <c r="IXO322" s="942"/>
      <c r="IXP322" s="942"/>
      <c r="IXQ322" s="942"/>
      <c r="IXR322" s="942"/>
      <c r="IXS322" s="942"/>
      <c r="IXT322" s="942"/>
      <c r="IXU322" s="942"/>
      <c r="IXV322" s="942"/>
      <c r="IXW322" s="942"/>
      <c r="IXX322" s="942"/>
      <c r="IXY322" s="942"/>
      <c r="IXZ322" s="942"/>
      <c r="IYA322" s="942"/>
      <c r="IYB322" s="942"/>
      <c r="IYC322" s="942"/>
      <c r="IYD322" s="942"/>
      <c r="IYE322" s="942"/>
      <c r="IYF322" s="942"/>
      <c r="IYG322" s="942"/>
      <c r="IYH322" s="942"/>
      <c r="IYI322" s="942"/>
      <c r="IYJ322" s="942"/>
      <c r="IYK322" s="942"/>
      <c r="IYL322" s="942"/>
      <c r="IYM322" s="942"/>
      <c r="IYN322" s="942"/>
      <c r="IYO322" s="942"/>
      <c r="IYP322" s="942"/>
      <c r="IYQ322" s="942"/>
      <c r="IYR322" s="942"/>
      <c r="IYS322" s="942"/>
      <c r="IYT322" s="942"/>
      <c r="IYU322" s="942"/>
      <c r="IYV322" s="942"/>
      <c r="IYW322" s="942"/>
      <c r="IYX322" s="942"/>
      <c r="IYY322" s="942"/>
      <c r="IYZ322" s="942"/>
      <c r="IZA322" s="942"/>
      <c r="IZB322" s="942"/>
      <c r="IZC322" s="942"/>
      <c r="IZD322" s="942"/>
      <c r="IZE322" s="942"/>
      <c r="IZF322" s="942"/>
      <c r="IZG322" s="942"/>
      <c r="IZH322" s="942"/>
      <c r="IZI322" s="942"/>
      <c r="IZJ322" s="942"/>
      <c r="IZK322" s="942"/>
      <c r="IZL322" s="942"/>
      <c r="IZM322" s="942"/>
      <c r="IZN322" s="942"/>
      <c r="IZO322" s="942"/>
      <c r="IZP322" s="942"/>
      <c r="IZQ322" s="942"/>
      <c r="IZR322" s="942"/>
      <c r="IZS322" s="942"/>
      <c r="IZT322" s="942"/>
      <c r="IZU322" s="942"/>
      <c r="IZV322" s="942"/>
      <c r="IZW322" s="942"/>
      <c r="IZX322" s="942"/>
      <c r="IZY322" s="942"/>
      <c r="IZZ322" s="942"/>
      <c r="JAA322" s="942"/>
      <c r="JAB322" s="942"/>
      <c r="JAC322" s="942"/>
      <c r="JAD322" s="942"/>
      <c r="JAE322" s="942"/>
      <c r="JAF322" s="942"/>
      <c r="JAG322" s="942"/>
      <c r="JAH322" s="942"/>
      <c r="JAI322" s="942"/>
      <c r="JAJ322" s="942"/>
      <c r="JAK322" s="942"/>
      <c r="JAL322" s="942"/>
      <c r="JAM322" s="942"/>
      <c r="JAN322" s="942"/>
      <c r="JAO322" s="942"/>
      <c r="JAP322" s="942"/>
      <c r="JAQ322" s="942"/>
      <c r="JAR322" s="942"/>
      <c r="JAS322" s="942"/>
      <c r="JAT322" s="942"/>
      <c r="JAU322" s="942"/>
      <c r="JAV322" s="942"/>
      <c r="JAW322" s="942"/>
      <c r="JAX322" s="942"/>
      <c r="JAY322" s="942"/>
      <c r="JAZ322" s="942"/>
      <c r="JBA322" s="942"/>
      <c r="JBB322" s="942"/>
      <c r="JBC322" s="942"/>
      <c r="JBD322" s="942"/>
      <c r="JBE322" s="942"/>
      <c r="JBF322" s="942"/>
      <c r="JBG322" s="942"/>
      <c r="JBH322" s="942"/>
      <c r="JBI322" s="942"/>
      <c r="JBJ322" s="942"/>
      <c r="JBK322" s="942"/>
      <c r="JBL322" s="942"/>
      <c r="JBM322" s="942"/>
      <c r="JBN322" s="942"/>
      <c r="JBO322" s="942"/>
      <c r="JBP322" s="942"/>
      <c r="JBQ322" s="942"/>
      <c r="JBR322" s="942"/>
      <c r="JBS322" s="942"/>
      <c r="JBT322" s="942"/>
      <c r="JBU322" s="942"/>
      <c r="JBV322" s="942"/>
      <c r="JBW322" s="942"/>
      <c r="JBX322" s="942"/>
      <c r="JBY322" s="942"/>
      <c r="JBZ322" s="942"/>
      <c r="JCA322" s="942"/>
      <c r="JCB322" s="942"/>
      <c r="JCC322" s="942"/>
      <c r="JCD322" s="942"/>
      <c r="JCE322" s="942"/>
      <c r="JCF322" s="942"/>
      <c r="JCG322" s="942"/>
      <c r="JCH322" s="942"/>
      <c r="JCI322" s="942"/>
      <c r="JCJ322" s="942"/>
      <c r="JCK322" s="942"/>
      <c r="JCL322" s="942"/>
      <c r="JCM322" s="942"/>
      <c r="JCN322" s="942"/>
      <c r="JCO322" s="942"/>
      <c r="JCP322" s="942"/>
      <c r="JCQ322" s="942"/>
      <c r="JCR322" s="942"/>
      <c r="JCS322" s="942"/>
      <c r="JCT322" s="942"/>
      <c r="JCU322" s="942"/>
      <c r="JCV322" s="942"/>
      <c r="JCW322" s="942"/>
      <c r="JCX322" s="942"/>
      <c r="JCY322" s="942"/>
      <c r="JCZ322" s="942"/>
      <c r="JDA322" s="942"/>
      <c r="JDB322" s="942"/>
      <c r="JDC322" s="942"/>
      <c r="JDD322" s="942"/>
      <c r="JDE322" s="942"/>
      <c r="JDF322" s="942"/>
      <c r="JDG322" s="942"/>
      <c r="JDH322" s="942"/>
      <c r="JDI322" s="942"/>
      <c r="JDJ322" s="942"/>
      <c r="JDK322" s="942"/>
      <c r="JDL322" s="942"/>
      <c r="JDM322" s="942"/>
      <c r="JDN322" s="942"/>
      <c r="JDO322" s="942"/>
      <c r="JDP322" s="942"/>
      <c r="JDQ322" s="942"/>
      <c r="JDR322" s="942"/>
      <c r="JDS322" s="942"/>
      <c r="JDT322" s="942"/>
      <c r="JDU322" s="942"/>
      <c r="JDV322" s="942"/>
      <c r="JDW322" s="942"/>
      <c r="JDX322" s="942"/>
      <c r="JDY322" s="942"/>
      <c r="JDZ322" s="942"/>
      <c r="JEA322" s="942"/>
      <c r="JEB322" s="942"/>
      <c r="JEC322" s="942"/>
      <c r="JED322" s="942"/>
      <c r="JEE322" s="942"/>
      <c r="JEF322" s="942"/>
      <c r="JEG322" s="942"/>
      <c r="JEH322" s="942"/>
      <c r="JEI322" s="942"/>
      <c r="JEJ322" s="942"/>
      <c r="JEK322" s="942"/>
      <c r="JEL322" s="942"/>
      <c r="JEM322" s="942"/>
      <c r="JEN322" s="942"/>
      <c r="JEO322" s="942"/>
      <c r="JEP322" s="942"/>
      <c r="JEQ322" s="942"/>
      <c r="JER322" s="942"/>
      <c r="JES322" s="942"/>
      <c r="JET322" s="942"/>
      <c r="JEU322" s="942"/>
      <c r="JEV322" s="942"/>
      <c r="JEW322" s="942"/>
      <c r="JEX322" s="942"/>
      <c r="JEY322" s="942"/>
      <c r="JEZ322" s="942"/>
      <c r="JFA322" s="942"/>
      <c r="JFB322" s="942"/>
      <c r="JFC322" s="942"/>
      <c r="JFD322" s="942"/>
      <c r="JFE322" s="942"/>
      <c r="JFF322" s="942"/>
      <c r="JFG322" s="942"/>
      <c r="JFH322" s="942"/>
      <c r="JFI322" s="942"/>
      <c r="JFJ322" s="942"/>
      <c r="JFK322" s="942"/>
      <c r="JFL322" s="942"/>
      <c r="JFM322" s="942"/>
      <c r="JFN322" s="942"/>
      <c r="JFO322" s="942"/>
      <c r="JFP322" s="942"/>
      <c r="JFQ322" s="942"/>
      <c r="JFR322" s="942"/>
      <c r="JFS322" s="942"/>
      <c r="JFT322" s="942"/>
      <c r="JFU322" s="942"/>
      <c r="JFV322" s="942"/>
      <c r="JFW322" s="942"/>
      <c r="JFX322" s="942"/>
      <c r="JFY322" s="942"/>
      <c r="JFZ322" s="942"/>
      <c r="JGA322" s="942"/>
      <c r="JGB322" s="942"/>
      <c r="JGC322" s="942"/>
      <c r="JGD322" s="942"/>
      <c r="JGE322" s="942"/>
      <c r="JGF322" s="942"/>
      <c r="JGG322" s="942"/>
      <c r="JGH322" s="942"/>
      <c r="JGI322" s="942"/>
      <c r="JGJ322" s="942"/>
      <c r="JGK322" s="942"/>
      <c r="JGL322" s="942"/>
      <c r="JGM322" s="942"/>
      <c r="JGN322" s="942"/>
      <c r="JGO322" s="942"/>
      <c r="JGP322" s="942"/>
      <c r="JGQ322" s="942"/>
      <c r="JGR322" s="942"/>
      <c r="JGS322" s="942"/>
      <c r="JGT322" s="942"/>
      <c r="JGU322" s="942"/>
      <c r="JGV322" s="942"/>
      <c r="JGW322" s="942"/>
      <c r="JGX322" s="942"/>
      <c r="JGY322" s="942"/>
      <c r="JGZ322" s="942"/>
      <c r="JHA322" s="942"/>
      <c r="JHB322" s="942"/>
      <c r="JHC322" s="942"/>
      <c r="JHD322" s="942"/>
      <c r="JHE322" s="942"/>
      <c r="JHF322" s="942"/>
      <c r="JHG322" s="942"/>
      <c r="JHH322" s="942"/>
      <c r="JHI322" s="942"/>
      <c r="JHJ322" s="942"/>
      <c r="JHK322" s="942"/>
      <c r="JHL322" s="942"/>
      <c r="JHM322" s="942"/>
      <c r="JHN322" s="942"/>
      <c r="JHO322" s="942"/>
      <c r="JHP322" s="942"/>
      <c r="JHQ322" s="942"/>
      <c r="JHR322" s="942"/>
      <c r="JHS322" s="942"/>
      <c r="JHT322" s="942"/>
      <c r="JHU322" s="942"/>
      <c r="JHV322" s="942"/>
      <c r="JHW322" s="942"/>
      <c r="JHX322" s="942"/>
      <c r="JHY322" s="942"/>
      <c r="JHZ322" s="942"/>
      <c r="JIA322" s="942"/>
      <c r="JIB322" s="942"/>
      <c r="JIC322" s="942"/>
      <c r="JID322" s="942"/>
      <c r="JIE322" s="942"/>
      <c r="JIF322" s="942"/>
      <c r="JIG322" s="942"/>
      <c r="JIH322" s="942"/>
      <c r="JII322" s="942"/>
      <c r="JIJ322" s="942"/>
      <c r="JIK322" s="942"/>
      <c r="JIL322" s="942"/>
      <c r="JIM322" s="942"/>
      <c r="JIN322" s="942"/>
      <c r="JIO322" s="942"/>
      <c r="JIP322" s="942"/>
      <c r="JIQ322" s="942"/>
      <c r="JIR322" s="942"/>
      <c r="JIS322" s="942"/>
      <c r="JIT322" s="942"/>
      <c r="JIU322" s="942"/>
      <c r="JIV322" s="942"/>
      <c r="JIW322" s="942"/>
      <c r="JIX322" s="942"/>
      <c r="JIY322" s="942"/>
      <c r="JIZ322" s="942"/>
      <c r="JJA322" s="942"/>
      <c r="JJB322" s="942"/>
      <c r="JJC322" s="942"/>
      <c r="JJD322" s="942"/>
      <c r="JJE322" s="942"/>
      <c r="JJF322" s="942"/>
      <c r="JJG322" s="942"/>
      <c r="JJH322" s="942"/>
      <c r="JJI322" s="942"/>
      <c r="JJJ322" s="942"/>
      <c r="JJK322" s="942"/>
      <c r="JJL322" s="942"/>
      <c r="JJM322" s="942"/>
      <c r="JJN322" s="942"/>
      <c r="JJO322" s="942"/>
      <c r="JJP322" s="942"/>
      <c r="JJQ322" s="942"/>
      <c r="JJR322" s="942"/>
      <c r="JJS322" s="942"/>
      <c r="JJT322" s="942"/>
      <c r="JJU322" s="942"/>
      <c r="JJV322" s="942"/>
      <c r="JJW322" s="942"/>
      <c r="JJX322" s="942"/>
      <c r="JJY322" s="942"/>
      <c r="JJZ322" s="942"/>
      <c r="JKA322" s="942"/>
      <c r="JKB322" s="942"/>
      <c r="JKC322" s="942"/>
      <c r="JKD322" s="942"/>
      <c r="JKE322" s="942"/>
      <c r="JKF322" s="942"/>
      <c r="JKG322" s="942"/>
      <c r="JKH322" s="942"/>
      <c r="JKI322" s="942"/>
      <c r="JKJ322" s="942"/>
      <c r="JKK322" s="942"/>
      <c r="JKL322" s="942"/>
      <c r="JKM322" s="942"/>
      <c r="JKN322" s="942"/>
      <c r="JKO322" s="942"/>
      <c r="JKP322" s="942"/>
      <c r="JKQ322" s="942"/>
      <c r="JKR322" s="942"/>
      <c r="JKS322" s="942"/>
      <c r="JKT322" s="942"/>
      <c r="JKU322" s="942"/>
      <c r="JKV322" s="942"/>
      <c r="JKW322" s="942"/>
      <c r="JKX322" s="942"/>
      <c r="JKY322" s="942"/>
      <c r="JKZ322" s="942"/>
      <c r="JLA322" s="942"/>
      <c r="JLB322" s="942"/>
      <c r="JLC322" s="942"/>
      <c r="JLD322" s="942"/>
      <c r="JLE322" s="942"/>
      <c r="JLF322" s="942"/>
      <c r="JLG322" s="942"/>
      <c r="JLH322" s="942"/>
      <c r="JLI322" s="942"/>
      <c r="JLJ322" s="942"/>
      <c r="JLK322" s="942"/>
      <c r="JLL322" s="942"/>
      <c r="JLM322" s="942"/>
      <c r="JLN322" s="942"/>
      <c r="JLO322" s="942"/>
      <c r="JLP322" s="942"/>
      <c r="JLQ322" s="942"/>
      <c r="JLR322" s="942"/>
      <c r="JLS322" s="942"/>
      <c r="JLT322" s="942"/>
      <c r="JLU322" s="942"/>
      <c r="JLV322" s="942"/>
      <c r="JLW322" s="942"/>
      <c r="JLX322" s="942"/>
      <c r="JLY322" s="942"/>
      <c r="JLZ322" s="942"/>
      <c r="JMA322" s="942"/>
      <c r="JMB322" s="942"/>
      <c r="JMC322" s="942"/>
      <c r="JMD322" s="942"/>
      <c r="JME322" s="942"/>
      <c r="JMF322" s="942"/>
      <c r="JMG322" s="942"/>
      <c r="JMH322" s="942"/>
      <c r="JMI322" s="942"/>
      <c r="JMJ322" s="942"/>
      <c r="JMK322" s="942"/>
      <c r="JML322" s="942"/>
      <c r="JMM322" s="942"/>
      <c r="JMN322" s="942"/>
      <c r="JMO322" s="942"/>
      <c r="JMP322" s="942"/>
      <c r="JMQ322" s="942"/>
      <c r="JMR322" s="942"/>
      <c r="JMS322" s="942"/>
      <c r="JMT322" s="942"/>
      <c r="JMU322" s="942"/>
      <c r="JMV322" s="942"/>
      <c r="JMW322" s="942"/>
      <c r="JMX322" s="942"/>
      <c r="JMY322" s="942"/>
      <c r="JMZ322" s="942"/>
      <c r="JNA322" s="942"/>
      <c r="JNB322" s="942"/>
      <c r="JNC322" s="942"/>
      <c r="JND322" s="942"/>
      <c r="JNE322" s="942"/>
      <c r="JNF322" s="942"/>
      <c r="JNG322" s="942"/>
      <c r="JNH322" s="942"/>
      <c r="JNI322" s="942"/>
      <c r="JNJ322" s="942"/>
      <c r="JNK322" s="942"/>
      <c r="JNL322" s="942"/>
      <c r="JNM322" s="942"/>
      <c r="JNN322" s="942"/>
      <c r="JNO322" s="942"/>
      <c r="JNP322" s="942"/>
      <c r="JNQ322" s="942"/>
      <c r="JNR322" s="942"/>
      <c r="JNS322" s="942"/>
      <c r="JNT322" s="942"/>
      <c r="JNU322" s="942"/>
      <c r="JNV322" s="942"/>
      <c r="JNW322" s="942"/>
      <c r="JNX322" s="942"/>
      <c r="JNY322" s="942"/>
      <c r="JNZ322" s="942"/>
      <c r="JOA322" s="942"/>
      <c r="JOB322" s="942"/>
      <c r="JOC322" s="942"/>
      <c r="JOD322" s="942"/>
      <c r="JOE322" s="942"/>
      <c r="JOF322" s="942"/>
      <c r="JOG322" s="942"/>
      <c r="JOH322" s="942"/>
      <c r="JOI322" s="942"/>
      <c r="JOJ322" s="942"/>
      <c r="JOK322" s="942"/>
      <c r="JOL322" s="942"/>
      <c r="JOM322" s="942"/>
      <c r="JON322" s="942"/>
      <c r="JOO322" s="942"/>
      <c r="JOP322" s="942"/>
      <c r="JOQ322" s="942"/>
      <c r="JOR322" s="942"/>
      <c r="JOS322" s="942"/>
      <c r="JOT322" s="942"/>
      <c r="JOU322" s="942"/>
      <c r="JOV322" s="942"/>
      <c r="JOW322" s="942"/>
      <c r="JOX322" s="942"/>
      <c r="JOY322" s="942"/>
      <c r="JOZ322" s="942"/>
      <c r="JPA322" s="942"/>
      <c r="JPB322" s="942"/>
      <c r="JPC322" s="942"/>
      <c r="JPD322" s="942"/>
      <c r="JPE322" s="942"/>
      <c r="JPF322" s="942"/>
      <c r="JPG322" s="942"/>
      <c r="JPH322" s="942"/>
      <c r="JPI322" s="942"/>
      <c r="JPJ322" s="942"/>
      <c r="JPK322" s="942"/>
      <c r="JPL322" s="942"/>
      <c r="JPM322" s="942"/>
      <c r="JPN322" s="942"/>
      <c r="JPO322" s="942"/>
      <c r="JPP322" s="942"/>
      <c r="JPQ322" s="942"/>
      <c r="JPR322" s="942"/>
      <c r="JPS322" s="942"/>
      <c r="JPT322" s="942"/>
      <c r="JPU322" s="942"/>
      <c r="JPV322" s="942"/>
      <c r="JPW322" s="942"/>
      <c r="JPX322" s="942"/>
      <c r="JPY322" s="942"/>
      <c r="JPZ322" s="942"/>
      <c r="JQA322" s="942"/>
      <c r="JQB322" s="942"/>
      <c r="JQC322" s="942"/>
      <c r="JQD322" s="942"/>
      <c r="JQE322" s="942"/>
      <c r="JQF322" s="942"/>
      <c r="JQG322" s="942"/>
      <c r="JQH322" s="942"/>
      <c r="JQI322" s="942"/>
      <c r="JQJ322" s="942"/>
      <c r="JQK322" s="942"/>
      <c r="JQL322" s="942"/>
      <c r="JQM322" s="942"/>
      <c r="JQN322" s="942"/>
      <c r="JQO322" s="942"/>
      <c r="JQP322" s="942"/>
      <c r="JQQ322" s="942"/>
      <c r="JQR322" s="942"/>
      <c r="JQS322" s="942"/>
      <c r="JQT322" s="942"/>
      <c r="JQU322" s="942"/>
      <c r="JQV322" s="942"/>
      <c r="JQW322" s="942"/>
      <c r="JQX322" s="942"/>
      <c r="JQY322" s="942"/>
      <c r="JQZ322" s="942"/>
      <c r="JRA322" s="942"/>
      <c r="JRB322" s="942"/>
      <c r="JRC322" s="942"/>
      <c r="JRD322" s="942"/>
      <c r="JRE322" s="942"/>
      <c r="JRF322" s="942"/>
      <c r="JRG322" s="942"/>
      <c r="JRH322" s="942"/>
      <c r="JRI322" s="942"/>
      <c r="JRJ322" s="942"/>
      <c r="JRK322" s="942"/>
      <c r="JRL322" s="942"/>
      <c r="JRM322" s="942"/>
      <c r="JRN322" s="942"/>
      <c r="JRO322" s="942"/>
      <c r="JRP322" s="942"/>
      <c r="JRQ322" s="942"/>
      <c r="JRR322" s="942"/>
      <c r="JRS322" s="942"/>
      <c r="JRT322" s="942"/>
      <c r="JRU322" s="942"/>
      <c r="JRV322" s="942"/>
      <c r="JRW322" s="942"/>
      <c r="JRX322" s="942"/>
      <c r="JRY322" s="942"/>
      <c r="JRZ322" s="942"/>
      <c r="JSA322" s="942"/>
      <c r="JSB322" s="942"/>
      <c r="JSC322" s="942"/>
      <c r="JSD322" s="942"/>
      <c r="JSE322" s="942"/>
      <c r="JSF322" s="942"/>
      <c r="JSG322" s="942"/>
      <c r="JSH322" s="942"/>
      <c r="JSI322" s="942"/>
      <c r="JSJ322" s="942"/>
      <c r="JSK322" s="942"/>
      <c r="JSL322" s="942"/>
      <c r="JSM322" s="942"/>
      <c r="JSN322" s="942"/>
      <c r="JSO322" s="942"/>
      <c r="JSP322" s="942"/>
      <c r="JSQ322" s="942"/>
      <c r="JSR322" s="942"/>
      <c r="JSS322" s="942"/>
      <c r="JST322" s="942"/>
      <c r="JSU322" s="942"/>
      <c r="JSV322" s="942"/>
      <c r="JSW322" s="942"/>
      <c r="JSX322" s="942"/>
      <c r="JSY322" s="942"/>
      <c r="JSZ322" s="942"/>
      <c r="JTA322" s="942"/>
      <c r="JTB322" s="942"/>
      <c r="JTC322" s="942"/>
      <c r="JTD322" s="942"/>
      <c r="JTE322" s="942"/>
      <c r="JTF322" s="942"/>
      <c r="JTG322" s="942"/>
      <c r="JTH322" s="942"/>
      <c r="JTI322" s="942"/>
      <c r="JTJ322" s="942"/>
      <c r="JTK322" s="942"/>
      <c r="JTL322" s="942"/>
      <c r="JTM322" s="942"/>
      <c r="JTN322" s="942"/>
      <c r="JTO322" s="942"/>
      <c r="JTP322" s="942"/>
      <c r="JTQ322" s="942"/>
      <c r="JTR322" s="942"/>
      <c r="JTS322" s="942"/>
      <c r="JTT322" s="942"/>
      <c r="JTU322" s="942"/>
      <c r="JTV322" s="942"/>
      <c r="JTW322" s="942"/>
      <c r="JTX322" s="942"/>
      <c r="JTY322" s="942"/>
      <c r="JTZ322" s="942"/>
      <c r="JUA322" s="942"/>
      <c r="JUB322" s="942"/>
      <c r="JUC322" s="942"/>
      <c r="JUD322" s="942"/>
      <c r="JUE322" s="942"/>
      <c r="JUF322" s="942"/>
      <c r="JUG322" s="942"/>
      <c r="JUH322" s="942"/>
      <c r="JUI322" s="942"/>
      <c r="JUJ322" s="942"/>
      <c r="JUK322" s="942"/>
      <c r="JUL322" s="942"/>
      <c r="JUM322" s="942"/>
      <c r="JUN322" s="942"/>
      <c r="JUO322" s="942"/>
      <c r="JUP322" s="942"/>
      <c r="JUQ322" s="942"/>
      <c r="JUR322" s="942"/>
      <c r="JUS322" s="942"/>
      <c r="JUT322" s="942"/>
      <c r="JUU322" s="942"/>
      <c r="JUV322" s="942"/>
      <c r="JUW322" s="942"/>
      <c r="JUX322" s="942"/>
      <c r="JUY322" s="942"/>
      <c r="JUZ322" s="942"/>
      <c r="JVA322" s="942"/>
      <c r="JVB322" s="942"/>
      <c r="JVC322" s="942"/>
      <c r="JVD322" s="942"/>
      <c r="JVE322" s="942"/>
      <c r="JVF322" s="942"/>
      <c r="JVG322" s="942"/>
      <c r="JVH322" s="942"/>
      <c r="JVI322" s="942"/>
      <c r="JVJ322" s="942"/>
      <c r="JVK322" s="942"/>
      <c r="JVL322" s="942"/>
      <c r="JVM322" s="942"/>
      <c r="JVN322" s="942"/>
      <c r="JVO322" s="942"/>
      <c r="JVP322" s="942"/>
      <c r="JVQ322" s="942"/>
      <c r="JVR322" s="942"/>
      <c r="JVS322" s="942"/>
      <c r="JVT322" s="942"/>
      <c r="JVU322" s="942"/>
      <c r="JVV322" s="942"/>
      <c r="JVW322" s="942"/>
      <c r="JVX322" s="942"/>
      <c r="JVY322" s="942"/>
      <c r="JVZ322" s="942"/>
      <c r="JWA322" s="942"/>
      <c r="JWB322" s="942"/>
      <c r="JWC322" s="942"/>
      <c r="JWD322" s="942"/>
      <c r="JWE322" s="942"/>
      <c r="JWF322" s="942"/>
      <c r="JWG322" s="942"/>
      <c r="JWH322" s="942"/>
      <c r="JWI322" s="942"/>
      <c r="JWJ322" s="942"/>
      <c r="JWK322" s="942"/>
      <c r="JWL322" s="942"/>
      <c r="JWM322" s="942"/>
      <c r="JWN322" s="942"/>
      <c r="JWO322" s="942"/>
      <c r="JWP322" s="942"/>
      <c r="JWQ322" s="942"/>
      <c r="JWR322" s="942"/>
      <c r="JWS322" s="942"/>
      <c r="JWT322" s="942"/>
      <c r="JWU322" s="942"/>
      <c r="JWV322" s="942"/>
      <c r="JWW322" s="942"/>
      <c r="JWX322" s="942"/>
      <c r="JWY322" s="942"/>
      <c r="JWZ322" s="942"/>
      <c r="JXA322" s="942"/>
      <c r="JXB322" s="942"/>
      <c r="JXC322" s="942"/>
      <c r="JXD322" s="942"/>
      <c r="JXE322" s="942"/>
      <c r="JXF322" s="942"/>
      <c r="JXG322" s="942"/>
      <c r="JXH322" s="942"/>
      <c r="JXI322" s="942"/>
      <c r="JXJ322" s="942"/>
      <c r="JXK322" s="942"/>
      <c r="JXL322" s="942"/>
      <c r="JXM322" s="942"/>
      <c r="JXN322" s="942"/>
      <c r="JXO322" s="942"/>
      <c r="JXP322" s="942"/>
      <c r="JXQ322" s="942"/>
      <c r="JXR322" s="942"/>
      <c r="JXS322" s="942"/>
      <c r="JXT322" s="942"/>
      <c r="JXU322" s="942"/>
      <c r="JXV322" s="942"/>
      <c r="JXW322" s="942"/>
      <c r="JXX322" s="942"/>
      <c r="JXY322" s="942"/>
      <c r="JXZ322" s="942"/>
      <c r="JYA322" s="942"/>
      <c r="JYB322" s="942"/>
      <c r="JYC322" s="942"/>
      <c r="JYD322" s="942"/>
      <c r="JYE322" s="942"/>
      <c r="JYF322" s="942"/>
      <c r="JYG322" s="942"/>
      <c r="JYH322" s="942"/>
      <c r="JYI322" s="942"/>
      <c r="JYJ322" s="942"/>
      <c r="JYK322" s="942"/>
      <c r="JYL322" s="942"/>
      <c r="JYM322" s="942"/>
      <c r="JYN322" s="942"/>
      <c r="JYO322" s="942"/>
      <c r="JYP322" s="942"/>
      <c r="JYQ322" s="942"/>
      <c r="JYR322" s="942"/>
      <c r="JYS322" s="942"/>
      <c r="JYT322" s="942"/>
      <c r="JYU322" s="942"/>
      <c r="JYV322" s="942"/>
      <c r="JYW322" s="942"/>
      <c r="JYX322" s="942"/>
      <c r="JYY322" s="942"/>
      <c r="JYZ322" s="942"/>
      <c r="JZA322" s="942"/>
      <c r="JZB322" s="942"/>
      <c r="JZC322" s="942"/>
      <c r="JZD322" s="942"/>
      <c r="JZE322" s="942"/>
      <c r="JZF322" s="942"/>
      <c r="JZG322" s="942"/>
      <c r="JZH322" s="942"/>
      <c r="JZI322" s="942"/>
      <c r="JZJ322" s="942"/>
      <c r="JZK322" s="942"/>
      <c r="JZL322" s="942"/>
      <c r="JZM322" s="942"/>
      <c r="JZN322" s="942"/>
      <c r="JZO322" s="942"/>
      <c r="JZP322" s="942"/>
      <c r="JZQ322" s="942"/>
      <c r="JZR322" s="942"/>
      <c r="JZS322" s="942"/>
      <c r="JZT322" s="942"/>
      <c r="JZU322" s="942"/>
      <c r="JZV322" s="942"/>
      <c r="JZW322" s="942"/>
      <c r="JZX322" s="942"/>
      <c r="JZY322" s="942"/>
      <c r="JZZ322" s="942"/>
      <c r="KAA322" s="942"/>
      <c r="KAB322" s="942"/>
      <c r="KAC322" s="942"/>
      <c r="KAD322" s="942"/>
      <c r="KAE322" s="942"/>
      <c r="KAF322" s="942"/>
      <c r="KAG322" s="942"/>
      <c r="KAH322" s="942"/>
      <c r="KAI322" s="942"/>
      <c r="KAJ322" s="942"/>
      <c r="KAK322" s="942"/>
      <c r="KAL322" s="942"/>
      <c r="KAM322" s="942"/>
      <c r="KAN322" s="942"/>
      <c r="KAO322" s="942"/>
      <c r="KAP322" s="942"/>
      <c r="KAQ322" s="942"/>
      <c r="KAR322" s="942"/>
      <c r="KAS322" s="942"/>
      <c r="KAT322" s="942"/>
      <c r="KAU322" s="942"/>
      <c r="KAV322" s="942"/>
      <c r="KAW322" s="942"/>
      <c r="KAX322" s="942"/>
      <c r="KAY322" s="942"/>
      <c r="KAZ322" s="942"/>
      <c r="KBA322" s="942"/>
      <c r="KBB322" s="942"/>
      <c r="KBC322" s="942"/>
      <c r="KBD322" s="942"/>
      <c r="KBE322" s="942"/>
      <c r="KBF322" s="942"/>
      <c r="KBG322" s="942"/>
      <c r="KBH322" s="942"/>
      <c r="KBI322" s="942"/>
      <c r="KBJ322" s="942"/>
      <c r="KBK322" s="942"/>
      <c r="KBL322" s="942"/>
      <c r="KBM322" s="942"/>
      <c r="KBN322" s="942"/>
      <c r="KBO322" s="942"/>
      <c r="KBP322" s="942"/>
      <c r="KBQ322" s="942"/>
      <c r="KBR322" s="942"/>
      <c r="KBS322" s="942"/>
      <c r="KBT322" s="942"/>
      <c r="KBU322" s="942"/>
      <c r="KBV322" s="942"/>
      <c r="KBW322" s="942"/>
      <c r="KBX322" s="942"/>
      <c r="KBY322" s="942"/>
      <c r="KBZ322" s="942"/>
      <c r="KCA322" s="942"/>
      <c r="KCB322" s="942"/>
      <c r="KCC322" s="942"/>
      <c r="KCD322" s="942"/>
      <c r="KCE322" s="942"/>
      <c r="KCF322" s="942"/>
      <c r="KCG322" s="942"/>
      <c r="KCH322" s="942"/>
      <c r="KCI322" s="942"/>
      <c r="KCJ322" s="942"/>
      <c r="KCK322" s="942"/>
      <c r="KCL322" s="942"/>
      <c r="KCM322" s="942"/>
      <c r="KCN322" s="942"/>
      <c r="KCO322" s="942"/>
      <c r="KCP322" s="942"/>
      <c r="KCQ322" s="942"/>
      <c r="KCR322" s="942"/>
      <c r="KCS322" s="942"/>
      <c r="KCT322" s="942"/>
      <c r="KCU322" s="942"/>
      <c r="KCV322" s="942"/>
      <c r="KCW322" s="942"/>
      <c r="KCX322" s="942"/>
      <c r="KCY322" s="942"/>
      <c r="KCZ322" s="942"/>
      <c r="KDA322" s="942"/>
      <c r="KDB322" s="942"/>
      <c r="KDC322" s="942"/>
      <c r="KDD322" s="942"/>
      <c r="KDE322" s="942"/>
      <c r="KDF322" s="942"/>
      <c r="KDG322" s="942"/>
      <c r="KDH322" s="942"/>
      <c r="KDI322" s="942"/>
      <c r="KDJ322" s="942"/>
      <c r="KDK322" s="942"/>
      <c r="KDL322" s="942"/>
      <c r="KDM322" s="942"/>
      <c r="KDN322" s="942"/>
      <c r="KDO322" s="942"/>
      <c r="KDP322" s="942"/>
      <c r="KDQ322" s="942"/>
      <c r="KDR322" s="942"/>
      <c r="KDS322" s="942"/>
      <c r="KDT322" s="942"/>
      <c r="KDU322" s="942"/>
      <c r="KDV322" s="942"/>
      <c r="KDW322" s="942"/>
      <c r="KDX322" s="942"/>
      <c r="KDY322" s="942"/>
      <c r="KDZ322" s="942"/>
      <c r="KEA322" s="942"/>
      <c r="KEB322" s="942"/>
      <c r="KEC322" s="942"/>
      <c r="KED322" s="942"/>
      <c r="KEE322" s="942"/>
      <c r="KEF322" s="942"/>
      <c r="KEG322" s="942"/>
      <c r="KEH322" s="942"/>
      <c r="KEI322" s="942"/>
      <c r="KEJ322" s="942"/>
      <c r="KEK322" s="942"/>
      <c r="KEL322" s="942"/>
      <c r="KEM322" s="942"/>
      <c r="KEN322" s="942"/>
      <c r="KEO322" s="942"/>
      <c r="KEP322" s="942"/>
      <c r="KEQ322" s="942"/>
      <c r="KER322" s="942"/>
      <c r="KES322" s="942"/>
      <c r="KET322" s="942"/>
      <c r="KEU322" s="942"/>
      <c r="KEV322" s="942"/>
      <c r="KEW322" s="942"/>
      <c r="KEX322" s="942"/>
      <c r="KEY322" s="942"/>
      <c r="KEZ322" s="942"/>
      <c r="KFA322" s="942"/>
      <c r="KFB322" s="942"/>
      <c r="KFC322" s="942"/>
      <c r="KFD322" s="942"/>
      <c r="KFE322" s="942"/>
      <c r="KFF322" s="942"/>
      <c r="KFG322" s="942"/>
      <c r="KFH322" s="942"/>
      <c r="KFI322" s="942"/>
      <c r="KFJ322" s="942"/>
      <c r="KFK322" s="942"/>
      <c r="KFL322" s="942"/>
      <c r="KFM322" s="942"/>
      <c r="KFN322" s="942"/>
      <c r="KFO322" s="942"/>
      <c r="KFP322" s="942"/>
      <c r="KFQ322" s="942"/>
      <c r="KFR322" s="942"/>
      <c r="KFS322" s="942"/>
      <c r="KFT322" s="942"/>
      <c r="KFU322" s="942"/>
      <c r="KFV322" s="942"/>
      <c r="KFW322" s="942"/>
      <c r="KFX322" s="942"/>
      <c r="KFY322" s="942"/>
      <c r="KFZ322" s="942"/>
      <c r="KGA322" s="942"/>
      <c r="KGB322" s="942"/>
      <c r="KGC322" s="942"/>
      <c r="KGD322" s="942"/>
      <c r="KGE322" s="942"/>
      <c r="KGF322" s="942"/>
      <c r="KGG322" s="942"/>
      <c r="KGH322" s="942"/>
      <c r="KGI322" s="942"/>
      <c r="KGJ322" s="942"/>
      <c r="KGK322" s="942"/>
      <c r="KGL322" s="942"/>
      <c r="KGM322" s="942"/>
      <c r="KGN322" s="942"/>
      <c r="KGO322" s="942"/>
      <c r="KGP322" s="942"/>
      <c r="KGQ322" s="942"/>
      <c r="KGR322" s="942"/>
      <c r="KGS322" s="942"/>
      <c r="KGT322" s="942"/>
      <c r="KGU322" s="942"/>
      <c r="KGV322" s="942"/>
      <c r="KGW322" s="942"/>
      <c r="KGX322" s="942"/>
      <c r="KGY322" s="942"/>
      <c r="KGZ322" s="942"/>
      <c r="KHA322" s="942"/>
      <c r="KHB322" s="942"/>
      <c r="KHC322" s="942"/>
      <c r="KHD322" s="942"/>
      <c r="KHE322" s="942"/>
      <c r="KHF322" s="942"/>
      <c r="KHG322" s="942"/>
      <c r="KHH322" s="942"/>
      <c r="KHI322" s="942"/>
      <c r="KHJ322" s="942"/>
      <c r="KHK322" s="942"/>
      <c r="KHL322" s="942"/>
      <c r="KHM322" s="942"/>
      <c r="KHN322" s="942"/>
      <c r="KHO322" s="942"/>
      <c r="KHP322" s="942"/>
      <c r="KHQ322" s="942"/>
      <c r="KHR322" s="942"/>
      <c r="KHS322" s="942"/>
      <c r="KHT322" s="942"/>
      <c r="KHU322" s="942"/>
      <c r="KHV322" s="942"/>
      <c r="KHW322" s="942"/>
      <c r="KHX322" s="942"/>
      <c r="KHY322" s="942"/>
      <c r="KHZ322" s="942"/>
      <c r="KIA322" s="942"/>
      <c r="KIB322" s="942"/>
      <c r="KIC322" s="942"/>
      <c r="KID322" s="942"/>
      <c r="KIE322" s="942"/>
      <c r="KIF322" s="942"/>
      <c r="KIG322" s="942"/>
      <c r="KIH322" s="942"/>
      <c r="KII322" s="942"/>
      <c r="KIJ322" s="942"/>
      <c r="KIK322" s="942"/>
      <c r="KIL322" s="942"/>
      <c r="KIM322" s="942"/>
      <c r="KIN322" s="942"/>
      <c r="KIO322" s="942"/>
      <c r="KIP322" s="942"/>
      <c r="KIQ322" s="942"/>
      <c r="KIR322" s="942"/>
      <c r="KIS322" s="942"/>
      <c r="KIT322" s="942"/>
      <c r="KIU322" s="942"/>
      <c r="KIV322" s="942"/>
      <c r="KIW322" s="942"/>
      <c r="KIX322" s="942"/>
      <c r="KIY322" s="942"/>
      <c r="KIZ322" s="942"/>
      <c r="KJA322" s="942"/>
      <c r="KJB322" s="942"/>
      <c r="KJC322" s="942"/>
      <c r="KJD322" s="942"/>
      <c r="KJE322" s="942"/>
      <c r="KJF322" s="942"/>
      <c r="KJG322" s="942"/>
      <c r="KJH322" s="942"/>
      <c r="KJI322" s="942"/>
      <c r="KJJ322" s="942"/>
      <c r="KJK322" s="942"/>
      <c r="KJL322" s="942"/>
      <c r="KJM322" s="942"/>
      <c r="KJN322" s="942"/>
      <c r="KJO322" s="942"/>
      <c r="KJP322" s="942"/>
      <c r="KJQ322" s="942"/>
      <c r="KJR322" s="942"/>
      <c r="KJS322" s="942"/>
      <c r="KJT322" s="942"/>
      <c r="KJU322" s="942"/>
      <c r="KJV322" s="942"/>
      <c r="KJW322" s="942"/>
      <c r="KJX322" s="942"/>
      <c r="KJY322" s="942"/>
      <c r="KJZ322" s="942"/>
      <c r="KKA322" s="942"/>
      <c r="KKB322" s="942"/>
      <c r="KKC322" s="942"/>
      <c r="KKD322" s="942"/>
      <c r="KKE322" s="942"/>
      <c r="KKF322" s="942"/>
      <c r="KKG322" s="942"/>
      <c r="KKH322" s="942"/>
      <c r="KKI322" s="942"/>
      <c r="KKJ322" s="942"/>
      <c r="KKK322" s="942"/>
      <c r="KKL322" s="942"/>
      <c r="KKM322" s="942"/>
      <c r="KKN322" s="942"/>
      <c r="KKO322" s="942"/>
      <c r="KKP322" s="942"/>
      <c r="KKQ322" s="942"/>
      <c r="KKR322" s="942"/>
      <c r="KKS322" s="942"/>
      <c r="KKT322" s="942"/>
      <c r="KKU322" s="942"/>
      <c r="KKV322" s="942"/>
      <c r="KKW322" s="942"/>
      <c r="KKX322" s="942"/>
      <c r="KKY322" s="942"/>
      <c r="KKZ322" s="942"/>
      <c r="KLA322" s="942"/>
      <c r="KLB322" s="942"/>
      <c r="KLC322" s="942"/>
      <c r="KLD322" s="942"/>
      <c r="KLE322" s="942"/>
      <c r="KLF322" s="942"/>
      <c r="KLG322" s="942"/>
      <c r="KLH322" s="942"/>
      <c r="KLI322" s="942"/>
      <c r="KLJ322" s="942"/>
      <c r="KLK322" s="942"/>
      <c r="KLL322" s="942"/>
      <c r="KLM322" s="942"/>
      <c r="KLN322" s="942"/>
      <c r="KLO322" s="942"/>
      <c r="KLP322" s="942"/>
      <c r="KLQ322" s="942"/>
      <c r="KLR322" s="942"/>
      <c r="KLS322" s="942"/>
      <c r="KLT322" s="942"/>
      <c r="KLU322" s="942"/>
      <c r="KLV322" s="942"/>
      <c r="KLW322" s="942"/>
      <c r="KLX322" s="942"/>
      <c r="KLY322" s="942"/>
      <c r="KLZ322" s="942"/>
      <c r="KMA322" s="942"/>
      <c r="KMB322" s="942"/>
      <c r="KMC322" s="942"/>
      <c r="KMD322" s="942"/>
      <c r="KME322" s="942"/>
      <c r="KMF322" s="942"/>
      <c r="KMG322" s="942"/>
      <c r="KMH322" s="942"/>
      <c r="KMI322" s="942"/>
      <c r="KMJ322" s="942"/>
      <c r="KMK322" s="942"/>
      <c r="KML322" s="942"/>
      <c r="KMM322" s="942"/>
      <c r="KMN322" s="942"/>
      <c r="KMO322" s="942"/>
      <c r="KMP322" s="942"/>
      <c r="KMQ322" s="942"/>
      <c r="KMR322" s="942"/>
      <c r="KMS322" s="942"/>
      <c r="KMT322" s="942"/>
      <c r="KMU322" s="942"/>
      <c r="KMV322" s="942"/>
      <c r="KMW322" s="942"/>
      <c r="KMX322" s="942"/>
      <c r="KMY322" s="942"/>
      <c r="KMZ322" s="942"/>
      <c r="KNA322" s="942"/>
      <c r="KNB322" s="942"/>
      <c r="KNC322" s="942"/>
      <c r="KND322" s="942"/>
      <c r="KNE322" s="942"/>
      <c r="KNF322" s="942"/>
      <c r="KNG322" s="942"/>
      <c r="KNH322" s="942"/>
      <c r="KNI322" s="942"/>
      <c r="KNJ322" s="942"/>
      <c r="KNK322" s="942"/>
      <c r="KNL322" s="942"/>
      <c r="KNM322" s="942"/>
      <c r="KNN322" s="942"/>
      <c r="KNO322" s="942"/>
      <c r="KNP322" s="942"/>
      <c r="KNQ322" s="942"/>
      <c r="KNR322" s="942"/>
      <c r="KNS322" s="942"/>
      <c r="KNT322" s="942"/>
      <c r="KNU322" s="942"/>
      <c r="KNV322" s="942"/>
      <c r="KNW322" s="942"/>
      <c r="KNX322" s="942"/>
      <c r="KNY322" s="942"/>
      <c r="KNZ322" s="942"/>
      <c r="KOA322" s="942"/>
      <c r="KOB322" s="942"/>
      <c r="KOC322" s="942"/>
      <c r="KOD322" s="942"/>
      <c r="KOE322" s="942"/>
      <c r="KOF322" s="942"/>
      <c r="KOG322" s="942"/>
      <c r="KOH322" s="942"/>
      <c r="KOI322" s="942"/>
      <c r="KOJ322" s="942"/>
      <c r="KOK322" s="942"/>
      <c r="KOL322" s="942"/>
      <c r="KOM322" s="942"/>
      <c r="KON322" s="942"/>
      <c r="KOO322" s="942"/>
      <c r="KOP322" s="942"/>
      <c r="KOQ322" s="942"/>
      <c r="KOR322" s="942"/>
      <c r="KOS322" s="942"/>
      <c r="KOT322" s="942"/>
      <c r="KOU322" s="942"/>
      <c r="KOV322" s="942"/>
      <c r="KOW322" s="942"/>
      <c r="KOX322" s="942"/>
      <c r="KOY322" s="942"/>
      <c r="KOZ322" s="942"/>
      <c r="KPA322" s="942"/>
      <c r="KPB322" s="942"/>
      <c r="KPC322" s="942"/>
      <c r="KPD322" s="942"/>
      <c r="KPE322" s="942"/>
      <c r="KPF322" s="942"/>
      <c r="KPG322" s="942"/>
      <c r="KPH322" s="942"/>
      <c r="KPI322" s="942"/>
      <c r="KPJ322" s="942"/>
      <c r="KPK322" s="942"/>
      <c r="KPL322" s="942"/>
      <c r="KPM322" s="942"/>
      <c r="KPN322" s="942"/>
      <c r="KPO322" s="942"/>
      <c r="KPP322" s="942"/>
      <c r="KPQ322" s="942"/>
      <c r="KPR322" s="942"/>
      <c r="KPS322" s="942"/>
      <c r="KPT322" s="942"/>
      <c r="KPU322" s="942"/>
      <c r="KPV322" s="942"/>
      <c r="KPW322" s="942"/>
      <c r="KPX322" s="942"/>
      <c r="KPY322" s="942"/>
      <c r="KPZ322" s="942"/>
      <c r="KQA322" s="942"/>
      <c r="KQB322" s="942"/>
      <c r="KQC322" s="942"/>
      <c r="KQD322" s="942"/>
      <c r="KQE322" s="942"/>
      <c r="KQF322" s="942"/>
      <c r="KQG322" s="942"/>
      <c r="KQH322" s="942"/>
      <c r="KQI322" s="942"/>
      <c r="KQJ322" s="942"/>
      <c r="KQK322" s="942"/>
      <c r="KQL322" s="942"/>
      <c r="KQM322" s="942"/>
      <c r="KQN322" s="942"/>
      <c r="KQO322" s="942"/>
      <c r="KQP322" s="942"/>
      <c r="KQQ322" s="942"/>
      <c r="KQR322" s="942"/>
      <c r="KQS322" s="942"/>
      <c r="KQT322" s="942"/>
      <c r="KQU322" s="942"/>
      <c r="KQV322" s="942"/>
      <c r="KQW322" s="942"/>
      <c r="KQX322" s="942"/>
      <c r="KQY322" s="942"/>
      <c r="KQZ322" s="942"/>
      <c r="KRA322" s="942"/>
      <c r="KRB322" s="942"/>
      <c r="KRC322" s="942"/>
      <c r="KRD322" s="942"/>
      <c r="KRE322" s="942"/>
      <c r="KRF322" s="942"/>
      <c r="KRG322" s="942"/>
      <c r="KRH322" s="942"/>
      <c r="KRI322" s="942"/>
      <c r="KRJ322" s="942"/>
      <c r="KRK322" s="942"/>
      <c r="KRL322" s="942"/>
      <c r="KRM322" s="942"/>
      <c r="KRN322" s="942"/>
      <c r="KRO322" s="942"/>
      <c r="KRP322" s="942"/>
      <c r="KRQ322" s="942"/>
      <c r="KRR322" s="942"/>
      <c r="KRS322" s="942"/>
      <c r="KRT322" s="942"/>
      <c r="KRU322" s="942"/>
      <c r="KRV322" s="942"/>
      <c r="KRW322" s="942"/>
      <c r="KRX322" s="942"/>
      <c r="KRY322" s="942"/>
      <c r="KRZ322" s="942"/>
      <c r="KSA322" s="942"/>
      <c r="KSB322" s="942"/>
      <c r="KSC322" s="942"/>
      <c r="KSD322" s="942"/>
      <c r="KSE322" s="942"/>
      <c r="KSF322" s="942"/>
      <c r="KSG322" s="942"/>
      <c r="KSH322" s="942"/>
      <c r="KSI322" s="942"/>
      <c r="KSJ322" s="942"/>
      <c r="KSK322" s="942"/>
      <c r="KSL322" s="942"/>
      <c r="KSM322" s="942"/>
      <c r="KSN322" s="942"/>
      <c r="KSO322" s="942"/>
      <c r="KSP322" s="942"/>
      <c r="KSQ322" s="942"/>
      <c r="KSR322" s="942"/>
      <c r="KSS322" s="942"/>
      <c r="KST322" s="942"/>
      <c r="KSU322" s="942"/>
      <c r="KSV322" s="942"/>
      <c r="KSW322" s="942"/>
      <c r="KSX322" s="942"/>
      <c r="KSY322" s="942"/>
      <c r="KSZ322" s="942"/>
      <c r="KTA322" s="942"/>
      <c r="KTB322" s="942"/>
      <c r="KTC322" s="942"/>
      <c r="KTD322" s="942"/>
      <c r="KTE322" s="942"/>
      <c r="KTF322" s="942"/>
      <c r="KTG322" s="942"/>
      <c r="KTH322" s="942"/>
      <c r="KTI322" s="942"/>
      <c r="KTJ322" s="942"/>
      <c r="KTK322" s="942"/>
      <c r="KTL322" s="942"/>
      <c r="KTM322" s="942"/>
      <c r="KTN322" s="942"/>
      <c r="KTO322" s="942"/>
      <c r="KTP322" s="942"/>
      <c r="KTQ322" s="942"/>
      <c r="KTR322" s="942"/>
      <c r="KTS322" s="942"/>
      <c r="KTT322" s="942"/>
      <c r="KTU322" s="942"/>
      <c r="KTV322" s="942"/>
      <c r="KTW322" s="942"/>
      <c r="KTX322" s="942"/>
      <c r="KTY322" s="942"/>
      <c r="KTZ322" s="942"/>
      <c r="KUA322" s="942"/>
      <c r="KUB322" s="942"/>
      <c r="KUC322" s="942"/>
      <c r="KUD322" s="942"/>
      <c r="KUE322" s="942"/>
      <c r="KUF322" s="942"/>
      <c r="KUG322" s="942"/>
      <c r="KUH322" s="942"/>
      <c r="KUI322" s="942"/>
      <c r="KUJ322" s="942"/>
      <c r="KUK322" s="942"/>
      <c r="KUL322" s="942"/>
      <c r="KUM322" s="942"/>
      <c r="KUN322" s="942"/>
      <c r="KUO322" s="942"/>
      <c r="KUP322" s="942"/>
      <c r="KUQ322" s="942"/>
      <c r="KUR322" s="942"/>
      <c r="KUS322" s="942"/>
      <c r="KUT322" s="942"/>
      <c r="KUU322" s="942"/>
      <c r="KUV322" s="942"/>
      <c r="KUW322" s="942"/>
      <c r="KUX322" s="942"/>
      <c r="KUY322" s="942"/>
      <c r="KUZ322" s="942"/>
      <c r="KVA322" s="942"/>
      <c r="KVB322" s="942"/>
      <c r="KVC322" s="942"/>
      <c r="KVD322" s="942"/>
      <c r="KVE322" s="942"/>
      <c r="KVF322" s="942"/>
      <c r="KVG322" s="942"/>
      <c r="KVH322" s="942"/>
      <c r="KVI322" s="942"/>
      <c r="KVJ322" s="942"/>
      <c r="KVK322" s="942"/>
      <c r="KVL322" s="942"/>
      <c r="KVM322" s="942"/>
      <c r="KVN322" s="942"/>
      <c r="KVO322" s="942"/>
      <c r="KVP322" s="942"/>
      <c r="KVQ322" s="942"/>
      <c r="KVR322" s="942"/>
      <c r="KVS322" s="942"/>
      <c r="KVT322" s="942"/>
      <c r="KVU322" s="942"/>
      <c r="KVV322" s="942"/>
      <c r="KVW322" s="942"/>
      <c r="KVX322" s="942"/>
      <c r="KVY322" s="942"/>
      <c r="KVZ322" s="942"/>
      <c r="KWA322" s="942"/>
      <c r="KWB322" s="942"/>
      <c r="KWC322" s="942"/>
      <c r="KWD322" s="942"/>
      <c r="KWE322" s="942"/>
      <c r="KWF322" s="942"/>
      <c r="KWG322" s="942"/>
      <c r="KWH322" s="942"/>
      <c r="KWI322" s="942"/>
      <c r="KWJ322" s="942"/>
      <c r="KWK322" s="942"/>
      <c r="KWL322" s="942"/>
      <c r="KWM322" s="942"/>
      <c r="KWN322" s="942"/>
      <c r="KWO322" s="942"/>
      <c r="KWP322" s="942"/>
      <c r="KWQ322" s="942"/>
      <c r="KWR322" s="942"/>
      <c r="KWS322" s="942"/>
      <c r="KWT322" s="942"/>
      <c r="KWU322" s="942"/>
      <c r="KWV322" s="942"/>
      <c r="KWW322" s="942"/>
      <c r="KWX322" s="942"/>
      <c r="KWY322" s="942"/>
      <c r="KWZ322" s="942"/>
      <c r="KXA322" s="942"/>
      <c r="KXB322" s="942"/>
      <c r="KXC322" s="942"/>
      <c r="KXD322" s="942"/>
      <c r="KXE322" s="942"/>
      <c r="KXF322" s="942"/>
      <c r="KXG322" s="942"/>
      <c r="KXH322" s="942"/>
      <c r="KXI322" s="942"/>
      <c r="KXJ322" s="942"/>
      <c r="KXK322" s="942"/>
      <c r="KXL322" s="942"/>
      <c r="KXM322" s="942"/>
      <c r="KXN322" s="942"/>
      <c r="KXO322" s="942"/>
      <c r="KXP322" s="942"/>
      <c r="KXQ322" s="942"/>
      <c r="KXR322" s="942"/>
      <c r="KXS322" s="942"/>
      <c r="KXT322" s="942"/>
      <c r="KXU322" s="942"/>
      <c r="KXV322" s="942"/>
      <c r="KXW322" s="942"/>
      <c r="KXX322" s="942"/>
      <c r="KXY322" s="942"/>
      <c r="KXZ322" s="942"/>
      <c r="KYA322" s="942"/>
      <c r="KYB322" s="942"/>
      <c r="KYC322" s="942"/>
      <c r="KYD322" s="942"/>
      <c r="KYE322" s="942"/>
      <c r="KYF322" s="942"/>
      <c r="KYG322" s="942"/>
      <c r="KYH322" s="942"/>
      <c r="KYI322" s="942"/>
      <c r="KYJ322" s="942"/>
      <c r="KYK322" s="942"/>
      <c r="KYL322" s="942"/>
      <c r="KYM322" s="942"/>
      <c r="KYN322" s="942"/>
      <c r="KYO322" s="942"/>
      <c r="KYP322" s="942"/>
      <c r="KYQ322" s="942"/>
      <c r="KYR322" s="942"/>
      <c r="KYS322" s="942"/>
      <c r="KYT322" s="942"/>
      <c r="KYU322" s="942"/>
      <c r="KYV322" s="942"/>
      <c r="KYW322" s="942"/>
      <c r="KYX322" s="942"/>
      <c r="KYY322" s="942"/>
      <c r="KYZ322" s="942"/>
      <c r="KZA322" s="942"/>
      <c r="KZB322" s="942"/>
      <c r="KZC322" s="942"/>
      <c r="KZD322" s="942"/>
      <c r="KZE322" s="942"/>
      <c r="KZF322" s="942"/>
      <c r="KZG322" s="942"/>
      <c r="KZH322" s="942"/>
      <c r="KZI322" s="942"/>
      <c r="KZJ322" s="942"/>
      <c r="KZK322" s="942"/>
      <c r="KZL322" s="942"/>
      <c r="KZM322" s="942"/>
      <c r="KZN322" s="942"/>
      <c r="KZO322" s="942"/>
      <c r="KZP322" s="942"/>
      <c r="KZQ322" s="942"/>
      <c r="KZR322" s="942"/>
      <c r="KZS322" s="942"/>
      <c r="KZT322" s="942"/>
      <c r="KZU322" s="942"/>
      <c r="KZV322" s="942"/>
      <c r="KZW322" s="942"/>
      <c r="KZX322" s="942"/>
      <c r="KZY322" s="942"/>
      <c r="KZZ322" s="942"/>
      <c r="LAA322" s="942"/>
      <c r="LAB322" s="942"/>
      <c r="LAC322" s="942"/>
      <c r="LAD322" s="942"/>
      <c r="LAE322" s="942"/>
      <c r="LAF322" s="942"/>
      <c r="LAG322" s="942"/>
      <c r="LAH322" s="942"/>
      <c r="LAI322" s="942"/>
      <c r="LAJ322" s="942"/>
      <c r="LAK322" s="942"/>
      <c r="LAL322" s="942"/>
      <c r="LAM322" s="942"/>
      <c r="LAN322" s="942"/>
      <c r="LAO322" s="942"/>
      <c r="LAP322" s="942"/>
      <c r="LAQ322" s="942"/>
      <c r="LAR322" s="942"/>
      <c r="LAS322" s="942"/>
      <c r="LAT322" s="942"/>
      <c r="LAU322" s="942"/>
      <c r="LAV322" s="942"/>
      <c r="LAW322" s="942"/>
      <c r="LAX322" s="942"/>
      <c r="LAY322" s="942"/>
      <c r="LAZ322" s="942"/>
      <c r="LBA322" s="942"/>
      <c r="LBB322" s="942"/>
      <c r="LBC322" s="942"/>
      <c r="LBD322" s="942"/>
      <c r="LBE322" s="942"/>
      <c r="LBF322" s="942"/>
      <c r="LBG322" s="942"/>
      <c r="LBH322" s="942"/>
      <c r="LBI322" s="942"/>
      <c r="LBJ322" s="942"/>
      <c r="LBK322" s="942"/>
      <c r="LBL322" s="942"/>
      <c r="LBM322" s="942"/>
      <c r="LBN322" s="942"/>
      <c r="LBO322" s="942"/>
      <c r="LBP322" s="942"/>
      <c r="LBQ322" s="942"/>
      <c r="LBR322" s="942"/>
      <c r="LBS322" s="942"/>
      <c r="LBT322" s="942"/>
      <c r="LBU322" s="942"/>
      <c r="LBV322" s="942"/>
      <c r="LBW322" s="942"/>
      <c r="LBX322" s="942"/>
      <c r="LBY322" s="942"/>
      <c r="LBZ322" s="942"/>
      <c r="LCA322" s="942"/>
      <c r="LCB322" s="942"/>
      <c r="LCC322" s="942"/>
      <c r="LCD322" s="942"/>
      <c r="LCE322" s="942"/>
      <c r="LCF322" s="942"/>
      <c r="LCG322" s="942"/>
      <c r="LCH322" s="942"/>
      <c r="LCI322" s="942"/>
      <c r="LCJ322" s="942"/>
      <c r="LCK322" s="942"/>
      <c r="LCL322" s="942"/>
      <c r="LCM322" s="942"/>
      <c r="LCN322" s="942"/>
      <c r="LCO322" s="942"/>
      <c r="LCP322" s="942"/>
      <c r="LCQ322" s="942"/>
      <c r="LCR322" s="942"/>
      <c r="LCS322" s="942"/>
      <c r="LCT322" s="942"/>
      <c r="LCU322" s="942"/>
      <c r="LCV322" s="942"/>
      <c r="LCW322" s="942"/>
      <c r="LCX322" s="942"/>
      <c r="LCY322" s="942"/>
      <c r="LCZ322" s="942"/>
      <c r="LDA322" s="942"/>
      <c r="LDB322" s="942"/>
      <c r="LDC322" s="942"/>
      <c r="LDD322" s="942"/>
      <c r="LDE322" s="942"/>
      <c r="LDF322" s="942"/>
      <c r="LDG322" s="942"/>
      <c r="LDH322" s="942"/>
      <c r="LDI322" s="942"/>
      <c r="LDJ322" s="942"/>
      <c r="LDK322" s="942"/>
      <c r="LDL322" s="942"/>
      <c r="LDM322" s="942"/>
      <c r="LDN322" s="942"/>
      <c r="LDO322" s="942"/>
      <c r="LDP322" s="942"/>
      <c r="LDQ322" s="942"/>
      <c r="LDR322" s="942"/>
      <c r="LDS322" s="942"/>
      <c r="LDT322" s="942"/>
      <c r="LDU322" s="942"/>
      <c r="LDV322" s="942"/>
      <c r="LDW322" s="942"/>
      <c r="LDX322" s="942"/>
      <c r="LDY322" s="942"/>
      <c r="LDZ322" s="942"/>
      <c r="LEA322" s="942"/>
      <c r="LEB322" s="942"/>
      <c r="LEC322" s="942"/>
      <c r="LED322" s="942"/>
      <c r="LEE322" s="942"/>
      <c r="LEF322" s="942"/>
      <c r="LEG322" s="942"/>
      <c r="LEH322" s="942"/>
      <c r="LEI322" s="942"/>
      <c r="LEJ322" s="942"/>
      <c r="LEK322" s="942"/>
      <c r="LEL322" s="942"/>
      <c r="LEM322" s="942"/>
      <c r="LEN322" s="942"/>
      <c r="LEO322" s="942"/>
      <c r="LEP322" s="942"/>
      <c r="LEQ322" s="942"/>
      <c r="LER322" s="942"/>
      <c r="LES322" s="942"/>
      <c r="LET322" s="942"/>
      <c r="LEU322" s="942"/>
      <c r="LEV322" s="942"/>
      <c r="LEW322" s="942"/>
      <c r="LEX322" s="942"/>
      <c r="LEY322" s="942"/>
      <c r="LEZ322" s="942"/>
      <c r="LFA322" s="942"/>
      <c r="LFB322" s="942"/>
      <c r="LFC322" s="942"/>
      <c r="LFD322" s="942"/>
      <c r="LFE322" s="942"/>
      <c r="LFF322" s="942"/>
      <c r="LFG322" s="942"/>
      <c r="LFH322" s="942"/>
      <c r="LFI322" s="942"/>
      <c r="LFJ322" s="942"/>
      <c r="LFK322" s="942"/>
      <c r="LFL322" s="942"/>
      <c r="LFM322" s="942"/>
      <c r="LFN322" s="942"/>
      <c r="LFO322" s="942"/>
      <c r="LFP322" s="942"/>
      <c r="LFQ322" s="942"/>
      <c r="LFR322" s="942"/>
      <c r="LFS322" s="942"/>
      <c r="LFT322" s="942"/>
      <c r="LFU322" s="942"/>
      <c r="LFV322" s="942"/>
      <c r="LFW322" s="942"/>
      <c r="LFX322" s="942"/>
      <c r="LFY322" s="942"/>
      <c r="LFZ322" s="942"/>
      <c r="LGA322" s="942"/>
      <c r="LGB322" s="942"/>
      <c r="LGC322" s="942"/>
      <c r="LGD322" s="942"/>
      <c r="LGE322" s="942"/>
      <c r="LGF322" s="942"/>
      <c r="LGG322" s="942"/>
      <c r="LGH322" s="942"/>
      <c r="LGI322" s="942"/>
      <c r="LGJ322" s="942"/>
      <c r="LGK322" s="942"/>
      <c r="LGL322" s="942"/>
      <c r="LGM322" s="942"/>
      <c r="LGN322" s="942"/>
      <c r="LGO322" s="942"/>
      <c r="LGP322" s="942"/>
      <c r="LGQ322" s="942"/>
      <c r="LGR322" s="942"/>
      <c r="LGS322" s="942"/>
      <c r="LGT322" s="942"/>
      <c r="LGU322" s="942"/>
      <c r="LGV322" s="942"/>
      <c r="LGW322" s="942"/>
      <c r="LGX322" s="942"/>
      <c r="LGY322" s="942"/>
      <c r="LGZ322" s="942"/>
      <c r="LHA322" s="942"/>
      <c r="LHB322" s="942"/>
      <c r="LHC322" s="942"/>
      <c r="LHD322" s="942"/>
      <c r="LHE322" s="942"/>
      <c r="LHF322" s="942"/>
      <c r="LHG322" s="942"/>
      <c r="LHH322" s="942"/>
      <c r="LHI322" s="942"/>
      <c r="LHJ322" s="942"/>
      <c r="LHK322" s="942"/>
      <c r="LHL322" s="942"/>
      <c r="LHM322" s="942"/>
      <c r="LHN322" s="942"/>
      <c r="LHO322" s="942"/>
      <c r="LHP322" s="942"/>
      <c r="LHQ322" s="942"/>
      <c r="LHR322" s="942"/>
      <c r="LHS322" s="942"/>
      <c r="LHT322" s="942"/>
      <c r="LHU322" s="942"/>
      <c r="LHV322" s="942"/>
      <c r="LHW322" s="942"/>
      <c r="LHX322" s="942"/>
      <c r="LHY322" s="942"/>
      <c r="LHZ322" s="942"/>
      <c r="LIA322" s="942"/>
      <c r="LIB322" s="942"/>
      <c r="LIC322" s="942"/>
      <c r="LID322" s="942"/>
      <c r="LIE322" s="942"/>
      <c r="LIF322" s="942"/>
      <c r="LIG322" s="942"/>
      <c r="LIH322" s="942"/>
      <c r="LII322" s="942"/>
      <c r="LIJ322" s="942"/>
      <c r="LIK322" s="942"/>
      <c r="LIL322" s="942"/>
      <c r="LIM322" s="942"/>
      <c r="LIN322" s="942"/>
      <c r="LIO322" s="942"/>
      <c r="LIP322" s="942"/>
      <c r="LIQ322" s="942"/>
      <c r="LIR322" s="942"/>
      <c r="LIS322" s="942"/>
      <c r="LIT322" s="942"/>
      <c r="LIU322" s="942"/>
      <c r="LIV322" s="942"/>
      <c r="LIW322" s="942"/>
      <c r="LIX322" s="942"/>
      <c r="LIY322" s="942"/>
      <c r="LIZ322" s="942"/>
      <c r="LJA322" s="942"/>
      <c r="LJB322" s="942"/>
      <c r="LJC322" s="942"/>
      <c r="LJD322" s="942"/>
      <c r="LJE322" s="942"/>
      <c r="LJF322" s="942"/>
      <c r="LJG322" s="942"/>
      <c r="LJH322" s="942"/>
      <c r="LJI322" s="942"/>
      <c r="LJJ322" s="942"/>
      <c r="LJK322" s="942"/>
      <c r="LJL322" s="942"/>
      <c r="LJM322" s="942"/>
      <c r="LJN322" s="942"/>
      <c r="LJO322" s="942"/>
      <c r="LJP322" s="942"/>
      <c r="LJQ322" s="942"/>
      <c r="LJR322" s="942"/>
      <c r="LJS322" s="942"/>
      <c r="LJT322" s="942"/>
      <c r="LJU322" s="942"/>
      <c r="LJV322" s="942"/>
      <c r="LJW322" s="942"/>
      <c r="LJX322" s="942"/>
      <c r="LJY322" s="942"/>
      <c r="LJZ322" s="942"/>
      <c r="LKA322" s="942"/>
      <c r="LKB322" s="942"/>
      <c r="LKC322" s="942"/>
      <c r="LKD322" s="942"/>
      <c r="LKE322" s="942"/>
      <c r="LKF322" s="942"/>
      <c r="LKG322" s="942"/>
      <c r="LKH322" s="942"/>
      <c r="LKI322" s="942"/>
      <c r="LKJ322" s="942"/>
      <c r="LKK322" s="942"/>
      <c r="LKL322" s="942"/>
      <c r="LKM322" s="942"/>
      <c r="LKN322" s="942"/>
      <c r="LKO322" s="942"/>
      <c r="LKP322" s="942"/>
      <c r="LKQ322" s="942"/>
      <c r="LKR322" s="942"/>
      <c r="LKS322" s="942"/>
      <c r="LKT322" s="942"/>
      <c r="LKU322" s="942"/>
      <c r="LKV322" s="942"/>
      <c r="LKW322" s="942"/>
      <c r="LKX322" s="942"/>
      <c r="LKY322" s="942"/>
      <c r="LKZ322" s="942"/>
      <c r="LLA322" s="942"/>
      <c r="LLB322" s="942"/>
      <c r="LLC322" s="942"/>
      <c r="LLD322" s="942"/>
      <c r="LLE322" s="942"/>
      <c r="LLF322" s="942"/>
      <c r="LLG322" s="942"/>
      <c r="LLH322" s="942"/>
      <c r="LLI322" s="942"/>
      <c r="LLJ322" s="942"/>
      <c r="LLK322" s="942"/>
      <c r="LLL322" s="942"/>
      <c r="LLM322" s="942"/>
      <c r="LLN322" s="942"/>
      <c r="LLO322" s="942"/>
      <c r="LLP322" s="942"/>
      <c r="LLQ322" s="942"/>
      <c r="LLR322" s="942"/>
      <c r="LLS322" s="942"/>
      <c r="LLT322" s="942"/>
      <c r="LLU322" s="942"/>
      <c r="LLV322" s="942"/>
      <c r="LLW322" s="942"/>
      <c r="LLX322" s="942"/>
      <c r="LLY322" s="942"/>
      <c r="LLZ322" s="942"/>
      <c r="LMA322" s="942"/>
      <c r="LMB322" s="942"/>
      <c r="LMC322" s="942"/>
      <c r="LMD322" s="942"/>
      <c r="LME322" s="942"/>
      <c r="LMF322" s="942"/>
      <c r="LMG322" s="942"/>
      <c r="LMH322" s="942"/>
      <c r="LMI322" s="942"/>
      <c r="LMJ322" s="942"/>
      <c r="LMK322" s="942"/>
      <c r="LML322" s="942"/>
      <c r="LMM322" s="942"/>
      <c r="LMN322" s="942"/>
      <c r="LMO322" s="942"/>
      <c r="LMP322" s="942"/>
      <c r="LMQ322" s="942"/>
      <c r="LMR322" s="942"/>
      <c r="LMS322" s="942"/>
      <c r="LMT322" s="942"/>
      <c r="LMU322" s="942"/>
      <c r="LMV322" s="942"/>
      <c r="LMW322" s="942"/>
      <c r="LMX322" s="942"/>
      <c r="LMY322" s="942"/>
      <c r="LMZ322" s="942"/>
      <c r="LNA322" s="942"/>
      <c r="LNB322" s="942"/>
      <c r="LNC322" s="942"/>
      <c r="LND322" s="942"/>
      <c r="LNE322" s="942"/>
      <c r="LNF322" s="942"/>
      <c r="LNG322" s="942"/>
      <c r="LNH322" s="942"/>
      <c r="LNI322" s="942"/>
      <c r="LNJ322" s="942"/>
      <c r="LNK322" s="942"/>
      <c r="LNL322" s="942"/>
      <c r="LNM322" s="942"/>
      <c r="LNN322" s="942"/>
      <c r="LNO322" s="942"/>
      <c r="LNP322" s="942"/>
      <c r="LNQ322" s="942"/>
      <c r="LNR322" s="942"/>
      <c r="LNS322" s="942"/>
      <c r="LNT322" s="942"/>
      <c r="LNU322" s="942"/>
      <c r="LNV322" s="942"/>
      <c r="LNW322" s="942"/>
      <c r="LNX322" s="942"/>
      <c r="LNY322" s="942"/>
      <c r="LNZ322" s="942"/>
      <c r="LOA322" s="942"/>
      <c r="LOB322" s="942"/>
      <c r="LOC322" s="942"/>
      <c r="LOD322" s="942"/>
      <c r="LOE322" s="942"/>
      <c r="LOF322" s="942"/>
      <c r="LOG322" s="942"/>
      <c r="LOH322" s="942"/>
      <c r="LOI322" s="942"/>
      <c r="LOJ322" s="942"/>
      <c r="LOK322" s="942"/>
      <c r="LOL322" s="942"/>
      <c r="LOM322" s="942"/>
      <c r="LON322" s="942"/>
      <c r="LOO322" s="942"/>
      <c r="LOP322" s="942"/>
      <c r="LOQ322" s="942"/>
      <c r="LOR322" s="942"/>
      <c r="LOS322" s="942"/>
      <c r="LOT322" s="942"/>
      <c r="LOU322" s="942"/>
      <c r="LOV322" s="942"/>
      <c r="LOW322" s="942"/>
      <c r="LOX322" s="942"/>
      <c r="LOY322" s="942"/>
      <c r="LOZ322" s="942"/>
      <c r="LPA322" s="942"/>
      <c r="LPB322" s="942"/>
      <c r="LPC322" s="942"/>
      <c r="LPD322" s="942"/>
      <c r="LPE322" s="942"/>
      <c r="LPF322" s="942"/>
      <c r="LPG322" s="942"/>
      <c r="LPH322" s="942"/>
      <c r="LPI322" s="942"/>
      <c r="LPJ322" s="942"/>
      <c r="LPK322" s="942"/>
      <c r="LPL322" s="942"/>
      <c r="LPM322" s="942"/>
      <c r="LPN322" s="942"/>
      <c r="LPO322" s="942"/>
      <c r="LPP322" s="942"/>
      <c r="LPQ322" s="942"/>
      <c r="LPR322" s="942"/>
      <c r="LPS322" s="942"/>
      <c r="LPT322" s="942"/>
      <c r="LPU322" s="942"/>
      <c r="LPV322" s="942"/>
      <c r="LPW322" s="942"/>
      <c r="LPX322" s="942"/>
      <c r="LPY322" s="942"/>
      <c r="LPZ322" s="942"/>
      <c r="LQA322" s="942"/>
      <c r="LQB322" s="942"/>
      <c r="LQC322" s="942"/>
      <c r="LQD322" s="942"/>
      <c r="LQE322" s="942"/>
      <c r="LQF322" s="942"/>
      <c r="LQG322" s="942"/>
      <c r="LQH322" s="942"/>
      <c r="LQI322" s="942"/>
      <c r="LQJ322" s="942"/>
      <c r="LQK322" s="942"/>
      <c r="LQL322" s="942"/>
      <c r="LQM322" s="942"/>
      <c r="LQN322" s="942"/>
      <c r="LQO322" s="942"/>
      <c r="LQP322" s="942"/>
      <c r="LQQ322" s="942"/>
      <c r="LQR322" s="942"/>
      <c r="LQS322" s="942"/>
      <c r="LQT322" s="942"/>
      <c r="LQU322" s="942"/>
      <c r="LQV322" s="942"/>
      <c r="LQW322" s="942"/>
      <c r="LQX322" s="942"/>
      <c r="LQY322" s="942"/>
      <c r="LQZ322" s="942"/>
      <c r="LRA322" s="942"/>
      <c r="LRB322" s="942"/>
      <c r="LRC322" s="942"/>
      <c r="LRD322" s="942"/>
      <c r="LRE322" s="942"/>
      <c r="LRF322" s="942"/>
      <c r="LRG322" s="942"/>
      <c r="LRH322" s="942"/>
      <c r="LRI322" s="942"/>
      <c r="LRJ322" s="942"/>
      <c r="LRK322" s="942"/>
      <c r="LRL322" s="942"/>
      <c r="LRM322" s="942"/>
      <c r="LRN322" s="942"/>
      <c r="LRO322" s="942"/>
      <c r="LRP322" s="942"/>
      <c r="LRQ322" s="942"/>
      <c r="LRR322" s="942"/>
      <c r="LRS322" s="942"/>
      <c r="LRT322" s="942"/>
      <c r="LRU322" s="942"/>
      <c r="LRV322" s="942"/>
      <c r="LRW322" s="942"/>
      <c r="LRX322" s="942"/>
      <c r="LRY322" s="942"/>
      <c r="LRZ322" s="942"/>
      <c r="LSA322" s="942"/>
      <c r="LSB322" s="942"/>
      <c r="LSC322" s="942"/>
      <c r="LSD322" s="942"/>
      <c r="LSE322" s="942"/>
      <c r="LSF322" s="942"/>
      <c r="LSG322" s="942"/>
      <c r="LSH322" s="942"/>
      <c r="LSI322" s="942"/>
      <c r="LSJ322" s="942"/>
      <c r="LSK322" s="942"/>
      <c r="LSL322" s="942"/>
      <c r="LSM322" s="942"/>
      <c r="LSN322" s="942"/>
      <c r="LSO322" s="942"/>
      <c r="LSP322" s="942"/>
      <c r="LSQ322" s="942"/>
      <c r="LSR322" s="942"/>
      <c r="LSS322" s="942"/>
      <c r="LST322" s="942"/>
      <c r="LSU322" s="942"/>
      <c r="LSV322" s="942"/>
      <c r="LSW322" s="942"/>
      <c r="LSX322" s="942"/>
      <c r="LSY322" s="942"/>
      <c r="LSZ322" s="942"/>
      <c r="LTA322" s="942"/>
      <c r="LTB322" s="942"/>
      <c r="LTC322" s="942"/>
      <c r="LTD322" s="942"/>
      <c r="LTE322" s="942"/>
      <c r="LTF322" s="942"/>
      <c r="LTG322" s="942"/>
      <c r="LTH322" s="942"/>
      <c r="LTI322" s="942"/>
      <c r="LTJ322" s="942"/>
      <c r="LTK322" s="942"/>
      <c r="LTL322" s="942"/>
      <c r="LTM322" s="942"/>
      <c r="LTN322" s="942"/>
      <c r="LTO322" s="942"/>
      <c r="LTP322" s="942"/>
      <c r="LTQ322" s="942"/>
      <c r="LTR322" s="942"/>
      <c r="LTS322" s="942"/>
      <c r="LTT322" s="942"/>
      <c r="LTU322" s="942"/>
      <c r="LTV322" s="942"/>
      <c r="LTW322" s="942"/>
      <c r="LTX322" s="942"/>
      <c r="LTY322" s="942"/>
      <c r="LTZ322" s="942"/>
      <c r="LUA322" s="942"/>
      <c r="LUB322" s="942"/>
      <c r="LUC322" s="942"/>
      <c r="LUD322" s="942"/>
      <c r="LUE322" s="942"/>
      <c r="LUF322" s="942"/>
      <c r="LUG322" s="942"/>
      <c r="LUH322" s="942"/>
      <c r="LUI322" s="942"/>
      <c r="LUJ322" s="942"/>
      <c r="LUK322" s="942"/>
      <c r="LUL322" s="942"/>
      <c r="LUM322" s="942"/>
      <c r="LUN322" s="942"/>
      <c r="LUO322" s="942"/>
      <c r="LUP322" s="942"/>
      <c r="LUQ322" s="942"/>
      <c r="LUR322" s="942"/>
      <c r="LUS322" s="942"/>
      <c r="LUT322" s="942"/>
      <c r="LUU322" s="942"/>
      <c r="LUV322" s="942"/>
      <c r="LUW322" s="942"/>
      <c r="LUX322" s="942"/>
      <c r="LUY322" s="942"/>
      <c r="LUZ322" s="942"/>
      <c r="LVA322" s="942"/>
      <c r="LVB322" s="942"/>
      <c r="LVC322" s="942"/>
      <c r="LVD322" s="942"/>
      <c r="LVE322" s="942"/>
      <c r="LVF322" s="942"/>
      <c r="LVG322" s="942"/>
      <c r="LVH322" s="942"/>
      <c r="LVI322" s="942"/>
      <c r="LVJ322" s="942"/>
      <c r="LVK322" s="942"/>
      <c r="LVL322" s="942"/>
      <c r="LVM322" s="942"/>
      <c r="LVN322" s="942"/>
      <c r="LVO322" s="942"/>
      <c r="LVP322" s="942"/>
      <c r="LVQ322" s="942"/>
      <c r="LVR322" s="942"/>
      <c r="LVS322" s="942"/>
      <c r="LVT322" s="942"/>
      <c r="LVU322" s="942"/>
      <c r="LVV322" s="942"/>
      <c r="LVW322" s="942"/>
      <c r="LVX322" s="942"/>
      <c r="LVY322" s="942"/>
      <c r="LVZ322" s="942"/>
      <c r="LWA322" s="942"/>
      <c r="LWB322" s="942"/>
      <c r="LWC322" s="942"/>
      <c r="LWD322" s="942"/>
      <c r="LWE322" s="942"/>
      <c r="LWF322" s="942"/>
      <c r="LWG322" s="942"/>
      <c r="LWH322" s="942"/>
      <c r="LWI322" s="942"/>
      <c r="LWJ322" s="942"/>
      <c r="LWK322" s="942"/>
      <c r="LWL322" s="942"/>
      <c r="LWM322" s="942"/>
      <c r="LWN322" s="942"/>
      <c r="LWO322" s="942"/>
      <c r="LWP322" s="942"/>
      <c r="LWQ322" s="942"/>
      <c r="LWR322" s="942"/>
      <c r="LWS322" s="942"/>
      <c r="LWT322" s="942"/>
      <c r="LWU322" s="942"/>
      <c r="LWV322" s="942"/>
      <c r="LWW322" s="942"/>
      <c r="LWX322" s="942"/>
      <c r="LWY322" s="942"/>
      <c r="LWZ322" s="942"/>
      <c r="LXA322" s="942"/>
      <c r="LXB322" s="942"/>
      <c r="LXC322" s="942"/>
      <c r="LXD322" s="942"/>
      <c r="LXE322" s="942"/>
      <c r="LXF322" s="942"/>
      <c r="LXG322" s="942"/>
      <c r="LXH322" s="942"/>
      <c r="LXI322" s="942"/>
      <c r="LXJ322" s="942"/>
      <c r="LXK322" s="942"/>
      <c r="LXL322" s="942"/>
      <c r="LXM322" s="942"/>
      <c r="LXN322" s="942"/>
      <c r="LXO322" s="942"/>
      <c r="LXP322" s="942"/>
      <c r="LXQ322" s="942"/>
      <c r="LXR322" s="942"/>
      <c r="LXS322" s="942"/>
      <c r="LXT322" s="942"/>
      <c r="LXU322" s="942"/>
      <c r="LXV322" s="942"/>
      <c r="LXW322" s="942"/>
      <c r="LXX322" s="942"/>
      <c r="LXY322" s="942"/>
      <c r="LXZ322" s="942"/>
      <c r="LYA322" s="942"/>
      <c r="LYB322" s="942"/>
      <c r="LYC322" s="942"/>
      <c r="LYD322" s="942"/>
      <c r="LYE322" s="942"/>
      <c r="LYF322" s="942"/>
      <c r="LYG322" s="942"/>
      <c r="LYH322" s="942"/>
      <c r="LYI322" s="942"/>
      <c r="LYJ322" s="942"/>
      <c r="LYK322" s="942"/>
      <c r="LYL322" s="942"/>
      <c r="LYM322" s="942"/>
      <c r="LYN322" s="942"/>
      <c r="LYO322" s="942"/>
      <c r="LYP322" s="942"/>
      <c r="LYQ322" s="942"/>
      <c r="LYR322" s="942"/>
      <c r="LYS322" s="942"/>
      <c r="LYT322" s="942"/>
      <c r="LYU322" s="942"/>
      <c r="LYV322" s="942"/>
      <c r="LYW322" s="942"/>
      <c r="LYX322" s="942"/>
      <c r="LYY322" s="942"/>
      <c r="LYZ322" s="942"/>
      <c r="LZA322" s="942"/>
      <c r="LZB322" s="942"/>
      <c r="LZC322" s="942"/>
      <c r="LZD322" s="942"/>
      <c r="LZE322" s="942"/>
      <c r="LZF322" s="942"/>
      <c r="LZG322" s="942"/>
      <c r="LZH322" s="942"/>
      <c r="LZI322" s="942"/>
      <c r="LZJ322" s="942"/>
      <c r="LZK322" s="942"/>
      <c r="LZL322" s="942"/>
      <c r="LZM322" s="942"/>
      <c r="LZN322" s="942"/>
      <c r="LZO322" s="942"/>
      <c r="LZP322" s="942"/>
      <c r="LZQ322" s="942"/>
      <c r="LZR322" s="942"/>
      <c r="LZS322" s="942"/>
      <c r="LZT322" s="942"/>
      <c r="LZU322" s="942"/>
      <c r="LZV322" s="942"/>
      <c r="LZW322" s="942"/>
      <c r="LZX322" s="942"/>
      <c r="LZY322" s="942"/>
      <c r="LZZ322" s="942"/>
      <c r="MAA322" s="942"/>
      <c r="MAB322" s="942"/>
      <c r="MAC322" s="942"/>
      <c r="MAD322" s="942"/>
      <c r="MAE322" s="942"/>
      <c r="MAF322" s="942"/>
      <c r="MAG322" s="942"/>
      <c r="MAH322" s="942"/>
      <c r="MAI322" s="942"/>
      <c r="MAJ322" s="942"/>
      <c r="MAK322" s="942"/>
      <c r="MAL322" s="942"/>
      <c r="MAM322" s="942"/>
      <c r="MAN322" s="942"/>
      <c r="MAO322" s="942"/>
      <c r="MAP322" s="942"/>
      <c r="MAQ322" s="942"/>
      <c r="MAR322" s="942"/>
      <c r="MAS322" s="942"/>
      <c r="MAT322" s="942"/>
      <c r="MAU322" s="942"/>
      <c r="MAV322" s="942"/>
      <c r="MAW322" s="942"/>
      <c r="MAX322" s="942"/>
      <c r="MAY322" s="942"/>
      <c r="MAZ322" s="942"/>
      <c r="MBA322" s="942"/>
      <c r="MBB322" s="942"/>
      <c r="MBC322" s="942"/>
      <c r="MBD322" s="942"/>
      <c r="MBE322" s="942"/>
      <c r="MBF322" s="942"/>
      <c r="MBG322" s="942"/>
      <c r="MBH322" s="942"/>
      <c r="MBI322" s="942"/>
      <c r="MBJ322" s="942"/>
      <c r="MBK322" s="942"/>
      <c r="MBL322" s="942"/>
      <c r="MBM322" s="942"/>
      <c r="MBN322" s="942"/>
      <c r="MBO322" s="942"/>
      <c r="MBP322" s="942"/>
      <c r="MBQ322" s="942"/>
      <c r="MBR322" s="942"/>
      <c r="MBS322" s="942"/>
      <c r="MBT322" s="942"/>
      <c r="MBU322" s="942"/>
      <c r="MBV322" s="942"/>
      <c r="MBW322" s="942"/>
      <c r="MBX322" s="942"/>
      <c r="MBY322" s="942"/>
      <c r="MBZ322" s="942"/>
      <c r="MCA322" s="942"/>
      <c r="MCB322" s="942"/>
      <c r="MCC322" s="942"/>
      <c r="MCD322" s="942"/>
      <c r="MCE322" s="942"/>
      <c r="MCF322" s="942"/>
      <c r="MCG322" s="942"/>
      <c r="MCH322" s="942"/>
      <c r="MCI322" s="942"/>
      <c r="MCJ322" s="942"/>
      <c r="MCK322" s="942"/>
      <c r="MCL322" s="942"/>
      <c r="MCM322" s="942"/>
      <c r="MCN322" s="942"/>
      <c r="MCO322" s="942"/>
      <c r="MCP322" s="942"/>
      <c r="MCQ322" s="942"/>
      <c r="MCR322" s="942"/>
      <c r="MCS322" s="942"/>
      <c r="MCT322" s="942"/>
      <c r="MCU322" s="942"/>
      <c r="MCV322" s="942"/>
      <c r="MCW322" s="942"/>
      <c r="MCX322" s="942"/>
      <c r="MCY322" s="942"/>
      <c r="MCZ322" s="942"/>
      <c r="MDA322" s="942"/>
      <c r="MDB322" s="942"/>
      <c r="MDC322" s="942"/>
      <c r="MDD322" s="942"/>
      <c r="MDE322" s="942"/>
      <c r="MDF322" s="942"/>
      <c r="MDG322" s="942"/>
      <c r="MDH322" s="942"/>
      <c r="MDI322" s="942"/>
      <c r="MDJ322" s="942"/>
      <c r="MDK322" s="942"/>
      <c r="MDL322" s="942"/>
      <c r="MDM322" s="942"/>
      <c r="MDN322" s="942"/>
      <c r="MDO322" s="942"/>
      <c r="MDP322" s="942"/>
      <c r="MDQ322" s="942"/>
      <c r="MDR322" s="942"/>
      <c r="MDS322" s="942"/>
      <c r="MDT322" s="942"/>
      <c r="MDU322" s="942"/>
      <c r="MDV322" s="942"/>
      <c r="MDW322" s="942"/>
      <c r="MDX322" s="942"/>
      <c r="MDY322" s="942"/>
      <c r="MDZ322" s="942"/>
      <c r="MEA322" s="942"/>
      <c r="MEB322" s="942"/>
      <c r="MEC322" s="942"/>
      <c r="MED322" s="942"/>
      <c r="MEE322" s="942"/>
      <c r="MEF322" s="942"/>
      <c r="MEG322" s="942"/>
      <c r="MEH322" s="942"/>
      <c r="MEI322" s="942"/>
      <c r="MEJ322" s="942"/>
      <c r="MEK322" s="942"/>
      <c r="MEL322" s="942"/>
      <c r="MEM322" s="942"/>
      <c r="MEN322" s="942"/>
      <c r="MEO322" s="942"/>
      <c r="MEP322" s="942"/>
      <c r="MEQ322" s="942"/>
      <c r="MER322" s="942"/>
      <c r="MES322" s="942"/>
      <c r="MET322" s="942"/>
      <c r="MEU322" s="942"/>
      <c r="MEV322" s="942"/>
      <c r="MEW322" s="942"/>
      <c r="MEX322" s="942"/>
      <c r="MEY322" s="942"/>
      <c r="MEZ322" s="942"/>
      <c r="MFA322" s="942"/>
      <c r="MFB322" s="942"/>
      <c r="MFC322" s="942"/>
      <c r="MFD322" s="942"/>
      <c r="MFE322" s="942"/>
      <c r="MFF322" s="942"/>
      <c r="MFG322" s="942"/>
      <c r="MFH322" s="942"/>
      <c r="MFI322" s="942"/>
      <c r="MFJ322" s="942"/>
      <c r="MFK322" s="942"/>
      <c r="MFL322" s="942"/>
      <c r="MFM322" s="942"/>
      <c r="MFN322" s="942"/>
      <c r="MFO322" s="942"/>
      <c r="MFP322" s="942"/>
      <c r="MFQ322" s="942"/>
      <c r="MFR322" s="942"/>
      <c r="MFS322" s="942"/>
      <c r="MFT322" s="942"/>
      <c r="MFU322" s="942"/>
      <c r="MFV322" s="942"/>
      <c r="MFW322" s="942"/>
      <c r="MFX322" s="942"/>
      <c r="MFY322" s="942"/>
      <c r="MFZ322" s="942"/>
      <c r="MGA322" s="942"/>
      <c r="MGB322" s="942"/>
      <c r="MGC322" s="942"/>
      <c r="MGD322" s="942"/>
      <c r="MGE322" s="942"/>
      <c r="MGF322" s="942"/>
      <c r="MGG322" s="942"/>
      <c r="MGH322" s="942"/>
      <c r="MGI322" s="942"/>
      <c r="MGJ322" s="942"/>
      <c r="MGK322" s="942"/>
      <c r="MGL322" s="942"/>
      <c r="MGM322" s="942"/>
      <c r="MGN322" s="942"/>
      <c r="MGO322" s="942"/>
      <c r="MGP322" s="942"/>
      <c r="MGQ322" s="942"/>
      <c r="MGR322" s="942"/>
      <c r="MGS322" s="942"/>
      <c r="MGT322" s="942"/>
      <c r="MGU322" s="942"/>
      <c r="MGV322" s="942"/>
      <c r="MGW322" s="942"/>
      <c r="MGX322" s="942"/>
      <c r="MGY322" s="942"/>
      <c r="MGZ322" s="942"/>
      <c r="MHA322" s="942"/>
      <c r="MHB322" s="942"/>
      <c r="MHC322" s="942"/>
      <c r="MHD322" s="942"/>
      <c r="MHE322" s="942"/>
      <c r="MHF322" s="942"/>
      <c r="MHG322" s="942"/>
      <c r="MHH322" s="942"/>
      <c r="MHI322" s="942"/>
      <c r="MHJ322" s="942"/>
      <c r="MHK322" s="942"/>
      <c r="MHL322" s="942"/>
      <c r="MHM322" s="942"/>
      <c r="MHN322" s="942"/>
      <c r="MHO322" s="942"/>
      <c r="MHP322" s="942"/>
      <c r="MHQ322" s="942"/>
      <c r="MHR322" s="942"/>
      <c r="MHS322" s="942"/>
      <c r="MHT322" s="942"/>
      <c r="MHU322" s="942"/>
      <c r="MHV322" s="942"/>
      <c r="MHW322" s="942"/>
      <c r="MHX322" s="942"/>
      <c r="MHY322" s="942"/>
      <c r="MHZ322" s="942"/>
      <c r="MIA322" s="942"/>
      <c r="MIB322" s="942"/>
      <c r="MIC322" s="942"/>
      <c r="MID322" s="942"/>
      <c r="MIE322" s="942"/>
      <c r="MIF322" s="942"/>
      <c r="MIG322" s="942"/>
      <c r="MIH322" s="942"/>
      <c r="MII322" s="942"/>
      <c r="MIJ322" s="942"/>
      <c r="MIK322" s="942"/>
      <c r="MIL322" s="942"/>
      <c r="MIM322" s="942"/>
      <c r="MIN322" s="942"/>
      <c r="MIO322" s="942"/>
      <c r="MIP322" s="942"/>
      <c r="MIQ322" s="942"/>
      <c r="MIR322" s="942"/>
      <c r="MIS322" s="942"/>
      <c r="MIT322" s="942"/>
      <c r="MIU322" s="942"/>
      <c r="MIV322" s="942"/>
      <c r="MIW322" s="942"/>
      <c r="MIX322" s="942"/>
      <c r="MIY322" s="942"/>
      <c r="MIZ322" s="942"/>
      <c r="MJA322" s="942"/>
      <c r="MJB322" s="942"/>
      <c r="MJC322" s="942"/>
      <c r="MJD322" s="942"/>
      <c r="MJE322" s="942"/>
      <c r="MJF322" s="942"/>
      <c r="MJG322" s="942"/>
      <c r="MJH322" s="942"/>
      <c r="MJI322" s="942"/>
      <c r="MJJ322" s="942"/>
      <c r="MJK322" s="942"/>
      <c r="MJL322" s="942"/>
      <c r="MJM322" s="942"/>
      <c r="MJN322" s="942"/>
      <c r="MJO322" s="942"/>
      <c r="MJP322" s="942"/>
      <c r="MJQ322" s="942"/>
      <c r="MJR322" s="942"/>
      <c r="MJS322" s="942"/>
      <c r="MJT322" s="942"/>
      <c r="MJU322" s="942"/>
      <c r="MJV322" s="942"/>
      <c r="MJW322" s="942"/>
      <c r="MJX322" s="942"/>
      <c r="MJY322" s="942"/>
      <c r="MJZ322" s="942"/>
      <c r="MKA322" s="942"/>
      <c r="MKB322" s="942"/>
      <c r="MKC322" s="942"/>
      <c r="MKD322" s="942"/>
      <c r="MKE322" s="942"/>
      <c r="MKF322" s="942"/>
      <c r="MKG322" s="942"/>
      <c r="MKH322" s="942"/>
      <c r="MKI322" s="942"/>
      <c r="MKJ322" s="942"/>
      <c r="MKK322" s="942"/>
      <c r="MKL322" s="942"/>
      <c r="MKM322" s="942"/>
      <c r="MKN322" s="942"/>
      <c r="MKO322" s="942"/>
      <c r="MKP322" s="942"/>
      <c r="MKQ322" s="942"/>
      <c r="MKR322" s="942"/>
      <c r="MKS322" s="942"/>
      <c r="MKT322" s="942"/>
      <c r="MKU322" s="942"/>
      <c r="MKV322" s="942"/>
      <c r="MKW322" s="942"/>
      <c r="MKX322" s="942"/>
      <c r="MKY322" s="942"/>
      <c r="MKZ322" s="942"/>
      <c r="MLA322" s="942"/>
      <c r="MLB322" s="942"/>
      <c r="MLC322" s="942"/>
      <c r="MLD322" s="942"/>
      <c r="MLE322" s="942"/>
      <c r="MLF322" s="942"/>
      <c r="MLG322" s="942"/>
      <c r="MLH322" s="942"/>
      <c r="MLI322" s="942"/>
      <c r="MLJ322" s="942"/>
      <c r="MLK322" s="942"/>
      <c r="MLL322" s="942"/>
      <c r="MLM322" s="942"/>
      <c r="MLN322" s="942"/>
      <c r="MLO322" s="942"/>
      <c r="MLP322" s="942"/>
      <c r="MLQ322" s="942"/>
      <c r="MLR322" s="942"/>
      <c r="MLS322" s="942"/>
      <c r="MLT322" s="942"/>
      <c r="MLU322" s="942"/>
      <c r="MLV322" s="942"/>
      <c r="MLW322" s="942"/>
      <c r="MLX322" s="942"/>
      <c r="MLY322" s="942"/>
      <c r="MLZ322" s="942"/>
      <c r="MMA322" s="942"/>
      <c r="MMB322" s="942"/>
      <c r="MMC322" s="942"/>
      <c r="MMD322" s="942"/>
      <c r="MME322" s="942"/>
      <c r="MMF322" s="942"/>
      <c r="MMG322" s="942"/>
      <c r="MMH322" s="942"/>
      <c r="MMI322" s="942"/>
      <c r="MMJ322" s="942"/>
      <c r="MMK322" s="942"/>
      <c r="MML322" s="942"/>
      <c r="MMM322" s="942"/>
      <c r="MMN322" s="942"/>
      <c r="MMO322" s="942"/>
      <c r="MMP322" s="942"/>
      <c r="MMQ322" s="942"/>
      <c r="MMR322" s="942"/>
      <c r="MMS322" s="942"/>
      <c r="MMT322" s="942"/>
      <c r="MMU322" s="942"/>
      <c r="MMV322" s="942"/>
      <c r="MMW322" s="942"/>
      <c r="MMX322" s="942"/>
      <c r="MMY322" s="942"/>
      <c r="MMZ322" s="942"/>
      <c r="MNA322" s="942"/>
      <c r="MNB322" s="942"/>
      <c r="MNC322" s="942"/>
      <c r="MND322" s="942"/>
      <c r="MNE322" s="942"/>
      <c r="MNF322" s="942"/>
      <c r="MNG322" s="942"/>
      <c r="MNH322" s="942"/>
      <c r="MNI322" s="942"/>
      <c r="MNJ322" s="942"/>
      <c r="MNK322" s="942"/>
      <c r="MNL322" s="942"/>
      <c r="MNM322" s="942"/>
      <c r="MNN322" s="942"/>
      <c r="MNO322" s="942"/>
      <c r="MNP322" s="942"/>
      <c r="MNQ322" s="942"/>
      <c r="MNR322" s="942"/>
      <c r="MNS322" s="942"/>
      <c r="MNT322" s="942"/>
      <c r="MNU322" s="942"/>
      <c r="MNV322" s="942"/>
      <c r="MNW322" s="942"/>
      <c r="MNX322" s="942"/>
      <c r="MNY322" s="942"/>
      <c r="MNZ322" s="942"/>
      <c r="MOA322" s="942"/>
      <c r="MOB322" s="942"/>
      <c r="MOC322" s="942"/>
      <c r="MOD322" s="942"/>
      <c r="MOE322" s="942"/>
      <c r="MOF322" s="942"/>
      <c r="MOG322" s="942"/>
      <c r="MOH322" s="942"/>
      <c r="MOI322" s="942"/>
      <c r="MOJ322" s="942"/>
      <c r="MOK322" s="942"/>
      <c r="MOL322" s="942"/>
      <c r="MOM322" s="942"/>
      <c r="MON322" s="942"/>
      <c r="MOO322" s="942"/>
      <c r="MOP322" s="942"/>
      <c r="MOQ322" s="942"/>
      <c r="MOR322" s="942"/>
      <c r="MOS322" s="942"/>
      <c r="MOT322" s="942"/>
      <c r="MOU322" s="942"/>
      <c r="MOV322" s="942"/>
      <c r="MOW322" s="942"/>
      <c r="MOX322" s="942"/>
      <c r="MOY322" s="942"/>
      <c r="MOZ322" s="942"/>
      <c r="MPA322" s="942"/>
      <c r="MPB322" s="942"/>
      <c r="MPC322" s="942"/>
      <c r="MPD322" s="942"/>
      <c r="MPE322" s="942"/>
      <c r="MPF322" s="942"/>
      <c r="MPG322" s="942"/>
      <c r="MPH322" s="942"/>
      <c r="MPI322" s="942"/>
      <c r="MPJ322" s="942"/>
      <c r="MPK322" s="942"/>
      <c r="MPL322" s="942"/>
      <c r="MPM322" s="942"/>
      <c r="MPN322" s="942"/>
      <c r="MPO322" s="942"/>
      <c r="MPP322" s="942"/>
      <c r="MPQ322" s="942"/>
      <c r="MPR322" s="942"/>
      <c r="MPS322" s="942"/>
      <c r="MPT322" s="942"/>
      <c r="MPU322" s="942"/>
      <c r="MPV322" s="942"/>
      <c r="MPW322" s="942"/>
      <c r="MPX322" s="942"/>
      <c r="MPY322" s="942"/>
      <c r="MPZ322" s="942"/>
      <c r="MQA322" s="942"/>
      <c r="MQB322" s="942"/>
      <c r="MQC322" s="942"/>
      <c r="MQD322" s="942"/>
      <c r="MQE322" s="942"/>
      <c r="MQF322" s="942"/>
      <c r="MQG322" s="942"/>
      <c r="MQH322" s="942"/>
      <c r="MQI322" s="942"/>
      <c r="MQJ322" s="942"/>
      <c r="MQK322" s="942"/>
      <c r="MQL322" s="942"/>
      <c r="MQM322" s="942"/>
      <c r="MQN322" s="942"/>
      <c r="MQO322" s="942"/>
      <c r="MQP322" s="942"/>
      <c r="MQQ322" s="942"/>
      <c r="MQR322" s="942"/>
      <c r="MQS322" s="942"/>
      <c r="MQT322" s="942"/>
      <c r="MQU322" s="942"/>
      <c r="MQV322" s="942"/>
      <c r="MQW322" s="942"/>
      <c r="MQX322" s="942"/>
      <c r="MQY322" s="942"/>
      <c r="MQZ322" s="942"/>
      <c r="MRA322" s="942"/>
      <c r="MRB322" s="942"/>
      <c r="MRC322" s="942"/>
      <c r="MRD322" s="942"/>
      <c r="MRE322" s="942"/>
      <c r="MRF322" s="942"/>
      <c r="MRG322" s="942"/>
      <c r="MRH322" s="942"/>
      <c r="MRI322" s="942"/>
      <c r="MRJ322" s="942"/>
      <c r="MRK322" s="942"/>
      <c r="MRL322" s="942"/>
      <c r="MRM322" s="942"/>
      <c r="MRN322" s="942"/>
      <c r="MRO322" s="942"/>
      <c r="MRP322" s="942"/>
      <c r="MRQ322" s="942"/>
      <c r="MRR322" s="942"/>
      <c r="MRS322" s="942"/>
      <c r="MRT322" s="942"/>
      <c r="MRU322" s="942"/>
      <c r="MRV322" s="942"/>
      <c r="MRW322" s="942"/>
      <c r="MRX322" s="942"/>
      <c r="MRY322" s="942"/>
      <c r="MRZ322" s="942"/>
      <c r="MSA322" s="942"/>
      <c r="MSB322" s="942"/>
      <c r="MSC322" s="942"/>
      <c r="MSD322" s="942"/>
      <c r="MSE322" s="942"/>
      <c r="MSF322" s="942"/>
      <c r="MSG322" s="942"/>
      <c r="MSH322" s="942"/>
      <c r="MSI322" s="942"/>
      <c r="MSJ322" s="942"/>
      <c r="MSK322" s="942"/>
      <c r="MSL322" s="942"/>
      <c r="MSM322" s="942"/>
      <c r="MSN322" s="942"/>
      <c r="MSO322" s="942"/>
      <c r="MSP322" s="942"/>
      <c r="MSQ322" s="942"/>
      <c r="MSR322" s="942"/>
      <c r="MSS322" s="942"/>
      <c r="MST322" s="942"/>
      <c r="MSU322" s="942"/>
      <c r="MSV322" s="942"/>
      <c r="MSW322" s="942"/>
      <c r="MSX322" s="942"/>
      <c r="MSY322" s="942"/>
      <c r="MSZ322" s="942"/>
      <c r="MTA322" s="942"/>
      <c r="MTB322" s="942"/>
      <c r="MTC322" s="942"/>
      <c r="MTD322" s="942"/>
      <c r="MTE322" s="942"/>
      <c r="MTF322" s="942"/>
      <c r="MTG322" s="942"/>
      <c r="MTH322" s="942"/>
      <c r="MTI322" s="942"/>
      <c r="MTJ322" s="942"/>
      <c r="MTK322" s="942"/>
      <c r="MTL322" s="942"/>
      <c r="MTM322" s="942"/>
      <c r="MTN322" s="942"/>
      <c r="MTO322" s="942"/>
      <c r="MTP322" s="942"/>
      <c r="MTQ322" s="942"/>
      <c r="MTR322" s="942"/>
      <c r="MTS322" s="942"/>
      <c r="MTT322" s="942"/>
      <c r="MTU322" s="942"/>
      <c r="MTV322" s="942"/>
      <c r="MTW322" s="942"/>
      <c r="MTX322" s="942"/>
      <c r="MTY322" s="942"/>
      <c r="MTZ322" s="942"/>
      <c r="MUA322" s="942"/>
      <c r="MUB322" s="942"/>
      <c r="MUC322" s="942"/>
      <c r="MUD322" s="942"/>
      <c r="MUE322" s="942"/>
      <c r="MUF322" s="942"/>
      <c r="MUG322" s="942"/>
      <c r="MUH322" s="942"/>
      <c r="MUI322" s="942"/>
      <c r="MUJ322" s="942"/>
      <c r="MUK322" s="942"/>
      <c r="MUL322" s="942"/>
      <c r="MUM322" s="942"/>
      <c r="MUN322" s="942"/>
      <c r="MUO322" s="942"/>
      <c r="MUP322" s="942"/>
      <c r="MUQ322" s="942"/>
      <c r="MUR322" s="942"/>
      <c r="MUS322" s="942"/>
      <c r="MUT322" s="942"/>
      <c r="MUU322" s="942"/>
      <c r="MUV322" s="942"/>
      <c r="MUW322" s="942"/>
      <c r="MUX322" s="942"/>
      <c r="MUY322" s="942"/>
      <c r="MUZ322" s="942"/>
      <c r="MVA322" s="942"/>
      <c r="MVB322" s="942"/>
      <c r="MVC322" s="942"/>
      <c r="MVD322" s="942"/>
      <c r="MVE322" s="942"/>
      <c r="MVF322" s="942"/>
      <c r="MVG322" s="942"/>
      <c r="MVH322" s="942"/>
      <c r="MVI322" s="942"/>
      <c r="MVJ322" s="942"/>
      <c r="MVK322" s="942"/>
      <c r="MVL322" s="942"/>
      <c r="MVM322" s="942"/>
      <c r="MVN322" s="942"/>
      <c r="MVO322" s="942"/>
      <c r="MVP322" s="942"/>
      <c r="MVQ322" s="942"/>
      <c r="MVR322" s="942"/>
      <c r="MVS322" s="942"/>
      <c r="MVT322" s="942"/>
      <c r="MVU322" s="942"/>
      <c r="MVV322" s="942"/>
      <c r="MVW322" s="942"/>
      <c r="MVX322" s="942"/>
      <c r="MVY322" s="942"/>
      <c r="MVZ322" s="942"/>
      <c r="MWA322" s="942"/>
      <c r="MWB322" s="942"/>
      <c r="MWC322" s="942"/>
      <c r="MWD322" s="942"/>
      <c r="MWE322" s="942"/>
      <c r="MWF322" s="942"/>
      <c r="MWG322" s="942"/>
      <c r="MWH322" s="942"/>
      <c r="MWI322" s="942"/>
      <c r="MWJ322" s="942"/>
      <c r="MWK322" s="942"/>
      <c r="MWL322" s="942"/>
      <c r="MWM322" s="942"/>
      <c r="MWN322" s="942"/>
      <c r="MWO322" s="942"/>
      <c r="MWP322" s="942"/>
      <c r="MWQ322" s="942"/>
      <c r="MWR322" s="942"/>
      <c r="MWS322" s="942"/>
      <c r="MWT322" s="942"/>
      <c r="MWU322" s="942"/>
      <c r="MWV322" s="942"/>
      <c r="MWW322" s="942"/>
      <c r="MWX322" s="942"/>
      <c r="MWY322" s="942"/>
      <c r="MWZ322" s="942"/>
      <c r="MXA322" s="942"/>
      <c r="MXB322" s="942"/>
      <c r="MXC322" s="942"/>
      <c r="MXD322" s="942"/>
      <c r="MXE322" s="942"/>
      <c r="MXF322" s="942"/>
      <c r="MXG322" s="942"/>
      <c r="MXH322" s="942"/>
      <c r="MXI322" s="942"/>
      <c r="MXJ322" s="942"/>
      <c r="MXK322" s="942"/>
      <c r="MXL322" s="942"/>
      <c r="MXM322" s="942"/>
      <c r="MXN322" s="942"/>
      <c r="MXO322" s="942"/>
      <c r="MXP322" s="942"/>
      <c r="MXQ322" s="942"/>
      <c r="MXR322" s="942"/>
      <c r="MXS322" s="942"/>
      <c r="MXT322" s="942"/>
      <c r="MXU322" s="942"/>
      <c r="MXV322" s="942"/>
      <c r="MXW322" s="942"/>
      <c r="MXX322" s="942"/>
      <c r="MXY322" s="942"/>
      <c r="MXZ322" s="942"/>
      <c r="MYA322" s="942"/>
      <c r="MYB322" s="942"/>
      <c r="MYC322" s="942"/>
      <c r="MYD322" s="942"/>
      <c r="MYE322" s="942"/>
      <c r="MYF322" s="942"/>
      <c r="MYG322" s="942"/>
      <c r="MYH322" s="942"/>
      <c r="MYI322" s="942"/>
      <c r="MYJ322" s="942"/>
      <c r="MYK322" s="942"/>
      <c r="MYL322" s="942"/>
      <c r="MYM322" s="942"/>
      <c r="MYN322" s="942"/>
      <c r="MYO322" s="942"/>
      <c r="MYP322" s="942"/>
      <c r="MYQ322" s="942"/>
      <c r="MYR322" s="942"/>
      <c r="MYS322" s="942"/>
      <c r="MYT322" s="942"/>
      <c r="MYU322" s="942"/>
      <c r="MYV322" s="942"/>
      <c r="MYW322" s="942"/>
      <c r="MYX322" s="942"/>
      <c r="MYY322" s="942"/>
      <c r="MYZ322" s="942"/>
      <c r="MZA322" s="942"/>
      <c r="MZB322" s="942"/>
      <c r="MZC322" s="942"/>
      <c r="MZD322" s="942"/>
      <c r="MZE322" s="942"/>
      <c r="MZF322" s="942"/>
      <c r="MZG322" s="942"/>
      <c r="MZH322" s="942"/>
      <c r="MZI322" s="942"/>
      <c r="MZJ322" s="942"/>
      <c r="MZK322" s="942"/>
      <c r="MZL322" s="942"/>
      <c r="MZM322" s="942"/>
      <c r="MZN322" s="942"/>
      <c r="MZO322" s="942"/>
      <c r="MZP322" s="942"/>
      <c r="MZQ322" s="942"/>
      <c r="MZR322" s="942"/>
      <c r="MZS322" s="942"/>
      <c r="MZT322" s="942"/>
      <c r="MZU322" s="942"/>
      <c r="MZV322" s="942"/>
      <c r="MZW322" s="942"/>
      <c r="MZX322" s="942"/>
      <c r="MZY322" s="942"/>
      <c r="MZZ322" s="942"/>
      <c r="NAA322" s="942"/>
      <c r="NAB322" s="942"/>
      <c r="NAC322" s="942"/>
      <c r="NAD322" s="942"/>
      <c r="NAE322" s="942"/>
      <c r="NAF322" s="942"/>
      <c r="NAG322" s="942"/>
      <c r="NAH322" s="942"/>
      <c r="NAI322" s="942"/>
      <c r="NAJ322" s="942"/>
      <c r="NAK322" s="942"/>
      <c r="NAL322" s="942"/>
      <c r="NAM322" s="942"/>
      <c r="NAN322" s="942"/>
      <c r="NAO322" s="942"/>
      <c r="NAP322" s="942"/>
      <c r="NAQ322" s="942"/>
      <c r="NAR322" s="942"/>
      <c r="NAS322" s="942"/>
      <c r="NAT322" s="942"/>
      <c r="NAU322" s="942"/>
      <c r="NAV322" s="942"/>
      <c r="NAW322" s="942"/>
      <c r="NAX322" s="942"/>
      <c r="NAY322" s="942"/>
      <c r="NAZ322" s="942"/>
      <c r="NBA322" s="942"/>
      <c r="NBB322" s="942"/>
      <c r="NBC322" s="942"/>
      <c r="NBD322" s="942"/>
      <c r="NBE322" s="942"/>
      <c r="NBF322" s="942"/>
      <c r="NBG322" s="942"/>
      <c r="NBH322" s="942"/>
      <c r="NBI322" s="942"/>
      <c r="NBJ322" s="942"/>
      <c r="NBK322" s="942"/>
      <c r="NBL322" s="942"/>
      <c r="NBM322" s="942"/>
      <c r="NBN322" s="942"/>
      <c r="NBO322" s="942"/>
      <c r="NBP322" s="942"/>
      <c r="NBQ322" s="942"/>
      <c r="NBR322" s="942"/>
      <c r="NBS322" s="942"/>
      <c r="NBT322" s="942"/>
      <c r="NBU322" s="942"/>
      <c r="NBV322" s="942"/>
      <c r="NBW322" s="942"/>
      <c r="NBX322" s="942"/>
      <c r="NBY322" s="942"/>
      <c r="NBZ322" s="942"/>
      <c r="NCA322" s="942"/>
      <c r="NCB322" s="942"/>
      <c r="NCC322" s="942"/>
      <c r="NCD322" s="942"/>
      <c r="NCE322" s="942"/>
      <c r="NCF322" s="942"/>
      <c r="NCG322" s="942"/>
      <c r="NCH322" s="942"/>
      <c r="NCI322" s="942"/>
      <c r="NCJ322" s="942"/>
      <c r="NCK322" s="942"/>
      <c r="NCL322" s="942"/>
      <c r="NCM322" s="942"/>
      <c r="NCN322" s="942"/>
      <c r="NCO322" s="942"/>
      <c r="NCP322" s="942"/>
      <c r="NCQ322" s="942"/>
      <c r="NCR322" s="942"/>
      <c r="NCS322" s="942"/>
      <c r="NCT322" s="942"/>
      <c r="NCU322" s="942"/>
      <c r="NCV322" s="942"/>
      <c r="NCW322" s="942"/>
      <c r="NCX322" s="942"/>
      <c r="NCY322" s="942"/>
      <c r="NCZ322" s="942"/>
      <c r="NDA322" s="942"/>
      <c r="NDB322" s="942"/>
      <c r="NDC322" s="942"/>
      <c r="NDD322" s="942"/>
      <c r="NDE322" s="942"/>
      <c r="NDF322" s="942"/>
      <c r="NDG322" s="942"/>
      <c r="NDH322" s="942"/>
      <c r="NDI322" s="942"/>
      <c r="NDJ322" s="942"/>
      <c r="NDK322" s="942"/>
      <c r="NDL322" s="942"/>
      <c r="NDM322" s="942"/>
      <c r="NDN322" s="942"/>
      <c r="NDO322" s="942"/>
      <c r="NDP322" s="942"/>
      <c r="NDQ322" s="942"/>
      <c r="NDR322" s="942"/>
      <c r="NDS322" s="942"/>
      <c r="NDT322" s="942"/>
      <c r="NDU322" s="942"/>
      <c r="NDV322" s="942"/>
      <c r="NDW322" s="942"/>
      <c r="NDX322" s="942"/>
      <c r="NDY322" s="942"/>
      <c r="NDZ322" s="942"/>
      <c r="NEA322" s="942"/>
      <c r="NEB322" s="942"/>
      <c r="NEC322" s="942"/>
      <c r="NED322" s="942"/>
      <c r="NEE322" s="942"/>
      <c r="NEF322" s="942"/>
      <c r="NEG322" s="942"/>
      <c r="NEH322" s="942"/>
      <c r="NEI322" s="942"/>
      <c r="NEJ322" s="942"/>
      <c r="NEK322" s="942"/>
      <c r="NEL322" s="942"/>
      <c r="NEM322" s="942"/>
      <c r="NEN322" s="942"/>
      <c r="NEO322" s="942"/>
      <c r="NEP322" s="942"/>
      <c r="NEQ322" s="942"/>
      <c r="NER322" s="942"/>
      <c r="NES322" s="942"/>
      <c r="NET322" s="942"/>
      <c r="NEU322" s="942"/>
      <c r="NEV322" s="942"/>
      <c r="NEW322" s="942"/>
      <c r="NEX322" s="942"/>
      <c r="NEY322" s="942"/>
      <c r="NEZ322" s="942"/>
      <c r="NFA322" s="942"/>
      <c r="NFB322" s="942"/>
      <c r="NFC322" s="942"/>
      <c r="NFD322" s="942"/>
      <c r="NFE322" s="942"/>
      <c r="NFF322" s="942"/>
      <c r="NFG322" s="942"/>
      <c r="NFH322" s="942"/>
      <c r="NFI322" s="942"/>
      <c r="NFJ322" s="942"/>
      <c r="NFK322" s="942"/>
      <c r="NFL322" s="942"/>
      <c r="NFM322" s="942"/>
      <c r="NFN322" s="942"/>
      <c r="NFO322" s="942"/>
      <c r="NFP322" s="942"/>
      <c r="NFQ322" s="942"/>
      <c r="NFR322" s="942"/>
      <c r="NFS322" s="942"/>
      <c r="NFT322" s="942"/>
      <c r="NFU322" s="942"/>
      <c r="NFV322" s="942"/>
      <c r="NFW322" s="942"/>
      <c r="NFX322" s="942"/>
      <c r="NFY322" s="942"/>
      <c r="NFZ322" s="942"/>
      <c r="NGA322" s="942"/>
      <c r="NGB322" s="942"/>
      <c r="NGC322" s="942"/>
      <c r="NGD322" s="942"/>
      <c r="NGE322" s="942"/>
      <c r="NGF322" s="942"/>
      <c r="NGG322" s="942"/>
      <c r="NGH322" s="942"/>
      <c r="NGI322" s="942"/>
      <c r="NGJ322" s="942"/>
      <c r="NGK322" s="942"/>
      <c r="NGL322" s="942"/>
      <c r="NGM322" s="942"/>
      <c r="NGN322" s="942"/>
      <c r="NGO322" s="942"/>
      <c r="NGP322" s="942"/>
      <c r="NGQ322" s="942"/>
      <c r="NGR322" s="942"/>
      <c r="NGS322" s="942"/>
      <c r="NGT322" s="942"/>
      <c r="NGU322" s="942"/>
      <c r="NGV322" s="942"/>
      <c r="NGW322" s="942"/>
      <c r="NGX322" s="942"/>
      <c r="NGY322" s="942"/>
      <c r="NGZ322" s="942"/>
      <c r="NHA322" s="942"/>
      <c r="NHB322" s="942"/>
      <c r="NHC322" s="942"/>
      <c r="NHD322" s="942"/>
      <c r="NHE322" s="942"/>
      <c r="NHF322" s="942"/>
      <c r="NHG322" s="942"/>
      <c r="NHH322" s="942"/>
      <c r="NHI322" s="942"/>
      <c r="NHJ322" s="942"/>
      <c r="NHK322" s="942"/>
      <c r="NHL322" s="942"/>
      <c r="NHM322" s="942"/>
      <c r="NHN322" s="942"/>
      <c r="NHO322" s="942"/>
      <c r="NHP322" s="942"/>
      <c r="NHQ322" s="942"/>
      <c r="NHR322" s="942"/>
      <c r="NHS322" s="942"/>
      <c r="NHT322" s="942"/>
      <c r="NHU322" s="942"/>
      <c r="NHV322" s="942"/>
      <c r="NHW322" s="942"/>
      <c r="NHX322" s="942"/>
      <c r="NHY322" s="942"/>
      <c r="NHZ322" s="942"/>
      <c r="NIA322" s="942"/>
      <c r="NIB322" s="942"/>
      <c r="NIC322" s="942"/>
      <c r="NID322" s="942"/>
      <c r="NIE322" s="942"/>
      <c r="NIF322" s="942"/>
      <c r="NIG322" s="942"/>
      <c r="NIH322" s="942"/>
      <c r="NII322" s="942"/>
      <c r="NIJ322" s="942"/>
      <c r="NIK322" s="942"/>
      <c r="NIL322" s="942"/>
      <c r="NIM322" s="942"/>
      <c r="NIN322" s="942"/>
      <c r="NIO322" s="942"/>
      <c r="NIP322" s="942"/>
      <c r="NIQ322" s="942"/>
      <c r="NIR322" s="942"/>
      <c r="NIS322" s="942"/>
      <c r="NIT322" s="942"/>
      <c r="NIU322" s="942"/>
      <c r="NIV322" s="942"/>
      <c r="NIW322" s="942"/>
      <c r="NIX322" s="942"/>
      <c r="NIY322" s="942"/>
      <c r="NIZ322" s="942"/>
      <c r="NJA322" s="942"/>
      <c r="NJB322" s="942"/>
      <c r="NJC322" s="942"/>
      <c r="NJD322" s="942"/>
      <c r="NJE322" s="942"/>
      <c r="NJF322" s="942"/>
      <c r="NJG322" s="942"/>
      <c r="NJH322" s="942"/>
      <c r="NJI322" s="942"/>
      <c r="NJJ322" s="942"/>
      <c r="NJK322" s="942"/>
      <c r="NJL322" s="942"/>
      <c r="NJM322" s="942"/>
      <c r="NJN322" s="942"/>
      <c r="NJO322" s="942"/>
      <c r="NJP322" s="942"/>
      <c r="NJQ322" s="942"/>
      <c r="NJR322" s="942"/>
      <c r="NJS322" s="942"/>
      <c r="NJT322" s="942"/>
      <c r="NJU322" s="942"/>
      <c r="NJV322" s="942"/>
      <c r="NJW322" s="942"/>
      <c r="NJX322" s="942"/>
      <c r="NJY322" s="942"/>
      <c r="NJZ322" s="942"/>
      <c r="NKA322" s="942"/>
      <c r="NKB322" s="942"/>
      <c r="NKC322" s="942"/>
      <c r="NKD322" s="942"/>
      <c r="NKE322" s="942"/>
      <c r="NKF322" s="942"/>
      <c r="NKG322" s="942"/>
      <c r="NKH322" s="942"/>
      <c r="NKI322" s="942"/>
      <c r="NKJ322" s="942"/>
      <c r="NKK322" s="942"/>
      <c r="NKL322" s="942"/>
      <c r="NKM322" s="942"/>
      <c r="NKN322" s="942"/>
      <c r="NKO322" s="942"/>
      <c r="NKP322" s="942"/>
      <c r="NKQ322" s="942"/>
      <c r="NKR322" s="942"/>
      <c r="NKS322" s="942"/>
      <c r="NKT322" s="942"/>
      <c r="NKU322" s="942"/>
      <c r="NKV322" s="942"/>
      <c r="NKW322" s="942"/>
      <c r="NKX322" s="942"/>
      <c r="NKY322" s="942"/>
      <c r="NKZ322" s="942"/>
      <c r="NLA322" s="942"/>
      <c r="NLB322" s="942"/>
      <c r="NLC322" s="942"/>
      <c r="NLD322" s="942"/>
      <c r="NLE322" s="942"/>
      <c r="NLF322" s="942"/>
      <c r="NLG322" s="942"/>
      <c r="NLH322" s="942"/>
      <c r="NLI322" s="942"/>
      <c r="NLJ322" s="942"/>
      <c r="NLK322" s="942"/>
      <c r="NLL322" s="942"/>
      <c r="NLM322" s="942"/>
      <c r="NLN322" s="942"/>
      <c r="NLO322" s="942"/>
      <c r="NLP322" s="942"/>
      <c r="NLQ322" s="942"/>
      <c r="NLR322" s="942"/>
      <c r="NLS322" s="942"/>
      <c r="NLT322" s="942"/>
      <c r="NLU322" s="942"/>
      <c r="NLV322" s="942"/>
      <c r="NLW322" s="942"/>
      <c r="NLX322" s="942"/>
      <c r="NLY322" s="942"/>
      <c r="NLZ322" s="942"/>
      <c r="NMA322" s="942"/>
      <c r="NMB322" s="942"/>
      <c r="NMC322" s="942"/>
      <c r="NMD322" s="942"/>
      <c r="NME322" s="942"/>
      <c r="NMF322" s="942"/>
      <c r="NMG322" s="942"/>
      <c r="NMH322" s="942"/>
      <c r="NMI322" s="942"/>
      <c r="NMJ322" s="942"/>
      <c r="NMK322" s="942"/>
      <c r="NML322" s="942"/>
      <c r="NMM322" s="942"/>
      <c r="NMN322" s="942"/>
      <c r="NMO322" s="942"/>
      <c r="NMP322" s="942"/>
      <c r="NMQ322" s="942"/>
      <c r="NMR322" s="942"/>
      <c r="NMS322" s="942"/>
      <c r="NMT322" s="942"/>
      <c r="NMU322" s="942"/>
      <c r="NMV322" s="942"/>
      <c r="NMW322" s="942"/>
      <c r="NMX322" s="942"/>
      <c r="NMY322" s="942"/>
      <c r="NMZ322" s="942"/>
      <c r="NNA322" s="942"/>
      <c r="NNB322" s="942"/>
      <c r="NNC322" s="942"/>
      <c r="NND322" s="942"/>
      <c r="NNE322" s="942"/>
      <c r="NNF322" s="942"/>
      <c r="NNG322" s="942"/>
      <c r="NNH322" s="942"/>
      <c r="NNI322" s="942"/>
      <c r="NNJ322" s="942"/>
      <c r="NNK322" s="942"/>
      <c r="NNL322" s="942"/>
      <c r="NNM322" s="942"/>
      <c r="NNN322" s="942"/>
      <c r="NNO322" s="942"/>
      <c r="NNP322" s="942"/>
      <c r="NNQ322" s="942"/>
      <c r="NNR322" s="942"/>
      <c r="NNS322" s="942"/>
      <c r="NNT322" s="942"/>
      <c r="NNU322" s="942"/>
      <c r="NNV322" s="942"/>
      <c r="NNW322" s="942"/>
      <c r="NNX322" s="942"/>
      <c r="NNY322" s="942"/>
      <c r="NNZ322" s="942"/>
      <c r="NOA322" s="942"/>
      <c r="NOB322" s="942"/>
      <c r="NOC322" s="942"/>
      <c r="NOD322" s="942"/>
      <c r="NOE322" s="942"/>
      <c r="NOF322" s="942"/>
      <c r="NOG322" s="942"/>
      <c r="NOH322" s="942"/>
      <c r="NOI322" s="942"/>
      <c r="NOJ322" s="942"/>
      <c r="NOK322" s="942"/>
      <c r="NOL322" s="942"/>
      <c r="NOM322" s="942"/>
      <c r="NON322" s="942"/>
      <c r="NOO322" s="942"/>
      <c r="NOP322" s="942"/>
      <c r="NOQ322" s="942"/>
      <c r="NOR322" s="942"/>
      <c r="NOS322" s="942"/>
      <c r="NOT322" s="942"/>
      <c r="NOU322" s="942"/>
      <c r="NOV322" s="942"/>
      <c r="NOW322" s="942"/>
      <c r="NOX322" s="942"/>
      <c r="NOY322" s="942"/>
      <c r="NOZ322" s="942"/>
      <c r="NPA322" s="942"/>
      <c r="NPB322" s="942"/>
      <c r="NPC322" s="942"/>
      <c r="NPD322" s="942"/>
      <c r="NPE322" s="942"/>
      <c r="NPF322" s="942"/>
      <c r="NPG322" s="942"/>
      <c r="NPH322" s="942"/>
      <c r="NPI322" s="942"/>
      <c r="NPJ322" s="942"/>
      <c r="NPK322" s="942"/>
      <c r="NPL322" s="942"/>
      <c r="NPM322" s="942"/>
      <c r="NPN322" s="942"/>
      <c r="NPO322" s="942"/>
      <c r="NPP322" s="942"/>
      <c r="NPQ322" s="942"/>
      <c r="NPR322" s="942"/>
      <c r="NPS322" s="942"/>
      <c r="NPT322" s="942"/>
      <c r="NPU322" s="942"/>
      <c r="NPV322" s="942"/>
      <c r="NPW322" s="942"/>
      <c r="NPX322" s="942"/>
      <c r="NPY322" s="942"/>
      <c r="NPZ322" s="942"/>
      <c r="NQA322" s="942"/>
      <c r="NQB322" s="942"/>
      <c r="NQC322" s="942"/>
      <c r="NQD322" s="942"/>
      <c r="NQE322" s="942"/>
      <c r="NQF322" s="942"/>
      <c r="NQG322" s="942"/>
      <c r="NQH322" s="942"/>
      <c r="NQI322" s="942"/>
      <c r="NQJ322" s="942"/>
      <c r="NQK322" s="942"/>
      <c r="NQL322" s="942"/>
      <c r="NQM322" s="942"/>
      <c r="NQN322" s="942"/>
      <c r="NQO322" s="942"/>
      <c r="NQP322" s="942"/>
      <c r="NQQ322" s="942"/>
      <c r="NQR322" s="942"/>
      <c r="NQS322" s="942"/>
      <c r="NQT322" s="942"/>
      <c r="NQU322" s="942"/>
      <c r="NQV322" s="942"/>
      <c r="NQW322" s="942"/>
      <c r="NQX322" s="942"/>
      <c r="NQY322" s="942"/>
      <c r="NQZ322" s="942"/>
      <c r="NRA322" s="942"/>
      <c r="NRB322" s="942"/>
      <c r="NRC322" s="942"/>
      <c r="NRD322" s="942"/>
      <c r="NRE322" s="942"/>
      <c r="NRF322" s="942"/>
      <c r="NRG322" s="942"/>
      <c r="NRH322" s="942"/>
      <c r="NRI322" s="942"/>
      <c r="NRJ322" s="942"/>
      <c r="NRK322" s="942"/>
      <c r="NRL322" s="942"/>
      <c r="NRM322" s="942"/>
      <c r="NRN322" s="942"/>
      <c r="NRO322" s="942"/>
      <c r="NRP322" s="942"/>
      <c r="NRQ322" s="942"/>
      <c r="NRR322" s="942"/>
      <c r="NRS322" s="942"/>
      <c r="NRT322" s="942"/>
      <c r="NRU322" s="942"/>
      <c r="NRV322" s="942"/>
      <c r="NRW322" s="942"/>
      <c r="NRX322" s="942"/>
      <c r="NRY322" s="942"/>
      <c r="NRZ322" s="942"/>
      <c r="NSA322" s="942"/>
      <c r="NSB322" s="942"/>
      <c r="NSC322" s="942"/>
      <c r="NSD322" s="942"/>
      <c r="NSE322" s="942"/>
      <c r="NSF322" s="942"/>
      <c r="NSG322" s="942"/>
      <c r="NSH322" s="942"/>
      <c r="NSI322" s="942"/>
      <c r="NSJ322" s="942"/>
      <c r="NSK322" s="942"/>
      <c r="NSL322" s="942"/>
      <c r="NSM322" s="942"/>
      <c r="NSN322" s="942"/>
      <c r="NSO322" s="942"/>
      <c r="NSP322" s="942"/>
      <c r="NSQ322" s="942"/>
      <c r="NSR322" s="942"/>
      <c r="NSS322" s="942"/>
      <c r="NST322" s="942"/>
      <c r="NSU322" s="942"/>
      <c r="NSV322" s="942"/>
      <c r="NSW322" s="942"/>
      <c r="NSX322" s="942"/>
      <c r="NSY322" s="942"/>
      <c r="NSZ322" s="942"/>
      <c r="NTA322" s="942"/>
      <c r="NTB322" s="942"/>
      <c r="NTC322" s="942"/>
      <c r="NTD322" s="942"/>
      <c r="NTE322" s="942"/>
      <c r="NTF322" s="942"/>
      <c r="NTG322" s="942"/>
      <c r="NTH322" s="942"/>
      <c r="NTI322" s="942"/>
      <c r="NTJ322" s="942"/>
      <c r="NTK322" s="942"/>
      <c r="NTL322" s="942"/>
      <c r="NTM322" s="942"/>
      <c r="NTN322" s="942"/>
      <c r="NTO322" s="942"/>
      <c r="NTP322" s="942"/>
      <c r="NTQ322" s="942"/>
      <c r="NTR322" s="942"/>
      <c r="NTS322" s="942"/>
      <c r="NTT322" s="942"/>
      <c r="NTU322" s="942"/>
      <c r="NTV322" s="942"/>
      <c r="NTW322" s="942"/>
      <c r="NTX322" s="942"/>
      <c r="NTY322" s="942"/>
      <c r="NTZ322" s="942"/>
      <c r="NUA322" s="942"/>
      <c r="NUB322" s="942"/>
      <c r="NUC322" s="942"/>
      <c r="NUD322" s="942"/>
      <c r="NUE322" s="942"/>
      <c r="NUF322" s="942"/>
      <c r="NUG322" s="942"/>
      <c r="NUH322" s="942"/>
      <c r="NUI322" s="942"/>
      <c r="NUJ322" s="942"/>
      <c r="NUK322" s="942"/>
      <c r="NUL322" s="942"/>
      <c r="NUM322" s="942"/>
      <c r="NUN322" s="942"/>
      <c r="NUO322" s="942"/>
      <c r="NUP322" s="942"/>
      <c r="NUQ322" s="942"/>
      <c r="NUR322" s="942"/>
      <c r="NUS322" s="942"/>
      <c r="NUT322" s="942"/>
      <c r="NUU322" s="942"/>
      <c r="NUV322" s="942"/>
      <c r="NUW322" s="942"/>
      <c r="NUX322" s="942"/>
      <c r="NUY322" s="942"/>
      <c r="NUZ322" s="942"/>
      <c r="NVA322" s="942"/>
      <c r="NVB322" s="942"/>
      <c r="NVC322" s="942"/>
      <c r="NVD322" s="942"/>
      <c r="NVE322" s="942"/>
      <c r="NVF322" s="942"/>
      <c r="NVG322" s="942"/>
      <c r="NVH322" s="942"/>
      <c r="NVI322" s="942"/>
      <c r="NVJ322" s="942"/>
      <c r="NVK322" s="942"/>
      <c r="NVL322" s="942"/>
      <c r="NVM322" s="942"/>
      <c r="NVN322" s="942"/>
      <c r="NVO322" s="942"/>
      <c r="NVP322" s="942"/>
      <c r="NVQ322" s="942"/>
      <c r="NVR322" s="942"/>
      <c r="NVS322" s="942"/>
      <c r="NVT322" s="942"/>
      <c r="NVU322" s="942"/>
      <c r="NVV322" s="942"/>
      <c r="NVW322" s="942"/>
      <c r="NVX322" s="942"/>
      <c r="NVY322" s="942"/>
      <c r="NVZ322" s="942"/>
      <c r="NWA322" s="942"/>
      <c r="NWB322" s="942"/>
      <c r="NWC322" s="942"/>
      <c r="NWD322" s="942"/>
      <c r="NWE322" s="942"/>
      <c r="NWF322" s="942"/>
      <c r="NWG322" s="942"/>
      <c r="NWH322" s="942"/>
      <c r="NWI322" s="942"/>
      <c r="NWJ322" s="942"/>
      <c r="NWK322" s="942"/>
      <c r="NWL322" s="942"/>
      <c r="NWM322" s="942"/>
      <c r="NWN322" s="942"/>
      <c r="NWO322" s="942"/>
      <c r="NWP322" s="942"/>
      <c r="NWQ322" s="942"/>
      <c r="NWR322" s="942"/>
      <c r="NWS322" s="942"/>
      <c r="NWT322" s="942"/>
      <c r="NWU322" s="942"/>
      <c r="NWV322" s="942"/>
      <c r="NWW322" s="942"/>
      <c r="NWX322" s="942"/>
      <c r="NWY322" s="942"/>
      <c r="NWZ322" s="942"/>
      <c r="NXA322" s="942"/>
      <c r="NXB322" s="942"/>
      <c r="NXC322" s="942"/>
      <c r="NXD322" s="942"/>
      <c r="NXE322" s="942"/>
      <c r="NXF322" s="942"/>
      <c r="NXG322" s="942"/>
      <c r="NXH322" s="942"/>
      <c r="NXI322" s="942"/>
      <c r="NXJ322" s="942"/>
      <c r="NXK322" s="942"/>
      <c r="NXL322" s="942"/>
      <c r="NXM322" s="942"/>
      <c r="NXN322" s="942"/>
      <c r="NXO322" s="942"/>
      <c r="NXP322" s="942"/>
      <c r="NXQ322" s="942"/>
      <c r="NXR322" s="942"/>
      <c r="NXS322" s="942"/>
      <c r="NXT322" s="942"/>
      <c r="NXU322" s="942"/>
      <c r="NXV322" s="942"/>
      <c r="NXW322" s="942"/>
      <c r="NXX322" s="942"/>
      <c r="NXY322" s="942"/>
      <c r="NXZ322" s="942"/>
      <c r="NYA322" s="942"/>
      <c r="NYB322" s="942"/>
      <c r="NYC322" s="942"/>
      <c r="NYD322" s="942"/>
      <c r="NYE322" s="942"/>
      <c r="NYF322" s="942"/>
      <c r="NYG322" s="942"/>
      <c r="NYH322" s="942"/>
      <c r="NYI322" s="942"/>
      <c r="NYJ322" s="942"/>
      <c r="NYK322" s="942"/>
      <c r="NYL322" s="942"/>
      <c r="NYM322" s="942"/>
      <c r="NYN322" s="942"/>
      <c r="NYO322" s="942"/>
      <c r="NYP322" s="942"/>
      <c r="NYQ322" s="942"/>
      <c r="NYR322" s="942"/>
      <c r="NYS322" s="942"/>
      <c r="NYT322" s="942"/>
      <c r="NYU322" s="942"/>
      <c r="NYV322" s="942"/>
      <c r="NYW322" s="942"/>
      <c r="NYX322" s="942"/>
      <c r="NYY322" s="942"/>
      <c r="NYZ322" s="942"/>
      <c r="NZA322" s="942"/>
      <c r="NZB322" s="942"/>
      <c r="NZC322" s="942"/>
      <c r="NZD322" s="942"/>
      <c r="NZE322" s="942"/>
      <c r="NZF322" s="942"/>
      <c r="NZG322" s="942"/>
      <c r="NZH322" s="942"/>
      <c r="NZI322" s="942"/>
      <c r="NZJ322" s="942"/>
      <c r="NZK322" s="942"/>
      <c r="NZL322" s="942"/>
      <c r="NZM322" s="942"/>
      <c r="NZN322" s="942"/>
      <c r="NZO322" s="942"/>
      <c r="NZP322" s="942"/>
      <c r="NZQ322" s="942"/>
      <c r="NZR322" s="942"/>
      <c r="NZS322" s="942"/>
      <c r="NZT322" s="942"/>
      <c r="NZU322" s="942"/>
      <c r="NZV322" s="942"/>
      <c r="NZW322" s="942"/>
      <c r="NZX322" s="942"/>
      <c r="NZY322" s="942"/>
      <c r="NZZ322" s="942"/>
      <c r="OAA322" s="942"/>
      <c r="OAB322" s="942"/>
      <c r="OAC322" s="942"/>
      <c r="OAD322" s="942"/>
      <c r="OAE322" s="942"/>
      <c r="OAF322" s="942"/>
      <c r="OAG322" s="942"/>
      <c r="OAH322" s="942"/>
      <c r="OAI322" s="942"/>
      <c r="OAJ322" s="942"/>
      <c r="OAK322" s="942"/>
      <c r="OAL322" s="942"/>
      <c r="OAM322" s="942"/>
      <c r="OAN322" s="942"/>
      <c r="OAO322" s="942"/>
      <c r="OAP322" s="942"/>
      <c r="OAQ322" s="942"/>
      <c r="OAR322" s="942"/>
      <c r="OAS322" s="942"/>
      <c r="OAT322" s="942"/>
      <c r="OAU322" s="942"/>
      <c r="OAV322" s="942"/>
      <c r="OAW322" s="942"/>
      <c r="OAX322" s="942"/>
      <c r="OAY322" s="942"/>
      <c r="OAZ322" s="942"/>
      <c r="OBA322" s="942"/>
      <c r="OBB322" s="942"/>
      <c r="OBC322" s="942"/>
      <c r="OBD322" s="942"/>
      <c r="OBE322" s="942"/>
      <c r="OBF322" s="942"/>
      <c r="OBG322" s="942"/>
      <c r="OBH322" s="942"/>
      <c r="OBI322" s="942"/>
      <c r="OBJ322" s="942"/>
      <c r="OBK322" s="942"/>
      <c r="OBL322" s="942"/>
      <c r="OBM322" s="942"/>
      <c r="OBN322" s="942"/>
      <c r="OBO322" s="942"/>
      <c r="OBP322" s="942"/>
      <c r="OBQ322" s="942"/>
      <c r="OBR322" s="942"/>
      <c r="OBS322" s="942"/>
      <c r="OBT322" s="942"/>
      <c r="OBU322" s="942"/>
      <c r="OBV322" s="942"/>
      <c r="OBW322" s="942"/>
      <c r="OBX322" s="942"/>
      <c r="OBY322" s="942"/>
      <c r="OBZ322" s="942"/>
      <c r="OCA322" s="942"/>
      <c r="OCB322" s="942"/>
      <c r="OCC322" s="942"/>
      <c r="OCD322" s="942"/>
      <c r="OCE322" s="942"/>
      <c r="OCF322" s="942"/>
      <c r="OCG322" s="942"/>
      <c r="OCH322" s="942"/>
      <c r="OCI322" s="942"/>
      <c r="OCJ322" s="942"/>
      <c r="OCK322" s="942"/>
      <c r="OCL322" s="942"/>
      <c r="OCM322" s="942"/>
      <c r="OCN322" s="942"/>
      <c r="OCO322" s="942"/>
      <c r="OCP322" s="942"/>
      <c r="OCQ322" s="942"/>
      <c r="OCR322" s="942"/>
      <c r="OCS322" s="942"/>
      <c r="OCT322" s="942"/>
      <c r="OCU322" s="942"/>
      <c r="OCV322" s="942"/>
      <c r="OCW322" s="942"/>
      <c r="OCX322" s="942"/>
      <c r="OCY322" s="942"/>
      <c r="OCZ322" s="942"/>
      <c r="ODA322" s="942"/>
      <c r="ODB322" s="942"/>
      <c r="ODC322" s="942"/>
      <c r="ODD322" s="942"/>
      <c r="ODE322" s="942"/>
      <c r="ODF322" s="942"/>
      <c r="ODG322" s="942"/>
      <c r="ODH322" s="942"/>
      <c r="ODI322" s="942"/>
      <c r="ODJ322" s="942"/>
      <c r="ODK322" s="942"/>
      <c r="ODL322" s="942"/>
      <c r="ODM322" s="942"/>
      <c r="ODN322" s="942"/>
      <c r="ODO322" s="942"/>
      <c r="ODP322" s="942"/>
      <c r="ODQ322" s="942"/>
      <c r="ODR322" s="942"/>
      <c r="ODS322" s="942"/>
      <c r="ODT322" s="942"/>
      <c r="ODU322" s="942"/>
      <c r="ODV322" s="942"/>
      <c r="ODW322" s="942"/>
      <c r="ODX322" s="942"/>
      <c r="ODY322" s="942"/>
      <c r="ODZ322" s="942"/>
      <c r="OEA322" s="942"/>
      <c r="OEB322" s="942"/>
      <c r="OEC322" s="942"/>
      <c r="OED322" s="942"/>
      <c r="OEE322" s="942"/>
      <c r="OEF322" s="942"/>
      <c r="OEG322" s="942"/>
      <c r="OEH322" s="942"/>
      <c r="OEI322" s="942"/>
      <c r="OEJ322" s="942"/>
      <c r="OEK322" s="942"/>
      <c r="OEL322" s="942"/>
      <c r="OEM322" s="942"/>
      <c r="OEN322" s="942"/>
      <c r="OEO322" s="942"/>
      <c r="OEP322" s="942"/>
      <c r="OEQ322" s="942"/>
      <c r="OER322" s="942"/>
      <c r="OES322" s="942"/>
      <c r="OET322" s="942"/>
      <c r="OEU322" s="942"/>
      <c r="OEV322" s="942"/>
      <c r="OEW322" s="942"/>
      <c r="OEX322" s="942"/>
      <c r="OEY322" s="942"/>
      <c r="OEZ322" s="942"/>
      <c r="OFA322" s="942"/>
      <c r="OFB322" s="942"/>
      <c r="OFC322" s="942"/>
      <c r="OFD322" s="942"/>
      <c r="OFE322" s="942"/>
      <c r="OFF322" s="942"/>
      <c r="OFG322" s="942"/>
      <c r="OFH322" s="942"/>
      <c r="OFI322" s="942"/>
      <c r="OFJ322" s="942"/>
      <c r="OFK322" s="942"/>
      <c r="OFL322" s="942"/>
      <c r="OFM322" s="942"/>
      <c r="OFN322" s="942"/>
      <c r="OFO322" s="942"/>
      <c r="OFP322" s="942"/>
      <c r="OFQ322" s="942"/>
      <c r="OFR322" s="942"/>
      <c r="OFS322" s="942"/>
      <c r="OFT322" s="942"/>
      <c r="OFU322" s="942"/>
      <c r="OFV322" s="942"/>
      <c r="OFW322" s="942"/>
      <c r="OFX322" s="942"/>
      <c r="OFY322" s="942"/>
      <c r="OFZ322" s="942"/>
      <c r="OGA322" s="942"/>
      <c r="OGB322" s="942"/>
      <c r="OGC322" s="942"/>
      <c r="OGD322" s="942"/>
      <c r="OGE322" s="942"/>
      <c r="OGF322" s="942"/>
      <c r="OGG322" s="942"/>
      <c r="OGH322" s="942"/>
      <c r="OGI322" s="942"/>
      <c r="OGJ322" s="942"/>
      <c r="OGK322" s="942"/>
      <c r="OGL322" s="942"/>
      <c r="OGM322" s="942"/>
      <c r="OGN322" s="942"/>
      <c r="OGO322" s="942"/>
      <c r="OGP322" s="942"/>
      <c r="OGQ322" s="942"/>
      <c r="OGR322" s="942"/>
      <c r="OGS322" s="942"/>
      <c r="OGT322" s="942"/>
      <c r="OGU322" s="942"/>
      <c r="OGV322" s="942"/>
      <c r="OGW322" s="942"/>
      <c r="OGX322" s="942"/>
      <c r="OGY322" s="942"/>
      <c r="OGZ322" s="942"/>
      <c r="OHA322" s="942"/>
      <c r="OHB322" s="942"/>
      <c r="OHC322" s="942"/>
      <c r="OHD322" s="942"/>
      <c r="OHE322" s="942"/>
      <c r="OHF322" s="942"/>
      <c r="OHG322" s="942"/>
      <c r="OHH322" s="942"/>
      <c r="OHI322" s="942"/>
      <c r="OHJ322" s="942"/>
      <c r="OHK322" s="942"/>
      <c r="OHL322" s="942"/>
      <c r="OHM322" s="942"/>
      <c r="OHN322" s="942"/>
      <c r="OHO322" s="942"/>
      <c r="OHP322" s="942"/>
      <c r="OHQ322" s="942"/>
      <c r="OHR322" s="942"/>
      <c r="OHS322" s="942"/>
      <c r="OHT322" s="942"/>
      <c r="OHU322" s="942"/>
      <c r="OHV322" s="942"/>
      <c r="OHW322" s="942"/>
      <c r="OHX322" s="942"/>
      <c r="OHY322" s="942"/>
      <c r="OHZ322" s="942"/>
      <c r="OIA322" s="942"/>
      <c r="OIB322" s="942"/>
      <c r="OIC322" s="942"/>
      <c r="OID322" s="942"/>
      <c r="OIE322" s="942"/>
      <c r="OIF322" s="942"/>
      <c r="OIG322" s="942"/>
      <c r="OIH322" s="942"/>
      <c r="OII322" s="942"/>
      <c r="OIJ322" s="942"/>
      <c r="OIK322" s="942"/>
      <c r="OIL322" s="942"/>
      <c r="OIM322" s="942"/>
      <c r="OIN322" s="942"/>
      <c r="OIO322" s="942"/>
      <c r="OIP322" s="942"/>
      <c r="OIQ322" s="942"/>
      <c r="OIR322" s="942"/>
      <c r="OIS322" s="942"/>
      <c r="OIT322" s="942"/>
      <c r="OIU322" s="942"/>
      <c r="OIV322" s="942"/>
      <c r="OIW322" s="942"/>
      <c r="OIX322" s="942"/>
      <c r="OIY322" s="942"/>
      <c r="OIZ322" s="942"/>
      <c r="OJA322" s="942"/>
      <c r="OJB322" s="942"/>
      <c r="OJC322" s="942"/>
      <c r="OJD322" s="942"/>
      <c r="OJE322" s="942"/>
      <c r="OJF322" s="942"/>
      <c r="OJG322" s="942"/>
      <c r="OJH322" s="942"/>
      <c r="OJI322" s="942"/>
      <c r="OJJ322" s="942"/>
      <c r="OJK322" s="942"/>
      <c r="OJL322" s="942"/>
      <c r="OJM322" s="942"/>
      <c r="OJN322" s="942"/>
      <c r="OJO322" s="942"/>
      <c r="OJP322" s="942"/>
      <c r="OJQ322" s="942"/>
      <c r="OJR322" s="942"/>
      <c r="OJS322" s="942"/>
      <c r="OJT322" s="942"/>
      <c r="OJU322" s="942"/>
      <c r="OJV322" s="942"/>
      <c r="OJW322" s="942"/>
      <c r="OJX322" s="942"/>
      <c r="OJY322" s="942"/>
      <c r="OJZ322" s="942"/>
      <c r="OKA322" s="942"/>
      <c r="OKB322" s="942"/>
      <c r="OKC322" s="942"/>
      <c r="OKD322" s="942"/>
      <c r="OKE322" s="942"/>
      <c r="OKF322" s="942"/>
      <c r="OKG322" s="942"/>
      <c r="OKH322" s="942"/>
      <c r="OKI322" s="942"/>
      <c r="OKJ322" s="942"/>
      <c r="OKK322" s="942"/>
      <c r="OKL322" s="942"/>
      <c r="OKM322" s="942"/>
      <c r="OKN322" s="942"/>
      <c r="OKO322" s="942"/>
      <c r="OKP322" s="942"/>
      <c r="OKQ322" s="942"/>
      <c r="OKR322" s="942"/>
      <c r="OKS322" s="942"/>
      <c r="OKT322" s="942"/>
      <c r="OKU322" s="942"/>
      <c r="OKV322" s="942"/>
      <c r="OKW322" s="942"/>
      <c r="OKX322" s="942"/>
      <c r="OKY322" s="942"/>
      <c r="OKZ322" s="942"/>
      <c r="OLA322" s="942"/>
      <c r="OLB322" s="942"/>
      <c r="OLC322" s="942"/>
      <c r="OLD322" s="942"/>
      <c r="OLE322" s="942"/>
      <c r="OLF322" s="942"/>
      <c r="OLG322" s="942"/>
      <c r="OLH322" s="942"/>
      <c r="OLI322" s="942"/>
      <c r="OLJ322" s="942"/>
      <c r="OLK322" s="942"/>
      <c r="OLL322" s="942"/>
      <c r="OLM322" s="942"/>
      <c r="OLN322" s="942"/>
      <c r="OLO322" s="942"/>
      <c r="OLP322" s="942"/>
      <c r="OLQ322" s="942"/>
      <c r="OLR322" s="942"/>
      <c r="OLS322" s="942"/>
      <c r="OLT322" s="942"/>
      <c r="OLU322" s="942"/>
      <c r="OLV322" s="942"/>
      <c r="OLW322" s="942"/>
      <c r="OLX322" s="942"/>
      <c r="OLY322" s="942"/>
      <c r="OLZ322" s="942"/>
      <c r="OMA322" s="942"/>
      <c r="OMB322" s="942"/>
      <c r="OMC322" s="942"/>
      <c r="OMD322" s="942"/>
      <c r="OME322" s="942"/>
      <c r="OMF322" s="942"/>
      <c r="OMG322" s="942"/>
      <c r="OMH322" s="942"/>
      <c r="OMI322" s="942"/>
      <c r="OMJ322" s="942"/>
      <c r="OMK322" s="942"/>
      <c r="OML322" s="942"/>
      <c r="OMM322" s="942"/>
      <c r="OMN322" s="942"/>
      <c r="OMO322" s="942"/>
      <c r="OMP322" s="942"/>
      <c r="OMQ322" s="942"/>
      <c r="OMR322" s="942"/>
      <c r="OMS322" s="942"/>
      <c r="OMT322" s="942"/>
      <c r="OMU322" s="942"/>
      <c r="OMV322" s="942"/>
      <c r="OMW322" s="942"/>
      <c r="OMX322" s="942"/>
      <c r="OMY322" s="942"/>
      <c r="OMZ322" s="942"/>
      <c r="ONA322" s="942"/>
      <c r="ONB322" s="942"/>
      <c r="ONC322" s="942"/>
      <c r="OND322" s="942"/>
      <c r="ONE322" s="942"/>
      <c r="ONF322" s="942"/>
      <c r="ONG322" s="942"/>
      <c r="ONH322" s="942"/>
      <c r="ONI322" s="942"/>
      <c r="ONJ322" s="942"/>
      <c r="ONK322" s="942"/>
      <c r="ONL322" s="942"/>
      <c r="ONM322" s="942"/>
      <c r="ONN322" s="942"/>
      <c r="ONO322" s="942"/>
      <c r="ONP322" s="942"/>
      <c r="ONQ322" s="942"/>
      <c r="ONR322" s="942"/>
      <c r="ONS322" s="942"/>
      <c r="ONT322" s="942"/>
      <c r="ONU322" s="942"/>
      <c r="ONV322" s="942"/>
      <c r="ONW322" s="942"/>
      <c r="ONX322" s="942"/>
      <c r="ONY322" s="942"/>
      <c r="ONZ322" s="942"/>
      <c r="OOA322" s="942"/>
      <c r="OOB322" s="942"/>
      <c r="OOC322" s="942"/>
      <c r="OOD322" s="942"/>
      <c r="OOE322" s="942"/>
      <c r="OOF322" s="942"/>
      <c r="OOG322" s="942"/>
      <c r="OOH322" s="942"/>
      <c r="OOI322" s="942"/>
      <c r="OOJ322" s="942"/>
      <c r="OOK322" s="942"/>
      <c r="OOL322" s="942"/>
      <c r="OOM322" s="942"/>
      <c r="OON322" s="942"/>
      <c r="OOO322" s="942"/>
      <c r="OOP322" s="942"/>
      <c r="OOQ322" s="942"/>
      <c r="OOR322" s="942"/>
      <c r="OOS322" s="942"/>
      <c r="OOT322" s="942"/>
      <c r="OOU322" s="942"/>
      <c r="OOV322" s="942"/>
      <c r="OOW322" s="942"/>
      <c r="OOX322" s="942"/>
      <c r="OOY322" s="942"/>
      <c r="OOZ322" s="942"/>
      <c r="OPA322" s="942"/>
      <c r="OPB322" s="942"/>
      <c r="OPC322" s="942"/>
      <c r="OPD322" s="942"/>
      <c r="OPE322" s="942"/>
      <c r="OPF322" s="942"/>
      <c r="OPG322" s="942"/>
      <c r="OPH322" s="942"/>
      <c r="OPI322" s="942"/>
      <c r="OPJ322" s="942"/>
      <c r="OPK322" s="942"/>
      <c r="OPL322" s="942"/>
      <c r="OPM322" s="942"/>
      <c r="OPN322" s="942"/>
      <c r="OPO322" s="942"/>
      <c r="OPP322" s="942"/>
      <c r="OPQ322" s="942"/>
      <c r="OPR322" s="942"/>
      <c r="OPS322" s="942"/>
      <c r="OPT322" s="942"/>
      <c r="OPU322" s="942"/>
      <c r="OPV322" s="942"/>
      <c r="OPW322" s="942"/>
      <c r="OPX322" s="942"/>
      <c r="OPY322" s="942"/>
      <c r="OPZ322" s="942"/>
      <c r="OQA322" s="942"/>
      <c r="OQB322" s="942"/>
      <c r="OQC322" s="942"/>
      <c r="OQD322" s="942"/>
      <c r="OQE322" s="942"/>
      <c r="OQF322" s="942"/>
      <c r="OQG322" s="942"/>
      <c r="OQH322" s="942"/>
      <c r="OQI322" s="942"/>
      <c r="OQJ322" s="942"/>
      <c r="OQK322" s="942"/>
      <c r="OQL322" s="942"/>
      <c r="OQM322" s="942"/>
      <c r="OQN322" s="942"/>
      <c r="OQO322" s="942"/>
      <c r="OQP322" s="942"/>
      <c r="OQQ322" s="942"/>
      <c r="OQR322" s="942"/>
      <c r="OQS322" s="942"/>
      <c r="OQT322" s="942"/>
      <c r="OQU322" s="942"/>
      <c r="OQV322" s="942"/>
      <c r="OQW322" s="942"/>
      <c r="OQX322" s="942"/>
      <c r="OQY322" s="942"/>
      <c r="OQZ322" s="942"/>
      <c r="ORA322" s="942"/>
      <c r="ORB322" s="942"/>
      <c r="ORC322" s="942"/>
      <c r="ORD322" s="942"/>
      <c r="ORE322" s="942"/>
      <c r="ORF322" s="942"/>
      <c r="ORG322" s="942"/>
      <c r="ORH322" s="942"/>
      <c r="ORI322" s="942"/>
      <c r="ORJ322" s="942"/>
      <c r="ORK322" s="942"/>
      <c r="ORL322" s="942"/>
      <c r="ORM322" s="942"/>
      <c r="ORN322" s="942"/>
      <c r="ORO322" s="942"/>
      <c r="ORP322" s="942"/>
      <c r="ORQ322" s="942"/>
      <c r="ORR322" s="942"/>
      <c r="ORS322" s="942"/>
      <c r="ORT322" s="942"/>
      <c r="ORU322" s="942"/>
      <c r="ORV322" s="942"/>
      <c r="ORW322" s="942"/>
      <c r="ORX322" s="942"/>
      <c r="ORY322" s="942"/>
      <c r="ORZ322" s="942"/>
      <c r="OSA322" s="942"/>
      <c r="OSB322" s="942"/>
      <c r="OSC322" s="942"/>
      <c r="OSD322" s="942"/>
      <c r="OSE322" s="942"/>
      <c r="OSF322" s="942"/>
      <c r="OSG322" s="942"/>
      <c r="OSH322" s="942"/>
      <c r="OSI322" s="942"/>
      <c r="OSJ322" s="942"/>
      <c r="OSK322" s="942"/>
      <c r="OSL322" s="942"/>
      <c r="OSM322" s="942"/>
      <c r="OSN322" s="942"/>
      <c r="OSO322" s="942"/>
      <c r="OSP322" s="942"/>
      <c r="OSQ322" s="942"/>
      <c r="OSR322" s="942"/>
      <c r="OSS322" s="942"/>
      <c r="OST322" s="942"/>
      <c r="OSU322" s="942"/>
      <c r="OSV322" s="942"/>
      <c r="OSW322" s="942"/>
      <c r="OSX322" s="942"/>
      <c r="OSY322" s="942"/>
      <c r="OSZ322" s="942"/>
      <c r="OTA322" s="942"/>
      <c r="OTB322" s="942"/>
      <c r="OTC322" s="942"/>
      <c r="OTD322" s="942"/>
      <c r="OTE322" s="942"/>
      <c r="OTF322" s="942"/>
      <c r="OTG322" s="942"/>
      <c r="OTH322" s="942"/>
      <c r="OTI322" s="942"/>
      <c r="OTJ322" s="942"/>
      <c r="OTK322" s="942"/>
      <c r="OTL322" s="942"/>
      <c r="OTM322" s="942"/>
      <c r="OTN322" s="942"/>
      <c r="OTO322" s="942"/>
      <c r="OTP322" s="942"/>
      <c r="OTQ322" s="942"/>
      <c r="OTR322" s="942"/>
      <c r="OTS322" s="942"/>
      <c r="OTT322" s="942"/>
      <c r="OTU322" s="942"/>
      <c r="OTV322" s="942"/>
      <c r="OTW322" s="942"/>
      <c r="OTX322" s="942"/>
      <c r="OTY322" s="942"/>
      <c r="OTZ322" s="942"/>
      <c r="OUA322" s="942"/>
      <c r="OUB322" s="942"/>
      <c r="OUC322" s="942"/>
      <c r="OUD322" s="942"/>
      <c r="OUE322" s="942"/>
      <c r="OUF322" s="942"/>
      <c r="OUG322" s="942"/>
      <c r="OUH322" s="942"/>
      <c r="OUI322" s="942"/>
      <c r="OUJ322" s="942"/>
      <c r="OUK322" s="942"/>
      <c r="OUL322" s="942"/>
      <c r="OUM322" s="942"/>
      <c r="OUN322" s="942"/>
      <c r="OUO322" s="942"/>
      <c r="OUP322" s="942"/>
      <c r="OUQ322" s="942"/>
      <c r="OUR322" s="942"/>
      <c r="OUS322" s="942"/>
      <c r="OUT322" s="942"/>
      <c r="OUU322" s="942"/>
      <c r="OUV322" s="942"/>
      <c r="OUW322" s="942"/>
      <c r="OUX322" s="942"/>
      <c r="OUY322" s="942"/>
      <c r="OUZ322" s="942"/>
      <c r="OVA322" s="942"/>
      <c r="OVB322" s="942"/>
      <c r="OVC322" s="942"/>
      <c r="OVD322" s="942"/>
      <c r="OVE322" s="942"/>
      <c r="OVF322" s="942"/>
      <c r="OVG322" s="942"/>
      <c r="OVH322" s="942"/>
      <c r="OVI322" s="942"/>
      <c r="OVJ322" s="942"/>
      <c r="OVK322" s="942"/>
      <c r="OVL322" s="942"/>
      <c r="OVM322" s="942"/>
      <c r="OVN322" s="942"/>
      <c r="OVO322" s="942"/>
      <c r="OVP322" s="942"/>
      <c r="OVQ322" s="942"/>
      <c r="OVR322" s="942"/>
      <c r="OVS322" s="942"/>
      <c r="OVT322" s="942"/>
      <c r="OVU322" s="942"/>
      <c r="OVV322" s="942"/>
      <c r="OVW322" s="942"/>
      <c r="OVX322" s="942"/>
      <c r="OVY322" s="942"/>
      <c r="OVZ322" s="942"/>
      <c r="OWA322" s="942"/>
      <c r="OWB322" s="942"/>
      <c r="OWC322" s="942"/>
      <c r="OWD322" s="942"/>
      <c r="OWE322" s="942"/>
      <c r="OWF322" s="942"/>
      <c r="OWG322" s="942"/>
      <c r="OWH322" s="942"/>
      <c r="OWI322" s="942"/>
      <c r="OWJ322" s="942"/>
      <c r="OWK322" s="942"/>
      <c r="OWL322" s="942"/>
      <c r="OWM322" s="942"/>
      <c r="OWN322" s="942"/>
      <c r="OWO322" s="942"/>
      <c r="OWP322" s="942"/>
      <c r="OWQ322" s="942"/>
      <c r="OWR322" s="942"/>
      <c r="OWS322" s="942"/>
      <c r="OWT322" s="942"/>
      <c r="OWU322" s="942"/>
      <c r="OWV322" s="942"/>
      <c r="OWW322" s="942"/>
      <c r="OWX322" s="942"/>
      <c r="OWY322" s="942"/>
      <c r="OWZ322" s="942"/>
      <c r="OXA322" s="942"/>
      <c r="OXB322" s="942"/>
      <c r="OXC322" s="942"/>
      <c r="OXD322" s="942"/>
      <c r="OXE322" s="942"/>
      <c r="OXF322" s="942"/>
      <c r="OXG322" s="942"/>
      <c r="OXH322" s="942"/>
      <c r="OXI322" s="942"/>
      <c r="OXJ322" s="942"/>
      <c r="OXK322" s="942"/>
      <c r="OXL322" s="942"/>
      <c r="OXM322" s="942"/>
      <c r="OXN322" s="942"/>
      <c r="OXO322" s="942"/>
      <c r="OXP322" s="942"/>
      <c r="OXQ322" s="942"/>
      <c r="OXR322" s="942"/>
      <c r="OXS322" s="942"/>
      <c r="OXT322" s="942"/>
      <c r="OXU322" s="942"/>
      <c r="OXV322" s="942"/>
      <c r="OXW322" s="942"/>
      <c r="OXX322" s="942"/>
      <c r="OXY322" s="942"/>
      <c r="OXZ322" s="942"/>
      <c r="OYA322" s="942"/>
      <c r="OYB322" s="942"/>
      <c r="OYC322" s="942"/>
      <c r="OYD322" s="942"/>
      <c r="OYE322" s="942"/>
      <c r="OYF322" s="942"/>
      <c r="OYG322" s="942"/>
      <c r="OYH322" s="942"/>
      <c r="OYI322" s="942"/>
      <c r="OYJ322" s="942"/>
      <c r="OYK322" s="942"/>
      <c r="OYL322" s="942"/>
      <c r="OYM322" s="942"/>
      <c r="OYN322" s="942"/>
      <c r="OYO322" s="942"/>
      <c r="OYP322" s="942"/>
      <c r="OYQ322" s="942"/>
      <c r="OYR322" s="942"/>
      <c r="OYS322" s="942"/>
      <c r="OYT322" s="942"/>
      <c r="OYU322" s="942"/>
      <c r="OYV322" s="942"/>
      <c r="OYW322" s="942"/>
      <c r="OYX322" s="942"/>
      <c r="OYY322" s="942"/>
      <c r="OYZ322" s="942"/>
      <c r="OZA322" s="942"/>
      <c r="OZB322" s="942"/>
      <c r="OZC322" s="942"/>
      <c r="OZD322" s="942"/>
      <c r="OZE322" s="942"/>
      <c r="OZF322" s="942"/>
      <c r="OZG322" s="942"/>
      <c r="OZH322" s="942"/>
      <c r="OZI322" s="942"/>
      <c r="OZJ322" s="942"/>
      <c r="OZK322" s="942"/>
      <c r="OZL322" s="942"/>
      <c r="OZM322" s="942"/>
      <c r="OZN322" s="942"/>
      <c r="OZO322" s="942"/>
      <c r="OZP322" s="942"/>
      <c r="OZQ322" s="942"/>
      <c r="OZR322" s="942"/>
      <c r="OZS322" s="942"/>
      <c r="OZT322" s="942"/>
      <c r="OZU322" s="942"/>
      <c r="OZV322" s="942"/>
      <c r="OZW322" s="942"/>
      <c r="OZX322" s="942"/>
      <c r="OZY322" s="942"/>
      <c r="OZZ322" s="942"/>
      <c r="PAA322" s="942"/>
      <c r="PAB322" s="942"/>
      <c r="PAC322" s="942"/>
      <c r="PAD322" s="942"/>
      <c r="PAE322" s="942"/>
      <c r="PAF322" s="942"/>
      <c r="PAG322" s="942"/>
      <c r="PAH322" s="942"/>
      <c r="PAI322" s="942"/>
      <c r="PAJ322" s="942"/>
      <c r="PAK322" s="942"/>
      <c r="PAL322" s="942"/>
      <c r="PAM322" s="942"/>
      <c r="PAN322" s="942"/>
      <c r="PAO322" s="942"/>
      <c r="PAP322" s="942"/>
      <c r="PAQ322" s="942"/>
      <c r="PAR322" s="942"/>
      <c r="PAS322" s="942"/>
      <c r="PAT322" s="942"/>
      <c r="PAU322" s="942"/>
      <c r="PAV322" s="942"/>
      <c r="PAW322" s="942"/>
      <c r="PAX322" s="942"/>
      <c r="PAY322" s="942"/>
      <c r="PAZ322" s="942"/>
      <c r="PBA322" s="942"/>
      <c r="PBB322" s="942"/>
      <c r="PBC322" s="942"/>
      <c r="PBD322" s="942"/>
      <c r="PBE322" s="942"/>
      <c r="PBF322" s="942"/>
      <c r="PBG322" s="942"/>
      <c r="PBH322" s="942"/>
      <c r="PBI322" s="942"/>
      <c r="PBJ322" s="942"/>
      <c r="PBK322" s="942"/>
      <c r="PBL322" s="942"/>
      <c r="PBM322" s="942"/>
      <c r="PBN322" s="942"/>
      <c r="PBO322" s="942"/>
      <c r="PBP322" s="942"/>
      <c r="PBQ322" s="942"/>
      <c r="PBR322" s="942"/>
      <c r="PBS322" s="942"/>
      <c r="PBT322" s="942"/>
      <c r="PBU322" s="942"/>
      <c r="PBV322" s="942"/>
      <c r="PBW322" s="942"/>
      <c r="PBX322" s="942"/>
      <c r="PBY322" s="942"/>
      <c r="PBZ322" s="942"/>
      <c r="PCA322" s="942"/>
      <c r="PCB322" s="942"/>
      <c r="PCC322" s="942"/>
      <c r="PCD322" s="942"/>
      <c r="PCE322" s="942"/>
      <c r="PCF322" s="942"/>
      <c r="PCG322" s="942"/>
      <c r="PCH322" s="942"/>
      <c r="PCI322" s="942"/>
      <c r="PCJ322" s="942"/>
      <c r="PCK322" s="942"/>
      <c r="PCL322" s="942"/>
      <c r="PCM322" s="942"/>
      <c r="PCN322" s="942"/>
      <c r="PCO322" s="942"/>
      <c r="PCP322" s="942"/>
      <c r="PCQ322" s="942"/>
      <c r="PCR322" s="942"/>
      <c r="PCS322" s="942"/>
      <c r="PCT322" s="942"/>
      <c r="PCU322" s="942"/>
      <c r="PCV322" s="942"/>
      <c r="PCW322" s="942"/>
      <c r="PCX322" s="942"/>
      <c r="PCY322" s="942"/>
      <c r="PCZ322" s="942"/>
      <c r="PDA322" s="942"/>
      <c r="PDB322" s="942"/>
      <c r="PDC322" s="942"/>
      <c r="PDD322" s="942"/>
      <c r="PDE322" s="942"/>
      <c r="PDF322" s="942"/>
      <c r="PDG322" s="942"/>
      <c r="PDH322" s="942"/>
      <c r="PDI322" s="942"/>
      <c r="PDJ322" s="942"/>
      <c r="PDK322" s="942"/>
      <c r="PDL322" s="942"/>
      <c r="PDM322" s="942"/>
      <c r="PDN322" s="942"/>
      <c r="PDO322" s="942"/>
      <c r="PDP322" s="942"/>
      <c r="PDQ322" s="942"/>
      <c r="PDR322" s="942"/>
      <c r="PDS322" s="942"/>
      <c r="PDT322" s="942"/>
      <c r="PDU322" s="942"/>
      <c r="PDV322" s="942"/>
      <c r="PDW322" s="942"/>
      <c r="PDX322" s="942"/>
      <c r="PDY322" s="942"/>
      <c r="PDZ322" s="942"/>
      <c r="PEA322" s="942"/>
      <c r="PEB322" s="942"/>
      <c r="PEC322" s="942"/>
      <c r="PED322" s="942"/>
      <c r="PEE322" s="942"/>
      <c r="PEF322" s="942"/>
      <c r="PEG322" s="942"/>
      <c r="PEH322" s="942"/>
      <c r="PEI322" s="942"/>
      <c r="PEJ322" s="942"/>
      <c r="PEK322" s="942"/>
      <c r="PEL322" s="942"/>
      <c r="PEM322" s="942"/>
      <c r="PEN322" s="942"/>
      <c r="PEO322" s="942"/>
      <c r="PEP322" s="942"/>
      <c r="PEQ322" s="942"/>
      <c r="PER322" s="942"/>
      <c r="PES322" s="942"/>
      <c r="PET322" s="942"/>
      <c r="PEU322" s="942"/>
      <c r="PEV322" s="942"/>
      <c r="PEW322" s="942"/>
      <c r="PEX322" s="942"/>
      <c r="PEY322" s="942"/>
      <c r="PEZ322" s="942"/>
      <c r="PFA322" s="942"/>
      <c r="PFB322" s="942"/>
      <c r="PFC322" s="942"/>
      <c r="PFD322" s="942"/>
      <c r="PFE322" s="942"/>
      <c r="PFF322" s="942"/>
      <c r="PFG322" s="942"/>
      <c r="PFH322" s="942"/>
      <c r="PFI322" s="942"/>
      <c r="PFJ322" s="942"/>
      <c r="PFK322" s="942"/>
      <c r="PFL322" s="942"/>
      <c r="PFM322" s="942"/>
      <c r="PFN322" s="942"/>
      <c r="PFO322" s="942"/>
      <c r="PFP322" s="942"/>
      <c r="PFQ322" s="942"/>
      <c r="PFR322" s="942"/>
      <c r="PFS322" s="942"/>
      <c r="PFT322" s="942"/>
      <c r="PFU322" s="942"/>
      <c r="PFV322" s="942"/>
      <c r="PFW322" s="942"/>
      <c r="PFX322" s="942"/>
      <c r="PFY322" s="942"/>
      <c r="PFZ322" s="942"/>
      <c r="PGA322" s="942"/>
      <c r="PGB322" s="942"/>
      <c r="PGC322" s="942"/>
      <c r="PGD322" s="942"/>
      <c r="PGE322" s="942"/>
      <c r="PGF322" s="942"/>
      <c r="PGG322" s="942"/>
      <c r="PGH322" s="942"/>
      <c r="PGI322" s="942"/>
      <c r="PGJ322" s="942"/>
      <c r="PGK322" s="942"/>
      <c r="PGL322" s="942"/>
      <c r="PGM322" s="942"/>
      <c r="PGN322" s="942"/>
      <c r="PGO322" s="942"/>
      <c r="PGP322" s="942"/>
      <c r="PGQ322" s="942"/>
      <c r="PGR322" s="942"/>
      <c r="PGS322" s="942"/>
      <c r="PGT322" s="942"/>
      <c r="PGU322" s="942"/>
      <c r="PGV322" s="942"/>
      <c r="PGW322" s="942"/>
      <c r="PGX322" s="942"/>
      <c r="PGY322" s="942"/>
      <c r="PGZ322" s="942"/>
      <c r="PHA322" s="942"/>
      <c r="PHB322" s="942"/>
      <c r="PHC322" s="942"/>
      <c r="PHD322" s="942"/>
      <c r="PHE322" s="942"/>
      <c r="PHF322" s="942"/>
      <c r="PHG322" s="942"/>
      <c r="PHH322" s="942"/>
      <c r="PHI322" s="942"/>
      <c r="PHJ322" s="942"/>
      <c r="PHK322" s="942"/>
      <c r="PHL322" s="942"/>
      <c r="PHM322" s="942"/>
      <c r="PHN322" s="942"/>
      <c r="PHO322" s="942"/>
      <c r="PHP322" s="942"/>
      <c r="PHQ322" s="942"/>
      <c r="PHR322" s="942"/>
      <c r="PHS322" s="942"/>
      <c r="PHT322" s="942"/>
      <c r="PHU322" s="942"/>
      <c r="PHV322" s="942"/>
      <c r="PHW322" s="942"/>
      <c r="PHX322" s="942"/>
      <c r="PHY322" s="942"/>
      <c r="PHZ322" s="942"/>
      <c r="PIA322" s="942"/>
      <c r="PIB322" s="942"/>
      <c r="PIC322" s="942"/>
      <c r="PID322" s="942"/>
      <c r="PIE322" s="942"/>
      <c r="PIF322" s="942"/>
      <c r="PIG322" s="942"/>
      <c r="PIH322" s="942"/>
      <c r="PII322" s="942"/>
      <c r="PIJ322" s="942"/>
      <c r="PIK322" s="942"/>
      <c r="PIL322" s="942"/>
      <c r="PIM322" s="942"/>
      <c r="PIN322" s="942"/>
      <c r="PIO322" s="942"/>
      <c r="PIP322" s="942"/>
      <c r="PIQ322" s="942"/>
      <c r="PIR322" s="942"/>
      <c r="PIS322" s="942"/>
      <c r="PIT322" s="942"/>
      <c r="PIU322" s="942"/>
      <c r="PIV322" s="942"/>
      <c r="PIW322" s="942"/>
      <c r="PIX322" s="942"/>
      <c r="PIY322" s="942"/>
      <c r="PIZ322" s="942"/>
      <c r="PJA322" s="942"/>
      <c r="PJB322" s="942"/>
      <c r="PJC322" s="942"/>
      <c r="PJD322" s="942"/>
      <c r="PJE322" s="942"/>
      <c r="PJF322" s="942"/>
      <c r="PJG322" s="942"/>
      <c r="PJH322" s="942"/>
      <c r="PJI322" s="942"/>
      <c r="PJJ322" s="942"/>
      <c r="PJK322" s="942"/>
      <c r="PJL322" s="942"/>
      <c r="PJM322" s="942"/>
      <c r="PJN322" s="942"/>
      <c r="PJO322" s="942"/>
      <c r="PJP322" s="942"/>
      <c r="PJQ322" s="942"/>
      <c r="PJR322" s="942"/>
      <c r="PJS322" s="942"/>
      <c r="PJT322" s="942"/>
      <c r="PJU322" s="942"/>
      <c r="PJV322" s="942"/>
      <c r="PJW322" s="942"/>
      <c r="PJX322" s="942"/>
      <c r="PJY322" s="942"/>
      <c r="PJZ322" s="942"/>
      <c r="PKA322" s="942"/>
      <c r="PKB322" s="942"/>
      <c r="PKC322" s="942"/>
      <c r="PKD322" s="942"/>
      <c r="PKE322" s="942"/>
      <c r="PKF322" s="942"/>
      <c r="PKG322" s="942"/>
      <c r="PKH322" s="942"/>
      <c r="PKI322" s="942"/>
      <c r="PKJ322" s="942"/>
      <c r="PKK322" s="942"/>
      <c r="PKL322" s="942"/>
      <c r="PKM322" s="942"/>
      <c r="PKN322" s="942"/>
      <c r="PKO322" s="942"/>
      <c r="PKP322" s="942"/>
      <c r="PKQ322" s="942"/>
      <c r="PKR322" s="942"/>
      <c r="PKS322" s="942"/>
      <c r="PKT322" s="942"/>
      <c r="PKU322" s="942"/>
      <c r="PKV322" s="942"/>
      <c r="PKW322" s="942"/>
      <c r="PKX322" s="942"/>
      <c r="PKY322" s="942"/>
      <c r="PKZ322" s="942"/>
      <c r="PLA322" s="942"/>
      <c r="PLB322" s="942"/>
      <c r="PLC322" s="942"/>
      <c r="PLD322" s="942"/>
      <c r="PLE322" s="942"/>
      <c r="PLF322" s="942"/>
      <c r="PLG322" s="942"/>
      <c r="PLH322" s="942"/>
      <c r="PLI322" s="942"/>
      <c r="PLJ322" s="942"/>
      <c r="PLK322" s="942"/>
      <c r="PLL322" s="942"/>
      <c r="PLM322" s="942"/>
      <c r="PLN322" s="942"/>
      <c r="PLO322" s="942"/>
      <c r="PLP322" s="942"/>
      <c r="PLQ322" s="942"/>
      <c r="PLR322" s="942"/>
      <c r="PLS322" s="942"/>
      <c r="PLT322" s="942"/>
      <c r="PLU322" s="942"/>
      <c r="PLV322" s="942"/>
      <c r="PLW322" s="942"/>
      <c r="PLX322" s="942"/>
      <c r="PLY322" s="942"/>
      <c r="PLZ322" s="942"/>
      <c r="PMA322" s="942"/>
      <c r="PMB322" s="942"/>
      <c r="PMC322" s="942"/>
      <c r="PMD322" s="942"/>
      <c r="PME322" s="942"/>
      <c r="PMF322" s="942"/>
      <c r="PMG322" s="942"/>
      <c r="PMH322" s="942"/>
      <c r="PMI322" s="942"/>
      <c r="PMJ322" s="942"/>
      <c r="PMK322" s="942"/>
      <c r="PML322" s="942"/>
      <c r="PMM322" s="942"/>
      <c r="PMN322" s="942"/>
      <c r="PMO322" s="942"/>
      <c r="PMP322" s="942"/>
      <c r="PMQ322" s="942"/>
      <c r="PMR322" s="942"/>
      <c r="PMS322" s="942"/>
      <c r="PMT322" s="942"/>
      <c r="PMU322" s="942"/>
      <c r="PMV322" s="942"/>
      <c r="PMW322" s="942"/>
      <c r="PMX322" s="942"/>
      <c r="PMY322" s="942"/>
      <c r="PMZ322" s="942"/>
      <c r="PNA322" s="942"/>
      <c r="PNB322" s="942"/>
      <c r="PNC322" s="942"/>
      <c r="PND322" s="942"/>
      <c r="PNE322" s="942"/>
      <c r="PNF322" s="942"/>
      <c r="PNG322" s="942"/>
      <c r="PNH322" s="942"/>
      <c r="PNI322" s="942"/>
      <c r="PNJ322" s="942"/>
      <c r="PNK322" s="942"/>
      <c r="PNL322" s="942"/>
      <c r="PNM322" s="942"/>
      <c r="PNN322" s="942"/>
      <c r="PNO322" s="942"/>
      <c r="PNP322" s="942"/>
      <c r="PNQ322" s="942"/>
      <c r="PNR322" s="942"/>
      <c r="PNS322" s="942"/>
      <c r="PNT322" s="942"/>
      <c r="PNU322" s="942"/>
      <c r="PNV322" s="942"/>
      <c r="PNW322" s="942"/>
      <c r="PNX322" s="942"/>
      <c r="PNY322" s="942"/>
      <c r="PNZ322" s="942"/>
      <c r="POA322" s="942"/>
      <c r="POB322" s="942"/>
      <c r="POC322" s="942"/>
      <c r="POD322" s="942"/>
      <c r="POE322" s="942"/>
      <c r="POF322" s="942"/>
      <c r="POG322" s="942"/>
      <c r="POH322" s="942"/>
      <c r="POI322" s="942"/>
      <c r="POJ322" s="942"/>
      <c r="POK322" s="942"/>
      <c r="POL322" s="942"/>
      <c r="POM322" s="942"/>
      <c r="PON322" s="942"/>
      <c r="POO322" s="942"/>
      <c r="POP322" s="942"/>
      <c r="POQ322" s="942"/>
      <c r="POR322" s="942"/>
      <c r="POS322" s="942"/>
      <c r="POT322" s="942"/>
      <c r="POU322" s="942"/>
      <c r="POV322" s="942"/>
      <c r="POW322" s="942"/>
      <c r="POX322" s="942"/>
      <c r="POY322" s="942"/>
      <c r="POZ322" s="942"/>
      <c r="PPA322" s="942"/>
      <c r="PPB322" s="942"/>
      <c r="PPC322" s="942"/>
      <c r="PPD322" s="942"/>
      <c r="PPE322" s="942"/>
      <c r="PPF322" s="942"/>
      <c r="PPG322" s="942"/>
      <c r="PPH322" s="942"/>
      <c r="PPI322" s="942"/>
      <c r="PPJ322" s="942"/>
      <c r="PPK322" s="942"/>
      <c r="PPL322" s="942"/>
      <c r="PPM322" s="942"/>
      <c r="PPN322" s="942"/>
      <c r="PPO322" s="942"/>
      <c r="PPP322" s="942"/>
      <c r="PPQ322" s="942"/>
      <c r="PPR322" s="942"/>
      <c r="PPS322" s="942"/>
      <c r="PPT322" s="942"/>
      <c r="PPU322" s="942"/>
      <c r="PPV322" s="942"/>
      <c r="PPW322" s="942"/>
      <c r="PPX322" s="942"/>
      <c r="PPY322" s="942"/>
      <c r="PPZ322" s="942"/>
      <c r="PQA322" s="942"/>
      <c r="PQB322" s="942"/>
      <c r="PQC322" s="942"/>
      <c r="PQD322" s="942"/>
      <c r="PQE322" s="942"/>
      <c r="PQF322" s="942"/>
      <c r="PQG322" s="942"/>
      <c r="PQH322" s="942"/>
      <c r="PQI322" s="942"/>
      <c r="PQJ322" s="942"/>
      <c r="PQK322" s="942"/>
      <c r="PQL322" s="942"/>
      <c r="PQM322" s="942"/>
      <c r="PQN322" s="942"/>
      <c r="PQO322" s="942"/>
      <c r="PQP322" s="942"/>
      <c r="PQQ322" s="942"/>
      <c r="PQR322" s="942"/>
      <c r="PQS322" s="942"/>
      <c r="PQT322" s="942"/>
      <c r="PQU322" s="942"/>
      <c r="PQV322" s="942"/>
      <c r="PQW322" s="942"/>
      <c r="PQX322" s="942"/>
      <c r="PQY322" s="942"/>
      <c r="PQZ322" s="942"/>
      <c r="PRA322" s="942"/>
      <c r="PRB322" s="942"/>
      <c r="PRC322" s="942"/>
      <c r="PRD322" s="942"/>
      <c r="PRE322" s="942"/>
      <c r="PRF322" s="942"/>
      <c r="PRG322" s="942"/>
      <c r="PRH322" s="942"/>
      <c r="PRI322" s="942"/>
      <c r="PRJ322" s="942"/>
      <c r="PRK322" s="942"/>
      <c r="PRL322" s="942"/>
      <c r="PRM322" s="942"/>
      <c r="PRN322" s="942"/>
      <c r="PRO322" s="942"/>
      <c r="PRP322" s="942"/>
      <c r="PRQ322" s="942"/>
      <c r="PRR322" s="942"/>
      <c r="PRS322" s="942"/>
      <c r="PRT322" s="942"/>
      <c r="PRU322" s="942"/>
      <c r="PRV322" s="942"/>
      <c r="PRW322" s="942"/>
      <c r="PRX322" s="942"/>
      <c r="PRY322" s="942"/>
      <c r="PRZ322" s="942"/>
      <c r="PSA322" s="942"/>
      <c r="PSB322" s="942"/>
      <c r="PSC322" s="942"/>
      <c r="PSD322" s="942"/>
      <c r="PSE322" s="942"/>
      <c r="PSF322" s="942"/>
      <c r="PSG322" s="942"/>
      <c r="PSH322" s="942"/>
      <c r="PSI322" s="942"/>
      <c r="PSJ322" s="942"/>
      <c r="PSK322" s="942"/>
      <c r="PSL322" s="942"/>
      <c r="PSM322" s="942"/>
      <c r="PSN322" s="942"/>
      <c r="PSO322" s="942"/>
      <c r="PSP322" s="942"/>
      <c r="PSQ322" s="942"/>
      <c r="PSR322" s="942"/>
      <c r="PSS322" s="942"/>
      <c r="PST322" s="942"/>
      <c r="PSU322" s="942"/>
      <c r="PSV322" s="942"/>
      <c r="PSW322" s="942"/>
      <c r="PSX322" s="942"/>
      <c r="PSY322" s="942"/>
      <c r="PSZ322" s="942"/>
      <c r="PTA322" s="942"/>
      <c r="PTB322" s="942"/>
      <c r="PTC322" s="942"/>
      <c r="PTD322" s="942"/>
      <c r="PTE322" s="942"/>
      <c r="PTF322" s="942"/>
      <c r="PTG322" s="942"/>
      <c r="PTH322" s="942"/>
      <c r="PTI322" s="942"/>
      <c r="PTJ322" s="942"/>
      <c r="PTK322" s="942"/>
      <c r="PTL322" s="942"/>
      <c r="PTM322" s="942"/>
      <c r="PTN322" s="942"/>
      <c r="PTO322" s="942"/>
      <c r="PTP322" s="942"/>
      <c r="PTQ322" s="942"/>
      <c r="PTR322" s="942"/>
      <c r="PTS322" s="942"/>
      <c r="PTT322" s="942"/>
      <c r="PTU322" s="942"/>
      <c r="PTV322" s="942"/>
      <c r="PTW322" s="942"/>
      <c r="PTX322" s="942"/>
      <c r="PTY322" s="942"/>
      <c r="PTZ322" s="942"/>
      <c r="PUA322" s="942"/>
      <c r="PUB322" s="942"/>
      <c r="PUC322" s="942"/>
      <c r="PUD322" s="942"/>
      <c r="PUE322" s="942"/>
      <c r="PUF322" s="942"/>
      <c r="PUG322" s="942"/>
      <c r="PUH322" s="942"/>
      <c r="PUI322" s="942"/>
      <c r="PUJ322" s="942"/>
      <c r="PUK322" s="942"/>
      <c r="PUL322" s="942"/>
      <c r="PUM322" s="942"/>
      <c r="PUN322" s="942"/>
      <c r="PUO322" s="942"/>
      <c r="PUP322" s="942"/>
      <c r="PUQ322" s="942"/>
      <c r="PUR322" s="942"/>
      <c r="PUS322" s="942"/>
      <c r="PUT322" s="942"/>
      <c r="PUU322" s="942"/>
      <c r="PUV322" s="942"/>
      <c r="PUW322" s="942"/>
      <c r="PUX322" s="942"/>
      <c r="PUY322" s="942"/>
      <c r="PUZ322" s="942"/>
      <c r="PVA322" s="942"/>
      <c r="PVB322" s="942"/>
      <c r="PVC322" s="942"/>
      <c r="PVD322" s="942"/>
      <c r="PVE322" s="942"/>
      <c r="PVF322" s="942"/>
      <c r="PVG322" s="942"/>
      <c r="PVH322" s="942"/>
      <c r="PVI322" s="942"/>
      <c r="PVJ322" s="942"/>
      <c r="PVK322" s="942"/>
      <c r="PVL322" s="942"/>
      <c r="PVM322" s="942"/>
      <c r="PVN322" s="942"/>
      <c r="PVO322" s="942"/>
      <c r="PVP322" s="942"/>
      <c r="PVQ322" s="942"/>
      <c r="PVR322" s="942"/>
      <c r="PVS322" s="942"/>
      <c r="PVT322" s="942"/>
      <c r="PVU322" s="942"/>
      <c r="PVV322" s="942"/>
      <c r="PVW322" s="942"/>
      <c r="PVX322" s="942"/>
      <c r="PVY322" s="942"/>
      <c r="PVZ322" s="942"/>
      <c r="PWA322" s="942"/>
      <c r="PWB322" s="942"/>
      <c r="PWC322" s="942"/>
      <c r="PWD322" s="942"/>
      <c r="PWE322" s="942"/>
      <c r="PWF322" s="942"/>
      <c r="PWG322" s="942"/>
      <c r="PWH322" s="942"/>
      <c r="PWI322" s="942"/>
      <c r="PWJ322" s="942"/>
      <c r="PWK322" s="942"/>
      <c r="PWL322" s="942"/>
      <c r="PWM322" s="942"/>
      <c r="PWN322" s="942"/>
      <c r="PWO322" s="942"/>
      <c r="PWP322" s="942"/>
      <c r="PWQ322" s="942"/>
      <c r="PWR322" s="942"/>
      <c r="PWS322" s="942"/>
      <c r="PWT322" s="942"/>
      <c r="PWU322" s="942"/>
      <c r="PWV322" s="942"/>
      <c r="PWW322" s="942"/>
      <c r="PWX322" s="942"/>
      <c r="PWY322" s="942"/>
      <c r="PWZ322" s="942"/>
      <c r="PXA322" s="942"/>
      <c r="PXB322" s="942"/>
      <c r="PXC322" s="942"/>
      <c r="PXD322" s="942"/>
      <c r="PXE322" s="942"/>
      <c r="PXF322" s="942"/>
      <c r="PXG322" s="942"/>
      <c r="PXH322" s="942"/>
      <c r="PXI322" s="942"/>
      <c r="PXJ322" s="942"/>
      <c r="PXK322" s="942"/>
      <c r="PXL322" s="942"/>
      <c r="PXM322" s="942"/>
      <c r="PXN322" s="942"/>
      <c r="PXO322" s="942"/>
      <c r="PXP322" s="942"/>
      <c r="PXQ322" s="942"/>
      <c r="PXR322" s="942"/>
      <c r="PXS322" s="942"/>
      <c r="PXT322" s="942"/>
      <c r="PXU322" s="942"/>
      <c r="PXV322" s="942"/>
      <c r="PXW322" s="942"/>
      <c r="PXX322" s="942"/>
      <c r="PXY322" s="942"/>
      <c r="PXZ322" s="942"/>
      <c r="PYA322" s="942"/>
      <c r="PYB322" s="942"/>
      <c r="PYC322" s="942"/>
      <c r="PYD322" s="942"/>
      <c r="PYE322" s="942"/>
      <c r="PYF322" s="942"/>
      <c r="PYG322" s="942"/>
      <c r="PYH322" s="942"/>
      <c r="PYI322" s="942"/>
      <c r="PYJ322" s="942"/>
      <c r="PYK322" s="942"/>
      <c r="PYL322" s="942"/>
      <c r="PYM322" s="942"/>
      <c r="PYN322" s="942"/>
      <c r="PYO322" s="942"/>
      <c r="PYP322" s="942"/>
      <c r="PYQ322" s="942"/>
      <c r="PYR322" s="942"/>
      <c r="PYS322" s="942"/>
      <c r="PYT322" s="942"/>
      <c r="PYU322" s="942"/>
      <c r="PYV322" s="942"/>
      <c r="PYW322" s="942"/>
      <c r="PYX322" s="942"/>
      <c r="PYY322" s="942"/>
      <c r="PYZ322" s="942"/>
      <c r="PZA322" s="942"/>
      <c r="PZB322" s="942"/>
      <c r="PZC322" s="942"/>
      <c r="PZD322" s="942"/>
      <c r="PZE322" s="942"/>
      <c r="PZF322" s="942"/>
      <c r="PZG322" s="942"/>
      <c r="PZH322" s="942"/>
      <c r="PZI322" s="942"/>
      <c r="PZJ322" s="942"/>
      <c r="PZK322" s="942"/>
      <c r="PZL322" s="942"/>
      <c r="PZM322" s="942"/>
      <c r="PZN322" s="942"/>
      <c r="PZO322" s="942"/>
      <c r="PZP322" s="942"/>
      <c r="PZQ322" s="942"/>
      <c r="PZR322" s="942"/>
      <c r="PZS322" s="942"/>
      <c r="PZT322" s="942"/>
      <c r="PZU322" s="942"/>
      <c r="PZV322" s="942"/>
      <c r="PZW322" s="942"/>
      <c r="PZX322" s="942"/>
      <c r="PZY322" s="942"/>
      <c r="PZZ322" s="942"/>
      <c r="QAA322" s="942"/>
      <c r="QAB322" s="942"/>
      <c r="QAC322" s="942"/>
      <c r="QAD322" s="942"/>
      <c r="QAE322" s="942"/>
      <c r="QAF322" s="942"/>
      <c r="QAG322" s="942"/>
      <c r="QAH322" s="942"/>
      <c r="QAI322" s="942"/>
      <c r="QAJ322" s="942"/>
      <c r="QAK322" s="942"/>
      <c r="QAL322" s="942"/>
      <c r="QAM322" s="942"/>
      <c r="QAN322" s="942"/>
      <c r="QAO322" s="942"/>
      <c r="QAP322" s="942"/>
      <c r="QAQ322" s="942"/>
      <c r="QAR322" s="942"/>
      <c r="QAS322" s="942"/>
      <c r="QAT322" s="942"/>
      <c r="QAU322" s="942"/>
      <c r="QAV322" s="942"/>
      <c r="QAW322" s="942"/>
      <c r="QAX322" s="942"/>
      <c r="QAY322" s="942"/>
      <c r="QAZ322" s="942"/>
      <c r="QBA322" s="942"/>
      <c r="QBB322" s="942"/>
      <c r="QBC322" s="942"/>
      <c r="QBD322" s="942"/>
      <c r="QBE322" s="942"/>
      <c r="QBF322" s="942"/>
      <c r="QBG322" s="942"/>
      <c r="QBH322" s="942"/>
      <c r="QBI322" s="942"/>
      <c r="QBJ322" s="942"/>
      <c r="QBK322" s="942"/>
      <c r="QBL322" s="942"/>
      <c r="QBM322" s="942"/>
      <c r="QBN322" s="942"/>
      <c r="QBO322" s="942"/>
      <c r="QBP322" s="942"/>
      <c r="QBQ322" s="942"/>
      <c r="QBR322" s="942"/>
      <c r="QBS322" s="942"/>
      <c r="QBT322" s="942"/>
      <c r="QBU322" s="942"/>
      <c r="QBV322" s="942"/>
      <c r="QBW322" s="942"/>
      <c r="QBX322" s="942"/>
      <c r="QBY322" s="942"/>
      <c r="QBZ322" s="942"/>
      <c r="QCA322" s="942"/>
      <c r="QCB322" s="942"/>
      <c r="QCC322" s="942"/>
      <c r="QCD322" s="942"/>
      <c r="QCE322" s="942"/>
      <c r="QCF322" s="942"/>
      <c r="QCG322" s="942"/>
      <c r="QCH322" s="942"/>
      <c r="QCI322" s="942"/>
      <c r="QCJ322" s="942"/>
      <c r="QCK322" s="942"/>
      <c r="QCL322" s="942"/>
      <c r="QCM322" s="942"/>
      <c r="QCN322" s="942"/>
      <c r="QCO322" s="942"/>
      <c r="QCP322" s="942"/>
      <c r="QCQ322" s="942"/>
      <c r="QCR322" s="942"/>
      <c r="QCS322" s="942"/>
      <c r="QCT322" s="942"/>
      <c r="QCU322" s="942"/>
      <c r="QCV322" s="942"/>
      <c r="QCW322" s="942"/>
      <c r="QCX322" s="942"/>
      <c r="QCY322" s="942"/>
      <c r="QCZ322" s="942"/>
      <c r="QDA322" s="942"/>
      <c r="QDB322" s="942"/>
      <c r="QDC322" s="942"/>
      <c r="QDD322" s="942"/>
      <c r="QDE322" s="942"/>
      <c r="QDF322" s="942"/>
      <c r="QDG322" s="942"/>
      <c r="QDH322" s="942"/>
      <c r="QDI322" s="942"/>
      <c r="QDJ322" s="942"/>
      <c r="QDK322" s="942"/>
      <c r="QDL322" s="942"/>
      <c r="QDM322" s="942"/>
      <c r="QDN322" s="942"/>
      <c r="QDO322" s="942"/>
      <c r="QDP322" s="942"/>
      <c r="QDQ322" s="942"/>
      <c r="QDR322" s="942"/>
      <c r="QDS322" s="942"/>
      <c r="QDT322" s="942"/>
      <c r="QDU322" s="942"/>
      <c r="QDV322" s="942"/>
      <c r="QDW322" s="942"/>
      <c r="QDX322" s="942"/>
      <c r="QDY322" s="942"/>
      <c r="QDZ322" s="942"/>
      <c r="QEA322" s="942"/>
      <c r="QEB322" s="942"/>
      <c r="QEC322" s="942"/>
      <c r="QED322" s="942"/>
      <c r="QEE322" s="942"/>
      <c r="QEF322" s="942"/>
      <c r="QEG322" s="942"/>
      <c r="QEH322" s="942"/>
      <c r="QEI322" s="942"/>
      <c r="QEJ322" s="942"/>
      <c r="QEK322" s="942"/>
      <c r="QEL322" s="942"/>
      <c r="QEM322" s="942"/>
      <c r="QEN322" s="942"/>
      <c r="QEO322" s="942"/>
      <c r="QEP322" s="942"/>
      <c r="QEQ322" s="942"/>
      <c r="QER322" s="942"/>
      <c r="QES322" s="942"/>
      <c r="QET322" s="942"/>
      <c r="QEU322" s="942"/>
      <c r="QEV322" s="942"/>
      <c r="QEW322" s="942"/>
      <c r="QEX322" s="942"/>
      <c r="QEY322" s="942"/>
      <c r="QEZ322" s="942"/>
      <c r="QFA322" s="942"/>
      <c r="QFB322" s="942"/>
      <c r="QFC322" s="942"/>
      <c r="QFD322" s="942"/>
      <c r="QFE322" s="942"/>
      <c r="QFF322" s="942"/>
      <c r="QFG322" s="942"/>
      <c r="QFH322" s="942"/>
      <c r="QFI322" s="942"/>
      <c r="QFJ322" s="942"/>
      <c r="QFK322" s="942"/>
      <c r="QFL322" s="942"/>
      <c r="QFM322" s="942"/>
      <c r="QFN322" s="942"/>
      <c r="QFO322" s="942"/>
      <c r="QFP322" s="942"/>
      <c r="QFQ322" s="942"/>
      <c r="QFR322" s="942"/>
      <c r="QFS322" s="942"/>
      <c r="QFT322" s="942"/>
      <c r="QFU322" s="942"/>
      <c r="QFV322" s="942"/>
      <c r="QFW322" s="942"/>
      <c r="QFX322" s="942"/>
      <c r="QFY322" s="942"/>
      <c r="QFZ322" s="942"/>
      <c r="QGA322" s="942"/>
      <c r="QGB322" s="942"/>
      <c r="QGC322" s="942"/>
      <c r="QGD322" s="942"/>
      <c r="QGE322" s="942"/>
      <c r="QGF322" s="942"/>
      <c r="QGG322" s="942"/>
      <c r="QGH322" s="942"/>
      <c r="QGI322" s="942"/>
      <c r="QGJ322" s="942"/>
      <c r="QGK322" s="942"/>
      <c r="QGL322" s="942"/>
      <c r="QGM322" s="942"/>
      <c r="QGN322" s="942"/>
      <c r="QGO322" s="942"/>
      <c r="QGP322" s="942"/>
      <c r="QGQ322" s="942"/>
      <c r="QGR322" s="942"/>
      <c r="QGS322" s="942"/>
      <c r="QGT322" s="942"/>
      <c r="QGU322" s="942"/>
      <c r="QGV322" s="942"/>
      <c r="QGW322" s="942"/>
      <c r="QGX322" s="942"/>
      <c r="QGY322" s="942"/>
      <c r="QGZ322" s="942"/>
      <c r="QHA322" s="942"/>
      <c r="QHB322" s="942"/>
      <c r="QHC322" s="942"/>
      <c r="QHD322" s="942"/>
      <c r="QHE322" s="942"/>
      <c r="QHF322" s="942"/>
      <c r="QHG322" s="942"/>
      <c r="QHH322" s="942"/>
      <c r="QHI322" s="942"/>
      <c r="QHJ322" s="942"/>
      <c r="QHK322" s="942"/>
      <c r="QHL322" s="942"/>
      <c r="QHM322" s="942"/>
      <c r="QHN322" s="942"/>
      <c r="QHO322" s="942"/>
      <c r="QHP322" s="942"/>
      <c r="QHQ322" s="942"/>
      <c r="QHR322" s="942"/>
      <c r="QHS322" s="942"/>
      <c r="QHT322" s="942"/>
      <c r="QHU322" s="942"/>
      <c r="QHV322" s="942"/>
      <c r="QHW322" s="942"/>
      <c r="QHX322" s="942"/>
      <c r="QHY322" s="942"/>
      <c r="QHZ322" s="942"/>
      <c r="QIA322" s="942"/>
      <c r="QIB322" s="942"/>
      <c r="QIC322" s="942"/>
      <c r="QID322" s="942"/>
      <c r="QIE322" s="942"/>
      <c r="QIF322" s="942"/>
      <c r="QIG322" s="942"/>
      <c r="QIH322" s="942"/>
      <c r="QII322" s="942"/>
      <c r="QIJ322" s="942"/>
      <c r="QIK322" s="942"/>
      <c r="QIL322" s="942"/>
      <c r="QIM322" s="942"/>
      <c r="QIN322" s="942"/>
      <c r="QIO322" s="942"/>
      <c r="QIP322" s="942"/>
      <c r="QIQ322" s="942"/>
      <c r="QIR322" s="942"/>
      <c r="QIS322" s="942"/>
      <c r="QIT322" s="942"/>
      <c r="QIU322" s="942"/>
      <c r="QIV322" s="942"/>
      <c r="QIW322" s="942"/>
      <c r="QIX322" s="942"/>
      <c r="QIY322" s="942"/>
      <c r="QIZ322" s="942"/>
      <c r="QJA322" s="942"/>
      <c r="QJB322" s="942"/>
      <c r="QJC322" s="942"/>
      <c r="QJD322" s="942"/>
      <c r="QJE322" s="942"/>
      <c r="QJF322" s="942"/>
      <c r="QJG322" s="942"/>
      <c r="QJH322" s="942"/>
      <c r="QJI322" s="942"/>
      <c r="QJJ322" s="942"/>
      <c r="QJK322" s="942"/>
      <c r="QJL322" s="942"/>
      <c r="QJM322" s="942"/>
      <c r="QJN322" s="942"/>
      <c r="QJO322" s="942"/>
      <c r="QJP322" s="942"/>
      <c r="QJQ322" s="942"/>
      <c r="QJR322" s="942"/>
      <c r="QJS322" s="942"/>
      <c r="QJT322" s="942"/>
      <c r="QJU322" s="942"/>
      <c r="QJV322" s="942"/>
      <c r="QJW322" s="942"/>
      <c r="QJX322" s="942"/>
      <c r="QJY322" s="942"/>
      <c r="QJZ322" s="942"/>
      <c r="QKA322" s="942"/>
      <c r="QKB322" s="942"/>
      <c r="QKC322" s="942"/>
      <c r="QKD322" s="942"/>
      <c r="QKE322" s="942"/>
      <c r="QKF322" s="942"/>
      <c r="QKG322" s="942"/>
      <c r="QKH322" s="942"/>
      <c r="QKI322" s="942"/>
      <c r="QKJ322" s="942"/>
      <c r="QKK322" s="942"/>
      <c r="QKL322" s="942"/>
      <c r="QKM322" s="942"/>
      <c r="QKN322" s="942"/>
      <c r="QKO322" s="942"/>
      <c r="QKP322" s="942"/>
      <c r="QKQ322" s="942"/>
      <c r="QKR322" s="942"/>
      <c r="QKS322" s="942"/>
      <c r="QKT322" s="942"/>
      <c r="QKU322" s="942"/>
      <c r="QKV322" s="942"/>
      <c r="QKW322" s="942"/>
      <c r="QKX322" s="942"/>
      <c r="QKY322" s="942"/>
      <c r="QKZ322" s="942"/>
      <c r="QLA322" s="942"/>
      <c r="QLB322" s="942"/>
      <c r="QLC322" s="942"/>
      <c r="QLD322" s="942"/>
      <c r="QLE322" s="942"/>
      <c r="QLF322" s="942"/>
      <c r="QLG322" s="942"/>
      <c r="QLH322" s="942"/>
      <c r="QLI322" s="942"/>
      <c r="QLJ322" s="942"/>
      <c r="QLK322" s="942"/>
      <c r="QLL322" s="942"/>
      <c r="QLM322" s="942"/>
      <c r="QLN322" s="942"/>
      <c r="QLO322" s="942"/>
      <c r="QLP322" s="942"/>
      <c r="QLQ322" s="942"/>
      <c r="QLR322" s="942"/>
      <c r="QLS322" s="942"/>
      <c r="QLT322" s="942"/>
      <c r="QLU322" s="942"/>
      <c r="QLV322" s="942"/>
      <c r="QLW322" s="942"/>
      <c r="QLX322" s="942"/>
      <c r="QLY322" s="942"/>
      <c r="QLZ322" s="942"/>
      <c r="QMA322" s="942"/>
      <c r="QMB322" s="942"/>
      <c r="QMC322" s="942"/>
      <c r="QMD322" s="942"/>
      <c r="QME322" s="942"/>
      <c r="QMF322" s="942"/>
      <c r="QMG322" s="942"/>
      <c r="QMH322" s="942"/>
      <c r="QMI322" s="942"/>
      <c r="QMJ322" s="942"/>
      <c r="QMK322" s="942"/>
      <c r="QML322" s="942"/>
      <c r="QMM322" s="942"/>
      <c r="QMN322" s="942"/>
      <c r="QMO322" s="942"/>
      <c r="QMP322" s="942"/>
      <c r="QMQ322" s="942"/>
      <c r="QMR322" s="942"/>
      <c r="QMS322" s="942"/>
      <c r="QMT322" s="942"/>
      <c r="QMU322" s="942"/>
      <c r="QMV322" s="942"/>
      <c r="QMW322" s="942"/>
      <c r="QMX322" s="942"/>
      <c r="QMY322" s="942"/>
      <c r="QMZ322" s="942"/>
      <c r="QNA322" s="942"/>
      <c r="QNB322" s="942"/>
      <c r="QNC322" s="942"/>
      <c r="QND322" s="942"/>
      <c r="QNE322" s="942"/>
      <c r="QNF322" s="942"/>
      <c r="QNG322" s="942"/>
      <c r="QNH322" s="942"/>
      <c r="QNI322" s="942"/>
      <c r="QNJ322" s="942"/>
      <c r="QNK322" s="942"/>
      <c r="QNL322" s="942"/>
      <c r="QNM322" s="942"/>
      <c r="QNN322" s="942"/>
      <c r="QNO322" s="942"/>
      <c r="QNP322" s="942"/>
      <c r="QNQ322" s="942"/>
      <c r="QNR322" s="942"/>
      <c r="QNS322" s="942"/>
      <c r="QNT322" s="942"/>
      <c r="QNU322" s="942"/>
      <c r="QNV322" s="942"/>
      <c r="QNW322" s="942"/>
      <c r="QNX322" s="942"/>
      <c r="QNY322" s="942"/>
      <c r="QNZ322" s="942"/>
      <c r="QOA322" s="942"/>
      <c r="QOB322" s="942"/>
      <c r="QOC322" s="942"/>
      <c r="QOD322" s="942"/>
      <c r="QOE322" s="942"/>
      <c r="QOF322" s="942"/>
      <c r="QOG322" s="942"/>
      <c r="QOH322" s="942"/>
      <c r="QOI322" s="942"/>
      <c r="QOJ322" s="942"/>
      <c r="QOK322" s="942"/>
      <c r="QOL322" s="942"/>
      <c r="QOM322" s="942"/>
      <c r="QON322" s="942"/>
      <c r="QOO322" s="942"/>
      <c r="QOP322" s="942"/>
      <c r="QOQ322" s="942"/>
      <c r="QOR322" s="942"/>
      <c r="QOS322" s="942"/>
      <c r="QOT322" s="942"/>
      <c r="QOU322" s="942"/>
      <c r="QOV322" s="942"/>
      <c r="QOW322" s="942"/>
      <c r="QOX322" s="942"/>
      <c r="QOY322" s="942"/>
      <c r="QOZ322" s="942"/>
      <c r="QPA322" s="942"/>
      <c r="QPB322" s="942"/>
      <c r="QPC322" s="942"/>
      <c r="QPD322" s="942"/>
      <c r="QPE322" s="942"/>
      <c r="QPF322" s="942"/>
      <c r="QPG322" s="942"/>
      <c r="QPH322" s="942"/>
      <c r="QPI322" s="942"/>
      <c r="QPJ322" s="942"/>
      <c r="QPK322" s="942"/>
      <c r="QPL322" s="942"/>
      <c r="QPM322" s="942"/>
      <c r="QPN322" s="942"/>
      <c r="QPO322" s="942"/>
      <c r="QPP322" s="942"/>
      <c r="QPQ322" s="942"/>
      <c r="QPR322" s="942"/>
      <c r="QPS322" s="942"/>
      <c r="QPT322" s="942"/>
      <c r="QPU322" s="942"/>
      <c r="QPV322" s="942"/>
      <c r="QPW322" s="942"/>
      <c r="QPX322" s="942"/>
      <c r="QPY322" s="942"/>
      <c r="QPZ322" s="942"/>
      <c r="QQA322" s="942"/>
      <c r="QQB322" s="942"/>
      <c r="QQC322" s="942"/>
      <c r="QQD322" s="942"/>
      <c r="QQE322" s="942"/>
      <c r="QQF322" s="942"/>
      <c r="QQG322" s="942"/>
      <c r="QQH322" s="942"/>
      <c r="QQI322" s="942"/>
      <c r="QQJ322" s="942"/>
      <c r="QQK322" s="942"/>
      <c r="QQL322" s="942"/>
      <c r="QQM322" s="942"/>
      <c r="QQN322" s="942"/>
      <c r="QQO322" s="942"/>
      <c r="QQP322" s="942"/>
      <c r="QQQ322" s="942"/>
      <c r="QQR322" s="942"/>
      <c r="QQS322" s="942"/>
      <c r="QQT322" s="942"/>
      <c r="QQU322" s="942"/>
      <c r="QQV322" s="942"/>
      <c r="QQW322" s="942"/>
      <c r="QQX322" s="942"/>
      <c r="QQY322" s="942"/>
      <c r="QQZ322" s="942"/>
      <c r="QRA322" s="942"/>
      <c r="QRB322" s="942"/>
      <c r="QRC322" s="942"/>
      <c r="QRD322" s="942"/>
      <c r="QRE322" s="942"/>
      <c r="QRF322" s="942"/>
      <c r="QRG322" s="942"/>
      <c r="QRH322" s="942"/>
      <c r="QRI322" s="942"/>
      <c r="QRJ322" s="942"/>
      <c r="QRK322" s="942"/>
      <c r="QRL322" s="942"/>
      <c r="QRM322" s="942"/>
      <c r="QRN322" s="942"/>
      <c r="QRO322" s="942"/>
      <c r="QRP322" s="942"/>
      <c r="QRQ322" s="942"/>
      <c r="QRR322" s="942"/>
      <c r="QRS322" s="942"/>
      <c r="QRT322" s="942"/>
      <c r="QRU322" s="942"/>
      <c r="QRV322" s="942"/>
      <c r="QRW322" s="942"/>
      <c r="QRX322" s="942"/>
      <c r="QRY322" s="942"/>
      <c r="QRZ322" s="942"/>
      <c r="QSA322" s="942"/>
      <c r="QSB322" s="942"/>
      <c r="QSC322" s="942"/>
      <c r="QSD322" s="942"/>
      <c r="QSE322" s="942"/>
      <c r="QSF322" s="942"/>
      <c r="QSG322" s="942"/>
      <c r="QSH322" s="942"/>
      <c r="QSI322" s="942"/>
      <c r="QSJ322" s="942"/>
      <c r="QSK322" s="942"/>
      <c r="QSL322" s="942"/>
      <c r="QSM322" s="942"/>
      <c r="QSN322" s="942"/>
      <c r="QSO322" s="942"/>
      <c r="QSP322" s="942"/>
      <c r="QSQ322" s="942"/>
      <c r="QSR322" s="942"/>
      <c r="QSS322" s="942"/>
      <c r="QST322" s="942"/>
      <c r="QSU322" s="942"/>
      <c r="QSV322" s="942"/>
      <c r="QSW322" s="942"/>
      <c r="QSX322" s="942"/>
      <c r="QSY322" s="942"/>
      <c r="QSZ322" s="942"/>
      <c r="QTA322" s="942"/>
      <c r="QTB322" s="942"/>
      <c r="QTC322" s="942"/>
      <c r="QTD322" s="942"/>
      <c r="QTE322" s="942"/>
      <c r="QTF322" s="942"/>
      <c r="QTG322" s="942"/>
      <c r="QTH322" s="942"/>
      <c r="QTI322" s="942"/>
      <c r="QTJ322" s="942"/>
      <c r="QTK322" s="942"/>
      <c r="QTL322" s="942"/>
      <c r="QTM322" s="942"/>
      <c r="QTN322" s="942"/>
      <c r="QTO322" s="942"/>
      <c r="QTP322" s="942"/>
      <c r="QTQ322" s="942"/>
      <c r="QTR322" s="942"/>
      <c r="QTS322" s="942"/>
      <c r="QTT322" s="942"/>
      <c r="QTU322" s="942"/>
      <c r="QTV322" s="942"/>
      <c r="QTW322" s="942"/>
      <c r="QTX322" s="942"/>
      <c r="QTY322" s="942"/>
      <c r="QTZ322" s="942"/>
      <c r="QUA322" s="942"/>
      <c r="QUB322" s="942"/>
      <c r="QUC322" s="942"/>
      <c r="QUD322" s="942"/>
      <c r="QUE322" s="942"/>
      <c r="QUF322" s="942"/>
      <c r="QUG322" s="942"/>
      <c r="QUH322" s="942"/>
      <c r="QUI322" s="942"/>
      <c r="QUJ322" s="942"/>
      <c r="QUK322" s="942"/>
      <c r="QUL322" s="942"/>
      <c r="QUM322" s="942"/>
      <c r="QUN322" s="942"/>
      <c r="QUO322" s="942"/>
      <c r="QUP322" s="942"/>
      <c r="QUQ322" s="942"/>
      <c r="QUR322" s="942"/>
      <c r="QUS322" s="942"/>
      <c r="QUT322" s="942"/>
      <c r="QUU322" s="942"/>
      <c r="QUV322" s="942"/>
      <c r="QUW322" s="942"/>
      <c r="QUX322" s="942"/>
      <c r="QUY322" s="942"/>
      <c r="QUZ322" s="942"/>
      <c r="QVA322" s="942"/>
      <c r="QVB322" s="942"/>
      <c r="QVC322" s="942"/>
      <c r="QVD322" s="942"/>
      <c r="QVE322" s="942"/>
      <c r="QVF322" s="942"/>
      <c r="QVG322" s="942"/>
      <c r="QVH322" s="942"/>
      <c r="QVI322" s="942"/>
      <c r="QVJ322" s="942"/>
      <c r="QVK322" s="942"/>
      <c r="QVL322" s="942"/>
      <c r="QVM322" s="942"/>
      <c r="QVN322" s="942"/>
      <c r="QVO322" s="942"/>
      <c r="QVP322" s="942"/>
      <c r="QVQ322" s="942"/>
      <c r="QVR322" s="942"/>
      <c r="QVS322" s="942"/>
      <c r="QVT322" s="942"/>
      <c r="QVU322" s="942"/>
      <c r="QVV322" s="942"/>
      <c r="QVW322" s="942"/>
      <c r="QVX322" s="942"/>
      <c r="QVY322" s="942"/>
      <c r="QVZ322" s="942"/>
      <c r="QWA322" s="942"/>
      <c r="QWB322" s="942"/>
      <c r="QWC322" s="942"/>
      <c r="QWD322" s="942"/>
      <c r="QWE322" s="942"/>
      <c r="QWF322" s="942"/>
      <c r="QWG322" s="942"/>
      <c r="QWH322" s="942"/>
      <c r="QWI322" s="942"/>
      <c r="QWJ322" s="942"/>
      <c r="QWK322" s="942"/>
      <c r="QWL322" s="942"/>
      <c r="QWM322" s="942"/>
      <c r="QWN322" s="942"/>
      <c r="QWO322" s="942"/>
      <c r="QWP322" s="942"/>
      <c r="QWQ322" s="942"/>
      <c r="QWR322" s="942"/>
      <c r="QWS322" s="942"/>
      <c r="QWT322" s="942"/>
      <c r="QWU322" s="942"/>
      <c r="QWV322" s="942"/>
      <c r="QWW322" s="942"/>
      <c r="QWX322" s="942"/>
      <c r="QWY322" s="942"/>
      <c r="QWZ322" s="942"/>
      <c r="QXA322" s="942"/>
      <c r="QXB322" s="942"/>
      <c r="QXC322" s="942"/>
      <c r="QXD322" s="942"/>
      <c r="QXE322" s="942"/>
      <c r="QXF322" s="942"/>
      <c r="QXG322" s="942"/>
      <c r="QXH322" s="942"/>
      <c r="QXI322" s="942"/>
      <c r="QXJ322" s="942"/>
      <c r="QXK322" s="942"/>
      <c r="QXL322" s="942"/>
      <c r="QXM322" s="942"/>
      <c r="QXN322" s="942"/>
      <c r="QXO322" s="942"/>
      <c r="QXP322" s="942"/>
      <c r="QXQ322" s="942"/>
      <c r="QXR322" s="942"/>
      <c r="QXS322" s="942"/>
      <c r="QXT322" s="942"/>
      <c r="QXU322" s="942"/>
      <c r="QXV322" s="942"/>
      <c r="QXW322" s="942"/>
      <c r="QXX322" s="942"/>
      <c r="QXY322" s="942"/>
      <c r="QXZ322" s="942"/>
      <c r="QYA322" s="942"/>
      <c r="QYB322" s="942"/>
      <c r="QYC322" s="942"/>
      <c r="QYD322" s="942"/>
      <c r="QYE322" s="942"/>
      <c r="QYF322" s="942"/>
      <c r="QYG322" s="942"/>
      <c r="QYH322" s="942"/>
      <c r="QYI322" s="942"/>
      <c r="QYJ322" s="942"/>
      <c r="QYK322" s="942"/>
      <c r="QYL322" s="942"/>
      <c r="QYM322" s="942"/>
      <c r="QYN322" s="942"/>
      <c r="QYO322" s="942"/>
      <c r="QYP322" s="942"/>
      <c r="QYQ322" s="942"/>
      <c r="QYR322" s="942"/>
      <c r="QYS322" s="942"/>
      <c r="QYT322" s="942"/>
      <c r="QYU322" s="942"/>
      <c r="QYV322" s="942"/>
      <c r="QYW322" s="942"/>
      <c r="QYX322" s="942"/>
      <c r="QYY322" s="942"/>
      <c r="QYZ322" s="942"/>
      <c r="QZA322" s="942"/>
      <c r="QZB322" s="942"/>
      <c r="QZC322" s="942"/>
      <c r="QZD322" s="942"/>
      <c r="QZE322" s="942"/>
      <c r="QZF322" s="942"/>
      <c r="QZG322" s="942"/>
      <c r="QZH322" s="942"/>
      <c r="QZI322" s="942"/>
      <c r="QZJ322" s="942"/>
      <c r="QZK322" s="942"/>
      <c r="QZL322" s="942"/>
      <c r="QZM322" s="942"/>
      <c r="QZN322" s="942"/>
      <c r="QZO322" s="942"/>
      <c r="QZP322" s="942"/>
      <c r="QZQ322" s="942"/>
      <c r="QZR322" s="942"/>
      <c r="QZS322" s="942"/>
      <c r="QZT322" s="942"/>
      <c r="QZU322" s="942"/>
      <c r="QZV322" s="942"/>
      <c r="QZW322" s="942"/>
      <c r="QZX322" s="942"/>
      <c r="QZY322" s="942"/>
      <c r="QZZ322" s="942"/>
      <c r="RAA322" s="942"/>
      <c r="RAB322" s="942"/>
      <c r="RAC322" s="942"/>
      <c r="RAD322" s="942"/>
      <c r="RAE322" s="942"/>
      <c r="RAF322" s="942"/>
      <c r="RAG322" s="942"/>
      <c r="RAH322" s="942"/>
      <c r="RAI322" s="942"/>
      <c r="RAJ322" s="942"/>
      <c r="RAK322" s="942"/>
      <c r="RAL322" s="942"/>
      <c r="RAM322" s="942"/>
      <c r="RAN322" s="942"/>
      <c r="RAO322" s="942"/>
      <c r="RAP322" s="942"/>
      <c r="RAQ322" s="942"/>
      <c r="RAR322" s="942"/>
      <c r="RAS322" s="942"/>
      <c r="RAT322" s="942"/>
      <c r="RAU322" s="942"/>
      <c r="RAV322" s="942"/>
      <c r="RAW322" s="942"/>
      <c r="RAX322" s="942"/>
      <c r="RAY322" s="942"/>
      <c r="RAZ322" s="942"/>
      <c r="RBA322" s="942"/>
      <c r="RBB322" s="942"/>
      <c r="RBC322" s="942"/>
      <c r="RBD322" s="942"/>
      <c r="RBE322" s="942"/>
      <c r="RBF322" s="942"/>
      <c r="RBG322" s="942"/>
      <c r="RBH322" s="942"/>
      <c r="RBI322" s="942"/>
      <c r="RBJ322" s="942"/>
      <c r="RBK322" s="942"/>
      <c r="RBL322" s="942"/>
      <c r="RBM322" s="942"/>
      <c r="RBN322" s="942"/>
      <c r="RBO322" s="942"/>
      <c r="RBP322" s="942"/>
      <c r="RBQ322" s="942"/>
      <c r="RBR322" s="942"/>
      <c r="RBS322" s="942"/>
      <c r="RBT322" s="942"/>
      <c r="RBU322" s="942"/>
      <c r="RBV322" s="942"/>
      <c r="RBW322" s="942"/>
      <c r="RBX322" s="942"/>
      <c r="RBY322" s="942"/>
      <c r="RBZ322" s="942"/>
      <c r="RCA322" s="942"/>
      <c r="RCB322" s="942"/>
      <c r="RCC322" s="942"/>
      <c r="RCD322" s="942"/>
      <c r="RCE322" s="942"/>
      <c r="RCF322" s="942"/>
      <c r="RCG322" s="942"/>
      <c r="RCH322" s="942"/>
      <c r="RCI322" s="942"/>
      <c r="RCJ322" s="942"/>
      <c r="RCK322" s="942"/>
      <c r="RCL322" s="942"/>
      <c r="RCM322" s="942"/>
      <c r="RCN322" s="942"/>
      <c r="RCO322" s="942"/>
      <c r="RCP322" s="942"/>
      <c r="RCQ322" s="942"/>
      <c r="RCR322" s="942"/>
      <c r="RCS322" s="942"/>
      <c r="RCT322" s="942"/>
      <c r="RCU322" s="942"/>
      <c r="RCV322" s="942"/>
      <c r="RCW322" s="942"/>
      <c r="RCX322" s="942"/>
      <c r="RCY322" s="942"/>
      <c r="RCZ322" s="942"/>
      <c r="RDA322" s="942"/>
      <c r="RDB322" s="942"/>
      <c r="RDC322" s="942"/>
      <c r="RDD322" s="942"/>
      <c r="RDE322" s="942"/>
      <c r="RDF322" s="942"/>
      <c r="RDG322" s="942"/>
      <c r="RDH322" s="942"/>
      <c r="RDI322" s="942"/>
      <c r="RDJ322" s="942"/>
      <c r="RDK322" s="942"/>
      <c r="RDL322" s="942"/>
      <c r="RDM322" s="942"/>
      <c r="RDN322" s="942"/>
      <c r="RDO322" s="942"/>
      <c r="RDP322" s="942"/>
      <c r="RDQ322" s="942"/>
      <c r="RDR322" s="942"/>
      <c r="RDS322" s="942"/>
      <c r="RDT322" s="942"/>
      <c r="RDU322" s="942"/>
      <c r="RDV322" s="942"/>
      <c r="RDW322" s="942"/>
      <c r="RDX322" s="942"/>
      <c r="RDY322" s="942"/>
      <c r="RDZ322" s="942"/>
      <c r="REA322" s="942"/>
      <c r="REB322" s="942"/>
      <c r="REC322" s="942"/>
      <c r="RED322" s="942"/>
      <c r="REE322" s="942"/>
      <c r="REF322" s="942"/>
      <c r="REG322" s="942"/>
      <c r="REH322" s="942"/>
      <c r="REI322" s="942"/>
      <c r="REJ322" s="942"/>
      <c r="REK322" s="942"/>
      <c r="REL322" s="942"/>
      <c r="REM322" s="942"/>
      <c r="REN322" s="942"/>
      <c r="REO322" s="942"/>
      <c r="REP322" s="942"/>
      <c r="REQ322" s="942"/>
      <c r="RER322" s="942"/>
      <c r="RES322" s="942"/>
      <c r="RET322" s="942"/>
      <c r="REU322" s="942"/>
      <c r="REV322" s="942"/>
      <c r="REW322" s="942"/>
      <c r="REX322" s="942"/>
      <c r="REY322" s="942"/>
      <c r="REZ322" s="942"/>
      <c r="RFA322" s="942"/>
      <c r="RFB322" s="942"/>
      <c r="RFC322" s="942"/>
      <c r="RFD322" s="942"/>
      <c r="RFE322" s="942"/>
      <c r="RFF322" s="942"/>
      <c r="RFG322" s="942"/>
      <c r="RFH322" s="942"/>
      <c r="RFI322" s="942"/>
      <c r="RFJ322" s="942"/>
      <c r="RFK322" s="942"/>
      <c r="RFL322" s="942"/>
      <c r="RFM322" s="942"/>
      <c r="RFN322" s="942"/>
      <c r="RFO322" s="942"/>
      <c r="RFP322" s="942"/>
      <c r="RFQ322" s="942"/>
      <c r="RFR322" s="942"/>
      <c r="RFS322" s="942"/>
      <c r="RFT322" s="942"/>
      <c r="RFU322" s="942"/>
      <c r="RFV322" s="942"/>
      <c r="RFW322" s="942"/>
      <c r="RFX322" s="942"/>
      <c r="RFY322" s="942"/>
      <c r="RFZ322" s="942"/>
      <c r="RGA322" s="942"/>
      <c r="RGB322" s="942"/>
      <c r="RGC322" s="942"/>
      <c r="RGD322" s="942"/>
      <c r="RGE322" s="942"/>
      <c r="RGF322" s="942"/>
      <c r="RGG322" s="942"/>
      <c r="RGH322" s="942"/>
      <c r="RGI322" s="942"/>
      <c r="RGJ322" s="942"/>
      <c r="RGK322" s="942"/>
      <c r="RGL322" s="942"/>
      <c r="RGM322" s="942"/>
      <c r="RGN322" s="942"/>
      <c r="RGO322" s="942"/>
      <c r="RGP322" s="942"/>
      <c r="RGQ322" s="942"/>
      <c r="RGR322" s="942"/>
      <c r="RGS322" s="942"/>
      <c r="RGT322" s="942"/>
      <c r="RGU322" s="942"/>
      <c r="RGV322" s="942"/>
      <c r="RGW322" s="942"/>
      <c r="RGX322" s="942"/>
      <c r="RGY322" s="942"/>
      <c r="RGZ322" s="942"/>
      <c r="RHA322" s="942"/>
      <c r="RHB322" s="942"/>
      <c r="RHC322" s="942"/>
      <c r="RHD322" s="942"/>
      <c r="RHE322" s="942"/>
      <c r="RHF322" s="942"/>
      <c r="RHG322" s="942"/>
      <c r="RHH322" s="942"/>
      <c r="RHI322" s="942"/>
      <c r="RHJ322" s="942"/>
      <c r="RHK322" s="942"/>
      <c r="RHL322" s="942"/>
      <c r="RHM322" s="942"/>
      <c r="RHN322" s="942"/>
      <c r="RHO322" s="942"/>
      <c r="RHP322" s="942"/>
      <c r="RHQ322" s="942"/>
      <c r="RHR322" s="942"/>
      <c r="RHS322" s="942"/>
      <c r="RHT322" s="942"/>
      <c r="RHU322" s="942"/>
      <c r="RHV322" s="942"/>
      <c r="RHW322" s="942"/>
      <c r="RHX322" s="942"/>
      <c r="RHY322" s="942"/>
      <c r="RHZ322" s="942"/>
      <c r="RIA322" s="942"/>
      <c r="RIB322" s="942"/>
      <c r="RIC322" s="942"/>
      <c r="RID322" s="942"/>
      <c r="RIE322" s="942"/>
      <c r="RIF322" s="942"/>
      <c r="RIG322" s="942"/>
      <c r="RIH322" s="942"/>
      <c r="RII322" s="942"/>
      <c r="RIJ322" s="942"/>
      <c r="RIK322" s="942"/>
      <c r="RIL322" s="942"/>
      <c r="RIM322" s="942"/>
      <c r="RIN322" s="942"/>
      <c r="RIO322" s="942"/>
      <c r="RIP322" s="942"/>
      <c r="RIQ322" s="942"/>
      <c r="RIR322" s="942"/>
      <c r="RIS322" s="942"/>
      <c r="RIT322" s="942"/>
      <c r="RIU322" s="942"/>
      <c r="RIV322" s="942"/>
      <c r="RIW322" s="942"/>
      <c r="RIX322" s="942"/>
      <c r="RIY322" s="942"/>
      <c r="RIZ322" s="942"/>
      <c r="RJA322" s="942"/>
      <c r="RJB322" s="942"/>
      <c r="RJC322" s="942"/>
      <c r="RJD322" s="942"/>
      <c r="RJE322" s="942"/>
      <c r="RJF322" s="942"/>
      <c r="RJG322" s="942"/>
      <c r="RJH322" s="942"/>
      <c r="RJI322" s="942"/>
      <c r="RJJ322" s="942"/>
      <c r="RJK322" s="942"/>
      <c r="RJL322" s="942"/>
      <c r="RJM322" s="942"/>
      <c r="RJN322" s="942"/>
      <c r="RJO322" s="942"/>
      <c r="RJP322" s="942"/>
      <c r="RJQ322" s="942"/>
      <c r="RJR322" s="942"/>
      <c r="RJS322" s="942"/>
      <c r="RJT322" s="942"/>
      <c r="RJU322" s="942"/>
      <c r="RJV322" s="942"/>
      <c r="RJW322" s="942"/>
      <c r="RJX322" s="942"/>
      <c r="RJY322" s="942"/>
      <c r="RJZ322" s="942"/>
      <c r="RKA322" s="942"/>
      <c r="RKB322" s="942"/>
      <c r="RKC322" s="942"/>
      <c r="RKD322" s="942"/>
      <c r="RKE322" s="942"/>
      <c r="RKF322" s="942"/>
      <c r="RKG322" s="942"/>
      <c r="RKH322" s="942"/>
      <c r="RKI322" s="942"/>
      <c r="RKJ322" s="942"/>
      <c r="RKK322" s="942"/>
      <c r="RKL322" s="942"/>
      <c r="RKM322" s="942"/>
      <c r="RKN322" s="942"/>
      <c r="RKO322" s="942"/>
      <c r="RKP322" s="942"/>
      <c r="RKQ322" s="942"/>
      <c r="RKR322" s="942"/>
      <c r="RKS322" s="942"/>
      <c r="RKT322" s="942"/>
      <c r="RKU322" s="942"/>
      <c r="RKV322" s="942"/>
      <c r="RKW322" s="942"/>
      <c r="RKX322" s="942"/>
      <c r="RKY322" s="942"/>
      <c r="RKZ322" s="942"/>
      <c r="RLA322" s="942"/>
      <c r="RLB322" s="942"/>
      <c r="RLC322" s="942"/>
      <c r="RLD322" s="942"/>
      <c r="RLE322" s="942"/>
      <c r="RLF322" s="942"/>
      <c r="RLG322" s="942"/>
      <c r="RLH322" s="942"/>
      <c r="RLI322" s="942"/>
      <c r="RLJ322" s="942"/>
      <c r="RLK322" s="942"/>
      <c r="RLL322" s="942"/>
      <c r="RLM322" s="942"/>
      <c r="RLN322" s="942"/>
      <c r="RLO322" s="942"/>
      <c r="RLP322" s="942"/>
      <c r="RLQ322" s="942"/>
      <c r="RLR322" s="942"/>
      <c r="RLS322" s="942"/>
      <c r="RLT322" s="942"/>
      <c r="RLU322" s="942"/>
      <c r="RLV322" s="942"/>
      <c r="RLW322" s="942"/>
      <c r="RLX322" s="942"/>
      <c r="RLY322" s="942"/>
      <c r="RLZ322" s="942"/>
      <c r="RMA322" s="942"/>
      <c r="RMB322" s="942"/>
      <c r="RMC322" s="942"/>
      <c r="RMD322" s="942"/>
      <c r="RME322" s="942"/>
      <c r="RMF322" s="942"/>
      <c r="RMG322" s="942"/>
      <c r="RMH322" s="942"/>
      <c r="RMI322" s="942"/>
      <c r="RMJ322" s="942"/>
      <c r="RMK322" s="942"/>
      <c r="RML322" s="942"/>
      <c r="RMM322" s="942"/>
      <c r="RMN322" s="942"/>
      <c r="RMO322" s="942"/>
      <c r="RMP322" s="942"/>
      <c r="RMQ322" s="942"/>
      <c r="RMR322" s="942"/>
      <c r="RMS322" s="942"/>
      <c r="RMT322" s="942"/>
      <c r="RMU322" s="942"/>
      <c r="RMV322" s="942"/>
      <c r="RMW322" s="942"/>
      <c r="RMX322" s="942"/>
      <c r="RMY322" s="942"/>
      <c r="RMZ322" s="942"/>
      <c r="RNA322" s="942"/>
      <c r="RNB322" s="942"/>
      <c r="RNC322" s="942"/>
      <c r="RND322" s="942"/>
      <c r="RNE322" s="942"/>
      <c r="RNF322" s="942"/>
      <c r="RNG322" s="942"/>
      <c r="RNH322" s="942"/>
      <c r="RNI322" s="942"/>
      <c r="RNJ322" s="942"/>
      <c r="RNK322" s="942"/>
      <c r="RNL322" s="942"/>
      <c r="RNM322" s="942"/>
      <c r="RNN322" s="942"/>
      <c r="RNO322" s="942"/>
      <c r="RNP322" s="942"/>
      <c r="RNQ322" s="942"/>
      <c r="RNR322" s="942"/>
      <c r="RNS322" s="942"/>
      <c r="RNT322" s="942"/>
      <c r="RNU322" s="942"/>
      <c r="RNV322" s="942"/>
      <c r="RNW322" s="942"/>
      <c r="RNX322" s="942"/>
      <c r="RNY322" s="942"/>
      <c r="RNZ322" s="942"/>
      <c r="ROA322" s="942"/>
      <c r="ROB322" s="942"/>
      <c r="ROC322" s="942"/>
      <c r="ROD322" s="942"/>
      <c r="ROE322" s="942"/>
      <c r="ROF322" s="942"/>
      <c r="ROG322" s="942"/>
      <c r="ROH322" s="942"/>
      <c r="ROI322" s="942"/>
      <c r="ROJ322" s="942"/>
      <c r="ROK322" s="942"/>
      <c r="ROL322" s="942"/>
      <c r="ROM322" s="942"/>
      <c r="RON322" s="942"/>
      <c r="ROO322" s="942"/>
      <c r="ROP322" s="942"/>
      <c r="ROQ322" s="942"/>
      <c r="ROR322" s="942"/>
      <c r="ROS322" s="942"/>
      <c r="ROT322" s="942"/>
      <c r="ROU322" s="942"/>
      <c r="ROV322" s="942"/>
      <c r="ROW322" s="942"/>
      <c r="ROX322" s="942"/>
      <c r="ROY322" s="942"/>
      <c r="ROZ322" s="942"/>
      <c r="RPA322" s="942"/>
      <c r="RPB322" s="942"/>
      <c r="RPC322" s="942"/>
      <c r="RPD322" s="942"/>
      <c r="RPE322" s="942"/>
      <c r="RPF322" s="942"/>
      <c r="RPG322" s="942"/>
      <c r="RPH322" s="942"/>
      <c r="RPI322" s="942"/>
      <c r="RPJ322" s="942"/>
      <c r="RPK322" s="942"/>
      <c r="RPL322" s="942"/>
      <c r="RPM322" s="942"/>
      <c r="RPN322" s="942"/>
      <c r="RPO322" s="942"/>
      <c r="RPP322" s="942"/>
      <c r="RPQ322" s="942"/>
      <c r="RPR322" s="942"/>
      <c r="RPS322" s="942"/>
      <c r="RPT322" s="942"/>
      <c r="RPU322" s="942"/>
      <c r="RPV322" s="942"/>
      <c r="RPW322" s="942"/>
      <c r="RPX322" s="942"/>
      <c r="RPY322" s="942"/>
      <c r="RPZ322" s="942"/>
      <c r="RQA322" s="942"/>
      <c r="RQB322" s="942"/>
      <c r="RQC322" s="942"/>
      <c r="RQD322" s="942"/>
      <c r="RQE322" s="942"/>
      <c r="RQF322" s="942"/>
      <c r="RQG322" s="942"/>
      <c r="RQH322" s="942"/>
      <c r="RQI322" s="942"/>
      <c r="RQJ322" s="942"/>
      <c r="RQK322" s="942"/>
      <c r="RQL322" s="942"/>
      <c r="RQM322" s="942"/>
      <c r="RQN322" s="942"/>
      <c r="RQO322" s="942"/>
      <c r="RQP322" s="942"/>
      <c r="RQQ322" s="942"/>
      <c r="RQR322" s="942"/>
      <c r="RQS322" s="942"/>
      <c r="RQT322" s="942"/>
      <c r="RQU322" s="942"/>
      <c r="RQV322" s="942"/>
      <c r="RQW322" s="942"/>
      <c r="RQX322" s="942"/>
      <c r="RQY322" s="942"/>
      <c r="RQZ322" s="942"/>
      <c r="RRA322" s="942"/>
      <c r="RRB322" s="942"/>
      <c r="RRC322" s="942"/>
      <c r="RRD322" s="942"/>
      <c r="RRE322" s="942"/>
      <c r="RRF322" s="942"/>
      <c r="RRG322" s="942"/>
      <c r="RRH322" s="942"/>
      <c r="RRI322" s="942"/>
      <c r="RRJ322" s="942"/>
      <c r="RRK322" s="942"/>
      <c r="RRL322" s="942"/>
      <c r="RRM322" s="942"/>
      <c r="RRN322" s="942"/>
      <c r="RRO322" s="942"/>
      <c r="RRP322" s="942"/>
      <c r="RRQ322" s="942"/>
      <c r="RRR322" s="942"/>
      <c r="RRS322" s="942"/>
      <c r="RRT322" s="942"/>
      <c r="RRU322" s="942"/>
      <c r="RRV322" s="942"/>
      <c r="RRW322" s="942"/>
      <c r="RRX322" s="942"/>
      <c r="RRY322" s="942"/>
      <c r="RRZ322" s="942"/>
      <c r="RSA322" s="942"/>
      <c r="RSB322" s="942"/>
      <c r="RSC322" s="942"/>
      <c r="RSD322" s="942"/>
      <c r="RSE322" s="942"/>
      <c r="RSF322" s="942"/>
      <c r="RSG322" s="942"/>
      <c r="RSH322" s="942"/>
      <c r="RSI322" s="942"/>
      <c r="RSJ322" s="942"/>
      <c r="RSK322" s="942"/>
      <c r="RSL322" s="942"/>
      <c r="RSM322" s="942"/>
      <c r="RSN322" s="942"/>
      <c r="RSO322" s="942"/>
      <c r="RSP322" s="942"/>
      <c r="RSQ322" s="942"/>
      <c r="RSR322" s="942"/>
      <c r="RSS322" s="942"/>
      <c r="RST322" s="942"/>
      <c r="RSU322" s="942"/>
      <c r="RSV322" s="942"/>
      <c r="RSW322" s="942"/>
      <c r="RSX322" s="942"/>
      <c r="RSY322" s="942"/>
      <c r="RSZ322" s="942"/>
      <c r="RTA322" s="942"/>
      <c r="RTB322" s="942"/>
      <c r="RTC322" s="942"/>
      <c r="RTD322" s="942"/>
      <c r="RTE322" s="942"/>
      <c r="RTF322" s="942"/>
      <c r="RTG322" s="942"/>
      <c r="RTH322" s="942"/>
      <c r="RTI322" s="942"/>
      <c r="RTJ322" s="942"/>
      <c r="RTK322" s="942"/>
      <c r="RTL322" s="942"/>
      <c r="RTM322" s="942"/>
      <c r="RTN322" s="942"/>
      <c r="RTO322" s="942"/>
      <c r="RTP322" s="942"/>
      <c r="RTQ322" s="942"/>
      <c r="RTR322" s="942"/>
      <c r="RTS322" s="942"/>
      <c r="RTT322" s="942"/>
      <c r="RTU322" s="942"/>
      <c r="RTV322" s="942"/>
      <c r="RTW322" s="942"/>
      <c r="RTX322" s="942"/>
      <c r="RTY322" s="942"/>
      <c r="RTZ322" s="942"/>
      <c r="RUA322" s="942"/>
      <c r="RUB322" s="942"/>
      <c r="RUC322" s="942"/>
      <c r="RUD322" s="942"/>
      <c r="RUE322" s="942"/>
      <c r="RUF322" s="942"/>
      <c r="RUG322" s="942"/>
      <c r="RUH322" s="942"/>
      <c r="RUI322" s="942"/>
      <c r="RUJ322" s="942"/>
      <c r="RUK322" s="942"/>
      <c r="RUL322" s="942"/>
      <c r="RUM322" s="942"/>
      <c r="RUN322" s="942"/>
      <c r="RUO322" s="942"/>
      <c r="RUP322" s="942"/>
      <c r="RUQ322" s="942"/>
      <c r="RUR322" s="942"/>
      <c r="RUS322" s="942"/>
      <c r="RUT322" s="942"/>
      <c r="RUU322" s="942"/>
      <c r="RUV322" s="942"/>
      <c r="RUW322" s="942"/>
      <c r="RUX322" s="942"/>
      <c r="RUY322" s="942"/>
      <c r="RUZ322" s="942"/>
      <c r="RVA322" s="942"/>
      <c r="RVB322" s="942"/>
      <c r="RVC322" s="942"/>
      <c r="RVD322" s="942"/>
      <c r="RVE322" s="942"/>
      <c r="RVF322" s="942"/>
      <c r="RVG322" s="942"/>
      <c r="RVH322" s="942"/>
      <c r="RVI322" s="942"/>
      <c r="RVJ322" s="942"/>
      <c r="RVK322" s="942"/>
      <c r="RVL322" s="942"/>
      <c r="RVM322" s="942"/>
      <c r="RVN322" s="942"/>
      <c r="RVO322" s="942"/>
      <c r="RVP322" s="942"/>
      <c r="RVQ322" s="942"/>
      <c r="RVR322" s="942"/>
      <c r="RVS322" s="942"/>
      <c r="RVT322" s="942"/>
      <c r="RVU322" s="942"/>
      <c r="RVV322" s="942"/>
      <c r="RVW322" s="942"/>
      <c r="RVX322" s="942"/>
      <c r="RVY322" s="942"/>
      <c r="RVZ322" s="942"/>
      <c r="RWA322" s="942"/>
      <c r="RWB322" s="942"/>
      <c r="RWC322" s="942"/>
      <c r="RWD322" s="942"/>
      <c r="RWE322" s="942"/>
      <c r="RWF322" s="942"/>
      <c r="RWG322" s="942"/>
      <c r="RWH322" s="942"/>
      <c r="RWI322" s="942"/>
      <c r="RWJ322" s="942"/>
      <c r="RWK322" s="942"/>
      <c r="RWL322" s="942"/>
      <c r="RWM322" s="942"/>
      <c r="RWN322" s="942"/>
      <c r="RWO322" s="942"/>
      <c r="RWP322" s="942"/>
      <c r="RWQ322" s="942"/>
      <c r="RWR322" s="942"/>
      <c r="RWS322" s="942"/>
      <c r="RWT322" s="942"/>
      <c r="RWU322" s="942"/>
      <c r="RWV322" s="942"/>
      <c r="RWW322" s="942"/>
      <c r="RWX322" s="942"/>
      <c r="RWY322" s="942"/>
      <c r="RWZ322" s="942"/>
      <c r="RXA322" s="942"/>
      <c r="RXB322" s="942"/>
      <c r="RXC322" s="942"/>
      <c r="RXD322" s="942"/>
      <c r="RXE322" s="942"/>
      <c r="RXF322" s="942"/>
      <c r="RXG322" s="942"/>
      <c r="RXH322" s="942"/>
      <c r="RXI322" s="942"/>
      <c r="RXJ322" s="942"/>
      <c r="RXK322" s="942"/>
      <c r="RXL322" s="942"/>
      <c r="RXM322" s="942"/>
      <c r="RXN322" s="942"/>
      <c r="RXO322" s="942"/>
      <c r="RXP322" s="942"/>
      <c r="RXQ322" s="942"/>
      <c r="RXR322" s="942"/>
      <c r="RXS322" s="942"/>
      <c r="RXT322" s="942"/>
      <c r="RXU322" s="942"/>
      <c r="RXV322" s="942"/>
      <c r="RXW322" s="942"/>
      <c r="RXX322" s="942"/>
      <c r="RXY322" s="942"/>
      <c r="RXZ322" s="942"/>
      <c r="RYA322" s="942"/>
      <c r="RYB322" s="942"/>
      <c r="RYC322" s="942"/>
      <c r="RYD322" s="942"/>
      <c r="RYE322" s="942"/>
      <c r="RYF322" s="942"/>
      <c r="RYG322" s="942"/>
      <c r="RYH322" s="942"/>
      <c r="RYI322" s="942"/>
      <c r="RYJ322" s="942"/>
      <c r="RYK322" s="942"/>
      <c r="RYL322" s="942"/>
      <c r="RYM322" s="942"/>
      <c r="RYN322" s="942"/>
      <c r="RYO322" s="942"/>
      <c r="RYP322" s="942"/>
      <c r="RYQ322" s="942"/>
      <c r="RYR322" s="942"/>
      <c r="RYS322" s="942"/>
      <c r="RYT322" s="942"/>
      <c r="RYU322" s="942"/>
      <c r="RYV322" s="942"/>
      <c r="RYW322" s="942"/>
      <c r="RYX322" s="942"/>
      <c r="RYY322" s="942"/>
      <c r="RYZ322" s="942"/>
      <c r="RZA322" s="942"/>
      <c r="RZB322" s="942"/>
      <c r="RZC322" s="942"/>
      <c r="RZD322" s="942"/>
      <c r="RZE322" s="942"/>
      <c r="RZF322" s="942"/>
      <c r="RZG322" s="942"/>
      <c r="RZH322" s="942"/>
      <c r="RZI322" s="942"/>
      <c r="RZJ322" s="942"/>
      <c r="RZK322" s="942"/>
      <c r="RZL322" s="942"/>
      <c r="RZM322" s="942"/>
      <c r="RZN322" s="942"/>
      <c r="RZO322" s="942"/>
      <c r="RZP322" s="942"/>
      <c r="RZQ322" s="942"/>
      <c r="RZR322" s="942"/>
      <c r="RZS322" s="942"/>
      <c r="RZT322" s="942"/>
      <c r="RZU322" s="942"/>
      <c r="RZV322" s="942"/>
      <c r="RZW322" s="942"/>
      <c r="RZX322" s="942"/>
      <c r="RZY322" s="942"/>
      <c r="RZZ322" s="942"/>
      <c r="SAA322" s="942"/>
      <c r="SAB322" s="942"/>
      <c r="SAC322" s="942"/>
      <c r="SAD322" s="942"/>
      <c r="SAE322" s="942"/>
      <c r="SAF322" s="942"/>
      <c r="SAG322" s="942"/>
      <c r="SAH322" s="942"/>
      <c r="SAI322" s="942"/>
      <c r="SAJ322" s="942"/>
      <c r="SAK322" s="942"/>
      <c r="SAL322" s="942"/>
      <c r="SAM322" s="942"/>
      <c r="SAN322" s="942"/>
      <c r="SAO322" s="942"/>
      <c r="SAP322" s="942"/>
      <c r="SAQ322" s="942"/>
      <c r="SAR322" s="942"/>
      <c r="SAS322" s="942"/>
      <c r="SAT322" s="942"/>
      <c r="SAU322" s="942"/>
      <c r="SAV322" s="942"/>
      <c r="SAW322" s="942"/>
      <c r="SAX322" s="942"/>
      <c r="SAY322" s="942"/>
      <c r="SAZ322" s="942"/>
      <c r="SBA322" s="942"/>
      <c r="SBB322" s="942"/>
      <c r="SBC322" s="942"/>
      <c r="SBD322" s="942"/>
      <c r="SBE322" s="942"/>
      <c r="SBF322" s="942"/>
      <c r="SBG322" s="942"/>
      <c r="SBH322" s="942"/>
      <c r="SBI322" s="942"/>
      <c r="SBJ322" s="942"/>
      <c r="SBK322" s="942"/>
      <c r="SBL322" s="942"/>
      <c r="SBM322" s="942"/>
      <c r="SBN322" s="942"/>
      <c r="SBO322" s="942"/>
      <c r="SBP322" s="942"/>
      <c r="SBQ322" s="942"/>
      <c r="SBR322" s="942"/>
      <c r="SBS322" s="942"/>
      <c r="SBT322" s="942"/>
      <c r="SBU322" s="942"/>
      <c r="SBV322" s="942"/>
      <c r="SBW322" s="942"/>
      <c r="SBX322" s="942"/>
      <c r="SBY322" s="942"/>
      <c r="SBZ322" s="942"/>
      <c r="SCA322" s="942"/>
      <c r="SCB322" s="942"/>
      <c r="SCC322" s="942"/>
      <c r="SCD322" s="942"/>
      <c r="SCE322" s="942"/>
      <c r="SCF322" s="942"/>
      <c r="SCG322" s="942"/>
      <c r="SCH322" s="942"/>
      <c r="SCI322" s="942"/>
      <c r="SCJ322" s="942"/>
      <c r="SCK322" s="942"/>
      <c r="SCL322" s="942"/>
      <c r="SCM322" s="942"/>
      <c r="SCN322" s="942"/>
      <c r="SCO322" s="942"/>
      <c r="SCP322" s="942"/>
      <c r="SCQ322" s="942"/>
      <c r="SCR322" s="942"/>
      <c r="SCS322" s="942"/>
      <c r="SCT322" s="942"/>
      <c r="SCU322" s="942"/>
      <c r="SCV322" s="942"/>
      <c r="SCW322" s="942"/>
      <c r="SCX322" s="942"/>
      <c r="SCY322" s="942"/>
      <c r="SCZ322" s="942"/>
      <c r="SDA322" s="942"/>
      <c r="SDB322" s="942"/>
      <c r="SDC322" s="942"/>
      <c r="SDD322" s="942"/>
      <c r="SDE322" s="942"/>
      <c r="SDF322" s="942"/>
      <c r="SDG322" s="942"/>
      <c r="SDH322" s="942"/>
      <c r="SDI322" s="942"/>
      <c r="SDJ322" s="942"/>
      <c r="SDK322" s="942"/>
      <c r="SDL322" s="942"/>
      <c r="SDM322" s="942"/>
      <c r="SDN322" s="942"/>
      <c r="SDO322" s="942"/>
      <c r="SDP322" s="942"/>
      <c r="SDQ322" s="942"/>
      <c r="SDR322" s="942"/>
      <c r="SDS322" s="942"/>
      <c r="SDT322" s="942"/>
      <c r="SDU322" s="942"/>
      <c r="SDV322" s="942"/>
      <c r="SDW322" s="942"/>
      <c r="SDX322" s="942"/>
      <c r="SDY322" s="942"/>
      <c r="SDZ322" s="942"/>
      <c r="SEA322" s="942"/>
      <c r="SEB322" s="942"/>
      <c r="SEC322" s="942"/>
      <c r="SED322" s="942"/>
      <c r="SEE322" s="942"/>
      <c r="SEF322" s="942"/>
      <c r="SEG322" s="942"/>
      <c r="SEH322" s="942"/>
      <c r="SEI322" s="942"/>
      <c r="SEJ322" s="942"/>
      <c r="SEK322" s="942"/>
      <c r="SEL322" s="942"/>
      <c r="SEM322" s="942"/>
      <c r="SEN322" s="942"/>
      <c r="SEO322" s="942"/>
      <c r="SEP322" s="942"/>
      <c r="SEQ322" s="942"/>
      <c r="SER322" s="942"/>
      <c r="SES322" s="942"/>
      <c r="SET322" s="942"/>
      <c r="SEU322" s="942"/>
      <c r="SEV322" s="942"/>
      <c r="SEW322" s="942"/>
      <c r="SEX322" s="942"/>
      <c r="SEY322" s="942"/>
      <c r="SEZ322" s="942"/>
      <c r="SFA322" s="942"/>
      <c r="SFB322" s="942"/>
      <c r="SFC322" s="942"/>
      <c r="SFD322" s="942"/>
      <c r="SFE322" s="942"/>
      <c r="SFF322" s="942"/>
      <c r="SFG322" s="942"/>
      <c r="SFH322" s="942"/>
      <c r="SFI322" s="942"/>
      <c r="SFJ322" s="942"/>
      <c r="SFK322" s="942"/>
      <c r="SFL322" s="942"/>
      <c r="SFM322" s="942"/>
      <c r="SFN322" s="942"/>
      <c r="SFO322" s="942"/>
      <c r="SFP322" s="942"/>
      <c r="SFQ322" s="942"/>
      <c r="SFR322" s="942"/>
      <c r="SFS322" s="942"/>
      <c r="SFT322" s="942"/>
      <c r="SFU322" s="942"/>
      <c r="SFV322" s="942"/>
      <c r="SFW322" s="942"/>
      <c r="SFX322" s="942"/>
      <c r="SFY322" s="942"/>
      <c r="SFZ322" s="942"/>
      <c r="SGA322" s="942"/>
      <c r="SGB322" s="942"/>
      <c r="SGC322" s="942"/>
      <c r="SGD322" s="942"/>
      <c r="SGE322" s="942"/>
      <c r="SGF322" s="942"/>
      <c r="SGG322" s="942"/>
      <c r="SGH322" s="942"/>
      <c r="SGI322" s="942"/>
      <c r="SGJ322" s="942"/>
      <c r="SGK322" s="942"/>
      <c r="SGL322" s="942"/>
      <c r="SGM322" s="942"/>
      <c r="SGN322" s="942"/>
      <c r="SGO322" s="942"/>
      <c r="SGP322" s="942"/>
      <c r="SGQ322" s="942"/>
      <c r="SGR322" s="942"/>
      <c r="SGS322" s="942"/>
      <c r="SGT322" s="942"/>
      <c r="SGU322" s="942"/>
      <c r="SGV322" s="942"/>
      <c r="SGW322" s="942"/>
      <c r="SGX322" s="942"/>
      <c r="SGY322" s="942"/>
      <c r="SGZ322" s="942"/>
      <c r="SHA322" s="942"/>
      <c r="SHB322" s="942"/>
      <c r="SHC322" s="942"/>
      <c r="SHD322" s="942"/>
      <c r="SHE322" s="942"/>
      <c r="SHF322" s="942"/>
      <c r="SHG322" s="942"/>
      <c r="SHH322" s="942"/>
      <c r="SHI322" s="942"/>
      <c r="SHJ322" s="942"/>
      <c r="SHK322" s="942"/>
      <c r="SHL322" s="942"/>
      <c r="SHM322" s="942"/>
      <c r="SHN322" s="942"/>
      <c r="SHO322" s="942"/>
      <c r="SHP322" s="942"/>
      <c r="SHQ322" s="942"/>
      <c r="SHR322" s="942"/>
      <c r="SHS322" s="942"/>
      <c r="SHT322" s="942"/>
      <c r="SHU322" s="942"/>
      <c r="SHV322" s="942"/>
      <c r="SHW322" s="942"/>
      <c r="SHX322" s="942"/>
      <c r="SHY322" s="942"/>
      <c r="SHZ322" s="942"/>
      <c r="SIA322" s="942"/>
      <c r="SIB322" s="942"/>
      <c r="SIC322" s="942"/>
      <c r="SID322" s="942"/>
      <c r="SIE322" s="942"/>
      <c r="SIF322" s="942"/>
      <c r="SIG322" s="942"/>
      <c r="SIH322" s="942"/>
      <c r="SII322" s="942"/>
      <c r="SIJ322" s="942"/>
      <c r="SIK322" s="942"/>
      <c r="SIL322" s="942"/>
      <c r="SIM322" s="942"/>
      <c r="SIN322" s="942"/>
      <c r="SIO322" s="942"/>
      <c r="SIP322" s="942"/>
      <c r="SIQ322" s="942"/>
      <c r="SIR322" s="942"/>
      <c r="SIS322" s="942"/>
      <c r="SIT322" s="942"/>
      <c r="SIU322" s="942"/>
      <c r="SIV322" s="942"/>
      <c r="SIW322" s="942"/>
      <c r="SIX322" s="942"/>
      <c r="SIY322" s="942"/>
      <c r="SIZ322" s="942"/>
      <c r="SJA322" s="942"/>
      <c r="SJB322" s="942"/>
      <c r="SJC322" s="942"/>
      <c r="SJD322" s="942"/>
      <c r="SJE322" s="942"/>
      <c r="SJF322" s="942"/>
      <c r="SJG322" s="942"/>
      <c r="SJH322" s="942"/>
      <c r="SJI322" s="942"/>
      <c r="SJJ322" s="942"/>
      <c r="SJK322" s="942"/>
      <c r="SJL322" s="942"/>
      <c r="SJM322" s="942"/>
      <c r="SJN322" s="942"/>
      <c r="SJO322" s="942"/>
      <c r="SJP322" s="942"/>
      <c r="SJQ322" s="942"/>
      <c r="SJR322" s="942"/>
      <c r="SJS322" s="942"/>
      <c r="SJT322" s="942"/>
      <c r="SJU322" s="942"/>
      <c r="SJV322" s="942"/>
      <c r="SJW322" s="942"/>
      <c r="SJX322" s="942"/>
      <c r="SJY322" s="942"/>
      <c r="SJZ322" s="942"/>
      <c r="SKA322" s="942"/>
      <c r="SKB322" s="942"/>
      <c r="SKC322" s="942"/>
      <c r="SKD322" s="942"/>
      <c r="SKE322" s="942"/>
      <c r="SKF322" s="942"/>
      <c r="SKG322" s="942"/>
      <c r="SKH322" s="942"/>
      <c r="SKI322" s="942"/>
      <c r="SKJ322" s="942"/>
      <c r="SKK322" s="942"/>
      <c r="SKL322" s="942"/>
      <c r="SKM322" s="942"/>
      <c r="SKN322" s="942"/>
      <c r="SKO322" s="942"/>
      <c r="SKP322" s="942"/>
      <c r="SKQ322" s="942"/>
      <c r="SKR322" s="942"/>
      <c r="SKS322" s="942"/>
      <c r="SKT322" s="942"/>
      <c r="SKU322" s="942"/>
      <c r="SKV322" s="942"/>
      <c r="SKW322" s="942"/>
      <c r="SKX322" s="942"/>
      <c r="SKY322" s="942"/>
      <c r="SKZ322" s="942"/>
      <c r="SLA322" s="942"/>
      <c r="SLB322" s="942"/>
      <c r="SLC322" s="942"/>
      <c r="SLD322" s="942"/>
      <c r="SLE322" s="942"/>
      <c r="SLF322" s="942"/>
      <c r="SLG322" s="942"/>
      <c r="SLH322" s="942"/>
      <c r="SLI322" s="942"/>
      <c r="SLJ322" s="942"/>
      <c r="SLK322" s="942"/>
      <c r="SLL322" s="942"/>
      <c r="SLM322" s="942"/>
      <c r="SLN322" s="942"/>
      <c r="SLO322" s="942"/>
      <c r="SLP322" s="942"/>
      <c r="SLQ322" s="942"/>
      <c r="SLR322" s="942"/>
      <c r="SLS322" s="942"/>
      <c r="SLT322" s="942"/>
      <c r="SLU322" s="942"/>
      <c r="SLV322" s="942"/>
      <c r="SLW322" s="942"/>
      <c r="SLX322" s="942"/>
      <c r="SLY322" s="942"/>
      <c r="SLZ322" s="942"/>
      <c r="SMA322" s="942"/>
      <c r="SMB322" s="942"/>
      <c r="SMC322" s="942"/>
      <c r="SMD322" s="942"/>
      <c r="SME322" s="942"/>
      <c r="SMF322" s="942"/>
      <c r="SMG322" s="942"/>
      <c r="SMH322" s="942"/>
      <c r="SMI322" s="942"/>
      <c r="SMJ322" s="942"/>
      <c r="SMK322" s="942"/>
      <c r="SML322" s="942"/>
      <c r="SMM322" s="942"/>
      <c r="SMN322" s="942"/>
      <c r="SMO322" s="942"/>
      <c r="SMP322" s="942"/>
      <c r="SMQ322" s="942"/>
      <c r="SMR322" s="942"/>
      <c r="SMS322" s="942"/>
      <c r="SMT322" s="942"/>
      <c r="SMU322" s="942"/>
      <c r="SMV322" s="942"/>
      <c r="SMW322" s="942"/>
      <c r="SMX322" s="942"/>
      <c r="SMY322" s="942"/>
      <c r="SMZ322" s="942"/>
      <c r="SNA322" s="942"/>
      <c r="SNB322" s="942"/>
      <c r="SNC322" s="942"/>
      <c r="SND322" s="942"/>
      <c r="SNE322" s="942"/>
      <c r="SNF322" s="942"/>
      <c r="SNG322" s="942"/>
      <c r="SNH322" s="942"/>
      <c r="SNI322" s="942"/>
      <c r="SNJ322" s="942"/>
      <c r="SNK322" s="942"/>
      <c r="SNL322" s="942"/>
      <c r="SNM322" s="942"/>
      <c r="SNN322" s="942"/>
      <c r="SNO322" s="942"/>
      <c r="SNP322" s="942"/>
      <c r="SNQ322" s="942"/>
      <c r="SNR322" s="942"/>
      <c r="SNS322" s="942"/>
      <c r="SNT322" s="942"/>
      <c r="SNU322" s="942"/>
      <c r="SNV322" s="942"/>
      <c r="SNW322" s="942"/>
      <c r="SNX322" s="942"/>
      <c r="SNY322" s="942"/>
      <c r="SNZ322" s="942"/>
      <c r="SOA322" s="942"/>
      <c r="SOB322" s="942"/>
      <c r="SOC322" s="942"/>
      <c r="SOD322" s="942"/>
      <c r="SOE322" s="942"/>
      <c r="SOF322" s="942"/>
      <c r="SOG322" s="942"/>
      <c r="SOH322" s="942"/>
      <c r="SOI322" s="942"/>
      <c r="SOJ322" s="942"/>
      <c r="SOK322" s="942"/>
      <c r="SOL322" s="942"/>
      <c r="SOM322" s="942"/>
      <c r="SON322" s="942"/>
      <c r="SOO322" s="942"/>
      <c r="SOP322" s="942"/>
      <c r="SOQ322" s="942"/>
      <c r="SOR322" s="942"/>
      <c r="SOS322" s="942"/>
      <c r="SOT322" s="942"/>
      <c r="SOU322" s="942"/>
      <c r="SOV322" s="942"/>
      <c r="SOW322" s="942"/>
      <c r="SOX322" s="942"/>
      <c r="SOY322" s="942"/>
      <c r="SOZ322" s="942"/>
      <c r="SPA322" s="942"/>
      <c r="SPB322" s="942"/>
      <c r="SPC322" s="942"/>
      <c r="SPD322" s="942"/>
      <c r="SPE322" s="942"/>
      <c r="SPF322" s="942"/>
      <c r="SPG322" s="942"/>
      <c r="SPH322" s="942"/>
      <c r="SPI322" s="942"/>
      <c r="SPJ322" s="942"/>
      <c r="SPK322" s="942"/>
      <c r="SPL322" s="942"/>
      <c r="SPM322" s="942"/>
      <c r="SPN322" s="942"/>
      <c r="SPO322" s="942"/>
      <c r="SPP322" s="942"/>
      <c r="SPQ322" s="942"/>
      <c r="SPR322" s="942"/>
      <c r="SPS322" s="942"/>
      <c r="SPT322" s="942"/>
      <c r="SPU322" s="942"/>
      <c r="SPV322" s="942"/>
      <c r="SPW322" s="942"/>
      <c r="SPX322" s="942"/>
      <c r="SPY322" s="942"/>
      <c r="SPZ322" s="942"/>
      <c r="SQA322" s="942"/>
      <c r="SQB322" s="942"/>
      <c r="SQC322" s="942"/>
      <c r="SQD322" s="942"/>
      <c r="SQE322" s="942"/>
      <c r="SQF322" s="942"/>
      <c r="SQG322" s="942"/>
      <c r="SQH322" s="942"/>
      <c r="SQI322" s="942"/>
      <c r="SQJ322" s="942"/>
      <c r="SQK322" s="942"/>
      <c r="SQL322" s="942"/>
      <c r="SQM322" s="942"/>
      <c r="SQN322" s="942"/>
      <c r="SQO322" s="942"/>
      <c r="SQP322" s="942"/>
      <c r="SQQ322" s="942"/>
      <c r="SQR322" s="942"/>
      <c r="SQS322" s="942"/>
      <c r="SQT322" s="942"/>
      <c r="SQU322" s="942"/>
      <c r="SQV322" s="942"/>
      <c r="SQW322" s="942"/>
      <c r="SQX322" s="942"/>
      <c r="SQY322" s="942"/>
      <c r="SQZ322" s="942"/>
      <c r="SRA322" s="942"/>
      <c r="SRB322" s="942"/>
      <c r="SRC322" s="942"/>
      <c r="SRD322" s="942"/>
      <c r="SRE322" s="942"/>
      <c r="SRF322" s="942"/>
      <c r="SRG322" s="942"/>
      <c r="SRH322" s="942"/>
      <c r="SRI322" s="942"/>
      <c r="SRJ322" s="942"/>
      <c r="SRK322" s="942"/>
      <c r="SRL322" s="942"/>
      <c r="SRM322" s="942"/>
      <c r="SRN322" s="942"/>
      <c r="SRO322" s="942"/>
      <c r="SRP322" s="942"/>
      <c r="SRQ322" s="942"/>
      <c r="SRR322" s="942"/>
      <c r="SRS322" s="942"/>
      <c r="SRT322" s="942"/>
      <c r="SRU322" s="942"/>
      <c r="SRV322" s="942"/>
      <c r="SRW322" s="942"/>
      <c r="SRX322" s="942"/>
      <c r="SRY322" s="942"/>
      <c r="SRZ322" s="942"/>
      <c r="SSA322" s="942"/>
      <c r="SSB322" s="942"/>
      <c r="SSC322" s="942"/>
      <c r="SSD322" s="942"/>
      <c r="SSE322" s="942"/>
      <c r="SSF322" s="942"/>
      <c r="SSG322" s="942"/>
      <c r="SSH322" s="942"/>
      <c r="SSI322" s="942"/>
      <c r="SSJ322" s="942"/>
      <c r="SSK322" s="942"/>
      <c r="SSL322" s="942"/>
      <c r="SSM322" s="942"/>
      <c r="SSN322" s="942"/>
      <c r="SSO322" s="942"/>
      <c r="SSP322" s="942"/>
      <c r="SSQ322" s="942"/>
      <c r="SSR322" s="942"/>
      <c r="SSS322" s="942"/>
      <c r="SST322" s="942"/>
      <c r="SSU322" s="942"/>
      <c r="SSV322" s="942"/>
      <c r="SSW322" s="942"/>
      <c r="SSX322" s="942"/>
      <c r="SSY322" s="942"/>
      <c r="SSZ322" s="942"/>
      <c r="STA322" s="942"/>
      <c r="STB322" s="942"/>
      <c r="STC322" s="942"/>
      <c r="STD322" s="942"/>
      <c r="STE322" s="942"/>
      <c r="STF322" s="942"/>
      <c r="STG322" s="942"/>
      <c r="STH322" s="942"/>
      <c r="STI322" s="942"/>
      <c r="STJ322" s="942"/>
      <c r="STK322" s="942"/>
      <c r="STL322" s="942"/>
      <c r="STM322" s="942"/>
      <c r="STN322" s="942"/>
      <c r="STO322" s="942"/>
      <c r="STP322" s="942"/>
      <c r="STQ322" s="942"/>
      <c r="STR322" s="942"/>
      <c r="STS322" s="942"/>
      <c r="STT322" s="942"/>
      <c r="STU322" s="942"/>
      <c r="STV322" s="942"/>
      <c r="STW322" s="942"/>
      <c r="STX322" s="942"/>
      <c r="STY322" s="942"/>
      <c r="STZ322" s="942"/>
      <c r="SUA322" s="942"/>
      <c r="SUB322" s="942"/>
      <c r="SUC322" s="942"/>
      <c r="SUD322" s="942"/>
      <c r="SUE322" s="942"/>
      <c r="SUF322" s="942"/>
      <c r="SUG322" s="942"/>
      <c r="SUH322" s="942"/>
      <c r="SUI322" s="942"/>
      <c r="SUJ322" s="942"/>
      <c r="SUK322" s="942"/>
      <c r="SUL322" s="942"/>
      <c r="SUM322" s="942"/>
      <c r="SUN322" s="942"/>
      <c r="SUO322" s="942"/>
      <c r="SUP322" s="942"/>
      <c r="SUQ322" s="942"/>
      <c r="SUR322" s="942"/>
      <c r="SUS322" s="942"/>
      <c r="SUT322" s="942"/>
      <c r="SUU322" s="942"/>
      <c r="SUV322" s="942"/>
      <c r="SUW322" s="942"/>
      <c r="SUX322" s="942"/>
      <c r="SUY322" s="942"/>
      <c r="SUZ322" s="942"/>
      <c r="SVA322" s="942"/>
      <c r="SVB322" s="942"/>
      <c r="SVC322" s="942"/>
      <c r="SVD322" s="942"/>
      <c r="SVE322" s="942"/>
      <c r="SVF322" s="942"/>
      <c r="SVG322" s="942"/>
      <c r="SVH322" s="942"/>
      <c r="SVI322" s="942"/>
      <c r="SVJ322" s="942"/>
      <c r="SVK322" s="942"/>
      <c r="SVL322" s="942"/>
      <c r="SVM322" s="942"/>
      <c r="SVN322" s="942"/>
      <c r="SVO322" s="942"/>
      <c r="SVP322" s="942"/>
      <c r="SVQ322" s="942"/>
      <c r="SVR322" s="942"/>
      <c r="SVS322" s="942"/>
      <c r="SVT322" s="942"/>
      <c r="SVU322" s="942"/>
      <c r="SVV322" s="942"/>
      <c r="SVW322" s="942"/>
      <c r="SVX322" s="942"/>
      <c r="SVY322" s="942"/>
      <c r="SVZ322" s="942"/>
      <c r="SWA322" s="942"/>
      <c r="SWB322" s="942"/>
      <c r="SWC322" s="942"/>
      <c r="SWD322" s="942"/>
      <c r="SWE322" s="942"/>
      <c r="SWF322" s="942"/>
      <c r="SWG322" s="942"/>
      <c r="SWH322" s="942"/>
      <c r="SWI322" s="942"/>
      <c r="SWJ322" s="942"/>
      <c r="SWK322" s="942"/>
      <c r="SWL322" s="942"/>
      <c r="SWM322" s="942"/>
      <c r="SWN322" s="942"/>
      <c r="SWO322" s="942"/>
      <c r="SWP322" s="942"/>
      <c r="SWQ322" s="942"/>
      <c r="SWR322" s="942"/>
      <c r="SWS322" s="942"/>
      <c r="SWT322" s="942"/>
      <c r="SWU322" s="942"/>
      <c r="SWV322" s="942"/>
      <c r="SWW322" s="942"/>
      <c r="SWX322" s="942"/>
      <c r="SWY322" s="942"/>
      <c r="SWZ322" s="942"/>
      <c r="SXA322" s="942"/>
      <c r="SXB322" s="942"/>
      <c r="SXC322" s="942"/>
      <c r="SXD322" s="942"/>
      <c r="SXE322" s="942"/>
      <c r="SXF322" s="942"/>
      <c r="SXG322" s="942"/>
      <c r="SXH322" s="942"/>
      <c r="SXI322" s="942"/>
      <c r="SXJ322" s="942"/>
      <c r="SXK322" s="942"/>
      <c r="SXL322" s="942"/>
      <c r="SXM322" s="942"/>
      <c r="SXN322" s="942"/>
      <c r="SXO322" s="942"/>
      <c r="SXP322" s="942"/>
      <c r="SXQ322" s="942"/>
      <c r="SXR322" s="942"/>
      <c r="SXS322" s="942"/>
      <c r="SXT322" s="942"/>
      <c r="SXU322" s="942"/>
      <c r="SXV322" s="942"/>
      <c r="SXW322" s="942"/>
      <c r="SXX322" s="942"/>
      <c r="SXY322" s="942"/>
      <c r="SXZ322" s="942"/>
      <c r="SYA322" s="942"/>
      <c r="SYB322" s="942"/>
      <c r="SYC322" s="942"/>
      <c r="SYD322" s="942"/>
      <c r="SYE322" s="942"/>
      <c r="SYF322" s="942"/>
      <c r="SYG322" s="942"/>
      <c r="SYH322" s="942"/>
      <c r="SYI322" s="942"/>
      <c r="SYJ322" s="942"/>
      <c r="SYK322" s="942"/>
      <c r="SYL322" s="942"/>
      <c r="SYM322" s="942"/>
      <c r="SYN322" s="942"/>
      <c r="SYO322" s="942"/>
      <c r="SYP322" s="942"/>
      <c r="SYQ322" s="942"/>
      <c r="SYR322" s="942"/>
      <c r="SYS322" s="942"/>
      <c r="SYT322" s="942"/>
      <c r="SYU322" s="942"/>
      <c r="SYV322" s="942"/>
      <c r="SYW322" s="942"/>
      <c r="SYX322" s="942"/>
      <c r="SYY322" s="942"/>
      <c r="SYZ322" s="942"/>
      <c r="SZA322" s="942"/>
      <c r="SZB322" s="942"/>
      <c r="SZC322" s="942"/>
      <c r="SZD322" s="942"/>
      <c r="SZE322" s="942"/>
      <c r="SZF322" s="942"/>
      <c r="SZG322" s="942"/>
      <c r="SZH322" s="942"/>
      <c r="SZI322" s="942"/>
      <c r="SZJ322" s="942"/>
      <c r="SZK322" s="942"/>
      <c r="SZL322" s="942"/>
      <c r="SZM322" s="942"/>
      <c r="SZN322" s="942"/>
      <c r="SZO322" s="942"/>
      <c r="SZP322" s="942"/>
      <c r="SZQ322" s="942"/>
      <c r="SZR322" s="942"/>
      <c r="SZS322" s="942"/>
      <c r="SZT322" s="942"/>
      <c r="SZU322" s="942"/>
      <c r="SZV322" s="942"/>
      <c r="SZW322" s="942"/>
      <c r="SZX322" s="942"/>
      <c r="SZY322" s="942"/>
      <c r="SZZ322" s="942"/>
      <c r="TAA322" s="942"/>
      <c r="TAB322" s="942"/>
      <c r="TAC322" s="942"/>
      <c r="TAD322" s="942"/>
      <c r="TAE322" s="942"/>
      <c r="TAF322" s="942"/>
      <c r="TAG322" s="942"/>
      <c r="TAH322" s="942"/>
      <c r="TAI322" s="942"/>
      <c r="TAJ322" s="942"/>
      <c r="TAK322" s="942"/>
      <c r="TAL322" s="942"/>
      <c r="TAM322" s="942"/>
      <c r="TAN322" s="942"/>
      <c r="TAO322" s="942"/>
      <c r="TAP322" s="942"/>
      <c r="TAQ322" s="942"/>
      <c r="TAR322" s="942"/>
      <c r="TAS322" s="942"/>
      <c r="TAT322" s="942"/>
      <c r="TAU322" s="942"/>
      <c r="TAV322" s="942"/>
      <c r="TAW322" s="942"/>
      <c r="TAX322" s="942"/>
      <c r="TAY322" s="942"/>
      <c r="TAZ322" s="942"/>
      <c r="TBA322" s="942"/>
      <c r="TBB322" s="942"/>
      <c r="TBC322" s="942"/>
      <c r="TBD322" s="942"/>
      <c r="TBE322" s="942"/>
      <c r="TBF322" s="942"/>
      <c r="TBG322" s="942"/>
      <c r="TBH322" s="942"/>
      <c r="TBI322" s="942"/>
      <c r="TBJ322" s="942"/>
      <c r="TBK322" s="942"/>
      <c r="TBL322" s="942"/>
      <c r="TBM322" s="942"/>
      <c r="TBN322" s="942"/>
      <c r="TBO322" s="942"/>
      <c r="TBP322" s="942"/>
      <c r="TBQ322" s="942"/>
      <c r="TBR322" s="942"/>
      <c r="TBS322" s="942"/>
      <c r="TBT322" s="942"/>
      <c r="TBU322" s="942"/>
      <c r="TBV322" s="942"/>
      <c r="TBW322" s="942"/>
      <c r="TBX322" s="942"/>
      <c r="TBY322" s="942"/>
      <c r="TBZ322" s="942"/>
      <c r="TCA322" s="942"/>
      <c r="TCB322" s="942"/>
      <c r="TCC322" s="942"/>
      <c r="TCD322" s="942"/>
      <c r="TCE322" s="942"/>
      <c r="TCF322" s="942"/>
      <c r="TCG322" s="942"/>
      <c r="TCH322" s="942"/>
      <c r="TCI322" s="942"/>
      <c r="TCJ322" s="942"/>
      <c r="TCK322" s="942"/>
      <c r="TCL322" s="942"/>
      <c r="TCM322" s="942"/>
      <c r="TCN322" s="942"/>
      <c r="TCO322" s="942"/>
      <c r="TCP322" s="942"/>
      <c r="TCQ322" s="942"/>
      <c r="TCR322" s="942"/>
      <c r="TCS322" s="942"/>
      <c r="TCT322" s="942"/>
      <c r="TCU322" s="942"/>
      <c r="TCV322" s="942"/>
      <c r="TCW322" s="942"/>
      <c r="TCX322" s="942"/>
      <c r="TCY322" s="942"/>
      <c r="TCZ322" s="942"/>
      <c r="TDA322" s="942"/>
      <c r="TDB322" s="942"/>
      <c r="TDC322" s="942"/>
      <c r="TDD322" s="942"/>
      <c r="TDE322" s="942"/>
      <c r="TDF322" s="942"/>
      <c r="TDG322" s="942"/>
      <c r="TDH322" s="942"/>
      <c r="TDI322" s="942"/>
      <c r="TDJ322" s="942"/>
      <c r="TDK322" s="942"/>
      <c r="TDL322" s="942"/>
      <c r="TDM322" s="942"/>
      <c r="TDN322" s="942"/>
      <c r="TDO322" s="942"/>
      <c r="TDP322" s="942"/>
      <c r="TDQ322" s="942"/>
      <c r="TDR322" s="942"/>
      <c r="TDS322" s="942"/>
      <c r="TDT322" s="942"/>
      <c r="TDU322" s="942"/>
      <c r="TDV322" s="942"/>
      <c r="TDW322" s="942"/>
      <c r="TDX322" s="942"/>
      <c r="TDY322" s="942"/>
      <c r="TDZ322" s="942"/>
      <c r="TEA322" s="942"/>
      <c r="TEB322" s="942"/>
      <c r="TEC322" s="942"/>
      <c r="TED322" s="942"/>
      <c r="TEE322" s="942"/>
      <c r="TEF322" s="942"/>
      <c r="TEG322" s="942"/>
      <c r="TEH322" s="942"/>
      <c r="TEI322" s="942"/>
      <c r="TEJ322" s="942"/>
      <c r="TEK322" s="942"/>
      <c r="TEL322" s="942"/>
      <c r="TEM322" s="942"/>
      <c r="TEN322" s="942"/>
      <c r="TEO322" s="942"/>
      <c r="TEP322" s="942"/>
      <c r="TEQ322" s="942"/>
      <c r="TER322" s="942"/>
      <c r="TES322" s="942"/>
      <c r="TET322" s="942"/>
      <c r="TEU322" s="942"/>
      <c r="TEV322" s="942"/>
      <c r="TEW322" s="942"/>
      <c r="TEX322" s="942"/>
      <c r="TEY322" s="942"/>
      <c r="TEZ322" s="942"/>
      <c r="TFA322" s="942"/>
      <c r="TFB322" s="942"/>
      <c r="TFC322" s="942"/>
      <c r="TFD322" s="942"/>
      <c r="TFE322" s="942"/>
      <c r="TFF322" s="942"/>
      <c r="TFG322" s="942"/>
      <c r="TFH322" s="942"/>
      <c r="TFI322" s="942"/>
      <c r="TFJ322" s="942"/>
      <c r="TFK322" s="942"/>
      <c r="TFL322" s="942"/>
      <c r="TFM322" s="942"/>
      <c r="TFN322" s="942"/>
      <c r="TFO322" s="942"/>
      <c r="TFP322" s="942"/>
      <c r="TFQ322" s="942"/>
      <c r="TFR322" s="942"/>
      <c r="TFS322" s="942"/>
      <c r="TFT322" s="942"/>
      <c r="TFU322" s="942"/>
      <c r="TFV322" s="942"/>
      <c r="TFW322" s="942"/>
      <c r="TFX322" s="942"/>
      <c r="TFY322" s="942"/>
      <c r="TFZ322" s="942"/>
      <c r="TGA322" s="942"/>
      <c r="TGB322" s="942"/>
      <c r="TGC322" s="942"/>
      <c r="TGD322" s="942"/>
      <c r="TGE322" s="942"/>
      <c r="TGF322" s="942"/>
      <c r="TGG322" s="942"/>
      <c r="TGH322" s="942"/>
      <c r="TGI322" s="942"/>
      <c r="TGJ322" s="942"/>
      <c r="TGK322" s="942"/>
      <c r="TGL322" s="942"/>
      <c r="TGM322" s="942"/>
      <c r="TGN322" s="942"/>
      <c r="TGO322" s="942"/>
      <c r="TGP322" s="942"/>
      <c r="TGQ322" s="942"/>
      <c r="TGR322" s="942"/>
      <c r="TGS322" s="942"/>
      <c r="TGT322" s="942"/>
      <c r="TGU322" s="942"/>
      <c r="TGV322" s="942"/>
      <c r="TGW322" s="942"/>
      <c r="TGX322" s="942"/>
      <c r="TGY322" s="942"/>
      <c r="TGZ322" s="942"/>
      <c r="THA322" s="942"/>
      <c r="THB322" s="942"/>
      <c r="THC322" s="942"/>
      <c r="THD322" s="942"/>
      <c r="THE322" s="942"/>
      <c r="THF322" s="942"/>
      <c r="THG322" s="942"/>
      <c r="THH322" s="942"/>
      <c r="THI322" s="942"/>
      <c r="THJ322" s="942"/>
      <c r="THK322" s="942"/>
      <c r="THL322" s="942"/>
      <c r="THM322" s="942"/>
      <c r="THN322" s="942"/>
      <c r="THO322" s="942"/>
      <c r="THP322" s="942"/>
      <c r="THQ322" s="942"/>
      <c r="THR322" s="942"/>
      <c r="THS322" s="942"/>
      <c r="THT322" s="942"/>
      <c r="THU322" s="942"/>
      <c r="THV322" s="942"/>
      <c r="THW322" s="942"/>
      <c r="THX322" s="942"/>
      <c r="THY322" s="942"/>
      <c r="THZ322" s="942"/>
      <c r="TIA322" s="942"/>
      <c r="TIB322" s="942"/>
      <c r="TIC322" s="942"/>
      <c r="TID322" s="942"/>
      <c r="TIE322" s="942"/>
      <c r="TIF322" s="942"/>
      <c r="TIG322" s="942"/>
      <c r="TIH322" s="942"/>
      <c r="TII322" s="942"/>
      <c r="TIJ322" s="942"/>
      <c r="TIK322" s="942"/>
      <c r="TIL322" s="942"/>
      <c r="TIM322" s="942"/>
      <c r="TIN322" s="942"/>
      <c r="TIO322" s="942"/>
      <c r="TIP322" s="942"/>
      <c r="TIQ322" s="942"/>
      <c r="TIR322" s="942"/>
      <c r="TIS322" s="942"/>
      <c r="TIT322" s="942"/>
      <c r="TIU322" s="942"/>
      <c r="TIV322" s="942"/>
      <c r="TIW322" s="942"/>
      <c r="TIX322" s="942"/>
      <c r="TIY322" s="942"/>
      <c r="TIZ322" s="942"/>
      <c r="TJA322" s="942"/>
      <c r="TJB322" s="942"/>
      <c r="TJC322" s="942"/>
      <c r="TJD322" s="942"/>
      <c r="TJE322" s="942"/>
      <c r="TJF322" s="942"/>
      <c r="TJG322" s="942"/>
      <c r="TJH322" s="942"/>
      <c r="TJI322" s="942"/>
      <c r="TJJ322" s="942"/>
      <c r="TJK322" s="942"/>
      <c r="TJL322" s="942"/>
      <c r="TJM322" s="942"/>
      <c r="TJN322" s="942"/>
      <c r="TJO322" s="942"/>
      <c r="TJP322" s="942"/>
      <c r="TJQ322" s="942"/>
      <c r="TJR322" s="942"/>
      <c r="TJS322" s="942"/>
      <c r="TJT322" s="942"/>
      <c r="TJU322" s="942"/>
      <c r="TJV322" s="942"/>
      <c r="TJW322" s="942"/>
      <c r="TJX322" s="942"/>
      <c r="TJY322" s="942"/>
      <c r="TJZ322" s="942"/>
      <c r="TKA322" s="942"/>
      <c r="TKB322" s="942"/>
      <c r="TKC322" s="942"/>
      <c r="TKD322" s="942"/>
      <c r="TKE322" s="942"/>
      <c r="TKF322" s="942"/>
      <c r="TKG322" s="942"/>
      <c r="TKH322" s="942"/>
      <c r="TKI322" s="942"/>
      <c r="TKJ322" s="942"/>
      <c r="TKK322" s="942"/>
      <c r="TKL322" s="942"/>
      <c r="TKM322" s="942"/>
      <c r="TKN322" s="942"/>
      <c r="TKO322" s="942"/>
      <c r="TKP322" s="942"/>
      <c r="TKQ322" s="942"/>
      <c r="TKR322" s="942"/>
      <c r="TKS322" s="942"/>
      <c r="TKT322" s="942"/>
      <c r="TKU322" s="942"/>
      <c r="TKV322" s="942"/>
      <c r="TKW322" s="942"/>
      <c r="TKX322" s="942"/>
      <c r="TKY322" s="942"/>
      <c r="TKZ322" s="942"/>
      <c r="TLA322" s="942"/>
      <c r="TLB322" s="942"/>
      <c r="TLC322" s="942"/>
      <c r="TLD322" s="942"/>
      <c r="TLE322" s="942"/>
      <c r="TLF322" s="942"/>
      <c r="TLG322" s="942"/>
      <c r="TLH322" s="942"/>
      <c r="TLI322" s="942"/>
      <c r="TLJ322" s="942"/>
      <c r="TLK322" s="942"/>
      <c r="TLL322" s="942"/>
      <c r="TLM322" s="942"/>
      <c r="TLN322" s="942"/>
      <c r="TLO322" s="942"/>
      <c r="TLP322" s="942"/>
      <c r="TLQ322" s="942"/>
      <c r="TLR322" s="942"/>
      <c r="TLS322" s="942"/>
      <c r="TLT322" s="942"/>
      <c r="TLU322" s="942"/>
      <c r="TLV322" s="942"/>
      <c r="TLW322" s="942"/>
      <c r="TLX322" s="942"/>
      <c r="TLY322" s="942"/>
      <c r="TLZ322" s="942"/>
      <c r="TMA322" s="942"/>
      <c r="TMB322" s="942"/>
      <c r="TMC322" s="942"/>
      <c r="TMD322" s="942"/>
      <c r="TME322" s="942"/>
      <c r="TMF322" s="942"/>
      <c r="TMG322" s="942"/>
      <c r="TMH322" s="942"/>
      <c r="TMI322" s="942"/>
      <c r="TMJ322" s="942"/>
      <c r="TMK322" s="942"/>
      <c r="TML322" s="942"/>
      <c r="TMM322" s="942"/>
      <c r="TMN322" s="942"/>
      <c r="TMO322" s="942"/>
      <c r="TMP322" s="942"/>
      <c r="TMQ322" s="942"/>
      <c r="TMR322" s="942"/>
      <c r="TMS322" s="942"/>
      <c r="TMT322" s="942"/>
      <c r="TMU322" s="942"/>
      <c r="TMV322" s="942"/>
      <c r="TMW322" s="942"/>
      <c r="TMX322" s="942"/>
      <c r="TMY322" s="942"/>
      <c r="TMZ322" s="942"/>
      <c r="TNA322" s="942"/>
      <c r="TNB322" s="942"/>
      <c r="TNC322" s="942"/>
      <c r="TND322" s="942"/>
      <c r="TNE322" s="942"/>
      <c r="TNF322" s="942"/>
      <c r="TNG322" s="942"/>
      <c r="TNH322" s="942"/>
      <c r="TNI322" s="942"/>
      <c r="TNJ322" s="942"/>
      <c r="TNK322" s="942"/>
      <c r="TNL322" s="942"/>
      <c r="TNM322" s="942"/>
      <c r="TNN322" s="942"/>
      <c r="TNO322" s="942"/>
      <c r="TNP322" s="942"/>
      <c r="TNQ322" s="942"/>
      <c r="TNR322" s="942"/>
      <c r="TNS322" s="942"/>
      <c r="TNT322" s="942"/>
      <c r="TNU322" s="942"/>
      <c r="TNV322" s="942"/>
      <c r="TNW322" s="942"/>
      <c r="TNX322" s="942"/>
      <c r="TNY322" s="942"/>
      <c r="TNZ322" s="942"/>
      <c r="TOA322" s="942"/>
      <c r="TOB322" s="942"/>
      <c r="TOC322" s="942"/>
      <c r="TOD322" s="942"/>
      <c r="TOE322" s="942"/>
      <c r="TOF322" s="942"/>
      <c r="TOG322" s="942"/>
      <c r="TOH322" s="942"/>
      <c r="TOI322" s="942"/>
      <c r="TOJ322" s="942"/>
      <c r="TOK322" s="942"/>
      <c r="TOL322" s="942"/>
      <c r="TOM322" s="942"/>
      <c r="TON322" s="942"/>
      <c r="TOO322" s="942"/>
      <c r="TOP322" s="942"/>
      <c r="TOQ322" s="942"/>
      <c r="TOR322" s="942"/>
      <c r="TOS322" s="942"/>
      <c r="TOT322" s="942"/>
      <c r="TOU322" s="942"/>
      <c r="TOV322" s="942"/>
      <c r="TOW322" s="942"/>
      <c r="TOX322" s="942"/>
      <c r="TOY322" s="942"/>
      <c r="TOZ322" s="942"/>
      <c r="TPA322" s="942"/>
      <c r="TPB322" s="942"/>
      <c r="TPC322" s="942"/>
      <c r="TPD322" s="942"/>
      <c r="TPE322" s="942"/>
      <c r="TPF322" s="942"/>
      <c r="TPG322" s="942"/>
      <c r="TPH322" s="942"/>
      <c r="TPI322" s="942"/>
      <c r="TPJ322" s="942"/>
      <c r="TPK322" s="942"/>
      <c r="TPL322" s="942"/>
      <c r="TPM322" s="942"/>
      <c r="TPN322" s="942"/>
      <c r="TPO322" s="942"/>
      <c r="TPP322" s="942"/>
      <c r="TPQ322" s="942"/>
      <c r="TPR322" s="942"/>
      <c r="TPS322" s="942"/>
      <c r="TPT322" s="942"/>
      <c r="TPU322" s="942"/>
      <c r="TPV322" s="942"/>
      <c r="TPW322" s="942"/>
      <c r="TPX322" s="942"/>
      <c r="TPY322" s="942"/>
      <c r="TPZ322" s="942"/>
      <c r="TQA322" s="942"/>
      <c r="TQB322" s="942"/>
      <c r="TQC322" s="942"/>
      <c r="TQD322" s="942"/>
      <c r="TQE322" s="942"/>
      <c r="TQF322" s="942"/>
      <c r="TQG322" s="942"/>
      <c r="TQH322" s="942"/>
      <c r="TQI322" s="942"/>
      <c r="TQJ322" s="942"/>
      <c r="TQK322" s="942"/>
      <c r="TQL322" s="942"/>
      <c r="TQM322" s="942"/>
      <c r="TQN322" s="942"/>
      <c r="TQO322" s="942"/>
      <c r="TQP322" s="942"/>
      <c r="TQQ322" s="942"/>
      <c r="TQR322" s="942"/>
      <c r="TQS322" s="942"/>
      <c r="TQT322" s="942"/>
      <c r="TQU322" s="942"/>
      <c r="TQV322" s="942"/>
      <c r="TQW322" s="942"/>
      <c r="TQX322" s="942"/>
      <c r="TQY322" s="942"/>
      <c r="TQZ322" s="942"/>
      <c r="TRA322" s="942"/>
      <c r="TRB322" s="942"/>
      <c r="TRC322" s="942"/>
      <c r="TRD322" s="942"/>
      <c r="TRE322" s="942"/>
      <c r="TRF322" s="942"/>
      <c r="TRG322" s="942"/>
      <c r="TRH322" s="942"/>
      <c r="TRI322" s="942"/>
      <c r="TRJ322" s="942"/>
      <c r="TRK322" s="942"/>
      <c r="TRL322" s="942"/>
      <c r="TRM322" s="942"/>
      <c r="TRN322" s="942"/>
      <c r="TRO322" s="942"/>
      <c r="TRP322" s="942"/>
      <c r="TRQ322" s="942"/>
      <c r="TRR322" s="942"/>
      <c r="TRS322" s="942"/>
      <c r="TRT322" s="942"/>
      <c r="TRU322" s="942"/>
      <c r="TRV322" s="942"/>
      <c r="TRW322" s="942"/>
      <c r="TRX322" s="942"/>
      <c r="TRY322" s="942"/>
      <c r="TRZ322" s="942"/>
      <c r="TSA322" s="942"/>
      <c r="TSB322" s="942"/>
      <c r="TSC322" s="942"/>
      <c r="TSD322" s="942"/>
      <c r="TSE322" s="942"/>
      <c r="TSF322" s="942"/>
      <c r="TSG322" s="942"/>
      <c r="TSH322" s="942"/>
      <c r="TSI322" s="942"/>
      <c r="TSJ322" s="942"/>
      <c r="TSK322" s="942"/>
      <c r="TSL322" s="942"/>
      <c r="TSM322" s="942"/>
      <c r="TSN322" s="942"/>
      <c r="TSO322" s="942"/>
      <c r="TSP322" s="942"/>
      <c r="TSQ322" s="942"/>
      <c r="TSR322" s="942"/>
      <c r="TSS322" s="942"/>
      <c r="TST322" s="942"/>
      <c r="TSU322" s="942"/>
      <c r="TSV322" s="942"/>
      <c r="TSW322" s="942"/>
      <c r="TSX322" s="942"/>
      <c r="TSY322" s="942"/>
      <c r="TSZ322" s="942"/>
      <c r="TTA322" s="942"/>
      <c r="TTB322" s="942"/>
      <c r="TTC322" s="942"/>
      <c r="TTD322" s="942"/>
      <c r="TTE322" s="942"/>
      <c r="TTF322" s="942"/>
      <c r="TTG322" s="942"/>
      <c r="TTH322" s="942"/>
      <c r="TTI322" s="942"/>
      <c r="TTJ322" s="942"/>
      <c r="TTK322" s="942"/>
      <c r="TTL322" s="942"/>
      <c r="TTM322" s="942"/>
      <c r="TTN322" s="942"/>
      <c r="TTO322" s="942"/>
      <c r="TTP322" s="942"/>
      <c r="TTQ322" s="942"/>
      <c r="TTR322" s="942"/>
      <c r="TTS322" s="942"/>
      <c r="TTT322" s="942"/>
      <c r="TTU322" s="942"/>
      <c r="TTV322" s="942"/>
      <c r="TTW322" s="942"/>
      <c r="TTX322" s="942"/>
      <c r="TTY322" s="942"/>
      <c r="TTZ322" s="942"/>
      <c r="TUA322" s="942"/>
      <c r="TUB322" s="942"/>
      <c r="TUC322" s="942"/>
      <c r="TUD322" s="942"/>
      <c r="TUE322" s="942"/>
      <c r="TUF322" s="942"/>
      <c r="TUG322" s="942"/>
      <c r="TUH322" s="942"/>
      <c r="TUI322" s="942"/>
      <c r="TUJ322" s="942"/>
      <c r="TUK322" s="942"/>
      <c r="TUL322" s="942"/>
      <c r="TUM322" s="942"/>
      <c r="TUN322" s="942"/>
      <c r="TUO322" s="942"/>
      <c r="TUP322" s="942"/>
      <c r="TUQ322" s="942"/>
      <c r="TUR322" s="942"/>
      <c r="TUS322" s="942"/>
      <c r="TUT322" s="942"/>
      <c r="TUU322" s="942"/>
      <c r="TUV322" s="942"/>
      <c r="TUW322" s="942"/>
      <c r="TUX322" s="942"/>
      <c r="TUY322" s="942"/>
      <c r="TUZ322" s="942"/>
      <c r="TVA322" s="942"/>
      <c r="TVB322" s="942"/>
      <c r="TVC322" s="942"/>
      <c r="TVD322" s="942"/>
      <c r="TVE322" s="942"/>
      <c r="TVF322" s="942"/>
      <c r="TVG322" s="942"/>
      <c r="TVH322" s="942"/>
      <c r="TVI322" s="942"/>
      <c r="TVJ322" s="942"/>
      <c r="TVK322" s="942"/>
      <c r="TVL322" s="942"/>
      <c r="TVM322" s="942"/>
      <c r="TVN322" s="942"/>
      <c r="TVO322" s="942"/>
      <c r="TVP322" s="942"/>
      <c r="TVQ322" s="942"/>
      <c r="TVR322" s="942"/>
      <c r="TVS322" s="942"/>
      <c r="TVT322" s="942"/>
      <c r="TVU322" s="942"/>
      <c r="TVV322" s="942"/>
      <c r="TVW322" s="942"/>
      <c r="TVX322" s="942"/>
      <c r="TVY322" s="942"/>
      <c r="TVZ322" s="942"/>
      <c r="TWA322" s="942"/>
      <c r="TWB322" s="942"/>
      <c r="TWC322" s="942"/>
      <c r="TWD322" s="942"/>
      <c r="TWE322" s="942"/>
      <c r="TWF322" s="942"/>
      <c r="TWG322" s="942"/>
      <c r="TWH322" s="942"/>
      <c r="TWI322" s="942"/>
      <c r="TWJ322" s="942"/>
      <c r="TWK322" s="942"/>
      <c r="TWL322" s="942"/>
      <c r="TWM322" s="942"/>
      <c r="TWN322" s="942"/>
      <c r="TWO322" s="942"/>
      <c r="TWP322" s="942"/>
      <c r="TWQ322" s="942"/>
      <c r="TWR322" s="942"/>
      <c r="TWS322" s="942"/>
      <c r="TWT322" s="942"/>
      <c r="TWU322" s="942"/>
      <c r="TWV322" s="942"/>
      <c r="TWW322" s="942"/>
      <c r="TWX322" s="942"/>
      <c r="TWY322" s="942"/>
      <c r="TWZ322" s="942"/>
      <c r="TXA322" s="942"/>
      <c r="TXB322" s="942"/>
      <c r="TXC322" s="942"/>
      <c r="TXD322" s="942"/>
      <c r="TXE322" s="942"/>
      <c r="TXF322" s="942"/>
      <c r="TXG322" s="942"/>
      <c r="TXH322" s="942"/>
      <c r="TXI322" s="942"/>
      <c r="TXJ322" s="942"/>
      <c r="TXK322" s="942"/>
      <c r="TXL322" s="942"/>
      <c r="TXM322" s="942"/>
      <c r="TXN322" s="942"/>
      <c r="TXO322" s="942"/>
      <c r="TXP322" s="942"/>
      <c r="TXQ322" s="942"/>
      <c r="TXR322" s="942"/>
      <c r="TXS322" s="942"/>
      <c r="TXT322" s="942"/>
      <c r="TXU322" s="942"/>
      <c r="TXV322" s="942"/>
      <c r="TXW322" s="942"/>
      <c r="TXX322" s="942"/>
      <c r="TXY322" s="942"/>
      <c r="TXZ322" s="942"/>
      <c r="TYA322" s="942"/>
      <c r="TYB322" s="942"/>
      <c r="TYC322" s="942"/>
      <c r="TYD322" s="942"/>
      <c r="TYE322" s="942"/>
      <c r="TYF322" s="942"/>
      <c r="TYG322" s="942"/>
      <c r="TYH322" s="942"/>
      <c r="TYI322" s="942"/>
      <c r="TYJ322" s="942"/>
      <c r="TYK322" s="942"/>
      <c r="TYL322" s="942"/>
      <c r="TYM322" s="942"/>
      <c r="TYN322" s="942"/>
      <c r="TYO322" s="942"/>
      <c r="TYP322" s="942"/>
      <c r="TYQ322" s="942"/>
      <c r="TYR322" s="942"/>
      <c r="TYS322" s="942"/>
      <c r="TYT322" s="942"/>
      <c r="TYU322" s="942"/>
      <c r="TYV322" s="942"/>
      <c r="TYW322" s="942"/>
      <c r="TYX322" s="942"/>
      <c r="TYY322" s="942"/>
      <c r="TYZ322" s="942"/>
      <c r="TZA322" s="942"/>
      <c r="TZB322" s="942"/>
      <c r="TZC322" s="942"/>
      <c r="TZD322" s="942"/>
      <c r="TZE322" s="942"/>
      <c r="TZF322" s="942"/>
      <c r="TZG322" s="942"/>
      <c r="TZH322" s="942"/>
      <c r="TZI322" s="942"/>
      <c r="TZJ322" s="942"/>
      <c r="TZK322" s="942"/>
      <c r="TZL322" s="942"/>
      <c r="TZM322" s="942"/>
      <c r="TZN322" s="942"/>
      <c r="TZO322" s="942"/>
      <c r="TZP322" s="942"/>
      <c r="TZQ322" s="942"/>
      <c r="TZR322" s="942"/>
      <c r="TZS322" s="942"/>
      <c r="TZT322" s="942"/>
      <c r="TZU322" s="942"/>
      <c r="TZV322" s="942"/>
      <c r="TZW322" s="942"/>
      <c r="TZX322" s="942"/>
      <c r="TZY322" s="942"/>
      <c r="TZZ322" s="942"/>
      <c r="UAA322" s="942"/>
      <c r="UAB322" s="942"/>
      <c r="UAC322" s="942"/>
      <c r="UAD322" s="942"/>
      <c r="UAE322" s="942"/>
      <c r="UAF322" s="942"/>
      <c r="UAG322" s="942"/>
      <c r="UAH322" s="942"/>
      <c r="UAI322" s="942"/>
      <c r="UAJ322" s="942"/>
      <c r="UAK322" s="942"/>
      <c r="UAL322" s="942"/>
      <c r="UAM322" s="942"/>
      <c r="UAN322" s="942"/>
      <c r="UAO322" s="942"/>
      <c r="UAP322" s="942"/>
      <c r="UAQ322" s="942"/>
      <c r="UAR322" s="942"/>
      <c r="UAS322" s="942"/>
      <c r="UAT322" s="942"/>
      <c r="UAU322" s="942"/>
      <c r="UAV322" s="942"/>
      <c r="UAW322" s="942"/>
      <c r="UAX322" s="942"/>
      <c r="UAY322" s="942"/>
      <c r="UAZ322" s="942"/>
      <c r="UBA322" s="942"/>
      <c r="UBB322" s="942"/>
      <c r="UBC322" s="942"/>
      <c r="UBD322" s="942"/>
      <c r="UBE322" s="942"/>
      <c r="UBF322" s="942"/>
      <c r="UBG322" s="942"/>
      <c r="UBH322" s="942"/>
      <c r="UBI322" s="942"/>
      <c r="UBJ322" s="942"/>
      <c r="UBK322" s="942"/>
      <c r="UBL322" s="942"/>
      <c r="UBM322" s="942"/>
      <c r="UBN322" s="942"/>
      <c r="UBO322" s="942"/>
      <c r="UBP322" s="942"/>
      <c r="UBQ322" s="942"/>
      <c r="UBR322" s="942"/>
      <c r="UBS322" s="942"/>
      <c r="UBT322" s="942"/>
      <c r="UBU322" s="942"/>
      <c r="UBV322" s="942"/>
      <c r="UBW322" s="942"/>
      <c r="UBX322" s="942"/>
      <c r="UBY322" s="942"/>
      <c r="UBZ322" s="942"/>
      <c r="UCA322" s="942"/>
      <c r="UCB322" s="942"/>
      <c r="UCC322" s="942"/>
      <c r="UCD322" s="942"/>
      <c r="UCE322" s="942"/>
      <c r="UCF322" s="942"/>
      <c r="UCG322" s="942"/>
      <c r="UCH322" s="942"/>
      <c r="UCI322" s="942"/>
      <c r="UCJ322" s="942"/>
      <c r="UCK322" s="942"/>
      <c r="UCL322" s="942"/>
      <c r="UCM322" s="942"/>
      <c r="UCN322" s="942"/>
      <c r="UCO322" s="942"/>
      <c r="UCP322" s="942"/>
      <c r="UCQ322" s="942"/>
      <c r="UCR322" s="942"/>
      <c r="UCS322" s="942"/>
      <c r="UCT322" s="942"/>
      <c r="UCU322" s="942"/>
      <c r="UCV322" s="942"/>
      <c r="UCW322" s="942"/>
      <c r="UCX322" s="942"/>
      <c r="UCY322" s="942"/>
      <c r="UCZ322" s="942"/>
      <c r="UDA322" s="942"/>
      <c r="UDB322" s="942"/>
      <c r="UDC322" s="942"/>
      <c r="UDD322" s="942"/>
      <c r="UDE322" s="942"/>
      <c r="UDF322" s="942"/>
      <c r="UDG322" s="942"/>
      <c r="UDH322" s="942"/>
      <c r="UDI322" s="942"/>
      <c r="UDJ322" s="942"/>
      <c r="UDK322" s="942"/>
      <c r="UDL322" s="942"/>
      <c r="UDM322" s="942"/>
      <c r="UDN322" s="942"/>
      <c r="UDO322" s="942"/>
      <c r="UDP322" s="942"/>
      <c r="UDQ322" s="942"/>
      <c r="UDR322" s="942"/>
      <c r="UDS322" s="942"/>
      <c r="UDT322" s="942"/>
      <c r="UDU322" s="942"/>
      <c r="UDV322" s="942"/>
      <c r="UDW322" s="942"/>
      <c r="UDX322" s="942"/>
      <c r="UDY322" s="942"/>
      <c r="UDZ322" s="942"/>
      <c r="UEA322" s="942"/>
      <c r="UEB322" s="942"/>
      <c r="UEC322" s="942"/>
      <c r="UED322" s="942"/>
      <c r="UEE322" s="942"/>
      <c r="UEF322" s="942"/>
      <c r="UEG322" s="942"/>
      <c r="UEH322" s="942"/>
      <c r="UEI322" s="942"/>
      <c r="UEJ322" s="942"/>
      <c r="UEK322" s="942"/>
      <c r="UEL322" s="942"/>
      <c r="UEM322" s="942"/>
      <c r="UEN322" s="942"/>
      <c r="UEO322" s="942"/>
      <c r="UEP322" s="942"/>
      <c r="UEQ322" s="942"/>
      <c r="UER322" s="942"/>
      <c r="UES322" s="942"/>
      <c r="UET322" s="942"/>
      <c r="UEU322" s="942"/>
      <c r="UEV322" s="942"/>
      <c r="UEW322" s="942"/>
      <c r="UEX322" s="942"/>
      <c r="UEY322" s="942"/>
      <c r="UEZ322" s="942"/>
      <c r="UFA322" s="942"/>
      <c r="UFB322" s="942"/>
      <c r="UFC322" s="942"/>
      <c r="UFD322" s="942"/>
      <c r="UFE322" s="942"/>
      <c r="UFF322" s="942"/>
      <c r="UFG322" s="942"/>
      <c r="UFH322" s="942"/>
      <c r="UFI322" s="942"/>
      <c r="UFJ322" s="942"/>
      <c r="UFK322" s="942"/>
      <c r="UFL322" s="942"/>
      <c r="UFM322" s="942"/>
      <c r="UFN322" s="942"/>
      <c r="UFO322" s="942"/>
      <c r="UFP322" s="942"/>
      <c r="UFQ322" s="942"/>
      <c r="UFR322" s="942"/>
      <c r="UFS322" s="942"/>
      <c r="UFT322" s="942"/>
      <c r="UFU322" s="942"/>
      <c r="UFV322" s="942"/>
      <c r="UFW322" s="942"/>
      <c r="UFX322" s="942"/>
      <c r="UFY322" s="942"/>
      <c r="UFZ322" s="942"/>
      <c r="UGA322" s="942"/>
      <c r="UGB322" s="942"/>
      <c r="UGC322" s="942"/>
      <c r="UGD322" s="942"/>
      <c r="UGE322" s="942"/>
      <c r="UGF322" s="942"/>
      <c r="UGG322" s="942"/>
      <c r="UGH322" s="942"/>
      <c r="UGI322" s="942"/>
      <c r="UGJ322" s="942"/>
      <c r="UGK322" s="942"/>
      <c r="UGL322" s="942"/>
      <c r="UGM322" s="942"/>
      <c r="UGN322" s="942"/>
      <c r="UGO322" s="942"/>
      <c r="UGP322" s="942"/>
      <c r="UGQ322" s="942"/>
      <c r="UGR322" s="942"/>
      <c r="UGS322" s="942"/>
      <c r="UGT322" s="942"/>
      <c r="UGU322" s="942"/>
      <c r="UGV322" s="942"/>
      <c r="UGW322" s="942"/>
      <c r="UGX322" s="942"/>
      <c r="UGY322" s="942"/>
      <c r="UGZ322" s="942"/>
      <c r="UHA322" s="942"/>
      <c r="UHB322" s="942"/>
      <c r="UHC322" s="942"/>
      <c r="UHD322" s="942"/>
      <c r="UHE322" s="942"/>
      <c r="UHF322" s="942"/>
      <c r="UHG322" s="942"/>
      <c r="UHH322" s="942"/>
      <c r="UHI322" s="942"/>
      <c r="UHJ322" s="942"/>
      <c r="UHK322" s="942"/>
      <c r="UHL322" s="942"/>
      <c r="UHM322" s="942"/>
      <c r="UHN322" s="942"/>
      <c r="UHO322" s="942"/>
      <c r="UHP322" s="942"/>
      <c r="UHQ322" s="942"/>
      <c r="UHR322" s="942"/>
      <c r="UHS322" s="942"/>
      <c r="UHT322" s="942"/>
      <c r="UHU322" s="942"/>
      <c r="UHV322" s="942"/>
      <c r="UHW322" s="942"/>
      <c r="UHX322" s="942"/>
      <c r="UHY322" s="942"/>
      <c r="UHZ322" s="942"/>
      <c r="UIA322" s="942"/>
      <c r="UIB322" s="942"/>
      <c r="UIC322" s="942"/>
      <c r="UID322" s="942"/>
      <c r="UIE322" s="942"/>
      <c r="UIF322" s="942"/>
      <c r="UIG322" s="942"/>
      <c r="UIH322" s="942"/>
      <c r="UII322" s="942"/>
      <c r="UIJ322" s="942"/>
      <c r="UIK322" s="942"/>
      <c r="UIL322" s="942"/>
      <c r="UIM322" s="942"/>
      <c r="UIN322" s="942"/>
      <c r="UIO322" s="942"/>
      <c r="UIP322" s="942"/>
      <c r="UIQ322" s="942"/>
      <c r="UIR322" s="942"/>
      <c r="UIS322" s="942"/>
      <c r="UIT322" s="942"/>
      <c r="UIU322" s="942"/>
      <c r="UIV322" s="942"/>
      <c r="UIW322" s="942"/>
      <c r="UIX322" s="942"/>
      <c r="UIY322" s="942"/>
      <c r="UIZ322" s="942"/>
      <c r="UJA322" s="942"/>
      <c r="UJB322" s="942"/>
      <c r="UJC322" s="942"/>
      <c r="UJD322" s="942"/>
      <c r="UJE322" s="942"/>
      <c r="UJF322" s="942"/>
      <c r="UJG322" s="942"/>
      <c r="UJH322" s="942"/>
      <c r="UJI322" s="942"/>
      <c r="UJJ322" s="942"/>
      <c r="UJK322" s="942"/>
      <c r="UJL322" s="942"/>
      <c r="UJM322" s="942"/>
      <c r="UJN322" s="942"/>
      <c r="UJO322" s="942"/>
      <c r="UJP322" s="942"/>
      <c r="UJQ322" s="942"/>
      <c r="UJR322" s="942"/>
      <c r="UJS322" s="942"/>
      <c r="UJT322" s="942"/>
      <c r="UJU322" s="942"/>
      <c r="UJV322" s="942"/>
      <c r="UJW322" s="942"/>
      <c r="UJX322" s="942"/>
      <c r="UJY322" s="942"/>
      <c r="UJZ322" s="942"/>
      <c r="UKA322" s="942"/>
      <c r="UKB322" s="942"/>
      <c r="UKC322" s="942"/>
      <c r="UKD322" s="942"/>
      <c r="UKE322" s="942"/>
      <c r="UKF322" s="942"/>
      <c r="UKG322" s="942"/>
      <c r="UKH322" s="942"/>
      <c r="UKI322" s="942"/>
      <c r="UKJ322" s="942"/>
      <c r="UKK322" s="942"/>
      <c r="UKL322" s="942"/>
      <c r="UKM322" s="942"/>
      <c r="UKN322" s="942"/>
      <c r="UKO322" s="942"/>
      <c r="UKP322" s="942"/>
      <c r="UKQ322" s="942"/>
      <c r="UKR322" s="942"/>
      <c r="UKS322" s="942"/>
      <c r="UKT322" s="942"/>
      <c r="UKU322" s="942"/>
      <c r="UKV322" s="942"/>
      <c r="UKW322" s="942"/>
      <c r="UKX322" s="942"/>
      <c r="UKY322" s="942"/>
      <c r="UKZ322" s="942"/>
      <c r="ULA322" s="942"/>
      <c r="ULB322" s="942"/>
      <c r="ULC322" s="942"/>
      <c r="ULD322" s="942"/>
      <c r="ULE322" s="942"/>
      <c r="ULF322" s="942"/>
      <c r="ULG322" s="942"/>
      <c r="ULH322" s="942"/>
      <c r="ULI322" s="942"/>
      <c r="ULJ322" s="942"/>
      <c r="ULK322" s="942"/>
      <c r="ULL322" s="942"/>
      <c r="ULM322" s="942"/>
      <c r="ULN322" s="942"/>
      <c r="ULO322" s="942"/>
      <c r="ULP322" s="942"/>
      <c r="ULQ322" s="942"/>
      <c r="ULR322" s="942"/>
      <c r="ULS322" s="942"/>
      <c r="ULT322" s="942"/>
      <c r="ULU322" s="942"/>
      <c r="ULV322" s="942"/>
      <c r="ULW322" s="942"/>
      <c r="ULX322" s="942"/>
      <c r="ULY322" s="942"/>
      <c r="ULZ322" s="942"/>
      <c r="UMA322" s="942"/>
      <c r="UMB322" s="942"/>
      <c r="UMC322" s="942"/>
      <c r="UMD322" s="942"/>
      <c r="UME322" s="942"/>
      <c r="UMF322" s="942"/>
      <c r="UMG322" s="942"/>
      <c r="UMH322" s="942"/>
      <c r="UMI322" s="942"/>
      <c r="UMJ322" s="942"/>
      <c r="UMK322" s="942"/>
      <c r="UML322" s="942"/>
      <c r="UMM322" s="942"/>
      <c r="UMN322" s="942"/>
      <c r="UMO322" s="942"/>
      <c r="UMP322" s="942"/>
      <c r="UMQ322" s="942"/>
      <c r="UMR322" s="942"/>
      <c r="UMS322" s="942"/>
      <c r="UMT322" s="942"/>
      <c r="UMU322" s="942"/>
      <c r="UMV322" s="942"/>
      <c r="UMW322" s="942"/>
      <c r="UMX322" s="942"/>
      <c r="UMY322" s="942"/>
      <c r="UMZ322" s="942"/>
      <c r="UNA322" s="942"/>
      <c r="UNB322" s="942"/>
      <c r="UNC322" s="942"/>
      <c r="UND322" s="942"/>
      <c r="UNE322" s="942"/>
      <c r="UNF322" s="942"/>
      <c r="UNG322" s="942"/>
      <c r="UNH322" s="942"/>
      <c r="UNI322" s="942"/>
      <c r="UNJ322" s="942"/>
      <c r="UNK322" s="942"/>
      <c r="UNL322" s="942"/>
      <c r="UNM322" s="942"/>
      <c r="UNN322" s="942"/>
      <c r="UNO322" s="942"/>
      <c r="UNP322" s="942"/>
      <c r="UNQ322" s="942"/>
      <c r="UNR322" s="942"/>
      <c r="UNS322" s="942"/>
      <c r="UNT322" s="942"/>
      <c r="UNU322" s="942"/>
      <c r="UNV322" s="942"/>
      <c r="UNW322" s="942"/>
      <c r="UNX322" s="942"/>
      <c r="UNY322" s="942"/>
      <c r="UNZ322" s="942"/>
      <c r="UOA322" s="942"/>
      <c r="UOB322" s="942"/>
      <c r="UOC322" s="942"/>
      <c r="UOD322" s="942"/>
      <c r="UOE322" s="942"/>
      <c r="UOF322" s="942"/>
      <c r="UOG322" s="942"/>
      <c r="UOH322" s="942"/>
      <c r="UOI322" s="942"/>
      <c r="UOJ322" s="942"/>
      <c r="UOK322" s="942"/>
      <c r="UOL322" s="942"/>
      <c r="UOM322" s="942"/>
      <c r="UON322" s="942"/>
      <c r="UOO322" s="942"/>
      <c r="UOP322" s="942"/>
      <c r="UOQ322" s="942"/>
      <c r="UOR322" s="942"/>
      <c r="UOS322" s="942"/>
      <c r="UOT322" s="942"/>
      <c r="UOU322" s="942"/>
      <c r="UOV322" s="942"/>
      <c r="UOW322" s="942"/>
      <c r="UOX322" s="942"/>
      <c r="UOY322" s="942"/>
      <c r="UOZ322" s="942"/>
      <c r="UPA322" s="942"/>
      <c r="UPB322" s="942"/>
      <c r="UPC322" s="942"/>
      <c r="UPD322" s="942"/>
      <c r="UPE322" s="942"/>
      <c r="UPF322" s="942"/>
      <c r="UPG322" s="942"/>
      <c r="UPH322" s="942"/>
      <c r="UPI322" s="942"/>
      <c r="UPJ322" s="942"/>
      <c r="UPK322" s="942"/>
      <c r="UPL322" s="942"/>
      <c r="UPM322" s="942"/>
      <c r="UPN322" s="942"/>
      <c r="UPO322" s="942"/>
      <c r="UPP322" s="942"/>
      <c r="UPQ322" s="942"/>
      <c r="UPR322" s="942"/>
      <c r="UPS322" s="942"/>
      <c r="UPT322" s="942"/>
      <c r="UPU322" s="942"/>
      <c r="UPV322" s="942"/>
      <c r="UPW322" s="942"/>
      <c r="UPX322" s="942"/>
      <c r="UPY322" s="942"/>
      <c r="UPZ322" s="942"/>
      <c r="UQA322" s="942"/>
      <c r="UQB322" s="942"/>
      <c r="UQC322" s="942"/>
      <c r="UQD322" s="942"/>
      <c r="UQE322" s="942"/>
      <c r="UQF322" s="942"/>
      <c r="UQG322" s="942"/>
      <c r="UQH322" s="942"/>
      <c r="UQI322" s="942"/>
      <c r="UQJ322" s="942"/>
      <c r="UQK322" s="942"/>
      <c r="UQL322" s="942"/>
      <c r="UQM322" s="942"/>
      <c r="UQN322" s="942"/>
      <c r="UQO322" s="942"/>
      <c r="UQP322" s="942"/>
      <c r="UQQ322" s="942"/>
      <c r="UQR322" s="942"/>
      <c r="UQS322" s="942"/>
      <c r="UQT322" s="942"/>
      <c r="UQU322" s="942"/>
      <c r="UQV322" s="942"/>
      <c r="UQW322" s="942"/>
      <c r="UQX322" s="942"/>
      <c r="UQY322" s="942"/>
      <c r="UQZ322" s="942"/>
      <c r="URA322" s="942"/>
      <c r="URB322" s="942"/>
      <c r="URC322" s="942"/>
      <c r="URD322" s="942"/>
      <c r="URE322" s="942"/>
      <c r="URF322" s="942"/>
      <c r="URG322" s="942"/>
      <c r="URH322" s="942"/>
      <c r="URI322" s="942"/>
      <c r="URJ322" s="942"/>
      <c r="URK322" s="942"/>
      <c r="URL322" s="942"/>
      <c r="URM322" s="942"/>
      <c r="URN322" s="942"/>
      <c r="URO322" s="942"/>
      <c r="URP322" s="942"/>
      <c r="URQ322" s="942"/>
      <c r="URR322" s="942"/>
      <c r="URS322" s="942"/>
      <c r="URT322" s="942"/>
      <c r="URU322" s="942"/>
      <c r="URV322" s="942"/>
      <c r="URW322" s="942"/>
      <c r="URX322" s="942"/>
      <c r="URY322" s="942"/>
      <c r="URZ322" s="942"/>
      <c r="USA322" s="942"/>
      <c r="USB322" s="942"/>
      <c r="USC322" s="942"/>
      <c r="USD322" s="942"/>
      <c r="USE322" s="942"/>
      <c r="USF322" s="942"/>
      <c r="USG322" s="942"/>
      <c r="USH322" s="942"/>
      <c r="USI322" s="942"/>
      <c r="USJ322" s="942"/>
      <c r="USK322" s="942"/>
      <c r="USL322" s="942"/>
      <c r="USM322" s="942"/>
      <c r="USN322" s="942"/>
      <c r="USO322" s="942"/>
      <c r="USP322" s="942"/>
      <c r="USQ322" s="942"/>
      <c r="USR322" s="942"/>
      <c r="USS322" s="942"/>
      <c r="UST322" s="942"/>
      <c r="USU322" s="942"/>
      <c r="USV322" s="942"/>
      <c r="USW322" s="942"/>
      <c r="USX322" s="942"/>
      <c r="USY322" s="942"/>
      <c r="USZ322" s="942"/>
      <c r="UTA322" s="942"/>
      <c r="UTB322" s="942"/>
      <c r="UTC322" s="942"/>
      <c r="UTD322" s="942"/>
      <c r="UTE322" s="942"/>
      <c r="UTF322" s="942"/>
      <c r="UTG322" s="942"/>
      <c r="UTH322" s="942"/>
      <c r="UTI322" s="942"/>
      <c r="UTJ322" s="942"/>
      <c r="UTK322" s="942"/>
      <c r="UTL322" s="942"/>
      <c r="UTM322" s="942"/>
      <c r="UTN322" s="942"/>
      <c r="UTO322" s="942"/>
      <c r="UTP322" s="942"/>
      <c r="UTQ322" s="942"/>
      <c r="UTR322" s="942"/>
      <c r="UTS322" s="942"/>
      <c r="UTT322" s="942"/>
      <c r="UTU322" s="942"/>
      <c r="UTV322" s="942"/>
      <c r="UTW322" s="942"/>
      <c r="UTX322" s="942"/>
      <c r="UTY322" s="942"/>
      <c r="UTZ322" s="942"/>
      <c r="UUA322" s="942"/>
      <c r="UUB322" s="942"/>
      <c r="UUC322" s="942"/>
      <c r="UUD322" s="942"/>
      <c r="UUE322" s="942"/>
      <c r="UUF322" s="942"/>
      <c r="UUG322" s="942"/>
      <c r="UUH322" s="942"/>
      <c r="UUI322" s="942"/>
      <c r="UUJ322" s="942"/>
      <c r="UUK322" s="942"/>
      <c r="UUL322" s="942"/>
      <c r="UUM322" s="942"/>
      <c r="UUN322" s="942"/>
      <c r="UUO322" s="942"/>
      <c r="UUP322" s="942"/>
      <c r="UUQ322" s="942"/>
      <c r="UUR322" s="942"/>
      <c r="UUS322" s="942"/>
      <c r="UUT322" s="942"/>
      <c r="UUU322" s="942"/>
      <c r="UUV322" s="942"/>
      <c r="UUW322" s="942"/>
      <c r="UUX322" s="942"/>
      <c r="UUY322" s="942"/>
      <c r="UUZ322" s="942"/>
      <c r="UVA322" s="942"/>
      <c r="UVB322" s="942"/>
      <c r="UVC322" s="942"/>
      <c r="UVD322" s="942"/>
      <c r="UVE322" s="942"/>
      <c r="UVF322" s="942"/>
      <c r="UVG322" s="942"/>
      <c r="UVH322" s="942"/>
      <c r="UVI322" s="942"/>
      <c r="UVJ322" s="942"/>
      <c r="UVK322" s="942"/>
      <c r="UVL322" s="942"/>
      <c r="UVM322" s="942"/>
      <c r="UVN322" s="942"/>
      <c r="UVO322" s="942"/>
      <c r="UVP322" s="942"/>
      <c r="UVQ322" s="942"/>
      <c r="UVR322" s="942"/>
      <c r="UVS322" s="942"/>
      <c r="UVT322" s="942"/>
      <c r="UVU322" s="942"/>
      <c r="UVV322" s="942"/>
      <c r="UVW322" s="942"/>
      <c r="UVX322" s="942"/>
      <c r="UVY322" s="942"/>
      <c r="UVZ322" s="942"/>
      <c r="UWA322" s="942"/>
      <c r="UWB322" s="942"/>
      <c r="UWC322" s="942"/>
      <c r="UWD322" s="942"/>
      <c r="UWE322" s="942"/>
      <c r="UWF322" s="942"/>
      <c r="UWG322" s="942"/>
      <c r="UWH322" s="942"/>
      <c r="UWI322" s="942"/>
      <c r="UWJ322" s="942"/>
      <c r="UWK322" s="942"/>
      <c r="UWL322" s="942"/>
      <c r="UWM322" s="942"/>
      <c r="UWN322" s="942"/>
      <c r="UWO322" s="942"/>
      <c r="UWP322" s="942"/>
      <c r="UWQ322" s="942"/>
      <c r="UWR322" s="942"/>
      <c r="UWS322" s="942"/>
      <c r="UWT322" s="942"/>
      <c r="UWU322" s="942"/>
      <c r="UWV322" s="942"/>
      <c r="UWW322" s="942"/>
      <c r="UWX322" s="942"/>
      <c r="UWY322" s="942"/>
      <c r="UWZ322" s="942"/>
      <c r="UXA322" s="942"/>
      <c r="UXB322" s="942"/>
      <c r="UXC322" s="942"/>
      <c r="UXD322" s="942"/>
      <c r="UXE322" s="942"/>
      <c r="UXF322" s="942"/>
      <c r="UXG322" s="942"/>
      <c r="UXH322" s="942"/>
      <c r="UXI322" s="942"/>
      <c r="UXJ322" s="942"/>
      <c r="UXK322" s="942"/>
      <c r="UXL322" s="942"/>
      <c r="UXM322" s="942"/>
      <c r="UXN322" s="942"/>
      <c r="UXO322" s="942"/>
      <c r="UXP322" s="942"/>
      <c r="UXQ322" s="942"/>
      <c r="UXR322" s="942"/>
      <c r="UXS322" s="942"/>
      <c r="UXT322" s="942"/>
      <c r="UXU322" s="942"/>
      <c r="UXV322" s="942"/>
      <c r="UXW322" s="942"/>
      <c r="UXX322" s="942"/>
      <c r="UXY322" s="942"/>
      <c r="UXZ322" s="942"/>
      <c r="UYA322" s="942"/>
      <c r="UYB322" s="942"/>
      <c r="UYC322" s="942"/>
      <c r="UYD322" s="942"/>
      <c r="UYE322" s="942"/>
      <c r="UYF322" s="942"/>
      <c r="UYG322" s="942"/>
      <c r="UYH322" s="942"/>
      <c r="UYI322" s="942"/>
      <c r="UYJ322" s="942"/>
      <c r="UYK322" s="942"/>
      <c r="UYL322" s="942"/>
      <c r="UYM322" s="942"/>
      <c r="UYN322" s="942"/>
      <c r="UYO322" s="942"/>
      <c r="UYP322" s="942"/>
      <c r="UYQ322" s="942"/>
      <c r="UYR322" s="942"/>
      <c r="UYS322" s="942"/>
      <c r="UYT322" s="942"/>
      <c r="UYU322" s="942"/>
      <c r="UYV322" s="942"/>
      <c r="UYW322" s="942"/>
      <c r="UYX322" s="942"/>
      <c r="UYY322" s="942"/>
      <c r="UYZ322" s="942"/>
      <c r="UZA322" s="942"/>
      <c r="UZB322" s="942"/>
      <c r="UZC322" s="942"/>
      <c r="UZD322" s="942"/>
      <c r="UZE322" s="942"/>
      <c r="UZF322" s="942"/>
      <c r="UZG322" s="942"/>
      <c r="UZH322" s="942"/>
      <c r="UZI322" s="942"/>
      <c r="UZJ322" s="942"/>
      <c r="UZK322" s="942"/>
      <c r="UZL322" s="942"/>
      <c r="UZM322" s="942"/>
      <c r="UZN322" s="942"/>
      <c r="UZO322" s="942"/>
      <c r="UZP322" s="942"/>
      <c r="UZQ322" s="942"/>
      <c r="UZR322" s="942"/>
      <c r="UZS322" s="942"/>
      <c r="UZT322" s="942"/>
      <c r="UZU322" s="942"/>
      <c r="UZV322" s="942"/>
      <c r="UZW322" s="942"/>
      <c r="UZX322" s="942"/>
      <c r="UZY322" s="942"/>
      <c r="UZZ322" s="942"/>
      <c r="VAA322" s="942"/>
      <c r="VAB322" s="942"/>
      <c r="VAC322" s="942"/>
      <c r="VAD322" s="942"/>
      <c r="VAE322" s="942"/>
      <c r="VAF322" s="942"/>
      <c r="VAG322" s="942"/>
      <c r="VAH322" s="942"/>
      <c r="VAI322" s="942"/>
      <c r="VAJ322" s="942"/>
      <c r="VAK322" s="942"/>
      <c r="VAL322" s="942"/>
      <c r="VAM322" s="942"/>
      <c r="VAN322" s="942"/>
      <c r="VAO322" s="942"/>
      <c r="VAP322" s="942"/>
      <c r="VAQ322" s="942"/>
      <c r="VAR322" s="942"/>
      <c r="VAS322" s="942"/>
      <c r="VAT322" s="942"/>
      <c r="VAU322" s="942"/>
      <c r="VAV322" s="942"/>
      <c r="VAW322" s="942"/>
      <c r="VAX322" s="942"/>
      <c r="VAY322" s="942"/>
      <c r="VAZ322" s="942"/>
      <c r="VBA322" s="942"/>
      <c r="VBB322" s="942"/>
      <c r="VBC322" s="942"/>
      <c r="VBD322" s="942"/>
      <c r="VBE322" s="942"/>
      <c r="VBF322" s="942"/>
      <c r="VBG322" s="942"/>
      <c r="VBH322" s="942"/>
      <c r="VBI322" s="942"/>
      <c r="VBJ322" s="942"/>
      <c r="VBK322" s="942"/>
      <c r="VBL322" s="942"/>
      <c r="VBM322" s="942"/>
      <c r="VBN322" s="942"/>
      <c r="VBO322" s="942"/>
      <c r="VBP322" s="942"/>
      <c r="VBQ322" s="942"/>
      <c r="VBR322" s="942"/>
      <c r="VBS322" s="942"/>
      <c r="VBT322" s="942"/>
      <c r="VBU322" s="942"/>
      <c r="VBV322" s="942"/>
      <c r="VBW322" s="942"/>
      <c r="VBX322" s="942"/>
      <c r="VBY322" s="942"/>
      <c r="VBZ322" s="942"/>
      <c r="VCA322" s="942"/>
      <c r="VCB322" s="942"/>
      <c r="VCC322" s="942"/>
      <c r="VCD322" s="942"/>
      <c r="VCE322" s="942"/>
      <c r="VCF322" s="942"/>
      <c r="VCG322" s="942"/>
      <c r="VCH322" s="942"/>
      <c r="VCI322" s="942"/>
      <c r="VCJ322" s="942"/>
      <c r="VCK322" s="942"/>
      <c r="VCL322" s="942"/>
      <c r="VCM322" s="942"/>
      <c r="VCN322" s="942"/>
      <c r="VCO322" s="942"/>
      <c r="VCP322" s="942"/>
      <c r="VCQ322" s="942"/>
      <c r="VCR322" s="942"/>
      <c r="VCS322" s="942"/>
      <c r="VCT322" s="942"/>
      <c r="VCU322" s="942"/>
      <c r="VCV322" s="942"/>
      <c r="VCW322" s="942"/>
      <c r="VCX322" s="942"/>
      <c r="VCY322" s="942"/>
      <c r="VCZ322" s="942"/>
      <c r="VDA322" s="942"/>
      <c r="VDB322" s="942"/>
      <c r="VDC322" s="942"/>
      <c r="VDD322" s="942"/>
      <c r="VDE322" s="942"/>
      <c r="VDF322" s="942"/>
      <c r="VDG322" s="942"/>
      <c r="VDH322" s="942"/>
      <c r="VDI322" s="942"/>
      <c r="VDJ322" s="942"/>
      <c r="VDK322" s="942"/>
      <c r="VDL322" s="942"/>
      <c r="VDM322" s="942"/>
      <c r="VDN322" s="942"/>
      <c r="VDO322" s="942"/>
      <c r="VDP322" s="942"/>
      <c r="VDQ322" s="942"/>
      <c r="VDR322" s="942"/>
      <c r="VDS322" s="942"/>
      <c r="VDT322" s="942"/>
      <c r="VDU322" s="942"/>
      <c r="VDV322" s="942"/>
      <c r="VDW322" s="942"/>
      <c r="VDX322" s="942"/>
      <c r="VDY322" s="942"/>
      <c r="VDZ322" s="942"/>
      <c r="VEA322" s="942"/>
      <c r="VEB322" s="942"/>
      <c r="VEC322" s="942"/>
      <c r="VED322" s="942"/>
      <c r="VEE322" s="942"/>
      <c r="VEF322" s="942"/>
      <c r="VEG322" s="942"/>
      <c r="VEH322" s="942"/>
      <c r="VEI322" s="942"/>
      <c r="VEJ322" s="942"/>
      <c r="VEK322" s="942"/>
      <c r="VEL322" s="942"/>
      <c r="VEM322" s="942"/>
      <c r="VEN322" s="942"/>
      <c r="VEO322" s="942"/>
      <c r="VEP322" s="942"/>
      <c r="VEQ322" s="942"/>
      <c r="VER322" s="942"/>
      <c r="VES322" s="942"/>
      <c r="VET322" s="942"/>
      <c r="VEU322" s="942"/>
      <c r="VEV322" s="942"/>
      <c r="VEW322" s="942"/>
      <c r="VEX322" s="942"/>
      <c r="VEY322" s="942"/>
      <c r="VEZ322" s="942"/>
      <c r="VFA322" s="942"/>
      <c r="VFB322" s="942"/>
      <c r="VFC322" s="942"/>
      <c r="VFD322" s="942"/>
      <c r="VFE322" s="942"/>
      <c r="VFF322" s="942"/>
      <c r="VFG322" s="942"/>
      <c r="VFH322" s="942"/>
      <c r="VFI322" s="942"/>
      <c r="VFJ322" s="942"/>
      <c r="VFK322" s="942"/>
      <c r="VFL322" s="942"/>
      <c r="VFM322" s="942"/>
      <c r="VFN322" s="942"/>
      <c r="VFO322" s="942"/>
      <c r="VFP322" s="942"/>
      <c r="VFQ322" s="942"/>
      <c r="VFR322" s="942"/>
      <c r="VFS322" s="942"/>
      <c r="VFT322" s="942"/>
      <c r="VFU322" s="942"/>
      <c r="VFV322" s="942"/>
      <c r="VFW322" s="942"/>
      <c r="VFX322" s="942"/>
      <c r="VFY322" s="942"/>
      <c r="VFZ322" s="942"/>
      <c r="VGA322" s="942"/>
      <c r="VGB322" s="942"/>
      <c r="VGC322" s="942"/>
      <c r="VGD322" s="942"/>
      <c r="VGE322" s="942"/>
      <c r="VGF322" s="942"/>
      <c r="VGG322" s="942"/>
      <c r="VGH322" s="942"/>
      <c r="VGI322" s="942"/>
      <c r="VGJ322" s="942"/>
      <c r="VGK322" s="942"/>
      <c r="VGL322" s="942"/>
      <c r="VGM322" s="942"/>
      <c r="VGN322" s="942"/>
      <c r="VGO322" s="942"/>
      <c r="VGP322" s="942"/>
      <c r="VGQ322" s="942"/>
      <c r="VGR322" s="942"/>
      <c r="VGS322" s="942"/>
      <c r="VGT322" s="942"/>
      <c r="VGU322" s="942"/>
      <c r="VGV322" s="942"/>
      <c r="VGW322" s="942"/>
      <c r="VGX322" s="942"/>
      <c r="VGY322" s="942"/>
      <c r="VGZ322" s="942"/>
      <c r="VHA322" s="942"/>
      <c r="VHB322" s="942"/>
      <c r="VHC322" s="942"/>
      <c r="VHD322" s="942"/>
      <c r="VHE322" s="942"/>
      <c r="VHF322" s="942"/>
      <c r="VHG322" s="942"/>
      <c r="VHH322" s="942"/>
      <c r="VHI322" s="942"/>
      <c r="VHJ322" s="942"/>
      <c r="VHK322" s="942"/>
      <c r="VHL322" s="942"/>
      <c r="VHM322" s="942"/>
      <c r="VHN322" s="942"/>
      <c r="VHO322" s="942"/>
      <c r="VHP322" s="942"/>
      <c r="VHQ322" s="942"/>
      <c r="VHR322" s="942"/>
      <c r="VHS322" s="942"/>
      <c r="VHT322" s="942"/>
      <c r="VHU322" s="942"/>
      <c r="VHV322" s="942"/>
      <c r="VHW322" s="942"/>
      <c r="VHX322" s="942"/>
      <c r="VHY322" s="942"/>
      <c r="VHZ322" s="942"/>
      <c r="VIA322" s="942"/>
      <c r="VIB322" s="942"/>
      <c r="VIC322" s="942"/>
      <c r="VID322" s="942"/>
      <c r="VIE322" s="942"/>
      <c r="VIF322" s="942"/>
      <c r="VIG322" s="942"/>
      <c r="VIH322" s="942"/>
      <c r="VII322" s="942"/>
      <c r="VIJ322" s="942"/>
      <c r="VIK322" s="942"/>
      <c r="VIL322" s="942"/>
      <c r="VIM322" s="942"/>
      <c r="VIN322" s="942"/>
      <c r="VIO322" s="942"/>
      <c r="VIP322" s="942"/>
      <c r="VIQ322" s="942"/>
      <c r="VIR322" s="942"/>
      <c r="VIS322" s="942"/>
      <c r="VIT322" s="942"/>
      <c r="VIU322" s="942"/>
      <c r="VIV322" s="942"/>
      <c r="VIW322" s="942"/>
      <c r="VIX322" s="942"/>
      <c r="VIY322" s="942"/>
      <c r="VIZ322" s="942"/>
      <c r="VJA322" s="942"/>
      <c r="VJB322" s="942"/>
      <c r="VJC322" s="942"/>
      <c r="VJD322" s="942"/>
      <c r="VJE322" s="942"/>
      <c r="VJF322" s="942"/>
      <c r="VJG322" s="942"/>
      <c r="VJH322" s="942"/>
      <c r="VJI322" s="942"/>
      <c r="VJJ322" s="942"/>
      <c r="VJK322" s="942"/>
      <c r="VJL322" s="942"/>
      <c r="VJM322" s="942"/>
      <c r="VJN322" s="942"/>
      <c r="VJO322" s="942"/>
      <c r="VJP322" s="942"/>
      <c r="VJQ322" s="942"/>
      <c r="VJR322" s="942"/>
      <c r="VJS322" s="942"/>
      <c r="VJT322" s="942"/>
      <c r="VJU322" s="942"/>
      <c r="VJV322" s="942"/>
      <c r="VJW322" s="942"/>
      <c r="VJX322" s="942"/>
      <c r="VJY322" s="942"/>
      <c r="VJZ322" s="942"/>
      <c r="VKA322" s="942"/>
      <c r="VKB322" s="942"/>
      <c r="VKC322" s="942"/>
      <c r="VKD322" s="942"/>
      <c r="VKE322" s="942"/>
      <c r="VKF322" s="942"/>
      <c r="VKG322" s="942"/>
      <c r="VKH322" s="942"/>
      <c r="VKI322" s="942"/>
      <c r="VKJ322" s="942"/>
      <c r="VKK322" s="942"/>
      <c r="VKL322" s="942"/>
      <c r="VKM322" s="942"/>
      <c r="VKN322" s="942"/>
      <c r="VKO322" s="942"/>
      <c r="VKP322" s="942"/>
      <c r="VKQ322" s="942"/>
      <c r="VKR322" s="942"/>
      <c r="VKS322" s="942"/>
      <c r="VKT322" s="942"/>
      <c r="VKU322" s="942"/>
      <c r="VKV322" s="942"/>
      <c r="VKW322" s="942"/>
      <c r="VKX322" s="942"/>
      <c r="VKY322" s="942"/>
      <c r="VKZ322" s="942"/>
      <c r="VLA322" s="942"/>
      <c r="VLB322" s="942"/>
      <c r="VLC322" s="942"/>
      <c r="VLD322" s="942"/>
      <c r="VLE322" s="942"/>
      <c r="VLF322" s="942"/>
      <c r="VLG322" s="942"/>
      <c r="VLH322" s="942"/>
      <c r="VLI322" s="942"/>
      <c r="VLJ322" s="942"/>
      <c r="VLK322" s="942"/>
      <c r="VLL322" s="942"/>
      <c r="VLM322" s="942"/>
      <c r="VLN322" s="942"/>
      <c r="VLO322" s="942"/>
      <c r="VLP322" s="942"/>
      <c r="VLQ322" s="942"/>
      <c r="VLR322" s="942"/>
      <c r="VLS322" s="942"/>
      <c r="VLT322" s="942"/>
      <c r="VLU322" s="942"/>
      <c r="VLV322" s="942"/>
      <c r="VLW322" s="942"/>
      <c r="VLX322" s="942"/>
      <c r="VLY322" s="942"/>
      <c r="VLZ322" s="942"/>
      <c r="VMA322" s="942"/>
      <c r="VMB322" s="942"/>
      <c r="VMC322" s="942"/>
      <c r="VMD322" s="942"/>
      <c r="VME322" s="942"/>
      <c r="VMF322" s="942"/>
      <c r="VMG322" s="942"/>
      <c r="VMH322" s="942"/>
      <c r="VMI322" s="942"/>
      <c r="VMJ322" s="942"/>
      <c r="VMK322" s="942"/>
      <c r="VML322" s="942"/>
      <c r="VMM322" s="942"/>
      <c r="VMN322" s="942"/>
      <c r="VMO322" s="942"/>
      <c r="VMP322" s="942"/>
      <c r="VMQ322" s="942"/>
      <c r="VMR322" s="942"/>
      <c r="VMS322" s="942"/>
      <c r="VMT322" s="942"/>
      <c r="VMU322" s="942"/>
      <c r="VMV322" s="942"/>
      <c r="VMW322" s="942"/>
      <c r="VMX322" s="942"/>
      <c r="VMY322" s="942"/>
      <c r="VMZ322" s="942"/>
      <c r="VNA322" s="942"/>
      <c r="VNB322" s="942"/>
      <c r="VNC322" s="942"/>
      <c r="VND322" s="942"/>
      <c r="VNE322" s="942"/>
      <c r="VNF322" s="942"/>
      <c r="VNG322" s="942"/>
      <c r="VNH322" s="942"/>
      <c r="VNI322" s="942"/>
      <c r="VNJ322" s="942"/>
      <c r="VNK322" s="942"/>
      <c r="VNL322" s="942"/>
      <c r="VNM322" s="942"/>
      <c r="VNN322" s="942"/>
      <c r="VNO322" s="942"/>
      <c r="VNP322" s="942"/>
      <c r="VNQ322" s="942"/>
      <c r="VNR322" s="942"/>
      <c r="VNS322" s="942"/>
      <c r="VNT322" s="942"/>
      <c r="VNU322" s="942"/>
      <c r="VNV322" s="942"/>
      <c r="VNW322" s="942"/>
      <c r="VNX322" s="942"/>
      <c r="VNY322" s="942"/>
      <c r="VNZ322" s="942"/>
      <c r="VOA322" s="942"/>
      <c r="VOB322" s="942"/>
      <c r="VOC322" s="942"/>
      <c r="VOD322" s="942"/>
      <c r="VOE322" s="942"/>
      <c r="VOF322" s="942"/>
      <c r="VOG322" s="942"/>
      <c r="VOH322" s="942"/>
      <c r="VOI322" s="942"/>
      <c r="VOJ322" s="942"/>
      <c r="VOK322" s="942"/>
      <c r="VOL322" s="942"/>
      <c r="VOM322" s="942"/>
      <c r="VON322" s="942"/>
      <c r="VOO322" s="942"/>
      <c r="VOP322" s="942"/>
      <c r="VOQ322" s="942"/>
      <c r="VOR322" s="942"/>
      <c r="VOS322" s="942"/>
      <c r="VOT322" s="942"/>
      <c r="VOU322" s="942"/>
      <c r="VOV322" s="942"/>
      <c r="VOW322" s="942"/>
      <c r="VOX322" s="942"/>
      <c r="VOY322" s="942"/>
      <c r="VOZ322" s="942"/>
      <c r="VPA322" s="942"/>
      <c r="VPB322" s="942"/>
      <c r="VPC322" s="942"/>
      <c r="VPD322" s="942"/>
      <c r="VPE322" s="942"/>
      <c r="VPF322" s="942"/>
      <c r="VPG322" s="942"/>
      <c r="VPH322" s="942"/>
      <c r="VPI322" s="942"/>
      <c r="VPJ322" s="942"/>
      <c r="VPK322" s="942"/>
      <c r="VPL322" s="942"/>
      <c r="VPM322" s="942"/>
      <c r="VPN322" s="942"/>
      <c r="VPO322" s="942"/>
      <c r="VPP322" s="942"/>
      <c r="VPQ322" s="942"/>
      <c r="VPR322" s="942"/>
      <c r="VPS322" s="942"/>
      <c r="VPT322" s="942"/>
      <c r="VPU322" s="942"/>
      <c r="VPV322" s="942"/>
      <c r="VPW322" s="942"/>
      <c r="VPX322" s="942"/>
      <c r="VPY322" s="942"/>
      <c r="VPZ322" s="942"/>
      <c r="VQA322" s="942"/>
      <c r="VQB322" s="942"/>
      <c r="VQC322" s="942"/>
      <c r="VQD322" s="942"/>
      <c r="VQE322" s="942"/>
      <c r="VQF322" s="942"/>
      <c r="VQG322" s="942"/>
      <c r="VQH322" s="942"/>
      <c r="VQI322" s="942"/>
      <c r="VQJ322" s="942"/>
      <c r="VQK322" s="942"/>
      <c r="VQL322" s="942"/>
      <c r="VQM322" s="942"/>
      <c r="VQN322" s="942"/>
      <c r="VQO322" s="942"/>
      <c r="VQP322" s="942"/>
      <c r="VQQ322" s="942"/>
      <c r="VQR322" s="942"/>
      <c r="VQS322" s="942"/>
      <c r="VQT322" s="942"/>
      <c r="VQU322" s="942"/>
      <c r="VQV322" s="942"/>
      <c r="VQW322" s="942"/>
      <c r="VQX322" s="942"/>
      <c r="VQY322" s="942"/>
      <c r="VQZ322" s="942"/>
      <c r="VRA322" s="942"/>
      <c r="VRB322" s="942"/>
      <c r="VRC322" s="942"/>
      <c r="VRD322" s="942"/>
      <c r="VRE322" s="942"/>
      <c r="VRF322" s="942"/>
      <c r="VRG322" s="942"/>
      <c r="VRH322" s="942"/>
      <c r="VRI322" s="942"/>
      <c r="VRJ322" s="942"/>
      <c r="VRK322" s="942"/>
      <c r="VRL322" s="942"/>
      <c r="VRM322" s="942"/>
      <c r="VRN322" s="942"/>
      <c r="VRO322" s="942"/>
      <c r="VRP322" s="942"/>
      <c r="VRQ322" s="942"/>
      <c r="VRR322" s="942"/>
      <c r="VRS322" s="942"/>
      <c r="VRT322" s="942"/>
      <c r="VRU322" s="942"/>
      <c r="VRV322" s="942"/>
      <c r="VRW322" s="942"/>
      <c r="VRX322" s="942"/>
      <c r="VRY322" s="942"/>
      <c r="VRZ322" s="942"/>
      <c r="VSA322" s="942"/>
      <c r="VSB322" s="942"/>
      <c r="VSC322" s="942"/>
      <c r="VSD322" s="942"/>
      <c r="VSE322" s="942"/>
      <c r="VSF322" s="942"/>
      <c r="VSG322" s="942"/>
      <c r="VSH322" s="942"/>
      <c r="VSI322" s="942"/>
      <c r="VSJ322" s="942"/>
      <c r="VSK322" s="942"/>
      <c r="VSL322" s="942"/>
      <c r="VSM322" s="942"/>
      <c r="VSN322" s="942"/>
      <c r="VSO322" s="942"/>
      <c r="VSP322" s="942"/>
      <c r="VSQ322" s="942"/>
      <c r="VSR322" s="942"/>
      <c r="VSS322" s="942"/>
      <c r="VST322" s="942"/>
      <c r="VSU322" s="942"/>
      <c r="VSV322" s="942"/>
      <c r="VSW322" s="942"/>
      <c r="VSX322" s="942"/>
      <c r="VSY322" s="942"/>
      <c r="VSZ322" s="942"/>
      <c r="VTA322" s="942"/>
      <c r="VTB322" s="942"/>
      <c r="VTC322" s="942"/>
      <c r="VTD322" s="942"/>
      <c r="VTE322" s="942"/>
      <c r="VTF322" s="942"/>
      <c r="VTG322" s="942"/>
      <c r="VTH322" s="942"/>
      <c r="VTI322" s="942"/>
      <c r="VTJ322" s="942"/>
      <c r="VTK322" s="942"/>
      <c r="VTL322" s="942"/>
      <c r="VTM322" s="942"/>
      <c r="VTN322" s="942"/>
      <c r="VTO322" s="942"/>
      <c r="VTP322" s="942"/>
      <c r="VTQ322" s="942"/>
      <c r="VTR322" s="942"/>
      <c r="VTS322" s="942"/>
      <c r="VTT322" s="942"/>
      <c r="VTU322" s="942"/>
      <c r="VTV322" s="942"/>
      <c r="VTW322" s="942"/>
      <c r="VTX322" s="942"/>
      <c r="VTY322" s="942"/>
      <c r="VTZ322" s="942"/>
      <c r="VUA322" s="942"/>
      <c r="VUB322" s="942"/>
      <c r="VUC322" s="942"/>
      <c r="VUD322" s="942"/>
      <c r="VUE322" s="942"/>
      <c r="VUF322" s="942"/>
      <c r="VUG322" s="942"/>
      <c r="VUH322" s="942"/>
      <c r="VUI322" s="942"/>
      <c r="VUJ322" s="942"/>
      <c r="VUK322" s="942"/>
      <c r="VUL322" s="942"/>
      <c r="VUM322" s="942"/>
      <c r="VUN322" s="942"/>
      <c r="VUO322" s="942"/>
      <c r="VUP322" s="942"/>
      <c r="VUQ322" s="942"/>
      <c r="VUR322" s="942"/>
      <c r="VUS322" s="942"/>
      <c r="VUT322" s="942"/>
      <c r="VUU322" s="942"/>
      <c r="VUV322" s="942"/>
      <c r="VUW322" s="942"/>
      <c r="VUX322" s="942"/>
      <c r="VUY322" s="942"/>
      <c r="VUZ322" s="942"/>
      <c r="VVA322" s="942"/>
      <c r="VVB322" s="942"/>
      <c r="VVC322" s="942"/>
      <c r="VVD322" s="942"/>
      <c r="VVE322" s="942"/>
      <c r="VVF322" s="942"/>
      <c r="VVG322" s="942"/>
      <c r="VVH322" s="942"/>
      <c r="VVI322" s="942"/>
      <c r="VVJ322" s="942"/>
      <c r="VVK322" s="942"/>
      <c r="VVL322" s="942"/>
      <c r="VVM322" s="942"/>
      <c r="VVN322" s="942"/>
      <c r="VVO322" s="942"/>
      <c r="VVP322" s="942"/>
      <c r="VVQ322" s="942"/>
      <c r="VVR322" s="942"/>
      <c r="VVS322" s="942"/>
      <c r="VVT322" s="942"/>
      <c r="VVU322" s="942"/>
      <c r="VVV322" s="942"/>
      <c r="VVW322" s="942"/>
      <c r="VVX322" s="942"/>
      <c r="VVY322" s="942"/>
      <c r="VVZ322" s="942"/>
      <c r="VWA322" s="942"/>
      <c r="VWB322" s="942"/>
      <c r="VWC322" s="942"/>
      <c r="VWD322" s="942"/>
      <c r="VWE322" s="942"/>
      <c r="VWF322" s="942"/>
      <c r="VWG322" s="942"/>
      <c r="VWH322" s="942"/>
      <c r="VWI322" s="942"/>
      <c r="VWJ322" s="942"/>
      <c r="VWK322" s="942"/>
      <c r="VWL322" s="942"/>
      <c r="VWM322" s="942"/>
      <c r="VWN322" s="942"/>
      <c r="VWO322" s="942"/>
      <c r="VWP322" s="942"/>
      <c r="VWQ322" s="942"/>
      <c r="VWR322" s="942"/>
      <c r="VWS322" s="942"/>
      <c r="VWT322" s="942"/>
      <c r="VWU322" s="942"/>
      <c r="VWV322" s="942"/>
      <c r="VWW322" s="942"/>
      <c r="VWX322" s="942"/>
      <c r="VWY322" s="942"/>
      <c r="VWZ322" s="942"/>
      <c r="VXA322" s="942"/>
      <c r="VXB322" s="942"/>
      <c r="VXC322" s="942"/>
      <c r="VXD322" s="942"/>
      <c r="VXE322" s="942"/>
      <c r="VXF322" s="942"/>
      <c r="VXG322" s="942"/>
      <c r="VXH322" s="942"/>
      <c r="VXI322" s="942"/>
      <c r="VXJ322" s="942"/>
      <c r="VXK322" s="942"/>
      <c r="VXL322" s="942"/>
      <c r="VXM322" s="942"/>
      <c r="VXN322" s="942"/>
      <c r="VXO322" s="942"/>
      <c r="VXP322" s="942"/>
      <c r="VXQ322" s="942"/>
      <c r="VXR322" s="942"/>
      <c r="VXS322" s="942"/>
      <c r="VXT322" s="942"/>
      <c r="VXU322" s="942"/>
      <c r="VXV322" s="942"/>
      <c r="VXW322" s="942"/>
      <c r="VXX322" s="942"/>
      <c r="VXY322" s="942"/>
      <c r="VXZ322" s="942"/>
      <c r="VYA322" s="942"/>
      <c r="VYB322" s="942"/>
      <c r="VYC322" s="942"/>
      <c r="VYD322" s="942"/>
      <c r="VYE322" s="942"/>
      <c r="VYF322" s="942"/>
      <c r="VYG322" s="942"/>
      <c r="VYH322" s="942"/>
      <c r="VYI322" s="942"/>
      <c r="VYJ322" s="942"/>
      <c r="VYK322" s="942"/>
      <c r="VYL322" s="942"/>
      <c r="VYM322" s="942"/>
      <c r="VYN322" s="942"/>
      <c r="VYO322" s="942"/>
      <c r="VYP322" s="942"/>
      <c r="VYQ322" s="942"/>
      <c r="VYR322" s="942"/>
      <c r="VYS322" s="942"/>
      <c r="VYT322" s="942"/>
      <c r="VYU322" s="942"/>
      <c r="VYV322" s="942"/>
      <c r="VYW322" s="942"/>
      <c r="VYX322" s="942"/>
      <c r="VYY322" s="942"/>
      <c r="VYZ322" s="942"/>
      <c r="VZA322" s="942"/>
      <c r="VZB322" s="942"/>
      <c r="VZC322" s="942"/>
      <c r="VZD322" s="942"/>
      <c r="VZE322" s="942"/>
      <c r="VZF322" s="942"/>
      <c r="VZG322" s="942"/>
      <c r="VZH322" s="942"/>
      <c r="VZI322" s="942"/>
      <c r="VZJ322" s="942"/>
      <c r="VZK322" s="942"/>
      <c r="VZL322" s="942"/>
      <c r="VZM322" s="942"/>
      <c r="VZN322" s="942"/>
      <c r="VZO322" s="942"/>
      <c r="VZP322" s="942"/>
      <c r="VZQ322" s="942"/>
      <c r="VZR322" s="942"/>
      <c r="VZS322" s="942"/>
      <c r="VZT322" s="942"/>
      <c r="VZU322" s="942"/>
      <c r="VZV322" s="942"/>
      <c r="VZW322" s="942"/>
      <c r="VZX322" s="942"/>
      <c r="VZY322" s="942"/>
      <c r="VZZ322" s="942"/>
      <c r="WAA322" s="942"/>
      <c r="WAB322" s="942"/>
      <c r="WAC322" s="942"/>
      <c r="WAD322" s="942"/>
      <c r="WAE322" s="942"/>
      <c r="WAF322" s="942"/>
      <c r="WAG322" s="942"/>
      <c r="WAH322" s="942"/>
      <c r="WAI322" s="942"/>
      <c r="WAJ322" s="942"/>
      <c r="WAK322" s="942"/>
      <c r="WAL322" s="942"/>
      <c r="WAM322" s="942"/>
      <c r="WAN322" s="942"/>
      <c r="WAO322" s="942"/>
      <c r="WAP322" s="942"/>
      <c r="WAQ322" s="942"/>
      <c r="WAR322" s="942"/>
      <c r="WAS322" s="942"/>
      <c r="WAT322" s="942"/>
      <c r="WAU322" s="942"/>
      <c r="WAV322" s="942"/>
      <c r="WAW322" s="942"/>
      <c r="WAX322" s="942"/>
      <c r="WAY322" s="942"/>
      <c r="WAZ322" s="942"/>
      <c r="WBA322" s="942"/>
      <c r="WBB322" s="942"/>
      <c r="WBC322" s="942"/>
      <c r="WBD322" s="942"/>
      <c r="WBE322" s="942"/>
      <c r="WBF322" s="942"/>
      <c r="WBG322" s="942"/>
      <c r="WBH322" s="942"/>
      <c r="WBI322" s="942"/>
      <c r="WBJ322" s="942"/>
      <c r="WBK322" s="942"/>
      <c r="WBL322" s="942"/>
      <c r="WBM322" s="942"/>
      <c r="WBN322" s="942"/>
      <c r="WBO322" s="942"/>
      <c r="WBP322" s="942"/>
      <c r="WBQ322" s="942"/>
      <c r="WBR322" s="942"/>
      <c r="WBS322" s="942"/>
      <c r="WBT322" s="942"/>
      <c r="WBU322" s="942"/>
      <c r="WBV322" s="942"/>
      <c r="WBW322" s="942"/>
      <c r="WBX322" s="942"/>
      <c r="WBY322" s="942"/>
      <c r="WBZ322" s="942"/>
      <c r="WCA322" s="942"/>
      <c r="WCB322" s="942"/>
      <c r="WCC322" s="942"/>
      <c r="WCD322" s="942"/>
      <c r="WCE322" s="942"/>
      <c r="WCF322" s="942"/>
      <c r="WCG322" s="942"/>
      <c r="WCH322" s="942"/>
      <c r="WCI322" s="942"/>
      <c r="WCJ322" s="942"/>
      <c r="WCK322" s="942"/>
      <c r="WCL322" s="942"/>
      <c r="WCM322" s="942"/>
      <c r="WCN322" s="942"/>
      <c r="WCO322" s="942"/>
      <c r="WCP322" s="942"/>
      <c r="WCQ322" s="942"/>
      <c r="WCR322" s="942"/>
      <c r="WCS322" s="942"/>
      <c r="WCT322" s="942"/>
      <c r="WCU322" s="942"/>
      <c r="WCV322" s="942"/>
      <c r="WCW322" s="942"/>
      <c r="WCX322" s="942"/>
      <c r="WCY322" s="942"/>
      <c r="WCZ322" s="942"/>
      <c r="WDA322" s="942"/>
      <c r="WDB322" s="942"/>
      <c r="WDC322" s="942"/>
      <c r="WDD322" s="942"/>
      <c r="WDE322" s="942"/>
      <c r="WDF322" s="942"/>
      <c r="WDG322" s="942"/>
      <c r="WDH322" s="942"/>
      <c r="WDI322" s="942"/>
      <c r="WDJ322" s="942"/>
      <c r="WDK322" s="942"/>
      <c r="WDL322" s="942"/>
      <c r="WDM322" s="942"/>
      <c r="WDN322" s="942"/>
      <c r="WDO322" s="942"/>
      <c r="WDP322" s="942"/>
      <c r="WDQ322" s="942"/>
      <c r="WDR322" s="942"/>
      <c r="WDS322" s="942"/>
      <c r="WDT322" s="942"/>
      <c r="WDU322" s="942"/>
      <c r="WDV322" s="942"/>
      <c r="WDW322" s="942"/>
      <c r="WDX322" s="942"/>
      <c r="WDY322" s="942"/>
      <c r="WDZ322" s="942"/>
      <c r="WEA322" s="942"/>
      <c r="WEB322" s="942"/>
      <c r="WEC322" s="942"/>
      <c r="WED322" s="942"/>
      <c r="WEE322" s="942"/>
      <c r="WEF322" s="942"/>
      <c r="WEG322" s="942"/>
      <c r="WEH322" s="942"/>
      <c r="WEI322" s="942"/>
      <c r="WEJ322" s="942"/>
      <c r="WEK322" s="942"/>
      <c r="WEL322" s="942"/>
      <c r="WEM322" s="942"/>
      <c r="WEN322" s="942"/>
      <c r="WEO322" s="942"/>
      <c r="WEP322" s="942"/>
      <c r="WEQ322" s="942"/>
      <c r="WER322" s="942"/>
      <c r="WES322" s="942"/>
      <c r="WET322" s="942"/>
      <c r="WEU322" s="942"/>
      <c r="WEV322" s="942"/>
      <c r="WEW322" s="942"/>
      <c r="WEX322" s="942"/>
      <c r="WEY322" s="942"/>
      <c r="WEZ322" s="942"/>
      <c r="WFA322" s="942"/>
      <c r="WFB322" s="942"/>
      <c r="WFC322" s="942"/>
      <c r="WFD322" s="942"/>
      <c r="WFE322" s="942"/>
      <c r="WFF322" s="942"/>
      <c r="WFG322" s="942"/>
      <c r="WFH322" s="942"/>
      <c r="WFI322" s="942"/>
      <c r="WFJ322" s="942"/>
      <c r="WFK322" s="942"/>
      <c r="WFL322" s="942"/>
      <c r="WFM322" s="942"/>
      <c r="WFN322" s="942"/>
      <c r="WFO322" s="942"/>
      <c r="WFP322" s="942"/>
      <c r="WFQ322" s="942"/>
      <c r="WFR322" s="942"/>
      <c r="WFS322" s="942"/>
      <c r="WFT322" s="942"/>
      <c r="WFU322" s="942"/>
      <c r="WFV322" s="942"/>
      <c r="WFW322" s="942"/>
      <c r="WFX322" s="942"/>
      <c r="WFY322" s="942"/>
      <c r="WFZ322" s="942"/>
      <c r="WGA322" s="942"/>
      <c r="WGB322" s="942"/>
      <c r="WGC322" s="942"/>
      <c r="WGD322" s="942"/>
      <c r="WGE322" s="942"/>
      <c r="WGF322" s="942"/>
      <c r="WGG322" s="942"/>
      <c r="WGH322" s="942"/>
      <c r="WGI322" s="942"/>
      <c r="WGJ322" s="942"/>
      <c r="WGK322" s="942"/>
      <c r="WGL322" s="942"/>
      <c r="WGM322" s="942"/>
      <c r="WGN322" s="942"/>
      <c r="WGO322" s="942"/>
      <c r="WGP322" s="942"/>
      <c r="WGQ322" s="942"/>
      <c r="WGR322" s="942"/>
      <c r="WGS322" s="942"/>
      <c r="WGT322" s="942"/>
      <c r="WGU322" s="942"/>
      <c r="WGV322" s="942"/>
      <c r="WGW322" s="942"/>
      <c r="WGX322" s="942"/>
      <c r="WGY322" s="942"/>
      <c r="WGZ322" s="942"/>
      <c r="WHA322" s="942"/>
      <c r="WHB322" s="942"/>
      <c r="WHC322" s="942"/>
      <c r="WHD322" s="942"/>
      <c r="WHE322" s="942"/>
      <c r="WHF322" s="942"/>
      <c r="WHG322" s="942"/>
      <c r="WHH322" s="942"/>
      <c r="WHI322" s="942"/>
      <c r="WHJ322" s="942"/>
      <c r="WHK322" s="942"/>
      <c r="WHL322" s="942"/>
      <c r="WHM322" s="942"/>
      <c r="WHN322" s="942"/>
      <c r="WHO322" s="942"/>
      <c r="WHP322" s="942"/>
      <c r="WHQ322" s="942"/>
      <c r="WHR322" s="942"/>
      <c r="WHS322" s="942"/>
      <c r="WHT322" s="942"/>
      <c r="WHU322" s="942"/>
      <c r="WHV322" s="942"/>
      <c r="WHW322" s="942"/>
      <c r="WHX322" s="942"/>
      <c r="WHY322" s="942"/>
      <c r="WHZ322" s="942"/>
      <c r="WIA322" s="942"/>
      <c r="WIB322" s="942"/>
      <c r="WIC322" s="942"/>
      <c r="WID322" s="942"/>
      <c r="WIE322" s="942"/>
      <c r="WIF322" s="942"/>
      <c r="WIG322" s="942"/>
      <c r="WIH322" s="942"/>
      <c r="WII322" s="942"/>
      <c r="WIJ322" s="942"/>
      <c r="WIK322" s="942"/>
      <c r="WIL322" s="942"/>
      <c r="WIM322" s="942"/>
      <c r="WIN322" s="942"/>
      <c r="WIO322" s="942"/>
      <c r="WIP322" s="942"/>
      <c r="WIQ322" s="942"/>
      <c r="WIR322" s="942"/>
      <c r="WIS322" s="942"/>
      <c r="WIT322" s="942"/>
      <c r="WIU322" s="942"/>
      <c r="WIV322" s="942"/>
      <c r="WIW322" s="942"/>
      <c r="WIX322" s="942"/>
      <c r="WIY322" s="942"/>
      <c r="WIZ322" s="942"/>
      <c r="WJA322" s="942"/>
      <c r="WJB322" s="942"/>
      <c r="WJC322" s="942"/>
      <c r="WJD322" s="942"/>
      <c r="WJE322" s="942"/>
      <c r="WJF322" s="942"/>
      <c r="WJG322" s="942"/>
      <c r="WJH322" s="942"/>
      <c r="WJI322" s="942"/>
      <c r="WJJ322" s="942"/>
      <c r="WJK322" s="942"/>
      <c r="WJL322" s="942"/>
      <c r="WJM322" s="942"/>
      <c r="WJN322" s="942"/>
      <c r="WJO322" s="942"/>
      <c r="WJP322" s="942"/>
      <c r="WJQ322" s="942"/>
      <c r="WJR322" s="942"/>
      <c r="WJS322" s="942"/>
      <c r="WJT322" s="942"/>
      <c r="WJU322" s="942"/>
      <c r="WJV322" s="942"/>
      <c r="WJW322" s="942"/>
      <c r="WJX322" s="942"/>
      <c r="WJY322" s="942"/>
      <c r="WJZ322" s="942"/>
      <c r="WKA322" s="942"/>
      <c r="WKB322" s="942"/>
      <c r="WKC322" s="942"/>
      <c r="WKD322" s="942"/>
      <c r="WKE322" s="942"/>
      <c r="WKF322" s="942"/>
      <c r="WKG322" s="942"/>
      <c r="WKH322" s="942"/>
      <c r="WKI322" s="942"/>
      <c r="WKJ322" s="942"/>
      <c r="WKK322" s="942"/>
      <c r="WKL322" s="942"/>
      <c r="WKM322" s="942"/>
      <c r="WKN322" s="942"/>
      <c r="WKO322" s="942"/>
      <c r="WKP322" s="942"/>
      <c r="WKQ322" s="942"/>
      <c r="WKR322" s="942"/>
      <c r="WKS322" s="942"/>
      <c r="WKT322" s="942"/>
      <c r="WKU322" s="942"/>
      <c r="WKV322" s="942"/>
      <c r="WKW322" s="942"/>
      <c r="WKX322" s="942"/>
      <c r="WKY322" s="942"/>
      <c r="WKZ322" s="942"/>
      <c r="WLA322" s="942"/>
      <c r="WLB322" s="942"/>
      <c r="WLC322" s="942"/>
      <c r="WLD322" s="942"/>
      <c r="WLE322" s="942"/>
      <c r="WLF322" s="942"/>
      <c r="WLG322" s="942"/>
      <c r="WLH322" s="942"/>
      <c r="WLI322" s="942"/>
      <c r="WLJ322" s="942"/>
      <c r="WLK322" s="942"/>
      <c r="WLL322" s="942"/>
      <c r="WLM322" s="942"/>
      <c r="WLN322" s="942"/>
      <c r="WLO322" s="942"/>
      <c r="WLP322" s="942"/>
      <c r="WLQ322" s="942"/>
      <c r="WLR322" s="942"/>
      <c r="WLS322" s="942"/>
      <c r="WLT322" s="942"/>
      <c r="WLU322" s="942"/>
      <c r="WLV322" s="942"/>
      <c r="WLW322" s="942"/>
      <c r="WLX322" s="942"/>
      <c r="WLY322" s="942"/>
      <c r="WLZ322" s="942"/>
      <c r="WMA322" s="942"/>
      <c r="WMB322" s="942"/>
      <c r="WMC322" s="942"/>
      <c r="WMD322" s="942"/>
      <c r="WME322" s="942"/>
      <c r="WMF322" s="942"/>
      <c r="WMG322" s="942"/>
      <c r="WMH322" s="942"/>
      <c r="WMI322" s="942"/>
      <c r="WMJ322" s="942"/>
      <c r="WMK322" s="942"/>
      <c r="WML322" s="942"/>
      <c r="WMM322" s="942"/>
      <c r="WMN322" s="942"/>
      <c r="WMO322" s="942"/>
      <c r="WMP322" s="942"/>
      <c r="WMQ322" s="942"/>
      <c r="WMR322" s="942"/>
      <c r="WMS322" s="942"/>
      <c r="WMT322" s="942"/>
      <c r="WMU322" s="942"/>
      <c r="WMV322" s="942"/>
      <c r="WMW322" s="942"/>
      <c r="WMX322" s="942"/>
      <c r="WMY322" s="942"/>
      <c r="WMZ322" s="942"/>
      <c r="WNA322" s="942"/>
      <c r="WNB322" s="942"/>
      <c r="WNC322" s="942"/>
      <c r="WND322" s="942"/>
      <c r="WNE322" s="942"/>
      <c r="WNF322" s="942"/>
      <c r="WNG322" s="942"/>
      <c r="WNH322" s="942"/>
      <c r="WNI322" s="942"/>
      <c r="WNJ322" s="942"/>
      <c r="WNK322" s="942"/>
      <c r="WNL322" s="942"/>
      <c r="WNM322" s="942"/>
      <c r="WNN322" s="942"/>
      <c r="WNO322" s="942"/>
      <c r="WNP322" s="942"/>
      <c r="WNQ322" s="942"/>
      <c r="WNR322" s="942"/>
      <c r="WNS322" s="942"/>
      <c r="WNT322" s="942"/>
      <c r="WNU322" s="942"/>
      <c r="WNV322" s="942"/>
      <c r="WNW322" s="942"/>
      <c r="WNX322" s="942"/>
      <c r="WNY322" s="942"/>
      <c r="WNZ322" s="942"/>
      <c r="WOA322" s="942"/>
      <c r="WOB322" s="942"/>
      <c r="WOC322" s="942"/>
      <c r="WOD322" s="942"/>
      <c r="WOE322" s="942"/>
      <c r="WOF322" s="942"/>
      <c r="WOG322" s="942"/>
      <c r="WOH322" s="942"/>
      <c r="WOI322" s="942"/>
      <c r="WOJ322" s="942"/>
      <c r="WOK322" s="942"/>
      <c r="WOL322" s="942"/>
      <c r="WOM322" s="942"/>
      <c r="WON322" s="942"/>
      <c r="WOO322" s="942"/>
      <c r="WOP322" s="942"/>
      <c r="WOQ322" s="942"/>
      <c r="WOR322" s="942"/>
      <c r="WOS322" s="942"/>
      <c r="WOT322" s="942"/>
      <c r="WOU322" s="942"/>
      <c r="WOV322" s="942"/>
      <c r="WOW322" s="942"/>
      <c r="WOX322" s="942"/>
      <c r="WOY322" s="942"/>
      <c r="WOZ322" s="942"/>
      <c r="WPA322" s="942"/>
      <c r="WPB322" s="942"/>
      <c r="WPC322" s="942"/>
      <c r="WPD322" s="942"/>
      <c r="WPE322" s="942"/>
      <c r="WPF322" s="942"/>
      <c r="WPG322" s="942"/>
      <c r="WPH322" s="942"/>
      <c r="WPI322" s="942"/>
      <c r="WPJ322" s="942"/>
      <c r="WPK322" s="942"/>
      <c r="WPL322" s="942"/>
      <c r="WPM322" s="942"/>
      <c r="WPN322" s="942"/>
      <c r="WPO322" s="942"/>
      <c r="WPP322" s="942"/>
      <c r="WPQ322" s="942"/>
      <c r="WPR322" s="942"/>
      <c r="WPS322" s="942"/>
      <c r="WPT322" s="942"/>
      <c r="WPU322" s="942"/>
      <c r="WPV322" s="942"/>
      <c r="WPW322" s="942"/>
      <c r="WPX322" s="942"/>
      <c r="WPY322" s="942"/>
      <c r="WPZ322" s="942"/>
      <c r="WQA322" s="942"/>
      <c r="WQB322" s="942"/>
      <c r="WQC322" s="942"/>
      <c r="WQD322" s="942"/>
      <c r="WQE322" s="942"/>
      <c r="WQF322" s="942"/>
      <c r="WQG322" s="942"/>
      <c r="WQH322" s="942"/>
      <c r="WQI322" s="942"/>
      <c r="WQJ322" s="942"/>
      <c r="WQK322" s="942"/>
      <c r="WQL322" s="942"/>
      <c r="WQM322" s="942"/>
      <c r="WQN322" s="942"/>
      <c r="WQO322" s="942"/>
      <c r="WQP322" s="942"/>
      <c r="WQQ322" s="942"/>
      <c r="WQR322" s="942"/>
      <c r="WQS322" s="942"/>
      <c r="WQT322" s="942"/>
      <c r="WQU322" s="942"/>
      <c r="WQV322" s="942"/>
      <c r="WQW322" s="942"/>
      <c r="WQX322" s="942"/>
      <c r="WQY322" s="942"/>
      <c r="WQZ322" s="942"/>
      <c r="WRA322" s="942"/>
      <c r="WRB322" s="942"/>
      <c r="WRC322" s="942"/>
      <c r="WRD322" s="942"/>
      <c r="WRE322" s="942"/>
      <c r="WRF322" s="942"/>
      <c r="WRG322" s="942"/>
      <c r="WRH322" s="942"/>
      <c r="WRI322" s="942"/>
      <c r="WRJ322" s="942"/>
      <c r="WRK322" s="942"/>
      <c r="WRL322" s="942"/>
      <c r="WRM322" s="942"/>
      <c r="WRN322" s="942"/>
      <c r="WRO322" s="942"/>
      <c r="WRP322" s="942"/>
      <c r="WRQ322" s="942"/>
      <c r="WRR322" s="942"/>
      <c r="WRS322" s="942"/>
      <c r="WRT322" s="942"/>
      <c r="WRU322" s="942"/>
      <c r="WRV322" s="942"/>
      <c r="WRW322" s="942"/>
      <c r="WRX322" s="942"/>
      <c r="WRY322" s="942"/>
      <c r="WRZ322" s="942"/>
      <c r="WSA322" s="942"/>
      <c r="WSB322" s="942"/>
      <c r="WSC322" s="942"/>
      <c r="WSD322" s="942"/>
      <c r="WSE322" s="942"/>
      <c r="WSF322" s="942"/>
      <c r="WSG322" s="942"/>
      <c r="WSH322" s="942"/>
      <c r="WSI322" s="942"/>
      <c r="WSJ322" s="942"/>
      <c r="WSK322" s="942"/>
      <c r="WSL322" s="942"/>
      <c r="WSM322" s="942"/>
      <c r="WSN322" s="942"/>
      <c r="WSO322" s="942"/>
      <c r="WSP322" s="942"/>
      <c r="WSQ322" s="942"/>
      <c r="WSR322" s="942"/>
      <c r="WSS322" s="942"/>
      <c r="WST322" s="942"/>
      <c r="WSU322" s="942"/>
      <c r="WSV322" s="942"/>
      <c r="WSW322" s="942"/>
      <c r="WSX322" s="942"/>
      <c r="WSY322" s="942"/>
      <c r="WSZ322" s="942"/>
      <c r="WTA322" s="942"/>
      <c r="WTB322" s="942"/>
      <c r="WTC322" s="942"/>
      <c r="WTD322" s="942"/>
      <c r="WTE322" s="942"/>
      <c r="WTF322" s="942"/>
      <c r="WTG322" s="942"/>
      <c r="WTH322" s="942"/>
      <c r="WTI322" s="942"/>
      <c r="WTJ322" s="942"/>
      <c r="WTK322" s="942"/>
      <c r="WTL322" s="942"/>
      <c r="WTM322" s="942"/>
      <c r="WTN322" s="942"/>
      <c r="WTO322" s="942"/>
      <c r="WTP322" s="942"/>
      <c r="WTQ322" s="942"/>
      <c r="WTR322" s="942"/>
      <c r="WTS322" s="942"/>
      <c r="WTT322" s="942"/>
      <c r="WTU322" s="942"/>
      <c r="WTV322" s="942"/>
      <c r="WTW322" s="942"/>
      <c r="WTX322" s="942"/>
      <c r="WTY322" s="942"/>
      <c r="WTZ322" s="942"/>
      <c r="WUA322" s="942"/>
      <c r="WUB322" s="942"/>
      <c r="WUC322" s="942"/>
      <c r="WUD322" s="942"/>
      <c r="WUE322" s="942"/>
      <c r="WUF322" s="942"/>
      <c r="WUG322" s="942"/>
      <c r="WUH322" s="942"/>
      <c r="WUI322" s="942"/>
      <c r="WUJ322" s="942"/>
      <c r="WUK322" s="942"/>
      <c r="WUL322" s="942"/>
      <c r="WUM322" s="942"/>
      <c r="WUN322" s="942"/>
      <c r="WUO322" s="942"/>
      <c r="WUP322" s="942"/>
      <c r="WUQ322" s="942"/>
      <c r="WUR322" s="942"/>
      <c r="WUS322" s="942"/>
      <c r="WUT322" s="942"/>
      <c r="WUU322" s="942"/>
      <c r="WUV322" s="942"/>
      <c r="WUW322" s="942"/>
      <c r="WUX322" s="942"/>
      <c r="WUY322" s="942"/>
      <c r="WUZ322" s="942"/>
      <c r="WVA322" s="942"/>
      <c r="WVB322" s="942"/>
      <c r="WVC322" s="942"/>
      <c r="WVD322" s="942"/>
      <c r="WVE322" s="942"/>
      <c r="WVF322" s="942"/>
      <c r="WVG322" s="942"/>
      <c r="WVH322" s="942"/>
      <c r="WVI322" s="942"/>
      <c r="WVJ322" s="942"/>
      <c r="WVK322" s="942"/>
      <c r="WVL322" s="942"/>
      <c r="WVM322" s="942"/>
      <c r="WVN322" s="942"/>
      <c r="WVO322" s="942"/>
      <c r="WVP322" s="942"/>
      <c r="WVQ322" s="942"/>
      <c r="WVR322" s="942"/>
      <c r="WVS322" s="942"/>
      <c r="WVT322" s="942"/>
      <c r="WVU322" s="942"/>
      <c r="WVV322" s="942"/>
      <c r="WVW322" s="942"/>
      <c r="WVX322" s="942"/>
      <c r="WVY322" s="942"/>
      <c r="WVZ322" s="942"/>
      <c r="WWA322" s="942"/>
      <c r="WWB322" s="942"/>
      <c r="WWC322" s="942"/>
      <c r="WWD322" s="942"/>
      <c r="WWE322" s="942"/>
      <c r="WWF322" s="942"/>
      <c r="WWG322" s="942"/>
      <c r="WWH322" s="942"/>
      <c r="WWI322" s="942"/>
      <c r="WWJ322" s="942"/>
      <c r="WWK322" s="942"/>
      <c r="WWL322" s="942"/>
      <c r="WWM322" s="942"/>
      <c r="WWN322" s="942"/>
      <c r="WWO322" s="942"/>
      <c r="WWP322" s="942"/>
      <c r="WWQ322" s="942"/>
      <c r="WWR322" s="942"/>
      <c r="WWS322" s="942"/>
      <c r="WWT322" s="942"/>
      <c r="WWU322" s="942"/>
      <c r="WWV322" s="942"/>
      <c r="WWW322" s="942"/>
      <c r="WWX322" s="942"/>
      <c r="WWY322" s="942"/>
      <c r="WWZ322" s="942"/>
      <c r="WXA322" s="942"/>
      <c r="WXB322" s="942"/>
      <c r="WXC322" s="942"/>
      <c r="WXD322" s="942"/>
      <c r="WXE322" s="942"/>
      <c r="WXF322" s="942"/>
      <c r="WXG322" s="942"/>
      <c r="WXH322" s="942"/>
      <c r="WXI322" s="942"/>
      <c r="WXJ322" s="942"/>
      <c r="WXK322" s="942"/>
      <c r="WXL322" s="942"/>
      <c r="WXM322" s="942"/>
      <c r="WXN322" s="942"/>
      <c r="WXO322" s="942"/>
      <c r="WXP322" s="942"/>
      <c r="WXQ322" s="942"/>
      <c r="WXR322" s="942"/>
      <c r="WXS322" s="942"/>
      <c r="WXT322" s="942"/>
      <c r="WXU322" s="942"/>
      <c r="WXV322" s="942"/>
      <c r="WXW322" s="942"/>
      <c r="WXX322" s="942"/>
      <c r="WXY322" s="942"/>
      <c r="WXZ322" s="942"/>
      <c r="WYA322" s="942"/>
      <c r="WYB322" s="942"/>
      <c r="WYC322" s="942"/>
      <c r="WYD322" s="942"/>
      <c r="WYE322" s="942"/>
      <c r="WYF322" s="942"/>
      <c r="WYG322" s="942"/>
      <c r="WYH322" s="942"/>
      <c r="WYI322" s="942"/>
      <c r="WYJ322" s="942"/>
      <c r="WYK322" s="942"/>
      <c r="WYL322" s="942"/>
      <c r="WYM322" s="942"/>
      <c r="WYN322" s="942"/>
      <c r="WYO322" s="942"/>
      <c r="WYP322" s="942"/>
      <c r="WYQ322" s="942"/>
      <c r="WYR322" s="942"/>
      <c r="WYS322" s="942"/>
      <c r="WYT322" s="942"/>
      <c r="WYU322" s="942"/>
      <c r="WYV322" s="942"/>
      <c r="WYW322" s="942"/>
      <c r="WYX322" s="942"/>
      <c r="WYY322" s="942"/>
      <c r="WYZ322" s="942"/>
      <c r="WZA322" s="942"/>
      <c r="WZB322" s="942"/>
      <c r="WZC322" s="942"/>
      <c r="WZD322" s="942"/>
      <c r="WZE322" s="942"/>
      <c r="WZF322" s="942"/>
      <c r="WZG322" s="942"/>
      <c r="WZH322" s="942"/>
      <c r="WZI322" s="942"/>
      <c r="WZJ322" s="942"/>
      <c r="WZK322" s="942"/>
      <c r="WZL322" s="942"/>
      <c r="WZM322" s="942"/>
      <c r="WZN322" s="942"/>
      <c r="WZO322" s="942"/>
      <c r="WZP322" s="942"/>
      <c r="WZQ322" s="942"/>
      <c r="WZR322" s="942"/>
      <c r="WZS322" s="942"/>
      <c r="WZT322" s="942"/>
      <c r="WZU322" s="942"/>
      <c r="WZV322" s="942"/>
      <c r="WZW322" s="942"/>
      <c r="WZX322" s="942"/>
      <c r="WZY322" s="942"/>
      <c r="WZZ322" s="942"/>
      <c r="XAA322" s="942"/>
      <c r="XAB322" s="942"/>
      <c r="XAC322" s="942"/>
      <c r="XAD322" s="942"/>
      <c r="XAE322" s="942"/>
      <c r="XAF322" s="942"/>
      <c r="XAG322" s="942"/>
      <c r="XAH322" s="942"/>
      <c r="XAI322" s="942"/>
      <c r="XAJ322" s="942"/>
      <c r="XAK322" s="942"/>
      <c r="XAL322" s="942"/>
      <c r="XAM322" s="942"/>
      <c r="XAN322" s="942"/>
      <c r="XAO322" s="942"/>
      <c r="XAP322" s="942"/>
      <c r="XAQ322" s="942"/>
      <c r="XAR322" s="942"/>
      <c r="XAS322" s="942"/>
      <c r="XAT322" s="942"/>
      <c r="XAU322" s="942"/>
      <c r="XAV322" s="942"/>
      <c r="XAW322" s="942"/>
      <c r="XAX322" s="942"/>
      <c r="XAY322" s="942"/>
      <c r="XAZ322" s="942"/>
      <c r="XBA322" s="942"/>
      <c r="XBB322" s="942"/>
      <c r="XBC322" s="942"/>
      <c r="XBD322" s="942"/>
      <c r="XBE322" s="942"/>
      <c r="XBF322" s="942"/>
      <c r="XBG322" s="942"/>
      <c r="XBH322" s="942"/>
      <c r="XBI322" s="942"/>
      <c r="XBJ322" s="942"/>
      <c r="XBK322" s="942"/>
      <c r="XBL322" s="942"/>
      <c r="XBM322" s="942"/>
      <c r="XBN322" s="942"/>
      <c r="XBO322" s="942"/>
      <c r="XBP322" s="942"/>
      <c r="XBQ322" s="942"/>
      <c r="XBR322" s="942"/>
      <c r="XBS322" s="942"/>
      <c r="XBT322" s="942"/>
      <c r="XBU322" s="942"/>
      <c r="XBV322" s="942"/>
      <c r="XBW322" s="942"/>
      <c r="XBX322" s="942"/>
      <c r="XBY322" s="942"/>
      <c r="XBZ322" s="942"/>
      <c r="XCA322" s="942"/>
      <c r="XCB322" s="942"/>
      <c r="XCC322" s="942"/>
      <c r="XCD322" s="942"/>
      <c r="XCE322" s="942"/>
      <c r="XCF322" s="942"/>
      <c r="XCG322" s="942"/>
      <c r="XCH322" s="942"/>
      <c r="XCI322" s="942"/>
      <c r="XCJ322" s="942"/>
      <c r="XCK322" s="942"/>
      <c r="XCL322" s="942"/>
      <c r="XCM322" s="942"/>
      <c r="XCN322" s="942"/>
      <c r="XCO322" s="942"/>
      <c r="XCP322" s="942"/>
      <c r="XCQ322" s="942"/>
      <c r="XCR322" s="942"/>
      <c r="XCS322" s="942"/>
      <c r="XCT322" s="942"/>
      <c r="XCU322" s="942"/>
      <c r="XCV322" s="942"/>
      <c r="XCW322" s="942"/>
      <c r="XCX322" s="942"/>
      <c r="XCY322" s="942"/>
      <c r="XCZ322" s="942"/>
      <c r="XDA322" s="942"/>
      <c r="XDB322" s="942"/>
      <c r="XDC322" s="942"/>
      <c r="XDD322" s="942"/>
      <c r="XDE322" s="942"/>
      <c r="XDF322" s="942"/>
      <c r="XDG322" s="942"/>
      <c r="XDH322" s="942"/>
      <c r="XDI322" s="942"/>
      <c r="XDJ322" s="942"/>
      <c r="XDK322" s="942"/>
      <c r="XDL322" s="942"/>
      <c r="XDM322" s="942"/>
      <c r="XDN322" s="942"/>
      <c r="XDO322" s="942"/>
      <c r="XDP322" s="942"/>
      <c r="XDQ322" s="942"/>
      <c r="XDR322" s="942"/>
      <c r="XDS322" s="942"/>
      <c r="XDT322" s="942"/>
      <c r="XDU322" s="942"/>
      <c r="XDV322" s="942"/>
      <c r="XDW322" s="942"/>
      <c r="XDX322" s="942"/>
      <c r="XDY322" s="942"/>
      <c r="XDZ322" s="942"/>
      <c r="XEA322" s="942"/>
      <c r="XEB322" s="942"/>
      <c r="XEC322" s="942"/>
      <c r="XED322" s="942"/>
      <c r="XEE322" s="942"/>
      <c r="XEF322" s="942"/>
      <c r="XEG322" s="942"/>
      <c r="XEH322" s="942"/>
      <c r="XEI322" s="942"/>
      <c r="XEJ322" s="942"/>
      <c r="XEK322" s="942"/>
      <c r="XEL322" s="942"/>
      <c r="XEM322" s="942"/>
      <c r="XEN322" s="942"/>
      <c r="XEO322" s="942"/>
      <c r="XEP322" s="942"/>
      <c r="XEQ322" s="942"/>
      <c r="XER322" s="942"/>
      <c r="XES322" s="942"/>
      <c r="XET322" s="942"/>
      <c r="XEU322" s="942"/>
      <c r="XEV322" s="942"/>
      <c r="XEW322" s="942"/>
      <c r="XEX322" s="942"/>
      <c r="XEY322" s="942"/>
      <c r="XEZ322" s="942"/>
      <c r="XFA322" s="942"/>
      <c r="XFB322" s="942"/>
      <c r="XFC322" s="942"/>
      <c r="XFD322" s="942"/>
    </row>
    <row r="323" spans="2:16384" ht="30" customHeight="1">
      <c r="B323" s="934" t="s">
        <v>80</v>
      </c>
      <c r="C323" s="1359"/>
      <c r="D323" s="1359"/>
      <c r="E323" s="1362"/>
      <c r="F323" s="75"/>
      <c r="G323" s="196"/>
      <c r="H323" s="196"/>
      <c r="I323" s="196"/>
      <c r="J323" s="196"/>
      <c r="K323" s="196"/>
      <c r="L323" s="196"/>
      <c r="M323" s="196"/>
      <c r="N323" s="855"/>
      <c r="O323" s="900" t="e">
        <f>V323*('Common Calculations'!$C$45/'Common Calculations'!$L$45)</f>
        <v>#REF!</v>
      </c>
      <c r="P323" s="901" t="e">
        <f>W323*('Common Calculations'!$C$45/'Common Calculations'!$L$45)</f>
        <v>#REF!</v>
      </c>
      <c r="Q323" s="901" t="e">
        <f>X323*('Common Calculations'!$C$45/'Common Calculations'!$L$45)</f>
        <v>#REF!</v>
      </c>
      <c r="R323" s="901" t="e">
        <f>Y323*('Common Calculations'!$C$45/'Common Calculations'!$L$45)</f>
        <v>#REF!</v>
      </c>
      <c r="S323" s="901" t="e">
        <f>Z323*('Common Calculations'!$C$45/'Common Calculations'!$L$45)</f>
        <v>#REF!</v>
      </c>
      <c r="T323" s="942"/>
      <c r="U323" s="942"/>
      <c r="V323" s="900">
        <v>0</v>
      </c>
      <c r="W323" s="900">
        <v>0</v>
      </c>
      <c r="X323" s="900">
        <v>0</v>
      </c>
      <c r="Y323" s="900">
        <v>0</v>
      </c>
      <c r="Z323" s="900">
        <v>0</v>
      </c>
      <c r="AA323" s="942"/>
      <c r="AB323" s="942"/>
      <c r="AC323" s="942"/>
      <c r="AD323" s="942"/>
      <c r="AE323" s="942"/>
      <c r="AF323" s="942"/>
      <c r="AG323" s="942"/>
      <c r="AH323" s="942"/>
      <c r="AI323" s="942"/>
      <c r="AJ323" s="942"/>
      <c r="AK323" s="942"/>
      <c r="AL323" s="942"/>
      <c r="AM323" s="942"/>
      <c r="AN323" s="942"/>
      <c r="AO323" s="942"/>
      <c r="AP323" s="942"/>
      <c r="AQ323" s="942"/>
      <c r="AR323" s="942"/>
      <c r="AS323" s="942"/>
      <c r="AT323" s="942"/>
      <c r="AU323" s="942"/>
      <c r="AV323" s="942"/>
      <c r="AW323" s="942"/>
      <c r="AX323" s="942"/>
      <c r="AY323" s="942"/>
      <c r="AZ323" s="942"/>
      <c r="BA323" s="942"/>
      <c r="BB323" s="942"/>
      <c r="BC323" s="942"/>
      <c r="BD323" s="942"/>
      <c r="BE323" s="942"/>
      <c r="BF323" s="942"/>
      <c r="BG323" s="942"/>
      <c r="BH323" s="942"/>
      <c r="BI323" s="942"/>
      <c r="BJ323" s="942"/>
      <c r="BK323" s="942"/>
      <c r="BL323" s="942"/>
      <c r="BM323" s="942"/>
      <c r="BN323" s="942"/>
      <c r="BO323" s="942"/>
      <c r="BP323" s="942"/>
      <c r="BQ323" s="942"/>
      <c r="BR323" s="942"/>
      <c r="BS323" s="942"/>
      <c r="BT323" s="942"/>
      <c r="BU323" s="942"/>
      <c r="BV323" s="942"/>
      <c r="BW323" s="942"/>
      <c r="BX323" s="942"/>
      <c r="BY323" s="942"/>
      <c r="BZ323" s="942"/>
      <c r="CA323" s="942"/>
      <c r="CB323" s="942"/>
      <c r="CC323" s="942"/>
      <c r="CD323" s="942"/>
      <c r="CE323" s="942"/>
      <c r="CF323" s="942"/>
      <c r="CG323" s="942"/>
      <c r="CH323" s="942"/>
      <c r="CI323" s="942"/>
      <c r="CJ323" s="942"/>
      <c r="CK323" s="942"/>
      <c r="CL323" s="942"/>
      <c r="CM323" s="942"/>
      <c r="CN323" s="942"/>
      <c r="CO323" s="942"/>
      <c r="CP323" s="942"/>
      <c r="CQ323" s="942"/>
      <c r="CR323" s="942"/>
      <c r="CS323" s="942"/>
      <c r="CT323" s="942"/>
      <c r="CU323" s="942"/>
      <c r="CV323" s="942"/>
      <c r="CW323" s="942"/>
      <c r="CX323" s="942"/>
      <c r="CY323" s="942"/>
      <c r="CZ323" s="942"/>
      <c r="DA323" s="942"/>
      <c r="DB323" s="942"/>
      <c r="DC323" s="942"/>
      <c r="DD323" s="942"/>
      <c r="DE323" s="942"/>
      <c r="DF323" s="942"/>
      <c r="DG323" s="942"/>
      <c r="DH323" s="942"/>
      <c r="DI323" s="942"/>
      <c r="DJ323" s="942"/>
      <c r="DK323" s="942"/>
      <c r="DL323" s="942"/>
      <c r="DM323" s="942"/>
      <c r="DN323" s="942"/>
      <c r="DO323" s="942"/>
      <c r="DP323" s="942"/>
      <c r="DQ323" s="942"/>
      <c r="DR323" s="942"/>
      <c r="DS323" s="942"/>
      <c r="DT323" s="942"/>
      <c r="DU323" s="942"/>
      <c r="DV323" s="942"/>
      <c r="DW323" s="942"/>
      <c r="DX323" s="942"/>
      <c r="DY323" s="942"/>
      <c r="DZ323" s="942"/>
      <c r="EA323" s="942"/>
      <c r="EB323" s="942"/>
      <c r="EC323" s="942"/>
      <c r="ED323" s="942"/>
      <c r="EE323" s="942"/>
      <c r="EF323" s="942"/>
      <c r="EG323" s="942"/>
      <c r="EH323" s="942"/>
      <c r="EI323" s="942"/>
      <c r="EJ323" s="942"/>
      <c r="EK323" s="942"/>
      <c r="EL323" s="942"/>
      <c r="EM323" s="942"/>
      <c r="EN323" s="942"/>
      <c r="EO323" s="942"/>
      <c r="EP323" s="942"/>
      <c r="EQ323" s="942"/>
      <c r="ER323" s="942"/>
      <c r="ES323" s="942"/>
      <c r="ET323" s="942"/>
      <c r="EU323" s="942"/>
      <c r="EV323" s="942"/>
      <c r="EW323" s="942"/>
      <c r="EX323" s="942"/>
      <c r="EY323" s="942"/>
      <c r="EZ323" s="942"/>
      <c r="FA323" s="942"/>
      <c r="FB323" s="942"/>
      <c r="FC323" s="942"/>
      <c r="FD323" s="942"/>
      <c r="FE323" s="942"/>
      <c r="FF323" s="942"/>
      <c r="FG323" s="942"/>
      <c r="FH323" s="942"/>
      <c r="FI323" s="942"/>
      <c r="FJ323" s="942"/>
      <c r="FK323" s="942"/>
      <c r="FL323" s="942"/>
      <c r="FM323" s="942"/>
      <c r="FN323" s="942"/>
      <c r="FO323" s="942"/>
      <c r="FP323" s="942"/>
      <c r="FQ323" s="942"/>
      <c r="FR323" s="942"/>
      <c r="FS323" s="942"/>
      <c r="FT323" s="942"/>
      <c r="FU323" s="942"/>
      <c r="FV323" s="942"/>
      <c r="FW323" s="942"/>
      <c r="FX323" s="942"/>
      <c r="FY323" s="942"/>
      <c r="FZ323" s="942"/>
      <c r="GA323" s="942"/>
      <c r="GB323" s="942"/>
      <c r="GC323" s="942"/>
      <c r="GD323" s="942"/>
      <c r="GE323" s="942"/>
      <c r="GF323" s="942"/>
      <c r="GG323" s="942"/>
      <c r="GH323" s="942"/>
      <c r="GI323" s="942"/>
      <c r="GJ323" s="942"/>
      <c r="GK323" s="942"/>
      <c r="GL323" s="942"/>
      <c r="GM323" s="942"/>
      <c r="GN323" s="942"/>
      <c r="GO323" s="942"/>
      <c r="GP323" s="942"/>
      <c r="GQ323" s="942"/>
      <c r="GR323" s="942"/>
      <c r="GS323" s="942"/>
      <c r="GT323" s="942"/>
      <c r="GU323" s="942"/>
      <c r="GV323" s="942"/>
      <c r="GW323" s="942"/>
      <c r="GX323" s="942"/>
      <c r="GY323" s="942"/>
      <c r="GZ323" s="942"/>
      <c r="HA323" s="942"/>
      <c r="HB323" s="942"/>
      <c r="HC323" s="942"/>
      <c r="HD323" s="942"/>
      <c r="HE323" s="942"/>
      <c r="HF323" s="942"/>
      <c r="HG323" s="942"/>
      <c r="HH323" s="942"/>
      <c r="HI323" s="942"/>
      <c r="HJ323" s="942"/>
      <c r="HK323" s="942"/>
      <c r="HL323" s="942"/>
      <c r="HM323" s="942"/>
      <c r="HN323" s="942"/>
      <c r="HO323" s="942"/>
      <c r="HP323" s="942"/>
      <c r="HQ323" s="942"/>
      <c r="HR323" s="942"/>
      <c r="HS323" s="942"/>
      <c r="HT323" s="942"/>
      <c r="HU323" s="942"/>
      <c r="HV323" s="942"/>
      <c r="HW323" s="942"/>
      <c r="HX323" s="942"/>
      <c r="HY323" s="942"/>
      <c r="HZ323" s="942"/>
      <c r="IA323" s="942"/>
      <c r="IB323" s="942"/>
      <c r="IC323" s="942"/>
      <c r="ID323" s="942"/>
      <c r="IE323" s="942"/>
      <c r="IF323" s="942"/>
      <c r="IG323" s="942"/>
      <c r="IH323" s="942"/>
      <c r="II323" s="942"/>
      <c r="IJ323" s="942"/>
      <c r="IK323" s="942"/>
      <c r="IL323" s="942"/>
      <c r="IM323" s="942"/>
      <c r="IN323" s="942"/>
      <c r="IO323" s="942"/>
      <c r="IP323" s="942"/>
      <c r="IQ323" s="942"/>
      <c r="IR323" s="942"/>
      <c r="IS323" s="942"/>
      <c r="IT323" s="942"/>
      <c r="IU323" s="942"/>
      <c r="IV323" s="942"/>
      <c r="IW323" s="942"/>
      <c r="IX323" s="942"/>
      <c r="IY323" s="942"/>
      <c r="IZ323" s="942"/>
      <c r="JA323" s="942"/>
      <c r="JB323" s="942"/>
      <c r="JC323" s="942"/>
      <c r="JD323" s="942"/>
      <c r="JE323" s="942"/>
      <c r="JF323" s="942"/>
      <c r="JG323" s="942"/>
      <c r="JH323" s="942"/>
      <c r="JI323" s="942"/>
      <c r="JJ323" s="942"/>
      <c r="JK323" s="942"/>
      <c r="JL323" s="942"/>
      <c r="JM323" s="942"/>
      <c r="JN323" s="942"/>
      <c r="JO323" s="942"/>
      <c r="JP323" s="942"/>
      <c r="JQ323" s="942"/>
      <c r="JR323" s="942"/>
      <c r="JS323" s="942"/>
      <c r="JT323" s="942"/>
      <c r="JU323" s="942"/>
      <c r="JV323" s="942"/>
      <c r="JW323" s="942"/>
      <c r="JX323" s="942"/>
      <c r="JY323" s="942"/>
      <c r="JZ323" s="942"/>
      <c r="KA323" s="942"/>
      <c r="KB323" s="942"/>
      <c r="KC323" s="942"/>
      <c r="KD323" s="942"/>
      <c r="KE323" s="942"/>
      <c r="KF323" s="942"/>
      <c r="KG323" s="942"/>
      <c r="KH323" s="942"/>
      <c r="KI323" s="942"/>
      <c r="KJ323" s="942"/>
      <c r="KK323" s="942"/>
      <c r="KL323" s="942"/>
      <c r="KM323" s="942"/>
      <c r="KN323" s="942"/>
      <c r="KO323" s="942"/>
      <c r="KP323" s="942"/>
      <c r="KQ323" s="942"/>
      <c r="KR323" s="942"/>
      <c r="KS323" s="942"/>
      <c r="KT323" s="942"/>
      <c r="KU323" s="942"/>
      <c r="KV323" s="942"/>
      <c r="KW323" s="942"/>
      <c r="KX323" s="942"/>
      <c r="KY323" s="942"/>
      <c r="KZ323" s="942"/>
      <c r="LA323" s="942"/>
      <c r="LB323" s="942"/>
      <c r="LC323" s="942"/>
      <c r="LD323" s="942"/>
      <c r="LE323" s="942"/>
      <c r="LF323" s="942"/>
      <c r="LG323" s="942"/>
      <c r="LH323" s="942"/>
      <c r="LI323" s="942"/>
      <c r="LJ323" s="942"/>
      <c r="LK323" s="942"/>
      <c r="LL323" s="942"/>
      <c r="LM323" s="942"/>
      <c r="LN323" s="942"/>
      <c r="LO323" s="942"/>
      <c r="LP323" s="942"/>
      <c r="LQ323" s="942"/>
      <c r="LR323" s="942"/>
      <c r="LS323" s="942"/>
      <c r="LT323" s="942"/>
      <c r="LU323" s="942"/>
      <c r="LV323" s="942"/>
      <c r="LW323" s="942"/>
      <c r="LX323" s="942"/>
      <c r="LY323" s="942"/>
      <c r="LZ323" s="942"/>
      <c r="MA323" s="942"/>
      <c r="MB323" s="942"/>
      <c r="MC323" s="942"/>
      <c r="MD323" s="942"/>
      <c r="ME323" s="942"/>
      <c r="MF323" s="942"/>
      <c r="MG323" s="942"/>
      <c r="MH323" s="942"/>
      <c r="MI323" s="942"/>
      <c r="MJ323" s="942"/>
      <c r="MK323" s="942"/>
      <c r="ML323" s="942"/>
      <c r="MM323" s="942"/>
      <c r="MN323" s="942"/>
      <c r="MO323" s="942"/>
      <c r="MP323" s="942"/>
      <c r="MQ323" s="942"/>
      <c r="MR323" s="942"/>
      <c r="MS323" s="942"/>
      <c r="MT323" s="942"/>
      <c r="MU323" s="942"/>
      <c r="MV323" s="942"/>
      <c r="MW323" s="942"/>
      <c r="MX323" s="942"/>
      <c r="MY323" s="942"/>
      <c r="MZ323" s="942"/>
      <c r="NA323" s="942"/>
      <c r="NB323" s="942"/>
      <c r="NC323" s="942"/>
      <c r="ND323" s="942"/>
      <c r="NE323" s="942"/>
      <c r="NF323" s="942"/>
      <c r="NG323" s="942"/>
      <c r="NH323" s="942"/>
      <c r="NI323" s="942"/>
      <c r="NJ323" s="942"/>
      <c r="NK323" s="942"/>
      <c r="NL323" s="942"/>
      <c r="NM323" s="942"/>
      <c r="NN323" s="942"/>
      <c r="NO323" s="942"/>
      <c r="NP323" s="942"/>
      <c r="NQ323" s="942"/>
      <c r="NR323" s="942"/>
      <c r="NS323" s="942"/>
      <c r="NT323" s="942"/>
      <c r="NU323" s="942"/>
      <c r="NV323" s="942"/>
      <c r="NW323" s="942"/>
      <c r="NX323" s="942"/>
      <c r="NY323" s="942"/>
      <c r="NZ323" s="942"/>
      <c r="OA323" s="942"/>
      <c r="OB323" s="942"/>
      <c r="OC323" s="942"/>
      <c r="OD323" s="942"/>
      <c r="OE323" s="942"/>
      <c r="OF323" s="942"/>
      <c r="OG323" s="942"/>
      <c r="OH323" s="942"/>
      <c r="OI323" s="942"/>
      <c r="OJ323" s="942"/>
      <c r="OK323" s="942"/>
      <c r="OL323" s="942"/>
      <c r="OM323" s="942"/>
      <c r="ON323" s="942"/>
      <c r="OO323" s="942"/>
      <c r="OP323" s="942"/>
      <c r="OQ323" s="942"/>
      <c r="OR323" s="942"/>
      <c r="OS323" s="942"/>
      <c r="OT323" s="942"/>
      <c r="OU323" s="942"/>
      <c r="OV323" s="942"/>
      <c r="OW323" s="942"/>
      <c r="OX323" s="942"/>
      <c r="OY323" s="942"/>
      <c r="OZ323" s="942"/>
      <c r="PA323" s="942"/>
      <c r="PB323" s="942"/>
      <c r="PC323" s="942"/>
      <c r="PD323" s="942"/>
      <c r="PE323" s="942"/>
      <c r="PF323" s="942"/>
      <c r="PG323" s="942"/>
      <c r="PH323" s="942"/>
      <c r="PI323" s="942"/>
      <c r="PJ323" s="942"/>
      <c r="PK323" s="942"/>
      <c r="PL323" s="942"/>
      <c r="PM323" s="942"/>
      <c r="PN323" s="942"/>
      <c r="PO323" s="942"/>
      <c r="PP323" s="942"/>
      <c r="PQ323" s="942"/>
      <c r="PR323" s="942"/>
      <c r="PS323" s="942"/>
      <c r="PT323" s="942"/>
      <c r="PU323" s="942"/>
      <c r="PV323" s="942"/>
      <c r="PW323" s="942"/>
      <c r="PX323" s="942"/>
      <c r="PY323" s="942"/>
      <c r="PZ323" s="942"/>
      <c r="QA323" s="942"/>
      <c r="QB323" s="942"/>
      <c r="QC323" s="942"/>
      <c r="QD323" s="942"/>
      <c r="QE323" s="942"/>
      <c r="QF323" s="942"/>
      <c r="QG323" s="942"/>
      <c r="QH323" s="942"/>
      <c r="QI323" s="942"/>
      <c r="QJ323" s="942"/>
      <c r="QK323" s="942"/>
      <c r="QL323" s="942"/>
      <c r="QM323" s="942"/>
      <c r="QN323" s="942"/>
      <c r="QO323" s="942"/>
      <c r="QP323" s="942"/>
      <c r="QQ323" s="942"/>
      <c r="QR323" s="942"/>
      <c r="QS323" s="942"/>
      <c r="QT323" s="942"/>
      <c r="QU323" s="942"/>
      <c r="QV323" s="942"/>
      <c r="QW323" s="942"/>
      <c r="QX323" s="942"/>
      <c r="QY323" s="942"/>
      <c r="QZ323" s="942"/>
      <c r="RA323" s="942"/>
      <c r="RB323" s="942"/>
      <c r="RC323" s="942"/>
      <c r="RD323" s="942"/>
      <c r="RE323" s="942"/>
      <c r="RF323" s="942"/>
      <c r="RG323" s="942"/>
      <c r="RH323" s="942"/>
      <c r="RI323" s="942"/>
      <c r="RJ323" s="942"/>
      <c r="RK323" s="942"/>
      <c r="RL323" s="942"/>
      <c r="RM323" s="942"/>
      <c r="RN323" s="942"/>
      <c r="RO323" s="942"/>
      <c r="RP323" s="942"/>
      <c r="RQ323" s="942"/>
      <c r="RR323" s="942"/>
      <c r="RS323" s="942"/>
      <c r="RT323" s="942"/>
      <c r="RU323" s="942"/>
      <c r="RV323" s="942"/>
      <c r="RW323" s="942"/>
      <c r="RX323" s="942"/>
      <c r="RY323" s="942"/>
      <c r="RZ323" s="942"/>
      <c r="SA323" s="942"/>
      <c r="SB323" s="942"/>
      <c r="SC323" s="942"/>
      <c r="SD323" s="942"/>
      <c r="SE323" s="942"/>
      <c r="SF323" s="942"/>
      <c r="SG323" s="942"/>
      <c r="SH323" s="942"/>
      <c r="SI323" s="942"/>
      <c r="SJ323" s="942"/>
      <c r="SK323" s="942"/>
      <c r="SL323" s="942"/>
      <c r="SM323" s="942"/>
      <c r="SN323" s="942"/>
      <c r="SO323" s="942"/>
      <c r="SP323" s="942"/>
      <c r="SQ323" s="942"/>
      <c r="SR323" s="942"/>
      <c r="SS323" s="942"/>
      <c r="ST323" s="942"/>
      <c r="SU323" s="942"/>
      <c r="SV323" s="942"/>
      <c r="SW323" s="942"/>
      <c r="SX323" s="942"/>
      <c r="SY323" s="942"/>
      <c r="SZ323" s="942"/>
      <c r="TA323" s="942"/>
      <c r="TB323" s="942"/>
      <c r="TC323" s="942"/>
      <c r="TD323" s="942"/>
      <c r="TE323" s="942"/>
      <c r="TF323" s="942"/>
      <c r="TG323" s="942"/>
      <c r="TH323" s="942"/>
      <c r="TI323" s="942"/>
      <c r="TJ323" s="942"/>
      <c r="TK323" s="942"/>
      <c r="TL323" s="942"/>
      <c r="TM323" s="942"/>
      <c r="TN323" s="942"/>
      <c r="TO323" s="942"/>
      <c r="TP323" s="942"/>
      <c r="TQ323" s="942"/>
      <c r="TR323" s="942"/>
      <c r="TS323" s="942"/>
      <c r="TT323" s="942"/>
      <c r="TU323" s="942"/>
      <c r="TV323" s="942"/>
      <c r="TW323" s="942"/>
      <c r="TX323" s="942"/>
      <c r="TY323" s="942"/>
      <c r="TZ323" s="942"/>
      <c r="UA323" s="942"/>
      <c r="UB323" s="942"/>
      <c r="UC323" s="942"/>
      <c r="UD323" s="942"/>
      <c r="UE323" s="942"/>
      <c r="UF323" s="942"/>
      <c r="UG323" s="942"/>
      <c r="UH323" s="942"/>
      <c r="UI323" s="942"/>
      <c r="UJ323" s="942"/>
      <c r="UK323" s="942"/>
      <c r="UL323" s="942"/>
      <c r="UM323" s="942"/>
      <c r="UN323" s="942"/>
      <c r="UO323" s="942"/>
      <c r="UP323" s="942"/>
      <c r="UQ323" s="942"/>
      <c r="UR323" s="942"/>
      <c r="US323" s="942"/>
      <c r="UT323" s="942"/>
      <c r="UU323" s="942"/>
      <c r="UV323" s="942"/>
      <c r="UW323" s="942"/>
      <c r="UX323" s="942"/>
      <c r="UY323" s="942"/>
      <c r="UZ323" s="942"/>
      <c r="VA323" s="942"/>
      <c r="VB323" s="942"/>
      <c r="VC323" s="942"/>
      <c r="VD323" s="942"/>
      <c r="VE323" s="942"/>
      <c r="VF323" s="942"/>
      <c r="VG323" s="942"/>
      <c r="VH323" s="942"/>
      <c r="VI323" s="942"/>
      <c r="VJ323" s="942"/>
      <c r="VK323" s="942"/>
      <c r="VL323" s="942"/>
      <c r="VM323" s="942"/>
      <c r="VN323" s="942"/>
      <c r="VO323" s="942"/>
      <c r="VP323" s="942"/>
      <c r="VQ323" s="942"/>
      <c r="VR323" s="942"/>
      <c r="VS323" s="942"/>
      <c r="VT323" s="942"/>
      <c r="VU323" s="942"/>
      <c r="VV323" s="942"/>
      <c r="VW323" s="942"/>
      <c r="VX323" s="942"/>
      <c r="VY323" s="942"/>
      <c r="VZ323" s="942"/>
      <c r="WA323" s="942"/>
      <c r="WB323" s="942"/>
      <c r="WC323" s="942"/>
      <c r="WD323" s="942"/>
      <c r="WE323" s="942"/>
      <c r="WF323" s="942"/>
      <c r="WG323" s="942"/>
      <c r="WH323" s="942"/>
      <c r="WI323" s="942"/>
      <c r="WJ323" s="942"/>
      <c r="WK323" s="942"/>
      <c r="WL323" s="942"/>
      <c r="WM323" s="942"/>
      <c r="WN323" s="942"/>
      <c r="WO323" s="942"/>
      <c r="WP323" s="942"/>
      <c r="WQ323" s="942"/>
      <c r="WR323" s="942"/>
      <c r="WS323" s="942"/>
      <c r="WT323" s="942"/>
      <c r="WU323" s="942"/>
      <c r="WV323" s="942"/>
      <c r="WW323" s="942"/>
      <c r="WX323" s="942"/>
      <c r="WY323" s="942"/>
      <c r="WZ323" s="942"/>
      <c r="XA323" s="942"/>
      <c r="XB323" s="942"/>
      <c r="XC323" s="942"/>
      <c r="XD323" s="942"/>
      <c r="XE323" s="942"/>
      <c r="XF323" s="942"/>
      <c r="XG323" s="942"/>
      <c r="XH323" s="942"/>
      <c r="XI323" s="942"/>
      <c r="XJ323" s="942"/>
      <c r="XK323" s="942"/>
      <c r="XL323" s="942"/>
      <c r="XM323" s="942"/>
      <c r="XN323" s="942"/>
      <c r="XO323" s="942"/>
      <c r="XP323" s="942"/>
      <c r="XQ323" s="942"/>
      <c r="XR323" s="942"/>
      <c r="XS323" s="942"/>
      <c r="XT323" s="942"/>
      <c r="XU323" s="942"/>
      <c r="XV323" s="942"/>
      <c r="XW323" s="942"/>
      <c r="XX323" s="942"/>
      <c r="XY323" s="942"/>
      <c r="XZ323" s="942"/>
      <c r="YA323" s="942"/>
      <c r="YB323" s="942"/>
      <c r="YC323" s="942"/>
      <c r="YD323" s="942"/>
      <c r="YE323" s="942"/>
      <c r="YF323" s="942"/>
      <c r="YG323" s="942"/>
      <c r="YH323" s="942"/>
      <c r="YI323" s="942"/>
      <c r="YJ323" s="942"/>
      <c r="YK323" s="942"/>
      <c r="YL323" s="942"/>
      <c r="YM323" s="942"/>
      <c r="YN323" s="942"/>
      <c r="YO323" s="942"/>
      <c r="YP323" s="942"/>
      <c r="YQ323" s="942"/>
      <c r="YR323" s="942"/>
      <c r="YS323" s="942"/>
      <c r="YT323" s="942"/>
      <c r="YU323" s="942"/>
      <c r="YV323" s="942"/>
      <c r="YW323" s="942"/>
      <c r="YX323" s="942"/>
      <c r="YY323" s="942"/>
      <c r="YZ323" s="942"/>
      <c r="ZA323" s="942"/>
      <c r="ZB323" s="942"/>
      <c r="ZC323" s="942"/>
      <c r="ZD323" s="942"/>
      <c r="ZE323" s="942"/>
      <c r="ZF323" s="942"/>
      <c r="ZG323" s="942"/>
      <c r="ZH323" s="942"/>
      <c r="ZI323" s="942"/>
      <c r="ZJ323" s="942"/>
      <c r="ZK323" s="942"/>
      <c r="ZL323" s="942"/>
      <c r="ZM323" s="942"/>
      <c r="ZN323" s="942"/>
      <c r="ZO323" s="942"/>
      <c r="ZP323" s="942"/>
      <c r="ZQ323" s="942"/>
      <c r="ZR323" s="942"/>
      <c r="ZS323" s="942"/>
      <c r="ZT323" s="942"/>
      <c r="ZU323" s="942"/>
      <c r="ZV323" s="942"/>
      <c r="ZW323" s="942"/>
      <c r="ZX323" s="942"/>
      <c r="ZY323" s="942"/>
      <c r="ZZ323" s="942"/>
      <c r="AAA323" s="942"/>
      <c r="AAB323" s="942"/>
      <c r="AAC323" s="942"/>
      <c r="AAD323" s="942"/>
      <c r="AAE323" s="942"/>
      <c r="AAF323" s="942"/>
      <c r="AAG323" s="942"/>
      <c r="AAH323" s="942"/>
      <c r="AAI323" s="942"/>
      <c r="AAJ323" s="942"/>
      <c r="AAK323" s="942"/>
      <c r="AAL323" s="942"/>
      <c r="AAM323" s="942"/>
      <c r="AAN323" s="942"/>
      <c r="AAO323" s="942"/>
      <c r="AAP323" s="942"/>
      <c r="AAQ323" s="942"/>
      <c r="AAR323" s="942"/>
      <c r="AAS323" s="942"/>
      <c r="AAT323" s="942"/>
      <c r="AAU323" s="942"/>
      <c r="AAV323" s="942"/>
      <c r="AAW323" s="942"/>
      <c r="AAX323" s="942"/>
      <c r="AAY323" s="942"/>
      <c r="AAZ323" s="942"/>
      <c r="ABA323" s="942"/>
      <c r="ABB323" s="942"/>
      <c r="ABC323" s="942"/>
      <c r="ABD323" s="942"/>
      <c r="ABE323" s="942"/>
      <c r="ABF323" s="942"/>
      <c r="ABG323" s="942"/>
      <c r="ABH323" s="942"/>
      <c r="ABI323" s="942"/>
      <c r="ABJ323" s="942"/>
      <c r="ABK323" s="942"/>
      <c r="ABL323" s="942"/>
      <c r="ABM323" s="942"/>
      <c r="ABN323" s="942"/>
      <c r="ABO323" s="942"/>
      <c r="ABP323" s="942"/>
      <c r="ABQ323" s="942"/>
      <c r="ABR323" s="942"/>
      <c r="ABS323" s="942"/>
      <c r="ABT323" s="942"/>
      <c r="ABU323" s="942"/>
      <c r="ABV323" s="942"/>
      <c r="ABW323" s="942"/>
      <c r="ABX323" s="942"/>
      <c r="ABY323" s="942"/>
      <c r="ABZ323" s="942"/>
      <c r="ACA323" s="942"/>
      <c r="ACB323" s="942"/>
      <c r="ACC323" s="942"/>
      <c r="ACD323" s="942"/>
      <c r="ACE323" s="942"/>
      <c r="ACF323" s="942"/>
      <c r="ACG323" s="942"/>
      <c r="ACH323" s="942"/>
      <c r="ACI323" s="942"/>
      <c r="ACJ323" s="942"/>
      <c r="ACK323" s="942"/>
      <c r="ACL323" s="942"/>
      <c r="ACM323" s="942"/>
      <c r="ACN323" s="942"/>
      <c r="ACO323" s="942"/>
      <c r="ACP323" s="942"/>
      <c r="ACQ323" s="942"/>
      <c r="ACR323" s="942"/>
      <c r="ACS323" s="942"/>
      <c r="ACT323" s="942"/>
      <c r="ACU323" s="942"/>
      <c r="ACV323" s="942"/>
      <c r="ACW323" s="942"/>
      <c r="ACX323" s="942"/>
      <c r="ACY323" s="942"/>
      <c r="ACZ323" s="942"/>
      <c r="ADA323" s="942"/>
      <c r="ADB323" s="942"/>
      <c r="ADC323" s="942"/>
      <c r="ADD323" s="942"/>
      <c r="ADE323" s="942"/>
      <c r="ADF323" s="942"/>
      <c r="ADG323" s="942"/>
      <c r="ADH323" s="942"/>
      <c r="ADI323" s="942"/>
      <c r="ADJ323" s="942"/>
      <c r="ADK323" s="942"/>
      <c r="ADL323" s="942"/>
      <c r="ADM323" s="942"/>
      <c r="ADN323" s="942"/>
      <c r="ADO323" s="942"/>
      <c r="ADP323" s="942"/>
      <c r="ADQ323" s="942"/>
      <c r="ADR323" s="942"/>
      <c r="ADS323" s="942"/>
      <c r="ADT323" s="942"/>
      <c r="ADU323" s="942"/>
      <c r="ADV323" s="942"/>
      <c r="ADW323" s="942"/>
      <c r="ADX323" s="942"/>
      <c r="ADY323" s="942"/>
      <c r="ADZ323" s="942"/>
      <c r="AEA323" s="942"/>
      <c r="AEB323" s="942"/>
      <c r="AEC323" s="942"/>
      <c r="AED323" s="942"/>
      <c r="AEE323" s="942"/>
      <c r="AEF323" s="942"/>
      <c r="AEG323" s="942"/>
      <c r="AEH323" s="942"/>
      <c r="AEI323" s="942"/>
      <c r="AEJ323" s="942"/>
      <c r="AEK323" s="942"/>
      <c r="AEL323" s="942"/>
      <c r="AEM323" s="942"/>
      <c r="AEN323" s="942"/>
      <c r="AEO323" s="942"/>
      <c r="AEP323" s="942"/>
      <c r="AEQ323" s="942"/>
      <c r="AER323" s="942"/>
      <c r="AES323" s="942"/>
      <c r="AET323" s="942"/>
      <c r="AEU323" s="942"/>
      <c r="AEV323" s="942"/>
      <c r="AEW323" s="942"/>
      <c r="AEX323" s="942"/>
      <c r="AEY323" s="942"/>
      <c r="AEZ323" s="942"/>
      <c r="AFA323" s="942"/>
      <c r="AFB323" s="942"/>
      <c r="AFC323" s="942"/>
      <c r="AFD323" s="942"/>
      <c r="AFE323" s="942"/>
      <c r="AFF323" s="942"/>
      <c r="AFG323" s="942"/>
      <c r="AFH323" s="942"/>
      <c r="AFI323" s="942"/>
      <c r="AFJ323" s="942"/>
      <c r="AFK323" s="942"/>
      <c r="AFL323" s="942"/>
      <c r="AFM323" s="942"/>
      <c r="AFN323" s="942"/>
      <c r="AFO323" s="942"/>
      <c r="AFP323" s="942"/>
      <c r="AFQ323" s="942"/>
      <c r="AFR323" s="942"/>
      <c r="AFS323" s="942"/>
      <c r="AFT323" s="942"/>
      <c r="AFU323" s="942"/>
      <c r="AFV323" s="942"/>
      <c r="AFW323" s="942"/>
      <c r="AFX323" s="942"/>
      <c r="AFY323" s="942"/>
      <c r="AFZ323" s="942"/>
      <c r="AGA323" s="942"/>
      <c r="AGB323" s="942"/>
      <c r="AGC323" s="942"/>
      <c r="AGD323" s="942"/>
      <c r="AGE323" s="942"/>
      <c r="AGF323" s="942"/>
      <c r="AGG323" s="942"/>
      <c r="AGH323" s="942"/>
      <c r="AGI323" s="942"/>
      <c r="AGJ323" s="942"/>
      <c r="AGK323" s="942"/>
      <c r="AGL323" s="942"/>
      <c r="AGM323" s="942"/>
      <c r="AGN323" s="942"/>
      <c r="AGO323" s="942"/>
      <c r="AGP323" s="942"/>
      <c r="AGQ323" s="942"/>
      <c r="AGR323" s="942"/>
      <c r="AGS323" s="942"/>
      <c r="AGT323" s="942"/>
      <c r="AGU323" s="942"/>
      <c r="AGV323" s="942"/>
      <c r="AGW323" s="942"/>
      <c r="AGX323" s="942"/>
      <c r="AGY323" s="942"/>
      <c r="AGZ323" s="942"/>
      <c r="AHA323" s="942"/>
      <c r="AHB323" s="942"/>
      <c r="AHC323" s="942"/>
      <c r="AHD323" s="942"/>
      <c r="AHE323" s="942"/>
      <c r="AHF323" s="942"/>
      <c r="AHG323" s="942"/>
      <c r="AHH323" s="942"/>
      <c r="AHI323" s="942"/>
      <c r="AHJ323" s="942"/>
      <c r="AHK323" s="942"/>
      <c r="AHL323" s="942"/>
      <c r="AHM323" s="942"/>
      <c r="AHN323" s="942"/>
      <c r="AHO323" s="942"/>
      <c r="AHP323" s="942"/>
      <c r="AHQ323" s="942"/>
      <c r="AHR323" s="942"/>
      <c r="AHS323" s="942"/>
      <c r="AHT323" s="942"/>
      <c r="AHU323" s="942"/>
      <c r="AHV323" s="942"/>
      <c r="AHW323" s="942"/>
      <c r="AHX323" s="942"/>
      <c r="AHY323" s="942"/>
      <c r="AHZ323" s="942"/>
      <c r="AIA323" s="942"/>
      <c r="AIB323" s="942"/>
      <c r="AIC323" s="942"/>
      <c r="AID323" s="942"/>
      <c r="AIE323" s="942"/>
      <c r="AIF323" s="942"/>
      <c r="AIG323" s="942"/>
      <c r="AIH323" s="942"/>
      <c r="AII323" s="942"/>
      <c r="AIJ323" s="942"/>
      <c r="AIK323" s="942"/>
      <c r="AIL323" s="942"/>
      <c r="AIM323" s="942"/>
      <c r="AIN323" s="942"/>
      <c r="AIO323" s="942"/>
      <c r="AIP323" s="942"/>
      <c r="AIQ323" s="942"/>
      <c r="AIR323" s="942"/>
      <c r="AIS323" s="942"/>
      <c r="AIT323" s="942"/>
      <c r="AIU323" s="942"/>
      <c r="AIV323" s="942"/>
      <c r="AIW323" s="942"/>
      <c r="AIX323" s="942"/>
      <c r="AIY323" s="942"/>
      <c r="AIZ323" s="942"/>
      <c r="AJA323" s="942"/>
      <c r="AJB323" s="942"/>
      <c r="AJC323" s="942"/>
      <c r="AJD323" s="942"/>
      <c r="AJE323" s="942"/>
      <c r="AJF323" s="942"/>
      <c r="AJG323" s="942"/>
      <c r="AJH323" s="942"/>
      <c r="AJI323" s="942"/>
      <c r="AJJ323" s="942"/>
      <c r="AJK323" s="942"/>
      <c r="AJL323" s="942"/>
      <c r="AJM323" s="942"/>
      <c r="AJN323" s="942"/>
      <c r="AJO323" s="942"/>
      <c r="AJP323" s="942"/>
      <c r="AJQ323" s="942"/>
      <c r="AJR323" s="942"/>
      <c r="AJS323" s="942"/>
      <c r="AJT323" s="942"/>
      <c r="AJU323" s="942"/>
      <c r="AJV323" s="942"/>
      <c r="AJW323" s="942"/>
      <c r="AJX323" s="942"/>
      <c r="AJY323" s="942"/>
      <c r="AJZ323" s="942"/>
      <c r="AKA323" s="942"/>
      <c r="AKB323" s="942"/>
      <c r="AKC323" s="942"/>
      <c r="AKD323" s="942"/>
      <c r="AKE323" s="942"/>
      <c r="AKF323" s="942"/>
      <c r="AKG323" s="942"/>
      <c r="AKH323" s="942"/>
      <c r="AKI323" s="942"/>
      <c r="AKJ323" s="942"/>
      <c r="AKK323" s="942"/>
      <c r="AKL323" s="942"/>
      <c r="AKM323" s="942"/>
      <c r="AKN323" s="942"/>
      <c r="AKO323" s="942"/>
      <c r="AKP323" s="942"/>
      <c r="AKQ323" s="942"/>
      <c r="AKR323" s="942"/>
      <c r="AKS323" s="942"/>
      <c r="AKT323" s="942"/>
      <c r="AKU323" s="942"/>
      <c r="AKV323" s="942"/>
      <c r="AKW323" s="942"/>
      <c r="AKX323" s="942"/>
      <c r="AKY323" s="942"/>
      <c r="AKZ323" s="942"/>
      <c r="ALA323" s="942"/>
      <c r="ALB323" s="942"/>
      <c r="ALC323" s="942"/>
      <c r="ALD323" s="942"/>
      <c r="ALE323" s="942"/>
      <c r="ALF323" s="942"/>
      <c r="ALG323" s="942"/>
      <c r="ALH323" s="942"/>
      <c r="ALI323" s="942"/>
      <c r="ALJ323" s="942"/>
      <c r="ALK323" s="942"/>
      <c r="ALL323" s="942"/>
      <c r="ALM323" s="942"/>
      <c r="ALN323" s="942"/>
      <c r="ALO323" s="942"/>
      <c r="ALP323" s="942"/>
      <c r="ALQ323" s="942"/>
      <c r="ALR323" s="942"/>
      <c r="ALS323" s="942"/>
      <c r="ALT323" s="942"/>
      <c r="ALU323" s="942"/>
      <c r="ALV323" s="942"/>
      <c r="ALW323" s="942"/>
      <c r="ALX323" s="942"/>
      <c r="ALY323" s="942"/>
      <c r="ALZ323" s="942"/>
      <c r="AMA323" s="942"/>
      <c r="AMB323" s="942"/>
      <c r="AMC323" s="942"/>
      <c r="AMD323" s="942"/>
      <c r="AME323" s="942"/>
      <c r="AMF323" s="942"/>
      <c r="AMG323" s="942"/>
      <c r="AMH323" s="942"/>
      <c r="AMI323" s="942"/>
      <c r="AMJ323" s="942"/>
      <c r="AMK323" s="942"/>
      <c r="AML323" s="942"/>
      <c r="AMM323" s="942"/>
      <c r="AMN323" s="942"/>
      <c r="AMO323" s="942"/>
      <c r="AMP323" s="942"/>
      <c r="AMQ323" s="942"/>
      <c r="AMR323" s="942"/>
      <c r="AMS323" s="942"/>
      <c r="AMT323" s="942"/>
      <c r="AMU323" s="942"/>
      <c r="AMV323" s="942"/>
      <c r="AMW323" s="942"/>
      <c r="AMX323" s="942"/>
      <c r="AMY323" s="942"/>
      <c r="AMZ323" s="942"/>
      <c r="ANA323" s="942"/>
      <c r="ANB323" s="942"/>
      <c r="ANC323" s="942"/>
      <c r="AND323" s="942"/>
      <c r="ANE323" s="942"/>
      <c r="ANF323" s="942"/>
      <c r="ANG323" s="942"/>
      <c r="ANH323" s="942"/>
      <c r="ANI323" s="942"/>
      <c r="ANJ323" s="942"/>
      <c r="ANK323" s="942"/>
      <c r="ANL323" s="942"/>
      <c r="ANM323" s="942"/>
      <c r="ANN323" s="942"/>
      <c r="ANO323" s="942"/>
      <c r="ANP323" s="942"/>
      <c r="ANQ323" s="942"/>
      <c r="ANR323" s="942"/>
      <c r="ANS323" s="942"/>
      <c r="ANT323" s="942"/>
      <c r="ANU323" s="942"/>
      <c r="ANV323" s="942"/>
      <c r="ANW323" s="942"/>
      <c r="ANX323" s="942"/>
      <c r="ANY323" s="942"/>
      <c r="ANZ323" s="942"/>
      <c r="AOA323" s="942"/>
      <c r="AOB323" s="942"/>
      <c r="AOC323" s="942"/>
      <c r="AOD323" s="942"/>
      <c r="AOE323" s="942"/>
      <c r="AOF323" s="942"/>
      <c r="AOG323" s="942"/>
      <c r="AOH323" s="942"/>
      <c r="AOI323" s="942"/>
      <c r="AOJ323" s="942"/>
      <c r="AOK323" s="942"/>
      <c r="AOL323" s="942"/>
      <c r="AOM323" s="942"/>
      <c r="AON323" s="942"/>
      <c r="AOO323" s="942"/>
      <c r="AOP323" s="942"/>
      <c r="AOQ323" s="942"/>
      <c r="AOR323" s="942"/>
      <c r="AOS323" s="942"/>
      <c r="AOT323" s="942"/>
      <c r="AOU323" s="942"/>
      <c r="AOV323" s="942"/>
      <c r="AOW323" s="942"/>
      <c r="AOX323" s="942"/>
      <c r="AOY323" s="942"/>
      <c r="AOZ323" s="942"/>
      <c r="APA323" s="942"/>
      <c r="APB323" s="942"/>
      <c r="APC323" s="942"/>
      <c r="APD323" s="942"/>
      <c r="APE323" s="942"/>
      <c r="APF323" s="942"/>
      <c r="APG323" s="942"/>
      <c r="APH323" s="942"/>
      <c r="API323" s="942"/>
      <c r="APJ323" s="942"/>
      <c r="APK323" s="942"/>
      <c r="APL323" s="942"/>
      <c r="APM323" s="942"/>
      <c r="APN323" s="942"/>
      <c r="APO323" s="942"/>
      <c r="APP323" s="942"/>
      <c r="APQ323" s="942"/>
      <c r="APR323" s="942"/>
      <c r="APS323" s="942"/>
      <c r="APT323" s="942"/>
      <c r="APU323" s="942"/>
      <c r="APV323" s="942"/>
      <c r="APW323" s="942"/>
      <c r="APX323" s="942"/>
      <c r="APY323" s="942"/>
      <c r="APZ323" s="942"/>
      <c r="AQA323" s="942"/>
      <c r="AQB323" s="942"/>
      <c r="AQC323" s="942"/>
      <c r="AQD323" s="942"/>
      <c r="AQE323" s="942"/>
      <c r="AQF323" s="942"/>
      <c r="AQG323" s="942"/>
      <c r="AQH323" s="942"/>
      <c r="AQI323" s="942"/>
      <c r="AQJ323" s="942"/>
      <c r="AQK323" s="942"/>
      <c r="AQL323" s="942"/>
      <c r="AQM323" s="942"/>
      <c r="AQN323" s="942"/>
      <c r="AQO323" s="942"/>
      <c r="AQP323" s="942"/>
      <c r="AQQ323" s="942"/>
      <c r="AQR323" s="942"/>
      <c r="AQS323" s="942"/>
      <c r="AQT323" s="942"/>
      <c r="AQU323" s="942"/>
      <c r="AQV323" s="942"/>
      <c r="AQW323" s="942"/>
      <c r="AQX323" s="942"/>
      <c r="AQY323" s="942"/>
      <c r="AQZ323" s="942"/>
      <c r="ARA323" s="942"/>
      <c r="ARB323" s="942"/>
      <c r="ARC323" s="942"/>
      <c r="ARD323" s="942"/>
      <c r="ARE323" s="942"/>
      <c r="ARF323" s="942"/>
      <c r="ARG323" s="942"/>
      <c r="ARH323" s="942"/>
      <c r="ARI323" s="942"/>
      <c r="ARJ323" s="942"/>
      <c r="ARK323" s="942"/>
      <c r="ARL323" s="942"/>
      <c r="ARM323" s="942"/>
      <c r="ARN323" s="942"/>
      <c r="ARO323" s="942"/>
      <c r="ARP323" s="942"/>
      <c r="ARQ323" s="942"/>
      <c r="ARR323" s="942"/>
      <c r="ARS323" s="942"/>
      <c r="ART323" s="942"/>
      <c r="ARU323" s="942"/>
      <c r="ARV323" s="942"/>
      <c r="ARW323" s="942"/>
      <c r="ARX323" s="942"/>
      <c r="ARY323" s="942"/>
      <c r="ARZ323" s="942"/>
      <c r="ASA323" s="942"/>
      <c r="ASB323" s="942"/>
      <c r="ASC323" s="942"/>
      <c r="ASD323" s="942"/>
      <c r="ASE323" s="942"/>
      <c r="ASF323" s="942"/>
      <c r="ASG323" s="942"/>
      <c r="ASH323" s="942"/>
      <c r="ASI323" s="942"/>
      <c r="ASJ323" s="942"/>
      <c r="ASK323" s="942"/>
      <c r="ASL323" s="942"/>
      <c r="ASM323" s="942"/>
      <c r="ASN323" s="942"/>
      <c r="ASO323" s="942"/>
      <c r="ASP323" s="942"/>
      <c r="ASQ323" s="942"/>
      <c r="ASR323" s="942"/>
      <c r="ASS323" s="942"/>
      <c r="AST323" s="942"/>
      <c r="ASU323" s="942"/>
      <c r="ASV323" s="942"/>
      <c r="ASW323" s="942"/>
      <c r="ASX323" s="942"/>
      <c r="ASY323" s="942"/>
      <c r="ASZ323" s="942"/>
      <c r="ATA323" s="942"/>
      <c r="ATB323" s="942"/>
      <c r="ATC323" s="942"/>
      <c r="ATD323" s="942"/>
      <c r="ATE323" s="942"/>
      <c r="ATF323" s="942"/>
      <c r="ATG323" s="942"/>
      <c r="ATH323" s="942"/>
      <c r="ATI323" s="942"/>
      <c r="ATJ323" s="942"/>
      <c r="ATK323" s="942"/>
      <c r="ATL323" s="942"/>
      <c r="ATM323" s="942"/>
      <c r="ATN323" s="942"/>
      <c r="ATO323" s="942"/>
      <c r="ATP323" s="942"/>
      <c r="ATQ323" s="942"/>
      <c r="ATR323" s="942"/>
      <c r="ATS323" s="942"/>
      <c r="ATT323" s="942"/>
      <c r="ATU323" s="942"/>
      <c r="ATV323" s="942"/>
      <c r="ATW323" s="942"/>
      <c r="ATX323" s="942"/>
      <c r="ATY323" s="942"/>
      <c r="ATZ323" s="942"/>
      <c r="AUA323" s="942"/>
      <c r="AUB323" s="942"/>
      <c r="AUC323" s="942"/>
      <c r="AUD323" s="942"/>
      <c r="AUE323" s="942"/>
      <c r="AUF323" s="942"/>
      <c r="AUG323" s="942"/>
      <c r="AUH323" s="942"/>
      <c r="AUI323" s="942"/>
      <c r="AUJ323" s="942"/>
      <c r="AUK323" s="942"/>
      <c r="AUL323" s="942"/>
      <c r="AUM323" s="942"/>
      <c r="AUN323" s="942"/>
      <c r="AUO323" s="942"/>
      <c r="AUP323" s="942"/>
      <c r="AUQ323" s="942"/>
      <c r="AUR323" s="942"/>
      <c r="AUS323" s="942"/>
      <c r="AUT323" s="942"/>
      <c r="AUU323" s="942"/>
      <c r="AUV323" s="942"/>
      <c r="AUW323" s="942"/>
      <c r="AUX323" s="942"/>
      <c r="AUY323" s="942"/>
      <c r="AUZ323" s="942"/>
      <c r="AVA323" s="942"/>
      <c r="AVB323" s="942"/>
      <c r="AVC323" s="942"/>
      <c r="AVD323" s="942"/>
      <c r="AVE323" s="942"/>
      <c r="AVF323" s="942"/>
      <c r="AVG323" s="942"/>
      <c r="AVH323" s="942"/>
      <c r="AVI323" s="942"/>
      <c r="AVJ323" s="942"/>
      <c r="AVK323" s="942"/>
      <c r="AVL323" s="942"/>
      <c r="AVM323" s="942"/>
      <c r="AVN323" s="942"/>
      <c r="AVO323" s="942"/>
      <c r="AVP323" s="942"/>
      <c r="AVQ323" s="942"/>
      <c r="AVR323" s="942"/>
      <c r="AVS323" s="942"/>
      <c r="AVT323" s="942"/>
      <c r="AVU323" s="942"/>
      <c r="AVV323" s="942"/>
      <c r="AVW323" s="942"/>
      <c r="AVX323" s="942"/>
      <c r="AVY323" s="942"/>
      <c r="AVZ323" s="942"/>
      <c r="AWA323" s="942"/>
      <c r="AWB323" s="942"/>
      <c r="AWC323" s="942"/>
      <c r="AWD323" s="942"/>
      <c r="AWE323" s="942"/>
      <c r="AWF323" s="942"/>
      <c r="AWG323" s="942"/>
      <c r="AWH323" s="942"/>
      <c r="AWI323" s="942"/>
      <c r="AWJ323" s="942"/>
      <c r="AWK323" s="942"/>
      <c r="AWL323" s="942"/>
      <c r="AWM323" s="942"/>
      <c r="AWN323" s="942"/>
      <c r="AWO323" s="942"/>
      <c r="AWP323" s="942"/>
      <c r="AWQ323" s="942"/>
      <c r="AWR323" s="942"/>
      <c r="AWS323" s="942"/>
      <c r="AWT323" s="942"/>
      <c r="AWU323" s="942"/>
      <c r="AWV323" s="942"/>
      <c r="AWW323" s="942"/>
      <c r="AWX323" s="942"/>
      <c r="AWY323" s="942"/>
      <c r="AWZ323" s="942"/>
      <c r="AXA323" s="942"/>
      <c r="AXB323" s="942"/>
      <c r="AXC323" s="942"/>
      <c r="AXD323" s="942"/>
      <c r="AXE323" s="942"/>
      <c r="AXF323" s="942"/>
      <c r="AXG323" s="942"/>
      <c r="AXH323" s="942"/>
      <c r="AXI323" s="942"/>
      <c r="AXJ323" s="942"/>
      <c r="AXK323" s="942"/>
      <c r="AXL323" s="942"/>
      <c r="AXM323" s="942"/>
      <c r="AXN323" s="942"/>
      <c r="AXO323" s="942"/>
      <c r="AXP323" s="942"/>
      <c r="AXQ323" s="942"/>
      <c r="AXR323" s="942"/>
      <c r="AXS323" s="942"/>
      <c r="AXT323" s="942"/>
      <c r="AXU323" s="942"/>
      <c r="AXV323" s="942"/>
      <c r="AXW323" s="942"/>
      <c r="AXX323" s="942"/>
      <c r="AXY323" s="942"/>
      <c r="AXZ323" s="942"/>
      <c r="AYA323" s="942"/>
      <c r="AYB323" s="942"/>
      <c r="AYC323" s="942"/>
      <c r="AYD323" s="942"/>
      <c r="AYE323" s="942"/>
      <c r="AYF323" s="942"/>
      <c r="AYG323" s="942"/>
      <c r="AYH323" s="942"/>
      <c r="AYI323" s="942"/>
      <c r="AYJ323" s="942"/>
      <c r="AYK323" s="942"/>
      <c r="AYL323" s="942"/>
      <c r="AYM323" s="942"/>
      <c r="AYN323" s="942"/>
      <c r="AYO323" s="942"/>
      <c r="AYP323" s="942"/>
      <c r="AYQ323" s="942"/>
      <c r="AYR323" s="942"/>
      <c r="AYS323" s="942"/>
      <c r="AYT323" s="942"/>
      <c r="AYU323" s="942"/>
      <c r="AYV323" s="942"/>
      <c r="AYW323" s="942"/>
      <c r="AYX323" s="942"/>
      <c r="AYY323" s="942"/>
      <c r="AYZ323" s="942"/>
      <c r="AZA323" s="942"/>
      <c r="AZB323" s="942"/>
      <c r="AZC323" s="942"/>
      <c r="AZD323" s="942"/>
      <c r="AZE323" s="942"/>
      <c r="AZF323" s="942"/>
      <c r="AZG323" s="942"/>
      <c r="AZH323" s="942"/>
      <c r="AZI323" s="942"/>
      <c r="AZJ323" s="942"/>
      <c r="AZK323" s="942"/>
      <c r="AZL323" s="942"/>
      <c r="AZM323" s="942"/>
      <c r="AZN323" s="942"/>
      <c r="AZO323" s="942"/>
      <c r="AZP323" s="942"/>
      <c r="AZQ323" s="942"/>
      <c r="AZR323" s="942"/>
      <c r="AZS323" s="942"/>
      <c r="AZT323" s="942"/>
      <c r="AZU323" s="942"/>
      <c r="AZV323" s="942"/>
      <c r="AZW323" s="942"/>
      <c r="AZX323" s="942"/>
      <c r="AZY323" s="942"/>
      <c r="AZZ323" s="942"/>
      <c r="BAA323" s="942"/>
      <c r="BAB323" s="942"/>
      <c r="BAC323" s="942"/>
      <c r="BAD323" s="942"/>
      <c r="BAE323" s="942"/>
      <c r="BAF323" s="942"/>
      <c r="BAG323" s="942"/>
      <c r="BAH323" s="942"/>
      <c r="BAI323" s="942"/>
      <c r="BAJ323" s="942"/>
      <c r="BAK323" s="942"/>
      <c r="BAL323" s="942"/>
      <c r="BAM323" s="942"/>
      <c r="BAN323" s="942"/>
      <c r="BAO323" s="942"/>
      <c r="BAP323" s="942"/>
      <c r="BAQ323" s="942"/>
      <c r="BAR323" s="942"/>
      <c r="BAS323" s="942"/>
      <c r="BAT323" s="942"/>
      <c r="BAU323" s="942"/>
      <c r="BAV323" s="942"/>
      <c r="BAW323" s="942"/>
      <c r="BAX323" s="942"/>
      <c r="BAY323" s="942"/>
      <c r="BAZ323" s="942"/>
      <c r="BBA323" s="942"/>
      <c r="BBB323" s="942"/>
      <c r="BBC323" s="942"/>
      <c r="BBD323" s="942"/>
      <c r="BBE323" s="942"/>
      <c r="BBF323" s="942"/>
      <c r="BBG323" s="942"/>
      <c r="BBH323" s="942"/>
      <c r="BBI323" s="942"/>
      <c r="BBJ323" s="942"/>
      <c r="BBK323" s="942"/>
      <c r="BBL323" s="942"/>
      <c r="BBM323" s="942"/>
      <c r="BBN323" s="942"/>
      <c r="BBO323" s="942"/>
      <c r="BBP323" s="942"/>
      <c r="BBQ323" s="942"/>
      <c r="BBR323" s="942"/>
      <c r="BBS323" s="942"/>
      <c r="BBT323" s="942"/>
      <c r="BBU323" s="942"/>
      <c r="BBV323" s="942"/>
      <c r="BBW323" s="942"/>
      <c r="BBX323" s="942"/>
      <c r="BBY323" s="942"/>
      <c r="BBZ323" s="942"/>
      <c r="BCA323" s="942"/>
      <c r="BCB323" s="942"/>
      <c r="BCC323" s="942"/>
      <c r="BCD323" s="942"/>
      <c r="BCE323" s="942"/>
      <c r="BCF323" s="942"/>
      <c r="BCG323" s="942"/>
      <c r="BCH323" s="942"/>
      <c r="BCI323" s="942"/>
      <c r="BCJ323" s="942"/>
      <c r="BCK323" s="942"/>
      <c r="BCL323" s="942"/>
      <c r="BCM323" s="942"/>
      <c r="BCN323" s="942"/>
      <c r="BCO323" s="942"/>
      <c r="BCP323" s="942"/>
      <c r="BCQ323" s="942"/>
      <c r="BCR323" s="942"/>
      <c r="BCS323" s="942"/>
      <c r="BCT323" s="942"/>
      <c r="BCU323" s="942"/>
      <c r="BCV323" s="942"/>
      <c r="BCW323" s="942"/>
      <c r="BCX323" s="942"/>
      <c r="BCY323" s="942"/>
      <c r="BCZ323" s="942"/>
      <c r="BDA323" s="942"/>
      <c r="BDB323" s="942"/>
      <c r="BDC323" s="942"/>
      <c r="BDD323" s="942"/>
      <c r="BDE323" s="942"/>
      <c r="BDF323" s="942"/>
      <c r="BDG323" s="942"/>
      <c r="BDH323" s="942"/>
      <c r="BDI323" s="942"/>
      <c r="BDJ323" s="942"/>
      <c r="BDK323" s="942"/>
      <c r="BDL323" s="942"/>
      <c r="BDM323" s="942"/>
      <c r="BDN323" s="942"/>
      <c r="BDO323" s="942"/>
      <c r="BDP323" s="942"/>
      <c r="BDQ323" s="942"/>
      <c r="BDR323" s="942"/>
      <c r="BDS323" s="942"/>
      <c r="BDT323" s="942"/>
      <c r="BDU323" s="942"/>
      <c r="BDV323" s="942"/>
      <c r="BDW323" s="942"/>
      <c r="BDX323" s="942"/>
      <c r="BDY323" s="942"/>
      <c r="BDZ323" s="942"/>
      <c r="BEA323" s="942"/>
      <c r="BEB323" s="942"/>
      <c r="BEC323" s="942"/>
      <c r="BED323" s="942"/>
      <c r="BEE323" s="942"/>
      <c r="BEF323" s="942"/>
      <c r="BEG323" s="942"/>
      <c r="BEH323" s="942"/>
      <c r="BEI323" s="942"/>
      <c r="BEJ323" s="942"/>
      <c r="BEK323" s="942"/>
      <c r="BEL323" s="942"/>
      <c r="BEM323" s="942"/>
      <c r="BEN323" s="942"/>
      <c r="BEO323" s="942"/>
      <c r="BEP323" s="942"/>
      <c r="BEQ323" s="942"/>
      <c r="BER323" s="942"/>
      <c r="BES323" s="942"/>
      <c r="BET323" s="942"/>
      <c r="BEU323" s="942"/>
      <c r="BEV323" s="942"/>
      <c r="BEW323" s="942"/>
      <c r="BEX323" s="942"/>
      <c r="BEY323" s="942"/>
      <c r="BEZ323" s="942"/>
      <c r="BFA323" s="942"/>
      <c r="BFB323" s="942"/>
      <c r="BFC323" s="942"/>
      <c r="BFD323" s="942"/>
      <c r="BFE323" s="942"/>
      <c r="BFF323" s="942"/>
      <c r="BFG323" s="942"/>
      <c r="BFH323" s="942"/>
      <c r="BFI323" s="942"/>
      <c r="BFJ323" s="942"/>
      <c r="BFK323" s="942"/>
      <c r="BFL323" s="942"/>
      <c r="BFM323" s="942"/>
      <c r="BFN323" s="942"/>
      <c r="BFO323" s="942"/>
      <c r="BFP323" s="942"/>
      <c r="BFQ323" s="942"/>
      <c r="BFR323" s="942"/>
      <c r="BFS323" s="942"/>
      <c r="BFT323" s="942"/>
      <c r="BFU323" s="942"/>
      <c r="BFV323" s="942"/>
      <c r="BFW323" s="942"/>
      <c r="BFX323" s="942"/>
      <c r="BFY323" s="942"/>
      <c r="BFZ323" s="942"/>
      <c r="BGA323" s="942"/>
      <c r="BGB323" s="942"/>
      <c r="BGC323" s="942"/>
      <c r="BGD323" s="942"/>
      <c r="BGE323" s="942"/>
      <c r="BGF323" s="942"/>
      <c r="BGG323" s="942"/>
      <c r="BGH323" s="942"/>
      <c r="BGI323" s="942"/>
      <c r="BGJ323" s="942"/>
      <c r="BGK323" s="942"/>
      <c r="BGL323" s="942"/>
      <c r="BGM323" s="942"/>
      <c r="BGN323" s="942"/>
      <c r="BGO323" s="942"/>
      <c r="BGP323" s="942"/>
      <c r="BGQ323" s="942"/>
      <c r="BGR323" s="942"/>
      <c r="BGS323" s="942"/>
      <c r="BGT323" s="942"/>
      <c r="BGU323" s="942"/>
      <c r="BGV323" s="942"/>
      <c r="BGW323" s="942"/>
      <c r="BGX323" s="942"/>
      <c r="BGY323" s="942"/>
      <c r="BGZ323" s="942"/>
      <c r="BHA323" s="942"/>
      <c r="BHB323" s="942"/>
      <c r="BHC323" s="942"/>
      <c r="BHD323" s="942"/>
      <c r="BHE323" s="942"/>
      <c r="BHF323" s="942"/>
      <c r="BHG323" s="942"/>
      <c r="BHH323" s="942"/>
      <c r="BHI323" s="942"/>
      <c r="BHJ323" s="942"/>
      <c r="BHK323" s="942"/>
      <c r="BHL323" s="942"/>
      <c r="BHM323" s="942"/>
      <c r="BHN323" s="942"/>
      <c r="BHO323" s="942"/>
      <c r="BHP323" s="942"/>
      <c r="BHQ323" s="942"/>
      <c r="BHR323" s="942"/>
      <c r="BHS323" s="942"/>
      <c r="BHT323" s="942"/>
      <c r="BHU323" s="942"/>
      <c r="BHV323" s="942"/>
      <c r="BHW323" s="942"/>
      <c r="BHX323" s="942"/>
      <c r="BHY323" s="942"/>
      <c r="BHZ323" s="942"/>
      <c r="BIA323" s="942"/>
      <c r="BIB323" s="942"/>
      <c r="BIC323" s="942"/>
      <c r="BID323" s="942"/>
      <c r="BIE323" s="942"/>
      <c r="BIF323" s="942"/>
      <c r="BIG323" s="942"/>
      <c r="BIH323" s="942"/>
      <c r="BII323" s="942"/>
      <c r="BIJ323" s="942"/>
      <c r="BIK323" s="942"/>
      <c r="BIL323" s="942"/>
      <c r="BIM323" s="942"/>
      <c r="BIN323" s="942"/>
      <c r="BIO323" s="942"/>
      <c r="BIP323" s="942"/>
      <c r="BIQ323" s="942"/>
      <c r="BIR323" s="942"/>
      <c r="BIS323" s="942"/>
      <c r="BIT323" s="942"/>
      <c r="BIU323" s="942"/>
      <c r="BIV323" s="942"/>
      <c r="BIW323" s="942"/>
      <c r="BIX323" s="942"/>
      <c r="BIY323" s="942"/>
      <c r="BIZ323" s="942"/>
      <c r="BJA323" s="942"/>
      <c r="BJB323" s="942"/>
      <c r="BJC323" s="942"/>
      <c r="BJD323" s="942"/>
      <c r="BJE323" s="942"/>
      <c r="BJF323" s="942"/>
      <c r="BJG323" s="942"/>
      <c r="BJH323" s="942"/>
      <c r="BJI323" s="942"/>
      <c r="BJJ323" s="942"/>
      <c r="BJK323" s="942"/>
      <c r="BJL323" s="942"/>
      <c r="BJM323" s="942"/>
      <c r="BJN323" s="942"/>
      <c r="BJO323" s="942"/>
      <c r="BJP323" s="942"/>
      <c r="BJQ323" s="942"/>
      <c r="BJR323" s="942"/>
      <c r="BJS323" s="942"/>
      <c r="BJT323" s="942"/>
      <c r="BJU323" s="942"/>
      <c r="BJV323" s="942"/>
      <c r="BJW323" s="942"/>
      <c r="BJX323" s="942"/>
      <c r="BJY323" s="942"/>
      <c r="BJZ323" s="942"/>
      <c r="BKA323" s="942"/>
      <c r="BKB323" s="942"/>
      <c r="BKC323" s="942"/>
      <c r="BKD323" s="942"/>
      <c r="BKE323" s="942"/>
      <c r="BKF323" s="942"/>
      <c r="BKG323" s="942"/>
      <c r="BKH323" s="942"/>
      <c r="BKI323" s="942"/>
      <c r="BKJ323" s="942"/>
      <c r="BKK323" s="942"/>
      <c r="BKL323" s="942"/>
      <c r="BKM323" s="942"/>
      <c r="BKN323" s="942"/>
      <c r="BKO323" s="942"/>
      <c r="BKP323" s="942"/>
      <c r="BKQ323" s="942"/>
      <c r="BKR323" s="942"/>
      <c r="BKS323" s="942"/>
      <c r="BKT323" s="942"/>
      <c r="BKU323" s="942"/>
      <c r="BKV323" s="942"/>
      <c r="BKW323" s="942"/>
      <c r="BKX323" s="942"/>
      <c r="BKY323" s="942"/>
      <c r="BKZ323" s="942"/>
      <c r="BLA323" s="942"/>
      <c r="BLB323" s="942"/>
      <c r="BLC323" s="942"/>
      <c r="BLD323" s="942"/>
      <c r="BLE323" s="942"/>
      <c r="BLF323" s="942"/>
      <c r="BLG323" s="942"/>
      <c r="BLH323" s="942"/>
      <c r="BLI323" s="942"/>
      <c r="BLJ323" s="942"/>
      <c r="BLK323" s="942"/>
      <c r="BLL323" s="942"/>
      <c r="BLM323" s="942"/>
      <c r="BLN323" s="942"/>
      <c r="BLO323" s="942"/>
      <c r="BLP323" s="942"/>
      <c r="BLQ323" s="942"/>
      <c r="BLR323" s="942"/>
      <c r="BLS323" s="942"/>
      <c r="BLT323" s="942"/>
      <c r="BLU323" s="942"/>
      <c r="BLV323" s="942"/>
      <c r="BLW323" s="942"/>
      <c r="BLX323" s="942"/>
      <c r="BLY323" s="942"/>
      <c r="BLZ323" s="942"/>
      <c r="BMA323" s="942"/>
      <c r="BMB323" s="942"/>
      <c r="BMC323" s="942"/>
      <c r="BMD323" s="942"/>
      <c r="BME323" s="942"/>
      <c r="BMF323" s="942"/>
      <c r="BMG323" s="942"/>
      <c r="BMH323" s="942"/>
      <c r="BMI323" s="942"/>
      <c r="BMJ323" s="942"/>
      <c r="BMK323" s="942"/>
      <c r="BML323" s="942"/>
      <c r="BMM323" s="942"/>
      <c r="BMN323" s="942"/>
      <c r="BMO323" s="942"/>
      <c r="BMP323" s="942"/>
      <c r="BMQ323" s="942"/>
      <c r="BMR323" s="942"/>
      <c r="BMS323" s="942"/>
      <c r="BMT323" s="942"/>
      <c r="BMU323" s="942"/>
      <c r="BMV323" s="942"/>
      <c r="BMW323" s="942"/>
      <c r="BMX323" s="942"/>
      <c r="BMY323" s="942"/>
      <c r="BMZ323" s="942"/>
      <c r="BNA323" s="942"/>
      <c r="BNB323" s="942"/>
      <c r="BNC323" s="942"/>
      <c r="BND323" s="942"/>
      <c r="BNE323" s="942"/>
      <c r="BNF323" s="942"/>
      <c r="BNG323" s="942"/>
      <c r="BNH323" s="942"/>
      <c r="BNI323" s="942"/>
      <c r="BNJ323" s="942"/>
      <c r="BNK323" s="942"/>
      <c r="BNL323" s="942"/>
      <c r="BNM323" s="942"/>
      <c r="BNN323" s="942"/>
      <c r="BNO323" s="942"/>
      <c r="BNP323" s="942"/>
      <c r="BNQ323" s="942"/>
      <c r="BNR323" s="942"/>
      <c r="BNS323" s="942"/>
      <c r="BNT323" s="942"/>
      <c r="BNU323" s="942"/>
      <c r="BNV323" s="942"/>
      <c r="BNW323" s="942"/>
      <c r="BNX323" s="942"/>
      <c r="BNY323" s="942"/>
      <c r="BNZ323" s="942"/>
      <c r="BOA323" s="942"/>
      <c r="BOB323" s="942"/>
      <c r="BOC323" s="942"/>
      <c r="BOD323" s="942"/>
      <c r="BOE323" s="942"/>
      <c r="BOF323" s="942"/>
      <c r="BOG323" s="942"/>
      <c r="BOH323" s="942"/>
      <c r="BOI323" s="942"/>
      <c r="BOJ323" s="942"/>
      <c r="BOK323" s="942"/>
      <c r="BOL323" s="942"/>
      <c r="BOM323" s="942"/>
      <c r="BON323" s="942"/>
      <c r="BOO323" s="942"/>
      <c r="BOP323" s="942"/>
      <c r="BOQ323" s="942"/>
      <c r="BOR323" s="942"/>
      <c r="BOS323" s="942"/>
      <c r="BOT323" s="942"/>
      <c r="BOU323" s="942"/>
      <c r="BOV323" s="942"/>
      <c r="BOW323" s="942"/>
      <c r="BOX323" s="942"/>
      <c r="BOY323" s="942"/>
      <c r="BOZ323" s="942"/>
      <c r="BPA323" s="942"/>
      <c r="BPB323" s="942"/>
      <c r="BPC323" s="942"/>
      <c r="BPD323" s="942"/>
      <c r="BPE323" s="942"/>
      <c r="BPF323" s="942"/>
      <c r="BPG323" s="942"/>
      <c r="BPH323" s="942"/>
      <c r="BPI323" s="942"/>
      <c r="BPJ323" s="942"/>
      <c r="BPK323" s="942"/>
      <c r="BPL323" s="942"/>
      <c r="BPM323" s="942"/>
      <c r="BPN323" s="942"/>
      <c r="BPO323" s="942"/>
      <c r="BPP323" s="942"/>
      <c r="BPQ323" s="942"/>
      <c r="BPR323" s="942"/>
      <c r="BPS323" s="942"/>
      <c r="BPT323" s="942"/>
      <c r="BPU323" s="942"/>
      <c r="BPV323" s="942"/>
      <c r="BPW323" s="942"/>
      <c r="BPX323" s="942"/>
      <c r="BPY323" s="942"/>
      <c r="BPZ323" s="942"/>
      <c r="BQA323" s="942"/>
      <c r="BQB323" s="942"/>
      <c r="BQC323" s="942"/>
      <c r="BQD323" s="942"/>
      <c r="BQE323" s="942"/>
      <c r="BQF323" s="942"/>
      <c r="BQG323" s="942"/>
      <c r="BQH323" s="942"/>
      <c r="BQI323" s="942"/>
      <c r="BQJ323" s="942"/>
      <c r="BQK323" s="942"/>
      <c r="BQL323" s="942"/>
      <c r="BQM323" s="942"/>
      <c r="BQN323" s="942"/>
      <c r="BQO323" s="942"/>
      <c r="BQP323" s="942"/>
      <c r="BQQ323" s="942"/>
      <c r="BQR323" s="942"/>
      <c r="BQS323" s="942"/>
      <c r="BQT323" s="942"/>
      <c r="BQU323" s="942"/>
      <c r="BQV323" s="942"/>
      <c r="BQW323" s="942"/>
      <c r="BQX323" s="942"/>
      <c r="BQY323" s="942"/>
      <c r="BQZ323" s="942"/>
      <c r="BRA323" s="942"/>
      <c r="BRB323" s="942"/>
      <c r="BRC323" s="942"/>
      <c r="BRD323" s="942"/>
      <c r="BRE323" s="942"/>
      <c r="BRF323" s="942"/>
      <c r="BRG323" s="942"/>
      <c r="BRH323" s="942"/>
      <c r="BRI323" s="942"/>
      <c r="BRJ323" s="942"/>
      <c r="BRK323" s="942"/>
      <c r="BRL323" s="942"/>
      <c r="BRM323" s="942"/>
      <c r="BRN323" s="942"/>
      <c r="BRO323" s="942"/>
      <c r="BRP323" s="942"/>
      <c r="BRQ323" s="942"/>
      <c r="BRR323" s="942"/>
      <c r="BRS323" s="942"/>
      <c r="BRT323" s="942"/>
      <c r="BRU323" s="942"/>
      <c r="BRV323" s="942"/>
      <c r="BRW323" s="942"/>
      <c r="BRX323" s="942"/>
      <c r="BRY323" s="942"/>
      <c r="BRZ323" s="942"/>
      <c r="BSA323" s="942"/>
      <c r="BSB323" s="942"/>
      <c r="BSC323" s="942"/>
      <c r="BSD323" s="942"/>
      <c r="BSE323" s="942"/>
      <c r="BSF323" s="942"/>
      <c r="BSG323" s="942"/>
      <c r="BSH323" s="942"/>
      <c r="BSI323" s="942"/>
      <c r="BSJ323" s="942"/>
      <c r="BSK323" s="942"/>
      <c r="BSL323" s="942"/>
      <c r="BSM323" s="942"/>
      <c r="BSN323" s="942"/>
      <c r="BSO323" s="942"/>
      <c r="BSP323" s="942"/>
      <c r="BSQ323" s="942"/>
      <c r="BSR323" s="942"/>
      <c r="BSS323" s="942"/>
      <c r="BST323" s="942"/>
      <c r="BSU323" s="942"/>
      <c r="BSV323" s="942"/>
      <c r="BSW323" s="942"/>
      <c r="BSX323" s="942"/>
      <c r="BSY323" s="942"/>
      <c r="BSZ323" s="942"/>
      <c r="BTA323" s="942"/>
      <c r="BTB323" s="942"/>
      <c r="BTC323" s="942"/>
      <c r="BTD323" s="942"/>
      <c r="BTE323" s="942"/>
      <c r="BTF323" s="942"/>
      <c r="BTG323" s="942"/>
      <c r="BTH323" s="942"/>
      <c r="BTI323" s="942"/>
      <c r="BTJ323" s="942"/>
      <c r="BTK323" s="942"/>
      <c r="BTL323" s="942"/>
      <c r="BTM323" s="942"/>
      <c r="BTN323" s="942"/>
      <c r="BTO323" s="942"/>
      <c r="BTP323" s="942"/>
      <c r="BTQ323" s="942"/>
      <c r="BTR323" s="942"/>
      <c r="BTS323" s="942"/>
      <c r="BTT323" s="942"/>
      <c r="BTU323" s="942"/>
      <c r="BTV323" s="942"/>
      <c r="BTW323" s="942"/>
      <c r="BTX323" s="942"/>
      <c r="BTY323" s="942"/>
      <c r="BTZ323" s="942"/>
      <c r="BUA323" s="942"/>
      <c r="BUB323" s="942"/>
      <c r="BUC323" s="942"/>
      <c r="BUD323" s="942"/>
      <c r="BUE323" s="942"/>
      <c r="BUF323" s="942"/>
      <c r="BUG323" s="942"/>
      <c r="BUH323" s="942"/>
      <c r="BUI323" s="942"/>
      <c r="BUJ323" s="942"/>
      <c r="BUK323" s="942"/>
      <c r="BUL323" s="942"/>
      <c r="BUM323" s="942"/>
      <c r="BUN323" s="942"/>
      <c r="BUO323" s="942"/>
      <c r="BUP323" s="942"/>
      <c r="BUQ323" s="942"/>
      <c r="BUR323" s="942"/>
      <c r="BUS323" s="942"/>
      <c r="BUT323" s="942"/>
      <c r="BUU323" s="942"/>
      <c r="BUV323" s="942"/>
      <c r="BUW323" s="942"/>
      <c r="BUX323" s="942"/>
      <c r="BUY323" s="942"/>
      <c r="BUZ323" s="942"/>
      <c r="BVA323" s="942"/>
      <c r="BVB323" s="942"/>
      <c r="BVC323" s="942"/>
      <c r="BVD323" s="942"/>
      <c r="BVE323" s="942"/>
      <c r="BVF323" s="942"/>
      <c r="BVG323" s="942"/>
      <c r="BVH323" s="942"/>
      <c r="BVI323" s="942"/>
      <c r="BVJ323" s="942"/>
      <c r="BVK323" s="942"/>
      <c r="BVL323" s="942"/>
      <c r="BVM323" s="942"/>
      <c r="BVN323" s="942"/>
      <c r="BVO323" s="942"/>
      <c r="BVP323" s="942"/>
      <c r="BVQ323" s="942"/>
      <c r="BVR323" s="942"/>
      <c r="BVS323" s="942"/>
      <c r="BVT323" s="942"/>
      <c r="BVU323" s="942"/>
      <c r="BVV323" s="942"/>
      <c r="BVW323" s="942"/>
      <c r="BVX323" s="942"/>
      <c r="BVY323" s="942"/>
      <c r="BVZ323" s="942"/>
      <c r="BWA323" s="942"/>
      <c r="BWB323" s="942"/>
      <c r="BWC323" s="942"/>
      <c r="BWD323" s="942"/>
      <c r="BWE323" s="942"/>
      <c r="BWF323" s="942"/>
      <c r="BWG323" s="942"/>
      <c r="BWH323" s="942"/>
      <c r="BWI323" s="942"/>
      <c r="BWJ323" s="942"/>
      <c r="BWK323" s="942"/>
      <c r="BWL323" s="942"/>
      <c r="BWM323" s="942"/>
      <c r="BWN323" s="942"/>
      <c r="BWO323" s="942"/>
      <c r="BWP323" s="942"/>
      <c r="BWQ323" s="942"/>
      <c r="BWR323" s="942"/>
      <c r="BWS323" s="942"/>
      <c r="BWT323" s="942"/>
      <c r="BWU323" s="942"/>
      <c r="BWV323" s="942"/>
      <c r="BWW323" s="942"/>
      <c r="BWX323" s="942"/>
      <c r="BWY323" s="942"/>
      <c r="BWZ323" s="942"/>
      <c r="BXA323" s="942"/>
      <c r="BXB323" s="942"/>
      <c r="BXC323" s="942"/>
      <c r="BXD323" s="942"/>
      <c r="BXE323" s="942"/>
      <c r="BXF323" s="942"/>
      <c r="BXG323" s="942"/>
      <c r="BXH323" s="942"/>
      <c r="BXI323" s="942"/>
      <c r="BXJ323" s="942"/>
      <c r="BXK323" s="942"/>
      <c r="BXL323" s="942"/>
      <c r="BXM323" s="942"/>
      <c r="BXN323" s="942"/>
      <c r="BXO323" s="942"/>
      <c r="BXP323" s="942"/>
      <c r="BXQ323" s="942"/>
      <c r="BXR323" s="942"/>
      <c r="BXS323" s="942"/>
      <c r="BXT323" s="942"/>
      <c r="BXU323" s="942"/>
      <c r="BXV323" s="942"/>
      <c r="BXW323" s="942"/>
      <c r="BXX323" s="942"/>
      <c r="BXY323" s="942"/>
      <c r="BXZ323" s="942"/>
      <c r="BYA323" s="942"/>
      <c r="BYB323" s="942"/>
      <c r="BYC323" s="942"/>
      <c r="BYD323" s="942"/>
      <c r="BYE323" s="942"/>
      <c r="BYF323" s="942"/>
      <c r="BYG323" s="942"/>
      <c r="BYH323" s="942"/>
      <c r="BYI323" s="942"/>
      <c r="BYJ323" s="942"/>
      <c r="BYK323" s="942"/>
      <c r="BYL323" s="942"/>
      <c r="BYM323" s="942"/>
      <c r="BYN323" s="942"/>
      <c r="BYO323" s="942"/>
      <c r="BYP323" s="942"/>
      <c r="BYQ323" s="942"/>
      <c r="BYR323" s="942"/>
      <c r="BYS323" s="942"/>
      <c r="BYT323" s="942"/>
      <c r="BYU323" s="942"/>
      <c r="BYV323" s="942"/>
      <c r="BYW323" s="942"/>
      <c r="BYX323" s="942"/>
      <c r="BYY323" s="942"/>
      <c r="BYZ323" s="942"/>
      <c r="BZA323" s="942"/>
      <c r="BZB323" s="942"/>
      <c r="BZC323" s="942"/>
      <c r="BZD323" s="942"/>
      <c r="BZE323" s="942"/>
      <c r="BZF323" s="942"/>
      <c r="BZG323" s="942"/>
      <c r="BZH323" s="942"/>
      <c r="BZI323" s="942"/>
      <c r="BZJ323" s="942"/>
      <c r="BZK323" s="942"/>
      <c r="BZL323" s="942"/>
      <c r="BZM323" s="942"/>
      <c r="BZN323" s="942"/>
      <c r="BZO323" s="942"/>
      <c r="BZP323" s="942"/>
      <c r="BZQ323" s="942"/>
      <c r="BZR323" s="942"/>
      <c r="BZS323" s="942"/>
      <c r="BZT323" s="942"/>
      <c r="BZU323" s="942"/>
      <c r="BZV323" s="942"/>
      <c r="BZW323" s="942"/>
      <c r="BZX323" s="942"/>
      <c r="BZY323" s="942"/>
      <c r="BZZ323" s="942"/>
      <c r="CAA323" s="942"/>
      <c r="CAB323" s="942"/>
      <c r="CAC323" s="942"/>
      <c r="CAD323" s="942"/>
      <c r="CAE323" s="942"/>
      <c r="CAF323" s="942"/>
      <c r="CAG323" s="942"/>
      <c r="CAH323" s="942"/>
      <c r="CAI323" s="942"/>
      <c r="CAJ323" s="942"/>
      <c r="CAK323" s="942"/>
      <c r="CAL323" s="942"/>
      <c r="CAM323" s="942"/>
      <c r="CAN323" s="942"/>
      <c r="CAO323" s="942"/>
      <c r="CAP323" s="942"/>
      <c r="CAQ323" s="942"/>
      <c r="CAR323" s="942"/>
      <c r="CAS323" s="942"/>
      <c r="CAT323" s="942"/>
      <c r="CAU323" s="942"/>
      <c r="CAV323" s="942"/>
      <c r="CAW323" s="942"/>
      <c r="CAX323" s="942"/>
      <c r="CAY323" s="942"/>
      <c r="CAZ323" s="942"/>
      <c r="CBA323" s="942"/>
      <c r="CBB323" s="942"/>
      <c r="CBC323" s="942"/>
      <c r="CBD323" s="942"/>
      <c r="CBE323" s="942"/>
      <c r="CBF323" s="942"/>
      <c r="CBG323" s="942"/>
      <c r="CBH323" s="942"/>
      <c r="CBI323" s="942"/>
      <c r="CBJ323" s="942"/>
      <c r="CBK323" s="942"/>
      <c r="CBL323" s="942"/>
      <c r="CBM323" s="942"/>
      <c r="CBN323" s="942"/>
      <c r="CBO323" s="942"/>
      <c r="CBP323" s="942"/>
      <c r="CBQ323" s="942"/>
      <c r="CBR323" s="942"/>
      <c r="CBS323" s="942"/>
      <c r="CBT323" s="942"/>
      <c r="CBU323" s="942"/>
      <c r="CBV323" s="942"/>
      <c r="CBW323" s="942"/>
      <c r="CBX323" s="942"/>
      <c r="CBY323" s="942"/>
      <c r="CBZ323" s="942"/>
      <c r="CCA323" s="942"/>
      <c r="CCB323" s="942"/>
      <c r="CCC323" s="942"/>
      <c r="CCD323" s="942"/>
      <c r="CCE323" s="942"/>
      <c r="CCF323" s="942"/>
      <c r="CCG323" s="942"/>
      <c r="CCH323" s="942"/>
      <c r="CCI323" s="942"/>
      <c r="CCJ323" s="942"/>
      <c r="CCK323" s="942"/>
      <c r="CCL323" s="942"/>
      <c r="CCM323" s="942"/>
      <c r="CCN323" s="942"/>
      <c r="CCO323" s="942"/>
      <c r="CCP323" s="942"/>
      <c r="CCQ323" s="942"/>
      <c r="CCR323" s="942"/>
      <c r="CCS323" s="942"/>
      <c r="CCT323" s="942"/>
      <c r="CCU323" s="942"/>
      <c r="CCV323" s="942"/>
      <c r="CCW323" s="942"/>
      <c r="CCX323" s="942"/>
      <c r="CCY323" s="942"/>
      <c r="CCZ323" s="942"/>
      <c r="CDA323" s="942"/>
      <c r="CDB323" s="942"/>
      <c r="CDC323" s="942"/>
      <c r="CDD323" s="942"/>
      <c r="CDE323" s="942"/>
      <c r="CDF323" s="942"/>
      <c r="CDG323" s="942"/>
      <c r="CDH323" s="942"/>
      <c r="CDI323" s="942"/>
      <c r="CDJ323" s="942"/>
      <c r="CDK323" s="942"/>
      <c r="CDL323" s="942"/>
      <c r="CDM323" s="942"/>
      <c r="CDN323" s="942"/>
      <c r="CDO323" s="942"/>
      <c r="CDP323" s="942"/>
      <c r="CDQ323" s="942"/>
      <c r="CDR323" s="942"/>
      <c r="CDS323" s="942"/>
      <c r="CDT323" s="942"/>
      <c r="CDU323" s="942"/>
      <c r="CDV323" s="942"/>
      <c r="CDW323" s="942"/>
      <c r="CDX323" s="942"/>
      <c r="CDY323" s="942"/>
      <c r="CDZ323" s="942"/>
      <c r="CEA323" s="942"/>
      <c r="CEB323" s="942"/>
      <c r="CEC323" s="942"/>
      <c r="CED323" s="942"/>
      <c r="CEE323" s="942"/>
      <c r="CEF323" s="942"/>
      <c r="CEG323" s="942"/>
      <c r="CEH323" s="942"/>
      <c r="CEI323" s="942"/>
      <c r="CEJ323" s="942"/>
      <c r="CEK323" s="942"/>
      <c r="CEL323" s="942"/>
      <c r="CEM323" s="942"/>
      <c r="CEN323" s="942"/>
      <c r="CEO323" s="942"/>
      <c r="CEP323" s="942"/>
      <c r="CEQ323" s="942"/>
      <c r="CER323" s="942"/>
      <c r="CES323" s="942"/>
      <c r="CET323" s="942"/>
      <c r="CEU323" s="942"/>
      <c r="CEV323" s="942"/>
      <c r="CEW323" s="942"/>
      <c r="CEX323" s="942"/>
      <c r="CEY323" s="942"/>
      <c r="CEZ323" s="942"/>
      <c r="CFA323" s="942"/>
      <c r="CFB323" s="942"/>
      <c r="CFC323" s="942"/>
      <c r="CFD323" s="942"/>
      <c r="CFE323" s="942"/>
      <c r="CFF323" s="942"/>
      <c r="CFG323" s="942"/>
      <c r="CFH323" s="942"/>
      <c r="CFI323" s="942"/>
      <c r="CFJ323" s="942"/>
      <c r="CFK323" s="942"/>
      <c r="CFL323" s="942"/>
      <c r="CFM323" s="942"/>
      <c r="CFN323" s="942"/>
      <c r="CFO323" s="942"/>
      <c r="CFP323" s="942"/>
      <c r="CFQ323" s="942"/>
      <c r="CFR323" s="942"/>
      <c r="CFS323" s="942"/>
      <c r="CFT323" s="942"/>
      <c r="CFU323" s="942"/>
      <c r="CFV323" s="942"/>
      <c r="CFW323" s="942"/>
      <c r="CFX323" s="942"/>
      <c r="CFY323" s="942"/>
      <c r="CFZ323" s="942"/>
      <c r="CGA323" s="942"/>
      <c r="CGB323" s="942"/>
      <c r="CGC323" s="942"/>
      <c r="CGD323" s="942"/>
      <c r="CGE323" s="942"/>
      <c r="CGF323" s="942"/>
      <c r="CGG323" s="942"/>
      <c r="CGH323" s="942"/>
      <c r="CGI323" s="942"/>
      <c r="CGJ323" s="942"/>
      <c r="CGK323" s="942"/>
      <c r="CGL323" s="942"/>
      <c r="CGM323" s="942"/>
      <c r="CGN323" s="942"/>
      <c r="CGO323" s="942"/>
      <c r="CGP323" s="942"/>
      <c r="CGQ323" s="942"/>
      <c r="CGR323" s="942"/>
      <c r="CGS323" s="942"/>
      <c r="CGT323" s="942"/>
      <c r="CGU323" s="942"/>
      <c r="CGV323" s="942"/>
      <c r="CGW323" s="942"/>
      <c r="CGX323" s="942"/>
      <c r="CGY323" s="942"/>
      <c r="CGZ323" s="942"/>
      <c r="CHA323" s="942"/>
      <c r="CHB323" s="942"/>
      <c r="CHC323" s="942"/>
      <c r="CHD323" s="942"/>
      <c r="CHE323" s="942"/>
      <c r="CHF323" s="942"/>
      <c r="CHG323" s="942"/>
      <c r="CHH323" s="942"/>
      <c r="CHI323" s="942"/>
      <c r="CHJ323" s="942"/>
      <c r="CHK323" s="942"/>
      <c r="CHL323" s="942"/>
      <c r="CHM323" s="942"/>
      <c r="CHN323" s="942"/>
      <c r="CHO323" s="942"/>
      <c r="CHP323" s="942"/>
      <c r="CHQ323" s="942"/>
      <c r="CHR323" s="942"/>
      <c r="CHS323" s="942"/>
      <c r="CHT323" s="942"/>
      <c r="CHU323" s="942"/>
      <c r="CHV323" s="942"/>
      <c r="CHW323" s="942"/>
      <c r="CHX323" s="942"/>
      <c r="CHY323" s="942"/>
      <c r="CHZ323" s="942"/>
      <c r="CIA323" s="942"/>
      <c r="CIB323" s="942"/>
      <c r="CIC323" s="942"/>
      <c r="CID323" s="942"/>
      <c r="CIE323" s="942"/>
      <c r="CIF323" s="942"/>
      <c r="CIG323" s="942"/>
      <c r="CIH323" s="942"/>
      <c r="CII323" s="942"/>
      <c r="CIJ323" s="942"/>
      <c r="CIK323" s="942"/>
      <c r="CIL323" s="942"/>
      <c r="CIM323" s="942"/>
      <c r="CIN323" s="942"/>
      <c r="CIO323" s="942"/>
      <c r="CIP323" s="942"/>
      <c r="CIQ323" s="942"/>
      <c r="CIR323" s="942"/>
      <c r="CIS323" s="942"/>
      <c r="CIT323" s="942"/>
      <c r="CIU323" s="942"/>
      <c r="CIV323" s="942"/>
      <c r="CIW323" s="942"/>
      <c r="CIX323" s="942"/>
      <c r="CIY323" s="942"/>
      <c r="CIZ323" s="942"/>
      <c r="CJA323" s="942"/>
      <c r="CJB323" s="942"/>
      <c r="CJC323" s="942"/>
      <c r="CJD323" s="942"/>
      <c r="CJE323" s="942"/>
      <c r="CJF323" s="942"/>
      <c r="CJG323" s="942"/>
      <c r="CJH323" s="942"/>
      <c r="CJI323" s="942"/>
      <c r="CJJ323" s="942"/>
      <c r="CJK323" s="942"/>
      <c r="CJL323" s="942"/>
      <c r="CJM323" s="942"/>
      <c r="CJN323" s="942"/>
      <c r="CJO323" s="942"/>
      <c r="CJP323" s="942"/>
      <c r="CJQ323" s="942"/>
      <c r="CJR323" s="942"/>
      <c r="CJS323" s="942"/>
      <c r="CJT323" s="942"/>
      <c r="CJU323" s="942"/>
      <c r="CJV323" s="942"/>
      <c r="CJW323" s="942"/>
      <c r="CJX323" s="942"/>
      <c r="CJY323" s="942"/>
      <c r="CJZ323" s="942"/>
      <c r="CKA323" s="942"/>
      <c r="CKB323" s="942"/>
      <c r="CKC323" s="942"/>
      <c r="CKD323" s="942"/>
      <c r="CKE323" s="942"/>
      <c r="CKF323" s="942"/>
      <c r="CKG323" s="942"/>
      <c r="CKH323" s="942"/>
      <c r="CKI323" s="942"/>
      <c r="CKJ323" s="942"/>
      <c r="CKK323" s="942"/>
      <c r="CKL323" s="942"/>
      <c r="CKM323" s="942"/>
      <c r="CKN323" s="942"/>
      <c r="CKO323" s="942"/>
      <c r="CKP323" s="942"/>
      <c r="CKQ323" s="942"/>
      <c r="CKR323" s="942"/>
      <c r="CKS323" s="942"/>
      <c r="CKT323" s="942"/>
      <c r="CKU323" s="942"/>
      <c r="CKV323" s="942"/>
      <c r="CKW323" s="942"/>
      <c r="CKX323" s="942"/>
      <c r="CKY323" s="942"/>
      <c r="CKZ323" s="942"/>
      <c r="CLA323" s="942"/>
      <c r="CLB323" s="942"/>
      <c r="CLC323" s="942"/>
      <c r="CLD323" s="942"/>
      <c r="CLE323" s="942"/>
      <c r="CLF323" s="942"/>
      <c r="CLG323" s="942"/>
      <c r="CLH323" s="942"/>
      <c r="CLI323" s="942"/>
      <c r="CLJ323" s="942"/>
      <c r="CLK323" s="942"/>
      <c r="CLL323" s="942"/>
      <c r="CLM323" s="942"/>
      <c r="CLN323" s="942"/>
      <c r="CLO323" s="942"/>
      <c r="CLP323" s="942"/>
      <c r="CLQ323" s="942"/>
      <c r="CLR323" s="942"/>
      <c r="CLS323" s="942"/>
      <c r="CLT323" s="942"/>
      <c r="CLU323" s="942"/>
      <c r="CLV323" s="942"/>
      <c r="CLW323" s="942"/>
      <c r="CLX323" s="942"/>
      <c r="CLY323" s="942"/>
      <c r="CLZ323" s="942"/>
      <c r="CMA323" s="942"/>
      <c r="CMB323" s="942"/>
      <c r="CMC323" s="942"/>
      <c r="CMD323" s="942"/>
      <c r="CME323" s="942"/>
      <c r="CMF323" s="942"/>
      <c r="CMG323" s="942"/>
      <c r="CMH323" s="942"/>
      <c r="CMI323" s="942"/>
      <c r="CMJ323" s="942"/>
      <c r="CMK323" s="942"/>
      <c r="CML323" s="942"/>
      <c r="CMM323" s="942"/>
      <c r="CMN323" s="942"/>
      <c r="CMO323" s="942"/>
      <c r="CMP323" s="942"/>
      <c r="CMQ323" s="942"/>
      <c r="CMR323" s="942"/>
      <c r="CMS323" s="942"/>
      <c r="CMT323" s="942"/>
      <c r="CMU323" s="942"/>
      <c r="CMV323" s="942"/>
      <c r="CMW323" s="942"/>
      <c r="CMX323" s="942"/>
      <c r="CMY323" s="942"/>
      <c r="CMZ323" s="942"/>
      <c r="CNA323" s="942"/>
      <c r="CNB323" s="942"/>
      <c r="CNC323" s="942"/>
      <c r="CND323" s="942"/>
      <c r="CNE323" s="942"/>
      <c r="CNF323" s="942"/>
      <c r="CNG323" s="942"/>
      <c r="CNH323" s="942"/>
      <c r="CNI323" s="942"/>
      <c r="CNJ323" s="942"/>
      <c r="CNK323" s="942"/>
      <c r="CNL323" s="942"/>
      <c r="CNM323" s="942"/>
      <c r="CNN323" s="942"/>
      <c r="CNO323" s="942"/>
      <c r="CNP323" s="942"/>
      <c r="CNQ323" s="942"/>
      <c r="CNR323" s="942"/>
      <c r="CNS323" s="942"/>
      <c r="CNT323" s="942"/>
      <c r="CNU323" s="942"/>
      <c r="CNV323" s="942"/>
      <c r="CNW323" s="942"/>
      <c r="CNX323" s="942"/>
      <c r="CNY323" s="942"/>
      <c r="CNZ323" s="942"/>
      <c r="COA323" s="942"/>
      <c r="COB323" s="942"/>
      <c r="COC323" s="942"/>
      <c r="COD323" s="942"/>
      <c r="COE323" s="942"/>
      <c r="COF323" s="942"/>
      <c r="COG323" s="942"/>
      <c r="COH323" s="942"/>
      <c r="COI323" s="942"/>
      <c r="COJ323" s="942"/>
      <c r="COK323" s="942"/>
      <c r="COL323" s="942"/>
      <c r="COM323" s="942"/>
      <c r="CON323" s="942"/>
      <c r="COO323" s="942"/>
      <c r="COP323" s="942"/>
      <c r="COQ323" s="942"/>
      <c r="COR323" s="942"/>
      <c r="COS323" s="942"/>
      <c r="COT323" s="942"/>
      <c r="COU323" s="942"/>
      <c r="COV323" s="942"/>
      <c r="COW323" s="942"/>
      <c r="COX323" s="942"/>
      <c r="COY323" s="942"/>
      <c r="COZ323" s="942"/>
      <c r="CPA323" s="942"/>
      <c r="CPB323" s="942"/>
      <c r="CPC323" s="942"/>
      <c r="CPD323" s="942"/>
      <c r="CPE323" s="942"/>
      <c r="CPF323" s="942"/>
      <c r="CPG323" s="942"/>
      <c r="CPH323" s="942"/>
      <c r="CPI323" s="942"/>
      <c r="CPJ323" s="942"/>
      <c r="CPK323" s="942"/>
      <c r="CPL323" s="942"/>
      <c r="CPM323" s="942"/>
      <c r="CPN323" s="942"/>
      <c r="CPO323" s="942"/>
      <c r="CPP323" s="942"/>
      <c r="CPQ323" s="942"/>
      <c r="CPR323" s="942"/>
      <c r="CPS323" s="942"/>
      <c r="CPT323" s="942"/>
      <c r="CPU323" s="942"/>
      <c r="CPV323" s="942"/>
      <c r="CPW323" s="942"/>
      <c r="CPX323" s="942"/>
      <c r="CPY323" s="942"/>
      <c r="CPZ323" s="942"/>
      <c r="CQA323" s="942"/>
      <c r="CQB323" s="942"/>
      <c r="CQC323" s="942"/>
      <c r="CQD323" s="942"/>
      <c r="CQE323" s="942"/>
      <c r="CQF323" s="942"/>
      <c r="CQG323" s="942"/>
      <c r="CQH323" s="942"/>
      <c r="CQI323" s="942"/>
      <c r="CQJ323" s="942"/>
      <c r="CQK323" s="942"/>
      <c r="CQL323" s="942"/>
      <c r="CQM323" s="942"/>
      <c r="CQN323" s="942"/>
      <c r="CQO323" s="942"/>
      <c r="CQP323" s="942"/>
      <c r="CQQ323" s="942"/>
      <c r="CQR323" s="942"/>
      <c r="CQS323" s="942"/>
      <c r="CQT323" s="942"/>
      <c r="CQU323" s="942"/>
      <c r="CQV323" s="942"/>
      <c r="CQW323" s="942"/>
      <c r="CQX323" s="942"/>
      <c r="CQY323" s="942"/>
      <c r="CQZ323" s="942"/>
      <c r="CRA323" s="942"/>
      <c r="CRB323" s="942"/>
      <c r="CRC323" s="942"/>
      <c r="CRD323" s="942"/>
      <c r="CRE323" s="942"/>
      <c r="CRF323" s="942"/>
      <c r="CRG323" s="942"/>
      <c r="CRH323" s="942"/>
      <c r="CRI323" s="942"/>
      <c r="CRJ323" s="942"/>
      <c r="CRK323" s="942"/>
      <c r="CRL323" s="942"/>
      <c r="CRM323" s="942"/>
      <c r="CRN323" s="942"/>
      <c r="CRO323" s="942"/>
      <c r="CRP323" s="942"/>
      <c r="CRQ323" s="942"/>
      <c r="CRR323" s="942"/>
      <c r="CRS323" s="942"/>
      <c r="CRT323" s="942"/>
      <c r="CRU323" s="942"/>
      <c r="CRV323" s="942"/>
      <c r="CRW323" s="942"/>
      <c r="CRX323" s="942"/>
      <c r="CRY323" s="942"/>
      <c r="CRZ323" s="942"/>
      <c r="CSA323" s="942"/>
      <c r="CSB323" s="942"/>
      <c r="CSC323" s="942"/>
      <c r="CSD323" s="942"/>
      <c r="CSE323" s="942"/>
      <c r="CSF323" s="942"/>
      <c r="CSG323" s="942"/>
      <c r="CSH323" s="942"/>
      <c r="CSI323" s="942"/>
      <c r="CSJ323" s="942"/>
      <c r="CSK323" s="942"/>
      <c r="CSL323" s="942"/>
      <c r="CSM323" s="942"/>
      <c r="CSN323" s="942"/>
      <c r="CSO323" s="942"/>
      <c r="CSP323" s="942"/>
      <c r="CSQ323" s="942"/>
      <c r="CSR323" s="942"/>
      <c r="CSS323" s="942"/>
      <c r="CST323" s="942"/>
      <c r="CSU323" s="942"/>
      <c r="CSV323" s="942"/>
      <c r="CSW323" s="942"/>
      <c r="CSX323" s="942"/>
      <c r="CSY323" s="942"/>
      <c r="CSZ323" s="942"/>
      <c r="CTA323" s="942"/>
      <c r="CTB323" s="942"/>
      <c r="CTC323" s="942"/>
      <c r="CTD323" s="942"/>
      <c r="CTE323" s="942"/>
      <c r="CTF323" s="942"/>
      <c r="CTG323" s="942"/>
      <c r="CTH323" s="942"/>
      <c r="CTI323" s="942"/>
      <c r="CTJ323" s="942"/>
      <c r="CTK323" s="942"/>
      <c r="CTL323" s="942"/>
      <c r="CTM323" s="942"/>
      <c r="CTN323" s="942"/>
      <c r="CTO323" s="942"/>
      <c r="CTP323" s="942"/>
      <c r="CTQ323" s="942"/>
      <c r="CTR323" s="942"/>
      <c r="CTS323" s="942"/>
      <c r="CTT323" s="942"/>
      <c r="CTU323" s="942"/>
      <c r="CTV323" s="942"/>
      <c r="CTW323" s="942"/>
      <c r="CTX323" s="942"/>
      <c r="CTY323" s="942"/>
      <c r="CTZ323" s="942"/>
      <c r="CUA323" s="942"/>
      <c r="CUB323" s="942"/>
      <c r="CUC323" s="942"/>
      <c r="CUD323" s="942"/>
      <c r="CUE323" s="942"/>
      <c r="CUF323" s="942"/>
      <c r="CUG323" s="942"/>
      <c r="CUH323" s="942"/>
      <c r="CUI323" s="942"/>
      <c r="CUJ323" s="942"/>
      <c r="CUK323" s="942"/>
      <c r="CUL323" s="942"/>
      <c r="CUM323" s="942"/>
      <c r="CUN323" s="942"/>
      <c r="CUO323" s="942"/>
      <c r="CUP323" s="942"/>
      <c r="CUQ323" s="942"/>
      <c r="CUR323" s="942"/>
      <c r="CUS323" s="942"/>
      <c r="CUT323" s="942"/>
      <c r="CUU323" s="942"/>
      <c r="CUV323" s="942"/>
      <c r="CUW323" s="942"/>
      <c r="CUX323" s="942"/>
      <c r="CUY323" s="942"/>
      <c r="CUZ323" s="942"/>
      <c r="CVA323" s="942"/>
      <c r="CVB323" s="942"/>
      <c r="CVC323" s="942"/>
      <c r="CVD323" s="942"/>
      <c r="CVE323" s="942"/>
      <c r="CVF323" s="942"/>
      <c r="CVG323" s="942"/>
      <c r="CVH323" s="942"/>
      <c r="CVI323" s="942"/>
      <c r="CVJ323" s="942"/>
      <c r="CVK323" s="942"/>
      <c r="CVL323" s="942"/>
      <c r="CVM323" s="942"/>
      <c r="CVN323" s="942"/>
      <c r="CVO323" s="942"/>
      <c r="CVP323" s="942"/>
      <c r="CVQ323" s="942"/>
      <c r="CVR323" s="942"/>
      <c r="CVS323" s="942"/>
      <c r="CVT323" s="942"/>
      <c r="CVU323" s="942"/>
      <c r="CVV323" s="942"/>
      <c r="CVW323" s="942"/>
      <c r="CVX323" s="942"/>
      <c r="CVY323" s="942"/>
      <c r="CVZ323" s="942"/>
      <c r="CWA323" s="942"/>
      <c r="CWB323" s="942"/>
      <c r="CWC323" s="942"/>
      <c r="CWD323" s="942"/>
      <c r="CWE323" s="942"/>
      <c r="CWF323" s="942"/>
      <c r="CWG323" s="942"/>
      <c r="CWH323" s="942"/>
      <c r="CWI323" s="942"/>
      <c r="CWJ323" s="942"/>
      <c r="CWK323" s="942"/>
      <c r="CWL323" s="942"/>
      <c r="CWM323" s="942"/>
      <c r="CWN323" s="942"/>
      <c r="CWO323" s="942"/>
      <c r="CWP323" s="942"/>
      <c r="CWQ323" s="942"/>
      <c r="CWR323" s="942"/>
      <c r="CWS323" s="942"/>
      <c r="CWT323" s="942"/>
      <c r="CWU323" s="942"/>
      <c r="CWV323" s="942"/>
      <c r="CWW323" s="942"/>
      <c r="CWX323" s="942"/>
      <c r="CWY323" s="942"/>
      <c r="CWZ323" s="942"/>
      <c r="CXA323" s="942"/>
      <c r="CXB323" s="942"/>
      <c r="CXC323" s="942"/>
      <c r="CXD323" s="942"/>
      <c r="CXE323" s="942"/>
      <c r="CXF323" s="942"/>
      <c r="CXG323" s="942"/>
      <c r="CXH323" s="942"/>
      <c r="CXI323" s="942"/>
      <c r="CXJ323" s="942"/>
      <c r="CXK323" s="942"/>
      <c r="CXL323" s="942"/>
      <c r="CXM323" s="942"/>
      <c r="CXN323" s="942"/>
      <c r="CXO323" s="942"/>
      <c r="CXP323" s="942"/>
      <c r="CXQ323" s="942"/>
      <c r="CXR323" s="942"/>
      <c r="CXS323" s="942"/>
      <c r="CXT323" s="942"/>
      <c r="CXU323" s="942"/>
      <c r="CXV323" s="942"/>
      <c r="CXW323" s="942"/>
      <c r="CXX323" s="942"/>
      <c r="CXY323" s="942"/>
      <c r="CXZ323" s="942"/>
      <c r="CYA323" s="942"/>
      <c r="CYB323" s="942"/>
      <c r="CYC323" s="942"/>
      <c r="CYD323" s="942"/>
      <c r="CYE323" s="942"/>
      <c r="CYF323" s="942"/>
      <c r="CYG323" s="942"/>
      <c r="CYH323" s="942"/>
      <c r="CYI323" s="942"/>
      <c r="CYJ323" s="942"/>
      <c r="CYK323" s="942"/>
      <c r="CYL323" s="942"/>
      <c r="CYM323" s="942"/>
      <c r="CYN323" s="942"/>
      <c r="CYO323" s="942"/>
      <c r="CYP323" s="942"/>
      <c r="CYQ323" s="942"/>
      <c r="CYR323" s="942"/>
      <c r="CYS323" s="942"/>
      <c r="CYT323" s="942"/>
      <c r="CYU323" s="942"/>
      <c r="CYV323" s="942"/>
      <c r="CYW323" s="942"/>
      <c r="CYX323" s="942"/>
      <c r="CYY323" s="942"/>
      <c r="CYZ323" s="942"/>
      <c r="CZA323" s="942"/>
      <c r="CZB323" s="942"/>
      <c r="CZC323" s="942"/>
      <c r="CZD323" s="942"/>
      <c r="CZE323" s="942"/>
      <c r="CZF323" s="942"/>
      <c r="CZG323" s="942"/>
      <c r="CZH323" s="942"/>
      <c r="CZI323" s="942"/>
      <c r="CZJ323" s="942"/>
      <c r="CZK323" s="942"/>
      <c r="CZL323" s="942"/>
      <c r="CZM323" s="942"/>
      <c r="CZN323" s="942"/>
      <c r="CZO323" s="942"/>
      <c r="CZP323" s="942"/>
      <c r="CZQ323" s="942"/>
      <c r="CZR323" s="942"/>
      <c r="CZS323" s="942"/>
      <c r="CZT323" s="942"/>
      <c r="CZU323" s="942"/>
      <c r="CZV323" s="942"/>
      <c r="CZW323" s="942"/>
      <c r="CZX323" s="942"/>
      <c r="CZY323" s="942"/>
      <c r="CZZ323" s="942"/>
      <c r="DAA323" s="942"/>
      <c r="DAB323" s="942"/>
      <c r="DAC323" s="942"/>
      <c r="DAD323" s="942"/>
      <c r="DAE323" s="942"/>
      <c r="DAF323" s="942"/>
      <c r="DAG323" s="942"/>
      <c r="DAH323" s="942"/>
      <c r="DAI323" s="942"/>
      <c r="DAJ323" s="942"/>
      <c r="DAK323" s="942"/>
      <c r="DAL323" s="942"/>
      <c r="DAM323" s="942"/>
      <c r="DAN323" s="942"/>
      <c r="DAO323" s="942"/>
      <c r="DAP323" s="942"/>
      <c r="DAQ323" s="942"/>
      <c r="DAR323" s="942"/>
      <c r="DAS323" s="942"/>
      <c r="DAT323" s="942"/>
      <c r="DAU323" s="942"/>
      <c r="DAV323" s="942"/>
      <c r="DAW323" s="942"/>
      <c r="DAX323" s="942"/>
      <c r="DAY323" s="942"/>
      <c r="DAZ323" s="942"/>
      <c r="DBA323" s="942"/>
      <c r="DBB323" s="942"/>
      <c r="DBC323" s="942"/>
      <c r="DBD323" s="942"/>
      <c r="DBE323" s="942"/>
      <c r="DBF323" s="942"/>
      <c r="DBG323" s="942"/>
      <c r="DBH323" s="942"/>
      <c r="DBI323" s="942"/>
      <c r="DBJ323" s="942"/>
      <c r="DBK323" s="942"/>
      <c r="DBL323" s="942"/>
      <c r="DBM323" s="942"/>
      <c r="DBN323" s="942"/>
      <c r="DBO323" s="942"/>
      <c r="DBP323" s="942"/>
      <c r="DBQ323" s="942"/>
      <c r="DBR323" s="942"/>
      <c r="DBS323" s="942"/>
      <c r="DBT323" s="942"/>
      <c r="DBU323" s="942"/>
      <c r="DBV323" s="942"/>
      <c r="DBW323" s="942"/>
      <c r="DBX323" s="942"/>
      <c r="DBY323" s="942"/>
      <c r="DBZ323" s="942"/>
      <c r="DCA323" s="942"/>
      <c r="DCB323" s="942"/>
      <c r="DCC323" s="942"/>
      <c r="DCD323" s="942"/>
      <c r="DCE323" s="942"/>
      <c r="DCF323" s="942"/>
      <c r="DCG323" s="942"/>
      <c r="DCH323" s="942"/>
      <c r="DCI323" s="942"/>
      <c r="DCJ323" s="942"/>
      <c r="DCK323" s="942"/>
      <c r="DCL323" s="942"/>
      <c r="DCM323" s="942"/>
      <c r="DCN323" s="942"/>
      <c r="DCO323" s="942"/>
      <c r="DCP323" s="942"/>
      <c r="DCQ323" s="942"/>
      <c r="DCR323" s="942"/>
      <c r="DCS323" s="942"/>
      <c r="DCT323" s="942"/>
      <c r="DCU323" s="942"/>
      <c r="DCV323" s="942"/>
      <c r="DCW323" s="942"/>
      <c r="DCX323" s="942"/>
      <c r="DCY323" s="942"/>
      <c r="DCZ323" s="942"/>
      <c r="DDA323" s="942"/>
      <c r="DDB323" s="942"/>
      <c r="DDC323" s="942"/>
      <c r="DDD323" s="942"/>
      <c r="DDE323" s="942"/>
      <c r="DDF323" s="942"/>
      <c r="DDG323" s="942"/>
      <c r="DDH323" s="942"/>
      <c r="DDI323" s="942"/>
      <c r="DDJ323" s="942"/>
      <c r="DDK323" s="942"/>
      <c r="DDL323" s="942"/>
      <c r="DDM323" s="942"/>
      <c r="DDN323" s="942"/>
      <c r="DDO323" s="942"/>
      <c r="DDP323" s="942"/>
      <c r="DDQ323" s="942"/>
      <c r="DDR323" s="942"/>
      <c r="DDS323" s="942"/>
      <c r="DDT323" s="942"/>
      <c r="DDU323" s="942"/>
      <c r="DDV323" s="942"/>
      <c r="DDW323" s="942"/>
      <c r="DDX323" s="942"/>
      <c r="DDY323" s="942"/>
      <c r="DDZ323" s="942"/>
      <c r="DEA323" s="942"/>
      <c r="DEB323" s="942"/>
      <c r="DEC323" s="942"/>
      <c r="DED323" s="942"/>
      <c r="DEE323" s="942"/>
      <c r="DEF323" s="942"/>
      <c r="DEG323" s="942"/>
      <c r="DEH323" s="942"/>
      <c r="DEI323" s="942"/>
      <c r="DEJ323" s="942"/>
      <c r="DEK323" s="942"/>
      <c r="DEL323" s="942"/>
      <c r="DEM323" s="942"/>
      <c r="DEN323" s="942"/>
      <c r="DEO323" s="942"/>
      <c r="DEP323" s="942"/>
      <c r="DEQ323" s="942"/>
      <c r="DER323" s="942"/>
      <c r="DES323" s="942"/>
      <c r="DET323" s="942"/>
      <c r="DEU323" s="942"/>
      <c r="DEV323" s="942"/>
      <c r="DEW323" s="942"/>
      <c r="DEX323" s="942"/>
      <c r="DEY323" s="942"/>
      <c r="DEZ323" s="942"/>
      <c r="DFA323" s="942"/>
      <c r="DFB323" s="942"/>
      <c r="DFC323" s="942"/>
      <c r="DFD323" s="942"/>
      <c r="DFE323" s="942"/>
      <c r="DFF323" s="942"/>
      <c r="DFG323" s="942"/>
      <c r="DFH323" s="942"/>
      <c r="DFI323" s="942"/>
      <c r="DFJ323" s="942"/>
      <c r="DFK323" s="942"/>
      <c r="DFL323" s="942"/>
      <c r="DFM323" s="942"/>
      <c r="DFN323" s="942"/>
      <c r="DFO323" s="942"/>
      <c r="DFP323" s="942"/>
      <c r="DFQ323" s="942"/>
      <c r="DFR323" s="942"/>
      <c r="DFS323" s="942"/>
      <c r="DFT323" s="942"/>
      <c r="DFU323" s="942"/>
      <c r="DFV323" s="942"/>
      <c r="DFW323" s="942"/>
      <c r="DFX323" s="942"/>
      <c r="DFY323" s="942"/>
      <c r="DFZ323" s="942"/>
      <c r="DGA323" s="942"/>
      <c r="DGB323" s="942"/>
      <c r="DGC323" s="942"/>
      <c r="DGD323" s="942"/>
      <c r="DGE323" s="942"/>
      <c r="DGF323" s="942"/>
      <c r="DGG323" s="942"/>
      <c r="DGH323" s="942"/>
      <c r="DGI323" s="942"/>
      <c r="DGJ323" s="942"/>
      <c r="DGK323" s="942"/>
      <c r="DGL323" s="942"/>
      <c r="DGM323" s="942"/>
      <c r="DGN323" s="942"/>
      <c r="DGO323" s="942"/>
      <c r="DGP323" s="942"/>
      <c r="DGQ323" s="942"/>
      <c r="DGR323" s="942"/>
      <c r="DGS323" s="942"/>
      <c r="DGT323" s="942"/>
      <c r="DGU323" s="942"/>
      <c r="DGV323" s="942"/>
      <c r="DGW323" s="942"/>
      <c r="DGX323" s="942"/>
      <c r="DGY323" s="942"/>
      <c r="DGZ323" s="942"/>
      <c r="DHA323" s="942"/>
      <c r="DHB323" s="942"/>
      <c r="DHC323" s="942"/>
      <c r="DHD323" s="942"/>
      <c r="DHE323" s="942"/>
      <c r="DHF323" s="942"/>
      <c r="DHG323" s="942"/>
      <c r="DHH323" s="942"/>
      <c r="DHI323" s="942"/>
      <c r="DHJ323" s="942"/>
      <c r="DHK323" s="942"/>
      <c r="DHL323" s="942"/>
      <c r="DHM323" s="942"/>
      <c r="DHN323" s="942"/>
      <c r="DHO323" s="942"/>
      <c r="DHP323" s="942"/>
      <c r="DHQ323" s="942"/>
      <c r="DHR323" s="942"/>
      <c r="DHS323" s="942"/>
      <c r="DHT323" s="942"/>
      <c r="DHU323" s="942"/>
      <c r="DHV323" s="942"/>
      <c r="DHW323" s="942"/>
      <c r="DHX323" s="942"/>
      <c r="DHY323" s="942"/>
      <c r="DHZ323" s="942"/>
      <c r="DIA323" s="942"/>
      <c r="DIB323" s="942"/>
      <c r="DIC323" s="942"/>
      <c r="DID323" s="942"/>
      <c r="DIE323" s="942"/>
      <c r="DIF323" s="942"/>
      <c r="DIG323" s="942"/>
      <c r="DIH323" s="942"/>
      <c r="DII323" s="942"/>
      <c r="DIJ323" s="942"/>
      <c r="DIK323" s="942"/>
      <c r="DIL323" s="942"/>
      <c r="DIM323" s="942"/>
      <c r="DIN323" s="942"/>
      <c r="DIO323" s="942"/>
      <c r="DIP323" s="942"/>
      <c r="DIQ323" s="942"/>
      <c r="DIR323" s="942"/>
      <c r="DIS323" s="942"/>
      <c r="DIT323" s="942"/>
      <c r="DIU323" s="942"/>
      <c r="DIV323" s="942"/>
      <c r="DIW323" s="942"/>
      <c r="DIX323" s="942"/>
      <c r="DIY323" s="942"/>
      <c r="DIZ323" s="942"/>
      <c r="DJA323" s="942"/>
      <c r="DJB323" s="942"/>
      <c r="DJC323" s="942"/>
      <c r="DJD323" s="942"/>
      <c r="DJE323" s="942"/>
      <c r="DJF323" s="942"/>
      <c r="DJG323" s="942"/>
      <c r="DJH323" s="942"/>
      <c r="DJI323" s="942"/>
      <c r="DJJ323" s="942"/>
      <c r="DJK323" s="942"/>
      <c r="DJL323" s="942"/>
      <c r="DJM323" s="942"/>
      <c r="DJN323" s="942"/>
      <c r="DJO323" s="942"/>
      <c r="DJP323" s="942"/>
      <c r="DJQ323" s="942"/>
      <c r="DJR323" s="942"/>
      <c r="DJS323" s="942"/>
      <c r="DJT323" s="942"/>
      <c r="DJU323" s="942"/>
      <c r="DJV323" s="942"/>
      <c r="DJW323" s="942"/>
      <c r="DJX323" s="942"/>
      <c r="DJY323" s="942"/>
      <c r="DJZ323" s="942"/>
      <c r="DKA323" s="942"/>
      <c r="DKB323" s="942"/>
      <c r="DKC323" s="942"/>
      <c r="DKD323" s="942"/>
      <c r="DKE323" s="942"/>
      <c r="DKF323" s="942"/>
      <c r="DKG323" s="942"/>
      <c r="DKH323" s="942"/>
      <c r="DKI323" s="942"/>
      <c r="DKJ323" s="942"/>
      <c r="DKK323" s="942"/>
      <c r="DKL323" s="942"/>
      <c r="DKM323" s="942"/>
      <c r="DKN323" s="942"/>
      <c r="DKO323" s="942"/>
      <c r="DKP323" s="942"/>
      <c r="DKQ323" s="942"/>
      <c r="DKR323" s="942"/>
      <c r="DKS323" s="942"/>
      <c r="DKT323" s="942"/>
      <c r="DKU323" s="942"/>
      <c r="DKV323" s="942"/>
      <c r="DKW323" s="942"/>
      <c r="DKX323" s="942"/>
      <c r="DKY323" s="942"/>
      <c r="DKZ323" s="942"/>
      <c r="DLA323" s="942"/>
      <c r="DLB323" s="942"/>
      <c r="DLC323" s="942"/>
      <c r="DLD323" s="942"/>
      <c r="DLE323" s="942"/>
      <c r="DLF323" s="942"/>
      <c r="DLG323" s="942"/>
      <c r="DLH323" s="942"/>
      <c r="DLI323" s="942"/>
      <c r="DLJ323" s="942"/>
      <c r="DLK323" s="942"/>
      <c r="DLL323" s="942"/>
      <c r="DLM323" s="942"/>
      <c r="DLN323" s="942"/>
      <c r="DLO323" s="942"/>
      <c r="DLP323" s="942"/>
      <c r="DLQ323" s="942"/>
      <c r="DLR323" s="942"/>
      <c r="DLS323" s="942"/>
      <c r="DLT323" s="942"/>
      <c r="DLU323" s="942"/>
      <c r="DLV323" s="942"/>
      <c r="DLW323" s="942"/>
      <c r="DLX323" s="942"/>
      <c r="DLY323" s="942"/>
      <c r="DLZ323" s="942"/>
      <c r="DMA323" s="942"/>
      <c r="DMB323" s="942"/>
      <c r="DMC323" s="942"/>
      <c r="DMD323" s="942"/>
      <c r="DME323" s="942"/>
      <c r="DMF323" s="942"/>
      <c r="DMG323" s="942"/>
      <c r="DMH323" s="942"/>
      <c r="DMI323" s="942"/>
      <c r="DMJ323" s="942"/>
      <c r="DMK323" s="942"/>
      <c r="DML323" s="942"/>
      <c r="DMM323" s="942"/>
      <c r="DMN323" s="942"/>
      <c r="DMO323" s="942"/>
      <c r="DMP323" s="942"/>
      <c r="DMQ323" s="942"/>
      <c r="DMR323" s="942"/>
      <c r="DMS323" s="942"/>
      <c r="DMT323" s="942"/>
      <c r="DMU323" s="942"/>
      <c r="DMV323" s="942"/>
      <c r="DMW323" s="942"/>
      <c r="DMX323" s="942"/>
      <c r="DMY323" s="942"/>
      <c r="DMZ323" s="942"/>
      <c r="DNA323" s="942"/>
      <c r="DNB323" s="942"/>
      <c r="DNC323" s="942"/>
      <c r="DND323" s="942"/>
      <c r="DNE323" s="942"/>
      <c r="DNF323" s="942"/>
      <c r="DNG323" s="942"/>
      <c r="DNH323" s="942"/>
      <c r="DNI323" s="942"/>
      <c r="DNJ323" s="942"/>
      <c r="DNK323" s="942"/>
      <c r="DNL323" s="942"/>
      <c r="DNM323" s="942"/>
      <c r="DNN323" s="942"/>
      <c r="DNO323" s="942"/>
      <c r="DNP323" s="942"/>
      <c r="DNQ323" s="942"/>
      <c r="DNR323" s="942"/>
      <c r="DNS323" s="942"/>
      <c r="DNT323" s="942"/>
      <c r="DNU323" s="942"/>
      <c r="DNV323" s="942"/>
      <c r="DNW323" s="942"/>
      <c r="DNX323" s="942"/>
      <c r="DNY323" s="942"/>
      <c r="DNZ323" s="942"/>
      <c r="DOA323" s="942"/>
      <c r="DOB323" s="942"/>
      <c r="DOC323" s="942"/>
      <c r="DOD323" s="942"/>
      <c r="DOE323" s="942"/>
      <c r="DOF323" s="942"/>
      <c r="DOG323" s="942"/>
      <c r="DOH323" s="942"/>
      <c r="DOI323" s="942"/>
      <c r="DOJ323" s="942"/>
      <c r="DOK323" s="942"/>
      <c r="DOL323" s="942"/>
      <c r="DOM323" s="942"/>
      <c r="DON323" s="942"/>
      <c r="DOO323" s="942"/>
      <c r="DOP323" s="942"/>
      <c r="DOQ323" s="942"/>
      <c r="DOR323" s="942"/>
      <c r="DOS323" s="942"/>
      <c r="DOT323" s="942"/>
      <c r="DOU323" s="942"/>
      <c r="DOV323" s="942"/>
      <c r="DOW323" s="942"/>
      <c r="DOX323" s="942"/>
      <c r="DOY323" s="942"/>
      <c r="DOZ323" s="942"/>
      <c r="DPA323" s="942"/>
      <c r="DPB323" s="942"/>
      <c r="DPC323" s="942"/>
      <c r="DPD323" s="942"/>
      <c r="DPE323" s="942"/>
      <c r="DPF323" s="942"/>
      <c r="DPG323" s="942"/>
      <c r="DPH323" s="942"/>
      <c r="DPI323" s="942"/>
      <c r="DPJ323" s="942"/>
      <c r="DPK323" s="942"/>
      <c r="DPL323" s="942"/>
      <c r="DPM323" s="942"/>
      <c r="DPN323" s="942"/>
      <c r="DPO323" s="942"/>
      <c r="DPP323" s="942"/>
      <c r="DPQ323" s="942"/>
      <c r="DPR323" s="942"/>
      <c r="DPS323" s="942"/>
      <c r="DPT323" s="942"/>
      <c r="DPU323" s="942"/>
      <c r="DPV323" s="942"/>
      <c r="DPW323" s="942"/>
      <c r="DPX323" s="942"/>
      <c r="DPY323" s="942"/>
      <c r="DPZ323" s="942"/>
      <c r="DQA323" s="942"/>
      <c r="DQB323" s="942"/>
      <c r="DQC323" s="942"/>
      <c r="DQD323" s="942"/>
      <c r="DQE323" s="942"/>
      <c r="DQF323" s="942"/>
      <c r="DQG323" s="942"/>
      <c r="DQH323" s="942"/>
      <c r="DQI323" s="942"/>
      <c r="DQJ323" s="942"/>
      <c r="DQK323" s="942"/>
      <c r="DQL323" s="942"/>
      <c r="DQM323" s="942"/>
      <c r="DQN323" s="942"/>
      <c r="DQO323" s="942"/>
      <c r="DQP323" s="942"/>
      <c r="DQQ323" s="942"/>
      <c r="DQR323" s="942"/>
      <c r="DQS323" s="942"/>
      <c r="DQT323" s="942"/>
      <c r="DQU323" s="942"/>
      <c r="DQV323" s="942"/>
      <c r="DQW323" s="942"/>
      <c r="DQX323" s="942"/>
      <c r="DQY323" s="942"/>
      <c r="DQZ323" s="942"/>
      <c r="DRA323" s="942"/>
      <c r="DRB323" s="942"/>
      <c r="DRC323" s="942"/>
      <c r="DRD323" s="942"/>
      <c r="DRE323" s="942"/>
      <c r="DRF323" s="942"/>
      <c r="DRG323" s="942"/>
      <c r="DRH323" s="942"/>
      <c r="DRI323" s="942"/>
      <c r="DRJ323" s="942"/>
      <c r="DRK323" s="942"/>
      <c r="DRL323" s="942"/>
      <c r="DRM323" s="942"/>
      <c r="DRN323" s="942"/>
      <c r="DRO323" s="942"/>
      <c r="DRP323" s="942"/>
      <c r="DRQ323" s="942"/>
      <c r="DRR323" s="942"/>
      <c r="DRS323" s="942"/>
      <c r="DRT323" s="942"/>
      <c r="DRU323" s="942"/>
      <c r="DRV323" s="942"/>
      <c r="DRW323" s="942"/>
      <c r="DRX323" s="942"/>
      <c r="DRY323" s="942"/>
      <c r="DRZ323" s="942"/>
      <c r="DSA323" s="942"/>
      <c r="DSB323" s="942"/>
      <c r="DSC323" s="942"/>
      <c r="DSD323" s="942"/>
      <c r="DSE323" s="942"/>
      <c r="DSF323" s="942"/>
      <c r="DSG323" s="942"/>
      <c r="DSH323" s="942"/>
      <c r="DSI323" s="942"/>
      <c r="DSJ323" s="942"/>
      <c r="DSK323" s="942"/>
      <c r="DSL323" s="942"/>
      <c r="DSM323" s="942"/>
      <c r="DSN323" s="942"/>
      <c r="DSO323" s="942"/>
      <c r="DSP323" s="942"/>
      <c r="DSQ323" s="942"/>
      <c r="DSR323" s="942"/>
      <c r="DSS323" s="942"/>
      <c r="DST323" s="942"/>
      <c r="DSU323" s="942"/>
      <c r="DSV323" s="942"/>
      <c r="DSW323" s="942"/>
      <c r="DSX323" s="942"/>
      <c r="DSY323" s="942"/>
      <c r="DSZ323" s="942"/>
      <c r="DTA323" s="942"/>
      <c r="DTB323" s="942"/>
      <c r="DTC323" s="942"/>
      <c r="DTD323" s="942"/>
      <c r="DTE323" s="942"/>
      <c r="DTF323" s="942"/>
      <c r="DTG323" s="942"/>
      <c r="DTH323" s="942"/>
      <c r="DTI323" s="942"/>
      <c r="DTJ323" s="942"/>
      <c r="DTK323" s="942"/>
      <c r="DTL323" s="942"/>
      <c r="DTM323" s="942"/>
      <c r="DTN323" s="942"/>
      <c r="DTO323" s="942"/>
      <c r="DTP323" s="942"/>
      <c r="DTQ323" s="942"/>
      <c r="DTR323" s="942"/>
      <c r="DTS323" s="942"/>
      <c r="DTT323" s="942"/>
      <c r="DTU323" s="942"/>
      <c r="DTV323" s="942"/>
      <c r="DTW323" s="942"/>
      <c r="DTX323" s="942"/>
      <c r="DTY323" s="942"/>
      <c r="DTZ323" s="942"/>
      <c r="DUA323" s="942"/>
      <c r="DUB323" s="942"/>
      <c r="DUC323" s="942"/>
      <c r="DUD323" s="942"/>
      <c r="DUE323" s="942"/>
      <c r="DUF323" s="942"/>
      <c r="DUG323" s="942"/>
      <c r="DUH323" s="942"/>
      <c r="DUI323" s="942"/>
      <c r="DUJ323" s="942"/>
      <c r="DUK323" s="942"/>
      <c r="DUL323" s="942"/>
      <c r="DUM323" s="942"/>
      <c r="DUN323" s="942"/>
      <c r="DUO323" s="942"/>
      <c r="DUP323" s="942"/>
      <c r="DUQ323" s="942"/>
      <c r="DUR323" s="942"/>
      <c r="DUS323" s="942"/>
      <c r="DUT323" s="942"/>
      <c r="DUU323" s="942"/>
      <c r="DUV323" s="942"/>
      <c r="DUW323" s="942"/>
      <c r="DUX323" s="942"/>
      <c r="DUY323" s="942"/>
      <c r="DUZ323" s="942"/>
      <c r="DVA323" s="942"/>
      <c r="DVB323" s="942"/>
      <c r="DVC323" s="942"/>
      <c r="DVD323" s="942"/>
      <c r="DVE323" s="942"/>
      <c r="DVF323" s="942"/>
      <c r="DVG323" s="942"/>
      <c r="DVH323" s="942"/>
      <c r="DVI323" s="942"/>
      <c r="DVJ323" s="942"/>
      <c r="DVK323" s="942"/>
      <c r="DVL323" s="942"/>
      <c r="DVM323" s="942"/>
      <c r="DVN323" s="942"/>
      <c r="DVO323" s="942"/>
      <c r="DVP323" s="942"/>
      <c r="DVQ323" s="942"/>
      <c r="DVR323" s="942"/>
      <c r="DVS323" s="942"/>
      <c r="DVT323" s="942"/>
      <c r="DVU323" s="942"/>
      <c r="DVV323" s="942"/>
      <c r="DVW323" s="942"/>
      <c r="DVX323" s="942"/>
      <c r="DVY323" s="942"/>
      <c r="DVZ323" s="942"/>
      <c r="DWA323" s="942"/>
      <c r="DWB323" s="942"/>
      <c r="DWC323" s="942"/>
      <c r="DWD323" s="942"/>
      <c r="DWE323" s="942"/>
      <c r="DWF323" s="942"/>
      <c r="DWG323" s="942"/>
      <c r="DWH323" s="942"/>
      <c r="DWI323" s="942"/>
      <c r="DWJ323" s="942"/>
      <c r="DWK323" s="942"/>
      <c r="DWL323" s="942"/>
      <c r="DWM323" s="942"/>
      <c r="DWN323" s="942"/>
      <c r="DWO323" s="942"/>
      <c r="DWP323" s="942"/>
      <c r="DWQ323" s="942"/>
      <c r="DWR323" s="942"/>
      <c r="DWS323" s="942"/>
      <c r="DWT323" s="942"/>
      <c r="DWU323" s="942"/>
      <c r="DWV323" s="942"/>
      <c r="DWW323" s="942"/>
      <c r="DWX323" s="942"/>
      <c r="DWY323" s="942"/>
      <c r="DWZ323" s="942"/>
      <c r="DXA323" s="942"/>
      <c r="DXB323" s="942"/>
      <c r="DXC323" s="942"/>
      <c r="DXD323" s="942"/>
      <c r="DXE323" s="942"/>
      <c r="DXF323" s="942"/>
      <c r="DXG323" s="942"/>
      <c r="DXH323" s="942"/>
      <c r="DXI323" s="942"/>
      <c r="DXJ323" s="942"/>
      <c r="DXK323" s="942"/>
      <c r="DXL323" s="942"/>
      <c r="DXM323" s="942"/>
      <c r="DXN323" s="942"/>
      <c r="DXO323" s="942"/>
      <c r="DXP323" s="942"/>
      <c r="DXQ323" s="942"/>
      <c r="DXR323" s="942"/>
      <c r="DXS323" s="942"/>
      <c r="DXT323" s="942"/>
      <c r="DXU323" s="942"/>
      <c r="DXV323" s="942"/>
      <c r="DXW323" s="942"/>
      <c r="DXX323" s="942"/>
      <c r="DXY323" s="942"/>
      <c r="DXZ323" s="942"/>
      <c r="DYA323" s="942"/>
      <c r="DYB323" s="942"/>
      <c r="DYC323" s="942"/>
      <c r="DYD323" s="942"/>
      <c r="DYE323" s="942"/>
      <c r="DYF323" s="942"/>
      <c r="DYG323" s="942"/>
      <c r="DYH323" s="942"/>
      <c r="DYI323" s="942"/>
      <c r="DYJ323" s="942"/>
      <c r="DYK323" s="942"/>
      <c r="DYL323" s="942"/>
      <c r="DYM323" s="942"/>
      <c r="DYN323" s="942"/>
      <c r="DYO323" s="942"/>
      <c r="DYP323" s="942"/>
      <c r="DYQ323" s="942"/>
      <c r="DYR323" s="942"/>
      <c r="DYS323" s="942"/>
      <c r="DYT323" s="942"/>
      <c r="DYU323" s="942"/>
      <c r="DYV323" s="942"/>
      <c r="DYW323" s="942"/>
      <c r="DYX323" s="942"/>
      <c r="DYY323" s="942"/>
      <c r="DYZ323" s="942"/>
      <c r="DZA323" s="942"/>
      <c r="DZB323" s="942"/>
      <c r="DZC323" s="942"/>
      <c r="DZD323" s="942"/>
      <c r="DZE323" s="942"/>
      <c r="DZF323" s="942"/>
      <c r="DZG323" s="942"/>
      <c r="DZH323" s="942"/>
      <c r="DZI323" s="942"/>
      <c r="DZJ323" s="942"/>
      <c r="DZK323" s="942"/>
      <c r="DZL323" s="942"/>
      <c r="DZM323" s="942"/>
      <c r="DZN323" s="942"/>
      <c r="DZO323" s="942"/>
      <c r="DZP323" s="942"/>
      <c r="DZQ323" s="942"/>
      <c r="DZR323" s="942"/>
      <c r="DZS323" s="942"/>
      <c r="DZT323" s="942"/>
      <c r="DZU323" s="942"/>
      <c r="DZV323" s="942"/>
      <c r="DZW323" s="942"/>
      <c r="DZX323" s="942"/>
      <c r="DZY323" s="942"/>
      <c r="DZZ323" s="942"/>
      <c r="EAA323" s="942"/>
      <c r="EAB323" s="942"/>
      <c r="EAC323" s="942"/>
      <c r="EAD323" s="942"/>
      <c r="EAE323" s="942"/>
      <c r="EAF323" s="942"/>
      <c r="EAG323" s="942"/>
      <c r="EAH323" s="942"/>
      <c r="EAI323" s="942"/>
      <c r="EAJ323" s="942"/>
      <c r="EAK323" s="942"/>
      <c r="EAL323" s="942"/>
      <c r="EAM323" s="942"/>
      <c r="EAN323" s="942"/>
      <c r="EAO323" s="942"/>
      <c r="EAP323" s="942"/>
      <c r="EAQ323" s="942"/>
      <c r="EAR323" s="942"/>
      <c r="EAS323" s="942"/>
      <c r="EAT323" s="942"/>
      <c r="EAU323" s="942"/>
      <c r="EAV323" s="942"/>
      <c r="EAW323" s="942"/>
      <c r="EAX323" s="942"/>
      <c r="EAY323" s="942"/>
      <c r="EAZ323" s="942"/>
      <c r="EBA323" s="942"/>
      <c r="EBB323" s="942"/>
      <c r="EBC323" s="942"/>
      <c r="EBD323" s="942"/>
      <c r="EBE323" s="942"/>
      <c r="EBF323" s="942"/>
      <c r="EBG323" s="942"/>
      <c r="EBH323" s="942"/>
      <c r="EBI323" s="942"/>
      <c r="EBJ323" s="942"/>
      <c r="EBK323" s="942"/>
      <c r="EBL323" s="942"/>
      <c r="EBM323" s="942"/>
      <c r="EBN323" s="942"/>
      <c r="EBO323" s="942"/>
      <c r="EBP323" s="942"/>
      <c r="EBQ323" s="942"/>
      <c r="EBR323" s="942"/>
      <c r="EBS323" s="942"/>
      <c r="EBT323" s="942"/>
      <c r="EBU323" s="942"/>
      <c r="EBV323" s="942"/>
      <c r="EBW323" s="942"/>
      <c r="EBX323" s="942"/>
      <c r="EBY323" s="942"/>
      <c r="EBZ323" s="942"/>
      <c r="ECA323" s="942"/>
      <c r="ECB323" s="942"/>
      <c r="ECC323" s="942"/>
      <c r="ECD323" s="942"/>
      <c r="ECE323" s="942"/>
      <c r="ECF323" s="942"/>
      <c r="ECG323" s="942"/>
      <c r="ECH323" s="942"/>
      <c r="ECI323" s="942"/>
      <c r="ECJ323" s="942"/>
      <c r="ECK323" s="942"/>
      <c r="ECL323" s="942"/>
      <c r="ECM323" s="942"/>
      <c r="ECN323" s="942"/>
      <c r="ECO323" s="942"/>
      <c r="ECP323" s="942"/>
      <c r="ECQ323" s="942"/>
      <c r="ECR323" s="942"/>
      <c r="ECS323" s="942"/>
      <c r="ECT323" s="942"/>
      <c r="ECU323" s="942"/>
      <c r="ECV323" s="942"/>
      <c r="ECW323" s="942"/>
      <c r="ECX323" s="942"/>
      <c r="ECY323" s="942"/>
      <c r="ECZ323" s="942"/>
      <c r="EDA323" s="942"/>
      <c r="EDB323" s="942"/>
      <c r="EDC323" s="942"/>
      <c r="EDD323" s="942"/>
      <c r="EDE323" s="942"/>
      <c r="EDF323" s="942"/>
      <c r="EDG323" s="942"/>
      <c r="EDH323" s="942"/>
      <c r="EDI323" s="942"/>
      <c r="EDJ323" s="942"/>
      <c r="EDK323" s="942"/>
      <c r="EDL323" s="942"/>
      <c r="EDM323" s="942"/>
      <c r="EDN323" s="942"/>
      <c r="EDO323" s="942"/>
      <c r="EDP323" s="942"/>
      <c r="EDQ323" s="942"/>
      <c r="EDR323" s="942"/>
      <c r="EDS323" s="942"/>
      <c r="EDT323" s="942"/>
      <c r="EDU323" s="942"/>
      <c r="EDV323" s="942"/>
      <c r="EDW323" s="942"/>
      <c r="EDX323" s="942"/>
      <c r="EDY323" s="942"/>
      <c r="EDZ323" s="942"/>
      <c r="EEA323" s="942"/>
      <c r="EEB323" s="942"/>
      <c r="EEC323" s="942"/>
      <c r="EED323" s="942"/>
      <c r="EEE323" s="942"/>
      <c r="EEF323" s="942"/>
      <c r="EEG323" s="942"/>
      <c r="EEH323" s="942"/>
      <c r="EEI323" s="942"/>
      <c r="EEJ323" s="942"/>
      <c r="EEK323" s="942"/>
      <c r="EEL323" s="942"/>
      <c r="EEM323" s="942"/>
      <c r="EEN323" s="942"/>
      <c r="EEO323" s="942"/>
      <c r="EEP323" s="942"/>
      <c r="EEQ323" s="942"/>
      <c r="EER323" s="942"/>
      <c r="EES323" s="942"/>
      <c r="EET323" s="942"/>
      <c r="EEU323" s="942"/>
      <c r="EEV323" s="942"/>
      <c r="EEW323" s="942"/>
      <c r="EEX323" s="942"/>
      <c r="EEY323" s="942"/>
      <c r="EEZ323" s="942"/>
      <c r="EFA323" s="942"/>
      <c r="EFB323" s="942"/>
      <c r="EFC323" s="942"/>
      <c r="EFD323" s="942"/>
      <c r="EFE323" s="942"/>
      <c r="EFF323" s="942"/>
      <c r="EFG323" s="942"/>
      <c r="EFH323" s="942"/>
      <c r="EFI323" s="942"/>
      <c r="EFJ323" s="942"/>
      <c r="EFK323" s="942"/>
      <c r="EFL323" s="942"/>
      <c r="EFM323" s="942"/>
      <c r="EFN323" s="942"/>
      <c r="EFO323" s="942"/>
      <c r="EFP323" s="942"/>
      <c r="EFQ323" s="942"/>
      <c r="EFR323" s="942"/>
      <c r="EFS323" s="942"/>
      <c r="EFT323" s="942"/>
      <c r="EFU323" s="942"/>
      <c r="EFV323" s="942"/>
      <c r="EFW323" s="942"/>
      <c r="EFX323" s="942"/>
      <c r="EFY323" s="942"/>
      <c r="EFZ323" s="942"/>
      <c r="EGA323" s="942"/>
      <c r="EGB323" s="942"/>
      <c r="EGC323" s="942"/>
      <c r="EGD323" s="942"/>
      <c r="EGE323" s="942"/>
      <c r="EGF323" s="942"/>
      <c r="EGG323" s="942"/>
      <c r="EGH323" s="942"/>
      <c r="EGI323" s="942"/>
      <c r="EGJ323" s="942"/>
      <c r="EGK323" s="942"/>
      <c r="EGL323" s="942"/>
      <c r="EGM323" s="942"/>
      <c r="EGN323" s="942"/>
      <c r="EGO323" s="942"/>
      <c r="EGP323" s="942"/>
      <c r="EGQ323" s="942"/>
      <c r="EGR323" s="942"/>
      <c r="EGS323" s="942"/>
      <c r="EGT323" s="942"/>
      <c r="EGU323" s="942"/>
      <c r="EGV323" s="942"/>
      <c r="EGW323" s="942"/>
      <c r="EGX323" s="942"/>
      <c r="EGY323" s="942"/>
      <c r="EGZ323" s="942"/>
      <c r="EHA323" s="942"/>
      <c r="EHB323" s="942"/>
      <c r="EHC323" s="942"/>
      <c r="EHD323" s="942"/>
      <c r="EHE323" s="942"/>
      <c r="EHF323" s="942"/>
      <c r="EHG323" s="942"/>
      <c r="EHH323" s="942"/>
      <c r="EHI323" s="942"/>
      <c r="EHJ323" s="942"/>
      <c r="EHK323" s="942"/>
      <c r="EHL323" s="942"/>
      <c r="EHM323" s="942"/>
      <c r="EHN323" s="942"/>
      <c r="EHO323" s="942"/>
      <c r="EHP323" s="942"/>
      <c r="EHQ323" s="942"/>
      <c r="EHR323" s="942"/>
      <c r="EHS323" s="942"/>
      <c r="EHT323" s="942"/>
      <c r="EHU323" s="942"/>
      <c r="EHV323" s="942"/>
      <c r="EHW323" s="942"/>
      <c r="EHX323" s="942"/>
      <c r="EHY323" s="942"/>
      <c r="EHZ323" s="942"/>
      <c r="EIA323" s="942"/>
      <c r="EIB323" s="942"/>
      <c r="EIC323" s="942"/>
      <c r="EID323" s="942"/>
      <c r="EIE323" s="942"/>
      <c r="EIF323" s="942"/>
      <c r="EIG323" s="942"/>
      <c r="EIH323" s="942"/>
      <c r="EII323" s="942"/>
      <c r="EIJ323" s="942"/>
      <c r="EIK323" s="942"/>
      <c r="EIL323" s="942"/>
      <c r="EIM323" s="942"/>
      <c r="EIN323" s="942"/>
      <c r="EIO323" s="942"/>
      <c r="EIP323" s="942"/>
      <c r="EIQ323" s="942"/>
      <c r="EIR323" s="942"/>
      <c r="EIS323" s="942"/>
      <c r="EIT323" s="942"/>
      <c r="EIU323" s="942"/>
      <c r="EIV323" s="942"/>
      <c r="EIW323" s="942"/>
      <c r="EIX323" s="942"/>
      <c r="EIY323" s="942"/>
      <c r="EIZ323" s="942"/>
      <c r="EJA323" s="942"/>
      <c r="EJB323" s="942"/>
      <c r="EJC323" s="942"/>
      <c r="EJD323" s="942"/>
      <c r="EJE323" s="942"/>
      <c r="EJF323" s="942"/>
      <c r="EJG323" s="942"/>
      <c r="EJH323" s="942"/>
      <c r="EJI323" s="942"/>
      <c r="EJJ323" s="942"/>
      <c r="EJK323" s="942"/>
      <c r="EJL323" s="942"/>
      <c r="EJM323" s="942"/>
      <c r="EJN323" s="942"/>
      <c r="EJO323" s="942"/>
      <c r="EJP323" s="942"/>
      <c r="EJQ323" s="942"/>
      <c r="EJR323" s="942"/>
      <c r="EJS323" s="942"/>
      <c r="EJT323" s="942"/>
      <c r="EJU323" s="942"/>
      <c r="EJV323" s="942"/>
      <c r="EJW323" s="942"/>
      <c r="EJX323" s="942"/>
      <c r="EJY323" s="942"/>
      <c r="EJZ323" s="942"/>
      <c r="EKA323" s="942"/>
      <c r="EKB323" s="942"/>
      <c r="EKC323" s="942"/>
      <c r="EKD323" s="942"/>
      <c r="EKE323" s="942"/>
      <c r="EKF323" s="942"/>
      <c r="EKG323" s="942"/>
      <c r="EKH323" s="942"/>
      <c r="EKI323" s="942"/>
      <c r="EKJ323" s="942"/>
      <c r="EKK323" s="942"/>
      <c r="EKL323" s="942"/>
      <c r="EKM323" s="942"/>
      <c r="EKN323" s="942"/>
      <c r="EKO323" s="942"/>
      <c r="EKP323" s="942"/>
      <c r="EKQ323" s="942"/>
      <c r="EKR323" s="942"/>
      <c r="EKS323" s="942"/>
      <c r="EKT323" s="942"/>
      <c r="EKU323" s="942"/>
      <c r="EKV323" s="942"/>
      <c r="EKW323" s="942"/>
      <c r="EKX323" s="942"/>
      <c r="EKY323" s="942"/>
      <c r="EKZ323" s="942"/>
      <c r="ELA323" s="942"/>
      <c r="ELB323" s="942"/>
      <c r="ELC323" s="942"/>
      <c r="ELD323" s="942"/>
      <c r="ELE323" s="942"/>
      <c r="ELF323" s="942"/>
      <c r="ELG323" s="942"/>
      <c r="ELH323" s="942"/>
      <c r="ELI323" s="942"/>
      <c r="ELJ323" s="942"/>
      <c r="ELK323" s="942"/>
      <c r="ELL323" s="942"/>
      <c r="ELM323" s="942"/>
      <c r="ELN323" s="942"/>
      <c r="ELO323" s="942"/>
      <c r="ELP323" s="942"/>
      <c r="ELQ323" s="942"/>
      <c r="ELR323" s="942"/>
      <c r="ELS323" s="942"/>
      <c r="ELT323" s="942"/>
      <c r="ELU323" s="942"/>
      <c r="ELV323" s="942"/>
      <c r="ELW323" s="942"/>
      <c r="ELX323" s="942"/>
      <c r="ELY323" s="942"/>
      <c r="ELZ323" s="942"/>
      <c r="EMA323" s="942"/>
      <c r="EMB323" s="942"/>
      <c r="EMC323" s="942"/>
      <c r="EMD323" s="942"/>
      <c r="EME323" s="942"/>
      <c r="EMF323" s="942"/>
      <c r="EMG323" s="942"/>
      <c r="EMH323" s="942"/>
      <c r="EMI323" s="942"/>
      <c r="EMJ323" s="942"/>
      <c r="EMK323" s="942"/>
      <c r="EML323" s="942"/>
      <c r="EMM323" s="942"/>
      <c r="EMN323" s="942"/>
      <c r="EMO323" s="942"/>
      <c r="EMP323" s="942"/>
      <c r="EMQ323" s="942"/>
      <c r="EMR323" s="942"/>
      <c r="EMS323" s="942"/>
      <c r="EMT323" s="942"/>
      <c r="EMU323" s="942"/>
      <c r="EMV323" s="942"/>
      <c r="EMW323" s="942"/>
      <c r="EMX323" s="942"/>
      <c r="EMY323" s="942"/>
      <c r="EMZ323" s="942"/>
      <c r="ENA323" s="942"/>
      <c r="ENB323" s="942"/>
      <c r="ENC323" s="942"/>
      <c r="END323" s="942"/>
      <c r="ENE323" s="942"/>
      <c r="ENF323" s="942"/>
      <c r="ENG323" s="942"/>
      <c r="ENH323" s="942"/>
      <c r="ENI323" s="942"/>
      <c r="ENJ323" s="942"/>
      <c r="ENK323" s="942"/>
      <c r="ENL323" s="942"/>
      <c r="ENM323" s="942"/>
      <c r="ENN323" s="942"/>
      <c r="ENO323" s="942"/>
      <c r="ENP323" s="942"/>
      <c r="ENQ323" s="942"/>
      <c r="ENR323" s="942"/>
      <c r="ENS323" s="942"/>
      <c r="ENT323" s="942"/>
      <c r="ENU323" s="942"/>
      <c r="ENV323" s="942"/>
      <c r="ENW323" s="942"/>
      <c r="ENX323" s="942"/>
      <c r="ENY323" s="942"/>
      <c r="ENZ323" s="942"/>
      <c r="EOA323" s="942"/>
      <c r="EOB323" s="942"/>
      <c r="EOC323" s="942"/>
      <c r="EOD323" s="942"/>
      <c r="EOE323" s="942"/>
      <c r="EOF323" s="942"/>
      <c r="EOG323" s="942"/>
      <c r="EOH323" s="942"/>
      <c r="EOI323" s="942"/>
      <c r="EOJ323" s="942"/>
      <c r="EOK323" s="942"/>
      <c r="EOL323" s="942"/>
      <c r="EOM323" s="942"/>
      <c r="EON323" s="942"/>
      <c r="EOO323" s="942"/>
      <c r="EOP323" s="942"/>
      <c r="EOQ323" s="942"/>
      <c r="EOR323" s="942"/>
      <c r="EOS323" s="942"/>
      <c r="EOT323" s="942"/>
      <c r="EOU323" s="942"/>
      <c r="EOV323" s="942"/>
      <c r="EOW323" s="942"/>
      <c r="EOX323" s="942"/>
      <c r="EOY323" s="942"/>
      <c r="EOZ323" s="942"/>
      <c r="EPA323" s="942"/>
      <c r="EPB323" s="942"/>
      <c r="EPC323" s="942"/>
      <c r="EPD323" s="942"/>
      <c r="EPE323" s="942"/>
      <c r="EPF323" s="942"/>
      <c r="EPG323" s="942"/>
      <c r="EPH323" s="942"/>
      <c r="EPI323" s="942"/>
      <c r="EPJ323" s="942"/>
      <c r="EPK323" s="942"/>
      <c r="EPL323" s="942"/>
      <c r="EPM323" s="942"/>
      <c r="EPN323" s="942"/>
      <c r="EPO323" s="942"/>
      <c r="EPP323" s="942"/>
      <c r="EPQ323" s="942"/>
      <c r="EPR323" s="942"/>
      <c r="EPS323" s="942"/>
      <c r="EPT323" s="942"/>
      <c r="EPU323" s="942"/>
      <c r="EPV323" s="942"/>
      <c r="EPW323" s="942"/>
      <c r="EPX323" s="942"/>
      <c r="EPY323" s="942"/>
      <c r="EPZ323" s="942"/>
      <c r="EQA323" s="942"/>
      <c r="EQB323" s="942"/>
      <c r="EQC323" s="942"/>
      <c r="EQD323" s="942"/>
      <c r="EQE323" s="942"/>
      <c r="EQF323" s="942"/>
      <c r="EQG323" s="942"/>
      <c r="EQH323" s="942"/>
      <c r="EQI323" s="942"/>
      <c r="EQJ323" s="942"/>
      <c r="EQK323" s="942"/>
      <c r="EQL323" s="942"/>
      <c r="EQM323" s="942"/>
      <c r="EQN323" s="942"/>
      <c r="EQO323" s="942"/>
      <c r="EQP323" s="942"/>
      <c r="EQQ323" s="942"/>
      <c r="EQR323" s="942"/>
      <c r="EQS323" s="942"/>
      <c r="EQT323" s="942"/>
      <c r="EQU323" s="942"/>
      <c r="EQV323" s="942"/>
      <c r="EQW323" s="942"/>
      <c r="EQX323" s="942"/>
      <c r="EQY323" s="942"/>
      <c r="EQZ323" s="942"/>
      <c r="ERA323" s="942"/>
      <c r="ERB323" s="942"/>
      <c r="ERC323" s="942"/>
      <c r="ERD323" s="942"/>
      <c r="ERE323" s="942"/>
      <c r="ERF323" s="942"/>
      <c r="ERG323" s="942"/>
      <c r="ERH323" s="942"/>
      <c r="ERI323" s="942"/>
      <c r="ERJ323" s="942"/>
      <c r="ERK323" s="942"/>
      <c r="ERL323" s="942"/>
      <c r="ERM323" s="942"/>
      <c r="ERN323" s="942"/>
      <c r="ERO323" s="942"/>
      <c r="ERP323" s="942"/>
      <c r="ERQ323" s="942"/>
      <c r="ERR323" s="942"/>
      <c r="ERS323" s="942"/>
      <c r="ERT323" s="942"/>
      <c r="ERU323" s="942"/>
      <c r="ERV323" s="942"/>
      <c r="ERW323" s="942"/>
      <c r="ERX323" s="942"/>
      <c r="ERY323" s="942"/>
      <c r="ERZ323" s="942"/>
      <c r="ESA323" s="942"/>
      <c r="ESB323" s="942"/>
      <c r="ESC323" s="942"/>
      <c r="ESD323" s="942"/>
      <c r="ESE323" s="942"/>
      <c r="ESF323" s="942"/>
      <c r="ESG323" s="942"/>
      <c r="ESH323" s="942"/>
      <c r="ESI323" s="942"/>
      <c r="ESJ323" s="942"/>
      <c r="ESK323" s="942"/>
      <c r="ESL323" s="942"/>
      <c r="ESM323" s="942"/>
      <c r="ESN323" s="942"/>
      <c r="ESO323" s="942"/>
      <c r="ESP323" s="942"/>
      <c r="ESQ323" s="942"/>
      <c r="ESR323" s="942"/>
      <c r="ESS323" s="942"/>
      <c r="EST323" s="942"/>
      <c r="ESU323" s="942"/>
      <c r="ESV323" s="942"/>
      <c r="ESW323" s="942"/>
      <c r="ESX323" s="942"/>
      <c r="ESY323" s="942"/>
      <c r="ESZ323" s="942"/>
      <c r="ETA323" s="942"/>
      <c r="ETB323" s="942"/>
      <c r="ETC323" s="942"/>
      <c r="ETD323" s="942"/>
      <c r="ETE323" s="942"/>
      <c r="ETF323" s="942"/>
      <c r="ETG323" s="942"/>
      <c r="ETH323" s="942"/>
      <c r="ETI323" s="942"/>
      <c r="ETJ323" s="942"/>
      <c r="ETK323" s="942"/>
      <c r="ETL323" s="942"/>
      <c r="ETM323" s="942"/>
      <c r="ETN323" s="942"/>
      <c r="ETO323" s="942"/>
      <c r="ETP323" s="942"/>
      <c r="ETQ323" s="942"/>
      <c r="ETR323" s="942"/>
      <c r="ETS323" s="942"/>
      <c r="ETT323" s="942"/>
      <c r="ETU323" s="942"/>
      <c r="ETV323" s="942"/>
      <c r="ETW323" s="942"/>
      <c r="ETX323" s="942"/>
      <c r="ETY323" s="942"/>
      <c r="ETZ323" s="942"/>
      <c r="EUA323" s="942"/>
      <c r="EUB323" s="942"/>
      <c r="EUC323" s="942"/>
      <c r="EUD323" s="942"/>
      <c r="EUE323" s="942"/>
      <c r="EUF323" s="942"/>
      <c r="EUG323" s="942"/>
      <c r="EUH323" s="942"/>
      <c r="EUI323" s="942"/>
      <c r="EUJ323" s="942"/>
      <c r="EUK323" s="942"/>
      <c r="EUL323" s="942"/>
      <c r="EUM323" s="942"/>
      <c r="EUN323" s="942"/>
      <c r="EUO323" s="942"/>
      <c r="EUP323" s="942"/>
      <c r="EUQ323" s="942"/>
      <c r="EUR323" s="942"/>
      <c r="EUS323" s="942"/>
      <c r="EUT323" s="942"/>
      <c r="EUU323" s="942"/>
      <c r="EUV323" s="942"/>
      <c r="EUW323" s="942"/>
      <c r="EUX323" s="942"/>
      <c r="EUY323" s="942"/>
      <c r="EUZ323" s="942"/>
      <c r="EVA323" s="942"/>
      <c r="EVB323" s="942"/>
      <c r="EVC323" s="942"/>
      <c r="EVD323" s="942"/>
      <c r="EVE323" s="942"/>
      <c r="EVF323" s="942"/>
      <c r="EVG323" s="942"/>
      <c r="EVH323" s="942"/>
      <c r="EVI323" s="942"/>
      <c r="EVJ323" s="942"/>
      <c r="EVK323" s="942"/>
      <c r="EVL323" s="942"/>
      <c r="EVM323" s="942"/>
      <c r="EVN323" s="942"/>
      <c r="EVO323" s="942"/>
      <c r="EVP323" s="942"/>
      <c r="EVQ323" s="942"/>
      <c r="EVR323" s="942"/>
      <c r="EVS323" s="942"/>
      <c r="EVT323" s="942"/>
      <c r="EVU323" s="942"/>
      <c r="EVV323" s="942"/>
      <c r="EVW323" s="942"/>
      <c r="EVX323" s="942"/>
      <c r="EVY323" s="942"/>
      <c r="EVZ323" s="942"/>
      <c r="EWA323" s="942"/>
      <c r="EWB323" s="942"/>
      <c r="EWC323" s="942"/>
      <c r="EWD323" s="942"/>
      <c r="EWE323" s="942"/>
      <c r="EWF323" s="942"/>
      <c r="EWG323" s="942"/>
      <c r="EWH323" s="942"/>
      <c r="EWI323" s="942"/>
      <c r="EWJ323" s="942"/>
      <c r="EWK323" s="942"/>
      <c r="EWL323" s="942"/>
      <c r="EWM323" s="942"/>
      <c r="EWN323" s="942"/>
      <c r="EWO323" s="942"/>
      <c r="EWP323" s="942"/>
      <c r="EWQ323" s="942"/>
      <c r="EWR323" s="942"/>
      <c r="EWS323" s="942"/>
      <c r="EWT323" s="942"/>
      <c r="EWU323" s="942"/>
      <c r="EWV323" s="942"/>
      <c r="EWW323" s="942"/>
      <c r="EWX323" s="942"/>
      <c r="EWY323" s="942"/>
      <c r="EWZ323" s="942"/>
      <c r="EXA323" s="942"/>
      <c r="EXB323" s="942"/>
      <c r="EXC323" s="942"/>
      <c r="EXD323" s="942"/>
      <c r="EXE323" s="942"/>
      <c r="EXF323" s="942"/>
      <c r="EXG323" s="942"/>
      <c r="EXH323" s="942"/>
      <c r="EXI323" s="942"/>
      <c r="EXJ323" s="942"/>
      <c r="EXK323" s="942"/>
      <c r="EXL323" s="942"/>
      <c r="EXM323" s="942"/>
      <c r="EXN323" s="942"/>
      <c r="EXO323" s="942"/>
      <c r="EXP323" s="942"/>
      <c r="EXQ323" s="942"/>
      <c r="EXR323" s="942"/>
      <c r="EXS323" s="942"/>
      <c r="EXT323" s="942"/>
      <c r="EXU323" s="942"/>
      <c r="EXV323" s="942"/>
      <c r="EXW323" s="942"/>
      <c r="EXX323" s="942"/>
      <c r="EXY323" s="942"/>
      <c r="EXZ323" s="942"/>
      <c r="EYA323" s="942"/>
      <c r="EYB323" s="942"/>
      <c r="EYC323" s="942"/>
      <c r="EYD323" s="942"/>
      <c r="EYE323" s="942"/>
      <c r="EYF323" s="942"/>
      <c r="EYG323" s="942"/>
      <c r="EYH323" s="942"/>
      <c r="EYI323" s="942"/>
      <c r="EYJ323" s="942"/>
      <c r="EYK323" s="942"/>
      <c r="EYL323" s="942"/>
      <c r="EYM323" s="942"/>
      <c r="EYN323" s="942"/>
      <c r="EYO323" s="942"/>
      <c r="EYP323" s="942"/>
      <c r="EYQ323" s="942"/>
      <c r="EYR323" s="942"/>
      <c r="EYS323" s="942"/>
      <c r="EYT323" s="942"/>
      <c r="EYU323" s="942"/>
      <c r="EYV323" s="942"/>
      <c r="EYW323" s="942"/>
      <c r="EYX323" s="942"/>
      <c r="EYY323" s="942"/>
      <c r="EYZ323" s="942"/>
      <c r="EZA323" s="942"/>
      <c r="EZB323" s="942"/>
      <c r="EZC323" s="942"/>
      <c r="EZD323" s="942"/>
      <c r="EZE323" s="942"/>
      <c r="EZF323" s="942"/>
      <c r="EZG323" s="942"/>
      <c r="EZH323" s="942"/>
      <c r="EZI323" s="942"/>
      <c r="EZJ323" s="942"/>
      <c r="EZK323" s="942"/>
      <c r="EZL323" s="942"/>
      <c r="EZM323" s="942"/>
      <c r="EZN323" s="942"/>
      <c r="EZO323" s="942"/>
      <c r="EZP323" s="942"/>
      <c r="EZQ323" s="942"/>
      <c r="EZR323" s="942"/>
      <c r="EZS323" s="942"/>
      <c r="EZT323" s="942"/>
      <c r="EZU323" s="942"/>
      <c r="EZV323" s="942"/>
      <c r="EZW323" s="942"/>
      <c r="EZX323" s="942"/>
      <c r="EZY323" s="942"/>
      <c r="EZZ323" s="942"/>
      <c r="FAA323" s="942"/>
      <c r="FAB323" s="942"/>
      <c r="FAC323" s="942"/>
      <c r="FAD323" s="942"/>
      <c r="FAE323" s="942"/>
      <c r="FAF323" s="942"/>
      <c r="FAG323" s="942"/>
      <c r="FAH323" s="942"/>
      <c r="FAI323" s="942"/>
      <c r="FAJ323" s="942"/>
      <c r="FAK323" s="942"/>
      <c r="FAL323" s="942"/>
      <c r="FAM323" s="942"/>
      <c r="FAN323" s="942"/>
      <c r="FAO323" s="942"/>
      <c r="FAP323" s="942"/>
      <c r="FAQ323" s="942"/>
      <c r="FAR323" s="942"/>
      <c r="FAS323" s="942"/>
      <c r="FAT323" s="942"/>
      <c r="FAU323" s="942"/>
      <c r="FAV323" s="942"/>
      <c r="FAW323" s="942"/>
      <c r="FAX323" s="942"/>
      <c r="FAY323" s="942"/>
      <c r="FAZ323" s="942"/>
      <c r="FBA323" s="942"/>
      <c r="FBB323" s="942"/>
      <c r="FBC323" s="942"/>
      <c r="FBD323" s="942"/>
      <c r="FBE323" s="942"/>
      <c r="FBF323" s="942"/>
      <c r="FBG323" s="942"/>
      <c r="FBH323" s="942"/>
      <c r="FBI323" s="942"/>
      <c r="FBJ323" s="942"/>
      <c r="FBK323" s="942"/>
      <c r="FBL323" s="942"/>
      <c r="FBM323" s="942"/>
      <c r="FBN323" s="942"/>
      <c r="FBO323" s="942"/>
      <c r="FBP323" s="942"/>
      <c r="FBQ323" s="942"/>
      <c r="FBR323" s="942"/>
      <c r="FBS323" s="942"/>
      <c r="FBT323" s="942"/>
      <c r="FBU323" s="942"/>
      <c r="FBV323" s="942"/>
      <c r="FBW323" s="942"/>
      <c r="FBX323" s="942"/>
      <c r="FBY323" s="942"/>
      <c r="FBZ323" s="942"/>
      <c r="FCA323" s="942"/>
      <c r="FCB323" s="942"/>
      <c r="FCC323" s="942"/>
      <c r="FCD323" s="942"/>
      <c r="FCE323" s="942"/>
      <c r="FCF323" s="942"/>
      <c r="FCG323" s="942"/>
      <c r="FCH323" s="942"/>
      <c r="FCI323" s="942"/>
      <c r="FCJ323" s="942"/>
      <c r="FCK323" s="942"/>
      <c r="FCL323" s="942"/>
      <c r="FCM323" s="942"/>
      <c r="FCN323" s="942"/>
      <c r="FCO323" s="942"/>
      <c r="FCP323" s="942"/>
      <c r="FCQ323" s="942"/>
      <c r="FCR323" s="942"/>
      <c r="FCS323" s="942"/>
      <c r="FCT323" s="942"/>
      <c r="FCU323" s="942"/>
      <c r="FCV323" s="942"/>
      <c r="FCW323" s="942"/>
      <c r="FCX323" s="942"/>
      <c r="FCY323" s="942"/>
      <c r="FCZ323" s="942"/>
      <c r="FDA323" s="942"/>
      <c r="FDB323" s="942"/>
      <c r="FDC323" s="942"/>
      <c r="FDD323" s="942"/>
      <c r="FDE323" s="942"/>
      <c r="FDF323" s="942"/>
      <c r="FDG323" s="942"/>
      <c r="FDH323" s="942"/>
      <c r="FDI323" s="942"/>
      <c r="FDJ323" s="942"/>
      <c r="FDK323" s="942"/>
      <c r="FDL323" s="942"/>
      <c r="FDM323" s="942"/>
      <c r="FDN323" s="942"/>
      <c r="FDO323" s="942"/>
      <c r="FDP323" s="942"/>
      <c r="FDQ323" s="942"/>
      <c r="FDR323" s="942"/>
      <c r="FDS323" s="942"/>
      <c r="FDT323" s="942"/>
      <c r="FDU323" s="942"/>
      <c r="FDV323" s="942"/>
      <c r="FDW323" s="942"/>
      <c r="FDX323" s="942"/>
      <c r="FDY323" s="942"/>
      <c r="FDZ323" s="942"/>
      <c r="FEA323" s="942"/>
      <c r="FEB323" s="942"/>
      <c r="FEC323" s="942"/>
      <c r="FED323" s="942"/>
      <c r="FEE323" s="942"/>
      <c r="FEF323" s="942"/>
      <c r="FEG323" s="942"/>
      <c r="FEH323" s="942"/>
      <c r="FEI323" s="942"/>
      <c r="FEJ323" s="942"/>
      <c r="FEK323" s="942"/>
      <c r="FEL323" s="942"/>
      <c r="FEM323" s="942"/>
      <c r="FEN323" s="942"/>
      <c r="FEO323" s="942"/>
      <c r="FEP323" s="942"/>
      <c r="FEQ323" s="942"/>
      <c r="FER323" s="942"/>
      <c r="FES323" s="942"/>
      <c r="FET323" s="942"/>
      <c r="FEU323" s="942"/>
      <c r="FEV323" s="942"/>
      <c r="FEW323" s="942"/>
      <c r="FEX323" s="942"/>
      <c r="FEY323" s="942"/>
      <c r="FEZ323" s="942"/>
      <c r="FFA323" s="942"/>
      <c r="FFB323" s="942"/>
      <c r="FFC323" s="942"/>
      <c r="FFD323" s="942"/>
      <c r="FFE323" s="942"/>
      <c r="FFF323" s="942"/>
      <c r="FFG323" s="942"/>
      <c r="FFH323" s="942"/>
      <c r="FFI323" s="942"/>
      <c r="FFJ323" s="942"/>
      <c r="FFK323" s="942"/>
      <c r="FFL323" s="942"/>
      <c r="FFM323" s="942"/>
      <c r="FFN323" s="942"/>
      <c r="FFO323" s="942"/>
      <c r="FFP323" s="942"/>
      <c r="FFQ323" s="942"/>
      <c r="FFR323" s="942"/>
      <c r="FFS323" s="942"/>
      <c r="FFT323" s="942"/>
      <c r="FFU323" s="942"/>
      <c r="FFV323" s="942"/>
      <c r="FFW323" s="942"/>
      <c r="FFX323" s="942"/>
      <c r="FFY323" s="942"/>
      <c r="FFZ323" s="942"/>
      <c r="FGA323" s="942"/>
      <c r="FGB323" s="942"/>
      <c r="FGC323" s="942"/>
      <c r="FGD323" s="942"/>
      <c r="FGE323" s="942"/>
      <c r="FGF323" s="942"/>
      <c r="FGG323" s="942"/>
      <c r="FGH323" s="942"/>
      <c r="FGI323" s="942"/>
      <c r="FGJ323" s="942"/>
      <c r="FGK323" s="942"/>
      <c r="FGL323" s="942"/>
      <c r="FGM323" s="942"/>
      <c r="FGN323" s="942"/>
      <c r="FGO323" s="942"/>
      <c r="FGP323" s="942"/>
      <c r="FGQ323" s="942"/>
      <c r="FGR323" s="942"/>
      <c r="FGS323" s="942"/>
      <c r="FGT323" s="942"/>
      <c r="FGU323" s="942"/>
      <c r="FGV323" s="942"/>
      <c r="FGW323" s="942"/>
      <c r="FGX323" s="942"/>
      <c r="FGY323" s="942"/>
      <c r="FGZ323" s="942"/>
      <c r="FHA323" s="942"/>
      <c r="FHB323" s="942"/>
      <c r="FHC323" s="942"/>
      <c r="FHD323" s="942"/>
      <c r="FHE323" s="942"/>
      <c r="FHF323" s="942"/>
      <c r="FHG323" s="942"/>
      <c r="FHH323" s="942"/>
      <c r="FHI323" s="942"/>
      <c r="FHJ323" s="942"/>
      <c r="FHK323" s="942"/>
      <c r="FHL323" s="942"/>
      <c r="FHM323" s="942"/>
      <c r="FHN323" s="942"/>
      <c r="FHO323" s="942"/>
      <c r="FHP323" s="942"/>
      <c r="FHQ323" s="942"/>
      <c r="FHR323" s="942"/>
      <c r="FHS323" s="942"/>
      <c r="FHT323" s="942"/>
      <c r="FHU323" s="942"/>
      <c r="FHV323" s="942"/>
      <c r="FHW323" s="942"/>
      <c r="FHX323" s="942"/>
      <c r="FHY323" s="942"/>
      <c r="FHZ323" s="942"/>
      <c r="FIA323" s="942"/>
      <c r="FIB323" s="942"/>
      <c r="FIC323" s="942"/>
      <c r="FID323" s="942"/>
      <c r="FIE323" s="942"/>
      <c r="FIF323" s="942"/>
      <c r="FIG323" s="942"/>
      <c r="FIH323" s="942"/>
      <c r="FII323" s="942"/>
      <c r="FIJ323" s="942"/>
      <c r="FIK323" s="942"/>
      <c r="FIL323" s="942"/>
      <c r="FIM323" s="942"/>
      <c r="FIN323" s="942"/>
      <c r="FIO323" s="942"/>
      <c r="FIP323" s="942"/>
      <c r="FIQ323" s="942"/>
      <c r="FIR323" s="942"/>
      <c r="FIS323" s="942"/>
      <c r="FIT323" s="942"/>
      <c r="FIU323" s="942"/>
      <c r="FIV323" s="942"/>
      <c r="FIW323" s="942"/>
      <c r="FIX323" s="942"/>
      <c r="FIY323" s="942"/>
      <c r="FIZ323" s="942"/>
      <c r="FJA323" s="942"/>
      <c r="FJB323" s="942"/>
      <c r="FJC323" s="942"/>
      <c r="FJD323" s="942"/>
      <c r="FJE323" s="942"/>
      <c r="FJF323" s="942"/>
      <c r="FJG323" s="942"/>
      <c r="FJH323" s="942"/>
      <c r="FJI323" s="942"/>
      <c r="FJJ323" s="942"/>
      <c r="FJK323" s="942"/>
      <c r="FJL323" s="942"/>
      <c r="FJM323" s="942"/>
      <c r="FJN323" s="942"/>
      <c r="FJO323" s="942"/>
      <c r="FJP323" s="942"/>
      <c r="FJQ323" s="942"/>
      <c r="FJR323" s="942"/>
      <c r="FJS323" s="942"/>
      <c r="FJT323" s="942"/>
      <c r="FJU323" s="942"/>
      <c r="FJV323" s="942"/>
      <c r="FJW323" s="942"/>
      <c r="FJX323" s="942"/>
      <c r="FJY323" s="942"/>
      <c r="FJZ323" s="942"/>
      <c r="FKA323" s="942"/>
      <c r="FKB323" s="942"/>
      <c r="FKC323" s="942"/>
      <c r="FKD323" s="942"/>
      <c r="FKE323" s="942"/>
      <c r="FKF323" s="942"/>
      <c r="FKG323" s="942"/>
      <c r="FKH323" s="942"/>
      <c r="FKI323" s="942"/>
      <c r="FKJ323" s="942"/>
      <c r="FKK323" s="942"/>
      <c r="FKL323" s="942"/>
      <c r="FKM323" s="942"/>
      <c r="FKN323" s="942"/>
      <c r="FKO323" s="942"/>
      <c r="FKP323" s="942"/>
      <c r="FKQ323" s="942"/>
      <c r="FKR323" s="942"/>
      <c r="FKS323" s="942"/>
      <c r="FKT323" s="942"/>
      <c r="FKU323" s="942"/>
      <c r="FKV323" s="942"/>
      <c r="FKW323" s="942"/>
      <c r="FKX323" s="942"/>
      <c r="FKY323" s="942"/>
      <c r="FKZ323" s="942"/>
      <c r="FLA323" s="942"/>
      <c r="FLB323" s="942"/>
      <c r="FLC323" s="942"/>
      <c r="FLD323" s="942"/>
      <c r="FLE323" s="942"/>
      <c r="FLF323" s="942"/>
      <c r="FLG323" s="942"/>
      <c r="FLH323" s="942"/>
      <c r="FLI323" s="942"/>
      <c r="FLJ323" s="942"/>
      <c r="FLK323" s="942"/>
      <c r="FLL323" s="942"/>
      <c r="FLM323" s="942"/>
      <c r="FLN323" s="942"/>
      <c r="FLO323" s="942"/>
      <c r="FLP323" s="942"/>
      <c r="FLQ323" s="942"/>
      <c r="FLR323" s="942"/>
      <c r="FLS323" s="942"/>
      <c r="FLT323" s="942"/>
      <c r="FLU323" s="942"/>
      <c r="FLV323" s="942"/>
      <c r="FLW323" s="942"/>
      <c r="FLX323" s="942"/>
      <c r="FLY323" s="942"/>
      <c r="FLZ323" s="942"/>
      <c r="FMA323" s="942"/>
      <c r="FMB323" s="942"/>
      <c r="FMC323" s="942"/>
      <c r="FMD323" s="942"/>
      <c r="FME323" s="942"/>
      <c r="FMF323" s="942"/>
      <c r="FMG323" s="942"/>
      <c r="FMH323" s="942"/>
      <c r="FMI323" s="942"/>
      <c r="FMJ323" s="942"/>
      <c r="FMK323" s="942"/>
      <c r="FML323" s="942"/>
      <c r="FMM323" s="942"/>
      <c r="FMN323" s="942"/>
      <c r="FMO323" s="942"/>
      <c r="FMP323" s="942"/>
      <c r="FMQ323" s="942"/>
      <c r="FMR323" s="942"/>
      <c r="FMS323" s="942"/>
      <c r="FMT323" s="942"/>
      <c r="FMU323" s="942"/>
      <c r="FMV323" s="942"/>
      <c r="FMW323" s="942"/>
      <c r="FMX323" s="942"/>
      <c r="FMY323" s="942"/>
      <c r="FMZ323" s="942"/>
      <c r="FNA323" s="942"/>
      <c r="FNB323" s="942"/>
      <c r="FNC323" s="942"/>
      <c r="FND323" s="942"/>
      <c r="FNE323" s="942"/>
      <c r="FNF323" s="942"/>
      <c r="FNG323" s="942"/>
      <c r="FNH323" s="942"/>
      <c r="FNI323" s="942"/>
      <c r="FNJ323" s="942"/>
      <c r="FNK323" s="942"/>
      <c r="FNL323" s="942"/>
      <c r="FNM323" s="942"/>
      <c r="FNN323" s="942"/>
      <c r="FNO323" s="942"/>
      <c r="FNP323" s="942"/>
      <c r="FNQ323" s="942"/>
      <c r="FNR323" s="942"/>
      <c r="FNS323" s="942"/>
      <c r="FNT323" s="942"/>
      <c r="FNU323" s="942"/>
      <c r="FNV323" s="942"/>
      <c r="FNW323" s="942"/>
      <c r="FNX323" s="942"/>
      <c r="FNY323" s="942"/>
      <c r="FNZ323" s="942"/>
      <c r="FOA323" s="942"/>
      <c r="FOB323" s="942"/>
      <c r="FOC323" s="942"/>
      <c r="FOD323" s="942"/>
      <c r="FOE323" s="942"/>
      <c r="FOF323" s="942"/>
      <c r="FOG323" s="942"/>
      <c r="FOH323" s="942"/>
      <c r="FOI323" s="942"/>
      <c r="FOJ323" s="942"/>
      <c r="FOK323" s="942"/>
      <c r="FOL323" s="942"/>
      <c r="FOM323" s="942"/>
      <c r="FON323" s="942"/>
      <c r="FOO323" s="942"/>
      <c r="FOP323" s="942"/>
      <c r="FOQ323" s="942"/>
      <c r="FOR323" s="942"/>
      <c r="FOS323" s="942"/>
      <c r="FOT323" s="942"/>
      <c r="FOU323" s="942"/>
      <c r="FOV323" s="942"/>
      <c r="FOW323" s="942"/>
      <c r="FOX323" s="942"/>
      <c r="FOY323" s="942"/>
      <c r="FOZ323" s="942"/>
      <c r="FPA323" s="942"/>
      <c r="FPB323" s="942"/>
      <c r="FPC323" s="942"/>
      <c r="FPD323" s="942"/>
      <c r="FPE323" s="942"/>
      <c r="FPF323" s="942"/>
      <c r="FPG323" s="942"/>
      <c r="FPH323" s="942"/>
      <c r="FPI323" s="942"/>
      <c r="FPJ323" s="942"/>
      <c r="FPK323" s="942"/>
      <c r="FPL323" s="942"/>
      <c r="FPM323" s="942"/>
      <c r="FPN323" s="942"/>
      <c r="FPO323" s="942"/>
      <c r="FPP323" s="942"/>
      <c r="FPQ323" s="942"/>
      <c r="FPR323" s="942"/>
      <c r="FPS323" s="942"/>
      <c r="FPT323" s="942"/>
      <c r="FPU323" s="942"/>
      <c r="FPV323" s="942"/>
      <c r="FPW323" s="942"/>
      <c r="FPX323" s="942"/>
      <c r="FPY323" s="942"/>
      <c r="FPZ323" s="942"/>
      <c r="FQA323" s="942"/>
      <c r="FQB323" s="942"/>
      <c r="FQC323" s="942"/>
      <c r="FQD323" s="942"/>
      <c r="FQE323" s="942"/>
      <c r="FQF323" s="942"/>
      <c r="FQG323" s="942"/>
      <c r="FQH323" s="942"/>
      <c r="FQI323" s="942"/>
      <c r="FQJ323" s="942"/>
      <c r="FQK323" s="942"/>
      <c r="FQL323" s="942"/>
      <c r="FQM323" s="942"/>
      <c r="FQN323" s="942"/>
      <c r="FQO323" s="942"/>
      <c r="FQP323" s="942"/>
      <c r="FQQ323" s="942"/>
      <c r="FQR323" s="942"/>
      <c r="FQS323" s="942"/>
      <c r="FQT323" s="942"/>
      <c r="FQU323" s="942"/>
      <c r="FQV323" s="942"/>
      <c r="FQW323" s="942"/>
      <c r="FQX323" s="942"/>
      <c r="FQY323" s="942"/>
      <c r="FQZ323" s="942"/>
      <c r="FRA323" s="942"/>
      <c r="FRB323" s="942"/>
      <c r="FRC323" s="942"/>
      <c r="FRD323" s="942"/>
      <c r="FRE323" s="942"/>
      <c r="FRF323" s="942"/>
      <c r="FRG323" s="942"/>
      <c r="FRH323" s="942"/>
      <c r="FRI323" s="942"/>
      <c r="FRJ323" s="942"/>
      <c r="FRK323" s="942"/>
      <c r="FRL323" s="942"/>
      <c r="FRM323" s="942"/>
      <c r="FRN323" s="942"/>
      <c r="FRO323" s="942"/>
      <c r="FRP323" s="942"/>
      <c r="FRQ323" s="942"/>
      <c r="FRR323" s="942"/>
      <c r="FRS323" s="942"/>
      <c r="FRT323" s="942"/>
      <c r="FRU323" s="942"/>
      <c r="FRV323" s="942"/>
      <c r="FRW323" s="942"/>
      <c r="FRX323" s="942"/>
      <c r="FRY323" s="942"/>
      <c r="FRZ323" s="942"/>
      <c r="FSA323" s="942"/>
      <c r="FSB323" s="942"/>
      <c r="FSC323" s="942"/>
      <c r="FSD323" s="942"/>
      <c r="FSE323" s="942"/>
      <c r="FSF323" s="942"/>
      <c r="FSG323" s="942"/>
      <c r="FSH323" s="942"/>
      <c r="FSI323" s="942"/>
      <c r="FSJ323" s="942"/>
      <c r="FSK323" s="942"/>
      <c r="FSL323" s="942"/>
      <c r="FSM323" s="942"/>
      <c r="FSN323" s="942"/>
      <c r="FSO323" s="942"/>
      <c r="FSP323" s="942"/>
      <c r="FSQ323" s="942"/>
      <c r="FSR323" s="942"/>
      <c r="FSS323" s="942"/>
      <c r="FST323" s="942"/>
      <c r="FSU323" s="942"/>
      <c r="FSV323" s="942"/>
      <c r="FSW323" s="942"/>
      <c r="FSX323" s="942"/>
      <c r="FSY323" s="942"/>
      <c r="FSZ323" s="942"/>
      <c r="FTA323" s="942"/>
      <c r="FTB323" s="942"/>
      <c r="FTC323" s="942"/>
      <c r="FTD323" s="942"/>
      <c r="FTE323" s="942"/>
      <c r="FTF323" s="942"/>
      <c r="FTG323" s="942"/>
      <c r="FTH323" s="942"/>
      <c r="FTI323" s="942"/>
      <c r="FTJ323" s="942"/>
      <c r="FTK323" s="942"/>
      <c r="FTL323" s="942"/>
      <c r="FTM323" s="942"/>
      <c r="FTN323" s="942"/>
      <c r="FTO323" s="942"/>
      <c r="FTP323" s="942"/>
      <c r="FTQ323" s="942"/>
      <c r="FTR323" s="942"/>
      <c r="FTS323" s="942"/>
      <c r="FTT323" s="942"/>
      <c r="FTU323" s="942"/>
      <c r="FTV323" s="942"/>
      <c r="FTW323" s="942"/>
      <c r="FTX323" s="942"/>
      <c r="FTY323" s="942"/>
      <c r="FTZ323" s="942"/>
      <c r="FUA323" s="942"/>
      <c r="FUB323" s="942"/>
      <c r="FUC323" s="942"/>
      <c r="FUD323" s="942"/>
      <c r="FUE323" s="942"/>
      <c r="FUF323" s="942"/>
      <c r="FUG323" s="942"/>
      <c r="FUH323" s="942"/>
      <c r="FUI323" s="942"/>
      <c r="FUJ323" s="942"/>
      <c r="FUK323" s="942"/>
      <c r="FUL323" s="942"/>
      <c r="FUM323" s="942"/>
      <c r="FUN323" s="942"/>
      <c r="FUO323" s="942"/>
      <c r="FUP323" s="942"/>
      <c r="FUQ323" s="942"/>
      <c r="FUR323" s="942"/>
      <c r="FUS323" s="942"/>
      <c r="FUT323" s="942"/>
      <c r="FUU323" s="942"/>
      <c r="FUV323" s="942"/>
      <c r="FUW323" s="942"/>
      <c r="FUX323" s="942"/>
      <c r="FUY323" s="942"/>
      <c r="FUZ323" s="942"/>
      <c r="FVA323" s="942"/>
      <c r="FVB323" s="942"/>
      <c r="FVC323" s="942"/>
      <c r="FVD323" s="942"/>
      <c r="FVE323" s="942"/>
      <c r="FVF323" s="942"/>
      <c r="FVG323" s="942"/>
      <c r="FVH323" s="942"/>
      <c r="FVI323" s="942"/>
      <c r="FVJ323" s="942"/>
      <c r="FVK323" s="942"/>
      <c r="FVL323" s="942"/>
      <c r="FVM323" s="942"/>
      <c r="FVN323" s="942"/>
      <c r="FVO323" s="942"/>
      <c r="FVP323" s="942"/>
      <c r="FVQ323" s="942"/>
      <c r="FVR323" s="942"/>
      <c r="FVS323" s="942"/>
      <c r="FVT323" s="942"/>
      <c r="FVU323" s="942"/>
      <c r="FVV323" s="942"/>
      <c r="FVW323" s="942"/>
      <c r="FVX323" s="942"/>
      <c r="FVY323" s="942"/>
      <c r="FVZ323" s="942"/>
      <c r="FWA323" s="942"/>
      <c r="FWB323" s="942"/>
      <c r="FWC323" s="942"/>
      <c r="FWD323" s="942"/>
      <c r="FWE323" s="942"/>
      <c r="FWF323" s="942"/>
      <c r="FWG323" s="942"/>
      <c r="FWH323" s="942"/>
      <c r="FWI323" s="942"/>
      <c r="FWJ323" s="942"/>
      <c r="FWK323" s="942"/>
      <c r="FWL323" s="942"/>
      <c r="FWM323" s="942"/>
      <c r="FWN323" s="942"/>
      <c r="FWO323" s="942"/>
      <c r="FWP323" s="942"/>
      <c r="FWQ323" s="942"/>
      <c r="FWR323" s="942"/>
      <c r="FWS323" s="942"/>
      <c r="FWT323" s="942"/>
      <c r="FWU323" s="942"/>
      <c r="FWV323" s="942"/>
      <c r="FWW323" s="942"/>
      <c r="FWX323" s="942"/>
      <c r="FWY323" s="942"/>
      <c r="FWZ323" s="942"/>
      <c r="FXA323" s="942"/>
      <c r="FXB323" s="942"/>
      <c r="FXC323" s="942"/>
      <c r="FXD323" s="942"/>
      <c r="FXE323" s="942"/>
      <c r="FXF323" s="942"/>
      <c r="FXG323" s="942"/>
      <c r="FXH323" s="942"/>
      <c r="FXI323" s="942"/>
      <c r="FXJ323" s="942"/>
      <c r="FXK323" s="942"/>
      <c r="FXL323" s="942"/>
      <c r="FXM323" s="942"/>
      <c r="FXN323" s="942"/>
      <c r="FXO323" s="942"/>
      <c r="FXP323" s="942"/>
      <c r="FXQ323" s="942"/>
      <c r="FXR323" s="942"/>
      <c r="FXS323" s="942"/>
      <c r="FXT323" s="942"/>
      <c r="FXU323" s="942"/>
      <c r="FXV323" s="942"/>
      <c r="FXW323" s="942"/>
      <c r="FXX323" s="942"/>
      <c r="FXY323" s="942"/>
      <c r="FXZ323" s="942"/>
      <c r="FYA323" s="942"/>
      <c r="FYB323" s="942"/>
      <c r="FYC323" s="942"/>
      <c r="FYD323" s="942"/>
      <c r="FYE323" s="942"/>
      <c r="FYF323" s="942"/>
      <c r="FYG323" s="942"/>
      <c r="FYH323" s="942"/>
      <c r="FYI323" s="942"/>
      <c r="FYJ323" s="942"/>
      <c r="FYK323" s="942"/>
      <c r="FYL323" s="942"/>
      <c r="FYM323" s="942"/>
      <c r="FYN323" s="942"/>
      <c r="FYO323" s="942"/>
      <c r="FYP323" s="942"/>
      <c r="FYQ323" s="942"/>
      <c r="FYR323" s="942"/>
      <c r="FYS323" s="942"/>
      <c r="FYT323" s="942"/>
      <c r="FYU323" s="942"/>
      <c r="FYV323" s="942"/>
      <c r="FYW323" s="942"/>
      <c r="FYX323" s="942"/>
      <c r="FYY323" s="942"/>
      <c r="FYZ323" s="942"/>
      <c r="FZA323" s="942"/>
      <c r="FZB323" s="942"/>
      <c r="FZC323" s="942"/>
      <c r="FZD323" s="942"/>
      <c r="FZE323" s="942"/>
      <c r="FZF323" s="942"/>
      <c r="FZG323" s="942"/>
      <c r="FZH323" s="942"/>
      <c r="FZI323" s="942"/>
      <c r="FZJ323" s="942"/>
      <c r="FZK323" s="942"/>
      <c r="FZL323" s="942"/>
      <c r="FZM323" s="942"/>
      <c r="FZN323" s="942"/>
      <c r="FZO323" s="942"/>
      <c r="FZP323" s="942"/>
      <c r="FZQ323" s="942"/>
      <c r="FZR323" s="942"/>
      <c r="FZS323" s="942"/>
      <c r="FZT323" s="942"/>
      <c r="FZU323" s="942"/>
      <c r="FZV323" s="942"/>
      <c r="FZW323" s="942"/>
      <c r="FZX323" s="942"/>
      <c r="FZY323" s="942"/>
      <c r="FZZ323" s="942"/>
      <c r="GAA323" s="942"/>
      <c r="GAB323" s="942"/>
      <c r="GAC323" s="942"/>
      <c r="GAD323" s="942"/>
      <c r="GAE323" s="942"/>
      <c r="GAF323" s="942"/>
      <c r="GAG323" s="942"/>
      <c r="GAH323" s="942"/>
      <c r="GAI323" s="942"/>
      <c r="GAJ323" s="942"/>
      <c r="GAK323" s="942"/>
      <c r="GAL323" s="942"/>
      <c r="GAM323" s="942"/>
      <c r="GAN323" s="942"/>
      <c r="GAO323" s="942"/>
      <c r="GAP323" s="942"/>
      <c r="GAQ323" s="942"/>
      <c r="GAR323" s="942"/>
      <c r="GAS323" s="942"/>
      <c r="GAT323" s="942"/>
      <c r="GAU323" s="942"/>
      <c r="GAV323" s="942"/>
      <c r="GAW323" s="942"/>
      <c r="GAX323" s="942"/>
      <c r="GAY323" s="942"/>
      <c r="GAZ323" s="942"/>
      <c r="GBA323" s="942"/>
      <c r="GBB323" s="942"/>
      <c r="GBC323" s="942"/>
      <c r="GBD323" s="942"/>
      <c r="GBE323" s="942"/>
      <c r="GBF323" s="942"/>
      <c r="GBG323" s="942"/>
      <c r="GBH323" s="942"/>
      <c r="GBI323" s="942"/>
      <c r="GBJ323" s="942"/>
      <c r="GBK323" s="942"/>
      <c r="GBL323" s="942"/>
      <c r="GBM323" s="942"/>
      <c r="GBN323" s="942"/>
      <c r="GBO323" s="942"/>
      <c r="GBP323" s="942"/>
      <c r="GBQ323" s="942"/>
      <c r="GBR323" s="942"/>
      <c r="GBS323" s="942"/>
      <c r="GBT323" s="942"/>
      <c r="GBU323" s="942"/>
      <c r="GBV323" s="942"/>
      <c r="GBW323" s="942"/>
      <c r="GBX323" s="942"/>
      <c r="GBY323" s="942"/>
      <c r="GBZ323" s="942"/>
      <c r="GCA323" s="942"/>
      <c r="GCB323" s="942"/>
      <c r="GCC323" s="942"/>
      <c r="GCD323" s="942"/>
      <c r="GCE323" s="942"/>
      <c r="GCF323" s="942"/>
      <c r="GCG323" s="942"/>
      <c r="GCH323" s="942"/>
      <c r="GCI323" s="942"/>
      <c r="GCJ323" s="942"/>
      <c r="GCK323" s="942"/>
      <c r="GCL323" s="942"/>
      <c r="GCM323" s="942"/>
      <c r="GCN323" s="942"/>
      <c r="GCO323" s="942"/>
      <c r="GCP323" s="942"/>
      <c r="GCQ323" s="942"/>
      <c r="GCR323" s="942"/>
      <c r="GCS323" s="942"/>
      <c r="GCT323" s="942"/>
      <c r="GCU323" s="942"/>
      <c r="GCV323" s="942"/>
      <c r="GCW323" s="942"/>
      <c r="GCX323" s="942"/>
      <c r="GCY323" s="942"/>
      <c r="GCZ323" s="942"/>
      <c r="GDA323" s="942"/>
      <c r="GDB323" s="942"/>
      <c r="GDC323" s="942"/>
      <c r="GDD323" s="942"/>
      <c r="GDE323" s="942"/>
      <c r="GDF323" s="942"/>
      <c r="GDG323" s="942"/>
      <c r="GDH323" s="942"/>
      <c r="GDI323" s="942"/>
      <c r="GDJ323" s="942"/>
      <c r="GDK323" s="942"/>
      <c r="GDL323" s="942"/>
      <c r="GDM323" s="942"/>
      <c r="GDN323" s="942"/>
      <c r="GDO323" s="942"/>
      <c r="GDP323" s="942"/>
      <c r="GDQ323" s="942"/>
      <c r="GDR323" s="942"/>
      <c r="GDS323" s="942"/>
      <c r="GDT323" s="942"/>
      <c r="GDU323" s="942"/>
      <c r="GDV323" s="942"/>
      <c r="GDW323" s="942"/>
      <c r="GDX323" s="942"/>
      <c r="GDY323" s="942"/>
      <c r="GDZ323" s="942"/>
      <c r="GEA323" s="942"/>
      <c r="GEB323" s="942"/>
      <c r="GEC323" s="942"/>
      <c r="GED323" s="942"/>
      <c r="GEE323" s="942"/>
      <c r="GEF323" s="942"/>
      <c r="GEG323" s="942"/>
      <c r="GEH323" s="942"/>
      <c r="GEI323" s="942"/>
      <c r="GEJ323" s="942"/>
      <c r="GEK323" s="942"/>
      <c r="GEL323" s="942"/>
      <c r="GEM323" s="942"/>
      <c r="GEN323" s="942"/>
      <c r="GEO323" s="942"/>
      <c r="GEP323" s="942"/>
      <c r="GEQ323" s="942"/>
      <c r="GER323" s="942"/>
      <c r="GES323" s="942"/>
      <c r="GET323" s="942"/>
      <c r="GEU323" s="942"/>
      <c r="GEV323" s="942"/>
      <c r="GEW323" s="942"/>
      <c r="GEX323" s="942"/>
      <c r="GEY323" s="942"/>
      <c r="GEZ323" s="942"/>
      <c r="GFA323" s="942"/>
      <c r="GFB323" s="942"/>
      <c r="GFC323" s="942"/>
      <c r="GFD323" s="942"/>
      <c r="GFE323" s="942"/>
      <c r="GFF323" s="942"/>
      <c r="GFG323" s="942"/>
      <c r="GFH323" s="942"/>
      <c r="GFI323" s="942"/>
      <c r="GFJ323" s="942"/>
      <c r="GFK323" s="942"/>
      <c r="GFL323" s="942"/>
      <c r="GFM323" s="942"/>
      <c r="GFN323" s="942"/>
      <c r="GFO323" s="942"/>
      <c r="GFP323" s="942"/>
      <c r="GFQ323" s="942"/>
      <c r="GFR323" s="942"/>
      <c r="GFS323" s="942"/>
      <c r="GFT323" s="942"/>
      <c r="GFU323" s="942"/>
      <c r="GFV323" s="942"/>
      <c r="GFW323" s="942"/>
      <c r="GFX323" s="942"/>
      <c r="GFY323" s="942"/>
      <c r="GFZ323" s="942"/>
      <c r="GGA323" s="942"/>
      <c r="GGB323" s="942"/>
      <c r="GGC323" s="942"/>
      <c r="GGD323" s="942"/>
      <c r="GGE323" s="942"/>
      <c r="GGF323" s="942"/>
      <c r="GGG323" s="942"/>
      <c r="GGH323" s="942"/>
      <c r="GGI323" s="942"/>
      <c r="GGJ323" s="942"/>
      <c r="GGK323" s="942"/>
      <c r="GGL323" s="942"/>
      <c r="GGM323" s="942"/>
      <c r="GGN323" s="942"/>
      <c r="GGO323" s="942"/>
      <c r="GGP323" s="942"/>
      <c r="GGQ323" s="942"/>
      <c r="GGR323" s="942"/>
      <c r="GGS323" s="942"/>
      <c r="GGT323" s="942"/>
      <c r="GGU323" s="942"/>
      <c r="GGV323" s="942"/>
      <c r="GGW323" s="942"/>
      <c r="GGX323" s="942"/>
      <c r="GGY323" s="942"/>
      <c r="GGZ323" s="942"/>
      <c r="GHA323" s="942"/>
      <c r="GHB323" s="942"/>
      <c r="GHC323" s="942"/>
      <c r="GHD323" s="942"/>
      <c r="GHE323" s="942"/>
      <c r="GHF323" s="942"/>
      <c r="GHG323" s="942"/>
      <c r="GHH323" s="942"/>
      <c r="GHI323" s="942"/>
      <c r="GHJ323" s="942"/>
      <c r="GHK323" s="942"/>
      <c r="GHL323" s="942"/>
      <c r="GHM323" s="942"/>
      <c r="GHN323" s="942"/>
      <c r="GHO323" s="942"/>
      <c r="GHP323" s="942"/>
      <c r="GHQ323" s="942"/>
      <c r="GHR323" s="942"/>
      <c r="GHS323" s="942"/>
      <c r="GHT323" s="942"/>
      <c r="GHU323" s="942"/>
      <c r="GHV323" s="942"/>
      <c r="GHW323" s="942"/>
      <c r="GHX323" s="942"/>
      <c r="GHY323" s="942"/>
      <c r="GHZ323" s="942"/>
      <c r="GIA323" s="942"/>
      <c r="GIB323" s="942"/>
      <c r="GIC323" s="942"/>
      <c r="GID323" s="942"/>
      <c r="GIE323" s="942"/>
      <c r="GIF323" s="942"/>
      <c r="GIG323" s="942"/>
      <c r="GIH323" s="942"/>
      <c r="GII323" s="942"/>
      <c r="GIJ323" s="942"/>
      <c r="GIK323" s="942"/>
      <c r="GIL323" s="942"/>
      <c r="GIM323" s="942"/>
      <c r="GIN323" s="942"/>
      <c r="GIO323" s="942"/>
      <c r="GIP323" s="942"/>
      <c r="GIQ323" s="942"/>
      <c r="GIR323" s="942"/>
      <c r="GIS323" s="942"/>
      <c r="GIT323" s="942"/>
      <c r="GIU323" s="942"/>
      <c r="GIV323" s="942"/>
      <c r="GIW323" s="942"/>
      <c r="GIX323" s="942"/>
      <c r="GIY323" s="942"/>
      <c r="GIZ323" s="942"/>
      <c r="GJA323" s="942"/>
      <c r="GJB323" s="942"/>
      <c r="GJC323" s="942"/>
      <c r="GJD323" s="942"/>
      <c r="GJE323" s="942"/>
      <c r="GJF323" s="942"/>
      <c r="GJG323" s="942"/>
      <c r="GJH323" s="942"/>
      <c r="GJI323" s="942"/>
      <c r="GJJ323" s="942"/>
      <c r="GJK323" s="942"/>
      <c r="GJL323" s="942"/>
      <c r="GJM323" s="942"/>
      <c r="GJN323" s="942"/>
      <c r="GJO323" s="942"/>
      <c r="GJP323" s="942"/>
      <c r="GJQ323" s="942"/>
      <c r="GJR323" s="942"/>
      <c r="GJS323" s="942"/>
      <c r="GJT323" s="942"/>
      <c r="GJU323" s="942"/>
      <c r="GJV323" s="942"/>
      <c r="GJW323" s="942"/>
      <c r="GJX323" s="942"/>
      <c r="GJY323" s="942"/>
      <c r="GJZ323" s="942"/>
      <c r="GKA323" s="942"/>
      <c r="GKB323" s="942"/>
      <c r="GKC323" s="942"/>
      <c r="GKD323" s="942"/>
      <c r="GKE323" s="942"/>
      <c r="GKF323" s="942"/>
      <c r="GKG323" s="942"/>
      <c r="GKH323" s="942"/>
      <c r="GKI323" s="942"/>
      <c r="GKJ323" s="942"/>
      <c r="GKK323" s="942"/>
      <c r="GKL323" s="942"/>
      <c r="GKM323" s="942"/>
      <c r="GKN323" s="942"/>
      <c r="GKO323" s="942"/>
      <c r="GKP323" s="942"/>
      <c r="GKQ323" s="942"/>
      <c r="GKR323" s="942"/>
      <c r="GKS323" s="942"/>
      <c r="GKT323" s="942"/>
      <c r="GKU323" s="942"/>
      <c r="GKV323" s="942"/>
      <c r="GKW323" s="942"/>
      <c r="GKX323" s="942"/>
      <c r="GKY323" s="942"/>
      <c r="GKZ323" s="942"/>
      <c r="GLA323" s="942"/>
      <c r="GLB323" s="942"/>
      <c r="GLC323" s="942"/>
      <c r="GLD323" s="942"/>
      <c r="GLE323" s="942"/>
      <c r="GLF323" s="942"/>
      <c r="GLG323" s="942"/>
      <c r="GLH323" s="942"/>
      <c r="GLI323" s="942"/>
      <c r="GLJ323" s="942"/>
      <c r="GLK323" s="942"/>
      <c r="GLL323" s="942"/>
      <c r="GLM323" s="942"/>
      <c r="GLN323" s="942"/>
      <c r="GLO323" s="942"/>
      <c r="GLP323" s="942"/>
      <c r="GLQ323" s="942"/>
      <c r="GLR323" s="942"/>
      <c r="GLS323" s="942"/>
      <c r="GLT323" s="942"/>
      <c r="GLU323" s="942"/>
      <c r="GLV323" s="942"/>
      <c r="GLW323" s="942"/>
      <c r="GLX323" s="942"/>
      <c r="GLY323" s="942"/>
      <c r="GLZ323" s="942"/>
      <c r="GMA323" s="942"/>
      <c r="GMB323" s="942"/>
      <c r="GMC323" s="942"/>
      <c r="GMD323" s="942"/>
      <c r="GME323" s="942"/>
      <c r="GMF323" s="942"/>
      <c r="GMG323" s="942"/>
      <c r="GMH323" s="942"/>
      <c r="GMI323" s="942"/>
      <c r="GMJ323" s="942"/>
      <c r="GMK323" s="942"/>
      <c r="GML323" s="942"/>
      <c r="GMM323" s="942"/>
      <c r="GMN323" s="942"/>
      <c r="GMO323" s="942"/>
      <c r="GMP323" s="942"/>
      <c r="GMQ323" s="942"/>
      <c r="GMR323" s="942"/>
      <c r="GMS323" s="942"/>
      <c r="GMT323" s="942"/>
      <c r="GMU323" s="942"/>
      <c r="GMV323" s="942"/>
      <c r="GMW323" s="942"/>
      <c r="GMX323" s="942"/>
      <c r="GMY323" s="942"/>
      <c r="GMZ323" s="942"/>
      <c r="GNA323" s="942"/>
      <c r="GNB323" s="942"/>
      <c r="GNC323" s="942"/>
      <c r="GND323" s="942"/>
      <c r="GNE323" s="942"/>
      <c r="GNF323" s="942"/>
      <c r="GNG323" s="942"/>
      <c r="GNH323" s="942"/>
      <c r="GNI323" s="942"/>
      <c r="GNJ323" s="942"/>
      <c r="GNK323" s="942"/>
      <c r="GNL323" s="942"/>
      <c r="GNM323" s="942"/>
      <c r="GNN323" s="942"/>
      <c r="GNO323" s="942"/>
      <c r="GNP323" s="942"/>
      <c r="GNQ323" s="942"/>
      <c r="GNR323" s="942"/>
      <c r="GNS323" s="942"/>
      <c r="GNT323" s="942"/>
      <c r="GNU323" s="942"/>
      <c r="GNV323" s="942"/>
      <c r="GNW323" s="942"/>
      <c r="GNX323" s="942"/>
      <c r="GNY323" s="942"/>
      <c r="GNZ323" s="942"/>
      <c r="GOA323" s="942"/>
      <c r="GOB323" s="942"/>
      <c r="GOC323" s="942"/>
      <c r="GOD323" s="942"/>
      <c r="GOE323" s="942"/>
      <c r="GOF323" s="942"/>
      <c r="GOG323" s="942"/>
      <c r="GOH323" s="942"/>
      <c r="GOI323" s="942"/>
      <c r="GOJ323" s="942"/>
      <c r="GOK323" s="942"/>
      <c r="GOL323" s="942"/>
      <c r="GOM323" s="942"/>
      <c r="GON323" s="942"/>
      <c r="GOO323" s="942"/>
      <c r="GOP323" s="942"/>
      <c r="GOQ323" s="942"/>
      <c r="GOR323" s="942"/>
      <c r="GOS323" s="942"/>
      <c r="GOT323" s="942"/>
      <c r="GOU323" s="942"/>
      <c r="GOV323" s="942"/>
      <c r="GOW323" s="942"/>
      <c r="GOX323" s="942"/>
      <c r="GOY323" s="942"/>
      <c r="GOZ323" s="942"/>
      <c r="GPA323" s="942"/>
      <c r="GPB323" s="942"/>
      <c r="GPC323" s="942"/>
      <c r="GPD323" s="942"/>
      <c r="GPE323" s="942"/>
      <c r="GPF323" s="942"/>
      <c r="GPG323" s="942"/>
      <c r="GPH323" s="942"/>
      <c r="GPI323" s="942"/>
      <c r="GPJ323" s="942"/>
      <c r="GPK323" s="942"/>
      <c r="GPL323" s="942"/>
      <c r="GPM323" s="942"/>
      <c r="GPN323" s="942"/>
      <c r="GPO323" s="942"/>
      <c r="GPP323" s="942"/>
      <c r="GPQ323" s="942"/>
      <c r="GPR323" s="942"/>
      <c r="GPS323" s="942"/>
      <c r="GPT323" s="942"/>
      <c r="GPU323" s="942"/>
      <c r="GPV323" s="942"/>
      <c r="GPW323" s="942"/>
      <c r="GPX323" s="942"/>
      <c r="GPY323" s="942"/>
      <c r="GPZ323" s="942"/>
      <c r="GQA323" s="942"/>
      <c r="GQB323" s="942"/>
      <c r="GQC323" s="942"/>
      <c r="GQD323" s="942"/>
      <c r="GQE323" s="942"/>
      <c r="GQF323" s="942"/>
      <c r="GQG323" s="942"/>
      <c r="GQH323" s="942"/>
      <c r="GQI323" s="942"/>
      <c r="GQJ323" s="942"/>
      <c r="GQK323" s="942"/>
      <c r="GQL323" s="942"/>
      <c r="GQM323" s="942"/>
      <c r="GQN323" s="942"/>
      <c r="GQO323" s="942"/>
      <c r="GQP323" s="942"/>
      <c r="GQQ323" s="942"/>
      <c r="GQR323" s="942"/>
      <c r="GQS323" s="942"/>
      <c r="GQT323" s="942"/>
      <c r="GQU323" s="942"/>
      <c r="GQV323" s="942"/>
      <c r="GQW323" s="942"/>
      <c r="GQX323" s="942"/>
      <c r="GQY323" s="942"/>
      <c r="GQZ323" s="942"/>
      <c r="GRA323" s="942"/>
      <c r="GRB323" s="942"/>
      <c r="GRC323" s="942"/>
      <c r="GRD323" s="942"/>
      <c r="GRE323" s="942"/>
      <c r="GRF323" s="942"/>
      <c r="GRG323" s="942"/>
      <c r="GRH323" s="942"/>
      <c r="GRI323" s="942"/>
      <c r="GRJ323" s="942"/>
      <c r="GRK323" s="942"/>
      <c r="GRL323" s="942"/>
      <c r="GRM323" s="942"/>
      <c r="GRN323" s="942"/>
      <c r="GRO323" s="942"/>
      <c r="GRP323" s="942"/>
      <c r="GRQ323" s="942"/>
      <c r="GRR323" s="942"/>
      <c r="GRS323" s="942"/>
      <c r="GRT323" s="942"/>
      <c r="GRU323" s="942"/>
      <c r="GRV323" s="942"/>
      <c r="GRW323" s="942"/>
      <c r="GRX323" s="942"/>
      <c r="GRY323" s="942"/>
      <c r="GRZ323" s="942"/>
      <c r="GSA323" s="942"/>
      <c r="GSB323" s="942"/>
      <c r="GSC323" s="942"/>
      <c r="GSD323" s="942"/>
      <c r="GSE323" s="942"/>
      <c r="GSF323" s="942"/>
      <c r="GSG323" s="942"/>
      <c r="GSH323" s="942"/>
      <c r="GSI323" s="942"/>
      <c r="GSJ323" s="942"/>
      <c r="GSK323" s="942"/>
      <c r="GSL323" s="942"/>
      <c r="GSM323" s="942"/>
      <c r="GSN323" s="942"/>
      <c r="GSO323" s="942"/>
      <c r="GSP323" s="942"/>
      <c r="GSQ323" s="942"/>
      <c r="GSR323" s="942"/>
      <c r="GSS323" s="942"/>
      <c r="GST323" s="942"/>
      <c r="GSU323" s="942"/>
      <c r="GSV323" s="942"/>
      <c r="GSW323" s="942"/>
      <c r="GSX323" s="942"/>
      <c r="GSY323" s="942"/>
      <c r="GSZ323" s="942"/>
      <c r="GTA323" s="942"/>
      <c r="GTB323" s="942"/>
      <c r="GTC323" s="942"/>
      <c r="GTD323" s="942"/>
      <c r="GTE323" s="942"/>
      <c r="GTF323" s="942"/>
      <c r="GTG323" s="942"/>
      <c r="GTH323" s="942"/>
      <c r="GTI323" s="942"/>
      <c r="GTJ323" s="942"/>
      <c r="GTK323" s="942"/>
      <c r="GTL323" s="942"/>
      <c r="GTM323" s="942"/>
      <c r="GTN323" s="942"/>
      <c r="GTO323" s="942"/>
      <c r="GTP323" s="942"/>
      <c r="GTQ323" s="942"/>
      <c r="GTR323" s="942"/>
      <c r="GTS323" s="942"/>
      <c r="GTT323" s="942"/>
      <c r="GTU323" s="942"/>
      <c r="GTV323" s="942"/>
      <c r="GTW323" s="942"/>
      <c r="GTX323" s="942"/>
      <c r="GTY323" s="942"/>
      <c r="GTZ323" s="942"/>
      <c r="GUA323" s="942"/>
      <c r="GUB323" s="942"/>
      <c r="GUC323" s="942"/>
      <c r="GUD323" s="942"/>
      <c r="GUE323" s="942"/>
      <c r="GUF323" s="942"/>
      <c r="GUG323" s="942"/>
      <c r="GUH323" s="942"/>
      <c r="GUI323" s="942"/>
      <c r="GUJ323" s="942"/>
      <c r="GUK323" s="942"/>
      <c r="GUL323" s="942"/>
      <c r="GUM323" s="942"/>
      <c r="GUN323" s="942"/>
      <c r="GUO323" s="942"/>
      <c r="GUP323" s="942"/>
      <c r="GUQ323" s="942"/>
      <c r="GUR323" s="942"/>
      <c r="GUS323" s="942"/>
      <c r="GUT323" s="942"/>
      <c r="GUU323" s="942"/>
      <c r="GUV323" s="942"/>
      <c r="GUW323" s="942"/>
      <c r="GUX323" s="942"/>
      <c r="GUY323" s="942"/>
      <c r="GUZ323" s="942"/>
      <c r="GVA323" s="942"/>
      <c r="GVB323" s="942"/>
      <c r="GVC323" s="942"/>
      <c r="GVD323" s="942"/>
      <c r="GVE323" s="942"/>
      <c r="GVF323" s="942"/>
      <c r="GVG323" s="942"/>
      <c r="GVH323" s="942"/>
      <c r="GVI323" s="942"/>
      <c r="GVJ323" s="942"/>
      <c r="GVK323" s="942"/>
      <c r="GVL323" s="942"/>
      <c r="GVM323" s="942"/>
      <c r="GVN323" s="942"/>
      <c r="GVO323" s="942"/>
      <c r="GVP323" s="942"/>
      <c r="GVQ323" s="942"/>
      <c r="GVR323" s="942"/>
      <c r="GVS323" s="942"/>
      <c r="GVT323" s="942"/>
      <c r="GVU323" s="942"/>
      <c r="GVV323" s="942"/>
      <c r="GVW323" s="942"/>
      <c r="GVX323" s="942"/>
      <c r="GVY323" s="942"/>
      <c r="GVZ323" s="942"/>
      <c r="GWA323" s="942"/>
      <c r="GWB323" s="942"/>
      <c r="GWC323" s="942"/>
      <c r="GWD323" s="942"/>
      <c r="GWE323" s="942"/>
      <c r="GWF323" s="942"/>
      <c r="GWG323" s="942"/>
      <c r="GWH323" s="942"/>
      <c r="GWI323" s="942"/>
      <c r="GWJ323" s="942"/>
      <c r="GWK323" s="942"/>
      <c r="GWL323" s="942"/>
      <c r="GWM323" s="942"/>
      <c r="GWN323" s="942"/>
      <c r="GWO323" s="942"/>
      <c r="GWP323" s="942"/>
      <c r="GWQ323" s="942"/>
      <c r="GWR323" s="942"/>
      <c r="GWS323" s="942"/>
      <c r="GWT323" s="942"/>
      <c r="GWU323" s="942"/>
      <c r="GWV323" s="942"/>
      <c r="GWW323" s="942"/>
      <c r="GWX323" s="942"/>
      <c r="GWY323" s="942"/>
      <c r="GWZ323" s="942"/>
      <c r="GXA323" s="942"/>
      <c r="GXB323" s="942"/>
      <c r="GXC323" s="942"/>
      <c r="GXD323" s="942"/>
      <c r="GXE323" s="942"/>
      <c r="GXF323" s="942"/>
      <c r="GXG323" s="942"/>
      <c r="GXH323" s="942"/>
      <c r="GXI323" s="942"/>
      <c r="GXJ323" s="942"/>
      <c r="GXK323" s="942"/>
      <c r="GXL323" s="942"/>
      <c r="GXM323" s="942"/>
      <c r="GXN323" s="942"/>
      <c r="GXO323" s="942"/>
      <c r="GXP323" s="942"/>
      <c r="GXQ323" s="942"/>
      <c r="GXR323" s="942"/>
      <c r="GXS323" s="942"/>
      <c r="GXT323" s="942"/>
      <c r="GXU323" s="942"/>
      <c r="GXV323" s="942"/>
      <c r="GXW323" s="942"/>
      <c r="GXX323" s="942"/>
      <c r="GXY323" s="942"/>
      <c r="GXZ323" s="942"/>
      <c r="GYA323" s="942"/>
      <c r="GYB323" s="942"/>
      <c r="GYC323" s="942"/>
      <c r="GYD323" s="942"/>
      <c r="GYE323" s="942"/>
      <c r="GYF323" s="942"/>
      <c r="GYG323" s="942"/>
      <c r="GYH323" s="942"/>
      <c r="GYI323" s="942"/>
      <c r="GYJ323" s="942"/>
      <c r="GYK323" s="942"/>
      <c r="GYL323" s="942"/>
      <c r="GYM323" s="942"/>
      <c r="GYN323" s="942"/>
      <c r="GYO323" s="942"/>
      <c r="GYP323" s="942"/>
      <c r="GYQ323" s="942"/>
      <c r="GYR323" s="942"/>
      <c r="GYS323" s="942"/>
      <c r="GYT323" s="942"/>
      <c r="GYU323" s="942"/>
      <c r="GYV323" s="942"/>
      <c r="GYW323" s="942"/>
      <c r="GYX323" s="942"/>
      <c r="GYY323" s="942"/>
      <c r="GYZ323" s="942"/>
      <c r="GZA323" s="942"/>
      <c r="GZB323" s="942"/>
      <c r="GZC323" s="942"/>
      <c r="GZD323" s="942"/>
      <c r="GZE323" s="942"/>
      <c r="GZF323" s="942"/>
      <c r="GZG323" s="942"/>
      <c r="GZH323" s="942"/>
      <c r="GZI323" s="942"/>
      <c r="GZJ323" s="942"/>
      <c r="GZK323" s="942"/>
      <c r="GZL323" s="942"/>
      <c r="GZM323" s="942"/>
      <c r="GZN323" s="942"/>
      <c r="GZO323" s="942"/>
      <c r="GZP323" s="942"/>
      <c r="GZQ323" s="942"/>
      <c r="GZR323" s="942"/>
      <c r="GZS323" s="942"/>
      <c r="GZT323" s="942"/>
      <c r="GZU323" s="942"/>
      <c r="GZV323" s="942"/>
      <c r="GZW323" s="942"/>
      <c r="GZX323" s="942"/>
      <c r="GZY323" s="942"/>
      <c r="GZZ323" s="942"/>
      <c r="HAA323" s="942"/>
      <c r="HAB323" s="942"/>
      <c r="HAC323" s="942"/>
      <c r="HAD323" s="942"/>
      <c r="HAE323" s="942"/>
      <c r="HAF323" s="942"/>
      <c r="HAG323" s="942"/>
      <c r="HAH323" s="942"/>
      <c r="HAI323" s="942"/>
      <c r="HAJ323" s="942"/>
      <c r="HAK323" s="942"/>
      <c r="HAL323" s="942"/>
      <c r="HAM323" s="942"/>
      <c r="HAN323" s="942"/>
      <c r="HAO323" s="942"/>
      <c r="HAP323" s="942"/>
      <c r="HAQ323" s="942"/>
      <c r="HAR323" s="942"/>
      <c r="HAS323" s="942"/>
      <c r="HAT323" s="942"/>
      <c r="HAU323" s="942"/>
      <c r="HAV323" s="942"/>
      <c r="HAW323" s="942"/>
      <c r="HAX323" s="942"/>
      <c r="HAY323" s="942"/>
      <c r="HAZ323" s="942"/>
      <c r="HBA323" s="942"/>
      <c r="HBB323" s="942"/>
      <c r="HBC323" s="942"/>
      <c r="HBD323" s="942"/>
      <c r="HBE323" s="942"/>
      <c r="HBF323" s="942"/>
      <c r="HBG323" s="942"/>
      <c r="HBH323" s="942"/>
      <c r="HBI323" s="942"/>
      <c r="HBJ323" s="942"/>
      <c r="HBK323" s="942"/>
      <c r="HBL323" s="942"/>
      <c r="HBM323" s="942"/>
      <c r="HBN323" s="942"/>
      <c r="HBO323" s="942"/>
      <c r="HBP323" s="942"/>
      <c r="HBQ323" s="942"/>
      <c r="HBR323" s="942"/>
      <c r="HBS323" s="942"/>
      <c r="HBT323" s="942"/>
      <c r="HBU323" s="942"/>
      <c r="HBV323" s="942"/>
      <c r="HBW323" s="942"/>
      <c r="HBX323" s="942"/>
      <c r="HBY323" s="942"/>
      <c r="HBZ323" s="942"/>
      <c r="HCA323" s="942"/>
      <c r="HCB323" s="942"/>
      <c r="HCC323" s="942"/>
      <c r="HCD323" s="942"/>
      <c r="HCE323" s="942"/>
      <c r="HCF323" s="942"/>
      <c r="HCG323" s="942"/>
      <c r="HCH323" s="942"/>
      <c r="HCI323" s="942"/>
      <c r="HCJ323" s="942"/>
      <c r="HCK323" s="942"/>
      <c r="HCL323" s="942"/>
      <c r="HCM323" s="942"/>
      <c r="HCN323" s="942"/>
      <c r="HCO323" s="942"/>
      <c r="HCP323" s="942"/>
      <c r="HCQ323" s="942"/>
      <c r="HCR323" s="942"/>
      <c r="HCS323" s="942"/>
      <c r="HCT323" s="942"/>
      <c r="HCU323" s="942"/>
      <c r="HCV323" s="942"/>
      <c r="HCW323" s="942"/>
      <c r="HCX323" s="942"/>
      <c r="HCY323" s="942"/>
      <c r="HCZ323" s="942"/>
      <c r="HDA323" s="942"/>
      <c r="HDB323" s="942"/>
      <c r="HDC323" s="942"/>
      <c r="HDD323" s="942"/>
      <c r="HDE323" s="942"/>
      <c r="HDF323" s="942"/>
      <c r="HDG323" s="942"/>
      <c r="HDH323" s="942"/>
      <c r="HDI323" s="942"/>
      <c r="HDJ323" s="942"/>
      <c r="HDK323" s="942"/>
      <c r="HDL323" s="942"/>
      <c r="HDM323" s="942"/>
      <c r="HDN323" s="942"/>
      <c r="HDO323" s="942"/>
      <c r="HDP323" s="942"/>
      <c r="HDQ323" s="942"/>
      <c r="HDR323" s="942"/>
      <c r="HDS323" s="942"/>
      <c r="HDT323" s="942"/>
      <c r="HDU323" s="942"/>
      <c r="HDV323" s="942"/>
      <c r="HDW323" s="942"/>
      <c r="HDX323" s="942"/>
      <c r="HDY323" s="942"/>
      <c r="HDZ323" s="942"/>
      <c r="HEA323" s="942"/>
      <c r="HEB323" s="942"/>
      <c r="HEC323" s="942"/>
      <c r="HED323" s="942"/>
      <c r="HEE323" s="942"/>
      <c r="HEF323" s="942"/>
      <c r="HEG323" s="942"/>
      <c r="HEH323" s="942"/>
      <c r="HEI323" s="942"/>
      <c r="HEJ323" s="942"/>
      <c r="HEK323" s="942"/>
      <c r="HEL323" s="942"/>
      <c r="HEM323" s="942"/>
      <c r="HEN323" s="942"/>
      <c r="HEO323" s="942"/>
      <c r="HEP323" s="942"/>
      <c r="HEQ323" s="942"/>
      <c r="HER323" s="942"/>
      <c r="HES323" s="942"/>
      <c r="HET323" s="942"/>
      <c r="HEU323" s="942"/>
      <c r="HEV323" s="942"/>
      <c r="HEW323" s="942"/>
      <c r="HEX323" s="942"/>
      <c r="HEY323" s="942"/>
      <c r="HEZ323" s="942"/>
      <c r="HFA323" s="942"/>
      <c r="HFB323" s="942"/>
      <c r="HFC323" s="942"/>
      <c r="HFD323" s="942"/>
      <c r="HFE323" s="942"/>
      <c r="HFF323" s="942"/>
      <c r="HFG323" s="942"/>
      <c r="HFH323" s="942"/>
      <c r="HFI323" s="942"/>
      <c r="HFJ323" s="942"/>
      <c r="HFK323" s="942"/>
      <c r="HFL323" s="942"/>
      <c r="HFM323" s="942"/>
      <c r="HFN323" s="942"/>
      <c r="HFO323" s="942"/>
      <c r="HFP323" s="942"/>
      <c r="HFQ323" s="942"/>
      <c r="HFR323" s="942"/>
      <c r="HFS323" s="942"/>
      <c r="HFT323" s="942"/>
      <c r="HFU323" s="942"/>
      <c r="HFV323" s="942"/>
      <c r="HFW323" s="942"/>
      <c r="HFX323" s="942"/>
      <c r="HFY323" s="942"/>
      <c r="HFZ323" s="942"/>
      <c r="HGA323" s="942"/>
      <c r="HGB323" s="942"/>
      <c r="HGC323" s="942"/>
      <c r="HGD323" s="942"/>
      <c r="HGE323" s="942"/>
      <c r="HGF323" s="942"/>
      <c r="HGG323" s="942"/>
      <c r="HGH323" s="942"/>
      <c r="HGI323" s="942"/>
      <c r="HGJ323" s="942"/>
      <c r="HGK323" s="942"/>
      <c r="HGL323" s="942"/>
      <c r="HGM323" s="942"/>
      <c r="HGN323" s="942"/>
      <c r="HGO323" s="942"/>
      <c r="HGP323" s="942"/>
      <c r="HGQ323" s="942"/>
      <c r="HGR323" s="942"/>
      <c r="HGS323" s="942"/>
      <c r="HGT323" s="942"/>
      <c r="HGU323" s="942"/>
      <c r="HGV323" s="942"/>
      <c r="HGW323" s="942"/>
      <c r="HGX323" s="942"/>
      <c r="HGY323" s="942"/>
      <c r="HGZ323" s="942"/>
      <c r="HHA323" s="942"/>
      <c r="HHB323" s="942"/>
      <c r="HHC323" s="942"/>
      <c r="HHD323" s="942"/>
      <c r="HHE323" s="942"/>
      <c r="HHF323" s="942"/>
      <c r="HHG323" s="942"/>
      <c r="HHH323" s="942"/>
      <c r="HHI323" s="942"/>
      <c r="HHJ323" s="942"/>
      <c r="HHK323" s="942"/>
      <c r="HHL323" s="942"/>
      <c r="HHM323" s="942"/>
      <c r="HHN323" s="942"/>
      <c r="HHO323" s="942"/>
      <c r="HHP323" s="942"/>
      <c r="HHQ323" s="942"/>
      <c r="HHR323" s="942"/>
      <c r="HHS323" s="942"/>
      <c r="HHT323" s="942"/>
      <c r="HHU323" s="942"/>
      <c r="HHV323" s="942"/>
      <c r="HHW323" s="942"/>
      <c r="HHX323" s="942"/>
      <c r="HHY323" s="942"/>
      <c r="HHZ323" s="942"/>
      <c r="HIA323" s="942"/>
      <c r="HIB323" s="942"/>
      <c r="HIC323" s="942"/>
      <c r="HID323" s="942"/>
      <c r="HIE323" s="942"/>
      <c r="HIF323" s="942"/>
      <c r="HIG323" s="942"/>
      <c r="HIH323" s="942"/>
      <c r="HII323" s="942"/>
      <c r="HIJ323" s="942"/>
      <c r="HIK323" s="942"/>
      <c r="HIL323" s="942"/>
      <c r="HIM323" s="942"/>
      <c r="HIN323" s="942"/>
      <c r="HIO323" s="942"/>
      <c r="HIP323" s="942"/>
      <c r="HIQ323" s="942"/>
      <c r="HIR323" s="942"/>
      <c r="HIS323" s="942"/>
      <c r="HIT323" s="942"/>
      <c r="HIU323" s="942"/>
      <c r="HIV323" s="942"/>
      <c r="HIW323" s="942"/>
      <c r="HIX323" s="942"/>
      <c r="HIY323" s="942"/>
      <c r="HIZ323" s="942"/>
      <c r="HJA323" s="942"/>
      <c r="HJB323" s="942"/>
      <c r="HJC323" s="942"/>
      <c r="HJD323" s="942"/>
      <c r="HJE323" s="942"/>
      <c r="HJF323" s="942"/>
      <c r="HJG323" s="942"/>
      <c r="HJH323" s="942"/>
      <c r="HJI323" s="942"/>
      <c r="HJJ323" s="942"/>
      <c r="HJK323" s="942"/>
      <c r="HJL323" s="942"/>
      <c r="HJM323" s="942"/>
      <c r="HJN323" s="942"/>
      <c r="HJO323" s="942"/>
      <c r="HJP323" s="942"/>
      <c r="HJQ323" s="942"/>
      <c r="HJR323" s="942"/>
      <c r="HJS323" s="942"/>
      <c r="HJT323" s="942"/>
      <c r="HJU323" s="942"/>
      <c r="HJV323" s="942"/>
      <c r="HJW323" s="942"/>
      <c r="HJX323" s="942"/>
      <c r="HJY323" s="942"/>
      <c r="HJZ323" s="942"/>
      <c r="HKA323" s="942"/>
      <c r="HKB323" s="942"/>
      <c r="HKC323" s="942"/>
      <c r="HKD323" s="942"/>
      <c r="HKE323" s="942"/>
      <c r="HKF323" s="942"/>
      <c r="HKG323" s="942"/>
      <c r="HKH323" s="942"/>
      <c r="HKI323" s="942"/>
      <c r="HKJ323" s="942"/>
      <c r="HKK323" s="942"/>
      <c r="HKL323" s="942"/>
      <c r="HKM323" s="942"/>
      <c r="HKN323" s="942"/>
      <c r="HKO323" s="942"/>
      <c r="HKP323" s="942"/>
      <c r="HKQ323" s="942"/>
      <c r="HKR323" s="942"/>
      <c r="HKS323" s="942"/>
      <c r="HKT323" s="942"/>
      <c r="HKU323" s="942"/>
      <c r="HKV323" s="942"/>
      <c r="HKW323" s="942"/>
      <c r="HKX323" s="942"/>
      <c r="HKY323" s="942"/>
      <c r="HKZ323" s="942"/>
      <c r="HLA323" s="942"/>
      <c r="HLB323" s="942"/>
      <c r="HLC323" s="942"/>
      <c r="HLD323" s="942"/>
      <c r="HLE323" s="942"/>
      <c r="HLF323" s="942"/>
      <c r="HLG323" s="942"/>
      <c r="HLH323" s="942"/>
      <c r="HLI323" s="942"/>
      <c r="HLJ323" s="942"/>
      <c r="HLK323" s="942"/>
      <c r="HLL323" s="942"/>
      <c r="HLM323" s="942"/>
      <c r="HLN323" s="942"/>
      <c r="HLO323" s="942"/>
      <c r="HLP323" s="942"/>
      <c r="HLQ323" s="942"/>
      <c r="HLR323" s="942"/>
      <c r="HLS323" s="942"/>
      <c r="HLT323" s="942"/>
      <c r="HLU323" s="942"/>
      <c r="HLV323" s="942"/>
      <c r="HLW323" s="942"/>
      <c r="HLX323" s="942"/>
      <c r="HLY323" s="942"/>
      <c r="HLZ323" s="942"/>
      <c r="HMA323" s="942"/>
      <c r="HMB323" s="942"/>
      <c r="HMC323" s="942"/>
      <c r="HMD323" s="942"/>
      <c r="HME323" s="942"/>
      <c r="HMF323" s="942"/>
      <c r="HMG323" s="942"/>
      <c r="HMH323" s="942"/>
      <c r="HMI323" s="942"/>
      <c r="HMJ323" s="942"/>
      <c r="HMK323" s="942"/>
      <c r="HML323" s="942"/>
      <c r="HMM323" s="942"/>
      <c r="HMN323" s="942"/>
      <c r="HMO323" s="942"/>
      <c r="HMP323" s="942"/>
      <c r="HMQ323" s="942"/>
      <c r="HMR323" s="942"/>
      <c r="HMS323" s="942"/>
      <c r="HMT323" s="942"/>
      <c r="HMU323" s="942"/>
      <c r="HMV323" s="942"/>
      <c r="HMW323" s="942"/>
      <c r="HMX323" s="942"/>
      <c r="HMY323" s="942"/>
      <c r="HMZ323" s="942"/>
      <c r="HNA323" s="942"/>
      <c r="HNB323" s="942"/>
      <c r="HNC323" s="942"/>
      <c r="HND323" s="942"/>
      <c r="HNE323" s="942"/>
      <c r="HNF323" s="942"/>
      <c r="HNG323" s="942"/>
      <c r="HNH323" s="942"/>
      <c r="HNI323" s="942"/>
      <c r="HNJ323" s="942"/>
      <c r="HNK323" s="942"/>
      <c r="HNL323" s="942"/>
      <c r="HNM323" s="942"/>
      <c r="HNN323" s="942"/>
      <c r="HNO323" s="942"/>
      <c r="HNP323" s="942"/>
      <c r="HNQ323" s="942"/>
      <c r="HNR323" s="942"/>
      <c r="HNS323" s="942"/>
      <c r="HNT323" s="942"/>
      <c r="HNU323" s="942"/>
      <c r="HNV323" s="942"/>
      <c r="HNW323" s="942"/>
      <c r="HNX323" s="942"/>
      <c r="HNY323" s="942"/>
      <c r="HNZ323" s="942"/>
      <c r="HOA323" s="942"/>
      <c r="HOB323" s="942"/>
      <c r="HOC323" s="942"/>
      <c r="HOD323" s="942"/>
      <c r="HOE323" s="942"/>
      <c r="HOF323" s="942"/>
      <c r="HOG323" s="942"/>
      <c r="HOH323" s="942"/>
      <c r="HOI323" s="942"/>
      <c r="HOJ323" s="942"/>
      <c r="HOK323" s="942"/>
      <c r="HOL323" s="942"/>
      <c r="HOM323" s="942"/>
      <c r="HON323" s="942"/>
      <c r="HOO323" s="942"/>
      <c r="HOP323" s="942"/>
      <c r="HOQ323" s="942"/>
      <c r="HOR323" s="942"/>
      <c r="HOS323" s="942"/>
      <c r="HOT323" s="942"/>
      <c r="HOU323" s="942"/>
      <c r="HOV323" s="942"/>
      <c r="HOW323" s="942"/>
      <c r="HOX323" s="942"/>
      <c r="HOY323" s="942"/>
      <c r="HOZ323" s="942"/>
      <c r="HPA323" s="942"/>
      <c r="HPB323" s="942"/>
      <c r="HPC323" s="942"/>
      <c r="HPD323" s="942"/>
      <c r="HPE323" s="942"/>
      <c r="HPF323" s="942"/>
      <c r="HPG323" s="942"/>
      <c r="HPH323" s="942"/>
      <c r="HPI323" s="942"/>
      <c r="HPJ323" s="942"/>
      <c r="HPK323" s="942"/>
      <c r="HPL323" s="942"/>
      <c r="HPM323" s="942"/>
      <c r="HPN323" s="942"/>
      <c r="HPO323" s="942"/>
      <c r="HPP323" s="942"/>
      <c r="HPQ323" s="942"/>
      <c r="HPR323" s="942"/>
      <c r="HPS323" s="942"/>
      <c r="HPT323" s="942"/>
      <c r="HPU323" s="942"/>
      <c r="HPV323" s="942"/>
      <c r="HPW323" s="942"/>
      <c r="HPX323" s="942"/>
      <c r="HPY323" s="942"/>
      <c r="HPZ323" s="942"/>
      <c r="HQA323" s="942"/>
      <c r="HQB323" s="942"/>
      <c r="HQC323" s="942"/>
      <c r="HQD323" s="942"/>
      <c r="HQE323" s="942"/>
      <c r="HQF323" s="942"/>
      <c r="HQG323" s="942"/>
      <c r="HQH323" s="942"/>
      <c r="HQI323" s="942"/>
      <c r="HQJ323" s="942"/>
      <c r="HQK323" s="942"/>
      <c r="HQL323" s="942"/>
      <c r="HQM323" s="942"/>
      <c r="HQN323" s="942"/>
      <c r="HQO323" s="942"/>
      <c r="HQP323" s="942"/>
      <c r="HQQ323" s="942"/>
      <c r="HQR323" s="942"/>
      <c r="HQS323" s="942"/>
      <c r="HQT323" s="942"/>
      <c r="HQU323" s="942"/>
      <c r="HQV323" s="942"/>
      <c r="HQW323" s="942"/>
      <c r="HQX323" s="942"/>
      <c r="HQY323" s="942"/>
      <c r="HQZ323" s="942"/>
      <c r="HRA323" s="942"/>
      <c r="HRB323" s="942"/>
      <c r="HRC323" s="942"/>
      <c r="HRD323" s="942"/>
      <c r="HRE323" s="942"/>
      <c r="HRF323" s="942"/>
      <c r="HRG323" s="942"/>
      <c r="HRH323" s="942"/>
      <c r="HRI323" s="942"/>
      <c r="HRJ323" s="942"/>
      <c r="HRK323" s="942"/>
      <c r="HRL323" s="942"/>
      <c r="HRM323" s="942"/>
      <c r="HRN323" s="942"/>
      <c r="HRO323" s="942"/>
      <c r="HRP323" s="942"/>
      <c r="HRQ323" s="942"/>
      <c r="HRR323" s="942"/>
      <c r="HRS323" s="942"/>
      <c r="HRT323" s="942"/>
      <c r="HRU323" s="942"/>
      <c r="HRV323" s="942"/>
      <c r="HRW323" s="942"/>
      <c r="HRX323" s="942"/>
      <c r="HRY323" s="942"/>
      <c r="HRZ323" s="942"/>
      <c r="HSA323" s="942"/>
      <c r="HSB323" s="942"/>
      <c r="HSC323" s="942"/>
      <c r="HSD323" s="942"/>
      <c r="HSE323" s="942"/>
      <c r="HSF323" s="942"/>
      <c r="HSG323" s="942"/>
      <c r="HSH323" s="942"/>
      <c r="HSI323" s="942"/>
      <c r="HSJ323" s="942"/>
      <c r="HSK323" s="942"/>
      <c r="HSL323" s="942"/>
      <c r="HSM323" s="942"/>
      <c r="HSN323" s="942"/>
      <c r="HSO323" s="942"/>
      <c r="HSP323" s="942"/>
      <c r="HSQ323" s="942"/>
      <c r="HSR323" s="942"/>
      <c r="HSS323" s="942"/>
      <c r="HST323" s="942"/>
      <c r="HSU323" s="942"/>
      <c r="HSV323" s="942"/>
      <c r="HSW323" s="942"/>
      <c r="HSX323" s="942"/>
      <c r="HSY323" s="942"/>
      <c r="HSZ323" s="942"/>
      <c r="HTA323" s="942"/>
      <c r="HTB323" s="942"/>
      <c r="HTC323" s="942"/>
      <c r="HTD323" s="942"/>
      <c r="HTE323" s="942"/>
      <c r="HTF323" s="942"/>
      <c r="HTG323" s="942"/>
      <c r="HTH323" s="942"/>
      <c r="HTI323" s="942"/>
      <c r="HTJ323" s="942"/>
      <c r="HTK323" s="942"/>
      <c r="HTL323" s="942"/>
      <c r="HTM323" s="942"/>
      <c r="HTN323" s="942"/>
      <c r="HTO323" s="942"/>
      <c r="HTP323" s="942"/>
      <c r="HTQ323" s="942"/>
      <c r="HTR323" s="942"/>
      <c r="HTS323" s="942"/>
      <c r="HTT323" s="942"/>
      <c r="HTU323" s="942"/>
      <c r="HTV323" s="942"/>
      <c r="HTW323" s="942"/>
      <c r="HTX323" s="942"/>
      <c r="HTY323" s="942"/>
      <c r="HTZ323" s="942"/>
      <c r="HUA323" s="942"/>
      <c r="HUB323" s="942"/>
      <c r="HUC323" s="942"/>
      <c r="HUD323" s="942"/>
      <c r="HUE323" s="942"/>
      <c r="HUF323" s="942"/>
      <c r="HUG323" s="942"/>
      <c r="HUH323" s="942"/>
      <c r="HUI323" s="942"/>
      <c r="HUJ323" s="942"/>
      <c r="HUK323" s="942"/>
      <c r="HUL323" s="942"/>
      <c r="HUM323" s="942"/>
      <c r="HUN323" s="942"/>
      <c r="HUO323" s="942"/>
      <c r="HUP323" s="942"/>
      <c r="HUQ323" s="942"/>
      <c r="HUR323" s="942"/>
      <c r="HUS323" s="942"/>
      <c r="HUT323" s="942"/>
      <c r="HUU323" s="942"/>
      <c r="HUV323" s="942"/>
      <c r="HUW323" s="942"/>
      <c r="HUX323" s="942"/>
      <c r="HUY323" s="942"/>
      <c r="HUZ323" s="942"/>
      <c r="HVA323" s="942"/>
      <c r="HVB323" s="942"/>
      <c r="HVC323" s="942"/>
      <c r="HVD323" s="942"/>
      <c r="HVE323" s="942"/>
      <c r="HVF323" s="942"/>
      <c r="HVG323" s="942"/>
      <c r="HVH323" s="942"/>
      <c r="HVI323" s="942"/>
      <c r="HVJ323" s="942"/>
      <c r="HVK323" s="942"/>
      <c r="HVL323" s="942"/>
      <c r="HVM323" s="942"/>
      <c r="HVN323" s="942"/>
      <c r="HVO323" s="942"/>
      <c r="HVP323" s="942"/>
      <c r="HVQ323" s="942"/>
      <c r="HVR323" s="942"/>
      <c r="HVS323" s="942"/>
      <c r="HVT323" s="942"/>
      <c r="HVU323" s="942"/>
      <c r="HVV323" s="942"/>
      <c r="HVW323" s="942"/>
      <c r="HVX323" s="942"/>
      <c r="HVY323" s="942"/>
      <c r="HVZ323" s="942"/>
      <c r="HWA323" s="942"/>
      <c r="HWB323" s="942"/>
      <c r="HWC323" s="942"/>
      <c r="HWD323" s="942"/>
      <c r="HWE323" s="942"/>
      <c r="HWF323" s="942"/>
      <c r="HWG323" s="942"/>
      <c r="HWH323" s="942"/>
      <c r="HWI323" s="942"/>
      <c r="HWJ323" s="942"/>
      <c r="HWK323" s="942"/>
      <c r="HWL323" s="942"/>
      <c r="HWM323" s="942"/>
      <c r="HWN323" s="942"/>
      <c r="HWO323" s="942"/>
      <c r="HWP323" s="942"/>
      <c r="HWQ323" s="942"/>
      <c r="HWR323" s="942"/>
      <c r="HWS323" s="942"/>
      <c r="HWT323" s="942"/>
      <c r="HWU323" s="942"/>
      <c r="HWV323" s="942"/>
      <c r="HWW323" s="942"/>
      <c r="HWX323" s="942"/>
      <c r="HWY323" s="942"/>
      <c r="HWZ323" s="942"/>
      <c r="HXA323" s="942"/>
      <c r="HXB323" s="942"/>
      <c r="HXC323" s="942"/>
      <c r="HXD323" s="942"/>
      <c r="HXE323" s="942"/>
      <c r="HXF323" s="942"/>
      <c r="HXG323" s="942"/>
      <c r="HXH323" s="942"/>
      <c r="HXI323" s="942"/>
      <c r="HXJ323" s="942"/>
      <c r="HXK323" s="942"/>
      <c r="HXL323" s="942"/>
      <c r="HXM323" s="942"/>
      <c r="HXN323" s="942"/>
      <c r="HXO323" s="942"/>
      <c r="HXP323" s="942"/>
      <c r="HXQ323" s="942"/>
      <c r="HXR323" s="942"/>
      <c r="HXS323" s="942"/>
      <c r="HXT323" s="942"/>
      <c r="HXU323" s="942"/>
      <c r="HXV323" s="942"/>
      <c r="HXW323" s="942"/>
      <c r="HXX323" s="942"/>
      <c r="HXY323" s="942"/>
      <c r="HXZ323" s="942"/>
      <c r="HYA323" s="942"/>
      <c r="HYB323" s="942"/>
      <c r="HYC323" s="942"/>
      <c r="HYD323" s="942"/>
      <c r="HYE323" s="942"/>
      <c r="HYF323" s="942"/>
      <c r="HYG323" s="942"/>
      <c r="HYH323" s="942"/>
      <c r="HYI323" s="942"/>
      <c r="HYJ323" s="942"/>
      <c r="HYK323" s="942"/>
      <c r="HYL323" s="942"/>
      <c r="HYM323" s="942"/>
      <c r="HYN323" s="942"/>
      <c r="HYO323" s="942"/>
      <c r="HYP323" s="942"/>
      <c r="HYQ323" s="942"/>
      <c r="HYR323" s="942"/>
      <c r="HYS323" s="942"/>
      <c r="HYT323" s="942"/>
      <c r="HYU323" s="942"/>
      <c r="HYV323" s="942"/>
      <c r="HYW323" s="942"/>
      <c r="HYX323" s="942"/>
      <c r="HYY323" s="942"/>
      <c r="HYZ323" s="942"/>
      <c r="HZA323" s="942"/>
      <c r="HZB323" s="942"/>
      <c r="HZC323" s="942"/>
      <c r="HZD323" s="942"/>
      <c r="HZE323" s="942"/>
      <c r="HZF323" s="942"/>
      <c r="HZG323" s="942"/>
      <c r="HZH323" s="942"/>
      <c r="HZI323" s="942"/>
      <c r="HZJ323" s="942"/>
      <c r="HZK323" s="942"/>
      <c r="HZL323" s="942"/>
      <c r="HZM323" s="942"/>
      <c r="HZN323" s="942"/>
      <c r="HZO323" s="942"/>
      <c r="HZP323" s="942"/>
      <c r="HZQ323" s="942"/>
      <c r="HZR323" s="942"/>
      <c r="HZS323" s="942"/>
      <c r="HZT323" s="942"/>
      <c r="HZU323" s="942"/>
      <c r="HZV323" s="942"/>
      <c r="HZW323" s="942"/>
      <c r="HZX323" s="942"/>
      <c r="HZY323" s="942"/>
      <c r="HZZ323" s="942"/>
      <c r="IAA323" s="942"/>
      <c r="IAB323" s="942"/>
      <c r="IAC323" s="942"/>
      <c r="IAD323" s="942"/>
      <c r="IAE323" s="942"/>
      <c r="IAF323" s="942"/>
      <c r="IAG323" s="942"/>
      <c r="IAH323" s="942"/>
      <c r="IAI323" s="942"/>
      <c r="IAJ323" s="942"/>
      <c r="IAK323" s="942"/>
      <c r="IAL323" s="942"/>
      <c r="IAM323" s="942"/>
      <c r="IAN323" s="942"/>
      <c r="IAO323" s="942"/>
      <c r="IAP323" s="942"/>
      <c r="IAQ323" s="942"/>
      <c r="IAR323" s="942"/>
      <c r="IAS323" s="942"/>
      <c r="IAT323" s="942"/>
      <c r="IAU323" s="942"/>
      <c r="IAV323" s="942"/>
      <c r="IAW323" s="942"/>
      <c r="IAX323" s="942"/>
      <c r="IAY323" s="942"/>
      <c r="IAZ323" s="942"/>
      <c r="IBA323" s="942"/>
      <c r="IBB323" s="942"/>
      <c r="IBC323" s="942"/>
      <c r="IBD323" s="942"/>
      <c r="IBE323" s="942"/>
      <c r="IBF323" s="942"/>
      <c r="IBG323" s="942"/>
      <c r="IBH323" s="942"/>
      <c r="IBI323" s="942"/>
      <c r="IBJ323" s="942"/>
      <c r="IBK323" s="942"/>
      <c r="IBL323" s="942"/>
      <c r="IBM323" s="942"/>
      <c r="IBN323" s="942"/>
      <c r="IBO323" s="942"/>
      <c r="IBP323" s="942"/>
      <c r="IBQ323" s="942"/>
      <c r="IBR323" s="942"/>
      <c r="IBS323" s="942"/>
      <c r="IBT323" s="942"/>
      <c r="IBU323" s="942"/>
      <c r="IBV323" s="942"/>
      <c r="IBW323" s="942"/>
      <c r="IBX323" s="942"/>
      <c r="IBY323" s="942"/>
      <c r="IBZ323" s="942"/>
      <c r="ICA323" s="942"/>
      <c r="ICB323" s="942"/>
      <c r="ICC323" s="942"/>
      <c r="ICD323" s="942"/>
      <c r="ICE323" s="942"/>
      <c r="ICF323" s="942"/>
      <c r="ICG323" s="942"/>
      <c r="ICH323" s="942"/>
      <c r="ICI323" s="942"/>
      <c r="ICJ323" s="942"/>
      <c r="ICK323" s="942"/>
      <c r="ICL323" s="942"/>
      <c r="ICM323" s="942"/>
      <c r="ICN323" s="942"/>
      <c r="ICO323" s="942"/>
      <c r="ICP323" s="942"/>
      <c r="ICQ323" s="942"/>
      <c r="ICR323" s="942"/>
      <c r="ICS323" s="942"/>
      <c r="ICT323" s="942"/>
      <c r="ICU323" s="942"/>
      <c r="ICV323" s="942"/>
      <c r="ICW323" s="942"/>
      <c r="ICX323" s="942"/>
      <c r="ICY323" s="942"/>
      <c r="ICZ323" s="942"/>
      <c r="IDA323" s="942"/>
      <c r="IDB323" s="942"/>
      <c r="IDC323" s="942"/>
      <c r="IDD323" s="942"/>
      <c r="IDE323" s="942"/>
      <c r="IDF323" s="942"/>
      <c r="IDG323" s="942"/>
      <c r="IDH323" s="942"/>
      <c r="IDI323" s="942"/>
      <c r="IDJ323" s="942"/>
      <c r="IDK323" s="942"/>
      <c r="IDL323" s="942"/>
      <c r="IDM323" s="942"/>
      <c r="IDN323" s="942"/>
      <c r="IDO323" s="942"/>
      <c r="IDP323" s="942"/>
      <c r="IDQ323" s="942"/>
      <c r="IDR323" s="942"/>
      <c r="IDS323" s="942"/>
      <c r="IDT323" s="942"/>
      <c r="IDU323" s="942"/>
      <c r="IDV323" s="942"/>
      <c r="IDW323" s="942"/>
      <c r="IDX323" s="942"/>
      <c r="IDY323" s="942"/>
      <c r="IDZ323" s="942"/>
      <c r="IEA323" s="942"/>
      <c r="IEB323" s="942"/>
      <c r="IEC323" s="942"/>
      <c r="IED323" s="942"/>
      <c r="IEE323" s="942"/>
      <c r="IEF323" s="942"/>
      <c r="IEG323" s="942"/>
      <c r="IEH323" s="942"/>
      <c r="IEI323" s="942"/>
      <c r="IEJ323" s="942"/>
      <c r="IEK323" s="942"/>
      <c r="IEL323" s="942"/>
      <c r="IEM323" s="942"/>
      <c r="IEN323" s="942"/>
      <c r="IEO323" s="942"/>
      <c r="IEP323" s="942"/>
      <c r="IEQ323" s="942"/>
      <c r="IER323" s="942"/>
      <c r="IES323" s="942"/>
      <c r="IET323" s="942"/>
      <c r="IEU323" s="942"/>
      <c r="IEV323" s="942"/>
      <c r="IEW323" s="942"/>
      <c r="IEX323" s="942"/>
      <c r="IEY323" s="942"/>
      <c r="IEZ323" s="942"/>
      <c r="IFA323" s="942"/>
      <c r="IFB323" s="942"/>
      <c r="IFC323" s="942"/>
      <c r="IFD323" s="942"/>
      <c r="IFE323" s="942"/>
      <c r="IFF323" s="942"/>
      <c r="IFG323" s="942"/>
      <c r="IFH323" s="942"/>
      <c r="IFI323" s="942"/>
      <c r="IFJ323" s="942"/>
      <c r="IFK323" s="942"/>
      <c r="IFL323" s="942"/>
      <c r="IFM323" s="942"/>
      <c r="IFN323" s="942"/>
      <c r="IFO323" s="942"/>
      <c r="IFP323" s="942"/>
      <c r="IFQ323" s="942"/>
      <c r="IFR323" s="942"/>
      <c r="IFS323" s="942"/>
      <c r="IFT323" s="942"/>
      <c r="IFU323" s="942"/>
      <c r="IFV323" s="942"/>
      <c r="IFW323" s="942"/>
      <c r="IFX323" s="942"/>
      <c r="IFY323" s="942"/>
      <c r="IFZ323" s="942"/>
      <c r="IGA323" s="942"/>
      <c r="IGB323" s="942"/>
      <c r="IGC323" s="942"/>
      <c r="IGD323" s="942"/>
      <c r="IGE323" s="942"/>
      <c r="IGF323" s="942"/>
      <c r="IGG323" s="942"/>
      <c r="IGH323" s="942"/>
      <c r="IGI323" s="942"/>
      <c r="IGJ323" s="942"/>
      <c r="IGK323" s="942"/>
      <c r="IGL323" s="942"/>
      <c r="IGM323" s="942"/>
      <c r="IGN323" s="942"/>
      <c r="IGO323" s="942"/>
      <c r="IGP323" s="942"/>
      <c r="IGQ323" s="942"/>
      <c r="IGR323" s="942"/>
      <c r="IGS323" s="942"/>
      <c r="IGT323" s="942"/>
      <c r="IGU323" s="942"/>
      <c r="IGV323" s="942"/>
      <c r="IGW323" s="942"/>
      <c r="IGX323" s="942"/>
      <c r="IGY323" s="942"/>
      <c r="IGZ323" s="942"/>
      <c r="IHA323" s="942"/>
      <c r="IHB323" s="942"/>
      <c r="IHC323" s="942"/>
      <c r="IHD323" s="942"/>
      <c r="IHE323" s="942"/>
      <c r="IHF323" s="942"/>
      <c r="IHG323" s="942"/>
      <c r="IHH323" s="942"/>
      <c r="IHI323" s="942"/>
      <c r="IHJ323" s="942"/>
      <c r="IHK323" s="942"/>
      <c r="IHL323" s="942"/>
      <c r="IHM323" s="942"/>
      <c r="IHN323" s="942"/>
      <c r="IHO323" s="942"/>
      <c r="IHP323" s="942"/>
      <c r="IHQ323" s="942"/>
      <c r="IHR323" s="942"/>
      <c r="IHS323" s="942"/>
      <c r="IHT323" s="942"/>
      <c r="IHU323" s="942"/>
      <c r="IHV323" s="942"/>
      <c r="IHW323" s="942"/>
      <c r="IHX323" s="942"/>
      <c r="IHY323" s="942"/>
      <c r="IHZ323" s="942"/>
      <c r="IIA323" s="942"/>
      <c r="IIB323" s="942"/>
      <c r="IIC323" s="942"/>
      <c r="IID323" s="942"/>
      <c r="IIE323" s="942"/>
      <c r="IIF323" s="942"/>
      <c r="IIG323" s="942"/>
      <c r="IIH323" s="942"/>
      <c r="III323" s="942"/>
      <c r="IIJ323" s="942"/>
      <c r="IIK323" s="942"/>
      <c r="IIL323" s="942"/>
      <c r="IIM323" s="942"/>
      <c r="IIN323" s="942"/>
      <c r="IIO323" s="942"/>
      <c r="IIP323" s="942"/>
      <c r="IIQ323" s="942"/>
      <c r="IIR323" s="942"/>
      <c r="IIS323" s="942"/>
      <c r="IIT323" s="942"/>
      <c r="IIU323" s="942"/>
      <c r="IIV323" s="942"/>
      <c r="IIW323" s="942"/>
      <c r="IIX323" s="942"/>
      <c r="IIY323" s="942"/>
      <c r="IIZ323" s="942"/>
      <c r="IJA323" s="942"/>
      <c r="IJB323" s="942"/>
      <c r="IJC323" s="942"/>
      <c r="IJD323" s="942"/>
      <c r="IJE323" s="942"/>
      <c r="IJF323" s="942"/>
      <c r="IJG323" s="942"/>
      <c r="IJH323" s="942"/>
      <c r="IJI323" s="942"/>
      <c r="IJJ323" s="942"/>
      <c r="IJK323" s="942"/>
      <c r="IJL323" s="942"/>
      <c r="IJM323" s="942"/>
      <c r="IJN323" s="942"/>
      <c r="IJO323" s="942"/>
      <c r="IJP323" s="942"/>
      <c r="IJQ323" s="942"/>
      <c r="IJR323" s="942"/>
      <c r="IJS323" s="942"/>
      <c r="IJT323" s="942"/>
      <c r="IJU323" s="942"/>
      <c r="IJV323" s="942"/>
      <c r="IJW323" s="942"/>
      <c r="IJX323" s="942"/>
      <c r="IJY323" s="942"/>
      <c r="IJZ323" s="942"/>
      <c r="IKA323" s="942"/>
      <c r="IKB323" s="942"/>
      <c r="IKC323" s="942"/>
      <c r="IKD323" s="942"/>
      <c r="IKE323" s="942"/>
      <c r="IKF323" s="942"/>
      <c r="IKG323" s="942"/>
      <c r="IKH323" s="942"/>
      <c r="IKI323" s="942"/>
      <c r="IKJ323" s="942"/>
      <c r="IKK323" s="942"/>
      <c r="IKL323" s="942"/>
      <c r="IKM323" s="942"/>
      <c r="IKN323" s="942"/>
      <c r="IKO323" s="942"/>
      <c r="IKP323" s="942"/>
      <c r="IKQ323" s="942"/>
      <c r="IKR323" s="942"/>
      <c r="IKS323" s="942"/>
      <c r="IKT323" s="942"/>
      <c r="IKU323" s="942"/>
      <c r="IKV323" s="942"/>
      <c r="IKW323" s="942"/>
      <c r="IKX323" s="942"/>
      <c r="IKY323" s="942"/>
      <c r="IKZ323" s="942"/>
      <c r="ILA323" s="942"/>
      <c r="ILB323" s="942"/>
      <c r="ILC323" s="942"/>
      <c r="ILD323" s="942"/>
      <c r="ILE323" s="942"/>
      <c r="ILF323" s="942"/>
      <c r="ILG323" s="942"/>
      <c r="ILH323" s="942"/>
      <c r="ILI323" s="942"/>
      <c r="ILJ323" s="942"/>
      <c r="ILK323" s="942"/>
      <c r="ILL323" s="942"/>
      <c r="ILM323" s="942"/>
      <c r="ILN323" s="942"/>
      <c r="ILO323" s="942"/>
      <c r="ILP323" s="942"/>
      <c r="ILQ323" s="942"/>
      <c r="ILR323" s="942"/>
      <c r="ILS323" s="942"/>
      <c r="ILT323" s="942"/>
      <c r="ILU323" s="942"/>
      <c r="ILV323" s="942"/>
      <c r="ILW323" s="942"/>
      <c r="ILX323" s="942"/>
      <c r="ILY323" s="942"/>
      <c r="ILZ323" s="942"/>
      <c r="IMA323" s="942"/>
      <c r="IMB323" s="942"/>
      <c r="IMC323" s="942"/>
      <c r="IMD323" s="942"/>
      <c r="IME323" s="942"/>
      <c r="IMF323" s="942"/>
      <c r="IMG323" s="942"/>
      <c r="IMH323" s="942"/>
      <c r="IMI323" s="942"/>
      <c r="IMJ323" s="942"/>
      <c r="IMK323" s="942"/>
      <c r="IML323" s="942"/>
      <c r="IMM323" s="942"/>
      <c r="IMN323" s="942"/>
      <c r="IMO323" s="942"/>
      <c r="IMP323" s="942"/>
      <c r="IMQ323" s="942"/>
      <c r="IMR323" s="942"/>
      <c r="IMS323" s="942"/>
      <c r="IMT323" s="942"/>
      <c r="IMU323" s="942"/>
      <c r="IMV323" s="942"/>
      <c r="IMW323" s="942"/>
      <c r="IMX323" s="942"/>
      <c r="IMY323" s="942"/>
      <c r="IMZ323" s="942"/>
      <c r="INA323" s="942"/>
      <c r="INB323" s="942"/>
      <c r="INC323" s="942"/>
      <c r="IND323" s="942"/>
      <c r="INE323" s="942"/>
      <c r="INF323" s="942"/>
      <c r="ING323" s="942"/>
      <c r="INH323" s="942"/>
      <c r="INI323" s="942"/>
      <c r="INJ323" s="942"/>
      <c r="INK323" s="942"/>
      <c r="INL323" s="942"/>
      <c r="INM323" s="942"/>
      <c r="INN323" s="942"/>
      <c r="INO323" s="942"/>
      <c r="INP323" s="942"/>
      <c r="INQ323" s="942"/>
      <c r="INR323" s="942"/>
      <c r="INS323" s="942"/>
      <c r="INT323" s="942"/>
      <c r="INU323" s="942"/>
      <c r="INV323" s="942"/>
      <c r="INW323" s="942"/>
      <c r="INX323" s="942"/>
      <c r="INY323" s="942"/>
      <c r="INZ323" s="942"/>
      <c r="IOA323" s="942"/>
      <c r="IOB323" s="942"/>
      <c r="IOC323" s="942"/>
      <c r="IOD323" s="942"/>
      <c r="IOE323" s="942"/>
      <c r="IOF323" s="942"/>
      <c r="IOG323" s="942"/>
      <c r="IOH323" s="942"/>
      <c r="IOI323" s="942"/>
      <c r="IOJ323" s="942"/>
      <c r="IOK323" s="942"/>
      <c r="IOL323" s="942"/>
      <c r="IOM323" s="942"/>
      <c r="ION323" s="942"/>
      <c r="IOO323" s="942"/>
      <c r="IOP323" s="942"/>
      <c r="IOQ323" s="942"/>
      <c r="IOR323" s="942"/>
      <c r="IOS323" s="942"/>
      <c r="IOT323" s="942"/>
      <c r="IOU323" s="942"/>
      <c r="IOV323" s="942"/>
      <c r="IOW323" s="942"/>
      <c r="IOX323" s="942"/>
      <c r="IOY323" s="942"/>
      <c r="IOZ323" s="942"/>
      <c r="IPA323" s="942"/>
      <c r="IPB323" s="942"/>
      <c r="IPC323" s="942"/>
      <c r="IPD323" s="942"/>
      <c r="IPE323" s="942"/>
      <c r="IPF323" s="942"/>
      <c r="IPG323" s="942"/>
      <c r="IPH323" s="942"/>
      <c r="IPI323" s="942"/>
      <c r="IPJ323" s="942"/>
      <c r="IPK323" s="942"/>
      <c r="IPL323" s="942"/>
      <c r="IPM323" s="942"/>
      <c r="IPN323" s="942"/>
      <c r="IPO323" s="942"/>
      <c r="IPP323" s="942"/>
      <c r="IPQ323" s="942"/>
      <c r="IPR323" s="942"/>
      <c r="IPS323" s="942"/>
      <c r="IPT323" s="942"/>
      <c r="IPU323" s="942"/>
      <c r="IPV323" s="942"/>
      <c r="IPW323" s="942"/>
      <c r="IPX323" s="942"/>
      <c r="IPY323" s="942"/>
      <c r="IPZ323" s="942"/>
      <c r="IQA323" s="942"/>
      <c r="IQB323" s="942"/>
      <c r="IQC323" s="942"/>
      <c r="IQD323" s="942"/>
      <c r="IQE323" s="942"/>
      <c r="IQF323" s="942"/>
      <c r="IQG323" s="942"/>
      <c r="IQH323" s="942"/>
      <c r="IQI323" s="942"/>
      <c r="IQJ323" s="942"/>
      <c r="IQK323" s="942"/>
      <c r="IQL323" s="942"/>
      <c r="IQM323" s="942"/>
      <c r="IQN323" s="942"/>
      <c r="IQO323" s="942"/>
      <c r="IQP323" s="942"/>
      <c r="IQQ323" s="942"/>
      <c r="IQR323" s="942"/>
      <c r="IQS323" s="942"/>
      <c r="IQT323" s="942"/>
      <c r="IQU323" s="942"/>
      <c r="IQV323" s="942"/>
      <c r="IQW323" s="942"/>
      <c r="IQX323" s="942"/>
      <c r="IQY323" s="942"/>
      <c r="IQZ323" s="942"/>
      <c r="IRA323" s="942"/>
      <c r="IRB323" s="942"/>
      <c r="IRC323" s="942"/>
      <c r="IRD323" s="942"/>
      <c r="IRE323" s="942"/>
      <c r="IRF323" s="942"/>
      <c r="IRG323" s="942"/>
      <c r="IRH323" s="942"/>
      <c r="IRI323" s="942"/>
      <c r="IRJ323" s="942"/>
      <c r="IRK323" s="942"/>
      <c r="IRL323" s="942"/>
      <c r="IRM323" s="942"/>
      <c r="IRN323" s="942"/>
      <c r="IRO323" s="942"/>
      <c r="IRP323" s="942"/>
      <c r="IRQ323" s="942"/>
      <c r="IRR323" s="942"/>
      <c r="IRS323" s="942"/>
      <c r="IRT323" s="942"/>
      <c r="IRU323" s="942"/>
      <c r="IRV323" s="942"/>
      <c r="IRW323" s="942"/>
      <c r="IRX323" s="942"/>
      <c r="IRY323" s="942"/>
      <c r="IRZ323" s="942"/>
      <c r="ISA323" s="942"/>
      <c r="ISB323" s="942"/>
      <c r="ISC323" s="942"/>
      <c r="ISD323" s="942"/>
      <c r="ISE323" s="942"/>
      <c r="ISF323" s="942"/>
      <c r="ISG323" s="942"/>
      <c r="ISH323" s="942"/>
      <c r="ISI323" s="942"/>
      <c r="ISJ323" s="942"/>
      <c r="ISK323" s="942"/>
      <c r="ISL323" s="942"/>
      <c r="ISM323" s="942"/>
      <c r="ISN323" s="942"/>
      <c r="ISO323" s="942"/>
      <c r="ISP323" s="942"/>
      <c r="ISQ323" s="942"/>
      <c r="ISR323" s="942"/>
      <c r="ISS323" s="942"/>
      <c r="IST323" s="942"/>
      <c r="ISU323" s="942"/>
      <c r="ISV323" s="942"/>
      <c r="ISW323" s="942"/>
      <c r="ISX323" s="942"/>
      <c r="ISY323" s="942"/>
      <c r="ISZ323" s="942"/>
      <c r="ITA323" s="942"/>
      <c r="ITB323" s="942"/>
      <c r="ITC323" s="942"/>
      <c r="ITD323" s="942"/>
      <c r="ITE323" s="942"/>
      <c r="ITF323" s="942"/>
      <c r="ITG323" s="942"/>
      <c r="ITH323" s="942"/>
      <c r="ITI323" s="942"/>
      <c r="ITJ323" s="942"/>
      <c r="ITK323" s="942"/>
      <c r="ITL323" s="942"/>
      <c r="ITM323" s="942"/>
      <c r="ITN323" s="942"/>
      <c r="ITO323" s="942"/>
      <c r="ITP323" s="942"/>
      <c r="ITQ323" s="942"/>
      <c r="ITR323" s="942"/>
      <c r="ITS323" s="942"/>
      <c r="ITT323" s="942"/>
      <c r="ITU323" s="942"/>
      <c r="ITV323" s="942"/>
      <c r="ITW323" s="942"/>
      <c r="ITX323" s="942"/>
      <c r="ITY323" s="942"/>
      <c r="ITZ323" s="942"/>
      <c r="IUA323" s="942"/>
      <c r="IUB323" s="942"/>
      <c r="IUC323" s="942"/>
      <c r="IUD323" s="942"/>
      <c r="IUE323" s="942"/>
      <c r="IUF323" s="942"/>
      <c r="IUG323" s="942"/>
      <c r="IUH323" s="942"/>
      <c r="IUI323" s="942"/>
      <c r="IUJ323" s="942"/>
      <c r="IUK323" s="942"/>
      <c r="IUL323" s="942"/>
      <c r="IUM323" s="942"/>
      <c r="IUN323" s="942"/>
      <c r="IUO323" s="942"/>
      <c r="IUP323" s="942"/>
      <c r="IUQ323" s="942"/>
      <c r="IUR323" s="942"/>
      <c r="IUS323" s="942"/>
      <c r="IUT323" s="942"/>
      <c r="IUU323" s="942"/>
      <c r="IUV323" s="942"/>
      <c r="IUW323" s="942"/>
      <c r="IUX323" s="942"/>
      <c r="IUY323" s="942"/>
      <c r="IUZ323" s="942"/>
      <c r="IVA323" s="942"/>
      <c r="IVB323" s="942"/>
      <c r="IVC323" s="942"/>
      <c r="IVD323" s="942"/>
      <c r="IVE323" s="942"/>
      <c r="IVF323" s="942"/>
      <c r="IVG323" s="942"/>
      <c r="IVH323" s="942"/>
      <c r="IVI323" s="942"/>
      <c r="IVJ323" s="942"/>
      <c r="IVK323" s="942"/>
      <c r="IVL323" s="942"/>
      <c r="IVM323" s="942"/>
      <c r="IVN323" s="942"/>
      <c r="IVO323" s="942"/>
      <c r="IVP323" s="942"/>
      <c r="IVQ323" s="942"/>
      <c r="IVR323" s="942"/>
      <c r="IVS323" s="942"/>
      <c r="IVT323" s="942"/>
      <c r="IVU323" s="942"/>
      <c r="IVV323" s="942"/>
      <c r="IVW323" s="942"/>
      <c r="IVX323" s="942"/>
      <c r="IVY323" s="942"/>
      <c r="IVZ323" s="942"/>
      <c r="IWA323" s="942"/>
      <c r="IWB323" s="942"/>
      <c r="IWC323" s="942"/>
      <c r="IWD323" s="942"/>
      <c r="IWE323" s="942"/>
      <c r="IWF323" s="942"/>
      <c r="IWG323" s="942"/>
      <c r="IWH323" s="942"/>
      <c r="IWI323" s="942"/>
      <c r="IWJ323" s="942"/>
      <c r="IWK323" s="942"/>
      <c r="IWL323" s="942"/>
      <c r="IWM323" s="942"/>
      <c r="IWN323" s="942"/>
      <c r="IWO323" s="942"/>
      <c r="IWP323" s="942"/>
      <c r="IWQ323" s="942"/>
      <c r="IWR323" s="942"/>
      <c r="IWS323" s="942"/>
      <c r="IWT323" s="942"/>
      <c r="IWU323" s="942"/>
      <c r="IWV323" s="942"/>
      <c r="IWW323" s="942"/>
      <c r="IWX323" s="942"/>
      <c r="IWY323" s="942"/>
      <c r="IWZ323" s="942"/>
      <c r="IXA323" s="942"/>
      <c r="IXB323" s="942"/>
      <c r="IXC323" s="942"/>
      <c r="IXD323" s="942"/>
      <c r="IXE323" s="942"/>
      <c r="IXF323" s="942"/>
      <c r="IXG323" s="942"/>
      <c r="IXH323" s="942"/>
      <c r="IXI323" s="942"/>
      <c r="IXJ323" s="942"/>
      <c r="IXK323" s="942"/>
      <c r="IXL323" s="942"/>
      <c r="IXM323" s="942"/>
      <c r="IXN323" s="942"/>
      <c r="IXO323" s="942"/>
      <c r="IXP323" s="942"/>
      <c r="IXQ323" s="942"/>
      <c r="IXR323" s="942"/>
      <c r="IXS323" s="942"/>
      <c r="IXT323" s="942"/>
      <c r="IXU323" s="942"/>
      <c r="IXV323" s="942"/>
      <c r="IXW323" s="942"/>
      <c r="IXX323" s="942"/>
      <c r="IXY323" s="942"/>
      <c r="IXZ323" s="942"/>
      <c r="IYA323" s="942"/>
      <c r="IYB323" s="942"/>
      <c r="IYC323" s="942"/>
      <c r="IYD323" s="942"/>
      <c r="IYE323" s="942"/>
      <c r="IYF323" s="942"/>
      <c r="IYG323" s="942"/>
      <c r="IYH323" s="942"/>
      <c r="IYI323" s="942"/>
      <c r="IYJ323" s="942"/>
      <c r="IYK323" s="942"/>
      <c r="IYL323" s="942"/>
      <c r="IYM323" s="942"/>
      <c r="IYN323" s="942"/>
      <c r="IYO323" s="942"/>
      <c r="IYP323" s="942"/>
      <c r="IYQ323" s="942"/>
      <c r="IYR323" s="942"/>
      <c r="IYS323" s="942"/>
      <c r="IYT323" s="942"/>
      <c r="IYU323" s="942"/>
      <c r="IYV323" s="942"/>
      <c r="IYW323" s="942"/>
      <c r="IYX323" s="942"/>
      <c r="IYY323" s="942"/>
      <c r="IYZ323" s="942"/>
      <c r="IZA323" s="942"/>
      <c r="IZB323" s="942"/>
      <c r="IZC323" s="942"/>
      <c r="IZD323" s="942"/>
      <c r="IZE323" s="942"/>
      <c r="IZF323" s="942"/>
      <c r="IZG323" s="942"/>
      <c r="IZH323" s="942"/>
      <c r="IZI323" s="942"/>
      <c r="IZJ323" s="942"/>
      <c r="IZK323" s="942"/>
      <c r="IZL323" s="942"/>
      <c r="IZM323" s="942"/>
      <c r="IZN323" s="942"/>
      <c r="IZO323" s="942"/>
      <c r="IZP323" s="942"/>
      <c r="IZQ323" s="942"/>
      <c r="IZR323" s="942"/>
      <c r="IZS323" s="942"/>
      <c r="IZT323" s="942"/>
      <c r="IZU323" s="942"/>
      <c r="IZV323" s="942"/>
      <c r="IZW323" s="942"/>
      <c r="IZX323" s="942"/>
      <c r="IZY323" s="942"/>
      <c r="IZZ323" s="942"/>
      <c r="JAA323" s="942"/>
      <c r="JAB323" s="942"/>
      <c r="JAC323" s="942"/>
      <c r="JAD323" s="942"/>
      <c r="JAE323" s="942"/>
      <c r="JAF323" s="942"/>
      <c r="JAG323" s="942"/>
      <c r="JAH323" s="942"/>
      <c r="JAI323" s="942"/>
      <c r="JAJ323" s="942"/>
      <c r="JAK323" s="942"/>
      <c r="JAL323" s="942"/>
      <c r="JAM323" s="942"/>
      <c r="JAN323" s="942"/>
      <c r="JAO323" s="942"/>
      <c r="JAP323" s="942"/>
      <c r="JAQ323" s="942"/>
      <c r="JAR323" s="942"/>
      <c r="JAS323" s="942"/>
      <c r="JAT323" s="942"/>
      <c r="JAU323" s="942"/>
      <c r="JAV323" s="942"/>
      <c r="JAW323" s="942"/>
      <c r="JAX323" s="942"/>
      <c r="JAY323" s="942"/>
      <c r="JAZ323" s="942"/>
      <c r="JBA323" s="942"/>
      <c r="JBB323" s="942"/>
      <c r="JBC323" s="942"/>
      <c r="JBD323" s="942"/>
      <c r="JBE323" s="942"/>
      <c r="JBF323" s="942"/>
      <c r="JBG323" s="942"/>
      <c r="JBH323" s="942"/>
      <c r="JBI323" s="942"/>
      <c r="JBJ323" s="942"/>
      <c r="JBK323" s="942"/>
      <c r="JBL323" s="942"/>
      <c r="JBM323" s="942"/>
      <c r="JBN323" s="942"/>
      <c r="JBO323" s="942"/>
      <c r="JBP323" s="942"/>
      <c r="JBQ323" s="942"/>
      <c r="JBR323" s="942"/>
      <c r="JBS323" s="942"/>
      <c r="JBT323" s="942"/>
      <c r="JBU323" s="942"/>
      <c r="JBV323" s="942"/>
      <c r="JBW323" s="942"/>
      <c r="JBX323" s="942"/>
      <c r="JBY323" s="942"/>
      <c r="JBZ323" s="942"/>
      <c r="JCA323" s="942"/>
      <c r="JCB323" s="942"/>
      <c r="JCC323" s="942"/>
      <c r="JCD323" s="942"/>
      <c r="JCE323" s="942"/>
      <c r="JCF323" s="942"/>
      <c r="JCG323" s="942"/>
      <c r="JCH323" s="942"/>
      <c r="JCI323" s="942"/>
      <c r="JCJ323" s="942"/>
      <c r="JCK323" s="942"/>
      <c r="JCL323" s="942"/>
      <c r="JCM323" s="942"/>
      <c r="JCN323" s="942"/>
      <c r="JCO323" s="942"/>
      <c r="JCP323" s="942"/>
      <c r="JCQ323" s="942"/>
      <c r="JCR323" s="942"/>
      <c r="JCS323" s="942"/>
      <c r="JCT323" s="942"/>
      <c r="JCU323" s="942"/>
      <c r="JCV323" s="942"/>
      <c r="JCW323" s="942"/>
      <c r="JCX323" s="942"/>
      <c r="JCY323" s="942"/>
      <c r="JCZ323" s="942"/>
      <c r="JDA323" s="942"/>
      <c r="JDB323" s="942"/>
      <c r="JDC323" s="942"/>
      <c r="JDD323" s="942"/>
      <c r="JDE323" s="942"/>
      <c r="JDF323" s="942"/>
      <c r="JDG323" s="942"/>
      <c r="JDH323" s="942"/>
      <c r="JDI323" s="942"/>
      <c r="JDJ323" s="942"/>
      <c r="JDK323" s="942"/>
      <c r="JDL323" s="942"/>
      <c r="JDM323" s="942"/>
      <c r="JDN323" s="942"/>
      <c r="JDO323" s="942"/>
      <c r="JDP323" s="942"/>
      <c r="JDQ323" s="942"/>
      <c r="JDR323" s="942"/>
      <c r="JDS323" s="942"/>
      <c r="JDT323" s="942"/>
      <c r="JDU323" s="942"/>
      <c r="JDV323" s="942"/>
      <c r="JDW323" s="942"/>
      <c r="JDX323" s="942"/>
      <c r="JDY323" s="942"/>
      <c r="JDZ323" s="942"/>
      <c r="JEA323" s="942"/>
      <c r="JEB323" s="942"/>
      <c r="JEC323" s="942"/>
      <c r="JED323" s="942"/>
      <c r="JEE323" s="942"/>
      <c r="JEF323" s="942"/>
      <c r="JEG323" s="942"/>
      <c r="JEH323" s="942"/>
      <c r="JEI323" s="942"/>
      <c r="JEJ323" s="942"/>
      <c r="JEK323" s="942"/>
      <c r="JEL323" s="942"/>
      <c r="JEM323" s="942"/>
      <c r="JEN323" s="942"/>
      <c r="JEO323" s="942"/>
      <c r="JEP323" s="942"/>
      <c r="JEQ323" s="942"/>
      <c r="JER323" s="942"/>
      <c r="JES323" s="942"/>
      <c r="JET323" s="942"/>
      <c r="JEU323" s="942"/>
      <c r="JEV323" s="942"/>
      <c r="JEW323" s="942"/>
      <c r="JEX323" s="942"/>
      <c r="JEY323" s="942"/>
      <c r="JEZ323" s="942"/>
      <c r="JFA323" s="942"/>
      <c r="JFB323" s="942"/>
      <c r="JFC323" s="942"/>
      <c r="JFD323" s="942"/>
      <c r="JFE323" s="942"/>
      <c r="JFF323" s="942"/>
      <c r="JFG323" s="942"/>
      <c r="JFH323" s="942"/>
      <c r="JFI323" s="942"/>
      <c r="JFJ323" s="942"/>
      <c r="JFK323" s="942"/>
      <c r="JFL323" s="942"/>
      <c r="JFM323" s="942"/>
      <c r="JFN323" s="942"/>
      <c r="JFO323" s="942"/>
      <c r="JFP323" s="942"/>
      <c r="JFQ323" s="942"/>
      <c r="JFR323" s="942"/>
      <c r="JFS323" s="942"/>
      <c r="JFT323" s="942"/>
      <c r="JFU323" s="942"/>
      <c r="JFV323" s="942"/>
      <c r="JFW323" s="942"/>
      <c r="JFX323" s="942"/>
      <c r="JFY323" s="942"/>
      <c r="JFZ323" s="942"/>
      <c r="JGA323" s="942"/>
      <c r="JGB323" s="942"/>
      <c r="JGC323" s="942"/>
      <c r="JGD323" s="942"/>
      <c r="JGE323" s="942"/>
      <c r="JGF323" s="942"/>
      <c r="JGG323" s="942"/>
      <c r="JGH323" s="942"/>
      <c r="JGI323" s="942"/>
      <c r="JGJ323" s="942"/>
      <c r="JGK323" s="942"/>
      <c r="JGL323" s="942"/>
      <c r="JGM323" s="942"/>
      <c r="JGN323" s="942"/>
      <c r="JGO323" s="942"/>
      <c r="JGP323" s="942"/>
      <c r="JGQ323" s="942"/>
      <c r="JGR323" s="942"/>
      <c r="JGS323" s="942"/>
      <c r="JGT323" s="942"/>
      <c r="JGU323" s="942"/>
      <c r="JGV323" s="942"/>
      <c r="JGW323" s="942"/>
      <c r="JGX323" s="942"/>
      <c r="JGY323" s="942"/>
      <c r="JGZ323" s="942"/>
      <c r="JHA323" s="942"/>
      <c r="JHB323" s="942"/>
      <c r="JHC323" s="942"/>
      <c r="JHD323" s="942"/>
      <c r="JHE323" s="942"/>
      <c r="JHF323" s="942"/>
      <c r="JHG323" s="942"/>
      <c r="JHH323" s="942"/>
      <c r="JHI323" s="942"/>
      <c r="JHJ323" s="942"/>
      <c r="JHK323" s="942"/>
      <c r="JHL323" s="942"/>
      <c r="JHM323" s="942"/>
      <c r="JHN323" s="942"/>
      <c r="JHO323" s="942"/>
      <c r="JHP323" s="942"/>
      <c r="JHQ323" s="942"/>
      <c r="JHR323" s="942"/>
      <c r="JHS323" s="942"/>
      <c r="JHT323" s="942"/>
      <c r="JHU323" s="942"/>
      <c r="JHV323" s="942"/>
      <c r="JHW323" s="942"/>
      <c r="JHX323" s="942"/>
      <c r="JHY323" s="942"/>
      <c r="JHZ323" s="942"/>
      <c r="JIA323" s="942"/>
      <c r="JIB323" s="942"/>
      <c r="JIC323" s="942"/>
      <c r="JID323" s="942"/>
      <c r="JIE323" s="942"/>
      <c r="JIF323" s="942"/>
      <c r="JIG323" s="942"/>
      <c r="JIH323" s="942"/>
      <c r="JII323" s="942"/>
      <c r="JIJ323" s="942"/>
      <c r="JIK323" s="942"/>
      <c r="JIL323" s="942"/>
      <c r="JIM323" s="942"/>
      <c r="JIN323" s="942"/>
      <c r="JIO323" s="942"/>
      <c r="JIP323" s="942"/>
      <c r="JIQ323" s="942"/>
      <c r="JIR323" s="942"/>
      <c r="JIS323" s="942"/>
      <c r="JIT323" s="942"/>
      <c r="JIU323" s="942"/>
      <c r="JIV323" s="942"/>
      <c r="JIW323" s="942"/>
      <c r="JIX323" s="942"/>
      <c r="JIY323" s="942"/>
      <c r="JIZ323" s="942"/>
      <c r="JJA323" s="942"/>
      <c r="JJB323" s="942"/>
      <c r="JJC323" s="942"/>
      <c r="JJD323" s="942"/>
      <c r="JJE323" s="942"/>
      <c r="JJF323" s="942"/>
      <c r="JJG323" s="942"/>
      <c r="JJH323" s="942"/>
      <c r="JJI323" s="942"/>
      <c r="JJJ323" s="942"/>
      <c r="JJK323" s="942"/>
      <c r="JJL323" s="942"/>
      <c r="JJM323" s="942"/>
      <c r="JJN323" s="942"/>
      <c r="JJO323" s="942"/>
      <c r="JJP323" s="942"/>
      <c r="JJQ323" s="942"/>
      <c r="JJR323" s="942"/>
      <c r="JJS323" s="942"/>
      <c r="JJT323" s="942"/>
      <c r="JJU323" s="942"/>
      <c r="JJV323" s="942"/>
      <c r="JJW323" s="942"/>
      <c r="JJX323" s="942"/>
      <c r="JJY323" s="942"/>
      <c r="JJZ323" s="942"/>
      <c r="JKA323" s="942"/>
      <c r="JKB323" s="942"/>
      <c r="JKC323" s="942"/>
      <c r="JKD323" s="942"/>
      <c r="JKE323" s="942"/>
      <c r="JKF323" s="942"/>
      <c r="JKG323" s="942"/>
      <c r="JKH323" s="942"/>
      <c r="JKI323" s="942"/>
      <c r="JKJ323" s="942"/>
      <c r="JKK323" s="942"/>
      <c r="JKL323" s="942"/>
      <c r="JKM323" s="942"/>
      <c r="JKN323" s="942"/>
      <c r="JKO323" s="942"/>
      <c r="JKP323" s="942"/>
      <c r="JKQ323" s="942"/>
      <c r="JKR323" s="942"/>
      <c r="JKS323" s="942"/>
      <c r="JKT323" s="942"/>
      <c r="JKU323" s="942"/>
      <c r="JKV323" s="942"/>
      <c r="JKW323" s="942"/>
      <c r="JKX323" s="942"/>
      <c r="JKY323" s="942"/>
      <c r="JKZ323" s="942"/>
      <c r="JLA323" s="942"/>
      <c r="JLB323" s="942"/>
      <c r="JLC323" s="942"/>
      <c r="JLD323" s="942"/>
      <c r="JLE323" s="942"/>
      <c r="JLF323" s="942"/>
      <c r="JLG323" s="942"/>
      <c r="JLH323" s="942"/>
      <c r="JLI323" s="942"/>
      <c r="JLJ323" s="942"/>
      <c r="JLK323" s="942"/>
      <c r="JLL323" s="942"/>
      <c r="JLM323" s="942"/>
      <c r="JLN323" s="942"/>
      <c r="JLO323" s="942"/>
      <c r="JLP323" s="942"/>
      <c r="JLQ323" s="942"/>
      <c r="JLR323" s="942"/>
      <c r="JLS323" s="942"/>
      <c r="JLT323" s="942"/>
      <c r="JLU323" s="942"/>
      <c r="JLV323" s="942"/>
      <c r="JLW323" s="942"/>
      <c r="JLX323" s="942"/>
      <c r="JLY323" s="942"/>
      <c r="JLZ323" s="942"/>
      <c r="JMA323" s="942"/>
      <c r="JMB323" s="942"/>
      <c r="JMC323" s="942"/>
      <c r="JMD323" s="942"/>
      <c r="JME323" s="942"/>
      <c r="JMF323" s="942"/>
      <c r="JMG323" s="942"/>
      <c r="JMH323" s="942"/>
      <c r="JMI323" s="942"/>
      <c r="JMJ323" s="942"/>
      <c r="JMK323" s="942"/>
      <c r="JML323" s="942"/>
      <c r="JMM323" s="942"/>
      <c r="JMN323" s="942"/>
      <c r="JMO323" s="942"/>
      <c r="JMP323" s="942"/>
      <c r="JMQ323" s="942"/>
      <c r="JMR323" s="942"/>
      <c r="JMS323" s="942"/>
      <c r="JMT323" s="942"/>
      <c r="JMU323" s="942"/>
      <c r="JMV323" s="942"/>
      <c r="JMW323" s="942"/>
      <c r="JMX323" s="942"/>
      <c r="JMY323" s="942"/>
      <c r="JMZ323" s="942"/>
      <c r="JNA323" s="942"/>
      <c r="JNB323" s="942"/>
      <c r="JNC323" s="942"/>
      <c r="JND323" s="942"/>
      <c r="JNE323" s="942"/>
      <c r="JNF323" s="942"/>
      <c r="JNG323" s="942"/>
      <c r="JNH323" s="942"/>
      <c r="JNI323" s="942"/>
      <c r="JNJ323" s="942"/>
      <c r="JNK323" s="942"/>
      <c r="JNL323" s="942"/>
      <c r="JNM323" s="942"/>
      <c r="JNN323" s="942"/>
      <c r="JNO323" s="942"/>
      <c r="JNP323" s="942"/>
      <c r="JNQ323" s="942"/>
      <c r="JNR323" s="942"/>
      <c r="JNS323" s="942"/>
      <c r="JNT323" s="942"/>
      <c r="JNU323" s="942"/>
      <c r="JNV323" s="942"/>
      <c r="JNW323" s="942"/>
      <c r="JNX323" s="942"/>
      <c r="JNY323" s="942"/>
      <c r="JNZ323" s="942"/>
      <c r="JOA323" s="942"/>
      <c r="JOB323" s="942"/>
      <c r="JOC323" s="942"/>
      <c r="JOD323" s="942"/>
      <c r="JOE323" s="942"/>
      <c r="JOF323" s="942"/>
      <c r="JOG323" s="942"/>
      <c r="JOH323" s="942"/>
      <c r="JOI323" s="942"/>
      <c r="JOJ323" s="942"/>
      <c r="JOK323" s="942"/>
      <c r="JOL323" s="942"/>
      <c r="JOM323" s="942"/>
      <c r="JON323" s="942"/>
      <c r="JOO323" s="942"/>
      <c r="JOP323" s="942"/>
      <c r="JOQ323" s="942"/>
      <c r="JOR323" s="942"/>
      <c r="JOS323" s="942"/>
      <c r="JOT323" s="942"/>
      <c r="JOU323" s="942"/>
      <c r="JOV323" s="942"/>
      <c r="JOW323" s="942"/>
      <c r="JOX323" s="942"/>
      <c r="JOY323" s="942"/>
      <c r="JOZ323" s="942"/>
      <c r="JPA323" s="942"/>
      <c r="JPB323" s="942"/>
      <c r="JPC323" s="942"/>
      <c r="JPD323" s="942"/>
      <c r="JPE323" s="942"/>
      <c r="JPF323" s="942"/>
      <c r="JPG323" s="942"/>
      <c r="JPH323" s="942"/>
      <c r="JPI323" s="942"/>
      <c r="JPJ323" s="942"/>
      <c r="JPK323" s="942"/>
      <c r="JPL323" s="942"/>
      <c r="JPM323" s="942"/>
      <c r="JPN323" s="942"/>
      <c r="JPO323" s="942"/>
      <c r="JPP323" s="942"/>
      <c r="JPQ323" s="942"/>
      <c r="JPR323" s="942"/>
      <c r="JPS323" s="942"/>
      <c r="JPT323" s="942"/>
      <c r="JPU323" s="942"/>
      <c r="JPV323" s="942"/>
      <c r="JPW323" s="942"/>
      <c r="JPX323" s="942"/>
      <c r="JPY323" s="942"/>
      <c r="JPZ323" s="942"/>
      <c r="JQA323" s="942"/>
      <c r="JQB323" s="942"/>
      <c r="JQC323" s="942"/>
      <c r="JQD323" s="942"/>
      <c r="JQE323" s="942"/>
      <c r="JQF323" s="942"/>
      <c r="JQG323" s="942"/>
      <c r="JQH323" s="942"/>
      <c r="JQI323" s="942"/>
      <c r="JQJ323" s="942"/>
      <c r="JQK323" s="942"/>
      <c r="JQL323" s="942"/>
      <c r="JQM323" s="942"/>
      <c r="JQN323" s="942"/>
      <c r="JQO323" s="942"/>
      <c r="JQP323" s="942"/>
      <c r="JQQ323" s="942"/>
      <c r="JQR323" s="942"/>
      <c r="JQS323" s="942"/>
      <c r="JQT323" s="942"/>
      <c r="JQU323" s="942"/>
      <c r="JQV323" s="942"/>
      <c r="JQW323" s="942"/>
      <c r="JQX323" s="942"/>
      <c r="JQY323" s="942"/>
      <c r="JQZ323" s="942"/>
      <c r="JRA323" s="942"/>
      <c r="JRB323" s="942"/>
      <c r="JRC323" s="942"/>
      <c r="JRD323" s="942"/>
      <c r="JRE323" s="942"/>
      <c r="JRF323" s="942"/>
      <c r="JRG323" s="942"/>
      <c r="JRH323" s="942"/>
      <c r="JRI323" s="942"/>
      <c r="JRJ323" s="942"/>
      <c r="JRK323" s="942"/>
      <c r="JRL323" s="942"/>
      <c r="JRM323" s="942"/>
      <c r="JRN323" s="942"/>
      <c r="JRO323" s="942"/>
      <c r="JRP323" s="942"/>
      <c r="JRQ323" s="942"/>
      <c r="JRR323" s="942"/>
      <c r="JRS323" s="942"/>
      <c r="JRT323" s="942"/>
      <c r="JRU323" s="942"/>
      <c r="JRV323" s="942"/>
      <c r="JRW323" s="942"/>
      <c r="JRX323" s="942"/>
      <c r="JRY323" s="942"/>
      <c r="JRZ323" s="942"/>
      <c r="JSA323" s="942"/>
      <c r="JSB323" s="942"/>
      <c r="JSC323" s="942"/>
      <c r="JSD323" s="942"/>
      <c r="JSE323" s="942"/>
      <c r="JSF323" s="942"/>
      <c r="JSG323" s="942"/>
      <c r="JSH323" s="942"/>
      <c r="JSI323" s="942"/>
      <c r="JSJ323" s="942"/>
      <c r="JSK323" s="942"/>
      <c r="JSL323" s="942"/>
      <c r="JSM323" s="942"/>
      <c r="JSN323" s="942"/>
      <c r="JSO323" s="942"/>
      <c r="JSP323" s="942"/>
      <c r="JSQ323" s="942"/>
      <c r="JSR323" s="942"/>
      <c r="JSS323" s="942"/>
      <c r="JST323" s="942"/>
      <c r="JSU323" s="942"/>
      <c r="JSV323" s="942"/>
      <c r="JSW323" s="942"/>
      <c r="JSX323" s="942"/>
      <c r="JSY323" s="942"/>
      <c r="JSZ323" s="942"/>
      <c r="JTA323" s="942"/>
      <c r="JTB323" s="942"/>
      <c r="JTC323" s="942"/>
      <c r="JTD323" s="942"/>
      <c r="JTE323" s="942"/>
      <c r="JTF323" s="942"/>
      <c r="JTG323" s="942"/>
      <c r="JTH323" s="942"/>
      <c r="JTI323" s="942"/>
      <c r="JTJ323" s="942"/>
      <c r="JTK323" s="942"/>
      <c r="JTL323" s="942"/>
      <c r="JTM323" s="942"/>
      <c r="JTN323" s="942"/>
      <c r="JTO323" s="942"/>
      <c r="JTP323" s="942"/>
      <c r="JTQ323" s="942"/>
      <c r="JTR323" s="942"/>
      <c r="JTS323" s="942"/>
      <c r="JTT323" s="942"/>
      <c r="JTU323" s="942"/>
      <c r="JTV323" s="942"/>
      <c r="JTW323" s="942"/>
      <c r="JTX323" s="942"/>
      <c r="JTY323" s="942"/>
      <c r="JTZ323" s="942"/>
      <c r="JUA323" s="942"/>
      <c r="JUB323" s="942"/>
      <c r="JUC323" s="942"/>
      <c r="JUD323" s="942"/>
      <c r="JUE323" s="942"/>
      <c r="JUF323" s="942"/>
      <c r="JUG323" s="942"/>
      <c r="JUH323" s="942"/>
      <c r="JUI323" s="942"/>
      <c r="JUJ323" s="942"/>
      <c r="JUK323" s="942"/>
      <c r="JUL323" s="942"/>
      <c r="JUM323" s="942"/>
      <c r="JUN323" s="942"/>
      <c r="JUO323" s="942"/>
      <c r="JUP323" s="942"/>
      <c r="JUQ323" s="942"/>
      <c r="JUR323" s="942"/>
      <c r="JUS323" s="942"/>
      <c r="JUT323" s="942"/>
      <c r="JUU323" s="942"/>
      <c r="JUV323" s="942"/>
      <c r="JUW323" s="942"/>
      <c r="JUX323" s="942"/>
      <c r="JUY323" s="942"/>
      <c r="JUZ323" s="942"/>
      <c r="JVA323" s="942"/>
      <c r="JVB323" s="942"/>
      <c r="JVC323" s="942"/>
      <c r="JVD323" s="942"/>
      <c r="JVE323" s="942"/>
      <c r="JVF323" s="942"/>
      <c r="JVG323" s="942"/>
      <c r="JVH323" s="942"/>
      <c r="JVI323" s="942"/>
      <c r="JVJ323" s="942"/>
      <c r="JVK323" s="942"/>
      <c r="JVL323" s="942"/>
      <c r="JVM323" s="942"/>
      <c r="JVN323" s="942"/>
      <c r="JVO323" s="942"/>
      <c r="JVP323" s="942"/>
      <c r="JVQ323" s="942"/>
      <c r="JVR323" s="942"/>
      <c r="JVS323" s="942"/>
      <c r="JVT323" s="942"/>
      <c r="JVU323" s="942"/>
      <c r="JVV323" s="942"/>
      <c r="JVW323" s="942"/>
      <c r="JVX323" s="942"/>
      <c r="JVY323" s="942"/>
      <c r="JVZ323" s="942"/>
      <c r="JWA323" s="942"/>
      <c r="JWB323" s="942"/>
      <c r="JWC323" s="942"/>
      <c r="JWD323" s="942"/>
      <c r="JWE323" s="942"/>
      <c r="JWF323" s="942"/>
      <c r="JWG323" s="942"/>
      <c r="JWH323" s="942"/>
      <c r="JWI323" s="942"/>
      <c r="JWJ323" s="942"/>
      <c r="JWK323" s="942"/>
      <c r="JWL323" s="942"/>
      <c r="JWM323" s="942"/>
      <c r="JWN323" s="942"/>
      <c r="JWO323" s="942"/>
      <c r="JWP323" s="942"/>
      <c r="JWQ323" s="942"/>
      <c r="JWR323" s="942"/>
      <c r="JWS323" s="942"/>
      <c r="JWT323" s="942"/>
      <c r="JWU323" s="942"/>
      <c r="JWV323" s="942"/>
      <c r="JWW323" s="942"/>
      <c r="JWX323" s="942"/>
      <c r="JWY323" s="942"/>
      <c r="JWZ323" s="942"/>
      <c r="JXA323" s="942"/>
      <c r="JXB323" s="942"/>
      <c r="JXC323" s="942"/>
      <c r="JXD323" s="942"/>
      <c r="JXE323" s="942"/>
      <c r="JXF323" s="942"/>
      <c r="JXG323" s="942"/>
      <c r="JXH323" s="942"/>
      <c r="JXI323" s="942"/>
      <c r="JXJ323" s="942"/>
      <c r="JXK323" s="942"/>
      <c r="JXL323" s="942"/>
      <c r="JXM323" s="942"/>
      <c r="JXN323" s="942"/>
      <c r="JXO323" s="942"/>
      <c r="JXP323" s="942"/>
      <c r="JXQ323" s="942"/>
      <c r="JXR323" s="942"/>
      <c r="JXS323" s="942"/>
      <c r="JXT323" s="942"/>
      <c r="JXU323" s="942"/>
      <c r="JXV323" s="942"/>
      <c r="JXW323" s="942"/>
      <c r="JXX323" s="942"/>
      <c r="JXY323" s="942"/>
      <c r="JXZ323" s="942"/>
      <c r="JYA323" s="942"/>
      <c r="JYB323" s="942"/>
      <c r="JYC323" s="942"/>
      <c r="JYD323" s="942"/>
      <c r="JYE323" s="942"/>
      <c r="JYF323" s="942"/>
      <c r="JYG323" s="942"/>
      <c r="JYH323" s="942"/>
      <c r="JYI323" s="942"/>
      <c r="JYJ323" s="942"/>
      <c r="JYK323" s="942"/>
      <c r="JYL323" s="942"/>
      <c r="JYM323" s="942"/>
      <c r="JYN323" s="942"/>
      <c r="JYO323" s="942"/>
      <c r="JYP323" s="942"/>
      <c r="JYQ323" s="942"/>
      <c r="JYR323" s="942"/>
      <c r="JYS323" s="942"/>
      <c r="JYT323" s="942"/>
      <c r="JYU323" s="942"/>
      <c r="JYV323" s="942"/>
      <c r="JYW323" s="942"/>
      <c r="JYX323" s="942"/>
      <c r="JYY323" s="942"/>
      <c r="JYZ323" s="942"/>
      <c r="JZA323" s="942"/>
      <c r="JZB323" s="942"/>
      <c r="JZC323" s="942"/>
      <c r="JZD323" s="942"/>
      <c r="JZE323" s="942"/>
      <c r="JZF323" s="942"/>
      <c r="JZG323" s="942"/>
      <c r="JZH323" s="942"/>
      <c r="JZI323" s="942"/>
      <c r="JZJ323" s="942"/>
      <c r="JZK323" s="942"/>
      <c r="JZL323" s="942"/>
      <c r="JZM323" s="942"/>
      <c r="JZN323" s="942"/>
      <c r="JZO323" s="942"/>
      <c r="JZP323" s="942"/>
      <c r="JZQ323" s="942"/>
      <c r="JZR323" s="942"/>
      <c r="JZS323" s="942"/>
      <c r="JZT323" s="942"/>
      <c r="JZU323" s="942"/>
      <c r="JZV323" s="942"/>
      <c r="JZW323" s="942"/>
      <c r="JZX323" s="942"/>
      <c r="JZY323" s="942"/>
      <c r="JZZ323" s="942"/>
      <c r="KAA323" s="942"/>
      <c r="KAB323" s="942"/>
      <c r="KAC323" s="942"/>
      <c r="KAD323" s="942"/>
      <c r="KAE323" s="942"/>
      <c r="KAF323" s="942"/>
      <c r="KAG323" s="942"/>
      <c r="KAH323" s="942"/>
      <c r="KAI323" s="942"/>
      <c r="KAJ323" s="942"/>
      <c r="KAK323" s="942"/>
      <c r="KAL323" s="942"/>
      <c r="KAM323" s="942"/>
      <c r="KAN323" s="942"/>
      <c r="KAO323" s="942"/>
      <c r="KAP323" s="942"/>
      <c r="KAQ323" s="942"/>
      <c r="KAR323" s="942"/>
      <c r="KAS323" s="942"/>
      <c r="KAT323" s="942"/>
      <c r="KAU323" s="942"/>
      <c r="KAV323" s="942"/>
      <c r="KAW323" s="942"/>
      <c r="KAX323" s="942"/>
      <c r="KAY323" s="942"/>
      <c r="KAZ323" s="942"/>
      <c r="KBA323" s="942"/>
      <c r="KBB323" s="942"/>
      <c r="KBC323" s="942"/>
      <c r="KBD323" s="942"/>
      <c r="KBE323" s="942"/>
      <c r="KBF323" s="942"/>
      <c r="KBG323" s="942"/>
      <c r="KBH323" s="942"/>
      <c r="KBI323" s="942"/>
      <c r="KBJ323" s="942"/>
      <c r="KBK323" s="942"/>
      <c r="KBL323" s="942"/>
      <c r="KBM323" s="942"/>
      <c r="KBN323" s="942"/>
      <c r="KBO323" s="942"/>
      <c r="KBP323" s="942"/>
      <c r="KBQ323" s="942"/>
      <c r="KBR323" s="942"/>
      <c r="KBS323" s="942"/>
      <c r="KBT323" s="942"/>
      <c r="KBU323" s="942"/>
      <c r="KBV323" s="942"/>
      <c r="KBW323" s="942"/>
      <c r="KBX323" s="942"/>
      <c r="KBY323" s="942"/>
      <c r="KBZ323" s="942"/>
      <c r="KCA323" s="942"/>
      <c r="KCB323" s="942"/>
      <c r="KCC323" s="942"/>
      <c r="KCD323" s="942"/>
      <c r="KCE323" s="942"/>
      <c r="KCF323" s="942"/>
      <c r="KCG323" s="942"/>
      <c r="KCH323" s="942"/>
      <c r="KCI323" s="942"/>
      <c r="KCJ323" s="942"/>
      <c r="KCK323" s="942"/>
      <c r="KCL323" s="942"/>
      <c r="KCM323" s="942"/>
      <c r="KCN323" s="942"/>
      <c r="KCO323" s="942"/>
      <c r="KCP323" s="942"/>
      <c r="KCQ323" s="942"/>
      <c r="KCR323" s="942"/>
      <c r="KCS323" s="942"/>
      <c r="KCT323" s="942"/>
      <c r="KCU323" s="942"/>
      <c r="KCV323" s="942"/>
      <c r="KCW323" s="942"/>
      <c r="KCX323" s="942"/>
      <c r="KCY323" s="942"/>
      <c r="KCZ323" s="942"/>
      <c r="KDA323" s="942"/>
      <c r="KDB323" s="942"/>
      <c r="KDC323" s="942"/>
      <c r="KDD323" s="942"/>
      <c r="KDE323" s="942"/>
      <c r="KDF323" s="942"/>
      <c r="KDG323" s="942"/>
      <c r="KDH323" s="942"/>
      <c r="KDI323" s="942"/>
      <c r="KDJ323" s="942"/>
      <c r="KDK323" s="942"/>
      <c r="KDL323" s="942"/>
      <c r="KDM323" s="942"/>
      <c r="KDN323" s="942"/>
      <c r="KDO323" s="942"/>
      <c r="KDP323" s="942"/>
      <c r="KDQ323" s="942"/>
      <c r="KDR323" s="942"/>
      <c r="KDS323" s="942"/>
      <c r="KDT323" s="942"/>
      <c r="KDU323" s="942"/>
      <c r="KDV323" s="942"/>
      <c r="KDW323" s="942"/>
      <c r="KDX323" s="942"/>
      <c r="KDY323" s="942"/>
      <c r="KDZ323" s="942"/>
      <c r="KEA323" s="942"/>
      <c r="KEB323" s="942"/>
      <c r="KEC323" s="942"/>
      <c r="KED323" s="942"/>
      <c r="KEE323" s="942"/>
      <c r="KEF323" s="942"/>
      <c r="KEG323" s="942"/>
      <c r="KEH323" s="942"/>
      <c r="KEI323" s="942"/>
      <c r="KEJ323" s="942"/>
      <c r="KEK323" s="942"/>
      <c r="KEL323" s="942"/>
      <c r="KEM323" s="942"/>
      <c r="KEN323" s="942"/>
      <c r="KEO323" s="942"/>
      <c r="KEP323" s="942"/>
      <c r="KEQ323" s="942"/>
      <c r="KER323" s="942"/>
      <c r="KES323" s="942"/>
      <c r="KET323" s="942"/>
      <c r="KEU323" s="942"/>
      <c r="KEV323" s="942"/>
      <c r="KEW323" s="942"/>
      <c r="KEX323" s="942"/>
      <c r="KEY323" s="942"/>
      <c r="KEZ323" s="942"/>
      <c r="KFA323" s="942"/>
      <c r="KFB323" s="942"/>
      <c r="KFC323" s="942"/>
      <c r="KFD323" s="942"/>
      <c r="KFE323" s="942"/>
      <c r="KFF323" s="942"/>
      <c r="KFG323" s="942"/>
      <c r="KFH323" s="942"/>
      <c r="KFI323" s="942"/>
      <c r="KFJ323" s="942"/>
      <c r="KFK323" s="942"/>
      <c r="KFL323" s="942"/>
      <c r="KFM323" s="942"/>
      <c r="KFN323" s="942"/>
      <c r="KFO323" s="942"/>
      <c r="KFP323" s="942"/>
      <c r="KFQ323" s="942"/>
      <c r="KFR323" s="942"/>
      <c r="KFS323" s="942"/>
      <c r="KFT323" s="942"/>
      <c r="KFU323" s="942"/>
      <c r="KFV323" s="942"/>
      <c r="KFW323" s="942"/>
      <c r="KFX323" s="942"/>
      <c r="KFY323" s="942"/>
      <c r="KFZ323" s="942"/>
      <c r="KGA323" s="942"/>
      <c r="KGB323" s="942"/>
      <c r="KGC323" s="942"/>
      <c r="KGD323" s="942"/>
      <c r="KGE323" s="942"/>
      <c r="KGF323" s="942"/>
      <c r="KGG323" s="942"/>
      <c r="KGH323" s="942"/>
      <c r="KGI323" s="942"/>
      <c r="KGJ323" s="942"/>
      <c r="KGK323" s="942"/>
      <c r="KGL323" s="942"/>
      <c r="KGM323" s="942"/>
      <c r="KGN323" s="942"/>
      <c r="KGO323" s="942"/>
      <c r="KGP323" s="942"/>
      <c r="KGQ323" s="942"/>
      <c r="KGR323" s="942"/>
      <c r="KGS323" s="942"/>
      <c r="KGT323" s="942"/>
      <c r="KGU323" s="942"/>
      <c r="KGV323" s="942"/>
      <c r="KGW323" s="942"/>
      <c r="KGX323" s="942"/>
      <c r="KGY323" s="942"/>
      <c r="KGZ323" s="942"/>
      <c r="KHA323" s="942"/>
      <c r="KHB323" s="942"/>
      <c r="KHC323" s="942"/>
      <c r="KHD323" s="942"/>
      <c r="KHE323" s="942"/>
      <c r="KHF323" s="942"/>
      <c r="KHG323" s="942"/>
      <c r="KHH323" s="942"/>
      <c r="KHI323" s="942"/>
      <c r="KHJ323" s="942"/>
      <c r="KHK323" s="942"/>
      <c r="KHL323" s="942"/>
      <c r="KHM323" s="942"/>
      <c r="KHN323" s="942"/>
      <c r="KHO323" s="942"/>
      <c r="KHP323" s="942"/>
      <c r="KHQ323" s="942"/>
      <c r="KHR323" s="942"/>
      <c r="KHS323" s="942"/>
      <c r="KHT323" s="942"/>
      <c r="KHU323" s="942"/>
      <c r="KHV323" s="942"/>
      <c r="KHW323" s="942"/>
      <c r="KHX323" s="942"/>
      <c r="KHY323" s="942"/>
      <c r="KHZ323" s="942"/>
      <c r="KIA323" s="942"/>
      <c r="KIB323" s="942"/>
      <c r="KIC323" s="942"/>
      <c r="KID323" s="942"/>
      <c r="KIE323" s="942"/>
      <c r="KIF323" s="942"/>
      <c r="KIG323" s="942"/>
      <c r="KIH323" s="942"/>
      <c r="KII323" s="942"/>
      <c r="KIJ323" s="942"/>
      <c r="KIK323" s="942"/>
      <c r="KIL323" s="942"/>
      <c r="KIM323" s="942"/>
      <c r="KIN323" s="942"/>
      <c r="KIO323" s="942"/>
      <c r="KIP323" s="942"/>
      <c r="KIQ323" s="942"/>
      <c r="KIR323" s="942"/>
      <c r="KIS323" s="942"/>
      <c r="KIT323" s="942"/>
      <c r="KIU323" s="942"/>
      <c r="KIV323" s="942"/>
      <c r="KIW323" s="942"/>
      <c r="KIX323" s="942"/>
      <c r="KIY323" s="942"/>
      <c r="KIZ323" s="942"/>
      <c r="KJA323" s="942"/>
      <c r="KJB323" s="942"/>
      <c r="KJC323" s="942"/>
      <c r="KJD323" s="942"/>
      <c r="KJE323" s="942"/>
      <c r="KJF323" s="942"/>
      <c r="KJG323" s="942"/>
      <c r="KJH323" s="942"/>
      <c r="KJI323" s="942"/>
      <c r="KJJ323" s="942"/>
      <c r="KJK323" s="942"/>
      <c r="KJL323" s="942"/>
      <c r="KJM323" s="942"/>
      <c r="KJN323" s="942"/>
      <c r="KJO323" s="942"/>
      <c r="KJP323" s="942"/>
      <c r="KJQ323" s="942"/>
      <c r="KJR323" s="942"/>
      <c r="KJS323" s="942"/>
      <c r="KJT323" s="942"/>
      <c r="KJU323" s="942"/>
      <c r="KJV323" s="942"/>
      <c r="KJW323" s="942"/>
      <c r="KJX323" s="942"/>
      <c r="KJY323" s="942"/>
      <c r="KJZ323" s="942"/>
      <c r="KKA323" s="942"/>
      <c r="KKB323" s="942"/>
      <c r="KKC323" s="942"/>
      <c r="KKD323" s="942"/>
      <c r="KKE323" s="942"/>
      <c r="KKF323" s="942"/>
      <c r="KKG323" s="942"/>
      <c r="KKH323" s="942"/>
      <c r="KKI323" s="942"/>
      <c r="KKJ323" s="942"/>
      <c r="KKK323" s="942"/>
      <c r="KKL323" s="942"/>
      <c r="KKM323" s="942"/>
      <c r="KKN323" s="942"/>
      <c r="KKO323" s="942"/>
      <c r="KKP323" s="942"/>
      <c r="KKQ323" s="942"/>
      <c r="KKR323" s="942"/>
      <c r="KKS323" s="942"/>
      <c r="KKT323" s="942"/>
      <c r="KKU323" s="942"/>
      <c r="KKV323" s="942"/>
      <c r="KKW323" s="942"/>
      <c r="KKX323" s="942"/>
      <c r="KKY323" s="942"/>
      <c r="KKZ323" s="942"/>
      <c r="KLA323" s="942"/>
      <c r="KLB323" s="942"/>
      <c r="KLC323" s="942"/>
      <c r="KLD323" s="942"/>
      <c r="KLE323" s="942"/>
      <c r="KLF323" s="942"/>
      <c r="KLG323" s="942"/>
      <c r="KLH323" s="942"/>
      <c r="KLI323" s="942"/>
      <c r="KLJ323" s="942"/>
      <c r="KLK323" s="942"/>
      <c r="KLL323" s="942"/>
      <c r="KLM323" s="942"/>
      <c r="KLN323" s="942"/>
      <c r="KLO323" s="942"/>
      <c r="KLP323" s="942"/>
      <c r="KLQ323" s="942"/>
      <c r="KLR323" s="942"/>
      <c r="KLS323" s="942"/>
      <c r="KLT323" s="942"/>
      <c r="KLU323" s="942"/>
      <c r="KLV323" s="942"/>
      <c r="KLW323" s="942"/>
      <c r="KLX323" s="942"/>
      <c r="KLY323" s="942"/>
      <c r="KLZ323" s="942"/>
      <c r="KMA323" s="942"/>
      <c r="KMB323" s="942"/>
      <c r="KMC323" s="942"/>
      <c r="KMD323" s="942"/>
      <c r="KME323" s="942"/>
      <c r="KMF323" s="942"/>
      <c r="KMG323" s="942"/>
      <c r="KMH323" s="942"/>
      <c r="KMI323" s="942"/>
      <c r="KMJ323" s="942"/>
      <c r="KMK323" s="942"/>
      <c r="KML323" s="942"/>
      <c r="KMM323" s="942"/>
      <c r="KMN323" s="942"/>
      <c r="KMO323" s="942"/>
      <c r="KMP323" s="942"/>
      <c r="KMQ323" s="942"/>
      <c r="KMR323" s="942"/>
      <c r="KMS323" s="942"/>
      <c r="KMT323" s="942"/>
      <c r="KMU323" s="942"/>
      <c r="KMV323" s="942"/>
      <c r="KMW323" s="942"/>
      <c r="KMX323" s="942"/>
      <c r="KMY323" s="942"/>
      <c r="KMZ323" s="942"/>
      <c r="KNA323" s="942"/>
      <c r="KNB323" s="942"/>
      <c r="KNC323" s="942"/>
      <c r="KND323" s="942"/>
      <c r="KNE323" s="942"/>
      <c r="KNF323" s="942"/>
      <c r="KNG323" s="942"/>
      <c r="KNH323" s="942"/>
      <c r="KNI323" s="942"/>
      <c r="KNJ323" s="942"/>
      <c r="KNK323" s="942"/>
      <c r="KNL323" s="942"/>
      <c r="KNM323" s="942"/>
      <c r="KNN323" s="942"/>
      <c r="KNO323" s="942"/>
      <c r="KNP323" s="942"/>
      <c r="KNQ323" s="942"/>
      <c r="KNR323" s="942"/>
      <c r="KNS323" s="942"/>
      <c r="KNT323" s="942"/>
      <c r="KNU323" s="942"/>
      <c r="KNV323" s="942"/>
      <c r="KNW323" s="942"/>
      <c r="KNX323" s="942"/>
      <c r="KNY323" s="942"/>
      <c r="KNZ323" s="942"/>
      <c r="KOA323" s="942"/>
      <c r="KOB323" s="942"/>
      <c r="KOC323" s="942"/>
      <c r="KOD323" s="942"/>
      <c r="KOE323" s="942"/>
      <c r="KOF323" s="942"/>
      <c r="KOG323" s="942"/>
      <c r="KOH323" s="942"/>
      <c r="KOI323" s="942"/>
      <c r="KOJ323" s="942"/>
      <c r="KOK323" s="942"/>
      <c r="KOL323" s="942"/>
      <c r="KOM323" s="942"/>
      <c r="KON323" s="942"/>
      <c r="KOO323" s="942"/>
      <c r="KOP323" s="942"/>
      <c r="KOQ323" s="942"/>
      <c r="KOR323" s="942"/>
      <c r="KOS323" s="942"/>
      <c r="KOT323" s="942"/>
      <c r="KOU323" s="942"/>
      <c r="KOV323" s="942"/>
      <c r="KOW323" s="942"/>
      <c r="KOX323" s="942"/>
      <c r="KOY323" s="942"/>
      <c r="KOZ323" s="942"/>
      <c r="KPA323" s="942"/>
      <c r="KPB323" s="942"/>
      <c r="KPC323" s="942"/>
      <c r="KPD323" s="942"/>
      <c r="KPE323" s="942"/>
      <c r="KPF323" s="942"/>
      <c r="KPG323" s="942"/>
      <c r="KPH323" s="942"/>
      <c r="KPI323" s="942"/>
      <c r="KPJ323" s="942"/>
      <c r="KPK323" s="942"/>
      <c r="KPL323" s="942"/>
      <c r="KPM323" s="942"/>
      <c r="KPN323" s="942"/>
      <c r="KPO323" s="942"/>
      <c r="KPP323" s="942"/>
      <c r="KPQ323" s="942"/>
      <c r="KPR323" s="942"/>
      <c r="KPS323" s="942"/>
      <c r="KPT323" s="942"/>
      <c r="KPU323" s="942"/>
      <c r="KPV323" s="942"/>
      <c r="KPW323" s="942"/>
      <c r="KPX323" s="942"/>
      <c r="KPY323" s="942"/>
      <c r="KPZ323" s="942"/>
      <c r="KQA323" s="942"/>
      <c r="KQB323" s="942"/>
      <c r="KQC323" s="942"/>
      <c r="KQD323" s="942"/>
      <c r="KQE323" s="942"/>
      <c r="KQF323" s="942"/>
      <c r="KQG323" s="942"/>
      <c r="KQH323" s="942"/>
      <c r="KQI323" s="942"/>
      <c r="KQJ323" s="942"/>
      <c r="KQK323" s="942"/>
      <c r="KQL323" s="942"/>
      <c r="KQM323" s="942"/>
      <c r="KQN323" s="942"/>
      <c r="KQO323" s="942"/>
      <c r="KQP323" s="942"/>
      <c r="KQQ323" s="942"/>
      <c r="KQR323" s="942"/>
      <c r="KQS323" s="942"/>
      <c r="KQT323" s="942"/>
      <c r="KQU323" s="942"/>
      <c r="KQV323" s="942"/>
      <c r="KQW323" s="942"/>
      <c r="KQX323" s="942"/>
      <c r="KQY323" s="942"/>
      <c r="KQZ323" s="942"/>
      <c r="KRA323" s="942"/>
      <c r="KRB323" s="942"/>
      <c r="KRC323" s="942"/>
      <c r="KRD323" s="942"/>
      <c r="KRE323" s="942"/>
      <c r="KRF323" s="942"/>
      <c r="KRG323" s="942"/>
      <c r="KRH323" s="942"/>
      <c r="KRI323" s="942"/>
      <c r="KRJ323" s="942"/>
      <c r="KRK323" s="942"/>
      <c r="KRL323" s="942"/>
      <c r="KRM323" s="942"/>
      <c r="KRN323" s="942"/>
      <c r="KRO323" s="942"/>
      <c r="KRP323" s="942"/>
      <c r="KRQ323" s="942"/>
      <c r="KRR323" s="942"/>
      <c r="KRS323" s="942"/>
      <c r="KRT323" s="942"/>
      <c r="KRU323" s="942"/>
      <c r="KRV323" s="942"/>
      <c r="KRW323" s="942"/>
      <c r="KRX323" s="942"/>
      <c r="KRY323" s="942"/>
      <c r="KRZ323" s="942"/>
      <c r="KSA323" s="942"/>
      <c r="KSB323" s="942"/>
      <c r="KSC323" s="942"/>
      <c r="KSD323" s="942"/>
      <c r="KSE323" s="942"/>
      <c r="KSF323" s="942"/>
      <c r="KSG323" s="942"/>
      <c r="KSH323" s="942"/>
      <c r="KSI323" s="942"/>
      <c r="KSJ323" s="942"/>
      <c r="KSK323" s="942"/>
      <c r="KSL323" s="942"/>
      <c r="KSM323" s="942"/>
      <c r="KSN323" s="942"/>
      <c r="KSO323" s="942"/>
      <c r="KSP323" s="942"/>
      <c r="KSQ323" s="942"/>
      <c r="KSR323" s="942"/>
      <c r="KSS323" s="942"/>
      <c r="KST323" s="942"/>
      <c r="KSU323" s="942"/>
      <c r="KSV323" s="942"/>
      <c r="KSW323" s="942"/>
      <c r="KSX323" s="942"/>
      <c r="KSY323" s="942"/>
      <c r="KSZ323" s="942"/>
      <c r="KTA323" s="942"/>
      <c r="KTB323" s="942"/>
      <c r="KTC323" s="942"/>
      <c r="KTD323" s="942"/>
      <c r="KTE323" s="942"/>
      <c r="KTF323" s="942"/>
      <c r="KTG323" s="942"/>
      <c r="KTH323" s="942"/>
      <c r="KTI323" s="942"/>
      <c r="KTJ323" s="942"/>
      <c r="KTK323" s="942"/>
      <c r="KTL323" s="942"/>
      <c r="KTM323" s="942"/>
      <c r="KTN323" s="942"/>
      <c r="KTO323" s="942"/>
      <c r="KTP323" s="942"/>
      <c r="KTQ323" s="942"/>
      <c r="KTR323" s="942"/>
      <c r="KTS323" s="942"/>
      <c r="KTT323" s="942"/>
      <c r="KTU323" s="942"/>
      <c r="KTV323" s="942"/>
      <c r="KTW323" s="942"/>
      <c r="KTX323" s="942"/>
      <c r="KTY323" s="942"/>
      <c r="KTZ323" s="942"/>
      <c r="KUA323" s="942"/>
      <c r="KUB323" s="942"/>
      <c r="KUC323" s="942"/>
      <c r="KUD323" s="942"/>
      <c r="KUE323" s="942"/>
      <c r="KUF323" s="942"/>
      <c r="KUG323" s="942"/>
      <c r="KUH323" s="942"/>
      <c r="KUI323" s="942"/>
      <c r="KUJ323" s="942"/>
      <c r="KUK323" s="942"/>
      <c r="KUL323" s="942"/>
      <c r="KUM323" s="942"/>
      <c r="KUN323" s="942"/>
      <c r="KUO323" s="942"/>
      <c r="KUP323" s="942"/>
      <c r="KUQ323" s="942"/>
      <c r="KUR323" s="942"/>
      <c r="KUS323" s="942"/>
      <c r="KUT323" s="942"/>
      <c r="KUU323" s="942"/>
      <c r="KUV323" s="942"/>
      <c r="KUW323" s="942"/>
      <c r="KUX323" s="942"/>
      <c r="KUY323" s="942"/>
      <c r="KUZ323" s="942"/>
      <c r="KVA323" s="942"/>
      <c r="KVB323" s="942"/>
      <c r="KVC323" s="942"/>
      <c r="KVD323" s="942"/>
      <c r="KVE323" s="942"/>
      <c r="KVF323" s="942"/>
      <c r="KVG323" s="942"/>
      <c r="KVH323" s="942"/>
      <c r="KVI323" s="942"/>
      <c r="KVJ323" s="942"/>
      <c r="KVK323" s="942"/>
      <c r="KVL323" s="942"/>
      <c r="KVM323" s="942"/>
      <c r="KVN323" s="942"/>
      <c r="KVO323" s="942"/>
      <c r="KVP323" s="942"/>
      <c r="KVQ323" s="942"/>
      <c r="KVR323" s="942"/>
      <c r="KVS323" s="942"/>
      <c r="KVT323" s="942"/>
      <c r="KVU323" s="942"/>
      <c r="KVV323" s="942"/>
      <c r="KVW323" s="942"/>
      <c r="KVX323" s="942"/>
      <c r="KVY323" s="942"/>
      <c r="KVZ323" s="942"/>
      <c r="KWA323" s="942"/>
      <c r="KWB323" s="942"/>
      <c r="KWC323" s="942"/>
      <c r="KWD323" s="942"/>
      <c r="KWE323" s="942"/>
      <c r="KWF323" s="942"/>
      <c r="KWG323" s="942"/>
      <c r="KWH323" s="942"/>
      <c r="KWI323" s="942"/>
      <c r="KWJ323" s="942"/>
      <c r="KWK323" s="942"/>
      <c r="KWL323" s="942"/>
      <c r="KWM323" s="942"/>
      <c r="KWN323" s="942"/>
      <c r="KWO323" s="942"/>
      <c r="KWP323" s="942"/>
      <c r="KWQ323" s="942"/>
      <c r="KWR323" s="942"/>
      <c r="KWS323" s="942"/>
      <c r="KWT323" s="942"/>
      <c r="KWU323" s="942"/>
      <c r="KWV323" s="942"/>
      <c r="KWW323" s="942"/>
      <c r="KWX323" s="942"/>
      <c r="KWY323" s="942"/>
      <c r="KWZ323" s="942"/>
      <c r="KXA323" s="942"/>
      <c r="KXB323" s="942"/>
      <c r="KXC323" s="942"/>
      <c r="KXD323" s="942"/>
      <c r="KXE323" s="942"/>
      <c r="KXF323" s="942"/>
      <c r="KXG323" s="942"/>
      <c r="KXH323" s="942"/>
      <c r="KXI323" s="942"/>
      <c r="KXJ323" s="942"/>
      <c r="KXK323" s="942"/>
      <c r="KXL323" s="942"/>
      <c r="KXM323" s="942"/>
      <c r="KXN323" s="942"/>
      <c r="KXO323" s="942"/>
      <c r="KXP323" s="942"/>
      <c r="KXQ323" s="942"/>
      <c r="KXR323" s="942"/>
      <c r="KXS323" s="942"/>
      <c r="KXT323" s="942"/>
      <c r="KXU323" s="942"/>
      <c r="KXV323" s="942"/>
      <c r="KXW323" s="942"/>
      <c r="KXX323" s="942"/>
      <c r="KXY323" s="942"/>
      <c r="KXZ323" s="942"/>
      <c r="KYA323" s="942"/>
      <c r="KYB323" s="942"/>
      <c r="KYC323" s="942"/>
      <c r="KYD323" s="942"/>
      <c r="KYE323" s="942"/>
      <c r="KYF323" s="942"/>
      <c r="KYG323" s="942"/>
      <c r="KYH323" s="942"/>
      <c r="KYI323" s="942"/>
      <c r="KYJ323" s="942"/>
      <c r="KYK323" s="942"/>
      <c r="KYL323" s="942"/>
      <c r="KYM323" s="942"/>
      <c r="KYN323" s="942"/>
      <c r="KYO323" s="942"/>
      <c r="KYP323" s="942"/>
      <c r="KYQ323" s="942"/>
      <c r="KYR323" s="942"/>
      <c r="KYS323" s="942"/>
      <c r="KYT323" s="942"/>
      <c r="KYU323" s="942"/>
      <c r="KYV323" s="942"/>
      <c r="KYW323" s="942"/>
      <c r="KYX323" s="942"/>
      <c r="KYY323" s="942"/>
      <c r="KYZ323" s="942"/>
      <c r="KZA323" s="942"/>
      <c r="KZB323" s="942"/>
      <c r="KZC323" s="942"/>
      <c r="KZD323" s="942"/>
      <c r="KZE323" s="942"/>
      <c r="KZF323" s="942"/>
      <c r="KZG323" s="942"/>
      <c r="KZH323" s="942"/>
      <c r="KZI323" s="942"/>
      <c r="KZJ323" s="942"/>
      <c r="KZK323" s="942"/>
      <c r="KZL323" s="942"/>
      <c r="KZM323" s="942"/>
      <c r="KZN323" s="942"/>
      <c r="KZO323" s="942"/>
      <c r="KZP323" s="942"/>
      <c r="KZQ323" s="942"/>
      <c r="KZR323" s="942"/>
      <c r="KZS323" s="942"/>
      <c r="KZT323" s="942"/>
      <c r="KZU323" s="942"/>
      <c r="KZV323" s="942"/>
      <c r="KZW323" s="942"/>
      <c r="KZX323" s="942"/>
      <c r="KZY323" s="942"/>
      <c r="KZZ323" s="942"/>
      <c r="LAA323" s="942"/>
      <c r="LAB323" s="942"/>
      <c r="LAC323" s="942"/>
      <c r="LAD323" s="942"/>
      <c r="LAE323" s="942"/>
      <c r="LAF323" s="942"/>
      <c r="LAG323" s="942"/>
      <c r="LAH323" s="942"/>
      <c r="LAI323" s="942"/>
      <c r="LAJ323" s="942"/>
      <c r="LAK323" s="942"/>
      <c r="LAL323" s="942"/>
      <c r="LAM323" s="942"/>
      <c r="LAN323" s="942"/>
      <c r="LAO323" s="942"/>
      <c r="LAP323" s="942"/>
      <c r="LAQ323" s="942"/>
      <c r="LAR323" s="942"/>
      <c r="LAS323" s="942"/>
      <c r="LAT323" s="942"/>
      <c r="LAU323" s="942"/>
      <c r="LAV323" s="942"/>
      <c r="LAW323" s="942"/>
      <c r="LAX323" s="942"/>
      <c r="LAY323" s="942"/>
      <c r="LAZ323" s="942"/>
      <c r="LBA323" s="942"/>
      <c r="LBB323" s="942"/>
      <c r="LBC323" s="942"/>
      <c r="LBD323" s="942"/>
      <c r="LBE323" s="942"/>
      <c r="LBF323" s="942"/>
      <c r="LBG323" s="942"/>
      <c r="LBH323" s="942"/>
      <c r="LBI323" s="942"/>
      <c r="LBJ323" s="942"/>
      <c r="LBK323" s="942"/>
      <c r="LBL323" s="942"/>
      <c r="LBM323" s="942"/>
      <c r="LBN323" s="942"/>
      <c r="LBO323" s="942"/>
      <c r="LBP323" s="942"/>
      <c r="LBQ323" s="942"/>
      <c r="LBR323" s="942"/>
      <c r="LBS323" s="942"/>
      <c r="LBT323" s="942"/>
      <c r="LBU323" s="942"/>
      <c r="LBV323" s="942"/>
      <c r="LBW323" s="942"/>
      <c r="LBX323" s="942"/>
      <c r="LBY323" s="942"/>
      <c r="LBZ323" s="942"/>
      <c r="LCA323" s="942"/>
      <c r="LCB323" s="942"/>
      <c r="LCC323" s="942"/>
      <c r="LCD323" s="942"/>
      <c r="LCE323" s="942"/>
      <c r="LCF323" s="942"/>
      <c r="LCG323" s="942"/>
      <c r="LCH323" s="942"/>
      <c r="LCI323" s="942"/>
      <c r="LCJ323" s="942"/>
      <c r="LCK323" s="942"/>
      <c r="LCL323" s="942"/>
      <c r="LCM323" s="942"/>
      <c r="LCN323" s="942"/>
      <c r="LCO323" s="942"/>
      <c r="LCP323" s="942"/>
      <c r="LCQ323" s="942"/>
      <c r="LCR323" s="942"/>
      <c r="LCS323" s="942"/>
      <c r="LCT323" s="942"/>
      <c r="LCU323" s="942"/>
      <c r="LCV323" s="942"/>
      <c r="LCW323" s="942"/>
      <c r="LCX323" s="942"/>
      <c r="LCY323" s="942"/>
      <c r="LCZ323" s="942"/>
      <c r="LDA323" s="942"/>
      <c r="LDB323" s="942"/>
      <c r="LDC323" s="942"/>
      <c r="LDD323" s="942"/>
      <c r="LDE323" s="942"/>
      <c r="LDF323" s="942"/>
      <c r="LDG323" s="942"/>
      <c r="LDH323" s="942"/>
      <c r="LDI323" s="942"/>
      <c r="LDJ323" s="942"/>
      <c r="LDK323" s="942"/>
      <c r="LDL323" s="942"/>
      <c r="LDM323" s="942"/>
      <c r="LDN323" s="942"/>
      <c r="LDO323" s="942"/>
      <c r="LDP323" s="942"/>
      <c r="LDQ323" s="942"/>
      <c r="LDR323" s="942"/>
      <c r="LDS323" s="942"/>
      <c r="LDT323" s="942"/>
      <c r="LDU323" s="942"/>
      <c r="LDV323" s="942"/>
      <c r="LDW323" s="942"/>
      <c r="LDX323" s="942"/>
      <c r="LDY323" s="942"/>
      <c r="LDZ323" s="942"/>
      <c r="LEA323" s="942"/>
      <c r="LEB323" s="942"/>
      <c r="LEC323" s="942"/>
      <c r="LED323" s="942"/>
      <c r="LEE323" s="942"/>
      <c r="LEF323" s="942"/>
      <c r="LEG323" s="942"/>
      <c r="LEH323" s="942"/>
      <c r="LEI323" s="942"/>
      <c r="LEJ323" s="942"/>
      <c r="LEK323" s="942"/>
      <c r="LEL323" s="942"/>
      <c r="LEM323" s="942"/>
      <c r="LEN323" s="942"/>
      <c r="LEO323" s="942"/>
      <c r="LEP323" s="942"/>
      <c r="LEQ323" s="942"/>
      <c r="LER323" s="942"/>
      <c r="LES323" s="942"/>
      <c r="LET323" s="942"/>
      <c r="LEU323" s="942"/>
      <c r="LEV323" s="942"/>
      <c r="LEW323" s="942"/>
      <c r="LEX323" s="942"/>
      <c r="LEY323" s="942"/>
      <c r="LEZ323" s="942"/>
      <c r="LFA323" s="942"/>
      <c r="LFB323" s="942"/>
      <c r="LFC323" s="942"/>
      <c r="LFD323" s="942"/>
      <c r="LFE323" s="942"/>
      <c r="LFF323" s="942"/>
      <c r="LFG323" s="942"/>
      <c r="LFH323" s="942"/>
      <c r="LFI323" s="942"/>
      <c r="LFJ323" s="942"/>
      <c r="LFK323" s="942"/>
      <c r="LFL323" s="942"/>
      <c r="LFM323" s="942"/>
      <c r="LFN323" s="942"/>
      <c r="LFO323" s="942"/>
      <c r="LFP323" s="942"/>
      <c r="LFQ323" s="942"/>
      <c r="LFR323" s="942"/>
      <c r="LFS323" s="942"/>
      <c r="LFT323" s="942"/>
      <c r="LFU323" s="942"/>
      <c r="LFV323" s="942"/>
      <c r="LFW323" s="942"/>
      <c r="LFX323" s="942"/>
      <c r="LFY323" s="942"/>
      <c r="LFZ323" s="942"/>
      <c r="LGA323" s="942"/>
      <c r="LGB323" s="942"/>
      <c r="LGC323" s="942"/>
      <c r="LGD323" s="942"/>
      <c r="LGE323" s="942"/>
      <c r="LGF323" s="942"/>
      <c r="LGG323" s="942"/>
      <c r="LGH323" s="942"/>
      <c r="LGI323" s="942"/>
      <c r="LGJ323" s="942"/>
      <c r="LGK323" s="942"/>
      <c r="LGL323" s="942"/>
      <c r="LGM323" s="942"/>
      <c r="LGN323" s="942"/>
      <c r="LGO323" s="942"/>
      <c r="LGP323" s="942"/>
      <c r="LGQ323" s="942"/>
      <c r="LGR323" s="942"/>
      <c r="LGS323" s="942"/>
      <c r="LGT323" s="942"/>
      <c r="LGU323" s="942"/>
      <c r="LGV323" s="942"/>
      <c r="LGW323" s="942"/>
      <c r="LGX323" s="942"/>
      <c r="LGY323" s="942"/>
      <c r="LGZ323" s="942"/>
      <c r="LHA323" s="942"/>
      <c r="LHB323" s="942"/>
      <c r="LHC323" s="942"/>
      <c r="LHD323" s="942"/>
      <c r="LHE323" s="942"/>
      <c r="LHF323" s="942"/>
      <c r="LHG323" s="942"/>
      <c r="LHH323" s="942"/>
      <c r="LHI323" s="942"/>
      <c r="LHJ323" s="942"/>
      <c r="LHK323" s="942"/>
      <c r="LHL323" s="942"/>
      <c r="LHM323" s="942"/>
      <c r="LHN323" s="942"/>
      <c r="LHO323" s="942"/>
      <c r="LHP323" s="942"/>
      <c r="LHQ323" s="942"/>
      <c r="LHR323" s="942"/>
      <c r="LHS323" s="942"/>
      <c r="LHT323" s="942"/>
      <c r="LHU323" s="942"/>
      <c r="LHV323" s="942"/>
      <c r="LHW323" s="942"/>
      <c r="LHX323" s="942"/>
      <c r="LHY323" s="942"/>
      <c r="LHZ323" s="942"/>
      <c r="LIA323" s="942"/>
      <c r="LIB323" s="942"/>
      <c r="LIC323" s="942"/>
      <c r="LID323" s="942"/>
      <c r="LIE323" s="942"/>
      <c r="LIF323" s="942"/>
      <c r="LIG323" s="942"/>
      <c r="LIH323" s="942"/>
      <c r="LII323" s="942"/>
      <c r="LIJ323" s="942"/>
      <c r="LIK323" s="942"/>
      <c r="LIL323" s="942"/>
      <c r="LIM323" s="942"/>
      <c r="LIN323" s="942"/>
      <c r="LIO323" s="942"/>
      <c r="LIP323" s="942"/>
      <c r="LIQ323" s="942"/>
      <c r="LIR323" s="942"/>
      <c r="LIS323" s="942"/>
      <c r="LIT323" s="942"/>
      <c r="LIU323" s="942"/>
      <c r="LIV323" s="942"/>
      <c r="LIW323" s="942"/>
      <c r="LIX323" s="942"/>
      <c r="LIY323" s="942"/>
      <c r="LIZ323" s="942"/>
      <c r="LJA323" s="942"/>
      <c r="LJB323" s="942"/>
      <c r="LJC323" s="942"/>
      <c r="LJD323" s="942"/>
      <c r="LJE323" s="942"/>
      <c r="LJF323" s="942"/>
      <c r="LJG323" s="942"/>
      <c r="LJH323" s="942"/>
      <c r="LJI323" s="942"/>
      <c r="LJJ323" s="942"/>
      <c r="LJK323" s="942"/>
      <c r="LJL323" s="942"/>
      <c r="LJM323" s="942"/>
      <c r="LJN323" s="942"/>
      <c r="LJO323" s="942"/>
      <c r="LJP323" s="942"/>
      <c r="LJQ323" s="942"/>
      <c r="LJR323" s="942"/>
      <c r="LJS323" s="942"/>
      <c r="LJT323" s="942"/>
      <c r="LJU323" s="942"/>
      <c r="LJV323" s="942"/>
      <c r="LJW323" s="942"/>
      <c r="LJX323" s="942"/>
      <c r="LJY323" s="942"/>
      <c r="LJZ323" s="942"/>
      <c r="LKA323" s="942"/>
      <c r="LKB323" s="942"/>
      <c r="LKC323" s="942"/>
      <c r="LKD323" s="942"/>
      <c r="LKE323" s="942"/>
      <c r="LKF323" s="942"/>
      <c r="LKG323" s="942"/>
      <c r="LKH323" s="942"/>
      <c r="LKI323" s="942"/>
      <c r="LKJ323" s="942"/>
      <c r="LKK323" s="942"/>
      <c r="LKL323" s="942"/>
      <c r="LKM323" s="942"/>
      <c r="LKN323" s="942"/>
      <c r="LKO323" s="942"/>
      <c r="LKP323" s="942"/>
      <c r="LKQ323" s="942"/>
      <c r="LKR323" s="942"/>
      <c r="LKS323" s="942"/>
      <c r="LKT323" s="942"/>
      <c r="LKU323" s="942"/>
      <c r="LKV323" s="942"/>
      <c r="LKW323" s="942"/>
      <c r="LKX323" s="942"/>
      <c r="LKY323" s="942"/>
      <c r="LKZ323" s="942"/>
      <c r="LLA323" s="942"/>
      <c r="LLB323" s="942"/>
      <c r="LLC323" s="942"/>
      <c r="LLD323" s="942"/>
      <c r="LLE323" s="942"/>
      <c r="LLF323" s="942"/>
      <c r="LLG323" s="942"/>
      <c r="LLH323" s="942"/>
      <c r="LLI323" s="942"/>
      <c r="LLJ323" s="942"/>
      <c r="LLK323" s="942"/>
      <c r="LLL323" s="942"/>
      <c r="LLM323" s="942"/>
      <c r="LLN323" s="942"/>
      <c r="LLO323" s="942"/>
      <c r="LLP323" s="942"/>
      <c r="LLQ323" s="942"/>
      <c r="LLR323" s="942"/>
      <c r="LLS323" s="942"/>
      <c r="LLT323" s="942"/>
      <c r="LLU323" s="942"/>
      <c r="LLV323" s="942"/>
      <c r="LLW323" s="942"/>
      <c r="LLX323" s="942"/>
      <c r="LLY323" s="942"/>
      <c r="LLZ323" s="942"/>
      <c r="LMA323" s="942"/>
      <c r="LMB323" s="942"/>
      <c r="LMC323" s="942"/>
      <c r="LMD323" s="942"/>
      <c r="LME323" s="942"/>
      <c r="LMF323" s="942"/>
      <c r="LMG323" s="942"/>
      <c r="LMH323" s="942"/>
      <c r="LMI323" s="942"/>
      <c r="LMJ323" s="942"/>
      <c r="LMK323" s="942"/>
      <c r="LML323" s="942"/>
      <c r="LMM323" s="942"/>
      <c r="LMN323" s="942"/>
      <c r="LMO323" s="942"/>
      <c r="LMP323" s="942"/>
      <c r="LMQ323" s="942"/>
      <c r="LMR323" s="942"/>
      <c r="LMS323" s="942"/>
      <c r="LMT323" s="942"/>
      <c r="LMU323" s="942"/>
      <c r="LMV323" s="942"/>
      <c r="LMW323" s="942"/>
      <c r="LMX323" s="942"/>
      <c r="LMY323" s="942"/>
      <c r="LMZ323" s="942"/>
      <c r="LNA323" s="942"/>
      <c r="LNB323" s="942"/>
      <c r="LNC323" s="942"/>
      <c r="LND323" s="942"/>
      <c r="LNE323" s="942"/>
      <c r="LNF323" s="942"/>
      <c r="LNG323" s="942"/>
      <c r="LNH323" s="942"/>
      <c r="LNI323" s="942"/>
      <c r="LNJ323" s="942"/>
      <c r="LNK323" s="942"/>
      <c r="LNL323" s="942"/>
      <c r="LNM323" s="942"/>
      <c r="LNN323" s="942"/>
      <c r="LNO323" s="942"/>
      <c r="LNP323" s="942"/>
      <c r="LNQ323" s="942"/>
      <c r="LNR323" s="942"/>
      <c r="LNS323" s="942"/>
      <c r="LNT323" s="942"/>
      <c r="LNU323" s="942"/>
      <c r="LNV323" s="942"/>
      <c r="LNW323" s="942"/>
      <c r="LNX323" s="942"/>
      <c r="LNY323" s="942"/>
      <c r="LNZ323" s="942"/>
      <c r="LOA323" s="942"/>
      <c r="LOB323" s="942"/>
      <c r="LOC323" s="942"/>
      <c r="LOD323" s="942"/>
      <c r="LOE323" s="942"/>
      <c r="LOF323" s="942"/>
      <c r="LOG323" s="942"/>
      <c r="LOH323" s="942"/>
      <c r="LOI323" s="942"/>
      <c r="LOJ323" s="942"/>
      <c r="LOK323" s="942"/>
      <c r="LOL323" s="942"/>
      <c r="LOM323" s="942"/>
      <c r="LON323" s="942"/>
      <c r="LOO323" s="942"/>
      <c r="LOP323" s="942"/>
      <c r="LOQ323" s="942"/>
      <c r="LOR323" s="942"/>
      <c r="LOS323" s="942"/>
      <c r="LOT323" s="942"/>
      <c r="LOU323" s="942"/>
      <c r="LOV323" s="942"/>
      <c r="LOW323" s="942"/>
      <c r="LOX323" s="942"/>
      <c r="LOY323" s="942"/>
      <c r="LOZ323" s="942"/>
      <c r="LPA323" s="942"/>
      <c r="LPB323" s="942"/>
      <c r="LPC323" s="942"/>
      <c r="LPD323" s="942"/>
      <c r="LPE323" s="942"/>
      <c r="LPF323" s="942"/>
      <c r="LPG323" s="942"/>
      <c r="LPH323" s="942"/>
      <c r="LPI323" s="942"/>
      <c r="LPJ323" s="942"/>
      <c r="LPK323" s="942"/>
      <c r="LPL323" s="942"/>
      <c r="LPM323" s="942"/>
      <c r="LPN323" s="942"/>
      <c r="LPO323" s="942"/>
      <c r="LPP323" s="942"/>
      <c r="LPQ323" s="942"/>
      <c r="LPR323" s="942"/>
      <c r="LPS323" s="942"/>
      <c r="LPT323" s="942"/>
      <c r="LPU323" s="942"/>
      <c r="LPV323" s="942"/>
      <c r="LPW323" s="942"/>
      <c r="LPX323" s="942"/>
      <c r="LPY323" s="942"/>
      <c r="LPZ323" s="942"/>
      <c r="LQA323" s="942"/>
      <c r="LQB323" s="942"/>
      <c r="LQC323" s="942"/>
      <c r="LQD323" s="942"/>
      <c r="LQE323" s="942"/>
      <c r="LQF323" s="942"/>
      <c r="LQG323" s="942"/>
      <c r="LQH323" s="942"/>
      <c r="LQI323" s="942"/>
      <c r="LQJ323" s="942"/>
      <c r="LQK323" s="942"/>
      <c r="LQL323" s="942"/>
      <c r="LQM323" s="942"/>
      <c r="LQN323" s="942"/>
      <c r="LQO323" s="942"/>
      <c r="LQP323" s="942"/>
      <c r="LQQ323" s="942"/>
      <c r="LQR323" s="942"/>
      <c r="LQS323" s="942"/>
      <c r="LQT323" s="942"/>
      <c r="LQU323" s="942"/>
      <c r="LQV323" s="942"/>
      <c r="LQW323" s="942"/>
      <c r="LQX323" s="942"/>
      <c r="LQY323" s="942"/>
      <c r="LQZ323" s="942"/>
      <c r="LRA323" s="942"/>
      <c r="LRB323" s="942"/>
      <c r="LRC323" s="942"/>
      <c r="LRD323" s="942"/>
      <c r="LRE323" s="942"/>
      <c r="LRF323" s="942"/>
      <c r="LRG323" s="942"/>
      <c r="LRH323" s="942"/>
      <c r="LRI323" s="942"/>
      <c r="LRJ323" s="942"/>
      <c r="LRK323" s="942"/>
      <c r="LRL323" s="942"/>
      <c r="LRM323" s="942"/>
      <c r="LRN323" s="942"/>
      <c r="LRO323" s="942"/>
      <c r="LRP323" s="942"/>
      <c r="LRQ323" s="942"/>
      <c r="LRR323" s="942"/>
      <c r="LRS323" s="942"/>
      <c r="LRT323" s="942"/>
      <c r="LRU323" s="942"/>
      <c r="LRV323" s="942"/>
      <c r="LRW323" s="942"/>
      <c r="LRX323" s="942"/>
      <c r="LRY323" s="942"/>
      <c r="LRZ323" s="942"/>
      <c r="LSA323" s="942"/>
      <c r="LSB323" s="942"/>
      <c r="LSC323" s="942"/>
      <c r="LSD323" s="942"/>
      <c r="LSE323" s="942"/>
      <c r="LSF323" s="942"/>
      <c r="LSG323" s="942"/>
      <c r="LSH323" s="942"/>
      <c r="LSI323" s="942"/>
      <c r="LSJ323" s="942"/>
      <c r="LSK323" s="942"/>
      <c r="LSL323" s="942"/>
      <c r="LSM323" s="942"/>
      <c r="LSN323" s="942"/>
      <c r="LSO323" s="942"/>
      <c r="LSP323" s="942"/>
      <c r="LSQ323" s="942"/>
      <c r="LSR323" s="942"/>
      <c r="LSS323" s="942"/>
      <c r="LST323" s="942"/>
      <c r="LSU323" s="942"/>
      <c r="LSV323" s="942"/>
      <c r="LSW323" s="942"/>
      <c r="LSX323" s="942"/>
      <c r="LSY323" s="942"/>
      <c r="LSZ323" s="942"/>
      <c r="LTA323" s="942"/>
      <c r="LTB323" s="942"/>
      <c r="LTC323" s="942"/>
      <c r="LTD323" s="942"/>
      <c r="LTE323" s="942"/>
      <c r="LTF323" s="942"/>
      <c r="LTG323" s="942"/>
      <c r="LTH323" s="942"/>
      <c r="LTI323" s="942"/>
      <c r="LTJ323" s="942"/>
      <c r="LTK323" s="942"/>
      <c r="LTL323" s="942"/>
      <c r="LTM323" s="942"/>
      <c r="LTN323" s="942"/>
      <c r="LTO323" s="942"/>
      <c r="LTP323" s="942"/>
      <c r="LTQ323" s="942"/>
      <c r="LTR323" s="942"/>
      <c r="LTS323" s="942"/>
      <c r="LTT323" s="942"/>
      <c r="LTU323" s="942"/>
      <c r="LTV323" s="942"/>
      <c r="LTW323" s="942"/>
      <c r="LTX323" s="942"/>
      <c r="LTY323" s="942"/>
      <c r="LTZ323" s="942"/>
      <c r="LUA323" s="942"/>
      <c r="LUB323" s="942"/>
      <c r="LUC323" s="942"/>
      <c r="LUD323" s="942"/>
      <c r="LUE323" s="942"/>
      <c r="LUF323" s="942"/>
      <c r="LUG323" s="942"/>
      <c r="LUH323" s="942"/>
      <c r="LUI323" s="942"/>
      <c r="LUJ323" s="942"/>
      <c r="LUK323" s="942"/>
      <c r="LUL323" s="942"/>
      <c r="LUM323" s="942"/>
      <c r="LUN323" s="942"/>
      <c r="LUO323" s="942"/>
      <c r="LUP323" s="942"/>
      <c r="LUQ323" s="942"/>
      <c r="LUR323" s="942"/>
      <c r="LUS323" s="942"/>
      <c r="LUT323" s="942"/>
      <c r="LUU323" s="942"/>
      <c r="LUV323" s="942"/>
      <c r="LUW323" s="942"/>
      <c r="LUX323" s="942"/>
      <c r="LUY323" s="942"/>
      <c r="LUZ323" s="942"/>
      <c r="LVA323" s="942"/>
      <c r="LVB323" s="942"/>
      <c r="LVC323" s="942"/>
      <c r="LVD323" s="942"/>
      <c r="LVE323" s="942"/>
      <c r="LVF323" s="942"/>
      <c r="LVG323" s="942"/>
      <c r="LVH323" s="942"/>
      <c r="LVI323" s="942"/>
      <c r="LVJ323" s="942"/>
      <c r="LVK323" s="942"/>
      <c r="LVL323" s="942"/>
      <c r="LVM323" s="942"/>
      <c r="LVN323" s="942"/>
      <c r="LVO323" s="942"/>
      <c r="LVP323" s="942"/>
      <c r="LVQ323" s="942"/>
      <c r="LVR323" s="942"/>
      <c r="LVS323" s="942"/>
      <c r="LVT323" s="942"/>
      <c r="LVU323" s="942"/>
      <c r="LVV323" s="942"/>
      <c r="LVW323" s="942"/>
      <c r="LVX323" s="942"/>
      <c r="LVY323" s="942"/>
      <c r="LVZ323" s="942"/>
      <c r="LWA323" s="942"/>
      <c r="LWB323" s="942"/>
      <c r="LWC323" s="942"/>
      <c r="LWD323" s="942"/>
      <c r="LWE323" s="942"/>
      <c r="LWF323" s="942"/>
      <c r="LWG323" s="942"/>
      <c r="LWH323" s="942"/>
      <c r="LWI323" s="942"/>
      <c r="LWJ323" s="942"/>
      <c r="LWK323" s="942"/>
      <c r="LWL323" s="942"/>
      <c r="LWM323" s="942"/>
      <c r="LWN323" s="942"/>
      <c r="LWO323" s="942"/>
      <c r="LWP323" s="942"/>
      <c r="LWQ323" s="942"/>
      <c r="LWR323" s="942"/>
      <c r="LWS323" s="942"/>
      <c r="LWT323" s="942"/>
      <c r="LWU323" s="942"/>
      <c r="LWV323" s="942"/>
      <c r="LWW323" s="942"/>
      <c r="LWX323" s="942"/>
      <c r="LWY323" s="942"/>
      <c r="LWZ323" s="942"/>
      <c r="LXA323" s="942"/>
      <c r="LXB323" s="942"/>
      <c r="LXC323" s="942"/>
      <c r="LXD323" s="942"/>
      <c r="LXE323" s="942"/>
      <c r="LXF323" s="942"/>
      <c r="LXG323" s="942"/>
      <c r="LXH323" s="942"/>
      <c r="LXI323" s="942"/>
      <c r="LXJ323" s="942"/>
      <c r="LXK323" s="942"/>
      <c r="LXL323" s="942"/>
      <c r="LXM323" s="942"/>
      <c r="LXN323" s="942"/>
      <c r="LXO323" s="942"/>
      <c r="LXP323" s="942"/>
      <c r="LXQ323" s="942"/>
      <c r="LXR323" s="942"/>
      <c r="LXS323" s="942"/>
      <c r="LXT323" s="942"/>
      <c r="LXU323" s="942"/>
      <c r="LXV323" s="942"/>
      <c r="LXW323" s="942"/>
      <c r="LXX323" s="942"/>
      <c r="LXY323" s="942"/>
      <c r="LXZ323" s="942"/>
      <c r="LYA323" s="942"/>
      <c r="LYB323" s="942"/>
      <c r="LYC323" s="942"/>
      <c r="LYD323" s="942"/>
      <c r="LYE323" s="942"/>
      <c r="LYF323" s="942"/>
      <c r="LYG323" s="942"/>
      <c r="LYH323" s="942"/>
      <c r="LYI323" s="942"/>
      <c r="LYJ323" s="942"/>
      <c r="LYK323" s="942"/>
      <c r="LYL323" s="942"/>
      <c r="LYM323" s="942"/>
      <c r="LYN323" s="942"/>
      <c r="LYO323" s="942"/>
      <c r="LYP323" s="942"/>
      <c r="LYQ323" s="942"/>
      <c r="LYR323" s="942"/>
      <c r="LYS323" s="942"/>
      <c r="LYT323" s="942"/>
      <c r="LYU323" s="942"/>
      <c r="LYV323" s="942"/>
      <c r="LYW323" s="942"/>
      <c r="LYX323" s="942"/>
      <c r="LYY323" s="942"/>
      <c r="LYZ323" s="942"/>
      <c r="LZA323" s="942"/>
      <c r="LZB323" s="942"/>
      <c r="LZC323" s="942"/>
      <c r="LZD323" s="942"/>
      <c r="LZE323" s="942"/>
      <c r="LZF323" s="942"/>
      <c r="LZG323" s="942"/>
      <c r="LZH323" s="942"/>
      <c r="LZI323" s="942"/>
      <c r="LZJ323" s="942"/>
      <c r="LZK323" s="942"/>
      <c r="LZL323" s="942"/>
      <c r="LZM323" s="942"/>
      <c r="LZN323" s="942"/>
      <c r="LZO323" s="942"/>
      <c r="LZP323" s="942"/>
      <c r="LZQ323" s="942"/>
      <c r="LZR323" s="942"/>
      <c r="LZS323" s="942"/>
      <c r="LZT323" s="942"/>
      <c r="LZU323" s="942"/>
      <c r="LZV323" s="942"/>
      <c r="LZW323" s="942"/>
      <c r="LZX323" s="942"/>
      <c r="LZY323" s="942"/>
      <c r="LZZ323" s="942"/>
      <c r="MAA323" s="942"/>
      <c r="MAB323" s="942"/>
      <c r="MAC323" s="942"/>
      <c r="MAD323" s="942"/>
      <c r="MAE323" s="942"/>
      <c r="MAF323" s="942"/>
      <c r="MAG323" s="942"/>
      <c r="MAH323" s="942"/>
      <c r="MAI323" s="942"/>
      <c r="MAJ323" s="942"/>
      <c r="MAK323" s="942"/>
      <c r="MAL323" s="942"/>
      <c r="MAM323" s="942"/>
      <c r="MAN323" s="942"/>
      <c r="MAO323" s="942"/>
      <c r="MAP323" s="942"/>
      <c r="MAQ323" s="942"/>
      <c r="MAR323" s="942"/>
      <c r="MAS323" s="942"/>
      <c r="MAT323" s="942"/>
      <c r="MAU323" s="942"/>
      <c r="MAV323" s="942"/>
      <c r="MAW323" s="942"/>
      <c r="MAX323" s="942"/>
      <c r="MAY323" s="942"/>
      <c r="MAZ323" s="942"/>
      <c r="MBA323" s="942"/>
      <c r="MBB323" s="942"/>
      <c r="MBC323" s="942"/>
      <c r="MBD323" s="942"/>
      <c r="MBE323" s="942"/>
      <c r="MBF323" s="942"/>
      <c r="MBG323" s="942"/>
      <c r="MBH323" s="942"/>
      <c r="MBI323" s="942"/>
      <c r="MBJ323" s="942"/>
      <c r="MBK323" s="942"/>
      <c r="MBL323" s="942"/>
      <c r="MBM323" s="942"/>
      <c r="MBN323" s="942"/>
      <c r="MBO323" s="942"/>
      <c r="MBP323" s="942"/>
      <c r="MBQ323" s="942"/>
      <c r="MBR323" s="942"/>
      <c r="MBS323" s="942"/>
      <c r="MBT323" s="942"/>
      <c r="MBU323" s="942"/>
      <c r="MBV323" s="942"/>
      <c r="MBW323" s="942"/>
      <c r="MBX323" s="942"/>
      <c r="MBY323" s="942"/>
      <c r="MBZ323" s="942"/>
      <c r="MCA323" s="942"/>
      <c r="MCB323" s="942"/>
      <c r="MCC323" s="942"/>
      <c r="MCD323" s="942"/>
      <c r="MCE323" s="942"/>
      <c r="MCF323" s="942"/>
      <c r="MCG323" s="942"/>
      <c r="MCH323" s="942"/>
      <c r="MCI323" s="942"/>
      <c r="MCJ323" s="942"/>
      <c r="MCK323" s="942"/>
      <c r="MCL323" s="942"/>
      <c r="MCM323" s="942"/>
      <c r="MCN323" s="942"/>
      <c r="MCO323" s="942"/>
      <c r="MCP323" s="942"/>
      <c r="MCQ323" s="942"/>
      <c r="MCR323" s="942"/>
      <c r="MCS323" s="942"/>
      <c r="MCT323" s="942"/>
      <c r="MCU323" s="942"/>
      <c r="MCV323" s="942"/>
      <c r="MCW323" s="942"/>
      <c r="MCX323" s="942"/>
      <c r="MCY323" s="942"/>
      <c r="MCZ323" s="942"/>
      <c r="MDA323" s="942"/>
      <c r="MDB323" s="942"/>
      <c r="MDC323" s="942"/>
      <c r="MDD323" s="942"/>
      <c r="MDE323" s="942"/>
      <c r="MDF323" s="942"/>
      <c r="MDG323" s="942"/>
      <c r="MDH323" s="942"/>
      <c r="MDI323" s="942"/>
      <c r="MDJ323" s="942"/>
      <c r="MDK323" s="942"/>
      <c r="MDL323" s="942"/>
      <c r="MDM323" s="942"/>
      <c r="MDN323" s="942"/>
      <c r="MDO323" s="942"/>
      <c r="MDP323" s="942"/>
      <c r="MDQ323" s="942"/>
      <c r="MDR323" s="942"/>
      <c r="MDS323" s="942"/>
      <c r="MDT323" s="942"/>
      <c r="MDU323" s="942"/>
      <c r="MDV323" s="942"/>
      <c r="MDW323" s="942"/>
      <c r="MDX323" s="942"/>
      <c r="MDY323" s="942"/>
      <c r="MDZ323" s="942"/>
      <c r="MEA323" s="942"/>
      <c r="MEB323" s="942"/>
      <c r="MEC323" s="942"/>
      <c r="MED323" s="942"/>
      <c r="MEE323" s="942"/>
      <c r="MEF323" s="942"/>
      <c r="MEG323" s="942"/>
      <c r="MEH323" s="942"/>
      <c r="MEI323" s="942"/>
      <c r="MEJ323" s="942"/>
      <c r="MEK323" s="942"/>
      <c r="MEL323" s="942"/>
      <c r="MEM323" s="942"/>
      <c r="MEN323" s="942"/>
      <c r="MEO323" s="942"/>
      <c r="MEP323" s="942"/>
      <c r="MEQ323" s="942"/>
      <c r="MER323" s="942"/>
      <c r="MES323" s="942"/>
      <c r="MET323" s="942"/>
      <c r="MEU323" s="942"/>
      <c r="MEV323" s="942"/>
      <c r="MEW323" s="942"/>
      <c r="MEX323" s="942"/>
      <c r="MEY323" s="942"/>
      <c r="MEZ323" s="942"/>
      <c r="MFA323" s="942"/>
      <c r="MFB323" s="942"/>
      <c r="MFC323" s="942"/>
      <c r="MFD323" s="942"/>
      <c r="MFE323" s="942"/>
      <c r="MFF323" s="942"/>
      <c r="MFG323" s="942"/>
      <c r="MFH323" s="942"/>
      <c r="MFI323" s="942"/>
      <c r="MFJ323" s="942"/>
      <c r="MFK323" s="942"/>
      <c r="MFL323" s="942"/>
      <c r="MFM323" s="942"/>
      <c r="MFN323" s="942"/>
      <c r="MFO323" s="942"/>
      <c r="MFP323" s="942"/>
      <c r="MFQ323" s="942"/>
      <c r="MFR323" s="942"/>
      <c r="MFS323" s="942"/>
      <c r="MFT323" s="942"/>
      <c r="MFU323" s="942"/>
      <c r="MFV323" s="942"/>
      <c r="MFW323" s="942"/>
      <c r="MFX323" s="942"/>
      <c r="MFY323" s="942"/>
      <c r="MFZ323" s="942"/>
      <c r="MGA323" s="942"/>
      <c r="MGB323" s="942"/>
      <c r="MGC323" s="942"/>
      <c r="MGD323" s="942"/>
      <c r="MGE323" s="942"/>
      <c r="MGF323" s="942"/>
      <c r="MGG323" s="942"/>
      <c r="MGH323" s="942"/>
      <c r="MGI323" s="942"/>
      <c r="MGJ323" s="942"/>
      <c r="MGK323" s="942"/>
      <c r="MGL323" s="942"/>
      <c r="MGM323" s="942"/>
      <c r="MGN323" s="942"/>
      <c r="MGO323" s="942"/>
      <c r="MGP323" s="942"/>
      <c r="MGQ323" s="942"/>
      <c r="MGR323" s="942"/>
      <c r="MGS323" s="942"/>
      <c r="MGT323" s="942"/>
      <c r="MGU323" s="942"/>
      <c r="MGV323" s="942"/>
      <c r="MGW323" s="942"/>
      <c r="MGX323" s="942"/>
      <c r="MGY323" s="942"/>
      <c r="MGZ323" s="942"/>
      <c r="MHA323" s="942"/>
      <c r="MHB323" s="942"/>
      <c r="MHC323" s="942"/>
      <c r="MHD323" s="942"/>
      <c r="MHE323" s="942"/>
      <c r="MHF323" s="942"/>
      <c r="MHG323" s="942"/>
      <c r="MHH323" s="942"/>
      <c r="MHI323" s="942"/>
      <c r="MHJ323" s="942"/>
      <c r="MHK323" s="942"/>
      <c r="MHL323" s="942"/>
      <c r="MHM323" s="942"/>
      <c r="MHN323" s="942"/>
      <c r="MHO323" s="942"/>
      <c r="MHP323" s="942"/>
      <c r="MHQ323" s="942"/>
      <c r="MHR323" s="942"/>
      <c r="MHS323" s="942"/>
      <c r="MHT323" s="942"/>
      <c r="MHU323" s="942"/>
      <c r="MHV323" s="942"/>
      <c r="MHW323" s="942"/>
      <c r="MHX323" s="942"/>
      <c r="MHY323" s="942"/>
      <c r="MHZ323" s="942"/>
      <c r="MIA323" s="942"/>
      <c r="MIB323" s="942"/>
      <c r="MIC323" s="942"/>
      <c r="MID323" s="942"/>
      <c r="MIE323" s="942"/>
      <c r="MIF323" s="942"/>
      <c r="MIG323" s="942"/>
      <c r="MIH323" s="942"/>
      <c r="MII323" s="942"/>
      <c r="MIJ323" s="942"/>
      <c r="MIK323" s="942"/>
      <c r="MIL323" s="942"/>
      <c r="MIM323" s="942"/>
      <c r="MIN323" s="942"/>
      <c r="MIO323" s="942"/>
      <c r="MIP323" s="942"/>
      <c r="MIQ323" s="942"/>
      <c r="MIR323" s="942"/>
      <c r="MIS323" s="942"/>
      <c r="MIT323" s="942"/>
      <c r="MIU323" s="942"/>
      <c r="MIV323" s="942"/>
      <c r="MIW323" s="942"/>
      <c r="MIX323" s="942"/>
      <c r="MIY323" s="942"/>
      <c r="MIZ323" s="942"/>
      <c r="MJA323" s="942"/>
      <c r="MJB323" s="942"/>
      <c r="MJC323" s="942"/>
      <c r="MJD323" s="942"/>
      <c r="MJE323" s="942"/>
      <c r="MJF323" s="942"/>
      <c r="MJG323" s="942"/>
      <c r="MJH323" s="942"/>
      <c r="MJI323" s="942"/>
      <c r="MJJ323" s="942"/>
      <c r="MJK323" s="942"/>
      <c r="MJL323" s="942"/>
      <c r="MJM323" s="942"/>
      <c r="MJN323" s="942"/>
      <c r="MJO323" s="942"/>
      <c r="MJP323" s="942"/>
      <c r="MJQ323" s="942"/>
      <c r="MJR323" s="942"/>
      <c r="MJS323" s="942"/>
      <c r="MJT323" s="942"/>
      <c r="MJU323" s="942"/>
      <c r="MJV323" s="942"/>
      <c r="MJW323" s="942"/>
      <c r="MJX323" s="942"/>
      <c r="MJY323" s="942"/>
      <c r="MJZ323" s="942"/>
      <c r="MKA323" s="942"/>
      <c r="MKB323" s="942"/>
      <c r="MKC323" s="942"/>
      <c r="MKD323" s="942"/>
      <c r="MKE323" s="942"/>
      <c r="MKF323" s="942"/>
      <c r="MKG323" s="942"/>
      <c r="MKH323" s="942"/>
      <c r="MKI323" s="942"/>
      <c r="MKJ323" s="942"/>
      <c r="MKK323" s="942"/>
      <c r="MKL323" s="942"/>
      <c r="MKM323" s="942"/>
      <c r="MKN323" s="942"/>
      <c r="MKO323" s="942"/>
      <c r="MKP323" s="942"/>
      <c r="MKQ323" s="942"/>
      <c r="MKR323" s="942"/>
      <c r="MKS323" s="942"/>
      <c r="MKT323" s="942"/>
      <c r="MKU323" s="942"/>
      <c r="MKV323" s="942"/>
      <c r="MKW323" s="942"/>
      <c r="MKX323" s="942"/>
      <c r="MKY323" s="942"/>
      <c r="MKZ323" s="942"/>
      <c r="MLA323" s="942"/>
      <c r="MLB323" s="942"/>
      <c r="MLC323" s="942"/>
      <c r="MLD323" s="942"/>
      <c r="MLE323" s="942"/>
      <c r="MLF323" s="942"/>
      <c r="MLG323" s="942"/>
      <c r="MLH323" s="942"/>
      <c r="MLI323" s="942"/>
      <c r="MLJ323" s="942"/>
      <c r="MLK323" s="942"/>
      <c r="MLL323" s="942"/>
      <c r="MLM323" s="942"/>
      <c r="MLN323" s="942"/>
      <c r="MLO323" s="942"/>
      <c r="MLP323" s="942"/>
      <c r="MLQ323" s="942"/>
      <c r="MLR323" s="942"/>
      <c r="MLS323" s="942"/>
      <c r="MLT323" s="942"/>
      <c r="MLU323" s="942"/>
      <c r="MLV323" s="942"/>
      <c r="MLW323" s="942"/>
      <c r="MLX323" s="942"/>
      <c r="MLY323" s="942"/>
      <c r="MLZ323" s="942"/>
      <c r="MMA323" s="942"/>
      <c r="MMB323" s="942"/>
      <c r="MMC323" s="942"/>
      <c r="MMD323" s="942"/>
      <c r="MME323" s="942"/>
      <c r="MMF323" s="942"/>
      <c r="MMG323" s="942"/>
      <c r="MMH323" s="942"/>
      <c r="MMI323" s="942"/>
      <c r="MMJ323" s="942"/>
      <c r="MMK323" s="942"/>
      <c r="MML323" s="942"/>
      <c r="MMM323" s="942"/>
      <c r="MMN323" s="942"/>
      <c r="MMO323" s="942"/>
      <c r="MMP323" s="942"/>
      <c r="MMQ323" s="942"/>
      <c r="MMR323" s="942"/>
      <c r="MMS323" s="942"/>
      <c r="MMT323" s="942"/>
      <c r="MMU323" s="942"/>
      <c r="MMV323" s="942"/>
      <c r="MMW323" s="942"/>
      <c r="MMX323" s="942"/>
      <c r="MMY323" s="942"/>
      <c r="MMZ323" s="942"/>
      <c r="MNA323" s="942"/>
      <c r="MNB323" s="942"/>
      <c r="MNC323" s="942"/>
      <c r="MND323" s="942"/>
      <c r="MNE323" s="942"/>
      <c r="MNF323" s="942"/>
      <c r="MNG323" s="942"/>
      <c r="MNH323" s="942"/>
      <c r="MNI323" s="942"/>
      <c r="MNJ323" s="942"/>
      <c r="MNK323" s="942"/>
      <c r="MNL323" s="942"/>
      <c r="MNM323" s="942"/>
      <c r="MNN323" s="942"/>
      <c r="MNO323" s="942"/>
      <c r="MNP323" s="942"/>
      <c r="MNQ323" s="942"/>
      <c r="MNR323" s="942"/>
      <c r="MNS323" s="942"/>
      <c r="MNT323" s="942"/>
      <c r="MNU323" s="942"/>
      <c r="MNV323" s="942"/>
      <c r="MNW323" s="942"/>
      <c r="MNX323" s="942"/>
      <c r="MNY323" s="942"/>
      <c r="MNZ323" s="942"/>
      <c r="MOA323" s="942"/>
      <c r="MOB323" s="942"/>
      <c r="MOC323" s="942"/>
      <c r="MOD323" s="942"/>
      <c r="MOE323" s="942"/>
      <c r="MOF323" s="942"/>
      <c r="MOG323" s="942"/>
      <c r="MOH323" s="942"/>
      <c r="MOI323" s="942"/>
      <c r="MOJ323" s="942"/>
      <c r="MOK323" s="942"/>
      <c r="MOL323" s="942"/>
      <c r="MOM323" s="942"/>
      <c r="MON323" s="942"/>
      <c r="MOO323" s="942"/>
      <c r="MOP323" s="942"/>
      <c r="MOQ323" s="942"/>
      <c r="MOR323" s="942"/>
      <c r="MOS323" s="942"/>
      <c r="MOT323" s="942"/>
      <c r="MOU323" s="942"/>
      <c r="MOV323" s="942"/>
      <c r="MOW323" s="942"/>
      <c r="MOX323" s="942"/>
      <c r="MOY323" s="942"/>
      <c r="MOZ323" s="942"/>
      <c r="MPA323" s="942"/>
      <c r="MPB323" s="942"/>
      <c r="MPC323" s="942"/>
      <c r="MPD323" s="942"/>
      <c r="MPE323" s="942"/>
      <c r="MPF323" s="942"/>
      <c r="MPG323" s="942"/>
      <c r="MPH323" s="942"/>
      <c r="MPI323" s="942"/>
      <c r="MPJ323" s="942"/>
      <c r="MPK323" s="942"/>
      <c r="MPL323" s="942"/>
      <c r="MPM323" s="942"/>
      <c r="MPN323" s="942"/>
      <c r="MPO323" s="942"/>
      <c r="MPP323" s="942"/>
      <c r="MPQ323" s="942"/>
      <c r="MPR323" s="942"/>
      <c r="MPS323" s="942"/>
      <c r="MPT323" s="942"/>
      <c r="MPU323" s="942"/>
      <c r="MPV323" s="942"/>
      <c r="MPW323" s="942"/>
      <c r="MPX323" s="942"/>
      <c r="MPY323" s="942"/>
      <c r="MPZ323" s="942"/>
      <c r="MQA323" s="942"/>
      <c r="MQB323" s="942"/>
      <c r="MQC323" s="942"/>
      <c r="MQD323" s="942"/>
      <c r="MQE323" s="942"/>
      <c r="MQF323" s="942"/>
      <c r="MQG323" s="942"/>
      <c r="MQH323" s="942"/>
      <c r="MQI323" s="942"/>
      <c r="MQJ323" s="942"/>
      <c r="MQK323" s="942"/>
      <c r="MQL323" s="942"/>
      <c r="MQM323" s="942"/>
      <c r="MQN323" s="942"/>
      <c r="MQO323" s="942"/>
      <c r="MQP323" s="942"/>
      <c r="MQQ323" s="942"/>
      <c r="MQR323" s="942"/>
      <c r="MQS323" s="942"/>
      <c r="MQT323" s="942"/>
      <c r="MQU323" s="942"/>
      <c r="MQV323" s="942"/>
      <c r="MQW323" s="942"/>
      <c r="MQX323" s="942"/>
      <c r="MQY323" s="942"/>
      <c r="MQZ323" s="942"/>
      <c r="MRA323" s="942"/>
      <c r="MRB323" s="942"/>
      <c r="MRC323" s="942"/>
      <c r="MRD323" s="942"/>
      <c r="MRE323" s="942"/>
      <c r="MRF323" s="942"/>
      <c r="MRG323" s="942"/>
      <c r="MRH323" s="942"/>
      <c r="MRI323" s="942"/>
      <c r="MRJ323" s="942"/>
      <c r="MRK323" s="942"/>
      <c r="MRL323" s="942"/>
      <c r="MRM323" s="942"/>
      <c r="MRN323" s="942"/>
      <c r="MRO323" s="942"/>
      <c r="MRP323" s="942"/>
      <c r="MRQ323" s="942"/>
      <c r="MRR323" s="942"/>
      <c r="MRS323" s="942"/>
      <c r="MRT323" s="942"/>
      <c r="MRU323" s="942"/>
      <c r="MRV323" s="942"/>
      <c r="MRW323" s="942"/>
      <c r="MRX323" s="942"/>
      <c r="MRY323" s="942"/>
      <c r="MRZ323" s="942"/>
      <c r="MSA323" s="942"/>
      <c r="MSB323" s="942"/>
      <c r="MSC323" s="942"/>
      <c r="MSD323" s="942"/>
      <c r="MSE323" s="942"/>
      <c r="MSF323" s="942"/>
      <c r="MSG323" s="942"/>
      <c r="MSH323" s="942"/>
      <c r="MSI323" s="942"/>
      <c r="MSJ323" s="942"/>
      <c r="MSK323" s="942"/>
      <c r="MSL323" s="942"/>
      <c r="MSM323" s="942"/>
      <c r="MSN323" s="942"/>
      <c r="MSO323" s="942"/>
      <c r="MSP323" s="942"/>
      <c r="MSQ323" s="942"/>
      <c r="MSR323" s="942"/>
      <c r="MSS323" s="942"/>
      <c r="MST323" s="942"/>
      <c r="MSU323" s="942"/>
      <c r="MSV323" s="942"/>
      <c r="MSW323" s="942"/>
      <c r="MSX323" s="942"/>
      <c r="MSY323" s="942"/>
      <c r="MSZ323" s="942"/>
      <c r="MTA323" s="942"/>
      <c r="MTB323" s="942"/>
      <c r="MTC323" s="942"/>
      <c r="MTD323" s="942"/>
      <c r="MTE323" s="942"/>
      <c r="MTF323" s="942"/>
      <c r="MTG323" s="942"/>
      <c r="MTH323" s="942"/>
      <c r="MTI323" s="942"/>
      <c r="MTJ323" s="942"/>
      <c r="MTK323" s="942"/>
      <c r="MTL323" s="942"/>
      <c r="MTM323" s="942"/>
      <c r="MTN323" s="942"/>
      <c r="MTO323" s="942"/>
      <c r="MTP323" s="942"/>
      <c r="MTQ323" s="942"/>
      <c r="MTR323" s="942"/>
      <c r="MTS323" s="942"/>
      <c r="MTT323" s="942"/>
      <c r="MTU323" s="942"/>
      <c r="MTV323" s="942"/>
      <c r="MTW323" s="942"/>
      <c r="MTX323" s="942"/>
      <c r="MTY323" s="942"/>
      <c r="MTZ323" s="942"/>
      <c r="MUA323" s="942"/>
      <c r="MUB323" s="942"/>
      <c r="MUC323" s="942"/>
      <c r="MUD323" s="942"/>
      <c r="MUE323" s="942"/>
      <c r="MUF323" s="942"/>
      <c r="MUG323" s="942"/>
      <c r="MUH323" s="942"/>
      <c r="MUI323" s="942"/>
      <c r="MUJ323" s="942"/>
      <c r="MUK323" s="942"/>
      <c r="MUL323" s="942"/>
      <c r="MUM323" s="942"/>
      <c r="MUN323" s="942"/>
      <c r="MUO323" s="942"/>
      <c r="MUP323" s="942"/>
      <c r="MUQ323" s="942"/>
      <c r="MUR323" s="942"/>
      <c r="MUS323" s="942"/>
      <c r="MUT323" s="942"/>
      <c r="MUU323" s="942"/>
      <c r="MUV323" s="942"/>
      <c r="MUW323" s="942"/>
      <c r="MUX323" s="942"/>
      <c r="MUY323" s="942"/>
      <c r="MUZ323" s="942"/>
      <c r="MVA323" s="942"/>
      <c r="MVB323" s="942"/>
      <c r="MVC323" s="942"/>
      <c r="MVD323" s="942"/>
      <c r="MVE323" s="942"/>
      <c r="MVF323" s="942"/>
      <c r="MVG323" s="942"/>
      <c r="MVH323" s="942"/>
      <c r="MVI323" s="942"/>
      <c r="MVJ323" s="942"/>
      <c r="MVK323" s="942"/>
      <c r="MVL323" s="942"/>
      <c r="MVM323" s="942"/>
      <c r="MVN323" s="942"/>
      <c r="MVO323" s="942"/>
      <c r="MVP323" s="942"/>
      <c r="MVQ323" s="942"/>
      <c r="MVR323" s="942"/>
      <c r="MVS323" s="942"/>
      <c r="MVT323" s="942"/>
      <c r="MVU323" s="942"/>
      <c r="MVV323" s="942"/>
      <c r="MVW323" s="942"/>
      <c r="MVX323" s="942"/>
      <c r="MVY323" s="942"/>
      <c r="MVZ323" s="942"/>
      <c r="MWA323" s="942"/>
      <c r="MWB323" s="942"/>
      <c r="MWC323" s="942"/>
      <c r="MWD323" s="942"/>
      <c r="MWE323" s="942"/>
      <c r="MWF323" s="942"/>
      <c r="MWG323" s="942"/>
      <c r="MWH323" s="942"/>
      <c r="MWI323" s="942"/>
      <c r="MWJ323" s="942"/>
      <c r="MWK323" s="942"/>
      <c r="MWL323" s="942"/>
      <c r="MWM323" s="942"/>
      <c r="MWN323" s="942"/>
      <c r="MWO323" s="942"/>
      <c r="MWP323" s="942"/>
      <c r="MWQ323" s="942"/>
      <c r="MWR323" s="942"/>
      <c r="MWS323" s="942"/>
      <c r="MWT323" s="942"/>
      <c r="MWU323" s="942"/>
      <c r="MWV323" s="942"/>
      <c r="MWW323" s="942"/>
      <c r="MWX323" s="942"/>
      <c r="MWY323" s="942"/>
      <c r="MWZ323" s="942"/>
      <c r="MXA323" s="942"/>
      <c r="MXB323" s="942"/>
      <c r="MXC323" s="942"/>
      <c r="MXD323" s="942"/>
      <c r="MXE323" s="942"/>
      <c r="MXF323" s="942"/>
      <c r="MXG323" s="942"/>
      <c r="MXH323" s="942"/>
      <c r="MXI323" s="942"/>
      <c r="MXJ323" s="942"/>
      <c r="MXK323" s="942"/>
      <c r="MXL323" s="942"/>
      <c r="MXM323" s="942"/>
      <c r="MXN323" s="942"/>
      <c r="MXO323" s="942"/>
      <c r="MXP323" s="942"/>
      <c r="MXQ323" s="942"/>
      <c r="MXR323" s="942"/>
      <c r="MXS323" s="942"/>
      <c r="MXT323" s="942"/>
      <c r="MXU323" s="942"/>
      <c r="MXV323" s="942"/>
      <c r="MXW323" s="942"/>
      <c r="MXX323" s="942"/>
      <c r="MXY323" s="942"/>
      <c r="MXZ323" s="942"/>
      <c r="MYA323" s="942"/>
      <c r="MYB323" s="942"/>
      <c r="MYC323" s="942"/>
      <c r="MYD323" s="942"/>
      <c r="MYE323" s="942"/>
      <c r="MYF323" s="942"/>
      <c r="MYG323" s="942"/>
      <c r="MYH323" s="942"/>
      <c r="MYI323" s="942"/>
      <c r="MYJ323" s="942"/>
      <c r="MYK323" s="942"/>
      <c r="MYL323" s="942"/>
      <c r="MYM323" s="942"/>
      <c r="MYN323" s="942"/>
      <c r="MYO323" s="942"/>
      <c r="MYP323" s="942"/>
      <c r="MYQ323" s="942"/>
      <c r="MYR323" s="942"/>
      <c r="MYS323" s="942"/>
      <c r="MYT323" s="942"/>
      <c r="MYU323" s="942"/>
      <c r="MYV323" s="942"/>
      <c r="MYW323" s="942"/>
      <c r="MYX323" s="942"/>
      <c r="MYY323" s="942"/>
      <c r="MYZ323" s="942"/>
      <c r="MZA323" s="942"/>
      <c r="MZB323" s="942"/>
      <c r="MZC323" s="942"/>
      <c r="MZD323" s="942"/>
      <c r="MZE323" s="942"/>
      <c r="MZF323" s="942"/>
      <c r="MZG323" s="942"/>
      <c r="MZH323" s="942"/>
      <c r="MZI323" s="942"/>
      <c r="MZJ323" s="942"/>
      <c r="MZK323" s="942"/>
      <c r="MZL323" s="942"/>
      <c r="MZM323" s="942"/>
      <c r="MZN323" s="942"/>
      <c r="MZO323" s="942"/>
      <c r="MZP323" s="942"/>
      <c r="MZQ323" s="942"/>
      <c r="MZR323" s="942"/>
      <c r="MZS323" s="942"/>
      <c r="MZT323" s="942"/>
      <c r="MZU323" s="942"/>
      <c r="MZV323" s="942"/>
      <c r="MZW323" s="942"/>
      <c r="MZX323" s="942"/>
      <c r="MZY323" s="942"/>
      <c r="MZZ323" s="942"/>
      <c r="NAA323" s="942"/>
      <c r="NAB323" s="942"/>
      <c r="NAC323" s="942"/>
      <c r="NAD323" s="942"/>
      <c r="NAE323" s="942"/>
      <c r="NAF323" s="942"/>
      <c r="NAG323" s="942"/>
      <c r="NAH323" s="942"/>
      <c r="NAI323" s="942"/>
      <c r="NAJ323" s="942"/>
      <c r="NAK323" s="942"/>
      <c r="NAL323" s="942"/>
      <c r="NAM323" s="942"/>
      <c r="NAN323" s="942"/>
      <c r="NAO323" s="942"/>
      <c r="NAP323" s="942"/>
      <c r="NAQ323" s="942"/>
      <c r="NAR323" s="942"/>
      <c r="NAS323" s="942"/>
      <c r="NAT323" s="942"/>
      <c r="NAU323" s="942"/>
      <c r="NAV323" s="942"/>
      <c r="NAW323" s="942"/>
      <c r="NAX323" s="942"/>
      <c r="NAY323" s="942"/>
      <c r="NAZ323" s="942"/>
      <c r="NBA323" s="942"/>
      <c r="NBB323" s="942"/>
      <c r="NBC323" s="942"/>
      <c r="NBD323" s="942"/>
      <c r="NBE323" s="942"/>
      <c r="NBF323" s="942"/>
      <c r="NBG323" s="942"/>
      <c r="NBH323" s="942"/>
      <c r="NBI323" s="942"/>
      <c r="NBJ323" s="942"/>
      <c r="NBK323" s="942"/>
      <c r="NBL323" s="942"/>
      <c r="NBM323" s="942"/>
      <c r="NBN323" s="942"/>
      <c r="NBO323" s="942"/>
      <c r="NBP323" s="942"/>
      <c r="NBQ323" s="942"/>
      <c r="NBR323" s="942"/>
      <c r="NBS323" s="942"/>
      <c r="NBT323" s="942"/>
      <c r="NBU323" s="942"/>
      <c r="NBV323" s="942"/>
      <c r="NBW323" s="942"/>
      <c r="NBX323" s="942"/>
      <c r="NBY323" s="942"/>
      <c r="NBZ323" s="942"/>
      <c r="NCA323" s="942"/>
      <c r="NCB323" s="942"/>
      <c r="NCC323" s="942"/>
      <c r="NCD323" s="942"/>
      <c r="NCE323" s="942"/>
      <c r="NCF323" s="942"/>
      <c r="NCG323" s="942"/>
      <c r="NCH323" s="942"/>
      <c r="NCI323" s="942"/>
      <c r="NCJ323" s="942"/>
      <c r="NCK323" s="942"/>
      <c r="NCL323" s="942"/>
      <c r="NCM323" s="942"/>
      <c r="NCN323" s="942"/>
      <c r="NCO323" s="942"/>
      <c r="NCP323" s="942"/>
      <c r="NCQ323" s="942"/>
      <c r="NCR323" s="942"/>
      <c r="NCS323" s="942"/>
      <c r="NCT323" s="942"/>
      <c r="NCU323" s="942"/>
      <c r="NCV323" s="942"/>
      <c r="NCW323" s="942"/>
      <c r="NCX323" s="942"/>
      <c r="NCY323" s="942"/>
      <c r="NCZ323" s="942"/>
      <c r="NDA323" s="942"/>
      <c r="NDB323" s="942"/>
      <c r="NDC323" s="942"/>
      <c r="NDD323" s="942"/>
      <c r="NDE323" s="942"/>
      <c r="NDF323" s="942"/>
      <c r="NDG323" s="942"/>
      <c r="NDH323" s="942"/>
      <c r="NDI323" s="942"/>
      <c r="NDJ323" s="942"/>
      <c r="NDK323" s="942"/>
      <c r="NDL323" s="942"/>
      <c r="NDM323" s="942"/>
      <c r="NDN323" s="942"/>
      <c r="NDO323" s="942"/>
      <c r="NDP323" s="942"/>
      <c r="NDQ323" s="942"/>
      <c r="NDR323" s="942"/>
      <c r="NDS323" s="942"/>
      <c r="NDT323" s="942"/>
      <c r="NDU323" s="942"/>
      <c r="NDV323" s="942"/>
      <c r="NDW323" s="942"/>
      <c r="NDX323" s="942"/>
      <c r="NDY323" s="942"/>
      <c r="NDZ323" s="942"/>
      <c r="NEA323" s="942"/>
      <c r="NEB323" s="942"/>
      <c r="NEC323" s="942"/>
      <c r="NED323" s="942"/>
      <c r="NEE323" s="942"/>
      <c r="NEF323" s="942"/>
      <c r="NEG323" s="942"/>
      <c r="NEH323" s="942"/>
      <c r="NEI323" s="942"/>
      <c r="NEJ323" s="942"/>
      <c r="NEK323" s="942"/>
      <c r="NEL323" s="942"/>
      <c r="NEM323" s="942"/>
      <c r="NEN323" s="942"/>
      <c r="NEO323" s="942"/>
      <c r="NEP323" s="942"/>
      <c r="NEQ323" s="942"/>
      <c r="NER323" s="942"/>
      <c r="NES323" s="942"/>
      <c r="NET323" s="942"/>
      <c r="NEU323" s="942"/>
      <c r="NEV323" s="942"/>
      <c r="NEW323" s="942"/>
      <c r="NEX323" s="942"/>
      <c r="NEY323" s="942"/>
      <c r="NEZ323" s="942"/>
      <c r="NFA323" s="942"/>
      <c r="NFB323" s="942"/>
      <c r="NFC323" s="942"/>
      <c r="NFD323" s="942"/>
      <c r="NFE323" s="942"/>
      <c r="NFF323" s="942"/>
      <c r="NFG323" s="942"/>
      <c r="NFH323" s="942"/>
      <c r="NFI323" s="942"/>
      <c r="NFJ323" s="942"/>
      <c r="NFK323" s="942"/>
      <c r="NFL323" s="942"/>
      <c r="NFM323" s="942"/>
      <c r="NFN323" s="942"/>
      <c r="NFO323" s="942"/>
      <c r="NFP323" s="942"/>
      <c r="NFQ323" s="942"/>
      <c r="NFR323" s="942"/>
      <c r="NFS323" s="942"/>
      <c r="NFT323" s="942"/>
      <c r="NFU323" s="942"/>
      <c r="NFV323" s="942"/>
      <c r="NFW323" s="942"/>
      <c r="NFX323" s="942"/>
      <c r="NFY323" s="942"/>
      <c r="NFZ323" s="942"/>
      <c r="NGA323" s="942"/>
      <c r="NGB323" s="942"/>
      <c r="NGC323" s="942"/>
      <c r="NGD323" s="942"/>
      <c r="NGE323" s="942"/>
      <c r="NGF323" s="942"/>
      <c r="NGG323" s="942"/>
      <c r="NGH323" s="942"/>
      <c r="NGI323" s="942"/>
      <c r="NGJ323" s="942"/>
      <c r="NGK323" s="942"/>
      <c r="NGL323" s="942"/>
      <c r="NGM323" s="942"/>
      <c r="NGN323" s="942"/>
      <c r="NGO323" s="942"/>
      <c r="NGP323" s="942"/>
      <c r="NGQ323" s="942"/>
      <c r="NGR323" s="942"/>
      <c r="NGS323" s="942"/>
      <c r="NGT323" s="942"/>
      <c r="NGU323" s="942"/>
      <c r="NGV323" s="942"/>
      <c r="NGW323" s="942"/>
      <c r="NGX323" s="942"/>
      <c r="NGY323" s="942"/>
      <c r="NGZ323" s="942"/>
      <c r="NHA323" s="942"/>
      <c r="NHB323" s="942"/>
      <c r="NHC323" s="942"/>
      <c r="NHD323" s="942"/>
      <c r="NHE323" s="942"/>
      <c r="NHF323" s="942"/>
      <c r="NHG323" s="942"/>
      <c r="NHH323" s="942"/>
      <c r="NHI323" s="942"/>
      <c r="NHJ323" s="942"/>
      <c r="NHK323" s="942"/>
      <c r="NHL323" s="942"/>
      <c r="NHM323" s="942"/>
      <c r="NHN323" s="942"/>
      <c r="NHO323" s="942"/>
      <c r="NHP323" s="942"/>
      <c r="NHQ323" s="942"/>
      <c r="NHR323" s="942"/>
      <c r="NHS323" s="942"/>
      <c r="NHT323" s="942"/>
      <c r="NHU323" s="942"/>
      <c r="NHV323" s="942"/>
      <c r="NHW323" s="942"/>
      <c r="NHX323" s="942"/>
      <c r="NHY323" s="942"/>
      <c r="NHZ323" s="942"/>
      <c r="NIA323" s="942"/>
      <c r="NIB323" s="942"/>
      <c r="NIC323" s="942"/>
      <c r="NID323" s="942"/>
      <c r="NIE323" s="942"/>
      <c r="NIF323" s="942"/>
      <c r="NIG323" s="942"/>
      <c r="NIH323" s="942"/>
      <c r="NII323" s="942"/>
      <c r="NIJ323" s="942"/>
      <c r="NIK323" s="942"/>
      <c r="NIL323" s="942"/>
      <c r="NIM323" s="942"/>
      <c r="NIN323" s="942"/>
      <c r="NIO323" s="942"/>
      <c r="NIP323" s="942"/>
      <c r="NIQ323" s="942"/>
      <c r="NIR323" s="942"/>
      <c r="NIS323" s="942"/>
      <c r="NIT323" s="942"/>
      <c r="NIU323" s="942"/>
      <c r="NIV323" s="942"/>
      <c r="NIW323" s="942"/>
      <c r="NIX323" s="942"/>
      <c r="NIY323" s="942"/>
      <c r="NIZ323" s="942"/>
      <c r="NJA323" s="942"/>
      <c r="NJB323" s="942"/>
      <c r="NJC323" s="942"/>
      <c r="NJD323" s="942"/>
      <c r="NJE323" s="942"/>
      <c r="NJF323" s="942"/>
      <c r="NJG323" s="942"/>
      <c r="NJH323" s="942"/>
      <c r="NJI323" s="942"/>
      <c r="NJJ323" s="942"/>
      <c r="NJK323" s="942"/>
      <c r="NJL323" s="942"/>
      <c r="NJM323" s="942"/>
      <c r="NJN323" s="942"/>
      <c r="NJO323" s="942"/>
      <c r="NJP323" s="942"/>
      <c r="NJQ323" s="942"/>
      <c r="NJR323" s="942"/>
      <c r="NJS323" s="942"/>
      <c r="NJT323" s="942"/>
      <c r="NJU323" s="942"/>
      <c r="NJV323" s="942"/>
      <c r="NJW323" s="942"/>
      <c r="NJX323" s="942"/>
      <c r="NJY323" s="942"/>
      <c r="NJZ323" s="942"/>
      <c r="NKA323" s="942"/>
      <c r="NKB323" s="942"/>
      <c r="NKC323" s="942"/>
      <c r="NKD323" s="942"/>
      <c r="NKE323" s="942"/>
      <c r="NKF323" s="942"/>
      <c r="NKG323" s="942"/>
      <c r="NKH323" s="942"/>
      <c r="NKI323" s="942"/>
      <c r="NKJ323" s="942"/>
      <c r="NKK323" s="942"/>
      <c r="NKL323" s="942"/>
      <c r="NKM323" s="942"/>
      <c r="NKN323" s="942"/>
      <c r="NKO323" s="942"/>
      <c r="NKP323" s="942"/>
      <c r="NKQ323" s="942"/>
      <c r="NKR323" s="942"/>
      <c r="NKS323" s="942"/>
      <c r="NKT323" s="942"/>
      <c r="NKU323" s="942"/>
      <c r="NKV323" s="942"/>
      <c r="NKW323" s="942"/>
      <c r="NKX323" s="942"/>
      <c r="NKY323" s="942"/>
      <c r="NKZ323" s="942"/>
      <c r="NLA323" s="942"/>
      <c r="NLB323" s="942"/>
      <c r="NLC323" s="942"/>
      <c r="NLD323" s="942"/>
      <c r="NLE323" s="942"/>
      <c r="NLF323" s="942"/>
      <c r="NLG323" s="942"/>
      <c r="NLH323" s="942"/>
      <c r="NLI323" s="942"/>
      <c r="NLJ323" s="942"/>
      <c r="NLK323" s="942"/>
      <c r="NLL323" s="942"/>
      <c r="NLM323" s="942"/>
      <c r="NLN323" s="942"/>
      <c r="NLO323" s="942"/>
      <c r="NLP323" s="942"/>
      <c r="NLQ323" s="942"/>
      <c r="NLR323" s="942"/>
      <c r="NLS323" s="942"/>
      <c r="NLT323" s="942"/>
      <c r="NLU323" s="942"/>
      <c r="NLV323" s="942"/>
      <c r="NLW323" s="942"/>
      <c r="NLX323" s="942"/>
      <c r="NLY323" s="942"/>
      <c r="NLZ323" s="942"/>
      <c r="NMA323" s="942"/>
      <c r="NMB323" s="942"/>
      <c r="NMC323" s="942"/>
      <c r="NMD323" s="942"/>
      <c r="NME323" s="942"/>
      <c r="NMF323" s="942"/>
      <c r="NMG323" s="942"/>
      <c r="NMH323" s="942"/>
      <c r="NMI323" s="942"/>
      <c r="NMJ323" s="942"/>
      <c r="NMK323" s="942"/>
      <c r="NML323" s="942"/>
      <c r="NMM323" s="942"/>
      <c r="NMN323" s="942"/>
      <c r="NMO323" s="942"/>
      <c r="NMP323" s="942"/>
      <c r="NMQ323" s="942"/>
      <c r="NMR323" s="942"/>
      <c r="NMS323" s="942"/>
      <c r="NMT323" s="942"/>
      <c r="NMU323" s="942"/>
      <c r="NMV323" s="942"/>
      <c r="NMW323" s="942"/>
      <c r="NMX323" s="942"/>
      <c r="NMY323" s="942"/>
      <c r="NMZ323" s="942"/>
      <c r="NNA323" s="942"/>
      <c r="NNB323" s="942"/>
      <c r="NNC323" s="942"/>
      <c r="NND323" s="942"/>
      <c r="NNE323" s="942"/>
      <c r="NNF323" s="942"/>
      <c r="NNG323" s="942"/>
      <c r="NNH323" s="942"/>
      <c r="NNI323" s="942"/>
      <c r="NNJ323" s="942"/>
      <c r="NNK323" s="942"/>
      <c r="NNL323" s="942"/>
      <c r="NNM323" s="942"/>
      <c r="NNN323" s="942"/>
      <c r="NNO323" s="942"/>
      <c r="NNP323" s="942"/>
      <c r="NNQ323" s="942"/>
      <c r="NNR323" s="942"/>
      <c r="NNS323" s="942"/>
      <c r="NNT323" s="942"/>
      <c r="NNU323" s="942"/>
      <c r="NNV323" s="942"/>
      <c r="NNW323" s="942"/>
      <c r="NNX323" s="942"/>
      <c r="NNY323" s="942"/>
      <c r="NNZ323" s="942"/>
      <c r="NOA323" s="942"/>
      <c r="NOB323" s="942"/>
      <c r="NOC323" s="942"/>
      <c r="NOD323" s="942"/>
      <c r="NOE323" s="942"/>
      <c r="NOF323" s="942"/>
      <c r="NOG323" s="942"/>
      <c r="NOH323" s="942"/>
      <c r="NOI323" s="942"/>
      <c r="NOJ323" s="942"/>
      <c r="NOK323" s="942"/>
      <c r="NOL323" s="942"/>
      <c r="NOM323" s="942"/>
      <c r="NON323" s="942"/>
      <c r="NOO323" s="942"/>
      <c r="NOP323" s="942"/>
      <c r="NOQ323" s="942"/>
      <c r="NOR323" s="942"/>
      <c r="NOS323" s="942"/>
      <c r="NOT323" s="942"/>
      <c r="NOU323" s="942"/>
      <c r="NOV323" s="942"/>
      <c r="NOW323" s="942"/>
      <c r="NOX323" s="942"/>
      <c r="NOY323" s="942"/>
      <c r="NOZ323" s="942"/>
      <c r="NPA323" s="942"/>
      <c r="NPB323" s="942"/>
      <c r="NPC323" s="942"/>
      <c r="NPD323" s="942"/>
      <c r="NPE323" s="942"/>
      <c r="NPF323" s="942"/>
      <c r="NPG323" s="942"/>
      <c r="NPH323" s="942"/>
      <c r="NPI323" s="942"/>
      <c r="NPJ323" s="942"/>
      <c r="NPK323" s="942"/>
      <c r="NPL323" s="942"/>
      <c r="NPM323" s="942"/>
      <c r="NPN323" s="942"/>
      <c r="NPO323" s="942"/>
      <c r="NPP323" s="942"/>
      <c r="NPQ323" s="942"/>
      <c r="NPR323" s="942"/>
      <c r="NPS323" s="942"/>
      <c r="NPT323" s="942"/>
      <c r="NPU323" s="942"/>
      <c r="NPV323" s="942"/>
      <c r="NPW323" s="942"/>
      <c r="NPX323" s="942"/>
      <c r="NPY323" s="942"/>
      <c r="NPZ323" s="942"/>
      <c r="NQA323" s="942"/>
      <c r="NQB323" s="942"/>
      <c r="NQC323" s="942"/>
      <c r="NQD323" s="942"/>
      <c r="NQE323" s="942"/>
      <c r="NQF323" s="942"/>
      <c r="NQG323" s="942"/>
      <c r="NQH323" s="942"/>
      <c r="NQI323" s="942"/>
      <c r="NQJ323" s="942"/>
      <c r="NQK323" s="942"/>
      <c r="NQL323" s="942"/>
      <c r="NQM323" s="942"/>
      <c r="NQN323" s="942"/>
      <c r="NQO323" s="942"/>
      <c r="NQP323" s="942"/>
      <c r="NQQ323" s="942"/>
      <c r="NQR323" s="942"/>
      <c r="NQS323" s="942"/>
      <c r="NQT323" s="942"/>
      <c r="NQU323" s="942"/>
      <c r="NQV323" s="942"/>
      <c r="NQW323" s="942"/>
      <c r="NQX323" s="942"/>
      <c r="NQY323" s="942"/>
      <c r="NQZ323" s="942"/>
      <c r="NRA323" s="942"/>
      <c r="NRB323" s="942"/>
      <c r="NRC323" s="942"/>
      <c r="NRD323" s="942"/>
      <c r="NRE323" s="942"/>
      <c r="NRF323" s="942"/>
      <c r="NRG323" s="942"/>
      <c r="NRH323" s="942"/>
      <c r="NRI323" s="942"/>
      <c r="NRJ323" s="942"/>
      <c r="NRK323" s="942"/>
      <c r="NRL323" s="942"/>
      <c r="NRM323" s="942"/>
      <c r="NRN323" s="942"/>
      <c r="NRO323" s="942"/>
      <c r="NRP323" s="942"/>
      <c r="NRQ323" s="942"/>
      <c r="NRR323" s="942"/>
      <c r="NRS323" s="942"/>
      <c r="NRT323" s="942"/>
      <c r="NRU323" s="942"/>
      <c r="NRV323" s="942"/>
      <c r="NRW323" s="942"/>
      <c r="NRX323" s="942"/>
      <c r="NRY323" s="942"/>
      <c r="NRZ323" s="942"/>
      <c r="NSA323" s="942"/>
      <c r="NSB323" s="942"/>
      <c r="NSC323" s="942"/>
      <c r="NSD323" s="942"/>
      <c r="NSE323" s="942"/>
      <c r="NSF323" s="942"/>
      <c r="NSG323" s="942"/>
      <c r="NSH323" s="942"/>
      <c r="NSI323" s="942"/>
      <c r="NSJ323" s="942"/>
      <c r="NSK323" s="942"/>
      <c r="NSL323" s="942"/>
      <c r="NSM323" s="942"/>
      <c r="NSN323" s="942"/>
      <c r="NSO323" s="942"/>
      <c r="NSP323" s="942"/>
      <c r="NSQ323" s="942"/>
      <c r="NSR323" s="942"/>
      <c r="NSS323" s="942"/>
      <c r="NST323" s="942"/>
      <c r="NSU323" s="942"/>
      <c r="NSV323" s="942"/>
      <c r="NSW323" s="942"/>
      <c r="NSX323" s="942"/>
      <c r="NSY323" s="942"/>
      <c r="NSZ323" s="942"/>
      <c r="NTA323" s="942"/>
      <c r="NTB323" s="942"/>
      <c r="NTC323" s="942"/>
      <c r="NTD323" s="942"/>
      <c r="NTE323" s="942"/>
      <c r="NTF323" s="942"/>
      <c r="NTG323" s="942"/>
      <c r="NTH323" s="942"/>
      <c r="NTI323" s="942"/>
      <c r="NTJ323" s="942"/>
      <c r="NTK323" s="942"/>
      <c r="NTL323" s="942"/>
      <c r="NTM323" s="942"/>
      <c r="NTN323" s="942"/>
      <c r="NTO323" s="942"/>
      <c r="NTP323" s="942"/>
      <c r="NTQ323" s="942"/>
      <c r="NTR323" s="942"/>
      <c r="NTS323" s="942"/>
      <c r="NTT323" s="942"/>
      <c r="NTU323" s="942"/>
      <c r="NTV323" s="942"/>
      <c r="NTW323" s="942"/>
      <c r="NTX323" s="942"/>
      <c r="NTY323" s="942"/>
      <c r="NTZ323" s="942"/>
      <c r="NUA323" s="942"/>
      <c r="NUB323" s="942"/>
      <c r="NUC323" s="942"/>
      <c r="NUD323" s="942"/>
      <c r="NUE323" s="942"/>
      <c r="NUF323" s="942"/>
      <c r="NUG323" s="942"/>
      <c r="NUH323" s="942"/>
      <c r="NUI323" s="942"/>
      <c r="NUJ323" s="942"/>
      <c r="NUK323" s="942"/>
      <c r="NUL323" s="942"/>
      <c r="NUM323" s="942"/>
      <c r="NUN323" s="942"/>
      <c r="NUO323" s="942"/>
      <c r="NUP323" s="942"/>
      <c r="NUQ323" s="942"/>
      <c r="NUR323" s="942"/>
      <c r="NUS323" s="942"/>
      <c r="NUT323" s="942"/>
      <c r="NUU323" s="942"/>
      <c r="NUV323" s="942"/>
      <c r="NUW323" s="942"/>
      <c r="NUX323" s="942"/>
      <c r="NUY323" s="942"/>
      <c r="NUZ323" s="942"/>
      <c r="NVA323" s="942"/>
      <c r="NVB323" s="942"/>
      <c r="NVC323" s="942"/>
      <c r="NVD323" s="942"/>
      <c r="NVE323" s="942"/>
      <c r="NVF323" s="942"/>
      <c r="NVG323" s="942"/>
      <c r="NVH323" s="942"/>
      <c r="NVI323" s="942"/>
      <c r="NVJ323" s="942"/>
      <c r="NVK323" s="942"/>
      <c r="NVL323" s="942"/>
      <c r="NVM323" s="942"/>
      <c r="NVN323" s="942"/>
      <c r="NVO323" s="942"/>
      <c r="NVP323" s="942"/>
      <c r="NVQ323" s="942"/>
      <c r="NVR323" s="942"/>
      <c r="NVS323" s="942"/>
      <c r="NVT323" s="942"/>
      <c r="NVU323" s="942"/>
      <c r="NVV323" s="942"/>
      <c r="NVW323" s="942"/>
      <c r="NVX323" s="942"/>
      <c r="NVY323" s="942"/>
      <c r="NVZ323" s="942"/>
      <c r="NWA323" s="942"/>
      <c r="NWB323" s="942"/>
      <c r="NWC323" s="942"/>
      <c r="NWD323" s="942"/>
      <c r="NWE323" s="942"/>
      <c r="NWF323" s="942"/>
      <c r="NWG323" s="942"/>
      <c r="NWH323" s="942"/>
      <c r="NWI323" s="942"/>
      <c r="NWJ323" s="942"/>
      <c r="NWK323" s="942"/>
      <c r="NWL323" s="942"/>
      <c r="NWM323" s="942"/>
      <c r="NWN323" s="942"/>
      <c r="NWO323" s="942"/>
      <c r="NWP323" s="942"/>
      <c r="NWQ323" s="942"/>
      <c r="NWR323" s="942"/>
      <c r="NWS323" s="942"/>
      <c r="NWT323" s="942"/>
      <c r="NWU323" s="942"/>
      <c r="NWV323" s="942"/>
      <c r="NWW323" s="942"/>
      <c r="NWX323" s="942"/>
      <c r="NWY323" s="942"/>
      <c r="NWZ323" s="942"/>
      <c r="NXA323" s="942"/>
      <c r="NXB323" s="942"/>
      <c r="NXC323" s="942"/>
      <c r="NXD323" s="942"/>
      <c r="NXE323" s="942"/>
      <c r="NXF323" s="942"/>
      <c r="NXG323" s="942"/>
      <c r="NXH323" s="942"/>
      <c r="NXI323" s="942"/>
      <c r="NXJ323" s="942"/>
      <c r="NXK323" s="942"/>
      <c r="NXL323" s="942"/>
      <c r="NXM323" s="942"/>
      <c r="NXN323" s="942"/>
      <c r="NXO323" s="942"/>
      <c r="NXP323" s="942"/>
      <c r="NXQ323" s="942"/>
      <c r="NXR323" s="942"/>
      <c r="NXS323" s="942"/>
      <c r="NXT323" s="942"/>
      <c r="NXU323" s="942"/>
      <c r="NXV323" s="942"/>
      <c r="NXW323" s="942"/>
      <c r="NXX323" s="942"/>
      <c r="NXY323" s="942"/>
      <c r="NXZ323" s="942"/>
      <c r="NYA323" s="942"/>
      <c r="NYB323" s="942"/>
      <c r="NYC323" s="942"/>
      <c r="NYD323" s="942"/>
      <c r="NYE323" s="942"/>
      <c r="NYF323" s="942"/>
      <c r="NYG323" s="942"/>
      <c r="NYH323" s="942"/>
      <c r="NYI323" s="942"/>
      <c r="NYJ323" s="942"/>
      <c r="NYK323" s="942"/>
      <c r="NYL323" s="942"/>
      <c r="NYM323" s="942"/>
      <c r="NYN323" s="942"/>
      <c r="NYO323" s="942"/>
      <c r="NYP323" s="942"/>
      <c r="NYQ323" s="942"/>
      <c r="NYR323" s="942"/>
      <c r="NYS323" s="942"/>
      <c r="NYT323" s="942"/>
      <c r="NYU323" s="942"/>
      <c r="NYV323" s="942"/>
      <c r="NYW323" s="942"/>
      <c r="NYX323" s="942"/>
      <c r="NYY323" s="942"/>
      <c r="NYZ323" s="942"/>
      <c r="NZA323" s="942"/>
      <c r="NZB323" s="942"/>
      <c r="NZC323" s="942"/>
      <c r="NZD323" s="942"/>
      <c r="NZE323" s="942"/>
      <c r="NZF323" s="942"/>
      <c r="NZG323" s="942"/>
      <c r="NZH323" s="942"/>
      <c r="NZI323" s="942"/>
      <c r="NZJ323" s="942"/>
      <c r="NZK323" s="942"/>
      <c r="NZL323" s="942"/>
      <c r="NZM323" s="942"/>
      <c r="NZN323" s="942"/>
      <c r="NZO323" s="942"/>
      <c r="NZP323" s="942"/>
      <c r="NZQ323" s="942"/>
      <c r="NZR323" s="942"/>
      <c r="NZS323" s="942"/>
      <c r="NZT323" s="942"/>
      <c r="NZU323" s="942"/>
      <c r="NZV323" s="942"/>
      <c r="NZW323" s="942"/>
      <c r="NZX323" s="942"/>
      <c r="NZY323" s="942"/>
      <c r="NZZ323" s="942"/>
      <c r="OAA323" s="942"/>
      <c r="OAB323" s="942"/>
      <c r="OAC323" s="942"/>
      <c r="OAD323" s="942"/>
      <c r="OAE323" s="942"/>
      <c r="OAF323" s="942"/>
      <c r="OAG323" s="942"/>
      <c r="OAH323" s="942"/>
      <c r="OAI323" s="942"/>
      <c r="OAJ323" s="942"/>
      <c r="OAK323" s="942"/>
      <c r="OAL323" s="942"/>
      <c r="OAM323" s="942"/>
      <c r="OAN323" s="942"/>
      <c r="OAO323" s="942"/>
      <c r="OAP323" s="942"/>
      <c r="OAQ323" s="942"/>
      <c r="OAR323" s="942"/>
      <c r="OAS323" s="942"/>
      <c r="OAT323" s="942"/>
      <c r="OAU323" s="942"/>
      <c r="OAV323" s="942"/>
      <c r="OAW323" s="942"/>
      <c r="OAX323" s="942"/>
      <c r="OAY323" s="942"/>
      <c r="OAZ323" s="942"/>
      <c r="OBA323" s="942"/>
      <c r="OBB323" s="942"/>
      <c r="OBC323" s="942"/>
      <c r="OBD323" s="942"/>
      <c r="OBE323" s="942"/>
      <c r="OBF323" s="942"/>
      <c r="OBG323" s="942"/>
      <c r="OBH323" s="942"/>
      <c r="OBI323" s="942"/>
      <c r="OBJ323" s="942"/>
      <c r="OBK323" s="942"/>
      <c r="OBL323" s="942"/>
      <c r="OBM323" s="942"/>
      <c r="OBN323" s="942"/>
      <c r="OBO323" s="942"/>
      <c r="OBP323" s="942"/>
      <c r="OBQ323" s="942"/>
      <c r="OBR323" s="942"/>
      <c r="OBS323" s="942"/>
      <c r="OBT323" s="942"/>
      <c r="OBU323" s="942"/>
      <c r="OBV323" s="942"/>
      <c r="OBW323" s="942"/>
      <c r="OBX323" s="942"/>
      <c r="OBY323" s="942"/>
      <c r="OBZ323" s="942"/>
      <c r="OCA323" s="942"/>
      <c r="OCB323" s="942"/>
      <c r="OCC323" s="942"/>
      <c r="OCD323" s="942"/>
      <c r="OCE323" s="942"/>
      <c r="OCF323" s="942"/>
      <c r="OCG323" s="942"/>
      <c r="OCH323" s="942"/>
      <c r="OCI323" s="942"/>
      <c r="OCJ323" s="942"/>
      <c r="OCK323" s="942"/>
      <c r="OCL323" s="942"/>
      <c r="OCM323" s="942"/>
      <c r="OCN323" s="942"/>
      <c r="OCO323" s="942"/>
      <c r="OCP323" s="942"/>
      <c r="OCQ323" s="942"/>
      <c r="OCR323" s="942"/>
      <c r="OCS323" s="942"/>
      <c r="OCT323" s="942"/>
      <c r="OCU323" s="942"/>
      <c r="OCV323" s="942"/>
      <c r="OCW323" s="942"/>
      <c r="OCX323" s="942"/>
      <c r="OCY323" s="942"/>
      <c r="OCZ323" s="942"/>
      <c r="ODA323" s="942"/>
      <c r="ODB323" s="942"/>
      <c r="ODC323" s="942"/>
      <c r="ODD323" s="942"/>
      <c r="ODE323" s="942"/>
      <c r="ODF323" s="942"/>
      <c r="ODG323" s="942"/>
      <c r="ODH323" s="942"/>
      <c r="ODI323" s="942"/>
      <c r="ODJ323" s="942"/>
      <c r="ODK323" s="942"/>
      <c r="ODL323" s="942"/>
      <c r="ODM323" s="942"/>
      <c r="ODN323" s="942"/>
      <c r="ODO323" s="942"/>
      <c r="ODP323" s="942"/>
      <c r="ODQ323" s="942"/>
      <c r="ODR323" s="942"/>
      <c r="ODS323" s="942"/>
      <c r="ODT323" s="942"/>
      <c r="ODU323" s="942"/>
      <c r="ODV323" s="942"/>
      <c r="ODW323" s="942"/>
      <c r="ODX323" s="942"/>
      <c r="ODY323" s="942"/>
      <c r="ODZ323" s="942"/>
      <c r="OEA323" s="942"/>
      <c r="OEB323" s="942"/>
      <c r="OEC323" s="942"/>
      <c r="OED323" s="942"/>
      <c r="OEE323" s="942"/>
      <c r="OEF323" s="942"/>
      <c r="OEG323" s="942"/>
      <c r="OEH323" s="942"/>
      <c r="OEI323" s="942"/>
      <c r="OEJ323" s="942"/>
      <c r="OEK323" s="942"/>
      <c r="OEL323" s="942"/>
      <c r="OEM323" s="942"/>
      <c r="OEN323" s="942"/>
      <c r="OEO323" s="942"/>
      <c r="OEP323" s="942"/>
      <c r="OEQ323" s="942"/>
      <c r="OER323" s="942"/>
      <c r="OES323" s="942"/>
      <c r="OET323" s="942"/>
      <c r="OEU323" s="942"/>
      <c r="OEV323" s="942"/>
      <c r="OEW323" s="942"/>
      <c r="OEX323" s="942"/>
      <c r="OEY323" s="942"/>
      <c r="OEZ323" s="942"/>
      <c r="OFA323" s="942"/>
      <c r="OFB323" s="942"/>
      <c r="OFC323" s="942"/>
      <c r="OFD323" s="942"/>
      <c r="OFE323" s="942"/>
      <c r="OFF323" s="942"/>
      <c r="OFG323" s="942"/>
      <c r="OFH323" s="942"/>
      <c r="OFI323" s="942"/>
      <c r="OFJ323" s="942"/>
      <c r="OFK323" s="942"/>
      <c r="OFL323" s="942"/>
      <c r="OFM323" s="942"/>
      <c r="OFN323" s="942"/>
      <c r="OFO323" s="942"/>
      <c r="OFP323" s="942"/>
      <c r="OFQ323" s="942"/>
      <c r="OFR323" s="942"/>
      <c r="OFS323" s="942"/>
      <c r="OFT323" s="942"/>
      <c r="OFU323" s="942"/>
      <c r="OFV323" s="942"/>
      <c r="OFW323" s="942"/>
      <c r="OFX323" s="942"/>
      <c r="OFY323" s="942"/>
      <c r="OFZ323" s="942"/>
      <c r="OGA323" s="942"/>
      <c r="OGB323" s="942"/>
      <c r="OGC323" s="942"/>
      <c r="OGD323" s="942"/>
      <c r="OGE323" s="942"/>
      <c r="OGF323" s="942"/>
      <c r="OGG323" s="942"/>
      <c r="OGH323" s="942"/>
      <c r="OGI323" s="942"/>
      <c r="OGJ323" s="942"/>
      <c r="OGK323" s="942"/>
      <c r="OGL323" s="942"/>
      <c r="OGM323" s="942"/>
      <c r="OGN323" s="942"/>
      <c r="OGO323" s="942"/>
      <c r="OGP323" s="942"/>
      <c r="OGQ323" s="942"/>
      <c r="OGR323" s="942"/>
      <c r="OGS323" s="942"/>
      <c r="OGT323" s="942"/>
      <c r="OGU323" s="942"/>
      <c r="OGV323" s="942"/>
      <c r="OGW323" s="942"/>
      <c r="OGX323" s="942"/>
      <c r="OGY323" s="942"/>
      <c r="OGZ323" s="942"/>
      <c r="OHA323" s="942"/>
      <c r="OHB323" s="942"/>
      <c r="OHC323" s="942"/>
      <c r="OHD323" s="942"/>
      <c r="OHE323" s="942"/>
      <c r="OHF323" s="942"/>
      <c r="OHG323" s="942"/>
      <c r="OHH323" s="942"/>
      <c r="OHI323" s="942"/>
      <c r="OHJ323" s="942"/>
      <c r="OHK323" s="942"/>
      <c r="OHL323" s="942"/>
      <c r="OHM323" s="942"/>
      <c r="OHN323" s="942"/>
      <c r="OHO323" s="942"/>
      <c r="OHP323" s="942"/>
      <c r="OHQ323" s="942"/>
      <c r="OHR323" s="942"/>
      <c r="OHS323" s="942"/>
      <c r="OHT323" s="942"/>
      <c r="OHU323" s="942"/>
      <c r="OHV323" s="942"/>
      <c r="OHW323" s="942"/>
      <c r="OHX323" s="942"/>
      <c r="OHY323" s="942"/>
      <c r="OHZ323" s="942"/>
      <c r="OIA323" s="942"/>
      <c r="OIB323" s="942"/>
      <c r="OIC323" s="942"/>
      <c r="OID323" s="942"/>
      <c r="OIE323" s="942"/>
      <c r="OIF323" s="942"/>
      <c r="OIG323" s="942"/>
      <c r="OIH323" s="942"/>
      <c r="OII323" s="942"/>
      <c r="OIJ323" s="942"/>
      <c r="OIK323" s="942"/>
      <c r="OIL323" s="942"/>
      <c r="OIM323" s="942"/>
      <c r="OIN323" s="942"/>
      <c r="OIO323" s="942"/>
      <c r="OIP323" s="942"/>
      <c r="OIQ323" s="942"/>
      <c r="OIR323" s="942"/>
      <c r="OIS323" s="942"/>
      <c r="OIT323" s="942"/>
      <c r="OIU323" s="942"/>
      <c r="OIV323" s="942"/>
      <c r="OIW323" s="942"/>
      <c r="OIX323" s="942"/>
      <c r="OIY323" s="942"/>
      <c r="OIZ323" s="942"/>
      <c r="OJA323" s="942"/>
      <c r="OJB323" s="942"/>
      <c r="OJC323" s="942"/>
      <c r="OJD323" s="942"/>
      <c r="OJE323" s="942"/>
      <c r="OJF323" s="942"/>
      <c r="OJG323" s="942"/>
      <c r="OJH323" s="942"/>
      <c r="OJI323" s="942"/>
      <c r="OJJ323" s="942"/>
      <c r="OJK323" s="942"/>
      <c r="OJL323" s="942"/>
      <c r="OJM323" s="942"/>
      <c r="OJN323" s="942"/>
      <c r="OJO323" s="942"/>
      <c r="OJP323" s="942"/>
      <c r="OJQ323" s="942"/>
      <c r="OJR323" s="942"/>
      <c r="OJS323" s="942"/>
      <c r="OJT323" s="942"/>
      <c r="OJU323" s="942"/>
      <c r="OJV323" s="942"/>
      <c r="OJW323" s="942"/>
      <c r="OJX323" s="942"/>
      <c r="OJY323" s="942"/>
      <c r="OJZ323" s="942"/>
      <c r="OKA323" s="942"/>
      <c r="OKB323" s="942"/>
      <c r="OKC323" s="942"/>
      <c r="OKD323" s="942"/>
      <c r="OKE323" s="942"/>
      <c r="OKF323" s="942"/>
      <c r="OKG323" s="942"/>
      <c r="OKH323" s="942"/>
      <c r="OKI323" s="942"/>
      <c r="OKJ323" s="942"/>
      <c r="OKK323" s="942"/>
      <c r="OKL323" s="942"/>
      <c r="OKM323" s="942"/>
      <c r="OKN323" s="942"/>
      <c r="OKO323" s="942"/>
      <c r="OKP323" s="942"/>
      <c r="OKQ323" s="942"/>
      <c r="OKR323" s="942"/>
      <c r="OKS323" s="942"/>
      <c r="OKT323" s="942"/>
      <c r="OKU323" s="942"/>
      <c r="OKV323" s="942"/>
      <c r="OKW323" s="942"/>
      <c r="OKX323" s="942"/>
      <c r="OKY323" s="942"/>
      <c r="OKZ323" s="942"/>
      <c r="OLA323" s="942"/>
      <c r="OLB323" s="942"/>
      <c r="OLC323" s="942"/>
      <c r="OLD323" s="942"/>
      <c r="OLE323" s="942"/>
      <c r="OLF323" s="942"/>
      <c r="OLG323" s="942"/>
      <c r="OLH323" s="942"/>
      <c r="OLI323" s="942"/>
      <c r="OLJ323" s="942"/>
      <c r="OLK323" s="942"/>
      <c r="OLL323" s="942"/>
      <c r="OLM323" s="942"/>
      <c r="OLN323" s="942"/>
      <c r="OLO323" s="942"/>
      <c r="OLP323" s="942"/>
      <c r="OLQ323" s="942"/>
      <c r="OLR323" s="942"/>
      <c r="OLS323" s="942"/>
      <c r="OLT323" s="942"/>
      <c r="OLU323" s="942"/>
      <c r="OLV323" s="942"/>
      <c r="OLW323" s="942"/>
      <c r="OLX323" s="942"/>
      <c r="OLY323" s="942"/>
      <c r="OLZ323" s="942"/>
      <c r="OMA323" s="942"/>
      <c r="OMB323" s="942"/>
      <c r="OMC323" s="942"/>
      <c r="OMD323" s="942"/>
      <c r="OME323" s="942"/>
      <c r="OMF323" s="942"/>
      <c r="OMG323" s="942"/>
      <c r="OMH323" s="942"/>
      <c r="OMI323" s="942"/>
      <c r="OMJ323" s="942"/>
      <c r="OMK323" s="942"/>
      <c r="OML323" s="942"/>
      <c r="OMM323" s="942"/>
      <c r="OMN323" s="942"/>
      <c r="OMO323" s="942"/>
      <c r="OMP323" s="942"/>
      <c r="OMQ323" s="942"/>
      <c r="OMR323" s="942"/>
      <c r="OMS323" s="942"/>
      <c r="OMT323" s="942"/>
      <c r="OMU323" s="942"/>
      <c r="OMV323" s="942"/>
      <c r="OMW323" s="942"/>
      <c r="OMX323" s="942"/>
      <c r="OMY323" s="942"/>
      <c r="OMZ323" s="942"/>
      <c r="ONA323" s="942"/>
      <c r="ONB323" s="942"/>
      <c r="ONC323" s="942"/>
      <c r="OND323" s="942"/>
      <c r="ONE323" s="942"/>
      <c r="ONF323" s="942"/>
      <c r="ONG323" s="942"/>
      <c r="ONH323" s="942"/>
      <c r="ONI323" s="942"/>
      <c r="ONJ323" s="942"/>
      <c r="ONK323" s="942"/>
      <c r="ONL323" s="942"/>
      <c r="ONM323" s="942"/>
      <c r="ONN323" s="942"/>
      <c r="ONO323" s="942"/>
      <c r="ONP323" s="942"/>
      <c r="ONQ323" s="942"/>
      <c r="ONR323" s="942"/>
      <c r="ONS323" s="942"/>
      <c r="ONT323" s="942"/>
      <c r="ONU323" s="942"/>
      <c r="ONV323" s="942"/>
      <c r="ONW323" s="942"/>
      <c r="ONX323" s="942"/>
      <c r="ONY323" s="942"/>
      <c r="ONZ323" s="942"/>
      <c r="OOA323" s="942"/>
      <c r="OOB323" s="942"/>
      <c r="OOC323" s="942"/>
      <c r="OOD323" s="942"/>
      <c r="OOE323" s="942"/>
      <c r="OOF323" s="942"/>
      <c r="OOG323" s="942"/>
      <c r="OOH323" s="942"/>
      <c r="OOI323" s="942"/>
      <c r="OOJ323" s="942"/>
      <c r="OOK323" s="942"/>
      <c r="OOL323" s="942"/>
      <c r="OOM323" s="942"/>
      <c r="OON323" s="942"/>
      <c r="OOO323" s="942"/>
      <c r="OOP323" s="942"/>
      <c r="OOQ323" s="942"/>
      <c r="OOR323" s="942"/>
      <c r="OOS323" s="942"/>
      <c r="OOT323" s="942"/>
      <c r="OOU323" s="942"/>
      <c r="OOV323" s="942"/>
      <c r="OOW323" s="942"/>
      <c r="OOX323" s="942"/>
      <c r="OOY323" s="942"/>
      <c r="OOZ323" s="942"/>
      <c r="OPA323" s="942"/>
      <c r="OPB323" s="942"/>
      <c r="OPC323" s="942"/>
      <c r="OPD323" s="942"/>
      <c r="OPE323" s="942"/>
      <c r="OPF323" s="942"/>
      <c r="OPG323" s="942"/>
      <c r="OPH323" s="942"/>
      <c r="OPI323" s="942"/>
      <c r="OPJ323" s="942"/>
      <c r="OPK323" s="942"/>
      <c r="OPL323" s="942"/>
      <c r="OPM323" s="942"/>
      <c r="OPN323" s="942"/>
      <c r="OPO323" s="942"/>
      <c r="OPP323" s="942"/>
      <c r="OPQ323" s="942"/>
      <c r="OPR323" s="942"/>
      <c r="OPS323" s="942"/>
      <c r="OPT323" s="942"/>
      <c r="OPU323" s="942"/>
      <c r="OPV323" s="942"/>
      <c r="OPW323" s="942"/>
      <c r="OPX323" s="942"/>
      <c r="OPY323" s="942"/>
      <c r="OPZ323" s="942"/>
      <c r="OQA323" s="942"/>
      <c r="OQB323" s="942"/>
      <c r="OQC323" s="942"/>
      <c r="OQD323" s="942"/>
      <c r="OQE323" s="942"/>
      <c r="OQF323" s="942"/>
      <c r="OQG323" s="942"/>
      <c r="OQH323" s="942"/>
      <c r="OQI323" s="942"/>
      <c r="OQJ323" s="942"/>
      <c r="OQK323" s="942"/>
      <c r="OQL323" s="942"/>
      <c r="OQM323" s="942"/>
      <c r="OQN323" s="942"/>
      <c r="OQO323" s="942"/>
      <c r="OQP323" s="942"/>
      <c r="OQQ323" s="942"/>
      <c r="OQR323" s="942"/>
      <c r="OQS323" s="942"/>
      <c r="OQT323" s="942"/>
      <c r="OQU323" s="942"/>
      <c r="OQV323" s="942"/>
      <c r="OQW323" s="942"/>
      <c r="OQX323" s="942"/>
      <c r="OQY323" s="942"/>
      <c r="OQZ323" s="942"/>
      <c r="ORA323" s="942"/>
      <c r="ORB323" s="942"/>
      <c r="ORC323" s="942"/>
      <c r="ORD323" s="942"/>
      <c r="ORE323" s="942"/>
      <c r="ORF323" s="942"/>
      <c r="ORG323" s="942"/>
      <c r="ORH323" s="942"/>
      <c r="ORI323" s="942"/>
      <c r="ORJ323" s="942"/>
      <c r="ORK323" s="942"/>
      <c r="ORL323" s="942"/>
      <c r="ORM323" s="942"/>
      <c r="ORN323" s="942"/>
      <c r="ORO323" s="942"/>
      <c r="ORP323" s="942"/>
      <c r="ORQ323" s="942"/>
      <c r="ORR323" s="942"/>
      <c r="ORS323" s="942"/>
      <c r="ORT323" s="942"/>
      <c r="ORU323" s="942"/>
      <c r="ORV323" s="942"/>
      <c r="ORW323" s="942"/>
      <c r="ORX323" s="942"/>
      <c r="ORY323" s="942"/>
      <c r="ORZ323" s="942"/>
      <c r="OSA323" s="942"/>
      <c r="OSB323" s="942"/>
      <c r="OSC323" s="942"/>
      <c r="OSD323" s="942"/>
      <c r="OSE323" s="942"/>
      <c r="OSF323" s="942"/>
      <c r="OSG323" s="942"/>
      <c r="OSH323" s="942"/>
      <c r="OSI323" s="942"/>
      <c r="OSJ323" s="942"/>
      <c r="OSK323" s="942"/>
      <c r="OSL323" s="942"/>
      <c r="OSM323" s="942"/>
      <c r="OSN323" s="942"/>
      <c r="OSO323" s="942"/>
      <c r="OSP323" s="942"/>
      <c r="OSQ323" s="942"/>
      <c r="OSR323" s="942"/>
      <c r="OSS323" s="942"/>
      <c r="OST323" s="942"/>
      <c r="OSU323" s="942"/>
      <c r="OSV323" s="942"/>
      <c r="OSW323" s="942"/>
      <c r="OSX323" s="942"/>
      <c r="OSY323" s="942"/>
      <c r="OSZ323" s="942"/>
      <c r="OTA323" s="942"/>
      <c r="OTB323" s="942"/>
      <c r="OTC323" s="942"/>
      <c r="OTD323" s="942"/>
      <c r="OTE323" s="942"/>
      <c r="OTF323" s="942"/>
      <c r="OTG323" s="942"/>
      <c r="OTH323" s="942"/>
      <c r="OTI323" s="942"/>
      <c r="OTJ323" s="942"/>
      <c r="OTK323" s="942"/>
      <c r="OTL323" s="942"/>
      <c r="OTM323" s="942"/>
      <c r="OTN323" s="942"/>
      <c r="OTO323" s="942"/>
      <c r="OTP323" s="942"/>
      <c r="OTQ323" s="942"/>
      <c r="OTR323" s="942"/>
      <c r="OTS323" s="942"/>
      <c r="OTT323" s="942"/>
      <c r="OTU323" s="942"/>
      <c r="OTV323" s="942"/>
      <c r="OTW323" s="942"/>
      <c r="OTX323" s="942"/>
      <c r="OTY323" s="942"/>
      <c r="OTZ323" s="942"/>
      <c r="OUA323" s="942"/>
      <c r="OUB323" s="942"/>
      <c r="OUC323" s="942"/>
      <c r="OUD323" s="942"/>
      <c r="OUE323" s="942"/>
      <c r="OUF323" s="942"/>
      <c r="OUG323" s="942"/>
      <c r="OUH323" s="942"/>
      <c r="OUI323" s="942"/>
      <c r="OUJ323" s="942"/>
      <c r="OUK323" s="942"/>
      <c r="OUL323" s="942"/>
      <c r="OUM323" s="942"/>
      <c r="OUN323" s="942"/>
      <c r="OUO323" s="942"/>
      <c r="OUP323" s="942"/>
      <c r="OUQ323" s="942"/>
      <c r="OUR323" s="942"/>
      <c r="OUS323" s="942"/>
      <c r="OUT323" s="942"/>
      <c r="OUU323" s="942"/>
      <c r="OUV323" s="942"/>
      <c r="OUW323" s="942"/>
      <c r="OUX323" s="942"/>
      <c r="OUY323" s="942"/>
      <c r="OUZ323" s="942"/>
      <c r="OVA323" s="942"/>
      <c r="OVB323" s="942"/>
      <c r="OVC323" s="942"/>
      <c r="OVD323" s="942"/>
      <c r="OVE323" s="942"/>
      <c r="OVF323" s="942"/>
      <c r="OVG323" s="942"/>
      <c r="OVH323" s="942"/>
      <c r="OVI323" s="942"/>
      <c r="OVJ323" s="942"/>
      <c r="OVK323" s="942"/>
      <c r="OVL323" s="942"/>
      <c r="OVM323" s="942"/>
      <c r="OVN323" s="942"/>
      <c r="OVO323" s="942"/>
      <c r="OVP323" s="942"/>
      <c r="OVQ323" s="942"/>
      <c r="OVR323" s="942"/>
      <c r="OVS323" s="942"/>
      <c r="OVT323" s="942"/>
      <c r="OVU323" s="942"/>
      <c r="OVV323" s="942"/>
      <c r="OVW323" s="942"/>
      <c r="OVX323" s="942"/>
      <c r="OVY323" s="942"/>
      <c r="OVZ323" s="942"/>
      <c r="OWA323" s="942"/>
      <c r="OWB323" s="942"/>
      <c r="OWC323" s="942"/>
      <c r="OWD323" s="942"/>
      <c r="OWE323" s="942"/>
      <c r="OWF323" s="942"/>
      <c r="OWG323" s="942"/>
      <c r="OWH323" s="942"/>
      <c r="OWI323" s="942"/>
      <c r="OWJ323" s="942"/>
      <c r="OWK323" s="942"/>
      <c r="OWL323" s="942"/>
      <c r="OWM323" s="942"/>
      <c r="OWN323" s="942"/>
      <c r="OWO323" s="942"/>
      <c r="OWP323" s="942"/>
      <c r="OWQ323" s="942"/>
      <c r="OWR323" s="942"/>
      <c r="OWS323" s="942"/>
      <c r="OWT323" s="942"/>
      <c r="OWU323" s="942"/>
      <c r="OWV323" s="942"/>
      <c r="OWW323" s="942"/>
      <c r="OWX323" s="942"/>
      <c r="OWY323" s="942"/>
      <c r="OWZ323" s="942"/>
      <c r="OXA323" s="942"/>
      <c r="OXB323" s="942"/>
      <c r="OXC323" s="942"/>
      <c r="OXD323" s="942"/>
      <c r="OXE323" s="942"/>
      <c r="OXF323" s="942"/>
      <c r="OXG323" s="942"/>
      <c r="OXH323" s="942"/>
      <c r="OXI323" s="942"/>
      <c r="OXJ323" s="942"/>
      <c r="OXK323" s="942"/>
      <c r="OXL323" s="942"/>
      <c r="OXM323" s="942"/>
      <c r="OXN323" s="942"/>
      <c r="OXO323" s="942"/>
      <c r="OXP323" s="942"/>
      <c r="OXQ323" s="942"/>
      <c r="OXR323" s="942"/>
      <c r="OXS323" s="942"/>
      <c r="OXT323" s="942"/>
      <c r="OXU323" s="942"/>
      <c r="OXV323" s="942"/>
      <c r="OXW323" s="942"/>
      <c r="OXX323" s="942"/>
      <c r="OXY323" s="942"/>
      <c r="OXZ323" s="942"/>
      <c r="OYA323" s="942"/>
      <c r="OYB323" s="942"/>
      <c r="OYC323" s="942"/>
      <c r="OYD323" s="942"/>
      <c r="OYE323" s="942"/>
      <c r="OYF323" s="942"/>
      <c r="OYG323" s="942"/>
      <c r="OYH323" s="942"/>
      <c r="OYI323" s="942"/>
      <c r="OYJ323" s="942"/>
      <c r="OYK323" s="942"/>
      <c r="OYL323" s="942"/>
      <c r="OYM323" s="942"/>
      <c r="OYN323" s="942"/>
      <c r="OYO323" s="942"/>
      <c r="OYP323" s="942"/>
      <c r="OYQ323" s="942"/>
      <c r="OYR323" s="942"/>
      <c r="OYS323" s="942"/>
      <c r="OYT323" s="942"/>
      <c r="OYU323" s="942"/>
      <c r="OYV323" s="942"/>
      <c r="OYW323" s="942"/>
      <c r="OYX323" s="942"/>
      <c r="OYY323" s="942"/>
      <c r="OYZ323" s="942"/>
      <c r="OZA323" s="942"/>
      <c r="OZB323" s="942"/>
      <c r="OZC323" s="942"/>
      <c r="OZD323" s="942"/>
      <c r="OZE323" s="942"/>
      <c r="OZF323" s="942"/>
      <c r="OZG323" s="942"/>
      <c r="OZH323" s="942"/>
      <c r="OZI323" s="942"/>
      <c r="OZJ323" s="942"/>
      <c r="OZK323" s="942"/>
      <c r="OZL323" s="942"/>
      <c r="OZM323" s="942"/>
      <c r="OZN323" s="942"/>
      <c r="OZO323" s="942"/>
      <c r="OZP323" s="942"/>
      <c r="OZQ323" s="942"/>
      <c r="OZR323" s="942"/>
      <c r="OZS323" s="942"/>
      <c r="OZT323" s="942"/>
      <c r="OZU323" s="942"/>
      <c r="OZV323" s="942"/>
      <c r="OZW323" s="942"/>
      <c r="OZX323" s="942"/>
      <c r="OZY323" s="942"/>
      <c r="OZZ323" s="942"/>
      <c r="PAA323" s="942"/>
      <c r="PAB323" s="942"/>
      <c r="PAC323" s="942"/>
      <c r="PAD323" s="942"/>
      <c r="PAE323" s="942"/>
      <c r="PAF323" s="942"/>
      <c r="PAG323" s="942"/>
      <c r="PAH323" s="942"/>
      <c r="PAI323" s="942"/>
      <c r="PAJ323" s="942"/>
      <c r="PAK323" s="942"/>
      <c r="PAL323" s="942"/>
      <c r="PAM323" s="942"/>
      <c r="PAN323" s="942"/>
      <c r="PAO323" s="942"/>
      <c r="PAP323" s="942"/>
      <c r="PAQ323" s="942"/>
      <c r="PAR323" s="942"/>
      <c r="PAS323" s="942"/>
      <c r="PAT323" s="942"/>
      <c r="PAU323" s="942"/>
      <c r="PAV323" s="942"/>
      <c r="PAW323" s="942"/>
      <c r="PAX323" s="942"/>
      <c r="PAY323" s="942"/>
      <c r="PAZ323" s="942"/>
      <c r="PBA323" s="942"/>
      <c r="PBB323" s="942"/>
      <c r="PBC323" s="942"/>
      <c r="PBD323" s="942"/>
      <c r="PBE323" s="942"/>
      <c r="PBF323" s="942"/>
      <c r="PBG323" s="942"/>
      <c r="PBH323" s="942"/>
      <c r="PBI323" s="942"/>
      <c r="PBJ323" s="942"/>
      <c r="PBK323" s="942"/>
      <c r="PBL323" s="942"/>
      <c r="PBM323" s="942"/>
      <c r="PBN323" s="942"/>
      <c r="PBO323" s="942"/>
      <c r="PBP323" s="942"/>
      <c r="PBQ323" s="942"/>
      <c r="PBR323" s="942"/>
      <c r="PBS323" s="942"/>
      <c r="PBT323" s="942"/>
      <c r="PBU323" s="942"/>
      <c r="PBV323" s="942"/>
      <c r="PBW323" s="942"/>
      <c r="PBX323" s="942"/>
      <c r="PBY323" s="942"/>
      <c r="PBZ323" s="942"/>
      <c r="PCA323" s="942"/>
      <c r="PCB323" s="942"/>
      <c r="PCC323" s="942"/>
      <c r="PCD323" s="942"/>
      <c r="PCE323" s="942"/>
      <c r="PCF323" s="942"/>
      <c r="PCG323" s="942"/>
      <c r="PCH323" s="942"/>
      <c r="PCI323" s="942"/>
      <c r="PCJ323" s="942"/>
      <c r="PCK323" s="942"/>
      <c r="PCL323" s="942"/>
      <c r="PCM323" s="942"/>
      <c r="PCN323" s="942"/>
      <c r="PCO323" s="942"/>
      <c r="PCP323" s="942"/>
      <c r="PCQ323" s="942"/>
      <c r="PCR323" s="942"/>
      <c r="PCS323" s="942"/>
      <c r="PCT323" s="942"/>
      <c r="PCU323" s="942"/>
      <c r="PCV323" s="942"/>
      <c r="PCW323" s="942"/>
      <c r="PCX323" s="942"/>
      <c r="PCY323" s="942"/>
      <c r="PCZ323" s="942"/>
      <c r="PDA323" s="942"/>
      <c r="PDB323" s="942"/>
      <c r="PDC323" s="942"/>
      <c r="PDD323" s="942"/>
      <c r="PDE323" s="942"/>
      <c r="PDF323" s="942"/>
      <c r="PDG323" s="942"/>
      <c r="PDH323" s="942"/>
      <c r="PDI323" s="942"/>
      <c r="PDJ323" s="942"/>
      <c r="PDK323" s="942"/>
      <c r="PDL323" s="942"/>
      <c r="PDM323" s="942"/>
      <c r="PDN323" s="942"/>
      <c r="PDO323" s="942"/>
      <c r="PDP323" s="942"/>
      <c r="PDQ323" s="942"/>
      <c r="PDR323" s="942"/>
      <c r="PDS323" s="942"/>
      <c r="PDT323" s="942"/>
      <c r="PDU323" s="942"/>
      <c r="PDV323" s="942"/>
      <c r="PDW323" s="942"/>
      <c r="PDX323" s="942"/>
      <c r="PDY323" s="942"/>
      <c r="PDZ323" s="942"/>
      <c r="PEA323" s="942"/>
      <c r="PEB323" s="942"/>
      <c r="PEC323" s="942"/>
      <c r="PED323" s="942"/>
      <c r="PEE323" s="942"/>
      <c r="PEF323" s="942"/>
      <c r="PEG323" s="942"/>
      <c r="PEH323" s="942"/>
      <c r="PEI323" s="942"/>
      <c r="PEJ323" s="942"/>
      <c r="PEK323" s="942"/>
      <c r="PEL323" s="942"/>
      <c r="PEM323" s="942"/>
      <c r="PEN323" s="942"/>
      <c r="PEO323" s="942"/>
      <c r="PEP323" s="942"/>
      <c r="PEQ323" s="942"/>
      <c r="PER323" s="942"/>
      <c r="PES323" s="942"/>
      <c r="PET323" s="942"/>
      <c r="PEU323" s="942"/>
      <c r="PEV323" s="942"/>
      <c r="PEW323" s="942"/>
      <c r="PEX323" s="942"/>
      <c r="PEY323" s="942"/>
      <c r="PEZ323" s="942"/>
      <c r="PFA323" s="942"/>
      <c r="PFB323" s="942"/>
      <c r="PFC323" s="942"/>
      <c r="PFD323" s="942"/>
      <c r="PFE323" s="942"/>
      <c r="PFF323" s="942"/>
      <c r="PFG323" s="942"/>
      <c r="PFH323" s="942"/>
      <c r="PFI323" s="942"/>
      <c r="PFJ323" s="942"/>
      <c r="PFK323" s="942"/>
      <c r="PFL323" s="942"/>
      <c r="PFM323" s="942"/>
      <c r="PFN323" s="942"/>
      <c r="PFO323" s="942"/>
      <c r="PFP323" s="942"/>
      <c r="PFQ323" s="942"/>
      <c r="PFR323" s="942"/>
      <c r="PFS323" s="942"/>
      <c r="PFT323" s="942"/>
      <c r="PFU323" s="942"/>
      <c r="PFV323" s="942"/>
      <c r="PFW323" s="942"/>
      <c r="PFX323" s="942"/>
      <c r="PFY323" s="942"/>
      <c r="PFZ323" s="942"/>
      <c r="PGA323" s="942"/>
      <c r="PGB323" s="942"/>
      <c r="PGC323" s="942"/>
      <c r="PGD323" s="942"/>
      <c r="PGE323" s="942"/>
      <c r="PGF323" s="942"/>
      <c r="PGG323" s="942"/>
      <c r="PGH323" s="942"/>
      <c r="PGI323" s="942"/>
      <c r="PGJ323" s="942"/>
      <c r="PGK323" s="942"/>
      <c r="PGL323" s="942"/>
      <c r="PGM323" s="942"/>
      <c r="PGN323" s="942"/>
      <c r="PGO323" s="942"/>
      <c r="PGP323" s="942"/>
      <c r="PGQ323" s="942"/>
      <c r="PGR323" s="942"/>
      <c r="PGS323" s="942"/>
      <c r="PGT323" s="942"/>
      <c r="PGU323" s="942"/>
      <c r="PGV323" s="942"/>
      <c r="PGW323" s="942"/>
      <c r="PGX323" s="942"/>
      <c r="PGY323" s="942"/>
      <c r="PGZ323" s="942"/>
      <c r="PHA323" s="942"/>
      <c r="PHB323" s="942"/>
      <c r="PHC323" s="942"/>
      <c r="PHD323" s="942"/>
      <c r="PHE323" s="942"/>
      <c r="PHF323" s="942"/>
      <c r="PHG323" s="942"/>
      <c r="PHH323" s="942"/>
      <c r="PHI323" s="942"/>
      <c r="PHJ323" s="942"/>
      <c r="PHK323" s="942"/>
      <c r="PHL323" s="942"/>
      <c r="PHM323" s="942"/>
      <c r="PHN323" s="942"/>
      <c r="PHO323" s="942"/>
      <c r="PHP323" s="942"/>
      <c r="PHQ323" s="942"/>
      <c r="PHR323" s="942"/>
      <c r="PHS323" s="942"/>
      <c r="PHT323" s="942"/>
      <c r="PHU323" s="942"/>
      <c r="PHV323" s="942"/>
      <c r="PHW323" s="942"/>
      <c r="PHX323" s="942"/>
      <c r="PHY323" s="942"/>
      <c r="PHZ323" s="942"/>
      <c r="PIA323" s="942"/>
      <c r="PIB323" s="942"/>
      <c r="PIC323" s="942"/>
      <c r="PID323" s="942"/>
      <c r="PIE323" s="942"/>
      <c r="PIF323" s="942"/>
      <c r="PIG323" s="942"/>
      <c r="PIH323" s="942"/>
      <c r="PII323" s="942"/>
      <c r="PIJ323" s="942"/>
      <c r="PIK323" s="942"/>
      <c r="PIL323" s="942"/>
      <c r="PIM323" s="942"/>
      <c r="PIN323" s="942"/>
      <c r="PIO323" s="942"/>
      <c r="PIP323" s="942"/>
      <c r="PIQ323" s="942"/>
      <c r="PIR323" s="942"/>
      <c r="PIS323" s="942"/>
      <c r="PIT323" s="942"/>
      <c r="PIU323" s="942"/>
      <c r="PIV323" s="942"/>
      <c r="PIW323" s="942"/>
      <c r="PIX323" s="942"/>
      <c r="PIY323" s="942"/>
      <c r="PIZ323" s="942"/>
      <c r="PJA323" s="942"/>
      <c r="PJB323" s="942"/>
      <c r="PJC323" s="942"/>
      <c r="PJD323" s="942"/>
      <c r="PJE323" s="942"/>
      <c r="PJF323" s="942"/>
      <c r="PJG323" s="942"/>
      <c r="PJH323" s="942"/>
      <c r="PJI323" s="942"/>
      <c r="PJJ323" s="942"/>
      <c r="PJK323" s="942"/>
      <c r="PJL323" s="942"/>
      <c r="PJM323" s="942"/>
      <c r="PJN323" s="942"/>
      <c r="PJO323" s="942"/>
      <c r="PJP323" s="942"/>
      <c r="PJQ323" s="942"/>
      <c r="PJR323" s="942"/>
      <c r="PJS323" s="942"/>
      <c r="PJT323" s="942"/>
      <c r="PJU323" s="942"/>
      <c r="PJV323" s="942"/>
      <c r="PJW323" s="942"/>
      <c r="PJX323" s="942"/>
      <c r="PJY323" s="942"/>
      <c r="PJZ323" s="942"/>
      <c r="PKA323" s="942"/>
      <c r="PKB323" s="942"/>
      <c r="PKC323" s="942"/>
      <c r="PKD323" s="942"/>
      <c r="PKE323" s="942"/>
      <c r="PKF323" s="942"/>
      <c r="PKG323" s="942"/>
      <c r="PKH323" s="942"/>
      <c r="PKI323" s="942"/>
      <c r="PKJ323" s="942"/>
      <c r="PKK323" s="942"/>
      <c r="PKL323" s="942"/>
      <c r="PKM323" s="942"/>
      <c r="PKN323" s="942"/>
      <c r="PKO323" s="942"/>
      <c r="PKP323" s="942"/>
      <c r="PKQ323" s="942"/>
      <c r="PKR323" s="942"/>
      <c r="PKS323" s="942"/>
      <c r="PKT323" s="942"/>
      <c r="PKU323" s="942"/>
      <c r="PKV323" s="942"/>
      <c r="PKW323" s="942"/>
      <c r="PKX323" s="942"/>
      <c r="PKY323" s="942"/>
      <c r="PKZ323" s="942"/>
      <c r="PLA323" s="942"/>
      <c r="PLB323" s="942"/>
      <c r="PLC323" s="942"/>
      <c r="PLD323" s="942"/>
      <c r="PLE323" s="942"/>
      <c r="PLF323" s="942"/>
      <c r="PLG323" s="942"/>
      <c r="PLH323" s="942"/>
      <c r="PLI323" s="942"/>
      <c r="PLJ323" s="942"/>
      <c r="PLK323" s="942"/>
      <c r="PLL323" s="942"/>
      <c r="PLM323" s="942"/>
      <c r="PLN323" s="942"/>
      <c r="PLO323" s="942"/>
      <c r="PLP323" s="942"/>
      <c r="PLQ323" s="942"/>
      <c r="PLR323" s="942"/>
      <c r="PLS323" s="942"/>
      <c r="PLT323" s="942"/>
      <c r="PLU323" s="942"/>
      <c r="PLV323" s="942"/>
      <c r="PLW323" s="942"/>
      <c r="PLX323" s="942"/>
      <c r="PLY323" s="942"/>
      <c r="PLZ323" s="942"/>
      <c r="PMA323" s="942"/>
      <c r="PMB323" s="942"/>
      <c r="PMC323" s="942"/>
      <c r="PMD323" s="942"/>
      <c r="PME323" s="942"/>
      <c r="PMF323" s="942"/>
      <c r="PMG323" s="942"/>
      <c r="PMH323" s="942"/>
      <c r="PMI323" s="942"/>
      <c r="PMJ323" s="942"/>
      <c r="PMK323" s="942"/>
      <c r="PML323" s="942"/>
      <c r="PMM323" s="942"/>
      <c r="PMN323" s="942"/>
      <c r="PMO323" s="942"/>
      <c r="PMP323" s="942"/>
      <c r="PMQ323" s="942"/>
      <c r="PMR323" s="942"/>
      <c r="PMS323" s="942"/>
      <c r="PMT323" s="942"/>
      <c r="PMU323" s="942"/>
      <c r="PMV323" s="942"/>
      <c r="PMW323" s="942"/>
      <c r="PMX323" s="942"/>
      <c r="PMY323" s="942"/>
      <c r="PMZ323" s="942"/>
      <c r="PNA323" s="942"/>
      <c r="PNB323" s="942"/>
      <c r="PNC323" s="942"/>
      <c r="PND323" s="942"/>
      <c r="PNE323" s="942"/>
      <c r="PNF323" s="942"/>
      <c r="PNG323" s="942"/>
      <c r="PNH323" s="942"/>
      <c r="PNI323" s="942"/>
      <c r="PNJ323" s="942"/>
      <c r="PNK323" s="942"/>
      <c r="PNL323" s="942"/>
      <c r="PNM323" s="942"/>
      <c r="PNN323" s="942"/>
      <c r="PNO323" s="942"/>
      <c r="PNP323" s="942"/>
      <c r="PNQ323" s="942"/>
      <c r="PNR323" s="942"/>
      <c r="PNS323" s="942"/>
      <c r="PNT323" s="942"/>
      <c r="PNU323" s="942"/>
      <c r="PNV323" s="942"/>
      <c r="PNW323" s="942"/>
      <c r="PNX323" s="942"/>
      <c r="PNY323" s="942"/>
      <c r="PNZ323" s="942"/>
      <c r="POA323" s="942"/>
      <c r="POB323" s="942"/>
      <c r="POC323" s="942"/>
      <c r="POD323" s="942"/>
      <c r="POE323" s="942"/>
      <c r="POF323" s="942"/>
      <c r="POG323" s="942"/>
      <c r="POH323" s="942"/>
      <c r="POI323" s="942"/>
      <c r="POJ323" s="942"/>
      <c r="POK323" s="942"/>
      <c r="POL323" s="942"/>
      <c r="POM323" s="942"/>
      <c r="PON323" s="942"/>
      <c r="POO323" s="942"/>
      <c r="POP323" s="942"/>
      <c r="POQ323" s="942"/>
      <c r="POR323" s="942"/>
      <c r="POS323" s="942"/>
      <c r="POT323" s="942"/>
      <c r="POU323" s="942"/>
      <c r="POV323" s="942"/>
      <c r="POW323" s="942"/>
      <c r="POX323" s="942"/>
      <c r="POY323" s="942"/>
      <c r="POZ323" s="942"/>
      <c r="PPA323" s="942"/>
      <c r="PPB323" s="942"/>
      <c r="PPC323" s="942"/>
      <c r="PPD323" s="942"/>
      <c r="PPE323" s="942"/>
      <c r="PPF323" s="942"/>
      <c r="PPG323" s="942"/>
      <c r="PPH323" s="942"/>
      <c r="PPI323" s="942"/>
      <c r="PPJ323" s="942"/>
      <c r="PPK323" s="942"/>
      <c r="PPL323" s="942"/>
      <c r="PPM323" s="942"/>
      <c r="PPN323" s="942"/>
      <c r="PPO323" s="942"/>
      <c r="PPP323" s="942"/>
      <c r="PPQ323" s="942"/>
      <c r="PPR323" s="942"/>
      <c r="PPS323" s="942"/>
      <c r="PPT323" s="942"/>
      <c r="PPU323" s="942"/>
      <c r="PPV323" s="942"/>
      <c r="PPW323" s="942"/>
      <c r="PPX323" s="942"/>
      <c r="PPY323" s="942"/>
      <c r="PPZ323" s="942"/>
      <c r="PQA323" s="942"/>
      <c r="PQB323" s="942"/>
      <c r="PQC323" s="942"/>
      <c r="PQD323" s="942"/>
      <c r="PQE323" s="942"/>
      <c r="PQF323" s="942"/>
      <c r="PQG323" s="942"/>
      <c r="PQH323" s="942"/>
      <c r="PQI323" s="942"/>
      <c r="PQJ323" s="942"/>
      <c r="PQK323" s="942"/>
      <c r="PQL323" s="942"/>
      <c r="PQM323" s="942"/>
      <c r="PQN323" s="942"/>
      <c r="PQO323" s="942"/>
      <c r="PQP323" s="942"/>
      <c r="PQQ323" s="942"/>
      <c r="PQR323" s="942"/>
      <c r="PQS323" s="942"/>
      <c r="PQT323" s="942"/>
      <c r="PQU323" s="942"/>
      <c r="PQV323" s="942"/>
      <c r="PQW323" s="942"/>
      <c r="PQX323" s="942"/>
      <c r="PQY323" s="942"/>
      <c r="PQZ323" s="942"/>
      <c r="PRA323" s="942"/>
      <c r="PRB323" s="942"/>
      <c r="PRC323" s="942"/>
      <c r="PRD323" s="942"/>
      <c r="PRE323" s="942"/>
      <c r="PRF323" s="942"/>
      <c r="PRG323" s="942"/>
      <c r="PRH323" s="942"/>
      <c r="PRI323" s="942"/>
      <c r="PRJ323" s="942"/>
      <c r="PRK323" s="942"/>
      <c r="PRL323" s="942"/>
      <c r="PRM323" s="942"/>
      <c r="PRN323" s="942"/>
      <c r="PRO323" s="942"/>
      <c r="PRP323" s="942"/>
      <c r="PRQ323" s="942"/>
      <c r="PRR323" s="942"/>
      <c r="PRS323" s="942"/>
      <c r="PRT323" s="942"/>
      <c r="PRU323" s="942"/>
      <c r="PRV323" s="942"/>
      <c r="PRW323" s="942"/>
      <c r="PRX323" s="942"/>
      <c r="PRY323" s="942"/>
      <c r="PRZ323" s="942"/>
      <c r="PSA323" s="942"/>
      <c r="PSB323" s="942"/>
      <c r="PSC323" s="942"/>
      <c r="PSD323" s="942"/>
      <c r="PSE323" s="942"/>
      <c r="PSF323" s="942"/>
      <c r="PSG323" s="942"/>
      <c r="PSH323" s="942"/>
      <c r="PSI323" s="942"/>
      <c r="PSJ323" s="942"/>
      <c r="PSK323" s="942"/>
      <c r="PSL323" s="942"/>
      <c r="PSM323" s="942"/>
      <c r="PSN323" s="942"/>
      <c r="PSO323" s="942"/>
      <c r="PSP323" s="942"/>
      <c r="PSQ323" s="942"/>
      <c r="PSR323" s="942"/>
      <c r="PSS323" s="942"/>
      <c r="PST323" s="942"/>
      <c r="PSU323" s="942"/>
      <c r="PSV323" s="942"/>
      <c r="PSW323" s="942"/>
      <c r="PSX323" s="942"/>
      <c r="PSY323" s="942"/>
      <c r="PSZ323" s="942"/>
      <c r="PTA323" s="942"/>
      <c r="PTB323" s="942"/>
      <c r="PTC323" s="942"/>
      <c r="PTD323" s="942"/>
      <c r="PTE323" s="942"/>
      <c r="PTF323" s="942"/>
      <c r="PTG323" s="942"/>
      <c r="PTH323" s="942"/>
      <c r="PTI323" s="942"/>
      <c r="PTJ323" s="942"/>
      <c r="PTK323" s="942"/>
      <c r="PTL323" s="942"/>
      <c r="PTM323" s="942"/>
      <c r="PTN323" s="942"/>
      <c r="PTO323" s="942"/>
      <c r="PTP323" s="942"/>
      <c r="PTQ323" s="942"/>
      <c r="PTR323" s="942"/>
      <c r="PTS323" s="942"/>
      <c r="PTT323" s="942"/>
      <c r="PTU323" s="942"/>
      <c r="PTV323" s="942"/>
      <c r="PTW323" s="942"/>
      <c r="PTX323" s="942"/>
      <c r="PTY323" s="942"/>
      <c r="PTZ323" s="942"/>
      <c r="PUA323" s="942"/>
      <c r="PUB323" s="942"/>
      <c r="PUC323" s="942"/>
      <c r="PUD323" s="942"/>
      <c r="PUE323" s="942"/>
      <c r="PUF323" s="942"/>
      <c r="PUG323" s="942"/>
      <c r="PUH323" s="942"/>
      <c r="PUI323" s="942"/>
      <c r="PUJ323" s="942"/>
      <c r="PUK323" s="942"/>
      <c r="PUL323" s="942"/>
      <c r="PUM323" s="942"/>
      <c r="PUN323" s="942"/>
      <c r="PUO323" s="942"/>
      <c r="PUP323" s="942"/>
      <c r="PUQ323" s="942"/>
      <c r="PUR323" s="942"/>
      <c r="PUS323" s="942"/>
      <c r="PUT323" s="942"/>
      <c r="PUU323" s="942"/>
      <c r="PUV323" s="942"/>
      <c r="PUW323" s="942"/>
      <c r="PUX323" s="942"/>
      <c r="PUY323" s="942"/>
      <c r="PUZ323" s="942"/>
      <c r="PVA323" s="942"/>
      <c r="PVB323" s="942"/>
      <c r="PVC323" s="942"/>
      <c r="PVD323" s="942"/>
      <c r="PVE323" s="942"/>
      <c r="PVF323" s="942"/>
      <c r="PVG323" s="942"/>
      <c r="PVH323" s="942"/>
      <c r="PVI323" s="942"/>
      <c r="PVJ323" s="942"/>
      <c r="PVK323" s="942"/>
      <c r="PVL323" s="942"/>
      <c r="PVM323" s="942"/>
      <c r="PVN323" s="942"/>
      <c r="PVO323" s="942"/>
      <c r="PVP323" s="942"/>
      <c r="PVQ323" s="942"/>
      <c r="PVR323" s="942"/>
      <c r="PVS323" s="942"/>
      <c r="PVT323" s="942"/>
      <c r="PVU323" s="942"/>
      <c r="PVV323" s="942"/>
      <c r="PVW323" s="942"/>
      <c r="PVX323" s="942"/>
      <c r="PVY323" s="942"/>
      <c r="PVZ323" s="942"/>
      <c r="PWA323" s="942"/>
      <c r="PWB323" s="942"/>
      <c r="PWC323" s="942"/>
      <c r="PWD323" s="942"/>
      <c r="PWE323" s="942"/>
      <c r="PWF323" s="942"/>
      <c r="PWG323" s="942"/>
      <c r="PWH323" s="942"/>
      <c r="PWI323" s="942"/>
      <c r="PWJ323" s="942"/>
      <c r="PWK323" s="942"/>
      <c r="PWL323" s="942"/>
      <c r="PWM323" s="942"/>
      <c r="PWN323" s="942"/>
      <c r="PWO323" s="942"/>
      <c r="PWP323" s="942"/>
      <c r="PWQ323" s="942"/>
      <c r="PWR323" s="942"/>
      <c r="PWS323" s="942"/>
      <c r="PWT323" s="942"/>
      <c r="PWU323" s="942"/>
      <c r="PWV323" s="942"/>
      <c r="PWW323" s="942"/>
      <c r="PWX323" s="942"/>
      <c r="PWY323" s="942"/>
      <c r="PWZ323" s="942"/>
      <c r="PXA323" s="942"/>
      <c r="PXB323" s="942"/>
      <c r="PXC323" s="942"/>
      <c r="PXD323" s="942"/>
      <c r="PXE323" s="942"/>
      <c r="PXF323" s="942"/>
      <c r="PXG323" s="942"/>
      <c r="PXH323" s="942"/>
      <c r="PXI323" s="942"/>
      <c r="PXJ323" s="942"/>
      <c r="PXK323" s="942"/>
      <c r="PXL323" s="942"/>
      <c r="PXM323" s="942"/>
      <c r="PXN323" s="942"/>
      <c r="PXO323" s="942"/>
      <c r="PXP323" s="942"/>
      <c r="PXQ323" s="942"/>
      <c r="PXR323" s="942"/>
      <c r="PXS323" s="942"/>
      <c r="PXT323" s="942"/>
      <c r="PXU323" s="942"/>
      <c r="PXV323" s="942"/>
      <c r="PXW323" s="942"/>
      <c r="PXX323" s="942"/>
      <c r="PXY323" s="942"/>
      <c r="PXZ323" s="942"/>
      <c r="PYA323" s="942"/>
      <c r="PYB323" s="942"/>
      <c r="PYC323" s="942"/>
      <c r="PYD323" s="942"/>
      <c r="PYE323" s="942"/>
      <c r="PYF323" s="942"/>
      <c r="PYG323" s="942"/>
      <c r="PYH323" s="942"/>
      <c r="PYI323" s="942"/>
      <c r="PYJ323" s="942"/>
      <c r="PYK323" s="942"/>
      <c r="PYL323" s="942"/>
      <c r="PYM323" s="942"/>
      <c r="PYN323" s="942"/>
      <c r="PYO323" s="942"/>
      <c r="PYP323" s="942"/>
      <c r="PYQ323" s="942"/>
      <c r="PYR323" s="942"/>
      <c r="PYS323" s="942"/>
      <c r="PYT323" s="942"/>
      <c r="PYU323" s="942"/>
      <c r="PYV323" s="942"/>
      <c r="PYW323" s="942"/>
      <c r="PYX323" s="942"/>
      <c r="PYY323" s="942"/>
      <c r="PYZ323" s="942"/>
      <c r="PZA323" s="942"/>
      <c r="PZB323" s="942"/>
      <c r="PZC323" s="942"/>
      <c r="PZD323" s="942"/>
      <c r="PZE323" s="942"/>
      <c r="PZF323" s="942"/>
      <c r="PZG323" s="942"/>
      <c r="PZH323" s="942"/>
      <c r="PZI323" s="942"/>
      <c r="PZJ323" s="942"/>
      <c r="PZK323" s="942"/>
      <c r="PZL323" s="942"/>
      <c r="PZM323" s="942"/>
      <c r="PZN323" s="942"/>
      <c r="PZO323" s="942"/>
      <c r="PZP323" s="942"/>
      <c r="PZQ323" s="942"/>
      <c r="PZR323" s="942"/>
      <c r="PZS323" s="942"/>
      <c r="PZT323" s="942"/>
      <c r="PZU323" s="942"/>
      <c r="PZV323" s="942"/>
      <c r="PZW323" s="942"/>
      <c r="PZX323" s="942"/>
      <c r="PZY323" s="942"/>
      <c r="PZZ323" s="942"/>
      <c r="QAA323" s="942"/>
      <c r="QAB323" s="942"/>
      <c r="QAC323" s="942"/>
      <c r="QAD323" s="942"/>
      <c r="QAE323" s="942"/>
      <c r="QAF323" s="942"/>
      <c r="QAG323" s="942"/>
      <c r="QAH323" s="942"/>
      <c r="QAI323" s="942"/>
      <c r="QAJ323" s="942"/>
      <c r="QAK323" s="942"/>
      <c r="QAL323" s="942"/>
      <c r="QAM323" s="942"/>
      <c r="QAN323" s="942"/>
      <c r="QAO323" s="942"/>
      <c r="QAP323" s="942"/>
      <c r="QAQ323" s="942"/>
      <c r="QAR323" s="942"/>
      <c r="QAS323" s="942"/>
      <c r="QAT323" s="942"/>
      <c r="QAU323" s="942"/>
      <c r="QAV323" s="942"/>
      <c r="QAW323" s="942"/>
      <c r="QAX323" s="942"/>
      <c r="QAY323" s="942"/>
      <c r="QAZ323" s="942"/>
      <c r="QBA323" s="942"/>
      <c r="QBB323" s="942"/>
      <c r="QBC323" s="942"/>
      <c r="QBD323" s="942"/>
      <c r="QBE323" s="942"/>
      <c r="QBF323" s="942"/>
      <c r="QBG323" s="942"/>
      <c r="QBH323" s="942"/>
      <c r="QBI323" s="942"/>
      <c r="QBJ323" s="942"/>
      <c r="QBK323" s="942"/>
      <c r="QBL323" s="942"/>
      <c r="QBM323" s="942"/>
      <c r="QBN323" s="942"/>
      <c r="QBO323" s="942"/>
      <c r="QBP323" s="942"/>
      <c r="QBQ323" s="942"/>
      <c r="QBR323" s="942"/>
      <c r="QBS323" s="942"/>
      <c r="QBT323" s="942"/>
      <c r="QBU323" s="942"/>
      <c r="QBV323" s="942"/>
      <c r="QBW323" s="942"/>
      <c r="QBX323" s="942"/>
      <c r="QBY323" s="942"/>
      <c r="QBZ323" s="942"/>
      <c r="QCA323" s="942"/>
      <c r="QCB323" s="942"/>
      <c r="QCC323" s="942"/>
      <c r="QCD323" s="942"/>
      <c r="QCE323" s="942"/>
      <c r="QCF323" s="942"/>
      <c r="QCG323" s="942"/>
      <c r="QCH323" s="942"/>
      <c r="QCI323" s="942"/>
      <c r="QCJ323" s="942"/>
      <c r="QCK323" s="942"/>
      <c r="QCL323" s="942"/>
      <c r="QCM323" s="942"/>
      <c r="QCN323" s="942"/>
      <c r="QCO323" s="942"/>
      <c r="QCP323" s="942"/>
      <c r="QCQ323" s="942"/>
      <c r="QCR323" s="942"/>
      <c r="QCS323" s="942"/>
      <c r="QCT323" s="942"/>
      <c r="QCU323" s="942"/>
      <c r="QCV323" s="942"/>
      <c r="QCW323" s="942"/>
      <c r="QCX323" s="942"/>
      <c r="QCY323" s="942"/>
      <c r="QCZ323" s="942"/>
      <c r="QDA323" s="942"/>
      <c r="QDB323" s="942"/>
      <c r="QDC323" s="942"/>
      <c r="QDD323" s="942"/>
      <c r="QDE323" s="942"/>
      <c r="QDF323" s="942"/>
      <c r="QDG323" s="942"/>
      <c r="QDH323" s="942"/>
      <c r="QDI323" s="942"/>
      <c r="QDJ323" s="942"/>
      <c r="QDK323" s="942"/>
      <c r="QDL323" s="942"/>
      <c r="QDM323" s="942"/>
      <c r="QDN323" s="942"/>
      <c r="QDO323" s="942"/>
      <c r="QDP323" s="942"/>
      <c r="QDQ323" s="942"/>
      <c r="QDR323" s="942"/>
      <c r="QDS323" s="942"/>
      <c r="QDT323" s="942"/>
      <c r="QDU323" s="942"/>
      <c r="QDV323" s="942"/>
      <c r="QDW323" s="942"/>
      <c r="QDX323" s="942"/>
      <c r="QDY323" s="942"/>
      <c r="QDZ323" s="942"/>
      <c r="QEA323" s="942"/>
      <c r="QEB323" s="942"/>
      <c r="QEC323" s="942"/>
      <c r="QED323" s="942"/>
      <c r="QEE323" s="942"/>
      <c r="QEF323" s="942"/>
      <c r="QEG323" s="942"/>
      <c r="QEH323" s="942"/>
      <c r="QEI323" s="942"/>
      <c r="QEJ323" s="942"/>
      <c r="QEK323" s="942"/>
      <c r="QEL323" s="942"/>
      <c r="QEM323" s="942"/>
      <c r="QEN323" s="942"/>
      <c r="QEO323" s="942"/>
      <c r="QEP323" s="942"/>
      <c r="QEQ323" s="942"/>
      <c r="QER323" s="942"/>
      <c r="QES323" s="942"/>
      <c r="QET323" s="942"/>
      <c r="QEU323" s="942"/>
      <c r="QEV323" s="942"/>
      <c r="QEW323" s="942"/>
      <c r="QEX323" s="942"/>
      <c r="QEY323" s="942"/>
      <c r="QEZ323" s="942"/>
      <c r="QFA323" s="942"/>
      <c r="QFB323" s="942"/>
      <c r="QFC323" s="942"/>
      <c r="QFD323" s="942"/>
      <c r="QFE323" s="942"/>
      <c r="QFF323" s="942"/>
      <c r="QFG323" s="942"/>
      <c r="QFH323" s="942"/>
      <c r="QFI323" s="942"/>
      <c r="QFJ323" s="942"/>
      <c r="QFK323" s="942"/>
      <c r="QFL323" s="942"/>
      <c r="QFM323" s="942"/>
      <c r="QFN323" s="942"/>
      <c r="QFO323" s="942"/>
      <c r="QFP323" s="942"/>
      <c r="QFQ323" s="942"/>
      <c r="QFR323" s="942"/>
      <c r="QFS323" s="942"/>
      <c r="QFT323" s="942"/>
      <c r="QFU323" s="942"/>
      <c r="QFV323" s="942"/>
      <c r="QFW323" s="942"/>
      <c r="QFX323" s="942"/>
      <c r="QFY323" s="942"/>
      <c r="QFZ323" s="942"/>
      <c r="QGA323" s="942"/>
      <c r="QGB323" s="942"/>
      <c r="QGC323" s="942"/>
      <c r="QGD323" s="942"/>
      <c r="QGE323" s="942"/>
      <c r="QGF323" s="942"/>
      <c r="QGG323" s="942"/>
      <c r="QGH323" s="942"/>
      <c r="QGI323" s="942"/>
      <c r="QGJ323" s="942"/>
      <c r="QGK323" s="942"/>
      <c r="QGL323" s="942"/>
      <c r="QGM323" s="942"/>
      <c r="QGN323" s="942"/>
      <c r="QGO323" s="942"/>
      <c r="QGP323" s="942"/>
      <c r="QGQ323" s="942"/>
      <c r="QGR323" s="942"/>
      <c r="QGS323" s="942"/>
      <c r="QGT323" s="942"/>
      <c r="QGU323" s="942"/>
      <c r="QGV323" s="942"/>
      <c r="QGW323" s="942"/>
      <c r="QGX323" s="942"/>
      <c r="QGY323" s="942"/>
      <c r="QGZ323" s="942"/>
      <c r="QHA323" s="942"/>
      <c r="QHB323" s="942"/>
      <c r="QHC323" s="942"/>
      <c r="QHD323" s="942"/>
      <c r="QHE323" s="942"/>
      <c r="QHF323" s="942"/>
      <c r="QHG323" s="942"/>
      <c r="QHH323" s="942"/>
      <c r="QHI323" s="942"/>
      <c r="QHJ323" s="942"/>
      <c r="QHK323" s="942"/>
      <c r="QHL323" s="942"/>
      <c r="QHM323" s="942"/>
      <c r="QHN323" s="942"/>
      <c r="QHO323" s="942"/>
      <c r="QHP323" s="942"/>
      <c r="QHQ323" s="942"/>
      <c r="QHR323" s="942"/>
      <c r="QHS323" s="942"/>
      <c r="QHT323" s="942"/>
      <c r="QHU323" s="942"/>
      <c r="QHV323" s="942"/>
      <c r="QHW323" s="942"/>
      <c r="QHX323" s="942"/>
      <c r="QHY323" s="942"/>
      <c r="QHZ323" s="942"/>
      <c r="QIA323" s="942"/>
      <c r="QIB323" s="942"/>
      <c r="QIC323" s="942"/>
      <c r="QID323" s="942"/>
      <c r="QIE323" s="942"/>
      <c r="QIF323" s="942"/>
      <c r="QIG323" s="942"/>
      <c r="QIH323" s="942"/>
      <c r="QII323" s="942"/>
      <c r="QIJ323" s="942"/>
      <c r="QIK323" s="942"/>
      <c r="QIL323" s="942"/>
      <c r="QIM323" s="942"/>
      <c r="QIN323" s="942"/>
      <c r="QIO323" s="942"/>
      <c r="QIP323" s="942"/>
      <c r="QIQ323" s="942"/>
      <c r="QIR323" s="942"/>
      <c r="QIS323" s="942"/>
      <c r="QIT323" s="942"/>
      <c r="QIU323" s="942"/>
      <c r="QIV323" s="942"/>
      <c r="QIW323" s="942"/>
      <c r="QIX323" s="942"/>
      <c r="QIY323" s="942"/>
      <c r="QIZ323" s="942"/>
      <c r="QJA323" s="942"/>
      <c r="QJB323" s="942"/>
      <c r="QJC323" s="942"/>
      <c r="QJD323" s="942"/>
      <c r="QJE323" s="942"/>
      <c r="QJF323" s="942"/>
      <c r="QJG323" s="942"/>
      <c r="QJH323" s="942"/>
      <c r="QJI323" s="942"/>
      <c r="QJJ323" s="942"/>
      <c r="QJK323" s="942"/>
      <c r="QJL323" s="942"/>
      <c r="QJM323" s="942"/>
      <c r="QJN323" s="942"/>
      <c r="QJO323" s="942"/>
      <c r="QJP323" s="942"/>
      <c r="QJQ323" s="942"/>
      <c r="QJR323" s="942"/>
      <c r="QJS323" s="942"/>
      <c r="QJT323" s="942"/>
      <c r="QJU323" s="942"/>
      <c r="QJV323" s="942"/>
      <c r="QJW323" s="942"/>
      <c r="QJX323" s="942"/>
      <c r="QJY323" s="942"/>
      <c r="QJZ323" s="942"/>
      <c r="QKA323" s="942"/>
      <c r="QKB323" s="942"/>
      <c r="QKC323" s="942"/>
      <c r="QKD323" s="942"/>
      <c r="QKE323" s="942"/>
      <c r="QKF323" s="942"/>
      <c r="QKG323" s="942"/>
      <c r="QKH323" s="942"/>
      <c r="QKI323" s="942"/>
      <c r="QKJ323" s="942"/>
      <c r="QKK323" s="942"/>
      <c r="QKL323" s="942"/>
      <c r="QKM323" s="942"/>
      <c r="QKN323" s="942"/>
      <c r="QKO323" s="942"/>
      <c r="QKP323" s="942"/>
      <c r="QKQ323" s="942"/>
      <c r="QKR323" s="942"/>
      <c r="QKS323" s="942"/>
      <c r="QKT323" s="942"/>
      <c r="QKU323" s="942"/>
      <c r="QKV323" s="942"/>
      <c r="QKW323" s="942"/>
      <c r="QKX323" s="942"/>
      <c r="QKY323" s="942"/>
      <c r="QKZ323" s="942"/>
      <c r="QLA323" s="942"/>
      <c r="QLB323" s="942"/>
      <c r="QLC323" s="942"/>
      <c r="QLD323" s="942"/>
      <c r="QLE323" s="942"/>
      <c r="QLF323" s="942"/>
      <c r="QLG323" s="942"/>
      <c r="QLH323" s="942"/>
      <c r="QLI323" s="942"/>
      <c r="QLJ323" s="942"/>
      <c r="QLK323" s="942"/>
      <c r="QLL323" s="942"/>
      <c r="QLM323" s="942"/>
      <c r="QLN323" s="942"/>
      <c r="QLO323" s="942"/>
      <c r="QLP323" s="942"/>
      <c r="QLQ323" s="942"/>
      <c r="QLR323" s="942"/>
      <c r="QLS323" s="942"/>
      <c r="QLT323" s="942"/>
      <c r="QLU323" s="942"/>
      <c r="QLV323" s="942"/>
      <c r="QLW323" s="942"/>
      <c r="QLX323" s="942"/>
      <c r="QLY323" s="942"/>
      <c r="QLZ323" s="942"/>
      <c r="QMA323" s="942"/>
      <c r="QMB323" s="942"/>
      <c r="QMC323" s="942"/>
      <c r="QMD323" s="942"/>
      <c r="QME323" s="942"/>
      <c r="QMF323" s="942"/>
      <c r="QMG323" s="942"/>
      <c r="QMH323" s="942"/>
      <c r="QMI323" s="942"/>
      <c r="QMJ323" s="942"/>
      <c r="QMK323" s="942"/>
      <c r="QML323" s="942"/>
      <c r="QMM323" s="942"/>
      <c r="QMN323" s="942"/>
      <c r="QMO323" s="942"/>
      <c r="QMP323" s="942"/>
      <c r="QMQ323" s="942"/>
      <c r="QMR323" s="942"/>
      <c r="QMS323" s="942"/>
      <c r="QMT323" s="942"/>
      <c r="QMU323" s="942"/>
      <c r="QMV323" s="942"/>
      <c r="QMW323" s="942"/>
      <c r="QMX323" s="942"/>
      <c r="QMY323" s="942"/>
      <c r="QMZ323" s="942"/>
      <c r="QNA323" s="942"/>
      <c r="QNB323" s="942"/>
      <c r="QNC323" s="942"/>
      <c r="QND323" s="942"/>
      <c r="QNE323" s="942"/>
      <c r="QNF323" s="942"/>
      <c r="QNG323" s="942"/>
      <c r="QNH323" s="942"/>
      <c r="QNI323" s="942"/>
      <c r="QNJ323" s="942"/>
      <c r="QNK323" s="942"/>
      <c r="QNL323" s="942"/>
      <c r="QNM323" s="942"/>
      <c r="QNN323" s="942"/>
      <c r="QNO323" s="942"/>
      <c r="QNP323" s="942"/>
      <c r="QNQ323" s="942"/>
      <c r="QNR323" s="942"/>
      <c r="QNS323" s="942"/>
      <c r="QNT323" s="942"/>
      <c r="QNU323" s="942"/>
      <c r="QNV323" s="942"/>
      <c r="QNW323" s="942"/>
      <c r="QNX323" s="942"/>
      <c r="QNY323" s="942"/>
      <c r="QNZ323" s="942"/>
      <c r="QOA323" s="942"/>
      <c r="QOB323" s="942"/>
      <c r="QOC323" s="942"/>
      <c r="QOD323" s="942"/>
      <c r="QOE323" s="942"/>
      <c r="QOF323" s="942"/>
      <c r="QOG323" s="942"/>
      <c r="QOH323" s="942"/>
      <c r="QOI323" s="942"/>
      <c r="QOJ323" s="942"/>
      <c r="QOK323" s="942"/>
      <c r="QOL323" s="942"/>
      <c r="QOM323" s="942"/>
      <c r="QON323" s="942"/>
      <c r="QOO323" s="942"/>
      <c r="QOP323" s="942"/>
      <c r="QOQ323" s="942"/>
      <c r="QOR323" s="942"/>
      <c r="QOS323" s="942"/>
      <c r="QOT323" s="942"/>
      <c r="QOU323" s="942"/>
      <c r="QOV323" s="942"/>
      <c r="QOW323" s="942"/>
      <c r="QOX323" s="942"/>
      <c r="QOY323" s="942"/>
      <c r="QOZ323" s="942"/>
      <c r="QPA323" s="942"/>
      <c r="QPB323" s="942"/>
      <c r="QPC323" s="942"/>
      <c r="QPD323" s="942"/>
      <c r="QPE323" s="942"/>
      <c r="QPF323" s="942"/>
      <c r="QPG323" s="942"/>
      <c r="QPH323" s="942"/>
      <c r="QPI323" s="942"/>
      <c r="QPJ323" s="942"/>
      <c r="QPK323" s="942"/>
      <c r="QPL323" s="942"/>
      <c r="QPM323" s="942"/>
      <c r="QPN323" s="942"/>
      <c r="QPO323" s="942"/>
      <c r="QPP323" s="942"/>
      <c r="QPQ323" s="942"/>
      <c r="QPR323" s="942"/>
      <c r="QPS323" s="942"/>
      <c r="QPT323" s="942"/>
      <c r="QPU323" s="942"/>
      <c r="QPV323" s="942"/>
      <c r="QPW323" s="942"/>
      <c r="QPX323" s="942"/>
      <c r="QPY323" s="942"/>
      <c r="QPZ323" s="942"/>
      <c r="QQA323" s="942"/>
      <c r="QQB323" s="942"/>
      <c r="QQC323" s="942"/>
      <c r="QQD323" s="942"/>
      <c r="QQE323" s="942"/>
      <c r="QQF323" s="942"/>
      <c r="QQG323" s="942"/>
      <c r="QQH323" s="942"/>
      <c r="QQI323" s="942"/>
      <c r="QQJ323" s="942"/>
      <c r="QQK323" s="942"/>
      <c r="QQL323" s="942"/>
      <c r="QQM323" s="942"/>
      <c r="QQN323" s="942"/>
      <c r="QQO323" s="942"/>
      <c r="QQP323" s="942"/>
      <c r="QQQ323" s="942"/>
      <c r="QQR323" s="942"/>
      <c r="QQS323" s="942"/>
      <c r="QQT323" s="942"/>
      <c r="QQU323" s="942"/>
      <c r="QQV323" s="942"/>
      <c r="QQW323" s="942"/>
      <c r="QQX323" s="942"/>
      <c r="QQY323" s="942"/>
      <c r="QQZ323" s="942"/>
      <c r="QRA323" s="942"/>
      <c r="QRB323" s="942"/>
      <c r="QRC323" s="942"/>
      <c r="QRD323" s="942"/>
      <c r="QRE323" s="942"/>
      <c r="QRF323" s="942"/>
      <c r="QRG323" s="942"/>
      <c r="QRH323" s="942"/>
      <c r="QRI323" s="942"/>
      <c r="QRJ323" s="942"/>
      <c r="QRK323" s="942"/>
      <c r="QRL323" s="942"/>
      <c r="QRM323" s="942"/>
      <c r="QRN323" s="942"/>
      <c r="QRO323" s="942"/>
      <c r="QRP323" s="942"/>
      <c r="QRQ323" s="942"/>
      <c r="QRR323" s="942"/>
      <c r="QRS323" s="942"/>
      <c r="QRT323" s="942"/>
      <c r="QRU323" s="942"/>
      <c r="QRV323" s="942"/>
      <c r="QRW323" s="942"/>
      <c r="QRX323" s="942"/>
      <c r="QRY323" s="942"/>
      <c r="QRZ323" s="942"/>
      <c r="QSA323" s="942"/>
      <c r="QSB323" s="942"/>
      <c r="QSC323" s="942"/>
      <c r="QSD323" s="942"/>
      <c r="QSE323" s="942"/>
      <c r="QSF323" s="942"/>
      <c r="QSG323" s="942"/>
      <c r="QSH323" s="942"/>
      <c r="QSI323" s="942"/>
      <c r="QSJ323" s="942"/>
      <c r="QSK323" s="942"/>
      <c r="QSL323" s="942"/>
      <c r="QSM323" s="942"/>
      <c r="QSN323" s="942"/>
      <c r="QSO323" s="942"/>
      <c r="QSP323" s="942"/>
      <c r="QSQ323" s="942"/>
      <c r="QSR323" s="942"/>
      <c r="QSS323" s="942"/>
      <c r="QST323" s="942"/>
      <c r="QSU323" s="942"/>
      <c r="QSV323" s="942"/>
      <c r="QSW323" s="942"/>
      <c r="QSX323" s="942"/>
      <c r="QSY323" s="942"/>
      <c r="QSZ323" s="942"/>
      <c r="QTA323" s="942"/>
      <c r="QTB323" s="942"/>
      <c r="QTC323" s="942"/>
      <c r="QTD323" s="942"/>
      <c r="QTE323" s="942"/>
      <c r="QTF323" s="942"/>
      <c r="QTG323" s="942"/>
      <c r="QTH323" s="942"/>
      <c r="QTI323" s="942"/>
      <c r="QTJ323" s="942"/>
      <c r="QTK323" s="942"/>
      <c r="QTL323" s="942"/>
      <c r="QTM323" s="942"/>
      <c r="QTN323" s="942"/>
      <c r="QTO323" s="942"/>
      <c r="QTP323" s="942"/>
      <c r="QTQ323" s="942"/>
      <c r="QTR323" s="942"/>
      <c r="QTS323" s="942"/>
      <c r="QTT323" s="942"/>
      <c r="QTU323" s="942"/>
      <c r="QTV323" s="942"/>
      <c r="QTW323" s="942"/>
      <c r="QTX323" s="942"/>
      <c r="QTY323" s="942"/>
      <c r="QTZ323" s="942"/>
      <c r="QUA323" s="942"/>
      <c r="QUB323" s="942"/>
      <c r="QUC323" s="942"/>
      <c r="QUD323" s="942"/>
      <c r="QUE323" s="942"/>
      <c r="QUF323" s="942"/>
      <c r="QUG323" s="942"/>
      <c r="QUH323" s="942"/>
      <c r="QUI323" s="942"/>
      <c r="QUJ323" s="942"/>
      <c r="QUK323" s="942"/>
      <c r="QUL323" s="942"/>
      <c r="QUM323" s="942"/>
      <c r="QUN323" s="942"/>
      <c r="QUO323" s="942"/>
      <c r="QUP323" s="942"/>
      <c r="QUQ323" s="942"/>
      <c r="QUR323" s="942"/>
      <c r="QUS323" s="942"/>
      <c r="QUT323" s="942"/>
      <c r="QUU323" s="942"/>
      <c r="QUV323" s="942"/>
      <c r="QUW323" s="942"/>
      <c r="QUX323" s="942"/>
      <c r="QUY323" s="942"/>
      <c r="QUZ323" s="942"/>
      <c r="QVA323" s="942"/>
      <c r="QVB323" s="942"/>
      <c r="QVC323" s="942"/>
      <c r="QVD323" s="942"/>
      <c r="QVE323" s="942"/>
      <c r="QVF323" s="942"/>
      <c r="QVG323" s="942"/>
      <c r="QVH323" s="942"/>
      <c r="QVI323" s="942"/>
      <c r="QVJ323" s="942"/>
      <c r="QVK323" s="942"/>
      <c r="QVL323" s="942"/>
      <c r="QVM323" s="942"/>
      <c r="QVN323" s="942"/>
      <c r="QVO323" s="942"/>
      <c r="QVP323" s="942"/>
      <c r="QVQ323" s="942"/>
      <c r="QVR323" s="942"/>
      <c r="QVS323" s="942"/>
      <c r="QVT323" s="942"/>
      <c r="QVU323" s="942"/>
      <c r="QVV323" s="942"/>
      <c r="QVW323" s="942"/>
      <c r="QVX323" s="942"/>
      <c r="QVY323" s="942"/>
      <c r="QVZ323" s="942"/>
      <c r="QWA323" s="942"/>
      <c r="QWB323" s="942"/>
      <c r="QWC323" s="942"/>
      <c r="QWD323" s="942"/>
      <c r="QWE323" s="942"/>
      <c r="QWF323" s="942"/>
      <c r="QWG323" s="942"/>
      <c r="QWH323" s="942"/>
      <c r="QWI323" s="942"/>
      <c r="QWJ323" s="942"/>
      <c r="QWK323" s="942"/>
      <c r="QWL323" s="942"/>
      <c r="QWM323" s="942"/>
      <c r="QWN323" s="942"/>
      <c r="QWO323" s="942"/>
      <c r="QWP323" s="942"/>
      <c r="QWQ323" s="942"/>
      <c r="QWR323" s="942"/>
      <c r="QWS323" s="942"/>
      <c r="QWT323" s="942"/>
      <c r="QWU323" s="942"/>
      <c r="QWV323" s="942"/>
      <c r="QWW323" s="942"/>
      <c r="QWX323" s="942"/>
      <c r="QWY323" s="942"/>
      <c r="QWZ323" s="942"/>
      <c r="QXA323" s="942"/>
      <c r="QXB323" s="942"/>
      <c r="QXC323" s="942"/>
      <c r="QXD323" s="942"/>
      <c r="QXE323" s="942"/>
      <c r="QXF323" s="942"/>
      <c r="QXG323" s="942"/>
      <c r="QXH323" s="942"/>
      <c r="QXI323" s="942"/>
      <c r="QXJ323" s="942"/>
      <c r="QXK323" s="942"/>
      <c r="QXL323" s="942"/>
      <c r="QXM323" s="942"/>
      <c r="QXN323" s="942"/>
      <c r="QXO323" s="942"/>
      <c r="QXP323" s="942"/>
      <c r="QXQ323" s="942"/>
      <c r="QXR323" s="942"/>
      <c r="QXS323" s="942"/>
      <c r="QXT323" s="942"/>
      <c r="QXU323" s="942"/>
      <c r="QXV323" s="942"/>
      <c r="QXW323" s="942"/>
      <c r="QXX323" s="942"/>
      <c r="QXY323" s="942"/>
      <c r="QXZ323" s="942"/>
      <c r="QYA323" s="942"/>
      <c r="QYB323" s="942"/>
      <c r="QYC323" s="942"/>
      <c r="QYD323" s="942"/>
      <c r="QYE323" s="942"/>
      <c r="QYF323" s="942"/>
      <c r="QYG323" s="942"/>
      <c r="QYH323" s="942"/>
      <c r="QYI323" s="942"/>
      <c r="QYJ323" s="942"/>
      <c r="QYK323" s="942"/>
      <c r="QYL323" s="942"/>
      <c r="QYM323" s="942"/>
      <c r="QYN323" s="942"/>
      <c r="QYO323" s="942"/>
      <c r="QYP323" s="942"/>
      <c r="QYQ323" s="942"/>
      <c r="QYR323" s="942"/>
      <c r="QYS323" s="942"/>
      <c r="QYT323" s="942"/>
      <c r="QYU323" s="942"/>
      <c r="QYV323" s="942"/>
      <c r="QYW323" s="942"/>
      <c r="QYX323" s="942"/>
      <c r="QYY323" s="942"/>
      <c r="QYZ323" s="942"/>
      <c r="QZA323" s="942"/>
      <c r="QZB323" s="942"/>
      <c r="QZC323" s="942"/>
      <c r="QZD323" s="942"/>
      <c r="QZE323" s="942"/>
      <c r="QZF323" s="942"/>
      <c r="QZG323" s="942"/>
      <c r="QZH323" s="942"/>
      <c r="QZI323" s="942"/>
      <c r="QZJ323" s="942"/>
      <c r="QZK323" s="942"/>
      <c r="QZL323" s="942"/>
      <c r="QZM323" s="942"/>
      <c r="QZN323" s="942"/>
      <c r="QZO323" s="942"/>
      <c r="QZP323" s="942"/>
      <c r="QZQ323" s="942"/>
      <c r="QZR323" s="942"/>
      <c r="QZS323" s="942"/>
      <c r="QZT323" s="942"/>
      <c r="QZU323" s="942"/>
      <c r="QZV323" s="942"/>
      <c r="QZW323" s="942"/>
      <c r="QZX323" s="942"/>
      <c r="QZY323" s="942"/>
      <c r="QZZ323" s="942"/>
      <c r="RAA323" s="942"/>
      <c r="RAB323" s="942"/>
      <c r="RAC323" s="942"/>
      <c r="RAD323" s="942"/>
      <c r="RAE323" s="942"/>
      <c r="RAF323" s="942"/>
      <c r="RAG323" s="942"/>
      <c r="RAH323" s="942"/>
      <c r="RAI323" s="942"/>
      <c r="RAJ323" s="942"/>
      <c r="RAK323" s="942"/>
      <c r="RAL323" s="942"/>
      <c r="RAM323" s="942"/>
      <c r="RAN323" s="942"/>
      <c r="RAO323" s="942"/>
      <c r="RAP323" s="942"/>
      <c r="RAQ323" s="942"/>
      <c r="RAR323" s="942"/>
      <c r="RAS323" s="942"/>
      <c r="RAT323" s="942"/>
      <c r="RAU323" s="942"/>
      <c r="RAV323" s="942"/>
      <c r="RAW323" s="942"/>
      <c r="RAX323" s="942"/>
      <c r="RAY323" s="942"/>
      <c r="RAZ323" s="942"/>
      <c r="RBA323" s="942"/>
      <c r="RBB323" s="942"/>
      <c r="RBC323" s="942"/>
      <c r="RBD323" s="942"/>
      <c r="RBE323" s="942"/>
      <c r="RBF323" s="942"/>
      <c r="RBG323" s="942"/>
      <c r="RBH323" s="942"/>
      <c r="RBI323" s="942"/>
      <c r="RBJ323" s="942"/>
      <c r="RBK323" s="942"/>
      <c r="RBL323" s="942"/>
      <c r="RBM323" s="942"/>
      <c r="RBN323" s="942"/>
      <c r="RBO323" s="942"/>
      <c r="RBP323" s="942"/>
      <c r="RBQ323" s="942"/>
      <c r="RBR323" s="942"/>
      <c r="RBS323" s="942"/>
      <c r="RBT323" s="942"/>
      <c r="RBU323" s="942"/>
      <c r="RBV323" s="942"/>
      <c r="RBW323" s="942"/>
      <c r="RBX323" s="942"/>
      <c r="RBY323" s="942"/>
      <c r="RBZ323" s="942"/>
      <c r="RCA323" s="942"/>
      <c r="RCB323" s="942"/>
      <c r="RCC323" s="942"/>
      <c r="RCD323" s="942"/>
      <c r="RCE323" s="942"/>
      <c r="RCF323" s="942"/>
      <c r="RCG323" s="942"/>
      <c r="RCH323" s="942"/>
      <c r="RCI323" s="942"/>
      <c r="RCJ323" s="942"/>
      <c r="RCK323" s="942"/>
      <c r="RCL323" s="942"/>
      <c r="RCM323" s="942"/>
      <c r="RCN323" s="942"/>
      <c r="RCO323" s="942"/>
      <c r="RCP323" s="942"/>
      <c r="RCQ323" s="942"/>
      <c r="RCR323" s="942"/>
      <c r="RCS323" s="942"/>
      <c r="RCT323" s="942"/>
      <c r="RCU323" s="942"/>
      <c r="RCV323" s="942"/>
      <c r="RCW323" s="942"/>
      <c r="RCX323" s="942"/>
      <c r="RCY323" s="942"/>
      <c r="RCZ323" s="942"/>
      <c r="RDA323" s="942"/>
      <c r="RDB323" s="942"/>
      <c r="RDC323" s="942"/>
      <c r="RDD323" s="942"/>
      <c r="RDE323" s="942"/>
      <c r="RDF323" s="942"/>
      <c r="RDG323" s="942"/>
      <c r="RDH323" s="942"/>
      <c r="RDI323" s="942"/>
      <c r="RDJ323" s="942"/>
      <c r="RDK323" s="942"/>
      <c r="RDL323" s="942"/>
      <c r="RDM323" s="942"/>
      <c r="RDN323" s="942"/>
      <c r="RDO323" s="942"/>
      <c r="RDP323" s="942"/>
      <c r="RDQ323" s="942"/>
      <c r="RDR323" s="942"/>
      <c r="RDS323" s="942"/>
      <c r="RDT323" s="942"/>
      <c r="RDU323" s="942"/>
      <c r="RDV323" s="942"/>
      <c r="RDW323" s="942"/>
      <c r="RDX323" s="942"/>
      <c r="RDY323" s="942"/>
      <c r="RDZ323" s="942"/>
      <c r="REA323" s="942"/>
      <c r="REB323" s="942"/>
      <c r="REC323" s="942"/>
      <c r="RED323" s="942"/>
      <c r="REE323" s="942"/>
      <c r="REF323" s="942"/>
      <c r="REG323" s="942"/>
      <c r="REH323" s="942"/>
      <c r="REI323" s="942"/>
      <c r="REJ323" s="942"/>
      <c r="REK323" s="942"/>
      <c r="REL323" s="942"/>
      <c r="REM323" s="942"/>
      <c r="REN323" s="942"/>
      <c r="REO323" s="942"/>
      <c r="REP323" s="942"/>
      <c r="REQ323" s="942"/>
      <c r="RER323" s="942"/>
      <c r="RES323" s="942"/>
      <c r="RET323" s="942"/>
      <c r="REU323" s="942"/>
      <c r="REV323" s="942"/>
      <c r="REW323" s="942"/>
      <c r="REX323" s="942"/>
      <c r="REY323" s="942"/>
      <c r="REZ323" s="942"/>
      <c r="RFA323" s="942"/>
      <c r="RFB323" s="942"/>
      <c r="RFC323" s="942"/>
      <c r="RFD323" s="942"/>
      <c r="RFE323" s="942"/>
      <c r="RFF323" s="942"/>
      <c r="RFG323" s="942"/>
      <c r="RFH323" s="942"/>
      <c r="RFI323" s="942"/>
      <c r="RFJ323" s="942"/>
      <c r="RFK323" s="942"/>
      <c r="RFL323" s="942"/>
      <c r="RFM323" s="942"/>
      <c r="RFN323" s="942"/>
      <c r="RFO323" s="942"/>
      <c r="RFP323" s="942"/>
      <c r="RFQ323" s="942"/>
      <c r="RFR323" s="942"/>
      <c r="RFS323" s="942"/>
      <c r="RFT323" s="942"/>
      <c r="RFU323" s="942"/>
      <c r="RFV323" s="942"/>
      <c r="RFW323" s="942"/>
      <c r="RFX323" s="942"/>
      <c r="RFY323" s="942"/>
      <c r="RFZ323" s="942"/>
      <c r="RGA323" s="942"/>
      <c r="RGB323" s="942"/>
      <c r="RGC323" s="942"/>
      <c r="RGD323" s="942"/>
      <c r="RGE323" s="942"/>
      <c r="RGF323" s="942"/>
      <c r="RGG323" s="942"/>
      <c r="RGH323" s="942"/>
      <c r="RGI323" s="942"/>
      <c r="RGJ323" s="942"/>
      <c r="RGK323" s="942"/>
      <c r="RGL323" s="942"/>
      <c r="RGM323" s="942"/>
      <c r="RGN323" s="942"/>
      <c r="RGO323" s="942"/>
      <c r="RGP323" s="942"/>
      <c r="RGQ323" s="942"/>
      <c r="RGR323" s="942"/>
      <c r="RGS323" s="942"/>
      <c r="RGT323" s="942"/>
      <c r="RGU323" s="942"/>
      <c r="RGV323" s="942"/>
      <c r="RGW323" s="942"/>
      <c r="RGX323" s="942"/>
      <c r="RGY323" s="942"/>
      <c r="RGZ323" s="942"/>
      <c r="RHA323" s="942"/>
      <c r="RHB323" s="942"/>
      <c r="RHC323" s="942"/>
      <c r="RHD323" s="942"/>
      <c r="RHE323" s="942"/>
      <c r="RHF323" s="942"/>
      <c r="RHG323" s="942"/>
      <c r="RHH323" s="942"/>
      <c r="RHI323" s="942"/>
      <c r="RHJ323" s="942"/>
      <c r="RHK323" s="942"/>
      <c r="RHL323" s="942"/>
      <c r="RHM323" s="942"/>
      <c r="RHN323" s="942"/>
      <c r="RHO323" s="942"/>
      <c r="RHP323" s="942"/>
      <c r="RHQ323" s="942"/>
      <c r="RHR323" s="942"/>
      <c r="RHS323" s="942"/>
      <c r="RHT323" s="942"/>
      <c r="RHU323" s="942"/>
      <c r="RHV323" s="942"/>
      <c r="RHW323" s="942"/>
      <c r="RHX323" s="942"/>
      <c r="RHY323" s="942"/>
      <c r="RHZ323" s="942"/>
      <c r="RIA323" s="942"/>
      <c r="RIB323" s="942"/>
      <c r="RIC323" s="942"/>
      <c r="RID323" s="942"/>
      <c r="RIE323" s="942"/>
      <c r="RIF323" s="942"/>
      <c r="RIG323" s="942"/>
      <c r="RIH323" s="942"/>
      <c r="RII323" s="942"/>
      <c r="RIJ323" s="942"/>
      <c r="RIK323" s="942"/>
      <c r="RIL323" s="942"/>
      <c r="RIM323" s="942"/>
      <c r="RIN323" s="942"/>
      <c r="RIO323" s="942"/>
      <c r="RIP323" s="942"/>
      <c r="RIQ323" s="942"/>
      <c r="RIR323" s="942"/>
      <c r="RIS323" s="942"/>
      <c r="RIT323" s="942"/>
      <c r="RIU323" s="942"/>
      <c r="RIV323" s="942"/>
      <c r="RIW323" s="942"/>
      <c r="RIX323" s="942"/>
      <c r="RIY323" s="942"/>
      <c r="RIZ323" s="942"/>
      <c r="RJA323" s="942"/>
      <c r="RJB323" s="942"/>
      <c r="RJC323" s="942"/>
      <c r="RJD323" s="942"/>
      <c r="RJE323" s="942"/>
      <c r="RJF323" s="942"/>
      <c r="RJG323" s="942"/>
      <c r="RJH323" s="942"/>
      <c r="RJI323" s="942"/>
      <c r="RJJ323" s="942"/>
      <c r="RJK323" s="942"/>
      <c r="RJL323" s="942"/>
      <c r="RJM323" s="942"/>
      <c r="RJN323" s="942"/>
      <c r="RJO323" s="942"/>
      <c r="RJP323" s="942"/>
      <c r="RJQ323" s="942"/>
      <c r="RJR323" s="942"/>
      <c r="RJS323" s="942"/>
      <c r="RJT323" s="942"/>
      <c r="RJU323" s="942"/>
      <c r="RJV323" s="942"/>
      <c r="RJW323" s="942"/>
      <c r="RJX323" s="942"/>
      <c r="RJY323" s="942"/>
      <c r="RJZ323" s="942"/>
      <c r="RKA323" s="942"/>
      <c r="RKB323" s="942"/>
      <c r="RKC323" s="942"/>
      <c r="RKD323" s="942"/>
      <c r="RKE323" s="942"/>
      <c r="RKF323" s="942"/>
      <c r="RKG323" s="942"/>
      <c r="RKH323" s="942"/>
      <c r="RKI323" s="942"/>
      <c r="RKJ323" s="942"/>
      <c r="RKK323" s="942"/>
      <c r="RKL323" s="942"/>
      <c r="RKM323" s="942"/>
      <c r="RKN323" s="942"/>
      <c r="RKO323" s="942"/>
      <c r="RKP323" s="942"/>
      <c r="RKQ323" s="942"/>
      <c r="RKR323" s="942"/>
      <c r="RKS323" s="942"/>
      <c r="RKT323" s="942"/>
      <c r="RKU323" s="942"/>
      <c r="RKV323" s="942"/>
      <c r="RKW323" s="942"/>
      <c r="RKX323" s="942"/>
      <c r="RKY323" s="942"/>
      <c r="RKZ323" s="942"/>
      <c r="RLA323" s="942"/>
      <c r="RLB323" s="942"/>
      <c r="RLC323" s="942"/>
      <c r="RLD323" s="942"/>
      <c r="RLE323" s="942"/>
      <c r="RLF323" s="942"/>
      <c r="RLG323" s="942"/>
      <c r="RLH323" s="942"/>
      <c r="RLI323" s="942"/>
      <c r="RLJ323" s="942"/>
      <c r="RLK323" s="942"/>
      <c r="RLL323" s="942"/>
      <c r="RLM323" s="942"/>
      <c r="RLN323" s="942"/>
      <c r="RLO323" s="942"/>
      <c r="RLP323" s="942"/>
      <c r="RLQ323" s="942"/>
      <c r="RLR323" s="942"/>
      <c r="RLS323" s="942"/>
      <c r="RLT323" s="942"/>
      <c r="RLU323" s="942"/>
      <c r="RLV323" s="942"/>
      <c r="RLW323" s="942"/>
      <c r="RLX323" s="942"/>
      <c r="RLY323" s="942"/>
      <c r="RLZ323" s="942"/>
      <c r="RMA323" s="942"/>
      <c r="RMB323" s="942"/>
      <c r="RMC323" s="942"/>
      <c r="RMD323" s="942"/>
      <c r="RME323" s="942"/>
      <c r="RMF323" s="942"/>
      <c r="RMG323" s="942"/>
      <c r="RMH323" s="942"/>
      <c r="RMI323" s="942"/>
      <c r="RMJ323" s="942"/>
      <c r="RMK323" s="942"/>
      <c r="RML323" s="942"/>
      <c r="RMM323" s="942"/>
      <c r="RMN323" s="942"/>
      <c r="RMO323" s="942"/>
      <c r="RMP323" s="942"/>
      <c r="RMQ323" s="942"/>
      <c r="RMR323" s="942"/>
      <c r="RMS323" s="942"/>
      <c r="RMT323" s="942"/>
      <c r="RMU323" s="942"/>
      <c r="RMV323" s="942"/>
      <c r="RMW323" s="942"/>
      <c r="RMX323" s="942"/>
      <c r="RMY323" s="942"/>
      <c r="RMZ323" s="942"/>
      <c r="RNA323" s="942"/>
      <c r="RNB323" s="942"/>
      <c r="RNC323" s="942"/>
      <c r="RND323" s="942"/>
      <c r="RNE323" s="942"/>
      <c r="RNF323" s="942"/>
      <c r="RNG323" s="942"/>
      <c r="RNH323" s="942"/>
      <c r="RNI323" s="942"/>
      <c r="RNJ323" s="942"/>
      <c r="RNK323" s="942"/>
      <c r="RNL323" s="942"/>
      <c r="RNM323" s="942"/>
      <c r="RNN323" s="942"/>
      <c r="RNO323" s="942"/>
      <c r="RNP323" s="942"/>
      <c r="RNQ323" s="942"/>
      <c r="RNR323" s="942"/>
      <c r="RNS323" s="942"/>
      <c r="RNT323" s="942"/>
      <c r="RNU323" s="942"/>
      <c r="RNV323" s="942"/>
      <c r="RNW323" s="942"/>
      <c r="RNX323" s="942"/>
      <c r="RNY323" s="942"/>
      <c r="RNZ323" s="942"/>
      <c r="ROA323" s="942"/>
      <c r="ROB323" s="942"/>
      <c r="ROC323" s="942"/>
      <c r="ROD323" s="942"/>
      <c r="ROE323" s="942"/>
      <c r="ROF323" s="942"/>
      <c r="ROG323" s="942"/>
      <c r="ROH323" s="942"/>
      <c r="ROI323" s="942"/>
      <c r="ROJ323" s="942"/>
      <c r="ROK323" s="942"/>
      <c r="ROL323" s="942"/>
      <c r="ROM323" s="942"/>
      <c r="RON323" s="942"/>
      <c r="ROO323" s="942"/>
      <c r="ROP323" s="942"/>
      <c r="ROQ323" s="942"/>
      <c r="ROR323" s="942"/>
      <c r="ROS323" s="942"/>
      <c r="ROT323" s="942"/>
      <c r="ROU323" s="942"/>
      <c r="ROV323" s="942"/>
      <c r="ROW323" s="942"/>
      <c r="ROX323" s="942"/>
      <c r="ROY323" s="942"/>
      <c r="ROZ323" s="942"/>
      <c r="RPA323" s="942"/>
      <c r="RPB323" s="942"/>
      <c r="RPC323" s="942"/>
      <c r="RPD323" s="942"/>
      <c r="RPE323" s="942"/>
      <c r="RPF323" s="942"/>
      <c r="RPG323" s="942"/>
      <c r="RPH323" s="942"/>
      <c r="RPI323" s="942"/>
      <c r="RPJ323" s="942"/>
      <c r="RPK323" s="942"/>
      <c r="RPL323" s="942"/>
      <c r="RPM323" s="942"/>
      <c r="RPN323" s="942"/>
      <c r="RPO323" s="942"/>
      <c r="RPP323" s="942"/>
      <c r="RPQ323" s="942"/>
      <c r="RPR323" s="942"/>
      <c r="RPS323" s="942"/>
      <c r="RPT323" s="942"/>
      <c r="RPU323" s="942"/>
      <c r="RPV323" s="942"/>
      <c r="RPW323" s="942"/>
      <c r="RPX323" s="942"/>
      <c r="RPY323" s="942"/>
      <c r="RPZ323" s="942"/>
      <c r="RQA323" s="942"/>
      <c r="RQB323" s="942"/>
      <c r="RQC323" s="942"/>
      <c r="RQD323" s="942"/>
      <c r="RQE323" s="942"/>
      <c r="RQF323" s="942"/>
      <c r="RQG323" s="942"/>
      <c r="RQH323" s="942"/>
      <c r="RQI323" s="942"/>
      <c r="RQJ323" s="942"/>
      <c r="RQK323" s="942"/>
      <c r="RQL323" s="942"/>
      <c r="RQM323" s="942"/>
      <c r="RQN323" s="942"/>
      <c r="RQO323" s="942"/>
      <c r="RQP323" s="942"/>
      <c r="RQQ323" s="942"/>
      <c r="RQR323" s="942"/>
      <c r="RQS323" s="942"/>
      <c r="RQT323" s="942"/>
      <c r="RQU323" s="942"/>
      <c r="RQV323" s="942"/>
      <c r="RQW323" s="942"/>
      <c r="RQX323" s="942"/>
      <c r="RQY323" s="942"/>
      <c r="RQZ323" s="942"/>
      <c r="RRA323" s="942"/>
      <c r="RRB323" s="942"/>
      <c r="RRC323" s="942"/>
      <c r="RRD323" s="942"/>
      <c r="RRE323" s="942"/>
      <c r="RRF323" s="942"/>
      <c r="RRG323" s="942"/>
      <c r="RRH323" s="942"/>
      <c r="RRI323" s="942"/>
      <c r="RRJ323" s="942"/>
      <c r="RRK323" s="942"/>
      <c r="RRL323" s="942"/>
      <c r="RRM323" s="942"/>
      <c r="RRN323" s="942"/>
      <c r="RRO323" s="942"/>
      <c r="RRP323" s="942"/>
      <c r="RRQ323" s="942"/>
      <c r="RRR323" s="942"/>
      <c r="RRS323" s="942"/>
      <c r="RRT323" s="942"/>
      <c r="RRU323" s="942"/>
      <c r="RRV323" s="942"/>
      <c r="RRW323" s="942"/>
      <c r="RRX323" s="942"/>
      <c r="RRY323" s="942"/>
      <c r="RRZ323" s="942"/>
      <c r="RSA323" s="942"/>
      <c r="RSB323" s="942"/>
      <c r="RSC323" s="942"/>
      <c r="RSD323" s="942"/>
      <c r="RSE323" s="942"/>
      <c r="RSF323" s="942"/>
      <c r="RSG323" s="942"/>
      <c r="RSH323" s="942"/>
      <c r="RSI323" s="942"/>
      <c r="RSJ323" s="942"/>
      <c r="RSK323" s="942"/>
      <c r="RSL323" s="942"/>
      <c r="RSM323" s="942"/>
      <c r="RSN323" s="942"/>
      <c r="RSO323" s="942"/>
      <c r="RSP323" s="942"/>
      <c r="RSQ323" s="942"/>
      <c r="RSR323" s="942"/>
      <c r="RSS323" s="942"/>
      <c r="RST323" s="942"/>
      <c r="RSU323" s="942"/>
      <c r="RSV323" s="942"/>
      <c r="RSW323" s="942"/>
      <c r="RSX323" s="942"/>
      <c r="RSY323" s="942"/>
      <c r="RSZ323" s="942"/>
      <c r="RTA323" s="942"/>
      <c r="RTB323" s="942"/>
      <c r="RTC323" s="942"/>
      <c r="RTD323" s="942"/>
      <c r="RTE323" s="942"/>
      <c r="RTF323" s="942"/>
      <c r="RTG323" s="942"/>
      <c r="RTH323" s="942"/>
      <c r="RTI323" s="942"/>
      <c r="RTJ323" s="942"/>
      <c r="RTK323" s="942"/>
      <c r="RTL323" s="942"/>
      <c r="RTM323" s="942"/>
      <c r="RTN323" s="942"/>
      <c r="RTO323" s="942"/>
      <c r="RTP323" s="942"/>
      <c r="RTQ323" s="942"/>
      <c r="RTR323" s="942"/>
      <c r="RTS323" s="942"/>
      <c r="RTT323" s="942"/>
      <c r="RTU323" s="942"/>
      <c r="RTV323" s="942"/>
      <c r="RTW323" s="942"/>
      <c r="RTX323" s="942"/>
      <c r="RTY323" s="942"/>
      <c r="RTZ323" s="942"/>
      <c r="RUA323" s="942"/>
      <c r="RUB323" s="942"/>
      <c r="RUC323" s="942"/>
      <c r="RUD323" s="942"/>
      <c r="RUE323" s="942"/>
      <c r="RUF323" s="942"/>
      <c r="RUG323" s="942"/>
      <c r="RUH323" s="942"/>
      <c r="RUI323" s="942"/>
      <c r="RUJ323" s="942"/>
      <c r="RUK323" s="942"/>
      <c r="RUL323" s="942"/>
      <c r="RUM323" s="942"/>
      <c r="RUN323" s="942"/>
      <c r="RUO323" s="942"/>
      <c r="RUP323" s="942"/>
      <c r="RUQ323" s="942"/>
      <c r="RUR323" s="942"/>
      <c r="RUS323" s="942"/>
      <c r="RUT323" s="942"/>
      <c r="RUU323" s="942"/>
      <c r="RUV323" s="942"/>
      <c r="RUW323" s="942"/>
      <c r="RUX323" s="942"/>
      <c r="RUY323" s="942"/>
      <c r="RUZ323" s="942"/>
      <c r="RVA323" s="942"/>
      <c r="RVB323" s="942"/>
      <c r="RVC323" s="942"/>
      <c r="RVD323" s="942"/>
      <c r="RVE323" s="942"/>
      <c r="RVF323" s="942"/>
      <c r="RVG323" s="942"/>
      <c r="RVH323" s="942"/>
      <c r="RVI323" s="942"/>
      <c r="RVJ323" s="942"/>
      <c r="RVK323" s="942"/>
      <c r="RVL323" s="942"/>
      <c r="RVM323" s="942"/>
      <c r="RVN323" s="942"/>
      <c r="RVO323" s="942"/>
      <c r="RVP323" s="942"/>
      <c r="RVQ323" s="942"/>
      <c r="RVR323" s="942"/>
      <c r="RVS323" s="942"/>
      <c r="RVT323" s="942"/>
      <c r="RVU323" s="942"/>
      <c r="RVV323" s="942"/>
      <c r="RVW323" s="942"/>
      <c r="RVX323" s="942"/>
      <c r="RVY323" s="942"/>
      <c r="RVZ323" s="942"/>
      <c r="RWA323" s="942"/>
      <c r="RWB323" s="942"/>
      <c r="RWC323" s="942"/>
      <c r="RWD323" s="942"/>
      <c r="RWE323" s="942"/>
      <c r="RWF323" s="942"/>
      <c r="RWG323" s="942"/>
      <c r="RWH323" s="942"/>
      <c r="RWI323" s="942"/>
      <c r="RWJ323" s="942"/>
      <c r="RWK323" s="942"/>
      <c r="RWL323" s="942"/>
      <c r="RWM323" s="942"/>
      <c r="RWN323" s="942"/>
      <c r="RWO323" s="942"/>
      <c r="RWP323" s="942"/>
      <c r="RWQ323" s="942"/>
      <c r="RWR323" s="942"/>
      <c r="RWS323" s="942"/>
      <c r="RWT323" s="942"/>
      <c r="RWU323" s="942"/>
      <c r="RWV323" s="942"/>
      <c r="RWW323" s="942"/>
      <c r="RWX323" s="942"/>
      <c r="RWY323" s="942"/>
      <c r="RWZ323" s="942"/>
      <c r="RXA323" s="942"/>
      <c r="RXB323" s="942"/>
      <c r="RXC323" s="942"/>
      <c r="RXD323" s="942"/>
      <c r="RXE323" s="942"/>
      <c r="RXF323" s="942"/>
      <c r="RXG323" s="942"/>
      <c r="RXH323" s="942"/>
      <c r="RXI323" s="942"/>
      <c r="RXJ323" s="942"/>
      <c r="RXK323" s="942"/>
      <c r="RXL323" s="942"/>
      <c r="RXM323" s="942"/>
      <c r="RXN323" s="942"/>
      <c r="RXO323" s="942"/>
      <c r="RXP323" s="942"/>
      <c r="RXQ323" s="942"/>
      <c r="RXR323" s="942"/>
      <c r="RXS323" s="942"/>
      <c r="RXT323" s="942"/>
      <c r="RXU323" s="942"/>
      <c r="RXV323" s="942"/>
      <c r="RXW323" s="942"/>
      <c r="RXX323" s="942"/>
      <c r="RXY323" s="942"/>
      <c r="RXZ323" s="942"/>
      <c r="RYA323" s="942"/>
      <c r="RYB323" s="942"/>
      <c r="RYC323" s="942"/>
      <c r="RYD323" s="942"/>
      <c r="RYE323" s="942"/>
      <c r="RYF323" s="942"/>
      <c r="RYG323" s="942"/>
      <c r="RYH323" s="942"/>
      <c r="RYI323" s="942"/>
      <c r="RYJ323" s="942"/>
      <c r="RYK323" s="942"/>
      <c r="RYL323" s="942"/>
      <c r="RYM323" s="942"/>
      <c r="RYN323" s="942"/>
      <c r="RYO323" s="942"/>
      <c r="RYP323" s="942"/>
      <c r="RYQ323" s="942"/>
      <c r="RYR323" s="942"/>
      <c r="RYS323" s="942"/>
      <c r="RYT323" s="942"/>
      <c r="RYU323" s="942"/>
      <c r="RYV323" s="942"/>
      <c r="RYW323" s="942"/>
      <c r="RYX323" s="942"/>
      <c r="RYY323" s="942"/>
      <c r="RYZ323" s="942"/>
      <c r="RZA323" s="942"/>
      <c r="RZB323" s="942"/>
      <c r="RZC323" s="942"/>
      <c r="RZD323" s="942"/>
      <c r="RZE323" s="942"/>
      <c r="RZF323" s="942"/>
      <c r="RZG323" s="942"/>
      <c r="RZH323" s="942"/>
      <c r="RZI323" s="942"/>
      <c r="RZJ323" s="942"/>
      <c r="RZK323" s="942"/>
      <c r="RZL323" s="942"/>
      <c r="RZM323" s="942"/>
      <c r="RZN323" s="942"/>
      <c r="RZO323" s="942"/>
      <c r="RZP323" s="942"/>
      <c r="RZQ323" s="942"/>
      <c r="RZR323" s="942"/>
      <c r="RZS323" s="942"/>
      <c r="RZT323" s="942"/>
      <c r="RZU323" s="942"/>
      <c r="RZV323" s="942"/>
      <c r="RZW323" s="942"/>
      <c r="RZX323" s="942"/>
      <c r="RZY323" s="942"/>
      <c r="RZZ323" s="942"/>
      <c r="SAA323" s="942"/>
      <c r="SAB323" s="942"/>
      <c r="SAC323" s="942"/>
      <c r="SAD323" s="942"/>
      <c r="SAE323" s="942"/>
      <c r="SAF323" s="942"/>
      <c r="SAG323" s="942"/>
      <c r="SAH323" s="942"/>
      <c r="SAI323" s="942"/>
      <c r="SAJ323" s="942"/>
      <c r="SAK323" s="942"/>
      <c r="SAL323" s="942"/>
      <c r="SAM323" s="942"/>
      <c r="SAN323" s="942"/>
      <c r="SAO323" s="942"/>
      <c r="SAP323" s="942"/>
      <c r="SAQ323" s="942"/>
      <c r="SAR323" s="942"/>
      <c r="SAS323" s="942"/>
      <c r="SAT323" s="942"/>
      <c r="SAU323" s="942"/>
      <c r="SAV323" s="942"/>
      <c r="SAW323" s="942"/>
      <c r="SAX323" s="942"/>
      <c r="SAY323" s="942"/>
      <c r="SAZ323" s="942"/>
      <c r="SBA323" s="942"/>
      <c r="SBB323" s="942"/>
      <c r="SBC323" s="942"/>
      <c r="SBD323" s="942"/>
      <c r="SBE323" s="942"/>
      <c r="SBF323" s="942"/>
      <c r="SBG323" s="942"/>
      <c r="SBH323" s="942"/>
      <c r="SBI323" s="942"/>
      <c r="SBJ323" s="942"/>
      <c r="SBK323" s="942"/>
      <c r="SBL323" s="942"/>
      <c r="SBM323" s="942"/>
      <c r="SBN323" s="942"/>
      <c r="SBO323" s="942"/>
      <c r="SBP323" s="942"/>
      <c r="SBQ323" s="942"/>
      <c r="SBR323" s="942"/>
      <c r="SBS323" s="942"/>
      <c r="SBT323" s="942"/>
      <c r="SBU323" s="942"/>
      <c r="SBV323" s="942"/>
      <c r="SBW323" s="942"/>
      <c r="SBX323" s="942"/>
      <c r="SBY323" s="942"/>
      <c r="SBZ323" s="942"/>
      <c r="SCA323" s="942"/>
      <c r="SCB323" s="942"/>
      <c r="SCC323" s="942"/>
      <c r="SCD323" s="942"/>
      <c r="SCE323" s="942"/>
      <c r="SCF323" s="942"/>
      <c r="SCG323" s="942"/>
      <c r="SCH323" s="942"/>
      <c r="SCI323" s="942"/>
      <c r="SCJ323" s="942"/>
      <c r="SCK323" s="942"/>
      <c r="SCL323" s="942"/>
      <c r="SCM323" s="942"/>
      <c r="SCN323" s="942"/>
      <c r="SCO323" s="942"/>
      <c r="SCP323" s="942"/>
      <c r="SCQ323" s="942"/>
      <c r="SCR323" s="942"/>
      <c r="SCS323" s="942"/>
      <c r="SCT323" s="942"/>
      <c r="SCU323" s="942"/>
      <c r="SCV323" s="942"/>
      <c r="SCW323" s="942"/>
      <c r="SCX323" s="942"/>
      <c r="SCY323" s="942"/>
      <c r="SCZ323" s="942"/>
      <c r="SDA323" s="942"/>
      <c r="SDB323" s="942"/>
      <c r="SDC323" s="942"/>
      <c r="SDD323" s="942"/>
      <c r="SDE323" s="942"/>
      <c r="SDF323" s="942"/>
      <c r="SDG323" s="942"/>
      <c r="SDH323" s="942"/>
      <c r="SDI323" s="942"/>
      <c r="SDJ323" s="942"/>
      <c r="SDK323" s="942"/>
      <c r="SDL323" s="942"/>
      <c r="SDM323" s="942"/>
      <c r="SDN323" s="942"/>
      <c r="SDO323" s="942"/>
      <c r="SDP323" s="942"/>
      <c r="SDQ323" s="942"/>
      <c r="SDR323" s="942"/>
      <c r="SDS323" s="942"/>
      <c r="SDT323" s="942"/>
      <c r="SDU323" s="942"/>
      <c r="SDV323" s="942"/>
      <c r="SDW323" s="942"/>
      <c r="SDX323" s="942"/>
      <c r="SDY323" s="942"/>
      <c r="SDZ323" s="942"/>
      <c r="SEA323" s="942"/>
      <c r="SEB323" s="942"/>
      <c r="SEC323" s="942"/>
      <c r="SED323" s="942"/>
      <c r="SEE323" s="942"/>
      <c r="SEF323" s="942"/>
      <c r="SEG323" s="942"/>
      <c r="SEH323" s="942"/>
      <c r="SEI323" s="942"/>
      <c r="SEJ323" s="942"/>
      <c r="SEK323" s="942"/>
      <c r="SEL323" s="942"/>
      <c r="SEM323" s="942"/>
      <c r="SEN323" s="942"/>
      <c r="SEO323" s="942"/>
      <c r="SEP323" s="942"/>
      <c r="SEQ323" s="942"/>
      <c r="SER323" s="942"/>
      <c r="SES323" s="942"/>
      <c r="SET323" s="942"/>
      <c r="SEU323" s="942"/>
      <c r="SEV323" s="942"/>
      <c r="SEW323" s="942"/>
      <c r="SEX323" s="942"/>
      <c r="SEY323" s="942"/>
      <c r="SEZ323" s="942"/>
      <c r="SFA323" s="942"/>
      <c r="SFB323" s="942"/>
      <c r="SFC323" s="942"/>
      <c r="SFD323" s="942"/>
      <c r="SFE323" s="942"/>
      <c r="SFF323" s="942"/>
      <c r="SFG323" s="942"/>
      <c r="SFH323" s="942"/>
      <c r="SFI323" s="942"/>
      <c r="SFJ323" s="942"/>
      <c r="SFK323" s="942"/>
      <c r="SFL323" s="942"/>
      <c r="SFM323" s="942"/>
      <c r="SFN323" s="942"/>
      <c r="SFO323" s="942"/>
      <c r="SFP323" s="942"/>
      <c r="SFQ323" s="942"/>
      <c r="SFR323" s="942"/>
      <c r="SFS323" s="942"/>
      <c r="SFT323" s="942"/>
      <c r="SFU323" s="942"/>
      <c r="SFV323" s="942"/>
      <c r="SFW323" s="942"/>
      <c r="SFX323" s="942"/>
      <c r="SFY323" s="942"/>
      <c r="SFZ323" s="942"/>
      <c r="SGA323" s="942"/>
      <c r="SGB323" s="942"/>
      <c r="SGC323" s="942"/>
      <c r="SGD323" s="942"/>
      <c r="SGE323" s="942"/>
      <c r="SGF323" s="942"/>
      <c r="SGG323" s="942"/>
      <c r="SGH323" s="942"/>
      <c r="SGI323" s="942"/>
      <c r="SGJ323" s="942"/>
      <c r="SGK323" s="942"/>
      <c r="SGL323" s="942"/>
      <c r="SGM323" s="942"/>
      <c r="SGN323" s="942"/>
      <c r="SGO323" s="942"/>
      <c r="SGP323" s="942"/>
      <c r="SGQ323" s="942"/>
      <c r="SGR323" s="942"/>
      <c r="SGS323" s="942"/>
      <c r="SGT323" s="942"/>
      <c r="SGU323" s="942"/>
      <c r="SGV323" s="942"/>
      <c r="SGW323" s="942"/>
      <c r="SGX323" s="942"/>
      <c r="SGY323" s="942"/>
      <c r="SGZ323" s="942"/>
      <c r="SHA323" s="942"/>
      <c r="SHB323" s="942"/>
      <c r="SHC323" s="942"/>
      <c r="SHD323" s="942"/>
      <c r="SHE323" s="942"/>
      <c r="SHF323" s="942"/>
      <c r="SHG323" s="942"/>
      <c r="SHH323" s="942"/>
      <c r="SHI323" s="942"/>
      <c r="SHJ323" s="942"/>
      <c r="SHK323" s="942"/>
      <c r="SHL323" s="942"/>
      <c r="SHM323" s="942"/>
      <c r="SHN323" s="942"/>
      <c r="SHO323" s="942"/>
      <c r="SHP323" s="942"/>
      <c r="SHQ323" s="942"/>
      <c r="SHR323" s="942"/>
      <c r="SHS323" s="942"/>
      <c r="SHT323" s="942"/>
      <c r="SHU323" s="942"/>
      <c r="SHV323" s="942"/>
      <c r="SHW323" s="942"/>
      <c r="SHX323" s="942"/>
      <c r="SHY323" s="942"/>
      <c r="SHZ323" s="942"/>
      <c r="SIA323" s="942"/>
      <c r="SIB323" s="942"/>
      <c r="SIC323" s="942"/>
      <c r="SID323" s="942"/>
      <c r="SIE323" s="942"/>
      <c r="SIF323" s="942"/>
      <c r="SIG323" s="942"/>
      <c r="SIH323" s="942"/>
      <c r="SII323" s="942"/>
      <c r="SIJ323" s="942"/>
      <c r="SIK323" s="942"/>
      <c r="SIL323" s="942"/>
      <c r="SIM323" s="942"/>
      <c r="SIN323" s="942"/>
      <c r="SIO323" s="942"/>
      <c r="SIP323" s="942"/>
      <c r="SIQ323" s="942"/>
      <c r="SIR323" s="942"/>
      <c r="SIS323" s="942"/>
      <c r="SIT323" s="942"/>
      <c r="SIU323" s="942"/>
      <c r="SIV323" s="942"/>
      <c r="SIW323" s="942"/>
      <c r="SIX323" s="942"/>
      <c r="SIY323" s="942"/>
      <c r="SIZ323" s="942"/>
      <c r="SJA323" s="942"/>
      <c r="SJB323" s="942"/>
      <c r="SJC323" s="942"/>
      <c r="SJD323" s="942"/>
      <c r="SJE323" s="942"/>
      <c r="SJF323" s="942"/>
      <c r="SJG323" s="942"/>
      <c r="SJH323" s="942"/>
      <c r="SJI323" s="942"/>
      <c r="SJJ323" s="942"/>
      <c r="SJK323" s="942"/>
      <c r="SJL323" s="942"/>
      <c r="SJM323" s="942"/>
      <c r="SJN323" s="942"/>
      <c r="SJO323" s="942"/>
      <c r="SJP323" s="942"/>
      <c r="SJQ323" s="942"/>
      <c r="SJR323" s="942"/>
      <c r="SJS323" s="942"/>
      <c r="SJT323" s="942"/>
      <c r="SJU323" s="942"/>
      <c r="SJV323" s="942"/>
      <c r="SJW323" s="942"/>
      <c r="SJX323" s="942"/>
      <c r="SJY323" s="942"/>
      <c r="SJZ323" s="942"/>
      <c r="SKA323" s="942"/>
      <c r="SKB323" s="942"/>
      <c r="SKC323" s="942"/>
      <c r="SKD323" s="942"/>
      <c r="SKE323" s="942"/>
      <c r="SKF323" s="942"/>
      <c r="SKG323" s="942"/>
      <c r="SKH323" s="942"/>
      <c r="SKI323" s="942"/>
      <c r="SKJ323" s="942"/>
      <c r="SKK323" s="942"/>
      <c r="SKL323" s="942"/>
      <c r="SKM323" s="942"/>
      <c r="SKN323" s="942"/>
      <c r="SKO323" s="942"/>
      <c r="SKP323" s="942"/>
      <c r="SKQ323" s="942"/>
      <c r="SKR323" s="942"/>
      <c r="SKS323" s="942"/>
      <c r="SKT323" s="942"/>
      <c r="SKU323" s="942"/>
      <c r="SKV323" s="942"/>
      <c r="SKW323" s="942"/>
      <c r="SKX323" s="942"/>
      <c r="SKY323" s="942"/>
      <c r="SKZ323" s="942"/>
      <c r="SLA323" s="942"/>
      <c r="SLB323" s="942"/>
      <c r="SLC323" s="942"/>
      <c r="SLD323" s="942"/>
      <c r="SLE323" s="942"/>
      <c r="SLF323" s="942"/>
      <c r="SLG323" s="942"/>
      <c r="SLH323" s="942"/>
      <c r="SLI323" s="942"/>
      <c r="SLJ323" s="942"/>
      <c r="SLK323" s="942"/>
      <c r="SLL323" s="942"/>
      <c r="SLM323" s="942"/>
      <c r="SLN323" s="942"/>
      <c r="SLO323" s="942"/>
      <c r="SLP323" s="942"/>
      <c r="SLQ323" s="942"/>
      <c r="SLR323" s="942"/>
      <c r="SLS323" s="942"/>
      <c r="SLT323" s="942"/>
      <c r="SLU323" s="942"/>
      <c r="SLV323" s="942"/>
      <c r="SLW323" s="942"/>
      <c r="SLX323" s="942"/>
      <c r="SLY323" s="942"/>
      <c r="SLZ323" s="942"/>
      <c r="SMA323" s="942"/>
      <c r="SMB323" s="942"/>
      <c r="SMC323" s="942"/>
      <c r="SMD323" s="942"/>
      <c r="SME323" s="942"/>
      <c r="SMF323" s="942"/>
      <c r="SMG323" s="942"/>
      <c r="SMH323" s="942"/>
      <c r="SMI323" s="942"/>
      <c r="SMJ323" s="942"/>
      <c r="SMK323" s="942"/>
      <c r="SML323" s="942"/>
      <c r="SMM323" s="942"/>
      <c r="SMN323" s="942"/>
      <c r="SMO323" s="942"/>
      <c r="SMP323" s="942"/>
      <c r="SMQ323" s="942"/>
      <c r="SMR323" s="942"/>
      <c r="SMS323" s="942"/>
      <c r="SMT323" s="942"/>
      <c r="SMU323" s="942"/>
      <c r="SMV323" s="942"/>
      <c r="SMW323" s="942"/>
      <c r="SMX323" s="942"/>
      <c r="SMY323" s="942"/>
      <c r="SMZ323" s="942"/>
      <c r="SNA323" s="942"/>
      <c r="SNB323" s="942"/>
      <c r="SNC323" s="942"/>
      <c r="SND323" s="942"/>
      <c r="SNE323" s="942"/>
      <c r="SNF323" s="942"/>
      <c r="SNG323" s="942"/>
      <c r="SNH323" s="942"/>
      <c r="SNI323" s="942"/>
      <c r="SNJ323" s="942"/>
      <c r="SNK323" s="942"/>
      <c r="SNL323" s="942"/>
      <c r="SNM323" s="942"/>
      <c r="SNN323" s="942"/>
      <c r="SNO323" s="942"/>
      <c r="SNP323" s="942"/>
      <c r="SNQ323" s="942"/>
      <c r="SNR323" s="942"/>
      <c r="SNS323" s="942"/>
      <c r="SNT323" s="942"/>
      <c r="SNU323" s="942"/>
      <c r="SNV323" s="942"/>
      <c r="SNW323" s="942"/>
      <c r="SNX323" s="942"/>
      <c r="SNY323" s="942"/>
      <c r="SNZ323" s="942"/>
      <c r="SOA323" s="942"/>
      <c r="SOB323" s="942"/>
      <c r="SOC323" s="942"/>
      <c r="SOD323" s="942"/>
      <c r="SOE323" s="942"/>
      <c r="SOF323" s="942"/>
      <c r="SOG323" s="942"/>
      <c r="SOH323" s="942"/>
      <c r="SOI323" s="942"/>
      <c r="SOJ323" s="942"/>
      <c r="SOK323" s="942"/>
      <c r="SOL323" s="942"/>
      <c r="SOM323" s="942"/>
      <c r="SON323" s="942"/>
      <c r="SOO323" s="942"/>
      <c r="SOP323" s="942"/>
      <c r="SOQ323" s="942"/>
      <c r="SOR323" s="942"/>
      <c r="SOS323" s="942"/>
      <c r="SOT323" s="942"/>
      <c r="SOU323" s="942"/>
      <c r="SOV323" s="942"/>
      <c r="SOW323" s="942"/>
      <c r="SOX323" s="942"/>
      <c r="SOY323" s="942"/>
      <c r="SOZ323" s="942"/>
      <c r="SPA323" s="942"/>
      <c r="SPB323" s="942"/>
      <c r="SPC323" s="942"/>
      <c r="SPD323" s="942"/>
      <c r="SPE323" s="942"/>
      <c r="SPF323" s="942"/>
      <c r="SPG323" s="942"/>
      <c r="SPH323" s="942"/>
      <c r="SPI323" s="942"/>
      <c r="SPJ323" s="942"/>
      <c r="SPK323" s="942"/>
      <c r="SPL323" s="942"/>
      <c r="SPM323" s="942"/>
      <c r="SPN323" s="942"/>
      <c r="SPO323" s="942"/>
      <c r="SPP323" s="942"/>
      <c r="SPQ323" s="942"/>
      <c r="SPR323" s="942"/>
      <c r="SPS323" s="942"/>
      <c r="SPT323" s="942"/>
      <c r="SPU323" s="942"/>
      <c r="SPV323" s="942"/>
      <c r="SPW323" s="942"/>
      <c r="SPX323" s="942"/>
      <c r="SPY323" s="942"/>
      <c r="SPZ323" s="942"/>
      <c r="SQA323" s="942"/>
      <c r="SQB323" s="942"/>
      <c r="SQC323" s="942"/>
      <c r="SQD323" s="942"/>
      <c r="SQE323" s="942"/>
      <c r="SQF323" s="942"/>
      <c r="SQG323" s="942"/>
      <c r="SQH323" s="942"/>
      <c r="SQI323" s="942"/>
      <c r="SQJ323" s="942"/>
      <c r="SQK323" s="942"/>
      <c r="SQL323" s="942"/>
      <c r="SQM323" s="942"/>
      <c r="SQN323" s="942"/>
      <c r="SQO323" s="942"/>
      <c r="SQP323" s="942"/>
      <c r="SQQ323" s="942"/>
      <c r="SQR323" s="942"/>
      <c r="SQS323" s="942"/>
      <c r="SQT323" s="942"/>
      <c r="SQU323" s="942"/>
      <c r="SQV323" s="942"/>
      <c r="SQW323" s="942"/>
      <c r="SQX323" s="942"/>
      <c r="SQY323" s="942"/>
      <c r="SQZ323" s="942"/>
      <c r="SRA323" s="942"/>
      <c r="SRB323" s="942"/>
      <c r="SRC323" s="942"/>
      <c r="SRD323" s="942"/>
      <c r="SRE323" s="942"/>
      <c r="SRF323" s="942"/>
      <c r="SRG323" s="942"/>
      <c r="SRH323" s="942"/>
      <c r="SRI323" s="942"/>
      <c r="SRJ323" s="942"/>
      <c r="SRK323" s="942"/>
      <c r="SRL323" s="942"/>
      <c r="SRM323" s="942"/>
      <c r="SRN323" s="942"/>
      <c r="SRO323" s="942"/>
      <c r="SRP323" s="942"/>
      <c r="SRQ323" s="942"/>
      <c r="SRR323" s="942"/>
      <c r="SRS323" s="942"/>
      <c r="SRT323" s="942"/>
      <c r="SRU323" s="942"/>
      <c r="SRV323" s="942"/>
      <c r="SRW323" s="942"/>
      <c r="SRX323" s="942"/>
      <c r="SRY323" s="942"/>
      <c r="SRZ323" s="942"/>
      <c r="SSA323" s="942"/>
      <c r="SSB323" s="942"/>
      <c r="SSC323" s="942"/>
      <c r="SSD323" s="942"/>
      <c r="SSE323" s="942"/>
      <c r="SSF323" s="942"/>
      <c r="SSG323" s="942"/>
      <c r="SSH323" s="942"/>
      <c r="SSI323" s="942"/>
      <c r="SSJ323" s="942"/>
      <c r="SSK323" s="942"/>
      <c r="SSL323" s="942"/>
      <c r="SSM323" s="942"/>
      <c r="SSN323" s="942"/>
      <c r="SSO323" s="942"/>
      <c r="SSP323" s="942"/>
      <c r="SSQ323" s="942"/>
      <c r="SSR323" s="942"/>
      <c r="SSS323" s="942"/>
      <c r="SST323" s="942"/>
      <c r="SSU323" s="942"/>
      <c r="SSV323" s="942"/>
      <c r="SSW323" s="942"/>
      <c r="SSX323" s="942"/>
      <c r="SSY323" s="942"/>
      <c r="SSZ323" s="942"/>
      <c r="STA323" s="942"/>
      <c r="STB323" s="942"/>
      <c r="STC323" s="942"/>
      <c r="STD323" s="942"/>
      <c r="STE323" s="942"/>
      <c r="STF323" s="942"/>
      <c r="STG323" s="942"/>
      <c r="STH323" s="942"/>
      <c r="STI323" s="942"/>
      <c r="STJ323" s="942"/>
      <c r="STK323" s="942"/>
      <c r="STL323" s="942"/>
      <c r="STM323" s="942"/>
      <c r="STN323" s="942"/>
      <c r="STO323" s="942"/>
      <c r="STP323" s="942"/>
      <c r="STQ323" s="942"/>
      <c r="STR323" s="942"/>
      <c r="STS323" s="942"/>
      <c r="STT323" s="942"/>
      <c r="STU323" s="942"/>
      <c r="STV323" s="942"/>
      <c r="STW323" s="942"/>
      <c r="STX323" s="942"/>
      <c r="STY323" s="942"/>
      <c r="STZ323" s="942"/>
      <c r="SUA323" s="942"/>
      <c r="SUB323" s="942"/>
      <c r="SUC323" s="942"/>
      <c r="SUD323" s="942"/>
      <c r="SUE323" s="942"/>
      <c r="SUF323" s="942"/>
      <c r="SUG323" s="942"/>
      <c r="SUH323" s="942"/>
      <c r="SUI323" s="942"/>
      <c r="SUJ323" s="942"/>
      <c r="SUK323" s="942"/>
      <c r="SUL323" s="942"/>
      <c r="SUM323" s="942"/>
      <c r="SUN323" s="942"/>
      <c r="SUO323" s="942"/>
      <c r="SUP323" s="942"/>
      <c r="SUQ323" s="942"/>
      <c r="SUR323" s="942"/>
      <c r="SUS323" s="942"/>
      <c r="SUT323" s="942"/>
      <c r="SUU323" s="942"/>
      <c r="SUV323" s="942"/>
      <c r="SUW323" s="942"/>
      <c r="SUX323" s="942"/>
      <c r="SUY323" s="942"/>
      <c r="SUZ323" s="942"/>
      <c r="SVA323" s="942"/>
      <c r="SVB323" s="942"/>
      <c r="SVC323" s="942"/>
      <c r="SVD323" s="942"/>
      <c r="SVE323" s="942"/>
      <c r="SVF323" s="942"/>
      <c r="SVG323" s="942"/>
      <c r="SVH323" s="942"/>
      <c r="SVI323" s="942"/>
      <c r="SVJ323" s="942"/>
      <c r="SVK323" s="942"/>
      <c r="SVL323" s="942"/>
      <c r="SVM323" s="942"/>
      <c r="SVN323" s="942"/>
      <c r="SVO323" s="942"/>
      <c r="SVP323" s="942"/>
      <c r="SVQ323" s="942"/>
      <c r="SVR323" s="942"/>
      <c r="SVS323" s="942"/>
      <c r="SVT323" s="942"/>
      <c r="SVU323" s="942"/>
      <c r="SVV323" s="942"/>
      <c r="SVW323" s="942"/>
      <c r="SVX323" s="942"/>
      <c r="SVY323" s="942"/>
      <c r="SVZ323" s="942"/>
      <c r="SWA323" s="942"/>
      <c r="SWB323" s="942"/>
      <c r="SWC323" s="942"/>
      <c r="SWD323" s="942"/>
      <c r="SWE323" s="942"/>
      <c r="SWF323" s="942"/>
      <c r="SWG323" s="942"/>
      <c r="SWH323" s="942"/>
      <c r="SWI323" s="942"/>
      <c r="SWJ323" s="942"/>
      <c r="SWK323" s="942"/>
      <c r="SWL323" s="942"/>
      <c r="SWM323" s="942"/>
      <c r="SWN323" s="942"/>
      <c r="SWO323" s="942"/>
      <c r="SWP323" s="942"/>
      <c r="SWQ323" s="942"/>
      <c r="SWR323" s="942"/>
      <c r="SWS323" s="942"/>
      <c r="SWT323" s="942"/>
      <c r="SWU323" s="942"/>
      <c r="SWV323" s="942"/>
      <c r="SWW323" s="942"/>
      <c r="SWX323" s="942"/>
      <c r="SWY323" s="942"/>
      <c r="SWZ323" s="942"/>
      <c r="SXA323" s="942"/>
      <c r="SXB323" s="942"/>
      <c r="SXC323" s="942"/>
      <c r="SXD323" s="942"/>
      <c r="SXE323" s="942"/>
      <c r="SXF323" s="942"/>
      <c r="SXG323" s="942"/>
      <c r="SXH323" s="942"/>
      <c r="SXI323" s="942"/>
      <c r="SXJ323" s="942"/>
      <c r="SXK323" s="942"/>
      <c r="SXL323" s="942"/>
      <c r="SXM323" s="942"/>
      <c r="SXN323" s="942"/>
      <c r="SXO323" s="942"/>
      <c r="SXP323" s="942"/>
      <c r="SXQ323" s="942"/>
      <c r="SXR323" s="942"/>
      <c r="SXS323" s="942"/>
      <c r="SXT323" s="942"/>
      <c r="SXU323" s="942"/>
      <c r="SXV323" s="942"/>
      <c r="SXW323" s="942"/>
      <c r="SXX323" s="942"/>
      <c r="SXY323" s="942"/>
      <c r="SXZ323" s="942"/>
      <c r="SYA323" s="942"/>
      <c r="SYB323" s="942"/>
      <c r="SYC323" s="942"/>
      <c r="SYD323" s="942"/>
      <c r="SYE323" s="942"/>
      <c r="SYF323" s="942"/>
      <c r="SYG323" s="942"/>
      <c r="SYH323" s="942"/>
      <c r="SYI323" s="942"/>
      <c r="SYJ323" s="942"/>
      <c r="SYK323" s="942"/>
      <c r="SYL323" s="942"/>
      <c r="SYM323" s="942"/>
      <c r="SYN323" s="942"/>
      <c r="SYO323" s="942"/>
      <c r="SYP323" s="942"/>
      <c r="SYQ323" s="942"/>
      <c r="SYR323" s="942"/>
      <c r="SYS323" s="942"/>
      <c r="SYT323" s="942"/>
      <c r="SYU323" s="942"/>
      <c r="SYV323" s="942"/>
      <c r="SYW323" s="942"/>
      <c r="SYX323" s="942"/>
      <c r="SYY323" s="942"/>
      <c r="SYZ323" s="942"/>
      <c r="SZA323" s="942"/>
      <c r="SZB323" s="942"/>
      <c r="SZC323" s="942"/>
      <c r="SZD323" s="942"/>
      <c r="SZE323" s="942"/>
      <c r="SZF323" s="942"/>
      <c r="SZG323" s="942"/>
      <c r="SZH323" s="942"/>
      <c r="SZI323" s="942"/>
      <c r="SZJ323" s="942"/>
      <c r="SZK323" s="942"/>
      <c r="SZL323" s="942"/>
      <c r="SZM323" s="942"/>
      <c r="SZN323" s="942"/>
      <c r="SZO323" s="942"/>
      <c r="SZP323" s="942"/>
      <c r="SZQ323" s="942"/>
      <c r="SZR323" s="942"/>
      <c r="SZS323" s="942"/>
      <c r="SZT323" s="942"/>
      <c r="SZU323" s="942"/>
      <c r="SZV323" s="942"/>
      <c r="SZW323" s="942"/>
      <c r="SZX323" s="942"/>
      <c r="SZY323" s="942"/>
      <c r="SZZ323" s="942"/>
      <c r="TAA323" s="942"/>
      <c r="TAB323" s="942"/>
      <c r="TAC323" s="942"/>
      <c r="TAD323" s="942"/>
      <c r="TAE323" s="942"/>
      <c r="TAF323" s="942"/>
      <c r="TAG323" s="942"/>
      <c r="TAH323" s="942"/>
      <c r="TAI323" s="942"/>
      <c r="TAJ323" s="942"/>
      <c r="TAK323" s="942"/>
      <c r="TAL323" s="942"/>
      <c r="TAM323" s="942"/>
      <c r="TAN323" s="942"/>
      <c r="TAO323" s="942"/>
      <c r="TAP323" s="942"/>
      <c r="TAQ323" s="942"/>
      <c r="TAR323" s="942"/>
      <c r="TAS323" s="942"/>
      <c r="TAT323" s="942"/>
      <c r="TAU323" s="942"/>
      <c r="TAV323" s="942"/>
      <c r="TAW323" s="942"/>
      <c r="TAX323" s="942"/>
      <c r="TAY323" s="942"/>
      <c r="TAZ323" s="942"/>
      <c r="TBA323" s="942"/>
      <c r="TBB323" s="942"/>
      <c r="TBC323" s="942"/>
      <c r="TBD323" s="942"/>
      <c r="TBE323" s="942"/>
      <c r="TBF323" s="942"/>
      <c r="TBG323" s="942"/>
      <c r="TBH323" s="942"/>
      <c r="TBI323" s="942"/>
      <c r="TBJ323" s="942"/>
      <c r="TBK323" s="942"/>
      <c r="TBL323" s="942"/>
      <c r="TBM323" s="942"/>
      <c r="TBN323" s="942"/>
      <c r="TBO323" s="942"/>
      <c r="TBP323" s="942"/>
      <c r="TBQ323" s="942"/>
      <c r="TBR323" s="942"/>
      <c r="TBS323" s="942"/>
      <c r="TBT323" s="942"/>
      <c r="TBU323" s="942"/>
      <c r="TBV323" s="942"/>
      <c r="TBW323" s="942"/>
      <c r="TBX323" s="942"/>
      <c r="TBY323" s="942"/>
      <c r="TBZ323" s="942"/>
      <c r="TCA323" s="942"/>
      <c r="TCB323" s="942"/>
      <c r="TCC323" s="942"/>
      <c r="TCD323" s="942"/>
      <c r="TCE323" s="942"/>
      <c r="TCF323" s="942"/>
      <c r="TCG323" s="942"/>
      <c r="TCH323" s="942"/>
      <c r="TCI323" s="942"/>
      <c r="TCJ323" s="942"/>
      <c r="TCK323" s="942"/>
      <c r="TCL323" s="942"/>
      <c r="TCM323" s="942"/>
      <c r="TCN323" s="942"/>
      <c r="TCO323" s="942"/>
      <c r="TCP323" s="942"/>
      <c r="TCQ323" s="942"/>
      <c r="TCR323" s="942"/>
      <c r="TCS323" s="942"/>
      <c r="TCT323" s="942"/>
      <c r="TCU323" s="942"/>
      <c r="TCV323" s="942"/>
      <c r="TCW323" s="942"/>
      <c r="TCX323" s="942"/>
      <c r="TCY323" s="942"/>
      <c r="TCZ323" s="942"/>
      <c r="TDA323" s="942"/>
      <c r="TDB323" s="942"/>
      <c r="TDC323" s="942"/>
      <c r="TDD323" s="942"/>
      <c r="TDE323" s="942"/>
      <c r="TDF323" s="942"/>
      <c r="TDG323" s="942"/>
      <c r="TDH323" s="942"/>
      <c r="TDI323" s="942"/>
      <c r="TDJ323" s="942"/>
      <c r="TDK323" s="942"/>
      <c r="TDL323" s="942"/>
      <c r="TDM323" s="942"/>
      <c r="TDN323" s="942"/>
      <c r="TDO323" s="942"/>
      <c r="TDP323" s="942"/>
      <c r="TDQ323" s="942"/>
      <c r="TDR323" s="942"/>
      <c r="TDS323" s="942"/>
      <c r="TDT323" s="942"/>
      <c r="TDU323" s="942"/>
      <c r="TDV323" s="942"/>
      <c r="TDW323" s="942"/>
      <c r="TDX323" s="942"/>
      <c r="TDY323" s="942"/>
      <c r="TDZ323" s="942"/>
      <c r="TEA323" s="942"/>
      <c r="TEB323" s="942"/>
      <c r="TEC323" s="942"/>
      <c r="TED323" s="942"/>
      <c r="TEE323" s="942"/>
      <c r="TEF323" s="942"/>
      <c r="TEG323" s="942"/>
      <c r="TEH323" s="942"/>
      <c r="TEI323" s="942"/>
      <c r="TEJ323" s="942"/>
      <c r="TEK323" s="942"/>
      <c r="TEL323" s="942"/>
      <c r="TEM323" s="942"/>
      <c r="TEN323" s="942"/>
      <c r="TEO323" s="942"/>
      <c r="TEP323" s="942"/>
      <c r="TEQ323" s="942"/>
      <c r="TER323" s="942"/>
      <c r="TES323" s="942"/>
      <c r="TET323" s="942"/>
      <c r="TEU323" s="942"/>
      <c r="TEV323" s="942"/>
      <c r="TEW323" s="942"/>
      <c r="TEX323" s="942"/>
      <c r="TEY323" s="942"/>
      <c r="TEZ323" s="942"/>
      <c r="TFA323" s="942"/>
      <c r="TFB323" s="942"/>
      <c r="TFC323" s="942"/>
      <c r="TFD323" s="942"/>
      <c r="TFE323" s="942"/>
      <c r="TFF323" s="942"/>
      <c r="TFG323" s="942"/>
      <c r="TFH323" s="942"/>
      <c r="TFI323" s="942"/>
      <c r="TFJ323" s="942"/>
      <c r="TFK323" s="942"/>
      <c r="TFL323" s="942"/>
      <c r="TFM323" s="942"/>
      <c r="TFN323" s="942"/>
      <c r="TFO323" s="942"/>
      <c r="TFP323" s="942"/>
      <c r="TFQ323" s="942"/>
      <c r="TFR323" s="942"/>
      <c r="TFS323" s="942"/>
      <c r="TFT323" s="942"/>
      <c r="TFU323" s="942"/>
      <c r="TFV323" s="942"/>
      <c r="TFW323" s="942"/>
      <c r="TFX323" s="942"/>
      <c r="TFY323" s="942"/>
      <c r="TFZ323" s="942"/>
      <c r="TGA323" s="942"/>
      <c r="TGB323" s="942"/>
      <c r="TGC323" s="942"/>
      <c r="TGD323" s="942"/>
      <c r="TGE323" s="942"/>
      <c r="TGF323" s="942"/>
      <c r="TGG323" s="942"/>
      <c r="TGH323" s="942"/>
      <c r="TGI323" s="942"/>
      <c r="TGJ323" s="942"/>
      <c r="TGK323" s="942"/>
      <c r="TGL323" s="942"/>
      <c r="TGM323" s="942"/>
      <c r="TGN323" s="942"/>
      <c r="TGO323" s="942"/>
      <c r="TGP323" s="942"/>
      <c r="TGQ323" s="942"/>
      <c r="TGR323" s="942"/>
      <c r="TGS323" s="942"/>
      <c r="TGT323" s="942"/>
      <c r="TGU323" s="942"/>
      <c r="TGV323" s="942"/>
      <c r="TGW323" s="942"/>
      <c r="TGX323" s="942"/>
      <c r="TGY323" s="942"/>
      <c r="TGZ323" s="942"/>
      <c r="THA323" s="942"/>
      <c r="THB323" s="942"/>
      <c r="THC323" s="942"/>
      <c r="THD323" s="942"/>
      <c r="THE323" s="942"/>
      <c r="THF323" s="942"/>
      <c r="THG323" s="942"/>
      <c r="THH323" s="942"/>
      <c r="THI323" s="942"/>
      <c r="THJ323" s="942"/>
      <c r="THK323" s="942"/>
      <c r="THL323" s="942"/>
      <c r="THM323" s="942"/>
      <c r="THN323" s="942"/>
      <c r="THO323" s="942"/>
      <c r="THP323" s="942"/>
      <c r="THQ323" s="942"/>
      <c r="THR323" s="942"/>
      <c r="THS323" s="942"/>
      <c r="THT323" s="942"/>
      <c r="THU323" s="942"/>
      <c r="THV323" s="942"/>
      <c r="THW323" s="942"/>
      <c r="THX323" s="942"/>
      <c r="THY323" s="942"/>
      <c r="THZ323" s="942"/>
      <c r="TIA323" s="942"/>
      <c r="TIB323" s="942"/>
      <c r="TIC323" s="942"/>
      <c r="TID323" s="942"/>
      <c r="TIE323" s="942"/>
      <c r="TIF323" s="942"/>
      <c r="TIG323" s="942"/>
      <c r="TIH323" s="942"/>
      <c r="TII323" s="942"/>
      <c r="TIJ323" s="942"/>
      <c r="TIK323" s="942"/>
      <c r="TIL323" s="942"/>
      <c r="TIM323" s="942"/>
      <c r="TIN323" s="942"/>
      <c r="TIO323" s="942"/>
      <c r="TIP323" s="942"/>
      <c r="TIQ323" s="942"/>
      <c r="TIR323" s="942"/>
      <c r="TIS323" s="942"/>
      <c r="TIT323" s="942"/>
      <c r="TIU323" s="942"/>
      <c r="TIV323" s="942"/>
      <c r="TIW323" s="942"/>
      <c r="TIX323" s="942"/>
      <c r="TIY323" s="942"/>
      <c r="TIZ323" s="942"/>
      <c r="TJA323" s="942"/>
      <c r="TJB323" s="942"/>
      <c r="TJC323" s="942"/>
      <c r="TJD323" s="942"/>
      <c r="TJE323" s="942"/>
      <c r="TJF323" s="942"/>
      <c r="TJG323" s="942"/>
      <c r="TJH323" s="942"/>
      <c r="TJI323" s="942"/>
      <c r="TJJ323" s="942"/>
      <c r="TJK323" s="942"/>
      <c r="TJL323" s="942"/>
      <c r="TJM323" s="942"/>
      <c r="TJN323" s="942"/>
      <c r="TJO323" s="942"/>
      <c r="TJP323" s="942"/>
      <c r="TJQ323" s="942"/>
      <c r="TJR323" s="942"/>
      <c r="TJS323" s="942"/>
      <c r="TJT323" s="942"/>
      <c r="TJU323" s="942"/>
      <c r="TJV323" s="942"/>
      <c r="TJW323" s="942"/>
      <c r="TJX323" s="942"/>
      <c r="TJY323" s="942"/>
      <c r="TJZ323" s="942"/>
      <c r="TKA323" s="942"/>
      <c r="TKB323" s="942"/>
      <c r="TKC323" s="942"/>
      <c r="TKD323" s="942"/>
      <c r="TKE323" s="942"/>
      <c r="TKF323" s="942"/>
      <c r="TKG323" s="942"/>
      <c r="TKH323" s="942"/>
      <c r="TKI323" s="942"/>
      <c r="TKJ323" s="942"/>
      <c r="TKK323" s="942"/>
      <c r="TKL323" s="942"/>
      <c r="TKM323" s="942"/>
      <c r="TKN323" s="942"/>
      <c r="TKO323" s="942"/>
      <c r="TKP323" s="942"/>
      <c r="TKQ323" s="942"/>
      <c r="TKR323" s="942"/>
      <c r="TKS323" s="942"/>
      <c r="TKT323" s="942"/>
      <c r="TKU323" s="942"/>
      <c r="TKV323" s="942"/>
      <c r="TKW323" s="942"/>
      <c r="TKX323" s="942"/>
      <c r="TKY323" s="942"/>
      <c r="TKZ323" s="942"/>
      <c r="TLA323" s="942"/>
      <c r="TLB323" s="942"/>
      <c r="TLC323" s="942"/>
      <c r="TLD323" s="942"/>
      <c r="TLE323" s="942"/>
      <c r="TLF323" s="942"/>
      <c r="TLG323" s="942"/>
      <c r="TLH323" s="942"/>
      <c r="TLI323" s="942"/>
      <c r="TLJ323" s="942"/>
      <c r="TLK323" s="942"/>
      <c r="TLL323" s="942"/>
      <c r="TLM323" s="942"/>
      <c r="TLN323" s="942"/>
      <c r="TLO323" s="942"/>
      <c r="TLP323" s="942"/>
      <c r="TLQ323" s="942"/>
      <c r="TLR323" s="942"/>
      <c r="TLS323" s="942"/>
      <c r="TLT323" s="942"/>
      <c r="TLU323" s="942"/>
      <c r="TLV323" s="942"/>
      <c r="TLW323" s="942"/>
      <c r="TLX323" s="942"/>
      <c r="TLY323" s="942"/>
      <c r="TLZ323" s="942"/>
      <c r="TMA323" s="942"/>
      <c r="TMB323" s="942"/>
      <c r="TMC323" s="942"/>
      <c r="TMD323" s="942"/>
      <c r="TME323" s="942"/>
      <c r="TMF323" s="942"/>
      <c r="TMG323" s="942"/>
      <c r="TMH323" s="942"/>
      <c r="TMI323" s="942"/>
      <c r="TMJ323" s="942"/>
      <c r="TMK323" s="942"/>
      <c r="TML323" s="942"/>
      <c r="TMM323" s="942"/>
      <c r="TMN323" s="942"/>
      <c r="TMO323" s="942"/>
      <c r="TMP323" s="942"/>
      <c r="TMQ323" s="942"/>
      <c r="TMR323" s="942"/>
      <c r="TMS323" s="942"/>
      <c r="TMT323" s="942"/>
      <c r="TMU323" s="942"/>
      <c r="TMV323" s="942"/>
      <c r="TMW323" s="942"/>
      <c r="TMX323" s="942"/>
      <c r="TMY323" s="942"/>
      <c r="TMZ323" s="942"/>
      <c r="TNA323" s="942"/>
      <c r="TNB323" s="942"/>
      <c r="TNC323" s="942"/>
      <c r="TND323" s="942"/>
      <c r="TNE323" s="942"/>
      <c r="TNF323" s="942"/>
      <c r="TNG323" s="942"/>
      <c r="TNH323" s="942"/>
      <c r="TNI323" s="942"/>
      <c r="TNJ323" s="942"/>
      <c r="TNK323" s="942"/>
      <c r="TNL323" s="942"/>
      <c r="TNM323" s="942"/>
      <c r="TNN323" s="942"/>
      <c r="TNO323" s="942"/>
      <c r="TNP323" s="942"/>
      <c r="TNQ323" s="942"/>
      <c r="TNR323" s="942"/>
      <c r="TNS323" s="942"/>
      <c r="TNT323" s="942"/>
      <c r="TNU323" s="942"/>
      <c r="TNV323" s="942"/>
      <c r="TNW323" s="942"/>
      <c r="TNX323" s="942"/>
      <c r="TNY323" s="942"/>
      <c r="TNZ323" s="942"/>
      <c r="TOA323" s="942"/>
      <c r="TOB323" s="942"/>
      <c r="TOC323" s="942"/>
      <c r="TOD323" s="942"/>
      <c r="TOE323" s="942"/>
      <c r="TOF323" s="942"/>
      <c r="TOG323" s="942"/>
      <c r="TOH323" s="942"/>
      <c r="TOI323" s="942"/>
      <c r="TOJ323" s="942"/>
      <c r="TOK323" s="942"/>
      <c r="TOL323" s="942"/>
      <c r="TOM323" s="942"/>
      <c r="TON323" s="942"/>
      <c r="TOO323" s="942"/>
      <c r="TOP323" s="942"/>
      <c r="TOQ323" s="942"/>
      <c r="TOR323" s="942"/>
      <c r="TOS323" s="942"/>
      <c r="TOT323" s="942"/>
      <c r="TOU323" s="942"/>
      <c r="TOV323" s="942"/>
      <c r="TOW323" s="942"/>
      <c r="TOX323" s="942"/>
      <c r="TOY323" s="942"/>
      <c r="TOZ323" s="942"/>
      <c r="TPA323" s="942"/>
      <c r="TPB323" s="942"/>
      <c r="TPC323" s="942"/>
      <c r="TPD323" s="942"/>
      <c r="TPE323" s="942"/>
      <c r="TPF323" s="942"/>
      <c r="TPG323" s="942"/>
      <c r="TPH323" s="942"/>
      <c r="TPI323" s="942"/>
      <c r="TPJ323" s="942"/>
      <c r="TPK323" s="942"/>
      <c r="TPL323" s="942"/>
      <c r="TPM323" s="942"/>
      <c r="TPN323" s="942"/>
      <c r="TPO323" s="942"/>
      <c r="TPP323" s="942"/>
      <c r="TPQ323" s="942"/>
      <c r="TPR323" s="942"/>
      <c r="TPS323" s="942"/>
      <c r="TPT323" s="942"/>
      <c r="TPU323" s="942"/>
      <c r="TPV323" s="942"/>
      <c r="TPW323" s="942"/>
      <c r="TPX323" s="942"/>
      <c r="TPY323" s="942"/>
      <c r="TPZ323" s="942"/>
      <c r="TQA323" s="942"/>
      <c r="TQB323" s="942"/>
      <c r="TQC323" s="942"/>
      <c r="TQD323" s="942"/>
      <c r="TQE323" s="942"/>
      <c r="TQF323" s="942"/>
      <c r="TQG323" s="942"/>
      <c r="TQH323" s="942"/>
      <c r="TQI323" s="942"/>
      <c r="TQJ323" s="942"/>
      <c r="TQK323" s="942"/>
      <c r="TQL323" s="942"/>
      <c r="TQM323" s="942"/>
      <c r="TQN323" s="942"/>
      <c r="TQO323" s="942"/>
      <c r="TQP323" s="942"/>
      <c r="TQQ323" s="942"/>
      <c r="TQR323" s="942"/>
      <c r="TQS323" s="942"/>
      <c r="TQT323" s="942"/>
      <c r="TQU323" s="942"/>
      <c r="TQV323" s="942"/>
      <c r="TQW323" s="942"/>
      <c r="TQX323" s="942"/>
      <c r="TQY323" s="942"/>
      <c r="TQZ323" s="942"/>
      <c r="TRA323" s="942"/>
      <c r="TRB323" s="942"/>
      <c r="TRC323" s="942"/>
      <c r="TRD323" s="942"/>
      <c r="TRE323" s="942"/>
      <c r="TRF323" s="942"/>
      <c r="TRG323" s="942"/>
      <c r="TRH323" s="942"/>
      <c r="TRI323" s="942"/>
      <c r="TRJ323" s="942"/>
      <c r="TRK323" s="942"/>
      <c r="TRL323" s="942"/>
      <c r="TRM323" s="942"/>
      <c r="TRN323" s="942"/>
      <c r="TRO323" s="942"/>
      <c r="TRP323" s="942"/>
      <c r="TRQ323" s="942"/>
      <c r="TRR323" s="942"/>
      <c r="TRS323" s="942"/>
      <c r="TRT323" s="942"/>
      <c r="TRU323" s="942"/>
      <c r="TRV323" s="942"/>
      <c r="TRW323" s="942"/>
      <c r="TRX323" s="942"/>
      <c r="TRY323" s="942"/>
      <c r="TRZ323" s="942"/>
      <c r="TSA323" s="942"/>
      <c r="TSB323" s="942"/>
      <c r="TSC323" s="942"/>
      <c r="TSD323" s="942"/>
      <c r="TSE323" s="942"/>
      <c r="TSF323" s="942"/>
      <c r="TSG323" s="942"/>
      <c r="TSH323" s="942"/>
      <c r="TSI323" s="942"/>
      <c r="TSJ323" s="942"/>
      <c r="TSK323" s="942"/>
      <c r="TSL323" s="942"/>
      <c r="TSM323" s="942"/>
      <c r="TSN323" s="942"/>
      <c r="TSO323" s="942"/>
      <c r="TSP323" s="942"/>
      <c r="TSQ323" s="942"/>
      <c r="TSR323" s="942"/>
      <c r="TSS323" s="942"/>
      <c r="TST323" s="942"/>
      <c r="TSU323" s="942"/>
      <c r="TSV323" s="942"/>
      <c r="TSW323" s="942"/>
      <c r="TSX323" s="942"/>
      <c r="TSY323" s="942"/>
      <c r="TSZ323" s="942"/>
      <c r="TTA323" s="942"/>
      <c r="TTB323" s="942"/>
      <c r="TTC323" s="942"/>
      <c r="TTD323" s="942"/>
      <c r="TTE323" s="942"/>
      <c r="TTF323" s="942"/>
      <c r="TTG323" s="942"/>
      <c r="TTH323" s="942"/>
      <c r="TTI323" s="942"/>
      <c r="TTJ323" s="942"/>
      <c r="TTK323" s="942"/>
      <c r="TTL323" s="942"/>
      <c r="TTM323" s="942"/>
      <c r="TTN323" s="942"/>
      <c r="TTO323" s="942"/>
      <c r="TTP323" s="942"/>
      <c r="TTQ323" s="942"/>
      <c r="TTR323" s="942"/>
      <c r="TTS323" s="942"/>
      <c r="TTT323" s="942"/>
      <c r="TTU323" s="942"/>
      <c r="TTV323" s="942"/>
      <c r="TTW323" s="942"/>
      <c r="TTX323" s="942"/>
      <c r="TTY323" s="942"/>
      <c r="TTZ323" s="942"/>
      <c r="TUA323" s="942"/>
      <c r="TUB323" s="942"/>
      <c r="TUC323" s="942"/>
      <c r="TUD323" s="942"/>
      <c r="TUE323" s="942"/>
      <c r="TUF323" s="942"/>
      <c r="TUG323" s="942"/>
      <c r="TUH323" s="942"/>
      <c r="TUI323" s="942"/>
      <c r="TUJ323" s="942"/>
      <c r="TUK323" s="942"/>
      <c r="TUL323" s="942"/>
      <c r="TUM323" s="942"/>
      <c r="TUN323" s="942"/>
      <c r="TUO323" s="942"/>
      <c r="TUP323" s="942"/>
      <c r="TUQ323" s="942"/>
      <c r="TUR323" s="942"/>
      <c r="TUS323" s="942"/>
      <c r="TUT323" s="942"/>
      <c r="TUU323" s="942"/>
      <c r="TUV323" s="942"/>
      <c r="TUW323" s="942"/>
      <c r="TUX323" s="942"/>
      <c r="TUY323" s="942"/>
      <c r="TUZ323" s="942"/>
      <c r="TVA323" s="942"/>
      <c r="TVB323" s="942"/>
      <c r="TVC323" s="942"/>
      <c r="TVD323" s="942"/>
      <c r="TVE323" s="942"/>
      <c r="TVF323" s="942"/>
      <c r="TVG323" s="942"/>
      <c r="TVH323" s="942"/>
      <c r="TVI323" s="942"/>
      <c r="TVJ323" s="942"/>
      <c r="TVK323" s="942"/>
      <c r="TVL323" s="942"/>
      <c r="TVM323" s="942"/>
      <c r="TVN323" s="942"/>
      <c r="TVO323" s="942"/>
      <c r="TVP323" s="942"/>
      <c r="TVQ323" s="942"/>
      <c r="TVR323" s="942"/>
      <c r="TVS323" s="942"/>
      <c r="TVT323" s="942"/>
      <c r="TVU323" s="942"/>
      <c r="TVV323" s="942"/>
      <c r="TVW323" s="942"/>
      <c r="TVX323" s="942"/>
      <c r="TVY323" s="942"/>
      <c r="TVZ323" s="942"/>
      <c r="TWA323" s="942"/>
      <c r="TWB323" s="942"/>
      <c r="TWC323" s="942"/>
      <c r="TWD323" s="942"/>
      <c r="TWE323" s="942"/>
      <c r="TWF323" s="942"/>
      <c r="TWG323" s="942"/>
      <c r="TWH323" s="942"/>
      <c r="TWI323" s="942"/>
      <c r="TWJ323" s="942"/>
      <c r="TWK323" s="942"/>
      <c r="TWL323" s="942"/>
      <c r="TWM323" s="942"/>
      <c r="TWN323" s="942"/>
      <c r="TWO323" s="942"/>
      <c r="TWP323" s="942"/>
      <c r="TWQ323" s="942"/>
      <c r="TWR323" s="942"/>
      <c r="TWS323" s="942"/>
      <c r="TWT323" s="942"/>
      <c r="TWU323" s="942"/>
      <c r="TWV323" s="942"/>
      <c r="TWW323" s="942"/>
      <c r="TWX323" s="942"/>
      <c r="TWY323" s="942"/>
      <c r="TWZ323" s="942"/>
      <c r="TXA323" s="942"/>
      <c r="TXB323" s="942"/>
      <c r="TXC323" s="942"/>
      <c r="TXD323" s="942"/>
      <c r="TXE323" s="942"/>
      <c r="TXF323" s="942"/>
      <c r="TXG323" s="942"/>
      <c r="TXH323" s="942"/>
      <c r="TXI323" s="942"/>
      <c r="TXJ323" s="942"/>
      <c r="TXK323" s="942"/>
      <c r="TXL323" s="942"/>
      <c r="TXM323" s="942"/>
      <c r="TXN323" s="942"/>
      <c r="TXO323" s="942"/>
      <c r="TXP323" s="942"/>
      <c r="TXQ323" s="942"/>
      <c r="TXR323" s="942"/>
      <c r="TXS323" s="942"/>
      <c r="TXT323" s="942"/>
      <c r="TXU323" s="942"/>
      <c r="TXV323" s="942"/>
      <c r="TXW323" s="942"/>
      <c r="TXX323" s="942"/>
      <c r="TXY323" s="942"/>
      <c r="TXZ323" s="942"/>
      <c r="TYA323" s="942"/>
      <c r="TYB323" s="942"/>
      <c r="TYC323" s="942"/>
      <c r="TYD323" s="942"/>
      <c r="TYE323" s="942"/>
      <c r="TYF323" s="942"/>
      <c r="TYG323" s="942"/>
      <c r="TYH323" s="942"/>
      <c r="TYI323" s="942"/>
      <c r="TYJ323" s="942"/>
      <c r="TYK323" s="942"/>
      <c r="TYL323" s="942"/>
      <c r="TYM323" s="942"/>
      <c r="TYN323" s="942"/>
      <c r="TYO323" s="942"/>
      <c r="TYP323" s="942"/>
      <c r="TYQ323" s="942"/>
      <c r="TYR323" s="942"/>
      <c r="TYS323" s="942"/>
      <c r="TYT323" s="942"/>
      <c r="TYU323" s="942"/>
      <c r="TYV323" s="942"/>
      <c r="TYW323" s="942"/>
      <c r="TYX323" s="942"/>
      <c r="TYY323" s="942"/>
      <c r="TYZ323" s="942"/>
      <c r="TZA323" s="942"/>
      <c r="TZB323" s="942"/>
      <c r="TZC323" s="942"/>
      <c r="TZD323" s="942"/>
      <c r="TZE323" s="942"/>
      <c r="TZF323" s="942"/>
      <c r="TZG323" s="942"/>
      <c r="TZH323" s="942"/>
      <c r="TZI323" s="942"/>
      <c r="TZJ323" s="942"/>
      <c r="TZK323" s="942"/>
      <c r="TZL323" s="942"/>
      <c r="TZM323" s="942"/>
      <c r="TZN323" s="942"/>
      <c r="TZO323" s="942"/>
      <c r="TZP323" s="942"/>
      <c r="TZQ323" s="942"/>
      <c r="TZR323" s="942"/>
      <c r="TZS323" s="942"/>
      <c r="TZT323" s="942"/>
      <c r="TZU323" s="942"/>
      <c r="TZV323" s="942"/>
      <c r="TZW323" s="942"/>
      <c r="TZX323" s="942"/>
      <c r="TZY323" s="942"/>
      <c r="TZZ323" s="942"/>
      <c r="UAA323" s="942"/>
      <c r="UAB323" s="942"/>
      <c r="UAC323" s="942"/>
      <c r="UAD323" s="942"/>
      <c r="UAE323" s="942"/>
      <c r="UAF323" s="942"/>
      <c r="UAG323" s="942"/>
      <c r="UAH323" s="942"/>
      <c r="UAI323" s="942"/>
      <c r="UAJ323" s="942"/>
      <c r="UAK323" s="942"/>
      <c r="UAL323" s="942"/>
      <c r="UAM323" s="942"/>
      <c r="UAN323" s="942"/>
      <c r="UAO323" s="942"/>
      <c r="UAP323" s="942"/>
      <c r="UAQ323" s="942"/>
      <c r="UAR323" s="942"/>
      <c r="UAS323" s="942"/>
      <c r="UAT323" s="942"/>
      <c r="UAU323" s="942"/>
      <c r="UAV323" s="942"/>
      <c r="UAW323" s="942"/>
      <c r="UAX323" s="942"/>
      <c r="UAY323" s="942"/>
      <c r="UAZ323" s="942"/>
      <c r="UBA323" s="942"/>
      <c r="UBB323" s="942"/>
      <c r="UBC323" s="942"/>
      <c r="UBD323" s="942"/>
      <c r="UBE323" s="942"/>
      <c r="UBF323" s="942"/>
      <c r="UBG323" s="942"/>
      <c r="UBH323" s="942"/>
      <c r="UBI323" s="942"/>
      <c r="UBJ323" s="942"/>
      <c r="UBK323" s="942"/>
      <c r="UBL323" s="942"/>
      <c r="UBM323" s="942"/>
      <c r="UBN323" s="942"/>
      <c r="UBO323" s="942"/>
      <c r="UBP323" s="942"/>
      <c r="UBQ323" s="942"/>
      <c r="UBR323" s="942"/>
      <c r="UBS323" s="942"/>
      <c r="UBT323" s="942"/>
      <c r="UBU323" s="942"/>
      <c r="UBV323" s="942"/>
      <c r="UBW323" s="942"/>
      <c r="UBX323" s="942"/>
      <c r="UBY323" s="942"/>
      <c r="UBZ323" s="942"/>
      <c r="UCA323" s="942"/>
      <c r="UCB323" s="942"/>
      <c r="UCC323" s="942"/>
      <c r="UCD323" s="942"/>
      <c r="UCE323" s="942"/>
      <c r="UCF323" s="942"/>
      <c r="UCG323" s="942"/>
      <c r="UCH323" s="942"/>
      <c r="UCI323" s="942"/>
      <c r="UCJ323" s="942"/>
      <c r="UCK323" s="942"/>
      <c r="UCL323" s="942"/>
      <c r="UCM323" s="942"/>
      <c r="UCN323" s="942"/>
      <c r="UCO323" s="942"/>
      <c r="UCP323" s="942"/>
      <c r="UCQ323" s="942"/>
      <c r="UCR323" s="942"/>
      <c r="UCS323" s="942"/>
      <c r="UCT323" s="942"/>
      <c r="UCU323" s="942"/>
      <c r="UCV323" s="942"/>
      <c r="UCW323" s="942"/>
      <c r="UCX323" s="942"/>
      <c r="UCY323" s="942"/>
      <c r="UCZ323" s="942"/>
      <c r="UDA323" s="942"/>
      <c r="UDB323" s="942"/>
      <c r="UDC323" s="942"/>
      <c r="UDD323" s="942"/>
      <c r="UDE323" s="942"/>
      <c r="UDF323" s="942"/>
      <c r="UDG323" s="942"/>
      <c r="UDH323" s="942"/>
      <c r="UDI323" s="942"/>
      <c r="UDJ323" s="942"/>
      <c r="UDK323" s="942"/>
      <c r="UDL323" s="942"/>
      <c r="UDM323" s="942"/>
      <c r="UDN323" s="942"/>
      <c r="UDO323" s="942"/>
      <c r="UDP323" s="942"/>
      <c r="UDQ323" s="942"/>
      <c r="UDR323" s="942"/>
      <c r="UDS323" s="942"/>
      <c r="UDT323" s="942"/>
      <c r="UDU323" s="942"/>
      <c r="UDV323" s="942"/>
      <c r="UDW323" s="942"/>
      <c r="UDX323" s="942"/>
      <c r="UDY323" s="942"/>
      <c r="UDZ323" s="942"/>
      <c r="UEA323" s="942"/>
      <c r="UEB323" s="942"/>
      <c r="UEC323" s="942"/>
      <c r="UED323" s="942"/>
      <c r="UEE323" s="942"/>
      <c r="UEF323" s="942"/>
      <c r="UEG323" s="942"/>
      <c r="UEH323" s="942"/>
      <c r="UEI323" s="942"/>
      <c r="UEJ323" s="942"/>
      <c r="UEK323" s="942"/>
      <c r="UEL323" s="942"/>
      <c r="UEM323" s="942"/>
      <c r="UEN323" s="942"/>
      <c r="UEO323" s="942"/>
      <c r="UEP323" s="942"/>
      <c r="UEQ323" s="942"/>
      <c r="UER323" s="942"/>
      <c r="UES323" s="942"/>
      <c r="UET323" s="942"/>
      <c r="UEU323" s="942"/>
      <c r="UEV323" s="942"/>
      <c r="UEW323" s="942"/>
      <c r="UEX323" s="942"/>
      <c r="UEY323" s="942"/>
      <c r="UEZ323" s="942"/>
      <c r="UFA323" s="942"/>
      <c r="UFB323" s="942"/>
      <c r="UFC323" s="942"/>
      <c r="UFD323" s="942"/>
      <c r="UFE323" s="942"/>
      <c r="UFF323" s="942"/>
      <c r="UFG323" s="942"/>
      <c r="UFH323" s="942"/>
      <c r="UFI323" s="942"/>
      <c r="UFJ323" s="942"/>
      <c r="UFK323" s="942"/>
      <c r="UFL323" s="942"/>
      <c r="UFM323" s="942"/>
      <c r="UFN323" s="942"/>
      <c r="UFO323" s="942"/>
      <c r="UFP323" s="942"/>
      <c r="UFQ323" s="942"/>
      <c r="UFR323" s="942"/>
      <c r="UFS323" s="942"/>
      <c r="UFT323" s="942"/>
      <c r="UFU323" s="942"/>
      <c r="UFV323" s="942"/>
      <c r="UFW323" s="942"/>
      <c r="UFX323" s="942"/>
      <c r="UFY323" s="942"/>
      <c r="UFZ323" s="942"/>
      <c r="UGA323" s="942"/>
      <c r="UGB323" s="942"/>
      <c r="UGC323" s="942"/>
      <c r="UGD323" s="942"/>
      <c r="UGE323" s="942"/>
      <c r="UGF323" s="942"/>
      <c r="UGG323" s="942"/>
      <c r="UGH323" s="942"/>
      <c r="UGI323" s="942"/>
      <c r="UGJ323" s="942"/>
      <c r="UGK323" s="942"/>
      <c r="UGL323" s="942"/>
      <c r="UGM323" s="942"/>
      <c r="UGN323" s="942"/>
      <c r="UGO323" s="942"/>
      <c r="UGP323" s="942"/>
      <c r="UGQ323" s="942"/>
      <c r="UGR323" s="942"/>
      <c r="UGS323" s="942"/>
      <c r="UGT323" s="942"/>
      <c r="UGU323" s="942"/>
      <c r="UGV323" s="942"/>
      <c r="UGW323" s="942"/>
      <c r="UGX323" s="942"/>
      <c r="UGY323" s="942"/>
      <c r="UGZ323" s="942"/>
      <c r="UHA323" s="942"/>
      <c r="UHB323" s="942"/>
      <c r="UHC323" s="942"/>
      <c r="UHD323" s="942"/>
      <c r="UHE323" s="942"/>
      <c r="UHF323" s="942"/>
      <c r="UHG323" s="942"/>
      <c r="UHH323" s="942"/>
      <c r="UHI323" s="942"/>
      <c r="UHJ323" s="942"/>
      <c r="UHK323" s="942"/>
      <c r="UHL323" s="942"/>
      <c r="UHM323" s="942"/>
      <c r="UHN323" s="942"/>
      <c r="UHO323" s="942"/>
      <c r="UHP323" s="942"/>
      <c r="UHQ323" s="942"/>
      <c r="UHR323" s="942"/>
      <c r="UHS323" s="942"/>
      <c r="UHT323" s="942"/>
      <c r="UHU323" s="942"/>
      <c r="UHV323" s="942"/>
      <c r="UHW323" s="942"/>
      <c r="UHX323" s="942"/>
      <c r="UHY323" s="942"/>
      <c r="UHZ323" s="942"/>
      <c r="UIA323" s="942"/>
      <c r="UIB323" s="942"/>
      <c r="UIC323" s="942"/>
      <c r="UID323" s="942"/>
      <c r="UIE323" s="942"/>
      <c r="UIF323" s="942"/>
      <c r="UIG323" s="942"/>
      <c r="UIH323" s="942"/>
      <c r="UII323" s="942"/>
      <c r="UIJ323" s="942"/>
      <c r="UIK323" s="942"/>
      <c r="UIL323" s="942"/>
      <c r="UIM323" s="942"/>
      <c r="UIN323" s="942"/>
      <c r="UIO323" s="942"/>
      <c r="UIP323" s="942"/>
      <c r="UIQ323" s="942"/>
      <c r="UIR323" s="942"/>
      <c r="UIS323" s="942"/>
      <c r="UIT323" s="942"/>
      <c r="UIU323" s="942"/>
      <c r="UIV323" s="942"/>
      <c r="UIW323" s="942"/>
      <c r="UIX323" s="942"/>
      <c r="UIY323" s="942"/>
      <c r="UIZ323" s="942"/>
      <c r="UJA323" s="942"/>
      <c r="UJB323" s="942"/>
      <c r="UJC323" s="942"/>
      <c r="UJD323" s="942"/>
      <c r="UJE323" s="942"/>
      <c r="UJF323" s="942"/>
      <c r="UJG323" s="942"/>
      <c r="UJH323" s="942"/>
      <c r="UJI323" s="942"/>
      <c r="UJJ323" s="942"/>
      <c r="UJK323" s="942"/>
      <c r="UJL323" s="942"/>
      <c r="UJM323" s="942"/>
      <c r="UJN323" s="942"/>
      <c r="UJO323" s="942"/>
      <c r="UJP323" s="942"/>
      <c r="UJQ323" s="942"/>
      <c r="UJR323" s="942"/>
      <c r="UJS323" s="942"/>
      <c r="UJT323" s="942"/>
      <c r="UJU323" s="942"/>
      <c r="UJV323" s="942"/>
      <c r="UJW323" s="942"/>
      <c r="UJX323" s="942"/>
      <c r="UJY323" s="942"/>
      <c r="UJZ323" s="942"/>
      <c r="UKA323" s="942"/>
      <c r="UKB323" s="942"/>
      <c r="UKC323" s="942"/>
      <c r="UKD323" s="942"/>
      <c r="UKE323" s="942"/>
      <c r="UKF323" s="942"/>
      <c r="UKG323" s="942"/>
      <c r="UKH323" s="942"/>
      <c r="UKI323" s="942"/>
      <c r="UKJ323" s="942"/>
      <c r="UKK323" s="942"/>
      <c r="UKL323" s="942"/>
      <c r="UKM323" s="942"/>
      <c r="UKN323" s="942"/>
      <c r="UKO323" s="942"/>
      <c r="UKP323" s="942"/>
      <c r="UKQ323" s="942"/>
      <c r="UKR323" s="942"/>
      <c r="UKS323" s="942"/>
      <c r="UKT323" s="942"/>
      <c r="UKU323" s="942"/>
      <c r="UKV323" s="942"/>
      <c r="UKW323" s="942"/>
      <c r="UKX323" s="942"/>
      <c r="UKY323" s="942"/>
      <c r="UKZ323" s="942"/>
      <c r="ULA323" s="942"/>
      <c r="ULB323" s="942"/>
      <c r="ULC323" s="942"/>
      <c r="ULD323" s="942"/>
      <c r="ULE323" s="942"/>
      <c r="ULF323" s="942"/>
      <c r="ULG323" s="942"/>
      <c r="ULH323" s="942"/>
      <c r="ULI323" s="942"/>
      <c r="ULJ323" s="942"/>
      <c r="ULK323" s="942"/>
      <c r="ULL323" s="942"/>
      <c r="ULM323" s="942"/>
      <c r="ULN323" s="942"/>
      <c r="ULO323" s="942"/>
      <c r="ULP323" s="942"/>
      <c r="ULQ323" s="942"/>
      <c r="ULR323" s="942"/>
      <c r="ULS323" s="942"/>
      <c r="ULT323" s="942"/>
      <c r="ULU323" s="942"/>
      <c r="ULV323" s="942"/>
      <c r="ULW323" s="942"/>
      <c r="ULX323" s="942"/>
      <c r="ULY323" s="942"/>
      <c r="ULZ323" s="942"/>
      <c r="UMA323" s="942"/>
      <c r="UMB323" s="942"/>
      <c r="UMC323" s="942"/>
      <c r="UMD323" s="942"/>
      <c r="UME323" s="942"/>
      <c r="UMF323" s="942"/>
      <c r="UMG323" s="942"/>
      <c r="UMH323" s="942"/>
      <c r="UMI323" s="942"/>
      <c r="UMJ323" s="942"/>
      <c r="UMK323" s="942"/>
      <c r="UML323" s="942"/>
      <c r="UMM323" s="942"/>
      <c r="UMN323" s="942"/>
      <c r="UMO323" s="942"/>
      <c r="UMP323" s="942"/>
      <c r="UMQ323" s="942"/>
      <c r="UMR323" s="942"/>
      <c r="UMS323" s="942"/>
      <c r="UMT323" s="942"/>
      <c r="UMU323" s="942"/>
      <c r="UMV323" s="942"/>
      <c r="UMW323" s="942"/>
      <c r="UMX323" s="942"/>
      <c r="UMY323" s="942"/>
      <c r="UMZ323" s="942"/>
      <c r="UNA323" s="942"/>
      <c r="UNB323" s="942"/>
      <c r="UNC323" s="942"/>
      <c r="UND323" s="942"/>
      <c r="UNE323" s="942"/>
      <c r="UNF323" s="942"/>
      <c r="UNG323" s="942"/>
      <c r="UNH323" s="942"/>
      <c r="UNI323" s="942"/>
      <c r="UNJ323" s="942"/>
      <c r="UNK323" s="942"/>
      <c r="UNL323" s="942"/>
      <c r="UNM323" s="942"/>
      <c r="UNN323" s="942"/>
      <c r="UNO323" s="942"/>
      <c r="UNP323" s="942"/>
      <c r="UNQ323" s="942"/>
      <c r="UNR323" s="942"/>
      <c r="UNS323" s="942"/>
      <c r="UNT323" s="942"/>
      <c r="UNU323" s="942"/>
      <c r="UNV323" s="942"/>
      <c r="UNW323" s="942"/>
      <c r="UNX323" s="942"/>
      <c r="UNY323" s="942"/>
      <c r="UNZ323" s="942"/>
      <c r="UOA323" s="942"/>
      <c r="UOB323" s="942"/>
      <c r="UOC323" s="942"/>
      <c r="UOD323" s="942"/>
      <c r="UOE323" s="942"/>
      <c r="UOF323" s="942"/>
      <c r="UOG323" s="942"/>
      <c r="UOH323" s="942"/>
      <c r="UOI323" s="942"/>
      <c r="UOJ323" s="942"/>
      <c r="UOK323" s="942"/>
      <c r="UOL323" s="942"/>
      <c r="UOM323" s="942"/>
      <c r="UON323" s="942"/>
      <c r="UOO323" s="942"/>
      <c r="UOP323" s="942"/>
      <c r="UOQ323" s="942"/>
      <c r="UOR323" s="942"/>
      <c r="UOS323" s="942"/>
      <c r="UOT323" s="942"/>
      <c r="UOU323" s="942"/>
      <c r="UOV323" s="942"/>
      <c r="UOW323" s="942"/>
      <c r="UOX323" s="942"/>
      <c r="UOY323" s="942"/>
      <c r="UOZ323" s="942"/>
      <c r="UPA323" s="942"/>
      <c r="UPB323" s="942"/>
      <c r="UPC323" s="942"/>
      <c r="UPD323" s="942"/>
      <c r="UPE323" s="942"/>
      <c r="UPF323" s="942"/>
      <c r="UPG323" s="942"/>
      <c r="UPH323" s="942"/>
      <c r="UPI323" s="942"/>
      <c r="UPJ323" s="942"/>
      <c r="UPK323" s="942"/>
      <c r="UPL323" s="942"/>
      <c r="UPM323" s="942"/>
      <c r="UPN323" s="942"/>
      <c r="UPO323" s="942"/>
      <c r="UPP323" s="942"/>
      <c r="UPQ323" s="942"/>
      <c r="UPR323" s="942"/>
      <c r="UPS323" s="942"/>
      <c r="UPT323" s="942"/>
      <c r="UPU323" s="942"/>
      <c r="UPV323" s="942"/>
      <c r="UPW323" s="942"/>
      <c r="UPX323" s="942"/>
      <c r="UPY323" s="942"/>
      <c r="UPZ323" s="942"/>
      <c r="UQA323" s="942"/>
      <c r="UQB323" s="942"/>
      <c r="UQC323" s="942"/>
      <c r="UQD323" s="942"/>
      <c r="UQE323" s="942"/>
      <c r="UQF323" s="942"/>
      <c r="UQG323" s="942"/>
      <c r="UQH323" s="942"/>
      <c r="UQI323" s="942"/>
      <c r="UQJ323" s="942"/>
      <c r="UQK323" s="942"/>
      <c r="UQL323" s="942"/>
      <c r="UQM323" s="942"/>
      <c r="UQN323" s="942"/>
      <c r="UQO323" s="942"/>
      <c r="UQP323" s="942"/>
      <c r="UQQ323" s="942"/>
      <c r="UQR323" s="942"/>
      <c r="UQS323" s="942"/>
      <c r="UQT323" s="942"/>
      <c r="UQU323" s="942"/>
      <c r="UQV323" s="942"/>
      <c r="UQW323" s="942"/>
      <c r="UQX323" s="942"/>
      <c r="UQY323" s="942"/>
      <c r="UQZ323" s="942"/>
      <c r="URA323" s="942"/>
      <c r="URB323" s="942"/>
      <c r="URC323" s="942"/>
      <c r="URD323" s="942"/>
      <c r="URE323" s="942"/>
      <c r="URF323" s="942"/>
      <c r="URG323" s="942"/>
      <c r="URH323" s="942"/>
      <c r="URI323" s="942"/>
      <c r="URJ323" s="942"/>
      <c r="URK323" s="942"/>
      <c r="URL323" s="942"/>
      <c r="URM323" s="942"/>
      <c r="URN323" s="942"/>
      <c r="URO323" s="942"/>
      <c r="URP323" s="942"/>
      <c r="URQ323" s="942"/>
      <c r="URR323" s="942"/>
      <c r="URS323" s="942"/>
      <c r="URT323" s="942"/>
      <c r="URU323" s="942"/>
      <c r="URV323" s="942"/>
      <c r="URW323" s="942"/>
      <c r="URX323" s="942"/>
      <c r="URY323" s="942"/>
      <c r="URZ323" s="942"/>
      <c r="USA323" s="942"/>
      <c r="USB323" s="942"/>
      <c r="USC323" s="942"/>
      <c r="USD323" s="942"/>
      <c r="USE323" s="942"/>
      <c r="USF323" s="942"/>
      <c r="USG323" s="942"/>
      <c r="USH323" s="942"/>
      <c r="USI323" s="942"/>
      <c r="USJ323" s="942"/>
      <c r="USK323" s="942"/>
      <c r="USL323" s="942"/>
      <c r="USM323" s="942"/>
      <c r="USN323" s="942"/>
      <c r="USO323" s="942"/>
      <c r="USP323" s="942"/>
      <c r="USQ323" s="942"/>
      <c r="USR323" s="942"/>
      <c r="USS323" s="942"/>
      <c r="UST323" s="942"/>
      <c r="USU323" s="942"/>
      <c r="USV323" s="942"/>
      <c r="USW323" s="942"/>
      <c r="USX323" s="942"/>
      <c r="USY323" s="942"/>
      <c r="USZ323" s="942"/>
      <c r="UTA323" s="942"/>
      <c r="UTB323" s="942"/>
      <c r="UTC323" s="942"/>
      <c r="UTD323" s="942"/>
      <c r="UTE323" s="942"/>
      <c r="UTF323" s="942"/>
      <c r="UTG323" s="942"/>
      <c r="UTH323" s="942"/>
      <c r="UTI323" s="942"/>
      <c r="UTJ323" s="942"/>
      <c r="UTK323" s="942"/>
      <c r="UTL323" s="942"/>
      <c r="UTM323" s="942"/>
      <c r="UTN323" s="942"/>
      <c r="UTO323" s="942"/>
      <c r="UTP323" s="942"/>
      <c r="UTQ323" s="942"/>
      <c r="UTR323" s="942"/>
      <c r="UTS323" s="942"/>
      <c r="UTT323" s="942"/>
      <c r="UTU323" s="942"/>
      <c r="UTV323" s="942"/>
      <c r="UTW323" s="942"/>
      <c r="UTX323" s="942"/>
      <c r="UTY323" s="942"/>
      <c r="UTZ323" s="942"/>
      <c r="UUA323" s="942"/>
      <c r="UUB323" s="942"/>
      <c r="UUC323" s="942"/>
      <c r="UUD323" s="942"/>
      <c r="UUE323" s="942"/>
      <c r="UUF323" s="942"/>
      <c r="UUG323" s="942"/>
      <c r="UUH323" s="942"/>
      <c r="UUI323" s="942"/>
      <c r="UUJ323" s="942"/>
      <c r="UUK323" s="942"/>
      <c r="UUL323" s="942"/>
      <c r="UUM323" s="942"/>
      <c r="UUN323" s="942"/>
      <c r="UUO323" s="942"/>
      <c r="UUP323" s="942"/>
      <c r="UUQ323" s="942"/>
      <c r="UUR323" s="942"/>
      <c r="UUS323" s="942"/>
      <c r="UUT323" s="942"/>
      <c r="UUU323" s="942"/>
      <c r="UUV323" s="942"/>
      <c r="UUW323" s="942"/>
      <c r="UUX323" s="942"/>
      <c r="UUY323" s="942"/>
      <c r="UUZ323" s="942"/>
      <c r="UVA323" s="942"/>
      <c r="UVB323" s="942"/>
      <c r="UVC323" s="942"/>
      <c r="UVD323" s="942"/>
      <c r="UVE323" s="942"/>
      <c r="UVF323" s="942"/>
      <c r="UVG323" s="942"/>
      <c r="UVH323" s="942"/>
      <c r="UVI323" s="942"/>
      <c r="UVJ323" s="942"/>
      <c r="UVK323" s="942"/>
      <c r="UVL323" s="942"/>
      <c r="UVM323" s="942"/>
      <c r="UVN323" s="942"/>
      <c r="UVO323" s="942"/>
      <c r="UVP323" s="942"/>
      <c r="UVQ323" s="942"/>
      <c r="UVR323" s="942"/>
      <c r="UVS323" s="942"/>
      <c r="UVT323" s="942"/>
      <c r="UVU323" s="942"/>
      <c r="UVV323" s="942"/>
      <c r="UVW323" s="942"/>
      <c r="UVX323" s="942"/>
      <c r="UVY323" s="942"/>
      <c r="UVZ323" s="942"/>
      <c r="UWA323" s="942"/>
      <c r="UWB323" s="942"/>
      <c r="UWC323" s="942"/>
      <c r="UWD323" s="942"/>
      <c r="UWE323" s="942"/>
      <c r="UWF323" s="942"/>
      <c r="UWG323" s="942"/>
      <c r="UWH323" s="942"/>
      <c r="UWI323" s="942"/>
      <c r="UWJ323" s="942"/>
      <c r="UWK323" s="942"/>
      <c r="UWL323" s="942"/>
      <c r="UWM323" s="942"/>
      <c r="UWN323" s="942"/>
      <c r="UWO323" s="942"/>
      <c r="UWP323" s="942"/>
      <c r="UWQ323" s="942"/>
      <c r="UWR323" s="942"/>
      <c r="UWS323" s="942"/>
      <c r="UWT323" s="942"/>
      <c r="UWU323" s="942"/>
      <c r="UWV323" s="942"/>
      <c r="UWW323" s="942"/>
      <c r="UWX323" s="942"/>
      <c r="UWY323" s="942"/>
      <c r="UWZ323" s="942"/>
      <c r="UXA323" s="942"/>
      <c r="UXB323" s="942"/>
      <c r="UXC323" s="942"/>
      <c r="UXD323" s="942"/>
      <c r="UXE323" s="942"/>
      <c r="UXF323" s="942"/>
      <c r="UXG323" s="942"/>
      <c r="UXH323" s="942"/>
      <c r="UXI323" s="942"/>
      <c r="UXJ323" s="942"/>
      <c r="UXK323" s="942"/>
      <c r="UXL323" s="942"/>
      <c r="UXM323" s="942"/>
      <c r="UXN323" s="942"/>
      <c r="UXO323" s="942"/>
      <c r="UXP323" s="942"/>
      <c r="UXQ323" s="942"/>
      <c r="UXR323" s="942"/>
      <c r="UXS323" s="942"/>
      <c r="UXT323" s="942"/>
      <c r="UXU323" s="942"/>
      <c r="UXV323" s="942"/>
      <c r="UXW323" s="942"/>
      <c r="UXX323" s="942"/>
      <c r="UXY323" s="942"/>
      <c r="UXZ323" s="942"/>
      <c r="UYA323" s="942"/>
      <c r="UYB323" s="942"/>
      <c r="UYC323" s="942"/>
      <c r="UYD323" s="942"/>
      <c r="UYE323" s="942"/>
      <c r="UYF323" s="942"/>
      <c r="UYG323" s="942"/>
      <c r="UYH323" s="942"/>
      <c r="UYI323" s="942"/>
      <c r="UYJ323" s="942"/>
      <c r="UYK323" s="942"/>
      <c r="UYL323" s="942"/>
      <c r="UYM323" s="942"/>
      <c r="UYN323" s="942"/>
      <c r="UYO323" s="942"/>
      <c r="UYP323" s="942"/>
      <c r="UYQ323" s="942"/>
      <c r="UYR323" s="942"/>
      <c r="UYS323" s="942"/>
      <c r="UYT323" s="942"/>
      <c r="UYU323" s="942"/>
      <c r="UYV323" s="942"/>
      <c r="UYW323" s="942"/>
      <c r="UYX323" s="942"/>
      <c r="UYY323" s="942"/>
      <c r="UYZ323" s="942"/>
      <c r="UZA323" s="942"/>
      <c r="UZB323" s="942"/>
      <c r="UZC323" s="942"/>
      <c r="UZD323" s="942"/>
      <c r="UZE323" s="942"/>
      <c r="UZF323" s="942"/>
      <c r="UZG323" s="942"/>
      <c r="UZH323" s="942"/>
      <c r="UZI323" s="942"/>
      <c r="UZJ323" s="942"/>
      <c r="UZK323" s="942"/>
      <c r="UZL323" s="942"/>
      <c r="UZM323" s="942"/>
      <c r="UZN323" s="942"/>
      <c r="UZO323" s="942"/>
      <c r="UZP323" s="942"/>
      <c r="UZQ323" s="942"/>
      <c r="UZR323" s="942"/>
      <c r="UZS323" s="942"/>
      <c r="UZT323" s="942"/>
      <c r="UZU323" s="942"/>
      <c r="UZV323" s="942"/>
      <c r="UZW323" s="942"/>
      <c r="UZX323" s="942"/>
      <c r="UZY323" s="942"/>
      <c r="UZZ323" s="942"/>
      <c r="VAA323" s="942"/>
      <c r="VAB323" s="942"/>
      <c r="VAC323" s="942"/>
      <c r="VAD323" s="942"/>
      <c r="VAE323" s="942"/>
      <c r="VAF323" s="942"/>
      <c r="VAG323" s="942"/>
      <c r="VAH323" s="942"/>
      <c r="VAI323" s="942"/>
      <c r="VAJ323" s="942"/>
      <c r="VAK323" s="942"/>
      <c r="VAL323" s="942"/>
      <c r="VAM323" s="942"/>
      <c r="VAN323" s="942"/>
      <c r="VAO323" s="942"/>
      <c r="VAP323" s="942"/>
      <c r="VAQ323" s="942"/>
      <c r="VAR323" s="942"/>
      <c r="VAS323" s="942"/>
      <c r="VAT323" s="942"/>
      <c r="VAU323" s="942"/>
      <c r="VAV323" s="942"/>
      <c r="VAW323" s="942"/>
      <c r="VAX323" s="942"/>
      <c r="VAY323" s="942"/>
      <c r="VAZ323" s="942"/>
      <c r="VBA323" s="942"/>
      <c r="VBB323" s="942"/>
      <c r="VBC323" s="942"/>
      <c r="VBD323" s="942"/>
      <c r="VBE323" s="942"/>
      <c r="VBF323" s="942"/>
      <c r="VBG323" s="942"/>
      <c r="VBH323" s="942"/>
      <c r="VBI323" s="942"/>
      <c r="VBJ323" s="942"/>
      <c r="VBK323" s="942"/>
      <c r="VBL323" s="942"/>
      <c r="VBM323" s="942"/>
      <c r="VBN323" s="942"/>
      <c r="VBO323" s="942"/>
      <c r="VBP323" s="942"/>
      <c r="VBQ323" s="942"/>
      <c r="VBR323" s="942"/>
      <c r="VBS323" s="942"/>
      <c r="VBT323" s="942"/>
      <c r="VBU323" s="942"/>
      <c r="VBV323" s="942"/>
      <c r="VBW323" s="942"/>
      <c r="VBX323" s="942"/>
      <c r="VBY323" s="942"/>
      <c r="VBZ323" s="942"/>
      <c r="VCA323" s="942"/>
      <c r="VCB323" s="942"/>
      <c r="VCC323" s="942"/>
      <c r="VCD323" s="942"/>
      <c r="VCE323" s="942"/>
      <c r="VCF323" s="942"/>
      <c r="VCG323" s="942"/>
      <c r="VCH323" s="942"/>
      <c r="VCI323" s="942"/>
      <c r="VCJ323" s="942"/>
      <c r="VCK323" s="942"/>
      <c r="VCL323" s="942"/>
      <c r="VCM323" s="942"/>
      <c r="VCN323" s="942"/>
      <c r="VCO323" s="942"/>
      <c r="VCP323" s="942"/>
      <c r="VCQ323" s="942"/>
      <c r="VCR323" s="942"/>
      <c r="VCS323" s="942"/>
      <c r="VCT323" s="942"/>
      <c r="VCU323" s="942"/>
      <c r="VCV323" s="942"/>
      <c r="VCW323" s="942"/>
      <c r="VCX323" s="942"/>
      <c r="VCY323" s="942"/>
      <c r="VCZ323" s="942"/>
      <c r="VDA323" s="942"/>
      <c r="VDB323" s="942"/>
      <c r="VDC323" s="942"/>
      <c r="VDD323" s="942"/>
      <c r="VDE323" s="942"/>
      <c r="VDF323" s="942"/>
      <c r="VDG323" s="942"/>
      <c r="VDH323" s="942"/>
      <c r="VDI323" s="942"/>
      <c r="VDJ323" s="942"/>
      <c r="VDK323" s="942"/>
      <c r="VDL323" s="942"/>
      <c r="VDM323" s="942"/>
      <c r="VDN323" s="942"/>
      <c r="VDO323" s="942"/>
      <c r="VDP323" s="942"/>
      <c r="VDQ323" s="942"/>
      <c r="VDR323" s="942"/>
      <c r="VDS323" s="942"/>
      <c r="VDT323" s="942"/>
      <c r="VDU323" s="942"/>
      <c r="VDV323" s="942"/>
      <c r="VDW323" s="942"/>
      <c r="VDX323" s="942"/>
      <c r="VDY323" s="942"/>
      <c r="VDZ323" s="942"/>
      <c r="VEA323" s="942"/>
      <c r="VEB323" s="942"/>
      <c r="VEC323" s="942"/>
      <c r="VED323" s="942"/>
      <c r="VEE323" s="942"/>
      <c r="VEF323" s="942"/>
      <c r="VEG323" s="942"/>
      <c r="VEH323" s="942"/>
      <c r="VEI323" s="942"/>
      <c r="VEJ323" s="942"/>
      <c r="VEK323" s="942"/>
      <c r="VEL323" s="942"/>
      <c r="VEM323" s="942"/>
      <c r="VEN323" s="942"/>
      <c r="VEO323" s="942"/>
      <c r="VEP323" s="942"/>
      <c r="VEQ323" s="942"/>
      <c r="VER323" s="942"/>
      <c r="VES323" s="942"/>
      <c r="VET323" s="942"/>
      <c r="VEU323" s="942"/>
      <c r="VEV323" s="942"/>
      <c r="VEW323" s="942"/>
      <c r="VEX323" s="942"/>
      <c r="VEY323" s="942"/>
      <c r="VEZ323" s="942"/>
      <c r="VFA323" s="942"/>
      <c r="VFB323" s="942"/>
      <c r="VFC323" s="942"/>
      <c r="VFD323" s="942"/>
      <c r="VFE323" s="942"/>
      <c r="VFF323" s="942"/>
      <c r="VFG323" s="942"/>
      <c r="VFH323" s="942"/>
      <c r="VFI323" s="942"/>
      <c r="VFJ323" s="942"/>
      <c r="VFK323" s="942"/>
      <c r="VFL323" s="942"/>
      <c r="VFM323" s="942"/>
      <c r="VFN323" s="942"/>
      <c r="VFO323" s="942"/>
      <c r="VFP323" s="942"/>
      <c r="VFQ323" s="942"/>
      <c r="VFR323" s="942"/>
      <c r="VFS323" s="942"/>
      <c r="VFT323" s="942"/>
      <c r="VFU323" s="942"/>
      <c r="VFV323" s="942"/>
      <c r="VFW323" s="942"/>
      <c r="VFX323" s="942"/>
      <c r="VFY323" s="942"/>
      <c r="VFZ323" s="942"/>
      <c r="VGA323" s="942"/>
      <c r="VGB323" s="942"/>
      <c r="VGC323" s="942"/>
      <c r="VGD323" s="942"/>
      <c r="VGE323" s="942"/>
      <c r="VGF323" s="942"/>
      <c r="VGG323" s="942"/>
      <c r="VGH323" s="942"/>
      <c r="VGI323" s="942"/>
      <c r="VGJ323" s="942"/>
      <c r="VGK323" s="942"/>
      <c r="VGL323" s="942"/>
      <c r="VGM323" s="942"/>
      <c r="VGN323" s="942"/>
      <c r="VGO323" s="942"/>
      <c r="VGP323" s="942"/>
      <c r="VGQ323" s="942"/>
      <c r="VGR323" s="942"/>
      <c r="VGS323" s="942"/>
      <c r="VGT323" s="942"/>
      <c r="VGU323" s="942"/>
      <c r="VGV323" s="942"/>
      <c r="VGW323" s="942"/>
      <c r="VGX323" s="942"/>
      <c r="VGY323" s="942"/>
      <c r="VGZ323" s="942"/>
      <c r="VHA323" s="942"/>
      <c r="VHB323" s="942"/>
      <c r="VHC323" s="942"/>
      <c r="VHD323" s="942"/>
      <c r="VHE323" s="942"/>
      <c r="VHF323" s="942"/>
      <c r="VHG323" s="942"/>
      <c r="VHH323" s="942"/>
      <c r="VHI323" s="942"/>
      <c r="VHJ323" s="942"/>
      <c r="VHK323" s="942"/>
      <c r="VHL323" s="942"/>
      <c r="VHM323" s="942"/>
      <c r="VHN323" s="942"/>
      <c r="VHO323" s="942"/>
      <c r="VHP323" s="942"/>
      <c r="VHQ323" s="942"/>
      <c r="VHR323" s="942"/>
      <c r="VHS323" s="942"/>
      <c r="VHT323" s="942"/>
      <c r="VHU323" s="942"/>
      <c r="VHV323" s="942"/>
      <c r="VHW323" s="942"/>
      <c r="VHX323" s="942"/>
      <c r="VHY323" s="942"/>
      <c r="VHZ323" s="942"/>
      <c r="VIA323" s="942"/>
      <c r="VIB323" s="942"/>
      <c r="VIC323" s="942"/>
      <c r="VID323" s="942"/>
      <c r="VIE323" s="942"/>
      <c r="VIF323" s="942"/>
      <c r="VIG323" s="942"/>
      <c r="VIH323" s="942"/>
      <c r="VII323" s="942"/>
      <c r="VIJ323" s="942"/>
      <c r="VIK323" s="942"/>
      <c r="VIL323" s="942"/>
      <c r="VIM323" s="942"/>
      <c r="VIN323" s="942"/>
      <c r="VIO323" s="942"/>
      <c r="VIP323" s="942"/>
      <c r="VIQ323" s="942"/>
      <c r="VIR323" s="942"/>
      <c r="VIS323" s="942"/>
      <c r="VIT323" s="942"/>
      <c r="VIU323" s="942"/>
      <c r="VIV323" s="942"/>
      <c r="VIW323" s="942"/>
      <c r="VIX323" s="942"/>
      <c r="VIY323" s="942"/>
      <c r="VIZ323" s="942"/>
      <c r="VJA323" s="942"/>
      <c r="VJB323" s="942"/>
      <c r="VJC323" s="942"/>
      <c r="VJD323" s="942"/>
      <c r="VJE323" s="942"/>
      <c r="VJF323" s="942"/>
      <c r="VJG323" s="942"/>
      <c r="VJH323" s="942"/>
      <c r="VJI323" s="942"/>
      <c r="VJJ323" s="942"/>
      <c r="VJK323" s="942"/>
      <c r="VJL323" s="942"/>
      <c r="VJM323" s="942"/>
      <c r="VJN323" s="942"/>
      <c r="VJO323" s="942"/>
      <c r="VJP323" s="942"/>
      <c r="VJQ323" s="942"/>
      <c r="VJR323" s="942"/>
      <c r="VJS323" s="942"/>
      <c r="VJT323" s="942"/>
      <c r="VJU323" s="942"/>
      <c r="VJV323" s="942"/>
      <c r="VJW323" s="942"/>
      <c r="VJX323" s="942"/>
      <c r="VJY323" s="942"/>
      <c r="VJZ323" s="942"/>
      <c r="VKA323" s="942"/>
      <c r="VKB323" s="942"/>
      <c r="VKC323" s="942"/>
      <c r="VKD323" s="942"/>
      <c r="VKE323" s="942"/>
      <c r="VKF323" s="942"/>
      <c r="VKG323" s="942"/>
      <c r="VKH323" s="942"/>
      <c r="VKI323" s="942"/>
      <c r="VKJ323" s="942"/>
      <c r="VKK323" s="942"/>
      <c r="VKL323" s="942"/>
      <c r="VKM323" s="942"/>
      <c r="VKN323" s="942"/>
      <c r="VKO323" s="942"/>
      <c r="VKP323" s="942"/>
      <c r="VKQ323" s="942"/>
      <c r="VKR323" s="942"/>
      <c r="VKS323" s="942"/>
      <c r="VKT323" s="942"/>
      <c r="VKU323" s="942"/>
      <c r="VKV323" s="942"/>
      <c r="VKW323" s="942"/>
      <c r="VKX323" s="942"/>
      <c r="VKY323" s="942"/>
      <c r="VKZ323" s="942"/>
      <c r="VLA323" s="942"/>
      <c r="VLB323" s="942"/>
      <c r="VLC323" s="942"/>
      <c r="VLD323" s="942"/>
      <c r="VLE323" s="942"/>
      <c r="VLF323" s="942"/>
      <c r="VLG323" s="942"/>
      <c r="VLH323" s="942"/>
      <c r="VLI323" s="942"/>
      <c r="VLJ323" s="942"/>
      <c r="VLK323" s="942"/>
      <c r="VLL323" s="942"/>
      <c r="VLM323" s="942"/>
      <c r="VLN323" s="942"/>
      <c r="VLO323" s="942"/>
      <c r="VLP323" s="942"/>
      <c r="VLQ323" s="942"/>
      <c r="VLR323" s="942"/>
      <c r="VLS323" s="942"/>
      <c r="VLT323" s="942"/>
      <c r="VLU323" s="942"/>
      <c r="VLV323" s="942"/>
      <c r="VLW323" s="942"/>
      <c r="VLX323" s="942"/>
      <c r="VLY323" s="942"/>
      <c r="VLZ323" s="942"/>
      <c r="VMA323" s="942"/>
      <c r="VMB323" s="942"/>
      <c r="VMC323" s="942"/>
      <c r="VMD323" s="942"/>
      <c r="VME323" s="942"/>
      <c r="VMF323" s="942"/>
      <c r="VMG323" s="942"/>
      <c r="VMH323" s="942"/>
      <c r="VMI323" s="942"/>
      <c r="VMJ323" s="942"/>
      <c r="VMK323" s="942"/>
      <c r="VML323" s="942"/>
      <c r="VMM323" s="942"/>
      <c r="VMN323" s="942"/>
      <c r="VMO323" s="942"/>
      <c r="VMP323" s="942"/>
      <c r="VMQ323" s="942"/>
      <c r="VMR323" s="942"/>
      <c r="VMS323" s="942"/>
      <c r="VMT323" s="942"/>
      <c r="VMU323" s="942"/>
      <c r="VMV323" s="942"/>
      <c r="VMW323" s="942"/>
      <c r="VMX323" s="942"/>
      <c r="VMY323" s="942"/>
      <c r="VMZ323" s="942"/>
      <c r="VNA323" s="942"/>
      <c r="VNB323" s="942"/>
      <c r="VNC323" s="942"/>
      <c r="VND323" s="942"/>
      <c r="VNE323" s="942"/>
      <c r="VNF323" s="942"/>
      <c r="VNG323" s="942"/>
      <c r="VNH323" s="942"/>
      <c r="VNI323" s="942"/>
      <c r="VNJ323" s="942"/>
      <c r="VNK323" s="942"/>
      <c r="VNL323" s="942"/>
      <c r="VNM323" s="942"/>
      <c r="VNN323" s="942"/>
      <c r="VNO323" s="942"/>
      <c r="VNP323" s="942"/>
      <c r="VNQ323" s="942"/>
      <c r="VNR323" s="942"/>
      <c r="VNS323" s="942"/>
      <c r="VNT323" s="942"/>
      <c r="VNU323" s="942"/>
      <c r="VNV323" s="942"/>
      <c r="VNW323" s="942"/>
      <c r="VNX323" s="942"/>
      <c r="VNY323" s="942"/>
      <c r="VNZ323" s="942"/>
      <c r="VOA323" s="942"/>
      <c r="VOB323" s="942"/>
      <c r="VOC323" s="942"/>
      <c r="VOD323" s="942"/>
      <c r="VOE323" s="942"/>
      <c r="VOF323" s="942"/>
      <c r="VOG323" s="942"/>
      <c r="VOH323" s="942"/>
      <c r="VOI323" s="942"/>
      <c r="VOJ323" s="942"/>
      <c r="VOK323" s="942"/>
      <c r="VOL323" s="942"/>
      <c r="VOM323" s="942"/>
      <c r="VON323" s="942"/>
      <c r="VOO323" s="942"/>
      <c r="VOP323" s="942"/>
      <c r="VOQ323" s="942"/>
      <c r="VOR323" s="942"/>
      <c r="VOS323" s="942"/>
      <c r="VOT323" s="942"/>
      <c r="VOU323" s="942"/>
      <c r="VOV323" s="942"/>
      <c r="VOW323" s="942"/>
      <c r="VOX323" s="942"/>
      <c r="VOY323" s="942"/>
      <c r="VOZ323" s="942"/>
      <c r="VPA323" s="942"/>
      <c r="VPB323" s="942"/>
      <c r="VPC323" s="942"/>
      <c r="VPD323" s="942"/>
      <c r="VPE323" s="942"/>
      <c r="VPF323" s="942"/>
      <c r="VPG323" s="942"/>
      <c r="VPH323" s="942"/>
      <c r="VPI323" s="942"/>
      <c r="VPJ323" s="942"/>
      <c r="VPK323" s="942"/>
      <c r="VPL323" s="942"/>
      <c r="VPM323" s="942"/>
      <c r="VPN323" s="942"/>
      <c r="VPO323" s="942"/>
      <c r="VPP323" s="942"/>
      <c r="VPQ323" s="942"/>
      <c r="VPR323" s="942"/>
      <c r="VPS323" s="942"/>
      <c r="VPT323" s="942"/>
      <c r="VPU323" s="942"/>
      <c r="VPV323" s="942"/>
      <c r="VPW323" s="942"/>
      <c r="VPX323" s="942"/>
      <c r="VPY323" s="942"/>
      <c r="VPZ323" s="942"/>
      <c r="VQA323" s="942"/>
      <c r="VQB323" s="942"/>
      <c r="VQC323" s="942"/>
      <c r="VQD323" s="942"/>
      <c r="VQE323" s="942"/>
      <c r="VQF323" s="942"/>
      <c r="VQG323" s="942"/>
      <c r="VQH323" s="942"/>
      <c r="VQI323" s="942"/>
      <c r="VQJ323" s="942"/>
      <c r="VQK323" s="942"/>
      <c r="VQL323" s="942"/>
      <c r="VQM323" s="942"/>
      <c r="VQN323" s="942"/>
      <c r="VQO323" s="942"/>
      <c r="VQP323" s="942"/>
      <c r="VQQ323" s="942"/>
      <c r="VQR323" s="942"/>
      <c r="VQS323" s="942"/>
      <c r="VQT323" s="942"/>
      <c r="VQU323" s="942"/>
      <c r="VQV323" s="942"/>
      <c r="VQW323" s="942"/>
      <c r="VQX323" s="942"/>
      <c r="VQY323" s="942"/>
      <c r="VQZ323" s="942"/>
      <c r="VRA323" s="942"/>
      <c r="VRB323" s="942"/>
      <c r="VRC323" s="942"/>
      <c r="VRD323" s="942"/>
      <c r="VRE323" s="942"/>
      <c r="VRF323" s="942"/>
      <c r="VRG323" s="942"/>
      <c r="VRH323" s="942"/>
      <c r="VRI323" s="942"/>
      <c r="VRJ323" s="942"/>
      <c r="VRK323" s="942"/>
      <c r="VRL323" s="942"/>
      <c r="VRM323" s="942"/>
      <c r="VRN323" s="942"/>
      <c r="VRO323" s="942"/>
      <c r="VRP323" s="942"/>
      <c r="VRQ323" s="942"/>
      <c r="VRR323" s="942"/>
      <c r="VRS323" s="942"/>
      <c r="VRT323" s="942"/>
      <c r="VRU323" s="942"/>
      <c r="VRV323" s="942"/>
      <c r="VRW323" s="942"/>
      <c r="VRX323" s="942"/>
      <c r="VRY323" s="942"/>
      <c r="VRZ323" s="942"/>
      <c r="VSA323" s="942"/>
      <c r="VSB323" s="942"/>
      <c r="VSC323" s="942"/>
      <c r="VSD323" s="942"/>
      <c r="VSE323" s="942"/>
      <c r="VSF323" s="942"/>
      <c r="VSG323" s="942"/>
      <c r="VSH323" s="942"/>
      <c r="VSI323" s="942"/>
      <c r="VSJ323" s="942"/>
      <c r="VSK323" s="942"/>
      <c r="VSL323" s="942"/>
      <c r="VSM323" s="942"/>
      <c r="VSN323" s="942"/>
      <c r="VSO323" s="942"/>
      <c r="VSP323" s="942"/>
      <c r="VSQ323" s="942"/>
      <c r="VSR323" s="942"/>
      <c r="VSS323" s="942"/>
      <c r="VST323" s="942"/>
      <c r="VSU323" s="942"/>
      <c r="VSV323" s="942"/>
      <c r="VSW323" s="942"/>
      <c r="VSX323" s="942"/>
      <c r="VSY323" s="942"/>
      <c r="VSZ323" s="942"/>
      <c r="VTA323" s="942"/>
      <c r="VTB323" s="942"/>
      <c r="VTC323" s="942"/>
      <c r="VTD323" s="942"/>
      <c r="VTE323" s="942"/>
      <c r="VTF323" s="942"/>
      <c r="VTG323" s="942"/>
      <c r="VTH323" s="942"/>
      <c r="VTI323" s="942"/>
      <c r="VTJ323" s="942"/>
      <c r="VTK323" s="942"/>
      <c r="VTL323" s="942"/>
      <c r="VTM323" s="942"/>
      <c r="VTN323" s="942"/>
      <c r="VTO323" s="942"/>
      <c r="VTP323" s="942"/>
      <c r="VTQ323" s="942"/>
      <c r="VTR323" s="942"/>
      <c r="VTS323" s="942"/>
      <c r="VTT323" s="942"/>
      <c r="VTU323" s="942"/>
      <c r="VTV323" s="942"/>
      <c r="VTW323" s="942"/>
      <c r="VTX323" s="942"/>
      <c r="VTY323" s="942"/>
      <c r="VTZ323" s="942"/>
      <c r="VUA323" s="942"/>
      <c r="VUB323" s="942"/>
      <c r="VUC323" s="942"/>
      <c r="VUD323" s="942"/>
      <c r="VUE323" s="942"/>
      <c r="VUF323" s="942"/>
      <c r="VUG323" s="942"/>
      <c r="VUH323" s="942"/>
      <c r="VUI323" s="942"/>
      <c r="VUJ323" s="942"/>
      <c r="VUK323" s="942"/>
      <c r="VUL323" s="942"/>
      <c r="VUM323" s="942"/>
      <c r="VUN323" s="942"/>
      <c r="VUO323" s="942"/>
      <c r="VUP323" s="942"/>
      <c r="VUQ323" s="942"/>
      <c r="VUR323" s="942"/>
      <c r="VUS323" s="942"/>
      <c r="VUT323" s="942"/>
      <c r="VUU323" s="942"/>
      <c r="VUV323" s="942"/>
      <c r="VUW323" s="942"/>
      <c r="VUX323" s="942"/>
      <c r="VUY323" s="942"/>
      <c r="VUZ323" s="942"/>
      <c r="VVA323" s="942"/>
      <c r="VVB323" s="942"/>
      <c r="VVC323" s="942"/>
      <c r="VVD323" s="942"/>
      <c r="VVE323" s="942"/>
      <c r="VVF323" s="942"/>
      <c r="VVG323" s="942"/>
      <c r="VVH323" s="942"/>
      <c r="VVI323" s="942"/>
      <c r="VVJ323" s="942"/>
      <c r="VVK323" s="942"/>
      <c r="VVL323" s="942"/>
      <c r="VVM323" s="942"/>
      <c r="VVN323" s="942"/>
      <c r="VVO323" s="942"/>
      <c r="VVP323" s="942"/>
      <c r="VVQ323" s="942"/>
      <c r="VVR323" s="942"/>
      <c r="VVS323" s="942"/>
      <c r="VVT323" s="942"/>
      <c r="VVU323" s="942"/>
      <c r="VVV323" s="942"/>
      <c r="VVW323" s="942"/>
      <c r="VVX323" s="942"/>
      <c r="VVY323" s="942"/>
      <c r="VVZ323" s="942"/>
      <c r="VWA323" s="942"/>
      <c r="VWB323" s="942"/>
      <c r="VWC323" s="942"/>
      <c r="VWD323" s="942"/>
      <c r="VWE323" s="942"/>
      <c r="VWF323" s="942"/>
      <c r="VWG323" s="942"/>
      <c r="VWH323" s="942"/>
      <c r="VWI323" s="942"/>
      <c r="VWJ323" s="942"/>
      <c r="VWK323" s="942"/>
      <c r="VWL323" s="942"/>
      <c r="VWM323" s="942"/>
      <c r="VWN323" s="942"/>
      <c r="VWO323" s="942"/>
      <c r="VWP323" s="942"/>
      <c r="VWQ323" s="942"/>
      <c r="VWR323" s="942"/>
      <c r="VWS323" s="942"/>
      <c r="VWT323" s="942"/>
      <c r="VWU323" s="942"/>
      <c r="VWV323" s="942"/>
      <c r="VWW323" s="942"/>
      <c r="VWX323" s="942"/>
      <c r="VWY323" s="942"/>
      <c r="VWZ323" s="942"/>
      <c r="VXA323" s="942"/>
      <c r="VXB323" s="942"/>
      <c r="VXC323" s="942"/>
      <c r="VXD323" s="942"/>
      <c r="VXE323" s="942"/>
      <c r="VXF323" s="942"/>
      <c r="VXG323" s="942"/>
      <c r="VXH323" s="942"/>
      <c r="VXI323" s="942"/>
      <c r="VXJ323" s="942"/>
      <c r="VXK323" s="942"/>
      <c r="VXL323" s="942"/>
      <c r="VXM323" s="942"/>
      <c r="VXN323" s="942"/>
      <c r="VXO323" s="942"/>
      <c r="VXP323" s="942"/>
      <c r="VXQ323" s="942"/>
      <c r="VXR323" s="942"/>
      <c r="VXS323" s="942"/>
      <c r="VXT323" s="942"/>
      <c r="VXU323" s="942"/>
      <c r="VXV323" s="942"/>
      <c r="VXW323" s="942"/>
      <c r="VXX323" s="942"/>
      <c r="VXY323" s="942"/>
      <c r="VXZ323" s="942"/>
      <c r="VYA323" s="942"/>
      <c r="VYB323" s="942"/>
      <c r="VYC323" s="942"/>
      <c r="VYD323" s="942"/>
      <c r="VYE323" s="942"/>
      <c r="VYF323" s="942"/>
      <c r="VYG323" s="942"/>
      <c r="VYH323" s="942"/>
      <c r="VYI323" s="942"/>
      <c r="VYJ323" s="942"/>
      <c r="VYK323" s="942"/>
      <c r="VYL323" s="942"/>
      <c r="VYM323" s="942"/>
      <c r="VYN323" s="942"/>
      <c r="VYO323" s="942"/>
      <c r="VYP323" s="942"/>
      <c r="VYQ323" s="942"/>
      <c r="VYR323" s="942"/>
      <c r="VYS323" s="942"/>
      <c r="VYT323" s="942"/>
      <c r="VYU323" s="942"/>
      <c r="VYV323" s="942"/>
      <c r="VYW323" s="942"/>
      <c r="VYX323" s="942"/>
      <c r="VYY323" s="942"/>
      <c r="VYZ323" s="942"/>
      <c r="VZA323" s="942"/>
      <c r="VZB323" s="942"/>
      <c r="VZC323" s="942"/>
      <c r="VZD323" s="942"/>
      <c r="VZE323" s="942"/>
      <c r="VZF323" s="942"/>
      <c r="VZG323" s="942"/>
      <c r="VZH323" s="942"/>
      <c r="VZI323" s="942"/>
      <c r="VZJ323" s="942"/>
      <c r="VZK323" s="942"/>
      <c r="VZL323" s="942"/>
      <c r="VZM323" s="942"/>
      <c r="VZN323" s="942"/>
      <c r="VZO323" s="942"/>
      <c r="VZP323" s="942"/>
      <c r="VZQ323" s="942"/>
      <c r="VZR323" s="942"/>
      <c r="VZS323" s="942"/>
      <c r="VZT323" s="942"/>
      <c r="VZU323" s="942"/>
      <c r="VZV323" s="942"/>
      <c r="VZW323" s="942"/>
      <c r="VZX323" s="942"/>
      <c r="VZY323" s="942"/>
      <c r="VZZ323" s="942"/>
      <c r="WAA323" s="942"/>
      <c r="WAB323" s="942"/>
      <c r="WAC323" s="942"/>
      <c r="WAD323" s="942"/>
      <c r="WAE323" s="942"/>
      <c r="WAF323" s="942"/>
      <c r="WAG323" s="942"/>
      <c r="WAH323" s="942"/>
      <c r="WAI323" s="942"/>
      <c r="WAJ323" s="942"/>
      <c r="WAK323" s="942"/>
      <c r="WAL323" s="942"/>
      <c r="WAM323" s="942"/>
      <c r="WAN323" s="942"/>
      <c r="WAO323" s="942"/>
      <c r="WAP323" s="942"/>
      <c r="WAQ323" s="942"/>
      <c r="WAR323" s="942"/>
      <c r="WAS323" s="942"/>
      <c r="WAT323" s="942"/>
      <c r="WAU323" s="942"/>
      <c r="WAV323" s="942"/>
      <c r="WAW323" s="942"/>
      <c r="WAX323" s="942"/>
      <c r="WAY323" s="942"/>
      <c r="WAZ323" s="942"/>
      <c r="WBA323" s="942"/>
      <c r="WBB323" s="942"/>
      <c r="WBC323" s="942"/>
      <c r="WBD323" s="942"/>
      <c r="WBE323" s="942"/>
      <c r="WBF323" s="942"/>
      <c r="WBG323" s="942"/>
      <c r="WBH323" s="942"/>
      <c r="WBI323" s="942"/>
      <c r="WBJ323" s="942"/>
      <c r="WBK323" s="942"/>
      <c r="WBL323" s="942"/>
      <c r="WBM323" s="942"/>
      <c r="WBN323" s="942"/>
      <c r="WBO323" s="942"/>
      <c r="WBP323" s="942"/>
      <c r="WBQ323" s="942"/>
      <c r="WBR323" s="942"/>
      <c r="WBS323" s="942"/>
      <c r="WBT323" s="942"/>
      <c r="WBU323" s="942"/>
      <c r="WBV323" s="942"/>
      <c r="WBW323" s="942"/>
      <c r="WBX323" s="942"/>
      <c r="WBY323" s="942"/>
      <c r="WBZ323" s="942"/>
      <c r="WCA323" s="942"/>
      <c r="WCB323" s="942"/>
      <c r="WCC323" s="942"/>
      <c r="WCD323" s="942"/>
      <c r="WCE323" s="942"/>
      <c r="WCF323" s="942"/>
      <c r="WCG323" s="942"/>
      <c r="WCH323" s="942"/>
      <c r="WCI323" s="942"/>
      <c r="WCJ323" s="942"/>
      <c r="WCK323" s="942"/>
      <c r="WCL323" s="942"/>
      <c r="WCM323" s="942"/>
      <c r="WCN323" s="942"/>
      <c r="WCO323" s="942"/>
      <c r="WCP323" s="942"/>
      <c r="WCQ323" s="942"/>
      <c r="WCR323" s="942"/>
      <c r="WCS323" s="942"/>
      <c r="WCT323" s="942"/>
      <c r="WCU323" s="942"/>
      <c r="WCV323" s="942"/>
      <c r="WCW323" s="942"/>
      <c r="WCX323" s="942"/>
      <c r="WCY323" s="942"/>
      <c r="WCZ323" s="942"/>
      <c r="WDA323" s="942"/>
      <c r="WDB323" s="942"/>
      <c r="WDC323" s="942"/>
      <c r="WDD323" s="942"/>
      <c r="WDE323" s="942"/>
      <c r="WDF323" s="942"/>
      <c r="WDG323" s="942"/>
      <c r="WDH323" s="942"/>
      <c r="WDI323" s="942"/>
      <c r="WDJ323" s="942"/>
      <c r="WDK323" s="942"/>
      <c r="WDL323" s="942"/>
      <c r="WDM323" s="942"/>
      <c r="WDN323" s="942"/>
      <c r="WDO323" s="942"/>
      <c r="WDP323" s="942"/>
      <c r="WDQ323" s="942"/>
      <c r="WDR323" s="942"/>
      <c r="WDS323" s="942"/>
      <c r="WDT323" s="942"/>
      <c r="WDU323" s="942"/>
      <c r="WDV323" s="942"/>
      <c r="WDW323" s="942"/>
      <c r="WDX323" s="942"/>
      <c r="WDY323" s="942"/>
      <c r="WDZ323" s="942"/>
      <c r="WEA323" s="942"/>
      <c r="WEB323" s="942"/>
      <c r="WEC323" s="942"/>
      <c r="WED323" s="942"/>
      <c r="WEE323" s="942"/>
      <c r="WEF323" s="942"/>
      <c r="WEG323" s="942"/>
      <c r="WEH323" s="942"/>
      <c r="WEI323" s="942"/>
      <c r="WEJ323" s="942"/>
      <c r="WEK323" s="942"/>
      <c r="WEL323" s="942"/>
      <c r="WEM323" s="942"/>
      <c r="WEN323" s="942"/>
      <c r="WEO323" s="942"/>
      <c r="WEP323" s="942"/>
      <c r="WEQ323" s="942"/>
      <c r="WER323" s="942"/>
      <c r="WES323" s="942"/>
      <c r="WET323" s="942"/>
      <c r="WEU323" s="942"/>
      <c r="WEV323" s="942"/>
      <c r="WEW323" s="942"/>
      <c r="WEX323" s="942"/>
      <c r="WEY323" s="942"/>
      <c r="WEZ323" s="942"/>
      <c r="WFA323" s="942"/>
      <c r="WFB323" s="942"/>
      <c r="WFC323" s="942"/>
      <c r="WFD323" s="942"/>
      <c r="WFE323" s="942"/>
      <c r="WFF323" s="942"/>
      <c r="WFG323" s="942"/>
      <c r="WFH323" s="942"/>
      <c r="WFI323" s="942"/>
      <c r="WFJ323" s="942"/>
      <c r="WFK323" s="942"/>
      <c r="WFL323" s="942"/>
      <c r="WFM323" s="942"/>
      <c r="WFN323" s="942"/>
      <c r="WFO323" s="942"/>
      <c r="WFP323" s="942"/>
      <c r="WFQ323" s="942"/>
      <c r="WFR323" s="942"/>
      <c r="WFS323" s="942"/>
      <c r="WFT323" s="942"/>
      <c r="WFU323" s="942"/>
      <c r="WFV323" s="942"/>
      <c r="WFW323" s="942"/>
      <c r="WFX323" s="942"/>
      <c r="WFY323" s="942"/>
      <c r="WFZ323" s="942"/>
      <c r="WGA323" s="942"/>
      <c r="WGB323" s="942"/>
      <c r="WGC323" s="942"/>
      <c r="WGD323" s="942"/>
      <c r="WGE323" s="942"/>
      <c r="WGF323" s="942"/>
      <c r="WGG323" s="942"/>
      <c r="WGH323" s="942"/>
      <c r="WGI323" s="942"/>
      <c r="WGJ323" s="942"/>
      <c r="WGK323" s="942"/>
      <c r="WGL323" s="942"/>
      <c r="WGM323" s="942"/>
      <c r="WGN323" s="942"/>
      <c r="WGO323" s="942"/>
      <c r="WGP323" s="942"/>
      <c r="WGQ323" s="942"/>
      <c r="WGR323" s="942"/>
      <c r="WGS323" s="942"/>
      <c r="WGT323" s="942"/>
      <c r="WGU323" s="942"/>
      <c r="WGV323" s="942"/>
      <c r="WGW323" s="942"/>
      <c r="WGX323" s="942"/>
      <c r="WGY323" s="942"/>
      <c r="WGZ323" s="942"/>
      <c r="WHA323" s="942"/>
      <c r="WHB323" s="942"/>
      <c r="WHC323" s="942"/>
      <c r="WHD323" s="942"/>
      <c r="WHE323" s="942"/>
      <c r="WHF323" s="942"/>
      <c r="WHG323" s="942"/>
      <c r="WHH323" s="942"/>
      <c r="WHI323" s="942"/>
      <c r="WHJ323" s="942"/>
      <c r="WHK323" s="942"/>
      <c r="WHL323" s="942"/>
      <c r="WHM323" s="942"/>
      <c r="WHN323" s="942"/>
      <c r="WHO323" s="942"/>
      <c r="WHP323" s="942"/>
      <c r="WHQ323" s="942"/>
      <c r="WHR323" s="942"/>
      <c r="WHS323" s="942"/>
      <c r="WHT323" s="942"/>
      <c r="WHU323" s="942"/>
      <c r="WHV323" s="942"/>
      <c r="WHW323" s="942"/>
      <c r="WHX323" s="942"/>
      <c r="WHY323" s="942"/>
      <c r="WHZ323" s="942"/>
      <c r="WIA323" s="942"/>
      <c r="WIB323" s="942"/>
      <c r="WIC323" s="942"/>
      <c r="WID323" s="942"/>
      <c r="WIE323" s="942"/>
      <c r="WIF323" s="942"/>
      <c r="WIG323" s="942"/>
      <c r="WIH323" s="942"/>
      <c r="WII323" s="942"/>
      <c r="WIJ323" s="942"/>
      <c r="WIK323" s="942"/>
      <c r="WIL323" s="942"/>
      <c r="WIM323" s="942"/>
      <c r="WIN323" s="942"/>
      <c r="WIO323" s="942"/>
      <c r="WIP323" s="942"/>
      <c r="WIQ323" s="942"/>
      <c r="WIR323" s="942"/>
      <c r="WIS323" s="942"/>
      <c r="WIT323" s="942"/>
      <c r="WIU323" s="942"/>
      <c r="WIV323" s="942"/>
      <c r="WIW323" s="942"/>
      <c r="WIX323" s="942"/>
      <c r="WIY323" s="942"/>
      <c r="WIZ323" s="942"/>
      <c r="WJA323" s="942"/>
      <c r="WJB323" s="942"/>
      <c r="WJC323" s="942"/>
      <c r="WJD323" s="942"/>
      <c r="WJE323" s="942"/>
      <c r="WJF323" s="942"/>
      <c r="WJG323" s="942"/>
      <c r="WJH323" s="942"/>
      <c r="WJI323" s="942"/>
      <c r="WJJ323" s="942"/>
      <c r="WJK323" s="942"/>
      <c r="WJL323" s="942"/>
      <c r="WJM323" s="942"/>
      <c r="WJN323" s="942"/>
      <c r="WJO323" s="942"/>
      <c r="WJP323" s="942"/>
      <c r="WJQ323" s="942"/>
      <c r="WJR323" s="942"/>
      <c r="WJS323" s="942"/>
      <c r="WJT323" s="942"/>
      <c r="WJU323" s="942"/>
      <c r="WJV323" s="942"/>
      <c r="WJW323" s="942"/>
      <c r="WJX323" s="942"/>
      <c r="WJY323" s="942"/>
      <c r="WJZ323" s="942"/>
      <c r="WKA323" s="942"/>
      <c r="WKB323" s="942"/>
      <c r="WKC323" s="942"/>
      <c r="WKD323" s="942"/>
      <c r="WKE323" s="942"/>
      <c r="WKF323" s="942"/>
      <c r="WKG323" s="942"/>
      <c r="WKH323" s="942"/>
      <c r="WKI323" s="942"/>
      <c r="WKJ323" s="942"/>
      <c r="WKK323" s="942"/>
      <c r="WKL323" s="942"/>
      <c r="WKM323" s="942"/>
      <c r="WKN323" s="942"/>
      <c r="WKO323" s="942"/>
      <c r="WKP323" s="942"/>
      <c r="WKQ323" s="942"/>
      <c r="WKR323" s="942"/>
      <c r="WKS323" s="942"/>
      <c r="WKT323" s="942"/>
      <c r="WKU323" s="942"/>
      <c r="WKV323" s="942"/>
      <c r="WKW323" s="942"/>
      <c r="WKX323" s="942"/>
      <c r="WKY323" s="942"/>
      <c r="WKZ323" s="942"/>
      <c r="WLA323" s="942"/>
      <c r="WLB323" s="942"/>
      <c r="WLC323" s="942"/>
      <c r="WLD323" s="942"/>
      <c r="WLE323" s="942"/>
      <c r="WLF323" s="942"/>
      <c r="WLG323" s="942"/>
      <c r="WLH323" s="942"/>
      <c r="WLI323" s="942"/>
      <c r="WLJ323" s="942"/>
      <c r="WLK323" s="942"/>
      <c r="WLL323" s="942"/>
      <c r="WLM323" s="942"/>
      <c r="WLN323" s="942"/>
      <c r="WLO323" s="942"/>
      <c r="WLP323" s="942"/>
      <c r="WLQ323" s="942"/>
      <c r="WLR323" s="942"/>
      <c r="WLS323" s="942"/>
      <c r="WLT323" s="942"/>
      <c r="WLU323" s="942"/>
      <c r="WLV323" s="942"/>
      <c r="WLW323" s="942"/>
      <c r="WLX323" s="942"/>
      <c r="WLY323" s="942"/>
      <c r="WLZ323" s="942"/>
      <c r="WMA323" s="942"/>
      <c r="WMB323" s="942"/>
      <c r="WMC323" s="942"/>
      <c r="WMD323" s="942"/>
      <c r="WME323" s="942"/>
      <c r="WMF323" s="942"/>
      <c r="WMG323" s="942"/>
      <c r="WMH323" s="942"/>
      <c r="WMI323" s="942"/>
      <c r="WMJ323" s="942"/>
      <c r="WMK323" s="942"/>
      <c r="WML323" s="942"/>
      <c r="WMM323" s="942"/>
      <c r="WMN323" s="942"/>
      <c r="WMO323" s="942"/>
      <c r="WMP323" s="942"/>
      <c r="WMQ323" s="942"/>
      <c r="WMR323" s="942"/>
      <c r="WMS323" s="942"/>
      <c r="WMT323" s="942"/>
      <c r="WMU323" s="942"/>
      <c r="WMV323" s="942"/>
      <c r="WMW323" s="942"/>
      <c r="WMX323" s="942"/>
      <c r="WMY323" s="942"/>
      <c r="WMZ323" s="942"/>
      <c r="WNA323" s="942"/>
      <c r="WNB323" s="942"/>
      <c r="WNC323" s="942"/>
      <c r="WND323" s="942"/>
      <c r="WNE323" s="942"/>
      <c r="WNF323" s="942"/>
      <c r="WNG323" s="942"/>
      <c r="WNH323" s="942"/>
      <c r="WNI323" s="942"/>
      <c r="WNJ323" s="942"/>
      <c r="WNK323" s="942"/>
      <c r="WNL323" s="942"/>
      <c r="WNM323" s="942"/>
      <c r="WNN323" s="942"/>
      <c r="WNO323" s="942"/>
      <c r="WNP323" s="942"/>
      <c r="WNQ323" s="942"/>
      <c r="WNR323" s="942"/>
      <c r="WNS323" s="942"/>
      <c r="WNT323" s="942"/>
      <c r="WNU323" s="942"/>
      <c r="WNV323" s="942"/>
      <c r="WNW323" s="942"/>
      <c r="WNX323" s="942"/>
      <c r="WNY323" s="942"/>
      <c r="WNZ323" s="942"/>
      <c r="WOA323" s="942"/>
      <c r="WOB323" s="942"/>
      <c r="WOC323" s="942"/>
      <c r="WOD323" s="942"/>
      <c r="WOE323" s="942"/>
      <c r="WOF323" s="942"/>
      <c r="WOG323" s="942"/>
      <c r="WOH323" s="942"/>
      <c r="WOI323" s="942"/>
      <c r="WOJ323" s="942"/>
      <c r="WOK323" s="942"/>
      <c r="WOL323" s="942"/>
      <c r="WOM323" s="942"/>
      <c r="WON323" s="942"/>
      <c r="WOO323" s="942"/>
      <c r="WOP323" s="942"/>
      <c r="WOQ323" s="942"/>
      <c r="WOR323" s="942"/>
      <c r="WOS323" s="942"/>
      <c r="WOT323" s="942"/>
      <c r="WOU323" s="942"/>
      <c r="WOV323" s="942"/>
      <c r="WOW323" s="942"/>
      <c r="WOX323" s="942"/>
      <c r="WOY323" s="942"/>
      <c r="WOZ323" s="942"/>
      <c r="WPA323" s="942"/>
      <c r="WPB323" s="942"/>
      <c r="WPC323" s="942"/>
      <c r="WPD323" s="942"/>
      <c r="WPE323" s="942"/>
      <c r="WPF323" s="942"/>
      <c r="WPG323" s="942"/>
      <c r="WPH323" s="942"/>
      <c r="WPI323" s="942"/>
      <c r="WPJ323" s="942"/>
      <c r="WPK323" s="942"/>
      <c r="WPL323" s="942"/>
      <c r="WPM323" s="942"/>
      <c r="WPN323" s="942"/>
      <c r="WPO323" s="942"/>
      <c r="WPP323" s="942"/>
      <c r="WPQ323" s="942"/>
      <c r="WPR323" s="942"/>
      <c r="WPS323" s="942"/>
      <c r="WPT323" s="942"/>
      <c r="WPU323" s="942"/>
      <c r="WPV323" s="942"/>
      <c r="WPW323" s="942"/>
      <c r="WPX323" s="942"/>
      <c r="WPY323" s="942"/>
      <c r="WPZ323" s="942"/>
      <c r="WQA323" s="942"/>
      <c r="WQB323" s="942"/>
      <c r="WQC323" s="942"/>
      <c r="WQD323" s="942"/>
      <c r="WQE323" s="942"/>
      <c r="WQF323" s="942"/>
      <c r="WQG323" s="942"/>
      <c r="WQH323" s="942"/>
      <c r="WQI323" s="942"/>
      <c r="WQJ323" s="942"/>
      <c r="WQK323" s="942"/>
      <c r="WQL323" s="942"/>
      <c r="WQM323" s="942"/>
      <c r="WQN323" s="942"/>
      <c r="WQO323" s="942"/>
      <c r="WQP323" s="942"/>
      <c r="WQQ323" s="942"/>
      <c r="WQR323" s="942"/>
      <c r="WQS323" s="942"/>
      <c r="WQT323" s="942"/>
      <c r="WQU323" s="942"/>
      <c r="WQV323" s="942"/>
      <c r="WQW323" s="942"/>
      <c r="WQX323" s="942"/>
      <c r="WQY323" s="942"/>
      <c r="WQZ323" s="942"/>
      <c r="WRA323" s="942"/>
      <c r="WRB323" s="942"/>
      <c r="WRC323" s="942"/>
      <c r="WRD323" s="942"/>
      <c r="WRE323" s="942"/>
      <c r="WRF323" s="942"/>
      <c r="WRG323" s="942"/>
      <c r="WRH323" s="942"/>
      <c r="WRI323" s="942"/>
      <c r="WRJ323" s="942"/>
      <c r="WRK323" s="942"/>
      <c r="WRL323" s="942"/>
      <c r="WRM323" s="942"/>
      <c r="WRN323" s="942"/>
      <c r="WRO323" s="942"/>
      <c r="WRP323" s="942"/>
      <c r="WRQ323" s="942"/>
      <c r="WRR323" s="942"/>
      <c r="WRS323" s="942"/>
      <c r="WRT323" s="942"/>
      <c r="WRU323" s="942"/>
      <c r="WRV323" s="942"/>
      <c r="WRW323" s="942"/>
      <c r="WRX323" s="942"/>
      <c r="WRY323" s="942"/>
      <c r="WRZ323" s="942"/>
      <c r="WSA323" s="942"/>
      <c r="WSB323" s="942"/>
      <c r="WSC323" s="942"/>
      <c r="WSD323" s="942"/>
      <c r="WSE323" s="942"/>
      <c r="WSF323" s="942"/>
      <c r="WSG323" s="942"/>
      <c r="WSH323" s="942"/>
      <c r="WSI323" s="942"/>
      <c r="WSJ323" s="942"/>
      <c r="WSK323" s="942"/>
      <c r="WSL323" s="942"/>
      <c r="WSM323" s="942"/>
      <c r="WSN323" s="942"/>
      <c r="WSO323" s="942"/>
      <c r="WSP323" s="942"/>
      <c r="WSQ323" s="942"/>
      <c r="WSR323" s="942"/>
      <c r="WSS323" s="942"/>
      <c r="WST323" s="942"/>
      <c r="WSU323" s="942"/>
      <c r="WSV323" s="942"/>
      <c r="WSW323" s="942"/>
      <c r="WSX323" s="942"/>
      <c r="WSY323" s="942"/>
      <c r="WSZ323" s="942"/>
      <c r="WTA323" s="942"/>
      <c r="WTB323" s="942"/>
      <c r="WTC323" s="942"/>
      <c r="WTD323" s="942"/>
      <c r="WTE323" s="942"/>
      <c r="WTF323" s="942"/>
      <c r="WTG323" s="942"/>
      <c r="WTH323" s="942"/>
      <c r="WTI323" s="942"/>
      <c r="WTJ323" s="942"/>
      <c r="WTK323" s="942"/>
      <c r="WTL323" s="942"/>
      <c r="WTM323" s="942"/>
      <c r="WTN323" s="942"/>
      <c r="WTO323" s="942"/>
      <c r="WTP323" s="942"/>
      <c r="WTQ323" s="942"/>
      <c r="WTR323" s="942"/>
      <c r="WTS323" s="942"/>
      <c r="WTT323" s="942"/>
      <c r="WTU323" s="942"/>
      <c r="WTV323" s="942"/>
      <c r="WTW323" s="942"/>
      <c r="WTX323" s="942"/>
      <c r="WTY323" s="942"/>
      <c r="WTZ323" s="942"/>
      <c r="WUA323" s="942"/>
      <c r="WUB323" s="942"/>
      <c r="WUC323" s="942"/>
      <c r="WUD323" s="942"/>
      <c r="WUE323" s="942"/>
      <c r="WUF323" s="942"/>
      <c r="WUG323" s="942"/>
      <c r="WUH323" s="942"/>
      <c r="WUI323" s="942"/>
      <c r="WUJ323" s="942"/>
      <c r="WUK323" s="942"/>
      <c r="WUL323" s="942"/>
      <c r="WUM323" s="942"/>
      <c r="WUN323" s="942"/>
      <c r="WUO323" s="942"/>
      <c r="WUP323" s="942"/>
      <c r="WUQ323" s="942"/>
      <c r="WUR323" s="942"/>
      <c r="WUS323" s="942"/>
      <c r="WUT323" s="942"/>
      <c r="WUU323" s="942"/>
      <c r="WUV323" s="942"/>
      <c r="WUW323" s="942"/>
      <c r="WUX323" s="942"/>
      <c r="WUY323" s="942"/>
      <c r="WUZ323" s="942"/>
      <c r="WVA323" s="942"/>
      <c r="WVB323" s="942"/>
      <c r="WVC323" s="942"/>
      <c r="WVD323" s="942"/>
      <c r="WVE323" s="942"/>
      <c r="WVF323" s="942"/>
      <c r="WVG323" s="942"/>
      <c r="WVH323" s="942"/>
      <c r="WVI323" s="942"/>
      <c r="WVJ323" s="942"/>
      <c r="WVK323" s="942"/>
      <c r="WVL323" s="942"/>
      <c r="WVM323" s="942"/>
      <c r="WVN323" s="942"/>
      <c r="WVO323" s="942"/>
      <c r="WVP323" s="942"/>
      <c r="WVQ323" s="942"/>
      <c r="WVR323" s="942"/>
      <c r="WVS323" s="942"/>
      <c r="WVT323" s="942"/>
      <c r="WVU323" s="942"/>
      <c r="WVV323" s="942"/>
      <c r="WVW323" s="942"/>
      <c r="WVX323" s="942"/>
      <c r="WVY323" s="942"/>
      <c r="WVZ323" s="942"/>
      <c r="WWA323" s="942"/>
      <c r="WWB323" s="942"/>
      <c r="WWC323" s="942"/>
      <c r="WWD323" s="942"/>
      <c r="WWE323" s="942"/>
      <c r="WWF323" s="942"/>
      <c r="WWG323" s="942"/>
      <c r="WWH323" s="942"/>
      <c r="WWI323" s="942"/>
      <c r="WWJ323" s="942"/>
      <c r="WWK323" s="942"/>
      <c r="WWL323" s="942"/>
      <c r="WWM323" s="942"/>
      <c r="WWN323" s="942"/>
      <c r="WWO323" s="942"/>
      <c r="WWP323" s="942"/>
      <c r="WWQ323" s="942"/>
      <c r="WWR323" s="942"/>
      <c r="WWS323" s="942"/>
      <c r="WWT323" s="942"/>
      <c r="WWU323" s="942"/>
      <c r="WWV323" s="942"/>
      <c r="WWW323" s="942"/>
      <c r="WWX323" s="942"/>
      <c r="WWY323" s="942"/>
      <c r="WWZ323" s="942"/>
      <c r="WXA323" s="942"/>
      <c r="WXB323" s="942"/>
      <c r="WXC323" s="942"/>
      <c r="WXD323" s="942"/>
      <c r="WXE323" s="942"/>
      <c r="WXF323" s="942"/>
      <c r="WXG323" s="942"/>
      <c r="WXH323" s="942"/>
      <c r="WXI323" s="942"/>
      <c r="WXJ323" s="942"/>
      <c r="WXK323" s="942"/>
      <c r="WXL323" s="942"/>
      <c r="WXM323" s="942"/>
      <c r="WXN323" s="942"/>
      <c r="WXO323" s="942"/>
      <c r="WXP323" s="942"/>
      <c r="WXQ323" s="942"/>
      <c r="WXR323" s="942"/>
      <c r="WXS323" s="942"/>
      <c r="WXT323" s="942"/>
      <c r="WXU323" s="942"/>
      <c r="WXV323" s="942"/>
      <c r="WXW323" s="942"/>
      <c r="WXX323" s="942"/>
      <c r="WXY323" s="942"/>
      <c r="WXZ323" s="942"/>
      <c r="WYA323" s="942"/>
      <c r="WYB323" s="942"/>
      <c r="WYC323" s="942"/>
      <c r="WYD323" s="942"/>
      <c r="WYE323" s="942"/>
      <c r="WYF323" s="942"/>
      <c r="WYG323" s="942"/>
      <c r="WYH323" s="942"/>
      <c r="WYI323" s="942"/>
      <c r="WYJ323" s="942"/>
      <c r="WYK323" s="942"/>
      <c r="WYL323" s="942"/>
      <c r="WYM323" s="942"/>
      <c r="WYN323" s="942"/>
      <c r="WYO323" s="942"/>
      <c r="WYP323" s="942"/>
      <c r="WYQ323" s="942"/>
      <c r="WYR323" s="942"/>
      <c r="WYS323" s="942"/>
      <c r="WYT323" s="942"/>
      <c r="WYU323" s="942"/>
      <c r="WYV323" s="942"/>
      <c r="WYW323" s="942"/>
      <c r="WYX323" s="942"/>
      <c r="WYY323" s="942"/>
      <c r="WYZ323" s="942"/>
      <c r="WZA323" s="942"/>
      <c r="WZB323" s="942"/>
      <c r="WZC323" s="942"/>
      <c r="WZD323" s="942"/>
      <c r="WZE323" s="942"/>
      <c r="WZF323" s="942"/>
      <c r="WZG323" s="942"/>
      <c r="WZH323" s="942"/>
      <c r="WZI323" s="942"/>
      <c r="WZJ323" s="942"/>
      <c r="WZK323" s="942"/>
      <c r="WZL323" s="942"/>
      <c r="WZM323" s="942"/>
      <c r="WZN323" s="942"/>
      <c r="WZO323" s="942"/>
      <c r="WZP323" s="942"/>
      <c r="WZQ323" s="942"/>
      <c r="WZR323" s="942"/>
      <c r="WZS323" s="942"/>
      <c r="WZT323" s="942"/>
      <c r="WZU323" s="942"/>
      <c r="WZV323" s="942"/>
      <c r="WZW323" s="942"/>
      <c r="WZX323" s="942"/>
      <c r="WZY323" s="942"/>
      <c r="WZZ323" s="942"/>
      <c r="XAA323" s="942"/>
      <c r="XAB323" s="942"/>
      <c r="XAC323" s="942"/>
      <c r="XAD323" s="942"/>
      <c r="XAE323" s="942"/>
      <c r="XAF323" s="942"/>
      <c r="XAG323" s="942"/>
      <c r="XAH323" s="942"/>
      <c r="XAI323" s="942"/>
      <c r="XAJ323" s="942"/>
      <c r="XAK323" s="942"/>
      <c r="XAL323" s="942"/>
      <c r="XAM323" s="942"/>
      <c r="XAN323" s="942"/>
      <c r="XAO323" s="942"/>
      <c r="XAP323" s="942"/>
      <c r="XAQ323" s="942"/>
      <c r="XAR323" s="942"/>
      <c r="XAS323" s="942"/>
      <c r="XAT323" s="942"/>
      <c r="XAU323" s="942"/>
      <c r="XAV323" s="942"/>
      <c r="XAW323" s="942"/>
      <c r="XAX323" s="942"/>
      <c r="XAY323" s="942"/>
      <c r="XAZ323" s="942"/>
      <c r="XBA323" s="942"/>
      <c r="XBB323" s="942"/>
      <c r="XBC323" s="942"/>
      <c r="XBD323" s="942"/>
      <c r="XBE323" s="942"/>
      <c r="XBF323" s="942"/>
      <c r="XBG323" s="942"/>
      <c r="XBH323" s="942"/>
      <c r="XBI323" s="942"/>
      <c r="XBJ323" s="942"/>
      <c r="XBK323" s="942"/>
      <c r="XBL323" s="942"/>
      <c r="XBM323" s="942"/>
      <c r="XBN323" s="942"/>
      <c r="XBO323" s="942"/>
      <c r="XBP323" s="942"/>
      <c r="XBQ323" s="942"/>
      <c r="XBR323" s="942"/>
      <c r="XBS323" s="942"/>
      <c r="XBT323" s="942"/>
      <c r="XBU323" s="942"/>
      <c r="XBV323" s="942"/>
      <c r="XBW323" s="942"/>
      <c r="XBX323" s="942"/>
      <c r="XBY323" s="942"/>
      <c r="XBZ323" s="942"/>
      <c r="XCA323" s="942"/>
      <c r="XCB323" s="942"/>
      <c r="XCC323" s="942"/>
      <c r="XCD323" s="942"/>
      <c r="XCE323" s="942"/>
      <c r="XCF323" s="942"/>
      <c r="XCG323" s="942"/>
      <c r="XCH323" s="942"/>
      <c r="XCI323" s="942"/>
      <c r="XCJ323" s="942"/>
      <c r="XCK323" s="942"/>
      <c r="XCL323" s="942"/>
      <c r="XCM323" s="942"/>
      <c r="XCN323" s="942"/>
      <c r="XCO323" s="942"/>
      <c r="XCP323" s="942"/>
      <c r="XCQ323" s="942"/>
      <c r="XCR323" s="942"/>
      <c r="XCS323" s="942"/>
      <c r="XCT323" s="942"/>
      <c r="XCU323" s="942"/>
      <c r="XCV323" s="942"/>
      <c r="XCW323" s="942"/>
      <c r="XCX323" s="942"/>
      <c r="XCY323" s="942"/>
      <c r="XCZ323" s="942"/>
      <c r="XDA323" s="942"/>
      <c r="XDB323" s="942"/>
      <c r="XDC323" s="942"/>
      <c r="XDD323" s="942"/>
      <c r="XDE323" s="942"/>
      <c r="XDF323" s="942"/>
      <c r="XDG323" s="942"/>
      <c r="XDH323" s="942"/>
      <c r="XDI323" s="942"/>
      <c r="XDJ323" s="942"/>
      <c r="XDK323" s="942"/>
      <c r="XDL323" s="942"/>
      <c r="XDM323" s="942"/>
      <c r="XDN323" s="942"/>
      <c r="XDO323" s="942"/>
      <c r="XDP323" s="942"/>
      <c r="XDQ323" s="942"/>
      <c r="XDR323" s="942"/>
      <c r="XDS323" s="942"/>
      <c r="XDT323" s="942"/>
      <c r="XDU323" s="942"/>
      <c r="XDV323" s="942"/>
      <c r="XDW323" s="942"/>
      <c r="XDX323" s="942"/>
      <c r="XDY323" s="942"/>
      <c r="XDZ323" s="942"/>
      <c r="XEA323" s="942"/>
      <c r="XEB323" s="942"/>
      <c r="XEC323" s="942"/>
      <c r="XED323" s="942"/>
      <c r="XEE323" s="942"/>
      <c r="XEF323" s="942"/>
      <c r="XEG323" s="942"/>
      <c r="XEH323" s="942"/>
      <c r="XEI323" s="942"/>
      <c r="XEJ323" s="942"/>
      <c r="XEK323" s="942"/>
      <c r="XEL323" s="942"/>
      <c r="XEM323" s="942"/>
      <c r="XEN323" s="942"/>
      <c r="XEO323" s="942"/>
      <c r="XEP323" s="942"/>
      <c r="XEQ323" s="942"/>
      <c r="XER323" s="942"/>
      <c r="XES323" s="942"/>
      <c r="XET323" s="942"/>
      <c r="XEU323" s="942"/>
      <c r="XEV323" s="942"/>
      <c r="XEW323" s="942"/>
      <c r="XEX323" s="942"/>
      <c r="XEY323" s="942"/>
      <c r="XEZ323" s="942"/>
      <c r="XFA323" s="942"/>
      <c r="XFB323" s="942"/>
      <c r="XFC323" s="942"/>
      <c r="XFD323" s="942"/>
    </row>
    <row r="324" spans="2:16384" ht="30" customHeight="1">
      <c r="B324" s="938" t="s">
        <v>81</v>
      </c>
      <c r="C324" s="1360"/>
      <c r="D324" s="1360"/>
      <c r="E324" s="1363"/>
      <c r="F324" s="75"/>
      <c r="G324" s="108">
        <f t="shared" ref="G324:S324" si="69">SUM(G320:G323)</f>
        <v>0</v>
      </c>
      <c r="H324" s="108">
        <f t="shared" si="69"/>
        <v>0</v>
      </c>
      <c r="I324" s="108">
        <f t="shared" si="69"/>
        <v>0</v>
      </c>
      <c r="J324" s="108">
        <f t="shared" si="69"/>
        <v>0</v>
      </c>
      <c r="K324" s="108">
        <f t="shared" si="69"/>
        <v>0</v>
      </c>
      <c r="L324" s="108">
        <f t="shared" si="69"/>
        <v>0</v>
      </c>
      <c r="M324" s="108">
        <f t="shared" si="69"/>
        <v>0</v>
      </c>
      <c r="N324" s="857">
        <f t="shared" si="69"/>
        <v>0</v>
      </c>
      <c r="O324" s="872" t="e">
        <f t="shared" si="69"/>
        <v>#REF!</v>
      </c>
      <c r="P324" s="108" t="e">
        <f t="shared" si="69"/>
        <v>#REF!</v>
      </c>
      <c r="Q324" s="108" t="e">
        <f t="shared" si="69"/>
        <v>#REF!</v>
      </c>
      <c r="R324" s="108" t="e">
        <f t="shared" si="69"/>
        <v>#REF!</v>
      </c>
      <c r="S324" s="108" t="e">
        <f t="shared" si="69"/>
        <v>#REF!</v>
      </c>
      <c r="T324" s="942"/>
      <c r="U324" s="942"/>
      <c r="V324" s="870">
        <f>SUM(V320:V323)</f>
        <v>0</v>
      </c>
      <c r="W324" s="870">
        <f t="shared" ref="W324:Z324" si="70">SUM(W320:W323)</f>
        <v>0</v>
      </c>
      <c r="X324" s="870">
        <f t="shared" si="70"/>
        <v>0</v>
      </c>
      <c r="Y324" s="870">
        <f t="shared" si="70"/>
        <v>0</v>
      </c>
      <c r="Z324" s="870">
        <f t="shared" si="70"/>
        <v>0</v>
      </c>
      <c r="AA324" s="942"/>
      <c r="AB324" s="942"/>
      <c r="AC324" s="942"/>
      <c r="AD324" s="942"/>
      <c r="AE324" s="942"/>
      <c r="AF324" s="942"/>
      <c r="AG324" s="942"/>
      <c r="AH324" s="942"/>
      <c r="AI324" s="942"/>
      <c r="AJ324" s="942"/>
      <c r="AK324" s="942"/>
      <c r="AL324" s="942"/>
      <c r="AM324" s="942"/>
      <c r="AN324" s="942"/>
      <c r="AO324" s="942"/>
      <c r="AP324" s="942"/>
      <c r="AQ324" s="942"/>
      <c r="AR324" s="942"/>
      <c r="AS324" s="942"/>
      <c r="AT324" s="942"/>
      <c r="AU324" s="942"/>
      <c r="AV324" s="942"/>
      <c r="AW324" s="942"/>
      <c r="AX324" s="942"/>
      <c r="AY324" s="942"/>
      <c r="AZ324" s="942"/>
      <c r="BA324" s="942"/>
      <c r="BB324" s="942"/>
      <c r="BC324" s="942"/>
      <c r="BD324" s="942"/>
      <c r="BE324" s="942"/>
      <c r="BF324" s="942"/>
      <c r="BG324" s="942"/>
      <c r="BH324" s="942"/>
      <c r="BI324" s="942"/>
      <c r="BJ324" s="942"/>
      <c r="BK324" s="942"/>
      <c r="BL324" s="942"/>
      <c r="BM324" s="942"/>
      <c r="BN324" s="942"/>
      <c r="BO324" s="942"/>
      <c r="BP324" s="942"/>
      <c r="BQ324" s="942"/>
      <c r="BR324" s="942"/>
      <c r="BS324" s="942"/>
      <c r="BT324" s="942"/>
      <c r="BU324" s="942"/>
      <c r="BV324" s="942"/>
      <c r="BW324" s="942"/>
      <c r="BX324" s="942"/>
      <c r="BY324" s="942"/>
      <c r="BZ324" s="942"/>
      <c r="CA324" s="942"/>
      <c r="CB324" s="942"/>
      <c r="CC324" s="942"/>
      <c r="CD324" s="942"/>
      <c r="CE324" s="942"/>
      <c r="CF324" s="942"/>
      <c r="CG324" s="942"/>
      <c r="CH324" s="942"/>
      <c r="CI324" s="942"/>
      <c r="CJ324" s="942"/>
      <c r="CK324" s="942"/>
      <c r="CL324" s="942"/>
      <c r="CM324" s="942"/>
      <c r="CN324" s="942"/>
      <c r="CO324" s="942"/>
      <c r="CP324" s="942"/>
      <c r="CQ324" s="942"/>
      <c r="CR324" s="942"/>
      <c r="CS324" s="942"/>
      <c r="CT324" s="942"/>
      <c r="CU324" s="942"/>
      <c r="CV324" s="942"/>
      <c r="CW324" s="942"/>
      <c r="CX324" s="942"/>
      <c r="CY324" s="942"/>
      <c r="CZ324" s="942"/>
      <c r="DA324" s="942"/>
      <c r="DB324" s="942"/>
      <c r="DC324" s="942"/>
      <c r="DD324" s="942"/>
      <c r="DE324" s="942"/>
      <c r="DF324" s="942"/>
      <c r="DG324" s="942"/>
      <c r="DH324" s="942"/>
      <c r="DI324" s="942"/>
      <c r="DJ324" s="942"/>
      <c r="DK324" s="942"/>
      <c r="DL324" s="942"/>
      <c r="DM324" s="942"/>
      <c r="DN324" s="942"/>
      <c r="DO324" s="942"/>
      <c r="DP324" s="942"/>
      <c r="DQ324" s="942"/>
      <c r="DR324" s="942"/>
      <c r="DS324" s="942"/>
      <c r="DT324" s="942"/>
      <c r="DU324" s="942"/>
      <c r="DV324" s="942"/>
      <c r="DW324" s="942"/>
      <c r="DX324" s="942"/>
      <c r="DY324" s="942"/>
      <c r="DZ324" s="942"/>
      <c r="EA324" s="942"/>
      <c r="EB324" s="942"/>
      <c r="EC324" s="942"/>
      <c r="ED324" s="942"/>
      <c r="EE324" s="942"/>
      <c r="EF324" s="942"/>
      <c r="EG324" s="942"/>
      <c r="EH324" s="942"/>
      <c r="EI324" s="942"/>
      <c r="EJ324" s="942"/>
      <c r="EK324" s="942"/>
      <c r="EL324" s="942"/>
      <c r="EM324" s="942"/>
      <c r="EN324" s="942"/>
      <c r="EO324" s="942"/>
      <c r="EP324" s="942"/>
      <c r="EQ324" s="942"/>
      <c r="ER324" s="942"/>
      <c r="ES324" s="942"/>
      <c r="ET324" s="942"/>
      <c r="EU324" s="942"/>
      <c r="EV324" s="942"/>
      <c r="EW324" s="942"/>
      <c r="EX324" s="942"/>
      <c r="EY324" s="942"/>
      <c r="EZ324" s="942"/>
      <c r="FA324" s="942"/>
      <c r="FB324" s="942"/>
      <c r="FC324" s="942"/>
      <c r="FD324" s="942"/>
      <c r="FE324" s="942"/>
      <c r="FF324" s="942"/>
      <c r="FG324" s="942"/>
      <c r="FH324" s="942"/>
      <c r="FI324" s="942"/>
      <c r="FJ324" s="942"/>
      <c r="FK324" s="942"/>
      <c r="FL324" s="942"/>
      <c r="FM324" s="942"/>
      <c r="FN324" s="942"/>
      <c r="FO324" s="942"/>
      <c r="FP324" s="942"/>
      <c r="FQ324" s="942"/>
      <c r="FR324" s="942"/>
      <c r="FS324" s="942"/>
      <c r="FT324" s="942"/>
      <c r="FU324" s="942"/>
      <c r="FV324" s="942"/>
      <c r="FW324" s="942"/>
      <c r="FX324" s="942"/>
      <c r="FY324" s="942"/>
      <c r="FZ324" s="942"/>
      <c r="GA324" s="942"/>
      <c r="GB324" s="942"/>
      <c r="GC324" s="942"/>
      <c r="GD324" s="942"/>
      <c r="GE324" s="942"/>
      <c r="GF324" s="942"/>
      <c r="GG324" s="942"/>
      <c r="GH324" s="942"/>
      <c r="GI324" s="942"/>
      <c r="GJ324" s="942"/>
      <c r="GK324" s="942"/>
      <c r="GL324" s="942"/>
      <c r="GM324" s="942"/>
      <c r="GN324" s="942"/>
      <c r="GO324" s="942"/>
      <c r="GP324" s="942"/>
      <c r="GQ324" s="942"/>
      <c r="GR324" s="942"/>
      <c r="GS324" s="942"/>
      <c r="GT324" s="942"/>
      <c r="GU324" s="942"/>
      <c r="GV324" s="942"/>
      <c r="GW324" s="942"/>
      <c r="GX324" s="942"/>
      <c r="GY324" s="942"/>
      <c r="GZ324" s="942"/>
      <c r="HA324" s="942"/>
      <c r="HB324" s="942"/>
      <c r="HC324" s="942"/>
      <c r="HD324" s="942"/>
      <c r="HE324" s="942"/>
      <c r="HF324" s="942"/>
      <c r="HG324" s="942"/>
      <c r="HH324" s="942"/>
      <c r="HI324" s="942"/>
      <c r="HJ324" s="942"/>
      <c r="HK324" s="942"/>
      <c r="HL324" s="942"/>
      <c r="HM324" s="942"/>
      <c r="HN324" s="942"/>
      <c r="HO324" s="942"/>
      <c r="HP324" s="942"/>
      <c r="HQ324" s="942"/>
      <c r="HR324" s="942"/>
      <c r="HS324" s="942"/>
      <c r="HT324" s="942"/>
      <c r="HU324" s="942"/>
      <c r="HV324" s="942"/>
      <c r="HW324" s="942"/>
      <c r="HX324" s="942"/>
      <c r="HY324" s="942"/>
      <c r="HZ324" s="942"/>
      <c r="IA324" s="942"/>
      <c r="IB324" s="942"/>
      <c r="IC324" s="942"/>
      <c r="ID324" s="942"/>
      <c r="IE324" s="942"/>
      <c r="IF324" s="942"/>
      <c r="IG324" s="942"/>
      <c r="IH324" s="942"/>
      <c r="II324" s="942"/>
      <c r="IJ324" s="942"/>
      <c r="IK324" s="942"/>
      <c r="IL324" s="942"/>
      <c r="IM324" s="942"/>
      <c r="IN324" s="942"/>
      <c r="IO324" s="942"/>
      <c r="IP324" s="942"/>
      <c r="IQ324" s="942"/>
      <c r="IR324" s="942"/>
      <c r="IS324" s="942"/>
      <c r="IT324" s="942"/>
      <c r="IU324" s="942"/>
      <c r="IV324" s="942"/>
      <c r="IW324" s="942"/>
      <c r="IX324" s="942"/>
      <c r="IY324" s="942"/>
      <c r="IZ324" s="942"/>
      <c r="JA324" s="942"/>
      <c r="JB324" s="942"/>
      <c r="JC324" s="942"/>
      <c r="JD324" s="942"/>
      <c r="JE324" s="942"/>
      <c r="JF324" s="942"/>
      <c r="JG324" s="942"/>
      <c r="JH324" s="942"/>
      <c r="JI324" s="942"/>
      <c r="JJ324" s="942"/>
      <c r="JK324" s="942"/>
      <c r="JL324" s="942"/>
      <c r="JM324" s="942"/>
      <c r="JN324" s="942"/>
      <c r="JO324" s="942"/>
      <c r="JP324" s="942"/>
      <c r="JQ324" s="942"/>
      <c r="JR324" s="942"/>
      <c r="JS324" s="942"/>
      <c r="JT324" s="942"/>
      <c r="JU324" s="942"/>
      <c r="JV324" s="942"/>
      <c r="JW324" s="942"/>
      <c r="JX324" s="942"/>
      <c r="JY324" s="942"/>
      <c r="JZ324" s="942"/>
      <c r="KA324" s="942"/>
      <c r="KB324" s="942"/>
      <c r="KC324" s="942"/>
      <c r="KD324" s="942"/>
      <c r="KE324" s="942"/>
      <c r="KF324" s="942"/>
      <c r="KG324" s="942"/>
      <c r="KH324" s="942"/>
      <c r="KI324" s="942"/>
      <c r="KJ324" s="942"/>
      <c r="KK324" s="942"/>
      <c r="KL324" s="942"/>
      <c r="KM324" s="942"/>
      <c r="KN324" s="942"/>
      <c r="KO324" s="942"/>
      <c r="KP324" s="942"/>
      <c r="KQ324" s="942"/>
      <c r="KR324" s="942"/>
      <c r="KS324" s="942"/>
      <c r="KT324" s="942"/>
      <c r="KU324" s="942"/>
      <c r="KV324" s="942"/>
      <c r="KW324" s="942"/>
      <c r="KX324" s="942"/>
      <c r="KY324" s="942"/>
      <c r="KZ324" s="942"/>
      <c r="LA324" s="942"/>
      <c r="LB324" s="942"/>
      <c r="LC324" s="942"/>
      <c r="LD324" s="942"/>
      <c r="LE324" s="942"/>
      <c r="LF324" s="942"/>
      <c r="LG324" s="942"/>
      <c r="LH324" s="942"/>
      <c r="LI324" s="942"/>
      <c r="LJ324" s="942"/>
      <c r="LK324" s="942"/>
      <c r="LL324" s="942"/>
      <c r="LM324" s="942"/>
      <c r="LN324" s="942"/>
      <c r="LO324" s="942"/>
      <c r="LP324" s="942"/>
      <c r="LQ324" s="942"/>
      <c r="LR324" s="942"/>
      <c r="LS324" s="942"/>
      <c r="LT324" s="942"/>
      <c r="LU324" s="942"/>
      <c r="LV324" s="942"/>
      <c r="LW324" s="942"/>
      <c r="LX324" s="942"/>
      <c r="LY324" s="942"/>
      <c r="LZ324" s="942"/>
      <c r="MA324" s="942"/>
      <c r="MB324" s="942"/>
      <c r="MC324" s="942"/>
      <c r="MD324" s="942"/>
      <c r="ME324" s="942"/>
      <c r="MF324" s="942"/>
      <c r="MG324" s="942"/>
      <c r="MH324" s="942"/>
      <c r="MI324" s="942"/>
      <c r="MJ324" s="942"/>
      <c r="MK324" s="942"/>
      <c r="ML324" s="942"/>
      <c r="MM324" s="942"/>
      <c r="MN324" s="942"/>
      <c r="MO324" s="942"/>
      <c r="MP324" s="942"/>
      <c r="MQ324" s="942"/>
      <c r="MR324" s="942"/>
      <c r="MS324" s="942"/>
      <c r="MT324" s="942"/>
      <c r="MU324" s="942"/>
      <c r="MV324" s="942"/>
      <c r="MW324" s="942"/>
      <c r="MX324" s="942"/>
      <c r="MY324" s="942"/>
      <c r="MZ324" s="942"/>
      <c r="NA324" s="942"/>
      <c r="NB324" s="942"/>
      <c r="NC324" s="942"/>
      <c r="ND324" s="942"/>
      <c r="NE324" s="942"/>
      <c r="NF324" s="942"/>
      <c r="NG324" s="942"/>
      <c r="NH324" s="942"/>
      <c r="NI324" s="942"/>
      <c r="NJ324" s="942"/>
      <c r="NK324" s="942"/>
      <c r="NL324" s="942"/>
      <c r="NM324" s="942"/>
      <c r="NN324" s="942"/>
      <c r="NO324" s="942"/>
      <c r="NP324" s="942"/>
      <c r="NQ324" s="942"/>
      <c r="NR324" s="942"/>
      <c r="NS324" s="942"/>
      <c r="NT324" s="942"/>
      <c r="NU324" s="942"/>
      <c r="NV324" s="942"/>
      <c r="NW324" s="942"/>
      <c r="NX324" s="942"/>
      <c r="NY324" s="942"/>
      <c r="NZ324" s="942"/>
      <c r="OA324" s="942"/>
      <c r="OB324" s="942"/>
      <c r="OC324" s="942"/>
      <c r="OD324" s="942"/>
      <c r="OE324" s="942"/>
      <c r="OF324" s="942"/>
      <c r="OG324" s="942"/>
      <c r="OH324" s="942"/>
      <c r="OI324" s="942"/>
      <c r="OJ324" s="942"/>
      <c r="OK324" s="942"/>
      <c r="OL324" s="942"/>
      <c r="OM324" s="942"/>
      <c r="ON324" s="942"/>
      <c r="OO324" s="942"/>
      <c r="OP324" s="942"/>
      <c r="OQ324" s="942"/>
      <c r="OR324" s="942"/>
      <c r="OS324" s="942"/>
      <c r="OT324" s="942"/>
      <c r="OU324" s="942"/>
      <c r="OV324" s="942"/>
      <c r="OW324" s="942"/>
      <c r="OX324" s="942"/>
      <c r="OY324" s="942"/>
      <c r="OZ324" s="942"/>
      <c r="PA324" s="942"/>
      <c r="PB324" s="942"/>
      <c r="PC324" s="942"/>
      <c r="PD324" s="942"/>
      <c r="PE324" s="942"/>
      <c r="PF324" s="942"/>
      <c r="PG324" s="942"/>
      <c r="PH324" s="942"/>
      <c r="PI324" s="942"/>
      <c r="PJ324" s="942"/>
      <c r="PK324" s="942"/>
      <c r="PL324" s="942"/>
      <c r="PM324" s="942"/>
      <c r="PN324" s="942"/>
      <c r="PO324" s="942"/>
      <c r="PP324" s="942"/>
      <c r="PQ324" s="942"/>
      <c r="PR324" s="942"/>
      <c r="PS324" s="942"/>
      <c r="PT324" s="942"/>
      <c r="PU324" s="942"/>
      <c r="PV324" s="942"/>
      <c r="PW324" s="942"/>
      <c r="PX324" s="942"/>
      <c r="PY324" s="942"/>
      <c r="PZ324" s="942"/>
      <c r="QA324" s="942"/>
      <c r="QB324" s="942"/>
      <c r="QC324" s="942"/>
      <c r="QD324" s="942"/>
      <c r="QE324" s="942"/>
      <c r="QF324" s="942"/>
      <c r="QG324" s="942"/>
      <c r="QH324" s="942"/>
      <c r="QI324" s="942"/>
      <c r="QJ324" s="942"/>
      <c r="QK324" s="942"/>
      <c r="QL324" s="942"/>
      <c r="QM324" s="942"/>
      <c r="QN324" s="942"/>
      <c r="QO324" s="942"/>
      <c r="QP324" s="942"/>
      <c r="QQ324" s="942"/>
      <c r="QR324" s="942"/>
      <c r="QS324" s="942"/>
      <c r="QT324" s="942"/>
      <c r="QU324" s="942"/>
      <c r="QV324" s="942"/>
      <c r="QW324" s="942"/>
      <c r="QX324" s="942"/>
      <c r="QY324" s="942"/>
      <c r="QZ324" s="942"/>
      <c r="RA324" s="942"/>
      <c r="RB324" s="942"/>
      <c r="RC324" s="942"/>
      <c r="RD324" s="942"/>
      <c r="RE324" s="942"/>
      <c r="RF324" s="942"/>
      <c r="RG324" s="942"/>
      <c r="RH324" s="942"/>
      <c r="RI324" s="942"/>
      <c r="RJ324" s="942"/>
      <c r="RK324" s="942"/>
      <c r="RL324" s="942"/>
      <c r="RM324" s="942"/>
      <c r="RN324" s="942"/>
      <c r="RO324" s="942"/>
      <c r="RP324" s="942"/>
      <c r="RQ324" s="942"/>
      <c r="RR324" s="942"/>
      <c r="RS324" s="942"/>
      <c r="RT324" s="942"/>
      <c r="RU324" s="942"/>
      <c r="RV324" s="942"/>
      <c r="RW324" s="942"/>
      <c r="RX324" s="942"/>
      <c r="RY324" s="942"/>
      <c r="RZ324" s="942"/>
      <c r="SA324" s="942"/>
      <c r="SB324" s="942"/>
      <c r="SC324" s="942"/>
      <c r="SD324" s="942"/>
      <c r="SE324" s="942"/>
      <c r="SF324" s="942"/>
      <c r="SG324" s="942"/>
      <c r="SH324" s="942"/>
      <c r="SI324" s="942"/>
      <c r="SJ324" s="942"/>
      <c r="SK324" s="942"/>
      <c r="SL324" s="942"/>
      <c r="SM324" s="942"/>
      <c r="SN324" s="942"/>
      <c r="SO324" s="942"/>
      <c r="SP324" s="942"/>
      <c r="SQ324" s="942"/>
      <c r="SR324" s="942"/>
      <c r="SS324" s="942"/>
      <c r="ST324" s="942"/>
      <c r="SU324" s="942"/>
      <c r="SV324" s="942"/>
      <c r="SW324" s="942"/>
      <c r="SX324" s="942"/>
      <c r="SY324" s="942"/>
      <c r="SZ324" s="942"/>
      <c r="TA324" s="942"/>
      <c r="TB324" s="942"/>
      <c r="TC324" s="942"/>
      <c r="TD324" s="942"/>
      <c r="TE324" s="942"/>
      <c r="TF324" s="942"/>
      <c r="TG324" s="942"/>
      <c r="TH324" s="942"/>
      <c r="TI324" s="942"/>
      <c r="TJ324" s="942"/>
      <c r="TK324" s="942"/>
      <c r="TL324" s="942"/>
      <c r="TM324" s="942"/>
      <c r="TN324" s="942"/>
      <c r="TO324" s="942"/>
      <c r="TP324" s="942"/>
      <c r="TQ324" s="942"/>
      <c r="TR324" s="942"/>
      <c r="TS324" s="942"/>
      <c r="TT324" s="942"/>
      <c r="TU324" s="942"/>
      <c r="TV324" s="942"/>
      <c r="TW324" s="942"/>
      <c r="TX324" s="942"/>
      <c r="TY324" s="942"/>
      <c r="TZ324" s="942"/>
      <c r="UA324" s="942"/>
      <c r="UB324" s="942"/>
      <c r="UC324" s="942"/>
      <c r="UD324" s="942"/>
      <c r="UE324" s="942"/>
      <c r="UF324" s="942"/>
      <c r="UG324" s="942"/>
      <c r="UH324" s="942"/>
      <c r="UI324" s="942"/>
      <c r="UJ324" s="942"/>
      <c r="UK324" s="942"/>
      <c r="UL324" s="942"/>
      <c r="UM324" s="942"/>
      <c r="UN324" s="942"/>
      <c r="UO324" s="942"/>
      <c r="UP324" s="942"/>
      <c r="UQ324" s="942"/>
      <c r="UR324" s="942"/>
      <c r="US324" s="942"/>
      <c r="UT324" s="942"/>
      <c r="UU324" s="942"/>
      <c r="UV324" s="942"/>
      <c r="UW324" s="942"/>
      <c r="UX324" s="942"/>
      <c r="UY324" s="942"/>
      <c r="UZ324" s="942"/>
      <c r="VA324" s="942"/>
      <c r="VB324" s="942"/>
      <c r="VC324" s="942"/>
      <c r="VD324" s="942"/>
      <c r="VE324" s="942"/>
      <c r="VF324" s="942"/>
      <c r="VG324" s="942"/>
      <c r="VH324" s="942"/>
      <c r="VI324" s="942"/>
      <c r="VJ324" s="942"/>
      <c r="VK324" s="942"/>
      <c r="VL324" s="942"/>
      <c r="VM324" s="942"/>
      <c r="VN324" s="942"/>
      <c r="VO324" s="942"/>
      <c r="VP324" s="942"/>
      <c r="VQ324" s="942"/>
      <c r="VR324" s="942"/>
      <c r="VS324" s="942"/>
      <c r="VT324" s="942"/>
      <c r="VU324" s="942"/>
      <c r="VV324" s="942"/>
      <c r="VW324" s="942"/>
      <c r="VX324" s="942"/>
      <c r="VY324" s="942"/>
      <c r="VZ324" s="942"/>
      <c r="WA324" s="942"/>
      <c r="WB324" s="942"/>
      <c r="WC324" s="942"/>
      <c r="WD324" s="942"/>
      <c r="WE324" s="942"/>
      <c r="WF324" s="942"/>
      <c r="WG324" s="942"/>
      <c r="WH324" s="942"/>
      <c r="WI324" s="942"/>
      <c r="WJ324" s="942"/>
      <c r="WK324" s="942"/>
      <c r="WL324" s="942"/>
      <c r="WM324" s="942"/>
      <c r="WN324" s="942"/>
      <c r="WO324" s="942"/>
      <c r="WP324" s="942"/>
      <c r="WQ324" s="942"/>
      <c r="WR324" s="942"/>
      <c r="WS324" s="942"/>
      <c r="WT324" s="942"/>
      <c r="WU324" s="942"/>
      <c r="WV324" s="942"/>
      <c r="WW324" s="942"/>
      <c r="WX324" s="942"/>
      <c r="WY324" s="942"/>
      <c r="WZ324" s="942"/>
      <c r="XA324" s="942"/>
      <c r="XB324" s="942"/>
      <c r="XC324" s="942"/>
      <c r="XD324" s="942"/>
      <c r="XE324" s="942"/>
      <c r="XF324" s="942"/>
      <c r="XG324" s="942"/>
      <c r="XH324" s="942"/>
      <c r="XI324" s="942"/>
      <c r="XJ324" s="942"/>
      <c r="XK324" s="942"/>
      <c r="XL324" s="942"/>
      <c r="XM324" s="942"/>
      <c r="XN324" s="942"/>
      <c r="XO324" s="942"/>
      <c r="XP324" s="942"/>
      <c r="XQ324" s="942"/>
      <c r="XR324" s="942"/>
      <c r="XS324" s="942"/>
      <c r="XT324" s="942"/>
      <c r="XU324" s="942"/>
      <c r="XV324" s="942"/>
      <c r="XW324" s="942"/>
      <c r="XX324" s="942"/>
      <c r="XY324" s="942"/>
      <c r="XZ324" s="942"/>
      <c r="YA324" s="942"/>
      <c r="YB324" s="942"/>
      <c r="YC324" s="942"/>
      <c r="YD324" s="942"/>
      <c r="YE324" s="942"/>
      <c r="YF324" s="942"/>
      <c r="YG324" s="942"/>
      <c r="YH324" s="942"/>
      <c r="YI324" s="942"/>
      <c r="YJ324" s="942"/>
      <c r="YK324" s="942"/>
      <c r="YL324" s="942"/>
      <c r="YM324" s="942"/>
      <c r="YN324" s="942"/>
      <c r="YO324" s="942"/>
      <c r="YP324" s="942"/>
      <c r="YQ324" s="942"/>
      <c r="YR324" s="942"/>
      <c r="YS324" s="942"/>
      <c r="YT324" s="942"/>
      <c r="YU324" s="942"/>
      <c r="YV324" s="942"/>
      <c r="YW324" s="942"/>
      <c r="YX324" s="942"/>
      <c r="YY324" s="942"/>
      <c r="YZ324" s="942"/>
      <c r="ZA324" s="942"/>
      <c r="ZB324" s="942"/>
      <c r="ZC324" s="942"/>
      <c r="ZD324" s="942"/>
      <c r="ZE324" s="942"/>
      <c r="ZF324" s="942"/>
      <c r="ZG324" s="942"/>
      <c r="ZH324" s="942"/>
      <c r="ZI324" s="942"/>
      <c r="ZJ324" s="942"/>
      <c r="ZK324" s="942"/>
      <c r="ZL324" s="942"/>
      <c r="ZM324" s="942"/>
      <c r="ZN324" s="942"/>
      <c r="ZO324" s="942"/>
      <c r="ZP324" s="942"/>
      <c r="ZQ324" s="942"/>
      <c r="ZR324" s="942"/>
      <c r="ZS324" s="942"/>
      <c r="ZT324" s="942"/>
      <c r="ZU324" s="942"/>
      <c r="ZV324" s="942"/>
      <c r="ZW324" s="942"/>
      <c r="ZX324" s="942"/>
      <c r="ZY324" s="942"/>
      <c r="ZZ324" s="942"/>
      <c r="AAA324" s="942"/>
      <c r="AAB324" s="942"/>
      <c r="AAC324" s="942"/>
      <c r="AAD324" s="942"/>
      <c r="AAE324" s="942"/>
      <c r="AAF324" s="942"/>
      <c r="AAG324" s="942"/>
      <c r="AAH324" s="942"/>
      <c r="AAI324" s="942"/>
      <c r="AAJ324" s="942"/>
      <c r="AAK324" s="942"/>
      <c r="AAL324" s="942"/>
      <c r="AAM324" s="942"/>
      <c r="AAN324" s="942"/>
      <c r="AAO324" s="942"/>
      <c r="AAP324" s="942"/>
      <c r="AAQ324" s="942"/>
      <c r="AAR324" s="942"/>
      <c r="AAS324" s="942"/>
      <c r="AAT324" s="942"/>
      <c r="AAU324" s="942"/>
      <c r="AAV324" s="942"/>
      <c r="AAW324" s="942"/>
      <c r="AAX324" s="942"/>
      <c r="AAY324" s="942"/>
      <c r="AAZ324" s="942"/>
      <c r="ABA324" s="942"/>
      <c r="ABB324" s="942"/>
      <c r="ABC324" s="942"/>
      <c r="ABD324" s="942"/>
      <c r="ABE324" s="942"/>
      <c r="ABF324" s="942"/>
      <c r="ABG324" s="942"/>
      <c r="ABH324" s="942"/>
      <c r="ABI324" s="942"/>
      <c r="ABJ324" s="942"/>
      <c r="ABK324" s="942"/>
      <c r="ABL324" s="942"/>
      <c r="ABM324" s="942"/>
      <c r="ABN324" s="942"/>
      <c r="ABO324" s="942"/>
      <c r="ABP324" s="942"/>
      <c r="ABQ324" s="942"/>
      <c r="ABR324" s="942"/>
      <c r="ABS324" s="942"/>
      <c r="ABT324" s="942"/>
      <c r="ABU324" s="942"/>
      <c r="ABV324" s="942"/>
      <c r="ABW324" s="942"/>
      <c r="ABX324" s="942"/>
      <c r="ABY324" s="942"/>
      <c r="ABZ324" s="942"/>
      <c r="ACA324" s="942"/>
      <c r="ACB324" s="942"/>
      <c r="ACC324" s="942"/>
      <c r="ACD324" s="942"/>
      <c r="ACE324" s="942"/>
      <c r="ACF324" s="942"/>
      <c r="ACG324" s="942"/>
      <c r="ACH324" s="942"/>
      <c r="ACI324" s="942"/>
      <c r="ACJ324" s="942"/>
      <c r="ACK324" s="942"/>
      <c r="ACL324" s="942"/>
      <c r="ACM324" s="942"/>
      <c r="ACN324" s="942"/>
      <c r="ACO324" s="942"/>
      <c r="ACP324" s="942"/>
      <c r="ACQ324" s="942"/>
      <c r="ACR324" s="942"/>
      <c r="ACS324" s="942"/>
      <c r="ACT324" s="942"/>
      <c r="ACU324" s="942"/>
      <c r="ACV324" s="942"/>
      <c r="ACW324" s="942"/>
      <c r="ACX324" s="942"/>
      <c r="ACY324" s="942"/>
      <c r="ACZ324" s="942"/>
      <c r="ADA324" s="942"/>
      <c r="ADB324" s="942"/>
      <c r="ADC324" s="942"/>
      <c r="ADD324" s="942"/>
      <c r="ADE324" s="942"/>
      <c r="ADF324" s="942"/>
      <c r="ADG324" s="942"/>
      <c r="ADH324" s="942"/>
      <c r="ADI324" s="942"/>
      <c r="ADJ324" s="942"/>
      <c r="ADK324" s="942"/>
      <c r="ADL324" s="942"/>
      <c r="ADM324" s="942"/>
      <c r="ADN324" s="942"/>
      <c r="ADO324" s="942"/>
      <c r="ADP324" s="942"/>
      <c r="ADQ324" s="942"/>
      <c r="ADR324" s="942"/>
      <c r="ADS324" s="942"/>
      <c r="ADT324" s="942"/>
      <c r="ADU324" s="942"/>
      <c r="ADV324" s="942"/>
      <c r="ADW324" s="942"/>
      <c r="ADX324" s="942"/>
      <c r="ADY324" s="942"/>
      <c r="ADZ324" s="942"/>
      <c r="AEA324" s="942"/>
      <c r="AEB324" s="942"/>
      <c r="AEC324" s="942"/>
      <c r="AED324" s="942"/>
      <c r="AEE324" s="942"/>
      <c r="AEF324" s="942"/>
      <c r="AEG324" s="942"/>
      <c r="AEH324" s="942"/>
      <c r="AEI324" s="942"/>
      <c r="AEJ324" s="942"/>
      <c r="AEK324" s="942"/>
      <c r="AEL324" s="942"/>
      <c r="AEM324" s="942"/>
      <c r="AEN324" s="942"/>
      <c r="AEO324" s="942"/>
      <c r="AEP324" s="942"/>
      <c r="AEQ324" s="942"/>
      <c r="AER324" s="942"/>
      <c r="AES324" s="942"/>
      <c r="AET324" s="942"/>
      <c r="AEU324" s="942"/>
      <c r="AEV324" s="942"/>
      <c r="AEW324" s="942"/>
      <c r="AEX324" s="942"/>
      <c r="AEY324" s="942"/>
      <c r="AEZ324" s="942"/>
      <c r="AFA324" s="942"/>
      <c r="AFB324" s="942"/>
      <c r="AFC324" s="942"/>
      <c r="AFD324" s="942"/>
      <c r="AFE324" s="942"/>
      <c r="AFF324" s="942"/>
      <c r="AFG324" s="942"/>
      <c r="AFH324" s="942"/>
      <c r="AFI324" s="942"/>
      <c r="AFJ324" s="942"/>
      <c r="AFK324" s="942"/>
      <c r="AFL324" s="942"/>
      <c r="AFM324" s="942"/>
      <c r="AFN324" s="942"/>
      <c r="AFO324" s="942"/>
      <c r="AFP324" s="942"/>
      <c r="AFQ324" s="942"/>
      <c r="AFR324" s="942"/>
      <c r="AFS324" s="942"/>
      <c r="AFT324" s="942"/>
      <c r="AFU324" s="942"/>
      <c r="AFV324" s="942"/>
      <c r="AFW324" s="942"/>
      <c r="AFX324" s="942"/>
      <c r="AFY324" s="942"/>
      <c r="AFZ324" s="942"/>
      <c r="AGA324" s="942"/>
      <c r="AGB324" s="942"/>
      <c r="AGC324" s="942"/>
      <c r="AGD324" s="942"/>
      <c r="AGE324" s="942"/>
      <c r="AGF324" s="942"/>
      <c r="AGG324" s="942"/>
      <c r="AGH324" s="942"/>
      <c r="AGI324" s="942"/>
      <c r="AGJ324" s="942"/>
      <c r="AGK324" s="942"/>
      <c r="AGL324" s="942"/>
      <c r="AGM324" s="942"/>
      <c r="AGN324" s="942"/>
      <c r="AGO324" s="942"/>
      <c r="AGP324" s="942"/>
      <c r="AGQ324" s="942"/>
      <c r="AGR324" s="942"/>
      <c r="AGS324" s="942"/>
      <c r="AGT324" s="942"/>
      <c r="AGU324" s="942"/>
      <c r="AGV324" s="942"/>
      <c r="AGW324" s="942"/>
      <c r="AGX324" s="942"/>
      <c r="AGY324" s="942"/>
      <c r="AGZ324" s="942"/>
      <c r="AHA324" s="942"/>
      <c r="AHB324" s="942"/>
      <c r="AHC324" s="942"/>
      <c r="AHD324" s="942"/>
      <c r="AHE324" s="942"/>
      <c r="AHF324" s="942"/>
      <c r="AHG324" s="942"/>
      <c r="AHH324" s="942"/>
      <c r="AHI324" s="942"/>
      <c r="AHJ324" s="942"/>
      <c r="AHK324" s="942"/>
      <c r="AHL324" s="942"/>
      <c r="AHM324" s="942"/>
      <c r="AHN324" s="942"/>
      <c r="AHO324" s="942"/>
      <c r="AHP324" s="942"/>
      <c r="AHQ324" s="942"/>
      <c r="AHR324" s="942"/>
      <c r="AHS324" s="942"/>
      <c r="AHT324" s="942"/>
      <c r="AHU324" s="942"/>
      <c r="AHV324" s="942"/>
      <c r="AHW324" s="942"/>
      <c r="AHX324" s="942"/>
      <c r="AHY324" s="942"/>
      <c r="AHZ324" s="942"/>
      <c r="AIA324" s="942"/>
      <c r="AIB324" s="942"/>
      <c r="AIC324" s="942"/>
      <c r="AID324" s="942"/>
      <c r="AIE324" s="942"/>
      <c r="AIF324" s="942"/>
      <c r="AIG324" s="942"/>
      <c r="AIH324" s="942"/>
      <c r="AII324" s="942"/>
      <c r="AIJ324" s="942"/>
      <c r="AIK324" s="942"/>
      <c r="AIL324" s="942"/>
      <c r="AIM324" s="942"/>
      <c r="AIN324" s="942"/>
      <c r="AIO324" s="942"/>
      <c r="AIP324" s="942"/>
      <c r="AIQ324" s="942"/>
      <c r="AIR324" s="942"/>
      <c r="AIS324" s="942"/>
      <c r="AIT324" s="942"/>
      <c r="AIU324" s="942"/>
      <c r="AIV324" s="942"/>
      <c r="AIW324" s="942"/>
      <c r="AIX324" s="942"/>
      <c r="AIY324" s="942"/>
      <c r="AIZ324" s="942"/>
      <c r="AJA324" s="942"/>
      <c r="AJB324" s="942"/>
      <c r="AJC324" s="942"/>
      <c r="AJD324" s="942"/>
      <c r="AJE324" s="942"/>
      <c r="AJF324" s="942"/>
      <c r="AJG324" s="942"/>
      <c r="AJH324" s="942"/>
      <c r="AJI324" s="942"/>
      <c r="AJJ324" s="942"/>
      <c r="AJK324" s="942"/>
      <c r="AJL324" s="942"/>
      <c r="AJM324" s="942"/>
      <c r="AJN324" s="942"/>
      <c r="AJO324" s="942"/>
      <c r="AJP324" s="942"/>
      <c r="AJQ324" s="942"/>
      <c r="AJR324" s="942"/>
      <c r="AJS324" s="942"/>
      <c r="AJT324" s="942"/>
      <c r="AJU324" s="942"/>
      <c r="AJV324" s="942"/>
      <c r="AJW324" s="942"/>
      <c r="AJX324" s="942"/>
      <c r="AJY324" s="942"/>
      <c r="AJZ324" s="942"/>
      <c r="AKA324" s="942"/>
      <c r="AKB324" s="942"/>
      <c r="AKC324" s="942"/>
      <c r="AKD324" s="942"/>
      <c r="AKE324" s="942"/>
      <c r="AKF324" s="942"/>
      <c r="AKG324" s="942"/>
      <c r="AKH324" s="942"/>
      <c r="AKI324" s="942"/>
      <c r="AKJ324" s="942"/>
      <c r="AKK324" s="942"/>
      <c r="AKL324" s="942"/>
      <c r="AKM324" s="942"/>
      <c r="AKN324" s="942"/>
      <c r="AKO324" s="942"/>
      <c r="AKP324" s="942"/>
      <c r="AKQ324" s="942"/>
      <c r="AKR324" s="942"/>
      <c r="AKS324" s="942"/>
      <c r="AKT324" s="942"/>
      <c r="AKU324" s="942"/>
      <c r="AKV324" s="942"/>
      <c r="AKW324" s="942"/>
      <c r="AKX324" s="942"/>
      <c r="AKY324" s="942"/>
      <c r="AKZ324" s="942"/>
      <c r="ALA324" s="942"/>
      <c r="ALB324" s="942"/>
      <c r="ALC324" s="942"/>
      <c r="ALD324" s="942"/>
      <c r="ALE324" s="942"/>
      <c r="ALF324" s="942"/>
      <c r="ALG324" s="942"/>
      <c r="ALH324" s="942"/>
      <c r="ALI324" s="942"/>
      <c r="ALJ324" s="942"/>
      <c r="ALK324" s="942"/>
      <c r="ALL324" s="942"/>
      <c r="ALM324" s="942"/>
      <c r="ALN324" s="942"/>
      <c r="ALO324" s="942"/>
      <c r="ALP324" s="942"/>
      <c r="ALQ324" s="942"/>
      <c r="ALR324" s="942"/>
      <c r="ALS324" s="942"/>
      <c r="ALT324" s="942"/>
      <c r="ALU324" s="942"/>
      <c r="ALV324" s="942"/>
      <c r="ALW324" s="942"/>
      <c r="ALX324" s="942"/>
      <c r="ALY324" s="942"/>
      <c r="ALZ324" s="942"/>
      <c r="AMA324" s="942"/>
      <c r="AMB324" s="942"/>
      <c r="AMC324" s="942"/>
      <c r="AMD324" s="942"/>
      <c r="AME324" s="942"/>
      <c r="AMF324" s="942"/>
      <c r="AMG324" s="942"/>
      <c r="AMH324" s="942"/>
      <c r="AMI324" s="942"/>
      <c r="AMJ324" s="942"/>
      <c r="AMK324" s="942"/>
      <c r="AML324" s="942"/>
      <c r="AMM324" s="942"/>
      <c r="AMN324" s="942"/>
      <c r="AMO324" s="942"/>
      <c r="AMP324" s="942"/>
      <c r="AMQ324" s="942"/>
      <c r="AMR324" s="942"/>
      <c r="AMS324" s="942"/>
      <c r="AMT324" s="942"/>
      <c r="AMU324" s="942"/>
      <c r="AMV324" s="942"/>
      <c r="AMW324" s="942"/>
      <c r="AMX324" s="942"/>
      <c r="AMY324" s="942"/>
      <c r="AMZ324" s="942"/>
      <c r="ANA324" s="942"/>
      <c r="ANB324" s="942"/>
      <c r="ANC324" s="942"/>
      <c r="AND324" s="942"/>
      <c r="ANE324" s="942"/>
      <c r="ANF324" s="942"/>
      <c r="ANG324" s="942"/>
      <c r="ANH324" s="942"/>
      <c r="ANI324" s="942"/>
      <c r="ANJ324" s="942"/>
      <c r="ANK324" s="942"/>
      <c r="ANL324" s="942"/>
      <c r="ANM324" s="942"/>
      <c r="ANN324" s="942"/>
      <c r="ANO324" s="942"/>
      <c r="ANP324" s="942"/>
      <c r="ANQ324" s="942"/>
      <c r="ANR324" s="942"/>
      <c r="ANS324" s="942"/>
      <c r="ANT324" s="942"/>
      <c r="ANU324" s="942"/>
      <c r="ANV324" s="942"/>
      <c r="ANW324" s="942"/>
      <c r="ANX324" s="942"/>
      <c r="ANY324" s="942"/>
      <c r="ANZ324" s="942"/>
      <c r="AOA324" s="942"/>
      <c r="AOB324" s="942"/>
      <c r="AOC324" s="942"/>
      <c r="AOD324" s="942"/>
      <c r="AOE324" s="942"/>
      <c r="AOF324" s="942"/>
      <c r="AOG324" s="942"/>
      <c r="AOH324" s="942"/>
      <c r="AOI324" s="942"/>
      <c r="AOJ324" s="942"/>
      <c r="AOK324" s="942"/>
      <c r="AOL324" s="942"/>
      <c r="AOM324" s="942"/>
      <c r="AON324" s="942"/>
      <c r="AOO324" s="942"/>
      <c r="AOP324" s="942"/>
      <c r="AOQ324" s="942"/>
      <c r="AOR324" s="942"/>
      <c r="AOS324" s="942"/>
      <c r="AOT324" s="942"/>
      <c r="AOU324" s="942"/>
      <c r="AOV324" s="942"/>
      <c r="AOW324" s="942"/>
      <c r="AOX324" s="942"/>
      <c r="AOY324" s="942"/>
      <c r="AOZ324" s="942"/>
      <c r="APA324" s="942"/>
      <c r="APB324" s="942"/>
      <c r="APC324" s="942"/>
      <c r="APD324" s="942"/>
      <c r="APE324" s="942"/>
      <c r="APF324" s="942"/>
      <c r="APG324" s="942"/>
      <c r="APH324" s="942"/>
      <c r="API324" s="942"/>
      <c r="APJ324" s="942"/>
      <c r="APK324" s="942"/>
      <c r="APL324" s="942"/>
      <c r="APM324" s="942"/>
      <c r="APN324" s="942"/>
      <c r="APO324" s="942"/>
      <c r="APP324" s="942"/>
      <c r="APQ324" s="942"/>
      <c r="APR324" s="942"/>
      <c r="APS324" s="942"/>
      <c r="APT324" s="942"/>
      <c r="APU324" s="942"/>
      <c r="APV324" s="942"/>
      <c r="APW324" s="942"/>
      <c r="APX324" s="942"/>
      <c r="APY324" s="942"/>
      <c r="APZ324" s="942"/>
      <c r="AQA324" s="942"/>
      <c r="AQB324" s="942"/>
      <c r="AQC324" s="942"/>
      <c r="AQD324" s="942"/>
      <c r="AQE324" s="942"/>
      <c r="AQF324" s="942"/>
      <c r="AQG324" s="942"/>
      <c r="AQH324" s="942"/>
      <c r="AQI324" s="942"/>
      <c r="AQJ324" s="942"/>
      <c r="AQK324" s="942"/>
      <c r="AQL324" s="942"/>
      <c r="AQM324" s="942"/>
      <c r="AQN324" s="942"/>
      <c r="AQO324" s="942"/>
      <c r="AQP324" s="942"/>
      <c r="AQQ324" s="942"/>
      <c r="AQR324" s="942"/>
      <c r="AQS324" s="942"/>
      <c r="AQT324" s="942"/>
      <c r="AQU324" s="942"/>
      <c r="AQV324" s="942"/>
      <c r="AQW324" s="942"/>
      <c r="AQX324" s="942"/>
      <c r="AQY324" s="942"/>
      <c r="AQZ324" s="942"/>
      <c r="ARA324" s="942"/>
      <c r="ARB324" s="942"/>
      <c r="ARC324" s="942"/>
      <c r="ARD324" s="942"/>
      <c r="ARE324" s="942"/>
      <c r="ARF324" s="942"/>
      <c r="ARG324" s="942"/>
      <c r="ARH324" s="942"/>
      <c r="ARI324" s="942"/>
      <c r="ARJ324" s="942"/>
      <c r="ARK324" s="942"/>
      <c r="ARL324" s="942"/>
      <c r="ARM324" s="942"/>
      <c r="ARN324" s="942"/>
      <c r="ARO324" s="942"/>
      <c r="ARP324" s="942"/>
      <c r="ARQ324" s="942"/>
      <c r="ARR324" s="942"/>
      <c r="ARS324" s="942"/>
      <c r="ART324" s="942"/>
      <c r="ARU324" s="942"/>
      <c r="ARV324" s="942"/>
      <c r="ARW324" s="942"/>
      <c r="ARX324" s="942"/>
      <c r="ARY324" s="942"/>
      <c r="ARZ324" s="942"/>
      <c r="ASA324" s="942"/>
      <c r="ASB324" s="942"/>
      <c r="ASC324" s="942"/>
      <c r="ASD324" s="942"/>
      <c r="ASE324" s="942"/>
      <c r="ASF324" s="942"/>
      <c r="ASG324" s="942"/>
      <c r="ASH324" s="942"/>
      <c r="ASI324" s="942"/>
      <c r="ASJ324" s="942"/>
      <c r="ASK324" s="942"/>
      <c r="ASL324" s="942"/>
      <c r="ASM324" s="942"/>
      <c r="ASN324" s="942"/>
      <c r="ASO324" s="942"/>
      <c r="ASP324" s="942"/>
      <c r="ASQ324" s="942"/>
      <c r="ASR324" s="942"/>
      <c r="ASS324" s="942"/>
      <c r="AST324" s="942"/>
      <c r="ASU324" s="942"/>
      <c r="ASV324" s="942"/>
      <c r="ASW324" s="942"/>
      <c r="ASX324" s="942"/>
      <c r="ASY324" s="942"/>
      <c r="ASZ324" s="942"/>
      <c r="ATA324" s="942"/>
      <c r="ATB324" s="942"/>
      <c r="ATC324" s="942"/>
      <c r="ATD324" s="942"/>
      <c r="ATE324" s="942"/>
      <c r="ATF324" s="942"/>
      <c r="ATG324" s="942"/>
      <c r="ATH324" s="942"/>
      <c r="ATI324" s="942"/>
      <c r="ATJ324" s="942"/>
      <c r="ATK324" s="942"/>
      <c r="ATL324" s="942"/>
      <c r="ATM324" s="942"/>
      <c r="ATN324" s="942"/>
      <c r="ATO324" s="942"/>
      <c r="ATP324" s="942"/>
      <c r="ATQ324" s="942"/>
      <c r="ATR324" s="942"/>
      <c r="ATS324" s="942"/>
      <c r="ATT324" s="942"/>
      <c r="ATU324" s="942"/>
      <c r="ATV324" s="942"/>
      <c r="ATW324" s="942"/>
      <c r="ATX324" s="942"/>
      <c r="ATY324" s="942"/>
      <c r="ATZ324" s="942"/>
      <c r="AUA324" s="942"/>
      <c r="AUB324" s="942"/>
      <c r="AUC324" s="942"/>
      <c r="AUD324" s="942"/>
      <c r="AUE324" s="942"/>
      <c r="AUF324" s="942"/>
      <c r="AUG324" s="942"/>
      <c r="AUH324" s="942"/>
      <c r="AUI324" s="942"/>
      <c r="AUJ324" s="942"/>
      <c r="AUK324" s="942"/>
      <c r="AUL324" s="942"/>
      <c r="AUM324" s="942"/>
      <c r="AUN324" s="942"/>
      <c r="AUO324" s="942"/>
      <c r="AUP324" s="942"/>
      <c r="AUQ324" s="942"/>
      <c r="AUR324" s="942"/>
      <c r="AUS324" s="942"/>
      <c r="AUT324" s="942"/>
      <c r="AUU324" s="942"/>
      <c r="AUV324" s="942"/>
      <c r="AUW324" s="942"/>
      <c r="AUX324" s="942"/>
      <c r="AUY324" s="942"/>
      <c r="AUZ324" s="942"/>
      <c r="AVA324" s="942"/>
      <c r="AVB324" s="942"/>
      <c r="AVC324" s="942"/>
      <c r="AVD324" s="942"/>
      <c r="AVE324" s="942"/>
      <c r="AVF324" s="942"/>
      <c r="AVG324" s="942"/>
      <c r="AVH324" s="942"/>
      <c r="AVI324" s="942"/>
      <c r="AVJ324" s="942"/>
      <c r="AVK324" s="942"/>
      <c r="AVL324" s="942"/>
      <c r="AVM324" s="942"/>
      <c r="AVN324" s="942"/>
      <c r="AVO324" s="942"/>
      <c r="AVP324" s="942"/>
      <c r="AVQ324" s="942"/>
      <c r="AVR324" s="942"/>
      <c r="AVS324" s="942"/>
      <c r="AVT324" s="942"/>
      <c r="AVU324" s="942"/>
      <c r="AVV324" s="942"/>
      <c r="AVW324" s="942"/>
      <c r="AVX324" s="942"/>
      <c r="AVY324" s="942"/>
      <c r="AVZ324" s="942"/>
      <c r="AWA324" s="942"/>
      <c r="AWB324" s="942"/>
      <c r="AWC324" s="942"/>
      <c r="AWD324" s="942"/>
      <c r="AWE324" s="942"/>
      <c r="AWF324" s="942"/>
      <c r="AWG324" s="942"/>
      <c r="AWH324" s="942"/>
      <c r="AWI324" s="942"/>
      <c r="AWJ324" s="942"/>
      <c r="AWK324" s="942"/>
      <c r="AWL324" s="942"/>
      <c r="AWM324" s="942"/>
      <c r="AWN324" s="942"/>
      <c r="AWO324" s="942"/>
      <c r="AWP324" s="942"/>
      <c r="AWQ324" s="942"/>
      <c r="AWR324" s="942"/>
      <c r="AWS324" s="942"/>
      <c r="AWT324" s="942"/>
      <c r="AWU324" s="942"/>
      <c r="AWV324" s="942"/>
      <c r="AWW324" s="942"/>
      <c r="AWX324" s="942"/>
      <c r="AWY324" s="942"/>
      <c r="AWZ324" s="942"/>
      <c r="AXA324" s="942"/>
      <c r="AXB324" s="942"/>
      <c r="AXC324" s="942"/>
      <c r="AXD324" s="942"/>
      <c r="AXE324" s="942"/>
      <c r="AXF324" s="942"/>
      <c r="AXG324" s="942"/>
      <c r="AXH324" s="942"/>
      <c r="AXI324" s="942"/>
      <c r="AXJ324" s="942"/>
      <c r="AXK324" s="942"/>
      <c r="AXL324" s="942"/>
      <c r="AXM324" s="942"/>
      <c r="AXN324" s="942"/>
      <c r="AXO324" s="942"/>
      <c r="AXP324" s="942"/>
      <c r="AXQ324" s="942"/>
      <c r="AXR324" s="942"/>
      <c r="AXS324" s="942"/>
      <c r="AXT324" s="942"/>
      <c r="AXU324" s="942"/>
      <c r="AXV324" s="942"/>
      <c r="AXW324" s="942"/>
      <c r="AXX324" s="942"/>
      <c r="AXY324" s="942"/>
      <c r="AXZ324" s="942"/>
      <c r="AYA324" s="942"/>
      <c r="AYB324" s="942"/>
      <c r="AYC324" s="942"/>
      <c r="AYD324" s="942"/>
      <c r="AYE324" s="942"/>
      <c r="AYF324" s="942"/>
      <c r="AYG324" s="942"/>
      <c r="AYH324" s="942"/>
      <c r="AYI324" s="942"/>
      <c r="AYJ324" s="942"/>
      <c r="AYK324" s="942"/>
      <c r="AYL324" s="942"/>
      <c r="AYM324" s="942"/>
      <c r="AYN324" s="942"/>
      <c r="AYO324" s="942"/>
      <c r="AYP324" s="942"/>
      <c r="AYQ324" s="942"/>
      <c r="AYR324" s="942"/>
      <c r="AYS324" s="942"/>
      <c r="AYT324" s="942"/>
      <c r="AYU324" s="942"/>
      <c r="AYV324" s="942"/>
      <c r="AYW324" s="942"/>
      <c r="AYX324" s="942"/>
      <c r="AYY324" s="942"/>
      <c r="AYZ324" s="942"/>
      <c r="AZA324" s="942"/>
      <c r="AZB324" s="942"/>
      <c r="AZC324" s="942"/>
      <c r="AZD324" s="942"/>
      <c r="AZE324" s="942"/>
      <c r="AZF324" s="942"/>
      <c r="AZG324" s="942"/>
      <c r="AZH324" s="942"/>
      <c r="AZI324" s="942"/>
      <c r="AZJ324" s="942"/>
      <c r="AZK324" s="942"/>
      <c r="AZL324" s="942"/>
      <c r="AZM324" s="942"/>
      <c r="AZN324" s="942"/>
      <c r="AZO324" s="942"/>
      <c r="AZP324" s="942"/>
      <c r="AZQ324" s="942"/>
      <c r="AZR324" s="942"/>
      <c r="AZS324" s="942"/>
      <c r="AZT324" s="942"/>
      <c r="AZU324" s="942"/>
      <c r="AZV324" s="942"/>
      <c r="AZW324" s="942"/>
      <c r="AZX324" s="942"/>
      <c r="AZY324" s="942"/>
      <c r="AZZ324" s="942"/>
      <c r="BAA324" s="942"/>
      <c r="BAB324" s="942"/>
      <c r="BAC324" s="942"/>
      <c r="BAD324" s="942"/>
      <c r="BAE324" s="942"/>
      <c r="BAF324" s="942"/>
      <c r="BAG324" s="942"/>
      <c r="BAH324" s="942"/>
      <c r="BAI324" s="942"/>
      <c r="BAJ324" s="942"/>
      <c r="BAK324" s="942"/>
      <c r="BAL324" s="942"/>
      <c r="BAM324" s="942"/>
      <c r="BAN324" s="942"/>
      <c r="BAO324" s="942"/>
      <c r="BAP324" s="942"/>
      <c r="BAQ324" s="942"/>
      <c r="BAR324" s="942"/>
      <c r="BAS324" s="942"/>
      <c r="BAT324" s="942"/>
      <c r="BAU324" s="942"/>
      <c r="BAV324" s="942"/>
      <c r="BAW324" s="942"/>
      <c r="BAX324" s="942"/>
      <c r="BAY324" s="942"/>
      <c r="BAZ324" s="942"/>
      <c r="BBA324" s="942"/>
      <c r="BBB324" s="942"/>
      <c r="BBC324" s="942"/>
      <c r="BBD324" s="942"/>
      <c r="BBE324" s="942"/>
      <c r="BBF324" s="942"/>
      <c r="BBG324" s="942"/>
      <c r="BBH324" s="942"/>
      <c r="BBI324" s="942"/>
      <c r="BBJ324" s="942"/>
      <c r="BBK324" s="942"/>
      <c r="BBL324" s="942"/>
      <c r="BBM324" s="942"/>
      <c r="BBN324" s="942"/>
      <c r="BBO324" s="942"/>
      <c r="BBP324" s="942"/>
      <c r="BBQ324" s="942"/>
      <c r="BBR324" s="942"/>
      <c r="BBS324" s="942"/>
      <c r="BBT324" s="942"/>
      <c r="BBU324" s="942"/>
      <c r="BBV324" s="942"/>
      <c r="BBW324" s="942"/>
      <c r="BBX324" s="942"/>
      <c r="BBY324" s="942"/>
      <c r="BBZ324" s="942"/>
      <c r="BCA324" s="942"/>
      <c r="BCB324" s="942"/>
      <c r="BCC324" s="942"/>
      <c r="BCD324" s="942"/>
      <c r="BCE324" s="942"/>
      <c r="BCF324" s="942"/>
      <c r="BCG324" s="942"/>
      <c r="BCH324" s="942"/>
      <c r="BCI324" s="942"/>
      <c r="BCJ324" s="942"/>
      <c r="BCK324" s="942"/>
      <c r="BCL324" s="942"/>
      <c r="BCM324" s="942"/>
      <c r="BCN324" s="942"/>
      <c r="BCO324" s="942"/>
      <c r="BCP324" s="942"/>
      <c r="BCQ324" s="942"/>
      <c r="BCR324" s="942"/>
      <c r="BCS324" s="942"/>
      <c r="BCT324" s="942"/>
      <c r="BCU324" s="942"/>
      <c r="BCV324" s="942"/>
      <c r="BCW324" s="942"/>
      <c r="BCX324" s="942"/>
      <c r="BCY324" s="942"/>
      <c r="BCZ324" s="942"/>
      <c r="BDA324" s="942"/>
      <c r="BDB324" s="942"/>
      <c r="BDC324" s="942"/>
      <c r="BDD324" s="942"/>
      <c r="BDE324" s="942"/>
      <c r="BDF324" s="942"/>
      <c r="BDG324" s="942"/>
      <c r="BDH324" s="942"/>
      <c r="BDI324" s="942"/>
      <c r="BDJ324" s="942"/>
      <c r="BDK324" s="942"/>
      <c r="BDL324" s="942"/>
      <c r="BDM324" s="942"/>
      <c r="BDN324" s="942"/>
      <c r="BDO324" s="942"/>
      <c r="BDP324" s="942"/>
      <c r="BDQ324" s="942"/>
      <c r="BDR324" s="942"/>
      <c r="BDS324" s="942"/>
      <c r="BDT324" s="942"/>
      <c r="BDU324" s="942"/>
      <c r="BDV324" s="942"/>
      <c r="BDW324" s="942"/>
      <c r="BDX324" s="942"/>
      <c r="BDY324" s="942"/>
      <c r="BDZ324" s="942"/>
      <c r="BEA324" s="942"/>
      <c r="BEB324" s="942"/>
      <c r="BEC324" s="942"/>
      <c r="BED324" s="942"/>
      <c r="BEE324" s="942"/>
      <c r="BEF324" s="942"/>
      <c r="BEG324" s="942"/>
      <c r="BEH324" s="942"/>
      <c r="BEI324" s="942"/>
      <c r="BEJ324" s="942"/>
      <c r="BEK324" s="942"/>
      <c r="BEL324" s="942"/>
      <c r="BEM324" s="942"/>
      <c r="BEN324" s="942"/>
      <c r="BEO324" s="942"/>
      <c r="BEP324" s="942"/>
      <c r="BEQ324" s="942"/>
      <c r="BER324" s="942"/>
      <c r="BES324" s="942"/>
      <c r="BET324" s="942"/>
      <c r="BEU324" s="942"/>
      <c r="BEV324" s="942"/>
      <c r="BEW324" s="942"/>
      <c r="BEX324" s="942"/>
      <c r="BEY324" s="942"/>
      <c r="BEZ324" s="942"/>
      <c r="BFA324" s="942"/>
      <c r="BFB324" s="942"/>
      <c r="BFC324" s="942"/>
      <c r="BFD324" s="942"/>
      <c r="BFE324" s="942"/>
      <c r="BFF324" s="942"/>
      <c r="BFG324" s="942"/>
      <c r="BFH324" s="942"/>
      <c r="BFI324" s="942"/>
      <c r="BFJ324" s="942"/>
      <c r="BFK324" s="942"/>
      <c r="BFL324" s="942"/>
      <c r="BFM324" s="942"/>
      <c r="BFN324" s="942"/>
      <c r="BFO324" s="942"/>
      <c r="BFP324" s="942"/>
      <c r="BFQ324" s="942"/>
      <c r="BFR324" s="942"/>
      <c r="BFS324" s="942"/>
      <c r="BFT324" s="942"/>
      <c r="BFU324" s="942"/>
      <c r="BFV324" s="942"/>
      <c r="BFW324" s="942"/>
      <c r="BFX324" s="942"/>
      <c r="BFY324" s="942"/>
      <c r="BFZ324" s="942"/>
      <c r="BGA324" s="942"/>
      <c r="BGB324" s="942"/>
      <c r="BGC324" s="942"/>
      <c r="BGD324" s="942"/>
      <c r="BGE324" s="942"/>
      <c r="BGF324" s="942"/>
      <c r="BGG324" s="942"/>
      <c r="BGH324" s="942"/>
      <c r="BGI324" s="942"/>
      <c r="BGJ324" s="942"/>
      <c r="BGK324" s="942"/>
      <c r="BGL324" s="942"/>
      <c r="BGM324" s="942"/>
      <c r="BGN324" s="942"/>
      <c r="BGO324" s="942"/>
      <c r="BGP324" s="942"/>
      <c r="BGQ324" s="942"/>
      <c r="BGR324" s="942"/>
      <c r="BGS324" s="942"/>
      <c r="BGT324" s="942"/>
      <c r="BGU324" s="942"/>
      <c r="BGV324" s="942"/>
      <c r="BGW324" s="942"/>
      <c r="BGX324" s="942"/>
      <c r="BGY324" s="942"/>
      <c r="BGZ324" s="942"/>
      <c r="BHA324" s="942"/>
      <c r="BHB324" s="942"/>
      <c r="BHC324" s="942"/>
      <c r="BHD324" s="942"/>
      <c r="BHE324" s="942"/>
      <c r="BHF324" s="942"/>
      <c r="BHG324" s="942"/>
      <c r="BHH324" s="942"/>
      <c r="BHI324" s="942"/>
      <c r="BHJ324" s="942"/>
      <c r="BHK324" s="942"/>
      <c r="BHL324" s="942"/>
      <c r="BHM324" s="942"/>
      <c r="BHN324" s="942"/>
      <c r="BHO324" s="942"/>
      <c r="BHP324" s="942"/>
      <c r="BHQ324" s="942"/>
      <c r="BHR324" s="942"/>
      <c r="BHS324" s="942"/>
      <c r="BHT324" s="942"/>
      <c r="BHU324" s="942"/>
      <c r="BHV324" s="942"/>
      <c r="BHW324" s="942"/>
      <c r="BHX324" s="942"/>
      <c r="BHY324" s="942"/>
      <c r="BHZ324" s="942"/>
      <c r="BIA324" s="942"/>
      <c r="BIB324" s="942"/>
      <c r="BIC324" s="942"/>
      <c r="BID324" s="942"/>
      <c r="BIE324" s="942"/>
      <c r="BIF324" s="942"/>
      <c r="BIG324" s="942"/>
      <c r="BIH324" s="942"/>
      <c r="BII324" s="942"/>
      <c r="BIJ324" s="942"/>
      <c r="BIK324" s="942"/>
      <c r="BIL324" s="942"/>
      <c r="BIM324" s="942"/>
      <c r="BIN324" s="942"/>
      <c r="BIO324" s="942"/>
      <c r="BIP324" s="942"/>
      <c r="BIQ324" s="942"/>
      <c r="BIR324" s="942"/>
      <c r="BIS324" s="942"/>
      <c r="BIT324" s="942"/>
      <c r="BIU324" s="942"/>
      <c r="BIV324" s="942"/>
      <c r="BIW324" s="942"/>
      <c r="BIX324" s="942"/>
      <c r="BIY324" s="942"/>
      <c r="BIZ324" s="942"/>
      <c r="BJA324" s="942"/>
      <c r="BJB324" s="942"/>
      <c r="BJC324" s="942"/>
      <c r="BJD324" s="942"/>
      <c r="BJE324" s="942"/>
      <c r="BJF324" s="942"/>
      <c r="BJG324" s="942"/>
      <c r="BJH324" s="942"/>
      <c r="BJI324" s="942"/>
      <c r="BJJ324" s="942"/>
      <c r="BJK324" s="942"/>
      <c r="BJL324" s="942"/>
      <c r="BJM324" s="942"/>
      <c r="BJN324" s="942"/>
      <c r="BJO324" s="942"/>
      <c r="BJP324" s="942"/>
      <c r="BJQ324" s="942"/>
      <c r="BJR324" s="942"/>
      <c r="BJS324" s="942"/>
      <c r="BJT324" s="942"/>
      <c r="BJU324" s="942"/>
      <c r="BJV324" s="942"/>
      <c r="BJW324" s="942"/>
      <c r="BJX324" s="942"/>
      <c r="BJY324" s="942"/>
      <c r="BJZ324" s="942"/>
      <c r="BKA324" s="942"/>
      <c r="BKB324" s="942"/>
      <c r="BKC324" s="942"/>
      <c r="BKD324" s="942"/>
      <c r="BKE324" s="942"/>
      <c r="BKF324" s="942"/>
      <c r="BKG324" s="942"/>
      <c r="BKH324" s="942"/>
      <c r="BKI324" s="942"/>
      <c r="BKJ324" s="942"/>
      <c r="BKK324" s="942"/>
      <c r="BKL324" s="942"/>
      <c r="BKM324" s="942"/>
      <c r="BKN324" s="942"/>
      <c r="BKO324" s="942"/>
      <c r="BKP324" s="942"/>
      <c r="BKQ324" s="942"/>
      <c r="BKR324" s="942"/>
      <c r="BKS324" s="942"/>
      <c r="BKT324" s="942"/>
      <c r="BKU324" s="942"/>
      <c r="BKV324" s="942"/>
      <c r="BKW324" s="942"/>
      <c r="BKX324" s="942"/>
      <c r="BKY324" s="942"/>
      <c r="BKZ324" s="942"/>
      <c r="BLA324" s="942"/>
      <c r="BLB324" s="942"/>
      <c r="BLC324" s="942"/>
      <c r="BLD324" s="942"/>
      <c r="BLE324" s="942"/>
      <c r="BLF324" s="942"/>
      <c r="BLG324" s="942"/>
      <c r="BLH324" s="942"/>
      <c r="BLI324" s="942"/>
      <c r="BLJ324" s="942"/>
      <c r="BLK324" s="942"/>
      <c r="BLL324" s="942"/>
      <c r="BLM324" s="942"/>
      <c r="BLN324" s="942"/>
      <c r="BLO324" s="942"/>
      <c r="BLP324" s="942"/>
      <c r="BLQ324" s="942"/>
      <c r="BLR324" s="942"/>
      <c r="BLS324" s="942"/>
      <c r="BLT324" s="942"/>
      <c r="BLU324" s="942"/>
      <c r="BLV324" s="942"/>
      <c r="BLW324" s="942"/>
      <c r="BLX324" s="942"/>
      <c r="BLY324" s="942"/>
      <c r="BLZ324" s="942"/>
      <c r="BMA324" s="942"/>
      <c r="BMB324" s="942"/>
      <c r="BMC324" s="942"/>
      <c r="BMD324" s="942"/>
      <c r="BME324" s="942"/>
      <c r="BMF324" s="942"/>
      <c r="BMG324" s="942"/>
      <c r="BMH324" s="942"/>
      <c r="BMI324" s="942"/>
      <c r="BMJ324" s="942"/>
      <c r="BMK324" s="942"/>
      <c r="BML324" s="942"/>
      <c r="BMM324" s="942"/>
      <c r="BMN324" s="942"/>
      <c r="BMO324" s="942"/>
      <c r="BMP324" s="942"/>
      <c r="BMQ324" s="942"/>
      <c r="BMR324" s="942"/>
      <c r="BMS324" s="942"/>
      <c r="BMT324" s="942"/>
      <c r="BMU324" s="942"/>
      <c r="BMV324" s="942"/>
      <c r="BMW324" s="942"/>
      <c r="BMX324" s="942"/>
      <c r="BMY324" s="942"/>
      <c r="BMZ324" s="942"/>
      <c r="BNA324" s="942"/>
      <c r="BNB324" s="942"/>
      <c r="BNC324" s="942"/>
      <c r="BND324" s="942"/>
      <c r="BNE324" s="942"/>
      <c r="BNF324" s="942"/>
      <c r="BNG324" s="942"/>
      <c r="BNH324" s="942"/>
      <c r="BNI324" s="942"/>
      <c r="BNJ324" s="942"/>
      <c r="BNK324" s="942"/>
      <c r="BNL324" s="942"/>
      <c r="BNM324" s="942"/>
      <c r="BNN324" s="942"/>
      <c r="BNO324" s="942"/>
      <c r="BNP324" s="942"/>
      <c r="BNQ324" s="942"/>
      <c r="BNR324" s="942"/>
      <c r="BNS324" s="942"/>
      <c r="BNT324" s="942"/>
      <c r="BNU324" s="942"/>
      <c r="BNV324" s="942"/>
      <c r="BNW324" s="942"/>
      <c r="BNX324" s="942"/>
      <c r="BNY324" s="942"/>
      <c r="BNZ324" s="942"/>
      <c r="BOA324" s="942"/>
      <c r="BOB324" s="942"/>
      <c r="BOC324" s="942"/>
      <c r="BOD324" s="942"/>
      <c r="BOE324" s="942"/>
      <c r="BOF324" s="942"/>
      <c r="BOG324" s="942"/>
      <c r="BOH324" s="942"/>
      <c r="BOI324" s="942"/>
      <c r="BOJ324" s="942"/>
      <c r="BOK324" s="942"/>
      <c r="BOL324" s="942"/>
      <c r="BOM324" s="942"/>
      <c r="BON324" s="942"/>
      <c r="BOO324" s="942"/>
      <c r="BOP324" s="942"/>
      <c r="BOQ324" s="942"/>
      <c r="BOR324" s="942"/>
      <c r="BOS324" s="942"/>
      <c r="BOT324" s="942"/>
      <c r="BOU324" s="942"/>
      <c r="BOV324" s="942"/>
      <c r="BOW324" s="942"/>
      <c r="BOX324" s="942"/>
      <c r="BOY324" s="942"/>
      <c r="BOZ324" s="942"/>
      <c r="BPA324" s="942"/>
      <c r="BPB324" s="942"/>
      <c r="BPC324" s="942"/>
      <c r="BPD324" s="942"/>
      <c r="BPE324" s="942"/>
      <c r="BPF324" s="942"/>
      <c r="BPG324" s="942"/>
      <c r="BPH324" s="942"/>
      <c r="BPI324" s="942"/>
      <c r="BPJ324" s="942"/>
      <c r="BPK324" s="942"/>
      <c r="BPL324" s="942"/>
      <c r="BPM324" s="942"/>
      <c r="BPN324" s="942"/>
      <c r="BPO324" s="942"/>
      <c r="BPP324" s="942"/>
      <c r="BPQ324" s="942"/>
      <c r="BPR324" s="942"/>
      <c r="BPS324" s="942"/>
      <c r="BPT324" s="942"/>
      <c r="BPU324" s="942"/>
      <c r="BPV324" s="942"/>
      <c r="BPW324" s="942"/>
      <c r="BPX324" s="942"/>
      <c r="BPY324" s="942"/>
      <c r="BPZ324" s="942"/>
      <c r="BQA324" s="942"/>
      <c r="BQB324" s="942"/>
      <c r="BQC324" s="942"/>
      <c r="BQD324" s="942"/>
      <c r="BQE324" s="942"/>
      <c r="BQF324" s="942"/>
      <c r="BQG324" s="942"/>
      <c r="BQH324" s="942"/>
      <c r="BQI324" s="942"/>
      <c r="BQJ324" s="942"/>
      <c r="BQK324" s="942"/>
      <c r="BQL324" s="942"/>
      <c r="BQM324" s="942"/>
      <c r="BQN324" s="942"/>
      <c r="BQO324" s="942"/>
      <c r="BQP324" s="942"/>
      <c r="BQQ324" s="942"/>
      <c r="BQR324" s="942"/>
      <c r="BQS324" s="942"/>
      <c r="BQT324" s="942"/>
      <c r="BQU324" s="942"/>
      <c r="BQV324" s="942"/>
      <c r="BQW324" s="942"/>
      <c r="BQX324" s="942"/>
      <c r="BQY324" s="942"/>
      <c r="BQZ324" s="942"/>
      <c r="BRA324" s="942"/>
      <c r="BRB324" s="942"/>
      <c r="BRC324" s="942"/>
      <c r="BRD324" s="942"/>
      <c r="BRE324" s="942"/>
      <c r="BRF324" s="942"/>
      <c r="BRG324" s="942"/>
      <c r="BRH324" s="942"/>
      <c r="BRI324" s="942"/>
      <c r="BRJ324" s="942"/>
      <c r="BRK324" s="942"/>
      <c r="BRL324" s="942"/>
      <c r="BRM324" s="942"/>
      <c r="BRN324" s="942"/>
      <c r="BRO324" s="942"/>
      <c r="BRP324" s="942"/>
      <c r="BRQ324" s="942"/>
      <c r="BRR324" s="942"/>
      <c r="BRS324" s="942"/>
      <c r="BRT324" s="942"/>
      <c r="BRU324" s="942"/>
      <c r="BRV324" s="942"/>
      <c r="BRW324" s="942"/>
      <c r="BRX324" s="942"/>
      <c r="BRY324" s="942"/>
      <c r="BRZ324" s="942"/>
      <c r="BSA324" s="942"/>
      <c r="BSB324" s="942"/>
      <c r="BSC324" s="942"/>
      <c r="BSD324" s="942"/>
      <c r="BSE324" s="942"/>
      <c r="BSF324" s="942"/>
      <c r="BSG324" s="942"/>
      <c r="BSH324" s="942"/>
      <c r="BSI324" s="942"/>
      <c r="BSJ324" s="942"/>
      <c r="BSK324" s="942"/>
      <c r="BSL324" s="942"/>
      <c r="BSM324" s="942"/>
      <c r="BSN324" s="942"/>
      <c r="BSO324" s="942"/>
      <c r="BSP324" s="942"/>
      <c r="BSQ324" s="942"/>
      <c r="BSR324" s="942"/>
      <c r="BSS324" s="942"/>
      <c r="BST324" s="942"/>
      <c r="BSU324" s="942"/>
      <c r="BSV324" s="942"/>
      <c r="BSW324" s="942"/>
      <c r="BSX324" s="942"/>
      <c r="BSY324" s="942"/>
      <c r="BSZ324" s="942"/>
      <c r="BTA324" s="942"/>
      <c r="BTB324" s="942"/>
      <c r="BTC324" s="942"/>
      <c r="BTD324" s="942"/>
      <c r="BTE324" s="942"/>
      <c r="BTF324" s="942"/>
      <c r="BTG324" s="942"/>
      <c r="BTH324" s="942"/>
      <c r="BTI324" s="942"/>
      <c r="BTJ324" s="942"/>
      <c r="BTK324" s="942"/>
      <c r="BTL324" s="942"/>
      <c r="BTM324" s="942"/>
      <c r="BTN324" s="942"/>
      <c r="BTO324" s="942"/>
      <c r="BTP324" s="942"/>
      <c r="BTQ324" s="942"/>
      <c r="BTR324" s="942"/>
      <c r="BTS324" s="942"/>
      <c r="BTT324" s="942"/>
      <c r="BTU324" s="942"/>
      <c r="BTV324" s="942"/>
      <c r="BTW324" s="942"/>
      <c r="BTX324" s="942"/>
      <c r="BTY324" s="942"/>
      <c r="BTZ324" s="942"/>
      <c r="BUA324" s="942"/>
      <c r="BUB324" s="942"/>
      <c r="BUC324" s="942"/>
      <c r="BUD324" s="942"/>
      <c r="BUE324" s="942"/>
      <c r="BUF324" s="942"/>
      <c r="BUG324" s="942"/>
      <c r="BUH324" s="942"/>
      <c r="BUI324" s="942"/>
      <c r="BUJ324" s="942"/>
      <c r="BUK324" s="942"/>
      <c r="BUL324" s="942"/>
      <c r="BUM324" s="942"/>
      <c r="BUN324" s="942"/>
      <c r="BUO324" s="942"/>
      <c r="BUP324" s="942"/>
      <c r="BUQ324" s="942"/>
      <c r="BUR324" s="942"/>
      <c r="BUS324" s="942"/>
      <c r="BUT324" s="942"/>
      <c r="BUU324" s="942"/>
      <c r="BUV324" s="942"/>
      <c r="BUW324" s="942"/>
      <c r="BUX324" s="942"/>
      <c r="BUY324" s="942"/>
      <c r="BUZ324" s="942"/>
      <c r="BVA324" s="942"/>
      <c r="BVB324" s="942"/>
      <c r="BVC324" s="942"/>
      <c r="BVD324" s="942"/>
      <c r="BVE324" s="942"/>
      <c r="BVF324" s="942"/>
      <c r="BVG324" s="942"/>
      <c r="BVH324" s="942"/>
      <c r="BVI324" s="942"/>
      <c r="BVJ324" s="942"/>
      <c r="BVK324" s="942"/>
      <c r="BVL324" s="942"/>
      <c r="BVM324" s="942"/>
      <c r="BVN324" s="942"/>
      <c r="BVO324" s="942"/>
      <c r="BVP324" s="942"/>
      <c r="BVQ324" s="942"/>
      <c r="BVR324" s="942"/>
      <c r="BVS324" s="942"/>
      <c r="BVT324" s="942"/>
      <c r="BVU324" s="942"/>
      <c r="BVV324" s="942"/>
      <c r="BVW324" s="942"/>
      <c r="BVX324" s="942"/>
      <c r="BVY324" s="942"/>
      <c r="BVZ324" s="942"/>
      <c r="BWA324" s="942"/>
      <c r="BWB324" s="942"/>
      <c r="BWC324" s="942"/>
      <c r="BWD324" s="942"/>
      <c r="BWE324" s="942"/>
      <c r="BWF324" s="942"/>
      <c r="BWG324" s="942"/>
      <c r="BWH324" s="942"/>
      <c r="BWI324" s="942"/>
      <c r="BWJ324" s="942"/>
      <c r="BWK324" s="942"/>
      <c r="BWL324" s="942"/>
      <c r="BWM324" s="942"/>
      <c r="BWN324" s="942"/>
      <c r="BWO324" s="942"/>
      <c r="BWP324" s="942"/>
      <c r="BWQ324" s="942"/>
      <c r="BWR324" s="942"/>
      <c r="BWS324" s="942"/>
      <c r="BWT324" s="942"/>
      <c r="BWU324" s="942"/>
      <c r="BWV324" s="942"/>
      <c r="BWW324" s="942"/>
      <c r="BWX324" s="942"/>
      <c r="BWY324" s="942"/>
      <c r="BWZ324" s="942"/>
      <c r="BXA324" s="942"/>
      <c r="BXB324" s="942"/>
      <c r="BXC324" s="942"/>
      <c r="BXD324" s="942"/>
      <c r="BXE324" s="942"/>
      <c r="BXF324" s="942"/>
      <c r="BXG324" s="942"/>
      <c r="BXH324" s="942"/>
      <c r="BXI324" s="942"/>
      <c r="BXJ324" s="942"/>
      <c r="BXK324" s="942"/>
      <c r="BXL324" s="942"/>
      <c r="BXM324" s="942"/>
      <c r="BXN324" s="942"/>
      <c r="BXO324" s="942"/>
      <c r="BXP324" s="942"/>
      <c r="BXQ324" s="942"/>
      <c r="BXR324" s="942"/>
      <c r="BXS324" s="942"/>
      <c r="BXT324" s="942"/>
      <c r="BXU324" s="942"/>
      <c r="BXV324" s="942"/>
      <c r="BXW324" s="942"/>
      <c r="BXX324" s="942"/>
      <c r="BXY324" s="942"/>
      <c r="BXZ324" s="942"/>
      <c r="BYA324" s="942"/>
      <c r="BYB324" s="942"/>
      <c r="BYC324" s="942"/>
      <c r="BYD324" s="942"/>
      <c r="BYE324" s="942"/>
      <c r="BYF324" s="942"/>
      <c r="BYG324" s="942"/>
      <c r="BYH324" s="942"/>
      <c r="BYI324" s="942"/>
      <c r="BYJ324" s="942"/>
      <c r="BYK324" s="942"/>
      <c r="BYL324" s="942"/>
      <c r="BYM324" s="942"/>
      <c r="BYN324" s="942"/>
      <c r="BYO324" s="942"/>
      <c r="BYP324" s="942"/>
      <c r="BYQ324" s="942"/>
      <c r="BYR324" s="942"/>
      <c r="BYS324" s="942"/>
      <c r="BYT324" s="942"/>
      <c r="BYU324" s="942"/>
      <c r="BYV324" s="942"/>
      <c r="BYW324" s="942"/>
      <c r="BYX324" s="942"/>
      <c r="BYY324" s="942"/>
      <c r="BYZ324" s="942"/>
      <c r="BZA324" s="942"/>
      <c r="BZB324" s="942"/>
      <c r="BZC324" s="942"/>
      <c r="BZD324" s="942"/>
      <c r="BZE324" s="942"/>
      <c r="BZF324" s="942"/>
      <c r="BZG324" s="942"/>
      <c r="BZH324" s="942"/>
      <c r="BZI324" s="942"/>
      <c r="BZJ324" s="942"/>
      <c r="BZK324" s="942"/>
      <c r="BZL324" s="942"/>
      <c r="BZM324" s="942"/>
      <c r="BZN324" s="942"/>
      <c r="BZO324" s="942"/>
      <c r="BZP324" s="942"/>
      <c r="BZQ324" s="942"/>
      <c r="BZR324" s="942"/>
      <c r="BZS324" s="942"/>
      <c r="BZT324" s="942"/>
      <c r="BZU324" s="942"/>
      <c r="BZV324" s="942"/>
      <c r="BZW324" s="942"/>
      <c r="BZX324" s="942"/>
      <c r="BZY324" s="942"/>
      <c r="BZZ324" s="942"/>
      <c r="CAA324" s="942"/>
      <c r="CAB324" s="942"/>
      <c r="CAC324" s="942"/>
      <c r="CAD324" s="942"/>
      <c r="CAE324" s="942"/>
      <c r="CAF324" s="942"/>
      <c r="CAG324" s="942"/>
      <c r="CAH324" s="942"/>
      <c r="CAI324" s="942"/>
      <c r="CAJ324" s="942"/>
      <c r="CAK324" s="942"/>
      <c r="CAL324" s="942"/>
      <c r="CAM324" s="942"/>
      <c r="CAN324" s="942"/>
      <c r="CAO324" s="942"/>
      <c r="CAP324" s="942"/>
      <c r="CAQ324" s="942"/>
      <c r="CAR324" s="942"/>
      <c r="CAS324" s="942"/>
      <c r="CAT324" s="942"/>
      <c r="CAU324" s="942"/>
      <c r="CAV324" s="942"/>
      <c r="CAW324" s="942"/>
      <c r="CAX324" s="942"/>
      <c r="CAY324" s="942"/>
      <c r="CAZ324" s="942"/>
      <c r="CBA324" s="942"/>
      <c r="CBB324" s="942"/>
      <c r="CBC324" s="942"/>
      <c r="CBD324" s="942"/>
      <c r="CBE324" s="942"/>
      <c r="CBF324" s="942"/>
      <c r="CBG324" s="942"/>
      <c r="CBH324" s="942"/>
      <c r="CBI324" s="942"/>
      <c r="CBJ324" s="942"/>
      <c r="CBK324" s="942"/>
      <c r="CBL324" s="942"/>
      <c r="CBM324" s="942"/>
      <c r="CBN324" s="942"/>
      <c r="CBO324" s="942"/>
      <c r="CBP324" s="942"/>
      <c r="CBQ324" s="942"/>
      <c r="CBR324" s="942"/>
      <c r="CBS324" s="942"/>
      <c r="CBT324" s="942"/>
      <c r="CBU324" s="942"/>
      <c r="CBV324" s="942"/>
      <c r="CBW324" s="942"/>
      <c r="CBX324" s="942"/>
      <c r="CBY324" s="942"/>
      <c r="CBZ324" s="942"/>
      <c r="CCA324" s="942"/>
      <c r="CCB324" s="942"/>
      <c r="CCC324" s="942"/>
      <c r="CCD324" s="942"/>
      <c r="CCE324" s="942"/>
      <c r="CCF324" s="942"/>
      <c r="CCG324" s="942"/>
      <c r="CCH324" s="942"/>
      <c r="CCI324" s="942"/>
      <c r="CCJ324" s="942"/>
      <c r="CCK324" s="942"/>
      <c r="CCL324" s="942"/>
      <c r="CCM324" s="942"/>
      <c r="CCN324" s="942"/>
      <c r="CCO324" s="942"/>
      <c r="CCP324" s="942"/>
      <c r="CCQ324" s="942"/>
      <c r="CCR324" s="942"/>
      <c r="CCS324" s="942"/>
      <c r="CCT324" s="942"/>
      <c r="CCU324" s="942"/>
      <c r="CCV324" s="942"/>
      <c r="CCW324" s="942"/>
      <c r="CCX324" s="942"/>
      <c r="CCY324" s="942"/>
      <c r="CCZ324" s="942"/>
      <c r="CDA324" s="942"/>
      <c r="CDB324" s="942"/>
      <c r="CDC324" s="942"/>
      <c r="CDD324" s="942"/>
      <c r="CDE324" s="942"/>
      <c r="CDF324" s="942"/>
      <c r="CDG324" s="942"/>
      <c r="CDH324" s="942"/>
      <c r="CDI324" s="942"/>
      <c r="CDJ324" s="942"/>
      <c r="CDK324" s="942"/>
      <c r="CDL324" s="942"/>
      <c r="CDM324" s="942"/>
      <c r="CDN324" s="942"/>
      <c r="CDO324" s="942"/>
      <c r="CDP324" s="942"/>
      <c r="CDQ324" s="942"/>
      <c r="CDR324" s="942"/>
      <c r="CDS324" s="942"/>
      <c r="CDT324" s="942"/>
      <c r="CDU324" s="942"/>
      <c r="CDV324" s="942"/>
      <c r="CDW324" s="942"/>
      <c r="CDX324" s="942"/>
      <c r="CDY324" s="942"/>
      <c r="CDZ324" s="942"/>
      <c r="CEA324" s="942"/>
      <c r="CEB324" s="942"/>
      <c r="CEC324" s="942"/>
      <c r="CED324" s="942"/>
      <c r="CEE324" s="942"/>
      <c r="CEF324" s="942"/>
      <c r="CEG324" s="942"/>
      <c r="CEH324" s="942"/>
      <c r="CEI324" s="942"/>
      <c r="CEJ324" s="942"/>
      <c r="CEK324" s="942"/>
      <c r="CEL324" s="942"/>
      <c r="CEM324" s="942"/>
      <c r="CEN324" s="942"/>
      <c r="CEO324" s="942"/>
      <c r="CEP324" s="942"/>
      <c r="CEQ324" s="942"/>
      <c r="CER324" s="942"/>
      <c r="CES324" s="942"/>
      <c r="CET324" s="942"/>
      <c r="CEU324" s="942"/>
      <c r="CEV324" s="942"/>
      <c r="CEW324" s="942"/>
      <c r="CEX324" s="942"/>
      <c r="CEY324" s="942"/>
      <c r="CEZ324" s="942"/>
      <c r="CFA324" s="942"/>
      <c r="CFB324" s="942"/>
      <c r="CFC324" s="942"/>
      <c r="CFD324" s="942"/>
      <c r="CFE324" s="942"/>
      <c r="CFF324" s="942"/>
      <c r="CFG324" s="942"/>
      <c r="CFH324" s="942"/>
      <c r="CFI324" s="942"/>
      <c r="CFJ324" s="942"/>
      <c r="CFK324" s="942"/>
      <c r="CFL324" s="942"/>
      <c r="CFM324" s="942"/>
      <c r="CFN324" s="942"/>
      <c r="CFO324" s="942"/>
      <c r="CFP324" s="942"/>
      <c r="CFQ324" s="942"/>
      <c r="CFR324" s="942"/>
      <c r="CFS324" s="942"/>
      <c r="CFT324" s="942"/>
      <c r="CFU324" s="942"/>
      <c r="CFV324" s="942"/>
      <c r="CFW324" s="942"/>
      <c r="CFX324" s="942"/>
      <c r="CFY324" s="942"/>
      <c r="CFZ324" s="942"/>
      <c r="CGA324" s="942"/>
      <c r="CGB324" s="942"/>
      <c r="CGC324" s="942"/>
      <c r="CGD324" s="942"/>
      <c r="CGE324" s="942"/>
      <c r="CGF324" s="942"/>
      <c r="CGG324" s="942"/>
      <c r="CGH324" s="942"/>
      <c r="CGI324" s="942"/>
      <c r="CGJ324" s="942"/>
      <c r="CGK324" s="942"/>
      <c r="CGL324" s="942"/>
      <c r="CGM324" s="942"/>
      <c r="CGN324" s="942"/>
      <c r="CGO324" s="942"/>
      <c r="CGP324" s="942"/>
      <c r="CGQ324" s="942"/>
      <c r="CGR324" s="942"/>
      <c r="CGS324" s="942"/>
      <c r="CGT324" s="942"/>
      <c r="CGU324" s="942"/>
      <c r="CGV324" s="942"/>
      <c r="CGW324" s="942"/>
      <c r="CGX324" s="942"/>
      <c r="CGY324" s="942"/>
      <c r="CGZ324" s="942"/>
      <c r="CHA324" s="942"/>
      <c r="CHB324" s="942"/>
      <c r="CHC324" s="942"/>
      <c r="CHD324" s="942"/>
      <c r="CHE324" s="942"/>
      <c r="CHF324" s="942"/>
      <c r="CHG324" s="942"/>
      <c r="CHH324" s="942"/>
      <c r="CHI324" s="942"/>
      <c r="CHJ324" s="942"/>
      <c r="CHK324" s="942"/>
      <c r="CHL324" s="942"/>
      <c r="CHM324" s="942"/>
      <c r="CHN324" s="942"/>
      <c r="CHO324" s="942"/>
      <c r="CHP324" s="942"/>
      <c r="CHQ324" s="942"/>
      <c r="CHR324" s="942"/>
      <c r="CHS324" s="942"/>
      <c r="CHT324" s="942"/>
      <c r="CHU324" s="942"/>
      <c r="CHV324" s="942"/>
      <c r="CHW324" s="942"/>
      <c r="CHX324" s="942"/>
      <c r="CHY324" s="942"/>
      <c r="CHZ324" s="942"/>
      <c r="CIA324" s="942"/>
      <c r="CIB324" s="942"/>
      <c r="CIC324" s="942"/>
      <c r="CID324" s="942"/>
      <c r="CIE324" s="942"/>
      <c r="CIF324" s="942"/>
      <c r="CIG324" s="942"/>
      <c r="CIH324" s="942"/>
      <c r="CII324" s="942"/>
      <c r="CIJ324" s="942"/>
      <c r="CIK324" s="942"/>
      <c r="CIL324" s="942"/>
      <c r="CIM324" s="942"/>
      <c r="CIN324" s="942"/>
      <c r="CIO324" s="942"/>
      <c r="CIP324" s="942"/>
      <c r="CIQ324" s="942"/>
      <c r="CIR324" s="942"/>
      <c r="CIS324" s="942"/>
      <c r="CIT324" s="942"/>
      <c r="CIU324" s="942"/>
      <c r="CIV324" s="942"/>
      <c r="CIW324" s="942"/>
      <c r="CIX324" s="942"/>
      <c r="CIY324" s="942"/>
      <c r="CIZ324" s="942"/>
      <c r="CJA324" s="942"/>
      <c r="CJB324" s="942"/>
      <c r="CJC324" s="942"/>
      <c r="CJD324" s="942"/>
      <c r="CJE324" s="942"/>
      <c r="CJF324" s="942"/>
      <c r="CJG324" s="942"/>
      <c r="CJH324" s="942"/>
      <c r="CJI324" s="942"/>
      <c r="CJJ324" s="942"/>
      <c r="CJK324" s="942"/>
      <c r="CJL324" s="942"/>
      <c r="CJM324" s="942"/>
      <c r="CJN324" s="942"/>
      <c r="CJO324" s="942"/>
      <c r="CJP324" s="942"/>
      <c r="CJQ324" s="942"/>
      <c r="CJR324" s="942"/>
      <c r="CJS324" s="942"/>
      <c r="CJT324" s="942"/>
      <c r="CJU324" s="942"/>
      <c r="CJV324" s="942"/>
      <c r="CJW324" s="942"/>
      <c r="CJX324" s="942"/>
      <c r="CJY324" s="942"/>
      <c r="CJZ324" s="942"/>
      <c r="CKA324" s="942"/>
      <c r="CKB324" s="942"/>
      <c r="CKC324" s="942"/>
      <c r="CKD324" s="942"/>
      <c r="CKE324" s="942"/>
      <c r="CKF324" s="942"/>
      <c r="CKG324" s="942"/>
      <c r="CKH324" s="942"/>
      <c r="CKI324" s="942"/>
      <c r="CKJ324" s="942"/>
      <c r="CKK324" s="942"/>
      <c r="CKL324" s="942"/>
      <c r="CKM324" s="942"/>
      <c r="CKN324" s="942"/>
      <c r="CKO324" s="942"/>
      <c r="CKP324" s="942"/>
      <c r="CKQ324" s="942"/>
      <c r="CKR324" s="942"/>
      <c r="CKS324" s="942"/>
      <c r="CKT324" s="942"/>
      <c r="CKU324" s="942"/>
      <c r="CKV324" s="942"/>
      <c r="CKW324" s="942"/>
      <c r="CKX324" s="942"/>
      <c r="CKY324" s="942"/>
      <c r="CKZ324" s="942"/>
      <c r="CLA324" s="942"/>
      <c r="CLB324" s="942"/>
      <c r="CLC324" s="942"/>
      <c r="CLD324" s="942"/>
      <c r="CLE324" s="942"/>
      <c r="CLF324" s="942"/>
      <c r="CLG324" s="942"/>
      <c r="CLH324" s="942"/>
      <c r="CLI324" s="942"/>
      <c r="CLJ324" s="942"/>
      <c r="CLK324" s="942"/>
      <c r="CLL324" s="942"/>
      <c r="CLM324" s="942"/>
      <c r="CLN324" s="942"/>
      <c r="CLO324" s="942"/>
      <c r="CLP324" s="942"/>
      <c r="CLQ324" s="942"/>
      <c r="CLR324" s="942"/>
      <c r="CLS324" s="942"/>
      <c r="CLT324" s="942"/>
      <c r="CLU324" s="942"/>
      <c r="CLV324" s="942"/>
      <c r="CLW324" s="942"/>
      <c r="CLX324" s="942"/>
      <c r="CLY324" s="942"/>
      <c r="CLZ324" s="942"/>
      <c r="CMA324" s="942"/>
      <c r="CMB324" s="942"/>
      <c r="CMC324" s="942"/>
      <c r="CMD324" s="942"/>
      <c r="CME324" s="942"/>
      <c r="CMF324" s="942"/>
      <c r="CMG324" s="942"/>
      <c r="CMH324" s="942"/>
      <c r="CMI324" s="942"/>
      <c r="CMJ324" s="942"/>
      <c r="CMK324" s="942"/>
      <c r="CML324" s="942"/>
      <c r="CMM324" s="942"/>
      <c r="CMN324" s="942"/>
      <c r="CMO324" s="942"/>
      <c r="CMP324" s="942"/>
      <c r="CMQ324" s="942"/>
      <c r="CMR324" s="942"/>
      <c r="CMS324" s="942"/>
      <c r="CMT324" s="942"/>
      <c r="CMU324" s="942"/>
      <c r="CMV324" s="942"/>
      <c r="CMW324" s="942"/>
      <c r="CMX324" s="942"/>
      <c r="CMY324" s="942"/>
      <c r="CMZ324" s="942"/>
      <c r="CNA324" s="942"/>
      <c r="CNB324" s="942"/>
      <c r="CNC324" s="942"/>
      <c r="CND324" s="942"/>
      <c r="CNE324" s="942"/>
      <c r="CNF324" s="942"/>
      <c r="CNG324" s="942"/>
      <c r="CNH324" s="942"/>
      <c r="CNI324" s="942"/>
      <c r="CNJ324" s="942"/>
      <c r="CNK324" s="942"/>
      <c r="CNL324" s="942"/>
      <c r="CNM324" s="942"/>
      <c r="CNN324" s="942"/>
      <c r="CNO324" s="942"/>
      <c r="CNP324" s="942"/>
      <c r="CNQ324" s="942"/>
      <c r="CNR324" s="942"/>
      <c r="CNS324" s="942"/>
      <c r="CNT324" s="942"/>
      <c r="CNU324" s="942"/>
      <c r="CNV324" s="942"/>
      <c r="CNW324" s="942"/>
      <c r="CNX324" s="942"/>
      <c r="CNY324" s="942"/>
      <c r="CNZ324" s="942"/>
      <c r="COA324" s="942"/>
      <c r="COB324" s="942"/>
      <c r="COC324" s="942"/>
      <c r="COD324" s="942"/>
      <c r="COE324" s="942"/>
      <c r="COF324" s="942"/>
      <c r="COG324" s="942"/>
      <c r="COH324" s="942"/>
      <c r="COI324" s="942"/>
      <c r="COJ324" s="942"/>
      <c r="COK324" s="942"/>
      <c r="COL324" s="942"/>
      <c r="COM324" s="942"/>
      <c r="CON324" s="942"/>
      <c r="COO324" s="942"/>
      <c r="COP324" s="942"/>
      <c r="COQ324" s="942"/>
      <c r="COR324" s="942"/>
      <c r="COS324" s="942"/>
      <c r="COT324" s="942"/>
      <c r="COU324" s="942"/>
      <c r="COV324" s="942"/>
      <c r="COW324" s="942"/>
      <c r="COX324" s="942"/>
      <c r="COY324" s="942"/>
      <c r="COZ324" s="942"/>
      <c r="CPA324" s="942"/>
      <c r="CPB324" s="942"/>
      <c r="CPC324" s="942"/>
      <c r="CPD324" s="942"/>
      <c r="CPE324" s="942"/>
      <c r="CPF324" s="942"/>
      <c r="CPG324" s="942"/>
      <c r="CPH324" s="942"/>
      <c r="CPI324" s="942"/>
      <c r="CPJ324" s="942"/>
      <c r="CPK324" s="942"/>
      <c r="CPL324" s="942"/>
      <c r="CPM324" s="942"/>
      <c r="CPN324" s="942"/>
      <c r="CPO324" s="942"/>
      <c r="CPP324" s="942"/>
      <c r="CPQ324" s="942"/>
      <c r="CPR324" s="942"/>
      <c r="CPS324" s="942"/>
      <c r="CPT324" s="942"/>
      <c r="CPU324" s="942"/>
      <c r="CPV324" s="942"/>
      <c r="CPW324" s="942"/>
      <c r="CPX324" s="942"/>
      <c r="CPY324" s="942"/>
      <c r="CPZ324" s="942"/>
      <c r="CQA324" s="942"/>
      <c r="CQB324" s="942"/>
      <c r="CQC324" s="942"/>
      <c r="CQD324" s="942"/>
      <c r="CQE324" s="942"/>
      <c r="CQF324" s="942"/>
      <c r="CQG324" s="942"/>
      <c r="CQH324" s="942"/>
      <c r="CQI324" s="942"/>
      <c r="CQJ324" s="942"/>
      <c r="CQK324" s="942"/>
      <c r="CQL324" s="942"/>
      <c r="CQM324" s="942"/>
      <c r="CQN324" s="942"/>
      <c r="CQO324" s="942"/>
      <c r="CQP324" s="942"/>
      <c r="CQQ324" s="942"/>
      <c r="CQR324" s="942"/>
      <c r="CQS324" s="942"/>
      <c r="CQT324" s="942"/>
      <c r="CQU324" s="942"/>
      <c r="CQV324" s="942"/>
      <c r="CQW324" s="942"/>
      <c r="CQX324" s="942"/>
      <c r="CQY324" s="942"/>
      <c r="CQZ324" s="942"/>
      <c r="CRA324" s="942"/>
      <c r="CRB324" s="942"/>
      <c r="CRC324" s="942"/>
      <c r="CRD324" s="942"/>
      <c r="CRE324" s="942"/>
      <c r="CRF324" s="942"/>
      <c r="CRG324" s="942"/>
      <c r="CRH324" s="942"/>
      <c r="CRI324" s="942"/>
      <c r="CRJ324" s="942"/>
      <c r="CRK324" s="942"/>
      <c r="CRL324" s="942"/>
      <c r="CRM324" s="942"/>
      <c r="CRN324" s="942"/>
      <c r="CRO324" s="942"/>
      <c r="CRP324" s="942"/>
      <c r="CRQ324" s="942"/>
      <c r="CRR324" s="942"/>
      <c r="CRS324" s="942"/>
      <c r="CRT324" s="942"/>
      <c r="CRU324" s="942"/>
      <c r="CRV324" s="942"/>
      <c r="CRW324" s="942"/>
      <c r="CRX324" s="942"/>
      <c r="CRY324" s="942"/>
      <c r="CRZ324" s="942"/>
      <c r="CSA324" s="942"/>
      <c r="CSB324" s="942"/>
      <c r="CSC324" s="942"/>
      <c r="CSD324" s="942"/>
      <c r="CSE324" s="942"/>
      <c r="CSF324" s="942"/>
      <c r="CSG324" s="942"/>
      <c r="CSH324" s="942"/>
      <c r="CSI324" s="942"/>
      <c r="CSJ324" s="942"/>
      <c r="CSK324" s="942"/>
      <c r="CSL324" s="942"/>
      <c r="CSM324" s="942"/>
      <c r="CSN324" s="942"/>
      <c r="CSO324" s="942"/>
      <c r="CSP324" s="942"/>
      <c r="CSQ324" s="942"/>
      <c r="CSR324" s="942"/>
      <c r="CSS324" s="942"/>
      <c r="CST324" s="942"/>
      <c r="CSU324" s="942"/>
      <c r="CSV324" s="942"/>
      <c r="CSW324" s="942"/>
      <c r="CSX324" s="942"/>
      <c r="CSY324" s="942"/>
      <c r="CSZ324" s="942"/>
      <c r="CTA324" s="942"/>
      <c r="CTB324" s="942"/>
      <c r="CTC324" s="942"/>
      <c r="CTD324" s="942"/>
      <c r="CTE324" s="942"/>
      <c r="CTF324" s="942"/>
      <c r="CTG324" s="942"/>
      <c r="CTH324" s="942"/>
      <c r="CTI324" s="942"/>
      <c r="CTJ324" s="942"/>
      <c r="CTK324" s="942"/>
      <c r="CTL324" s="942"/>
      <c r="CTM324" s="942"/>
      <c r="CTN324" s="942"/>
      <c r="CTO324" s="942"/>
      <c r="CTP324" s="942"/>
      <c r="CTQ324" s="942"/>
      <c r="CTR324" s="942"/>
      <c r="CTS324" s="942"/>
      <c r="CTT324" s="942"/>
      <c r="CTU324" s="942"/>
      <c r="CTV324" s="942"/>
      <c r="CTW324" s="942"/>
      <c r="CTX324" s="942"/>
      <c r="CTY324" s="942"/>
      <c r="CTZ324" s="942"/>
      <c r="CUA324" s="942"/>
      <c r="CUB324" s="942"/>
      <c r="CUC324" s="942"/>
      <c r="CUD324" s="942"/>
      <c r="CUE324" s="942"/>
      <c r="CUF324" s="942"/>
      <c r="CUG324" s="942"/>
      <c r="CUH324" s="942"/>
      <c r="CUI324" s="942"/>
      <c r="CUJ324" s="942"/>
      <c r="CUK324" s="942"/>
      <c r="CUL324" s="942"/>
      <c r="CUM324" s="942"/>
      <c r="CUN324" s="942"/>
      <c r="CUO324" s="942"/>
      <c r="CUP324" s="942"/>
      <c r="CUQ324" s="942"/>
      <c r="CUR324" s="942"/>
      <c r="CUS324" s="942"/>
      <c r="CUT324" s="942"/>
      <c r="CUU324" s="942"/>
      <c r="CUV324" s="942"/>
      <c r="CUW324" s="942"/>
      <c r="CUX324" s="942"/>
      <c r="CUY324" s="942"/>
      <c r="CUZ324" s="942"/>
      <c r="CVA324" s="942"/>
      <c r="CVB324" s="942"/>
      <c r="CVC324" s="942"/>
      <c r="CVD324" s="942"/>
      <c r="CVE324" s="942"/>
      <c r="CVF324" s="942"/>
      <c r="CVG324" s="942"/>
      <c r="CVH324" s="942"/>
      <c r="CVI324" s="942"/>
      <c r="CVJ324" s="942"/>
      <c r="CVK324" s="942"/>
      <c r="CVL324" s="942"/>
      <c r="CVM324" s="942"/>
      <c r="CVN324" s="942"/>
      <c r="CVO324" s="942"/>
      <c r="CVP324" s="942"/>
      <c r="CVQ324" s="942"/>
      <c r="CVR324" s="942"/>
      <c r="CVS324" s="942"/>
      <c r="CVT324" s="942"/>
      <c r="CVU324" s="942"/>
      <c r="CVV324" s="942"/>
      <c r="CVW324" s="942"/>
      <c r="CVX324" s="942"/>
      <c r="CVY324" s="942"/>
      <c r="CVZ324" s="942"/>
      <c r="CWA324" s="942"/>
      <c r="CWB324" s="942"/>
      <c r="CWC324" s="942"/>
      <c r="CWD324" s="942"/>
      <c r="CWE324" s="942"/>
      <c r="CWF324" s="942"/>
      <c r="CWG324" s="942"/>
      <c r="CWH324" s="942"/>
      <c r="CWI324" s="942"/>
      <c r="CWJ324" s="942"/>
      <c r="CWK324" s="942"/>
      <c r="CWL324" s="942"/>
      <c r="CWM324" s="942"/>
      <c r="CWN324" s="942"/>
      <c r="CWO324" s="942"/>
      <c r="CWP324" s="942"/>
      <c r="CWQ324" s="942"/>
      <c r="CWR324" s="942"/>
      <c r="CWS324" s="942"/>
      <c r="CWT324" s="942"/>
      <c r="CWU324" s="942"/>
      <c r="CWV324" s="942"/>
      <c r="CWW324" s="942"/>
      <c r="CWX324" s="942"/>
      <c r="CWY324" s="942"/>
      <c r="CWZ324" s="942"/>
      <c r="CXA324" s="942"/>
      <c r="CXB324" s="942"/>
      <c r="CXC324" s="942"/>
      <c r="CXD324" s="942"/>
      <c r="CXE324" s="942"/>
      <c r="CXF324" s="942"/>
      <c r="CXG324" s="942"/>
      <c r="CXH324" s="942"/>
      <c r="CXI324" s="942"/>
      <c r="CXJ324" s="942"/>
      <c r="CXK324" s="942"/>
      <c r="CXL324" s="942"/>
      <c r="CXM324" s="942"/>
      <c r="CXN324" s="942"/>
      <c r="CXO324" s="942"/>
      <c r="CXP324" s="942"/>
      <c r="CXQ324" s="942"/>
      <c r="CXR324" s="942"/>
      <c r="CXS324" s="942"/>
      <c r="CXT324" s="942"/>
      <c r="CXU324" s="942"/>
      <c r="CXV324" s="942"/>
      <c r="CXW324" s="942"/>
      <c r="CXX324" s="942"/>
      <c r="CXY324" s="942"/>
      <c r="CXZ324" s="942"/>
      <c r="CYA324" s="942"/>
      <c r="CYB324" s="942"/>
      <c r="CYC324" s="942"/>
      <c r="CYD324" s="942"/>
      <c r="CYE324" s="942"/>
      <c r="CYF324" s="942"/>
      <c r="CYG324" s="942"/>
      <c r="CYH324" s="942"/>
      <c r="CYI324" s="942"/>
      <c r="CYJ324" s="942"/>
      <c r="CYK324" s="942"/>
      <c r="CYL324" s="942"/>
      <c r="CYM324" s="942"/>
      <c r="CYN324" s="942"/>
      <c r="CYO324" s="942"/>
      <c r="CYP324" s="942"/>
      <c r="CYQ324" s="942"/>
      <c r="CYR324" s="942"/>
      <c r="CYS324" s="942"/>
      <c r="CYT324" s="942"/>
      <c r="CYU324" s="942"/>
      <c r="CYV324" s="942"/>
      <c r="CYW324" s="942"/>
      <c r="CYX324" s="942"/>
      <c r="CYY324" s="942"/>
      <c r="CYZ324" s="942"/>
      <c r="CZA324" s="942"/>
      <c r="CZB324" s="942"/>
      <c r="CZC324" s="942"/>
      <c r="CZD324" s="942"/>
      <c r="CZE324" s="942"/>
      <c r="CZF324" s="942"/>
      <c r="CZG324" s="942"/>
      <c r="CZH324" s="942"/>
      <c r="CZI324" s="942"/>
      <c r="CZJ324" s="942"/>
      <c r="CZK324" s="942"/>
      <c r="CZL324" s="942"/>
      <c r="CZM324" s="942"/>
      <c r="CZN324" s="942"/>
      <c r="CZO324" s="942"/>
      <c r="CZP324" s="942"/>
      <c r="CZQ324" s="942"/>
      <c r="CZR324" s="942"/>
      <c r="CZS324" s="942"/>
      <c r="CZT324" s="942"/>
      <c r="CZU324" s="942"/>
      <c r="CZV324" s="942"/>
      <c r="CZW324" s="942"/>
      <c r="CZX324" s="942"/>
      <c r="CZY324" s="942"/>
      <c r="CZZ324" s="942"/>
      <c r="DAA324" s="942"/>
      <c r="DAB324" s="942"/>
      <c r="DAC324" s="942"/>
      <c r="DAD324" s="942"/>
      <c r="DAE324" s="942"/>
      <c r="DAF324" s="942"/>
      <c r="DAG324" s="942"/>
      <c r="DAH324" s="942"/>
      <c r="DAI324" s="942"/>
      <c r="DAJ324" s="942"/>
      <c r="DAK324" s="942"/>
      <c r="DAL324" s="942"/>
      <c r="DAM324" s="942"/>
      <c r="DAN324" s="942"/>
      <c r="DAO324" s="942"/>
      <c r="DAP324" s="942"/>
      <c r="DAQ324" s="942"/>
      <c r="DAR324" s="942"/>
      <c r="DAS324" s="942"/>
      <c r="DAT324" s="942"/>
      <c r="DAU324" s="942"/>
      <c r="DAV324" s="942"/>
      <c r="DAW324" s="942"/>
      <c r="DAX324" s="942"/>
      <c r="DAY324" s="942"/>
      <c r="DAZ324" s="942"/>
      <c r="DBA324" s="942"/>
      <c r="DBB324" s="942"/>
      <c r="DBC324" s="942"/>
      <c r="DBD324" s="942"/>
      <c r="DBE324" s="942"/>
      <c r="DBF324" s="942"/>
      <c r="DBG324" s="942"/>
      <c r="DBH324" s="942"/>
      <c r="DBI324" s="942"/>
      <c r="DBJ324" s="942"/>
      <c r="DBK324" s="942"/>
      <c r="DBL324" s="942"/>
      <c r="DBM324" s="942"/>
      <c r="DBN324" s="942"/>
      <c r="DBO324" s="942"/>
      <c r="DBP324" s="942"/>
      <c r="DBQ324" s="942"/>
      <c r="DBR324" s="942"/>
      <c r="DBS324" s="942"/>
      <c r="DBT324" s="942"/>
      <c r="DBU324" s="942"/>
      <c r="DBV324" s="942"/>
      <c r="DBW324" s="942"/>
      <c r="DBX324" s="942"/>
      <c r="DBY324" s="942"/>
      <c r="DBZ324" s="942"/>
      <c r="DCA324" s="942"/>
      <c r="DCB324" s="942"/>
      <c r="DCC324" s="942"/>
      <c r="DCD324" s="942"/>
      <c r="DCE324" s="942"/>
      <c r="DCF324" s="942"/>
      <c r="DCG324" s="942"/>
      <c r="DCH324" s="942"/>
      <c r="DCI324" s="942"/>
      <c r="DCJ324" s="942"/>
      <c r="DCK324" s="942"/>
      <c r="DCL324" s="942"/>
      <c r="DCM324" s="942"/>
      <c r="DCN324" s="942"/>
      <c r="DCO324" s="942"/>
      <c r="DCP324" s="942"/>
      <c r="DCQ324" s="942"/>
      <c r="DCR324" s="942"/>
      <c r="DCS324" s="942"/>
      <c r="DCT324" s="942"/>
      <c r="DCU324" s="942"/>
      <c r="DCV324" s="942"/>
      <c r="DCW324" s="942"/>
      <c r="DCX324" s="942"/>
      <c r="DCY324" s="942"/>
      <c r="DCZ324" s="942"/>
      <c r="DDA324" s="942"/>
      <c r="DDB324" s="942"/>
      <c r="DDC324" s="942"/>
      <c r="DDD324" s="942"/>
      <c r="DDE324" s="942"/>
      <c r="DDF324" s="942"/>
      <c r="DDG324" s="942"/>
      <c r="DDH324" s="942"/>
      <c r="DDI324" s="942"/>
      <c r="DDJ324" s="942"/>
      <c r="DDK324" s="942"/>
      <c r="DDL324" s="942"/>
      <c r="DDM324" s="942"/>
      <c r="DDN324" s="942"/>
      <c r="DDO324" s="942"/>
      <c r="DDP324" s="942"/>
      <c r="DDQ324" s="942"/>
      <c r="DDR324" s="942"/>
      <c r="DDS324" s="942"/>
      <c r="DDT324" s="942"/>
      <c r="DDU324" s="942"/>
      <c r="DDV324" s="942"/>
      <c r="DDW324" s="942"/>
      <c r="DDX324" s="942"/>
      <c r="DDY324" s="942"/>
      <c r="DDZ324" s="942"/>
      <c r="DEA324" s="942"/>
      <c r="DEB324" s="942"/>
      <c r="DEC324" s="942"/>
      <c r="DED324" s="942"/>
      <c r="DEE324" s="942"/>
      <c r="DEF324" s="942"/>
      <c r="DEG324" s="942"/>
      <c r="DEH324" s="942"/>
      <c r="DEI324" s="942"/>
      <c r="DEJ324" s="942"/>
      <c r="DEK324" s="942"/>
      <c r="DEL324" s="942"/>
      <c r="DEM324" s="942"/>
      <c r="DEN324" s="942"/>
      <c r="DEO324" s="942"/>
      <c r="DEP324" s="942"/>
      <c r="DEQ324" s="942"/>
      <c r="DER324" s="942"/>
      <c r="DES324" s="942"/>
      <c r="DET324" s="942"/>
      <c r="DEU324" s="942"/>
      <c r="DEV324" s="942"/>
      <c r="DEW324" s="942"/>
      <c r="DEX324" s="942"/>
      <c r="DEY324" s="942"/>
      <c r="DEZ324" s="942"/>
      <c r="DFA324" s="942"/>
      <c r="DFB324" s="942"/>
      <c r="DFC324" s="942"/>
      <c r="DFD324" s="942"/>
      <c r="DFE324" s="942"/>
      <c r="DFF324" s="942"/>
      <c r="DFG324" s="942"/>
      <c r="DFH324" s="942"/>
      <c r="DFI324" s="942"/>
      <c r="DFJ324" s="942"/>
      <c r="DFK324" s="942"/>
      <c r="DFL324" s="942"/>
      <c r="DFM324" s="942"/>
      <c r="DFN324" s="942"/>
      <c r="DFO324" s="942"/>
      <c r="DFP324" s="942"/>
      <c r="DFQ324" s="942"/>
      <c r="DFR324" s="942"/>
      <c r="DFS324" s="942"/>
      <c r="DFT324" s="942"/>
      <c r="DFU324" s="942"/>
      <c r="DFV324" s="942"/>
      <c r="DFW324" s="942"/>
      <c r="DFX324" s="942"/>
      <c r="DFY324" s="942"/>
      <c r="DFZ324" s="942"/>
      <c r="DGA324" s="942"/>
      <c r="DGB324" s="942"/>
      <c r="DGC324" s="942"/>
      <c r="DGD324" s="942"/>
      <c r="DGE324" s="942"/>
      <c r="DGF324" s="942"/>
      <c r="DGG324" s="942"/>
      <c r="DGH324" s="942"/>
      <c r="DGI324" s="942"/>
      <c r="DGJ324" s="942"/>
      <c r="DGK324" s="942"/>
      <c r="DGL324" s="942"/>
      <c r="DGM324" s="942"/>
      <c r="DGN324" s="942"/>
      <c r="DGO324" s="942"/>
      <c r="DGP324" s="942"/>
      <c r="DGQ324" s="942"/>
      <c r="DGR324" s="942"/>
      <c r="DGS324" s="942"/>
      <c r="DGT324" s="942"/>
      <c r="DGU324" s="942"/>
      <c r="DGV324" s="942"/>
      <c r="DGW324" s="942"/>
      <c r="DGX324" s="942"/>
      <c r="DGY324" s="942"/>
      <c r="DGZ324" s="942"/>
      <c r="DHA324" s="942"/>
      <c r="DHB324" s="942"/>
      <c r="DHC324" s="942"/>
      <c r="DHD324" s="942"/>
      <c r="DHE324" s="942"/>
      <c r="DHF324" s="942"/>
      <c r="DHG324" s="942"/>
      <c r="DHH324" s="942"/>
      <c r="DHI324" s="942"/>
      <c r="DHJ324" s="942"/>
      <c r="DHK324" s="942"/>
      <c r="DHL324" s="942"/>
      <c r="DHM324" s="942"/>
      <c r="DHN324" s="942"/>
      <c r="DHO324" s="942"/>
      <c r="DHP324" s="942"/>
      <c r="DHQ324" s="942"/>
      <c r="DHR324" s="942"/>
      <c r="DHS324" s="942"/>
      <c r="DHT324" s="942"/>
      <c r="DHU324" s="942"/>
      <c r="DHV324" s="942"/>
      <c r="DHW324" s="942"/>
      <c r="DHX324" s="942"/>
      <c r="DHY324" s="942"/>
      <c r="DHZ324" s="942"/>
      <c r="DIA324" s="942"/>
      <c r="DIB324" s="942"/>
      <c r="DIC324" s="942"/>
      <c r="DID324" s="942"/>
      <c r="DIE324" s="942"/>
      <c r="DIF324" s="942"/>
      <c r="DIG324" s="942"/>
      <c r="DIH324" s="942"/>
      <c r="DII324" s="942"/>
      <c r="DIJ324" s="942"/>
      <c r="DIK324" s="942"/>
      <c r="DIL324" s="942"/>
      <c r="DIM324" s="942"/>
      <c r="DIN324" s="942"/>
      <c r="DIO324" s="942"/>
      <c r="DIP324" s="942"/>
      <c r="DIQ324" s="942"/>
      <c r="DIR324" s="942"/>
      <c r="DIS324" s="942"/>
      <c r="DIT324" s="942"/>
      <c r="DIU324" s="942"/>
      <c r="DIV324" s="942"/>
      <c r="DIW324" s="942"/>
      <c r="DIX324" s="942"/>
      <c r="DIY324" s="942"/>
      <c r="DIZ324" s="942"/>
      <c r="DJA324" s="942"/>
      <c r="DJB324" s="942"/>
      <c r="DJC324" s="942"/>
      <c r="DJD324" s="942"/>
      <c r="DJE324" s="942"/>
      <c r="DJF324" s="942"/>
      <c r="DJG324" s="942"/>
      <c r="DJH324" s="942"/>
      <c r="DJI324" s="942"/>
      <c r="DJJ324" s="942"/>
      <c r="DJK324" s="942"/>
      <c r="DJL324" s="942"/>
      <c r="DJM324" s="942"/>
      <c r="DJN324" s="942"/>
      <c r="DJO324" s="942"/>
      <c r="DJP324" s="942"/>
      <c r="DJQ324" s="942"/>
      <c r="DJR324" s="942"/>
      <c r="DJS324" s="942"/>
      <c r="DJT324" s="942"/>
      <c r="DJU324" s="942"/>
      <c r="DJV324" s="942"/>
      <c r="DJW324" s="942"/>
      <c r="DJX324" s="942"/>
      <c r="DJY324" s="942"/>
      <c r="DJZ324" s="942"/>
      <c r="DKA324" s="942"/>
      <c r="DKB324" s="942"/>
      <c r="DKC324" s="942"/>
      <c r="DKD324" s="942"/>
      <c r="DKE324" s="942"/>
      <c r="DKF324" s="942"/>
      <c r="DKG324" s="942"/>
      <c r="DKH324" s="942"/>
      <c r="DKI324" s="942"/>
      <c r="DKJ324" s="942"/>
      <c r="DKK324" s="942"/>
      <c r="DKL324" s="942"/>
      <c r="DKM324" s="942"/>
      <c r="DKN324" s="942"/>
      <c r="DKO324" s="942"/>
      <c r="DKP324" s="942"/>
      <c r="DKQ324" s="942"/>
      <c r="DKR324" s="942"/>
      <c r="DKS324" s="942"/>
      <c r="DKT324" s="942"/>
      <c r="DKU324" s="942"/>
      <c r="DKV324" s="942"/>
      <c r="DKW324" s="942"/>
      <c r="DKX324" s="942"/>
      <c r="DKY324" s="942"/>
      <c r="DKZ324" s="942"/>
      <c r="DLA324" s="942"/>
      <c r="DLB324" s="942"/>
      <c r="DLC324" s="942"/>
      <c r="DLD324" s="942"/>
      <c r="DLE324" s="942"/>
      <c r="DLF324" s="942"/>
      <c r="DLG324" s="942"/>
      <c r="DLH324" s="942"/>
      <c r="DLI324" s="942"/>
      <c r="DLJ324" s="942"/>
      <c r="DLK324" s="942"/>
      <c r="DLL324" s="942"/>
      <c r="DLM324" s="942"/>
      <c r="DLN324" s="942"/>
      <c r="DLO324" s="942"/>
      <c r="DLP324" s="942"/>
      <c r="DLQ324" s="942"/>
      <c r="DLR324" s="942"/>
      <c r="DLS324" s="942"/>
      <c r="DLT324" s="942"/>
      <c r="DLU324" s="942"/>
      <c r="DLV324" s="942"/>
      <c r="DLW324" s="942"/>
      <c r="DLX324" s="942"/>
      <c r="DLY324" s="942"/>
      <c r="DLZ324" s="942"/>
      <c r="DMA324" s="942"/>
      <c r="DMB324" s="942"/>
      <c r="DMC324" s="942"/>
      <c r="DMD324" s="942"/>
      <c r="DME324" s="942"/>
      <c r="DMF324" s="942"/>
      <c r="DMG324" s="942"/>
      <c r="DMH324" s="942"/>
      <c r="DMI324" s="942"/>
      <c r="DMJ324" s="942"/>
      <c r="DMK324" s="942"/>
      <c r="DML324" s="942"/>
      <c r="DMM324" s="942"/>
      <c r="DMN324" s="942"/>
      <c r="DMO324" s="942"/>
      <c r="DMP324" s="942"/>
      <c r="DMQ324" s="942"/>
      <c r="DMR324" s="942"/>
      <c r="DMS324" s="942"/>
      <c r="DMT324" s="942"/>
      <c r="DMU324" s="942"/>
      <c r="DMV324" s="942"/>
      <c r="DMW324" s="942"/>
      <c r="DMX324" s="942"/>
      <c r="DMY324" s="942"/>
      <c r="DMZ324" s="942"/>
      <c r="DNA324" s="942"/>
      <c r="DNB324" s="942"/>
      <c r="DNC324" s="942"/>
      <c r="DND324" s="942"/>
      <c r="DNE324" s="942"/>
      <c r="DNF324" s="942"/>
      <c r="DNG324" s="942"/>
      <c r="DNH324" s="942"/>
      <c r="DNI324" s="942"/>
      <c r="DNJ324" s="942"/>
      <c r="DNK324" s="942"/>
      <c r="DNL324" s="942"/>
      <c r="DNM324" s="942"/>
      <c r="DNN324" s="942"/>
      <c r="DNO324" s="942"/>
      <c r="DNP324" s="942"/>
      <c r="DNQ324" s="942"/>
      <c r="DNR324" s="942"/>
      <c r="DNS324" s="942"/>
      <c r="DNT324" s="942"/>
      <c r="DNU324" s="942"/>
      <c r="DNV324" s="942"/>
      <c r="DNW324" s="942"/>
      <c r="DNX324" s="942"/>
      <c r="DNY324" s="942"/>
      <c r="DNZ324" s="942"/>
      <c r="DOA324" s="942"/>
      <c r="DOB324" s="942"/>
      <c r="DOC324" s="942"/>
      <c r="DOD324" s="942"/>
      <c r="DOE324" s="942"/>
      <c r="DOF324" s="942"/>
      <c r="DOG324" s="942"/>
      <c r="DOH324" s="942"/>
      <c r="DOI324" s="942"/>
      <c r="DOJ324" s="942"/>
      <c r="DOK324" s="942"/>
      <c r="DOL324" s="942"/>
      <c r="DOM324" s="942"/>
      <c r="DON324" s="942"/>
      <c r="DOO324" s="942"/>
      <c r="DOP324" s="942"/>
      <c r="DOQ324" s="942"/>
      <c r="DOR324" s="942"/>
      <c r="DOS324" s="942"/>
      <c r="DOT324" s="942"/>
      <c r="DOU324" s="942"/>
      <c r="DOV324" s="942"/>
      <c r="DOW324" s="942"/>
      <c r="DOX324" s="942"/>
      <c r="DOY324" s="942"/>
      <c r="DOZ324" s="942"/>
      <c r="DPA324" s="942"/>
      <c r="DPB324" s="942"/>
      <c r="DPC324" s="942"/>
      <c r="DPD324" s="942"/>
      <c r="DPE324" s="942"/>
      <c r="DPF324" s="942"/>
      <c r="DPG324" s="942"/>
      <c r="DPH324" s="942"/>
      <c r="DPI324" s="942"/>
      <c r="DPJ324" s="942"/>
      <c r="DPK324" s="942"/>
      <c r="DPL324" s="942"/>
      <c r="DPM324" s="942"/>
      <c r="DPN324" s="942"/>
      <c r="DPO324" s="942"/>
      <c r="DPP324" s="942"/>
      <c r="DPQ324" s="942"/>
      <c r="DPR324" s="942"/>
      <c r="DPS324" s="942"/>
      <c r="DPT324" s="942"/>
      <c r="DPU324" s="942"/>
      <c r="DPV324" s="942"/>
      <c r="DPW324" s="942"/>
      <c r="DPX324" s="942"/>
      <c r="DPY324" s="942"/>
      <c r="DPZ324" s="942"/>
      <c r="DQA324" s="942"/>
      <c r="DQB324" s="942"/>
      <c r="DQC324" s="942"/>
      <c r="DQD324" s="942"/>
      <c r="DQE324" s="942"/>
      <c r="DQF324" s="942"/>
      <c r="DQG324" s="942"/>
      <c r="DQH324" s="942"/>
      <c r="DQI324" s="942"/>
      <c r="DQJ324" s="942"/>
      <c r="DQK324" s="942"/>
      <c r="DQL324" s="942"/>
      <c r="DQM324" s="942"/>
      <c r="DQN324" s="942"/>
      <c r="DQO324" s="942"/>
      <c r="DQP324" s="942"/>
      <c r="DQQ324" s="942"/>
      <c r="DQR324" s="942"/>
      <c r="DQS324" s="942"/>
      <c r="DQT324" s="942"/>
      <c r="DQU324" s="942"/>
      <c r="DQV324" s="942"/>
      <c r="DQW324" s="942"/>
      <c r="DQX324" s="942"/>
      <c r="DQY324" s="942"/>
      <c r="DQZ324" s="942"/>
      <c r="DRA324" s="942"/>
      <c r="DRB324" s="942"/>
      <c r="DRC324" s="942"/>
      <c r="DRD324" s="942"/>
      <c r="DRE324" s="942"/>
      <c r="DRF324" s="942"/>
      <c r="DRG324" s="942"/>
      <c r="DRH324" s="942"/>
      <c r="DRI324" s="942"/>
      <c r="DRJ324" s="942"/>
      <c r="DRK324" s="942"/>
      <c r="DRL324" s="942"/>
      <c r="DRM324" s="942"/>
      <c r="DRN324" s="942"/>
      <c r="DRO324" s="942"/>
      <c r="DRP324" s="942"/>
      <c r="DRQ324" s="942"/>
      <c r="DRR324" s="942"/>
      <c r="DRS324" s="942"/>
      <c r="DRT324" s="942"/>
      <c r="DRU324" s="942"/>
      <c r="DRV324" s="942"/>
      <c r="DRW324" s="942"/>
      <c r="DRX324" s="942"/>
      <c r="DRY324" s="942"/>
      <c r="DRZ324" s="942"/>
      <c r="DSA324" s="942"/>
      <c r="DSB324" s="942"/>
      <c r="DSC324" s="942"/>
      <c r="DSD324" s="942"/>
      <c r="DSE324" s="942"/>
      <c r="DSF324" s="942"/>
      <c r="DSG324" s="942"/>
      <c r="DSH324" s="942"/>
      <c r="DSI324" s="942"/>
      <c r="DSJ324" s="942"/>
      <c r="DSK324" s="942"/>
      <c r="DSL324" s="942"/>
      <c r="DSM324" s="942"/>
      <c r="DSN324" s="942"/>
      <c r="DSO324" s="942"/>
      <c r="DSP324" s="942"/>
      <c r="DSQ324" s="942"/>
      <c r="DSR324" s="942"/>
      <c r="DSS324" s="942"/>
      <c r="DST324" s="942"/>
      <c r="DSU324" s="942"/>
      <c r="DSV324" s="942"/>
      <c r="DSW324" s="942"/>
      <c r="DSX324" s="942"/>
      <c r="DSY324" s="942"/>
      <c r="DSZ324" s="942"/>
      <c r="DTA324" s="942"/>
      <c r="DTB324" s="942"/>
      <c r="DTC324" s="942"/>
      <c r="DTD324" s="942"/>
      <c r="DTE324" s="942"/>
      <c r="DTF324" s="942"/>
      <c r="DTG324" s="942"/>
      <c r="DTH324" s="942"/>
      <c r="DTI324" s="942"/>
      <c r="DTJ324" s="942"/>
      <c r="DTK324" s="942"/>
      <c r="DTL324" s="942"/>
      <c r="DTM324" s="942"/>
      <c r="DTN324" s="942"/>
      <c r="DTO324" s="942"/>
      <c r="DTP324" s="942"/>
      <c r="DTQ324" s="942"/>
      <c r="DTR324" s="942"/>
      <c r="DTS324" s="942"/>
      <c r="DTT324" s="942"/>
      <c r="DTU324" s="942"/>
      <c r="DTV324" s="942"/>
      <c r="DTW324" s="942"/>
      <c r="DTX324" s="942"/>
      <c r="DTY324" s="942"/>
      <c r="DTZ324" s="942"/>
      <c r="DUA324" s="942"/>
      <c r="DUB324" s="942"/>
      <c r="DUC324" s="942"/>
      <c r="DUD324" s="942"/>
      <c r="DUE324" s="942"/>
      <c r="DUF324" s="942"/>
      <c r="DUG324" s="942"/>
      <c r="DUH324" s="942"/>
      <c r="DUI324" s="942"/>
      <c r="DUJ324" s="942"/>
      <c r="DUK324" s="942"/>
      <c r="DUL324" s="942"/>
      <c r="DUM324" s="942"/>
      <c r="DUN324" s="942"/>
      <c r="DUO324" s="942"/>
      <c r="DUP324" s="942"/>
      <c r="DUQ324" s="942"/>
      <c r="DUR324" s="942"/>
      <c r="DUS324" s="942"/>
      <c r="DUT324" s="942"/>
      <c r="DUU324" s="942"/>
      <c r="DUV324" s="942"/>
      <c r="DUW324" s="942"/>
      <c r="DUX324" s="942"/>
      <c r="DUY324" s="942"/>
      <c r="DUZ324" s="942"/>
      <c r="DVA324" s="942"/>
      <c r="DVB324" s="942"/>
      <c r="DVC324" s="942"/>
      <c r="DVD324" s="942"/>
      <c r="DVE324" s="942"/>
      <c r="DVF324" s="942"/>
      <c r="DVG324" s="942"/>
      <c r="DVH324" s="942"/>
      <c r="DVI324" s="942"/>
      <c r="DVJ324" s="942"/>
      <c r="DVK324" s="942"/>
      <c r="DVL324" s="942"/>
      <c r="DVM324" s="942"/>
      <c r="DVN324" s="942"/>
      <c r="DVO324" s="942"/>
      <c r="DVP324" s="942"/>
      <c r="DVQ324" s="942"/>
      <c r="DVR324" s="942"/>
      <c r="DVS324" s="942"/>
      <c r="DVT324" s="942"/>
      <c r="DVU324" s="942"/>
      <c r="DVV324" s="942"/>
      <c r="DVW324" s="942"/>
      <c r="DVX324" s="942"/>
      <c r="DVY324" s="942"/>
      <c r="DVZ324" s="942"/>
      <c r="DWA324" s="942"/>
      <c r="DWB324" s="942"/>
      <c r="DWC324" s="942"/>
      <c r="DWD324" s="942"/>
      <c r="DWE324" s="942"/>
      <c r="DWF324" s="942"/>
      <c r="DWG324" s="942"/>
      <c r="DWH324" s="942"/>
      <c r="DWI324" s="942"/>
      <c r="DWJ324" s="942"/>
      <c r="DWK324" s="942"/>
      <c r="DWL324" s="942"/>
      <c r="DWM324" s="942"/>
      <c r="DWN324" s="942"/>
      <c r="DWO324" s="942"/>
      <c r="DWP324" s="942"/>
      <c r="DWQ324" s="942"/>
      <c r="DWR324" s="942"/>
      <c r="DWS324" s="942"/>
      <c r="DWT324" s="942"/>
      <c r="DWU324" s="942"/>
      <c r="DWV324" s="942"/>
      <c r="DWW324" s="942"/>
      <c r="DWX324" s="942"/>
      <c r="DWY324" s="942"/>
      <c r="DWZ324" s="942"/>
      <c r="DXA324" s="942"/>
      <c r="DXB324" s="942"/>
      <c r="DXC324" s="942"/>
      <c r="DXD324" s="942"/>
      <c r="DXE324" s="942"/>
      <c r="DXF324" s="942"/>
      <c r="DXG324" s="942"/>
      <c r="DXH324" s="942"/>
      <c r="DXI324" s="942"/>
      <c r="DXJ324" s="942"/>
      <c r="DXK324" s="942"/>
      <c r="DXL324" s="942"/>
      <c r="DXM324" s="942"/>
      <c r="DXN324" s="942"/>
      <c r="DXO324" s="942"/>
      <c r="DXP324" s="942"/>
      <c r="DXQ324" s="942"/>
      <c r="DXR324" s="942"/>
      <c r="DXS324" s="942"/>
      <c r="DXT324" s="942"/>
      <c r="DXU324" s="942"/>
      <c r="DXV324" s="942"/>
      <c r="DXW324" s="942"/>
      <c r="DXX324" s="942"/>
      <c r="DXY324" s="942"/>
      <c r="DXZ324" s="942"/>
      <c r="DYA324" s="942"/>
      <c r="DYB324" s="942"/>
      <c r="DYC324" s="942"/>
      <c r="DYD324" s="942"/>
      <c r="DYE324" s="942"/>
      <c r="DYF324" s="942"/>
      <c r="DYG324" s="942"/>
      <c r="DYH324" s="942"/>
      <c r="DYI324" s="942"/>
      <c r="DYJ324" s="942"/>
      <c r="DYK324" s="942"/>
      <c r="DYL324" s="942"/>
      <c r="DYM324" s="942"/>
      <c r="DYN324" s="942"/>
      <c r="DYO324" s="942"/>
      <c r="DYP324" s="942"/>
      <c r="DYQ324" s="942"/>
      <c r="DYR324" s="942"/>
      <c r="DYS324" s="942"/>
      <c r="DYT324" s="942"/>
      <c r="DYU324" s="942"/>
      <c r="DYV324" s="942"/>
      <c r="DYW324" s="942"/>
      <c r="DYX324" s="942"/>
      <c r="DYY324" s="942"/>
      <c r="DYZ324" s="942"/>
      <c r="DZA324" s="942"/>
      <c r="DZB324" s="942"/>
      <c r="DZC324" s="942"/>
      <c r="DZD324" s="942"/>
      <c r="DZE324" s="942"/>
      <c r="DZF324" s="942"/>
      <c r="DZG324" s="942"/>
      <c r="DZH324" s="942"/>
      <c r="DZI324" s="942"/>
      <c r="DZJ324" s="942"/>
      <c r="DZK324" s="942"/>
      <c r="DZL324" s="942"/>
      <c r="DZM324" s="942"/>
      <c r="DZN324" s="942"/>
      <c r="DZO324" s="942"/>
      <c r="DZP324" s="942"/>
      <c r="DZQ324" s="942"/>
      <c r="DZR324" s="942"/>
      <c r="DZS324" s="942"/>
      <c r="DZT324" s="942"/>
      <c r="DZU324" s="942"/>
      <c r="DZV324" s="942"/>
      <c r="DZW324" s="942"/>
      <c r="DZX324" s="942"/>
      <c r="DZY324" s="942"/>
      <c r="DZZ324" s="942"/>
      <c r="EAA324" s="942"/>
      <c r="EAB324" s="942"/>
      <c r="EAC324" s="942"/>
      <c r="EAD324" s="942"/>
      <c r="EAE324" s="942"/>
      <c r="EAF324" s="942"/>
      <c r="EAG324" s="942"/>
      <c r="EAH324" s="942"/>
      <c r="EAI324" s="942"/>
      <c r="EAJ324" s="942"/>
      <c r="EAK324" s="942"/>
      <c r="EAL324" s="942"/>
      <c r="EAM324" s="942"/>
      <c r="EAN324" s="942"/>
      <c r="EAO324" s="942"/>
      <c r="EAP324" s="942"/>
      <c r="EAQ324" s="942"/>
      <c r="EAR324" s="942"/>
      <c r="EAS324" s="942"/>
      <c r="EAT324" s="942"/>
      <c r="EAU324" s="942"/>
      <c r="EAV324" s="942"/>
      <c r="EAW324" s="942"/>
      <c r="EAX324" s="942"/>
      <c r="EAY324" s="942"/>
      <c r="EAZ324" s="942"/>
      <c r="EBA324" s="942"/>
      <c r="EBB324" s="942"/>
      <c r="EBC324" s="942"/>
      <c r="EBD324" s="942"/>
      <c r="EBE324" s="942"/>
      <c r="EBF324" s="942"/>
      <c r="EBG324" s="942"/>
      <c r="EBH324" s="942"/>
      <c r="EBI324" s="942"/>
      <c r="EBJ324" s="942"/>
      <c r="EBK324" s="942"/>
      <c r="EBL324" s="942"/>
      <c r="EBM324" s="942"/>
      <c r="EBN324" s="942"/>
      <c r="EBO324" s="942"/>
      <c r="EBP324" s="942"/>
      <c r="EBQ324" s="942"/>
      <c r="EBR324" s="942"/>
      <c r="EBS324" s="942"/>
      <c r="EBT324" s="942"/>
      <c r="EBU324" s="942"/>
      <c r="EBV324" s="942"/>
      <c r="EBW324" s="942"/>
      <c r="EBX324" s="942"/>
      <c r="EBY324" s="942"/>
      <c r="EBZ324" s="942"/>
      <c r="ECA324" s="942"/>
      <c r="ECB324" s="942"/>
      <c r="ECC324" s="942"/>
      <c r="ECD324" s="942"/>
      <c r="ECE324" s="942"/>
      <c r="ECF324" s="942"/>
      <c r="ECG324" s="942"/>
      <c r="ECH324" s="942"/>
      <c r="ECI324" s="942"/>
      <c r="ECJ324" s="942"/>
      <c r="ECK324" s="942"/>
      <c r="ECL324" s="942"/>
      <c r="ECM324" s="942"/>
      <c r="ECN324" s="942"/>
      <c r="ECO324" s="942"/>
      <c r="ECP324" s="942"/>
      <c r="ECQ324" s="942"/>
      <c r="ECR324" s="942"/>
      <c r="ECS324" s="942"/>
      <c r="ECT324" s="942"/>
      <c r="ECU324" s="942"/>
      <c r="ECV324" s="942"/>
      <c r="ECW324" s="942"/>
      <c r="ECX324" s="942"/>
      <c r="ECY324" s="942"/>
      <c r="ECZ324" s="942"/>
      <c r="EDA324" s="942"/>
      <c r="EDB324" s="942"/>
      <c r="EDC324" s="942"/>
      <c r="EDD324" s="942"/>
      <c r="EDE324" s="942"/>
      <c r="EDF324" s="942"/>
      <c r="EDG324" s="942"/>
      <c r="EDH324" s="942"/>
      <c r="EDI324" s="942"/>
      <c r="EDJ324" s="942"/>
      <c r="EDK324" s="942"/>
      <c r="EDL324" s="942"/>
      <c r="EDM324" s="942"/>
      <c r="EDN324" s="942"/>
      <c r="EDO324" s="942"/>
      <c r="EDP324" s="942"/>
      <c r="EDQ324" s="942"/>
      <c r="EDR324" s="942"/>
      <c r="EDS324" s="942"/>
      <c r="EDT324" s="942"/>
      <c r="EDU324" s="942"/>
      <c r="EDV324" s="942"/>
      <c r="EDW324" s="942"/>
      <c r="EDX324" s="942"/>
      <c r="EDY324" s="942"/>
      <c r="EDZ324" s="942"/>
      <c r="EEA324" s="942"/>
      <c r="EEB324" s="942"/>
      <c r="EEC324" s="942"/>
      <c r="EED324" s="942"/>
      <c r="EEE324" s="942"/>
      <c r="EEF324" s="942"/>
      <c r="EEG324" s="942"/>
      <c r="EEH324" s="942"/>
      <c r="EEI324" s="942"/>
      <c r="EEJ324" s="942"/>
      <c r="EEK324" s="942"/>
      <c r="EEL324" s="942"/>
      <c r="EEM324" s="942"/>
      <c r="EEN324" s="942"/>
      <c r="EEO324" s="942"/>
      <c r="EEP324" s="942"/>
      <c r="EEQ324" s="942"/>
      <c r="EER324" s="942"/>
      <c r="EES324" s="942"/>
      <c r="EET324" s="942"/>
      <c r="EEU324" s="942"/>
      <c r="EEV324" s="942"/>
      <c r="EEW324" s="942"/>
      <c r="EEX324" s="942"/>
      <c r="EEY324" s="942"/>
      <c r="EEZ324" s="942"/>
      <c r="EFA324" s="942"/>
      <c r="EFB324" s="942"/>
      <c r="EFC324" s="942"/>
      <c r="EFD324" s="942"/>
      <c r="EFE324" s="942"/>
      <c r="EFF324" s="942"/>
      <c r="EFG324" s="942"/>
      <c r="EFH324" s="942"/>
      <c r="EFI324" s="942"/>
      <c r="EFJ324" s="942"/>
      <c r="EFK324" s="942"/>
      <c r="EFL324" s="942"/>
      <c r="EFM324" s="942"/>
      <c r="EFN324" s="942"/>
      <c r="EFO324" s="942"/>
      <c r="EFP324" s="942"/>
      <c r="EFQ324" s="942"/>
      <c r="EFR324" s="942"/>
      <c r="EFS324" s="942"/>
      <c r="EFT324" s="942"/>
      <c r="EFU324" s="942"/>
      <c r="EFV324" s="942"/>
      <c r="EFW324" s="942"/>
      <c r="EFX324" s="942"/>
      <c r="EFY324" s="942"/>
      <c r="EFZ324" s="942"/>
      <c r="EGA324" s="942"/>
      <c r="EGB324" s="942"/>
      <c r="EGC324" s="942"/>
      <c r="EGD324" s="942"/>
      <c r="EGE324" s="942"/>
      <c r="EGF324" s="942"/>
      <c r="EGG324" s="942"/>
      <c r="EGH324" s="942"/>
      <c r="EGI324" s="942"/>
      <c r="EGJ324" s="942"/>
      <c r="EGK324" s="942"/>
      <c r="EGL324" s="942"/>
      <c r="EGM324" s="942"/>
      <c r="EGN324" s="942"/>
      <c r="EGO324" s="942"/>
      <c r="EGP324" s="942"/>
      <c r="EGQ324" s="942"/>
      <c r="EGR324" s="942"/>
      <c r="EGS324" s="942"/>
      <c r="EGT324" s="942"/>
      <c r="EGU324" s="942"/>
      <c r="EGV324" s="942"/>
      <c r="EGW324" s="942"/>
      <c r="EGX324" s="942"/>
      <c r="EGY324" s="942"/>
      <c r="EGZ324" s="942"/>
      <c r="EHA324" s="942"/>
      <c r="EHB324" s="942"/>
      <c r="EHC324" s="942"/>
      <c r="EHD324" s="942"/>
      <c r="EHE324" s="942"/>
      <c r="EHF324" s="942"/>
      <c r="EHG324" s="942"/>
      <c r="EHH324" s="942"/>
      <c r="EHI324" s="942"/>
      <c r="EHJ324" s="942"/>
      <c r="EHK324" s="942"/>
      <c r="EHL324" s="942"/>
      <c r="EHM324" s="942"/>
      <c r="EHN324" s="942"/>
      <c r="EHO324" s="942"/>
      <c r="EHP324" s="942"/>
      <c r="EHQ324" s="942"/>
      <c r="EHR324" s="942"/>
      <c r="EHS324" s="942"/>
      <c r="EHT324" s="942"/>
      <c r="EHU324" s="942"/>
      <c r="EHV324" s="942"/>
      <c r="EHW324" s="942"/>
      <c r="EHX324" s="942"/>
      <c r="EHY324" s="942"/>
      <c r="EHZ324" s="942"/>
      <c r="EIA324" s="942"/>
      <c r="EIB324" s="942"/>
      <c r="EIC324" s="942"/>
      <c r="EID324" s="942"/>
      <c r="EIE324" s="942"/>
      <c r="EIF324" s="942"/>
      <c r="EIG324" s="942"/>
      <c r="EIH324" s="942"/>
      <c r="EII324" s="942"/>
      <c r="EIJ324" s="942"/>
      <c r="EIK324" s="942"/>
      <c r="EIL324" s="942"/>
      <c r="EIM324" s="942"/>
      <c r="EIN324" s="942"/>
      <c r="EIO324" s="942"/>
      <c r="EIP324" s="942"/>
      <c r="EIQ324" s="942"/>
      <c r="EIR324" s="942"/>
      <c r="EIS324" s="942"/>
      <c r="EIT324" s="942"/>
      <c r="EIU324" s="942"/>
      <c r="EIV324" s="942"/>
      <c r="EIW324" s="942"/>
      <c r="EIX324" s="942"/>
      <c r="EIY324" s="942"/>
      <c r="EIZ324" s="942"/>
      <c r="EJA324" s="942"/>
      <c r="EJB324" s="942"/>
      <c r="EJC324" s="942"/>
      <c r="EJD324" s="942"/>
      <c r="EJE324" s="942"/>
      <c r="EJF324" s="942"/>
      <c r="EJG324" s="942"/>
      <c r="EJH324" s="942"/>
      <c r="EJI324" s="942"/>
      <c r="EJJ324" s="942"/>
      <c r="EJK324" s="942"/>
      <c r="EJL324" s="942"/>
      <c r="EJM324" s="942"/>
      <c r="EJN324" s="942"/>
      <c r="EJO324" s="942"/>
      <c r="EJP324" s="942"/>
      <c r="EJQ324" s="942"/>
      <c r="EJR324" s="942"/>
      <c r="EJS324" s="942"/>
      <c r="EJT324" s="942"/>
      <c r="EJU324" s="942"/>
      <c r="EJV324" s="942"/>
      <c r="EJW324" s="942"/>
      <c r="EJX324" s="942"/>
      <c r="EJY324" s="942"/>
      <c r="EJZ324" s="942"/>
      <c r="EKA324" s="942"/>
      <c r="EKB324" s="942"/>
      <c r="EKC324" s="942"/>
      <c r="EKD324" s="942"/>
      <c r="EKE324" s="942"/>
      <c r="EKF324" s="942"/>
      <c r="EKG324" s="942"/>
      <c r="EKH324" s="942"/>
      <c r="EKI324" s="942"/>
      <c r="EKJ324" s="942"/>
      <c r="EKK324" s="942"/>
      <c r="EKL324" s="942"/>
      <c r="EKM324" s="942"/>
      <c r="EKN324" s="942"/>
      <c r="EKO324" s="942"/>
      <c r="EKP324" s="942"/>
      <c r="EKQ324" s="942"/>
      <c r="EKR324" s="942"/>
      <c r="EKS324" s="942"/>
      <c r="EKT324" s="942"/>
      <c r="EKU324" s="942"/>
      <c r="EKV324" s="942"/>
      <c r="EKW324" s="942"/>
      <c r="EKX324" s="942"/>
      <c r="EKY324" s="942"/>
      <c r="EKZ324" s="942"/>
      <c r="ELA324" s="942"/>
      <c r="ELB324" s="942"/>
      <c r="ELC324" s="942"/>
      <c r="ELD324" s="942"/>
      <c r="ELE324" s="942"/>
      <c r="ELF324" s="942"/>
      <c r="ELG324" s="942"/>
      <c r="ELH324" s="942"/>
      <c r="ELI324" s="942"/>
      <c r="ELJ324" s="942"/>
      <c r="ELK324" s="942"/>
      <c r="ELL324" s="942"/>
      <c r="ELM324" s="942"/>
      <c r="ELN324" s="942"/>
      <c r="ELO324" s="942"/>
      <c r="ELP324" s="942"/>
      <c r="ELQ324" s="942"/>
      <c r="ELR324" s="942"/>
      <c r="ELS324" s="942"/>
      <c r="ELT324" s="942"/>
      <c r="ELU324" s="942"/>
      <c r="ELV324" s="942"/>
      <c r="ELW324" s="942"/>
      <c r="ELX324" s="942"/>
      <c r="ELY324" s="942"/>
      <c r="ELZ324" s="942"/>
      <c r="EMA324" s="942"/>
      <c r="EMB324" s="942"/>
      <c r="EMC324" s="942"/>
      <c r="EMD324" s="942"/>
      <c r="EME324" s="942"/>
      <c r="EMF324" s="942"/>
      <c r="EMG324" s="942"/>
      <c r="EMH324" s="942"/>
      <c r="EMI324" s="942"/>
      <c r="EMJ324" s="942"/>
      <c r="EMK324" s="942"/>
      <c r="EML324" s="942"/>
      <c r="EMM324" s="942"/>
      <c r="EMN324" s="942"/>
      <c r="EMO324" s="942"/>
      <c r="EMP324" s="942"/>
      <c r="EMQ324" s="942"/>
      <c r="EMR324" s="942"/>
      <c r="EMS324" s="942"/>
      <c r="EMT324" s="942"/>
      <c r="EMU324" s="942"/>
      <c r="EMV324" s="942"/>
      <c r="EMW324" s="942"/>
      <c r="EMX324" s="942"/>
      <c r="EMY324" s="942"/>
      <c r="EMZ324" s="942"/>
      <c r="ENA324" s="942"/>
      <c r="ENB324" s="942"/>
      <c r="ENC324" s="942"/>
      <c r="END324" s="942"/>
      <c r="ENE324" s="942"/>
      <c r="ENF324" s="942"/>
      <c r="ENG324" s="942"/>
      <c r="ENH324" s="942"/>
      <c r="ENI324" s="942"/>
      <c r="ENJ324" s="942"/>
      <c r="ENK324" s="942"/>
      <c r="ENL324" s="942"/>
      <c r="ENM324" s="942"/>
      <c r="ENN324" s="942"/>
      <c r="ENO324" s="942"/>
      <c r="ENP324" s="942"/>
      <c r="ENQ324" s="942"/>
      <c r="ENR324" s="942"/>
      <c r="ENS324" s="942"/>
      <c r="ENT324" s="942"/>
      <c r="ENU324" s="942"/>
      <c r="ENV324" s="942"/>
      <c r="ENW324" s="942"/>
      <c r="ENX324" s="942"/>
      <c r="ENY324" s="942"/>
      <c r="ENZ324" s="942"/>
      <c r="EOA324" s="942"/>
      <c r="EOB324" s="942"/>
      <c r="EOC324" s="942"/>
      <c r="EOD324" s="942"/>
      <c r="EOE324" s="942"/>
      <c r="EOF324" s="942"/>
      <c r="EOG324" s="942"/>
      <c r="EOH324" s="942"/>
      <c r="EOI324" s="942"/>
      <c r="EOJ324" s="942"/>
      <c r="EOK324" s="942"/>
      <c r="EOL324" s="942"/>
      <c r="EOM324" s="942"/>
      <c r="EON324" s="942"/>
      <c r="EOO324" s="942"/>
      <c r="EOP324" s="942"/>
      <c r="EOQ324" s="942"/>
      <c r="EOR324" s="942"/>
      <c r="EOS324" s="942"/>
      <c r="EOT324" s="942"/>
      <c r="EOU324" s="942"/>
      <c r="EOV324" s="942"/>
      <c r="EOW324" s="942"/>
      <c r="EOX324" s="942"/>
      <c r="EOY324" s="942"/>
      <c r="EOZ324" s="942"/>
      <c r="EPA324" s="942"/>
      <c r="EPB324" s="942"/>
      <c r="EPC324" s="942"/>
      <c r="EPD324" s="942"/>
      <c r="EPE324" s="942"/>
      <c r="EPF324" s="942"/>
      <c r="EPG324" s="942"/>
      <c r="EPH324" s="942"/>
      <c r="EPI324" s="942"/>
      <c r="EPJ324" s="942"/>
      <c r="EPK324" s="942"/>
      <c r="EPL324" s="942"/>
      <c r="EPM324" s="942"/>
      <c r="EPN324" s="942"/>
      <c r="EPO324" s="942"/>
      <c r="EPP324" s="942"/>
      <c r="EPQ324" s="942"/>
      <c r="EPR324" s="942"/>
      <c r="EPS324" s="942"/>
      <c r="EPT324" s="942"/>
      <c r="EPU324" s="942"/>
      <c r="EPV324" s="942"/>
      <c r="EPW324" s="942"/>
      <c r="EPX324" s="942"/>
      <c r="EPY324" s="942"/>
      <c r="EPZ324" s="942"/>
      <c r="EQA324" s="942"/>
      <c r="EQB324" s="942"/>
      <c r="EQC324" s="942"/>
      <c r="EQD324" s="942"/>
      <c r="EQE324" s="942"/>
      <c r="EQF324" s="942"/>
      <c r="EQG324" s="942"/>
      <c r="EQH324" s="942"/>
      <c r="EQI324" s="942"/>
      <c r="EQJ324" s="942"/>
      <c r="EQK324" s="942"/>
      <c r="EQL324" s="942"/>
      <c r="EQM324" s="942"/>
      <c r="EQN324" s="942"/>
      <c r="EQO324" s="942"/>
      <c r="EQP324" s="942"/>
      <c r="EQQ324" s="942"/>
      <c r="EQR324" s="942"/>
      <c r="EQS324" s="942"/>
      <c r="EQT324" s="942"/>
      <c r="EQU324" s="942"/>
      <c r="EQV324" s="942"/>
      <c r="EQW324" s="942"/>
      <c r="EQX324" s="942"/>
      <c r="EQY324" s="942"/>
      <c r="EQZ324" s="942"/>
      <c r="ERA324" s="942"/>
      <c r="ERB324" s="942"/>
      <c r="ERC324" s="942"/>
      <c r="ERD324" s="942"/>
      <c r="ERE324" s="942"/>
      <c r="ERF324" s="942"/>
      <c r="ERG324" s="942"/>
      <c r="ERH324" s="942"/>
      <c r="ERI324" s="942"/>
      <c r="ERJ324" s="942"/>
      <c r="ERK324" s="942"/>
      <c r="ERL324" s="942"/>
      <c r="ERM324" s="942"/>
      <c r="ERN324" s="942"/>
      <c r="ERO324" s="942"/>
      <c r="ERP324" s="942"/>
      <c r="ERQ324" s="942"/>
      <c r="ERR324" s="942"/>
      <c r="ERS324" s="942"/>
      <c r="ERT324" s="942"/>
      <c r="ERU324" s="942"/>
      <c r="ERV324" s="942"/>
      <c r="ERW324" s="942"/>
      <c r="ERX324" s="942"/>
      <c r="ERY324" s="942"/>
      <c r="ERZ324" s="942"/>
      <c r="ESA324" s="942"/>
      <c r="ESB324" s="942"/>
      <c r="ESC324" s="942"/>
      <c r="ESD324" s="942"/>
      <c r="ESE324" s="942"/>
      <c r="ESF324" s="942"/>
      <c r="ESG324" s="942"/>
      <c r="ESH324" s="942"/>
      <c r="ESI324" s="942"/>
      <c r="ESJ324" s="942"/>
      <c r="ESK324" s="942"/>
      <c r="ESL324" s="942"/>
      <c r="ESM324" s="942"/>
      <c r="ESN324" s="942"/>
      <c r="ESO324" s="942"/>
      <c r="ESP324" s="942"/>
      <c r="ESQ324" s="942"/>
      <c r="ESR324" s="942"/>
      <c r="ESS324" s="942"/>
      <c r="EST324" s="942"/>
      <c r="ESU324" s="942"/>
      <c r="ESV324" s="942"/>
      <c r="ESW324" s="942"/>
      <c r="ESX324" s="942"/>
      <c r="ESY324" s="942"/>
      <c r="ESZ324" s="942"/>
      <c r="ETA324" s="942"/>
      <c r="ETB324" s="942"/>
      <c r="ETC324" s="942"/>
      <c r="ETD324" s="942"/>
      <c r="ETE324" s="942"/>
      <c r="ETF324" s="942"/>
      <c r="ETG324" s="942"/>
      <c r="ETH324" s="942"/>
      <c r="ETI324" s="942"/>
      <c r="ETJ324" s="942"/>
      <c r="ETK324" s="942"/>
      <c r="ETL324" s="942"/>
      <c r="ETM324" s="942"/>
      <c r="ETN324" s="942"/>
      <c r="ETO324" s="942"/>
      <c r="ETP324" s="942"/>
      <c r="ETQ324" s="942"/>
      <c r="ETR324" s="942"/>
      <c r="ETS324" s="942"/>
      <c r="ETT324" s="942"/>
      <c r="ETU324" s="942"/>
      <c r="ETV324" s="942"/>
      <c r="ETW324" s="942"/>
      <c r="ETX324" s="942"/>
      <c r="ETY324" s="942"/>
      <c r="ETZ324" s="942"/>
      <c r="EUA324" s="942"/>
      <c r="EUB324" s="942"/>
      <c r="EUC324" s="942"/>
      <c r="EUD324" s="942"/>
      <c r="EUE324" s="942"/>
      <c r="EUF324" s="942"/>
      <c r="EUG324" s="942"/>
      <c r="EUH324" s="942"/>
      <c r="EUI324" s="942"/>
      <c r="EUJ324" s="942"/>
      <c r="EUK324" s="942"/>
      <c r="EUL324" s="942"/>
      <c r="EUM324" s="942"/>
      <c r="EUN324" s="942"/>
      <c r="EUO324" s="942"/>
      <c r="EUP324" s="942"/>
      <c r="EUQ324" s="942"/>
      <c r="EUR324" s="942"/>
      <c r="EUS324" s="942"/>
      <c r="EUT324" s="942"/>
      <c r="EUU324" s="942"/>
      <c r="EUV324" s="942"/>
      <c r="EUW324" s="942"/>
      <c r="EUX324" s="942"/>
      <c r="EUY324" s="942"/>
      <c r="EUZ324" s="942"/>
      <c r="EVA324" s="942"/>
      <c r="EVB324" s="942"/>
      <c r="EVC324" s="942"/>
      <c r="EVD324" s="942"/>
      <c r="EVE324" s="942"/>
      <c r="EVF324" s="942"/>
      <c r="EVG324" s="942"/>
      <c r="EVH324" s="942"/>
      <c r="EVI324" s="942"/>
      <c r="EVJ324" s="942"/>
      <c r="EVK324" s="942"/>
      <c r="EVL324" s="942"/>
      <c r="EVM324" s="942"/>
      <c r="EVN324" s="942"/>
      <c r="EVO324" s="942"/>
      <c r="EVP324" s="942"/>
      <c r="EVQ324" s="942"/>
      <c r="EVR324" s="942"/>
      <c r="EVS324" s="942"/>
      <c r="EVT324" s="942"/>
      <c r="EVU324" s="942"/>
      <c r="EVV324" s="942"/>
      <c r="EVW324" s="942"/>
      <c r="EVX324" s="942"/>
      <c r="EVY324" s="942"/>
      <c r="EVZ324" s="942"/>
      <c r="EWA324" s="942"/>
      <c r="EWB324" s="942"/>
      <c r="EWC324" s="942"/>
      <c r="EWD324" s="942"/>
      <c r="EWE324" s="942"/>
      <c r="EWF324" s="942"/>
      <c r="EWG324" s="942"/>
      <c r="EWH324" s="942"/>
      <c r="EWI324" s="942"/>
      <c r="EWJ324" s="942"/>
      <c r="EWK324" s="942"/>
      <c r="EWL324" s="942"/>
      <c r="EWM324" s="942"/>
      <c r="EWN324" s="942"/>
      <c r="EWO324" s="942"/>
      <c r="EWP324" s="942"/>
      <c r="EWQ324" s="942"/>
      <c r="EWR324" s="942"/>
      <c r="EWS324" s="942"/>
      <c r="EWT324" s="942"/>
      <c r="EWU324" s="942"/>
      <c r="EWV324" s="942"/>
      <c r="EWW324" s="942"/>
      <c r="EWX324" s="942"/>
      <c r="EWY324" s="942"/>
      <c r="EWZ324" s="942"/>
      <c r="EXA324" s="942"/>
      <c r="EXB324" s="942"/>
      <c r="EXC324" s="942"/>
      <c r="EXD324" s="942"/>
      <c r="EXE324" s="942"/>
      <c r="EXF324" s="942"/>
      <c r="EXG324" s="942"/>
      <c r="EXH324" s="942"/>
      <c r="EXI324" s="942"/>
      <c r="EXJ324" s="942"/>
      <c r="EXK324" s="942"/>
      <c r="EXL324" s="942"/>
      <c r="EXM324" s="942"/>
      <c r="EXN324" s="942"/>
      <c r="EXO324" s="942"/>
      <c r="EXP324" s="942"/>
      <c r="EXQ324" s="942"/>
      <c r="EXR324" s="942"/>
      <c r="EXS324" s="942"/>
      <c r="EXT324" s="942"/>
      <c r="EXU324" s="942"/>
      <c r="EXV324" s="942"/>
      <c r="EXW324" s="942"/>
      <c r="EXX324" s="942"/>
      <c r="EXY324" s="942"/>
      <c r="EXZ324" s="942"/>
      <c r="EYA324" s="942"/>
      <c r="EYB324" s="942"/>
      <c r="EYC324" s="942"/>
      <c r="EYD324" s="942"/>
      <c r="EYE324" s="942"/>
      <c r="EYF324" s="942"/>
      <c r="EYG324" s="942"/>
      <c r="EYH324" s="942"/>
      <c r="EYI324" s="942"/>
      <c r="EYJ324" s="942"/>
      <c r="EYK324" s="942"/>
      <c r="EYL324" s="942"/>
      <c r="EYM324" s="942"/>
      <c r="EYN324" s="942"/>
      <c r="EYO324" s="942"/>
      <c r="EYP324" s="942"/>
      <c r="EYQ324" s="942"/>
      <c r="EYR324" s="942"/>
      <c r="EYS324" s="942"/>
      <c r="EYT324" s="942"/>
      <c r="EYU324" s="942"/>
      <c r="EYV324" s="942"/>
      <c r="EYW324" s="942"/>
      <c r="EYX324" s="942"/>
      <c r="EYY324" s="942"/>
      <c r="EYZ324" s="942"/>
      <c r="EZA324" s="942"/>
      <c r="EZB324" s="942"/>
      <c r="EZC324" s="942"/>
      <c r="EZD324" s="942"/>
      <c r="EZE324" s="942"/>
      <c r="EZF324" s="942"/>
      <c r="EZG324" s="942"/>
      <c r="EZH324" s="942"/>
      <c r="EZI324" s="942"/>
      <c r="EZJ324" s="942"/>
      <c r="EZK324" s="942"/>
      <c r="EZL324" s="942"/>
      <c r="EZM324" s="942"/>
      <c r="EZN324" s="942"/>
      <c r="EZO324" s="942"/>
      <c r="EZP324" s="942"/>
      <c r="EZQ324" s="942"/>
      <c r="EZR324" s="942"/>
      <c r="EZS324" s="942"/>
      <c r="EZT324" s="942"/>
      <c r="EZU324" s="942"/>
      <c r="EZV324" s="942"/>
      <c r="EZW324" s="942"/>
      <c r="EZX324" s="942"/>
      <c r="EZY324" s="942"/>
      <c r="EZZ324" s="942"/>
      <c r="FAA324" s="942"/>
      <c r="FAB324" s="942"/>
      <c r="FAC324" s="942"/>
      <c r="FAD324" s="942"/>
      <c r="FAE324" s="942"/>
      <c r="FAF324" s="942"/>
      <c r="FAG324" s="942"/>
      <c r="FAH324" s="942"/>
      <c r="FAI324" s="942"/>
      <c r="FAJ324" s="942"/>
      <c r="FAK324" s="942"/>
      <c r="FAL324" s="942"/>
      <c r="FAM324" s="942"/>
      <c r="FAN324" s="942"/>
      <c r="FAO324" s="942"/>
      <c r="FAP324" s="942"/>
      <c r="FAQ324" s="942"/>
      <c r="FAR324" s="942"/>
      <c r="FAS324" s="942"/>
      <c r="FAT324" s="942"/>
      <c r="FAU324" s="942"/>
      <c r="FAV324" s="942"/>
      <c r="FAW324" s="942"/>
      <c r="FAX324" s="942"/>
      <c r="FAY324" s="942"/>
      <c r="FAZ324" s="942"/>
      <c r="FBA324" s="942"/>
      <c r="FBB324" s="942"/>
      <c r="FBC324" s="942"/>
      <c r="FBD324" s="942"/>
      <c r="FBE324" s="942"/>
      <c r="FBF324" s="942"/>
      <c r="FBG324" s="942"/>
      <c r="FBH324" s="942"/>
      <c r="FBI324" s="942"/>
      <c r="FBJ324" s="942"/>
      <c r="FBK324" s="942"/>
      <c r="FBL324" s="942"/>
      <c r="FBM324" s="942"/>
      <c r="FBN324" s="942"/>
      <c r="FBO324" s="942"/>
      <c r="FBP324" s="942"/>
      <c r="FBQ324" s="942"/>
      <c r="FBR324" s="942"/>
      <c r="FBS324" s="942"/>
      <c r="FBT324" s="942"/>
      <c r="FBU324" s="942"/>
      <c r="FBV324" s="942"/>
      <c r="FBW324" s="942"/>
      <c r="FBX324" s="942"/>
      <c r="FBY324" s="942"/>
      <c r="FBZ324" s="942"/>
      <c r="FCA324" s="942"/>
      <c r="FCB324" s="942"/>
      <c r="FCC324" s="942"/>
      <c r="FCD324" s="942"/>
      <c r="FCE324" s="942"/>
      <c r="FCF324" s="942"/>
      <c r="FCG324" s="942"/>
      <c r="FCH324" s="942"/>
      <c r="FCI324" s="942"/>
      <c r="FCJ324" s="942"/>
      <c r="FCK324" s="942"/>
      <c r="FCL324" s="942"/>
      <c r="FCM324" s="942"/>
      <c r="FCN324" s="942"/>
      <c r="FCO324" s="942"/>
      <c r="FCP324" s="942"/>
      <c r="FCQ324" s="942"/>
      <c r="FCR324" s="942"/>
      <c r="FCS324" s="942"/>
      <c r="FCT324" s="942"/>
      <c r="FCU324" s="942"/>
      <c r="FCV324" s="942"/>
      <c r="FCW324" s="942"/>
      <c r="FCX324" s="942"/>
      <c r="FCY324" s="942"/>
      <c r="FCZ324" s="942"/>
      <c r="FDA324" s="942"/>
      <c r="FDB324" s="942"/>
      <c r="FDC324" s="942"/>
      <c r="FDD324" s="942"/>
      <c r="FDE324" s="942"/>
      <c r="FDF324" s="942"/>
      <c r="FDG324" s="942"/>
      <c r="FDH324" s="942"/>
      <c r="FDI324" s="942"/>
      <c r="FDJ324" s="942"/>
      <c r="FDK324" s="942"/>
      <c r="FDL324" s="942"/>
      <c r="FDM324" s="942"/>
      <c r="FDN324" s="942"/>
      <c r="FDO324" s="942"/>
      <c r="FDP324" s="942"/>
      <c r="FDQ324" s="942"/>
      <c r="FDR324" s="942"/>
      <c r="FDS324" s="942"/>
      <c r="FDT324" s="942"/>
      <c r="FDU324" s="942"/>
      <c r="FDV324" s="942"/>
      <c r="FDW324" s="942"/>
      <c r="FDX324" s="942"/>
      <c r="FDY324" s="942"/>
      <c r="FDZ324" s="942"/>
      <c r="FEA324" s="942"/>
      <c r="FEB324" s="942"/>
      <c r="FEC324" s="942"/>
      <c r="FED324" s="942"/>
      <c r="FEE324" s="942"/>
      <c r="FEF324" s="942"/>
      <c r="FEG324" s="942"/>
      <c r="FEH324" s="942"/>
      <c r="FEI324" s="942"/>
      <c r="FEJ324" s="942"/>
      <c r="FEK324" s="942"/>
      <c r="FEL324" s="942"/>
      <c r="FEM324" s="942"/>
      <c r="FEN324" s="942"/>
      <c r="FEO324" s="942"/>
      <c r="FEP324" s="942"/>
      <c r="FEQ324" s="942"/>
      <c r="FER324" s="942"/>
      <c r="FES324" s="942"/>
      <c r="FET324" s="942"/>
      <c r="FEU324" s="942"/>
      <c r="FEV324" s="942"/>
      <c r="FEW324" s="942"/>
      <c r="FEX324" s="942"/>
      <c r="FEY324" s="942"/>
      <c r="FEZ324" s="942"/>
      <c r="FFA324" s="942"/>
      <c r="FFB324" s="942"/>
      <c r="FFC324" s="942"/>
      <c r="FFD324" s="942"/>
      <c r="FFE324" s="942"/>
      <c r="FFF324" s="942"/>
      <c r="FFG324" s="942"/>
      <c r="FFH324" s="942"/>
      <c r="FFI324" s="942"/>
      <c r="FFJ324" s="942"/>
      <c r="FFK324" s="942"/>
      <c r="FFL324" s="942"/>
      <c r="FFM324" s="942"/>
      <c r="FFN324" s="942"/>
      <c r="FFO324" s="942"/>
      <c r="FFP324" s="942"/>
      <c r="FFQ324" s="942"/>
      <c r="FFR324" s="942"/>
      <c r="FFS324" s="942"/>
      <c r="FFT324" s="942"/>
      <c r="FFU324" s="942"/>
      <c r="FFV324" s="942"/>
      <c r="FFW324" s="942"/>
      <c r="FFX324" s="942"/>
      <c r="FFY324" s="942"/>
      <c r="FFZ324" s="942"/>
      <c r="FGA324" s="942"/>
      <c r="FGB324" s="942"/>
      <c r="FGC324" s="942"/>
      <c r="FGD324" s="942"/>
      <c r="FGE324" s="942"/>
      <c r="FGF324" s="942"/>
      <c r="FGG324" s="942"/>
      <c r="FGH324" s="942"/>
      <c r="FGI324" s="942"/>
      <c r="FGJ324" s="942"/>
      <c r="FGK324" s="942"/>
      <c r="FGL324" s="942"/>
      <c r="FGM324" s="942"/>
      <c r="FGN324" s="942"/>
      <c r="FGO324" s="942"/>
      <c r="FGP324" s="942"/>
      <c r="FGQ324" s="942"/>
      <c r="FGR324" s="942"/>
      <c r="FGS324" s="942"/>
      <c r="FGT324" s="942"/>
      <c r="FGU324" s="942"/>
      <c r="FGV324" s="942"/>
      <c r="FGW324" s="942"/>
      <c r="FGX324" s="942"/>
      <c r="FGY324" s="942"/>
      <c r="FGZ324" s="942"/>
      <c r="FHA324" s="942"/>
      <c r="FHB324" s="942"/>
      <c r="FHC324" s="942"/>
      <c r="FHD324" s="942"/>
      <c r="FHE324" s="942"/>
      <c r="FHF324" s="942"/>
      <c r="FHG324" s="942"/>
      <c r="FHH324" s="942"/>
      <c r="FHI324" s="942"/>
      <c r="FHJ324" s="942"/>
      <c r="FHK324" s="942"/>
      <c r="FHL324" s="942"/>
      <c r="FHM324" s="942"/>
      <c r="FHN324" s="942"/>
      <c r="FHO324" s="942"/>
      <c r="FHP324" s="942"/>
      <c r="FHQ324" s="942"/>
      <c r="FHR324" s="942"/>
      <c r="FHS324" s="942"/>
      <c r="FHT324" s="942"/>
      <c r="FHU324" s="942"/>
      <c r="FHV324" s="942"/>
      <c r="FHW324" s="942"/>
      <c r="FHX324" s="942"/>
      <c r="FHY324" s="942"/>
      <c r="FHZ324" s="942"/>
      <c r="FIA324" s="942"/>
      <c r="FIB324" s="942"/>
      <c r="FIC324" s="942"/>
      <c r="FID324" s="942"/>
      <c r="FIE324" s="942"/>
      <c r="FIF324" s="942"/>
      <c r="FIG324" s="942"/>
      <c r="FIH324" s="942"/>
      <c r="FII324" s="942"/>
      <c r="FIJ324" s="942"/>
      <c r="FIK324" s="942"/>
      <c r="FIL324" s="942"/>
      <c r="FIM324" s="942"/>
      <c r="FIN324" s="942"/>
      <c r="FIO324" s="942"/>
      <c r="FIP324" s="942"/>
      <c r="FIQ324" s="942"/>
      <c r="FIR324" s="942"/>
      <c r="FIS324" s="942"/>
      <c r="FIT324" s="942"/>
      <c r="FIU324" s="942"/>
      <c r="FIV324" s="942"/>
      <c r="FIW324" s="942"/>
      <c r="FIX324" s="942"/>
      <c r="FIY324" s="942"/>
      <c r="FIZ324" s="942"/>
      <c r="FJA324" s="942"/>
      <c r="FJB324" s="942"/>
      <c r="FJC324" s="942"/>
      <c r="FJD324" s="942"/>
      <c r="FJE324" s="942"/>
      <c r="FJF324" s="942"/>
      <c r="FJG324" s="942"/>
      <c r="FJH324" s="942"/>
      <c r="FJI324" s="942"/>
      <c r="FJJ324" s="942"/>
      <c r="FJK324" s="942"/>
      <c r="FJL324" s="942"/>
      <c r="FJM324" s="942"/>
      <c r="FJN324" s="942"/>
      <c r="FJO324" s="942"/>
      <c r="FJP324" s="942"/>
      <c r="FJQ324" s="942"/>
      <c r="FJR324" s="942"/>
      <c r="FJS324" s="942"/>
      <c r="FJT324" s="942"/>
      <c r="FJU324" s="942"/>
      <c r="FJV324" s="942"/>
      <c r="FJW324" s="942"/>
      <c r="FJX324" s="942"/>
      <c r="FJY324" s="942"/>
      <c r="FJZ324" s="942"/>
      <c r="FKA324" s="942"/>
      <c r="FKB324" s="942"/>
      <c r="FKC324" s="942"/>
      <c r="FKD324" s="942"/>
      <c r="FKE324" s="942"/>
      <c r="FKF324" s="942"/>
      <c r="FKG324" s="942"/>
      <c r="FKH324" s="942"/>
      <c r="FKI324" s="942"/>
      <c r="FKJ324" s="942"/>
      <c r="FKK324" s="942"/>
      <c r="FKL324" s="942"/>
      <c r="FKM324" s="942"/>
      <c r="FKN324" s="942"/>
      <c r="FKO324" s="942"/>
      <c r="FKP324" s="942"/>
      <c r="FKQ324" s="942"/>
      <c r="FKR324" s="942"/>
      <c r="FKS324" s="942"/>
      <c r="FKT324" s="942"/>
      <c r="FKU324" s="942"/>
      <c r="FKV324" s="942"/>
      <c r="FKW324" s="942"/>
      <c r="FKX324" s="942"/>
      <c r="FKY324" s="942"/>
      <c r="FKZ324" s="942"/>
      <c r="FLA324" s="942"/>
      <c r="FLB324" s="942"/>
      <c r="FLC324" s="942"/>
      <c r="FLD324" s="942"/>
      <c r="FLE324" s="942"/>
      <c r="FLF324" s="942"/>
      <c r="FLG324" s="942"/>
      <c r="FLH324" s="942"/>
      <c r="FLI324" s="942"/>
      <c r="FLJ324" s="942"/>
      <c r="FLK324" s="942"/>
      <c r="FLL324" s="942"/>
      <c r="FLM324" s="942"/>
      <c r="FLN324" s="942"/>
      <c r="FLO324" s="942"/>
      <c r="FLP324" s="942"/>
      <c r="FLQ324" s="942"/>
      <c r="FLR324" s="942"/>
      <c r="FLS324" s="942"/>
      <c r="FLT324" s="942"/>
      <c r="FLU324" s="942"/>
      <c r="FLV324" s="942"/>
      <c r="FLW324" s="942"/>
      <c r="FLX324" s="942"/>
      <c r="FLY324" s="942"/>
      <c r="FLZ324" s="942"/>
      <c r="FMA324" s="942"/>
      <c r="FMB324" s="942"/>
      <c r="FMC324" s="942"/>
      <c r="FMD324" s="942"/>
      <c r="FME324" s="942"/>
      <c r="FMF324" s="942"/>
      <c r="FMG324" s="942"/>
      <c r="FMH324" s="942"/>
      <c r="FMI324" s="942"/>
      <c r="FMJ324" s="942"/>
      <c r="FMK324" s="942"/>
      <c r="FML324" s="942"/>
      <c r="FMM324" s="942"/>
      <c r="FMN324" s="942"/>
      <c r="FMO324" s="942"/>
      <c r="FMP324" s="942"/>
      <c r="FMQ324" s="942"/>
      <c r="FMR324" s="942"/>
      <c r="FMS324" s="942"/>
      <c r="FMT324" s="942"/>
      <c r="FMU324" s="942"/>
      <c r="FMV324" s="942"/>
      <c r="FMW324" s="942"/>
      <c r="FMX324" s="942"/>
      <c r="FMY324" s="942"/>
      <c r="FMZ324" s="942"/>
      <c r="FNA324" s="942"/>
      <c r="FNB324" s="942"/>
      <c r="FNC324" s="942"/>
      <c r="FND324" s="942"/>
      <c r="FNE324" s="942"/>
      <c r="FNF324" s="942"/>
      <c r="FNG324" s="942"/>
      <c r="FNH324" s="942"/>
      <c r="FNI324" s="942"/>
      <c r="FNJ324" s="942"/>
      <c r="FNK324" s="942"/>
      <c r="FNL324" s="942"/>
      <c r="FNM324" s="942"/>
      <c r="FNN324" s="942"/>
      <c r="FNO324" s="942"/>
      <c r="FNP324" s="942"/>
      <c r="FNQ324" s="942"/>
      <c r="FNR324" s="942"/>
      <c r="FNS324" s="942"/>
      <c r="FNT324" s="942"/>
      <c r="FNU324" s="942"/>
      <c r="FNV324" s="942"/>
      <c r="FNW324" s="942"/>
      <c r="FNX324" s="942"/>
      <c r="FNY324" s="942"/>
      <c r="FNZ324" s="942"/>
      <c r="FOA324" s="942"/>
      <c r="FOB324" s="942"/>
      <c r="FOC324" s="942"/>
      <c r="FOD324" s="942"/>
      <c r="FOE324" s="942"/>
      <c r="FOF324" s="942"/>
      <c r="FOG324" s="942"/>
      <c r="FOH324" s="942"/>
      <c r="FOI324" s="942"/>
      <c r="FOJ324" s="942"/>
      <c r="FOK324" s="942"/>
      <c r="FOL324" s="942"/>
      <c r="FOM324" s="942"/>
      <c r="FON324" s="942"/>
      <c r="FOO324" s="942"/>
      <c r="FOP324" s="942"/>
      <c r="FOQ324" s="942"/>
      <c r="FOR324" s="942"/>
      <c r="FOS324" s="942"/>
      <c r="FOT324" s="942"/>
      <c r="FOU324" s="942"/>
      <c r="FOV324" s="942"/>
      <c r="FOW324" s="942"/>
      <c r="FOX324" s="942"/>
      <c r="FOY324" s="942"/>
      <c r="FOZ324" s="942"/>
      <c r="FPA324" s="942"/>
      <c r="FPB324" s="942"/>
      <c r="FPC324" s="942"/>
      <c r="FPD324" s="942"/>
      <c r="FPE324" s="942"/>
      <c r="FPF324" s="942"/>
      <c r="FPG324" s="942"/>
      <c r="FPH324" s="942"/>
      <c r="FPI324" s="942"/>
      <c r="FPJ324" s="942"/>
      <c r="FPK324" s="942"/>
      <c r="FPL324" s="942"/>
      <c r="FPM324" s="942"/>
      <c r="FPN324" s="942"/>
      <c r="FPO324" s="942"/>
      <c r="FPP324" s="942"/>
      <c r="FPQ324" s="942"/>
      <c r="FPR324" s="942"/>
      <c r="FPS324" s="942"/>
      <c r="FPT324" s="942"/>
      <c r="FPU324" s="942"/>
      <c r="FPV324" s="942"/>
      <c r="FPW324" s="942"/>
      <c r="FPX324" s="942"/>
      <c r="FPY324" s="942"/>
      <c r="FPZ324" s="942"/>
      <c r="FQA324" s="942"/>
      <c r="FQB324" s="942"/>
      <c r="FQC324" s="942"/>
      <c r="FQD324" s="942"/>
      <c r="FQE324" s="942"/>
      <c r="FQF324" s="942"/>
      <c r="FQG324" s="942"/>
      <c r="FQH324" s="942"/>
      <c r="FQI324" s="942"/>
      <c r="FQJ324" s="942"/>
      <c r="FQK324" s="942"/>
      <c r="FQL324" s="942"/>
      <c r="FQM324" s="942"/>
      <c r="FQN324" s="942"/>
      <c r="FQO324" s="942"/>
      <c r="FQP324" s="942"/>
      <c r="FQQ324" s="942"/>
      <c r="FQR324" s="942"/>
      <c r="FQS324" s="942"/>
      <c r="FQT324" s="942"/>
      <c r="FQU324" s="942"/>
      <c r="FQV324" s="942"/>
      <c r="FQW324" s="942"/>
      <c r="FQX324" s="942"/>
      <c r="FQY324" s="942"/>
      <c r="FQZ324" s="942"/>
      <c r="FRA324" s="942"/>
      <c r="FRB324" s="942"/>
      <c r="FRC324" s="942"/>
      <c r="FRD324" s="942"/>
      <c r="FRE324" s="942"/>
      <c r="FRF324" s="942"/>
      <c r="FRG324" s="942"/>
      <c r="FRH324" s="942"/>
      <c r="FRI324" s="942"/>
      <c r="FRJ324" s="942"/>
      <c r="FRK324" s="942"/>
      <c r="FRL324" s="942"/>
      <c r="FRM324" s="942"/>
      <c r="FRN324" s="942"/>
      <c r="FRO324" s="942"/>
      <c r="FRP324" s="942"/>
      <c r="FRQ324" s="942"/>
      <c r="FRR324" s="942"/>
      <c r="FRS324" s="942"/>
      <c r="FRT324" s="942"/>
      <c r="FRU324" s="942"/>
      <c r="FRV324" s="942"/>
      <c r="FRW324" s="942"/>
      <c r="FRX324" s="942"/>
      <c r="FRY324" s="942"/>
      <c r="FRZ324" s="942"/>
      <c r="FSA324" s="942"/>
      <c r="FSB324" s="942"/>
      <c r="FSC324" s="942"/>
      <c r="FSD324" s="942"/>
      <c r="FSE324" s="942"/>
      <c r="FSF324" s="942"/>
      <c r="FSG324" s="942"/>
      <c r="FSH324" s="942"/>
      <c r="FSI324" s="942"/>
      <c r="FSJ324" s="942"/>
      <c r="FSK324" s="942"/>
      <c r="FSL324" s="942"/>
      <c r="FSM324" s="942"/>
      <c r="FSN324" s="942"/>
      <c r="FSO324" s="942"/>
      <c r="FSP324" s="942"/>
      <c r="FSQ324" s="942"/>
      <c r="FSR324" s="942"/>
      <c r="FSS324" s="942"/>
      <c r="FST324" s="942"/>
      <c r="FSU324" s="942"/>
      <c r="FSV324" s="942"/>
      <c r="FSW324" s="942"/>
      <c r="FSX324" s="942"/>
      <c r="FSY324" s="942"/>
      <c r="FSZ324" s="942"/>
      <c r="FTA324" s="942"/>
      <c r="FTB324" s="942"/>
      <c r="FTC324" s="942"/>
      <c r="FTD324" s="942"/>
      <c r="FTE324" s="942"/>
      <c r="FTF324" s="942"/>
      <c r="FTG324" s="942"/>
      <c r="FTH324" s="942"/>
      <c r="FTI324" s="942"/>
      <c r="FTJ324" s="942"/>
      <c r="FTK324" s="942"/>
      <c r="FTL324" s="942"/>
      <c r="FTM324" s="942"/>
      <c r="FTN324" s="942"/>
      <c r="FTO324" s="942"/>
      <c r="FTP324" s="942"/>
      <c r="FTQ324" s="942"/>
      <c r="FTR324" s="942"/>
      <c r="FTS324" s="942"/>
      <c r="FTT324" s="942"/>
      <c r="FTU324" s="942"/>
      <c r="FTV324" s="942"/>
      <c r="FTW324" s="942"/>
      <c r="FTX324" s="942"/>
      <c r="FTY324" s="942"/>
      <c r="FTZ324" s="942"/>
      <c r="FUA324" s="942"/>
      <c r="FUB324" s="942"/>
      <c r="FUC324" s="942"/>
      <c r="FUD324" s="942"/>
      <c r="FUE324" s="942"/>
      <c r="FUF324" s="942"/>
      <c r="FUG324" s="942"/>
      <c r="FUH324" s="942"/>
      <c r="FUI324" s="942"/>
      <c r="FUJ324" s="942"/>
      <c r="FUK324" s="942"/>
      <c r="FUL324" s="942"/>
      <c r="FUM324" s="942"/>
      <c r="FUN324" s="942"/>
      <c r="FUO324" s="942"/>
      <c r="FUP324" s="942"/>
      <c r="FUQ324" s="942"/>
      <c r="FUR324" s="942"/>
      <c r="FUS324" s="942"/>
      <c r="FUT324" s="942"/>
      <c r="FUU324" s="942"/>
      <c r="FUV324" s="942"/>
      <c r="FUW324" s="942"/>
      <c r="FUX324" s="942"/>
      <c r="FUY324" s="942"/>
      <c r="FUZ324" s="942"/>
      <c r="FVA324" s="942"/>
      <c r="FVB324" s="942"/>
      <c r="FVC324" s="942"/>
      <c r="FVD324" s="942"/>
      <c r="FVE324" s="942"/>
      <c r="FVF324" s="942"/>
      <c r="FVG324" s="942"/>
      <c r="FVH324" s="942"/>
      <c r="FVI324" s="942"/>
      <c r="FVJ324" s="942"/>
      <c r="FVK324" s="942"/>
      <c r="FVL324" s="942"/>
      <c r="FVM324" s="942"/>
      <c r="FVN324" s="942"/>
      <c r="FVO324" s="942"/>
      <c r="FVP324" s="942"/>
      <c r="FVQ324" s="942"/>
      <c r="FVR324" s="942"/>
      <c r="FVS324" s="942"/>
      <c r="FVT324" s="942"/>
      <c r="FVU324" s="942"/>
      <c r="FVV324" s="942"/>
      <c r="FVW324" s="942"/>
      <c r="FVX324" s="942"/>
      <c r="FVY324" s="942"/>
      <c r="FVZ324" s="942"/>
      <c r="FWA324" s="942"/>
      <c r="FWB324" s="942"/>
      <c r="FWC324" s="942"/>
      <c r="FWD324" s="942"/>
      <c r="FWE324" s="942"/>
      <c r="FWF324" s="942"/>
      <c r="FWG324" s="942"/>
      <c r="FWH324" s="942"/>
      <c r="FWI324" s="942"/>
      <c r="FWJ324" s="942"/>
      <c r="FWK324" s="942"/>
      <c r="FWL324" s="942"/>
      <c r="FWM324" s="942"/>
      <c r="FWN324" s="942"/>
      <c r="FWO324" s="942"/>
      <c r="FWP324" s="942"/>
      <c r="FWQ324" s="942"/>
      <c r="FWR324" s="942"/>
      <c r="FWS324" s="942"/>
      <c r="FWT324" s="942"/>
      <c r="FWU324" s="942"/>
      <c r="FWV324" s="942"/>
      <c r="FWW324" s="942"/>
      <c r="FWX324" s="942"/>
      <c r="FWY324" s="942"/>
      <c r="FWZ324" s="942"/>
      <c r="FXA324" s="942"/>
      <c r="FXB324" s="942"/>
      <c r="FXC324" s="942"/>
      <c r="FXD324" s="942"/>
      <c r="FXE324" s="942"/>
      <c r="FXF324" s="942"/>
      <c r="FXG324" s="942"/>
      <c r="FXH324" s="942"/>
      <c r="FXI324" s="942"/>
      <c r="FXJ324" s="942"/>
      <c r="FXK324" s="942"/>
      <c r="FXL324" s="942"/>
      <c r="FXM324" s="942"/>
      <c r="FXN324" s="942"/>
      <c r="FXO324" s="942"/>
      <c r="FXP324" s="942"/>
      <c r="FXQ324" s="942"/>
      <c r="FXR324" s="942"/>
      <c r="FXS324" s="942"/>
      <c r="FXT324" s="942"/>
      <c r="FXU324" s="942"/>
      <c r="FXV324" s="942"/>
      <c r="FXW324" s="942"/>
      <c r="FXX324" s="942"/>
      <c r="FXY324" s="942"/>
      <c r="FXZ324" s="942"/>
      <c r="FYA324" s="942"/>
      <c r="FYB324" s="942"/>
      <c r="FYC324" s="942"/>
      <c r="FYD324" s="942"/>
      <c r="FYE324" s="942"/>
      <c r="FYF324" s="942"/>
      <c r="FYG324" s="942"/>
      <c r="FYH324" s="942"/>
      <c r="FYI324" s="942"/>
      <c r="FYJ324" s="942"/>
      <c r="FYK324" s="942"/>
      <c r="FYL324" s="942"/>
      <c r="FYM324" s="942"/>
      <c r="FYN324" s="942"/>
      <c r="FYO324" s="942"/>
      <c r="FYP324" s="942"/>
      <c r="FYQ324" s="942"/>
      <c r="FYR324" s="942"/>
      <c r="FYS324" s="942"/>
      <c r="FYT324" s="942"/>
      <c r="FYU324" s="942"/>
      <c r="FYV324" s="942"/>
      <c r="FYW324" s="942"/>
      <c r="FYX324" s="942"/>
      <c r="FYY324" s="942"/>
      <c r="FYZ324" s="942"/>
      <c r="FZA324" s="942"/>
      <c r="FZB324" s="942"/>
      <c r="FZC324" s="942"/>
      <c r="FZD324" s="942"/>
      <c r="FZE324" s="942"/>
      <c r="FZF324" s="942"/>
      <c r="FZG324" s="942"/>
      <c r="FZH324" s="942"/>
      <c r="FZI324" s="942"/>
      <c r="FZJ324" s="942"/>
      <c r="FZK324" s="942"/>
      <c r="FZL324" s="942"/>
      <c r="FZM324" s="942"/>
      <c r="FZN324" s="942"/>
      <c r="FZO324" s="942"/>
      <c r="FZP324" s="942"/>
      <c r="FZQ324" s="942"/>
      <c r="FZR324" s="942"/>
      <c r="FZS324" s="942"/>
      <c r="FZT324" s="942"/>
      <c r="FZU324" s="942"/>
      <c r="FZV324" s="942"/>
      <c r="FZW324" s="942"/>
      <c r="FZX324" s="942"/>
      <c r="FZY324" s="942"/>
      <c r="FZZ324" s="942"/>
      <c r="GAA324" s="942"/>
      <c r="GAB324" s="942"/>
      <c r="GAC324" s="942"/>
      <c r="GAD324" s="942"/>
      <c r="GAE324" s="942"/>
      <c r="GAF324" s="942"/>
      <c r="GAG324" s="942"/>
      <c r="GAH324" s="942"/>
      <c r="GAI324" s="942"/>
      <c r="GAJ324" s="942"/>
      <c r="GAK324" s="942"/>
      <c r="GAL324" s="942"/>
      <c r="GAM324" s="942"/>
      <c r="GAN324" s="942"/>
      <c r="GAO324" s="942"/>
      <c r="GAP324" s="942"/>
      <c r="GAQ324" s="942"/>
      <c r="GAR324" s="942"/>
      <c r="GAS324" s="942"/>
      <c r="GAT324" s="942"/>
      <c r="GAU324" s="942"/>
      <c r="GAV324" s="942"/>
      <c r="GAW324" s="942"/>
      <c r="GAX324" s="942"/>
      <c r="GAY324" s="942"/>
      <c r="GAZ324" s="942"/>
      <c r="GBA324" s="942"/>
      <c r="GBB324" s="942"/>
      <c r="GBC324" s="942"/>
      <c r="GBD324" s="942"/>
      <c r="GBE324" s="942"/>
      <c r="GBF324" s="942"/>
      <c r="GBG324" s="942"/>
      <c r="GBH324" s="942"/>
      <c r="GBI324" s="942"/>
      <c r="GBJ324" s="942"/>
      <c r="GBK324" s="942"/>
      <c r="GBL324" s="942"/>
      <c r="GBM324" s="942"/>
      <c r="GBN324" s="942"/>
      <c r="GBO324" s="942"/>
      <c r="GBP324" s="942"/>
      <c r="GBQ324" s="942"/>
      <c r="GBR324" s="942"/>
      <c r="GBS324" s="942"/>
      <c r="GBT324" s="942"/>
      <c r="GBU324" s="942"/>
      <c r="GBV324" s="942"/>
      <c r="GBW324" s="942"/>
      <c r="GBX324" s="942"/>
      <c r="GBY324" s="942"/>
      <c r="GBZ324" s="942"/>
      <c r="GCA324" s="942"/>
      <c r="GCB324" s="942"/>
      <c r="GCC324" s="942"/>
      <c r="GCD324" s="942"/>
      <c r="GCE324" s="942"/>
      <c r="GCF324" s="942"/>
      <c r="GCG324" s="942"/>
      <c r="GCH324" s="942"/>
      <c r="GCI324" s="942"/>
      <c r="GCJ324" s="942"/>
      <c r="GCK324" s="942"/>
      <c r="GCL324" s="942"/>
      <c r="GCM324" s="942"/>
      <c r="GCN324" s="942"/>
      <c r="GCO324" s="942"/>
      <c r="GCP324" s="942"/>
      <c r="GCQ324" s="942"/>
      <c r="GCR324" s="942"/>
      <c r="GCS324" s="942"/>
      <c r="GCT324" s="942"/>
      <c r="GCU324" s="942"/>
      <c r="GCV324" s="942"/>
      <c r="GCW324" s="942"/>
      <c r="GCX324" s="942"/>
      <c r="GCY324" s="942"/>
      <c r="GCZ324" s="942"/>
      <c r="GDA324" s="942"/>
      <c r="GDB324" s="942"/>
      <c r="GDC324" s="942"/>
      <c r="GDD324" s="942"/>
      <c r="GDE324" s="942"/>
      <c r="GDF324" s="942"/>
      <c r="GDG324" s="942"/>
      <c r="GDH324" s="942"/>
      <c r="GDI324" s="942"/>
      <c r="GDJ324" s="942"/>
      <c r="GDK324" s="942"/>
      <c r="GDL324" s="942"/>
      <c r="GDM324" s="942"/>
      <c r="GDN324" s="942"/>
      <c r="GDO324" s="942"/>
      <c r="GDP324" s="942"/>
      <c r="GDQ324" s="942"/>
      <c r="GDR324" s="942"/>
      <c r="GDS324" s="942"/>
      <c r="GDT324" s="942"/>
      <c r="GDU324" s="942"/>
      <c r="GDV324" s="942"/>
      <c r="GDW324" s="942"/>
      <c r="GDX324" s="942"/>
      <c r="GDY324" s="942"/>
      <c r="GDZ324" s="942"/>
      <c r="GEA324" s="942"/>
      <c r="GEB324" s="942"/>
      <c r="GEC324" s="942"/>
      <c r="GED324" s="942"/>
      <c r="GEE324" s="942"/>
      <c r="GEF324" s="942"/>
      <c r="GEG324" s="942"/>
      <c r="GEH324" s="942"/>
      <c r="GEI324" s="942"/>
      <c r="GEJ324" s="942"/>
      <c r="GEK324" s="942"/>
      <c r="GEL324" s="942"/>
      <c r="GEM324" s="942"/>
      <c r="GEN324" s="942"/>
      <c r="GEO324" s="942"/>
      <c r="GEP324" s="942"/>
      <c r="GEQ324" s="942"/>
      <c r="GER324" s="942"/>
      <c r="GES324" s="942"/>
      <c r="GET324" s="942"/>
      <c r="GEU324" s="942"/>
      <c r="GEV324" s="942"/>
      <c r="GEW324" s="942"/>
      <c r="GEX324" s="942"/>
      <c r="GEY324" s="942"/>
      <c r="GEZ324" s="942"/>
      <c r="GFA324" s="942"/>
      <c r="GFB324" s="942"/>
      <c r="GFC324" s="942"/>
      <c r="GFD324" s="942"/>
      <c r="GFE324" s="942"/>
      <c r="GFF324" s="942"/>
      <c r="GFG324" s="942"/>
      <c r="GFH324" s="942"/>
      <c r="GFI324" s="942"/>
      <c r="GFJ324" s="942"/>
      <c r="GFK324" s="942"/>
      <c r="GFL324" s="942"/>
      <c r="GFM324" s="942"/>
      <c r="GFN324" s="942"/>
      <c r="GFO324" s="942"/>
      <c r="GFP324" s="942"/>
      <c r="GFQ324" s="942"/>
      <c r="GFR324" s="942"/>
      <c r="GFS324" s="942"/>
      <c r="GFT324" s="942"/>
      <c r="GFU324" s="942"/>
      <c r="GFV324" s="942"/>
      <c r="GFW324" s="942"/>
      <c r="GFX324" s="942"/>
      <c r="GFY324" s="942"/>
      <c r="GFZ324" s="942"/>
      <c r="GGA324" s="942"/>
      <c r="GGB324" s="942"/>
      <c r="GGC324" s="942"/>
      <c r="GGD324" s="942"/>
      <c r="GGE324" s="942"/>
      <c r="GGF324" s="942"/>
      <c r="GGG324" s="942"/>
      <c r="GGH324" s="942"/>
      <c r="GGI324" s="942"/>
      <c r="GGJ324" s="942"/>
      <c r="GGK324" s="942"/>
      <c r="GGL324" s="942"/>
      <c r="GGM324" s="942"/>
      <c r="GGN324" s="942"/>
      <c r="GGO324" s="942"/>
      <c r="GGP324" s="942"/>
      <c r="GGQ324" s="942"/>
      <c r="GGR324" s="942"/>
      <c r="GGS324" s="942"/>
      <c r="GGT324" s="942"/>
      <c r="GGU324" s="942"/>
      <c r="GGV324" s="942"/>
      <c r="GGW324" s="942"/>
      <c r="GGX324" s="942"/>
      <c r="GGY324" s="942"/>
      <c r="GGZ324" s="942"/>
      <c r="GHA324" s="942"/>
      <c r="GHB324" s="942"/>
      <c r="GHC324" s="942"/>
      <c r="GHD324" s="942"/>
      <c r="GHE324" s="942"/>
      <c r="GHF324" s="942"/>
      <c r="GHG324" s="942"/>
      <c r="GHH324" s="942"/>
      <c r="GHI324" s="942"/>
      <c r="GHJ324" s="942"/>
      <c r="GHK324" s="942"/>
      <c r="GHL324" s="942"/>
      <c r="GHM324" s="942"/>
      <c r="GHN324" s="942"/>
      <c r="GHO324" s="942"/>
      <c r="GHP324" s="942"/>
      <c r="GHQ324" s="942"/>
      <c r="GHR324" s="942"/>
      <c r="GHS324" s="942"/>
      <c r="GHT324" s="942"/>
      <c r="GHU324" s="942"/>
      <c r="GHV324" s="942"/>
      <c r="GHW324" s="942"/>
      <c r="GHX324" s="942"/>
      <c r="GHY324" s="942"/>
      <c r="GHZ324" s="942"/>
      <c r="GIA324" s="942"/>
      <c r="GIB324" s="942"/>
      <c r="GIC324" s="942"/>
      <c r="GID324" s="942"/>
      <c r="GIE324" s="942"/>
      <c r="GIF324" s="942"/>
      <c r="GIG324" s="942"/>
      <c r="GIH324" s="942"/>
      <c r="GII324" s="942"/>
      <c r="GIJ324" s="942"/>
      <c r="GIK324" s="942"/>
      <c r="GIL324" s="942"/>
      <c r="GIM324" s="942"/>
      <c r="GIN324" s="942"/>
      <c r="GIO324" s="942"/>
      <c r="GIP324" s="942"/>
      <c r="GIQ324" s="942"/>
      <c r="GIR324" s="942"/>
      <c r="GIS324" s="942"/>
      <c r="GIT324" s="942"/>
      <c r="GIU324" s="942"/>
      <c r="GIV324" s="942"/>
      <c r="GIW324" s="942"/>
      <c r="GIX324" s="942"/>
      <c r="GIY324" s="942"/>
      <c r="GIZ324" s="942"/>
      <c r="GJA324" s="942"/>
      <c r="GJB324" s="942"/>
      <c r="GJC324" s="942"/>
      <c r="GJD324" s="942"/>
      <c r="GJE324" s="942"/>
      <c r="GJF324" s="942"/>
      <c r="GJG324" s="942"/>
      <c r="GJH324" s="942"/>
      <c r="GJI324" s="942"/>
      <c r="GJJ324" s="942"/>
      <c r="GJK324" s="942"/>
      <c r="GJL324" s="942"/>
      <c r="GJM324" s="942"/>
      <c r="GJN324" s="942"/>
      <c r="GJO324" s="942"/>
      <c r="GJP324" s="942"/>
      <c r="GJQ324" s="942"/>
      <c r="GJR324" s="942"/>
      <c r="GJS324" s="942"/>
      <c r="GJT324" s="942"/>
      <c r="GJU324" s="942"/>
      <c r="GJV324" s="942"/>
      <c r="GJW324" s="942"/>
      <c r="GJX324" s="942"/>
      <c r="GJY324" s="942"/>
      <c r="GJZ324" s="942"/>
      <c r="GKA324" s="942"/>
      <c r="GKB324" s="942"/>
      <c r="GKC324" s="942"/>
      <c r="GKD324" s="942"/>
      <c r="GKE324" s="942"/>
      <c r="GKF324" s="942"/>
      <c r="GKG324" s="942"/>
      <c r="GKH324" s="942"/>
      <c r="GKI324" s="942"/>
      <c r="GKJ324" s="942"/>
      <c r="GKK324" s="942"/>
      <c r="GKL324" s="942"/>
      <c r="GKM324" s="942"/>
      <c r="GKN324" s="942"/>
      <c r="GKO324" s="942"/>
      <c r="GKP324" s="942"/>
      <c r="GKQ324" s="942"/>
      <c r="GKR324" s="942"/>
      <c r="GKS324" s="942"/>
      <c r="GKT324" s="942"/>
      <c r="GKU324" s="942"/>
      <c r="GKV324" s="942"/>
      <c r="GKW324" s="942"/>
      <c r="GKX324" s="942"/>
      <c r="GKY324" s="942"/>
      <c r="GKZ324" s="942"/>
      <c r="GLA324" s="942"/>
      <c r="GLB324" s="942"/>
      <c r="GLC324" s="942"/>
      <c r="GLD324" s="942"/>
      <c r="GLE324" s="942"/>
      <c r="GLF324" s="942"/>
      <c r="GLG324" s="942"/>
      <c r="GLH324" s="942"/>
      <c r="GLI324" s="942"/>
      <c r="GLJ324" s="942"/>
      <c r="GLK324" s="942"/>
      <c r="GLL324" s="942"/>
      <c r="GLM324" s="942"/>
      <c r="GLN324" s="942"/>
      <c r="GLO324" s="942"/>
      <c r="GLP324" s="942"/>
      <c r="GLQ324" s="942"/>
      <c r="GLR324" s="942"/>
      <c r="GLS324" s="942"/>
      <c r="GLT324" s="942"/>
      <c r="GLU324" s="942"/>
      <c r="GLV324" s="942"/>
      <c r="GLW324" s="942"/>
      <c r="GLX324" s="942"/>
      <c r="GLY324" s="942"/>
      <c r="GLZ324" s="942"/>
      <c r="GMA324" s="942"/>
      <c r="GMB324" s="942"/>
      <c r="GMC324" s="942"/>
      <c r="GMD324" s="942"/>
      <c r="GME324" s="942"/>
      <c r="GMF324" s="942"/>
      <c r="GMG324" s="942"/>
      <c r="GMH324" s="942"/>
      <c r="GMI324" s="942"/>
      <c r="GMJ324" s="942"/>
      <c r="GMK324" s="942"/>
      <c r="GML324" s="942"/>
      <c r="GMM324" s="942"/>
      <c r="GMN324" s="942"/>
      <c r="GMO324" s="942"/>
      <c r="GMP324" s="942"/>
      <c r="GMQ324" s="942"/>
      <c r="GMR324" s="942"/>
      <c r="GMS324" s="942"/>
      <c r="GMT324" s="942"/>
      <c r="GMU324" s="942"/>
      <c r="GMV324" s="942"/>
      <c r="GMW324" s="942"/>
      <c r="GMX324" s="942"/>
      <c r="GMY324" s="942"/>
      <c r="GMZ324" s="942"/>
      <c r="GNA324" s="942"/>
      <c r="GNB324" s="942"/>
      <c r="GNC324" s="942"/>
      <c r="GND324" s="942"/>
      <c r="GNE324" s="942"/>
      <c r="GNF324" s="942"/>
      <c r="GNG324" s="942"/>
      <c r="GNH324" s="942"/>
      <c r="GNI324" s="942"/>
      <c r="GNJ324" s="942"/>
      <c r="GNK324" s="942"/>
      <c r="GNL324" s="942"/>
      <c r="GNM324" s="942"/>
      <c r="GNN324" s="942"/>
      <c r="GNO324" s="942"/>
      <c r="GNP324" s="942"/>
      <c r="GNQ324" s="942"/>
      <c r="GNR324" s="942"/>
      <c r="GNS324" s="942"/>
      <c r="GNT324" s="942"/>
      <c r="GNU324" s="942"/>
      <c r="GNV324" s="942"/>
      <c r="GNW324" s="942"/>
      <c r="GNX324" s="942"/>
      <c r="GNY324" s="942"/>
      <c r="GNZ324" s="942"/>
      <c r="GOA324" s="942"/>
      <c r="GOB324" s="942"/>
      <c r="GOC324" s="942"/>
      <c r="GOD324" s="942"/>
      <c r="GOE324" s="942"/>
      <c r="GOF324" s="942"/>
      <c r="GOG324" s="942"/>
      <c r="GOH324" s="942"/>
      <c r="GOI324" s="942"/>
      <c r="GOJ324" s="942"/>
      <c r="GOK324" s="942"/>
      <c r="GOL324" s="942"/>
      <c r="GOM324" s="942"/>
      <c r="GON324" s="942"/>
      <c r="GOO324" s="942"/>
      <c r="GOP324" s="942"/>
      <c r="GOQ324" s="942"/>
      <c r="GOR324" s="942"/>
      <c r="GOS324" s="942"/>
      <c r="GOT324" s="942"/>
      <c r="GOU324" s="942"/>
      <c r="GOV324" s="942"/>
      <c r="GOW324" s="942"/>
      <c r="GOX324" s="942"/>
      <c r="GOY324" s="942"/>
      <c r="GOZ324" s="942"/>
      <c r="GPA324" s="942"/>
      <c r="GPB324" s="942"/>
      <c r="GPC324" s="942"/>
      <c r="GPD324" s="942"/>
      <c r="GPE324" s="942"/>
      <c r="GPF324" s="942"/>
      <c r="GPG324" s="942"/>
      <c r="GPH324" s="942"/>
      <c r="GPI324" s="942"/>
      <c r="GPJ324" s="942"/>
      <c r="GPK324" s="942"/>
      <c r="GPL324" s="942"/>
      <c r="GPM324" s="942"/>
      <c r="GPN324" s="942"/>
      <c r="GPO324" s="942"/>
      <c r="GPP324" s="942"/>
      <c r="GPQ324" s="942"/>
      <c r="GPR324" s="942"/>
      <c r="GPS324" s="942"/>
      <c r="GPT324" s="942"/>
      <c r="GPU324" s="942"/>
      <c r="GPV324" s="942"/>
      <c r="GPW324" s="942"/>
      <c r="GPX324" s="942"/>
      <c r="GPY324" s="942"/>
      <c r="GPZ324" s="942"/>
      <c r="GQA324" s="942"/>
      <c r="GQB324" s="942"/>
      <c r="GQC324" s="942"/>
      <c r="GQD324" s="942"/>
      <c r="GQE324" s="942"/>
      <c r="GQF324" s="942"/>
      <c r="GQG324" s="942"/>
      <c r="GQH324" s="942"/>
      <c r="GQI324" s="942"/>
      <c r="GQJ324" s="942"/>
      <c r="GQK324" s="942"/>
      <c r="GQL324" s="942"/>
      <c r="GQM324" s="942"/>
      <c r="GQN324" s="942"/>
      <c r="GQO324" s="942"/>
      <c r="GQP324" s="942"/>
      <c r="GQQ324" s="942"/>
      <c r="GQR324" s="942"/>
      <c r="GQS324" s="942"/>
      <c r="GQT324" s="942"/>
      <c r="GQU324" s="942"/>
      <c r="GQV324" s="942"/>
      <c r="GQW324" s="942"/>
      <c r="GQX324" s="942"/>
      <c r="GQY324" s="942"/>
      <c r="GQZ324" s="942"/>
      <c r="GRA324" s="942"/>
      <c r="GRB324" s="942"/>
      <c r="GRC324" s="942"/>
      <c r="GRD324" s="942"/>
      <c r="GRE324" s="942"/>
      <c r="GRF324" s="942"/>
      <c r="GRG324" s="942"/>
      <c r="GRH324" s="942"/>
      <c r="GRI324" s="942"/>
      <c r="GRJ324" s="942"/>
      <c r="GRK324" s="942"/>
      <c r="GRL324" s="942"/>
      <c r="GRM324" s="942"/>
      <c r="GRN324" s="942"/>
      <c r="GRO324" s="942"/>
      <c r="GRP324" s="942"/>
      <c r="GRQ324" s="942"/>
      <c r="GRR324" s="942"/>
      <c r="GRS324" s="942"/>
      <c r="GRT324" s="942"/>
      <c r="GRU324" s="942"/>
      <c r="GRV324" s="942"/>
      <c r="GRW324" s="942"/>
      <c r="GRX324" s="942"/>
      <c r="GRY324" s="942"/>
      <c r="GRZ324" s="942"/>
      <c r="GSA324" s="942"/>
      <c r="GSB324" s="942"/>
      <c r="GSC324" s="942"/>
      <c r="GSD324" s="942"/>
      <c r="GSE324" s="942"/>
      <c r="GSF324" s="942"/>
      <c r="GSG324" s="942"/>
      <c r="GSH324" s="942"/>
      <c r="GSI324" s="942"/>
      <c r="GSJ324" s="942"/>
      <c r="GSK324" s="942"/>
      <c r="GSL324" s="942"/>
      <c r="GSM324" s="942"/>
      <c r="GSN324" s="942"/>
      <c r="GSO324" s="942"/>
      <c r="GSP324" s="942"/>
      <c r="GSQ324" s="942"/>
      <c r="GSR324" s="942"/>
      <c r="GSS324" s="942"/>
      <c r="GST324" s="942"/>
      <c r="GSU324" s="942"/>
      <c r="GSV324" s="942"/>
      <c r="GSW324" s="942"/>
      <c r="GSX324" s="942"/>
      <c r="GSY324" s="942"/>
      <c r="GSZ324" s="942"/>
      <c r="GTA324" s="942"/>
      <c r="GTB324" s="942"/>
      <c r="GTC324" s="942"/>
      <c r="GTD324" s="942"/>
      <c r="GTE324" s="942"/>
      <c r="GTF324" s="942"/>
      <c r="GTG324" s="942"/>
      <c r="GTH324" s="942"/>
      <c r="GTI324" s="942"/>
      <c r="GTJ324" s="942"/>
      <c r="GTK324" s="942"/>
      <c r="GTL324" s="942"/>
      <c r="GTM324" s="942"/>
      <c r="GTN324" s="942"/>
      <c r="GTO324" s="942"/>
      <c r="GTP324" s="942"/>
      <c r="GTQ324" s="942"/>
      <c r="GTR324" s="942"/>
      <c r="GTS324" s="942"/>
      <c r="GTT324" s="942"/>
      <c r="GTU324" s="942"/>
      <c r="GTV324" s="942"/>
      <c r="GTW324" s="942"/>
      <c r="GTX324" s="942"/>
      <c r="GTY324" s="942"/>
      <c r="GTZ324" s="942"/>
      <c r="GUA324" s="942"/>
      <c r="GUB324" s="942"/>
      <c r="GUC324" s="942"/>
      <c r="GUD324" s="942"/>
      <c r="GUE324" s="942"/>
      <c r="GUF324" s="942"/>
      <c r="GUG324" s="942"/>
      <c r="GUH324" s="942"/>
      <c r="GUI324" s="942"/>
      <c r="GUJ324" s="942"/>
      <c r="GUK324" s="942"/>
      <c r="GUL324" s="942"/>
      <c r="GUM324" s="942"/>
      <c r="GUN324" s="942"/>
      <c r="GUO324" s="942"/>
      <c r="GUP324" s="942"/>
      <c r="GUQ324" s="942"/>
      <c r="GUR324" s="942"/>
      <c r="GUS324" s="942"/>
      <c r="GUT324" s="942"/>
      <c r="GUU324" s="942"/>
      <c r="GUV324" s="942"/>
      <c r="GUW324" s="942"/>
      <c r="GUX324" s="942"/>
      <c r="GUY324" s="942"/>
      <c r="GUZ324" s="942"/>
      <c r="GVA324" s="942"/>
      <c r="GVB324" s="942"/>
      <c r="GVC324" s="942"/>
      <c r="GVD324" s="942"/>
      <c r="GVE324" s="942"/>
      <c r="GVF324" s="942"/>
      <c r="GVG324" s="942"/>
      <c r="GVH324" s="942"/>
      <c r="GVI324" s="942"/>
      <c r="GVJ324" s="942"/>
      <c r="GVK324" s="942"/>
      <c r="GVL324" s="942"/>
      <c r="GVM324" s="942"/>
      <c r="GVN324" s="942"/>
      <c r="GVO324" s="942"/>
      <c r="GVP324" s="942"/>
      <c r="GVQ324" s="942"/>
      <c r="GVR324" s="942"/>
      <c r="GVS324" s="942"/>
      <c r="GVT324" s="942"/>
      <c r="GVU324" s="942"/>
      <c r="GVV324" s="942"/>
      <c r="GVW324" s="942"/>
      <c r="GVX324" s="942"/>
      <c r="GVY324" s="942"/>
      <c r="GVZ324" s="942"/>
      <c r="GWA324" s="942"/>
      <c r="GWB324" s="942"/>
      <c r="GWC324" s="942"/>
      <c r="GWD324" s="942"/>
      <c r="GWE324" s="942"/>
      <c r="GWF324" s="942"/>
      <c r="GWG324" s="942"/>
      <c r="GWH324" s="942"/>
      <c r="GWI324" s="942"/>
      <c r="GWJ324" s="942"/>
      <c r="GWK324" s="942"/>
      <c r="GWL324" s="942"/>
      <c r="GWM324" s="942"/>
      <c r="GWN324" s="942"/>
      <c r="GWO324" s="942"/>
      <c r="GWP324" s="942"/>
      <c r="GWQ324" s="942"/>
      <c r="GWR324" s="942"/>
      <c r="GWS324" s="942"/>
      <c r="GWT324" s="942"/>
      <c r="GWU324" s="942"/>
      <c r="GWV324" s="942"/>
      <c r="GWW324" s="942"/>
      <c r="GWX324" s="942"/>
      <c r="GWY324" s="942"/>
      <c r="GWZ324" s="942"/>
      <c r="GXA324" s="942"/>
      <c r="GXB324" s="942"/>
      <c r="GXC324" s="942"/>
      <c r="GXD324" s="942"/>
      <c r="GXE324" s="942"/>
      <c r="GXF324" s="942"/>
      <c r="GXG324" s="942"/>
      <c r="GXH324" s="942"/>
      <c r="GXI324" s="942"/>
      <c r="GXJ324" s="942"/>
      <c r="GXK324" s="942"/>
      <c r="GXL324" s="942"/>
      <c r="GXM324" s="942"/>
      <c r="GXN324" s="942"/>
      <c r="GXO324" s="942"/>
      <c r="GXP324" s="942"/>
      <c r="GXQ324" s="942"/>
      <c r="GXR324" s="942"/>
      <c r="GXS324" s="942"/>
      <c r="GXT324" s="942"/>
      <c r="GXU324" s="942"/>
      <c r="GXV324" s="942"/>
      <c r="GXW324" s="942"/>
      <c r="GXX324" s="942"/>
      <c r="GXY324" s="942"/>
      <c r="GXZ324" s="942"/>
      <c r="GYA324" s="942"/>
      <c r="GYB324" s="942"/>
      <c r="GYC324" s="942"/>
      <c r="GYD324" s="942"/>
      <c r="GYE324" s="942"/>
      <c r="GYF324" s="942"/>
      <c r="GYG324" s="942"/>
      <c r="GYH324" s="942"/>
      <c r="GYI324" s="942"/>
      <c r="GYJ324" s="942"/>
      <c r="GYK324" s="942"/>
      <c r="GYL324" s="942"/>
      <c r="GYM324" s="942"/>
      <c r="GYN324" s="942"/>
      <c r="GYO324" s="942"/>
      <c r="GYP324" s="942"/>
      <c r="GYQ324" s="942"/>
      <c r="GYR324" s="942"/>
      <c r="GYS324" s="942"/>
      <c r="GYT324" s="942"/>
      <c r="GYU324" s="942"/>
      <c r="GYV324" s="942"/>
      <c r="GYW324" s="942"/>
      <c r="GYX324" s="942"/>
      <c r="GYY324" s="942"/>
      <c r="GYZ324" s="942"/>
      <c r="GZA324" s="942"/>
      <c r="GZB324" s="942"/>
      <c r="GZC324" s="942"/>
      <c r="GZD324" s="942"/>
      <c r="GZE324" s="942"/>
      <c r="GZF324" s="942"/>
      <c r="GZG324" s="942"/>
      <c r="GZH324" s="942"/>
      <c r="GZI324" s="942"/>
      <c r="GZJ324" s="942"/>
      <c r="GZK324" s="942"/>
      <c r="GZL324" s="942"/>
      <c r="GZM324" s="942"/>
      <c r="GZN324" s="942"/>
      <c r="GZO324" s="942"/>
      <c r="GZP324" s="942"/>
      <c r="GZQ324" s="942"/>
      <c r="GZR324" s="942"/>
      <c r="GZS324" s="942"/>
      <c r="GZT324" s="942"/>
      <c r="GZU324" s="942"/>
      <c r="GZV324" s="942"/>
      <c r="GZW324" s="942"/>
      <c r="GZX324" s="942"/>
      <c r="GZY324" s="942"/>
      <c r="GZZ324" s="942"/>
      <c r="HAA324" s="942"/>
      <c r="HAB324" s="942"/>
      <c r="HAC324" s="942"/>
      <c r="HAD324" s="942"/>
      <c r="HAE324" s="942"/>
      <c r="HAF324" s="942"/>
      <c r="HAG324" s="942"/>
      <c r="HAH324" s="942"/>
      <c r="HAI324" s="942"/>
      <c r="HAJ324" s="942"/>
      <c r="HAK324" s="942"/>
      <c r="HAL324" s="942"/>
      <c r="HAM324" s="942"/>
      <c r="HAN324" s="942"/>
      <c r="HAO324" s="942"/>
      <c r="HAP324" s="942"/>
      <c r="HAQ324" s="942"/>
      <c r="HAR324" s="942"/>
      <c r="HAS324" s="942"/>
      <c r="HAT324" s="942"/>
      <c r="HAU324" s="942"/>
      <c r="HAV324" s="942"/>
      <c r="HAW324" s="942"/>
      <c r="HAX324" s="942"/>
      <c r="HAY324" s="942"/>
      <c r="HAZ324" s="942"/>
      <c r="HBA324" s="942"/>
      <c r="HBB324" s="942"/>
      <c r="HBC324" s="942"/>
      <c r="HBD324" s="942"/>
      <c r="HBE324" s="942"/>
      <c r="HBF324" s="942"/>
      <c r="HBG324" s="942"/>
      <c r="HBH324" s="942"/>
      <c r="HBI324" s="942"/>
      <c r="HBJ324" s="942"/>
      <c r="HBK324" s="942"/>
      <c r="HBL324" s="942"/>
      <c r="HBM324" s="942"/>
      <c r="HBN324" s="942"/>
      <c r="HBO324" s="942"/>
      <c r="HBP324" s="942"/>
      <c r="HBQ324" s="942"/>
      <c r="HBR324" s="942"/>
      <c r="HBS324" s="942"/>
      <c r="HBT324" s="942"/>
      <c r="HBU324" s="942"/>
      <c r="HBV324" s="942"/>
      <c r="HBW324" s="942"/>
      <c r="HBX324" s="942"/>
      <c r="HBY324" s="942"/>
      <c r="HBZ324" s="942"/>
      <c r="HCA324" s="942"/>
      <c r="HCB324" s="942"/>
      <c r="HCC324" s="942"/>
      <c r="HCD324" s="942"/>
      <c r="HCE324" s="942"/>
      <c r="HCF324" s="942"/>
      <c r="HCG324" s="942"/>
      <c r="HCH324" s="942"/>
      <c r="HCI324" s="942"/>
      <c r="HCJ324" s="942"/>
      <c r="HCK324" s="942"/>
      <c r="HCL324" s="942"/>
      <c r="HCM324" s="942"/>
      <c r="HCN324" s="942"/>
      <c r="HCO324" s="942"/>
      <c r="HCP324" s="942"/>
      <c r="HCQ324" s="942"/>
      <c r="HCR324" s="942"/>
      <c r="HCS324" s="942"/>
      <c r="HCT324" s="942"/>
      <c r="HCU324" s="942"/>
      <c r="HCV324" s="942"/>
      <c r="HCW324" s="942"/>
      <c r="HCX324" s="942"/>
      <c r="HCY324" s="942"/>
      <c r="HCZ324" s="942"/>
      <c r="HDA324" s="942"/>
      <c r="HDB324" s="942"/>
      <c r="HDC324" s="942"/>
      <c r="HDD324" s="942"/>
      <c r="HDE324" s="942"/>
      <c r="HDF324" s="942"/>
      <c r="HDG324" s="942"/>
      <c r="HDH324" s="942"/>
      <c r="HDI324" s="942"/>
      <c r="HDJ324" s="942"/>
      <c r="HDK324" s="942"/>
      <c r="HDL324" s="942"/>
      <c r="HDM324" s="942"/>
      <c r="HDN324" s="942"/>
      <c r="HDO324" s="942"/>
      <c r="HDP324" s="942"/>
      <c r="HDQ324" s="942"/>
      <c r="HDR324" s="942"/>
      <c r="HDS324" s="942"/>
      <c r="HDT324" s="942"/>
      <c r="HDU324" s="942"/>
      <c r="HDV324" s="942"/>
      <c r="HDW324" s="942"/>
      <c r="HDX324" s="942"/>
      <c r="HDY324" s="942"/>
      <c r="HDZ324" s="942"/>
      <c r="HEA324" s="942"/>
      <c r="HEB324" s="942"/>
      <c r="HEC324" s="942"/>
      <c r="HED324" s="942"/>
      <c r="HEE324" s="942"/>
      <c r="HEF324" s="942"/>
      <c r="HEG324" s="942"/>
      <c r="HEH324" s="942"/>
      <c r="HEI324" s="942"/>
      <c r="HEJ324" s="942"/>
      <c r="HEK324" s="942"/>
      <c r="HEL324" s="942"/>
      <c r="HEM324" s="942"/>
      <c r="HEN324" s="942"/>
      <c r="HEO324" s="942"/>
      <c r="HEP324" s="942"/>
      <c r="HEQ324" s="942"/>
      <c r="HER324" s="942"/>
      <c r="HES324" s="942"/>
      <c r="HET324" s="942"/>
      <c r="HEU324" s="942"/>
      <c r="HEV324" s="942"/>
      <c r="HEW324" s="942"/>
      <c r="HEX324" s="942"/>
      <c r="HEY324" s="942"/>
      <c r="HEZ324" s="942"/>
      <c r="HFA324" s="942"/>
      <c r="HFB324" s="942"/>
      <c r="HFC324" s="942"/>
      <c r="HFD324" s="942"/>
      <c r="HFE324" s="942"/>
      <c r="HFF324" s="942"/>
      <c r="HFG324" s="942"/>
      <c r="HFH324" s="942"/>
      <c r="HFI324" s="942"/>
      <c r="HFJ324" s="942"/>
      <c r="HFK324" s="942"/>
      <c r="HFL324" s="942"/>
      <c r="HFM324" s="942"/>
      <c r="HFN324" s="942"/>
      <c r="HFO324" s="942"/>
      <c r="HFP324" s="942"/>
      <c r="HFQ324" s="942"/>
      <c r="HFR324" s="942"/>
      <c r="HFS324" s="942"/>
      <c r="HFT324" s="942"/>
      <c r="HFU324" s="942"/>
      <c r="HFV324" s="942"/>
      <c r="HFW324" s="942"/>
      <c r="HFX324" s="942"/>
      <c r="HFY324" s="942"/>
      <c r="HFZ324" s="942"/>
      <c r="HGA324" s="942"/>
      <c r="HGB324" s="942"/>
      <c r="HGC324" s="942"/>
      <c r="HGD324" s="942"/>
      <c r="HGE324" s="942"/>
      <c r="HGF324" s="942"/>
      <c r="HGG324" s="942"/>
      <c r="HGH324" s="942"/>
      <c r="HGI324" s="942"/>
      <c r="HGJ324" s="942"/>
      <c r="HGK324" s="942"/>
      <c r="HGL324" s="942"/>
      <c r="HGM324" s="942"/>
      <c r="HGN324" s="942"/>
      <c r="HGO324" s="942"/>
      <c r="HGP324" s="942"/>
      <c r="HGQ324" s="942"/>
      <c r="HGR324" s="942"/>
      <c r="HGS324" s="942"/>
      <c r="HGT324" s="942"/>
      <c r="HGU324" s="942"/>
      <c r="HGV324" s="942"/>
      <c r="HGW324" s="942"/>
      <c r="HGX324" s="942"/>
      <c r="HGY324" s="942"/>
      <c r="HGZ324" s="942"/>
      <c r="HHA324" s="942"/>
      <c r="HHB324" s="942"/>
      <c r="HHC324" s="942"/>
      <c r="HHD324" s="942"/>
      <c r="HHE324" s="942"/>
      <c r="HHF324" s="942"/>
      <c r="HHG324" s="942"/>
      <c r="HHH324" s="942"/>
      <c r="HHI324" s="942"/>
      <c r="HHJ324" s="942"/>
      <c r="HHK324" s="942"/>
      <c r="HHL324" s="942"/>
      <c r="HHM324" s="942"/>
      <c r="HHN324" s="942"/>
      <c r="HHO324" s="942"/>
      <c r="HHP324" s="942"/>
      <c r="HHQ324" s="942"/>
      <c r="HHR324" s="942"/>
      <c r="HHS324" s="942"/>
      <c r="HHT324" s="942"/>
      <c r="HHU324" s="942"/>
      <c r="HHV324" s="942"/>
      <c r="HHW324" s="942"/>
      <c r="HHX324" s="942"/>
      <c r="HHY324" s="942"/>
      <c r="HHZ324" s="942"/>
      <c r="HIA324" s="942"/>
      <c r="HIB324" s="942"/>
      <c r="HIC324" s="942"/>
      <c r="HID324" s="942"/>
      <c r="HIE324" s="942"/>
      <c r="HIF324" s="942"/>
      <c r="HIG324" s="942"/>
      <c r="HIH324" s="942"/>
      <c r="HII324" s="942"/>
      <c r="HIJ324" s="942"/>
      <c r="HIK324" s="942"/>
      <c r="HIL324" s="942"/>
      <c r="HIM324" s="942"/>
      <c r="HIN324" s="942"/>
      <c r="HIO324" s="942"/>
      <c r="HIP324" s="942"/>
      <c r="HIQ324" s="942"/>
      <c r="HIR324" s="942"/>
      <c r="HIS324" s="942"/>
      <c r="HIT324" s="942"/>
      <c r="HIU324" s="942"/>
      <c r="HIV324" s="942"/>
      <c r="HIW324" s="942"/>
      <c r="HIX324" s="942"/>
      <c r="HIY324" s="942"/>
      <c r="HIZ324" s="942"/>
      <c r="HJA324" s="942"/>
      <c r="HJB324" s="942"/>
      <c r="HJC324" s="942"/>
      <c r="HJD324" s="942"/>
      <c r="HJE324" s="942"/>
      <c r="HJF324" s="942"/>
      <c r="HJG324" s="942"/>
      <c r="HJH324" s="942"/>
      <c r="HJI324" s="942"/>
      <c r="HJJ324" s="942"/>
      <c r="HJK324" s="942"/>
      <c r="HJL324" s="942"/>
      <c r="HJM324" s="942"/>
      <c r="HJN324" s="942"/>
      <c r="HJO324" s="942"/>
      <c r="HJP324" s="942"/>
      <c r="HJQ324" s="942"/>
      <c r="HJR324" s="942"/>
      <c r="HJS324" s="942"/>
      <c r="HJT324" s="942"/>
      <c r="HJU324" s="942"/>
      <c r="HJV324" s="942"/>
      <c r="HJW324" s="942"/>
      <c r="HJX324" s="942"/>
      <c r="HJY324" s="942"/>
      <c r="HJZ324" s="942"/>
      <c r="HKA324" s="942"/>
      <c r="HKB324" s="942"/>
      <c r="HKC324" s="942"/>
      <c r="HKD324" s="942"/>
      <c r="HKE324" s="942"/>
      <c r="HKF324" s="942"/>
      <c r="HKG324" s="942"/>
      <c r="HKH324" s="942"/>
      <c r="HKI324" s="942"/>
      <c r="HKJ324" s="942"/>
      <c r="HKK324" s="942"/>
      <c r="HKL324" s="942"/>
      <c r="HKM324" s="942"/>
      <c r="HKN324" s="942"/>
      <c r="HKO324" s="942"/>
      <c r="HKP324" s="942"/>
      <c r="HKQ324" s="942"/>
      <c r="HKR324" s="942"/>
      <c r="HKS324" s="942"/>
      <c r="HKT324" s="942"/>
      <c r="HKU324" s="942"/>
      <c r="HKV324" s="942"/>
      <c r="HKW324" s="942"/>
      <c r="HKX324" s="942"/>
      <c r="HKY324" s="942"/>
      <c r="HKZ324" s="942"/>
      <c r="HLA324" s="942"/>
      <c r="HLB324" s="942"/>
      <c r="HLC324" s="942"/>
      <c r="HLD324" s="942"/>
      <c r="HLE324" s="942"/>
      <c r="HLF324" s="942"/>
      <c r="HLG324" s="942"/>
      <c r="HLH324" s="942"/>
      <c r="HLI324" s="942"/>
      <c r="HLJ324" s="942"/>
      <c r="HLK324" s="942"/>
      <c r="HLL324" s="942"/>
      <c r="HLM324" s="942"/>
      <c r="HLN324" s="942"/>
      <c r="HLO324" s="942"/>
      <c r="HLP324" s="942"/>
      <c r="HLQ324" s="942"/>
      <c r="HLR324" s="942"/>
      <c r="HLS324" s="942"/>
      <c r="HLT324" s="942"/>
      <c r="HLU324" s="942"/>
      <c r="HLV324" s="942"/>
      <c r="HLW324" s="942"/>
      <c r="HLX324" s="942"/>
      <c r="HLY324" s="942"/>
      <c r="HLZ324" s="942"/>
      <c r="HMA324" s="942"/>
      <c r="HMB324" s="942"/>
      <c r="HMC324" s="942"/>
      <c r="HMD324" s="942"/>
      <c r="HME324" s="942"/>
      <c r="HMF324" s="942"/>
      <c r="HMG324" s="942"/>
      <c r="HMH324" s="942"/>
      <c r="HMI324" s="942"/>
      <c r="HMJ324" s="942"/>
      <c r="HMK324" s="942"/>
      <c r="HML324" s="942"/>
      <c r="HMM324" s="942"/>
      <c r="HMN324" s="942"/>
      <c r="HMO324" s="942"/>
      <c r="HMP324" s="942"/>
      <c r="HMQ324" s="942"/>
      <c r="HMR324" s="942"/>
      <c r="HMS324" s="942"/>
      <c r="HMT324" s="942"/>
      <c r="HMU324" s="942"/>
      <c r="HMV324" s="942"/>
      <c r="HMW324" s="942"/>
      <c r="HMX324" s="942"/>
      <c r="HMY324" s="942"/>
      <c r="HMZ324" s="942"/>
      <c r="HNA324" s="942"/>
      <c r="HNB324" s="942"/>
      <c r="HNC324" s="942"/>
      <c r="HND324" s="942"/>
      <c r="HNE324" s="942"/>
      <c r="HNF324" s="942"/>
      <c r="HNG324" s="942"/>
      <c r="HNH324" s="942"/>
      <c r="HNI324" s="942"/>
      <c r="HNJ324" s="942"/>
      <c r="HNK324" s="942"/>
      <c r="HNL324" s="942"/>
      <c r="HNM324" s="942"/>
      <c r="HNN324" s="942"/>
      <c r="HNO324" s="942"/>
      <c r="HNP324" s="942"/>
      <c r="HNQ324" s="942"/>
      <c r="HNR324" s="942"/>
      <c r="HNS324" s="942"/>
      <c r="HNT324" s="942"/>
      <c r="HNU324" s="942"/>
      <c r="HNV324" s="942"/>
      <c r="HNW324" s="942"/>
      <c r="HNX324" s="942"/>
      <c r="HNY324" s="942"/>
      <c r="HNZ324" s="942"/>
      <c r="HOA324" s="942"/>
      <c r="HOB324" s="942"/>
      <c r="HOC324" s="942"/>
      <c r="HOD324" s="942"/>
      <c r="HOE324" s="942"/>
      <c r="HOF324" s="942"/>
      <c r="HOG324" s="942"/>
      <c r="HOH324" s="942"/>
      <c r="HOI324" s="942"/>
      <c r="HOJ324" s="942"/>
      <c r="HOK324" s="942"/>
      <c r="HOL324" s="942"/>
      <c r="HOM324" s="942"/>
      <c r="HON324" s="942"/>
      <c r="HOO324" s="942"/>
      <c r="HOP324" s="942"/>
      <c r="HOQ324" s="942"/>
      <c r="HOR324" s="942"/>
      <c r="HOS324" s="942"/>
      <c r="HOT324" s="942"/>
      <c r="HOU324" s="942"/>
      <c r="HOV324" s="942"/>
      <c r="HOW324" s="942"/>
      <c r="HOX324" s="942"/>
      <c r="HOY324" s="942"/>
      <c r="HOZ324" s="942"/>
      <c r="HPA324" s="942"/>
      <c r="HPB324" s="942"/>
      <c r="HPC324" s="942"/>
      <c r="HPD324" s="942"/>
      <c r="HPE324" s="942"/>
      <c r="HPF324" s="942"/>
      <c r="HPG324" s="942"/>
      <c r="HPH324" s="942"/>
      <c r="HPI324" s="942"/>
      <c r="HPJ324" s="942"/>
      <c r="HPK324" s="942"/>
      <c r="HPL324" s="942"/>
      <c r="HPM324" s="942"/>
      <c r="HPN324" s="942"/>
      <c r="HPO324" s="942"/>
      <c r="HPP324" s="942"/>
      <c r="HPQ324" s="942"/>
      <c r="HPR324" s="942"/>
      <c r="HPS324" s="942"/>
      <c r="HPT324" s="942"/>
      <c r="HPU324" s="942"/>
      <c r="HPV324" s="942"/>
      <c r="HPW324" s="942"/>
      <c r="HPX324" s="942"/>
      <c r="HPY324" s="942"/>
      <c r="HPZ324" s="942"/>
      <c r="HQA324" s="942"/>
      <c r="HQB324" s="942"/>
      <c r="HQC324" s="942"/>
      <c r="HQD324" s="942"/>
      <c r="HQE324" s="942"/>
      <c r="HQF324" s="942"/>
      <c r="HQG324" s="942"/>
      <c r="HQH324" s="942"/>
      <c r="HQI324" s="942"/>
      <c r="HQJ324" s="942"/>
      <c r="HQK324" s="942"/>
      <c r="HQL324" s="942"/>
      <c r="HQM324" s="942"/>
      <c r="HQN324" s="942"/>
      <c r="HQO324" s="942"/>
      <c r="HQP324" s="942"/>
      <c r="HQQ324" s="942"/>
      <c r="HQR324" s="942"/>
      <c r="HQS324" s="942"/>
      <c r="HQT324" s="942"/>
      <c r="HQU324" s="942"/>
      <c r="HQV324" s="942"/>
      <c r="HQW324" s="942"/>
      <c r="HQX324" s="942"/>
      <c r="HQY324" s="942"/>
      <c r="HQZ324" s="942"/>
      <c r="HRA324" s="942"/>
      <c r="HRB324" s="942"/>
      <c r="HRC324" s="942"/>
      <c r="HRD324" s="942"/>
      <c r="HRE324" s="942"/>
      <c r="HRF324" s="942"/>
      <c r="HRG324" s="942"/>
      <c r="HRH324" s="942"/>
      <c r="HRI324" s="942"/>
      <c r="HRJ324" s="942"/>
      <c r="HRK324" s="942"/>
      <c r="HRL324" s="942"/>
      <c r="HRM324" s="942"/>
      <c r="HRN324" s="942"/>
      <c r="HRO324" s="942"/>
      <c r="HRP324" s="942"/>
      <c r="HRQ324" s="942"/>
      <c r="HRR324" s="942"/>
      <c r="HRS324" s="942"/>
      <c r="HRT324" s="942"/>
      <c r="HRU324" s="942"/>
      <c r="HRV324" s="942"/>
      <c r="HRW324" s="942"/>
      <c r="HRX324" s="942"/>
      <c r="HRY324" s="942"/>
      <c r="HRZ324" s="942"/>
      <c r="HSA324" s="942"/>
      <c r="HSB324" s="942"/>
      <c r="HSC324" s="942"/>
      <c r="HSD324" s="942"/>
      <c r="HSE324" s="942"/>
      <c r="HSF324" s="942"/>
      <c r="HSG324" s="942"/>
      <c r="HSH324" s="942"/>
      <c r="HSI324" s="942"/>
      <c r="HSJ324" s="942"/>
      <c r="HSK324" s="942"/>
      <c r="HSL324" s="942"/>
      <c r="HSM324" s="942"/>
      <c r="HSN324" s="942"/>
      <c r="HSO324" s="942"/>
      <c r="HSP324" s="942"/>
      <c r="HSQ324" s="942"/>
      <c r="HSR324" s="942"/>
      <c r="HSS324" s="942"/>
      <c r="HST324" s="942"/>
      <c r="HSU324" s="942"/>
      <c r="HSV324" s="942"/>
      <c r="HSW324" s="942"/>
      <c r="HSX324" s="942"/>
      <c r="HSY324" s="942"/>
      <c r="HSZ324" s="942"/>
      <c r="HTA324" s="942"/>
      <c r="HTB324" s="942"/>
      <c r="HTC324" s="942"/>
      <c r="HTD324" s="942"/>
      <c r="HTE324" s="942"/>
      <c r="HTF324" s="942"/>
      <c r="HTG324" s="942"/>
      <c r="HTH324" s="942"/>
      <c r="HTI324" s="942"/>
      <c r="HTJ324" s="942"/>
      <c r="HTK324" s="942"/>
      <c r="HTL324" s="942"/>
      <c r="HTM324" s="942"/>
      <c r="HTN324" s="942"/>
      <c r="HTO324" s="942"/>
      <c r="HTP324" s="942"/>
      <c r="HTQ324" s="942"/>
      <c r="HTR324" s="942"/>
      <c r="HTS324" s="942"/>
      <c r="HTT324" s="942"/>
      <c r="HTU324" s="942"/>
      <c r="HTV324" s="942"/>
      <c r="HTW324" s="942"/>
      <c r="HTX324" s="942"/>
      <c r="HTY324" s="942"/>
      <c r="HTZ324" s="942"/>
      <c r="HUA324" s="942"/>
      <c r="HUB324" s="942"/>
      <c r="HUC324" s="942"/>
      <c r="HUD324" s="942"/>
      <c r="HUE324" s="942"/>
      <c r="HUF324" s="942"/>
      <c r="HUG324" s="942"/>
      <c r="HUH324" s="942"/>
      <c r="HUI324" s="942"/>
      <c r="HUJ324" s="942"/>
      <c r="HUK324" s="942"/>
      <c r="HUL324" s="942"/>
      <c r="HUM324" s="942"/>
      <c r="HUN324" s="942"/>
      <c r="HUO324" s="942"/>
      <c r="HUP324" s="942"/>
      <c r="HUQ324" s="942"/>
      <c r="HUR324" s="942"/>
      <c r="HUS324" s="942"/>
      <c r="HUT324" s="942"/>
      <c r="HUU324" s="942"/>
      <c r="HUV324" s="942"/>
      <c r="HUW324" s="942"/>
      <c r="HUX324" s="942"/>
      <c r="HUY324" s="942"/>
      <c r="HUZ324" s="942"/>
      <c r="HVA324" s="942"/>
      <c r="HVB324" s="942"/>
      <c r="HVC324" s="942"/>
      <c r="HVD324" s="942"/>
      <c r="HVE324" s="942"/>
      <c r="HVF324" s="942"/>
      <c r="HVG324" s="942"/>
      <c r="HVH324" s="942"/>
      <c r="HVI324" s="942"/>
      <c r="HVJ324" s="942"/>
      <c r="HVK324" s="942"/>
      <c r="HVL324" s="942"/>
      <c r="HVM324" s="942"/>
      <c r="HVN324" s="942"/>
      <c r="HVO324" s="942"/>
      <c r="HVP324" s="942"/>
      <c r="HVQ324" s="942"/>
      <c r="HVR324" s="942"/>
      <c r="HVS324" s="942"/>
      <c r="HVT324" s="942"/>
      <c r="HVU324" s="942"/>
      <c r="HVV324" s="942"/>
      <c r="HVW324" s="942"/>
      <c r="HVX324" s="942"/>
      <c r="HVY324" s="942"/>
      <c r="HVZ324" s="942"/>
      <c r="HWA324" s="942"/>
      <c r="HWB324" s="942"/>
      <c r="HWC324" s="942"/>
      <c r="HWD324" s="942"/>
      <c r="HWE324" s="942"/>
      <c r="HWF324" s="942"/>
      <c r="HWG324" s="942"/>
      <c r="HWH324" s="942"/>
      <c r="HWI324" s="942"/>
      <c r="HWJ324" s="942"/>
      <c r="HWK324" s="942"/>
      <c r="HWL324" s="942"/>
      <c r="HWM324" s="942"/>
      <c r="HWN324" s="942"/>
      <c r="HWO324" s="942"/>
      <c r="HWP324" s="942"/>
      <c r="HWQ324" s="942"/>
      <c r="HWR324" s="942"/>
      <c r="HWS324" s="942"/>
      <c r="HWT324" s="942"/>
      <c r="HWU324" s="942"/>
      <c r="HWV324" s="942"/>
      <c r="HWW324" s="942"/>
      <c r="HWX324" s="942"/>
      <c r="HWY324" s="942"/>
      <c r="HWZ324" s="942"/>
      <c r="HXA324" s="942"/>
      <c r="HXB324" s="942"/>
      <c r="HXC324" s="942"/>
      <c r="HXD324" s="942"/>
      <c r="HXE324" s="942"/>
      <c r="HXF324" s="942"/>
      <c r="HXG324" s="942"/>
      <c r="HXH324" s="942"/>
      <c r="HXI324" s="942"/>
      <c r="HXJ324" s="942"/>
      <c r="HXK324" s="942"/>
      <c r="HXL324" s="942"/>
      <c r="HXM324" s="942"/>
      <c r="HXN324" s="942"/>
      <c r="HXO324" s="942"/>
      <c r="HXP324" s="942"/>
      <c r="HXQ324" s="942"/>
      <c r="HXR324" s="942"/>
      <c r="HXS324" s="942"/>
      <c r="HXT324" s="942"/>
      <c r="HXU324" s="942"/>
      <c r="HXV324" s="942"/>
      <c r="HXW324" s="942"/>
      <c r="HXX324" s="942"/>
      <c r="HXY324" s="942"/>
      <c r="HXZ324" s="942"/>
      <c r="HYA324" s="942"/>
      <c r="HYB324" s="942"/>
      <c r="HYC324" s="942"/>
      <c r="HYD324" s="942"/>
      <c r="HYE324" s="942"/>
      <c r="HYF324" s="942"/>
      <c r="HYG324" s="942"/>
      <c r="HYH324" s="942"/>
      <c r="HYI324" s="942"/>
      <c r="HYJ324" s="942"/>
      <c r="HYK324" s="942"/>
      <c r="HYL324" s="942"/>
      <c r="HYM324" s="942"/>
      <c r="HYN324" s="942"/>
      <c r="HYO324" s="942"/>
      <c r="HYP324" s="942"/>
      <c r="HYQ324" s="942"/>
      <c r="HYR324" s="942"/>
      <c r="HYS324" s="942"/>
      <c r="HYT324" s="942"/>
      <c r="HYU324" s="942"/>
      <c r="HYV324" s="942"/>
      <c r="HYW324" s="942"/>
      <c r="HYX324" s="942"/>
      <c r="HYY324" s="942"/>
      <c r="HYZ324" s="942"/>
      <c r="HZA324" s="942"/>
      <c r="HZB324" s="942"/>
      <c r="HZC324" s="942"/>
      <c r="HZD324" s="942"/>
      <c r="HZE324" s="942"/>
      <c r="HZF324" s="942"/>
      <c r="HZG324" s="942"/>
      <c r="HZH324" s="942"/>
      <c r="HZI324" s="942"/>
      <c r="HZJ324" s="942"/>
      <c r="HZK324" s="942"/>
      <c r="HZL324" s="942"/>
      <c r="HZM324" s="942"/>
      <c r="HZN324" s="942"/>
      <c r="HZO324" s="942"/>
      <c r="HZP324" s="942"/>
      <c r="HZQ324" s="942"/>
      <c r="HZR324" s="942"/>
      <c r="HZS324" s="942"/>
      <c r="HZT324" s="942"/>
      <c r="HZU324" s="942"/>
      <c r="HZV324" s="942"/>
      <c r="HZW324" s="942"/>
      <c r="HZX324" s="942"/>
      <c r="HZY324" s="942"/>
      <c r="HZZ324" s="942"/>
      <c r="IAA324" s="942"/>
      <c r="IAB324" s="942"/>
      <c r="IAC324" s="942"/>
      <c r="IAD324" s="942"/>
      <c r="IAE324" s="942"/>
      <c r="IAF324" s="942"/>
      <c r="IAG324" s="942"/>
      <c r="IAH324" s="942"/>
      <c r="IAI324" s="942"/>
      <c r="IAJ324" s="942"/>
      <c r="IAK324" s="942"/>
      <c r="IAL324" s="942"/>
      <c r="IAM324" s="942"/>
      <c r="IAN324" s="942"/>
      <c r="IAO324" s="942"/>
      <c r="IAP324" s="942"/>
      <c r="IAQ324" s="942"/>
      <c r="IAR324" s="942"/>
      <c r="IAS324" s="942"/>
      <c r="IAT324" s="942"/>
      <c r="IAU324" s="942"/>
      <c r="IAV324" s="942"/>
      <c r="IAW324" s="942"/>
      <c r="IAX324" s="942"/>
      <c r="IAY324" s="942"/>
      <c r="IAZ324" s="942"/>
      <c r="IBA324" s="942"/>
      <c r="IBB324" s="942"/>
      <c r="IBC324" s="942"/>
      <c r="IBD324" s="942"/>
      <c r="IBE324" s="942"/>
      <c r="IBF324" s="942"/>
      <c r="IBG324" s="942"/>
      <c r="IBH324" s="942"/>
      <c r="IBI324" s="942"/>
      <c r="IBJ324" s="942"/>
      <c r="IBK324" s="942"/>
      <c r="IBL324" s="942"/>
      <c r="IBM324" s="942"/>
      <c r="IBN324" s="942"/>
      <c r="IBO324" s="942"/>
      <c r="IBP324" s="942"/>
      <c r="IBQ324" s="942"/>
      <c r="IBR324" s="942"/>
      <c r="IBS324" s="942"/>
      <c r="IBT324" s="942"/>
      <c r="IBU324" s="942"/>
      <c r="IBV324" s="942"/>
      <c r="IBW324" s="942"/>
      <c r="IBX324" s="942"/>
      <c r="IBY324" s="942"/>
      <c r="IBZ324" s="942"/>
      <c r="ICA324" s="942"/>
      <c r="ICB324" s="942"/>
      <c r="ICC324" s="942"/>
      <c r="ICD324" s="942"/>
      <c r="ICE324" s="942"/>
      <c r="ICF324" s="942"/>
      <c r="ICG324" s="942"/>
      <c r="ICH324" s="942"/>
      <c r="ICI324" s="942"/>
      <c r="ICJ324" s="942"/>
      <c r="ICK324" s="942"/>
      <c r="ICL324" s="942"/>
      <c r="ICM324" s="942"/>
      <c r="ICN324" s="942"/>
      <c r="ICO324" s="942"/>
      <c r="ICP324" s="942"/>
      <c r="ICQ324" s="942"/>
      <c r="ICR324" s="942"/>
      <c r="ICS324" s="942"/>
      <c r="ICT324" s="942"/>
      <c r="ICU324" s="942"/>
      <c r="ICV324" s="942"/>
      <c r="ICW324" s="942"/>
      <c r="ICX324" s="942"/>
      <c r="ICY324" s="942"/>
      <c r="ICZ324" s="942"/>
      <c r="IDA324" s="942"/>
      <c r="IDB324" s="942"/>
      <c r="IDC324" s="942"/>
      <c r="IDD324" s="942"/>
      <c r="IDE324" s="942"/>
      <c r="IDF324" s="942"/>
      <c r="IDG324" s="942"/>
      <c r="IDH324" s="942"/>
      <c r="IDI324" s="942"/>
      <c r="IDJ324" s="942"/>
      <c r="IDK324" s="942"/>
      <c r="IDL324" s="942"/>
      <c r="IDM324" s="942"/>
      <c r="IDN324" s="942"/>
      <c r="IDO324" s="942"/>
      <c r="IDP324" s="942"/>
      <c r="IDQ324" s="942"/>
      <c r="IDR324" s="942"/>
      <c r="IDS324" s="942"/>
      <c r="IDT324" s="942"/>
      <c r="IDU324" s="942"/>
      <c r="IDV324" s="942"/>
      <c r="IDW324" s="942"/>
      <c r="IDX324" s="942"/>
      <c r="IDY324" s="942"/>
      <c r="IDZ324" s="942"/>
      <c r="IEA324" s="942"/>
      <c r="IEB324" s="942"/>
      <c r="IEC324" s="942"/>
      <c r="IED324" s="942"/>
      <c r="IEE324" s="942"/>
      <c r="IEF324" s="942"/>
      <c r="IEG324" s="942"/>
      <c r="IEH324" s="942"/>
      <c r="IEI324" s="942"/>
      <c r="IEJ324" s="942"/>
      <c r="IEK324" s="942"/>
      <c r="IEL324" s="942"/>
      <c r="IEM324" s="942"/>
      <c r="IEN324" s="942"/>
      <c r="IEO324" s="942"/>
      <c r="IEP324" s="942"/>
      <c r="IEQ324" s="942"/>
      <c r="IER324" s="942"/>
      <c r="IES324" s="942"/>
      <c r="IET324" s="942"/>
      <c r="IEU324" s="942"/>
      <c r="IEV324" s="942"/>
      <c r="IEW324" s="942"/>
      <c r="IEX324" s="942"/>
      <c r="IEY324" s="942"/>
      <c r="IEZ324" s="942"/>
      <c r="IFA324" s="942"/>
      <c r="IFB324" s="942"/>
      <c r="IFC324" s="942"/>
      <c r="IFD324" s="942"/>
      <c r="IFE324" s="942"/>
      <c r="IFF324" s="942"/>
      <c r="IFG324" s="942"/>
      <c r="IFH324" s="942"/>
      <c r="IFI324" s="942"/>
      <c r="IFJ324" s="942"/>
      <c r="IFK324" s="942"/>
      <c r="IFL324" s="942"/>
      <c r="IFM324" s="942"/>
      <c r="IFN324" s="942"/>
      <c r="IFO324" s="942"/>
      <c r="IFP324" s="942"/>
      <c r="IFQ324" s="942"/>
      <c r="IFR324" s="942"/>
      <c r="IFS324" s="942"/>
      <c r="IFT324" s="942"/>
      <c r="IFU324" s="942"/>
      <c r="IFV324" s="942"/>
      <c r="IFW324" s="942"/>
      <c r="IFX324" s="942"/>
      <c r="IFY324" s="942"/>
      <c r="IFZ324" s="942"/>
      <c r="IGA324" s="942"/>
      <c r="IGB324" s="942"/>
      <c r="IGC324" s="942"/>
      <c r="IGD324" s="942"/>
      <c r="IGE324" s="942"/>
      <c r="IGF324" s="942"/>
      <c r="IGG324" s="942"/>
      <c r="IGH324" s="942"/>
      <c r="IGI324" s="942"/>
      <c r="IGJ324" s="942"/>
      <c r="IGK324" s="942"/>
      <c r="IGL324" s="942"/>
      <c r="IGM324" s="942"/>
      <c r="IGN324" s="942"/>
      <c r="IGO324" s="942"/>
      <c r="IGP324" s="942"/>
      <c r="IGQ324" s="942"/>
      <c r="IGR324" s="942"/>
      <c r="IGS324" s="942"/>
      <c r="IGT324" s="942"/>
      <c r="IGU324" s="942"/>
      <c r="IGV324" s="942"/>
      <c r="IGW324" s="942"/>
      <c r="IGX324" s="942"/>
      <c r="IGY324" s="942"/>
      <c r="IGZ324" s="942"/>
      <c r="IHA324" s="942"/>
      <c r="IHB324" s="942"/>
      <c r="IHC324" s="942"/>
      <c r="IHD324" s="942"/>
      <c r="IHE324" s="942"/>
      <c r="IHF324" s="942"/>
      <c r="IHG324" s="942"/>
      <c r="IHH324" s="942"/>
      <c r="IHI324" s="942"/>
      <c r="IHJ324" s="942"/>
      <c r="IHK324" s="942"/>
      <c r="IHL324" s="942"/>
      <c r="IHM324" s="942"/>
      <c r="IHN324" s="942"/>
      <c r="IHO324" s="942"/>
      <c r="IHP324" s="942"/>
      <c r="IHQ324" s="942"/>
      <c r="IHR324" s="942"/>
      <c r="IHS324" s="942"/>
      <c r="IHT324" s="942"/>
      <c r="IHU324" s="942"/>
      <c r="IHV324" s="942"/>
      <c r="IHW324" s="942"/>
      <c r="IHX324" s="942"/>
      <c r="IHY324" s="942"/>
      <c r="IHZ324" s="942"/>
      <c r="IIA324" s="942"/>
      <c r="IIB324" s="942"/>
      <c r="IIC324" s="942"/>
      <c r="IID324" s="942"/>
      <c r="IIE324" s="942"/>
      <c r="IIF324" s="942"/>
      <c r="IIG324" s="942"/>
      <c r="IIH324" s="942"/>
      <c r="III324" s="942"/>
      <c r="IIJ324" s="942"/>
      <c r="IIK324" s="942"/>
      <c r="IIL324" s="942"/>
      <c r="IIM324" s="942"/>
      <c r="IIN324" s="942"/>
      <c r="IIO324" s="942"/>
      <c r="IIP324" s="942"/>
      <c r="IIQ324" s="942"/>
      <c r="IIR324" s="942"/>
      <c r="IIS324" s="942"/>
      <c r="IIT324" s="942"/>
      <c r="IIU324" s="942"/>
      <c r="IIV324" s="942"/>
      <c r="IIW324" s="942"/>
      <c r="IIX324" s="942"/>
      <c r="IIY324" s="942"/>
      <c r="IIZ324" s="942"/>
      <c r="IJA324" s="942"/>
      <c r="IJB324" s="942"/>
      <c r="IJC324" s="942"/>
      <c r="IJD324" s="942"/>
      <c r="IJE324" s="942"/>
      <c r="IJF324" s="942"/>
      <c r="IJG324" s="942"/>
      <c r="IJH324" s="942"/>
      <c r="IJI324" s="942"/>
      <c r="IJJ324" s="942"/>
      <c r="IJK324" s="942"/>
      <c r="IJL324" s="942"/>
      <c r="IJM324" s="942"/>
      <c r="IJN324" s="942"/>
      <c r="IJO324" s="942"/>
      <c r="IJP324" s="942"/>
      <c r="IJQ324" s="942"/>
      <c r="IJR324" s="942"/>
      <c r="IJS324" s="942"/>
      <c r="IJT324" s="942"/>
      <c r="IJU324" s="942"/>
      <c r="IJV324" s="942"/>
      <c r="IJW324" s="942"/>
      <c r="IJX324" s="942"/>
      <c r="IJY324" s="942"/>
      <c r="IJZ324" s="942"/>
      <c r="IKA324" s="942"/>
      <c r="IKB324" s="942"/>
      <c r="IKC324" s="942"/>
      <c r="IKD324" s="942"/>
      <c r="IKE324" s="942"/>
      <c r="IKF324" s="942"/>
      <c r="IKG324" s="942"/>
      <c r="IKH324" s="942"/>
      <c r="IKI324" s="942"/>
      <c r="IKJ324" s="942"/>
      <c r="IKK324" s="942"/>
      <c r="IKL324" s="942"/>
      <c r="IKM324" s="942"/>
      <c r="IKN324" s="942"/>
      <c r="IKO324" s="942"/>
      <c r="IKP324" s="942"/>
      <c r="IKQ324" s="942"/>
      <c r="IKR324" s="942"/>
      <c r="IKS324" s="942"/>
      <c r="IKT324" s="942"/>
      <c r="IKU324" s="942"/>
      <c r="IKV324" s="942"/>
      <c r="IKW324" s="942"/>
      <c r="IKX324" s="942"/>
      <c r="IKY324" s="942"/>
      <c r="IKZ324" s="942"/>
      <c r="ILA324" s="942"/>
      <c r="ILB324" s="942"/>
      <c r="ILC324" s="942"/>
      <c r="ILD324" s="942"/>
      <c r="ILE324" s="942"/>
      <c r="ILF324" s="942"/>
      <c r="ILG324" s="942"/>
      <c r="ILH324" s="942"/>
      <c r="ILI324" s="942"/>
      <c r="ILJ324" s="942"/>
      <c r="ILK324" s="942"/>
      <c r="ILL324" s="942"/>
      <c r="ILM324" s="942"/>
      <c r="ILN324" s="942"/>
      <c r="ILO324" s="942"/>
      <c r="ILP324" s="942"/>
      <c r="ILQ324" s="942"/>
      <c r="ILR324" s="942"/>
      <c r="ILS324" s="942"/>
      <c r="ILT324" s="942"/>
      <c r="ILU324" s="942"/>
      <c r="ILV324" s="942"/>
      <c r="ILW324" s="942"/>
      <c r="ILX324" s="942"/>
      <c r="ILY324" s="942"/>
      <c r="ILZ324" s="942"/>
      <c r="IMA324" s="942"/>
      <c r="IMB324" s="942"/>
      <c r="IMC324" s="942"/>
      <c r="IMD324" s="942"/>
      <c r="IME324" s="942"/>
      <c r="IMF324" s="942"/>
      <c r="IMG324" s="942"/>
      <c r="IMH324" s="942"/>
      <c r="IMI324" s="942"/>
      <c r="IMJ324" s="942"/>
      <c r="IMK324" s="942"/>
      <c r="IML324" s="942"/>
      <c r="IMM324" s="942"/>
      <c r="IMN324" s="942"/>
      <c r="IMO324" s="942"/>
      <c r="IMP324" s="942"/>
      <c r="IMQ324" s="942"/>
      <c r="IMR324" s="942"/>
      <c r="IMS324" s="942"/>
      <c r="IMT324" s="942"/>
      <c r="IMU324" s="942"/>
      <c r="IMV324" s="942"/>
      <c r="IMW324" s="942"/>
      <c r="IMX324" s="942"/>
      <c r="IMY324" s="942"/>
      <c r="IMZ324" s="942"/>
      <c r="INA324" s="942"/>
      <c r="INB324" s="942"/>
      <c r="INC324" s="942"/>
      <c r="IND324" s="942"/>
      <c r="INE324" s="942"/>
      <c r="INF324" s="942"/>
      <c r="ING324" s="942"/>
      <c r="INH324" s="942"/>
      <c r="INI324" s="942"/>
      <c r="INJ324" s="942"/>
      <c r="INK324" s="942"/>
      <c r="INL324" s="942"/>
      <c r="INM324" s="942"/>
      <c r="INN324" s="942"/>
      <c r="INO324" s="942"/>
      <c r="INP324" s="942"/>
      <c r="INQ324" s="942"/>
      <c r="INR324" s="942"/>
      <c r="INS324" s="942"/>
      <c r="INT324" s="942"/>
      <c r="INU324" s="942"/>
      <c r="INV324" s="942"/>
      <c r="INW324" s="942"/>
      <c r="INX324" s="942"/>
      <c r="INY324" s="942"/>
      <c r="INZ324" s="942"/>
      <c r="IOA324" s="942"/>
      <c r="IOB324" s="942"/>
      <c r="IOC324" s="942"/>
      <c r="IOD324" s="942"/>
      <c r="IOE324" s="942"/>
      <c r="IOF324" s="942"/>
      <c r="IOG324" s="942"/>
      <c r="IOH324" s="942"/>
      <c r="IOI324" s="942"/>
      <c r="IOJ324" s="942"/>
      <c r="IOK324" s="942"/>
      <c r="IOL324" s="942"/>
      <c r="IOM324" s="942"/>
      <c r="ION324" s="942"/>
      <c r="IOO324" s="942"/>
      <c r="IOP324" s="942"/>
      <c r="IOQ324" s="942"/>
      <c r="IOR324" s="942"/>
      <c r="IOS324" s="942"/>
      <c r="IOT324" s="942"/>
      <c r="IOU324" s="942"/>
      <c r="IOV324" s="942"/>
      <c r="IOW324" s="942"/>
      <c r="IOX324" s="942"/>
      <c r="IOY324" s="942"/>
      <c r="IOZ324" s="942"/>
      <c r="IPA324" s="942"/>
      <c r="IPB324" s="942"/>
      <c r="IPC324" s="942"/>
      <c r="IPD324" s="942"/>
      <c r="IPE324" s="942"/>
      <c r="IPF324" s="942"/>
      <c r="IPG324" s="942"/>
      <c r="IPH324" s="942"/>
      <c r="IPI324" s="942"/>
      <c r="IPJ324" s="942"/>
      <c r="IPK324" s="942"/>
      <c r="IPL324" s="942"/>
      <c r="IPM324" s="942"/>
      <c r="IPN324" s="942"/>
      <c r="IPO324" s="942"/>
      <c r="IPP324" s="942"/>
      <c r="IPQ324" s="942"/>
      <c r="IPR324" s="942"/>
      <c r="IPS324" s="942"/>
      <c r="IPT324" s="942"/>
      <c r="IPU324" s="942"/>
      <c r="IPV324" s="942"/>
      <c r="IPW324" s="942"/>
      <c r="IPX324" s="942"/>
      <c r="IPY324" s="942"/>
      <c r="IPZ324" s="942"/>
      <c r="IQA324" s="942"/>
      <c r="IQB324" s="942"/>
      <c r="IQC324" s="942"/>
      <c r="IQD324" s="942"/>
      <c r="IQE324" s="942"/>
      <c r="IQF324" s="942"/>
      <c r="IQG324" s="942"/>
      <c r="IQH324" s="942"/>
      <c r="IQI324" s="942"/>
      <c r="IQJ324" s="942"/>
      <c r="IQK324" s="942"/>
      <c r="IQL324" s="942"/>
      <c r="IQM324" s="942"/>
      <c r="IQN324" s="942"/>
      <c r="IQO324" s="942"/>
      <c r="IQP324" s="942"/>
      <c r="IQQ324" s="942"/>
      <c r="IQR324" s="942"/>
      <c r="IQS324" s="942"/>
      <c r="IQT324" s="942"/>
      <c r="IQU324" s="942"/>
      <c r="IQV324" s="942"/>
      <c r="IQW324" s="942"/>
      <c r="IQX324" s="942"/>
      <c r="IQY324" s="942"/>
      <c r="IQZ324" s="942"/>
      <c r="IRA324" s="942"/>
      <c r="IRB324" s="942"/>
      <c r="IRC324" s="942"/>
      <c r="IRD324" s="942"/>
      <c r="IRE324" s="942"/>
      <c r="IRF324" s="942"/>
      <c r="IRG324" s="942"/>
      <c r="IRH324" s="942"/>
      <c r="IRI324" s="942"/>
      <c r="IRJ324" s="942"/>
      <c r="IRK324" s="942"/>
      <c r="IRL324" s="942"/>
      <c r="IRM324" s="942"/>
      <c r="IRN324" s="942"/>
      <c r="IRO324" s="942"/>
      <c r="IRP324" s="942"/>
      <c r="IRQ324" s="942"/>
      <c r="IRR324" s="942"/>
      <c r="IRS324" s="942"/>
      <c r="IRT324" s="942"/>
      <c r="IRU324" s="942"/>
      <c r="IRV324" s="942"/>
      <c r="IRW324" s="942"/>
      <c r="IRX324" s="942"/>
      <c r="IRY324" s="942"/>
      <c r="IRZ324" s="942"/>
      <c r="ISA324" s="942"/>
      <c r="ISB324" s="942"/>
      <c r="ISC324" s="942"/>
      <c r="ISD324" s="942"/>
      <c r="ISE324" s="942"/>
      <c r="ISF324" s="942"/>
      <c r="ISG324" s="942"/>
      <c r="ISH324" s="942"/>
      <c r="ISI324" s="942"/>
      <c r="ISJ324" s="942"/>
      <c r="ISK324" s="942"/>
      <c r="ISL324" s="942"/>
      <c r="ISM324" s="942"/>
      <c r="ISN324" s="942"/>
      <c r="ISO324" s="942"/>
      <c r="ISP324" s="942"/>
      <c r="ISQ324" s="942"/>
      <c r="ISR324" s="942"/>
      <c r="ISS324" s="942"/>
      <c r="IST324" s="942"/>
      <c r="ISU324" s="942"/>
      <c r="ISV324" s="942"/>
      <c r="ISW324" s="942"/>
      <c r="ISX324" s="942"/>
      <c r="ISY324" s="942"/>
      <c r="ISZ324" s="942"/>
      <c r="ITA324" s="942"/>
      <c r="ITB324" s="942"/>
      <c r="ITC324" s="942"/>
      <c r="ITD324" s="942"/>
      <c r="ITE324" s="942"/>
      <c r="ITF324" s="942"/>
      <c r="ITG324" s="942"/>
      <c r="ITH324" s="942"/>
      <c r="ITI324" s="942"/>
      <c r="ITJ324" s="942"/>
      <c r="ITK324" s="942"/>
      <c r="ITL324" s="942"/>
      <c r="ITM324" s="942"/>
      <c r="ITN324" s="942"/>
      <c r="ITO324" s="942"/>
      <c r="ITP324" s="942"/>
      <c r="ITQ324" s="942"/>
      <c r="ITR324" s="942"/>
      <c r="ITS324" s="942"/>
      <c r="ITT324" s="942"/>
      <c r="ITU324" s="942"/>
      <c r="ITV324" s="942"/>
      <c r="ITW324" s="942"/>
      <c r="ITX324" s="942"/>
      <c r="ITY324" s="942"/>
      <c r="ITZ324" s="942"/>
      <c r="IUA324" s="942"/>
      <c r="IUB324" s="942"/>
      <c r="IUC324" s="942"/>
      <c r="IUD324" s="942"/>
      <c r="IUE324" s="942"/>
      <c r="IUF324" s="942"/>
      <c r="IUG324" s="942"/>
      <c r="IUH324" s="942"/>
      <c r="IUI324" s="942"/>
      <c r="IUJ324" s="942"/>
      <c r="IUK324" s="942"/>
      <c r="IUL324" s="942"/>
      <c r="IUM324" s="942"/>
      <c r="IUN324" s="942"/>
      <c r="IUO324" s="942"/>
      <c r="IUP324" s="942"/>
      <c r="IUQ324" s="942"/>
      <c r="IUR324" s="942"/>
      <c r="IUS324" s="942"/>
      <c r="IUT324" s="942"/>
      <c r="IUU324" s="942"/>
      <c r="IUV324" s="942"/>
      <c r="IUW324" s="942"/>
      <c r="IUX324" s="942"/>
      <c r="IUY324" s="942"/>
      <c r="IUZ324" s="942"/>
      <c r="IVA324" s="942"/>
      <c r="IVB324" s="942"/>
      <c r="IVC324" s="942"/>
      <c r="IVD324" s="942"/>
      <c r="IVE324" s="942"/>
      <c r="IVF324" s="942"/>
      <c r="IVG324" s="942"/>
      <c r="IVH324" s="942"/>
      <c r="IVI324" s="942"/>
      <c r="IVJ324" s="942"/>
      <c r="IVK324" s="942"/>
      <c r="IVL324" s="942"/>
      <c r="IVM324" s="942"/>
      <c r="IVN324" s="942"/>
      <c r="IVO324" s="942"/>
      <c r="IVP324" s="942"/>
      <c r="IVQ324" s="942"/>
      <c r="IVR324" s="942"/>
      <c r="IVS324" s="942"/>
      <c r="IVT324" s="942"/>
      <c r="IVU324" s="942"/>
      <c r="IVV324" s="942"/>
      <c r="IVW324" s="942"/>
      <c r="IVX324" s="942"/>
      <c r="IVY324" s="942"/>
      <c r="IVZ324" s="942"/>
      <c r="IWA324" s="942"/>
      <c r="IWB324" s="942"/>
      <c r="IWC324" s="942"/>
      <c r="IWD324" s="942"/>
      <c r="IWE324" s="942"/>
      <c r="IWF324" s="942"/>
      <c r="IWG324" s="942"/>
      <c r="IWH324" s="942"/>
      <c r="IWI324" s="942"/>
      <c r="IWJ324" s="942"/>
      <c r="IWK324" s="942"/>
      <c r="IWL324" s="942"/>
      <c r="IWM324" s="942"/>
      <c r="IWN324" s="942"/>
      <c r="IWO324" s="942"/>
      <c r="IWP324" s="942"/>
      <c r="IWQ324" s="942"/>
      <c r="IWR324" s="942"/>
      <c r="IWS324" s="942"/>
      <c r="IWT324" s="942"/>
      <c r="IWU324" s="942"/>
      <c r="IWV324" s="942"/>
      <c r="IWW324" s="942"/>
      <c r="IWX324" s="942"/>
      <c r="IWY324" s="942"/>
      <c r="IWZ324" s="942"/>
      <c r="IXA324" s="942"/>
      <c r="IXB324" s="942"/>
      <c r="IXC324" s="942"/>
      <c r="IXD324" s="942"/>
      <c r="IXE324" s="942"/>
      <c r="IXF324" s="942"/>
      <c r="IXG324" s="942"/>
      <c r="IXH324" s="942"/>
      <c r="IXI324" s="942"/>
      <c r="IXJ324" s="942"/>
      <c r="IXK324" s="942"/>
      <c r="IXL324" s="942"/>
      <c r="IXM324" s="942"/>
      <c r="IXN324" s="942"/>
      <c r="IXO324" s="942"/>
      <c r="IXP324" s="942"/>
      <c r="IXQ324" s="942"/>
      <c r="IXR324" s="942"/>
      <c r="IXS324" s="942"/>
      <c r="IXT324" s="942"/>
      <c r="IXU324" s="942"/>
      <c r="IXV324" s="942"/>
      <c r="IXW324" s="942"/>
      <c r="IXX324" s="942"/>
      <c r="IXY324" s="942"/>
      <c r="IXZ324" s="942"/>
      <c r="IYA324" s="942"/>
      <c r="IYB324" s="942"/>
      <c r="IYC324" s="942"/>
      <c r="IYD324" s="942"/>
      <c r="IYE324" s="942"/>
      <c r="IYF324" s="942"/>
      <c r="IYG324" s="942"/>
      <c r="IYH324" s="942"/>
      <c r="IYI324" s="942"/>
      <c r="IYJ324" s="942"/>
      <c r="IYK324" s="942"/>
      <c r="IYL324" s="942"/>
      <c r="IYM324" s="942"/>
      <c r="IYN324" s="942"/>
      <c r="IYO324" s="942"/>
      <c r="IYP324" s="942"/>
      <c r="IYQ324" s="942"/>
      <c r="IYR324" s="942"/>
      <c r="IYS324" s="942"/>
      <c r="IYT324" s="942"/>
      <c r="IYU324" s="942"/>
      <c r="IYV324" s="942"/>
      <c r="IYW324" s="942"/>
      <c r="IYX324" s="942"/>
      <c r="IYY324" s="942"/>
      <c r="IYZ324" s="942"/>
      <c r="IZA324" s="942"/>
      <c r="IZB324" s="942"/>
      <c r="IZC324" s="942"/>
      <c r="IZD324" s="942"/>
      <c r="IZE324" s="942"/>
      <c r="IZF324" s="942"/>
      <c r="IZG324" s="942"/>
      <c r="IZH324" s="942"/>
      <c r="IZI324" s="942"/>
      <c r="IZJ324" s="942"/>
      <c r="IZK324" s="942"/>
      <c r="IZL324" s="942"/>
      <c r="IZM324" s="942"/>
      <c r="IZN324" s="942"/>
      <c r="IZO324" s="942"/>
      <c r="IZP324" s="942"/>
      <c r="IZQ324" s="942"/>
      <c r="IZR324" s="942"/>
      <c r="IZS324" s="942"/>
      <c r="IZT324" s="942"/>
      <c r="IZU324" s="942"/>
      <c r="IZV324" s="942"/>
      <c r="IZW324" s="942"/>
      <c r="IZX324" s="942"/>
      <c r="IZY324" s="942"/>
      <c r="IZZ324" s="942"/>
      <c r="JAA324" s="942"/>
      <c r="JAB324" s="942"/>
      <c r="JAC324" s="942"/>
      <c r="JAD324" s="942"/>
      <c r="JAE324" s="942"/>
      <c r="JAF324" s="942"/>
      <c r="JAG324" s="942"/>
      <c r="JAH324" s="942"/>
      <c r="JAI324" s="942"/>
      <c r="JAJ324" s="942"/>
      <c r="JAK324" s="942"/>
      <c r="JAL324" s="942"/>
      <c r="JAM324" s="942"/>
      <c r="JAN324" s="942"/>
      <c r="JAO324" s="942"/>
      <c r="JAP324" s="942"/>
      <c r="JAQ324" s="942"/>
      <c r="JAR324" s="942"/>
      <c r="JAS324" s="942"/>
      <c r="JAT324" s="942"/>
      <c r="JAU324" s="942"/>
      <c r="JAV324" s="942"/>
      <c r="JAW324" s="942"/>
      <c r="JAX324" s="942"/>
      <c r="JAY324" s="942"/>
      <c r="JAZ324" s="942"/>
      <c r="JBA324" s="942"/>
      <c r="JBB324" s="942"/>
      <c r="JBC324" s="942"/>
      <c r="JBD324" s="942"/>
      <c r="JBE324" s="942"/>
      <c r="JBF324" s="942"/>
      <c r="JBG324" s="942"/>
      <c r="JBH324" s="942"/>
      <c r="JBI324" s="942"/>
      <c r="JBJ324" s="942"/>
      <c r="JBK324" s="942"/>
      <c r="JBL324" s="942"/>
      <c r="JBM324" s="942"/>
      <c r="JBN324" s="942"/>
      <c r="JBO324" s="942"/>
      <c r="JBP324" s="942"/>
      <c r="JBQ324" s="942"/>
      <c r="JBR324" s="942"/>
      <c r="JBS324" s="942"/>
      <c r="JBT324" s="942"/>
      <c r="JBU324" s="942"/>
      <c r="JBV324" s="942"/>
      <c r="JBW324" s="942"/>
      <c r="JBX324" s="942"/>
      <c r="JBY324" s="942"/>
      <c r="JBZ324" s="942"/>
      <c r="JCA324" s="942"/>
      <c r="JCB324" s="942"/>
      <c r="JCC324" s="942"/>
      <c r="JCD324" s="942"/>
      <c r="JCE324" s="942"/>
      <c r="JCF324" s="942"/>
      <c r="JCG324" s="942"/>
      <c r="JCH324" s="942"/>
      <c r="JCI324" s="942"/>
      <c r="JCJ324" s="942"/>
      <c r="JCK324" s="942"/>
      <c r="JCL324" s="942"/>
      <c r="JCM324" s="942"/>
      <c r="JCN324" s="942"/>
      <c r="JCO324" s="942"/>
      <c r="JCP324" s="942"/>
      <c r="JCQ324" s="942"/>
      <c r="JCR324" s="942"/>
      <c r="JCS324" s="942"/>
      <c r="JCT324" s="942"/>
      <c r="JCU324" s="942"/>
      <c r="JCV324" s="942"/>
      <c r="JCW324" s="942"/>
      <c r="JCX324" s="942"/>
      <c r="JCY324" s="942"/>
      <c r="JCZ324" s="942"/>
      <c r="JDA324" s="942"/>
      <c r="JDB324" s="942"/>
      <c r="JDC324" s="942"/>
      <c r="JDD324" s="942"/>
      <c r="JDE324" s="942"/>
      <c r="JDF324" s="942"/>
      <c r="JDG324" s="942"/>
      <c r="JDH324" s="942"/>
      <c r="JDI324" s="942"/>
      <c r="JDJ324" s="942"/>
      <c r="JDK324" s="942"/>
      <c r="JDL324" s="942"/>
      <c r="JDM324" s="942"/>
      <c r="JDN324" s="942"/>
      <c r="JDO324" s="942"/>
      <c r="JDP324" s="942"/>
      <c r="JDQ324" s="942"/>
      <c r="JDR324" s="942"/>
      <c r="JDS324" s="942"/>
      <c r="JDT324" s="942"/>
      <c r="JDU324" s="942"/>
      <c r="JDV324" s="942"/>
      <c r="JDW324" s="942"/>
      <c r="JDX324" s="942"/>
      <c r="JDY324" s="942"/>
      <c r="JDZ324" s="942"/>
      <c r="JEA324" s="942"/>
      <c r="JEB324" s="942"/>
      <c r="JEC324" s="942"/>
      <c r="JED324" s="942"/>
      <c r="JEE324" s="942"/>
      <c r="JEF324" s="942"/>
      <c r="JEG324" s="942"/>
      <c r="JEH324" s="942"/>
      <c r="JEI324" s="942"/>
      <c r="JEJ324" s="942"/>
      <c r="JEK324" s="942"/>
      <c r="JEL324" s="942"/>
      <c r="JEM324" s="942"/>
      <c r="JEN324" s="942"/>
      <c r="JEO324" s="942"/>
      <c r="JEP324" s="942"/>
      <c r="JEQ324" s="942"/>
      <c r="JER324" s="942"/>
      <c r="JES324" s="942"/>
      <c r="JET324" s="942"/>
      <c r="JEU324" s="942"/>
      <c r="JEV324" s="942"/>
      <c r="JEW324" s="942"/>
      <c r="JEX324" s="942"/>
      <c r="JEY324" s="942"/>
      <c r="JEZ324" s="942"/>
      <c r="JFA324" s="942"/>
      <c r="JFB324" s="942"/>
      <c r="JFC324" s="942"/>
      <c r="JFD324" s="942"/>
      <c r="JFE324" s="942"/>
      <c r="JFF324" s="942"/>
      <c r="JFG324" s="942"/>
      <c r="JFH324" s="942"/>
      <c r="JFI324" s="942"/>
      <c r="JFJ324" s="942"/>
      <c r="JFK324" s="942"/>
      <c r="JFL324" s="942"/>
      <c r="JFM324" s="942"/>
      <c r="JFN324" s="942"/>
      <c r="JFO324" s="942"/>
      <c r="JFP324" s="942"/>
      <c r="JFQ324" s="942"/>
      <c r="JFR324" s="942"/>
      <c r="JFS324" s="942"/>
      <c r="JFT324" s="942"/>
      <c r="JFU324" s="942"/>
      <c r="JFV324" s="942"/>
      <c r="JFW324" s="942"/>
      <c r="JFX324" s="942"/>
      <c r="JFY324" s="942"/>
      <c r="JFZ324" s="942"/>
      <c r="JGA324" s="942"/>
      <c r="JGB324" s="942"/>
      <c r="JGC324" s="942"/>
      <c r="JGD324" s="942"/>
      <c r="JGE324" s="942"/>
      <c r="JGF324" s="942"/>
      <c r="JGG324" s="942"/>
      <c r="JGH324" s="942"/>
      <c r="JGI324" s="942"/>
      <c r="JGJ324" s="942"/>
      <c r="JGK324" s="942"/>
      <c r="JGL324" s="942"/>
      <c r="JGM324" s="942"/>
      <c r="JGN324" s="942"/>
      <c r="JGO324" s="942"/>
      <c r="JGP324" s="942"/>
      <c r="JGQ324" s="942"/>
      <c r="JGR324" s="942"/>
      <c r="JGS324" s="942"/>
      <c r="JGT324" s="942"/>
      <c r="JGU324" s="942"/>
      <c r="JGV324" s="942"/>
      <c r="JGW324" s="942"/>
      <c r="JGX324" s="942"/>
      <c r="JGY324" s="942"/>
      <c r="JGZ324" s="942"/>
      <c r="JHA324" s="942"/>
      <c r="JHB324" s="942"/>
      <c r="JHC324" s="942"/>
      <c r="JHD324" s="942"/>
      <c r="JHE324" s="942"/>
      <c r="JHF324" s="942"/>
      <c r="JHG324" s="942"/>
      <c r="JHH324" s="942"/>
      <c r="JHI324" s="942"/>
      <c r="JHJ324" s="942"/>
      <c r="JHK324" s="942"/>
      <c r="JHL324" s="942"/>
      <c r="JHM324" s="942"/>
      <c r="JHN324" s="942"/>
      <c r="JHO324" s="942"/>
      <c r="JHP324" s="942"/>
      <c r="JHQ324" s="942"/>
      <c r="JHR324" s="942"/>
      <c r="JHS324" s="942"/>
      <c r="JHT324" s="942"/>
      <c r="JHU324" s="942"/>
      <c r="JHV324" s="942"/>
      <c r="JHW324" s="942"/>
      <c r="JHX324" s="942"/>
      <c r="JHY324" s="942"/>
      <c r="JHZ324" s="942"/>
      <c r="JIA324" s="942"/>
      <c r="JIB324" s="942"/>
      <c r="JIC324" s="942"/>
      <c r="JID324" s="942"/>
      <c r="JIE324" s="942"/>
      <c r="JIF324" s="942"/>
      <c r="JIG324" s="942"/>
      <c r="JIH324" s="942"/>
      <c r="JII324" s="942"/>
      <c r="JIJ324" s="942"/>
      <c r="JIK324" s="942"/>
      <c r="JIL324" s="942"/>
      <c r="JIM324" s="942"/>
      <c r="JIN324" s="942"/>
      <c r="JIO324" s="942"/>
      <c r="JIP324" s="942"/>
      <c r="JIQ324" s="942"/>
      <c r="JIR324" s="942"/>
      <c r="JIS324" s="942"/>
      <c r="JIT324" s="942"/>
      <c r="JIU324" s="942"/>
      <c r="JIV324" s="942"/>
      <c r="JIW324" s="942"/>
      <c r="JIX324" s="942"/>
      <c r="JIY324" s="942"/>
      <c r="JIZ324" s="942"/>
      <c r="JJA324" s="942"/>
      <c r="JJB324" s="942"/>
      <c r="JJC324" s="942"/>
      <c r="JJD324" s="942"/>
      <c r="JJE324" s="942"/>
      <c r="JJF324" s="942"/>
      <c r="JJG324" s="942"/>
      <c r="JJH324" s="942"/>
      <c r="JJI324" s="942"/>
      <c r="JJJ324" s="942"/>
      <c r="JJK324" s="942"/>
      <c r="JJL324" s="942"/>
      <c r="JJM324" s="942"/>
      <c r="JJN324" s="942"/>
      <c r="JJO324" s="942"/>
      <c r="JJP324" s="942"/>
      <c r="JJQ324" s="942"/>
      <c r="JJR324" s="942"/>
      <c r="JJS324" s="942"/>
      <c r="JJT324" s="942"/>
      <c r="JJU324" s="942"/>
      <c r="JJV324" s="942"/>
      <c r="JJW324" s="942"/>
      <c r="JJX324" s="942"/>
      <c r="JJY324" s="942"/>
      <c r="JJZ324" s="942"/>
      <c r="JKA324" s="942"/>
      <c r="JKB324" s="942"/>
      <c r="JKC324" s="942"/>
      <c r="JKD324" s="942"/>
      <c r="JKE324" s="942"/>
      <c r="JKF324" s="942"/>
      <c r="JKG324" s="942"/>
      <c r="JKH324" s="942"/>
      <c r="JKI324" s="942"/>
      <c r="JKJ324" s="942"/>
      <c r="JKK324" s="942"/>
      <c r="JKL324" s="942"/>
      <c r="JKM324" s="942"/>
      <c r="JKN324" s="942"/>
      <c r="JKO324" s="942"/>
      <c r="JKP324" s="942"/>
      <c r="JKQ324" s="942"/>
      <c r="JKR324" s="942"/>
      <c r="JKS324" s="942"/>
      <c r="JKT324" s="942"/>
      <c r="JKU324" s="942"/>
      <c r="JKV324" s="942"/>
      <c r="JKW324" s="942"/>
      <c r="JKX324" s="942"/>
      <c r="JKY324" s="942"/>
      <c r="JKZ324" s="942"/>
      <c r="JLA324" s="942"/>
      <c r="JLB324" s="942"/>
      <c r="JLC324" s="942"/>
      <c r="JLD324" s="942"/>
      <c r="JLE324" s="942"/>
      <c r="JLF324" s="942"/>
      <c r="JLG324" s="942"/>
      <c r="JLH324" s="942"/>
      <c r="JLI324" s="942"/>
      <c r="JLJ324" s="942"/>
      <c r="JLK324" s="942"/>
      <c r="JLL324" s="942"/>
      <c r="JLM324" s="942"/>
      <c r="JLN324" s="942"/>
      <c r="JLO324" s="942"/>
      <c r="JLP324" s="942"/>
      <c r="JLQ324" s="942"/>
      <c r="JLR324" s="942"/>
      <c r="JLS324" s="942"/>
      <c r="JLT324" s="942"/>
      <c r="JLU324" s="942"/>
      <c r="JLV324" s="942"/>
      <c r="JLW324" s="942"/>
      <c r="JLX324" s="942"/>
      <c r="JLY324" s="942"/>
      <c r="JLZ324" s="942"/>
      <c r="JMA324" s="942"/>
      <c r="JMB324" s="942"/>
      <c r="JMC324" s="942"/>
      <c r="JMD324" s="942"/>
      <c r="JME324" s="942"/>
      <c r="JMF324" s="942"/>
      <c r="JMG324" s="942"/>
      <c r="JMH324" s="942"/>
      <c r="JMI324" s="942"/>
      <c r="JMJ324" s="942"/>
      <c r="JMK324" s="942"/>
      <c r="JML324" s="942"/>
      <c r="JMM324" s="942"/>
      <c r="JMN324" s="942"/>
      <c r="JMO324" s="942"/>
      <c r="JMP324" s="942"/>
      <c r="JMQ324" s="942"/>
      <c r="JMR324" s="942"/>
      <c r="JMS324" s="942"/>
      <c r="JMT324" s="942"/>
      <c r="JMU324" s="942"/>
      <c r="JMV324" s="942"/>
      <c r="JMW324" s="942"/>
      <c r="JMX324" s="942"/>
      <c r="JMY324" s="942"/>
      <c r="JMZ324" s="942"/>
      <c r="JNA324" s="942"/>
      <c r="JNB324" s="942"/>
      <c r="JNC324" s="942"/>
      <c r="JND324" s="942"/>
      <c r="JNE324" s="942"/>
      <c r="JNF324" s="942"/>
      <c r="JNG324" s="942"/>
      <c r="JNH324" s="942"/>
      <c r="JNI324" s="942"/>
      <c r="JNJ324" s="942"/>
      <c r="JNK324" s="942"/>
      <c r="JNL324" s="942"/>
      <c r="JNM324" s="942"/>
      <c r="JNN324" s="942"/>
      <c r="JNO324" s="942"/>
      <c r="JNP324" s="942"/>
      <c r="JNQ324" s="942"/>
      <c r="JNR324" s="942"/>
      <c r="JNS324" s="942"/>
      <c r="JNT324" s="942"/>
      <c r="JNU324" s="942"/>
      <c r="JNV324" s="942"/>
      <c r="JNW324" s="942"/>
      <c r="JNX324" s="942"/>
      <c r="JNY324" s="942"/>
      <c r="JNZ324" s="942"/>
      <c r="JOA324" s="942"/>
      <c r="JOB324" s="942"/>
      <c r="JOC324" s="942"/>
      <c r="JOD324" s="942"/>
      <c r="JOE324" s="942"/>
      <c r="JOF324" s="942"/>
      <c r="JOG324" s="942"/>
      <c r="JOH324" s="942"/>
      <c r="JOI324" s="942"/>
      <c r="JOJ324" s="942"/>
      <c r="JOK324" s="942"/>
      <c r="JOL324" s="942"/>
      <c r="JOM324" s="942"/>
      <c r="JON324" s="942"/>
      <c r="JOO324" s="942"/>
      <c r="JOP324" s="942"/>
      <c r="JOQ324" s="942"/>
      <c r="JOR324" s="942"/>
      <c r="JOS324" s="942"/>
      <c r="JOT324" s="942"/>
      <c r="JOU324" s="942"/>
      <c r="JOV324" s="942"/>
      <c r="JOW324" s="942"/>
      <c r="JOX324" s="942"/>
      <c r="JOY324" s="942"/>
      <c r="JOZ324" s="942"/>
      <c r="JPA324" s="942"/>
      <c r="JPB324" s="942"/>
      <c r="JPC324" s="942"/>
      <c r="JPD324" s="942"/>
      <c r="JPE324" s="942"/>
      <c r="JPF324" s="942"/>
      <c r="JPG324" s="942"/>
      <c r="JPH324" s="942"/>
      <c r="JPI324" s="942"/>
      <c r="JPJ324" s="942"/>
      <c r="JPK324" s="942"/>
      <c r="JPL324" s="942"/>
      <c r="JPM324" s="942"/>
      <c r="JPN324" s="942"/>
      <c r="JPO324" s="942"/>
      <c r="JPP324" s="942"/>
      <c r="JPQ324" s="942"/>
      <c r="JPR324" s="942"/>
      <c r="JPS324" s="942"/>
      <c r="JPT324" s="942"/>
      <c r="JPU324" s="942"/>
      <c r="JPV324" s="942"/>
      <c r="JPW324" s="942"/>
      <c r="JPX324" s="942"/>
      <c r="JPY324" s="942"/>
      <c r="JPZ324" s="942"/>
      <c r="JQA324" s="942"/>
      <c r="JQB324" s="942"/>
      <c r="JQC324" s="942"/>
      <c r="JQD324" s="942"/>
      <c r="JQE324" s="942"/>
      <c r="JQF324" s="942"/>
      <c r="JQG324" s="942"/>
      <c r="JQH324" s="942"/>
      <c r="JQI324" s="942"/>
      <c r="JQJ324" s="942"/>
      <c r="JQK324" s="942"/>
      <c r="JQL324" s="942"/>
      <c r="JQM324" s="942"/>
      <c r="JQN324" s="942"/>
      <c r="JQO324" s="942"/>
      <c r="JQP324" s="942"/>
      <c r="JQQ324" s="942"/>
      <c r="JQR324" s="942"/>
      <c r="JQS324" s="942"/>
      <c r="JQT324" s="942"/>
      <c r="JQU324" s="942"/>
      <c r="JQV324" s="942"/>
      <c r="JQW324" s="942"/>
      <c r="JQX324" s="942"/>
      <c r="JQY324" s="942"/>
      <c r="JQZ324" s="942"/>
      <c r="JRA324" s="942"/>
      <c r="JRB324" s="942"/>
      <c r="JRC324" s="942"/>
      <c r="JRD324" s="942"/>
      <c r="JRE324" s="942"/>
      <c r="JRF324" s="942"/>
      <c r="JRG324" s="942"/>
      <c r="JRH324" s="942"/>
      <c r="JRI324" s="942"/>
      <c r="JRJ324" s="942"/>
      <c r="JRK324" s="942"/>
      <c r="JRL324" s="942"/>
      <c r="JRM324" s="942"/>
      <c r="JRN324" s="942"/>
      <c r="JRO324" s="942"/>
      <c r="JRP324" s="942"/>
      <c r="JRQ324" s="942"/>
      <c r="JRR324" s="942"/>
      <c r="JRS324" s="942"/>
      <c r="JRT324" s="942"/>
      <c r="JRU324" s="942"/>
      <c r="JRV324" s="942"/>
      <c r="JRW324" s="942"/>
      <c r="JRX324" s="942"/>
      <c r="JRY324" s="942"/>
      <c r="JRZ324" s="942"/>
      <c r="JSA324" s="942"/>
      <c r="JSB324" s="942"/>
      <c r="JSC324" s="942"/>
      <c r="JSD324" s="942"/>
      <c r="JSE324" s="942"/>
      <c r="JSF324" s="942"/>
      <c r="JSG324" s="942"/>
      <c r="JSH324" s="942"/>
      <c r="JSI324" s="942"/>
      <c r="JSJ324" s="942"/>
      <c r="JSK324" s="942"/>
      <c r="JSL324" s="942"/>
      <c r="JSM324" s="942"/>
      <c r="JSN324" s="942"/>
      <c r="JSO324" s="942"/>
      <c r="JSP324" s="942"/>
      <c r="JSQ324" s="942"/>
      <c r="JSR324" s="942"/>
      <c r="JSS324" s="942"/>
      <c r="JST324" s="942"/>
      <c r="JSU324" s="942"/>
      <c r="JSV324" s="942"/>
      <c r="JSW324" s="942"/>
      <c r="JSX324" s="942"/>
      <c r="JSY324" s="942"/>
      <c r="JSZ324" s="942"/>
      <c r="JTA324" s="942"/>
      <c r="JTB324" s="942"/>
      <c r="JTC324" s="942"/>
      <c r="JTD324" s="942"/>
      <c r="JTE324" s="942"/>
      <c r="JTF324" s="942"/>
      <c r="JTG324" s="942"/>
      <c r="JTH324" s="942"/>
      <c r="JTI324" s="942"/>
      <c r="JTJ324" s="942"/>
      <c r="JTK324" s="942"/>
      <c r="JTL324" s="942"/>
      <c r="JTM324" s="942"/>
      <c r="JTN324" s="942"/>
      <c r="JTO324" s="942"/>
      <c r="JTP324" s="942"/>
      <c r="JTQ324" s="942"/>
      <c r="JTR324" s="942"/>
      <c r="JTS324" s="942"/>
      <c r="JTT324" s="942"/>
      <c r="JTU324" s="942"/>
      <c r="JTV324" s="942"/>
      <c r="JTW324" s="942"/>
      <c r="JTX324" s="942"/>
      <c r="JTY324" s="942"/>
      <c r="JTZ324" s="942"/>
      <c r="JUA324" s="942"/>
      <c r="JUB324" s="942"/>
      <c r="JUC324" s="942"/>
      <c r="JUD324" s="942"/>
      <c r="JUE324" s="942"/>
      <c r="JUF324" s="942"/>
      <c r="JUG324" s="942"/>
      <c r="JUH324" s="942"/>
      <c r="JUI324" s="942"/>
      <c r="JUJ324" s="942"/>
      <c r="JUK324" s="942"/>
      <c r="JUL324" s="942"/>
      <c r="JUM324" s="942"/>
      <c r="JUN324" s="942"/>
      <c r="JUO324" s="942"/>
      <c r="JUP324" s="942"/>
      <c r="JUQ324" s="942"/>
      <c r="JUR324" s="942"/>
      <c r="JUS324" s="942"/>
      <c r="JUT324" s="942"/>
      <c r="JUU324" s="942"/>
      <c r="JUV324" s="942"/>
      <c r="JUW324" s="942"/>
      <c r="JUX324" s="942"/>
      <c r="JUY324" s="942"/>
      <c r="JUZ324" s="942"/>
      <c r="JVA324" s="942"/>
      <c r="JVB324" s="942"/>
      <c r="JVC324" s="942"/>
      <c r="JVD324" s="942"/>
      <c r="JVE324" s="942"/>
      <c r="JVF324" s="942"/>
      <c r="JVG324" s="942"/>
      <c r="JVH324" s="942"/>
      <c r="JVI324" s="942"/>
      <c r="JVJ324" s="942"/>
      <c r="JVK324" s="942"/>
      <c r="JVL324" s="942"/>
      <c r="JVM324" s="942"/>
      <c r="JVN324" s="942"/>
      <c r="JVO324" s="942"/>
      <c r="JVP324" s="942"/>
      <c r="JVQ324" s="942"/>
      <c r="JVR324" s="942"/>
      <c r="JVS324" s="942"/>
      <c r="JVT324" s="942"/>
      <c r="JVU324" s="942"/>
      <c r="JVV324" s="942"/>
      <c r="JVW324" s="942"/>
      <c r="JVX324" s="942"/>
      <c r="JVY324" s="942"/>
      <c r="JVZ324" s="942"/>
      <c r="JWA324" s="942"/>
      <c r="JWB324" s="942"/>
      <c r="JWC324" s="942"/>
      <c r="JWD324" s="942"/>
      <c r="JWE324" s="942"/>
      <c r="JWF324" s="942"/>
      <c r="JWG324" s="942"/>
      <c r="JWH324" s="942"/>
      <c r="JWI324" s="942"/>
      <c r="JWJ324" s="942"/>
      <c r="JWK324" s="942"/>
      <c r="JWL324" s="942"/>
      <c r="JWM324" s="942"/>
      <c r="JWN324" s="942"/>
      <c r="JWO324" s="942"/>
      <c r="JWP324" s="942"/>
      <c r="JWQ324" s="942"/>
      <c r="JWR324" s="942"/>
      <c r="JWS324" s="942"/>
      <c r="JWT324" s="942"/>
      <c r="JWU324" s="942"/>
      <c r="JWV324" s="942"/>
      <c r="JWW324" s="942"/>
      <c r="JWX324" s="942"/>
      <c r="JWY324" s="942"/>
      <c r="JWZ324" s="942"/>
      <c r="JXA324" s="942"/>
      <c r="JXB324" s="942"/>
      <c r="JXC324" s="942"/>
      <c r="JXD324" s="942"/>
      <c r="JXE324" s="942"/>
      <c r="JXF324" s="942"/>
      <c r="JXG324" s="942"/>
      <c r="JXH324" s="942"/>
      <c r="JXI324" s="942"/>
      <c r="JXJ324" s="942"/>
      <c r="JXK324" s="942"/>
      <c r="JXL324" s="942"/>
      <c r="JXM324" s="942"/>
      <c r="JXN324" s="942"/>
      <c r="JXO324" s="942"/>
      <c r="JXP324" s="942"/>
      <c r="JXQ324" s="942"/>
      <c r="JXR324" s="942"/>
      <c r="JXS324" s="942"/>
      <c r="JXT324" s="942"/>
      <c r="JXU324" s="942"/>
      <c r="JXV324" s="942"/>
      <c r="JXW324" s="942"/>
      <c r="JXX324" s="942"/>
      <c r="JXY324" s="942"/>
      <c r="JXZ324" s="942"/>
      <c r="JYA324" s="942"/>
      <c r="JYB324" s="942"/>
      <c r="JYC324" s="942"/>
      <c r="JYD324" s="942"/>
      <c r="JYE324" s="942"/>
      <c r="JYF324" s="942"/>
      <c r="JYG324" s="942"/>
      <c r="JYH324" s="942"/>
      <c r="JYI324" s="942"/>
      <c r="JYJ324" s="942"/>
      <c r="JYK324" s="942"/>
      <c r="JYL324" s="942"/>
      <c r="JYM324" s="942"/>
      <c r="JYN324" s="942"/>
      <c r="JYO324" s="942"/>
      <c r="JYP324" s="942"/>
      <c r="JYQ324" s="942"/>
      <c r="JYR324" s="942"/>
      <c r="JYS324" s="942"/>
      <c r="JYT324" s="942"/>
      <c r="JYU324" s="942"/>
      <c r="JYV324" s="942"/>
      <c r="JYW324" s="942"/>
      <c r="JYX324" s="942"/>
      <c r="JYY324" s="942"/>
      <c r="JYZ324" s="942"/>
      <c r="JZA324" s="942"/>
      <c r="JZB324" s="942"/>
      <c r="JZC324" s="942"/>
      <c r="JZD324" s="942"/>
      <c r="JZE324" s="942"/>
      <c r="JZF324" s="942"/>
      <c r="JZG324" s="942"/>
      <c r="JZH324" s="942"/>
      <c r="JZI324" s="942"/>
      <c r="JZJ324" s="942"/>
      <c r="JZK324" s="942"/>
      <c r="JZL324" s="942"/>
      <c r="JZM324" s="942"/>
      <c r="JZN324" s="942"/>
      <c r="JZO324" s="942"/>
      <c r="JZP324" s="942"/>
      <c r="JZQ324" s="942"/>
      <c r="JZR324" s="942"/>
      <c r="JZS324" s="942"/>
      <c r="JZT324" s="942"/>
      <c r="JZU324" s="942"/>
      <c r="JZV324" s="942"/>
      <c r="JZW324" s="942"/>
      <c r="JZX324" s="942"/>
      <c r="JZY324" s="942"/>
      <c r="JZZ324" s="942"/>
      <c r="KAA324" s="942"/>
      <c r="KAB324" s="942"/>
      <c r="KAC324" s="942"/>
      <c r="KAD324" s="942"/>
      <c r="KAE324" s="942"/>
      <c r="KAF324" s="942"/>
      <c r="KAG324" s="942"/>
      <c r="KAH324" s="942"/>
      <c r="KAI324" s="942"/>
      <c r="KAJ324" s="942"/>
      <c r="KAK324" s="942"/>
      <c r="KAL324" s="942"/>
      <c r="KAM324" s="942"/>
      <c r="KAN324" s="942"/>
      <c r="KAO324" s="942"/>
      <c r="KAP324" s="942"/>
      <c r="KAQ324" s="942"/>
      <c r="KAR324" s="942"/>
      <c r="KAS324" s="942"/>
      <c r="KAT324" s="942"/>
      <c r="KAU324" s="942"/>
      <c r="KAV324" s="942"/>
      <c r="KAW324" s="942"/>
      <c r="KAX324" s="942"/>
      <c r="KAY324" s="942"/>
      <c r="KAZ324" s="942"/>
      <c r="KBA324" s="942"/>
      <c r="KBB324" s="942"/>
      <c r="KBC324" s="942"/>
      <c r="KBD324" s="942"/>
      <c r="KBE324" s="942"/>
      <c r="KBF324" s="942"/>
      <c r="KBG324" s="942"/>
      <c r="KBH324" s="942"/>
      <c r="KBI324" s="942"/>
      <c r="KBJ324" s="942"/>
      <c r="KBK324" s="942"/>
      <c r="KBL324" s="942"/>
      <c r="KBM324" s="942"/>
      <c r="KBN324" s="942"/>
      <c r="KBO324" s="942"/>
      <c r="KBP324" s="942"/>
      <c r="KBQ324" s="942"/>
      <c r="KBR324" s="942"/>
      <c r="KBS324" s="942"/>
      <c r="KBT324" s="942"/>
      <c r="KBU324" s="942"/>
      <c r="KBV324" s="942"/>
      <c r="KBW324" s="942"/>
      <c r="KBX324" s="942"/>
      <c r="KBY324" s="942"/>
      <c r="KBZ324" s="942"/>
      <c r="KCA324" s="942"/>
      <c r="KCB324" s="942"/>
      <c r="KCC324" s="942"/>
      <c r="KCD324" s="942"/>
      <c r="KCE324" s="942"/>
      <c r="KCF324" s="942"/>
      <c r="KCG324" s="942"/>
      <c r="KCH324" s="942"/>
      <c r="KCI324" s="942"/>
      <c r="KCJ324" s="942"/>
      <c r="KCK324" s="942"/>
      <c r="KCL324" s="942"/>
      <c r="KCM324" s="942"/>
      <c r="KCN324" s="942"/>
      <c r="KCO324" s="942"/>
      <c r="KCP324" s="942"/>
      <c r="KCQ324" s="942"/>
      <c r="KCR324" s="942"/>
      <c r="KCS324" s="942"/>
      <c r="KCT324" s="942"/>
      <c r="KCU324" s="942"/>
      <c r="KCV324" s="942"/>
      <c r="KCW324" s="942"/>
      <c r="KCX324" s="942"/>
      <c r="KCY324" s="942"/>
      <c r="KCZ324" s="942"/>
      <c r="KDA324" s="942"/>
      <c r="KDB324" s="942"/>
      <c r="KDC324" s="942"/>
      <c r="KDD324" s="942"/>
      <c r="KDE324" s="942"/>
      <c r="KDF324" s="942"/>
      <c r="KDG324" s="942"/>
      <c r="KDH324" s="942"/>
      <c r="KDI324" s="942"/>
      <c r="KDJ324" s="942"/>
      <c r="KDK324" s="942"/>
      <c r="KDL324" s="942"/>
      <c r="KDM324" s="942"/>
      <c r="KDN324" s="942"/>
      <c r="KDO324" s="942"/>
      <c r="KDP324" s="942"/>
      <c r="KDQ324" s="942"/>
      <c r="KDR324" s="942"/>
      <c r="KDS324" s="942"/>
      <c r="KDT324" s="942"/>
      <c r="KDU324" s="942"/>
      <c r="KDV324" s="942"/>
      <c r="KDW324" s="942"/>
      <c r="KDX324" s="942"/>
      <c r="KDY324" s="942"/>
      <c r="KDZ324" s="942"/>
      <c r="KEA324" s="942"/>
      <c r="KEB324" s="942"/>
      <c r="KEC324" s="942"/>
      <c r="KED324" s="942"/>
      <c r="KEE324" s="942"/>
      <c r="KEF324" s="942"/>
      <c r="KEG324" s="942"/>
      <c r="KEH324" s="942"/>
      <c r="KEI324" s="942"/>
      <c r="KEJ324" s="942"/>
      <c r="KEK324" s="942"/>
      <c r="KEL324" s="942"/>
      <c r="KEM324" s="942"/>
      <c r="KEN324" s="942"/>
      <c r="KEO324" s="942"/>
      <c r="KEP324" s="942"/>
      <c r="KEQ324" s="942"/>
      <c r="KER324" s="942"/>
      <c r="KES324" s="942"/>
      <c r="KET324" s="942"/>
      <c r="KEU324" s="942"/>
      <c r="KEV324" s="942"/>
      <c r="KEW324" s="942"/>
      <c r="KEX324" s="942"/>
      <c r="KEY324" s="942"/>
      <c r="KEZ324" s="942"/>
      <c r="KFA324" s="942"/>
      <c r="KFB324" s="942"/>
      <c r="KFC324" s="942"/>
      <c r="KFD324" s="942"/>
      <c r="KFE324" s="942"/>
      <c r="KFF324" s="942"/>
      <c r="KFG324" s="942"/>
      <c r="KFH324" s="942"/>
      <c r="KFI324" s="942"/>
      <c r="KFJ324" s="942"/>
      <c r="KFK324" s="942"/>
      <c r="KFL324" s="942"/>
      <c r="KFM324" s="942"/>
      <c r="KFN324" s="942"/>
      <c r="KFO324" s="942"/>
      <c r="KFP324" s="942"/>
      <c r="KFQ324" s="942"/>
      <c r="KFR324" s="942"/>
      <c r="KFS324" s="942"/>
      <c r="KFT324" s="942"/>
      <c r="KFU324" s="942"/>
      <c r="KFV324" s="942"/>
      <c r="KFW324" s="942"/>
      <c r="KFX324" s="942"/>
      <c r="KFY324" s="942"/>
      <c r="KFZ324" s="942"/>
      <c r="KGA324" s="942"/>
      <c r="KGB324" s="942"/>
      <c r="KGC324" s="942"/>
      <c r="KGD324" s="942"/>
      <c r="KGE324" s="942"/>
      <c r="KGF324" s="942"/>
      <c r="KGG324" s="942"/>
      <c r="KGH324" s="942"/>
      <c r="KGI324" s="942"/>
      <c r="KGJ324" s="942"/>
      <c r="KGK324" s="942"/>
      <c r="KGL324" s="942"/>
      <c r="KGM324" s="942"/>
      <c r="KGN324" s="942"/>
      <c r="KGO324" s="942"/>
      <c r="KGP324" s="942"/>
      <c r="KGQ324" s="942"/>
      <c r="KGR324" s="942"/>
      <c r="KGS324" s="942"/>
      <c r="KGT324" s="942"/>
      <c r="KGU324" s="942"/>
      <c r="KGV324" s="942"/>
      <c r="KGW324" s="942"/>
      <c r="KGX324" s="942"/>
      <c r="KGY324" s="942"/>
      <c r="KGZ324" s="942"/>
      <c r="KHA324" s="942"/>
      <c r="KHB324" s="942"/>
      <c r="KHC324" s="942"/>
      <c r="KHD324" s="942"/>
      <c r="KHE324" s="942"/>
      <c r="KHF324" s="942"/>
      <c r="KHG324" s="942"/>
      <c r="KHH324" s="942"/>
      <c r="KHI324" s="942"/>
      <c r="KHJ324" s="942"/>
      <c r="KHK324" s="942"/>
      <c r="KHL324" s="942"/>
      <c r="KHM324" s="942"/>
      <c r="KHN324" s="942"/>
      <c r="KHO324" s="942"/>
      <c r="KHP324" s="942"/>
      <c r="KHQ324" s="942"/>
      <c r="KHR324" s="942"/>
      <c r="KHS324" s="942"/>
      <c r="KHT324" s="942"/>
      <c r="KHU324" s="942"/>
      <c r="KHV324" s="942"/>
      <c r="KHW324" s="942"/>
      <c r="KHX324" s="942"/>
      <c r="KHY324" s="942"/>
      <c r="KHZ324" s="942"/>
      <c r="KIA324" s="942"/>
      <c r="KIB324" s="942"/>
      <c r="KIC324" s="942"/>
      <c r="KID324" s="942"/>
      <c r="KIE324" s="942"/>
      <c r="KIF324" s="942"/>
      <c r="KIG324" s="942"/>
      <c r="KIH324" s="942"/>
      <c r="KII324" s="942"/>
      <c r="KIJ324" s="942"/>
      <c r="KIK324" s="942"/>
      <c r="KIL324" s="942"/>
      <c r="KIM324" s="942"/>
      <c r="KIN324" s="942"/>
      <c r="KIO324" s="942"/>
      <c r="KIP324" s="942"/>
      <c r="KIQ324" s="942"/>
      <c r="KIR324" s="942"/>
      <c r="KIS324" s="942"/>
      <c r="KIT324" s="942"/>
      <c r="KIU324" s="942"/>
      <c r="KIV324" s="942"/>
      <c r="KIW324" s="942"/>
      <c r="KIX324" s="942"/>
      <c r="KIY324" s="942"/>
      <c r="KIZ324" s="942"/>
      <c r="KJA324" s="942"/>
      <c r="KJB324" s="942"/>
      <c r="KJC324" s="942"/>
      <c r="KJD324" s="942"/>
      <c r="KJE324" s="942"/>
      <c r="KJF324" s="942"/>
      <c r="KJG324" s="942"/>
      <c r="KJH324" s="942"/>
      <c r="KJI324" s="942"/>
      <c r="KJJ324" s="942"/>
      <c r="KJK324" s="942"/>
      <c r="KJL324" s="942"/>
      <c r="KJM324" s="942"/>
      <c r="KJN324" s="942"/>
      <c r="KJO324" s="942"/>
      <c r="KJP324" s="942"/>
      <c r="KJQ324" s="942"/>
      <c r="KJR324" s="942"/>
      <c r="KJS324" s="942"/>
      <c r="KJT324" s="942"/>
      <c r="KJU324" s="942"/>
      <c r="KJV324" s="942"/>
      <c r="KJW324" s="942"/>
      <c r="KJX324" s="942"/>
      <c r="KJY324" s="942"/>
      <c r="KJZ324" s="942"/>
      <c r="KKA324" s="942"/>
      <c r="KKB324" s="942"/>
      <c r="KKC324" s="942"/>
      <c r="KKD324" s="942"/>
      <c r="KKE324" s="942"/>
      <c r="KKF324" s="942"/>
      <c r="KKG324" s="942"/>
      <c r="KKH324" s="942"/>
      <c r="KKI324" s="942"/>
      <c r="KKJ324" s="942"/>
      <c r="KKK324" s="942"/>
      <c r="KKL324" s="942"/>
      <c r="KKM324" s="942"/>
      <c r="KKN324" s="942"/>
      <c r="KKO324" s="942"/>
      <c r="KKP324" s="942"/>
      <c r="KKQ324" s="942"/>
      <c r="KKR324" s="942"/>
      <c r="KKS324" s="942"/>
      <c r="KKT324" s="942"/>
      <c r="KKU324" s="942"/>
      <c r="KKV324" s="942"/>
      <c r="KKW324" s="942"/>
      <c r="KKX324" s="942"/>
      <c r="KKY324" s="942"/>
      <c r="KKZ324" s="942"/>
      <c r="KLA324" s="942"/>
      <c r="KLB324" s="942"/>
      <c r="KLC324" s="942"/>
      <c r="KLD324" s="942"/>
      <c r="KLE324" s="942"/>
      <c r="KLF324" s="942"/>
      <c r="KLG324" s="942"/>
      <c r="KLH324" s="942"/>
      <c r="KLI324" s="942"/>
      <c r="KLJ324" s="942"/>
      <c r="KLK324" s="942"/>
      <c r="KLL324" s="942"/>
      <c r="KLM324" s="942"/>
      <c r="KLN324" s="942"/>
      <c r="KLO324" s="942"/>
      <c r="KLP324" s="942"/>
      <c r="KLQ324" s="942"/>
      <c r="KLR324" s="942"/>
      <c r="KLS324" s="942"/>
      <c r="KLT324" s="942"/>
      <c r="KLU324" s="942"/>
      <c r="KLV324" s="942"/>
      <c r="KLW324" s="942"/>
      <c r="KLX324" s="942"/>
      <c r="KLY324" s="942"/>
      <c r="KLZ324" s="942"/>
      <c r="KMA324" s="942"/>
      <c r="KMB324" s="942"/>
      <c r="KMC324" s="942"/>
      <c r="KMD324" s="942"/>
      <c r="KME324" s="942"/>
      <c r="KMF324" s="942"/>
      <c r="KMG324" s="942"/>
      <c r="KMH324" s="942"/>
      <c r="KMI324" s="942"/>
      <c r="KMJ324" s="942"/>
      <c r="KMK324" s="942"/>
      <c r="KML324" s="942"/>
      <c r="KMM324" s="942"/>
      <c r="KMN324" s="942"/>
      <c r="KMO324" s="942"/>
      <c r="KMP324" s="942"/>
      <c r="KMQ324" s="942"/>
      <c r="KMR324" s="942"/>
      <c r="KMS324" s="942"/>
      <c r="KMT324" s="942"/>
      <c r="KMU324" s="942"/>
      <c r="KMV324" s="942"/>
      <c r="KMW324" s="942"/>
      <c r="KMX324" s="942"/>
      <c r="KMY324" s="942"/>
      <c r="KMZ324" s="942"/>
      <c r="KNA324" s="942"/>
      <c r="KNB324" s="942"/>
      <c r="KNC324" s="942"/>
      <c r="KND324" s="942"/>
      <c r="KNE324" s="942"/>
      <c r="KNF324" s="942"/>
      <c r="KNG324" s="942"/>
      <c r="KNH324" s="942"/>
      <c r="KNI324" s="942"/>
      <c r="KNJ324" s="942"/>
      <c r="KNK324" s="942"/>
      <c r="KNL324" s="942"/>
      <c r="KNM324" s="942"/>
      <c r="KNN324" s="942"/>
      <c r="KNO324" s="942"/>
      <c r="KNP324" s="942"/>
      <c r="KNQ324" s="942"/>
      <c r="KNR324" s="942"/>
      <c r="KNS324" s="942"/>
      <c r="KNT324" s="942"/>
      <c r="KNU324" s="942"/>
      <c r="KNV324" s="942"/>
      <c r="KNW324" s="942"/>
      <c r="KNX324" s="942"/>
      <c r="KNY324" s="942"/>
      <c r="KNZ324" s="942"/>
      <c r="KOA324" s="942"/>
      <c r="KOB324" s="942"/>
      <c r="KOC324" s="942"/>
      <c r="KOD324" s="942"/>
      <c r="KOE324" s="942"/>
      <c r="KOF324" s="942"/>
      <c r="KOG324" s="942"/>
      <c r="KOH324" s="942"/>
      <c r="KOI324" s="942"/>
      <c r="KOJ324" s="942"/>
      <c r="KOK324" s="942"/>
      <c r="KOL324" s="942"/>
      <c r="KOM324" s="942"/>
      <c r="KON324" s="942"/>
      <c r="KOO324" s="942"/>
      <c r="KOP324" s="942"/>
      <c r="KOQ324" s="942"/>
      <c r="KOR324" s="942"/>
      <c r="KOS324" s="942"/>
      <c r="KOT324" s="942"/>
      <c r="KOU324" s="942"/>
      <c r="KOV324" s="942"/>
      <c r="KOW324" s="942"/>
      <c r="KOX324" s="942"/>
      <c r="KOY324" s="942"/>
      <c r="KOZ324" s="942"/>
      <c r="KPA324" s="942"/>
      <c r="KPB324" s="942"/>
      <c r="KPC324" s="942"/>
      <c r="KPD324" s="942"/>
      <c r="KPE324" s="942"/>
      <c r="KPF324" s="942"/>
      <c r="KPG324" s="942"/>
      <c r="KPH324" s="942"/>
      <c r="KPI324" s="942"/>
      <c r="KPJ324" s="942"/>
      <c r="KPK324" s="942"/>
      <c r="KPL324" s="942"/>
      <c r="KPM324" s="942"/>
      <c r="KPN324" s="942"/>
      <c r="KPO324" s="942"/>
      <c r="KPP324" s="942"/>
      <c r="KPQ324" s="942"/>
      <c r="KPR324" s="942"/>
      <c r="KPS324" s="942"/>
      <c r="KPT324" s="942"/>
      <c r="KPU324" s="942"/>
      <c r="KPV324" s="942"/>
      <c r="KPW324" s="942"/>
      <c r="KPX324" s="942"/>
      <c r="KPY324" s="942"/>
      <c r="KPZ324" s="942"/>
      <c r="KQA324" s="942"/>
      <c r="KQB324" s="942"/>
      <c r="KQC324" s="942"/>
      <c r="KQD324" s="942"/>
      <c r="KQE324" s="942"/>
      <c r="KQF324" s="942"/>
      <c r="KQG324" s="942"/>
      <c r="KQH324" s="942"/>
      <c r="KQI324" s="942"/>
      <c r="KQJ324" s="942"/>
      <c r="KQK324" s="942"/>
      <c r="KQL324" s="942"/>
      <c r="KQM324" s="942"/>
      <c r="KQN324" s="942"/>
      <c r="KQO324" s="942"/>
      <c r="KQP324" s="942"/>
      <c r="KQQ324" s="942"/>
      <c r="KQR324" s="942"/>
      <c r="KQS324" s="942"/>
      <c r="KQT324" s="942"/>
      <c r="KQU324" s="942"/>
      <c r="KQV324" s="942"/>
      <c r="KQW324" s="942"/>
      <c r="KQX324" s="942"/>
      <c r="KQY324" s="942"/>
      <c r="KQZ324" s="942"/>
      <c r="KRA324" s="942"/>
      <c r="KRB324" s="942"/>
      <c r="KRC324" s="942"/>
      <c r="KRD324" s="942"/>
      <c r="KRE324" s="942"/>
      <c r="KRF324" s="942"/>
      <c r="KRG324" s="942"/>
      <c r="KRH324" s="942"/>
      <c r="KRI324" s="942"/>
      <c r="KRJ324" s="942"/>
      <c r="KRK324" s="942"/>
      <c r="KRL324" s="942"/>
      <c r="KRM324" s="942"/>
      <c r="KRN324" s="942"/>
      <c r="KRO324" s="942"/>
      <c r="KRP324" s="942"/>
      <c r="KRQ324" s="942"/>
      <c r="KRR324" s="942"/>
      <c r="KRS324" s="942"/>
      <c r="KRT324" s="942"/>
      <c r="KRU324" s="942"/>
      <c r="KRV324" s="942"/>
      <c r="KRW324" s="942"/>
      <c r="KRX324" s="942"/>
      <c r="KRY324" s="942"/>
      <c r="KRZ324" s="942"/>
      <c r="KSA324" s="942"/>
      <c r="KSB324" s="942"/>
      <c r="KSC324" s="942"/>
      <c r="KSD324" s="942"/>
      <c r="KSE324" s="942"/>
      <c r="KSF324" s="942"/>
      <c r="KSG324" s="942"/>
      <c r="KSH324" s="942"/>
      <c r="KSI324" s="942"/>
      <c r="KSJ324" s="942"/>
      <c r="KSK324" s="942"/>
      <c r="KSL324" s="942"/>
      <c r="KSM324" s="942"/>
      <c r="KSN324" s="942"/>
      <c r="KSO324" s="942"/>
      <c r="KSP324" s="942"/>
      <c r="KSQ324" s="942"/>
      <c r="KSR324" s="942"/>
      <c r="KSS324" s="942"/>
      <c r="KST324" s="942"/>
      <c r="KSU324" s="942"/>
      <c r="KSV324" s="942"/>
      <c r="KSW324" s="942"/>
      <c r="KSX324" s="942"/>
      <c r="KSY324" s="942"/>
      <c r="KSZ324" s="942"/>
      <c r="KTA324" s="942"/>
      <c r="KTB324" s="942"/>
      <c r="KTC324" s="942"/>
      <c r="KTD324" s="942"/>
      <c r="KTE324" s="942"/>
      <c r="KTF324" s="942"/>
      <c r="KTG324" s="942"/>
      <c r="KTH324" s="942"/>
      <c r="KTI324" s="942"/>
      <c r="KTJ324" s="942"/>
      <c r="KTK324" s="942"/>
      <c r="KTL324" s="942"/>
      <c r="KTM324" s="942"/>
      <c r="KTN324" s="942"/>
      <c r="KTO324" s="942"/>
      <c r="KTP324" s="942"/>
      <c r="KTQ324" s="942"/>
      <c r="KTR324" s="942"/>
      <c r="KTS324" s="942"/>
      <c r="KTT324" s="942"/>
      <c r="KTU324" s="942"/>
      <c r="KTV324" s="942"/>
      <c r="KTW324" s="942"/>
      <c r="KTX324" s="942"/>
      <c r="KTY324" s="942"/>
      <c r="KTZ324" s="942"/>
      <c r="KUA324" s="942"/>
      <c r="KUB324" s="942"/>
      <c r="KUC324" s="942"/>
      <c r="KUD324" s="942"/>
      <c r="KUE324" s="942"/>
      <c r="KUF324" s="942"/>
      <c r="KUG324" s="942"/>
      <c r="KUH324" s="942"/>
      <c r="KUI324" s="942"/>
      <c r="KUJ324" s="942"/>
      <c r="KUK324" s="942"/>
      <c r="KUL324" s="942"/>
      <c r="KUM324" s="942"/>
      <c r="KUN324" s="942"/>
      <c r="KUO324" s="942"/>
      <c r="KUP324" s="942"/>
      <c r="KUQ324" s="942"/>
      <c r="KUR324" s="942"/>
      <c r="KUS324" s="942"/>
      <c r="KUT324" s="942"/>
      <c r="KUU324" s="942"/>
      <c r="KUV324" s="942"/>
      <c r="KUW324" s="942"/>
      <c r="KUX324" s="942"/>
      <c r="KUY324" s="942"/>
      <c r="KUZ324" s="942"/>
      <c r="KVA324" s="942"/>
      <c r="KVB324" s="942"/>
      <c r="KVC324" s="942"/>
      <c r="KVD324" s="942"/>
      <c r="KVE324" s="942"/>
      <c r="KVF324" s="942"/>
      <c r="KVG324" s="942"/>
      <c r="KVH324" s="942"/>
      <c r="KVI324" s="942"/>
      <c r="KVJ324" s="942"/>
      <c r="KVK324" s="942"/>
      <c r="KVL324" s="942"/>
      <c r="KVM324" s="942"/>
      <c r="KVN324" s="942"/>
      <c r="KVO324" s="942"/>
      <c r="KVP324" s="942"/>
      <c r="KVQ324" s="942"/>
      <c r="KVR324" s="942"/>
      <c r="KVS324" s="942"/>
      <c r="KVT324" s="942"/>
      <c r="KVU324" s="942"/>
      <c r="KVV324" s="942"/>
      <c r="KVW324" s="942"/>
      <c r="KVX324" s="942"/>
      <c r="KVY324" s="942"/>
      <c r="KVZ324" s="942"/>
      <c r="KWA324" s="942"/>
      <c r="KWB324" s="942"/>
      <c r="KWC324" s="942"/>
      <c r="KWD324" s="942"/>
      <c r="KWE324" s="942"/>
      <c r="KWF324" s="942"/>
      <c r="KWG324" s="942"/>
      <c r="KWH324" s="942"/>
      <c r="KWI324" s="942"/>
      <c r="KWJ324" s="942"/>
      <c r="KWK324" s="942"/>
      <c r="KWL324" s="942"/>
      <c r="KWM324" s="942"/>
      <c r="KWN324" s="942"/>
      <c r="KWO324" s="942"/>
      <c r="KWP324" s="942"/>
      <c r="KWQ324" s="942"/>
      <c r="KWR324" s="942"/>
      <c r="KWS324" s="942"/>
      <c r="KWT324" s="942"/>
      <c r="KWU324" s="942"/>
      <c r="KWV324" s="942"/>
      <c r="KWW324" s="942"/>
      <c r="KWX324" s="942"/>
      <c r="KWY324" s="942"/>
      <c r="KWZ324" s="942"/>
      <c r="KXA324" s="942"/>
      <c r="KXB324" s="942"/>
      <c r="KXC324" s="942"/>
      <c r="KXD324" s="942"/>
      <c r="KXE324" s="942"/>
      <c r="KXF324" s="942"/>
      <c r="KXG324" s="942"/>
      <c r="KXH324" s="942"/>
      <c r="KXI324" s="942"/>
      <c r="KXJ324" s="942"/>
      <c r="KXK324" s="942"/>
      <c r="KXL324" s="942"/>
      <c r="KXM324" s="942"/>
      <c r="KXN324" s="942"/>
      <c r="KXO324" s="942"/>
      <c r="KXP324" s="942"/>
      <c r="KXQ324" s="942"/>
      <c r="KXR324" s="942"/>
      <c r="KXS324" s="942"/>
      <c r="KXT324" s="942"/>
      <c r="KXU324" s="942"/>
      <c r="KXV324" s="942"/>
      <c r="KXW324" s="942"/>
      <c r="KXX324" s="942"/>
      <c r="KXY324" s="942"/>
      <c r="KXZ324" s="942"/>
      <c r="KYA324" s="942"/>
      <c r="KYB324" s="942"/>
      <c r="KYC324" s="942"/>
      <c r="KYD324" s="942"/>
      <c r="KYE324" s="942"/>
      <c r="KYF324" s="942"/>
      <c r="KYG324" s="942"/>
      <c r="KYH324" s="942"/>
      <c r="KYI324" s="942"/>
      <c r="KYJ324" s="942"/>
      <c r="KYK324" s="942"/>
      <c r="KYL324" s="942"/>
      <c r="KYM324" s="942"/>
      <c r="KYN324" s="942"/>
      <c r="KYO324" s="942"/>
      <c r="KYP324" s="942"/>
      <c r="KYQ324" s="942"/>
      <c r="KYR324" s="942"/>
      <c r="KYS324" s="942"/>
      <c r="KYT324" s="942"/>
      <c r="KYU324" s="942"/>
      <c r="KYV324" s="942"/>
      <c r="KYW324" s="942"/>
      <c r="KYX324" s="942"/>
      <c r="KYY324" s="942"/>
      <c r="KYZ324" s="942"/>
      <c r="KZA324" s="942"/>
      <c r="KZB324" s="942"/>
      <c r="KZC324" s="942"/>
      <c r="KZD324" s="942"/>
      <c r="KZE324" s="942"/>
      <c r="KZF324" s="942"/>
      <c r="KZG324" s="942"/>
      <c r="KZH324" s="942"/>
      <c r="KZI324" s="942"/>
      <c r="KZJ324" s="942"/>
      <c r="KZK324" s="942"/>
      <c r="KZL324" s="942"/>
      <c r="KZM324" s="942"/>
      <c r="KZN324" s="942"/>
      <c r="KZO324" s="942"/>
      <c r="KZP324" s="942"/>
      <c r="KZQ324" s="942"/>
      <c r="KZR324" s="942"/>
      <c r="KZS324" s="942"/>
      <c r="KZT324" s="942"/>
      <c r="KZU324" s="942"/>
      <c r="KZV324" s="942"/>
      <c r="KZW324" s="942"/>
      <c r="KZX324" s="942"/>
      <c r="KZY324" s="942"/>
      <c r="KZZ324" s="942"/>
      <c r="LAA324" s="942"/>
      <c r="LAB324" s="942"/>
      <c r="LAC324" s="942"/>
      <c r="LAD324" s="942"/>
      <c r="LAE324" s="942"/>
      <c r="LAF324" s="942"/>
      <c r="LAG324" s="942"/>
      <c r="LAH324" s="942"/>
      <c r="LAI324" s="942"/>
      <c r="LAJ324" s="942"/>
      <c r="LAK324" s="942"/>
      <c r="LAL324" s="942"/>
      <c r="LAM324" s="942"/>
      <c r="LAN324" s="942"/>
      <c r="LAO324" s="942"/>
      <c r="LAP324" s="942"/>
      <c r="LAQ324" s="942"/>
      <c r="LAR324" s="942"/>
      <c r="LAS324" s="942"/>
      <c r="LAT324" s="942"/>
      <c r="LAU324" s="942"/>
      <c r="LAV324" s="942"/>
      <c r="LAW324" s="942"/>
      <c r="LAX324" s="942"/>
      <c r="LAY324" s="942"/>
      <c r="LAZ324" s="942"/>
      <c r="LBA324" s="942"/>
      <c r="LBB324" s="942"/>
      <c r="LBC324" s="942"/>
      <c r="LBD324" s="942"/>
      <c r="LBE324" s="942"/>
      <c r="LBF324" s="942"/>
      <c r="LBG324" s="942"/>
      <c r="LBH324" s="942"/>
      <c r="LBI324" s="942"/>
      <c r="LBJ324" s="942"/>
      <c r="LBK324" s="942"/>
      <c r="LBL324" s="942"/>
      <c r="LBM324" s="942"/>
      <c r="LBN324" s="942"/>
      <c r="LBO324" s="942"/>
      <c r="LBP324" s="942"/>
      <c r="LBQ324" s="942"/>
      <c r="LBR324" s="942"/>
      <c r="LBS324" s="942"/>
      <c r="LBT324" s="942"/>
      <c r="LBU324" s="942"/>
      <c r="LBV324" s="942"/>
      <c r="LBW324" s="942"/>
      <c r="LBX324" s="942"/>
      <c r="LBY324" s="942"/>
      <c r="LBZ324" s="942"/>
      <c r="LCA324" s="942"/>
      <c r="LCB324" s="942"/>
      <c r="LCC324" s="942"/>
      <c r="LCD324" s="942"/>
      <c r="LCE324" s="942"/>
      <c r="LCF324" s="942"/>
      <c r="LCG324" s="942"/>
      <c r="LCH324" s="942"/>
      <c r="LCI324" s="942"/>
      <c r="LCJ324" s="942"/>
      <c r="LCK324" s="942"/>
      <c r="LCL324" s="942"/>
      <c r="LCM324" s="942"/>
      <c r="LCN324" s="942"/>
      <c r="LCO324" s="942"/>
      <c r="LCP324" s="942"/>
      <c r="LCQ324" s="942"/>
      <c r="LCR324" s="942"/>
      <c r="LCS324" s="942"/>
      <c r="LCT324" s="942"/>
      <c r="LCU324" s="942"/>
      <c r="LCV324" s="942"/>
      <c r="LCW324" s="942"/>
      <c r="LCX324" s="942"/>
      <c r="LCY324" s="942"/>
      <c r="LCZ324" s="942"/>
      <c r="LDA324" s="942"/>
      <c r="LDB324" s="942"/>
      <c r="LDC324" s="942"/>
      <c r="LDD324" s="942"/>
      <c r="LDE324" s="942"/>
      <c r="LDF324" s="942"/>
      <c r="LDG324" s="942"/>
      <c r="LDH324" s="942"/>
      <c r="LDI324" s="942"/>
      <c r="LDJ324" s="942"/>
      <c r="LDK324" s="942"/>
      <c r="LDL324" s="942"/>
      <c r="LDM324" s="942"/>
      <c r="LDN324" s="942"/>
      <c r="LDO324" s="942"/>
      <c r="LDP324" s="942"/>
      <c r="LDQ324" s="942"/>
      <c r="LDR324" s="942"/>
      <c r="LDS324" s="942"/>
      <c r="LDT324" s="942"/>
      <c r="LDU324" s="942"/>
      <c r="LDV324" s="942"/>
      <c r="LDW324" s="942"/>
      <c r="LDX324" s="942"/>
      <c r="LDY324" s="942"/>
      <c r="LDZ324" s="942"/>
      <c r="LEA324" s="942"/>
      <c r="LEB324" s="942"/>
      <c r="LEC324" s="942"/>
      <c r="LED324" s="942"/>
      <c r="LEE324" s="942"/>
      <c r="LEF324" s="942"/>
      <c r="LEG324" s="942"/>
      <c r="LEH324" s="942"/>
      <c r="LEI324" s="942"/>
      <c r="LEJ324" s="942"/>
      <c r="LEK324" s="942"/>
      <c r="LEL324" s="942"/>
      <c r="LEM324" s="942"/>
      <c r="LEN324" s="942"/>
      <c r="LEO324" s="942"/>
      <c r="LEP324" s="942"/>
      <c r="LEQ324" s="942"/>
      <c r="LER324" s="942"/>
      <c r="LES324" s="942"/>
      <c r="LET324" s="942"/>
      <c r="LEU324" s="942"/>
      <c r="LEV324" s="942"/>
      <c r="LEW324" s="942"/>
      <c r="LEX324" s="942"/>
      <c r="LEY324" s="942"/>
      <c r="LEZ324" s="942"/>
      <c r="LFA324" s="942"/>
      <c r="LFB324" s="942"/>
      <c r="LFC324" s="942"/>
      <c r="LFD324" s="942"/>
      <c r="LFE324" s="942"/>
      <c r="LFF324" s="942"/>
      <c r="LFG324" s="942"/>
      <c r="LFH324" s="942"/>
      <c r="LFI324" s="942"/>
      <c r="LFJ324" s="942"/>
      <c r="LFK324" s="942"/>
      <c r="LFL324" s="942"/>
      <c r="LFM324" s="942"/>
      <c r="LFN324" s="942"/>
      <c r="LFO324" s="942"/>
      <c r="LFP324" s="942"/>
      <c r="LFQ324" s="942"/>
      <c r="LFR324" s="942"/>
      <c r="LFS324" s="942"/>
      <c r="LFT324" s="942"/>
      <c r="LFU324" s="942"/>
      <c r="LFV324" s="942"/>
      <c r="LFW324" s="942"/>
      <c r="LFX324" s="942"/>
      <c r="LFY324" s="942"/>
      <c r="LFZ324" s="942"/>
      <c r="LGA324" s="942"/>
      <c r="LGB324" s="942"/>
      <c r="LGC324" s="942"/>
      <c r="LGD324" s="942"/>
      <c r="LGE324" s="942"/>
      <c r="LGF324" s="942"/>
      <c r="LGG324" s="942"/>
      <c r="LGH324" s="942"/>
      <c r="LGI324" s="942"/>
      <c r="LGJ324" s="942"/>
      <c r="LGK324" s="942"/>
      <c r="LGL324" s="942"/>
      <c r="LGM324" s="942"/>
      <c r="LGN324" s="942"/>
      <c r="LGO324" s="942"/>
      <c r="LGP324" s="942"/>
      <c r="LGQ324" s="942"/>
      <c r="LGR324" s="942"/>
      <c r="LGS324" s="942"/>
      <c r="LGT324" s="942"/>
      <c r="LGU324" s="942"/>
      <c r="LGV324" s="942"/>
      <c r="LGW324" s="942"/>
      <c r="LGX324" s="942"/>
      <c r="LGY324" s="942"/>
      <c r="LGZ324" s="942"/>
      <c r="LHA324" s="942"/>
      <c r="LHB324" s="942"/>
      <c r="LHC324" s="942"/>
      <c r="LHD324" s="942"/>
      <c r="LHE324" s="942"/>
      <c r="LHF324" s="942"/>
      <c r="LHG324" s="942"/>
      <c r="LHH324" s="942"/>
      <c r="LHI324" s="942"/>
      <c r="LHJ324" s="942"/>
      <c r="LHK324" s="942"/>
      <c r="LHL324" s="942"/>
      <c r="LHM324" s="942"/>
      <c r="LHN324" s="942"/>
      <c r="LHO324" s="942"/>
      <c r="LHP324" s="942"/>
      <c r="LHQ324" s="942"/>
      <c r="LHR324" s="942"/>
      <c r="LHS324" s="942"/>
      <c r="LHT324" s="942"/>
      <c r="LHU324" s="942"/>
      <c r="LHV324" s="942"/>
      <c r="LHW324" s="942"/>
      <c r="LHX324" s="942"/>
      <c r="LHY324" s="942"/>
      <c r="LHZ324" s="942"/>
      <c r="LIA324" s="942"/>
      <c r="LIB324" s="942"/>
      <c r="LIC324" s="942"/>
      <c r="LID324" s="942"/>
      <c r="LIE324" s="942"/>
      <c r="LIF324" s="942"/>
      <c r="LIG324" s="942"/>
      <c r="LIH324" s="942"/>
      <c r="LII324" s="942"/>
      <c r="LIJ324" s="942"/>
      <c r="LIK324" s="942"/>
      <c r="LIL324" s="942"/>
      <c r="LIM324" s="942"/>
      <c r="LIN324" s="942"/>
      <c r="LIO324" s="942"/>
      <c r="LIP324" s="942"/>
      <c r="LIQ324" s="942"/>
      <c r="LIR324" s="942"/>
      <c r="LIS324" s="942"/>
      <c r="LIT324" s="942"/>
      <c r="LIU324" s="942"/>
      <c r="LIV324" s="942"/>
      <c r="LIW324" s="942"/>
      <c r="LIX324" s="942"/>
      <c r="LIY324" s="942"/>
      <c r="LIZ324" s="942"/>
      <c r="LJA324" s="942"/>
      <c r="LJB324" s="942"/>
      <c r="LJC324" s="942"/>
      <c r="LJD324" s="942"/>
      <c r="LJE324" s="942"/>
      <c r="LJF324" s="942"/>
      <c r="LJG324" s="942"/>
      <c r="LJH324" s="942"/>
      <c r="LJI324" s="942"/>
      <c r="LJJ324" s="942"/>
      <c r="LJK324" s="942"/>
      <c r="LJL324" s="942"/>
      <c r="LJM324" s="942"/>
      <c r="LJN324" s="942"/>
      <c r="LJO324" s="942"/>
      <c r="LJP324" s="942"/>
      <c r="LJQ324" s="942"/>
      <c r="LJR324" s="942"/>
      <c r="LJS324" s="942"/>
      <c r="LJT324" s="942"/>
      <c r="LJU324" s="942"/>
      <c r="LJV324" s="942"/>
      <c r="LJW324" s="942"/>
      <c r="LJX324" s="942"/>
      <c r="LJY324" s="942"/>
      <c r="LJZ324" s="942"/>
      <c r="LKA324" s="942"/>
      <c r="LKB324" s="942"/>
      <c r="LKC324" s="942"/>
      <c r="LKD324" s="942"/>
      <c r="LKE324" s="942"/>
      <c r="LKF324" s="942"/>
      <c r="LKG324" s="942"/>
      <c r="LKH324" s="942"/>
      <c r="LKI324" s="942"/>
      <c r="LKJ324" s="942"/>
      <c r="LKK324" s="942"/>
      <c r="LKL324" s="942"/>
      <c r="LKM324" s="942"/>
      <c r="LKN324" s="942"/>
      <c r="LKO324" s="942"/>
      <c r="LKP324" s="942"/>
      <c r="LKQ324" s="942"/>
      <c r="LKR324" s="942"/>
      <c r="LKS324" s="942"/>
      <c r="LKT324" s="942"/>
      <c r="LKU324" s="942"/>
      <c r="LKV324" s="942"/>
      <c r="LKW324" s="942"/>
      <c r="LKX324" s="942"/>
      <c r="LKY324" s="942"/>
      <c r="LKZ324" s="942"/>
      <c r="LLA324" s="942"/>
      <c r="LLB324" s="942"/>
      <c r="LLC324" s="942"/>
      <c r="LLD324" s="942"/>
      <c r="LLE324" s="942"/>
      <c r="LLF324" s="942"/>
      <c r="LLG324" s="942"/>
      <c r="LLH324" s="942"/>
      <c r="LLI324" s="942"/>
      <c r="LLJ324" s="942"/>
      <c r="LLK324" s="942"/>
      <c r="LLL324" s="942"/>
      <c r="LLM324" s="942"/>
      <c r="LLN324" s="942"/>
      <c r="LLO324" s="942"/>
      <c r="LLP324" s="942"/>
      <c r="LLQ324" s="942"/>
      <c r="LLR324" s="942"/>
      <c r="LLS324" s="942"/>
      <c r="LLT324" s="942"/>
      <c r="LLU324" s="942"/>
      <c r="LLV324" s="942"/>
      <c r="LLW324" s="942"/>
      <c r="LLX324" s="942"/>
      <c r="LLY324" s="942"/>
      <c r="LLZ324" s="942"/>
      <c r="LMA324" s="942"/>
      <c r="LMB324" s="942"/>
      <c r="LMC324" s="942"/>
      <c r="LMD324" s="942"/>
      <c r="LME324" s="942"/>
      <c r="LMF324" s="942"/>
      <c r="LMG324" s="942"/>
      <c r="LMH324" s="942"/>
      <c r="LMI324" s="942"/>
      <c r="LMJ324" s="942"/>
      <c r="LMK324" s="942"/>
      <c r="LML324" s="942"/>
      <c r="LMM324" s="942"/>
      <c r="LMN324" s="942"/>
      <c r="LMO324" s="942"/>
      <c r="LMP324" s="942"/>
      <c r="LMQ324" s="942"/>
      <c r="LMR324" s="942"/>
      <c r="LMS324" s="942"/>
      <c r="LMT324" s="942"/>
      <c r="LMU324" s="942"/>
      <c r="LMV324" s="942"/>
      <c r="LMW324" s="942"/>
      <c r="LMX324" s="942"/>
      <c r="LMY324" s="942"/>
      <c r="LMZ324" s="942"/>
      <c r="LNA324" s="942"/>
      <c r="LNB324" s="942"/>
      <c r="LNC324" s="942"/>
      <c r="LND324" s="942"/>
      <c r="LNE324" s="942"/>
      <c r="LNF324" s="942"/>
      <c r="LNG324" s="942"/>
      <c r="LNH324" s="942"/>
      <c r="LNI324" s="942"/>
      <c r="LNJ324" s="942"/>
      <c r="LNK324" s="942"/>
      <c r="LNL324" s="942"/>
      <c r="LNM324" s="942"/>
      <c r="LNN324" s="942"/>
      <c r="LNO324" s="942"/>
      <c r="LNP324" s="942"/>
      <c r="LNQ324" s="942"/>
      <c r="LNR324" s="942"/>
      <c r="LNS324" s="942"/>
      <c r="LNT324" s="942"/>
      <c r="LNU324" s="942"/>
      <c r="LNV324" s="942"/>
      <c r="LNW324" s="942"/>
      <c r="LNX324" s="942"/>
      <c r="LNY324" s="942"/>
      <c r="LNZ324" s="942"/>
      <c r="LOA324" s="942"/>
      <c r="LOB324" s="942"/>
      <c r="LOC324" s="942"/>
      <c r="LOD324" s="942"/>
      <c r="LOE324" s="942"/>
      <c r="LOF324" s="942"/>
      <c r="LOG324" s="942"/>
      <c r="LOH324" s="942"/>
      <c r="LOI324" s="942"/>
      <c r="LOJ324" s="942"/>
      <c r="LOK324" s="942"/>
      <c r="LOL324" s="942"/>
      <c r="LOM324" s="942"/>
      <c r="LON324" s="942"/>
      <c r="LOO324" s="942"/>
      <c r="LOP324" s="942"/>
      <c r="LOQ324" s="942"/>
      <c r="LOR324" s="942"/>
      <c r="LOS324" s="942"/>
      <c r="LOT324" s="942"/>
      <c r="LOU324" s="942"/>
      <c r="LOV324" s="942"/>
      <c r="LOW324" s="942"/>
      <c r="LOX324" s="942"/>
      <c r="LOY324" s="942"/>
      <c r="LOZ324" s="942"/>
      <c r="LPA324" s="942"/>
      <c r="LPB324" s="942"/>
      <c r="LPC324" s="942"/>
      <c r="LPD324" s="942"/>
      <c r="LPE324" s="942"/>
      <c r="LPF324" s="942"/>
      <c r="LPG324" s="942"/>
      <c r="LPH324" s="942"/>
      <c r="LPI324" s="942"/>
      <c r="LPJ324" s="942"/>
      <c r="LPK324" s="942"/>
      <c r="LPL324" s="942"/>
      <c r="LPM324" s="942"/>
      <c r="LPN324" s="942"/>
      <c r="LPO324" s="942"/>
      <c r="LPP324" s="942"/>
      <c r="LPQ324" s="942"/>
      <c r="LPR324" s="942"/>
      <c r="LPS324" s="942"/>
      <c r="LPT324" s="942"/>
      <c r="LPU324" s="942"/>
      <c r="LPV324" s="942"/>
      <c r="LPW324" s="942"/>
      <c r="LPX324" s="942"/>
      <c r="LPY324" s="942"/>
      <c r="LPZ324" s="942"/>
      <c r="LQA324" s="942"/>
      <c r="LQB324" s="942"/>
      <c r="LQC324" s="942"/>
      <c r="LQD324" s="942"/>
      <c r="LQE324" s="942"/>
      <c r="LQF324" s="942"/>
      <c r="LQG324" s="942"/>
      <c r="LQH324" s="942"/>
      <c r="LQI324" s="942"/>
      <c r="LQJ324" s="942"/>
      <c r="LQK324" s="942"/>
      <c r="LQL324" s="942"/>
      <c r="LQM324" s="942"/>
      <c r="LQN324" s="942"/>
      <c r="LQO324" s="942"/>
      <c r="LQP324" s="942"/>
      <c r="LQQ324" s="942"/>
      <c r="LQR324" s="942"/>
      <c r="LQS324" s="942"/>
      <c r="LQT324" s="942"/>
      <c r="LQU324" s="942"/>
      <c r="LQV324" s="942"/>
      <c r="LQW324" s="942"/>
      <c r="LQX324" s="942"/>
      <c r="LQY324" s="942"/>
      <c r="LQZ324" s="942"/>
      <c r="LRA324" s="942"/>
      <c r="LRB324" s="942"/>
      <c r="LRC324" s="942"/>
      <c r="LRD324" s="942"/>
      <c r="LRE324" s="942"/>
      <c r="LRF324" s="942"/>
      <c r="LRG324" s="942"/>
      <c r="LRH324" s="942"/>
      <c r="LRI324" s="942"/>
      <c r="LRJ324" s="942"/>
      <c r="LRK324" s="942"/>
      <c r="LRL324" s="942"/>
      <c r="LRM324" s="942"/>
      <c r="LRN324" s="942"/>
      <c r="LRO324" s="942"/>
      <c r="LRP324" s="942"/>
      <c r="LRQ324" s="942"/>
      <c r="LRR324" s="942"/>
      <c r="LRS324" s="942"/>
      <c r="LRT324" s="942"/>
      <c r="LRU324" s="942"/>
      <c r="LRV324" s="942"/>
      <c r="LRW324" s="942"/>
      <c r="LRX324" s="942"/>
      <c r="LRY324" s="942"/>
      <c r="LRZ324" s="942"/>
      <c r="LSA324" s="942"/>
      <c r="LSB324" s="942"/>
      <c r="LSC324" s="942"/>
      <c r="LSD324" s="942"/>
      <c r="LSE324" s="942"/>
      <c r="LSF324" s="942"/>
      <c r="LSG324" s="942"/>
      <c r="LSH324" s="942"/>
      <c r="LSI324" s="942"/>
      <c r="LSJ324" s="942"/>
      <c r="LSK324" s="942"/>
      <c r="LSL324" s="942"/>
      <c r="LSM324" s="942"/>
      <c r="LSN324" s="942"/>
      <c r="LSO324" s="942"/>
      <c r="LSP324" s="942"/>
      <c r="LSQ324" s="942"/>
      <c r="LSR324" s="942"/>
      <c r="LSS324" s="942"/>
      <c r="LST324" s="942"/>
      <c r="LSU324" s="942"/>
      <c r="LSV324" s="942"/>
      <c r="LSW324" s="942"/>
      <c r="LSX324" s="942"/>
      <c r="LSY324" s="942"/>
      <c r="LSZ324" s="942"/>
      <c r="LTA324" s="942"/>
      <c r="LTB324" s="942"/>
      <c r="LTC324" s="942"/>
      <c r="LTD324" s="942"/>
      <c r="LTE324" s="942"/>
      <c r="LTF324" s="942"/>
      <c r="LTG324" s="942"/>
      <c r="LTH324" s="942"/>
      <c r="LTI324" s="942"/>
      <c r="LTJ324" s="942"/>
      <c r="LTK324" s="942"/>
      <c r="LTL324" s="942"/>
      <c r="LTM324" s="942"/>
      <c r="LTN324" s="942"/>
      <c r="LTO324" s="942"/>
      <c r="LTP324" s="942"/>
      <c r="LTQ324" s="942"/>
      <c r="LTR324" s="942"/>
      <c r="LTS324" s="942"/>
      <c r="LTT324" s="942"/>
      <c r="LTU324" s="942"/>
      <c r="LTV324" s="942"/>
      <c r="LTW324" s="942"/>
      <c r="LTX324" s="942"/>
      <c r="LTY324" s="942"/>
      <c r="LTZ324" s="942"/>
      <c r="LUA324" s="942"/>
      <c r="LUB324" s="942"/>
      <c r="LUC324" s="942"/>
      <c r="LUD324" s="942"/>
      <c r="LUE324" s="942"/>
      <c r="LUF324" s="942"/>
      <c r="LUG324" s="942"/>
      <c r="LUH324" s="942"/>
      <c r="LUI324" s="942"/>
      <c r="LUJ324" s="942"/>
      <c r="LUK324" s="942"/>
      <c r="LUL324" s="942"/>
      <c r="LUM324" s="942"/>
      <c r="LUN324" s="942"/>
      <c r="LUO324" s="942"/>
      <c r="LUP324" s="942"/>
      <c r="LUQ324" s="942"/>
      <c r="LUR324" s="942"/>
      <c r="LUS324" s="942"/>
      <c r="LUT324" s="942"/>
      <c r="LUU324" s="942"/>
      <c r="LUV324" s="942"/>
      <c r="LUW324" s="942"/>
      <c r="LUX324" s="942"/>
      <c r="LUY324" s="942"/>
      <c r="LUZ324" s="942"/>
      <c r="LVA324" s="942"/>
      <c r="LVB324" s="942"/>
      <c r="LVC324" s="942"/>
      <c r="LVD324" s="942"/>
      <c r="LVE324" s="942"/>
      <c r="LVF324" s="942"/>
      <c r="LVG324" s="942"/>
      <c r="LVH324" s="942"/>
      <c r="LVI324" s="942"/>
      <c r="LVJ324" s="942"/>
      <c r="LVK324" s="942"/>
      <c r="LVL324" s="942"/>
      <c r="LVM324" s="942"/>
      <c r="LVN324" s="942"/>
      <c r="LVO324" s="942"/>
      <c r="LVP324" s="942"/>
      <c r="LVQ324" s="942"/>
      <c r="LVR324" s="942"/>
      <c r="LVS324" s="942"/>
      <c r="LVT324" s="942"/>
      <c r="LVU324" s="942"/>
      <c r="LVV324" s="942"/>
      <c r="LVW324" s="942"/>
      <c r="LVX324" s="942"/>
      <c r="LVY324" s="942"/>
      <c r="LVZ324" s="942"/>
      <c r="LWA324" s="942"/>
      <c r="LWB324" s="942"/>
      <c r="LWC324" s="942"/>
      <c r="LWD324" s="942"/>
      <c r="LWE324" s="942"/>
      <c r="LWF324" s="942"/>
      <c r="LWG324" s="942"/>
      <c r="LWH324" s="942"/>
      <c r="LWI324" s="942"/>
      <c r="LWJ324" s="942"/>
      <c r="LWK324" s="942"/>
      <c r="LWL324" s="942"/>
      <c r="LWM324" s="942"/>
      <c r="LWN324" s="942"/>
      <c r="LWO324" s="942"/>
      <c r="LWP324" s="942"/>
      <c r="LWQ324" s="942"/>
      <c r="LWR324" s="942"/>
      <c r="LWS324" s="942"/>
      <c r="LWT324" s="942"/>
      <c r="LWU324" s="942"/>
      <c r="LWV324" s="942"/>
      <c r="LWW324" s="942"/>
      <c r="LWX324" s="942"/>
      <c r="LWY324" s="942"/>
      <c r="LWZ324" s="942"/>
      <c r="LXA324" s="942"/>
      <c r="LXB324" s="942"/>
      <c r="LXC324" s="942"/>
      <c r="LXD324" s="942"/>
      <c r="LXE324" s="942"/>
      <c r="LXF324" s="942"/>
      <c r="LXG324" s="942"/>
      <c r="LXH324" s="942"/>
      <c r="LXI324" s="942"/>
      <c r="LXJ324" s="942"/>
      <c r="LXK324" s="942"/>
      <c r="LXL324" s="942"/>
      <c r="LXM324" s="942"/>
      <c r="LXN324" s="942"/>
      <c r="LXO324" s="942"/>
      <c r="LXP324" s="942"/>
      <c r="LXQ324" s="942"/>
      <c r="LXR324" s="942"/>
      <c r="LXS324" s="942"/>
      <c r="LXT324" s="942"/>
      <c r="LXU324" s="942"/>
      <c r="LXV324" s="942"/>
      <c r="LXW324" s="942"/>
      <c r="LXX324" s="942"/>
      <c r="LXY324" s="942"/>
      <c r="LXZ324" s="942"/>
      <c r="LYA324" s="942"/>
      <c r="LYB324" s="942"/>
      <c r="LYC324" s="942"/>
      <c r="LYD324" s="942"/>
      <c r="LYE324" s="942"/>
      <c r="LYF324" s="942"/>
      <c r="LYG324" s="942"/>
      <c r="LYH324" s="942"/>
      <c r="LYI324" s="942"/>
      <c r="LYJ324" s="942"/>
      <c r="LYK324" s="942"/>
      <c r="LYL324" s="942"/>
      <c r="LYM324" s="942"/>
      <c r="LYN324" s="942"/>
      <c r="LYO324" s="942"/>
      <c r="LYP324" s="942"/>
      <c r="LYQ324" s="942"/>
      <c r="LYR324" s="942"/>
      <c r="LYS324" s="942"/>
      <c r="LYT324" s="942"/>
      <c r="LYU324" s="942"/>
      <c r="LYV324" s="942"/>
      <c r="LYW324" s="942"/>
      <c r="LYX324" s="942"/>
      <c r="LYY324" s="942"/>
      <c r="LYZ324" s="942"/>
      <c r="LZA324" s="942"/>
      <c r="LZB324" s="942"/>
      <c r="LZC324" s="942"/>
      <c r="LZD324" s="942"/>
      <c r="LZE324" s="942"/>
      <c r="LZF324" s="942"/>
      <c r="LZG324" s="942"/>
      <c r="LZH324" s="942"/>
      <c r="LZI324" s="942"/>
      <c r="LZJ324" s="942"/>
      <c r="LZK324" s="942"/>
      <c r="LZL324" s="942"/>
      <c r="LZM324" s="942"/>
      <c r="LZN324" s="942"/>
      <c r="LZO324" s="942"/>
      <c r="LZP324" s="942"/>
      <c r="LZQ324" s="942"/>
      <c r="LZR324" s="942"/>
      <c r="LZS324" s="942"/>
      <c r="LZT324" s="942"/>
      <c r="LZU324" s="942"/>
      <c r="LZV324" s="942"/>
      <c r="LZW324" s="942"/>
      <c r="LZX324" s="942"/>
      <c r="LZY324" s="942"/>
      <c r="LZZ324" s="942"/>
      <c r="MAA324" s="942"/>
      <c r="MAB324" s="942"/>
      <c r="MAC324" s="942"/>
      <c r="MAD324" s="942"/>
      <c r="MAE324" s="942"/>
      <c r="MAF324" s="942"/>
      <c r="MAG324" s="942"/>
      <c r="MAH324" s="942"/>
      <c r="MAI324" s="942"/>
      <c r="MAJ324" s="942"/>
      <c r="MAK324" s="942"/>
      <c r="MAL324" s="942"/>
      <c r="MAM324" s="942"/>
      <c r="MAN324" s="942"/>
      <c r="MAO324" s="942"/>
      <c r="MAP324" s="942"/>
      <c r="MAQ324" s="942"/>
      <c r="MAR324" s="942"/>
      <c r="MAS324" s="942"/>
      <c r="MAT324" s="942"/>
      <c r="MAU324" s="942"/>
      <c r="MAV324" s="942"/>
      <c r="MAW324" s="942"/>
      <c r="MAX324" s="942"/>
      <c r="MAY324" s="942"/>
      <c r="MAZ324" s="942"/>
      <c r="MBA324" s="942"/>
      <c r="MBB324" s="942"/>
      <c r="MBC324" s="942"/>
      <c r="MBD324" s="942"/>
      <c r="MBE324" s="942"/>
      <c r="MBF324" s="942"/>
      <c r="MBG324" s="942"/>
      <c r="MBH324" s="942"/>
      <c r="MBI324" s="942"/>
      <c r="MBJ324" s="942"/>
      <c r="MBK324" s="942"/>
      <c r="MBL324" s="942"/>
      <c r="MBM324" s="942"/>
      <c r="MBN324" s="942"/>
      <c r="MBO324" s="942"/>
      <c r="MBP324" s="942"/>
      <c r="MBQ324" s="942"/>
      <c r="MBR324" s="942"/>
      <c r="MBS324" s="942"/>
      <c r="MBT324" s="942"/>
      <c r="MBU324" s="942"/>
      <c r="MBV324" s="942"/>
      <c r="MBW324" s="942"/>
      <c r="MBX324" s="942"/>
      <c r="MBY324" s="942"/>
      <c r="MBZ324" s="942"/>
      <c r="MCA324" s="942"/>
      <c r="MCB324" s="942"/>
      <c r="MCC324" s="942"/>
      <c r="MCD324" s="942"/>
      <c r="MCE324" s="942"/>
      <c r="MCF324" s="942"/>
      <c r="MCG324" s="942"/>
      <c r="MCH324" s="942"/>
      <c r="MCI324" s="942"/>
      <c r="MCJ324" s="942"/>
      <c r="MCK324" s="942"/>
      <c r="MCL324" s="942"/>
      <c r="MCM324" s="942"/>
      <c r="MCN324" s="942"/>
      <c r="MCO324" s="942"/>
      <c r="MCP324" s="942"/>
      <c r="MCQ324" s="942"/>
      <c r="MCR324" s="942"/>
      <c r="MCS324" s="942"/>
      <c r="MCT324" s="942"/>
      <c r="MCU324" s="942"/>
      <c r="MCV324" s="942"/>
      <c r="MCW324" s="942"/>
      <c r="MCX324" s="942"/>
      <c r="MCY324" s="942"/>
      <c r="MCZ324" s="942"/>
      <c r="MDA324" s="942"/>
      <c r="MDB324" s="942"/>
      <c r="MDC324" s="942"/>
      <c r="MDD324" s="942"/>
      <c r="MDE324" s="942"/>
      <c r="MDF324" s="942"/>
      <c r="MDG324" s="942"/>
      <c r="MDH324" s="942"/>
      <c r="MDI324" s="942"/>
      <c r="MDJ324" s="942"/>
      <c r="MDK324" s="942"/>
      <c r="MDL324" s="942"/>
      <c r="MDM324" s="942"/>
      <c r="MDN324" s="942"/>
      <c r="MDO324" s="942"/>
      <c r="MDP324" s="942"/>
      <c r="MDQ324" s="942"/>
      <c r="MDR324" s="942"/>
      <c r="MDS324" s="942"/>
      <c r="MDT324" s="942"/>
      <c r="MDU324" s="942"/>
      <c r="MDV324" s="942"/>
      <c r="MDW324" s="942"/>
      <c r="MDX324" s="942"/>
      <c r="MDY324" s="942"/>
      <c r="MDZ324" s="942"/>
      <c r="MEA324" s="942"/>
      <c r="MEB324" s="942"/>
      <c r="MEC324" s="942"/>
      <c r="MED324" s="942"/>
      <c r="MEE324" s="942"/>
      <c r="MEF324" s="942"/>
      <c r="MEG324" s="942"/>
      <c r="MEH324" s="942"/>
      <c r="MEI324" s="942"/>
      <c r="MEJ324" s="942"/>
      <c r="MEK324" s="942"/>
      <c r="MEL324" s="942"/>
      <c r="MEM324" s="942"/>
      <c r="MEN324" s="942"/>
      <c r="MEO324" s="942"/>
      <c r="MEP324" s="942"/>
      <c r="MEQ324" s="942"/>
      <c r="MER324" s="942"/>
      <c r="MES324" s="942"/>
      <c r="MET324" s="942"/>
      <c r="MEU324" s="942"/>
      <c r="MEV324" s="942"/>
      <c r="MEW324" s="942"/>
      <c r="MEX324" s="942"/>
      <c r="MEY324" s="942"/>
      <c r="MEZ324" s="942"/>
      <c r="MFA324" s="942"/>
      <c r="MFB324" s="942"/>
      <c r="MFC324" s="942"/>
      <c r="MFD324" s="942"/>
      <c r="MFE324" s="942"/>
      <c r="MFF324" s="942"/>
      <c r="MFG324" s="942"/>
      <c r="MFH324" s="942"/>
      <c r="MFI324" s="942"/>
      <c r="MFJ324" s="942"/>
      <c r="MFK324" s="942"/>
      <c r="MFL324" s="942"/>
      <c r="MFM324" s="942"/>
      <c r="MFN324" s="942"/>
      <c r="MFO324" s="942"/>
      <c r="MFP324" s="942"/>
      <c r="MFQ324" s="942"/>
      <c r="MFR324" s="942"/>
      <c r="MFS324" s="942"/>
      <c r="MFT324" s="942"/>
      <c r="MFU324" s="942"/>
      <c r="MFV324" s="942"/>
      <c r="MFW324" s="942"/>
      <c r="MFX324" s="942"/>
      <c r="MFY324" s="942"/>
      <c r="MFZ324" s="942"/>
      <c r="MGA324" s="942"/>
      <c r="MGB324" s="942"/>
      <c r="MGC324" s="942"/>
      <c r="MGD324" s="942"/>
      <c r="MGE324" s="942"/>
      <c r="MGF324" s="942"/>
      <c r="MGG324" s="942"/>
      <c r="MGH324" s="942"/>
      <c r="MGI324" s="942"/>
      <c r="MGJ324" s="942"/>
      <c r="MGK324" s="942"/>
      <c r="MGL324" s="942"/>
      <c r="MGM324" s="942"/>
      <c r="MGN324" s="942"/>
      <c r="MGO324" s="942"/>
      <c r="MGP324" s="942"/>
      <c r="MGQ324" s="942"/>
      <c r="MGR324" s="942"/>
      <c r="MGS324" s="942"/>
      <c r="MGT324" s="942"/>
      <c r="MGU324" s="942"/>
      <c r="MGV324" s="942"/>
      <c r="MGW324" s="942"/>
      <c r="MGX324" s="942"/>
      <c r="MGY324" s="942"/>
      <c r="MGZ324" s="942"/>
      <c r="MHA324" s="942"/>
      <c r="MHB324" s="942"/>
      <c r="MHC324" s="942"/>
      <c r="MHD324" s="942"/>
      <c r="MHE324" s="942"/>
      <c r="MHF324" s="942"/>
      <c r="MHG324" s="942"/>
      <c r="MHH324" s="942"/>
      <c r="MHI324" s="942"/>
      <c r="MHJ324" s="942"/>
      <c r="MHK324" s="942"/>
      <c r="MHL324" s="942"/>
      <c r="MHM324" s="942"/>
      <c r="MHN324" s="942"/>
      <c r="MHO324" s="942"/>
      <c r="MHP324" s="942"/>
      <c r="MHQ324" s="942"/>
      <c r="MHR324" s="942"/>
      <c r="MHS324" s="942"/>
      <c r="MHT324" s="942"/>
      <c r="MHU324" s="942"/>
      <c r="MHV324" s="942"/>
      <c r="MHW324" s="942"/>
      <c r="MHX324" s="942"/>
      <c r="MHY324" s="942"/>
      <c r="MHZ324" s="942"/>
      <c r="MIA324" s="942"/>
      <c r="MIB324" s="942"/>
      <c r="MIC324" s="942"/>
      <c r="MID324" s="942"/>
      <c r="MIE324" s="942"/>
      <c r="MIF324" s="942"/>
      <c r="MIG324" s="942"/>
      <c r="MIH324" s="942"/>
      <c r="MII324" s="942"/>
      <c r="MIJ324" s="942"/>
      <c r="MIK324" s="942"/>
      <c r="MIL324" s="942"/>
      <c r="MIM324" s="942"/>
      <c r="MIN324" s="942"/>
      <c r="MIO324" s="942"/>
      <c r="MIP324" s="942"/>
      <c r="MIQ324" s="942"/>
      <c r="MIR324" s="942"/>
      <c r="MIS324" s="942"/>
      <c r="MIT324" s="942"/>
      <c r="MIU324" s="942"/>
      <c r="MIV324" s="942"/>
      <c r="MIW324" s="942"/>
      <c r="MIX324" s="942"/>
      <c r="MIY324" s="942"/>
      <c r="MIZ324" s="942"/>
      <c r="MJA324" s="942"/>
      <c r="MJB324" s="942"/>
      <c r="MJC324" s="942"/>
      <c r="MJD324" s="942"/>
      <c r="MJE324" s="942"/>
      <c r="MJF324" s="942"/>
      <c r="MJG324" s="942"/>
      <c r="MJH324" s="942"/>
      <c r="MJI324" s="942"/>
      <c r="MJJ324" s="942"/>
      <c r="MJK324" s="942"/>
      <c r="MJL324" s="942"/>
      <c r="MJM324" s="942"/>
      <c r="MJN324" s="942"/>
      <c r="MJO324" s="942"/>
      <c r="MJP324" s="942"/>
      <c r="MJQ324" s="942"/>
      <c r="MJR324" s="942"/>
      <c r="MJS324" s="942"/>
      <c r="MJT324" s="942"/>
      <c r="MJU324" s="942"/>
      <c r="MJV324" s="942"/>
      <c r="MJW324" s="942"/>
      <c r="MJX324" s="942"/>
      <c r="MJY324" s="942"/>
      <c r="MJZ324" s="942"/>
      <c r="MKA324" s="942"/>
      <c r="MKB324" s="942"/>
      <c r="MKC324" s="942"/>
      <c r="MKD324" s="942"/>
      <c r="MKE324" s="942"/>
      <c r="MKF324" s="942"/>
      <c r="MKG324" s="942"/>
      <c r="MKH324" s="942"/>
      <c r="MKI324" s="942"/>
      <c r="MKJ324" s="942"/>
      <c r="MKK324" s="942"/>
      <c r="MKL324" s="942"/>
      <c r="MKM324" s="942"/>
      <c r="MKN324" s="942"/>
      <c r="MKO324" s="942"/>
      <c r="MKP324" s="942"/>
      <c r="MKQ324" s="942"/>
      <c r="MKR324" s="942"/>
      <c r="MKS324" s="942"/>
      <c r="MKT324" s="942"/>
      <c r="MKU324" s="942"/>
      <c r="MKV324" s="942"/>
      <c r="MKW324" s="942"/>
      <c r="MKX324" s="942"/>
      <c r="MKY324" s="942"/>
      <c r="MKZ324" s="942"/>
      <c r="MLA324" s="942"/>
      <c r="MLB324" s="942"/>
      <c r="MLC324" s="942"/>
      <c r="MLD324" s="942"/>
      <c r="MLE324" s="942"/>
      <c r="MLF324" s="942"/>
      <c r="MLG324" s="942"/>
      <c r="MLH324" s="942"/>
      <c r="MLI324" s="942"/>
      <c r="MLJ324" s="942"/>
      <c r="MLK324" s="942"/>
      <c r="MLL324" s="942"/>
      <c r="MLM324" s="942"/>
      <c r="MLN324" s="942"/>
      <c r="MLO324" s="942"/>
      <c r="MLP324" s="942"/>
      <c r="MLQ324" s="942"/>
      <c r="MLR324" s="942"/>
      <c r="MLS324" s="942"/>
      <c r="MLT324" s="942"/>
      <c r="MLU324" s="942"/>
      <c r="MLV324" s="942"/>
      <c r="MLW324" s="942"/>
      <c r="MLX324" s="942"/>
      <c r="MLY324" s="942"/>
      <c r="MLZ324" s="942"/>
      <c r="MMA324" s="942"/>
      <c r="MMB324" s="942"/>
      <c r="MMC324" s="942"/>
      <c r="MMD324" s="942"/>
      <c r="MME324" s="942"/>
      <c r="MMF324" s="942"/>
      <c r="MMG324" s="942"/>
      <c r="MMH324" s="942"/>
      <c r="MMI324" s="942"/>
      <c r="MMJ324" s="942"/>
      <c r="MMK324" s="942"/>
      <c r="MML324" s="942"/>
      <c r="MMM324" s="942"/>
      <c r="MMN324" s="942"/>
      <c r="MMO324" s="942"/>
      <c r="MMP324" s="942"/>
      <c r="MMQ324" s="942"/>
      <c r="MMR324" s="942"/>
      <c r="MMS324" s="942"/>
      <c r="MMT324" s="942"/>
      <c r="MMU324" s="942"/>
      <c r="MMV324" s="942"/>
      <c r="MMW324" s="942"/>
      <c r="MMX324" s="942"/>
      <c r="MMY324" s="942"/>
      <c r="MMZ324" s="942"/>
      <c r="MNA324" s="942"/>
      <c r="MNB324" s="942"/>
      <c r="MNC324" s="942"/>
      <c r="MND324" s="942"/>
      <c r="MNE324" s="942"/>
      <c r="MNF324" s="942"/>
      <c r="MNG324" s="942"/>
      <c r="MNH324" s="942"/>
      <c r="MNI324" s="942"/>
      <c r="MNJ324" s="942"/>
      <c r="MNK324" s="942"/>
      <c r="MNL324" s="942"/>
      <c r="MNM324" s="942"/>
      <c r="MNN324" s="942"/>
      <c r="MNO324" s="942"/>
      <c r="MNP324" s="942"/>
      <c r="MNQ324" s="942"/>
      <c r="MNR324" s="942"/>
      <c r="MNS324" s="942"/>
      <c r="MNT324" s="942"/>
      <c r="MNU324" s="942"/>
      <c r="MNV324" s="942"/>
      <c r="MNW324" s="942"/>
      <c r="MNX324" s="942"/>
      <c r="MNY324" s="942"/>
      <c r="MNZ324" s="942"/>
      <c r="MOA324" s="942"/>
      <c r="MOB324" s="942"/>
      <c r="MOC324" s="942"/>
      <c r="MOD324" s="942"/>
      <c r="MOE324" s="942"/>
      <c r="MOF324" s="942"/>
      <c r="MOG324" s="942"/>
      <c r="MOH324" s="942"/>
      <c r="MOI324" s="942"/>
      <c r="MOJ324" s="942"/>
      <c r="MOK324" s="942"/>
      <c r="MOL324" s="942"/>
      <c r="MOM324" s="942"/>
      <c r="MON324" s="942"/>
      <c r="MOO324" s="942"/>
      <c r="MOP324" s="942"/>
      <c r="MOQ324" s="942"/>
      <c r="MOR324" s="942"/>
      <c r="MOS324" s="942"/>
      <c r="MOT324" s="942"/>
      <c r="MOU324" s="942"/>
      <c r="MOV324" s="942"/>
      <c r="MOW324" s="942"/>
      <c r="MOX324" s="942"/>
      <c r="MOY324" s="942"/>
      <c r="MOZ324" s="942"/>
      <c r="MPA324" s="942"/>
      <c r="MPB324" s="942"/>
      <c r="MPC324" s="942"/>
      <c r="MPD324" s="942"/>
      <c r="MPE324" s="942"/>
      <c r="MPF324" s="942"/>
      <c r="MPG324" s="942"/>
      <c r="MPH324" s="942"/>
      <c r="MPI324" s="942"/>
      <c r="MPJ324" s="942"/>
      <c r="MPK324" s="942"/>
      <c r="MPL324" s="942"/>
      <c r="MPM324" s="942"/>
      <c r="MPN324" s="942"/>
      <c r="MPO324" s="942"/>
      <c r="MPP324" s="942"/>
      <c r="MPQ324" s="942"/>
      <c r="MPR324" s="942"/>
      <c r="MPS324" s="942"/>
      <c r="MPT324" s="942"/>
      <c r="MPU324" s="942"/>
      <c r="MPV324" s="942"/>
      <c r="MPW324" s="942"/>
      <c r="MPX324" s="942"/>
      <c r="MPY324" s="942"/>
      <c r="MPZ324" s="942"/>
      <c r="MQA324" s="942"/>
      <c r="MQB324" s="942"/>
      <c r="MQC324" s="942"/>
      <c r="MQD324" s="942"/>
      <c r="MQE324" s="942"/>
      <c r="MQF324" s="942"/>
      <c r="MQG324" s="942"/>
      <c r="MQH324" s="942"/>
      <c r="MQI324" s="942"/>
      <c r="MQJ324" s="942"/>
      <c r="MQK324" s="942"/>
      <c r="MQL324" s="942"/>
      <c r="MQM324" s="942"/>
      <c r="MQN324" s="942"/>
      <c r="MQO324" s="942"/>
      <c r="MQP324" s="942"/>
      <c r="MQQ324" s="942"/>
      <c r="MQR324" s="942"/>
      <c r="MQS324" s="942"/>
      <c r="MQT324" s="942"/>
      <c r="MQU324" s="942"/>
      <c r="MQV324" s="942"/>
      <c r="MQW324" s="942"/>
      <c r="MQX324" s="942"/>
      <c r="MQY324" s="942"/>
      <c r="MQZ324" s="942"/>
      <c r="MRA324" s="942"/>
      <c r="MRB324" s="942"/>
      <c r="MRC324" s="942"/>
      <c r="MRD324" s="942"/>
      <c r="MRE324" s="942"/>
      <c r="MRF324" s="942"/>
      <c r="MRG324" s="942"/>
      <c r="MRH324" s="942"/>
      <c r="MRI324" s="942"/>
      <c r="MRJ324" s="942"/>
      <c r="MRK324" s="942"/>
      <c r="MRL324" s="942"/>
      <c r="MRM324" s="942"/>
      <c r="MRN324" s="942"/>
      <c r="MRO324" s="942"/>
      <c r="MRP324" s="942"/>
      <c r="MRQ324" s="942"/>
      <c r="MRR324" s="942"/>
      <c r="MRS324" s="942"/>
      <c r="MRT324" s="942"/>
      <c r="MRU324" s="942"/>
      <c r="MRV324" s="942"/>
      <c r="MRW324" s="942"/>
      <c r="MRX324" s="942"/>
      <c r="MRY324" s="942"/>
      <c r="MRZ324" s="942"/>
      <c r="MSA324" s="942"/>
      <c r="MSB324" s="942"/>
      <c r="MSC324" s="942"/>
      <c r="MSD324" s="942"/>
      <c r="MSE324" s="942"/>
      <c r="MSF324" s="942"/>
      <c r="MSG324" s="942"/>
      <c r="MSH324" s="942"/>
      <c r="MSI324" s="942"/>
      <c r="MSJ324" s="942"/>
      <c r="MSK324" s="942"/>
      <c r="MSL324" s="942"/>
      <c r="MSM324" s="942"/>
      <c r="MSN324" s="942"/>
      <c r="MSO324" s="942"/>
      <c r="MSP324" s="942"/>
      <c r="MSQ324" s="942"/>
      <c r="MSR324" s="942"/>
      <c r="MSS324" s="942"/>
      <c r="MST324" s="942"/>
      <c r="MSU324" s="942"/>
      <c r="MSV324" s="942"/>
      <c r="MSW324" s="942"/>
      <c r="MSX324" s="942"/>
      <c r="MSY324" s="942"/>
      <c r="MSZ324" s="942"/>
      <c r="MTA324" s="942"/>
      <c r="MTB324" s="942"/>
      <c r="MTC324" s="942"/>
      <c r="MTD324" s="942"/>
      <c r="MTE324" s="942"/>
      <c r="MTF324" s="942"/>
      <c r="MTG324" s="942"/>
      <c r="MTH324" s="942"/>
      <c r="MTI324" s="942"/>
      <c r="MTJ324" s="942"/>
      <c r="MTK324" s="942"/>
      <c r="MTL324" s="942"/>
      <c r="MTM324" s="942"/>
      <c r="MTN324" s="942"/>
      <c r="MTO324" s="942"/>
      <c r="MTP324" s="942"/>
      <c r="MTQ324" s="942"/>
      <c r="MTR324" s="942"/>
      <c r="MTS324" s="942"/>
      <c r="MTT324" s="942"/>
      <c r="MTU324" s="942"/>
      <c r="MTV324" s="942"/>
      <c r="MTW324" s="942"/>
      <c r="MTX324" s="942"/>
      <c r="MTY324" s="942"/>
      <c r="MTZ324" s="942"/>
      <c r="MUA324" s="942"/>
      <c r="MUB324" s="942"/>
      <c r="MUC324" s="942"/>
      <c r="MUD324" s="942"/>
      <c r="MUE324" s="942"/>
      <c r="MUF324" s="942"/>
      <c r="MUG324" s="942"/>
      <c r="MUH324" s="942"/>
      <c r="MUI324" s="942"/>
      <c r="MUJ324" s="942"/>
      <c r="MUK324" s="942"/>
      <c r="MUL324" s="942"/>
      <c r="MUM324" s="942"/>
      <c r="MUN324" s="942"/>
      <c r="MUO324" s="942"/>
      <c r="MUP324" s="942"/>
      <c r="MUQ324" s="942"/>
      <c r="MUR324" s="942"/>
      <c r="MUS324" s="942"/>
      <c r="MUT324" s="942"/>
      <c r="MUU324" s="942"/>
      <c r="MUV324" s="942"/>
      <c r="MUW324" s="942"/>
      <c r="MUX324" s="942"/>
      <c r="MUY324" s="942"/>
      <c r="MUZ324" s="942"/>
      <c r="MVA324" s="942"/>
      <c r="MVB324" s="942"/>
      <c r="MVC324" s="942"/>
      <c r="MVD324" s="942"/>
      <c r="MVE324" s="942"/>
      <c r="MVF324" s="942"/>
      <c r="MVG324" s="942"/>
      <c r="MVH324" s="942"/>
      <c r="MVI324" s="942"/>
      <c r="MVJ324" s="942"/>
      <c r="MVK324" s="942"/>
      <c r="MVL324" s="942"/>
      <c r="MVM324" s="942"/>
      <c r="MVN324" s="942"/>
      <c r="MVO324" s="942"/>
      <c r="MVP324" s="942"/>
      <c r="MVQ324" s="942"/>
      <c r="MVR324" s="942"/>
      <c r="MVS324" s="942"/>
      <c r="MVT324" s="942"/>
      <c r="MVU324" s="942"/>
      <c r="MVV324" s="942"/>
      <c r="MVW324" s="942"/>
      <c r="MVX324" s="942"/>
      <c r="MVY324" s="942"/>
      <c r="MVZ324" s="942"/>
      <c r="MWA324" s="942"/>
      <c r="MWB324" s="942"/>
      <c r="MWC324" s="942"/>
      <c r="MWD324" s="942"/>
      <c r="MWE324" s="942"/>
      <c r="MWF324" s="942"/>
      <c r="MWG324" s="942"/>
      <c r="MWH324" s="942"/>
      <c r="MWI324" s="942"/>
      <c r="MWJ324" s="942"/>
      <c r="MWK324" s="942"/>
      <c r="MWL324" s="942"/>
      <c r="MWM324" s="942"/>
      <c r="MWN324" s="942"/>
      <c r="MWO324" s="942"/>
      <c r="MWP324" s="942"/>
      <c r="MWQ324" s="942"/>
      <c r="MWR324" s="942"/>
      <c r="MWS324" s="942"/>
      <c r="MWT324" s="942"/>
      <c r="MWU324" s="942"/>
      <c r="MWV324" s="942"/>
      <c r="MWW324" s="942"/>
      <c r="MWX324" s="942"/>
      <c r="MWY324" s="942"/>
      <c r="MWZ324" s="942"/>
      <c r="MXA324" s="942"/>
      <c r="MXB324" s="942"/>
      <c r="MXC324" s="942"/>
      <c r="MXD324" s="942"/>
      <c r="MXE324" s="942"/>
      <c r="MXF324" s="942"/>
      <c r="MXG324" s="942"/>
      <c r="MXH324" s="942"/>
      <c r="MXI324" s="942"/>
      <c r="MXJ324" s="942"/>
      <c r="MXK324" s="942"/>
      <c r="MXL324" s="942"/>
      <c r="MXM324" s="942"/>
      <c r="MXN324" s="942"/>
      <c r="MXO324" s="942"/>
      <c r="MXP324" s="942"/>
      <c r="MXQ324" s="942"/>
      <c r="MXR324" s="942"/>
      <c r="MXS324" s="942"/>
      <c r="MXT324" s="942"/>
      <c r="MXU324" s="942"/>
      <c r="MXV324" s="942"/>
      <c r="MXW324" s="942"/>
      <c r="MXX324" s="942"/>
      <c r="MXY324" s="942"/>
      <c r="MXZ324" s="942"/>
      <c r="MYA324" s="942"/>
      <c r="MYB324" s="942"/>
      <c r="MYC324" s="942"/>
      <c r="MYD324" s="942"/>
      <c r="MYE324" s="942"/>
      <c r="MYF324" s="942"/>
      <c r="MYG324" s="942"/>
      <c r="MYH324" s="942"/>
      <c r="MYI324" s="942"/>
      <c r="MYJ324" s="942"/>
      <c r="MYK324" s="942"/>
      <c r="MYL324" s="942"/>
      <c r="MYM324" s="942"/>
      <c r="MYN324" s="942"/>
      <c r="MYO324" s="942"/>
      <c r="MYP324" s="942"/>
      <c r="MYQ324" s="942"/>
      <c r="MYR324" s="942"/>
      <c r="MYS324" s="942"/>
      <c r="MYT324" s="942"/>
      <c r="MYU324" s="942"/>
      <c r="MYV324" s="942"/>
      <c r="MYW324" s="942"/>
      <c r="MYX324" s="942"/>
      <c r="MYY324" s="942"/>
      <c r="MYZ324" s="942"/>
      <c r="MZA324" s="942"/>
      <c r="MZB324" s="942"/>
      <c r="MZC324" s="942"/>
      <c r="MZD324" s="942"/>
      <c r="MZE324" s="942"/>
      <c r="MZF324" s="942"/>
      <c r="MZG324" s="942"/>
      <c r="MZH324" s="942"/>
      <c r="MZI324" s="942"/>
      <c r="MZJ324" s="942"/>
      <c r="MZK324" s="942"/>
      <c r="MZL324" s="942"/>
      <c r="MZM324" s="942"/>
      <c r="MZN324" s="942"/>
      <c r="MZO324" s="942"/>
      <c r="MZP324" s="942"/>
      <c r="MZQ324" s="942"/>
      <c r="MZR324" s="942"/>
      <c r="MZS324" s="942"/>
      <c r="MZT324" s="942"/>
      <c r="MZU324" s="942"/>
      <c r="MZV324" s="942"/>
      <c r="MZW324" s="942"/>
      <c r="MZX324" s="942"/>
      <c r="MZY324" s="942"/>
      <c r="MZZ324" s="942"/>
      <c r="NAA324" s="942"/>
      <c r="NAB324" s="942"/>
      <c r="NAC324" s="942"/>
      <c r="NAD324" s="942"/>
      <c r="NAE324" s="942"/>
      <c r="NAF324" s="942"/>
      <c r="NAG324" s="942"/>
      <c r="NAH324" s="942"/>
      <c r="NAI324" s="942"/>
      <c r="NAJ324" s="942"/>
      <c r="NAK324" s="942"/>
      <c r="NAL324" s="942"/>
      <c r="NAM324" s="942"/>
      <c r="NAN324" s="942"/>
      <c r="NAO324" s="942"/>
      <c r="NAP324" s="942"/>
      <c r="NAQ324" s="942"/>
      <c r="NAR324" s="942"/>
      <c r="NAS324" s="942"/>
      <c r="NAT324" s="942"/>
      <c r="NAU324" s="942"/>
      <c r="NAV324" s="942"/>
      <c r="NAW324" s="942"/>
      <c r="NAX324" s="942"/>
      <c r="NAY324" s="942"/>
      <c r="NAZ324" s="942"/>
      <c r="NBA324" s="942"/>
      <c r="NBB324" s="942"/>
      <c r="NBC324" s="942"/>
      <c r="NBD324" s="942"/>
      <c r="NBE324" s="942"/>
      <c r="NBF324" s="942"/>
      <c r="NBG324" s="942"/>
      <c r="NBH324" s="942"/>
      <c r="NBI324" s="942"/>
      <c r="NBJ324" s="942"/>
      <c r="NBK324" s="942"/>
      <c r="NBL324" s="942"/>
      <c r="NBM324" s="942"/>
      <c r="NBN324" s="942"/>
      <c r="NBO324" s="942"/>
      <c r="NBP324" s="942"/>
      <c r="NBQ324" s="942"/>
      <c r="NBR324" s="942"/>
      <c r="NBS324" s="942"/>
      <c r="NBT324" s="942"/>
      <c r="NBU324" s="942"/>
      <c r="NBV324" s="942"/>
      <c r="NBW324" s="942"/>
      <c r="NBX324" s="942"/>
      <c r="NBY324" s="942"/>
      <c r="NBZ324" s="942"/>
      <c r="NCA324" s="942"/>
      <c r="NCB324" s="942"/>
      <c r="NCC324" s="942"/>
      <c r="NCD324" s="942"/>
      <c r="NCE324" s="942"/>
      <c r="NCF324" s="942"/>
      <c r="NCG324" s="942"/>
      <c r="NCH324" s="942"/>
      <c r="NCI324" s="942"/>
      <c r="NCJ324" s="942"/>
      <c r="NCK324" s="942"/>
      <c r="NCL324" s="942"/>
      <c r="NCM324" s="942"/>
      <c r="NCN324" s="942"/>
      <c r="NCO324" s="942"/>
      <c r="NCP324" s="942"/>
      <c r="NCQ324" s="942"/>
      <c r="NCR324" s="942"/>
      <c r="NCS324" s="942"/>
      <c r="NCT324" s="942"/>
      <c r="NCU324" s="942"/>
      <c r="NCV324" s="942"/>
      <c r="NCW324" s="942"/>
      <c r="NCX324" s="942"/>
      <c r="NCY324" s="942"/>
      <c r="NCZ324" s="942"/>
      <c r="NDA324" s="942"/>
      <c r="NDB324" s="942"/>
      <c r="NDC324" s="942"/>
      <c r="NDD324" s="942"/>
      <c r="NDE324" s="942"/>
      <c r="NDF324" s="942"/>
      <c r="NDG324" s="942"/>
      <c r="NDH324" s="942"/>
      <c r="NDI324" s="942"/>
      <c r="NDJ324" s="942"/>
      <c r="NDK324" s="942"/>
      <c r="NDL324" s="942"/>
      <c r="NDM324" s="942"/>
      <c r="NDN324" s="942"/>
      <c r="NDO324" s="942"/>
      <c r="NDP324" s="942"/>
      <c r="NDQ324" s="942"/>
      <c r="NDR324" s="942"/>
      <c r="NDS324" s="942"/>
      <c r="NDT324" s="942"/>
      <c r="NDU324" s="942"/>
      <c r="NDV324" s="942"/>
      <c r="NDW324" s="942"/>
      <c r="NDX324" s="942"/>
      <c r="NDY324" s="942"/>
      <c r="NDZ324" s="942"/>
      <c r="NEA324" s="942"/>
      <c r="NEB324" s="942"/>
      <c r="NEC324" s="942"/>
      <c r="NED324" s="942"/>
      <c r="NEE324" s="942"/>
      <c r="NEF324" s="942"/>
      <c r="NEG324" s="942"/>
      <c r="NEH324" s="942"/>
      <c r="NEI324" s="942"/>
      <c r="NEJ324" s="942"/>
      <c r="NEK324" s="942"/>
      <c r="NEL324" s="942"/>
      <c r="NEM324" s="942"/>
      <c r="NEN324" s="942"/>
      <c r="NEO324" s="942"/>
      <c r="NEP324" s="942"/>
      <c r="NEQ324" s="942"/>
      <c r="NER324" s="942"/>
      <c r="NES324" s="942"/>
      <c r="NET324" s="942"/>
      <c r="NEU324" s="942"/>
      <c r="NEV324" s="942"/>
      <c r="NEW324" s="942"/>
      <c r="NEX324" s="942"/>
      <c r="NEY324" s="942"/>
      <c r="NEZ324" s="942"/>
      <c r="NFA324" s="942"/>
      <c r="NFB324" s="942"/>
      <c r="NFC324" s="942"/>
      <c r="NFD324" s="942"/>
      <c r="NFE324" s="942"/>
      <c r="NFF324" s="942"/>
      <c r="NFG324" s="942"/>
      <c r="NFH324" s="942"/>
      <c r="NFI324" s="942"/>
      <c r="NFJ324" s="942"/>
      <c r="NFK324" s="942"/>
      <c r="NFL324" s="942"/>
      <c r="NFM324" s="942"/>
      <c r="NFN324" s="942"/>
      <c r="NFO324" s="942"/>
      <c r="NFP324" s="942"/>
      <c r="NFQ324" s="942"/>
      <c r="NFR324" s="942"/>
      <c r="NFS324" s="942"/>
      <c r="NFT324" s="942"/>
      <c r="NFU324" s="942"/>
      <c r="NFV324" s="942"/>
      <c r="NFW324" s="942"/>
      <c r="NFX324" s="942"/>
      <c r="NFY324" s="942"/>
      <c r="NFZ324" s="942"/>
      <c r="NGA324" s="942"/>
      <c r="NGB324" s="942"/>
      <c r="NGC324" s="942"/>
      <c r="NGD324" s="942"/>
      <c r="NGE324" s="942"/>
      <c r="NGF324" s="942"/>
      <c r="NGG324" s="942"/>
      <c r="NGH324" s="942"/>
      <c r="NGI324" s="942"/>
      <c r="NGJ324" s="942"/>
      <c r="NGK324" s="942"/>
      <c r="NGL324" s="942"/>
      <c r="NGM324" s="942"/>
      <c r="NGN324" s="942"/>
      <c r="NGO324" s="942"/>
      <c r="NGP324" s="942"/>
      <c r="NGQ324" s="942"/>
      <c r="NGR324" s="942"/>
      <c r="NGS324" s="942"/>
      <c r="NGT324" s="942"/>
      <c r="NGU324" s="942"/>
      <c r="NGV324" s="942"/>
      <c r="NGW324" s="942"/>
      <c r="NGX324" s="942"/>
      <c r="NGY324" s="942"/>
      <c r="NGZ324" s="942"/>
      <c r="NHA324" s="942"/>
      <c r="NHB324" s="942"/>
      <c r="NHC324" s="942"/>
      <c r="NHD324" s="942"/>
      <c r="NHE324" s="942"/>
      <c r="NHF324" s="942"/>
      <c r="NHG324" s="942"/>
      <c r="NHH324" s="942"/>
      <c r="NHI324" s="942"/>
      <c r="NHJ324" s="942"/>
      <c r="NHK324" s="942"/>
      <c r="NHL324" s="942"/>
      <c r="NHM324" s="942"/>
      <c r="NHN324" s="942"/>
      <c r="NHO324" s="942"/>
      <c r="NHP324" s="942"/>
      <c r="NHQ324" s="942"/>
      <c r="NHR324" s="942"/>
      <c r="NHS324" s="942"/>
      <c r="NHT324" s="942"/>
      <c r="NHU324" s="942"/>
      <c r="NHV324" s="942"/>
      <c r="NHW324" s="942"/>
      <c r="NHX324" s="942"/>
      <c r="NHY324" s="942"/>
      <c r="NHZ324" s="942"/>
      <c r="NIA324" s="942"/>
      <c r="NIB324" s="942"/>
      <c r="NIC324" s="942"/>
      <c r="NID324" s="942"/>
      <c r="NIE324" s="942"/>
      <c r="NIF324" s="942"/>
      <c r="NIG324" s="942"/>
      <c r="NIH324" s="942"/>
      <c r="NII324" s="942"/>
      <c r="NIJ324" s="942"/>
      <c r="NIK324" s="942"/>
      <c r="NIL324" s="942"/>
      <c r="NIM324" s="942"/>
      <c r="NIN324" s="942"/>
      <c r="NIO324" s="942"/>
      <c r="NIP324" s="942"/>
      <c r="NIQ324" s="942"/>
      <c r="NIR324" s="942"/>
      <c r="NIS324" s="942"/>
      <c r="NIT324" s="942"/>
      <c r="NIU324" s="942"/>
      <c r="NIV324" s="942"/>
      <c r="NIW324" s="942"/>
      <c r="NIX324" s="942"/>
      <c r="NIY324" s="942"/>
      <c r="NIZ324" s="942"/>
      <c r="NJA324" s="942"/>
      <c r="NJB324" s="942"/>
      <c r="NJC324" s="942"/>
      <c r="NJD324" s="942"/>
      <c r="NJE324" s="942"/>
      <c r="NJF324" s="942"/>
      <c r="NJG324" s="942"/>
      <c r="NJH324" s="942"/>
      <c r="NJI324" s="942"/>
      <c r="NJJ324" s="942"/>
      <c r="NJK324" s="942"/>
      <c r="NJL324" s="942"/>
      <c r="NJM324" s="942"/>
      <c r="NJN324" s="942"/>
      <c r="NJO324" s="942"/>
      <c r="NJP324" s="942"/>
      <c r="NJQ324" s="942"/>
      <c r="NJR324" s="942"/>
      <c r="NJS324" s="942"/>
      <c r="NJT324" s="942"/>
      <c r="NJU324" s="942"/>
      <c r="NJV324" s="942"/>
      <c r="NJW324" s="942"/>
      <c r="NJX324" s="942"/>
      <c r="NJY324" s="942"/>
      <c r="NJZ324" s="942"/>
      <c r="NKA324" s="942"/>
      <c r="NKB324" s="942"/>
      <c r="NKC324" s="942"/>
      <c r="NKD324" s="942"/>
      <c r="NKE324" s="942"/>
      <c r="NKF324" s="942"/>
      <c r="NKG324" s="942"/>
      <c r="NKH324" s="942"/>
      <c r="NKI324" s="942"/>
      <c r="NKJ324" s="942"/>
      <c r="NKK324" s="942"/>
      <c r="NKL324" s="942"/>
      <c r="NKM324" s="942"/>
      <c r="NKN324" s="942"/>
      <c r="NKO324" s="942"/>
      <c r="NKP324" s="942"/>
      <c r="NKQ324" s="942"/>
      <c r="NKR324" s="942"/>
      <c r="NKS324" s="942"/>
      <c r="NKT324" s="942"/>
      <c r="NKU324" s="942"/>
      <c r="NKV324" s="942"/>
      <c r="NKW324" s="942"/>
      <c r="NKX324" s="942"/>
      <c r="NKY324" s="942"/>
      <c r="NKZ324" s="942"/>
      <c r="NLA324" s="942"/>
      <c r="NLB324" s="942"/>
      <c r="NLC324" s="942"/>
      <c r="NLD324" s="942"/>
      <c r="NLE324" s="942"/>
      <c r="NLF324" s="942"/>
      <c r="NLG324" s="942"/>
      <c r="NLH324" s="942"/>
      <c r="NLI324" s="942"/>
      <c r="NLJ324" s="942"/>
      <c r="NLK324" s="942"/>
      <c r="NLL324" s="942"/>
      <c r="NLM324" s="942"/>
      <c r="NLN324" s="942"/>
      <c r="NLO324" s="942"/>
      <c r="NLP324" s="942"/>
      <c r="NLQ324" s="942"/>
      <c r="NLR324" s="942"/>
      <c r="NLS324" s="942"/>
      <c r="NLT324" s="942"/>
      <c r="NLU324" s="942"/>
      <c r="NLV324" s="942"/>
      <c r="NLW324" s="942"/>
      <c r="NLX324" s="942"/>
      <c r="NLY324" s="942"/>
      <c r="NLZ324" s="942"/>
      <c r="NMA324" s="942"/>
      <c r="NMB324" s="942"/>
      <c r="NMC324" s="942"/>
      <c r="NMD324" s="942"/>
      <c r="NME324" s="942"/>
      <c r="NMF324" s="942"/>
      <c r="NMG324" s="942"/>
      <c r="NMH324" s="942"/>
      <c r="NMI324" s="942"/>
      <c r="NMJ324" s="942"/>
      <c r="NMK324" s="942"/>
      <c r="NML324" s="942"/>
      <c r="NMM324" s="942"/>
      <c r="NMN324" s="942"/>
      <c r="NMO324" s="942"/>
      <c r="NMP324" s="942"/>
      <c r="NMQ324" s="942"/>
      <c r="NMR324" s="942"/>
      <c r="NMS324" s="942"/>
      <c r="NMT324" s="942"/>
      <c r="NMU324" s="942"/>
      <c r="NMV324" s="942"/>
      <c r="NMW324" s="942"/>
      <c r="NMX324" s="942"/>
      <c r="NMY324" s="942"/>
      <c r="NMZ324" s="942"/>
      <c r="NNA324" s="942"/>
      <c r="NNB324" s="942"/>
      <c r="NNC324" s="942"/>
      <c r="NND324" s="942"/>
      <c r="NNE324" s="942"/>
      <c r="NNF324" s="942"/>
      <c r="NNG324" s="942"/>
      <c r="NNH324" s="942"/>
      <c r="NNI324" s="942"/>
      <c r="NNJ324" s="942"/>
      <c r="NNK324" s="942"/>
      <c r="NNL324" s="942"/>
      <c r="NNM324" s="942"/>
      <c r="NNN324" s="942"/>
      <c r="NNO324" s="942"/>
      <c r="NNP324" s="942"/>
      <c r="NNQ324" s="942"/>
      <c r="NNR324" s="942"/>
      <c r="NNS324" s="942"/>
      <c r="NNT324" s="942"/>
      <c r="NNU324" s="942"/>
      <c r="NNV324" s="942"/>
      <c r="NNW324" s="942"/>
      <c r="NNX324" s="942"/>
      <c r="NNY324" s="942"/>
      <c r="NNZ324" s="942"/>
      <c r="NOA324" s="942"/>
      <c r="NOB324" s="942"/>
      <c r="NOC324" s="942"/>
      <c r="NOD324" s="942"/>
      <c r="NOE324" s="942"/>
      <c r="NOF324" s="942"/>
      <c r="NOG324" s="942"/>
      <c r="NOH324" s="942"/>
      <c r="NOI324" s="942"/>
      <c r="NOJ324" s="942"/>
      <c r="NOK324" s="942"/>
      <c r="NOL324" s="942"/>
      <c r="NOM324" s="942"/>
      <c r="NON324" s="942"/>
      <c r="NOO324" s="942"/>
      <c r="NOP324" s="942"/>
      <c r="NOQ324" s="942"/>
      <c r="NOR324" s="942"/>
      <c r="NOS324" s="942"/>
      <c r="NOT324" s="942"/>
      <c r="NOU324" s="942"/>
      <c r="NOV324" s="942"/>
      <c r="NOW324" s="942"/>
      <c r="NOX324" s="942"/>
      <c r="NOY324" s="942"/>
      <c r="NOZ324" s="942"/>
      <c r="NPA324" s="942"/>
      <c r="NPB324" s="942"/>
      <c r="NPC324" s="942"/>
      <c r="NPD324" s="942"/>
      <c r="NPE324" s="942"/>
      <c r="NPF324" s="942"/>
      <c r="NPG324" s="942"/>
      <c r="NPH324" s="942"/>
      <c r="NPI324" s="942"/>
      <c r="NPJ324" s="942"/>
      <c r="NPK324" s="942"/>
      <c r="NPL324" s="942"/>
      <c r="NPM324" s="942"/>
      <c r="NPN324" s="942"/>
      <c r="NPO324" s="942"/>
      <c r="NPP324" s="942"/>
      <c r="NPQ324" s="942"/>
      <c r="NPR324" s="942"/>
      <c r="NPS324" s="942"/>
      <c r="NPT324" s="942"/>
      <c r="NPU324" s="942"/>
      <c r="NPV324" s="942"/>
      <c r="NPW324" s="942"/>
      <c r="NPX324" s="942"/>
      <c r="NPY324" s="942"/>
      <c r="NPZ324" s="942"/>
      <c r="NQA324" s="942"/>
      <c r="NQB324" s="942"/>
      <c r="NQC324" s="942"/>
      <c r="NQD324" s="942"/>
      <c r="NQE324" s="942"/>
      <c r="NQF324" s="942"/>
      <c r="NQG324" s="942"/>
      <c r="NQH324" s="942"/>
      <c r="NQI324" s="942"/>
      <c r="NQJ324" s="942"/>
      <c r="NQK324" s="942"/>
      <c r="NQL324" s="942"/>
      <c r="NQM324" s="942"/>
      <c r="NQN324" s="942"/>
      <c r="NQO324" s="942"/>
      <c r="NQP324" s="942"/>
      <c r="NQQ324" s="942"/>
      <c r="NQR324" s="942"/>
      <c r="NQS324" s="942"/>
      <c r="NQT324" s="942"/>
      <c r="NQU324" s="942"/>
      <c r="NQV324" s="942"/>
      <c r="NQW324" s="942"/>
      <c r="NQX324" s="942"/>
      <c r="NQY324" s="942"/>
      <c r="NQZ324" s="942"/>
      <c r="NRA324" s="942"/>
      <c r="NRB324" s="942"/>
      <c r="NRC324" s="942"/>
      <c r="NRD324" s="942"/>
      <c r="NRE324" s="942"/>
      <c r="NRF324" s="942"/>
      <c r="NRG324" s="942"/>
      <c r="NRH324" s="942"/>
      <c r="NRI324" s="942"/>
      <c r="NRJ324" s="942"/>
      <c r="NRK324" s="942"/>
      <c r="NRL324" s="942"/>
      <c r="NRM324" s="942"/>
      <c r="NRN324" s="942"/>
      <c r="NRO324" s="942"/>
      <c r="NRP324" s="942"/>
      <c r="NRQ324" s="942"/>
      <c r="NRR324" s="942"/>
      <c r="NRS324" s="942"/>
      <c r="NRT324" s="942"/>
      <c r="NRU324" s="942"/>
      <c r="NRV324" s="942"/>
      <c r="NRW324" s="942"/>
      <c r="NRX324" s="942"/>
      <c r="NRY324" s="942"/>
      <c r="NRZ324" s="942"/>
      <c r="NSA324" s="942"/>
      <c r="NSB324" s="942"/>
      <c r="NSC324" s="942"/>
      <c r="NSD324" s="942"/>
      <c r="NSE324" s="942"/>
      <c r="NSF324" s="942"/>
      <c r="NSG324" s="942"/>
      <c r="NSH324" s="942"/>
      <c r="NSI324" s="942"/>
      <c r="NSJ324" s="942"/>
      <c r="NSK324" s="942"/>
      <c r="NSL324" s="942"/>
      <c r="NSM324" s="942"/>
      <c r="NSN324" s="942"/>
      <c r="NSO324" s="942"/>
      <c r="NSP324" s="942"/>
      <c r="NSQ324" s="942"/>
      <c r="NSR324" s="942"/>
      <c r="NSS324" s="942"/>
      <c r="NST324" s="942"/>
      <c r="NSU324" s="942"/>
      <c r="NSV324" s="942"/>
      <c r="NSW324" s="942"/>
      <c r="NSX324" s="942"/>
      <c r="NSY324" s="942"/>
      <c r="NSZ324" s="942"/>
      <c r="NTA324" s="942"/>
      <c r="NTB324" s="942"/>
      <c r="NTC324" s="942"/>
      <c r="NTD324" s="942"/>
      <c r="NTE324" s="942"/>
      <c r="NTF324" s="942"/>
      <c r="NTG324" s="942"/>
      <c r="NTH324" s="942"/>
      <c r="NTI324" s="942"/>
      <c r="NTJ324" s="942"/>
      <c r="NTK324" s="942"/>
      <c r="NTL324" s="942"/>
      <c r="NTM324" s="942"/>
      <c r="NTN324" s="942"/>
      <c r="NTO324" s="942"/>
      <c r="NTP324" s="942"/>
      <c r="NTQ324" s="942"/>
      <c r="NTR324" s="942"/>
      <c r="NTS324" s="942"/>
      <c r="NTT324" s="942"/>
      <c r="NTU324" s="942"/>
      <c r="NTV324" s="942"/>
      <c r="NTW324" s="942"/>
      <c r="NTX324" s="942"/>
      <c r="NTY324" s="942"/>
      <c r="NTZ324" s="942"/>
      <c r="NUA324" s="942"/>
      <c r="NUB324" s="942"/>
      <c r="NUC324" s="942"/>
      <c r="NUD324" s="942"/>
      <c r="NUE324" s="942"/>
      <c r="NUF324" s="942"/>
      <c r="NUG324" s="942"/>
      <c r="NUH324" s="942"/>
      <c r="NUI324" s="942"/>
      <c r="NUJ324" s="942"/>
      <c r="NUK324" s="942"/>
      <c r="NUL324" s="942"/>
      <c r="NUM324" s="942"/>
      <c r="NUN324" s="942"/>
      <c r="NUO324" s="942"/>
      <c r="NUP324" s="942"/>
      <c r="NUQ324" s="942"/>
      <c r="NUR324" s="942"/>
      <c r="NUS324" s="942"/>
      <c r="NUT324" s="942"/>
      <c r="NUU324" s="942"/>
      <c r="NUV324" s="942"/>
      <c r="NUW324" s="942"/>
      <c r="NUX324" s="942"/>
      <c r="NUY324" s="942"/>
      <c r="NUZ324" s="942"/>
      <c r="NVA324" s="942"/>
      <c r="NVB324" s="942"/>
      <c r="NVC324" s="942"/>
      <c r="NVD324" s="942"/>
      <c r="NVE324" s="942"/>
      <c r="NVF324" s="942"/>
      <c r="NVG324" s="942"/>
      <c r="NVH324" s="942"/>
      <c r="NVI324" s="942"/>
      <c r="NVJ324" s="942"/>
      <c r="NVK324" s="942"/>
      <c r="NVL324" s="942"/>
      <c r="NVM324" s="942"/>
      <c r="NVN324" s="942"/>
      <c r="NVO324" s="942"/>
      <c r="NVP324" s="942"/>
      <c r="NVQ324" s="942"/>
      <c r="NVR324" s="942"/>
      <c r="NVS324" s="942"/>
      <c r="NVT324" s="942"/>
      <c r="NVU324" s="942"/>
      <c r="NVV324" s="942"/>
      <c r="NVW324" s="942"/>
      <c r="NVX324" s="942"/>
      <c r="NVY324" s="942"/>
      <c r="NVZ324" s="942"/>
      <c r="NWA324" s="942"/>
      <c r="NWB324" s="942"/>
      <c r="NWC324" s="942"/>
      <c r="NWD324" s="942"/>
      <c r="NWE324" s="942"/>
      <c r="NWF324" s="942"/>
      <c r="NWG324" s="942"/>
      <c r="NWH324" s="942"/>
      <c r="NWI324" s="942"/>
      <c r="NWJ324" s="942"/>
      <c r="NWK324" s="942"/>
      <c r="NWL324" s="942"/>
      <c r="NWM324" s="942"/>
      <c r="NWN324" s="942"/>
      <c r="NWO324" s="942"/>
      <c r="NWP324" s="942"/>
      <c r="NWQ324" s="942"/>
      <c r="NWR324" s="942"/>
      <c r="NWS324" s="942"/>
      <c r="NWT324" s="942"/>
      <c r="NWU324" s="942"/>
      <c r="NWV324" s="942"/>
      <c r="NWW324" s="942"/>
      <c r="NWX324" s="942"/>
      <c r="NWY324" s="942"/>
      <c r="NWZ324" s="942"/>
      <c r="NXA324" s="942"/>
      <c r="NXB324" s="942"/>
      <c r="NXC324" s="942"/>
      <c r="NXD324" s="942"/>
      <c r="NXE324" s="942"/>
      <c r="NXF324" s="942"/>
      <c r="NXG324" s="942"/>
      <c r="NXH324" s="942"/>
      <c r="NXI324" s="942"/>
      <c r="NXJ324" s="942"/>
      <c r="NXK324" s="942"/>
      <c r="NXL324" s="942"/>
      <c r="NXM324" s="942"/>
      <c r="NXN324" s="942"/>
      <c r="NXO324" s="942"/>
      <c r="NXP324" s="942"/>
      <c r="NXQ324" s="942"/>
      <c r="NXR324" s="942"/>
      <c r="NXS324" s="942"/>
      <c r="NXT324" s="942"/>
      <c r="NXU324" s="942"/>
      <c r="NXV324" s="942"/>
      <c r="NXW324" s="942"/>
      <c r="NXX324" s="942"/>
      <c r="NXY324" s="942"/>
      <c r="NXZ324" s="942"/>
      <c r="NYA324" s="942"/>
      <c r="NYB324" s="942"/>
      <c r="NYC324" s="942"/>
      <c r="NYD324" s="942"/>
      <c r="NYE324" s="942"/>
      <c r="NYF324" s="942"/>
      <c r="NYG324" s="942"/>
      <c r="NYH324" s="942"/>
      <c r="NYI324" s="942"/>
      <c r="NYJ324" s="942"/>
      <c r="NYK324" s="942"/>
      <c r="NYL324" s="942"/>
      <c r="NYM324" s="942"/>
      <c r="NYN324" s="942"/>
      <c r="NYO324" s="942"/>
      <c r="NYP324" s="942"/>
      <c r="NYQ324" s="942"/>
      <c r="NYR324" s="942"/>
      <c r="NYS324" s="942"/>
      <c r="NYT324" s="942"/>
      <c r="NYU324" s="942"/>
      <c r="NYV324" s="942"/>
      <c r="NYW324" s="942"/>
      <c r="NYX324" s="942"/>
      <c r="NYY324" s="942"/>
      <c r="NYZ324" s="942"/>
      <c r="NZA324" s="942"/>
      <c r="NZB324" s="942"/>
      <c r="NZC324" s="942"/>
      <c r="NZD324" s="942"/>
      <c r="NZE324" s="942"/>
      <c r="NZF324" s="942"/>
      <c r="NZG324" s="942"/>
      <c r="NZH324" s="942"/>
      <c r="NZI324" s="942"/>
      <c r="NZJ324" s="942"/>
      <c r="NZK324" s="942"/>
      <c r="NZL324" s="942"/>
      <c r="NZM324" s="942"/>
      <c r="NZN324" s="942"/>
      <c r="NZO324" s="942"/>
      <c r="NZP324" s="942"/>
      <c r="NZQ324" s="942"/>
      <c r="NZR324" s="942"/>
      <c r="NZS324" s="942"/>
      <c r="NZT324" s="942"/>
      <c r="NZU324" s="942"/>
      <c r="NZV324" s="942"/>
      <c r="NZW324" s="942"/>
      <c r="NZX324" s="942"/>
      <c r="NZY324" s="942"/>
      <c r="NZZ324" s="942"/>
      <c r="OAA324" s="942"/>
      <c r="OAB324" s="942"/>
      <c r="OAC324" s="942"/>
      <c r="OAD324" s="942"/>
      <c r="OAE324" s="942"/>
      <c r="OAF324" s="942"/>
      <c r="OAG324" s="942"/>
      <c r="OAH324" s="942"/>
      <c r="OAI324" s="942"/>
      <c r="OAJ324" s="942"/>
      <c r="OAK324" s="942"/>
      <c r="OAL324" s="942"/>
      <c r="OAM324" s="942"/>
      <c r="OAN324" s="942"/>
      <c r="OAO324" s="942"/>
      <c r="OAP324" s="942"/>
      <c r="OAQ324" s="942"/>
      <c r="OAR324" s="942"/>
      <c r="OAS324" s="942"/>
      <c r="OAT324" s="942"/>
      <c r="OAU324" s="942"/>
      <c r="OAV324" s="942"/>
      <c r="OAW324" s="942"/>
      <c r="OAX324" s="942"/>
      <c r="OAY324" s="942"/>
      <c r="OAZ324" s="942"/>
      <c r="OBA324" s="942"/>
      <c r="OBB324" s="942"/>
      <c r="OBC324" s="942"/>
      <c r="OBD324" s="942"/>
      <c r="OBE324" s="942"/>
      <c r="OBF324" s="942"/>
      <c r="OBG324" s="942"/>
      <c r="OBH324" s="942"/>
      <c r="OBI324" s="942"/>
      <c r="OBJ324" s="942"/>
      <c r="OBK324" s="942"/>
      <c r="OBL324" s="942"/>
      <c r="OBM324" s="942"/>
      <c r="OBN324" s="942"/>
      <c r="OBO324" s="942"/>
      <c r="OBP324" s="942"/>
      <c r="OBQ324" s="942"/>
      <c r="OBR324" s="942"/>
      <c r="OBS324" s="942"/>
      <c r="OBT324" s="942"/>
      <c r="OBU324" s="942"/>
      <c r="OBV324" s="942"/>
      <c r="OBW324" s="942"/>
      <c r="OBX324" s="942"/>
      <c r="OBY324" s="942"/>
      <c r="OBZ324" s="942"/>
      <c r="OCA324" s="942"/>
      <c r="OCB324" s="942"/>
      <c r="OCC324" s="942"/>
      <c r="OCD324" s="942"/>
      <c r="OCE324" s="942"/>
      <c r="OCF324" s="942"/>
      <c r="OCG324" s="942"/>
      <c r="OCH324" s="942"/>
      <c r="OCI324" s="942"/>
      <c r="OCJ324" s="942"/>
      <c r="OCK324" s="942"/>
      <c r="OCL324" s="942"/>
      <c r="OCM324" s="942"/>
      <c r="OCN324" s="942"/>
      <c r="OCO324" s="942"/>
      <c r="OCP324" s="942"/>
      <c r="OCQ324" s="942"/>
      <c r="OCR324" s="942"/>
      <c r="OCS324" s="942"/>
      <c r="OCT324" s="942"/>
      <c r="OCU324" s="942"/>
      <c r="OCV324" s="942"/>
      <c r="OCW324" s="942"/>
      <c r="OCX324" s="942"/>
      <c r="OCY324" s="942"/>
      <c r="OCZ324" s="942"/>
      <c r="ODA324" s="942"/>
      <c r="ODB324" s="942"/>
      <c r="ODC324" s="942"/>
      <c r="ODD324" s="942"/>
      <c r="ODE324" s="942"/>
      <c r="ODF324" s="942"/>
      <c r="ODG324" s="942"/>
      <c r="ODH324" s="942"/>
      <c r="ODI324" s="942"/>
      <c r="ODJ324" s="942"/>
      <c r="ODK324" s="942"/>
      <c r="ODL324" s="942"/>
      <c r="ODM324" s="942"/>
      <c r="ODN324" s="942"/>
      <c r="ODO324" s="942"/>
      <c r="ODP324" s="942"/>
      <c r="ODQ324" s="942"/>
      <c r="ODR324" s="942"/>
      <c r="ODS324" s="942"/>
      <c r="ODT324" s="942"/>
      <c r="ODU324" s="942"/>
      <c r="ODV324" s="942"/>
      <c r="ODW324" s="942"/>
      <c r="ODX324" s="942"/>
      <c r="ODY324" s="942"/>
      <c r="ODZ324" s="942"/>
      <c r="OEA324" s="942"/>
      <c r="OEB324" s="942"/>
      <c r="OEC324" s="942"/>
      <c r="OED324" s="942"/>
      <c r="OEE324" s="942"/>
      <c r="OEF324" s="942"/>
      <c r="OEG324" s="942"/>
      <c r="OEH324" s="942"/>
      <c r="OEI324" s="942"/>
      <c r="OEJ324" s="942"/>
      <c r="OEK324" s="942"/>
      <c r="OEL324" s="942"/>
      <c r="OEM324" s="942"/>
      <c r="OEN324" s="942"/>
      <c r="OEO324" s="942"/>
      <c r="OEP324" s="942"/>
      <c r="OEQ324" s="942"/>
      <c r="OER324" s="942"/>
      <c r="OES324" s="942"/>
      <c r="OET324" s="942"/>
      <c r="OEU324" s="942"/>
      <c r="OEV324" s="942"/>
      <c r="OEW324" s="942"/>
      <c r="OEX324" s="942"/>
      <c r="OEY324" s="942"/>
      <c r="OEZ324" s="942"/>
      <c r="OFA324" s="942"/>
      <c r="OFB324" s="942"/>
      <c r="OFC324" s="942"/>
      <c r="OFD324" s="942"/>
      <c r="OFE324" s="942"/>
      <c r="OFF324" s="942"/>
      <c r="OFG324" s="942"/>
      <c r="OFH324" s="942"/>
      <c r="OFI324" s="942"/>
      <c r="OFJ324" s="942"/>
      <c r="OFK324" s="942"/>
      <c r="OFL324" s="942"/>
      <c r="OFM324" s="942"/>
      <c r="OFN324" s="942"/>
      <c r="OFO324" s="942"/>
      <c r="OFP324" s="942"/>
      <c r="OFQ324" s="942"/>
      <c r="OFR324" s="942"/>
      <c r="OFS324" s="942"/>
      <c r="OFT324" s="942"/>
      <c r="OFU324" s="942"/>
      <c r="OFV324" s="942"/>
      <c r="OFW324" s="942"/>
      <c r="OFX324" s="942"/>
      <c r="OFY324" s="942"/>
      <c r="OFZ324" s="942"/>
      <c r="OGA324" s="942"/>
      <c r="OGB324" s="942"/>
      <c r="OGC324" s="942"/>
      <c r="OGD324" s="942"/>
      <c r="OGE324" s="942"/>
      <c r="OGF324" s="942"/>
      <c r="OGG324" s="942"/>
      <c r="OGH324" s="942"/>
      <c r="OGI324" s="942"/>
      <c r="OGJ324" s="942"/>
      <c r="OGK324" s="942"/>
      <c r="OGL324" s="942"/>
      <c r="OGM324" s="942"/>
      <c r="OGN324" s="942"/>
      <c r="OGO324" s="942"/>
      <c r="OGP324" s="942"/>
      <c r="OGQ324" s="942"/>
      <c r="OGR324" s="942"/>
      <c r="OGS324" s="942"/>
      <c r="OGT324" s="942"/>
      <c r="OGU324" s="942"/>
      <c r="OGV324" s="942"/>
      <c r="OGW324" s="942"/>
      <c r="OGX324" s="942"/>
      <c r="OGY324" s="942"/>
      <c r="OGZ324" s="942"/>
      <c r="OHA324" s="942"/>
      <c r="OHB324" s="942"/>
      <c r="OHC324" s="942"/>
      <c r="OHD324" s="942"/>
      <c r="OHE324" s="942"/>
      <c r="OHF324" s="942"/>
      <c r="OHG324" s="942"/>
      <c r="OHH324" s="942"/>
      <c r="OHI324" s="942"/>
      <c r="OHJ324" s="942"/>
      <c r="OHK324" s="942"/>
      <c r="OHL324" s="942"/>
      <c r="OHM324" s="942"/>
      <c r="OHN324" s="942"/>
      <c r="OHO324" s="942"/>
      <c r="OHP324" s="942"/>
      <c r="OHQ324" s="942"/>
      <c r="OHR324" s="942"/>
      <c r="OHS324" s="942"/>
      <c r="OHT324" s="942"/>
      <c r="OHU324" s="942"/>
      <c r="OHV324" s="942"/>
      <c r="OHW324" s="942"/>
      <c r="OHX324" s="942"/>
      <c r="OHY324" s="942"/>
      <c r="OHZ324" s="942"/>
      <c r="OIA324" s="942"/>
      <c r="OIB324" s="942"/>
      <c r="OIC324" s="942"/>
      <c r="OID324" s="942"/>
      <c r="OIE324" s="942"/>
      <c r="OIF324" s="942"/>
      <c r="OIG324" s="942"/>
      <c r="OIH324" s="942"/>
      <c r="OII324" s="942"/>
      <c r="OIJ324" s="942"/>
      <c r="OIK324" s="942"/>
      <c r="OIL324" s="942"/>
      <c r="OIM324" s="942"/>
      <c r="OIN324" s="942"/>
      <c r="OIO324" s="942"/>
      <c r="OIP324" s="942"/>
      <c r="OIQ324" s="942"/>
      <c r="OIR324" s="942"/>
      <c r="OIS324" s="942"/>
      <c r="OIT324" s="942"/>
      <c r="OIU324" s="942"/>
      <c r="OIV324" s="942"/>
      <c r="OIW324" s="942"/>
      <c r="OIX324" s="942"/>
      <c r="OIY324" s="942"/>
      <c r="OIZ324" s="942"/>
      <c r="OJA324" s="942"/>
      <c r="OJB324" s="942"/>
      <c r="OJC324" s="942"/>
      <c r="OJD324" s="942"/>
      <c r="OJE324" s="942"/>
      <c r="OJF324" s="942"/>
      <c r="OJG324" s="942"/>
      <c r="OJH324" s="942"/>
      <c r="OJI324" s="942"/>
      <c r="OJJ324" s="942"/>
      <c r="OJK324" s="942"/>
      <c r="OJL324" s="942"/>
      <c r="OJM324" s="942"/>
      <c r="OJN324" s="942"/>
      <c r="OJO324" s="942"/>
      <c r="OJP324" s="942"/>
      <c r="OJQ324" s="942"/>
      <c r="OJR324" s="942"/>
      <c r="OJS324" s="942"/>
      <c r="OJT324" s="942"/>
      <c r="OJU324" s="942"/>
      <c r="OJV324" s="942"/>
      <c r="OJW324" s="942"/>
      <c r="OJX324" s="942"/>
      <c r="OJY324" s="942"/>
      <c r="OJZ324" s="942"/>
      <c r="OKA324" s="942"/>
      <c r="OKB324" s="942"/>
      <c r="OKC324" s="942"/>
      <c r="OKD324" s="942"/>
      <c r="OKE324" s="942"/>
      <c r="OKF324" s="942"/>
      <c r="OKG324" s="942"/>
      <c r="OKH324" s="942"/>
      <c r="OKI324" s="942"/>
      <c r="OKJ324" s="942"/>
      <c r="OKK324" s="942"/>
      <c r="OKL324" s="942"/>
      <c r="OKM324" s="942"/>
      <c r="OKN324" s="942"/>
      <c r="OKO324" s="942"/>
      <c r="OKP324" s="942"/>
      <c r="OKQ324" s="942"/>
      <c r="OKR324" s="942"/>
      <c r="OKS324" s="942"/>
      <c r="OKT324" s="942"/>
      <c r="OKU324" s="942"/>
      <c r="OKV324" s="942"/>
      <c r="OKW324" s="942"/>
      <c r="OKX324" s="942"/>
      <c r="OKY324" s="942"/>
      <c r="OKZ324" s="942"/>
      <c r="OLA324" s="942"/>
      <c r="OLB324" s="942"/>
      <c r="OLC324" s="942"/>
      <c r="OLD324" s="942"/>
      <c r="OLE324" s="942"/>
      <c r="OLF324" s="942"/>
      <c r="OLG324" s="942"/>
      <c r="OLH324" s="942"/>
      <c r="OLI324" s="942"/>
      <c r="OLJ324" s="942"/>
      <c r="OLK324" s="942"/>
      <c r="OLL324" s="942"/>
      <c r="OLM324" s="942"/>
      <c r="OLN324" s="942"/>
      <c r="OLO324" s="942"/>
      <c r="OLP324" s="942"/>
      <c r="OLQ324" s="942"/>
      <c r="OLR324" s="942"/>
      <c r="OLS324" s="942"/>
      <c r="OLT324" s="942"/>
      <c r="OLU324" s="942"/>
      <c r="OLV324" s="942"/>
      <c r="OLW324" s="942"/>
      <c r="OLX324" s="942"/>
      <c r="OLY324" s="942"/>
      <c r="OLZ324" s="942"/>
      <c r="OMA324" s="942"/>
      <c r="OMB324" s="942"/>
      <c r="OMC324" s="942"/>
      <c r="OMD324" s="942"/>
      <c r="OME324" s="942"/>
      <c r="OMF324" s="942"/>
      <c r="OMG324" s="942"/>
      <c r="OMH324" s="942"/>
      <c r="OMI324" s="942"/>
      <c r="OMJ324" s="942"/>
      <c r="OMK324" s="942"/>
      <c r="OML324" s="942"/>
      <c r="OMM324" s="942"/>
      <c r="OMN324" s="942"/>
      <c r="OMO324" s="942"/>
      <c r="OMP324" s="942"/>
      <c r="OMQ324" s="942"/>
      <c r="OMR324" s="942"/>
      <c r="OMS324" s="942"/>
      <c r="OMT324" s="942"/>
      <c r="OMU324" s="942"/>
      <c r="OMV324" s="942"/>
      <c r="OMW324" s="942"/>
      <c r="OMX324" s="942"/>
      <c r="OMY324" s="942"/>
      <c r="OMZ324" s="942"/>
      <c r="ONA324" s="942"/>
      <c r="ONB324" s="942"/>
      <c r="ONC324" s="942"/>
      <c r="OND324" s="942"/>
      <c r="ONE324" s="942"/>
      <c r="ONF324" s="942"/>
      <c r="ONG324" s="942"/>
      <c r="ONH324" s="942"/>
      <c r="ONI324" s="942"/>
      <c r="ONJ324" s="942"/>
      <c r="ONK324" s="942"/>
      <c r="ONL324" s="942"/>
      <c r="ONM324" s="942"/>
      <c r="ONN324" s="942"/>
      <c r="ONO324" s="942"/>
      <c r="ONP324" s="942"/>
      <c r="ONQ324" s="942"/>
      <c r="ONR324" s="942"/>
      <c r="ONS324" s="942"/>
      <c r="ONT324" s="942"/>
      <c r="ONU324" s="942"/>
      <c r="ONV324" s="942"/>
      <c r="ONW324" s="942"/>
      <c r="ONX324" s="942"/>
      <c r="ONY324" s="942"/>
      <c r="ONZ324" s="942"/>
      <c r="OOA324" s="942"/>
      <c r="OOB324" s="942"/>
      <c r="OOC324" s="942"/>
      <c r="OOD324" s="942"/>
      <c r="OOE324" s="942"/>
      <c r="OOF324" s="942"/>
      <c r="OOG324" s="942"/>
      <c r="OOH324" s="942"/>
      <c r="OOI324" s="942"/>
      <c r="OOJ324" s="942"/>
      <c r="OOK324" s="942"/>
      <c r="OOL324" s="942"/>
      <c r="OOM324" s="942"/>
      <c r="OON324" s="942"/>
      <c r="OOO324" s="942"/>
      <c r="OOP324" s="942"/>
      <c r="OOQ324" s="942"/>
      <c r="OOR324" s="942"/>
      <c r="OOS324" s="942"/>
      <c r="OOT324" s="942"/>
      <c r="OOU324" s="942"/>
      <c r="OOV324" s="942"/>
      <c r="OOW324" s="942"/>
      <c r="OOX324" s="942"/>
      <c r="OOY324" s="942"/>
      <c r="OOZ324" s="942"/>
      <c r="OPA324" s="942"/>
      <c r="OPB324" s="942"/>
      <c r="OPC324" s="942"/>
      <c r="OPD324" s="942"/>
      <c r="OPE324" s="942"/>
      <c r="OPF324" s="942"/>
      <c r="OPG324" s="942"/>
      <c r="OPH324" s="942"/>
      <c r="OPI324" s="942"/>
      <c r="OPJ324" s="942"/>
      <c r="OPK324" s="942"/>
      <c r="OPL324" s="942"/>
      <c r="OPM324" s="942"/>
      <c r="OPN324" s="942"/>
      <c r="OPO324" s="942"/>
      <c r="OPP324" s="942"/>
      <c r="OPQ324" s="942"/>
      <c r="OPR324" s="942"/>
      <c r="OPS324" s="942"/>
      <c r="OPT324" s="942"/>
      <c r="OPU324" s="942"/>
      <c r="OPV324" s="942"/>
      <c r="OPW324" s="942"/>
      <c r="OPX324" s="942"/>
      <c r="OPY324" s="942"/>
      <c r="OPZ324" s="942"/>
      <c r="OQA324" s="942"/>
      <c r="OQB324" s="942"/>
      <c r="OQC324" s="942"/>
      <c r="OQD324" s="942"/>
      <c r="OQE324" s="942"/>
      <c r="OQF324" s="942"/>
      <c r="OQG324" s="942"/>
      <c r="OQH324" s="942"/>
      <c r="OQI324" s="942"/>
      <c r="OQJ324" s="942"/>
      <c r="OQK324" s="942"/>
      <c r="OQL324" s="942"/>
      <c r="OQM324" s="942"/>
      <c r="OQN324" s="942"/>
      <c r="OQO324" s="942"/>
      <c r="OQP324" s="942"/>
      <c r="OQQ324" s="942"/>
      <c r="OQR324" s="942"/>
      <c r="OQS324" s="942"/>
      <c r="OQT324" s="942"/>
      <c r="OQU324" s="942"/>
      <c r="OQV324" s="942"/>
      <c r="OQW324" s="942"/>
      <c r="OQX324" s="942"/>
      <c r="OQY324" s="942"/>
      <c r="OQZ324" s="942"/>
      <c r="ORA324" s="942"/>
      <c r="ORB324" s="942"/>
      <c r="ORC324" s="942"/>
      <c r="ORD324" s="942"/>
      <c r="ORE324" s="942"/>
      <c r="ORF324" s="942"/>
      <c r="ORG324" s="942"/>
      <c r="ORH324" s="942"/>
      <c r="ORI324" s="942"/>
      <c r="ORJ324" s="942"/>
      <c r="ORK324" s="942"/>
      <c r="ORL324" s="942"/>
      <c r="ORM324" s="942"/>
      <c r="ORN324" s="942"/>
      <c r="ORO324" s="942"/>
      <c r="ORP324" s="942"/>
      <c r="ORQ324" s="942"/>
      <c r="ORR324" s="942"/>
      <c r="ORS324" s="942"/>
      <c r="ORT324" s="942"/>
      <c r="ORU324" s="942"/>
      <c r="ORV324" s="942"/>
      <c r="ORW324" s="942"/>
      <c r="ORX324" s="942"/>
      <c r="ORY324" s="942"/>
      <c r="ORZ324" s="942"/>
      <c r="OSA324" s="942"/>
      <c r="OSB324" s="942"/>
      <c r="OSC324" s="942"/>
      <c r="OSD324" s="942"/>
      <c r="OSE324" s="942"/>
      <c r="OSF324" s="942"/>
      <c r="OSG324" s="942"/>
      <c r="OSH324" s="942"/>
      <c r="OSI324" s="942"/>
      <c r="OSJ324" s="942"/>
      <c r="OSK324" s="942"/>
      <c r="OSL324" s="942"/>
      <c r="OSM324" s="942"/>
      <c r="OSN324" s="942"/>
      <c r="OSO324" s="942"/>
      <c r="OSP324" s="942"/>
      <c r="OSQ324" s="942"/>
      <c r="OSR324" s="942"/>
      <c r="OSS324" s="942"/>
      <c r="OST324" s="942"/>
      <c r="OSU324" s="942"/>
      <c r="OSV324" s="942"/>
      <c r="OSW324" s="942"/>
      <c r="OSX324" s="942"/>
      <c r="OSY324" s="942"/>
      <c r="OSZ324" s="942"/>
      <c r="OTA324" s="942"/>
      <c r="OTB324" s="942"/>
      <c r="OTC324" s="942"/>
      <c r="OTD324" s="942"/>
      <c r="OTE324" s="942"/>
      <c r="OTF324" s="942"/>
      <c r="OTG324" s="942"/>
      <c r="OTH324" s="942"/>
      <c r="OTI324" s="942"/>
      <c r="OTJ324" s="942"/>
      <c r="OTK324" s="942"/>
      <c r="OTL324" s="942"/>
      <c r="OTM324" s="942"/>
      <c r="OTN324" s="942"/>
      <c r="OTO324" s="942"/>
      <c r="OTP324" s="942"/>
      <c r="OTQ324" s="942"/>
      <c r="OTR324" s="942"/>
      <c r="OTS324" s="942"/>
      <c r="OTT324" s="942"/>
      <c r="OTU324" s="942"/>
      <c r="OTV324" s="942"/>
      <c r="OTW324" s="942"/>
      <c r="OTX324" s="942"/>
      <c r="OTY324" s="942"/>
      <c r="OTZ324" s="942"/>
      <c r="OUA324" s="942"/>
      <c r="OUB324" s="942"/>
      <c r="OUC324" s="942"/>
      <c r="OUD324" s="942"/>
      <c r="OUE324" s="942"/>
      <c r="OUF324" s="942"/>
      <c r="OUG324" s="942"/>
      <c r="OUH324" s="942"/>
      <c r="OUI324" s="942"/>
      <c r="OUJ324" s="942"/>
      <c r="OUK324" s="942"/>
      <c r="OUL324" s="942"/>
      <c r="OUM324" s="942"/>
      <c r="OUN324" s="942"/>
      <c r="OUO324" s="942"/>
      <c r="OUP324" s="942"/>
      <c r="OUQ324" s="942"/>
      <c r="OUR324" s="942"/>
      <c r="OUS324" s="942"/>
      <c r="OUT324" s="942"/>
      <c r="OUU324" s="942"/>
      <c r="OUV324" s="942"/>
      <c r="OUW324" s="942"/>
      <c r="OUX324" s="942"/>
      <c r="OUY324" s="942"/>
      <c r="OUZ324" s="942"/>
      <c r="OVA324" s="942"/>
      <c r="OVB324" s="942"/>
      <c r="OVC324" s="942"/>
      <c r="OVD324" s="942"/>
      <c r="OVE324" s="942"/>
      <c r="OVF324" s="942"/>
      <c r="OVG324" s="942"/>
      <c r="OVH324" s="942"/>
      <c r="OVI324" s="942"/>
      <c r="OVJ324" s="942"/>
      <c r="OVK324" s="942"/>
      <c r="OVL324" s="942"/>
      <c r="OVM324" s="942"/>
      <c r="OVN324" s="942"/>
      <c r="OVO324" s="942"/>
      <c r="OVP324" s="942"/>
      <c r="OVQ324" s="942"/>
      <c r="OVR324" s="942"/>
      <c r="OVS324" s="942"/>
      <c r="OVT324" s="942"/>
      <c r="OVU324" s="942"/>
      <c r="OVV324" s="942"/>
      <c r="OVW324" s="942"/>
      <c r="OVX324" s="942"/>
      <c r="OVY324" s="942"/>
      <c r="OVZ324" s="942"/>
      <c r="OWA324" s="942"/>
      <c r="OWB324" s="942"/>
      <c r="OWC324" s="942"/>
      <c r="OWD324" s="942"/>
      <c r="OWE324" s="942"/>
      <c r="OWF324" s="942"/>
      <c r="OWG324" s="942"/>
      <c r="OWH324" s="942"/>
      <c r="OWI324" s="942"/>
      <c r="OWJ324" s="942"/>
      <c r="OWK324" s="942"/>
      <c r="OWL324" s="942"/>
      <c r="OWM324" s="942"/>
      <c r="OWN324" s="942"/>
      <c r="OWO324" s="942"/>
      <c r="OWP324" s="942"/>
      <c r="OWQ324" s="942"/>
      <c r="OWR324" s="942"/>
      <c r="OWS324" s="942"/>
      <c r="OWT324" s="942"/>
      <c r="OWU324" s="942"/>
      <c r="OWV324" s="942"/>
      <c r="OWW324" s="942"/>
      <c r="OWX324" s="942"/>
      <c r="OWY324" s="942"/>
      <c r="OWZ324" s="942"/>
      <c r="OXA324" s="942"/>
      <c r="OXB324" s="942"/>
      <c r="OXC324" s="942"/>
      <c r="OXD324" s="942"/>
      <c r="OXE324" s="942"/>
      <c r="OXF324" s="942"/>
      <c r="OXG324" s="942"/>
      <c r="OXH324" s="942"/>
      <c r="OXI324" s="942"/>
      <c r="OXJ324" s="942"/>
      <c r="OXK324" s="942"/>
      <c r="OXL324" s="942"/>
      <c r="OXM324" s="942"/>
      <c r="OXN324" s="942"/>
      <c r="OXO324" s="942"/>
      <c r="OXP324" s="942"/>
      <c r="OXQ324" s="942"/>
      <c r="OXR324" s="942"/>
      <c r="OXS324" s="942"/>
      <c r="OXT324" s="942"/>
      <c r="OXU324" s="942"/>
      <c r="OXV324" s="942"/>
      <c r="OXW324" s="942"/>
      <c r="OXX324" s="942"/>
      <c r="OXY324" s="942"/>
      <c r="OXZ324" s="942"/>
      <c r="OYA324" s="942"/>
      <c r="OYB324" s="942"/>
      <c r="OYC324" s="942"/>
      <c r="OYD324" s="942"/>
      <c r="OYE324" s="942"/>
      <c r="OYF324" s="942"/>
      <c r="OYG324" s="942"/>
      <c r="OYH324" s="942"/>
      <c r="OYI324" s="942"/>
      <c r="OYJ324" s="942"/>
      <c r="OYK324" s="942"/>
      <c r="OYL324" s="942"/>
      <c r="OYM324" s="942"/>
      <c r="OYN324" s="942"/>
      <c r="OYO324" s="942"/>
      <c r="OYP324" s="942"/>
      <c r="OYQ324" s="942"/>
      <c r="OYR324" s="942"/>
      <c r="OYS324" s="942"/>
      <c r="OYT324" s="942"/>
      <c r="OYU324" s="942"/>
      <c r="OYV324" s="942"/>
      <c r="OYW324" s="942"/>
      <c r="OYX324" s="942"/>
      <c r="OYY324" s="942"/>
      <c r="OYZ324" s="942"/>
      <c r="OZA324" s="942"/>
      <c r="OZB324" s="942"/>
      <c r="OZC324" s="942"/>
      <c r="OZD324" s="942"/>
      <c r="OZE324" s="942"/>
      <c r="OZF324" s="942"/>
      <c r="OZG324" s="942"/>
      <c r="OZH324" s="942"/>
      <c r="OZI324" s="942"/>
      <c r="OZJ324" s="942"/>
      <c r="OZK324" s="942"/>
      <c r="OZL324" s="942"/>
      <c r="OZM324" s="942"/>
      <c r="OZN324" s="942"/>
      <c r="OZO324" s="942"/>
      <c r="OZP324" s="942"/>
      <c r="OZQ324" s="942"/>
      <c r="OZR324" s="942"/>
      <c r="OZS324" s="942"/>
      <c r="OZT324" s="942"/>
      <c r="OZU324" s="942"/>
      <c r="OZV324" s="942"/>
      <c r="OZW324" s="942"/>
      <c r="OZX324" s="942"/>
      <c r="OZY324" s="942"/>
      <c r="OZZ324" s="942"/>
      <c r="PAA324" s="942"/>
      <c r="PAB324" s="942"/>
      <c r="PAC324" s="942"/>
      <c r="PAD324" s="942"/>
      <c r="PAE324" s="942"/>
      <c r="PAF324" s="942"/>
      <c r="PAG324" s="942"/>
      <c r="PAH324" s="942"/>
      <c r="PAI324" s="942"/>
      <c r="PAJ324" s="942"/>
      <c r="PAK324" s="942"/>
      <c r="PAL324" s="942"/>
      <c r="PAM324" s="942"/>
      <c r="PAN324" s="942"/>
      <c r="PAO324" s="942"/>
      <c r="PAP324" s="942"/>
      <c r="PAQ324" s="942"/>
      <c r="PAR324" s="942"/>
      <c r="PAS324" s="942"/>
      <c r="PAT324" s="942"/>
      <c r="PAU324" s="942"/>
      <c r="PAV324" s="942"/>
      <c r="PAW324" s="942"/>
      <c r="PAX324" s="942"/>
      <c r="PAY324" s="942"/>
      <c r="PAZ324" s="942"/>
      <c r="PBA324" s="942"/>
      <c r="PBB324" s="942"/>
      <c r="PBC324" s="942"/>
      <c r="PBD324" s="942"/>
      <c r="PBE324" s="942"/>
      <c r="PBF324" s="942"/>
      <c r="PBG324" s="942"/>
      <c r="PBH324" s="942"/>
      <c r="PBI324" s="942"/>
      <c r="PBJ324" s="942"/>
      <c r="PBK324" s="942"/>
      <c r="PBL324" s="942"/>
      <c r="PBM324" s="942"/>
      <c r="PBN324" s="942"/>
      <c r="PBO324" s="942"/>
      <c r="PBP324" s="942"/>
      <c r="PBQ324" s="942"/>
      <c r="PBR324" s="942"/>
      <c r="PBS324" s="942"/>
      <c r="PBT324" s="942"/>
      <c r="PBU324" s="942"/>
      <c r="PBV324" s="942"/>
      <c r="PBW324" s="942"/>
      <c r="PBX324" s="942"/>
      <c r="PBY324" s="942"/>
      <c r="PBZ324" s="942"/>
      <c r="PCA324" s="942"/>
      <c r="PCB324" s="942"/>
      <c r="PCC324" s="942"/>
      <c r="PCD324" s="942"/>
      <c r="PCE324" s="942"/>
      <c r="PCF324" s="942"/>
      <c r="PCG324" s="942"/>
      <c r="PCH324" s="942"/>
      <c r="PCI324" s="942"/>
      <c r="PCJ324" s="942"/>
      <c r="PCK324" s="942"/>
      <c r="PCL324" s="942"/>
      <c r="PCM324" s="942"/>
      <c r="PCN324" s="942"/>
      <c r="PCO324" s="942"/>
      <c r="PCP324" s="942"/>
      <c r="PCQ324" s="942"/>
      <c r="PCR324" s="942"/>
      <c r="PCS324" s="942"/>
      <c r="PCT324" s="942"/>
      <c r="PCU324" s="942"/>
      <c r="PCV324" s="942"/>
      <c r="PCW324" s="942"/>
      <c r="PCX324" s="942"/>
      <c r="PCY324" s="942"/>
      <c r="PCZ324" s="942"/>
      <c r="PDA324" s="942"/>
      <c r="PDB324" s="942"/>
      <c r="PDC324" s="942"/>
      <c r="PDD324" s="942"/>
      <c r="PDE324" s="942"/>
      <c r="PDF324" s="942"/>
      <c r="PDG324" s="942"/>
      <c r="PDH324" s="942"/>
      <c r="PDI324" s="942"/>
      <c r="PDJ324" s="942"/>
      <c r="PDK324" s="942"/>
      <c r="PDL324" s="942"/>
      <c r="PDM324" s="942"/>
      <c r="PDN324" s="942"/>
      <c r="PDO324" s="942"/>
      <c r="PDP324" s="942"/>
      <c r="PDQ324" s="942"/>
      <c r="PDR324" s="942"/>
      <c r="PDS324" s="942"/>
      <c r="PDT324" s="942"/>
      <c r="PDU324" s="942"/>
      <c r="PDV324" s="942"/>
      <c r="PDW324" s="942"/>
      <c r="PDX324" s="942"/>
      <c r="PDY324" s="942"/>
      <c r="PDZ324" s="942"/>
      <c r="PEA324" s="942"/>
      <c r="PEB324" s="942"/>
      <c r="PEC324" s="942"/>
      <c r="PED324" s="942"/>
      <c r="PEE324" s="942"/>
      <c r="PEF324" s="942"/>
      <c r="PEG324" s="942"/>
      <c r="PEH324" s="942"/>
      <c r="PEI324" s="942"/>
      <c r="PEJ324" s="942"/>
      <c r="PEK324" s="942"/>
      <c r="PEL324" s="942"/>
      <c r="PEM324" s="942"/>
      <c r="PEN324" s="942"/>
      <c r="PEO324" s="942"/>
      <c r="PEP324" s="942"/>
      <c r="PEQ324" s="942"/>
      <c r="PER324" s="942"/>
      <c r="PES324" s="942"/>
      <c r="PET324" s="942"/>
      <c r="PEU324" s="942"/>
      <c r="PEV324" s="942"/>
      <c r="PEW324" s="942"/>
      <c r="PEX324" s="942"/>
      <c r="PEY324" s="942"/>
      <c r="PEZ324" s="942"/>
      <c r="PFA324" s="942"/>
      <c r="PFB324" s="942"/>
      <c r="PFC324" s="942"/>
      <c r="PFD324" s="942"/>
      <c r="PFE324" s="942"/>
      <c r="PFF324" s="942"/>
      <c r="PFG324" s="942"/>
      <c r="PFH324" s="942"/>
      <c r="PFI324" s="942"/>
      <c r="PFJ324" s="942"/>
      <c r="PFK324" s="942"/>
      <c r="PFL324" s="942"/>
      <c r="PFM324" s="942"/>
      <c r="PFN324" s="942"/>
      <c r="PFO324" s="942"/>
      <c r="PFP324" s="942"/>
      <c r="PFQ324" s="942"/>
      <c r="PFR324" s="942"/>
      <c r="PFS324" s="942"/>
      <c r="PFT324" s="942"/>
      <c r="PFU324" s="942"/>
      <c r="PFV324" s="942"/>
      <c r="PFW324" s="942"/>
      <c r="PFX324" s="942"/>
      <c r="PFY324" s="942"/>
      <c r="PFZ324" s="942"/>
      <c r="PGA324" s="942"/>
      <c r="PGB324" s="942"/>
      <c r="PGC324" s="942"/>
      <c r="PGD324" s="942"/>
      <c r="PGE324" s="942"/>
      <c r="PGF324" s="942"/>
      <c r="PGG324" s="942"/>
      <c r="PGH324" s="942"/>
      <c r="PGI324" s="942"/>
      <c r="PGJ324" s="942"/>
      <c r="PGK324" s="942"/>
      <c r="PGL324" s="942"/>
      <c r="PGM324" s="942"/>
      <c r="PGN324" s="942"/>
      <c r="PGO324" s="942"/>
      <c r="PGP324" s="942"/>
      <c r="PGQ324" s="942"/>
      <c r="PGR324" s="942"/>
      <c r="PGS324" s="942"/>
      <c r="PGT324" s="942"/>
      <c r="PGU324" s="942"/>
      <c r="PGV324" s="942"/>
      <c r="PGW324" s="942"/>
      <c r="PGX324" s="942"/>
      <c r="PGY324" s="942"/>
      <c r="PGZ324" s="942"/>
      <c r="PHA324" s="942"/>
      <c r="PHB324" s="942"/>
      <c r="PHC324" s="942"/>
      <c r="PHD324" s="942"/>
      <c r="PHE324" s="942"/>
      <c r="PHF324" s="942"/>
      <c r="PHG324" s="942"/>
      <c r="PHH324" s="942"/>
      <c r="PHI324" s="942"/>
      <c r="PHJ324" s="942"/>
      <c r="PHK324" s="942"/>
      <c r="PHL324" s="942"/>
      <c r="PHM324" s="942"/>
      <c r="PHN324" s="942"/>
      <c r="PHO324" s="942"/>
      <c r="PHP324" s="942"/>
      <c r="PHQ324" s="942"/>
      <c r="PHR324" s="942"/>
      <c r="PHS324" s="942"/>
      <c r="PHT324" s="942"/>
      <c r="PHU324" s="942"/>
      <c r="PHV324" s="942"/>
      <c r="PHW324" s="942"/>
      <c r="PHX324" s="942"/>
      <c r="PHY324" s="942"/>
      <c r="PHZ324" s="942"/>
      <c r="PIA324" s="942"/>
      <c r="PIB324" s="942"/>
      <c r="PIC324" s="942"/>
      <c r="PID324" s="942"/>
      <c r="PIE324" s="942"/>
      <c r="PIF324" s="942"/>
      <c r="PIG324" s="942"/>
      <c r="PIH324" s="942"/>
      <c r="PII324" s="942"/>
      <c r="PIJ324" s="942"/>
      <c r="PIK324" s="942"/>
      <c r="PIL324" s="942"/>
      <c r="PIM324" s="942"/>
      <c r="PIN324" s="942"/>
      <c r="PIO324" s="942"/>
      <c r="PIP324" s="942"/>
      <c r="PIQ324" s="942"/>
      <c r="PIR324" s="942"/>
      <c r="PIS324" s="942"/>
      <c r="PIT324" s="942"/>
      <c r="PIU324" s="942"/>
      <c r="PIV324" s="942"/>
      <c r="PIW324" s="942"/>
      <c r="PIX324" s="942"/>
      <c r="PIY324" s="942"/>
      <c r="PIZ324" s="942"/>
      <c r="PJA324" s="942"/>
      <c r="PJB324" s="942"/>
      <c r="PJC324" s="942"/>
      <c r="PJD324" s="942"/>
      <c r="PJE324" s="942"/>
      <c r="PJF324" s="942"/>
      <c r="PJG324" s="942"/>
      <c r="PJH324" s="942"/>
      <c r="PJI324" s="942"/>
      <c r="PJJ324" s="942"/>
      <c r="PJK324" s="942"/>
      <c r="PJL324" s="942"/>
      <c r="PJM324" s="942"/>
      <c r="PJN324" s="942"/>
      <c r="PJO324" s="942"/>
      <c r="PJP324" s="942"/>
      <c r="PJQ324" s="942"/>
      <c r="PJR324" s="942"/>
      <c r="PJS324" s="942"/>
      <c r="PJT324" s="942"/>
      <c r="PJU324" s="942"/>
      <c r="PJV324" s="942"/>
      <c r="PJW324" s="942"/>
      <c r="PJX324" s="942"/>
      <c r="PJY324" s="942"/>
      <c r="PJZ324" s="942"/>
      <c r="PKA324" s="942"/>
      <c r="PKB324" s="942"/>
      <c r="PKC324" s="942"/>
      <c r="PKD324" s="942"/>
      <c r="PKE324" s="942"/>
      <c r="PKF324" s="942"/>
      <c r="PKG324" s="942"/>
      <c r="PKH324" s="942"/>
      <c r="PKI324" s="942"/>
      <c r="PKJ324" s="942"/>
      <c r="PKK324" s="942"/>
      <c r="PKL324" s="942"/>
      <c r="PKM324" s="942"/>
      <c r="PKN324" s="942"/>
      <c r="PKO324" s="942"/>
      <c r="PKP324" s="942"/>
      <c r="PKQ324" s="942"/>
      <c r="PKR324" s="942"/>
      <c r="PKS324" s="942"/>
      <c r="PKT324" s="942"/>
      <c r="PKU324" s="942"/>
      <c r="PKV324" s="942"/>
      <c r="PKW324" s="942"/>
      <c r="PKX324" s="942"/>
      <c r="PKY324" s="942"/>
      <c r="PKZ324" s="942"/>
      <c r="PLA324" s="942"/>
      <c r="PLB324" s="942"/>
      <c r="PLC324" s="942"/>
      <c r="PLD324" s="942"/>
      <c r="PLE324" s="942"/>
      <c r="PLF324" s="942"/>
      <c r="PLG324" s="942"/>
      <c r="PLH324" s="942"/>
      <c r="PLI324" s="942"/>
      <c r="PLJ324" s="942"/>
      <c r="PLK324" s="942"/>
      <c r="PLL324" s="942"/>
      <c r="PLM324" s="942"/>
      <c r="PLN324" s="942"/>
      <c r="PLO324" s="942"/>
      <c r="PLP324" s="942"/>
      <c r="PLQ324" s="942"/>
      <c r="PLR324" s="942"/>
      <c r="PLS324" s="942"/>
      <c r="PLT324" s="942"/>
      <c r="PLU324" s="942"/>
      <c r="PLV324" s="942"/>
      <c r="PLW324" s="942"/>
      <c r="PLX324" s="942"/>
      <c r="PLY324" s="942"/>
      <c r="PLZ324" s="942"/>
      <c r="PMA324" s="942"/>
      <c r="PMB324" s="942"/>
      <c r="PMC324" s="942"/>
      <c r="PMD324" s="942"/>
      <c r="PME324" s="942"/>
      <c r="PMF324" s="942"/>
      <c r="PMG324" s="942"/>
      <c r="PMH324" s="942"/>
      <c r="PMI324" s="942"/>
      <c r="PMJ324" s="942"/>
      <c r="PMK324" s="942"/>
      <c r="PML324" s="942"/>
      <c r="PMM324" s="942"/>
      <c r="PMN324" s="942"/>
      <c r="PMO324" s="942"/>
      <c r="PMP324" s="942"/>
      <c r="PMQ324" s="942"/>
      <c r="PMR324" s="942"/>
      <c r="PMS324" s="942"/>
      <c r="PMT324" s="942"/>
      <c r="PMU324" s="942"/>
      <c r="PMV324" s="942"/>
      <c r="PMW324" s="942"/>
      <c r="PMX324" s="942"/>
      <c r="PMY324" s="942"/>
      <c r="PMZ324" s="942"/>
      <c r="PNA324" s="942"/>
      <c r="PNB324" s="942"/>
      <c r="PNC324" s="942"/>
      <c r="PND324" s="942"/>
      <c r="PNE324" s="942"/>
      <c r="PNF324" s="942"/>
      <c r="PNG324" s="942"/>
      <c r="PNH324" s="942"/>
      <c r="PNI324" s="942"/>
      <c r="PNJ324" s="942"/>
      <c r="PNK324" s="942"/>
      <c r="PNL324" s="942"/>
      <c r="PNM324" s="942"/>
      <c r="PNN324" s="942"/>
      <c r="PNO324" s="942"/>
      <c r="PNP324" s="942"/>
      <c r="PNQ324" s="942"/>
      <c r="PNR324" s="942"/>
      <c r="PNS324" s="942"/>
      <c r="PNT324" s="942"/>
      <c r="PNU324" s="942"/>
      <c r="PNV324" s="942"/>
      <c r="PNW324" s="942"/>
      <c r="PNX324" s="942"/>
      <c r="PNY324" s="942"/>
      <c r="PNZ324" s="942"/>
      <c r="POA324" s="942"/>
      <c r="POB324" s="942"/>
      <c r="POC324" s="942"/>
      <c r="POD324" s="942"/>
      <c r="POE324" s="942"/>
      <c r="POF324" s="942"/>
      <c r="POG324" s="942"/>
      <c r="POH324" s="942"/>
      <c r="POI324" s="942"/>
      <c r="POJ324" s="942"/>
      <c r="POK324" s="942"/>
      <c r="POL324" s="942"/>
      <c r="POM324" s="942"/>
      <c r="PON324" s="942"/>
      <c r="POO324" s="942"/>
      <c r="POP324" s="942"/>
      <c r="POQ324" s="942"/>
      <c r="POR324" s="942"/>
      <c r="POS324" s="942"/>
      <c r="POT324" s="942"/>
      <c r="POU324" s="942"/>
      <c r="POV324" s="942"/>
      <c r="POW324" s="942"/>
      <c r="POX324" s="942"/>
      <c r="POY324" s="942"/>
      <c r="POZ324" s="942"/>
      <c r="PPA324" s="942"/>
      <c r="PPB324" s="942"/>
      <c r="PPC324" s="942"/>
      <c r="PPD324" s="942"/>
      <c r="PPE324" s="942"/>
      <c r="PPF324" s="942"/>
      <c r="PPG324" s="942"/>
      <c r="PPH324" s="942"/>
      <c r="PPI324" s="942"/>
      <c r="PPJ324" s="942"/>
      <c r="PPK324" s="942"/>
      <c r="PPL324" s="942"/>
      <c r="PPM324" s="942"/>
      <c r="PPN324" s="942"/>
      <c r="PPO324" s="942"/>
      <c r="PPP324" s="942"/>
      <c r="PPQ324" s="942"/>
      <c r="PPR324" s="942"/>
      <c r="PPS324" s="942"/>
      <c r="PPT324" s="942"/>
      <c r="PPU324" s="942"/>
      <c r="PPV324" s="942"/>
      <c r="PPW324" s="942"/>
      <c r="PPX324" s="942"/>
      <c r="PPY324" s="942"/>
      <c r="PPZ324" s="942"/>
      <c r="PQA324" s="942"/>
      <c r="PQB324" s="942"/>
      <c r="PQC324" s="942"/>
      <c r="PQD324" s="942"/>
      <c r="PQE324" s="942"/>
      <c r="PQF324" s="942"/>
      <c r="PQG324" s="942"/>
      <c r="PQH324" s="942"/>
      <c r="PQI324" s="942"/>
      <c r="PQJ324" s="942"/>
      <c r="PQK324" s="942"/>
      <c r="PQL324" s="942"/>
      <c r="PQM324" s="942"/>
      <c r="PQN324" s="942"/>
      <c r="PQO324" s="942"/>
      <c r="PQP324" s="942"/>
      <c r="PQQ324" s="942"/>
      <c r="PQR324" s="942"/>
      <c r="PQS324" s="942"/>
      <c r="PQT324" s="942"/>
      <c r="PQU324" s="942"/>
      <c r="PQV324" s="942"/>
      <c r="PQW324" s="942"/>
      <c r="PQX324" s="942"/>
      <c r="PQY324" s="942"/>
      <c r="PQZ324" s="942"/>
      <c r="PRA324" s="942"/>
      <c r="PRB324" s="942"/>
      <c r="PRC324" s="942"/>
      <c r="PRD324" s="942"/>
      <c r="PRE324" s="942"/>
      <c r="PRF324" s="942"/>
      <c r="PRG324" s="942"/>
      <c r="PRH324" s="942"/>
      <c r="PRI324" s="942"/>
      <c r="PRJ324" s="942"/>
      <c r="PRK324" s="942"/>
      <c r="PRL324" s="942"/>
      <c r="PRM324" s="942"/>
      <c r="PRN324" s="942"/>
      <c r="PRO324" s="942"/>
      <c r="PRP324" s="942"/>
      <c r="PRQ324" s="942"/>
      <c r="PRR324" s="942"/>
      <c r="PRS324" s="942"/>
      <c r="PRT324" s="942"/>
      <c r="PRU324" s="942"/>
      <c r="PRV324" s="942"/>
      <c r="PRW324" s="942"/>
      <c r="PRX324" s="942"/>
      <c r="PRY324" s="942"/>
      <c r="PRZ324" s="942"/>
      <c r="PSA324" s="942"/>
      <c r="PSB324" s="942"/>
      <c r="PSC324" s="942"/>
      <c r="PSD324" s="942"/>
      <c r="PSE324" s="942"/>
      <c r="PSF324" s="942"/>
      <c r="PSG324" s="942"/>
      <c r="PSH324" s="942"/>
      <c r="PSI324" s="942"/>
      <c r="PSJ324" s="942"/>
      <c r="PSK324" s="942"/>
      <c r="PSL324" s="942"/>
      <c r="PSM324" s="942"/>
      <c r="PSN324" s="942"/>
      <c r="PSO324" s="942"/>
      <c r="PSP324" s="942"/>
      <c r="PSQ324" s="942"/>
      <c r="PSR324" s="942"/>
      <c r="PSS324" s="942"/>
      <c r="PST324" s="942"/>
      <c r="PSU324" s="942"/>
      <c r="PSV324" s="942"/>
      <c r="PSW324" s="942"/>
      <c r="PSX324" s="942"/>
      <c r="PSY324" s="942"/>
      <c r="PSZ324" s="942"/>
      <c r="PTA324" s="942"/>
      <c r="PTB324" s="942"/>
      <c r="PTC324" s="942"/>
      <c r="PTD324" s="942"/>
      <c r="PTE324" s="942"/>
      <c r="PTF324" s="942"/>
      <c r="PTG324" s="942"/>
      <c r="PTH324" s="942"/>
      <c r="PTI324" s="942"/>
      <c r="PTJ324" s="942"/>
      <c r="PTK324" s="942"/>
      <c r="PTL324" s="942"/>
      <c r="PTM324" s="942"/>
      <c r="PTN324" s="942"/>
      <c r="PTO324" s="942"/>
      <c r="PTP324" s="942"/>
      <c r="PTQ324" s="942"/>
      <c r="PTR324" s="942"/>
      <c r="PTS324" s="942"/>
      <c r="PTT324" s="942"/>
      <c r="PTU324" s="942"/>
      <c r="PTV324" s="942"/>
      <c r="PTW324" s="942"/>
      <c r="PTX324" s="942"/>
      <c r="PTY324" s="942"/>
      <c r="PTZ324" s="942"/>
      <c r="PUA324" s="942"/>
      <c r="PUB324" s="942"/>
      <c r="PUC324" s="942"/>
      <c r="PUD324" s="942"/>
      <c r="PUE324" s="942"/>
      <c r="PUF324" s="942"/>
      <c r="PUG324" s="942"/>
      <c r="PUH324" s="942"/>
      <c r="PUI324" s="942"/>
      <c r="PUJ324" s="942"/>
      <c r="PUK324" s="942"/>
      <c r="PUL324" s="942"/>
      <c r="PUM324" s="942"/>
      <c r="PUN324" s="942"/>
      <c r="PUO324" s="942"/>
      <c r="PUP324" s="942"/>
      <c r="PUQ324" s="942"/>
      <c r="PUR324" s="942"/>
      <c r="PUS324" s="942"/>
      <c r="PUT324" s="942"/>
      <c r="PUU324" s="942"/>
      <c r="PUV324" s="942"/>
      <c r="PUW324" s="942"/>
      <c r="PUX324" s="942"/>
      <c r="PUY324" s="942"/>
      <c r="PUZ324" s="942"/>
      <c r="PVA324" s="942"/>
      <c r="PVB324" s="942"/>
      <c r="PVC324" s="942"/>
      <c r="PVD324" s="942"/>
      <c r="PVE324" s="942"/>
      <c r="PVF324" s="942"/>
      <c r="PVG324" s="942"/>
      <c r="PVH324" s="942"/>
      <c r="PVI324" s="942"/>
      <c r="PVJ324" s="942"/>
      <c r="PVK324" s="942"/>
      <c r="PVL324" s="942"/>
      <c r="PVM324" s="942"/>
      <c r="PVN324" s="942"/>
      <c r="PVO324" s="942"/>
      <c r="PVP324" s="942"/>
      <c r="PVQ324" s="942"/>
      <c r="PVR324" s="942"/>
      <c r="PVS324" s="942"/>
      <c r="PVT324" s="942"/>
      <c r="PVU324" s="942"/>
      <c r="PVV324" s="942"/>
      <c r="PVW324" s="942"/>
      <c r="PVX324" s="942"/>
      <c r="PVY324" s="942"/>
      <c r="PVZ324" s="942"/>
      <c r="PWA324" s="942"/>
      <c r="PWB324" s="942"/>
      <c r="PWC324" s="942"/>
      <c r="PWD324" s="942"/>
      <c r="PWE324" s="942"/>
      <c r="PWF324" s="942"/>
      <c r="PWG324" s="942"/>
      <c r="PWH324" s="942"/>
      <c r="PWI324" s="942"/>
      <c r="PWJ324" s="942"/>
      <c r="PWK324" s="942"/>
      <c r="PWL324" s="942"/>
      <c r="PWM324" s="942"/>
      <c r="PWN324" s="942"/>
      <c r="PWO324" s="942"/>
      <c r="PWP324" s="942"/>
      <c r="PWQ324" s="942"/>
      <c r="PWR324" s="942"/>
      <c r="PWS324" s="942"/>
      <c r="PWT324" s="942"/>
      <c r="PWU324" s="942"/>
      <c r="PWV324" s="942"/>
      <c r="PWW324" s="942"/>
      <c r="PWX324" s="942"/>
      <c r="PWY324" s="942"/>
      <c r="PWZ324" s="942"/>
      <c r="PXA324" s="942"/>
      <c r="PXB324" s="942"/>
      <c r="PXC324" s="942"/>
      <c r="PXD324" s="942"/>
      <c r="PXE324" s="942"/>
      <c r="PXF324" s="942"/>
      <c r="PXG324" s="942"/>
      <c r="PXH324" s="942"/>
      <c r="PXI324" s="942"/>
      <c r="PXJ324" s="942"/>
      <c r="PXK324" s="942"/>
      <c r="PXL324" s="942"/>
      <c r="PXM324" s="942"/>
      <c r="PXN324" s="942"/>
      <c r="PXO324" s="942"/>
      <c r="PXP324" s="942"/>
      <c r="PXQ324" s="942"/>
      <c r="PXR324" s="942"/>
      <c r="PXS324" s="942"/>
      <c r="PXT324" s="942"/>
      <c r="PXU324" s="942"/>
      <c r="PXV324" s="942"/>
      <c r="PXW324" s="942"/>
      <c r="PXX324" s="942"/>
      <c r="PXY324" s="942"/>
      <c r="PXZ324" s="942"/>
      <c r="PYA324" s="942"/>
      <c r="PYB324" s="942"/>
      <c r="PYC324" s="942"/>
      <c r="PYD324" s="942"/>
      <c r="PYE324" s="942"/>
      <c r="PYF324" s="942"/>
      <c r="PYG324" s="942"/>
      <c r="PYH324" s="942"/>
      <c r="PYI324" s="942"/>
      <c r="PYJ324" s="942"/>
      <c r="PYK324" s="942"/>
      <c r="PYL324" s="942"/>
      <c r="PYM324" s="942"/>
      <c r="PYN324" s="942"/>
      <c r="PYO324" s="942"/>
      <c r="PYP324" s="942"/>
      <c r="PYQ324" s="942"/>
      <c r="PYR324" s="942"/>
      <c r="PYS324" s="942"/>
      <c r="PYT324" s="942"/>
      <c r="PYU324" s="942"/>
      <c r="PYV324" s="942"/>
      <c r="PYW324" s="942"/>
      <c r="PYX324" s="942"/>
      <c r="PYY324" s="942"/>
      <c r="PYZ324" s="942"/>
      <c r="PZA324" s="942"/>
      <c r="PZB324" s="942"/>
      <c r="PZC324" s="942"/>
      <c r="PZD324" s="942"/>
      <c r="PZE324" s="942"/>
      <c r="PZF324" s="942"/>
      <c r="PZG324" s="942"/>
      <c r="PZH324" s="942"/>
      <c r="PZI324" s="942"/>
      <c r="PZJ324" s="942"/>
      <c r="PZK324" s="942"/>
      <c r="PZL324" s="942"/>
      <c r="PZM324" s="942"/>
      <c r="PZN324" s="942"/>
      <c r="PZO324" s="942"/>
      <c r="PZP324" s="942"/>
      <c r="PZQ324" s="942"/>
      <c r="PZR324" s="942"/>
      <c r="PZS324" s="942"/>
      <c r="PZT324" s="942"/>
      <c r="PZU324" s="942"/>
      <c r="PZV324" s="942"/>
      <c r="PZW324" s="942"/>
      <c r="PZX324" s="942"/>
      <c r="PZY324" s="942"/>
      <c r="PZZ324" s="942"/>
      <c r="QAA324" s="942"/>
      <c r="QAB324" s="942"/>
      <c r="QAC324" s="942"/>
      <c r="QAD324" s="942"/>
      <c r="QAE324" s="942"/>
      <c r="QAF324" s="942"/>
      <c r="QAG324" s="942"/>
      <c r="QAH324" s="942"/>
      <c r="QAI324" s="942"/>
      <c r="QAJ324" s="942"/>
      <c r="QAK324" s="942"/>
      <c r="QAL324" s="942"/>
      <c r="QAM324" s="942"/>
      <c r="QAN324" s="942"/>
      <c r="QAO324" s="942"/>
      <c r="QAP324" s="942"/>
      <c r="QAQ324" s="942"/>
      <c r="QAR324" s="942"/>
      <c r="QAS324" s="942"/>
      <c r="QAT324" s="942"/>
      <c r="QAU324" s="942"/>
      <c r="QAV324" s="942"/>
      <c r="QAW324" s="942"/>
      <c r="QAX324" s="942"/>
      <c r="QAY324" s="942"/>
      <c r="QAZ324" s="942"/>
      <c r="QBA324" s="942"/>
      <c r="QBB324" s="942"/>
      <c r="QBC324" s="942"/>
      <c r="QBD324" s="942"/>
      <c r="QBE324" s="942"/>
      <c r="QBF324" s="942"/>
      <c r="QBG324" s="942"/>
      <c r="QBH324" s="942"/>
      <c r="QBI324" s="942"/>
      <c r="QBJ324" s="942"/>
      <c r="QBK324" s="942"/>
      <c r="QBL324" s="942"/>
      <c r="QBM324" s="942"/>
      <c r="QBN324" s="942"/>
      <c r="QBO324" s="942"/>
      <c r="QBP324" s="942"/>
      <c r="QBQ324" s="942"/>
      <c r="QBR324" s="942"/>
      <c r="QBS324" s="942"/>
      <c r="QBT324" s="942"/>
      <c r="QBU324" s="942"/>
      <c r="QBV324" s="942"/>
      <c r="QBW324" s="942"/>
      <c r="QBX324" s="942"/>
      <c r="QBY324" s="942"/>
      <c r="QBZ324" s="942"/>
      <c r="QCA324" s="942"/>
      <c r="QCB324" s="942"/>
      <c r="QCC324" s="942"/>
      <c r="QCD324" s="942"/>
      <c r="QCE324" s="942"/>
      <c r="QCF324" s="942"/>
      <c r="QCG324" s="942"/>
      <c r="QCH324" s="942"/>
      <c r="QCI324" s="942"/>
      <c r="QCJ324" s="942"/>
      <c r="QCK324" s="942"/>
      <c r="QCL324" s="942"/>
      <c r="QCM324" s="942"/>
      <c r="QCN324" s="942"/>
      <c r="QCO324" s="942"/>
      <c r="QCP324" s="942"/>
      <c r="QCQ324" s="942"/>
      <c r="QCR324" s="942"/>
      <c r="QCS324" s="942"/>
      <c r="QCT324" s="942"/>
      <c r="QCU324" s="942"/>
      <c r="QCV324" s="942"/>
      <c r="QCW324" s="942"/>
      <c r="QCX324" s="942"/>
      <c r="QCY324" s="942"/>
      <c r="QCZ324" s="942"/>
      <c r="QDA324" s="942"/>
      <c r="QDB324" s="942"/>
      <c r="QDC324" s="942"/>
      <c r="QDD324" s="942"/>
      <c r="QDE324" s="942"/>
      <c r="QDF324" s="942"/>
      <c r="QDG324" s="942"/>
      <c r="QDH324" s="942"/>
      <c r="QDI324" s="942"/>
      <c r="QDJ324" s="942"/>
      <c r="QDK324" s="942"/>
      <c r="QDL324" s="942"/>
      <c r="QDM324" s="942"/>
      <c r="QDN324" s="942"/>
      <c r="QDO324" s="942"/>
      <c r="QDP324" s="942"/>
      <c r="QDQ324" s="942"/>
      <c r="QDR324" s="942"/>
      <c r="QDS324" s="942"/>
      <c r="QDT324" s="942"/>
      <c r="QDU324" s="942"/>
      <c r="QDV324" s="942"/>
      <c r="QDW324" s="942"/>
      <c r="QDX324" s="942"/>
      <c r="QDY324" s="942"/>
      <c r="QDZ324" s="942"/>
      <c r="QEA324" s="942"/>
      <c r="QEB324" s="942"/>
      <c r="QEC324" s="942"/>
      <c r="QED324" s="942"/>
      <c r="QEE324" s="942"/>
      <c r="QEF324" s="942"/>
      <c r="QEG324" s="942"/>
      <c r="QEH324" s="942"/>
      <c r="QEI324" s="942"/>
      <c r="QEJ324" s="942"/>
      <c r="QEK324" s="942"/>
      <c r="QEL324" s="942"/>
      <c r="QEM324" s="942"/>
      <c r="QEN324" s="942"/>
      <c r="QEO324" s="942"/>
      <c r="QEP324" s="942"/>
      <c r="QEQ324" s="942"/>
      <c r="QER324" s="942"/>
      <c r="QES324" s="942"/>
      <c r="QET324" s="942"/>
      <c r="QEU324" s="942"/>
      <c r="QEV324" s="942"/>
      <c r="QEW324" s="942"/>
      <c r="QEX324" s="942"/>
      <c r="QEY324" s="942"/>
      <c r="QEZ324" s="942"/>
      <c r="QFA324" s="942"/>
      <c r="QFB324" s="942"/>
      <c r="QFC324" s="942"/>
      <c r="QFD324" s="942"/>
      <c r="QFE324" s="942"/>
      <c r="QFF324" s="942"/>
      <c r="QFG324" s="942"/>
      <c r="QFH324" s="942"/>
      <c r="QFI324" s="942"/>
      <c r="QFJ324" s="942"/>
      <c r="QFK324" s="942"/>
      <c r="QFL324" s="942"/>
      <c r="QFM324" s="942"/>
      <c r="QFN324" s="942"/>
      <c r="QFO324" s="942"/>
      <c r="QFP324" s="942"/>
      <c r="QFQ324" s="942"/>
      <c r="QFR324" s="942"/>
      <c r="QFS324" s="942"/>
      <c r="QFT324" s="942"/>
      <c r="QFU324" s="942"/>
      <c r="QFV324" s="942"/>
      <c r="QFW324" s="942"/>
      <c r="QFX324" s="942"/>
      <c r="QFY324" s="942"/>
      <c r="QFZ324" s="942"/>
      <c r="QGA324" s="942"/>
      <c r="QGB324" s="942"/>
      <c r="QGC324" s="942"/>
      <c r="QGD324" s="942"/>
      <c r="QGE324" s="942"/>
      <c r="QGF324" s="942"/>
      <c r="QGG324" s="942"/>
      <c r="QGH324" s="942"/>
      <c r="QGI324" s="942"/>
      <c r="QGJ324" s="942"/>
      <c r="QGK324" s="942"/>
      <c r="QGL324" s="942"/>
      <c r="QGM324" s="942"/>
      <c r="QGN324" s="942"/>
      <c r="QGO324" s="942"/>
      <c r="QGP324" s="942"/>
      <c r="QGQ324" s="942"/>
      <c r="QGR324" s="942"/>
      <c r="QGS324" s="942"/>
      <c r="QGT324" s="942"/>
      <c r="QGU324" s="942"/>
      <c r="QGV324" s="942"/>
      <c r="QGW324" s="942"/>
      <c r="QGX324" s="942"/>
      <c r="QGY324" s="942"/>
      <c r="QGZ324" s="942"/>
      <c r="QHA324" s="942"/>
      <c r="QHB324" s="942"/>
      <c r="QHC324" s="942"/>
      <c r="QHD324" s="942"/>
      <c r="QHE324" s="942"/>
      <c r="QHF324" s="942"/>
      <c r="QHG324" s="942"/>
      <c r="QHH324" s="942"/>
      <c r="QHI324" s="942"/>
      <c r="QHJ324" s="942"/>
      <c r="QHK324" s="942"/>
      <c r="QHL324" s="942"/>
      <c r="QHM324" s="942"/>
      <c r="QHN324" s="942"/>
      <c r="QHO324" s="942"/>
      <c r="QHP324" s="942"/>
      <c r="QHQ324" s="942"/>
      <c r="QHR324" s="942"/>
      <c r="QHS324" s="942"/>
      <c r="QHT324" s="942"/>
      <c r="QHU324" s="942"/>
      <c r="QHV324" s="942"/>
      <c r="QHW324" s="942"/>
      <c r="QHX324" s="942"/>
      <c r="QHY324" s="942"/>
      <c r="QHZ324" s="942"/>
      <c r="QIA324" s="942"/>
      <c r="QIB324" s="942"/>
      <c r="QIC324" s="942"/>
      <c r="QID324" s="942"/>
      <c r="QIE324" s="942"/>
      <c r="QIF324" s="942"/>
      <c r="QIG324" s="942"/>
      <c r="QIH324" s="942"/>
      <c r="QII324" s="942"/>
      <c r="QIJ324" s="942"/>
      <c r="QIK324" s="942"/>
      <c r="QIL324" s="942"/>
      <c r="QIM324" s="942"/>
      <c r="QIN324" s="942"/>
      <c r="QIO324" s="942"/>
      <c r="QIP324" s="942"/>
      <c r="QIQ324" s="942"/>
      <c r="QIR324" s="942"/>
      <c r="QIS324" s="942"/>
      <c r="QIT324" s="942"/>
      <c r="QIU324" s="942"/>
      <c r="QIV324" s="942"/>
      <c r="QIW324" s="942"/>
      <c r="QIX324" s="942"/>
      <c r="QIY324" s="942"/>
      <c r="QIZ324" s="942"/>
      <c r="QJA324" s="942"/>
      <c r="QJB324" s="942"/>
      <c r="QJC324" s="942"/>
      <c r="QJD324" s="942"/>
      <c r="QJE324" s="942"/>
      <c r="QJF324" s="942"/>
      <c r="QJG324" s="942"/>
      <c r="QJH324" s="942"/>
      <c r="QJI324" s="942"/>
      <c r="QJJ324" s="942"/>
      <c r="QJK324" s="942"/>
      <c r="QJL324" s="942"/>
      <c r="QJM324" s="942"/>
      <c r="QJN324" s="942"/>
      <c r="QJO324" s="942"/>
      <c r="QJP324" s="942"/>
      <c r="QJQ324" s="942"/>
      <c r="QJR324" s="942"/>
      <c r="QJS324" s="942"/>
      <c r="QJT324" s="942"/>
      <c r="QJU324" s="942"/>
      <c r="QJV324" s="942"/>
      <c r="QJW324" s="942"/>
      <c r="QJX324" s="942"/>
      <c r="QJY324" s="942"/>
      <c r="QJZ324" s="942"/>
      <c r="QKA324" s="942"/>
      <c r="QKB324" s="942"/>
      <c r="QKC324" s="942"/>
      <c r="QKD324" s="942"/>
      <c r="QKE324" s="942"/>
      <c r="QKF324" s="942"/>
      <c r="QKG324" s="942"/>
      <c r="QKH324" s="942"/>
      <c r="QKI324" s="942"/>
      <c r="QKJ324" s="942"/>
      <c r="QKK324" s="942"/>
      <c r="QKL324" s="942"/>
      <c r="QKM324" s="942"/>
      <c r="QKN324" s="942"/>
      <c r="QKO324" s="942"/>
      <c r="QKP324" s="942"/>
      <c r="QKQ324" s="942"/>
      <c r="QKR324" s="942"/>
      <c r="QKS324" s="942"/>
      <c r="QKT324" s="942"/>
      <c r="QKU324" s="942"/>
      <c r="QKV324" s="942"/>
      <c r="QKW324" s="942"/>
      <c r="QKX324" s="942"/>
      <c r="QKY324" s="942"/>
      <c r="QKZ324" s="942"/>
      <c r="QLA324" s="942"/>
      <c r="QLB324" s="942"/>
      <c r="QLC324" s="942"/>
      <c r="QLD324" s="942"/>
      <c r="QLE324" s="942"/>
      <c r="QLF324" s="942"/>
      <c r="QLG324" s="942"/>
      <c r="QLH324" s="942"/>
      <c r="QLI324" s="942"/>
      <c r="QLJ324" s="942"/>
      <c r="QLK324" s="942"/>
      <c r="QLL324" s="942"/>
      <c r="QLM324" s="942"/>
      <c r="QLN324" s="942"/>
      <c r="QLO324" s="942"/>
      <c r="QLP324" s="942"/>
      <c r="QLQ324" s="942"/>
      <c r="QLR324" s="942"/>
      <c r="QLS324" s="942"/>
      <c r="QLT324" s="942"/>
      <c r="QLU324" s="942"/>
      <c r="QLV324" s="942"/>
      <c r="QLW324" s="942"/>
      <c r="QLX324" s="942"/>
      <c r="QLY324" s="942"/>
      <c r="QLZ324" s="942"/>
      <c r="QMA324" s="942"/>
      <c r="QMB324" s="942"/>
      <c r="QMC324" s="942"/>
      <c r="QMD324" s="942"/>
      <c r="QME324" s="942"/>
      <c r="QMF324" s="942"/>
      <c r="QMG324" s="942"/>
      <c r="QMH324" s="942"/>
      <c r="QMI324" s="942"/>
      <c r="QMJ324" s="942"/>
      <c r="QMK324" s="942"/>
      <c r="QML324" s="942"/>
      <c r="QMM324" s="942"/>
      <c r="QMN324" s="942"/>
      <c r="QMO324" s="942"/>
      <c r="QMP324" s="942"/>
      <c r="QMQ324" s="942"/>
      <c r="QMR324" s="942"/>
      <c r="QMS324" s="942"/>
      <c r="QMT324" s="942"/>
      <c r="QMU324" s="942"/>
      <c r="QMV324" s="942"/>
      <c r="QMW324" s="942"/>
      <c r="QMX324" s="942"/>
      <c r="QMY324" s="942"/>
      <c r="QMZ324" s="942"/>
      <c r="QNA324" s="942"/>
      <c r="QNB324" s="942"/>
      <c r="QNC324" s="942"/>
      <c r="QND324" s="942"/>
      <c r="QNE324" s="942"/>
      <c r="QNF324" s="942"/>
      <c r="QNG324" s="942"/>
      <c r="QNH324" s="942"/>
      <c r="QNI324" s="942"/>
      <c r="QNJ324" s="942"/>
      <c r="QNK324" s="942"/>
      <c r="QNL324" s="942"/>
      <c r="QNM324" s="942"/>
      <c r="QNN324" s="942"/>
      <c r="QNO324" s="942"/>
      <c r="QNP324" s="942"/>
      <c r="QNQ324" s="942"/>
      <c r="QNR324" s="942"/>
      <c r="QNS324" s="942"/>
      <c r="QNT324" s="942"/>
      <c r="QNU324" s="942"/>
      <c r="QNV324" s="942"/>
      <c r="QNW324" s="942"/>
      <c r="QNX324" s="942"/>
      <c r="QNY324" s="942"/>
      <c r="QNZ324" s="942"/>
      <c r="QOA324" s="942"/>
      <c r="QOB324" s="942"/>
      <c r="QOC324" s="942"/>
      <c r="QOD324" s="942"/>
      <c r="QOE324" s="942"/>
      <c r="QOF324" s="942"/>
      <c r="QOG324" s="942"/>
      <c r="QOH324" s="942"/>
      <c r="QOI324" s="942"/>
      <c r="QOJ324" s="942"/>
      <c r="QOK324" s="942"/>
      <c r="QOL324" s="942"/>
      <c r="QOM324" s="942"/>
      <c r="QON324" s="942"/>
      <c r="QOO324" s="942"/>
      <c r="QOP324" s="942"/>
      <c r="QOQ324" s="942"/>
      <c r="QOR324" s="942"/>
      <c r="QOS324" s="942"/>
      <c r="QOT324" s="942"/>
      <c r="QOU324" s="942"/>
      <c r="QOV324" s="942"/>
      <c r="QOW324" s="942"/>
      <c r="QOX324" s="942"/>
      <c r="QOY324" s="942"/>
      <c r="QOZ324" s="942"/>
      <c r="QPA324" s="942"/>
      <c r="QPB324" s="942"/>
      <c r="QPC324" s="942"/>
      <c r="QPD324" s="942"/>
      <c r="QPE324" s="942"/>
      <c r="QPF324" s="942"/>
      <c r="QPG324" s="942"/>
      <c r="QPH324" s="942"/>
      <c r="QPI324" s="942"/>
      <c r="QPJ324" s="942"/>
      <c r="QPK324" s="942"/>
      <c r="QPL324" s="942"/>
      <c r="QPM324" s="942"/>
      <c r="QPN324" s="942"/>
      <c r="QPO324" s="942"/>
      <c r="QPP324" s="942"/>
      <c r="QPQ324" s="942"/>
      <c r="QPR324" s="942"/>
      <c r="QPS324" s="942"/>
      <c r="QPT324" s="942"/>
      <c r="QPU324" s="942"/>
      <c r="QPV324" s="942"/>
      <c r="QPW324" s="942"/>
      <c r="QPX324" s="942"/>
      <c r="QPY324" s="942"/>
      <c r="QPZ324" s="942"/>
      <c r="QQA324" s="942"/>
      <c r="QQB324" s="942"/>
      <c r="QQC324" s="942"/>
      <c r="QQD324" s="942"/>
      <c r="QQE324" s="942"/>
      <c r="QQF324" s="942"/>
      <c r="QQG324" s="942"/>
      <c r="QQH324" s="942"/>
      <c r="QQI324" s="942"/>
      <c r="QQJ324" s="942"/>
      <c r="QQK324" s="942"/>
      <c r="QQL324" s="942"/>
      <c r="QQM324" s="942"/>
      <c r="QQN324" s="942"/>
      <c r="QQO324" s="942"/>
      <c r="QQP324" s="942"/>
      <c r="QQQ324" s="942"/>
      <c r="QQR324" s="942"/>
      <c r="QQS324" s="942"/>
      <c r="QQT324" s="942"/>
      <c r="QQU324" s="942"/>
      <c r="QQV324" s="942"/>
      <c r="QQW324" s="942"/>
      <c r="QQX324" s="942"/>
      <c r="QQY324" s="942"/>
      <c r="QQZ324" s="942"/>
      <c r="QRA324" s="942"/>
      <c r="QRB324" s="942"/>
      <c r="QRC324" s="942"/>
      <c r="QRD324" s="942"/>
      <c r="QRE324" s="942"/>
      <c r="QRF324" s="942"/>
      <c r="QRG324" s="942"/>
      <c r="QRH324" s="942"/>
      <c r="QRI324" s="942"/>
      <c r="QRJ324" s="942"/>
      <c r="QRK324" s="942"/>
      <c r="QRL324" s="942"/>
      <c r="QRM324" s="942"/>
      <c r="QRN324" s="942"/>
      <c r="QRO324" s="942"/>
      <c r="QRP324" s="942"/>
      <c r="QRQ324" s="942"/>
      <c r="QRR324" s="942"/>
      <c r="QRS324" s="942"/>
      <c r="QRT324" s="942"/>
      <c r="QRU324" s="942"/>
      <c r="QRV324" s="942"/>
      <c r="QRW324" s="942"/>
      <c r="QRX324" s="942"/>
      <c r="QRY324" s="942"/>
      <c r="QRZ324" s="942"/>
      <c r="QSA324" s="942"/>
      <c r="QSB324" s="942"/>
      <c r="QSC324" s="942"/>
      <c r="QSD324" s="942"/>
      <c r="QSE324" s="942"/>
      <c r="QSF324" s="942"/>
      <c r="QSG324" s="942"/>
      <c r="QSH324" s="942"/>
      <c r="QSI324" s="942"/>
      <c r="QSJ324" s="942"/>
      <c r="QSK324" s="942"/>
      <c r="QSL324" s="942"/>
      <c r="QSM324" s="942"/>
      <c r="QSN324" s="942"/>
      <c r="QSO324" s="942"/>
      <c r="QSP324" s="942"/>
      <c r="QSQ324" s="942"/>
      <c r="QSR324" s="942"/>
      <c r="QSS324" s="942"/>
      <c r="QST324" s="942"/>
      <c r="QSU324" s="942"/>
      <c r="QSV324" s="942"/>
      <c r="QSW324" s="942"/>
      <c r="QSX324" s="942"/>
      <c r="QSY324" s="942"/>
      <c r="QSZ324" s="942"/>
      <c r="QTA324" s="942"/>
      <c r="QTB324" s="942"/>
      <c r="QTC324" s="942"/>
      <c r="QTD324" s="942"/>
      <c r="QTE324" s="942"/>
      <c r="QTF324" s="942"/>
      <c r="QTG324" s="942"/>
      <c r="QTH324" s="942"/>
      <c r="QTI324" s="942"/>
      <c r="QTJ324" s="942"/>
      <c r="QTK324" s="942"/>
      <c r="QTL324" s="942"/>
      <c r="QTM324" s="942"/>
      <c r="QTN324" s="942"/>
      <c r="QTO324" s="942"/>
      <c r="QTP324" s="942"/>
      <c r="QTQ324" s="942"/>
      <c r="QTR324" s="942"/>
      <c r="QTS324" s="942"/>
      <c r="QTT324" s="942"/>
      <c r="QTU324" s="942"/>
      <c r="QTV324" s="942"/>
      <c r="QTW324" s="942"/>
      <c r="QTX324" s="942"/>
      <c r="QTY324" s="942"/>
      <c r="QTZ324" s="942"/>
      <c r="QUA324" s="942"/>
      <c r="QUB324" s="942"/>
      <c r="QUC324" s="942"/>
      <c r="QUD324" s="942"/>
      <c r="QUE324" s="942"/>
      <c r="QUF324" s="942"/>
      <c r="QUG324" s="942"/>
      <c r="QUH324" s="942"/>
      <c r="QUI324" s="942"/>
      <c r="QUJ324" s="942"/>
      <c r="QUK324" s="942"/>
      <c r="QUL324" s="942"/>
      <c r="QUM324" s="942"/>
      <c r="QUN324" s="942"/>
      <c r="QUO324" s="942"/>
      <c r="QUP324" s="942"/>
      <c r="QUQ324" s="942"/>
      <c r="QUR324" s="942"/>
      <c r="QUS324" s="942"/>
      <c r="QUT324" s="942"/>
      <c r="QUU324" s="942"/>
      <c r="QUV324" s="942"/>
      <c r="QUW324" s="942"/>
      <c r="QUX324" s="942"/>
      <c r="QUY324" s="942"/>
      <c r="QUZ324" s="942"/>
      <c r="QVA324" s="942"/>
      <c r="QVB324" s="942"/>
      <c r="QVC324" s="942"/>
      <c r="QVD324" s="942"/>
      <c r="QVE324" s="942"/>
      <c r="QVF324" s="942"/>
      <c r="QVG324" s="942"/>
      <c r="QVH324" s="942"/>
      <c r="QVI324" s="942"/>
      <c r="QVJ324" s="942"/>
      <c r="QVK324" s="942"/>
      <c r="QVL324" s="942"/>
      <c r="QVM324" s="942"/>
      <c r="QVN324" s="942"/>
      <c r="QVO324" s="942"/>
      <c r="QVP324" s="942"/>
      <c r="QVQ324" s="942"/>
      <c r="QVR324" s="942"/>
      <c r="QVS324" s="942"/>
      <c r="QVT324" s="942"/>
      <c r="QVU324" s="942"/>
      <c r="QVV324" s="942"/>
      <c r="QVW324" s="942"/>
      <c r="QVX324" s="942"/>
      <c r="QVY324" s="942"/>
      <c r="QVZ324" s="942"/>
      <c r="QWA324" s="942"/>
      <c r="QWB324" s="942"/>
      <c r="QWC324" s="942"/>
      <c r="QWD324" s="942"/>
      <c r="QWE324" s="942"/>
      <c r="QWF324" s="942"/>
      <c r="QWG324" s="942"/>
      <c r="QWH324" s="942"/>
      <c r="QWI324" s="942"/>
      <c r="QWJ324" s="942"/>
      <c r="QWK324" s="942"/>
      <c r="QWL324" s="942"/>
      <c r="QWM324" s="942"/>
      <c r="QWN324" s="942"/>
      <c r="QWO324" s="942"/>
      <c r="QWP324" s="942"/>
      <c r="QWQ324" s="942"/>
      <c r="QWR324" s="942"/>
      <c r="QWS324" s="942"/>
      <c r="QWT324" s="942"/>
      <c r="QWU324" s="942"/>
      <c r="QWV324" s="942"/>
      <c r="QWW324" s="942"/>
      <c r="QWX324" s="942"/>
      <c r="QWY324" s="942"/>
      <c r="QWZ324" s="942"/>
      <c r="QXA324" s="942"/>
      <c r="QXB324" s="942"/>
      <c r="QXC324" s="942"/>
      <c r="QXD324" s="942"/>
      <c r="QXE324" s="942"/>
      <c r="QXF324" s="942"/>
      <c r="QXG324" s="942"/>
      <c r="QXH324" s="942"/>
      <c r="QXI324" s="942"/>
      <c r="QXJ324" s="942"/>
      <c r="QXK324" s="942"/>
      <c r="QXL324" s="942"/>
      <c r="QXM324" s="942"/>
      <c r="QXN324" s="942"/>
      <c r="QXO324" s="942"/>
      <c r="QXP324" s="942"/>
      <c r="QXQ324" s="942"/>
      <c r="QXR324" s="942"/>
      <c r="QXS324" s="942"/>
      <c r="QXT324" s="942"/>
      <c r="QXU324" s="942"/>
      <c r="QXV324" s="942"/>
      <c r="QXW324" s="942"/>
      <c r="QXX324" s="942"/>
      <c r="QXY324" s="942"/>
      <c r="QXZ324" s="942"/>
      <c r="QYA324" s="942"/>
      <c r="QYB324" s="942"/>
      <c r="QYC324" s="942"/>
      <c r="QYD324" s="942"/>
      <c r="QYE324" s="942"/>
      <c r="QYF324" s="942"/>
      <c r="QYG324" s="942"/>
      <c r="QYH324" s="942"/>
      <c r="QYI324" s="942"/>
      <c r="QYJ324" s="942"/>
      <c r="QYK324" s="942"/>
      <c r="QYL324" s="942"/>
      <c r="QYM324" s="942"/>
      <c r="QYN324" s="942"/>
      <c r="QYO324" s="942"/>
      <c r="QYP324" s="942"/>
      <c r="QYQ324" s="942"/>
      <c r="QYR324" s="942"/>
      <c r="QYS324" s="942"/>
      <c r="QYT324" s="942"/>
      <c r="QYU324" s="942"/>
      <c r="QYV324" s="942"/>
      <c r="QYW324" s="942"/>
      <c r="QYX324" s="942"/>
      <c r="QYY324" s="942"/>
      <c r="QYZ324" s="942"/>
      <c r="QZA324" s="942"/>
      <c r="QZB324" s="942"/>
      <c r="QZC324" s="942"/>
      <c r="QZD324" s="942"/>
      <c r="QZE324" s="942"/>
      <c r="QZF324" s="942"/>
      <c r="QZG324" s="942"/>
      <c r="QZH324" s="942"/>
      <c r="QZI324" s="942"/>
      <c r="QZJ324" s="942"/>
      <c r="QZK324" s="942"/>
      <c r="QZL324" s="942"/>
      <c r="QZM324" s="942"/>
      <c r="QZN324" s="942"/>
      <c r="QZO324" s="942"/>
      <c r="QZP324" s="942"/>
      <c r="QZQ324" s="942"/>
      <c r="QZR324" s="942"/>
      <c r="QZS324" s="942"/>
      <c r="QZT324" s="942"/>
      <c r="QZU324" s="942"/>
      <c r="QZV324" s="942"/>
      <c r="QZW324" s="942"/>
      <c r="QZX324" s="942"/>
      <c r="QZY324" s="942"/>
      <c r="QZZ324" s="942"/>
      <c r="RAA324" s="942"/>
      <c r="RAB324" s="942"/>
      <c r="RAC324" s="942"/>
      <c r="RAD324" s="942"/>
      <c r="RAE324" s="942"/>
      <c r="RAF324" s="942"/>
      <c r="RAG324" s="942"/>
      <c r="RAH324" s="942"/>
      <c r="RAI324" s="942"/>
      <c r="RAJ324" s="942"/>
      <c r="RAK324" s="942"/>
      <c r="RAL324" s="942"/>
      <c r="RAM324" s="942"/>
      <c r="RAN324" s="942"/>
      <c r="RAO324" s="942"/>
      <c r="RAP324" s="942"/>
      <c r="RAQ324" s="942"/>
      <c r="RAR324" s="942"/>
      <c r="RAS324" s="942"/>
      <c r="RAT324" s="942"/>
      <c r="RAU324" s="942"/>
      <c r="RAV324" s="942"/>
      <c r="RAW324" s="942"/>
      <c r="RAX324" s="942"/>
      <c r="RAY324" s="942"/>
      <c r="RAZ324" s="942"/>
      <c r="RBA324" s="942"/>
      <c r="RBB324" s="942"/>
      <c r="RBC324" s="942"/>
      <c r="RBD324" s="942"/>
      <c r="RBE324" s="942"/>
      <c r="RBF324" s="942"/>
      <c r="RBG324" s="942"/>
      <c r="RBH324" s="942"/>
      <c r="RBI324" s="942"/>
      <c r="RBJ324" s="942"/>
      <c r="RBK324" s="942"/>
      <c r="RBL324" s="942"/>
      <c r="RBM324" s="942"/>
      <c r="RBN324" s="942"/>
      <c r="RBO324" s="942"/>
      <c r="RBP324" s="942"/>
      <c r="RBQ324" s="942"/>
      <c r="RBR324" s="942"/>
      <c r="RBS324" s="942"/>
      <c r="RBT324" s="942"/>
      <c r="RBU324" s="942"/>
      <c r="RBV324" s="942"/>
      <c r="RBW324" s="942"/>
      <c r="RBX324" s="942"/>
      <c r="RBY324" s="942"/>
      <c r="RBZ324" s="942"/>
      <c r="RCA324" s="942"/>
      <c r="RCB324" s="942"/>
      <c r="RCC324" s="942"/>
      <c r="RCD324" s="942"/>
      <c r="RCE324" s="942"/>
      <c r="RCF324" s="942"/>
      <c r="RCG324" s="942"/>
      <c r="RCH324" s="942"/>
      <c r="RCI324" s="942"/>
      <c r="RCJ324" s="942"/>
      <c r="RCK324" s="942"/>
      <c r="RCL324" s="942"/>
      <c r="RCM324" s="942"/>
      <c r="RCN324" s="942"/>
      <c r="RCO324" s="942"/>
      <c r="RCP324" s="942"/>
      <c r="RCQ324" s="942"/>
      <c r="RCR324" s="942"/>
      <c r="RCS324" s="942"/>
      <c r="RCT324" s="942"/>
      <c r="RCU324" s="942"/>
      <c r="RCV324" s="942"/>
      <c r="RCW324" s="942"/>
      <c r="RCX324" s="942"/>
      <c r="RCY324" s="942"/>
      <c r="RCZ324" s="942"/>
      <c r="RDA324" s="942"/>
      <c r="RDB324" s="942"/>
      <c r="RDC324" s="942"/>
      <c r="RDD324" s="942"/>
      <c r="RDE324" s="942"/>
      <c r="RDF324" s="942"/>
      <c r="RDG324" s="942"/>
      <c r="RDH324" s="942"/>
      <c r="RDI324" s="942"/>
      <c r="RDJ324" s="942"/>
      <c r="RDK324" s="942"/>
      <c r="RDL324" s="942"/>
      <c r="RDM324" s="942"/>
      <c r="RDN324" s="942"/>
      <c r="RDO324" s="942"/>
      <c r="RDP324" s="942"/>
      <c r="RDQ324" s="942"/>
      <c r="RDR324" s="942"/>
      <c r="RDS324" s="942"/>
      <c r="RDT324" s="942"/>
      <c r="RDU324" s="942"/>
      <c r="RDV324" s="942"/>
      <c r="RDW324" s="942"/>
      <c r="RDX324" s="942"/>
      <c r="RDY324" s="942"/>
      <c r="RDZ324" s="942"/>
      <c r="REA324" s="942"/>
      <c r="REB324" s="942"/>
      <c r="REC324" s="942"/>
      <c r="RED324" s="942"/>
      <c r="REE324" s="942"/>
      <c r="REF324" s="942"/>
      <c r="REG324" s="942"/>
      <c r="REH324" s="942"/>
      <c r="REI324" s="942"/>
      <c r="REJ324" s="942"/>
      <c r="REK324" s="942"/>
      <c r="REL324" s="942"/>
      <c r="REM324" s="942"/>
      <c r="REN324" s="942"/>
      <c r="REO324" s="942"/>
      <c r="REP324" s="942"/>
      <c r="REQ324" s="942"/>
      <c r="RER324" s="942"/>
      <c r="RES324" s="942"/>
      <c r="RET324" s="942"/>
      <c r="REU324" s="942"/>
      <c r="REV324" s="942"/>
      <c r="REW324" s="942"/>
      <c r="REX324" s="942"/>
      <c r="REY324" s="942"/>
      <c r="REZ324" s="942"/>
      <c r="RFA324" s="942"/>
      <c r="RFB324" s="942"/>
      <c r="RFC324" s="942"/>
      <c r="RFD324" s="942"/>
      <c r="RFE324" s="942"/>
      <c r="RFF324" s="942"/>
      <c r="RFG324" s="942"/>
      <c r="RFH324" s="942"/>
      <c r="RFI324" s="942"/>
      <c r="RFJ324" s="942"/>
      <c r="RFK324" s="942"/>
      <c r="RFL324" s="942"/>
      <c r="RFM324" s="942"/>
      <c r="RFN324" s="942"/>
      <c r="RFO324" s="942"/>
      <c r="RFP324" s="942"/>
      <c r="RFQ324" s="942"/>
      <c r="RFR324" s="942"/>
      <c r="RFS324" s="942"/>
      <c r="RFT324" s="942"/>
      <c r="RFU324" s="942"/>
      <c r="RFV324" s="942"/>
      <c r="RFW324" s="942"/>
      <c r="RFX324" s="942"/>
      <c r="RFY324" s="942"/>
      <c r="RFZ324" s="942"/>
      <c r="RGA324" s="942"/>
      <c r="RGB324" s="942"/>
      <c r="RGC324" s="942"/>
      <c r="RGD324" s="942"/>
      <c r="RGE324" s="942"/>
      <c r="RGF324" s="942"/>
      <c r="RGG324" s="942"/>
      <c r="RGH324" s="942"/>
      <c r="RGI324" s="942"/>
      <c r="RGJ324" s="942"/>
      <c r="RGK324" s="942"/>
      <c r="RGL324" s="942"/>
      <c r="RGM324" s="942"/>
      <c r="RGN324" s="942"/>
      <c r="RGO324" s="942"/>
      <c r="RGP324" s="942"/>
      <c r="RGQ324" s="942"/>
      <c r="RGR324" s="942"/>
      <c r="RGS324" s="942"/>
      <c r="RGT324" s="942"/>
      <c r="RGU324" s="942"/>
      <c r="RGV324" s="942"/>
      <c r="RGW324" s="942"/>
      <c r="RGX324" s="942"/>
      <c r="RGY324" s="942"/>
      <c r="RGZ324" s="942"/>
      <c r="RHA324" s="942"/>
      <c r="RHB324" s="942"/>
      <c r="RHC324" s="942"/>
      <c r="RHD324" s="942"/>
      <c r="RHE324" s="942"/>
      <c r="RHF324" s="942"/>
      <c r="RHG324" s="942"/>
      <c r="RHH324" s="942"/>
      <c r="RHI324" s="942"/>
      <c r="RHJ324" s="942"/>
      <c r="RHK324" s="942"/>
      <c r="RHL324" s="942"/>
      <c r="RHM324" s="942"/>
      <c r="RHN324" s="942"/>
      <c r="RHO324" s="942"/>
      <c r="RHP324" s="942"/>
      <c r="RHQ324" s="942"/>
      <c r="RHR324" s="942"/>
      <c r="RHS324" s="942"/>
      <c r="RHT324" s="942"/>
      <c r="RHU324" s="942"/>
      <c r="RHV324" s="942"/>
      <c r="RHW324" s="942"/>
      <c r="RHX324" s="942"/>
      <c r="RHY324" s="942"/>
      <c r="RHZ324" s="942"/>
      <c r="RIA324" s="942"/>
      <c r="RIB324" s="942"/>
      <c r="RIC324" s="942"/>
      <c r="RID324" s="942"/>
      <c r="RIE324" s="942"/>
      <c r="RIF324" s="942"/>
      <c r="RIG324" s="942"/>
      <c r="RIH324" s="942"/>
      <c r="RII324" s="942"/>
      <c r="RIJ324" s="942"/>
      <c r="RIK324" s="942"/>
      <c r="RIL324" s="942"/>
      <c r="RIM324" s="942"/>
      <c r="RIN324" s="942"/>
      <c r="RIO324" s="942"/>
      <c r="RIP324" s="942"/>
      <c r="RIQ324" s="942"/>
      <c r="RIR324" s="942"/>
      <c r="RIS324" s="942"/>
      <c r="RIT324" s="942"/>
      <c r="RIU324" s="942"/>
      <c r="RIV324" s="942"/>
      <c r="RIW324" s="942"/>
      <c r="RIX324" s="942"/>
      <c r="RIY324" s="942"/>
      <c r="RIZ324" s="942"/>
      <c r="RJA324" s="942"/>
      <c r="RJB324" s="942"/>
      <c r="RJC324" s="942"/>
      <c r="RJD324" s="942"/>
      <c r="RJE324" s="942"/>
      <c r="RJF324" s="942"/>
      <c r="RJG324" s="942"/>
      <c r="RJH324" s="942"/>
      <c r="RJI324" s="942"/>
      <c r="RJJ324" s="942"/>
      <c r="RJK324" s="942"/>
      <c r="RJL324" s="942"/>
      <c r="RJM324" s="942"/>
      <c r="RJN324" s="942"/>
      <c r="RJO324" s="942"/>
      <c r="RJP324" s="942"/>
      <c r="RJQ324" s="942"/>
      <c r="RJR324" s="942"/>
      <c r="RJS324" s="942"/>
      <c r="RJT324" s="942"/>
      <c r="RJU324" s="942"/>
      <c r="RJV324" s="942"/>
      <c r="RJW324" s="942"/>
      <c r="RJX324" s="942"/>
      <c r="RJY324" s="942"/>
      <c r="RJZ324" s="942"/>
      <c r="RKA324" s="942"/>
      <c r="RKB324" s="942"/>
      <c r="RKC324" s="942"/>
      <c r="RKD324" s="942"/>
      <c r="RKE324" s="942"/>
      <c r="RKF324" s="942"/>
      <c r="RKG324" s="942"/>
      <c r="RKH324" s="942"/>
      <c r="RKI324" s="942"/>
      <c r="RKJ324" s="942"/>
      <c r="RKK324" s="942"/>
      <c r="RKL324" s="942"/>
      <c r="RKM324" s="942"/>
      <c r="RKN324" s="942"/>
      <c r="RKO324" s="942"/>
      <c r="RKP324" s="942"/>
      <c r="RKQ324" s="942"/>
      <c r="RKR324" s="942"/>
      <c r="RKS324" s="942"/>
      <c r="RKT324" s="942"/>
      <c r="RKU324" s="942"/>
      <c r="RKV324" s="942"/>
      <c r="RKW324" s="942"/>
      <c r="RKX324" s="942"/>
      <c r="RKY324" s="942"/>
      <c r="RKZ324" s="942"/>
      <c r="RLA324" s="942"/>
      <c r="RLB324" s="942"/>
      <c r="RLC324" s="942"/>
      <c r="RLD324" s="942"/>
      <c r="RLE324" s="942"/>
      <c r="RLF324" s="942"/>
      <c r="RLG324" s="942"/>
      <c r="RLH324" s="942"/>
      <c r="RLI324" s="942"/>
      <c r="RLJ324" s="942"/>
      <c r="RLK324" s="942"/>
      <c r="RLL324" s="942"/>
      <c r="RLM324" s="942"/>
      <c r="RLN324" s="942"/>
      <c r="RLO324" s="942"/>
      <c r="RLP324" s="942"/>
      <c r="RLQ324" s="942"/>
      <c r="RLR324" s="942"/>
      <c r="RLS324" s="942"/>
      <c r="RLT324" s="942"/>
      <c r="RLU324" s="942"/>
      <c r="RLV324" s="942"/>
      <c r="RLW324" s="942"/>
      <c r="RLX324" s="942"/>
      <c r="RLY324" s="942"/>
      <c r="RLZ324" s="942"/>
      <c r="RMA324" s="942"/>
      <c r="RMB324" s="942"/>
      <c r="RMC324" s="942"/>
      <c r="RMD324" s="942"/>
      <c r="RME324" s="942"/>
      <c r="RMF324" s="942"/>
      <c r="RMG324" s="942"/>
      <c r="RMH324" s="942"/>
      <c r="RMI324" s="942"/>
      <c r="RMJ324" s="942"/>
      <c r="RMK324" s="942"/>
      <c r="RML324" s="942"/>
      <c r="RMM324" s="942"/>
      <c r="RMN324" s="942"/>
      <c r="RMO324" s="942"/>
      <c r="RMP324" s="942"/>
      <c r="RMQ324" s="942"/>
      <c r="RMR324" s="942"/>
      <c r="RMS324" s="942"/>
      <c r="RMT324" s="942"/>
      <c r="RMU324" s="942"/>
      <c r="RMV324" s="942"/>
      <c r="RMW324" s="942"/>
      <c r="RMX324" s="942"/>
      <c r="RMY324" s="942"/>
      <c r="RMZ324" s="942"/>
      <c r="RNA324" s="942"/>
      <c r="RNB324" s="942"/>
      <c r="RNC324" s="942"/>
      <c r="RND324" s="942"/>
      <c r="RNE324" s="942"/>
      <c r="RNF324" s="942"/>
      <c r="RNG324" s="942"/>
      <c r="RNH324" s="942"/>
      <c r="RNI324" s="942"/>
      <c r="RNJ324" s="942"/>
      <c r="RNK324" s="942"/>
      <c r="RNL324" s="942"/>
      <c r="RNM324" s="942"/>
      <c r="RNN324" s="942"/>
      <c r="RNO324" s="942"/>
      <c r="RNP324" s="942"/>
      <c r="RNQ324" s="942"/>
      <c r="RNR324" s="942"/>
      <c r="RNS324" s="942"/>
      <c r="RNT324" s="942"/>
      <c r="RNU324" s="942"/>
      <c r="RNV324" s="942"/>
      <c r="RNW324" s="942"/>
      <c r="RNX324" s="942"/>
      <c r="RNY324" s="942"/>
      <c r="RNZ324" s="942"/>
      <c r="ROA324" s="942"/>
      <c r="ROB324" s="942"/>
      <c r="ROC324" s="942"/>
      <c r="ROD324" s="942"/>
      <c r="ROE324" s="942"/>
      <c r="ROF324" s="942"/>
      <c r="ROG324" s="942"/>
      <c r="ROH324" s="942"/>
      <c r="ROI324" s="942"/>
      <c r="ROJ324" s="942"/>
      <c r="ROK324" s="942"/>
      <c r="ROL324" s="942"/>
      <c r="ROM324" s="942"/>
      <c r="RON324" s="942"/>
      <c r="ROO324" s="942"/>
      <c r="ROP324" s="942"/>
      <c r="ROQ324" s="942"/>
      <c r="ROR324" s="942"/>
      <c r="ROS324" s="942"/>
      <c r="ROT324" s="942"/>
      <c r="ROU324" s="942"/>
      <c r="ROV324" s="942"/>
      <c r="ROW324" s="942"/>
      <c r="ROX324" s="942"/>
      <c r="ROY324" s="942"/>
      <c r="ROZ324" s="942"/>
      <c r="RPA324" s="942"/>
      <c r="RPB324" s="942"/>
      <c r="RPC324" s="942"/>
      <c r="RPD324" s="942"/>
      <c r="RPE324" s="942"/>
      <c r="RPF324" s="942"/>
      <c r="RPG324" s="942"/>
      <c r="RPH324" s="942"/>
      <c r="RPI324" s="942"/>
      <c r="RPJ324" s="942"/>
      <c r="RPK324" s="942"/>
      <c r="RPL324" s="942"/>
      <c r="RPM324" s="942"/>
      <c r="RPN324" s="942"/>
      <c r="RPO324" s="942"/>
      <c r="RPP324" s="942"/>
      <c r="RPQ324" s="942"/>
      <c r="RPR324" s="942"/>
      <c r="RPS324" s="942"/>
      <c r="RPT324" s="942"/>
      <c r="RPU324" s="942"/>
      <c r="RPV324" s="942"/>
      <c r="RPW324" s="942"/>
      <c r="RPX324" s="942"/>
      <c r="RPY324" s="942"/>
      <c r="RPZ324" s="942"/>
      <c r="RQA324" s="942"/>
      <c r="RQB324" s="942"/>
      <c r="RQC324" s="942"/>
      <c r="RQD324" s="942"/>
      <c r="RQE324" s="942"/>
      <c r="RQF324" s="942"/>
      <c r="RQG324" s="942"/>
      <c r="RQH324" s="942"/>
      <c r="RQI324" s="942"/>
      <c r="RQJ324" s="942"/>
      <c r="RQK324" s="942"/>
      <c r="RQL324" s="942"/>
      <c r="RQM324" s="942"/>
      <c r="RQN324" s="942"/>
      <c r="RQO324" s="942"/>
      <c r="RQP324" s="942"/>
      <c r="RQQ324" s="942"/>
      <c r="RQR324" s="942"/>
      <c r="RQS324" s="942"/>
      <c r="RQT324" s="942"/>
      <c r="RQU324" s="942"/>
      <c r="RQV324" s="942"/>
      <c r="RQW324" s="942"/>
      <c r="RQX324" s="942"/>
      <c r="RQY324" s="942"/>
      <c r="RQZ324" s="942"/>
      <c r="RRA324" s="942"/>
      <c r="RRB324" s="942"/>
      <c r="RRC324" s="942"/>
      <c r="RRD324" s="942"/>
      <c r="RRE324" s="942"/>
      <c r="RRF324" s="942"/>
      <c r="RRG324" s="942"/>
      <c r="RRH324" s="942"/>
      <c r="RRI324" s="942"/>
      <c r="RRJ324" s="942"/>
      <c r="RRK324" s="942"/>
      <c r="RRL324" s="942"/>
      <c r="RRM324" s="942"/>
      <c r="RRN324" s="942"/>
      <c r="RRO324" s="942"/>
      <c r="RRP324" s="942"/>
      <c r="RRQ324" s="942"/>
      <c r="RRR324" s="942"/>
      <c r="RRS324" s="942"/>
      <c r="RRT324" s="942"/>
      <c r="RRU324" s="942"/>
      <c r="RRV324" s="942"/>
      <c r="RRW324" s="942"/>
      <c r="RRX324" s="942"/>
      <c r="RRY324" s="942"/>
      <c r="RRZ324" s="942"/>
      <c r="RSA324" s="942"/>
      <c r="RSB324" s="942"/>
      <c r="RSC324" s="942"/>
      <c r="RSD324" s="942"/>
      <c r="RSE324" s="942"/>
      <c r="RSF324" s="942"/>
      <c r="RSG324" s="942"/>
      <c r="RSH324" s="942"/>
      <c r="RSI324" s="942"/>
      <c r="RSJ324" s="942"/>
      <c r="RSK324" s="942"/>
      <c r="RSL324" s="942"/>
      <c r="RSM324" s="942"/>
      <c r="RSN324" s="942"/>
      <c r="RSO324" s="942"/>
      <c r="RSP324" s="942"/>
      <c r="RSQ324" s="942"/>
      <c r="RSR324" s="942"/>
      <c r="RSS324" s="942"/>
      <c r="RST324" s="942"/>
      <c r="RSU324" s="942"/>
      <c r="RSV324" s="942"/>
      <c r="RSW324" s="942"/>
      <c r="RSX324" s="942"/>
      <c r="RSY324" s="942"/>
      <c r="RSZ324" s="942"/>
      <c r="RTA324" s="942"/>
      <c r="RTB324" s="942"/>
      <c r="RTC324" s="942"/>
      <c r="RTD324" s="942"/>
      <c r="RTE324" s="942"/>
      <c r="RTF324" s="942"/>
      <c r="RTG324" s="942"/>
      <c r="RTH324" s="942"/>
      <c r="RTI324" s="942"/>
      <c r="RTJ324" s="942"/>
      <c r="RTK324" s="942"/>
      <c r="RTL324" s="942"/>
      <c r="RTM324" s="942"/>
      <c r="RTN324" s="942"/>
      <c r="RTO324" s="942"/>
      <c r="RTP324" s="942"/>
      <c r="RTQ324" s="942"/>
      <c r="RTR324" s="942"/>
      <c r="RTS324" s="942"/>
      <c r="RTT324" s="942"/>
      <c r="RTU324" s="942"/>
      <c r="RTV324" s="942"/>
      <c r="RTW324" s="942"/>
      <c r="RTX324" s="942"/>
      <c r="RTY324" s="942"/>
      <c r="RTZ324" s="942"/>
      <c r="RUA324" s="942"/>
      <c r="RUB324" s="942"/>
      <c r="RUC324" s="942"/>
      <c r="RUD324" s="942"/>
      <c r="RUE324" s="942"/>
      <c r="RUF324" s="942"/>
      <c r="RUG324" s="942"/>
      <c r="RUH324" s="942"/>
      <c r="RUI324" s="942"/>
      <c r="RUJ324" s="942"/>
      <c r="RUK324" s="942"/>
      <c r="RUL324" s="942"/>
      <c r="RUM324" s="942"/>
      <c r="RUN324" s="942"/>
      <c r="RUO324" s="942"/>
      <c r="RUP324" s="942"/>
      <c r="RUQ324" s="942"/>
      <c r="RUR324" s="942"/>
      <c r="RUS324" s="942"/>
      <c r="RUT324" s="942"/>
      <c r="RUU324" s="942"/>
      <c r="RUV324" s="942"/>
      <c r="RUW324" s="942"/>
      <c r="RUX324" s="942"/>
      <c r="RUY324" s="942"/>
      <c r="RUZ324" s="942"/>
      <c r="RVA324" s="942"/>
      <c r="RVB324" s="942"/>
      <c r="RVC324" s="942"/>
      <c r="RVD324" s="942"/>
      <c r="RVE324" s="942"/>
      <c r="RVF324" s="942"/>
      <c r="RVG324" s="942"/>
      <c r="RVH324" s="942"/>
      <c r="RVI324" s="942"/>
      <c r="RVJ324" s="942"/>
      <c r="RVK324" s="942"/>
      <c r="RVL324" s="942"/>
      <c r="RVM324" s="942"/>
      <c r="RVN324" s="942"/>
      <c r="RVO324" s="942"/>
      <c r="RVP324" s="942"/>
      <c r="RVQ324" s="942"/>
      <c r="RVR324" s="942"/>
      <c r="RVS324" s="942"/>
      <c r="RVT324" s="942"/>
      <c r="RVU324" s="942"/>
      <c r="RVV324" s="942"/>
      <c r="RVW324" s="942"/>
      <c r="RVX324" s="942"/>
      <c r="RVY324" s="942"/>
      <c r="RVZ324" s="942"/>
      <c r="RWA324" s="942"/>
      <c r="RWB324" s="942"/>
      <c r="RWC324" s="942"/>
      <c r="RWD324" s="942"/>
      <c r="RWE324" s="942"/>
      <c r="RWF324" s="942"/>
      <c r="RWG324" s="942"/>
      <c r="RWH324" s="942"/>
      <c r="RWI324" s="942"/>
      <c r="RWJ324" s="942"/>
      <c r="RWK324" s="942"/>
      <c r="RWL324" s="942"/>
      <c r="RWM324" s="942"/>
      <c r="RWN324" s="942"/>
      <c r="RWO324" s="942"/>
      <c r="RWP324" s="942"/>
      <c r="RWQ324" s="942"/>
      <c r="RWR324" s="942"/>
      <c r="RWS324" s="942"/>
      <c r="RWT324" s="942"/>
      <c r="RWU324" s="942"/>
      <c r="RWV324" s="942"/>
      <c r="RWW324" s="942"/>
      <c r="RWX324" s="942"/>
      <c r="RWY324" s="942"/>
      <c r="RWZ324" s="942"/>
      <c r="RXA324" s="942"/>
      <c r="RXB324" s="942"/>
      <c r="RXC324" s="942"/>
      <c r="RXD324" s="942"/>
      <c r="RXE324" s="942"/>
      <c r="RXF324" s="942"/>
      <c r="RXG324" s="942"/>
      <c r="RXH324" s="942"/>
      <c r="RXI324" s="942"/>
      <c r="RXJ324" s="942"/>
      <c r="RXK324" s="942"/>
      <c r="RXL324" s="942"/>
      <c r="RXM324" s="942"/>
      <c r="RXN324" s="942"/>
      <c r="RXO324" s="942"/>
      <c r="RXP324" s="942"/>
      <c r="RXQ324" s="942"/>
      <c r="RXR324" s="942"/>
      <c r="RXS324" s="942"/>
      <c r="RXT324" s="942"/>
      <c r="RXU324" s="942"/>
      <c r="RXV324" s="942"/>
      <c r="RXW324" s="942"/>
      <c r="RXX324" s="942"/>
      <c r="RXY324" s="942"/>
      <c r="RXZ324" s="942"/>
      <c r="RYA324" s="942"/>
      <c r="RYB324" s="942"/>
      <c r="RYC324" s="942"/>
      <c r="RYD324" s="942"/>
      <c r="RYE324" s="942"/>
      <c r="RYF324" s="942"/>
      <c r="RYG324" s="942"/>
      <c r="RYH324" s="942"/>
      <c r="RYI324" s="942"/>
      <c r="RYJ324" s="942"/>
      <c r="RYK324" s="942"/>
      <c r="RYL324" s="942"/>
      <c r="RYM324" s="942"/>
      <c r="RYN324" s="942"/>
      <c r="RYO324" s="942"/>
      <c r="RYP324" s="942"/>
      <c r="RYQ324" s="942"/>
      <c r="RYR324" s="942"/>
      <c r="RYS324" s="942"/>
      <c r="RYT324" s="942"/>
      <c r="RYU324" s="942"/>
      <c r="RYV324" s="942"/>
      <c r="RYW324" s="942"/>
      <c r="RYX324" s="942"/>
      <c r="RYY324" s="942"/>
      <c r="RYZ324" s="942"/>
      <c r="RZA324" s="942"/>
      <c r="RZB324" s="942"/>
      <c r="RZC324" s="942"/>
      <c r="RZD324" s="942"/>
      <c r="RZE324" s="942"/>
      <c r="RZF324" s="942"/>
      <c r="RZG324" s="942"/>
      <c r="RZH324" s="942"/>
      <c r="RZI324" s="942"/>
      <c r="RZJ324" s="942"/>
      <c r="RZK324" s="942"/>
      <c r="RZL324" s="942"/>
      <c r="RZM324" s="942"/>
      <c r="RZN324" s="942"/>
      <c r="RZO324" s="942"/>
      <c r="RZP324" s="942"/>
      <c r="RZQ324" s="942"/>
      <c r="RZR324" s="942"/>
      <c r="RZS324" s="942"/>
      <c r="RZT324" s="942"/>
      <c r="RZU324" s="942"/>
      <c r="RZV324" s="942"/>
      <c r="RZW324" s="942"/>
      <c r="RZX324" s="942"/>
      <c r="RZY324" s="942"/>
      <c r="RZZ324" s="942"/>
      <c r="SAA324" s="942"/>
      <c r="SAB324" s="942"/>
      <c r="SAC324" s="942"/>
      <c r="SAD324" s="942"/>
      <c r="SAE324" s="942"/>
      <c r="SAF324" s="942"/>
      <c r="SAG324" s="942"/>
      <c r="SAH324" s="942"/>
      <c r="SAI324" s="942"/>
      <c r="SAJ324" s="942"/>
      <c r="SAK324" s="942"/>
      <c r="SAL324" s="942"/>
      <c r="SAM324" s="942"/>
      <c r="SAN324" s="942"/>
      <c r="SAO324" s="942"/>
      <c r="SAP324" s="942"/>
      <c r="SAQ324" s="942"/>
      <c r="SAR324" s="942"/>
      <c r="SAS324" s="942"/>
      <c r="SAT324" s="942"/>
      <c r="SAU324" s="942"/>
      <c r="SAV324" s="942"/>
      <c r="SAW324" s="942"/>
      <c r="SAX324" s="942"/>
      <c r="SAY324" s="942"/>
      <c r="SAZ324" s="942"/>
      <c r="SBA324" s="942"/>
      <c r="SBB324" s="942"/>
      <c r="SBC324" s="942"/>
      <c r="SBD324" s="942"/>
      <c r="SBE324" s="942"/>
      <c r="SBF324" s="942"/>
      <c r="SBG324" s="942"/>
      <c r="SBH324" s="942"/>
      <c r="SBI324" s="942"/>
      <c r="SBJ324" s="942"/>
      <c r="SBK324" s="942"/>
      <c r="SBL324" s="942"/>
      <c r="SBM324" s="942"/>
      <c r="SBN324" s="942"/>
      <c r="SBO324" s="942"/>
      <c r="SBP324" s="942"/>
      <c r="SBQ324" s="942"/>
      <c r="SBR324" s="942"/>
      <c r="SBS324" s="942"/>
      <c r="SBT324" s="942"/>
      <c r="SBU324" s="942"/>
      <c r="SBV324" s="942"/>
      <c r="SBW324" s="942"/>
      <c r="SBX324" s="942"/>
      <c r="SBY324" s="942"/>
      <c r="SBZ324" s="942"/>
      <c r="SCA324" s="942"/>
      <c r="SCB324" s="942"/>
      <c r="SCC324" s="942"/>
      <c r="SCD324" s="942"/>
      <c r="SCE324" s="942"/>
      <c r="SCF324" s="942"/>
      <c r="SCG324" s="942"/>
      <c r="SCH324" s="942"/>
      <c r="SCI324" s="942"/>
      <c r="SCJ324" s="942"/>
      <c r="SCK324" s="942"/>
      <c r="SCL324" s="942"/>
      <c r="SCM324" s="942"/>
      <c r="SCN324" s="942"/>
      <c r="SCO324" s="942"/>
      <c r="SCP324" s="942"/>
      <c r="SCQ324" s="942"/>
      <c r="SCR324" s="942"/>
      <c r="SCS324" s="942"/>
      <c r="SCT324" s="942"/>
      <c r="SCU324" s="942"/>
      <c r="SCV324" s="942"/>
      <c r="SCW324" s="942"/>
      <c r="SCX324" s="942"/>
      <c r="SCY324" s="942"/>
      <c r="SCZ324" s="942"/>
      <c r="SDA324" s="942"/>
      <c r="SDB324" s="942"/>
      <c r="SDC324" s="942"/>
      <c r="SDD324" s="942"/>
      <c r="SDE324" s="942"/>
      <c r="SDF324" s="942"/>
      <c r="SDG324" s="942"/>
      <c r="SDH324" s="942"/>
      <c r="SDI324" s="942"/>
      <c r="SDJ324" s="942"/>
      <c r="SDK324" s="942"/>
      <c r="SDL324" s="942"/>
      <c r="SDM324" s="942"/>
      <c r="SDN324" s="942"/>
      <c r="SDO324" s="942"/>
      <c r="SDP324" s="942"/>
      <c r="SDQ324" s="942"/>
      <c r="SDR324" s="942"/>
      <c r="SDS324" s="942"/>
      <c r="SDT324" s="942"/>
      <c r="SDU324" s="942"/>
      <c r="SDV324" s="942"/>
      <c r="SDW324" s="942"/>
      <c r="SDX324" s="942"/>
      <c r="SDY324" s="942"/>
      <c r="SDZ324" s="942"/>
      <c r="SEA324" s="942"/>
      <c r="SEB324" s="942"/>
      <c r="SEC324" s="942"/>
      <c r="SED324" s="942"/>
      <c r="SEE324" s="942"/>
      <c r="SEF324" s="942"/>
      <c r="SEG324" s="942"/>
      <c r="SEH324" s="942"/>
      <c r="SEI324" s="942"/>
      <c r="SEJ324" s="942"/>
      <c r="SEK324" s="942"/>
      <c r="SEL324" s="942"/>
      <c r="SEM324" s="942"/>
      <c r="SEN324" s="942"/>
      <c r="SEO324" s="942"/>
      <c r="SEP324" s="942"/>
      <c r="SEQ324" s="942"/>
      <c r="SER324" s="942"/>
      <c r="SES324" s="942"/>
      <c r="SET324" s="942"/>
      <c r="SEU324" s="942"/>
      <c r="SEV324" s="942"/>
      <c r="SEW324" s="942"/>
      <c r="SEX324" s="942"/>
      <c r="SEY324" s="942"/>
      <c r="SEZ324" s="942"/>
      <c r="SFA324" s="942"/>
      <c r="SFB324" s="942"/>
      <c r="SFC324" s="942"/>
      <c r="SFD324" s="942"/>
      <c r="SFE324" s="942"/>
      <c r="SFF324" s="942"/>
      <c r="SFG324" s="942"/>
      <c r="SFH324" s="942"/>
      <c r="SFI324" s="942"/>
      <c r="SFJ324" s="942"/>
      <c r="SFK324" s="942"/>
      <c r="SFL324" s="942"/>
      <c r="SFM324" s="942"/>
      <c r="SFN324" s="942"/>
      <c r="SFO324" s="942"/>
      <c r="SFP324" s="942"/>
      <c r="SFQ324" s="942"/>
      <c r="SFR324" s="942"/>
      <c r="SFS324" s="942"/>
      <c r="SFT324" s="942"/>
      <c r="SFU324" s="942"/>
      <c r="SFV324" s="942"/>
      <c r="SFW324" s="942"/>
      <c r="SFX324" s="942"/>
      <c r="SFY324" s="942"/>
      <c r="SFZ324" s="942"/>
      <c r="SGA324" s="942"/>
      <c r="SGB324" s="942"/>
      <c r="SGC324" s="942"/>
      <c r="SGD324" s="942"/>
      <c r="SGE324" s="942"/>
      <c r="SGF324" s="942"/>
      <c r="SGG324" s="942"/>
      <c r="SGH324" s="942"/>
      <c r="SGI324" s="942"/>
      <c r="SGJ324" s="942"/>
      <c r="SGK324" s="942"/>
      <c r="SGL324" s="942"/>
      <c r="SGM324" s="942"/>
      <c r="SGN324" s="942"/>
      <c r="SGO324" s="942"/>
      <c r="SGP324" s="942"/>
      <c r="SGQ324" s="942"/>
      <c r="SGR324" s="942"/>
      <c r="SGS324" s="942"/>
      <c r="SGT324" s="942"/>
      <c r="SGU324" s="942"/>
      <c r="SGV324" s="942"/>
      <c r="SGW324" s="942"/>
      <c r="SGX324" s="942"/>
      <c r="SGY324" s="942"/>
      <c r="SGZ324" s="942"/>
      <c r="SHA324" s="942"/>
      <c r="SHB324" s="942"/>
      <c r="SHC324" s="942"/>
      <c r="SHD324" s="942"/>
      <c r="SHE324" s="942"/>
      <c r="SHF324" s="942"/>
      <c r="SHG324" s="942"/>
      <c r="SHH324" s="942"/>
      <c r="SHI324" s="942"/>
      <c r="SHJ324" s="942"/>
      <c r="SHK324" s="942"/>
      <c r="SHL324" s="942"/>
      <c r="SHM324" s="942"/>
      <c r="SHN324" s="942"/>
      <c r="SHO324" s="942"/>
      <c r="SHP324" s="942"/>
      <c r="SHQ324" s="942"/>
      <c r="SHR324" s="942"/>
      <c r="SHS324" s="942"/>
      <c r="SHT324" s="942"/>
      <c r="SHU324" s="942"/>
      <c r="SHV324" s="942"/>
      <c r="SHW324" s="942"/>
      <c r="SHX324" s="942"/>
      <c r="SHY324" s="942"/>
      <c r="SHZ324" s="942"/>
      <c r="SIA324" s="942"/>
      <c r="SIB324" s="942"/>
      <c r="SIC324" s="942"/>
      <c r="SID324" s="942"/>
      <c r="SIE324" s="942"/>
      <c r="SIF324" s="942"/>
      <c r="SIG324" s="942"/>
      <c r="SIH324" s="942"/>
      <c r="SII324" s="942"/>
      <c r="SIJ324" s="942"/>
      <c r="SIK324" s="942"/>
      <c r="SIL324" s="942"/>
      <c r="SIM324" s="942"/>
      <c r="SIN324" s="942"/>
      <c r="SIO324" s="942"/>
      <c r="SIP324" s="942"/>
      <c r="SIQ324" s="942"/>
      <c r="SIR324" s="942"/>
      <c r="SIS324" s="942"/>
      <c r="SIT324" s="942"/>
      <c r="SIU324" s="942"/>
      <c r="SIV324" s="942"/>
      <c r="SIW324" s="942"/>
      <c r="SIX324" s="942"/>
      <c r="SIY324" s="942"/>
      <c r="SIZ324" s="942"/>
      <c r="SJA324" s="942"/>
      <c r="SJB324" s="942"/>
      <c r="SJC324" s="942"/>
      <c r="SJD324" s="942"/>
      <c r="SJE324" s="942"/>
      <c r="SJF324" s="942"/>
      <c r="SJG324" s="942"/>
      <c r="SJH324" s="942"/>
      <c r="SJI324" s="942"/>
      <c r="SJJ324" s="942"/>
      <c r="SJK324" s="942"/>
      <c r="SJL324" s="942"/>
      <c r="SJM324" s="942"/>
      <c r="SJN324" s="942"/>
      <c r="SJO324" s="942"/>
      <c r="SJP324" s="942"/>
      <c r="SJQ324" s="942"/>
      <c r="SJR324" s="942"/>
      <c r="SJS324" s="942"/>
      <c r="SJT324" s="942"/>
      <c r="SJU324" s="942"/>
      <c r="SJV324" s="942"/>
      <c r="SJW324" s="942"/>
      <c r="SJX324" s="942"/>
      <c r="SJY324" s="942"/>
      <c r="SJZ324" s="942"/>
      <c r="SKA324" s="942"/>
      <c r="SKB324" s="942"/>
      <c r="SKC324" s="942"/>
      <c r="SKD324" s="942"/>
      <c r="SKE324" s="942"/>
      <c r="SKF324" s="942"/>
      <c r="SKG324" s="942"/>
      <c r="SKH324" s="942"/>
      <c r="SKI324" s="942"/>
      <c r="SKJ324" s="942"/>
      <c r="SKK324" s="942"/>
      <c r="SKL324" s="942"/>
      <c r="SKM324" s="942"/>
      <c r="SKN324" s="942"/>
      <c r="SKO324" s="942"/>
      <c r="SKP324" s="942"/>
      <c r="SKQ324" s="942"/>
      <c r="SKR324" s="942"/>
      <c r="SKS324" s="942"/>
      <c r="SKT324" s="942"/>
      <c r="SKU324" s="942"/>
      <c r="SKV324" s="942"/>
      <c r="SKW324" s="942"/>
      <c r="SKX324" s="942"/>
      <c r="SKY324" s="942"/>
      <c r="SKZ324" s="942"/>
      <c r="SLA324" s="942"/>
      <c r="SLB324" s="942"/>
      <c r="SLC324" s="942"/>
      <c r="SLD324" s="942"/>
      <c r="SLE324" s="942"/>
      <c r="SLF324" s="942"/>
      <c r="SLG324" s="942"/>
      <c r="SLH324" s="942"/>
      <c r="SLI324" s="942"/>
      <c r="SLJ324" s="942"/>
      <c r="SLK324" s="942"/>
      <c r="SLL324" s="942"/>
      <c r="SLM324" s="942"/>
      <c r="SLN324" s="942"/>
      <c r="SLO324" s="942"/>
      <c r="SLP324" s="942"/>
      <c r="SLQ324" s="942"/>
      <c r="SLR324" s="942"/>
      <c r="SLS324" s="942"/>
      <c r="SLT324" s="942"/>
      <c r="SLU324" s="942"/>
      <c r="SLV324" s="942"/>
      <c r="SLW324" s="942"/>
      <c r="SLX324" s="942"/>
      <c r="SLY324" s="942"/>
      <c r="SLZ324" s="942"/>
      <c r="SMA324" s="942"/>
      <c r="SMB324" s="942"/>
      <c r="SMC324" s="942"/>
      <c r="SMD324" s="942"/>
      <c r="SME324" s="942"/>
      <c r="SMF324" s="942"/>
      <c r="SMG324" s="942"/>
      <c r="SMH324" s="942"/>
      <c r="SMI324" s="942"/>
      <c r="SMJ324" s="942"/>
      <c r="SMK324" s="942"/>
      <c r="SML324" s="942"/>
      <c r="SMM324" s="942"/>
      <c r="SMN324" s="942"/>
      <c r="SMO324" s="942"/>
      <c r="SMP324" s="942"/>
      <c r="SMQ324" s="942"/>
      <c r="SMR324" s="942"/>
      <c r="SMS324" s="942"/>
      <c r="SMT324" s="942"/>
      <c r="SMU324" s="942"/>
      <c r="SMV324" s="942"/>
      <c r="SMW324" s="942"/>
      <c r="SMX324" s="942"/>
      <c r="SMY324" s="942"/>
      <c r="SMZ324" s="942"/>
      <c r="SNA324" s="942"/>
      <c r="SNB324" s="942"/>
      <c r="SNC324" s="942"/>
      <c r="SND324" s="942"/>
      <c r="SNE324" s="942"/>
      <c r="SNF324" s="942"/>
      <c r="SNG324" s="942"/>
      <c r="SNH324" s="942"/>
      <c r="SNI324" s="942"/>
      <c r="SNJ324" s="942"/>
      <c r="SNK324" s="942"/>
      <c r="SNL324" s="942"/>
      <c r="SNM324" s="942"/>
      <c r="SNN324" s="942"/>
      <c r="SNO324" s="942"/>
      <c r="SNP324" s="942"/>
      <c r="SNQ324" s="942"/>
      <c r="SNR324" s="942"/>
      <c r="SNS324" s="942"/>
      <c r="SNT324" s="942"/>
      <c r="SNU324" s="942"/>
      <c r="SNV324" s="942"/>
      <c r="SNW324" s="942"/>
      <c r="SNX324" s="942"/>
      <c r="SNY324" s="942"/>
      <c r="SNZ324" s="942"/>
      <c r="SOA324" s="942"/>
      <c r="SOB324" s="942"/>
      <c r="SOC324" s="942"/>
      <c r="SOD324" s="942"/>
      <c r="SOE324" s="942"/>
      <c r="SOF324" s="942"/>
      <c r="SOG324" s="942"/>
      <c r="SOH324" s="942"/>
      <c r="SOI324" s="942"/>
      <c r="SOJ324" s="942"/>
      <c r="SOK324" s="942"/>
      <c r="SOL324" s="942"/>
      <c r="SOM324" s="942"/>
      <c r="SON324" s="942"/>
      <c r="SOO324" s="942"/>
      <c r="SOP324" s="942"/>
      <c r="SOQ324" s="942"/>
      <c r="SOR324" s="942"/>
      <c r="SOS324" s="942"/>
      <c r="SOT324" s="942"/>
      <c r="SOU324" s="942"/>
      <c r="SOV324" s="942"/>
      <c r="SOW324" s="942"/>
      <c r="SOX324" s="942"/>
      <c r="SOY324" s="942"/>
      <c r="SOZ324" s="942"/>
      <c r="SPA324" s="942"/>
      <c r="SPB324" s="942"/>
      <c r="SPC324" s="942"/>
      <c r="SPD324" s="942"/>
      <c r="SPE324" s="942"/>
      <c r="SPF324" s="942"/>
      <c r="SPG324" s="942"/>
      <c r="SPH324" s="942"/>
      <c r="SPI324" s="942"/>
      <c r="SPJ324" s="942"/>
      <c r="SPK324" s="942"/>
      <c r="SPL324" s="942"/>
      <c r="SPM324" s="942"/>
      <c r="SPN324" s="942"/>
      <c r="SPO324" s="942"/>
      <c r="SPP324" s="942"/>
      <c r="SPQ324" s="942"/>
      <c r="SPR324" s="942"/>
      <c r="SPS324" s="942"/>
      <c r="SPT324" s="942"/>
      <c r="SPU324" s="942"/>
      <c r="SPV324" s="942"/>
      <c r="SPW324" s="942"/>
      <c r="SPX324" s="942"/>
      <c r="SPY324" s="942"/>
      <c r="SPZ324" s="942"/>
      <c r="SQA324" s="942"/>
      <c r="SQB324" s="942"/>
      <c r="SQC324" s="942"/>
      <c r="SQD324" s="942"/>
      <c r="SQE324" s="942"/>
      <c r="SQF324" s="942"/>
      <c r="SQG324" s="942"/>
      <c r="SQH324" s="942"/>
      <c r="SQI324" s="942"/>
      <c r="SQJ324" s="942"/>
      <c r="SQK324" s="942"/>
      <c r="SQL324" s="942"/>
      <c r="SQM324" s="942"/>
      <c r="SQN324" s="942"/>
      <c r="SQO324" s="942"/>
      <c r="SQP324" s="942"/>
      <c r="SQQ324" s="942"/>
      <c r="SQR324" s="942"/>
      <c r="SQS324" s="942"/>
      <c r="SQT324" s="942"/>
      <c r="SQU324" s="942"/>
      <c r="SQV324" s="942"/>
      <c r="SQW324" s="942"/>
      <c r="SQX324" s="942"/>
      <c r="SQY324" s="942"/>
      <c r="SQZ324" s="942"/>
      <c r="SRA324" s="942"/>
      <c r="SRB324" s="942"/>
      <c r="SRC324" s="942"/>
      <c r="SRD324" s="942"/>
      <c r="SRE324" s="942"/>
      <c r="SRF324" s="942"/>
      <c r="SRG324" s="942"/>
      <c r="SRH324" s="942"/>
      <c r="SRI324" s="942"/>
      <c r="SRJ324" s="942"/>
      <c r="SRK324" s="942"/>
      <c r="SRL324" s="942"/>
      <c r="SRM324" s="942"/>
      <c r="SRN324" s="942"/>
      <c r="SRO324" s="942"/>
      <c r="SRP324" s="942"/>
      <c r="SRQ324" s="942"/>
      <c r="SRR324" s="942"/>
      <c r="SRS324" s="942"/>
      <c r="SRT324" s="942"/>
      <c r="SRU324" s="942"/>
      <c r="SRV324" s="942"/>
      <c r="SRW324" s="942"/>
      <c r="SRX324" s="942"/>
      <c r="SRY324" s="942"/>
      <c r="SRZ324" s="942"/>
      <c r="SSA324" s="942"/>
      <c r="SSB324" s="942"/>
      <c r="SSC324" s="942"/>
      <c r="SSD324" s="942"/>
      <c r="SSE324" s="942"/>
      <c r="SSF324" s="942"/>
      <c r="SSG324" s="942"/>
      <c r="SSH324" s="942"/>
      <c r="SSI324" s="942"/>
      <c r="SSJ324" s="942"/>
      <c r="SSK324" s="942"/>
      <c r="SSL324" s="942"/>
      <c r="SSM324" s="942"/>
      <c r="SSN324" s="942"/>
      <c r="SSO324" s="942"/>
      <c r="SSP324" s="942"/>
      <c r="SSQ324" s="942"/>
      <c r="SSR324" s="942"/>
      <c r="SSS324" s="942"/>
      <c r="SST324" s="942"/>
      <c r="SSU324" s="942"/>
      <c r="SSV324" s="942"/>
      <c r="SSW324" s="942"/>
      <c r="SSX324" s="942"/>
      <c r="SSY324" s="942"/>
      <c r="SSZ324" s="942"/>
      <c r="STA324" s="942"/>
      <c r="STB324" s="942"/>
      <c r="STC324" s="942"/>
      <c r="STD324" s="942"/>
      <c r="STE324" s="942"/>
      <c r="STF324" s="942"/>
      <c r="STG324" s="942"/>
      <c r="STH324" s="942"/>
      <c r="STI324" s="942"/>
      <c r="STJ324" s="942"/>
      <c r="STK324" s="942"/>
      <c r="STL324" s="942"/>
      <c r="STM324" s="942"/>
      <c r="STN324" s="942"/>
      <c r="STO324" s="942"/>
      <c r="STP324" s="942"/>
      <c r="STQ324" s="942"/>
      <c r="STR324" s="942"/>
      <c r="STS324" s="942"/>
      <c r="STT324" s="942"/>
      <c r="STU324" s="942"/>
      <c r="STV324" s="942"/>
      <c r="STW324" s="942"/>
      <c r="STX324" s="942"/>
      <c r="STY324" s="942"/>
      <c r="STZ324" s="942"/>
      <c r="SUA324" s="942"/>
      <c r="SUB324" s="942"/>
      <c r="SUC324" s="942"/>
      <c r="SUD324" s="942"/>
      <c r="SUE324" s="942"/>
      <c r="SUF324" s="942"/>
      <c r="SUG324" s="942"/>
      <c r="SUH324" s="942"/>
      <c r="SUI324" s="942"/>
      <c r="SUJ324" s="942"/>
      <c r="SUK324" s="942"/>
      <c r="SUL324" s="942"/>
      <c r="SUM324" s="942"/>
      <c r="SUN324" s="942"/>
      <c r="SUO324" s="942"/>
      <c r="SUP324" s="942"/>
      <c r="SUQ324" s="942"/>
      <c r="SUR324" s="942"/>
      <c r="SUS324" s="942"/>
      <c r="SUT324" s="942"/>
      <c r="SUU324" s="942"/>
      <c r="SUV324" s="942"/>
      <c r="SUW324" s="942"/>
      <c r="SUX324" s="942"/>
      <c r="SUY324" s="942"/>
      <c r="SUZ324" s="942"/>
      <c r="SVA324" s="942"/>
      <c r="SVB324" s="942"/>
      <c r="SVC324" s="942"/>
      <c r="SVD324" s="942"/>
      <c r="SVE324" s="942"/>
      <c r="SVF324" s="942"/>
      <c r="SVG324" s="942"/>
      <c r="SVH324" s="942"/>
      <c r="SVI324" s="942"/>
      <c r="SVJ324" s="942"/>
      <c r="SVK324" s="942"/>
      <c r="SVL324" s="942"/>
      <c r="SVM324" s="942"/>
      <c r="SVN324" s="942"/>
      <c r="SVO324" s="942"/>
      <c r="SVP324" s="942"/>
      <c r="SVQ324" s="942"/>
      <c r="SVR324" s="942"/>
      <c r="SVS324" s="942"/>
      <c r="SVT324" s="942"/>
      <c r="SVU324" s="942"/>
      <c r="SVV324" s="942"/>
      <c r="SVW324" s="942"/>
      <c r="SVX324" s="942"/>
      <c r="SVY324" s="942"/>
      <c r="SVZ324" s="942"/>
      <c r="SWA324" s="942"/>
      <c r="SWB324" s="942"/>
      <c r="SWC324" s="942"/>
      <c r="SWD324" s="942"/>
      <c r="SWE324" s="942"/>
      <c r="SWF324" s="942"/>
      <c r="SWG324" s="942"/>
      <c r="SWH324" s="942"/>
      <c r="SWI324" s="942"/>
      <c r="SWJ324" s="942"/>
      <c r="SWK324" s="942"/>
      <c r="SWL324" s="942"/>
      <c r="SWM324" s="942"/>
      <c r="SWN324" s="942"/>
      <c r="SWO324" s="942"/>
      <c r="SWP324" s="942"/>
      <c r="SWQ324" s="942"/>
      <c r="SWR324" s="942"/>
      <c r="SWS324" s="942"/>
      <c r="SWT324" s="942"/>
      <c r="SWU324" s="942"/>
      <c r="SWV324" s="942"/>
      <c r="SWW324" s="942"/>
      <c r="SWX324" s="942"/>
      <c r="SWY324" s="942"/>
      <c r="SWZ324" s="942"/>
      <c r="SXA324" s="942"/>
      <c r="SXB324" s="942"/>
      <c r="SXC324" s="942"/>
      <c r="SXD324" s="942"/>
      <c r="SXE324" s="942"/>
      <c r="SXF324" s="942"/>
      <c r="SXG324" s="942"/>
      <c r="SXH324" s="942"/>
      <c r="SXI324" s="942"/>
      <c r="SXJ324" s="942"/>
      <c r="SXK324" s="942"/>
      <c r="SXL324" s="942"/>
      <c r="SXM324" s="942"/>
      <c r="SXN324" s="942"/>
      <c r="SXO324" s="942"/>
      <c r="SXP324" s="942"/>
      <c r="SXQ324" s="942"/>
      <c r="SXR324" s="942"/>
      <c r="SXS324" s="942"/>
      <c r="SXT324" s="942"/>
      <c r="SXU324" s="942"/>
      <c r="SXV324" s="942"/>
      <c r="SXW324" s="942"/>
      <c r="SXX324" s="942"/>
      <c r="SXY324" s="942"/>
      <c r="SXZ324" s="942"/>
      <c r="SYA324" s="942"/>
      <c r="SYB324" s="942"/>
      <c r="SYC324" s="942"/>
      <c r="SYD324" s="942"/>
      <c r="SYE324" s="942"/>
      <c r="SYF324" s="942"/>
      <c r="SYG324" s="942"/>
      <c r="SYH324" s="942"/>
      <c r="SYI324" s="942"/>
      <c r="SYJ324" s="942"/>
      <c r="SYK324" s="942"/>
      <c r="SYL324" s="942"/>
      <c r="SYM324" s="942"/>
      <c r="SYN324" s="942"/>
      <c r="SYO324" s="942"/>
      <c r="SYP324" s="942"/>
      <c r="SYQ324" s="942"/>
      <c r="SYR324" s="942"/>
      <c r="SYS324" s="942"/>
      <c r="SYT324" s="942"/>
      <c r="SYU324" s="942"/>
      <c r="SYV324" s="942"/>
      <c r="SYW324" s="942"/>
      <c r="SYX324" s="942"/>
      <c r="SYY324" s="942"/>
      <c r="SYZ324" s="942"/>
      <c r="SZA324" s="942"/>
      <c r="SZB324" s="942"/>
      <c r="SZC324" s="942"/>
      <c r="SZD324" s="942"/>
      <c r="SZE324" s="942"/>
      <c r="SZF324" s="942"/>
      <c r="SZG324" s="942"/>
      <c r="SZH324" s="942"/>
      <c r="SZI324" s="942"/>
      <c r="SZJ324" s="942"/>
      <c r="SZK324" s="942"/>
      <c r="SZL324" s="942"/>
      <c r="SZM324" s="942"/>
      <c r="SZN324" s="942"/>
      <c r="SZO324" s="942"/>
      <c r="SZP324" s="942"/>
      <c r="SZQ324" s="942"/>
      <c r="SZR324" s="942"/>
      <c r="SZS324" s="942"/>
      <c r="SZT324" s="942"/>
      <c r="SZU324" s="942"/>
      <c r="SZV324" s="942"/>
      <c r="SZW324" s="942"/>
      <c r="SZX324" s="942"/>
      <c r="SZY324" s="942"/>
      <c r="SZZ324" s="942"/>
      <c r="TAA324" s="942"/>
      <c r="TAB324" s="942"/>
      <c r="TAC324" s="942"/>
      <c r="TAD324" s="942"/>
      <c r="TAE324" s="942"/>
      <c r="TAF324" s="942"/>
      <c r="TAG324" s="942"/>
      <c r="TAH324" s="942"/>
      <c r="TAI324" s="942"/>
      <c r="TAJ324" s="942"/>
      <c r="TAK324" s="942"/>
      <c r="TAL324" s="942"/>
      <c r="TAM324" s="942"/>
      <c r="TAN324" s="942"/>
      <c r="TAO324" s="942"/>
      <c r="TAP324" s="942"/>
      <c r="TAQ324" s="942"/>
      <c r="TAR324" s="942"/>
      <c r="TAS324" s="942"/>
      <c r="TAT324" s="942"/>
      <c r="TAU324" s="942"/>
      <c r="TAV324" s="942"/>
      <c r="TAW324" s="942"/>
      <c r="TAX324" s="942"/>
      <c r="TAY324" s="942"/>
      <c r="TAZ324" s="942"/>
      <c r="TBA324" s="942"/>
      <c r="TBB324" s="942"/>
      <c r="TBC324" s="942"/>
      <c r="TBD324" s="942"/>
      <c r="TBE324" s="942"/>
      <c r="TBF324" s="942"/>
      <c r="TBG324" s="942"/>
      <c r="TBH324" s="942"/>
      <c r="TBI324" s="942"/>
      <c r="TBJ324" s="942"/>
      <c r="TBK324" s="942"/>
      <c r="TBL324" s="942"/>
      <c r="TBM324" s="942"/>
      <c r="TBN324" s="942"/>
      <c r="TBO324" s="942"/>
      <c r="TBP324" s="942"/>
      <c r="TBQ324" s="942"/>
      <c r="TBR324" s="942"/>
      <c r="TBS324" s="942"/>
      <c r="TBT324" s="942"/>
      <c r="TBU324" s="942"/>
      <c r="TBV324" s="942"/>
      <c r="TBW324" s="942"/>
      <c r="TBX324" s="942"/>
      <c r="TBY324" s="942"/>
      <c r="TBZ324" s="942"/>
      <c r="TCA324" s="942"/>
      <c r="TCB324" s="942"/>
      <c r="TCC324" s="942"/>
      <c r="TCD324" s="942"/>
      <c r="TCE324" s="942"/>
      <c r="TCF324" s="942"/>
      <c r="TCG324" s="942"/>
      <c r="TCH324" s="942"/>
      <c r="TCI324" s="942"/>
      <c r="TCJ324" s="942"/>
      <c r="TCK324" s="942"/>
      <c r="TCL324" s="942"/>
      <c r="TCM324" s="942"/>
      <c r="TCN324" s="942"/>
      <c r="TCO324" s="942"/>
      <c r="TCP324" s="942"/>
      <c r="TCQ324" s="942"/>
      <c r="TCR324" s="942"/>
      <c r="TCS324" s="942"/>
      <c r="TCT324" s="942"/>
      <c r="TCU324" s="942"/>
      <c r="TCV324" s="942"/>
      <c r="TCW324" s="942"/>
      <c r="TCX324" s="942"/>
      <c r="TCY324" s="942"/>
      <c r="TCZ324" s="942"/>
      <c r="TDA324" s="942"/>
      <c r="TDB324" s="942"/>
      <c r="TDC324" s="942"/>
      <c r="TDD324" s="942"/>
      <c r="TDE324" s="942"/>
      <c r="TDF324" s="942"/>
      <c r="TDG324" s="942"/>
      <c r="TDH324" s="942"/>
      <c r="TDI324" s="942"/>
      <c r="TDJ324" s="942"/>
      <c r="TDK324" s="942"/>
      <c r="TDL324" s="942"/>
      <c r="TDM324" s="942"/>
      <c r="TDN324" s="942"/>
      <c r="TDO324" s="942"/>
      <c r="TDP324" s="942"/>
      <c r="TDQ324" s="942"/>
      <c r="TDR324" s="942"/>
      <c r="TDS324" s="942"/>
      <c r="TDT324" s="942"/>
      <c r="TDU324" s="942"/>
      <c r="TDV324" s="942"/>
      <c r="TDW324" s="942"/>
      <c r="TDX324" s="942"/>
      <c r="TDY324" s="942"/>
      <c r="TDZ324" s="942"/>
      <c r="TEA324" s="942"/>
      <c r="TEB324" s="942"/>
      <c r="TEC324" s="942"/>
      <c r="TED324" s="942"/>
      <c r="TEE324" s="942"/>
      <c r="TEF324" s="942"/>
      <c r="TEG324" s="942"/>
      <c r="TEH324" s="942"/>
      <c r="TEI324" s="942"/>
      <c r="TEJ324" s="942"/>
      <c r="TEK324" s="942"/>
      <c r="TEL324" s="942"/>
      <c r="TEM324" s="942"/>
      <c r="TEN324" s="942"/>
      <c r="TEO324" s="942"/>
      <c r="TEP324" s="942"/>
      <c r="TEQ324" s="942"/>
      <c r="TER324" s="942"/>
      <c r="TES324" s="942"/>
      <c r="TET324" s="942"/>
      <c r="TEU324" s="942"/>
      <c r="TEV324" s="942"/>
      <c r="TEW324" s="942"/>
      <c r="TEX324" s="942"/>
      <c r="TEY324" s="942"/>
      <c r="TEZ324" s="942"/>
      <c r="TFA324" s="942"/>
      <c r="TFB324" s="942"/>
      <c r="TFC324" s="942"/>
      <c r="TFD324" s="942"/>
      <c r="TFE324" s="942"/>
      <c r="TFF324" s="942"/>
      <c r="TFG324" s="942"/>
      <c r="TFH324" s="942"/>
      <c r="TFI324" s="942"/>
      <c r="TFJ324" s="942"/>
      <c r="TFK324" s="942"/>
      <c r="TFL324" s="942"/>
      <c r="TFM324" s="942"/>
      <c r="TFN324" s="942"/>
      <c r="TFO324" s="942"/>
      <c r="TFP324" s="942"/>
      <c r="TFQ324" s="942"/>
      <c r="TFR324" s="942"/>
      <c r="TFS324" s="942"/>
      <c r="TFT324" s="942"/>
      <c r="TFU324" s="942"/>
      <c r="TFV324" s="942"/>
      <c r="TFW324" s="942"/>
      <c r="TFX324" s="942"/>
      <c r="TFY324" s="942"/>
      <c r="TFZ324" s="942"/>
      <c r="TGA324" s="942"/>
      <c r="TGB324" s="942"/>
      <c r="TGC324" s="942"/>
      <c r="TGD324" s="942"/>
      <c r="TGE324" s="942"/>
      <c r="TGF324" s="942"/>
      <c r="TGG324" s="942"/>
      <c r="TGH324" s="942"/>
      <c r="TGI324" s="942"/>
      <c r="TGJ324" s="942"/>
      <c r="TGK324" s="942"/>
      <c r="TGL324" s="942"/>
      <c r="TGM324" s="942"/>
      <c r="TGN324" s="942"/>
      <c r="TGO324" s="942"/>
      <c r="TGP324" s="942"/>
      <c r="TGQ324" s="942"/>
      <c r="TGR324" s="942"/>
      <c r="TGS324" s="942"/>
      <c r="TGT324" s="942"/>
      <c r="TGU324" s="942"/>
      <c r="TGV324" s="942"/>
      <c r="TGW324" s="942"/>
      <c r="TGX324" s="942"/>
      <c r="TGY324" s="942"/>
      <c r="TGZ324" s="942"/>
      <c r="THA324" s="942"/>
      <c r="THB324" s="942"/>
      <c r="THC324" s="942"/>
      <c r="THD324" s="942"/>
      <c r="THE324" s="942"/>
      <c r="THF324" s="942"/>
      <c r="THG324" s="942"/>
      <c r="THH324" s="942"/>
      <c r="THI324" s="942"/>
      <c r="THJ324" s="942"/>
      <c r="THK324" s="942"/>
      <c r="THL324" s="942"/>
      <c r="THM324" s="942"/>
      <c r="THN324" s="942"/>
      <c r="THO324" s="942"/>
      <c r="THP324" s="942"/>
      <c r="THQ324" s="942"/>
      <c r="THR324" s="942"/>
      <c r="THS324" s="942"/>
      <c r="THT324" s="942"/>
      <c r="THU324" s="942"/>
      <c r="THV324" s="942"/>
      <c r="THW324" s="942"/>
      <c r="THX324" s="942"/>
      <c r="THY324" s="942"/>
      <c r="THZ324" s="942"/>
      <c r="TIA324" s="942"/>
      <c r="TIB324" s="942"/>
      <c r="TIC324" s="942"/>
      <c r="TID324" s="942"/>
      <c r="TIE324" s="942"/>
      <c r="TIF324" s="942"/>
      <c r="TIG324" s="942"/>
      <c r="TIH324" s="942"/>
      <c r="TII324" s="942"/>
      <c r="TIJ324" s="942"/>
      <c r="TIK324" s="942"/>
      <c r="TIL324" s="942"/>
      <c r="TIM324" s="942"/>
      <c r="TIN324" s="942"/>
      <c r="TIO324" s="942"/>
      <c r="TIP324" s="942"/>
      <c r="TIQ324" s="942"/>
      <c r="TIR324" s="942"/>
      <c r="TIS324" s="942"/>
      <c r="TIT324" s="942"/>
      <c r="TIU324" s="942"/>
      <c r="TIV324" s="942"/>
      <c r="TIW324" s="942"/>
      <c r="TIX324" s="942"/>
      <c r="TIY324" s="942"/>
      <c r="TIZ324" s="942"/>
      <c r="TJA324" s="942"/>
      <c r="TJB324" s="942"/>
      <c r="TJC324" s="942"/>
      <c r="TJD324" s="942"/>
      <c r="TJE324" s="942"/>
      <c r="TJF324" s="942"/>
      <c r="TJG324" s="942"/>
      <c r="TJH324" s="942"/>
      <c r="TJI324" s="942"/>
      <c r="TJJ324" s="942"/>
      <c r="TJK324" s="942"/>
      <c r="TJL324" s="942"/>
      <c r="TJM324" s="942"/>
      <c r="TJN324" s="942"/>
      <c r="TJO324" s="942"/>
      <c r="TJP324" s="942"/>
      <c r="TJQ324" s="942"/>
      <c r="TJR324" s="942"/>
      <c r="TJS324" s="942"/>
      <c r="TJT324" s="942"/>
      <c r="TJU324" s="942"/>
      <c r="TJV324" s="942"/>
      <c r="TJW324" s="942"/>
      <c r="TJX324" s="942"/>
      <c r="TJY324" s="942"/>
      <c r="TJZ324" s="942"/>
      <c r="TKA324" s="942"/>
      <c r="TKB324" s="942"/>
      <c r="TKC324" s="942"/>
      <c r="TKD324" s="942"/>
      <c r="TKE324" s="942"/>
      <c r="TKF324" s="942"/>
      <c r="TKG324" s="942"/>
      <c r="TKH324" s="942"/>
      <c r="TKI324" s="942"/>
      <c r="TKJ324" s="942"/>
      <c r="TKK324" s="942"/>
      <c r="TKL324" s="942"/>
      <c r="TKM324" s="942"/>
      <c r="TKN324" s="942"/>
      <c r="TKO324" s="942"/>
      <c r="TKP324" s="942"/>
      <c r="TKQ324" s="942"/>
      <c r="TKR324" s="942"/>
      <c r="TKS324" s="942"/>
      <c r="TKT324" s="942"/>
      <c r="TKU324" s="942"/>
      <c r="TKV324" s="942"/>
      <c r="TKW324" s="942"/>
      <c r="TKX324" s="942"/>
      <c r="TKY324" s="942"/>
      <c r="TKZ324" s="942"/>
      <c r="TLA324" s="942"/>
      <c r="TLB324" s="942"/>
      <c r="TLC324" s="942"/>
      <c r="TLD324" s="942"/>
      <c r="TLE324" s="942"/>
      <c r="TLF324" s="942"/>
      <c r="TLG324" s="942"/>
      <c r="TLH324" s="942"/>
      <c r="TLI324" s="942"/>
      <c r="TLJ324" s="942"/>
      <c r="TLK324" s="942"/>
      <c r="TLL324" s="942"/>
      <c r="TLM324" s="942"/>
      <c r="TLN324" s="942"/>
      <c r="TLO324" s="942"/>
      <c r="TLP324" s="942"/>
      <c r="TLQ324" s="942"/>
      <c r="TLR324" s="942"/>
      <c r="TLS324" s="942"/>
      <c r="TLT324" s="942"/>
      <c r="TLU324" s="942"/>
      <c r="TLV324" s="942"/>
      <c r="TLW324" s="942"/>
      <c r="TLX324" s="942"/>
      <c r="TLY324" s="942"/>
      <c r="TLZ324" s="942"/>
      <c r="TMA324" s="942"/>
      <c r="TMB324" s="942"/>
      <c r="TMC324" s="942"/>
      <c r="TMD324" s="942"/>
      <c r="TME324" s="942"/>
      <c r="TMF324" s="942"/>
      <c r="TMG324" s="942"/>
      <c r="TMH324" s="942"/>
      <c r="TMI324" s="942"/>
      <c r="TMJ324" s="942"/>
      <c r="TMK324" s="942"/>
      <c r="TML324" s="942"/>
      <c r="TMM324" s="942"/>
      <c r="TMN324" s="942"/>
      <c r="TMO324" s="942"/>
      <c r="TMP324" s="942"/>
      <c r="TMQ324" s="942"/>
      <c r="TMR324" s="942"/>
      <c r="TMS324" s="942"/>
      <c r="TMT324" s="942"/>
      <c r="TMU324" s="942"/>
      <c r="TMV324" s="942"/>
      <c r="TMW324" s="942"/>
      <c r="TMX324" s="942"/>
      <c r="TMY324" s="942"/>
      <c r="TMZ324" s="942"/>
      <c r="TNA324" s="942"/>
      <c r="TNB324" s="942"/>
      <c r="TNC324" s="942"/>
      <c r="TND324" s="942"/>
      <c r="TNE324" s="942"/>
      <c r="TNF324" s="942"/>
      <c r="TNG324" s="942"/>
      <c r="TNH324" s="942"/>
      <c r="TNI324" s="942"/>
      <c r="TNJ324" s="942"/>
      <c r="TNK324" s="942"/>
      <c r="TNL324" s="942"/>
      <c r="TNM324" s="942"/>
      <c r="TNN324" s="942"/>
      <c r="TNO324" s="942"/>
      <c r="TNP324" s="942"/>
      <c r="TNQ324" s="942"/>
      <c r="TNR324" s="942"/>
      <c r="TNS324" s="942"/>
      <c r="TNT324" s="942"/>
      <c r="TNU324" s="942"/>
      <c r="TNV324" s="942"/>
      <c r="TNW324" s="942"/>
      <c r="TNX324" s="942"/>
      <c r="TNY324" s="942"/>
      <c r="TNZ324" s="942"/>
      <c r="TOA324" s="942"/>
      <c r="TOB324" s="942"/>
      <c r="TOC324" s="942"/>
      <c r="TOD324" s="942"/>
      <c r="TOE324" s="942"/>
      <c r="TOF324" s="942"/>
      <c r="TOG324" s="942"/>
      <c r="TOH324" s="942"/>
      <c r="TOI324" s="942"/>
      <c r="TOJ324" s="942"/>
      <c r="TOK324" s="942"/>
      <c r="TOL324" s="942"/>
      <c r="TOM324" s="942"/>
      <c r="TON324" s="942"/>
      <c r="TOO324" s="942"/>
      <c r="TOP324" s="942"/>
      <c r="TOQ324" s="942"/>
      <c r="TOR324" s="942"/>
      <c r="TOS324" s="942"/>
      <c r="TOT324" s="942"/>
      <c r="TOU324" s="942"/>
      <c r="TOV324" s="942"/>
      <c r="TOW324" s="942"/>
      <c r="TOX324" s="942"/>
      <c r="TOY324" s="942"/>
      <c r="TOZ324" s="942"/>
      <c r="TPA324" s="942"/>
      <c r="TPB324" s="942"/>
      <c r="TPC324" s="942"/>
      <c r="TPD324" s="942"/>
      <c r="TPE324" s="942"/>
      <c r="TPF324" s="942"/>
      <c r="TPG324" s="942"/>
      <c r="TPH324" s="942"/>
      <c r="TPI324" s="942"/>
      <c r="TPJ324" s="942"/>
      <c r="TPK324" s="942"/>
      <c r="TPL324" s="942"/>
      <c r="TPM324" s="942"/>
      <c r="TPN324" s="942"/>
      <c r="TPO324" s="942"/>
      <c r="TPP324" s="942"/>
      <c r="TPQ324" s="942"/>
      <c r="TPR324" s="942"/>
      <c r="TPS324" s="942"/>
      <c r="TPT324" s="942"/>
      <c r="TPU324" s="942"/>
      <c r="TPV324" s="942"/>
      <c r="TPW324" s="942"/>
      <c r="TPX324" s="942"/>
      <c r="TPY324" s="942"/>
      <c r="TPZ324" s="942"/>
      <c r="TQA324" s="942"/>
      <c r="TQB324" s="942"/>
      <c r="TQC324" s="942"/>
      <c r="TQD324" s="942"/>
      <c r="TQE324" s="942"/>
      <c r="TQF324" s="942"/>
      <c r="TQG324" s="942"/>
      <c r="TQH324" s="942"/>
      <c r="TQI324" s="942"/>
      <c r="TQJ324" s="942"/>
      <c r="TQK324" s="942"/>
      <c r="TQL324" s="942"/>
      <c r="TQM324" s="942"/>
      <c r="TQN324" s="942"/>
      <c r="TQO324" s="942"/>
      <c r="TQP324" s="942"/>
      <c r="TQQ324" s="942"/>
      <c r="TQR324" s="942"/>
      <c r="TQS324" s="942"/>
      <c r="TQT324" s="942"/>
      <c r="TQU324" s="942"/>
      <c r="TQV324" s="942"/>
      <c r="TQW324" s="942"/>
      <c r="TQX324" s="942"/>
      <c r="TQY324" s="942"/>
      <c r="TQZ324" s="942"/>
      <c r="TRA324" s="942"/>
      <c r="TRB324" s="942"/>
      <c r="TRC324" s="942"/>
      <c r="TRD324" s="942"/>
      <c r="TRE324" s="942"/>
      <c r="TRF324" s="942"/>
      <c r="TRG324" s="942"/>
      <c r="TRH324" s="942"/>
      <c r="TRI324" s="942"/>
      <c r="TRJ324" s="942"/>
      <c r="TRK324" s="942"/>
      <c r="TRL324" s="942"/>
      <c r="TRM324" s="942"/>
      <c r="TRN324" s="942"/>
      <c r="TRO324" s="942"/>
      <c r="TRP324" s="942"/>
      <c r="TRQ324" s="942"/>
      <c r="TRR324" s="942"/>
      <c r="TRS324" s="942"/>
      <c r="TRT324" s="942"/>
      <c r="TRU324" s="942"/>
      <c r="TRV324" s="942"/>
      <c r="TRW324" s="942"/>
      <c r="TRX324" s="942"/>
      <c r="TRY324" s="942"/>
      <c r="TRZ324" s="942"/>
      <c r="TSA324" s="942"/>
      <c r="TSB324" s="942"/>
      <c r="TSC324" s="942"/>
      <c r="TSD324" s="942"/>
      <c r="TSE324" s="942"/>
      <c r="TSF324" s="942"/>
      <c r="TSG324" s="942"/>
      <c r="TSH324" s="942"/>
      <c r="TSI324" s="942"/>
      <c r="TSJ324" s="942"/>
      <c r="TSK324" s="942"/>
      <c r="TSL324" s="942"/>
      <c r="TSM324" s="942"/>
      <c r="TSN324" s="942"/>
      <c r="TSO324" s="942"/>
      <c r="TSP324" s="942"/>
      <c r="TSQ324" s="942"/>
      <c r="TSR324" s="942"/>
      <c r="TSS324" s="942"/>
      <c r="TST324" s="942"/>
      <c r="TSU324" s="942"/>
      <c r="TSV324" s="942"/>
      <c r="TSW324" s="942"/>
      <c r="TSX324" s="942"/>
      <c r="TSY324" s="942"/>
      <c r="TSZ324" s="942"/>
      <c r="TTA324" s="942"/>
      <c r="TTB324" s="942"/>
      <c r="TTC324" s="942"/>
      <c r="TTD324" s="942"/>
      <c r="TTE324" s="942"/>
      <c r="TTF324" s="942"/>
      <c r="TTG324" s="942"/>
      <c r="TTH324" s="942"/>
      <c r="TTI324" s="942"/>
      <c r="TTJ324" s="942"/>
      <c r="TTK324" s="942"/>
      <c r="TTL324" s="942"/>
      <c r="TTM324" s="942"/>
      <c r="TTN324" s="942"/>
      <c r="TTO324" s="942"/>
      <c r="TTP324" s="942"/>
      <c r="TTQ324" s="942"/>
      <c r="TTR324" s="942"/>
      <c r="TTS324" s="942"/>
      <c r="TTT324" s="942"/>
      <c r="TTU324" s="942"/>
      <c r="TTV324" s="942"/>
      <c r="TTW324" s="942"/>
      <c r="TTX324" s="942"/>
      <c r="TTY324" s="942"/>
      <c r="TTZ324" s="942"/>
      <c r="TUA324" s="942"/>
      <c r="TUB324" s="942"/>
      <c r="TUC324" s="942"/>
      <c r="TUD324" s="942"/>
      <c r="TUE324" s="942"/>
      <c r="TUF324" s="942"/>
      <c r="TUG324" s="942"/>
      <c r="TUH324" s="942"/>
      <c r="TUI324" s="942"/>
      <c r="TUJ324" s="942"/>
      <c r="TUK324" s="942"/>
      <c r="TUL324" s="942"/>
      <c r="TUM324" s="942"/>
      <c r="TUN324" s="942"/>
      <c r="TUO324" s="942"/>
      <c r="TUP324" s="942"/>
      <c r="TUQ324" s="942"/>
      <c r="TUR324" s="942"/>
      <c r="TUS324" s="942"/>
      <c r="TUT324" s="942"/>
      <c r="TUU324" s="942"/>
      <c r="TUV324" s="942"/>
      <c r="TUW324" s="942"/>
      <c r="TUX324" s="942"/>
      <c r="TUY324" s="942"/>
      <c r="TUZ324" s="942"/>
      <c r="TVA324" s="942"/>
      <c r="TVB324" s="942"/>
      <c r="TVC324" s="942"/>
      <c r="TVD324" s="942"/>
      <c r="TVE324" s="942"/>
      <c r="TVF324" s="942"/>
      <c r="TVG324" s="942"/>
      <c r="TVH324" s="942"/>
      <c r="TVI324" s="942"/>
      <c r="TVJ324" s="942"/>
      <c r="TVK324" s="942"/>
      <c r="TVL324" s="942"/>
      <c r="TVM324" s="942"/>
      <c r="TVN324" s="942"/>
      <c r="TVO324" s="942"/>
      <c r="TVP324" s="942"/>
      <c r="TVQ324" s="942"/>
      <c r="TVR324" s="942"/>
      <c r="TVS324" s="942"/>
      <c r="TVT324" s="942"/>
      <c r="TVU324" s="942"/>
      <c r="TVV324" s="942"/>
      <c r="TVW324" s="942"/>
      <c r="TVX324" s="942"/>
      <c r="TVY324" s="942"/>
      <c r="TVZ324" s="942"/>
      <c r="TWA324" s="942"/>
      <c r="TWB324" s="942"/>
      <c r="TWC324" s="942"/>
      <c r="TWD324" s="942"/>
      <c r="TWE324" s="942"/>
      <c r="TWF324" s="942"/>
      <c r="TWG324" s="942"/>
      <c r="TWH324" s="942"/>
      <c r="TWI324" s="942"/>
      <c r="TWJ324" s="942"/>
      <c r="TWK324" s="942"/>
      <c r="TWL324" s="942"/>
      <c r="TWM324" s="942"/>
      <c r="TWN324" s="942"/>
      <c r="TWO324" s="942"/>
      <c r="TWP324" s="942"/>
      <c r="TWQ324" s="942"/>
      <c r="TWR324" s="942"/>
      <c r="TWS324" s="942"/>
      <c r="TWT324" s="942"/>
      <c r="TWU324" s="942"/>
      <c r="TWV324" s="942"/>
      <c r="TWW324" s="942"/>
      <c r="TWX324" s="942"/>
      <c r="TWY324" s="942"/>
      <c r="TWZ324" s="942"/>
      <c r="TXA324" s="942"/>
      <c r="TXB324" s="942"/>
      <c r="TXC324" s="942"/>
      <c r="TXD324" s="942"/>
      <c r="TXE324" s="942"/>
      <c r="TXF324" s="942"/>
      <c r="TXG324" s="942"/>
      <c r="TXH324" s="942"/>
      <c r="TXI324" s="942"/>
      <c r="TXJ324" s="942"/>
      <c r="TXK324" s="942"/>
      <c r="TXL324" s="942"/>
      <c r="TXM324" s="942"/>
      <c r="TXN324" s="942"/>
      <c r="TXO324" s="942"/>
      <c r="TXP324" s="942"/>
      <c r="TXQ324" s="942"/>
      <c r="TXR324" s="942"/>
      <c r="TXS324" s="942"/>
      <c r="TXT324" s="942"/>
      <c r="TXU324" s="942"/>
      <c r="TXV324" s="942"/>
      <c r="TXW324" s="942"/>
      <c r="TXX324" s="942"/>
      <c r="TXY324" s="942"/>
      <c r="TXZ324" s="942"/>
      <c r="TYA324" s="942"/>
      <c r="TYB324" s="942"/>
      <c r="TYC324" s="942"/>
      <c r="TYD324" s="942"/>
      <c r="TYE324" s="942"/>
      <c r="TYF324" s="942"/>
      <c r="TYG324" s="942"/>
      <c r="TYH324" s="942"/>
      <c r="TYI324" s="942"/>
      <c r="TYJ324" s="942"/>
      <c r="TYK324" s="942"/>
      <c r="TYL324" s="942"/>
      <c r="TYM324" s="942"/>
      <c r="TYN324" s="942"/>
      <c r="TYO324" s="942"/>
      <c r="TYP324" s="942"/>
      <c r="TYQ324" s="942"/>
      <c r="TYR324" s="942"/>
      <c r="TYS324" s="942"/>
      <c r="TYT324" s="942"/>
      <c r="TYU324" s="942"/>
      <c r="TYV324" s="942"/>
      <c r="TYW324" s="942"/>
      <c r="TYX324" s="942"/>
      <c r="TYY324" s="942"/>
      <c r="TYZ324" s="942"/>
      <c r="TZA324" s="942"/>
      <c r="TZB324" s="942"/>
      <c r="TZC324" s="942"/>
      <c r="TZD324" s="942"/>
      <c r="TZE324" s="942"/>
      <c r="TZF324" s="942"/>
      <c r="TZG324" s="942"/>
      <c r="TZH324" s="942"/>
      <c r="TZI324" s="942"/>
      <c r="TZJ324" s="942"/>
      <c r="TZK324" s="942"/>
      <c r="TZL324" s="942"/>
      <c r="TZM324" s="942"/>
      <c r="TZN324" s="942"/>
      <c r="TZO324" s="942"/>
      <c r="TZP324" s="942"/>
      <c r="TZQ324" s="942"/>
      <c r="TZR324" s="942"/>
      <c r="TZS324" s="942"/>
      <c r="TZT324" s="942"/>
      <c r="TZU324" s="942"/>
      <c r="TZV324" s="942"/>
      <c r="TZW324" s="942"/>
      <c r="TZX324" s="942"/>
      <c r="TZY324" s="942"/>
      <c r="TZZ324" s="942"/>
      <c r="UAA324" s="942"/>
      <c r="UAB324" s="942"/>
      <c r="UAC324" s="942"/>
      <c r="UAD324" s="942"/>
      <c r="UAE324" s="942"/>
      <c r="UAF324" s="942"/>
      <c r="UAG324" s="942"/>
      <c r="UAH324" s="942"/>
      <c r="UAI324" s="942"/>
      <c r="UAJ324" s="942"/>
      <c r="UAK324" s="942"/>
      <c r="UAL324" s="942"/>
      <c r="UAM324" s="942"/>
      <c r="UAN324" s="942"/>
      <c r="UAO324" s="942"/>
      <c r="UAP324" s="942"/>
      <c r="UAQ324" s="942"/>
      <c r="UAR324" s="942"/>
      <c r="UAS324" s="942"/>
      <c r="UAT324" s="942"/>
      <c r="UAU324" s="942"/>
      <c r="UAV324" s="942"/>
      <c r="UAW324" s="942"/>
      <c r="UAX324" s="942"/>
      <c r="UAY324" s="942"/>
      <c r="UAZ324" s="942"/>
      <c r="UBA324" s="942"/>
      <c r="UBB324" s="942"/>
      <c r="UBC324" s="942"/>
      <c r="UBD324" s="942"/>
      <c r="UBE324" s="942"/>
      <c r="UBF324" s="942"/>
      <c r="UBG324" s="942"/>
      <c r="UBH324" s="942"/>
      <c r="UBI324" s="942"/>
      <c r="UBJ324" s="942"/>
      <c r="UBK324" s="942"/>
      <c r="UBL324" s="942"/>
      <c r="UBM324" s="942"/>
      <c r="UBN324" s="942"/>
      <c r="UBO324" s="942"/>
      <c r="UBP324" s="942"/>
      <c r="UBQ324" s="942"/>
      <c r="UBR324" s="942"/>
      <c r="UBS324" s="942"/>
      <c r="UBT324" s="942"/>
      <c r="UBU324" s="942"/>
      <c r="UBV324" s="942"/>
      <c r="UBW324" s="942"/>
      <c r="UBX324" s="942"/>
      <c r="UBY324" s="942"/>
      <c r="UBZ324" s="942"/>
      <c r="UCA324" s="942"/>
      <c r="UCB324" s="942"/>
      <c r="UCC324" s="942"/>
      <c r="UCD324" s="942"/>
      <c r="UCE324" s="942"/>
      <c r="UCF324" s="942"/>
      <c r="UCG324" s="942"/>
      <c r="UCH324" s="942"/>
      <c r="UCI324" s="942"/>
      <c r="UCJ324" s="942"/>
      <c r="UCK324" s="942"/>
      <c r="UCL324" s="942"/>
      <c r="UCM324" s="942"/>
      <c r="UCN324" s="942"/>
      <c r="UCO324" s="942"/>
      <c r="UCP324" s="942"/>
      <c r="UCQ324" s="942"/>
      <c r="UCR324" s="942"/>
      <c r="UCS324" s="942"/>
      <c r="UCT324" s="942"/>
      <c r="UCU324" s="942"/>
      <c r="UCV324" s="942"/>
      <c r="UCW324" s="942"/>
      <c r="UCX324" s="942"/>
      <c r="UCY324" s="942"/>
      <c r="UCZ324" s="942"/>
      <c r="UDA324" s="942"/>
      <c r="UDB324" s="942"/>
      <c r="UDC324" s="942"/>
      <c r="UDD324" s="942"/>
      <c r="UDE324" s="942"/>
      <c r="UDF324" s="942"/>
      <c r="UDG324" s="942"/>
      <c r="UDH324" s="942"/>
      <c r="UDI324" s="942"/>
      <c r="UDJ324" s="942"/>
      <c r="UDK324" s="942"/>
      <c r="UDL324" s="942"/>
      <c r="UDM324" s="942"/>
      <c r="UDN324" s="942"/>
      <c r="UDO324" s="942"/>
      <c r="UDP324" s="942"/>
      <c r="UDQ324" s="942"/>
      <c r="UDR324" s="942"/>
      <c r="UDS324" s="942"/>
      <c r="UDT324" s="942"/>
      <c r="UDU324" s="942"/>
      <c r="UDV324" s="942"/>
      <c r="UDW324" s="942"/>
      <c r="UDX324" s="942"/>
      <c r="UDY324" s="942"/>
      <c r="UDZ324" s="942"/>
      <c r="UEA324" s="942"/>
      <c r="UEB324" s="942"/>
      <c r="UEC324" s="942"/>
      <c r="UED324" s="942"/>
      <c r="UEE324" s="942"/>
      <c r="UEF324" s="942"/>
      <c r="UEG324" s="942"/>
      <c r="UEH324" s="942"/>
      <c r="UEI324" s="942"/>
      <c r="UEJ324" s="942"/>
      <c r="UEK324" s="942"/>
      <c r="UEL324" s="942"/>
      <c r="UEM324" s="942"/>
      <c r="UEN324" s="942"/>
      <c r="UEO324" s="942"/>
      <c r="UEP324" s="942"/>
      <c r="UEQ324" s="942"/>
      <c r="UER324" s="942"/>
      <c r="UES324" s="942"/>
      <c r="UET324" s="942"/>
      <c r="UEU324" s="942"/>
      <c r="UEV324" s="942"/>
      <c r="UEW324" s="942"/>
      <c r="UEX324" s="942"/>
      <c r="UEY324" s="942"/>
      <c r="UEZ324" s="942"/>
      <c r="UFA324" s="942"/>
      <c r="UFB324" s="942"/>
      <c r="UFC324" s="942"/>
      <c r="UFD324" s="942"/>
      <c r="UFE324" s="942"/>
      <c r="UFF324" s="942"/>
      <c r="UFG324" s="942"/>
      <c r="UFH324" s="942"/>
      <c r="UFI324" s="942"/>
      <c r="UFJ324" s="942"/>
      <c r="UFK324" s="942"/>
      <c r="UFL324" s="942"/>
      <c r="UFM324" s="942"/>
      <c r="UFN324" s="942"/>
      <c r="UFO324" s="942"/>
      <c r="UFP324" s="942"/>
      <c r="UFQ324" s="942"/>
      <c r="UFR324" s="942"/>
      <c r="UFS324" s="942"/>
      <c r="UFT324" s="942"/>
      <c r="UFU324" s="942"/>
      <c r="UFV324" s="942"/>
      <c r="UFW324" s="942"/>
      <c r="UFX324" s="942"/>
      <c r="UFY324" s="942"/>
      <c r="UFZ324" s="942"/>
      <c r="UGA324" s="942"/>
      <c r="UGB324" s="942"/>
      <c r="UGC324" s="942"/>
      <c r="UGD324" s="942"/>
      <c r="UGE324" s="942"/>
      <c r="UGF324" s="942"/>
      <c r="UGG324" s="942"/>
      <c r="UGH324" s="942"/>
      <c r="UGI324" s="942"/>
      <c r="UGJ324" s="942"/>
      <c r="UGK324" s="942"/>
      <c r="UGL324" s="942"/>
      <c r="UGM324" s="942"/>
      <c r="UGN324" s="942"/>
      <c r="UGO324" s="942"/>
      <c r="UGP324" s="942"/>
      <c r="UGQ324" s="942"/>
      <c r="UGR324" s="942"/>
      <c r="UGS324" s="942"/>
      <c r="UGT324" s="942"/>
      <c r="UGU324" s="942"/>
      <c r="UGV324" s="942"/>
      <c r="UGW324" s="942"/>
      <c r="UGX324" s="942"/>
      <c r="UGY324" s="942"/>
      <c r="UGZ324" s="942"/>
      <c r="UHA324" s="942"/>
      <c r="UHB324" s="942"/>
      <c r="UHC324" s="942"/>
      <c r="UHD324" s="942"/>
      <c r="UHE324" s="942"/>
      <c r="UHF324" s="942"/>
      <c r="UHG324" s="942"/>
      <c r="UHH324" s="942"/>
      <c r="UHI324" s="942"/>
      <c r="UHJ324" s="942"/>
      <c r="UHK324" s="942"/>
      <c r="UHL324" s="942"/>
      <c r="UHM324" s="942"/>
      <c r="UHN324" s="942"/>
      <c r="UHO324" s="942"/>
      <c r="UHP324" s="942"/>
      <c r="UHQ324" s="942"/>
      <c r="UHR324" s="942"/>
      <c r="UHS324" s="942"/>
      <c r="UHT324" s="942"/>
      <c r="UHU324" s="942"/>
      <c r="UHV324" s="942"/>
      <c r="UHW324" s="942"/>
      <c r="UHX324" s="942"/>
      <c r="UHY324" s="942"/>
      <c r="UHZ324" s="942"/>
      <c r="UIA324" s="942"/>
      <c r="UIB324" s="942"/>
      <c r="UIC324" s="942"/>
      <c r="UID324" s="942"/>
      <c r="UIE324" s="942"/>
      <c r="UIF324" s="942"/>
      <c r="UIG324" s="942"/>
      <c r="UIH324" s="942"/>
      <c r="UII324" s="942"/>
      <c r="UIJ324" s="942"/>
      <c r="UIK324" s="942"/>
      <c r="UIL324" s="942"/>
      <c r="UIM324" s="942"/>
      <c r="UIN324" s="942"/>
      <c r="UIO324" s="942"/>
      <c r="UIP324" s="942"/>
      <c r="UIQ324" s="942"/>
      <c r="UIR324" s="942"/>
      <c r="UIS324" s="942"/>
      <c r="UIT324" s="942"/>
      <c r="UIU324" s="942"/>
      <c r="UIV324" s="942"/>
      <c r="UIW324" s="942"/>
      <c r="UIX324" s="942"/>
      <c r="UIY324" s="942"/>
      <c r="UIZ324" s="942"/>
      <c r="UJA324" s="942"/>
      <c r="UJB324" s="942"/>
      <c r="UJC324" s="942"/>
      <c r="UJD324" s="942"/>
      <c r="UJE324" s="942"/>
      <c r="UJF324" s="942"/>
      <c r="UJG324" s="942"/>
      <c r="UJH324" s="942"/>
      <c r="UJI324" s="942"/>
      <c r="UJJ324" s="942"/>
      <c r="UJK324" s="942"/>
      <c r="UJL324" s="942"/>
      <c r="UJM324" s="942"/>
      <c r="UJN324" s="942"/>
      <c r="UJO324" s="942"/>
      <c r="UJP324" s="942"/>
      <c r="UJQ324" s="942"/>
      <c r="UJR324" s="942"/>
      <c r="UJS324" s="942"/>
      <c r="UJT324" s="942"/>
      <c r="UJU324" s="942"/>
      <c r="UJV324" s="942"/>
      <c r="UJW324" s="942"/>
      <c r="UJX324" s="942"/>
      <c r="UJY324" s="942"/>
      <c r="UJZ324" s="942"/>
      <c r="UKA324" s="942"/>
      <c r="UKB324" s="942"/>
      <c r="UKC324" s="942"/>
      <c r="UKD324" s="942"/>
      <c r="UKE324" s="942"/>
      <c r="UKF324" s="942"/>
      <c r="UKG324" s="942"/>
      <c r="UKH324" s="942"/>
      <c r="UKI324" s="942"/>
      <c r="UKJ324" s="942"/>
      <c r="UKK324" s="942"/>
      <c r="UKL324" s="942"/>
      <c r="UKM324" s="942"/>
      <c r="UKN324" s="942"/>
      <c r="UKO324" s="942"/>
      <c r="UKP324" s="942"/>
      <c r="UKQ324" s="942"/>
      <c r="UKR324" s="942"/>
      <c r="UKS324" s="942"/>
      <c r="UKT324" s="942"/>
      <c r="UKU324" s="942"/>
      <c r="UKV324" s="942"/>
      <c r="UKW324" s="942"/>
      <c r="UKX324" s="942"/>
      <c r="UKY324" s="942"/>
      <c r="UKZ324" s="942"/>
      <c r="ULA324" s="942"/>
      <c r="ULB324" s="942"/>
      <c r="ULC324" s="942"/>
      <c r="ULD324" s="942"/>
      <c r="ULE324" s="942"/>
      <c r="ULF324" s="942"/>
      <c r="ULG324" s="942"/>
      <c r="ULH324" s="942"/>
      <c r="ULI324" s="942"/>
      <c r="ULJ324" s="942"/>
      <c r="ULK324" s="942"/>
      <c r="ULL324" s="942"/>
      <c r="ULM324" s="942"/>
      <c r="ULN324" s="942"/>
      <c r="ULO324" s="942"/>
      <c r="ULP324" s="942"/>
      <c r="ULQ324" s="942"/>
      <c r="ULR324" s="942"/>
      <c r="ULS324" s="942"/>
      <c r="ULT324" s="942"/>
      <c r="ULU324" s="942"/>
      <c r="ULV324" s="942"/>
      <c r="ULW324" s="942"/>
      <c r="ULX324" s="942"/>
      <c r="ULY324" s="942"/>
      <c r="ULZ324" s="942"/>
      <c r="UMA324" s="942"/>
      <c r="UMB324" s="942"/>
      <c r="UMC324" s="942"/>
      <c r="UMD324" s="942"/>
      <c r="UME324" s="942"/>
      <c r="UMF324" s="942"/>
      <c r="UMG324" s="942"/>
      <c r="UMH324" s="942"/>
      <c r="UMI324" s="942"/>
      <c r="UMJ324" s="942"/>
      <c r="UMK324" s="942"/>
      <c r="UML324" s="942"/>
      <c r="UMM324" s="942"/>
      <c r="UMN324" s="942"/>
      <c r="UMO324" s="942"/>
      <c r="UMP324" s="942"/>
      <c r="UMQ324" s="942"/>
      <c r="UMR324" s="942"/>
      <c r="UMS324" s="942"/>
      <c r="UMT324" s="942"/>
      <c r="UMU324" s="942"/>
      <c r="UMV324" s="942"/>
      <c r="UMW324" s="942"/>
      <c r="UMX324" s="942"/>
      <c r="UMY324" s="942"/>
      <c r="UMZ324" s="942"/>
      <c r="UNA324" s="942"/>
      <c r="UNB324" s="942"/>
      <c r="UNC324" s="942"/>
      <c r="UND324" s="942"/>
      <c r="UNE324" s="942"/>
      <c r="UNF324" s="942"/>
      <c r="UNG324" s="942"/>
      <c r="UNH324" s="942"/>
      <c r="UNI324" s="942"/>
      <c r="UNJ324" s="942"/>
      <c r="UNK324" s="942"/>
      <c r="UNL324" s="942"/>
      <c r="UNM324" s="942"/>
      <c r="UNN324" s="942"/>
      <c r="UNO324" s="942"/>
      <c r="UNP324" s="942"/>
      <c r="UNQ324" s="942"/>
      <c r="UNR324" s="942"/>
      <c r="UNS324" s="942"/>
      <c r="UNT324" s="942"/>
      <c r="UNU324" s="942"/>
      <c r="UNV324" s="942"/>
      <c r="UNW324" s="942"/>
      <c r="UNX324" s="942"/>
      <c r="UNY324" s="942"/>
      <c r="UNZ324" s="942"/>
      <c r="UOA324" s="942"/>
      <c r="UOB324" s="942"/>
      <c r="UOC324" s="942"/>
      <c r="UOD324" s="942"/>
      <c r="UOE324" s="942"/>
      <c r="UOF324" s="942"/>
      <c r="UOG324" s="942"/>
      <c r="UOH324" s="942"/>
      <c r="UOI324" s="942"/>
      <c r="UOJ324" s="942"/>
      <c r="UOK324" s="942"/>
      <c r="UOL324" s="942"/>
      <c r="UOM324" s="942"/>
      <c r="UON324" s="942"/>
      <c r="UOO324" s="942"/>
      <c r="UOP324" s="942"/>
      <c r="UOQ324" s="942"/>
      <c r="UOR324" s="942"/>
      <c r="UOS324" s="942"/>
      <c r="UOT324" s="942"/>
      <c r="UOU324" s="942"/>
      <c r="UOV324" s="942"/>
      <c r="UOW324" s="942"/>
      <c r="UOX324" s="942"/>
      <c r="UOY324" s="942"/>
      <c r="UOZ324" s="942"/>
      <c r="UPA324" s="942"/>
      <c r="UPB324" s="942"/>
      <c r="UPC324" s="942"/>
      <c r="UPD324" s="942"/>
      <c r="UPE324" s="942"/>
      <c r="UPF324" s="942"/>
      <c r="UPG324" s="942"/>
      <c r="UPH324" s="942"/>
      <c r="UPI324" s="942"/>
      <c r="UPJ324" s="942"/>
      <c r="UPK324" s="942"/>
      <c r="UPL324" s="942"/>
      <c r="UPM324" s="942"/>
      <c r="UPN324" s="942"/>
      <c r="UPO324" s="942"/>
      <c r="UPP324" s="942"/>
      <c r="UPQ324" s="942"/>
      <c r="UPR324" s="942"/>
      <c r="UPS324" s="942"/>
      <c r="UPT324" s="942"/>
      <c r="UPU324" s="942"/>
      <c r="UPV324" s="942"/>
      <c r="UPW324" s="942"/>
      <c r="UPX324" s="942"/>
      <c r="UPY324" s="942"/>
      <c r="UPZ324" s="942"/>
      <c r="UQA324" s="942"/>
      <c r="UQB324" s="942"/>
      <c r="UQC324" s="942"/>
      <c r="UQD324" s="942"/>
      <c r="UQE324" s="942"/>
      <c r="UQF324" s="942"/>
      <c r="UQG324" s="942"/>
      <c r="UQH324" s="942"/>
      <c r="UQI324" s="942"/>
      <c r="UQJ324" s="942"/>
      <c r="UQK324" s="942"/>
      <c r="UQL324" s="942"/>
      <c r="UQM324" s="942"/>
      <c r="UQN324" s="942"/>
      <c r="UQO324" s="942"/>
      <c r="UQP324" s="942"/>
      <c r="UQQ324" s="942"/>
      <c r="UQR324" s="942"/>
      <c r="UQS324" s="942"/>
      <c r="UQT324" s="942"/>
      <c r="UQU324" s="942"/>
      <c r="UQV324" s="942"/>
      <c r="UQW324" s="942"/>
      <c r="UQX324" s="942"/>
      <c r="UQY324" s="942"/>
      <c r="UQZ324" s="942"/>
      <c r="URA324" s="942"/>
      <c r="URB324" s="942"/>
      <c r="URC324" s="942"/>
      <c r="URD324" s="942"/>
      <c r="URE324" s="942"/>
      <c r="URF324" s="942"/>
      <c r="URG324" s="942"/>
      <c r="URH324" s="942"/>
      <c r="URI324" s="942"/>
      <c r="URJ324" s="942"/>
      <c r="URK324" s="942"/>
      <c r="URL324" s="942"/>
      <c r="URM324" s="942"/>
      <c r="URN324" s="942"/>
      <c r="URO324" s="942"/>
      <c r="URP324" s="942"/>
      <c r="URQ324" s="942"/>
      <c r="URR324" s="942"/>
      <c r="URS324" s="942"/>
      <c r="URT324" s="942"/>
      <c r="URU324" s="942"/>
      <c r="URV324" s="942"/>
      <c r="URW324" s="942"/>
      <c r="URX324" s="942"/>
      <c r="URY324" s="942"/>
      <c r="URZ324" s="942"/>
      <c r="USA324" s="942"/>
      <c r="USB324" s="942"/>
      <c r="USC324" s="942"/>
      <c r="USD324" s="942"/>
      <c r="USE324" s="942"/>
      <c r="USF324" s="942"/>
      <c r="USG324" s="942"/>
      <c r="USH324" s="942"/>
      <c r="USI324" s="942"/>
      <c r="USJ324" s="942"/>
      <c r="USK324" s="942"/>
      <c r="USL324" s="942"/>
      <c r="USM324" s="942"/>
      <c r="USN324" s="942"/>
      <c r="USO324" s="942"/>
      <c r="USP324" s="942"/>
      <c r="USQ324" s="942"/>
      <c r="USR324" s="942"/>
      <c r="USS324" s="942"/>
      <c r="UST324" s="942"/>
      <c r="USU324" s="942"/>
      <c r="USV324" s="942"/>
      <c r="USW324" s="942"/>
      <c r="USX324" s="942"/>
      <c r="USY324" s="942"/>
      <c r="USZ324" s="942"/>
      <c r="UTA324" s="942"/>
      <c r="UTB324" s="942"/>
      <c r="UTC324" s="942"/>
      <c r="UTD324" s="942"/>
      <c r="UTE324" s="942"/>
      <c r="UTF324" s="942"/>
      <c r="UTG324" s="942"/>
      <c r="UTH324" s="942"/>
      <c r="UTI324" s="942"/>
      <c r="UTJ324" s="942"/>
      <c r="UTK324" s="942"/>
      <c r="UTL324" s="942"/>
      <c r="UTM324" s="942"/>
      <c r="UTN324" s="942"/>
      <c r="UTO324" s="942"/>
      <c r="UTP324" s="942"/>
      <c r="UTQ324" s="942"/>
      <c r="UTR324" s="942"/>
      <c r="UTS324" s="942"/>
      <c r="UTT324" s="942"/>
      <c r="UTU324" s="942"/>
      <c r="UTV324" s="942"/>
      <c r="UTW324" s="942"/>
      <c r="UTX324" s="942"/>
      <c r="UTY324" s="942"/>
      <c r="UTZ324" s="942"/>
      <c r="UUA324" s="942"/>
      <c r="UUB324" s="942"/>
      <c r="UUC324" s="942"/>
      <c r="UUD324" s="942"/>
      <c r="UUE324" s="942"/>
      <c r="UUF324" s="942"/>
      <c r="UUG324" s="942"/>
      <c r="UUH324" s="942"/>
      <c r="UUI324" s="942"/>
      <c r="UUJ324" s="942"/>
      <c r="UUK324" s="942"/>
      <c r="UUL324" s="942"/>
      <c r="UUM324" s="942"/>
      <c r="UUN324" s="942"/>
      <c r="UUO324" s="942"/>
      <c r="UUP324" s="942"/>
      <c r="UUQ324" s="942"/>
      <c r="UUR324" s="942"/>
      <c r="UUS324" s="942"/>
      <c r="UUT324" s="942"/>
      <c r="UUU324" s="942"/>
      <c r="UUV324" s="942"/>
      <c r="UUW324" s="942"/>
      <c r="UUX324" s="942"/>
      <c r="UUY324" s="942"/>
      <c r="UUZ324" s="942"/>
      <c r="UVA324" s="942"/>
      <c r="UVB324" s="942"/>
      <c r="UVC324" s="942"/>
      <c r="UVD324" s="942"/>
      <c r="UVE324" s="942"/>
      <c r="UVF324" s="942"/>
      <c r="UVG324" s="942"/>
      <c r="UVH324" s="942"/>
      <c r="UVI324" s="942"/>
      <c r="UVJ324" s="942"/>
      <c r="UVK324" s="942"/>
      <c r="UVL324" s="942"/>
      <c r="UVM324" s="942"/>
      <c r="UVN324" s="942"/>
      <c r="UVO324" s="942"/>
      <c r="UVP324" s="942"/>
      <c r="UVQ324" s="942"/>
      <c r="UVR324" s="942"/>
      <c r="UVS324" s="942"/>
      <c r="UVT324" s="942"/>
      <c r="UVU324" s="942"/>
      <c r="UVV324" s="942"/>
      <c r="UVW324" s="942"/>
      <c r="UVX324" s="942"/>
      <c r="UVY324" s="942"/>
      <c r="UVZ324" s="942"/>
      <c r="UWA324" s="942"/>
      <c r="UWB324" s="942"/>
      <c r="UWC324" s="942"/>
      <c r="UWD324" s="942"/>
      <c r="UWE324" s="942"/>
      <c r="UWF324" s="942"/>
      <c r="UWG324" s="942"/>
      <c r="UWH324" s="942"/>
      <c r="UWI324" s="942"/>
      <c r="UWJ324" s="942"/>
      <c r="UWK324" s="942"/>
      <c r="UWL324" s="942"/>
      <c r="UWM324" s="942"/>
      <c r="UWN324" s="942"/>
      <c r="UWO324" s="942"/>
      <c r="UWP324" s="942"/>
      <c r="UWQ324" s="942"/>
      <c r="UWR324" s="942"/>
      <c r="UWS324" s="942"/>
      <c r="UWT324" s="942"/>
      <c r="UWU324" s="942"/>
      <c r="UWV324" s="942"/>
      <c r="UWW324" s="942"/>
      <c r="UWX324" s="942"/>
      <c r="UWY324" s="942"/>
      <c r="UWZ324" s="942"/>
      <c r="UXA324" s="942"/>
      <c r="UXB324" s="942"/>
      <c r="UXC324" s="942"/>
      <c r="UXD324" s="942"/>
      <c r="UXE324" s="942"/>
      <c r="UXF324" s="942"/>
      <c r="UXG324" s="942"/>
      <c r="UXH324" s="942"/>
      <c r="UXI324" s="942"/>
      <c r="UXJ324" s="942"/>
      <c r="UXK324" s="942"/>
      <c r="UXL324" s="942"/>
      <c r="UXM324" s="942"/>
      <c r="UXN324" s="942"/>
      <c r="UXO324" s="942"/>
      <c r="UXP324" s="942"/>
      <c r="UXQ324" s="942"/>
      <c r="UXR324" s="942"/>
      <c r="UXS324" s="942"/>
      <c r="UXT324" s="942"/>
      <c r="UXU324" s="942"/>
      <c r="UXV324" s="942"/>
      <c r="UXW324" s="942"/>
      <c r="UXX324" s="942"/>
      <c r="UXY324" s="942"/>
      <c r="UXZ324" s="942"/>
      <c r="UYA324" s="942"/>
      <c r="UYB324" s="942"/>
      <c r="UYC324" s="942"/>
      <c r="UYD324" s="942"/>
      <c r="UYE324" s="942"/>
      <c r="UYF324" s="942"/>
      <c r="UYG324" s="942"/>
      <c r="UYH324" s="942"/>
      <c r="UYI324" s="942"/>
      <c r="UYJ324" s="942"/>
      <c r="UYK324" s="942"/>
      <c r="UYL324" s="942"/>
      <c r="UYM324" s="942"/>
      <c r="UYN324" s="942"/>
      <c r="UYO324" s="942"/>
      <c r="UYP324" s="942"/>
      <c r="UYQ324" s="942"/>
      <c r="UYR324" s="942"/>
      <c r="UYS324" s="942"/>
      <c r="UYT324" s="942"/>
      <c r="UYU324" s="942"/>
      <c r="UYV324" s="942"/>
      <c r="UYW324" s="942"/>
      <c r="UYX324" s="942"/>
      <c r="UYY324" s="942"/>
      <c r="UYZ324" s="942"/>
      <c r="UZA324" s="942"/>
      <c r="UZB324" s="942"/>
      <c r="UZC324" s="942"/>
      <c r="UZD324" s="942"/>
      <c r="UZE324" s="942"/>
      <c r="UZF324" s="942"/>
      <c r="UZG324" s="942"/>
      <c r="UZH324" s="942"/>
      <c r="UZI324" s="942"/>
      <c r="UZJ324" s="942"/>
      <c r="UZK324" s="942"/>
      <c r="UZL324" s="942"/>
      <c r="UZM324" s="942"/>
      <c r="UZN324" s="942"/>
      <c r="UZO324" s="942"/>
      <c r="UZP324" s="942"/>
      <c r="UZQ324" s="942"/>
      <c r="UZR324" s="942"/>
      <c r="UZS324" s="942"/>
      <c r="UZT324" s="942"/>
      <c r="UZU324" s="942"/>
      <c r="UZV324" s="942"/>
      <c r="UZW324" s="942"/>
      <c r="UZX324" s="942"/>
      <c r="UZY324" s="942"/>
      <c r="UZZ324" s="942"/>
      <c r="VAA324" s="942"/>
      <c r="VAB324" s="942"/>
      <c r="VAC324" s="942"/>
      <c r="VAD324" s="942"/>
      <c r="VAE324" s="942"/>
      <c r="VAF324" s="942"/>
      <c r="VAG324" s="942"/>
      <c r="VAH324" s="942"/>
      <c r="VAI324" s="942"/>
      <c r="VAJ324" s="942"/>
      <c r="VAK324" s="942"/>
      <c r="VAL324" s="942"/>
      <c r="VAM324" s="942"/>
      <c r="VAN324" s="942"/>
      <c r="VAO324" s="942"/>
      <c r="VAP324" s="942"/>
      <c r="VAQ324" s="942"/>
      <c r="VAR324" s="942"/>
      <c r="VAS324" s="942"/>
      <c r="VAT324" s="942"/>
      <c r="VAU324" s="942"/>
      <c r="VAV324" s="942"/>
      <c r="VAW324" s="942"/>
      <c r="VAX324" s="942"/>
      <c r="VAY324" s="942"/>
      <c r="VAZ324" s="942"/>
      <c r="VBA324" s="942"/>
      <c r="VBB324" s="942"/>
      <c r="VBC324" s="942"/>
      <c r="VBD324" s="942"/>
      <c r="VBE324" s="942"/>
      <c r="VBF324" s="942"/>
      <c r="VBG324" s="942"/>
      <c r="VBH324" s="942"/>
      <c r="VBI324" s="942"/>
      <c r="VBJ324" s="942"/>
      <c r="VBK324" s="942"/>
      <c r="VBL324" s="942"/>
      <c r="VBM324" s="942"/>
      <c r="VBN324" s="942"/>
      <c r="VBO324" s="942"/>
      <c r="VBP324" s="942"/>
      <c r="VBQ324" s="942"/>
      <c r="VBR324" s="942"/>
      <c r="VBS324" s="942"/>
      <c r="VBT324" s="942"/>
      <c r="VBU324" s="942"/>
      <c r="VBV324" s="942"/>
      <c r="VBW324" s="942"/>
      <c r="VBX324" s="942"/>
      <c r="VBY324" s="942"/>
      <c r="VBZ324" s="942"/>
      <c r="VCA324" s="942"/>
      <c r="VCB324" s="942"/>
      <c r="VCC324" s="942"/>
      <c r="VCD324" s="942"/>
      <c r="VCE324" s="942"/>
      <c r="VCF324" s="942"/>
      <c r="VCG324" s="942"/>
      <c r="VCH324" s="942"/>
      <c r="VCI324" s="942"/>
      <c r="VCJ324" s="942"/>
      <c r="VCK324" s="942"/>
      <c r="VCL324" s="942"/>
      <c r="VCM324" s="942"/>
      <c r="VCN324" s="942"/>
      <c r="VCO324" s="942"/>
      <c r="VCP324" s="942"/>
      <c r="VCQ324" s="942"/>
      <c r="VCR324" s="942"/>
      <c r="VCS324" s="942"/>
      <c r="VCT324" s="942"/>
      <c r="VCU324" s="942"/>
      <c r="VCV324" s="942"/>
      <c r="VCW324" s="942"/>
      <c r="VCX324" s="942"/>
      <c r="VCY324" s="942"/>
      <c r="VCZ324" s="942"/>
      <c r="VDA324" s="942"/>
      <c r="VDB324" s="942"/>
      <c r="VDC324" s="942"/>
      <c r="VDD324" s="942"/>
      <c r="VDE324" s="942"/>
      <c r="VDF324" s="942"/>
      <c r="VDG324" s="942"/>
      <c r="VDH324" s="942"/>
      <c r="VDI324" s="942"/>
      <c r="VDJ324" s="942"/>
      <c r="VDK324" s="942"/>
      <c r="VDL324" s="942"/>
      <c r="VDM324" s="942"/>
      <c r="VDN324" s="942"/>
      <c r="VDO324" s="942"/>
      <c r="VDP324" s="942"/>
      <c r="VDQ324" s="942"/>
      <c r="VDR324" s="942"/>
      <c r="VDS324" s="942"/>
      <c r="VDT324" s="942"/>
      <c r="VDU324" s="942"/>
      <c r="VDV324" s="942"/>
      <c r="VDW324" s="942"/>
      <c r="VDX324" s="942"/>
      <c r="VDY324" s="942"/>
      <c r="VDZ324" s="942"/>
      <c r="VEA324" s="942"/>
      <c r="VEB324" s="942"/>
      <c r="VEC324" s="942"/>
      <c r="VED324" s="942"/>
      <c r="VEE324" s="942"/>
      <c r="VEF324" s="942"/>
      <c r="VEG324" s="942"/>
      <c r="VEH324" s="942"/>
      <c r="VEI324" s="942"/>
      <c r="VEJ324" s="942"/>
      <c r="VEK324" s="942"/>
      <c r="VEL324" s="942"/>
      <c r="VEM324" s="942"/>
      <c r="VEN324" s="942"/>
      <c r="VEO324" s="942"/>
      <c r="VEP324" s="942"/>
      <c r="VEQ324" s="942"/>
      <c r="VER324" s="942"/>
      <c r="VES324" s="942"/>
      <c r="VET324" s="942"/>
      <c r="VEU324" s="942"/>
      <c r="VEV324" s="942"/>
      <c r="VEW324" s="942"/>
      <c r="VEX324" s="942"/>
      <c r="VEY324" s="942"/>
      <c r="VEZ324" s="942"/>
      <c r="VFA324" s="942"/>
      <c r="VFB324" s="942"/>
      <c r="VFC324" s="942"/>
      <c r="VFD324" s="942"/>
      <c r="VFE324" s="942"/>
      <c r="VFF324" s="942"/>
      <c r="VFG324" s="942"/>
      <c r="VFH324" s="942"/>
      <c r="VFI324" s="942"/>
      <c r="VFJ324" s="942"/>
      <c r="VFK324" s="942"/>
      <c r="VFL324" s="942"/>
      <c r="VFM324" s="942"/>
      <c r="VFN324" s="942"/>
      <c r="VFO324" s="942"/>
      <c r="VFP324" s="942"/>
      <c r="VFQ324" s="942"/>
      <c r="VFR324" s="942"/>
      <c r="VFS324" s="942"/>
      <c r="VFT324" s="942"/>
      <c r="VFU324" s="942"/>
      <c r="VFV324" s="942"/>
      <c r="VFW324" s="942"/>
      <c r="VFX324" s="942"/>
      <c r="VFY324" s="942"/>
      <c r="VFZ324" s="942"/>
      <c r="VGA324" s="942"/>
      <c r="VGB324" s="942"/>
      <c r="VGC324" s="942"/>
      <c r="VGD324" s="942"/>
      <c r="VGE324" s="942"/>
      <c r="VGF324" s="942"/>
      <c r="VGG324" s="942"/>
      <c r="VGH324" s="942"/>
      <c r="VGI324" s="942"/>
      <c r="VGJ324" s="942"/>
      <c r="VGK324" s="942"/>
      <c r="VGL324" s="942"/>
      <c r="VGM324" s="942"/>
      <c r="VGN324" s="942"/>
      <c r="VGO324" s="942"/>
      <c r="VGP324" s="942"/>
      <c r="VGQ324" s="942"/>
      <c r="VGR324" s="942"/>
      <c r="VGS324" s="942"/>
      <c r="VGT324" s="942"/>
      <c r="VGU324" s="942"/>
      <c r="VGV324" s="942"/>
      <c r="VGW324" s="942"/>
      <c r="VGX324" s="942"/>
      <c r="VGY324" s="942"/>
      <c r="VGZ324" s="942"/>
      <c r="VHA324" s="942"/>
      <c r="VHB324" s="942"/>
      <c r="VHC324" s="942"/>
      <c r="VHD324" s="942"/>
      <c r="VHE324" s="942"/>
      <c r="VHF324" s="942"/>
      <c r="VHG324" s="942"/>
      <c r="VHH324" s="942"/>
      <c r="VHI324" s="942"/>
      <c r="VHJ324" s="942"/>
      <c r="VHK324" s="942"/>
      <c r="VHL324" s="942"/>
      <c r="VHM324" s="942"/>
      <c r="VHN324" s="942"/>
      <c r="VHO324" s="942"/>
      <c r="VHP324" s="942"/>
      <c r="VHQ324" s="942"/>
      <c r="VHR324" s="942"/>
      <c r="VHS324" s="942"/>
      <c r="VHT324" s="942"/>
      <c r="VHU324" s="942"/>
      <c r="VHV324" s="942"/>
      <c r="VHW324" s="942"/>
      <c r="VHX324" s="942"/>
      <c r="VHY324" s="942"/>
      <c r="VHZ324" s="942"/>
      <c r="VIA324" s="942"/>
      <c r="VIB324" s="942"/>
      <c r="VIC324" s="942"/>
      <c r="VID324" s="942"/>
      <c r="VIE324" s="942"/>
      <c r="VIF324" s="942"/>
      <c r="VIG324" s="942"/>
      <c r="VIH324" s="942"/>
      <c r="VII324" s="942"/>
      <c r="VIJ324" s="942"/>
      <c r="VIK324" s="942"/>
      <c r="VIL324" s="942"/>
      <c r="VIM324" s="942"/>
      <c r="VIN324" s="942"/>
      <c r="VIO324" s="942"/>
      <c r="VIP324" s="942"/>
      <c r="VIQ324" s="942"/>
      <c r="VIR324" s="942"/>
      <c r="VIS324" s="942"/>
      <c r="VIT324" s="942"/>
      <c r="VIU324" s="942"/>
      <c r="VIV324" s="942"/>
      <c r="VIW324" s="942"/>
      <c r="VIX324" s="942"/>
      <c r="VIY324" s="942"/>
      <c r="VIZ324" s="942"/>
      <c r="VJA324" s="942"/>
      <c r="VJB324" s="942"/>
      <c r="VJC324" s="942"/>
      <c r="VJD324" s="942"/>
      <c r="VJE324" s="942"/>
      <c r="VJF324" s="942"/>
      <c r="VJG324" s="942"/>
      <c r="VJH324" s="942"/>
      <c r="VJI324" s="942"/>
      <c r="VJJ324" s="942"/>
      <c r="VJK324" s="942"/>
      <c r="VJL324" s="942"/>
      <c r="VJM324" s="942"/>
      <c r="VJN324" s="942"/>
      <c r="VJO324" s="942"/>
      <c r="VJP324" s="942"/>
      <c r="VJQ324" s="942"/>
      <c r="VJR324" s="942"/>
      <c r="VJS324" s="942"/>
      <c r="VJT324" s="942"/>
      <c r="VJU324" s="942"/>
      <c r="VJV324" s="942"/>
      <c r="VJW324" s="942"/>
      <c r="VJX324" s="942"/>
      <c r="VJY324" s="942"/>
      <c r="VJZ324" s="942"/>
      <c r="VKA324" s="942"/>
      <c r="VKB324" s="942"/>
      <c r="VKC324" s="942"/>
      <c r="VKD324" s="942"/>
      <c r="VKE324" s="942"/>
      <c r="VKF324" s="942"/>
      <c r="VKG324" s="942"/>
      <c r="VKH324" s="942"/>
      <c r="VKI324" s="942"/>
      <c r="VKJ324" s="942"/>
      <c r="VKK324" s="942"/>
      <c r="VKL324" s="942"/>
      <c r="VKM324" s="942"/>
      <c r="VKN324" s="942"/>
      <c r="VKO324" s="942"/>
      <c r="VKP324" s="942"/>
      <c r="VKQ324" s="942"/>
      <c r="VKR324" s="942"/>
      <c r="VKS324" s="942"/>
      <c r="VKT324" s="942"/>
      <c r="VKU324" s="942"/>
      <c r="VKV324" s="942"/>
      <c r="VKW324" s="942"/>
      <c r="VKX324" s="942"/>
      <c r="VKY324" s="942"/>
      <c r="VKZ324" s="942"/>
      <c r="VLA324" s="942"/>
      <c r="VLB324" s="942"/>
      <c r="VLC324" s="942"/>
      <c r="VLD324" s="942"/>
      <c r="VLE324" s="942"/>
      <c r="VLF324" s="942"/>
      <c r="VLG324" s="942"/>
      <c r="VLH324" s="942"/>
      <c r="VLI324" s="942"/>
      <c r="VLJ324" s="942"/>
      <c r="VLK324" s="942"/>
      <c r="VLL324" s="942"/>
      <c r="VLM324" s="942"/>
      <c r="VLN324" s="942"/>
      <c r="VLO324" s="942"/>
      <c r="VLP324" s="942"/>
      <c r="VLQ324" s="942"/>
      <c r="VLR324" s="942"/>
      <c r="VLS324" s="942"/>
      <c r="VLT324" s="942"/>
      <c r="VLU324" s="942"/>
      <c r="VLV324" s="942"/>
      <c r="VLW324" s="942"/>
      <c r="VLX324" s="942"/>
      <c r="VLY324" s="942"/>
      <c r="VLZ324" s="942"/>
      <c r="VMA324" s="942"/>
      <c r="VMB324" s="942"/>
      <c r="VMC324" s="942"/>
      <c r="VMD324" s="942"/>
      <c r="VME324" s="942"/>
      <c r="VMF324" s="942"/>
      <c r="VMG324" s="942"/>
      <c r="VMH324" s="942"/>
      <c r="VMI324" s="942"/>
      <c r="VMJ324" s="942"/>
      <c r="VMK324" s="942"/>
      <c r="VML324" s="942"/>
      <c r="VMM324" s="942"/>
      <c r="VMN324" s="942"/>
      <c r="VMO324" s="942"/>
      <c r="VMP324" s="942"/>
      <c r="VMQ324" s="942"/>
      <c r="VMR324" s="942"/>
      <c r="VMS324" s="942"/>
      <c r="VMT324" s="942"/>
      <c r="VMU324" s="942"/>
      <c r="VMV324" s="942"/>
      <c r="VMW324" s="942"/>
      <c r="VMX324" s="942"/>
      <c r="VMY324" s="942"/>
      <c r="VMZ324" s="942"/>
      <c r="VNA324" s="942"/>
      <c r="VNB324" s="942"/>
      <c r="VNC324" s="942"/>
      <c r="VND324" s="942"/>
      <c r="VNE324" s="942"/>
      <c r="VNF324" s="942"/>
      <c r="VNG324" s="942"/>
      <c r="VNH324" s="942"/>
      <c r="VNI324" s="942"/>
      <c r="VNJ324" s="942"/>
      <c r="VNK324" s="942"/>
      <c r="VNL324" s="942"/>
      <c r="VNM324" s="942"/>
      <c r="VNN324" s="942"/>
      <c r="VNO324" s="942"/>
      <c r="VNP324" s="942"/>
      <c r="VNQ324" s="942"/>
      <c r="VNR324" s="942"/>
      <c r="VNS324" s="942"/>
      <c r="VNT324" s="942"/>
      <c r="VNU324" s="942"/>
      <c r="VNV324" s="942"/>
      <c r="VNW324" s="942"/>
      <c r="VNX324" s="942"/>
      <c r="VNY324" s="942"/>
      <c r="VNZ324" s="942"/>
      <c r="VOA324" s="942"/>
      <c r="VOB324" s="942"/>
      <c r="VOC324" s="942"/>
      <c r="VOD324" s="942"/>
      <c r="VOE324" s="942"/>
      <c r="VOF324" s="942"/>
      <c r="VOG324" s="942"/>
      <c r="VOH324" s="942"/>
      <c r="VOI324" s="942"/>
      <c r="VOJ324" s="942"/>
      <c r="VOK324" s="942"/>
      <c r="VOL324" s="942"/>
      <c r="VOM324" s="942"/>
      <c r="VON324" s="942"/>
      <c r="VOO324" s="942"/>
      <c r="VOP324" s="942"/>
      <c r="VOQ324" s="942"/>
      <c r="VOR324" s="942"/>
      <c r="VOS324" s="942"/>
      <c r="VOT324" s="942"/>
      <c r="VOU324" s="942"/>
      <c r="VOV324" s="942"/>
      <c r="VOW324" s="942"/>
      <c r="VOX324" s="942"/>
      <c r="VOY324" s="942"/>
      <c r="VOZ324" s="942"/>
      <c r="VPA324" s="942"/>
      <c r="VPB324" s="942"/>
      <c r="VPC324" s="942"/>
      <c r="VPD324" s="942"/>
      <c r="VPE324" s="942"/>
      <c r="VPF324" s="942"/>
      <c r="VPG324" s="942"/>
      <c r="VPH324" s="942"/>
      <c r="VPI324" s="942"/>
      <c r="VPJ324" s="942"/>
      <c r="VPK324" s="942"/>
      <c r="VPL324" s="942"/>
      <c r="VPM324" s="942"/>
      <c r="VPN324" s="942"/>
      <c r="VPO324" s="942"/>
      <c r="VPP324" s="942"/>
      <c r="VPQ324" s="942"/>
      <c r="VPR324" s="942"/>
      <c r="VPS324" s="942"/>
      <c r="VPT324" s="942"/>
      <c r="VPU324" s="942"/>
      <c r="VPV324" s="942"/>
      <c r="VPW324" s="942"/>
      <c r="VPX324" s="942"/>
      <c r="VPY324" s="942"/>
      <c r="VPZ324" s="942"/>
      <c r="VQA324" s="942"/>
      <c r="VQB324" s="942"/>
      <c r="VQC324" s="942"/>
      <c r="VQD324" s="942"/>
      <c r="VQE324" s="942"/>
      <c r="VQF324" s="942"/>
      <c r="VQG324" s="942"/>
      <c r="VQH324" s="942"/>
      <c r="VQI324" s="942"/>
      <c r="VQJ324" s="942"/>
      <c r="VQK324" s="942"/>
      <c r="VQL324" s="942"/>
      <c r="VQM324" s="942"/>
      <c r="VQN324" s="942"/>
      <c r="VQO324" s="942"/>
      <c r="VQP324" s="942"/>
      <c r="VQQ324" s="942"/>
      <c r="VQR324" s="942"/>
      <c r="VQS324" s="942"/>
      <c r="VQT324" s="942"/>
      <c r="VQU324" s="942"/>
      <c r="VQV324" s="942"/>
      <c r="VQW324" s="942"/>
      <c r="VQX324" s="942"/>
      <c r="VQY324" s="942"/>
      <c r="VQZ324" s="942"/>
      <c r="VRA324" s="942"/>
      <c r="VRB324" s="942"/>
      <c r="VRC324" s="942"/>
      <c r="VRD324" s="942"/>
      <c r="VRE324" s="942"/>
      <c r="VRF324" s="942"/>
      <c r="VRG324" s="942"/>
      <c r="VRH324" s="942"/>
      <c r="VRI324" s="942"/>
      <c r="VRJ324" s="942"/>
      <c r="VRK324" s="942"/>
      <c r="VRL324" s="942"/>
      <c r="VRM324" s="942"/>
      <c r="VRN324" s="942"/>
      <c r="VRO324" s="942"/>
      <c r="VRP324" s="942"/>
      <c r="VRQ324" s="942"/>
      <c r="VRR324" s="942"/>
      <c r="VRS324" s="942"/>
      <c r="VRT324" s="942"/>
      <c r="VRU324" s="942"/>
      <c r="VRV324" s="942"/>
      <c r="VRW324" s="942"/>
      <c r="VRX324" s="942"/>
      <c r="VRY324" s="942"/>
      <c r="VRZ324" s="942"/>
      <c r="VSA324" s="942"/>
      <c r="VSB324" s="942"/>
      <c r="VSC324" s="942"/>
      <c r="VSD324" s="942"/>
      <c r="VSE324" s="942"/>
      <c r="VSF324" s="942"/>
      <c r="VSG324" s="942"/>
      <c r="VSH324" s="942"/>
      <c r="VSI324" s="942"/>
      <c r="VSJ324" s="942"/>
      <c r="VSK324" s="942"/>
      <c r="VSL324" s="942"/>
      <c r="VSM324" s="942"/>
      <c r="VSN324" s="942"/>
      <c r="VSO324" s="942"/>
      <c r="VSP324" s="942"/>
      <c r="VSQ324" s="942"/>
      <c r="VSR324" s="942"/>
      <c r="VSS324" s="942"/>
      <c r="VST324" s="942"/>
      <c r="VSU324" s="942"/>
      <c r="VSV324" s="942"/>
      <c r="VSW324" s="942"/>
      <c r="VSX324" s="942"/>
      <c r="VSY324" s="942"/>
      <c r="VSZ324" s="942"/>
      <c r="VTA324" s="942"/>
      <c r="VTB324" s="942"/>
      <c r="VTC324" s="942"/>
      <c r="VTD324" s="942"/>
      <c r="VTE324" s="942"/>
      <c r="VTF324" s="942"/>
      <c r="VTG324" s="942"/>
      <c r="VTH324" s="942"/>
      <c r="VTI324" s="942"/>
      <c r="VTJ324" s="942"/>
      <c r="VTK324" s="942"/>
      <c r="VTL324" s="942"/>
      <c r="VTM324" s="942"/>
      <c r="VTN324" s="942"/>
      <c r="VTO324" s="942"/>
      <c r="VTP324" s="942"/>
      <c r="VTQ324" s="942"/>
      <c r="VTR324" s="942"/>
      <c r="VTS324" s="942"/>
      <c r="VTT324" s="942"/>
      <c r="VTU324" s="942"/>
      <c r="VTV324" s="942"/>
      <c r="VTW324" s="942"/>
      <c r="VTX324" s="942"/>
      <c r="VTY324" s="942"/>
      <c r="VTZ324" s="942"/>
      <c r="VUA324" s="942"/>
      <c r="VUB324" s="942"/>
      <c r="VUC324" s="942"/>
      <c r="VUD324" s="942"/>
      <c r="VUE324" s="942"/>
      <c r="VUF324" s="942"/>
      <c r="VUG324" s="942"/>
      <c r="VUH324" s="942"/>
      <c r="VUI324" s="942"/>
      <c r="VUJ324" s="942"/>
      <c r="VUK324" s="942"/>
      <c r="VUL324" s="942"/>
      <c r="VUM324" s="942"/>
      <c r="VUN324" s="942"/>
      <c r="VUO324" s="942"/>
      <c r="VUP324" s="942"/>
      <c r="VUQ324" s="942"/>
      <c r="VUR324" s="942"/>
      <c r="VUS324" s="942"/>
      <c r="VUT324" s="942"/>
      <c r="VUU324" s="942"/>
      <c r="VUV324" s="942"/>
      <c r="VUW324" s="942"/>
      <c r="VUX324" s="942"/>
      <c r="VUY324" s="942"/>
      <c r="VUZ324" s="942"/>
      <c r="VVA324" s="942"/>
      <c r="VVB324" s="942"/>
      <c r="VVC324" s="942"/>
      <c r="VVD324" s="942"/>
      <c r="VVE324" s="942"/>
      <c r="VVF324" s="942"/>
      <c r="VVG324" s="942"/>
      <c r="VVH324" s="942"/>
      <c r="VVI324" s="942"/>
      <c r="VVJ324" s="942"/>
      <c r="VVK324" s="942"/>
      <c r="VVL324" s="942"/>
      <c r="VVM324" s="942"/>
      <c r="VVN324" s="942"/>
      <c r="VVO324" s="942"/>
      <c r="VVP324" s="942"/>
      <c r="VVQ324" s="942"/>
      <c r="VVR324" s="942"/>
      <c r="VVS324" s="942"/>
      <c r="VVT324" s="942"/>
      <c r="VVU324" s="942"/>
      <c r="VVV324" s="942"/>
      <c r="VVW324" s="942"/>
      <c r="VVX324" s="942"/>
      <c r="VVY324" s="942"/>
      <c r="VVZ324" s="942"/>
      <c r="VWA324" s="942"/>
      <c r="VWB324" s="942"/>
      <c r="VWC324" s="942"/>
      <c r="VWD324" s="942"/>
      <c r="VWE324" s="942"/>
      <c r="VWF324" s="942"/>
      <c r="VWG324" s="942"/>
      <c r="VWH324" s="942"/>
      <c r="VWI324" s="942"/>
      <c r="VWJ324" s="942"/>
      <c r="VWK324" s="942"/>
      <c r="VWL324" s="942"/>
      <c r="VWM324" s="942"/>
      <c r="VWN324" s="942"/>
      <c r="VWO324" s="942"/>
      <c r="VWP324" s="942"/>
      <c r="VWQ324" s="942"/>
      <c r="VWR324" s="942"/>
      <c r="VWS324" s="942"/>
      <c r="VWT324" s="942"/>
      <c r="VWU324" s="942"/>
      <c r="VWV324" s="942"/>
      <c r="VWW324" s="942"/>
      <c r="VWX324" s="942"/>
      <c r="VWY324" s="942"/>
      <c r="VWZ324" s="942"/>
      <c r="VXA324" s="942"/>
      <c r="VXB324" s="942"/>
      <c r="VXC324" s="942"/>
      <c r="VXD324" s="942"/>
      <c r="VXE324" s="942"/>
      <c r="VXF324" s="942"/>
      <c r="VXG324" s="942"/>
      <c r="VXH324" s="942"/>
      <c r="VXI324" s="942"/>
      <c r="VXJ324" s="942"/>
      <c r="VXK324" s="942"/>
      <c r="VXL324" s="942"/>
      <c r="VXM324" s="942"/>
      <c r="VXN324" s="942"/>
      <c r="VXO324" s="942"/>
      <c r="VXP324" s="942"/>
      <c r="VXQ324" s="942"/>
      <c r="VXR324" s="942"/>
      <c r="VXS324" s="942"/>
      <c r="VXT324" s="942"/>
      <c r="VXU324" s="942"/>
      <c r="VXV324" s="942"/>
      <c r="VXW324" s="942"/>
      <c r="VXX324" s="942"/>
      <c r="VXY324" s="942"/>
      <c r="VXZ324" s="942"/>
      <c r="VYA324" s="942"/>
      <c r="VYB324" s="942"/>
      <c r="VYC324" s="942"/>
      <c r="VYD324" s="942"/>
      <c r="VYE324" s="942"/>
      <c r="VYF324" s="942"/>
      <c r="VYG324" s="942"/>
      <c r="VYH324" s="942"/>
      <c r="VYI324" s="942"/>
      <c r="VYJ324" s="942"/>
      <c r="VYK324" s="942"/>
      <c r="VYL324" s="942"/>
      <c r="VYM324" s="942"/>
      <c r="VYN324" s="942"/>
      <c r="VYO324" s="942"/>
      <c r="VYP324" s="942"/>
      <c r="VYQ324" s="942"/>
      <c r="VYR324" s="942"/>
      <c r="VYS324" s="942"/>
      <c r="VYT324" s="942"/>
      <c r="VYU324" s="942"/>
      <c r="VYV324" s="942"/>
      <c r="VYW324" s="942"/>
      <c r="VYX324" s="942"/>
      <c r="VYY324" s="942"/>
      <c r="VYZ324" s="942"/>
      <c r="VZA324" s="942"/>
      <c r="VZB324" s="942"/>
      <c r="VZC324" s="942"/>
      <c r="VZD324" s="942"/>
      <c r="VZE324" s="942"/>
      <c r="VZF324" s="942"/>
      <c r="VZG324" s="942"/>
      <c r="VZH324" s="942"/>
      <c r="VZI324" s="942"/>
      <c r="VZJ324" s="942"/>
      <c r="VZK324" s="942"/>
      <c r="VZL324" s="942"/>
      <c r="VZM324" s="942"/>
      <c r="VZN324" s="942"/>
      <c r="VZO324" s="942"/>
      <c r="VZP324" s="942"/>
      <c r="VZQ324" s="942"/>
      <c r="VZR324" s="942"/>
      <c r="VZS324" s="942"/>
      <c r="VZT324" s="942"/>
      <c r="VZU324" s="942"/>
      <c r="VZV324" s="942"/>
      <c r="VZW324" s="942"/>
      <c r="VZX324" s="942"/>
      <c r="VZY324" s="942"/>
      <c r="VZZ324" s="942"/>
      <c r="WAA324" s="942"/>
      <c r="WAB324" s="942"/>
      <c r="WAC324" s="942"/>
      <c r="WAD324" s="942"/>
      <c r="WAE324" s="942"/>
      <c r="WAF324" s="942"/>
      <c r="WAG324" s="942"/>
      <c r="WAH324" s="942"/>
      <c r="WAI324" s="942"/>
      <c r="WAJ324" s="942"/>
      <c r="WAK324" s="942"/>
      <c r="WAL324" s="942"/>
      <c r="WAM324" s="942"/>
      <c r="WAN324" s="942"/>
      <c r="WAO324" s="942"/>
      <c r="WAP324" s="942"/>
      <c r="WAQ324" s="942"/>
      <c r="WAR324" s="942"/>
      <c r="WAS324" s="942"/>
      <c r="WAT324" s="942"/>
      <c r="WAU324" s="942"/>
      <c r="WAV324" s="942"/>
      <c r="WAW324" s="942"/>
      <c r="WAX324" s="942"/>
      <c r="WAY324" s="942"/>
      <c r="WAZ324" s="942"/>
      <c r="WBA324" s="942"/>
      <c r="WBB324" s="942"/>
      <c r="WBC324" s="942"/>
      <c r="WBD324" s="942"/>
      <c r="WBE324" s="942"/>
      <c r="WBF324" s="942"/>
      <c r="WBG324" s="942"/>
      <c r="WBH324" s="942"/>
      <c r="WBI324" s="942"/>
      <c r="WBJ324" s="942"/>
      <c r="WBK324" s="942"/>
      <c r="WBL324" s="942"/>
      <c r="WBM324" s="942"/>
      <c r="WBN324" s="942"/>
      <c r="WBO324" s="942"/>
      <c r="WBP324" s="942"/>
      <c r="WBQ324" s="942"/>
      <c r="WBR324" s="942"/>
      <c r="WBS324" s="942"/>
      <c r="WBT324" s="942"/>
      <c r="WBU324" s="942"/>
      <c r="WBV324" s="942"/>
      <c r="WBW324" s="942"/>
      <c r="WBX324" s="942"/>
      <c r="WBY324" s="942"/>
      <c r="WBZ324" s="942"/>
      <c r="WCA324" s="942"/>
      <c r="WCB324" s="942"/>
      <c r="WCC324" s="942"/>
      <c r="WCD324" s="942"/>
      <c r="WCE324" s="942"/>
      <c r="WCF324" s="942"/>
      <c r="WCG324" s="942"/>
      <c r="WCH324" s="942"/>
      <c r="WCI324" s="942"/>
      <c r="WCJ324" s="942"/>
      <c r="WCK324" s="942"/>
      <c r="WCL324" s="942"/>
      <c r="WCM324" s="942"/>
      <c r="WCN324" s="942"/>
      <c r="WCO324" s="942"/>
      <c r="WCP324" s="942"/>
      <c r="WCQ324" s="942"/>
      <c r="WCR324" s="942"/>
      <c r="WCS324" s="942"/>
      <c r="WCT324" s="942"/>
      <c r="WCU324" s="942"/>
      <c r="WCV324" s="942"/>
      <c r="WCW324" s="942"/>
      <c r="WCX324" s="942"/>
      <c r="WCY324" s="942"/>
      <c r="WCZ324" s="942"/>
      <c r="WDA324" s="942"/>
      <c r="WDB324" s="942"/>
      <c r="WDC324" s="942"/>
      <c r="WDD324" s="942"/>
      <c r="WDE324" s="942"/>
      <c r="WDF324" s="942"/>
      <c r="WDG324" s="942"/>
      <c r="WDH324" s="942"/>
      <c r="WDI324" s="942"/>
      <c r="WDJ324" s="942"/>
      <c r="WDK324" s="942"/>
      <c r="WDL324" s="942"/>
      <c r="WDM324" s="942"/>
      <c r="WDN324" s="942"/>
      <c r="WDO324" s="942"/>
      <c r="WDP324" s="942"/>
      <c r="WDQ324" s="942"/>
      <c r="WDR324" s="942"/>
      <c r="WDS324" s="942"/>
      <c r="WDT324" s="942"/>
      <c r="WDU324" s="942"/>
      <c r="WDV324" s="942"/>
      <c r="WDW324" s="942"/>
      <c r="WDX324" s="942"/>
      <c r="WDY324" s="942"/>
      <c r="WDZ324" s="942"/>
      <c r="WEA324" s="942"/>
      <c r="WEB324" s="942"/>
      <c r="WEC324" s="942"/>
      <c r="WED324" s="942"/>
      <c r="WEE324" s="942"/>
      <c r="WEF324" s="942"/>
      <c r="WEG324" s="942"/>
      <c r="WEH324" s="942"/>
      <c r="WEI324" s="942"/>
      <c r="WEJ324" s="942"/>
      <c r="WEK324" s="942"/>
      <c r="WEL324" s="942"/>
      <c r="WEM324" s="942"/>
      <c r="WEN324" s="942"/>
      <c r="WEO324" s="942"/>
      <c r="WEP324" s="942"/>
      <c r="WEQ324" s="942"/>
      <c r="WER324" s="942"/>
      <c r="WES324" s="942"/>
      <c r="WET324" s="942"/>
      <c r="WEU324" s="942"/>
      <c r="WEV324" s="942"/>
      <c r="WEW324" s="942"/>
      <c r="WEX324" s="942"/>
      <c r="WEY324" s="942"/>
      <c r="WEZ324" s="942"/>
      <c r="WFA324" s="942"/>
      <c r="WFB324" s="942"/>
      <c r="WFC324" s="942"/>
      <c r="WFD324" s="942"/>
      <c r="WFE324" s="942"/>
      <c r="WFF324" s="942"/>
      <c r="WFG324" s="942"/>
      <c r="WFH324" s="942"/>
      <c r="WFI324" s="942"/>
      <c r="WFJ324" s="942"/>
      <c r="WFK324" s="942"/>
      <c r="WFL324" s="942"/>
      <c r="WFM324" s="942"/>
      <c r="WFN324" s="942"/>
      <c r="WFO324" s="942"/>
      <c r="WFP324" s="942"/>
      <c r="WFQ324" s="942"/>
      <c r="WFR324" s="942"/>
      <c r="WFS324" s="942"/>
      <c r="WFT324" s="942"/>
      <c r="WFU324" s="942"/>
      <c r="WFV324" s="942"/>
      <c r="WFW324" s="942"/>
      <c r="WFX324" s="942"/>
      <c r="WFY324" s="942"/>
      <c r="WFZ324" s="942"/>
      <c r="WGA324" s="942"/>
      <c r="WGB324" s="942"/>
      <c r="WGC324" s="942"/>
      <c r="WGD324" s="942"/>
      <c r="WGE324" s="942"/>
      <c r="WGF324" s="942"/>
      <c r="WGG324" s="942"/>
      <c r="WGH324" s="942"/>
      <c r="WGI324" s="942"/>
      <c r="WGJ324" s="942"/>
      <c r="WGK324" s="942"/>
      <c r="WGL324" s="942"/>
      <c r="WGM324" s="942"/>
      <c r="WGN324" s="942"/>
      <c r="WGO324" s="942"/>
      <c r="WGP324" s="942"/>
      <c r="WGQ324" s="942"/>
      <c r="WGR324" s="942"/>
      <c r="WGS324" s="942"/>
      <c r="WGT324" s="942"/>
      <c r="WGU324" s="942"/>
      <c r="WGV324" s="942"/>
      <c r="WGW324" s="942"/>
      <c r="WGX324" s="942"/>
      <c r="WGY324" s="942"/>
      <c r="WGZ324" s="942"/>
      <c r="WHA324" s="942"/>
      <c r="WHB324" s="942"/>
      <c r="WHC324" s="942"/>
      <c r="WHD324" s="942"/>
      <c r="WHE324" s="942"/>
      <c r="WHF324" s="942"/>
      <c r="WHG324" s="942"/>
      <c r="WHH324" s="942"/>
      <c r="WHI324" s="942"/>
      <c r="WHJ324" s="942"/>
      <c r="WHK324" s="942"/>
      <c r="WHL324" s="942"/>
      <c r="WHM324" s="942"/>
      <c r="WHN324" s="942"/>
      <c r="WHO324" s="942"/>
      <c r="WHP324" s="942"/>
      <c r="WHQ324" s="942"/>
      <c r="WHR324" s="942"/>
      <c r="WHS324" s="942"/>
      <c r="WHT324" s="942"/>
      <c r="WHU324" s="942"/>
      <c r="WHV324" s="942"/>
      <c r="WHW324" s="942"/>
      <c r="WHX324" s="942"/>
      <c r="WHY324" s="942"/>
      <c r="WHZ324" s="942"/>
      <c r="WIA324" s="942"/>
      <c r="WIB324" s="942"/>
      <c r="WIC324" s="942"/>
      <c r="WID324" s="942"/>
      <c r="WIE324" s="942"/>
      <c r="WIF324" s="942"/>
      <c r="WIG324" s="942"/>
      <c r="WIH324" s="942"/>
      <c r="WII324" s="942"/>
      <c r="WIJ324" s="942"/>
      <c r="WIK324" s="942"/>
      <c r="WIL324" s="942"/>
      <c r="WIM324" s="942"/>
      <c r="WIN324" s="942"/>
      <c r="WIO324" s="942"/>
      <c r="WIP324" s="942"/>
      <c r="WIQ324" s="942"/>
      <c r="WIR324" s="942"/>
      <c r="WIS324" s="942"/>
      <c r="WIT324" s="942"/>
      <c r="WIU324" s="942"/>
      <c r="WIV324" s="942"/>
      <c r="WIW324" s="942"/>
      <c r="WIX324" s="942"/>
      <c r="WIY324" s="942"/>
      <c r="WIZ324" s="942"/>
      <c r="WJA324" s="942"/>
      <c r="WJB324" s="942"/>
      <c r="WJC324" s="942"/>
      <c r="WJD324" s="942"/>
      <c r="WJE324" s="942"/>
      <c r="WJF324" s="942"/>
      <c r="WJG324" s="942"/>
      <c r="WJH324" s="942"/>
      <c r="WJI324" s="942"/>
      <c r="WJJ324" s="942"/>
      <c r="WJK324" s="942"/>
      <c r="WJL324" s="942"/>
      <c r="WJM324" s="942"/>
      <c r="WJN324" s="942"/>
      <c r="WJO324" s="942"/>
      <c r="WJP324" s="942"/>
      <c r="WJQ324" s="942"/>
      <c r="WJR324" s="942"/>
      <c r="WJS324" s="942"/>
      <c r="WJT324" s="942"/>
      <c r="WJU324" s="942"/>
      <c r="WJV324" s="942"/>
      <c r="WJW324" s="942"/>
      <c r="WJX324" s="942"/>
      <c r="WJY324" s="942"/>
      <c r="WJZ324" s="942"/>
      <c r="WKA324" s="942"/>
      <c r="WKB324" s="942"/>
      <c r="WKC324" s="942"/>
      <c r="WKD324" s="942"/>
      <c r="WKE324" s="942"/>
      <c r="WKF324" s="942"/>
      <c r="WKG324" s="942"/>
      <c r="WKH324" s="942"/>
      <c r="WKI324" s="942"/>
      <c r="WKJ324" s="942"/>
      <c r="WKK324" s="942"/>
      <c r="WKL324" s="942"/>
      <c r="WKM324" s="942"/>
      <c r="WKN324" s="942"/>
      <c r="WKO324" s="942"/>
      <c r="WKP324" s="942"/>
      <c r="WKQ324" s="942"/>
      <c r="WKR324" s="942"/>
      <c r="WKS324" s="942"/>
      <c r="WKT324" s="942"/>
      <c r="WKU324" s="942"/>
      <c r="WKV324" s="942"/>
      <c r="WKW324" s="942"/>
      <c r="WKX324" s="942"/>
      <c r="WKY324" s="942"/>
      <c r="WKZ324" s="942"/>
      <c r="WLA324" s="942"/>
      <c r="WLB324" s="942"/>
      <c r="WLC324" s="942"/>
      <c r="WLD324" s="942"/>
      <c r="WLE324" s="942"/>
      <c r="WLF324" s="942"/>
      <c r="WLG324" s="942"/>
      <c r="WLH324" s="942"/>
      <c r="WLI324" s="942"/>
      <c r="WLJ324" s="942"/>
      <c r="WLK324" s="942"/>
      <c r="WLL324" s="942"/>
      <c r="WLM324" s="942"/>
      <c r="WLN324" s="942"/>
      <c r="WLO324" s="942"/>
      <c r="WLP324" s="942"/>
      <c r="WLQ324" s="942"/>
      <c r="WLR324" s="942"/>
      <c r="WLS324" s="942"/>
      <c r="WLT324" s="942"/>
      <c r="WLU324" s="942"/>
      <c r="WLV324" s="942"/>
      <c r="WLW324" s="942"/>
      <c r="WLX324" s="942"/>
      <c r="WLY324" s="942"/>
      <c r="WLZ324" s="942"/>
      <c r="WMA324" s="942"/>
      <c r="WMB324" s="942"/>
      <c r="WMC324" s="942"/>
      <c r="WMD324" s="942"/>
      <c r="WME324" s="942"/>
      <c r="WMF324" s="942"/>
      <c r="WMG324" s="942"/>
      <c r="WMH324" s="942"/>
      <c r="WMI324" s="942"/>
      <c r="WMJ324" s="942"/>
      <c r="WMK324" s="942"/>
      <c r="WML324" s="942"/>
      <c r="WMM324" s="942"/>
      <c r="WMN324" s="942"/>
      <c r="WMO324" s="942"/>
      <c r="WMP324" s="942"/>
      <c r="WMQ324" s="942"/>
      <c r="WMR324" s="942"/>
      <c r="WMS324" s="942"/>
      <c r="WMT324" s="942"/>
      <c r="WMU324" s="942"/>
      <c r="WMV324" s="942"/>
      <c r="WMW324" s="942"/>
      <c r="WMX324" s="942"/>
      <c r="WMY324" s="942"/>
      <c r="WMZ324" s="942"/>
      <c r="WNA324" s="942"/>
      <c r="WNB324" s="942"/>
      <c r="WNC324" s="942"/>
      <c r="WND324" s="942"/>
      <c r="WNE324" s="942"/>
      <c r="WNF324" s="942"/>
      <c r="WNG324" s="942"/>
      <c r="WNH324" s="942"/>
      <c r="WNI324" s="942"/>
      <c r="WNJ324" s="942"/>
      <c r="WNK324" s="942"/>
      <c r="WNL324" s="942"/>
      <c r="WNM324" s="942"/>
      <c r="WNN324" s="942"/>
      <c r="WNO324" s="942"/>
      <c r="WNP324" s="942"/>
      <c r="WNQ324" s="942"/>
      <c r="WNR324" s="942"/>
      <c r="WNS324" s="942"/>
      <c r="WNT324" s="942"/>
      <c r="WNU324" s="942"/>
      <c r="WNV324" s="942"/>
      <c r="WNW324" s="942"/>
      <c r="WNX324" s="942"/>
      <c r="WNY324" s="942"/>
      <c r="WNZ324" s="942"/>
      <c r="WOA324" s="942"/>
      <c r="WOB324" s="942"/>
      <c r="WOC324" s="942"/>
      <c r="WOD324" s="942"/>
      <c r="WOE324" s="942"/>
      <c r="WOF324" s="942"/>
      <c r="WOG324" s="942"/>
      <c r="WOH324" s="942"/>
      <c r="WOI324" s="942"/>
      <c r="WOJ324" s="942"/>
      <c r="WOK324" s="942"/>
      <c r="WOL324" s="942"/>
      <c r="WOM324" s="942"/>
      <c r="WON324" s="942"/>
      <c r="WOO324" s="942"/>
      <c r="WOP324" s="942"/>
      <c r="WOQ324" s="942"/>
      <c r="WOR324" s="942"/>
      <c r="WOS324" s="942"/>
      <c r="WOT324" s="942"/>
      <c r="WOU324" s="942"/>
      <c r="WOV324" s="942"/>
      <c r="WOW324" s="942"/>
      <c r="WOX324" s="942"/>
      <c r="WOY324" s="942"/>
      <c r="WOZ324" s="942"/>
      <c r="WPA324" s="942"/>
      <c r="WPB324" s="942"/>
      <c r="WPC324" s="942"/>
      <c r="WPD324" s="942"/>
      <c r="WPE324" s="942"/>
      <c r="WPF324" s="942"/>
      <c r="WPG324" s="942"/>
      <c r="WPH324" s="942"/>
      <c r="WPI324" s="942"/>
      <c r="WPJ324" s="942"/>
      <c r="WPK324" s="942"/>
      <c r="WPL324" s="942"/>
      <c r="WPM324" s="942"/>
      <c r="WPN324" s="942"/>
      <c r="WPO324" s="942"/>
      <c r="WPP324" s="942"/>
      <c r="WPQ324" s="942"/>
      <c r="WPR324" s="942"/>
      <c r="WPS324" s="942"/>
      <c r="WPT324" s="942"/>
      <c r="WPU324" s="942"/>
      <c r="WPV324" s="942"/>
      <c r="WPW324" s="942"/>
      <c r="WPX324" s="942"/>
      <c r="WPY324" s="942"/>
      <c r="WPZ324" s="942"/>
      <c r="WQA324" s="942"/>
      <c r="WQB324" s="942"/>
      <c r="WQC324" s="942"/>
      <c r="WQD324" s="942"/>
      <c r="WQE324" s="942"/>
      <c r="WQF324" s="942"/>
      <c r="WQG324" s="942"/>
      <c r="WQH324" s="942"/>
      <c r="WQI324" s="942"/>
      <c r="WQJ324" s="942"/>
      <c r="WQK324" s="942"/>
      <c r="WQL324" s="942"/>
      <c r="WQM324" s="942"/>
      <c r="WQN324" s="942"/>
      <c r="WQO324" s="942"/>
      <c r="WQP324" s="942"/>
      <c r="WQQ324" s="942"/>
      <c r="WQR324" s="942"/>
      <c r="WQS324" s="942"/>
      <c r="WQT324" s="942"/>
      <c r="WQU324" s="942"/>
      <c r="WQV324" s="942"/>
      <c r="WQW324" s="942"/>
      <c r="WQX324" s="942"/>
      <c r="WQY324" s="942"/>
      <c r="WQZ324" s="942"/>
      <c r="WRA324" s="942"/>
      <c r="WRB324" s="942"/>
      <c r="WRC324" s="942"/>
      <c r="WRD324" s="942"/>
      <c r="WRE324" s="942"/>
      <c r="WRF324" s="942"/>
      <c r="WRG324" s="942"/>
      <c r="WRH324" s="942"/>
      <c r="WRI324" s="942"/>
      <c r="WRJ324" s="942"/>
      <c r="WRK324" s="942"/>
      <c r="WRL324" s="942"/>
      <c r="WRM324" s="942"/>
      <c r="WRN324" s="942"/>
      <c r="WRO324" s="942"/>
      <c r="WRP324" s="942"/>
      <c r="WRQ324" s="942"/>
      <c r="WRR324" s="942"/>
      <c r="WRS324" s="942"/>
      <c r="WRT324" s="942"/>
      <c r="WRU324" s="942"/>
      <c r="WRV324" s="942"/>
      <c r="WRW324" s="942"/>
      <c r="WRX324" s="942"/>
      <c r="WRY324" s="942"/>
      <c r="WRZ324" s="942"/>
      <c r="WSA324" s="942"/>
      <c r="WSB324" s="942"/>
      <c r="WSC324" s="942"/>
      <c r="WSD324" s="942"/>
      <c r="WSE324" s="942"/>
      <c r="WSF324" s="942"/>
      <c r="WSG324" s="942"/>
      <c r="WSH324" s="942"/>
      <c r="WSI324" s="942"/>
      <c r="WSJ324" s="942"/>
      <c r="WSK324" s="942"/>
      <c r="WSL324" s="942"/>
      <c r="WSM324" s="942"/>
      <c r="WSN324" s="942"/>
      <c r="WSO324" s="942"/>
      <c r="WSP324" s="942"/>
      <c r="WSQ324" s="942"/>
      <c r="WSR324" s="942"/>
      <c r="WSS324" s="942"/>
      <c r="WST324" s="942"/>
      <c r="WSU324" s="942"/>
      <c r="WSV324" s="942"/>
      <c r="WSW324" s="942"/>
      <c r="WSX324" s="942"/>
      <c r="WSY324" s="942"/>
      <c r="WSZ324" s="942"/>
      <c r="WTA324" s="942"/>
      <c r="WTB324" s="942"/>
      <c r="WTC324" s="942"/>
      <c r="WTD324" s="942"/>
      <c r="WTE324" s="942"/>
      <c r="WTF324" s="942"/>
      <c r="WTG324" s="942"/>
      <c r="WTH324" s="942"/>
      <c r="WTI324" s="942"/>
      <c r="WTJ324" s="942"/>
      <c r="WTK324" s="942"/>
      <c r="WTL324" s="942"/>
      <c r="WTM324" s="942"/>
      <c r="WTN324" s="942"/>
      <c r="WTO324" s="942"/>
      <c r="WTP324" s="942"/>
      <c r="WTQ324" s="942"/>
      <c r="WTR324" s="942"/>
      <c r="WTS324" s="942"/>
      <c r="WTT324" s="942"/>
      <c r="WTU324" s="942"/>
      <c r="WTV324" s="942"/>
      <c r="WTW324" s="942"/>
      <c r="WTX324" s="942"/>
      <c r="WTY324" s="942"/>
      <c r="WTZ324" s="942"/>
      <c r="WUA324" s="942"/>
      <c r="WUB324" s="942"/>
      <c r="WUC324" s="942"/>
      <c r="WUD324" s="942"/>
      <c r="WUE324" s="942"/>
      <c r="WUF324" s="942"/>
      <c r="WUG324" s="942"/>
      <c r="WUH324" s="942"/>
      <c r="WUI324" s="942"/>
      <c r="WUJ324" s="942"/>
      <c r="WUK324" s="942"/>
      <c r="WUL324" s="942"/>
      <c r="WUM324" s="942"/>
      <c r="WUN324" s="942"/>
      <c r="WUO324" s="942"/>
      <c r="WUP324" s="942"/>
      <c r="WUQ324" s="942"/>
      <c r="WUR324" s="942"/>
      <c r="WUS324" s="942"/>
      <c r="WUT324" s="942"/>
      <c r="WUU324" s="942"/>
      <c r="WUV324" s="942"/>
      <c r="WUW324" s="942"/>
      <c r="WUX324" s="942"/>
      <c r="WUY324" s="942"/>
      <c r="WUZ324" s="942"/>
      <c r="WVA324" s="942"/>
      <c r="WVB324" s="942"/>
      <c r="WVC324" s="942"/>
      <c r="WVD324" s="942"/>
      <c r="WVE324" s="942"/>
      <c r="WVF324" s="942"/>
      <c r="WVG324" s="942"/>
      <c r="WVH324" s="942"/>
      <c r="WVI324" s="942"/>
      <c r="WVJ324" s="942"/>
      <c r="WVK324" s="942"/>
      <c r="WVL324" s="942"/>
      <c r="WVM324" s="942"/>
      <c r="WVN324" s="942"/>
      <c r="WVO324" s="942"/>
      <c r="WVP324" s="942"/>
      <c r="WVQ324" s="942"/>
      <c r="WVR324" s="942"/>
      <c r="WVS324" s="942"/>
      <c r="WVT324" s="942"/>
      <c r="WVU324" s="942"/>
      <c r="WVV324" s="942"/>
      <c r="WVW324" s="942"/>
      <c r="WVX324" s="942"/>
      <c r="WVY324" s="942"/>
      <c r="WVZ324" s="942"/>
      <c r="WWA324" s="942"/>
      <c r="WWB324" s="942"/>
      <c r="WWC324" s="942"/>
      <c r="WWD324" s="942"/>
      <c r="WWE324" s="942"/>
      <c r="WWF324" s="942"/>
      <c r="WWG324" s="942"/>
      <c r="WWH324" s="942"/>
      <c r="WWI324" s="942"/>
      <c r="WWJ324" s="942"/>
      <c r="WWK324" s="942"/>
      <c r="WWL324" s="942"/>
      <c r="WWM324" s="942"/>
      <c r="WWN324" s="942"/>
      <c r="WWO324" s="942"/>
      <c r="WWP324" s="942"/>
      <c r="WWQ324" s="942"/>
      <c r="WWR324" s="942"/>
      <c r="WWS324" s="942"/>
      <c r="WWT324" s="942"/>
      <c r="WWU324" s="942"/>
      <c r="WWV324" s="942"/>
      <c r="WWW324" s="942"/>
      <c r="WWX324" s="942"/>
      <c r="WWY324" s="942"/>
      <c r="WWZ324" s="942"/>
      <c r="WXA324" s="942"/>
      <c r="WXB324" s="942"/>
      <c r="WXC324" s="942"/>
      <c r="WXD324" s="942"/>
      <c r="WXE324" s="942"/>
      <c r="WXF324" s="942"/>
      <c r="WXG324" s="942"/>
      <c r="WXH324" s="942"/>
      <c r="WXI324" s="942"/>
      <c r="WXJ324" s="942"/>
      <c r="WXK324" s="942"/>
      <c r="WXL324" s="942"/>
      <c r="WXM324" s="942"/>
      <c r="WXN324" s="942"/>
      <c r="WXO324" s="942"/>
      <c r="WXP324" s="942"/>
      <c r="WXQ324" s="942"/>
      <c r="WXR324" s="942"/>
      <c r="WXS324" s="942"/>
      <c r="WXT324" s="942"/>
      <c r="WXU324" s="942"/>
      <c r="WXV324" s="942"/>
      <c r="WXW324" s="942"/>
      <c r="WXX324" s="942"/>
      <c r="WXY324" s="942"/>
      <c r="WXZ324" s="942"/>
      <c r="WYA324" s="942"/>
      <c r="WYB324" s="942"/>
      <c r="WYC324" s="942"/>
      <c r="WYD324" s="942"/>
      <c r="WYE324" s="942"/>
      <c r="WYF324" s="942"/>
      <c r="WYG324" s="942"/>
      <c r="WYH324" s="942"/>
      <c r="WYI324" s="942"/>
      <c r="WYJ324" s="942"/>
      <c r="WYK324" s="942"/>
      <c r="WYL324" s="942"/>
      <c r="WYM324" s="942"/>
      <c r="WYN324" s="942"/>
      <c r="WYO324" s="942"/>
      <c r="WYP324" s="942"/>
      <c r="WYQ324" s="942"/>
      <c r="WYR324" s="942"/>
      <c r="WYS324" s="942"/>
      <c r="WYT324" s="942"/>
      <c r="WYU324" s="942"/>
      <c r="WYV324" s="942"/>
      <c r="WYW324" s="942"/>
      <c r="WYX324" s="942"/>
      <c r="WYY324" s="942"/>
      <c r="WYZ324" s="942"/>
      <c r="WZA324" s="942"/>
      <c r="WZB324" s="942"/>
      <c r="WZC324" s="942"/>
      <c r="WZD324" s="942"/>
      <c r="WZE324" s="942"/>
      <c r="WZF324" s="942"/>
      <c r="WZG324" s="942"/>
      <c r="WZH324" s="942"/>
      <c r="WZI324" s="942"/>
      <c r="WZJ324" s="942"/>
      <c r="WZK324" s="942"/>
      <c r="WZL324" s="942"/>
      <c r="WZM324" s="942"/>
      <c r="WZN324" s="942"/>
      <c r="WZO324" s="942"/>
      <c r="WZP324" s="942"/>
      <c r="WZQ324" s="942"/>
      <c r="WZR324" s="942"/>
      <c r="WZS324" s="942"/>
      <c r="WZT324" s="942"/>
      <c r="WZU324" s="942"/>
      <c r="WZV324" s="942"/>
      <c r="WZW324" s="942"/>
      <c r="WZX324" s="942"/>
      <c r="WZY324" s="942"/>
      <c r="WZZ324" s="942"/>
      <c r="XAA324" s="942"/>
      <c r="XAB324" s="942"/>
      <c r="XAC324" s="942"/>
      <c r="XAD324" s="942"/>
      <c r="XAE324" s="942"/>
      <c r="XAF324" s="942"/>
      <c r="XAG324" s="942"/>
      <c r="XAH324" s="942"/>
      <c r="XAI324" s="942"/>
      <c r="XAJ324" s="942"/>
      <c r="XAK324" s="942"/>
      <c r="XAL324" s="942"/>
      <c r="XAM324" s="942"/>
      <c r="XAN324" s="942"/>
      <c r="XAO324" s="942"/>
      <c r="XAP324" s="942"/>
      <c r="XAQ324" s="942"/>
      <c r="XAR324" s="942"/>
      <c r="XAS324" s="942"/>
      <c r="XAT324" s="942"/>
      <c r="XAU324" s="942"/>
      <c r="XAV324" s="942"/>
      <c r="XAW324" s="942"/>
      <c r="XAX324" s="942"/>
      <c r="XAY324" s="942"/>
      <c r="XAZ324" s="942"/>
      <c r="XBA324" s="942"/>
      <c r="XBB324" s="942"/>
      <c r="XBC324" s="942"/>
      <c r="XBD324" s="942"/>
      <c r="XBE324" s="942"/>
      <c r="XBF324" s="942"/>
      <c r="XBG324" s="942"/>
      <c r="XBH324" s="942"/>
      <c r="XBI324" s="942"/>
      <c r="XBJ324" s="942"/>
      <c r="XBK324" s="942"/>
      <c r="XBL324" s="942"/>
      <c r="XBM324" s="942"/>
      <c r="XBN324" s="942"/>
      <c r="XBO324" s="942"/>
      <c r="XBP324" s="942"/>
      <c r="XBQ324" s="942"/>
      <c r="XBR324" s="942"/>
      <c r="XBS324" s="942"/>
      <c r="XBT324" s="942"/>
      <c r="XBU324" s="942"/>
      <c r="XBV324" s="942"/>
      <c r="XBW324" s="942"/>
      <c r="XBX324" s="942"/>
      <c r="XBY324" s="942"/>
      <c r="XBZ324" s="942"/>
      <c r="XCA324" s="942"/>
      <c r="XCB324" s="942"/>
      <c r="XCC324" s="942"/>
      <c r="XCD324" s="942"/>
      <c r="XCE324" s="942"/>
      <c r="XCF324" s="942"/>
      <c r="XCG324" s="942"/>
      <c r="XCH324" s="942"/>
      <c r="XCI324" s="942"/>
      <c r="XCJ324" s="942"/>
      <c r="XCK324" s="942"/>
      <c r="XCL324" s="942"/>
      <c r="XCM324" s="942"/>
      <c r="XCN324" s="942"/>
      <c r="XCO324" s="942"/>
      <c r="XCP324" s="942"/>
      <c r="XCQ324" s="942"/>
      <c r="XCR324" s="942"/>
      <c r="XCS324" s="942"/>
      <c r="XCT324" s="942"/>
      <c r="XCU324" s="942"/>
      <c r="XCV324" s="942"/>
      <c r="XCW324" s="942"/>
      <c r="XCX324" s="942"/>
      <c r="XCY324" s="942"/>
      <c r="XCZ324" s="942"/>
      <c r="XDA324" s="942"/>
      <c r="XDB324" s="942"/>
      <c r="XDC324" s="942"/>
      <c r="XDD324" s="942"/>
      <c r="XDE324" s="942"/>
      <c r="XDF324" s="942"/>
      <c r="XDG324" s="942"/>
      <c r="XDH324" s="942"/>
      <c r="XDI324" s="942"/>
      <c r="XDJ324" s="942"/>
      <c r="XDK324" s="942"/>
      <c r="XDL324" s="942"/>
      <c r="XDM324" s="942"/>
      <c r="XDN324" s="942"/>
      <c r="XDO324" s="942"/>
      <c r="XDP324" s="942"/>
      <c r="XDQ324" s="942"/>
      <c r="XDR324" s="942"/>
      <c r="XDS324" s="942"/>
      <c r="XDT324" s="942"/>
      <c r="XDU324" s="942"/>
      <c r="XDV324" s="942"/>
      <c r="XDW324" s="942"/>
      <c r="XDX324" s="942"/>
      <c r="XDY324" s="942"/>
      <c r="XDZ324" s="942"/>
      <c r="XEA324" s="942"/>
      <c r="XEB324" s="942"/>
      <c r="XEC324" s="942"/>
      <c r="XED324" s="942"/>
      <c r="XEE324" s="942"/>
      <c r="XEF324" s="942"/>
      <c r="XEG324" s="942"/>
      <c r="XEH324" s="942"/>
      <c r="XEI324" s="942"/>
      <c r="XEJ324" s="942"/>
      <c r="XEK324" s="942"/>
      <c r="XEL324" s="942"/>
      <c r="XEM324" s="942"/>
      <c r="XEN324" s="942"/>
      <c r="XEO324" s="942"/>
      <c r="XEP324" s="942"/>
      <c r="XEQ324" s="942"/>
      <c r="XER324" s="942"/>
      <c r="XES324" s="942"/>
      <c r="XET324" s="942"/>
      <c r="XEU324" s="942"/>
      <c r="XEV324" s="942"/>
      <c r="XEW324" s="942"/>
      <c r="XEX324" s="942"/>
      <c r="XEY324" s="942"/>
      <c r="XEZ324" s="942"/>
      <c r="XFA324" s="942"/>
      <c r="XFB324" s="942"/>
      <c r="XFC324" s="942"/>
      <c r="XFD324" s="942"/>
    </row>
    <row r="325" spans="2:16384" ht="30" customHeight="1">
      <c r="B325" s="26" t="s">
        <v>846</v>
      </c>
      <c r="C325" s="937" t="s">
        <v>67</v>
      </c>
      <c r="D325" s="937" t="s">
        <v>640</v>
      </c>
      <c r="E325" s="937" t="s">
        <v>83</v>
      </c>
      <c r="F325" s="941" t="s">
        <v>6</v>
      </c>
      <c r="G325" s="941" t="s">
        <v>7</v>
      </c>
      <c r="H325" s="941" t="s">
        <v>8</v>
      </c>
      <c r="I325" s="941" t="s">
        <v>9</v>
      </c>
      <c r="J325" s="941" t="s">
        <v>10</v>
      </c>
      <c r="K325" s="941" t="s">
        <v>11</v>
      </c>
      <c r="L325" s="941" t="s">
        <v>12</v>
      </c>
      <c r="M325" s="941" t="s">
        <v>13</v>
      </c>
      <c r="N325" s="853" t="s">
        <v>14</v>
      </c>
      <c r="O325" s="868" t="s">
        <v>15</v>
      </c>
      <c r="P325" s="941" t="s">
        <v>16</v>
      </c>
      <c r="Q325" s="941" t="s">
        <v>17</v>
      </c>
      <c r="R325" s="941" t="s">
        <v>18</v>
      </c>
      <c r="S325" s="941" t="s">
        <v>19</v>
      </c>
      <c r="V325" s="868" t="s">
        <v>15</v>
      </c>
      <c r="W325" s="941" t="s">
        <v>16</v>
      </c>
      <c r="X325" s="941" t="s">
        <v>17</v>
      </c>
      <c r="Y325" s="941" t="s">
        <v>18</v>
      </c>
      <c r="Z325" s="941" t="s">
        <v>19</v>
      </c>
    </row>
    <row r="326" spans="2:16384" ht="30" customHeight="1">
      <c r="B326" s="934" t="s">
        <v>77</v>
      </c>
      <c r="C326" s="1358"/>
      <c r="D326" s="1358" t="s">
        <v>386</v>
      </c>
      <c r="E326" s="1361"/>
      <c r="F326" s="75"/>
      <c r="G326" s="196"/>
      <c r="H326" s="196"/>
      <c r="I326" s="196"/>
      <c r="J326" s="196"/>
      <c r="K326" s="196"/>
      <c r="L326" s="196"/>
      <c r="M326" s="196"/>
      <c r="N326" s="855"/>
      <c r="O326" s="900" t="e">
        <f>V326*('Common Calculations'!$C$45/'Common Calculations'!$L$45)</f>
        <v>#REF!</v>
      </c>
      <c r="P326" s="901" t="e">
        <f>W326*('Common Calculations'!$C$45/'Common Calculations'!$L$45)</f>
        <v>#REF!</v>
      </c>
      <c r="Q326" s="901" t="e">
        <f>X326*('Common Calculations'!$C$45/'Common Calculations'!$L$45)</f>
        <v>#REF!</v>
      </c>
      <c r="R326" s="901" t="e">
        <f>Y326*('Common Calculations'!$C$45/'Common Calculations'!$L$45)</f>
        <v>#REF!</v>
      </c>
      <c r="S326" s="901" t="e">
        <f>Z326*('Common Calculations'!$C$45/'Common Calculations'!$L$45)</f>
        <v>#REF!</v>
      </c>
      <c r="T326" s="942"/>
      <c r="U326" s="942"/>
      <c r="V326" s="900">
        <v>5415004.489392342</v>
      </c>
      <c r="W326" s="900">
        <v>4263323.0281402422</v>
      </c>
      <c r="X326" s="900">
        <v>4808925.2642513793</v>
      </c>
      <c r="Y326" s="900">
        <v>3555379.1121057356</v>
      </c>
      <c r="Z326" s="900">
        <v>3556586.5240168902</v>
      </c>
      <c r="AA326" s="942"/>
      <c r="AB326" s="942"/>
      <c r="AC326" s="942"/>
      <c r="AD326" s="942"/>
      <c r="AE326" s="942"/>
      <c r="AF326" s="942"/>
      <c r="AG326" s="942"/>
      <c r="AH326" s="942"/>
      <c r="AI326" s="942"/>
      <c r="AJ326" s="942"/>
      <c r="AK326" s="942"/>
      <c r="AL326" s="942"/>
      <c r="AM326" s="942"/>
      <c r="AN326" s="942"/>
      <c r="AO326" s="942"/>
      <c r="AP326" s="942"/>
      <c r="AQ326" s="942"/>
      <c r="AR326" s="942"/>
      <c r="AS326" s="942"/>
      <c r="AT326" s="942"/>
      <c r="AU326" s="942"/>
      <c r="AV326" s="942"/>
      <c r="AW326" s="942"/>
      <c r="AX326" s="942"/>
      <c r="AY326" s="942"/>
      <c r="AZ326" s="942"/>
      <c r="BA326" s="942"/>
      <c r="BB326" s="942"/>
      <c r="BC326" s="942"/>
      <c r="BD326" s="942"/>
      <c r="BE326" s="942"/>
      <c r="BF326" s="942"/>
      <c r="BG326" s="942"/>
      <c r="BH326" s="942"/>
      <c r="BI326" s="942"/>
      <c r="BJ326" s="942"/>
      <c r="BK326" s="942"/>
      <c r="BL326" s="942"/>
      <c r="BM326" s="942"/>
      <c r="BN326" s="942"/>
      <c r="BO326" s="942"/>
      <c r="BP326" s="942"/>
      <c r="BQ326" s="942"/>
      <c r="BR326" s="942"/>
      <c r="BS326" s="942"/>
      <c r="BT326" s="942"/>
      <c r="BU326" s="942"/>
      <c r="BV326" s="942"/>
      <c r="BW326" s="942"/>
      <c r="BX326" s="942"/>
      <c r="BY326" s="942"/>
      <c r="BZ326" s="942"/>
      <c r="CA326" s="942"/>
      <c r="CB326" s="942"/>
      <c r="CC326" s="942"/>
      <c r="CD326" s="942"/>
      <c r="CE326" s="942"/>
      <c r="CF326" s="942"/>
      <c r="CG326" s="942"/>
      <c r="CH326" s="942"/>
      <c r="CI326" s="942"/>
      <c r="CJ326" s="942"/>
      <c r="CK326" s="942"/>
      <c r="CL326" s="942"/>
      <c r="CM326" s="942"/>
      <c r="CN326" s="942"/>
      <c r="CO326" s="942"/>
      <c r="CP326" s="942"/>
      <c r="CQ326" s="942"/>
      <c r="CR326" s="942"/>
      <c r="CS326" s="942"/>
      <c r="CT326" s="942"/>
      <c r="CU326" s="942"/>
      <c r="CV326" s="942"/>
      <c r="CW326" s="942"/>
      <c r="CX326" s="942"/>
      <c r="CY326" s="942"/>
      <c r="CZ326" s="942"/>
      <c r="DA326" s="942"/>
      <c r="DB326" s="942"/>
      <c r="DC326" s="942"/>
      <c r="DD326" s="942"/>
      <c r="DE326" s="942"/>
      <c r="DF326" s="942"/>
      <c r="DG326" s="942"/>
      <c r="DH326" s="942"/>
      <c r="DI326" s="942"/>
      <c r="DJ326" s="942"/>
      <c r="DK326" s="942"/>
      <c r="DL326" s="942"/>
      <c r="DM326" s="942"/>
      <c r="DN326" s="942"/>
      <c r="DO326" s="942"/>
      <c r="DP326" s="942"/>
      <c r="DQ326" s="942"/>
      <c r="DR326" s="942"/>
      <c r="DS326" s="942"/>
      <c r="DT326" s="942"/>
      <c r="DU326" s="942"/>
      <c r="DV326" s="942"/>
      <c r="DW326" s="942"/>
      <c r="DX326" s="942"/>
      <c r="DY326" s="942"/>
      <c r="DZ326" s="942"/>
      <c r="EA326" s="942"/>
      <c r="EB326" s="942"/>
      <c r="EC326" s="942"/>
      <c r="ED326" s="942"/>
      <c r="EE326" s="942"/>
      <c r="EF326" s="942"/>
      <c r="EG326" s="942"/>
      <c r="EH326" s="942"/>
      <c r="EI326" s="942"/>
      <c r="EJ326" s="942"/>
      <c r="EK326" s="942"/>
      <c r="EL326" s="942"/>
      <c r="EM326" s="942"/>
      <c r="EN326" s="942"/>
      <c r="EO326" s="942"/>
      <c r="EP326" s="942"/>
      <c r="EQ326" s="942"/>
      <c r="ER326" s="942"/>
      <c r="ES326" s="942"/>
      <c r="ET326" s="942"/>
      <c r="EU326" s="942"/>
      <c r="EV326" s="942"/>
      <c r="EW326" s="942"/>
      <c r="EX326" s="942"/>
      <c r="EY326" s="942"/>
      <c r="EZ326" s="942"/>
      <c r="FA326" s="942"/>
      <c r="FB326" s="942"/>
      <c r="FC326" s="942"/>
      <c r="FD326" s="942"/>
      <c r="FE326" s="942"/>
      <c r="FF326" s="942"/>
      <c r="FG326" s="942"/>
      <c r="FH326" s="942"/>
      <c r="FI326" s="942"/>
      <c r="FJ326" s="942"/>
      <c r="FK326" s="942"/>
      <c r="FL326" s="942"/>
      <c r="FM326" s="942"/>
      <c r="FN326" s="942"/>
      <c r="FO326" s="942"/>
      <c r="FP326" s="942"/>
      <c r="FQ326" s="942"/>
      <c r="FR326" s="942"/>
      <c r="FS326" s="942"/>
      <c r="FT326" s="942"/>
      <c r="FU326" s="942"/>
      <c r="FV326" s="942"/>
      <c r="FW326" s="942"/>
      <c r="FX326" s="942"/>
      <c r="FY326" s="942"/>
      <c r="FZ326" s="942"/>
      <c r="GA326" s="942"/>
      <c r="GB326" s="942"/>
      <c r="GC326" s="942"/>
      <c r="GD326" s="942"/>
      <c r="GE326" s="942"/>
      <c r="GF326" s="942"/>
      <c r="GG326" s="942"/>
      <c r="GH326" s="942"/>
      <c r="GI326" s="942"/>
      <c r="GJ326" s="942"/>
      <c r="GK326" s="942"/>
      <c r="GL326" s="942"/>
      <c r="GM326" s="942"/>
      <c r="GN326" s="942"/>
      <c r="GO326" s="942"/>
      <c r="GP326" s="942"/>
      <c r="GQ326" s="942"/>
      <c r="GR326" s="942"/>
      <c r="GS326" s="942"/>
      <c r="GT326" s="942"/>
      <c r="GU326" s="942"/>
      <c r="GV326" s="942"/>
      <c r="GW326" s="942"/>
      <c r="GX326" s="942"/>
      <c r="GY326" s="942"/>
      <c r="GZ326" s="942"/>
      <c r="HA326" s="942"/>
      <c r="HB326" s="942"/>
      <c r="HC326" s="942"/>
      <c r="HD326" s="942"/>
      <c r="HE326" s="942"/>
      <c r="HF326" s="942"/>
      <c r="HG326" s="942"/>
      <c r="HH326" s="942"/>
      <c r="HI326" s="942"/>
      <c r="HJ326" s="942"/>
      <c r="HK326" s="942"/>
      <c r="HL326" s="942"/>
      <c r="HM326" s="942"/>
      <c r="HN326" s="942"/>
      <c r="HO326" s="942"/>
      <c r="HP326" s="942"/>
      <c r="HQ326" s="942"/>
      <c r="HR326" s="942"/>
      <c r="HS326" s="942"/>
      <c r="HT326" s="942"/>
      <c r="HU326" s="942"/>
      <c r="HV326" s="942"/>
      <c r="HW326" s="942"/>
      <c r="HX326" s="942"/>
      <c r="HY326" s="942"/>
      <c r="HZ326" s="942"/>
      <c r="IA326" s="942"/>
      <c r="IB326" s="942"/>
      <c r="IC326" s="942"/>
      <c r="ID326" s="942"/>
      <c r="IE326" s="942"/>
      <c r="IF326" s="942"/>
      <c r="IG326" s="942"/>
      <c r="IH326" s="942"/>
      <c r="II326" s="942"/>
      <c r="IJ326" s="942"/>
      <c r="IK326" s="942"/>
      <c r="IL326" s="942"/>
      <c r="IM326" s="942"/>
      <c r="IN326" s="942"/>
      <c r="IO326" s="942"/>
      <c r="IP326" s="942"/>
      <c r="IQ326" s="942"/>
      <c r="IR326" s="942"/>
      <c r="IS326" s="942"/>
      <c r="IT326" s="942"/>
      <c r="IU326" s="942"/>
      <c r="IV326" s="942"/>
      <c r="IW326" s="942"/>
      <c r="IX326" s="942"/>
      <c r="IY326" s="942"/>
      <c r="IZ326" s="942"/>
      <c r="JA326" s="942"/>
      <c r="JB326" s="942"/>
      <c r="JC326" s="942"/>
      <c r="JD326" s="942"/>
      <c r="JE326" s="942"/>
      <c r="JF326" s="942"/>
      <c r="JG326" s="942"/>
      <c r="JH326" s="942"/>
      <c r="JI326" s="942"/>
      <c r="JJ326" s="942"/>
      <c r="JK326" s="942"/>
      <c r="JL326" s="942"/>
      <c r="JM326" s="942"/>
      <c r="JN326" s="942"/>
      <c r="JO326" s="942"/>
      <c r="JP326" s="942"/>
      <c r="JQ326" s="942"/>
      <c r="JR326" s="942"/>
      <c r="JS326" s="942"/>
      <c r="JT326" s="942"/>
      <c r="JU326" s="942"/>
      <c r="JV326" s="942"/>
      <c r="JW326" s="942"/>
      <c r="JX326" s="942"/>
      <c r="JY326" s="942"/>
      <c r="JZ326" s="942"/>
      <c r="KA326" s="942"/>
      <c r="KB326" s="942"/>
      <c r="KC326" s="942"/>
      <c r="KD326" s="942"/>
      <c r="KE326" s="942"/>
      <c r="KF326" s="942"/>
      <c r="KG326" s="942"/>
      <c r="KH326" s="942"/>
      <c r="KI326" s="942"/>
      <c r="KJ326" s="942"/>
      <c r="KK326" s="942"/>
      <c r="KL326" s="942"/>
      <c r="KM326" s="942"/>
      <c r="KN326" s="942"/>
      <c r="KO326" s="942"/>
      <c r="KP326" s="942"/>
      <c r="KQ326" s="942"/>
      <c r="KR326" s="942"/>
      <c r="KS326" s="942"/>
      <c r="KT326" s="942"/>
      <c r="KU326" s="942"/>
      <c r="KV326" s="942"/>
      <c r="KW326" s="942"/>
      <c r="KX326" s="942"/>
      <c r="KY326" s="942"/>
      <c r="KZ326" s="942"/>
      <c r="LA326" s="942"/>
      <c r="LB326" s="942"/>
      <c r="LC326" s="942"/>
      <c r="LD326" s="942"/>
      <c r="LE326" s="942"/>
      <c r="LF326" s="942"/>
      <c r="LG326" s="942"/>
      <c r="LH326" s="942"/>
      <c r="LI326" s="942"/>
      <c r="LJ326" s="942"/>
      <c r="LK326" s="942"/>
      <c r="LL326" s="942"/>
      <c r="LM326" s="942"/>
      <c r="LN326" s="942"/>
      <c r="LO326" s="942"/>
      <c r="LP326" s="942"/>
      <c r="LQ326" s="942"/>
      <c r="LR326" s="942"/>
      <c r="LS326" s="942"/>
      <c r="LT326" s="942"/>
      <c r="LU326" s="942"/>
      <c r="LV326" s="942"/>
      <c r="LW326" s="942"/>
      <c r="LX326" s="942"/>
      <c r="LY326" s="942"/>
      <c r="LZ326" s="942"/>
      <c r="MA326" s="942"/>
      <c r="MB326" s="942"/>
      <c r="MC326" s="942"/>
      <c r="MD326" s="942"/>
      <c r="ME326" s="942"/>
      <c r="MF326" s="942"/>
      <c r="MG326" s="942"/>
      <c r="MH326" s="942"/>
      <c r="MI326" s="942"/>
      <c r="MJ326" s="942"/>
      <c r="MK326" s="942"/>
      <c r="ML326" s="942"/>
      <c r="MM326" s="942"/>
      <c r="MN326" s="942"/>
      <c r="MO326" s="942"/>
      <c r="MP326" s="942"/>
      <c r="MQ326" s="942"/>
      <c r="MR326" s="942"/>
      <c r="MS326" s="942"/>
      <c r="MT326" s="942"/>
      <c r="MU326" s="942"/>
      <c r="MV326" s="942"/>
      <c r="MW326" s="942"/>
      <c r="MX326" s="942"/>
      <c r="MY326" s="942"/>
      <c r="MZ326" s="942"/>
      <c r="NA326" s="942"/>
      <c r="NB326" s="942"/>
      <c r="NC326" s="942"/>
      <c r="ND326" s="942"/>
      <c r="NE326" s="942"/>
      <c r="NF326" s="942"/>
      <c r="NG326" s="942"/>
      <c r="NH326" s="942"/>
      <c r="NI326" s="942"/>
      <c r="NJ326" s="942"/>
      <c r="NK326" s="942"/>
      <c r="NL326" s="942"/>
      <c r="NM326" s="942"/>
      <c r="NN326" s="942"/>
      <c r="NO326" s="942"/>
      <c r="NP326" s="942"/>
      <c r="NQ326" s="942"/>
      <c r="NR326" s="942"/>
      <c r="NS326" s="942"/>
      <c r="NT326" s="942"/>
      <c r="NU326" s="942"/>
      <c r="NV326" s="942"/>
      <c r="NW326" s="942"/>
      <c r="NX326" s="942"/>
      <c r="NY326" s="942"/>
      <c r="NZ326" s="942"/>
      <c r="OA326" s="942"/>
      <c r="OB326" s="942"/>
      <c r="OC326" s="942"/>
      <c r="OD326" s="942"/>
      <c r="OE326" s="942"/>
      <c r="OF326" s="942"/>
      <c r="OG326" s="942"/>
      <c r="OH326" s="942"/>
      <c r="OI326" s="942"/>
      <c r="OJ326" s="942"/>
      <c r="OK326" s="942"/>
      <c r="OL326" s="942"/>
      <c r="OM326" s="942"/>
      <c r="ON326" s="942"/>
      <c r="OO326" s="942"/>
      <c r="OP326" s="942"/>
      <c r="OQ326" s="942"/>
      <c r="OR326" s="942"/>
      <c r="OS326" s="942"/>
      <c r="OT326" s="942"/>
      <c r="OU326" s="942"/>
      <c r="OV326" s="942"/>
      <c r="OW326" s="942"/>
      <c r="OX326" s="942"/>
      <c r="OY326" s="942"/>
      <c r="OZ326" s="942"/>
      <c r="PA326" s="942"/>
      <c r="PB326" s="942"/>
      <c r="PC326" s="942"/>
      <c r="PD326" s="942"/>
      <c r="PE326" s="942"/>
      <c r="PF326" s="942"/>
      <c r="PG326" s="942"/>
      <c r="PH326" s="942"/>
      <c r="PI326" s="942"/>
      <c r="PJ326" s="942"/>
      <c r="PK326" s="942"/>
      <c r="PL326" s="942"/>
      <c r="PM326" s="942"/>
      <c r="PN326" s="942"/>
      <c r="PO326" s="942"/>
      <c r="PP326" s="942"/>
      <c r="PQ326" s="942"/>
      <c r="PR326" s="942"/>
      <c r="PS326" s="942"/>
      <c r="PT326" s="942"/>
      <c r="PU326" s="942"/>
      <c r="PV326" s="942"/>
      <c r="PW326" s="942"/>
      <c r="PX326" s="942"/>
      <c r="PY326" s="942"/>
      <c r="PZ326" s="942"/>
      <c r="QA326" s="942"/>
      <c r="QB326" s="942"/>
      <c r="QC326" s="942"/>
      <c r="QD326" s="942"/>
      <c r="QE326" s="942"/>
      <c r="QF326" s="942"/>
      <c r="QG326" s="942"/>
      <c r="QH326" s="942"/>
      <c r="QI326" s="942"/>
      <c r="QJ326" s="942"/>
      <c r="QK326" s="942"/>
      <c r="QL326" s="942"/>
      <c r="QM326" s="942"/>
      <c r="QN326" s="942"/>
      <c r="QO326" s="942"/>
      <c r="QP326" s="942"/>
      <c r="QQ326" s="942"/>
      <c r="QR326" s="942"/>
      <c r="QS326" s="942"/>
      <c r="QT326" s="942"/>
      <c r="QU326" s="942"/>
      <c r="QV326" s="942"/>
      <c r="QW326" s="942"/>
      <c r="QX326" s="942"/>
      <c r="QY326" s="942"/>
      <c r="QZ326" s="942"/>
      <c r="RA326" s="942"/>
      <c r="RB326" s="942"/>
      <c r="RC326" s="942"/>
      <c r="RD326" s="942"/>
      <c r="RE326" s="942"/>
      <c r="RF326" s="942"/>
      <c r="RG326" s="942"/>
      <c r="RH326" s="942"/>
      <c r="RI326" s="942"/>
      <c r="RJ326" s="942"/>
      <c r="RK326" s="942"/>
      <c r="RL326" s="942"/>
      <c r="RM326" s="942"/>
      <c r="RN326" s="942"/>
      <c r="RO326" s="942"/>
      <c r="RP326" s="942"/>
      <c r="RQ326" s="942"/>
      <c r="RR326" s="942"/>
      <c r="RS326" s="942"/>
      <c r="RT326" s="942"/>
      <c r="RU326" s="942"/>
      <c r="RV326" s="942"/>
      <c r="RW326" s="942"/>
      <c r="RX326" s="942"/>
      <c r="RY326" s="942"/>
      <c r="RZ326" s="942"/>
      <c r="SA326" s="942"/>
      <c r="SB326" s="942"/>
      <c r="SC326" s="942"/>
      <c r="SD326" s="942"/>
      <c r="SE326" s="942"/>
      <c r="SF326" s="942"/>
      <c r="SG326" s="942"/>
      <c r="SH326" s="942"/>
      <c r="SI326" s="942"/>
      <c r="SJ326" s="942"/>
      <c r="SK326" s="942"/>
      <c r="SL326" s="942"/>
      <c r="SM326" s="942"/>
      <c r="SN326" s="942"/>
      <c r="SO326" s="942"/>
      <c r="SP326" s="942"/>
      <c r="SQ326" s="942"/>
      <c r="SR326" s="942"/>
      <c r="SS326" s="942"/>
      <c r="ST326" s="942"/>
      <c r="SU326" s="942"/>
      <c r="SV326" s="942"/>
      <c r="SW326" s="942"/>
      <c r="SX326" s="942"/>
      <c r="SY326" s="942"/>
      <c r="SZ326" s="942"/>
      <c r="TA326" s="942"/>
      <c r="TB326" s="942"/>
      <c r="TC326" s="942"/>
      <c r="TD326" s="942"/>
      <c r="TE326" s="942"/>
      <c r="TF326" s="942"/>
      <c r="TG326" s="942"/>
      <c r="TH326" s="942"/>
      <c r="TI326" s="942"/>
      <c r="TJ326" s="942"/>
      <c r="TK326" s="942"/>
      <c r="TL326" s="942"/>
      <c r="TM326" s="942"/>
      <c r="TN326" s="942"/>
      <c r="TO326" s="942"/>
      <c r="TP326" s="942"/>
      <c r="TQ326" s="942"/>
      <c r="TR326" s="942"/>
      <c r="TS326" s="942"/>
      <c r="TT326" s="942"/>
      <c r="TU326" s="942"/>
      <c r="TV326" s="942"/>
      <c r="TW326" s="942"/>
      <c r="TX326" s="942"/>
      <c r="TY326" s="942"/>
      <c r="TZ326" s="942"/>
      <c r="UA326" s="942"/>
      <c r="UB326" s="942"/>
      <c r="UC326" s="942"/>
      <c r="UD326" s="942"/>
      <c r="UE326" s="942"/>
      <c r="UF326" s="942"/>
      <c r="UG326" s="942"/>
      <c r="UH326" s="942"/>
      <c r="UI326" s="942"/>
      <c r="UJ326" s="942"/>
      <c r="UK326" s="942"/>
      <c r="UL326" s="942"/>
      <c r="UM326" s="942"/>
      <c r="UN326" s="942"/>
      <c r="UO326" s="942"/>
      <c r="UP326" s="942"/>
      <c r="UQ326" s="942"/>
      <c r="UR326" s="942"/>
      <c r="US326" s="942"/>
      <c r="UT326" s="942"/>
      <c r="UU326" s="942"/>
      <c r="UV326" s="942"/>
      <c r="UW326" s="942"/>
      <c r="UX326" s="942"/>
      <c r="UY326" s="942"/>
      <c r="UZ326" s="942"/>
      <c r="VA326" s="942"/>
      <c r="VB326" s="942"/>
      <c r="VC326" s="942"/>
      <c r="VD326" s="942"/>
      <c r="VE326" s="942"/>
      <c r="VF326" s="942"/>
      <c r="VG326" s="942"/>
      <c r="VH326" s="942"/>
      <c r="VI326" s="942"/>
      <c r="VJ326" s="942"/>
      <c r="VK326" s="942"/>
      <c r="VL326" s="942"/>
      <c r="VM326" s="942"/>
      <c r="VN326" s="942"/>
      <c r="VO326" s="942"/>
      <c r="VP326" s="942"/>
      <c r="VQ326" s="942"/>
      <c r="VR326" s="942"/>
      <c r="VS326" s="942"/>
      <c r="VT326" s="942"/>
      <c r="VU326" s="942"/>
      <c r="VV326" s="942"/>
      <c r="VW326" s="942"/>
      <c r="VX326" s="942"/>
      <c r="VY326" s="942"/>
      <c r="VZ326" s="942"/>
      <c r="WA326" s="942"/>
      <c r="WB326" s="942"/>
      <c r="WC326" s="942"/>
      <c r="WD326" s="942"/>
      <c r="WE326" s="942"/>
      <c r="WF326" s="942"/>
      <c r="WG326" s="942"/>
      <c r="WH326" s="942"/>
      <c r="WI326" s="942"/>
      <c r="WJ326" s="942"/>
      <c r="WK326" s="942"/>
      <c r="WL326" s="942"/>
      <c r="WM326" s="942"/>
      <c r="WN326" s="942"/>
      <c r="WO326" s="942"/>
      <c r="WP326" s="942"/>
      <c r="WQ326" s="942"/>
      <c r="WR326" s="942"/>
      <c r="WS326" s="942"/>
      <c r="WT326" s="942"/>
      <c r="WU326" s="942"/>
      <c r="WV326" s="942"/>
      <c r="WW326" s="942"/>
      <c r="WX326" s="942"/>
      <c r="WY326" s="942"/>
      <c r="WZ326" s="942"/>
      <c r="XA326" s="942"/>
      <c r="XB326" s="942"/>
      <c r="XC326" s="942"/>
      <c r="XD326" s="942"/>
      <c r="XE326" s="942"/>
      <c r="XF326" s="942"/>
      <c r="XG326" s="942"/>
      <c r="XH326" s="942"/>
      <c r="XI326" s="942"/>
      <c r="XJ326" s="942"/>
      <c r="XK326" s="942"/>
      <c r="XL326" s="942"/>
      <c r="XM326" s="942"/>
      <c r="XN326" s="942"/>
      <c r="XO326" s="942"/>
      <c r="XP326" s="942"/>
      <c r="XQ326" s="942"/>
      <c r="XR326" s="942"/>
      <c r="XS326" s="942"/>
      <c r="XT326" s="942"/>
      <c r="XU326" s="942"/>
      <c r="XV326" s="942"/>
      <c r="XW326" s="942"/>
      <c r="XX326" s="942"/>
      <c r="XY326" s="942"/>
      <c r="XZ326" s="942"/>
      <c r="YA326" s="942"/>
      <c r="YB326" s="942"/>
      <c r="YC326" s="942"/>
      <c r="YD326" s="942"/>
      <c r="YE326" s="942"/>
      <c r="YF326" s="942"/>
      <c r="YG326" s="942"/>
      <c r="YH326" s="942"/>
      <c r="YI326" s="942"/>
      <c r="YJ326" s="942"/>
      <c r="YK326" s="942"/>
      <c r="YL326" s="942"/>
      <c r="YM326" s="942"/>
      <c r="YN326" s="942"/>
      <c r="YO326" s="942"/>
      <c r="YP326" s="942"/>
      <c r="YQ326" s="942"/>
      <c r="YR326" s="942"/>
      <c r="YS326" s="942"/>
      <c r="YT326" s="942"/>
      <c r="YU326" s="942"/>
      <c r="YV326" s="942"/>
      <c r="YW326" s="942"/>
      <c r="YX326" s="942"/>
      <c r="YY326" s="942"/>
      <c r="YZ326" s="942"/>
      <c r="ZA326" s="942"/>
      <c r="ZB326" s="942"/>
      <c r="ZC326" s="942"/>
      <c r="ZD326" s="942"/>
      <c r="ZE326" s="942"/>
      <c r="ZF326" s="942"/>
      <c r="ZG326" s="942"/>
      <c r="ZH326" s="942"/>
      <c r="ZI326" s="942"/>
      <c r="ZJ326" s="942"/>
      <c r="ZK326" s="942"/>
      <c r="ZL326" s="942"/>
      <c r="ZM326" s="942"/>
      <c r="ZN326" s="942"/>
      <c r="ZO326" s="942"/>
      <c r="ZP326" s="942"/>
      <c r="ZQ326" s="942"/>
      <c r="ZR326" s="942"/>
      <c r="ZS326" s="942"/>
      <c r="ZT326" s="942"/>
      <c r="ZU326" s="942"/>
      <c r="ZV326" s="942"/>
      <c r="ZW326" s="942"/>
      <c r="ZX326" s="942"/>
      <c r="ZY326" s="942"/>
      <c r="ZZ326" s="942"/>
      <c r="AAA326" s="942"/>
      <c r="AAB326" s="942"/>
      <c r="AAC326" s="942"/>
      <c r="AAD326" s="942"/>
      <c r="AAE326" s="942"/>
      <c r="AAF326" s="942"/>
      <c r="AAG326" s="942"/>
      <c r="AAH326" s="942"/>
      <c r="AAI326" s="942"/>
      <c r="AAJ326" s="942"/>
      <c r="AAK326" s="942"/>
      <c r="AAL326" s="942"/>
      <c r="AAM326" s="942"/>
      <c r="AAN326" s="942"/>
      <c r="AAO326" s="942"/>
      <c r="AAP326" s="942"/>
      <c r="AAQ326" s="942"/>
      <c r="AAR326" s="942"/>
      <c r="AAS326" s="942"/>
      <c r="AAT326" s="942"/>
      <c r="AAU326" s="942"/>
      <c r="AAV326" s="942"/>
      <c r="AAW326" s="942"/>
      <c r="AAX326" s="942"/>
      <c r="AAY326" s="942"/>
      <c r="AAZ326" s="942"/>
      <c r="ABA326" s="942"/>
      <c r="ABB326" s="942"/>
      <c r="ABC326" s="942"/>
      <c r="ABD326" s="942"/>
      <c r="ABE326" s="942"/>
      <c r="ABF326" s="942"/>
      <c r="ABG326" s="942"/>
      <c r="ABH326" s="942"/>
      <c r="ABI326" s="942"/>
      <c r="ABJ326" s="942"/>
      <c r="ABK326" s="942"/>
      <c r="ABL326" s="942"/>
      <c r="ABM326" s="942"/>
      <c r="ABN326" s="942"/>
      <c r="ABO326" s="942"/>
      <c r="ABP326" s="942"/>
      <c r="ABQ326" s="942"/>
      <c r="ABR326" s="942"/>
      <c r="ABS326" s="942"/>
      <c r="ABT326" s="942"/>
      <c r="ABU326" s="942"/>
      <c r="ABV326" s="942"/>
      <c r="ABW326" s="942"/>
      <c r="ABX326" s="942"/>
      <c r="ABY326" s="942"/>
      <c r="ABZ326" s="942"/>
      <c r="ACA326" s="942"/>
      <c r="ACB326" s="942"/>
      <c r="ACC326" s="942"/>
      <c r="ACD326" s="942"/>
      <c r="ACE326" s="942"/>
      <c r="ACF326" s="942"/>
      <c r="ACG326" s="942"/>
      <c r="ACH326" s="942"/>
      <c r="ACI326" s="942"/>
      <c r="ACJ326" s="942"/>
      <c r="ACK326" s="942"/>
      <c r="ACL326" s="942"/>
      <c r="ACM326" s="942"/>
      <c r="ACN326" s="942"/>
      <c r="ACO326" s="942"/>
      <c r="ACP326" s="942"/>
      <c r="ACQ326" s="942"/>
      <c r="ACR326" s="942"/>
      <c r="ACS326" s="942"/>
      <c r="ACT326" s="942"/>
      <c r="ACU326" s="942"/>
      <c r="ACV326" s="942"/>
      <c r="ACW326" s="942"/>
      <c r="ACX326" s="942"/>
      <c r="ACY326" s="942"/>
      <c r="ACZ326" s="942"/>
      <c r="ADA326" s="942"/>
      <c r="ADB326" s="942"/>
      <c r="ADC326" s="942"/>
      <c r="ADD326" s="942"/>
      <c r="ADE326" s="942"/>
      <c r="ADF326" s="942"/>
      <c r="ADG326" s="942"/>
      <c r="ADH326" s="942"/>
      <c r="ADI326" s="942"/>
      <c r="ADJ326" s="942"/>
      <c r="ADK326" s="942"/>
      <c r="ADL326" s="942"/>
      <c r="ADM326" s="942"/>
      <c r="ADN326" s="942"/>
      <c r="ADO326" s="942"/>
      <c r="ADP326" s="942"/>
      <c r="ADQ326" s="942"/>
      <c r="ADR326" s="942"/>
      <c r="ADS326" s="942"/>
      <c r="ADT326" s="942"/>
      <c r="ADU326" s="942"/>
      <c r="ADV326" s="942"/>
      <c r="ADW326" s="942"/>
      <c r="ADX326" s="942"/>
      <c r="ADY326" s="942"/>
      <c r="ADZ326" s="942"/>
      <c r="AEA326" s="942"/>
      <c r="AEB326" s="942"/>
      <c r="AEC326" s="942"/>
      <c r="AED326" s="942"/>
      <c r="AEE326" s="942"/>
      <c r="AEF326" s="942"/>
      <c r="AEG326" s="942"/>
      <c r="AEH326" s="942"/>
      <c r="AEI326" s="942"/>
      <c r="AEJ326" s="942"/>
      <c r="AEK326" s="942"/>
      <c r="AEL326" s="942"/>
      <c r="AEM326" s="942"/>
      <c r="AEN326" s="942"/>
      <c r="AEO326" s="942"/>
      <c r="AEP326" s="942"/>
      <c r="AEQ326" s="942"/>
      <c r="AER326" s="942"/>
      <c r="AES326" s="942"/>
      <c r="AET326" s="942"/>
      <c r="AEU326" s="942"/>
      <c r="AEV326" s="942"/>
      <c r="AEW326" s="942"/>
      <c r="AEX326" s="942"/>
      <c r="AEY326" s="942"/>
      <c r="AEZ326" s="942"/>
      <c r="AFA326" s="942"/>
      <c r="AFB326" s="942"/>
      <c r="AFC326" s="942"/>
      <c r="AFD326" s="942"/>
      <c r="AFE326" s="942"/>
      <c r="AFF326" s="942"/>
      <c r="AFG326" s="942"/>
      <c r="AFH326" s="942"/>
      <c r="AFI326" s="942"/>
      <c r="AFJ326" s="942"/>
      <c r="AFK326" s="942"/>
      <c r="AFL326" s="942"/>
      <c r="AFM326" s="942"/>
      <c r="AFN326" s="942"/>
      <c r="AFO326" s="942"/>
      <c r="AFP326" s="942"/>
      <c r="AFQ326" s="942"/>
      <c r="AFR326" s="942"/>
      <c r="AFS326" s="942"/>
      <c r="AFT326" s="942"/>
      <c r="AFU326" s="942"/>
      <c r="AFV326" s="942"/>
      <c r="AFW326" s="942"/>
      <c r="AFX326" s="942"/>
      <c r="AFY326" s="942"/>
      <c r="AFZ326" s="942"/>
      <c r="AGA326" s="942"/>
      <c r="AGB326" s="942"/>
      <c r="AGC326" s="942"/>
      <c r="AGD326" s="942"/>
      <c r="AGE326" s="942"/>
      <c r="AGF326" s="942"/>
      <c r="AGG326" s="942"/>
      <c r="AGH326" s="942"/>
      <c r="AGI326" s="942"/>
      <c r="AGJ326" s="942"/>
      <c r="AGK326" s="942"/>
      <c r="AGL326" s="942"/>
      <c r="AGM326" s="942"/>
      <c r="AGN326" s="942"/>
      <c r="AGO326" s="942"/>
      <c r="AGP326" s="942"/>
      <c r="AGQ326" s="942"/>
      <c r="AGR326" s="942"/>
      <c r="AGS326" s="942"/>
      <c r="AGT326" s="942"/>
      <c r="AGU326" s="942"/>
      <c r="AGV326" s="942"/>
      <c r="AGW326" s="942"/>
      <c r="AGX326" s="942"/>
      <c r="AGY326" s="942"/>
      <c r="AGZ326" s="942"/>
      <c r="AHA326" s="942"/>
      <c r="AHB326" s="942"/>
      <c r="AHC326" s="942"/>
      <c r="AHD326" s="942"/>
      <c r="AHE326" s="942"/>
      <c r="AHF326" s="942"/>
      <c r="AHG326" s="942"/>
      <c r="AHH326" s="942"/>
      <c r="AHI326" s="942"/>
      <c r="AHJ326" s="942"/>
      <c r="AHK326" s="942"/>
      <c r="AHL326" s="942"/>
      <c r="AHM326" s="942"/>
      <c r="AHN326" s="942"/>
      <c r="AHO326" s="942"/>
      <c r="AHP326" s="942"/>
      <c r="AHQ326" s="942"/>
      <c r="AHR326" s="942"/>
      <c r="AHS326" s="942"/>
      <c r="AHT326" s="942"/>
      <c r="AHU326" s="942"/>
      <c r="AHV326" s="942"/>
      <c r="AHW326" s="942"/>
      <c r="AHX326" s="942"/>
      <c r="AHY326" s="942"/>
      <c r="AHZ326" s="942"/>
      <c r="AIA326" s="942"/>
      <c r="AIB326" s="942"/>
      <c r="AIC326" s="942"/>
      <c r="AID326" s="942"/>
      <c r="AIE326" s="942"/>
      <c r="AIF326" s="942"/>
      <c r="AIG326" s="942"/>
      <c r="AIH326" s="942"/>
      <c r="AII326" s="942"/>
      <c r="AIJ326" s="942"/>
      <c r="AIK326" s="942"/>
      <c r="AIL326" s="942"/>
      <c r="AIM326" s="942"/>
      <c r="AIN326" s="942"/>
      <c r="AIO326" s="942"/>
      <c r="AIP326" s="942"/>
      <c r="AIQ326" s="942"/>
      <c r="AIR326" s="942"/>
      <c r="AIS326" s="942"/>
      <c r="AIT326" s="942"/>
      <c r="AIU326" s="942"/>
      <c r="AIV326" s="942"/>
      <c r="AIW326" s="942"/>
      <c r="AIX326" s="942"/>
      <c r="AIY326" s="942"/>
      <c r="AIZ326" s="942"/>
      <c r="AJA326" s="942"/>
      <c r="AJB326" s="942"/>
      <c r="AJC326" s="942"/>
      <c r="AJD326" s="942"/>
      <c r="AJE326" s="942"/>
      <c r="AJF326" s="942"/>
      <c r="AJG326" s="942"/>
      <c r="AJH326" s="942"/>
      <c r="AJI326" s="942"/>
      <c r="AJJ326" s="942"/>
      <c r="AJK326" s="942"/>
      <c r="AJL326" s="942"/>
      <c r="AJM326" s="942"/>
      <c r="AJN326" s="942"/>
      <c r="AJO326" s="942"/>
      <c r="AJP326" s="942"/>
      <c r="AJQ326" s="942"/>
      <c r="AJR326" s="942"/>
      <c r="AJS326" s="942"/>
      <c r="AJT326" s="942"/>
      <c r="AJU326" s="942"/>
      <c r="AJV326" s="942"/>
      <c r="AJW326" s="942"/>
      <c r="AJX326" s="942"/>
      <c r="AJY326" s="942"/>
      <c r="AJZ326" s="942"/>
      <c r="AKA326" s="942"/>
      <c r="AKB326" s="942"/>
      <c r="AKC326" s="942"/>
      <c r="AKD326" s="942"/>
      <c r="AKE326" s="942"/>
      <c r="AKF326" s="942"/>
      <c r="AKG326" s="942"/>
      <c r="AKH326" s="942"/>
      <c r="AKI326" s="942"/>
      <c r="AKJ326" s="942"/>
      <c r="AKK326" s="942"/>
      <c r="AKL326" s="942"/>
      <c r="AKM326" s="942"/>
      <c r="AKN326" s="942"/>
      <c r="AKO326" s="942"/>
      <c r="AKP326" s="942"/>
      <c r="AKQ326" s="942"/>
      <c r="AKR326" s="942"/>
      <c r="AKS326" s="942"/>
      <c r="AKT326" s="942"/>
      <c r="AKU326" s="942"/>
      <c r="AKV326" s="942"/>
      <c r="AKW326" s="942"/>
      <c r="AKX326" s="942"/>
      <c r="AKY326" s="942"/>
      <c r="AKZ326" s="942"/>
      <c r="ALA326" s="942"/>
      <c r="ALB326" s="942"/>
      <c r="ALC326" s="942"/>
      <c r="ALD326" s="942"/>
      <c r="ALE326" s="942"/>
      <c r="ALF326" s="942"/>
      <c r="ALG326" s="942"/>
      <c r="ALH326" s="942"/>
      <c r="ALI326" s="942"/>
      <c r="ALJ326" s="942"/>
      <c r="ALK326" s="942"/>
      <c r="ALL326" s="942"/>
      <c r="ALM326" s="942"/>
      <c r="ALN326" s="942"/>
      <c r="ALO326" s="942"/>
      <c r="ALP326" s="942"/>
      <c r="ALQ326" s="942"/>
      <c r="ALR326" s="942"/>
      <c r="ALS326" s="942"/>
      <c r="ALT326" s="942"/>
      <c r="ALU326" s="942"/>
      <c r="ALV326" s="942"/>
      <c r="ALW326" s="942"/>
      <c r="ALX326" s="942"/>
      <c r="ALY326" s="942"/>
      <c r="ALZ326" s="942"/>
      <c r="AMA326" s="942"/>
      <c r="AMB326" s="942"/>
      <c r="AMC326" s="942"/>
      <c r="AMD326" s="942"/>
      <c r="AME326" s="942"/>
      <c r="AMF326" s="942"/>
      <c r="AMG326" s="942"/>
      <c r="AMH326" s="942"/>
      <c r="AMI326" s="942"/>
      <c r="AMJ326" s="942"/>
      <c r="AMK326" s="942"/>
      <c r="AML326" s="942"/>
      <c r="AMM326" s="942"/>
      <c r="AMN326" s="942"/>
      <c r="AMO326" s="942"/>
      <c r="AMP326" s="942"/>
      <c r="AMQ326" s="942"/>
      <c r="AMR326" s="942"/>
      <c r="AMS326" s="942"/>
      <c r="AMT326" s="942"/>
      <c r="AMU326" s="942"/>
      <c r="AMV326" s="942"/>
      <c r="AMW326" s="942"/>
      <c r="AMX326" s="942"/>
      <c r="AMY326" s="942"/>
      <c r="AMZ326" s="942"/>
      <c r="ANA326" s="942"/>
      <c r="ANB326" s="942"/>
      <c r="ANC326" s="942"/>
      <c r="AND326" s="942"/>
      <c r="ANE326" s="942"/>
      <c r="ANF326" s="942"/>
      <c r="ANG326" s="942"/>
      <c r="ANH326" s="942"/>
      <c r="ANI326" s="942"/>
      <c r="ANJ326" s="942"/>
      <c r="ANK326" s="942"/>
      <c r="ANL326" s="942"/>
      <c r="ANM326" s="942"/>
      <c r="ANN326" s="942"/>
      <c r="ANO326" s="942"/>
      <c r="ANP326" s="942"/>
      <c r="ANQ326" s="942"/>
      <c r="ANR326" s="942"/>
      <c r="ANS326" s="942"/>
      <c r="ANT326" s="942"/>
      <c r="ANU326" s="942"/>
      <c r="ANV326" s="942"/>
      <c r="ANW326" s="942"/>
      <c r="ANX326" s="942"/>
      <c r="ANY326" s="942"/>
      <c r="ANZ326" s="942"/>
      <c r="AOA326" s="942"/>
      <c r="AOB326" s="942"/>
      <c r="AOC326" s="942"/>
      <c r="AOD326" s="942"/>
      <c r="AOE326" s="942"/>
      <c r="AOF326" s="942"/>
      <c r="AOG326" s="942"/>
      <c r="AOH326" s="942"/>
      <c r="AOI326" s="942"/>
      <c r="AOJ326" s="942"/>
      <c r="AOK326" s="942"/>
      <c r="AOL326" s="942"/>
      <c r="AOM326" s="942"/>
      <c r="AON326" s="942"/>
      <c r="AOO326" s="942"/>
      <c r="AOP326" s="942"/>
      <c r="AOQ326" s="942"/>
      <c r="AOR326" s="942"/>
      <c r="AOS326" s="942"/>
      <c r="AOT326" s="942"/>
      <c r="AOU326" s="942"/>
      <c r="AOV326" s="942"/>
      <c r="AOW326" s="942"/>
      <c r="AOX326" s="942"/>
      <c r="AOY326" s="942"/>
      <c r="AOZ326" s="942"/>
      <c r="APA326" s="942"/>
      <c r="APB326" s="942"/>
      <c r="APC326" s="942"/>
      <c r="APD326" s="942"/>
      <c r="APE326" s="942"/>
      <c r="APF326" s="942"/>
      <c r="APG326" s="942"/>
      <c r="APH326" s="942"/>
      <c r="API326" s="942"/>
      <c r="APJ326" s="942"/>
      <c r="APK326" s="942"/>
      <c r="APL326" s="942"/>
      <c r="APM326" s="942"/>
      <c r="APN326" s="942"/>
      <c r="APO326" s="942"/>
      <c r="APP326" s="942"/>
      <c r="APQ326" s="942"/>
      <c r="APR326" s="942"/>
      <c r="APS326" s="942"/>
      <c r="APT326" s="942"/>
      <c r="APU326" s="942"/>
      <c r="APV326" s="942"/>
      <c r="APW326" s="942"/>
      <c r="APX326" s="942"/>
      <c r="APY326" s="942"/>
      <c r="APZ326" s="942"/>
      <c r="AQA326" s="942"/>
      <c r="AQB326" s="942"/>
      <c r="AQC326" s="942"/>
      <c r="AQD326" s="942"/>
      <c r="AQE326" s="942"/>
      <c r="AQF326" s="942"/>
      <c r="AQG326" s="942"/>
      <c r="AQH326" s="942"/>
      <c r="AQI326" s="942"/>
      <c r="AQJ326" s="942"/>
      <c r="AQK326" s="942"/>
      <c r="AQL326" s="942"/>
      <c r="AQM326" s="942"/>
      <c r="AQN326" s="942"/>
      <c r="AQO326" s="942"/>
      <c r="AQP326" s="942"/>
      <c r="AQQ326" s="942"/>
      <c r="AQR326" s="942"/>
      <c r="AQS326" s="942"/>
      <c r="AQT326" s="942"/>
      <c r="AQU326" s="942"/>
      <c r="AQV326" s="942"/>
      <c r="AQW326" s="942"/>
      <c r="AQX326" s="942"/>
      <c r="AQY326" s="942"/>
      <c r="AQZ326" s="942"/>
      <c r="ARA326" s="942"/>
      <c r="ARB326" s="942"/>
      <c r="ARC326" s="942"/>
      <c r="ARD326" s="942"/>
      <c r="ARE326" s="942"/>
      <c r="ARF326" s="942"/>
      <c r="ARG326" s="942"/>
      <c r="ARH326" s="942"/>
      <c r="ARI326" s="942"/>
      <c r="ARJ326" s="942"/>
      <c r="ARK326" s="942"/>
      <c r="ARL326" s="942"/>
      <c r="ARM326" s="942"/>
      <c r="ARN326" s="942"/>
      <c r="ARO326" s="942"/>
      <c r="ARP326" s="942"/>
      <c r="ARQ326" s="942"/>
      <c r="ARR326" s="942"/>
      <c r="ARS326" s="942"/>
      <c r="ART326" s="942"/>
      <c r="ARU326" s="942"/>
      <c r="ARV326" s="942"/>
      <c r="ARW326" s="942"/>
      <c r="ARX326" s="942"/>
      <c r="ARY326" s="942"/>
      <c r="ARZ326" s="942"/>
      <c r="ASA326" s="942"/>
      <c r="ASB326" s="942"/>
      <c r="ASC326" s="942"/>
      <c r="ASD326" s="942"/>
      <c r="ASE326" s="942"/>
      <c r="ASF326" s="942"/>
      <c r="ASG326" s="942"/>
      <c r="ASH326" s="942"/>
      <c r="ASI326" s="942"/>
      <c r="ASJ326" s="942"/>
      <c r="ASK326" s="942"/>
      <c r="ASL326" s="942"/>
      <c r="ASM326" s="942"/>
      <c r="ASN326" s="942"/>
      <c r="ASO326" s="942"/>
      <c r="ASP326" s="942"/>
      <c r="ASQ326" s="942"/>
      <c r="ASR326" s="942"/>
      <c r="ASS326" s="942"/>
      <c r="AST326" s="942"/>
      <c r="ASU326" s="942"/>
      <c r="ASV326" s="942"/>
      <c r="ASW326" s="942"/>
      <c r="ASX326" s="942"/>
      <c r="ASY326" s="942"/>
      <c r="ASZ326" s="942"/>
      <c r="ATA326" s="942"/>
      <c r="ATB326" s="942"/>
      <c r="ATC326" s="942"/>
      <c r="ATD326" s="942"/>
      <c r="ATE326" s="942"/>
      <c r="ATF326" s="942"/>
      <c r="ATG326" s="942"/>
      <c r="ATH326" s="942"/>
      <c r="ATI326" s="942"/>
      <c r="ATJ326" s="942"/>
      <c r="ATK326" s="942"/>
      <c r="ATL326" s="942"/>
      <c r="ATM326" s="942"/>
      <c r="ATN326" s="942"/>
      <c r="ATO326" s="942"/>
      <c r="ATP326" s="942"/>
      <c r="ATQ326" s="942"/>
      <c r="ATR326" s="942"/>
      <c r="ATS326" s="942"/>
      <c r="ATT326" s="942"/>
      <c r="ATU326" s="942"/>
      <c r="ATV326" s="942"/>
      <c r="ATW326" s="942"/>
      <c r="ATX326" s="942"/>
      <c r="ATY326" s="942"/>
      <c r="ATZ326" s="942"/>
      <c r="AUA326" s="942"/>
      <c r="AUB326" s="942"/>
      <c r="AUC326" s="942"/>
      <c r="AUD326" s="942"/>
      <c r="AUE326" s="942"/>
      <c r="AUF326" s="942"/>
      <c r="AUG326" s="942"/>
      <c r="AUH326" s="942"/>
      <c r="AUI326" s="942"/>
      <c r="AUJ326" s="942"/>
      <c r="AUK326" s="942"/>
      <c r="AUL326" s="942"/>
      <c r="AUM326" s="942"/>
      <c r="AUN326" s="942"/>
      <c r="AUO326" s="942"/>
      <c r="AUP326" s="942"/>
      <c r="AUQ326" s="942"/>
      <c r="AUR326" s="942"/>
      <c r="AUS326" s="942"/>
      <c r="AUT326" s="942"/>
      <c r="AUU326" s="942"/>
      <c r="AUV326" s="942"/>
      <c r="AUW326" s="942"/>
      <c r="AUX326" s="942"/>
      <c r="AUY326" s="942"/>
      <c r="AUZ326" s="942"/>
      <c r="AVA326" s="942"/>
      <c r="AVB326" s="942"/>
      <c r="AVC326" s="942"/>
      <c r="AVD326" s="942"/>
      <c r="AVE326" s="942"/>
      <c r="AVF326" s="942"/>
      <c r="AVG326" s="942"/>
      <c r="AVH326" s="942"/>
      <c r="AVI326" s="942"/>
      <c r="AVJ326" s="942"/>
      <c r="AVK326" s="942"/>
      <c r="AVL326" s="942"/>
      <c r="AVM326" s="942"/>
      <c r="AVN326" s="942"/>
      <c r="AVO326" s="942"/>
      <c r="AVP326" s="942"/>
      <c r="AVQ326" s="942"/>
      <c r="AVR326" s="942"/>
      <c r="AVS326" s="942"/>
      <c r="AVT326" s="942"/>
      <c r="AVU326" s="942"/>
      <c r="AVV326" s="942"/>
      <c r="AVW326" s="942"/>
      <c r="AVX326" s="942"/>
      <c r="AVY326" s="942"/>
      <c r="AVZ326" s="942"/>
      <c r="AWA326" s="942"/>
      <c r="AWB326" s="942"/>
      <c r="AWC326" s="942"/>
      <c r="AWD326" s="942"/>
      <c r="AWE326" s="942"/>
      <c r="AWF326" s="942"/>
      <c r="AWG326" s="942"/>
      <c r="AWH326" s="942"/>
      <c r="AWI326" s="942"/>
      <c r="AWJ326" s="942"/>
      <c r="AWK326" s="942"/>
      <c r="AWL326" s="942"/>
      <c r="AWM326" s="942"/>
      <c r="AWN326" s="942"/>
      <c r="AWO326" s="942"/>
      <c r="AWP326" s="942"/>
      <c r="AWQ326" s="942"/>
      <c r="AWR326" s="942"/>
      <c r="AWS326" s="942"/>
      <c r="AWT326" s="942"/>
      <c r="AWU326" s="942"/>
      <c r="AWV326" s="942"/>
      <c r="AWW326" s="942"/>
      <c r="AWX326" s="942"/>
      <c r="AWY326" s="942"/>
      <c r="AWZ326" s="942"/>
      <c r="AXA326" s="942"/>
      <c r="AXB326" s="942"/>
      <c r="AXC326" s="942"/>
      <c r="AXD326" s="942"/>
      <c r="AXE326" s="942"/>
      <c r="AXF326" s="942"/>
      <c r="AXG326" s="942"/>
      <c r="AXH326" s="942"/>
      <c r="AXI326" s="942"/>
      <c r="AXJ326" s="942"/>
      <c r="AXK326" s="942"/>
      <c r="AXL326" s="942"/>
      <c r="AXM326" s="942"/>
      <c r="AXN326" s="942"/>
      <c r="AXO326" s="942"/>
      <c r="AXP326" s="942"/>
      <c r="AXQ326" s="942"/>
      <c r="AXR326" s="942"/>
      <c r="AXS326" s="942"/>
      <c r="AXT326" s="942"/>
      <c r="AXU326" s="942"/>
      <c r="AXV326" s="942"/>
      <c r="AXW326" s="942"/>
      <c r="AXX326" s="942"/>
      <c r="AXY326" s="942"/>
      <c r="AXZ326" s="942"/>
      <c r="AYA326" s="942"/>
      <c r="AYB326" s="942"/>
      <c r="AYC326" s="942"/>
      <c r="AYD326" s="942"/>
      <c r="AYE326" s="942"/>
      <c r="AYF326" s="942"/>
      <c r="AYG326" s="942"/>
      <c r="AYH326" s="942"/>
      <c r="AYI326" s="942"/>
      <c r="AYJ326" s="942"/>
      <c r="AYK326" s="942"/>
      <c r="AYL326" s="942"/>
      <c r="AYM326" s="942"/>
      <c r="AYN326" s="942"/>
      <c r="AYO326" s="942"/>
      <c r="AYP326" s="942"/>
      <c r="AYQ326" s="942"/>
      <c r="AYR326" s="942"/>
      <c r="AYS326" s="942"/>
      <c r="AYT326" s="942"/>
      <c r="AYU326" s="942"/>
      <c r="AYV326" s="942"/>
      <c r="AYW326" s="942"/>
      <c r="AYX326" s="942"/>
      <c r="AYY326" s="942"/>
      <c r="AYZ326" s="942"/>
      <c r="AZA326" s="942"/>
      <c r="AZB326" s="942"/>
      <c r="AZC326" s="942"/>
      <c r="AZD326" s="942"/>
      <c r="AZE326" s="942"/>
      <c r="AZF326" s="942"/>
      <c r="AZG326" s="942"/>
      <c r="AZH326" s="942"/>
      <c r="AZI326" s="942"/>
      <c r="AZJ326" s="942"/>
      <c r="AZK326" s="942"/>
      <c r="AZL326" s="942"/>
      <c r="AZM326" s="942"/>
      <c r="AZN326" s="942"/>
      <c r="AZO326" s="942"/>
      <c r="AZP326" s="942"/>
      <c r="AZQ326" s="942"/>
      <c r="AZR326" s="942"/>
      <c r="AZS326" s="942"/>
      <c r="AZT326" s="942"/>
      <c r="AZU326" s="942"/>
      <c r="AZV326" s="942"/>
      <c r="AZW326" s="942"/>
      <c r="AZX326" s="942"/>
      <c r="AZY326" s="942"/>
      <c r="AZZ326" s="942"/>
      <c r="BAA326" s="942"/>
      <c r="BAB326" s="942"/>
      <c r="BAC326" s="942"/>
      <c r="BAD326" s="942"/>
      <c r="BAE326" s="942"/>
      <c r="BAF326" s="942"/>
      <c r="BAG326" s="942"/>
      <c r="BAH326" s="942"/>
      <c r="BAI326" s="942"/>
      <c r="BAJ326" s="942"/>
      <c r="BAK326" s="942"/>
      <c r="BAL326" s="942"/>
      <c r="BAM326" s="942"/>
      <c r="BAN326" s="942"/>
      <c r="BAO326" s="942"/>
      <c r="BAP326" s="942"/>
      <c r="BAQ326" s="942"/>
      <c r="BAR326" s="942"/>
      <c r="BAS326" s="942"/>
      <c r="BAT326" s="942"/>
      <c r="BAU326" s="942"/>
      <c r="BAV326" s="942"/>
      <c r="BAW326" s="942"/>
      <c r="BAX326" s="942"/>
      <c r="BAY326" s="942"/>
      <c r="BAZ326" s="942"/>
      <c r="BBA326" s="942"/>
      <c r="BBB326" s="942"/>
      <c r="BBC326" s="942"/>
      <c r="BBD326" s="942"/>
      <c r="BBE326" s="942"/>
      <c r="BBF326" s="942"/>
      <c r="BBG326" s="942"/>
      <c r="BBH326" s="942"/>
      <c r="BBI326" s="942"/>
      <c r="BBJ326" s="942"/>
      <c r="BBK326" s="942"/>
      <c r="BBL326" s="942"/>
      <c r="BBM326" s="942"/>
      <c r="BBN326" s="942"/>
      <c r="BBO326" s="942"/>
      <c r="BBP326" s="942"/>
      <c r="BBQ326" s="942"/>
      <c r="BBR326" s="942"/>
      <c r="BBS326" s="942"/>
      <c r="BBT326" s="942"/>
      <c r="BBU326" s="942"/>
      <c r="BBV326" s="942"/>
      <c r="BBW326" s="942"/>
      <c r="BBX326" s="942"/>
      <c r="BBY326" s="942"/>
      <c r="BBZ326" s="942"/>
      <c r="BCA326" s="942"/>
      <c r="BCB326" s="942"/>
      <c r="BCC326" s="942"/>
      <c r="BCD326" s="942"/>
      <c r="BCE326" s="942"/>
      <c r="BCF326" s="942"/>
      <c r="BCG326" s="942"/>
      <c r="BCH326" s="942"/>
      <c r="BCI326" s="942"/>
      <c r="BCJ326" s="942"/>
      <c r="BCK326" s="942"/>
      <c r="BCL326" s="942"/>
      <c r="BCM326" s="942"/>
      <c r="BCN326" s="942"/>
      <c r="BCO326" s="942"/>
      <c r="BCP326" s="942"/>
      <c r="BCQ326" s="942"/>
      <c r="BCR326" s="942"/>
      <c r="BCS326" s="942"/>
      <c r="BCT326" s="942"/>
      <c r="BCU326" s="942"/>
      <c r="BCV326" s="942"/>
      <c r="BCW326" s="942"/>
      <c r="BCX326" s="942"/>
      <c r="BCY326" s="942"/>
      <c r="BCZ326" s="942"/>
      <c r="BDA326" s="942"/>
      <c r="BDB326" s="942"/>
      <c r="BDC326" s="942"/>
      <c r="BDD326" s="942"/>
      <c r="BDE326" s="942"/>
      <c r="BDF326" s="942"/>
      <c r="BDG326" s="942"/>
      <c r="BDH326" s="942"/>
      <c r="BDI326" s="942"/>
      <c r="BDJ326" s="942"/>
      <c r="BDK326" s="942"/>
      <c r="BDL326" s="942"/>
      <c r="BDM326" s="942"/>
      <c r="BDN326" s="942"/>
      <c r="BDO326" s="942"/>
      <c r="BDP326" s="942"/>
      <c r="BDQ326" s="942"/>
      <c r="BDR326" s="942"/>
      <c r="BDS326" s="942"/>
      <c r="BDT326" s="942"/>
      <c r="BDU326" s="942"/>
      <c r="BDV326" s="942"/>
      <c r="BDW326" s="942"/>
      <c r="BDX326" s="942"/>
      <c r="BDY326" s="942"/>
      <c r="BDZ326" s="942"/>
      <c r="BEA326" s="942"/>
      <c r="BEB326" s="942"/>
      <c r="BEC326" s="942"/>
      <c r="BED326" s="942"/>
      <c r="BEE326" s="942"/>
      <c r="BEF326" s="942"/>
      <c r="BEG326" s="942"/>
      <c r="BEH326" s="942"/>
      <c r="BEI326" s="942"/>
      <c r="BEJ326" s="942"/>
      <c r="BEK326" s="942"/>
      <c r="BEL326" s="942"/>
      <c r="BEM326" s="942"/>
      <c r="BEN326" s="942"/>
      <c r="BEO326" s="942"/>
      <c r="BEP326" s="942"/>
      <c r="BEQ326" s="942"/>
      <c r="BER326" s="942"/>
      <c r="BES326" s="942"/>
      <c r="BET326" s="942"/>
      <c r="BEU326" s="942"/>
      <c r="BEV326" s="942"/>
      <c r="BEW326" s="942"/>
      <c r="BEX326" s="942"/>
      <c r="BEY326" s="942"/>
      <c r="BEZ326" s="942"/>
      <c r="BFA326" s="942"/>
      <c r="BFB326" s="942"/>
      <c r="BFC326" s="942"/>
      <c r="BFD326" s="942"/>
      <c r="BFE326" s="942"/>
      <c r="BFF326" s="942"/>
      <c r="BFG326" s="942"/>
      <c r="BFH326" s="942"/>
      <c r="BFI326" s="942"/>
      <c r="BFJ326" s="942"/>
      <c r="BFK326" s="942"/>
      <c r="BFL326" s="942"/>
      <c r="BFM326" s="942"/>
      <c r="BFN326" s="942"/>
      <c r="BFO326" s="942"/>
      <c r="BFP326" s="942"/>
      <c r="BFQ326" s="942"/>
      <c r="BFR326" s="942"/>
      <c r="BFS326" s="942"/>
      <c r="BFT326" s="942"/>
      <c r="BFU326" s="942"/>
      <c r="BFV326" s="942"/>
      <c r="BFW326" s="942"/>
      <c r="BFX326" s="942"/>
      <c r="BFY326" s="942"/>
      <c r="BFZ326" s="942"/>
      <c r="BGA326" s="942"/>
      <c r="BGB326" s="942"/>
      <c r="BGC326" s="942"/>
      <c r="BGD326" s="942"/>
      <c r="BGE326" s="942"/>
      <c r="BGF326" s="942"/>
      <c r="BGG326" s="942"/>
      <c r="BGH326" s="942"/>
      <c r="BGI326" s="942"/>
      <c r="BGJ326" s="942"/>
      <c r="BGK326" s="942"/>
      <c r="BGL326" s="942"/>
      <c r="BGM326" s="942"/>
      <c r="BGN326" s="942"/>
      <c r="BGO326" s="942"/>
      <c r="BGP326" s="942"/>
      <c r="BGQ326" s="942"/>
      <c r="BGR326" s="942"/>
      <c r="BGS326" s="942"/>
      <c r="BGT326" s="942"/>
      <c r="BGU326" s="942"/>
      <c r="BGV326" s="942"/>
      <c r="BGW326" s="942"/>
      <c r="BGX326" s="942"/>
      <c r="BGY326" s="942"/>
      <c r="BGZ326" s="942"/>
      <c r="BHA326" s="942"/>
      <c r="BHB326" s="942"/>
      <c r="BHC326" s="942"/>
      <c r="BHD326" s="942"/>
      <c r="BHE326" s="942"/>
      <c r="BHF326" s="942"/>
      <c r="BHG326" s="942"/>
      <c r="BHH326" s="942"/>
      <c r="BHI326" s="942"/>
      <c r="BHJ326" s="942"/>
      <c r="BHK326" s="942"/>
      <c r="BHL326" s="942"/>
      <c r="BHM326" s="942"/>
      <c r="BHN326" s="942"/>
      <c r="BHO326" s="942"/>
      <c r="BHP326" s="942"/>
      <c r="BHQ326" s="942"/>
      <c r="BHR326" s="942"/>
      <c r="BHS326" s="942"/>
      <c r="BHT326" s="942"/>
      <c r="BHU326" s="942"/>
      <c r="BHV326" s="942"/>
      <c r="BHW326" s="942"/>
      <c r="BHX326" s="942"/>
      <c r="BHY326" s="942"/>
      <c r="BHZ326" s="942"/>
      <c r="BIA326" s="942"/>
      <c r="BIB326" s="942"/>
      <c r="BIC326" s="942"/>
      <c r="BID326" s="942"/>
      <c r="BIE326" s="942"/>
      <c r="BIF326" s="942"/>
      <c r="BIG326" s="942"/>
      <c r="BIH326" s="942"/>
      <c r="BII326" s="942"/>
      <c r="BIJ326" s="942"/>
      <c r="BIK326" s="942"/>
      <c r="BIL326" s="942"/>
      <c r="BIM326" s="942"/>
      <c r="BIN326" s="942"/>
      <c r="BIO326" s="942"/>
      <c r="BIP326" s="942"/>
      <c r="BIQ326" s="942"/>
      <c r="BIR326" s="942"/>
      <c r="BIS326" s="942"/>
      <c r="BIT326" s="942"/>
      <c r="BIU326" s="942"/>
      <c r="BIV326" s="942"/>
      <c r="BIW326" s="942"/>
      <c r="BIX326" s="942"/>
      <c r="BIY326" s="942"/>
      <c r="BIZ326" s="942"/>
      <c r="BJA326" s="942"/>
      <c r="BJB326" s="942"/>
      <c r="BJC326" s="942"/>
      <c r="BJD326" s="942"/>
      <c r="BJE326" s="942"/>
      <c r="BJF326" s="942"/>
      <c r="BJG326" s="942"/>
      <c r="BJH326" s="942"/>
      <c r="BJI326" s="942"/>
      <c r="BJJ326" s="942"/>
      <c r="BJK326" s="942"/>
      <c r="BJL326" s="942"/>
      <c r="BJM326" s="942"/>
      <c r="BJN326" s="942"/>
      <c r="BJO326" s="942"/>
      <c r="BJP326" s="942"/>
      <c r="BJQ326" s="942"/>
      <c r="BJR326" s="942"/>
      <c r="BJS326" s="942"/>
      <c r="BJT326" s="942"/>
      <c r="BJU326" s="942"/>
      <c r="BJV326" s="942"/>
      <c r="BJW326" s="942"/>
      <c r="BJX326" s="942"/>
      <c r="BJY326" s="942"/>
      <c r="BJZ326" s="942"/>
      <c r="BKA326" s="942"/>
      <c r="BKB326" s="942"/>
      <c r="BKC326" s="942"/>
      <c r="BKD326" s="942"/>
      <c r="BKE326" s="942"/>
      <c r="BKF326" s="942"/>
      <c r="BKG326" s="942"/>
      <c r="BKH326" s="942"/>
      <c r="BKI326" s="942"/>
      <c r="BKJ326" s="942"/>
      <c r="BKK326" s="942"/>
      <c r="BKL326" s="942"/>
      <c r="BKM326" s="942"/>
      <c r="BKN326" s="942"/>
      <c r="BKO326" s="942"/>
      <c r="BKP326" s="942"/>
      <c r="BKQ326" s="942"/>
      <c r="BKR326" s="942"/>
      <c r="BKS326" s="942"/>
      <c r="BKT326" s="942"/>
      <c r="BKU326" s="942"/>
      <c r="BKV326" s="942"/>
      <c r="BKW326" s="942"/>
      <c r="BKX326" s="942"/>
      <c r="BKY326" s="942"/>
      <c r="BKZ326" s="942"/>
      <c r="BLA326" s="942"/>
      <c r="BLB326" s="942"/>
      <c r="BLC326" s="942"/>
      <c r="BLD326" s="942"/>
      <c r="BLE326" s="942"/>
      <c r="BLF326" s="942"/>
      <c r="BLG326" s="942"/>
      <c r="BLH326" s="942"/>
      <c r="BLI326" s="942"/>
      <c r="BLJ326" s="942"/>
      <c r="BLK326" s="942"/>
      <c r="BLL326" s="942"/>
      <c r="BLM326" s="942"/>
      <c r="BLN326" s="942"/>
      <c r="BLO326" s="942"/>
      <c r="BLP326" s="942"/>
      <c r="BLQ326" s="942"/>
      <c r="BLR326" s="942"/>
      <c r="BLS326" s="942"/>
      <c r="BLT326" s="942"/>
      <c r="BLU326" s="942"/>
      <c r="BLV326" s="942"/>
      <c r="BLW326" s="942"/>
      <c r="BLX326" s="942"/>
      <c r="BLY326" s="942"/>
      <c r="BLZ326" s="942"/>
      <c r="BMA326" s="942"/>
      <c r="BMB326" s="942"/>
      <c r="BMC326" s="942"/>
      <c r="BMD326" s="942"/>
      <c r="BME326" s="942"/>
      <c r="BMF326" s="942"/>
      <c r="BMG326" s="942"/>
      <c r="BMH326" s="942"/>
      <c r="BMI326" s="942"/>
      <c r="BMJ326" s="942"/>
      <c r="BMK326" s="942"/>
      <c r="BML326" s="942"/>
      <c r="BMM326" s="942"/>
      <c r="BMN326" s="942"/>
      <c r="BMO326" s="942"/>
      <c r="BMP326" s="942"/>
      <c r="BMQ326" s="942"/>
      <c r="BMR326" s="942"/>
      <c r="BMS326" s="942"/>
      <c r="BMT326" s="942"/>
      <c r="BMU326" s="942"/>
      <c r="BMV326" s="942"/>
      <c r="BMW326" s="942"/>
      <c r="BMX326" s="942"/>
      <c r="BMY326" s="942"/>
      <c r="BMZ326" s="942"/>
      <c r="BNA326" s="942"/>
      <c r="BNB326" s="942"/>
      <c r="BNC326" s="942"/>
      <c r="BND326" s="942"/>
      <c r="BNE326" s="942"/>
      <c r="BNF326" s="942"/>
      <c r="BNG326" s="942"/>
      <c r="BNH326" s="942"/>
      <c r="BNI326" s="942"/>
      <c r="BNJ326" s="942"/>
      <c r="BNK326" s="942"/>
      <c r="BNL326" s="942"/>
      <c r="BNM326" s="942"/>
      <c r="BNN326" s="942"/>
      <c r="BNO326" s="942"/>
      <c r="BNP326" s="942"/>
      <c r="BNQ326" s="942"/>
      <c r="BNR326" s="942"/>
      <c r="BNS326" s="942"/>
      <c r="BNT326" s="942"/>
      <c r="BNU326" s="942"/>
      <c r="BNV326" s="942"/>
      <c r="BNW326" s="942"/>
      <c r="BNX326" s="942"/>
      <c r="BNY326" s="942"/>
      <c r="BNZ326" s="942"/>
      <c r="BOA326" s="942"/>
      <c r="BOB326" s="942"/>
      <c r="BOC326" s="942"/>
      <c r="BOD326" s="942"/>
      <c r="BOE326" s="942"/>
      <c r="BOF326" s="942"/>
      <c r="BOG326" s="942"/>
      <c r="BOH326" s="942"/>
      <c r="BOI326" s="942"/>
      <c r="BOJ326" s="942"/>
      <c r="BOK326" s="942"/>
      <c r="BOL326" s="942"/>
      <c r="BOM326" s="942"/>
      <c r="BON326" s="942"/>
      <c r="BOO326" s="942"/>
      <c r="BOP326" s="942"/>
      <c r="BOQ326" s="942"/>
      <c r="BOR326" s="942"/>
      <c r="BOS326" s="942"/>
      <c r="BOT326" s="942"/>
      <c r="BOU326" s="942"/>
      <c r="BOV326" s="942"/>
      <c r="BOW326" s="942"/>
      <c r="BOX326" s="942"/>
      <c r="BOY326" s="942"/>
      <c r="BOZ326" s="942"/>
      <c r="BPA326" s="942"/>
      <c r="BPB326" s="942"/>
      <c r="BPC326" s="942"/>
      <c r="BPD326" s="942"/>
      <c r="BPE326" s="942"/>
      <c r="BPF326" s="942"/>
      <c r="BPG326" s="942"/>
      <c r="BPH326" s="942"/>
      <c r="BPI326" s="942"/>
      <c r="BPJ326" s="942"/>
      <c r="BPK326" s="942"/>
      <c r="BPL326" s="942"/>
      <c r="BPM326" s="942"/>
      <c r="BPN326" s="942"/>
      <c r="BPO326" s="942"/>
      <c r="BPP326" s="942"/>
      <c r="BPQ326" s="942"/>
      <c r="BPR326" s="942"/>
      <c r="BPS326" s="942"/>
      <c r="BPT326" s="942"/>
      <c r="BPU326" s="942"/>
      <c r="BPV326" s="942"/>
      <c r="BPW326" s="942"/>
      <c r="BPX326" s="942"/>
      <c r="BPY326" s="942"/>
      <c r="BPZ326" s="942"/>
      <c r="BQA326" s="942"/>
      <c r="BQB326" s="942"/>
      <c r="BQC326" s="942"/>
      <c r="BQD326" s="942"/>
      <c r="BQE326" s="942"/>
      <c r="BQF326" s="942"/>
      <c r="BQG326" s="942"/>
      <c r="BQH326" s="942"/>
      <c r="BQI326" s="942"/>
      <c r="BQJ326" s="942"/>
      <c r="BQK326" s="942"/>
      <c r="BQL326" s="942"/>
      <c r="BQM326" s="942"/>
      <c r="BQN326" s="942"/>
      <c r="BQO326" s="942"/>
      <c r="BQP326" s="942"/>
      <c r="BQQ326" s="942"/>
      <c r="BQR326" s="942"/>
      <c r="BQS326" s="942"/>
      <c r="BQT326" s="942"/>
      <c r="BQU326" s="942"/>
      <c r="BQV326" s="942"/>
      <c r="BQW326" s="942"/>
      <c r="BQX326" s="942"/>
      <c r="BQY326" s="942"/>
      <c r="BQZ326" s="942"/>
      <c r="BRA326" s="942"/>
      <c r="BRB326" s="942"/>
      <c r="BRC326" s="942"/>
      <c r="BRD326" s="942"/>
      <c r="BRE326" s="942"/>
      <c r="BRF326" s="942"/>
      <c r="BRG326" s="942"/>
      <c r="BRH326" s="942"/>
      <c r="BRI326" s="942"/>
      <c r="BRJ326" s="942"/>
      <c r="BRK326" s="942"/>
      <c r="BRL326" s="942"/>
      <c r="BRM326" s="942"/>
      <c r="BRN326" s="942"/>
      <c r="BRO326" s="942"/>
      <c r="BRP326" s="942"/>
      <c r="BRQ326" s="942"/>
      <c r="BRR326" s="942"/>
      <c r="BRS326" s="942"/>
      <c r="BRT326" s="942"/>
      <c r="BRU326" s="942"/>
      <c r="BRV326" s="942"/>
      <c r="BRW326" s="942"/>
      <c r="BRX326" s="942"/>
      <c r="BRY326" s="942"/>
      <c r="BRZ326" s="942"/>
      <c r="BSA326" s="942"/>
      <c r="BSB326" s="942"/>
      <c r="BSC326" s="942"/>
      <c r="BSD326" s="942"/>
      <c r="BSE326" s="942"/>
      <c r="BSF326" s="942"/>
      <c r="BSG326" s="942"/>
      <c r="BSH326" s="942"/>
      <c r="BSI326" s="942"/>
      <c r="BSJ326" s="942"/>
      <c r="BSK326" s="942"/>
      <c r="BSL326" s="942"/>
      <c r="BSM326" s="942"/>
      <c r="BSN326" s="942"/>
      <c r="BSO326" s="942"/>
      <c r="BSP326" s="942"/>
      <c r="BSQ326" s="942"/>
      <c r="BSR326" s="942"/>
      <c r="BSS326" s="942"/>
      <c r="BST326" s="942"/>
      <c r="BSU326" s="942"/>
      <c r="BSV326" s="942"/>
      <c r="BSW326" s="942"/>
      <c r="BSX326" s="942"/>
      <c r="BSY326" s="942"/>
      <c r="BSZ326" s="942"/>
      <c r="BTA326" s="942"/>
      <c r="BTB326" s="942"/>
      <c r="BTC326" s="942"/>
      <c r="BTD326" s="942"/>
      <c r="BTE326" s="942"/>
      <c r="BTF326" s="942"/>
      <c r="BTG326" s="942"/>
      <c r="BTH326" s="942"/>
      <c r="BTI326" s="942"/>
      <c r="BTJ326" s="942"/>
      <c r="BTK326" s="942"/>
      <c r="BTL326" s="942"/>
      <c r="BTM326" s="942"/>
      <c r="BTN326" s="942"/>
      <c r="BTO326" s="942"/>
      <c r="BTP326" s="942"/>
      <c r="BTQ326" s="942"/>
      <c r="BTR326" s="942"/>
      <c r="BTS326" s="942"/>
      <c r="BTT326" s="942"/>
      <c r="BTU326" s="942"/>
      <c r="BTV326" s="942"/>
      <c r="BTW326" s="942"/>
      <c r="BTX326" s="942"/>
      <c r="BTY326" s="942"/>
      <c r="BTZ326" s="942"/>
      <c r="BUA326" s="942"/>
      <c r="BUB326" s="942"/>
      <c r="BUC326" s="942"/>
      <c r="BUD326" s="942"/>
      <c r="BUE326" s="942"/>
      <c r="BUF326" s="942"/>
      <c r="BUG326" s="942"/>
      <c r="BUH326" s="942"/>
      <c r="BUI326" s="942"/>
      <c r="BUJ326" s="942"/>
      <c r="BUK326" s="942"/>
      <c r="BUL326" s="942"/>
      <c r="BUM326" s="942"/>
      <c r="BUN326" s="942"/>
      <c r="BUO326" s="942"/>
      <c r="BUP326" s="942"/>
      <c r="BUQ326" s="942"/>
      <c r="BUR326" s="942"/>
      <c r="BUS326" s="942"/>
      <c r="BUT326" s="942"/>
      <c r="BUU326" s="942"/>
      <c r="BUV326" s="942"/>
      <c r="BUW326" s="942"/>
      <c r="BUX326" s="942"/>
      <c r="BUY326" s="942"/>
      <c r="BUZ326" s="942"/>
      <c r="BVA326" s="942"/>
      <c r="BVB326" s="942"/>
      <c r="BVC326" s="942"/>
      <c r="BVD326" s="942"/>
      <c r="BVE326" s="942"/>
      <c r="BVF326" s="942"/>
      <c r="BVG326" s="942"/>
      <c r="BVH326" s="942"/>
      <c r="BVI326" s="942"/>
      <c r="BVJ326" s="942"/>
      <c r="BVK326" s="942"/>
      <c r="BVL326" s="942"/>
      <c r="BVM326" s="942"/>
      <c r="BVN326" s="942"/>
      <c r="BVO326" s="942"/>
      <c r="BVP326" s="942"/>
      <c r="BVQ326" s="942"/>
      <c r="BVR326" s="942"/>
      <c r="BVS326" s="942"/>
      <c r="BVT326" s="942"/>
      <c r="BVU326" s="942"/>
      <c r="BVV326" s="942"/>
      <c r="BVW326" s="942"/>
      <c r="BVX326" s="942"/>
      <c r="BVY326" s="942"/>
      <c r="BVZ326" s="942"/>
      <c r="BWA326" s="942"/>
      <c r="BWB326" s="942"/>
      <c r="BWC326" s="942"/>
      <c r="BWD326" s="942"/>
      <c r="BWE326" s="942"/>
      <c r="BWF326" s="942"/>
      <c r="BWG326" s="942"/>
      <c r="BWH326" s="942"/>
      <c r="BWI326" s="942"/>
      <c r="BWJ326" s="942"/>
      <c r="BWK326" s="942"/>
      <c r="BWL326" s="942"/>
      <c r="BWM326" s="942"/>
      <c r="BWN326" s="942"/>
      <c r="BWO326" s="942"/>
      <c r="BWP326" s="942"/>
      <c r="BWQ326" s="942"/>
      <c r="BWR326" s="942"/>
      <c r="BWS326" s="942"/>
      <c r="BWT326" s="942"/>
      <c r="BWU326" s="942"/>
      <c r="BWV326" s="942"/>
      <c r="BWW326" s="942"/>
      <c r="BWX326" s="942"/>
      <c r="BWY326" s="942"/>
      <c r="BWZ326" s="942"/>
      <c r="BXA326" s="942"/>
      <c r="BXB326" s="942"/>
      <c r="BXC326" s="942"/>
      <c r="BXD326" s="942"/>
      <c r="BXE326" s="942"/>
      <c r="BXF326" s="942"/>
      <c r="BXG326" s="942"/>
      <c r="BXH326" s="942"/>
      <c r="BXI326" s="942"/>
      <c r="BXJ326" s="942"/>
      <c r="BXK326" s="942"/>
      <c r="BXL326" s="942"/>
      <c r="BXM326" s="942"/>
      <c r="BXN326" s="942"/>
      <c r="BXO326" s="942"/>
      <c r="BXP326" s="942"/>
      <c r="BXQ326" s="942"/>
      <c r="BXR326" s="942"/>
      <c r="BXS326" s="942"/>
      <c r="BXT326" s="942"/>
      <c r="BXU326" s="942"/>
      <c r="BXV326" s="942"/>
      <c r="BXW326" s="942"/>
      <c r="BXX326" s="942"/>
      <c r="BXY326" s="942"/>
      <c r="BXZ326" s="942"/>
      <c r="BYA326" s="942"/>
      <c r="BYB326" s="942"/>
      <c r="BYC326" s="942"/>
      <c r="BYD326" s="942"/>
      <c r="BYE326" s="942"/>
      <c r="BYF326" s="942"/>
      <c r="BYG326" s="942"/>
      <c r="BYH326" s="942"/>
      <c r="BYI326" s="942"/>
      <c r="BYJ326" s="942"/>
      <c r="BYK326" s="942"/>
      <c r="BYL326" s="942"/>
      <c r="BYM326" s="942"/>
      <c r="BYN326" s="942"/>
      <c r="BYO326" s="942"/>
      <c r="BYP326" s="942"/>
      <c r="BYQ326" s="942"/>
      <c r="BYR326" s="942"/>
      <c r="BYS326" s="942"/>
      <c r="BYT326" s="942"/>
      <c r="BYU326" s="942"/>
      <c r="BYV326" s="942"/>
      <c r="BYW326" s="942"/>
      <c r="BYX326" s="942"/>
      <c r="BYY326" s="942"/>
      <c r="BYZ326" s="942"/>
      <c r="BZA326" s="942"/>
      <c r="BZB326" s="942"/>
      <c r="BZC326" s="942"/>
      <c r="BZD326" s="942"/>
      <c r="BZE326" s="942"/>
      <c r="BZF326" s="942"/>
      <c r="BZG326" s="942"/>
      <c r="BZH326" s="942"/>
      <c r="BZI326" s="942"/>
      <c r="BZJ326" s="942"/>
      <c r="BZK326" s="942"/>
      <c r="BZL326" s="942"/>
      <c r="BZM326" s="942"/>
      <c r="BZN326" s="942"/>
      <c r="BZO326" s="942"/>
      <c r="BZP326" s="942"/>
      <c r="BZQ326" s="942"/>
      <c r="BZR326" s="942"/>
      <c r="BZS326" s="942"/>
      <c r="BZT326" s="942"/>
      <c r="BZU326" s="942"/>
      <c r="BZV326" s="942"/>
      <c r="BZW326" s="942"/>
      <c r="BZX326" s="942"/>
      <c r="BZY326" s="942"/>
      <c r="BZZ326" s="942"/>
      <c r="CAA326" s="942"/>
      <c r="CAB326" s="942"/>
      <c r="CAC326" s="942"/>
      <c r="CAD326" s="942"/>
      <c r="CAE326" s="942"/>
      <c r="CAF326" s="942"/>
      <c r="CAG326" s="942"/>
      <c r="CAH326" s="942"/>
      <c r="CAI326" s="942"/>
      <c r="CAJ326" s="942"/>
      <c r="CAK326" s="942"/>
      <c r="CAL326" s="942"/>
      <c r="CAM326" s="942"/>
      <c r="CAN326" s="942"/>
      <c r="CAO326" s="942"/>
      <c r="CAP326" s="942"/>
      <c r="CAQ326" s="942"/>
      <c r="CAR326" s="942"/>
      <c r="CAS326" s="942"/>
      <c r="CAT326" s="942"/>
      <c r="CAU326" s="942"/>
      <c r="CAV326" s="942"/>
      <c r="CAW326" s="942"/>
      <c r="CAX326" s="942"/>
      <c r="CAY326" s="942"/>
      <c r="CAZ326" s="942"/>
      <c r="CBA326" s="942"/>
      <c r="CBB326" s="942"/>
      <c r="CBC326" s="942"/>
      <c r="CBD326" s="942"/>
      <c r="CBE326" s="942"/>
      <c r="CBF326" s="942"/>
      <c r="CBG326" s="942"/>
      <c r="CBH326" s="942"/>
      <c r="CBI326" s="942"/>
      <c r="CBJ326" s="942"/>
      <c r="CBK326" s="942"/>
      <c r="CBL326" s="942"/>
      <c r="CBM326" s="942"/>
      <c r="CBN326" s="942"/>
      <c r="CBO326" s="942"/>
      <c r="CBP326" s="942"/>
      <c r="CBQ326" s="942"/>
      <c r="CBR326" s="942"/>
      <c r="CBS326" s="942"/>
      <c r="CBT326" s="942"/>
      <c r="CBU326" s="942"/>
      <c r="CBV326" s="942"/>
      <c r="CBW326" s="942"/>
      <c r="CBX326" s="942"/>
      <c r="CBY326" s="942"/>
      <c r="CBZ326" s="942"/>
      <c r="CCA326" s="942"/>
      <c r="CCB326" s="942"/>
      <c r="CCC326" s="942"/>
      <c r="CCD326" s="942"/>
      <c r="CCE326" s="942"/>
      <c r="CCF326" s="942"/>
      <c r="CCG326" s="942"/>
      <c r="CCH326" s="942"/>
      <c r="CCI326" s="942"/>
      <c r="CCJ326" s="942"/>
      <c r="CCK326" s="942"/>
      <c r="CCL326" s="942"/>
      <c r="CCM326" s="942"/>
      <c r="CCN326" s="942"/>
      <c r="CCO326" s="942"/>
      <c r="CCP326" s="942"/>
      <c r="CCQ326" s="942"/>
      <c r="CCR326" s="942"/>
      <c r="CCS326" s="942"/>
      <c r="CCT326" s="942"/>
      <c r="CCU326" s="942"/>
      <c r="CCV326" s="942"/>
      <c r="CCW326" s="942"/>
      <c r="CCX326" s="942"/>
      <c r="CCY326" s="942"/>
      <c r="CCZ326" s="942"/>
      <c r="CDA326" s="942"/>
      <c r="CDB326" s="942"/>
      <c r="CDC326" s="942"/>
      <c r="CDD326" s="942"/>
      <c r="CDE326" s="942"/>
      <c r="CDF326" s="942"/>
      <c r="CDG326" s="942"/>
      <c r="CDH326" s="942"/>
      <c r="CDI326" s="942"/>
      <c r="CDJ326" s="942"/>
      <c r="CDK326" s="942"/>
      <c r="CDL326" s="942"/>
      <c r="CDM326" s="942"/>
      <c r="CDN326" s="942"/>
      <c r="CDO326" s="942"/>
      <c r="CDP326" s="942"/>
      <c r="CDQ326" s="942"/>
      <c r="CDR326" s="942"/>
      <c r="CDS326" s="942"/>
      <c r="CDT326" s="942"/>
      <c r="CDU326" s="942"/>
      <c r="CDV326" s="942"/>
      <c r="CDW326" s="942"/>
      <c r="CDX326" s="942"/>
      <c r="CDY326" s="942"/>
      <c r="CDZ326" s="942"/>
      <c r="CEA326" s="942"/>
      <c r="CEB326" s="942"/>
      <c r="CEC326" s="942"/>
      <c r="CED326" s="942"/>
      <c r="CEE326" s="942"/>
      <c r="CEF326" s="942"/>
      <c r="CEG326" s="942"/>
      <c r="CEH326" s="942"/>
      <c r="CEI326" s="942"/>
      <c r="CEJ326" s="942"/>
      <c r="CEK326" s="942"/>
      <c r="CEL326" s="942"/>
      <c r="CEM326" s="942"/>
      <c r="CEN326" s="942"/>
      <c r="CEO326" s="942"/>
      <c r="CEP326" s="942"/>
      <c r="CEQ326" s="942"/>
      <c r="CER326" s="942"/>
      <c r="CES326" s="942"/>
      <c r="CET326" s="942"/>
      <c r="CEU326" s="942"/>
      <c r="CEV326" s="942"/>
      <c r="CEW326" s="942"/>
      <c r="CEX326" s="942"/>
      <c r="CEY326" s="942"/>
      <c r="CEZ326" s="942"/>
      <c r="CFA326" s="942"/>
      <c r="CFB326" s="942"/>
      <c r="CFC326" s="942"/>
      <c r="CFD326" s="942"/>
      <c r="CFE326" s="942"/>
      <c r="CFF326" s="942"/>
      <c r="CFG326" s="942"/>
      <c r="CFH326" s="942"/>
      <c r="CFI326" s="942"/>
      <c r="CFJ326" s="942"/>
      <c r="CFK326" s="942"/>
      <c r="CFL326" s="942"/>
      <c r="CFM326" s="942"/>
      <c r="CFN326" s="942"/>
      <c r="CFO326" s="942"/>
      <c r="CFP326" s="942"/>
      <c r="CFQ326" s="942"/>
      <c r="CFR326" s="942"/>
      <c r="CFS326" s="942"/>
      <c r="CFT326" s="942"/>
      <c r="CFU326" s="942"/>
      <c r="CFV326" s="942"/>
      <c r="CFW326" s="942"/>
      <c r="CFX326" s="942"/>
      <c r="CFY326" s="942"/>
      <c r="CFZ326" s="942"/>
      <c r="CGA326" s="942"/>
      <c r="CGB326" s="942"/>
      <c r="CGC326" s="942"/>
      <c r="CGD326" s="942"/>
      <c r="CGE326" s="942"/>
      <c r="CGF326" s="942"/>
      <c r="CGG326" s="942"/>
      <c r="CGH326" s="942"/>
      <c r="CGI326" s="942"/>
      <c r="CGJ326" s="942"/>
      <c r="CGK326" s="942"/>
      <c r="CGL326" s="942"/>
      <c r="CGM326" s="942"/>
      <c r="CGN326" s="942"/>
      <c r="CGO326" s="942"/>
      <c r="CGP326" s="942"/>
      <c r="CGQ326" s="942"/>
      <c r="CGR326" s="942"/>
      <c r="CGS326" s="942"/>
      <c r="CGT326" s="942"/>
      <c r="CGU326" s="942"/>
      <c r="CGV326" s="942"/>
      <c r="CGW326" s="942"/>
      <c r="CGX326" s="942"/>
      <c r="CGY326" s="942"/>
      <c r="CGZ326" s="942"/>
      <c r="CHA326" s="942"/>
      <c r="CHB326" s="942"/>
      <c r="CHC326" s="942"/>
      <c r="CHD326" s="942"/>
      <c r="CHE326" s="942"/>
      <c r="CHF326" s="942"/>
      <c r="CHG326" s="942"/>
      <c r="CHH326" s="942"/>
      <c r="CHI326" s="942"/>
      <c r="CHJ326" s="942"/>
      <c r="CHK326" s="942"/>
      <c r="CHL326" s="942"/>
      <c r="CHM326" s="942"/>
      <c r="CHN326" s="942"/>
      <c r="CHO326" s="942"/>
      <c r="CHP326" s="942"/>
      <c r="CHQ326" s="942"/>
      <c r="CHR326" s="942"/>
      <c r="CHS326" s="942"/>
      <c r="CHT326" s="942"/>
      <c r="CHU326" s="942"/>
      <c r="CHV326" s="942"/>
      <c r="CHW326" s="942"/>
      <c r="CHX326" s="942"/>
      <c r="CHY326" s="942"/>
      <c r="CHZ326" s="942"/>
      <c r="CIA326" s="942"/>
      <c r="CIB326" s="942"/>
      <c r="CIC326" s="942"/>
      <c r="CID326" s="942"/>
      <c r="CIE326" s="942"/>
      <c r="CIF326" s="942"/>
      <c r="CIG326" s="942"/>
      <c r="CIH326" s="942"/>
      <c r="CII326" s="942"/>
      <c r="CIJ326" s="942"/>
      <c r="CIK326" s="942"/>
      <c r="CIL326" s="942"/>
      <c r="CIM326" s="942"/>
      <c r="CIN326" s="942"/>
      <c r="CIO326" s="942"/>
      <c r="CIP326" s="942"/>
      <c r="CIQ326" s="942"/>
      <c r="CIR326" s="942"/>
      <c r="CIS326" s="942"/>
      <c r="CIT326" s="942"/>
      <c r="CIU326" s="942"/>
      <c r="CIV326" s="942"/>
      <c r="CIW326" s="942"/>
      <c r="CIX326" s="942"/>
      <c r="CIY326" s="942"/>
      <c r="CIZ326" s="942"/>
      <c r="CJA326" s="942"/>
      <c r="CJB326" s="942"/>
      <c r="CJC326" s="942"/>
      <c r="CJD326" s="942"/>
      <c r="CJE326" s="942"/>
      <c r="CJF326" s="942"/>
      <c r="CJG326" s="942"/>
      <c r="CJH326" s="942"/>
      <c r="CJI326" s="942"/>
      <c r="CJJ326" s="942"/>
      <c r="CJK326" s="942"/>
      <c r="CJL326" s="942"/>
      <c r="CJM326" s="942"/>
      <c r="CJN326" s="942"/>
      <c r="CJO326" s="942"/>
      <c r="CJP326" s="942"/>
      <c r="CJQ326" s="942"/>
      <c r="CJR326" s="942"/>
      <c r="CJS326" s="942"/>
      <c r="CJT326" s="942"/>
      <c r="CJU326" s="942"/>
      <c r="CJV326" s="942"/>
      <c r="CJW326" s="942"/>
      <c r="CJX326" s="942"/>
      <c r="CJY326" s="942"/>
      <c r="CJZ326" s="942"/>
      <c r="CKA326" s="942"/>
      <c r="CKB326" s="942"/>
      <c r="CKC326" s="942"/>
      <c r="CKD326" s="942"/>
      <c r="CKE326" s="942"/>
      <c r="CKF326" s="942"/>
      <c r="CKG326" s="942"/>
      <c r="CKH326" s="942"/>
      <c r="CKI326" s="942"/>
      <c r="CKJ326" s="942"/>
      <c r="CKK326" s="942"/>
      <c r="CKL326" s="942"/>
      <c r="CKM326" s="942"/>
      <c r="CKN326" s="942"/>
      <c r="CKO326" s="942"/>
      <c r="CKP326" s="942"/>
      <c r="CKQ326" s="942"/>
      <c r="CKR326" s="942"/>
      <c r="CKS326" s="942"/>
      <c r="CKT326" s="942"/>
      <c r="CKU326" s="942"/>
      <c r="CKV326" s="942"/>
      <c r="CKW326" s="942"/>
      <c r="CKX326" s="942"/>
      <c r="CKY326" s="942"/>
      <c r="CKZ326" s="942"/>
      <c r="CLA326" s="942"/>
      <c r="CLB326" s="942"/>
      <c r="CLC326" s="942"/>
      <c r="CLD326" s="942"/>
      <c r="CLE326" s="942"/>
      <c r="CLF326" s="942"/>
      <c r="CLG326" s="942"/>
      <c r="CLH326" s="942"/>
      <c r="CLI326" s="942"/>
      <c r="CLJ326" s="942"/>
      <c r="CLK326" s="942"/>
      <c r="CLL326" s="942"/>
      <c r="CLM326" s="942"/>
      <c r="CLN326" s="942"/>
      <c r="CLO326" s="942"/>
      <c r="CLP326" s="942"/>
      <c r="CLQ326" s="942"/>
      <c r="CLR326" s="942"/>
      <c r="CLS326" s="942"/>
      <c r="CLT326" s="942"/>
      <c r="CLU326" s="942"/>
      <c r="CLV326" s="942"/>
      <c r="CLW326" s="942"/>
      <c r="CLX326" s="942"/>
      <c r="CLY326" s="942"/>
      <c r="CLZ326" s="942"/>
      <c r="CMA326" s="942"/>
      <c r="CMB326" s="942"/>
      <c r="CMC326" s="942"/>
      <c r="CMD326" s="942"/>
      <c r="CME326" s="942"/>
      <c r="CMF326" s="942"/>
      <c r="CMG326" s="942"/>
      <c r="CMH326" s="942"/>
      <c r="CMI326" s="942"/>
      <c r="CMJ326" s="942"/>
      <c r="CMK326" s="942"/>
      <c r="CML326" s="942"/>
      <c r="CMM326" s="942"/>
      <c r="CMN326" s="942"/>
      <c r="CMO326" s="942"/>
      <c r="CMP326" s="942"/>
      <c r="CMQ326" s="942"/>
      <c r="CMR326" s="942"/>
      <c r="CMS326" s="942"/>
      <c r="CMT326" s="942"/>
      <c r="CMU326" s="942"/>
      <c r="CMV326" s="942"/>
      <c r="CMW326" s="942"/>
      <c r="CMX326" s="942"/>
      <c r="CMY326" s="942"/>
      <c r="CMZ326" s="942"/>
      <c r="CNA326" s="942"/>
      <c r="CNB326" s="942"/>
      <c r="CNC326" s="942"/>
      <c r="CND326" s="942"/>
      <c r="CNE326" s="942"/>
      <c r="CNF326" s="942"/>
      <c r="CNG326" s="942"/>
      <c r="CNH326" s="942"/>
      <c r="CNI326" s="942"/>
      <c r="CNJ326" s="942"/>
      <c r="CNK326" s="942"/>
      <c r="CNL326" s="942"/>
      <c r="CNM326" s="942"/>
      <c r="CNN326" s="942"/>
      <c r="CNO326" s="942"/>
      <c r="CNP326" s="942"/>
      <c r="CNQ326" s="942"/>
      <c r="CNR326" s="942"/>
      <c r="CNS326" s="942"/>
      <c r="CNT326" s="942"/>
      <c r="CNU326" s="942"/>
      <c r="CNV326" s="942"/>
      <c r="CNW326" s="942"/>
      <c r="CNX326" s="942"/>
      <c r="CNY326" s="942"/>
      <c r="CNZ326" s="942"/>
      <c r="COA326" s="942"/>
      <c r="COB326" s="942"/>
      <c r="COC326" s="942"/>
      <c r="COD326" s="942"/>
      <c r="COE326" s="942"/>
      <c r="COF326" s="942"/>
      <c r="COG326" s="942"/>
      <c r="COH326" s="942"/>
      <c r="COI326" s="942"/>
      <c r="COJ326" s="942"/>
      <c r="COK326" s="942"/>
      <c r="COL326" s="942"/>
      <c r="COM326" s="942"/>
      <c r="CON326" s="942"/>
      <c r="COO326" s="942"/>
      <c r="COP326" s="942"/>
      <c r="COQ326" s="942"/>
      <c r="COR326" s="942"/>
      <c r="COS326" s="942"/>
      <c r="COT326" s="942"/>
      <c r="COU326" s="942"/>
      <c r="COV326" s="942"/>
      <c r="COW326" s="942"/>
      <c r="COX326" s="942"/>
      <c r="COY326" s="942"/>
      <c r="COZ326" s="942"/>
      <c r="CPA326" s="942"/>
      <c r="CPB326" s="942"/>
      <c r="CPC326" s="942"/>
      <c r="CPD326" s="942"/>
      <c r="CPE326" s="942"/>
      <c r="CPF326" s="942"/>
      <c r="CPG326" s="942"/>
      <c r="CPH326" s="942"/>
      <c r="CPI326" s="942"/>
      <c r="CPJ326" s="942"/>
      <c r="CPK326" s="942"/>
      <c r="CPL326" s="942"/>
      <c r="CPM326" s="942"/>
      <c r="CPN326" s="942"/>
      <c r="CPO326" s="942"/>
      <c r="CPP326" s="942"/>
      <c r="CPQ326" s="942"/>
      <c r="CPR326" s="942"/>
      <c r="CPS326" s="942"/>
      <c r="CPT326" s="942"/>
      <c r="CPU326" s="942"/>
      <c r="CPV326" s="942"/>
      <c r="CPW326" s="942"/>
      <c r="CPX326" s="942"/>
      <c r="CPY326" s="942"/>
      <c r="CPZ326" s="942"/>
      <c r="CQA326" s="942"/>
      <c r="CQB326" s="942"/>
      <c r="CQC326" s="942"/>
      <c r="CQD326" s="942"/>
      <c r="CQE326" s="942"/>
      <c r="CQF326" s="942"/>
      <c r="CQG326" s="942"/>
      <c r="CQH326" s="942"/>
      <c r="CQI326" s="942"/>
      <c r="CQJ326" s="942"/>
      <c r="CQK326" s="942"/>
      <c r="CQL326" s="942"/>
      <c r="CQM326" s="942"/>
      <c r="CQN326" s="942"/>
      <c r="CQO326" s="942"/>
      <c r="CQP326" s="942"/>
      <c r="CQQ326" s="942"/>
      <c r="CQR326" s="942"/>
      <c r="CQS326" s="942"/>
      <c r="CQT326" s="942"/>
      <c r="CQU326" s="942"/>
      <c r="CQV326" s="942"/>
      <c r="CQW326" s="942"/>
      <c r="CQX326" s="942"/>
      <c r="CQY326" s="942"/>
      <c r="CQZ326" s="942"/>
      <c r="CRA326" s="942"/>
      <c r="CRB326" s="942"/>
      <c r="CRC326" s="942"/>
      <c r="CRD326" s="942"/>
      <c r="CRE326" s="942"/>
      <c r="CRF326" s="942"/>
      <c r="CRG326" s="942"/>
      <c r="CRH326" s="942"/>
      <c r="CRI326" s="942"/>
      <c r="CRJ326" s="942"/>
      <c r="CRK326" s="942"/>
      <c r="CRL326" s="942"/>
      <c r="CRM326" s="942"/>
      <c r="CRN326" s="942"/>
      <c r="CRO326" s="942"/>
      <c r="CRP326" s="942"/>
      <c r="CRQ326" s="942"/>
      <c r="CRR326" s="942"/>
      <c r="CRS326" s="942"/>
      <c r="CRT326" s="942"/>
      <c r="CRU326" s="942"/>
      <c r="CRV326" s="942"/>
      <c r="CRW326" s="942"/>
      <c r="CRX326" s="942"/>
      <c r="CRY326" s="942"/>
      <c r="CRZ326" s="942"/>
      <c r="CSA326" s="942"/>
      <c r="CSB326" s="942"/>
      <c r="CSC326" s="942"/>
      <c r="CSD326" s="942"/>
      <c r="CSE326" s="942"/>
      <c r="CSF326" s="942"/>
      <c r="CSG326" s="942"/>
      <c r="CSH326" s="942"/>
      <c r="CSI326" s="942"/>
      <c r="CSJ326" s="942"/>
      <c r="CSK326" s="942"/>
      <c r="CSL326" s="942"/>
      <c r="CSM326" s="942"/>
      <c r="CSN326" s="942"/>
      <c r="CSO326" s="942"/>
      <c r="CSP326" s="942"/>
      <c r="CSQ326" s="942"/>
      <c r="CSR326" s="942"/>
      <c r="CSS326" s="942"/>
      <c r="CST326" s="942"/>
      <c r="CSU326" s="942"/>
      <c r="CSV326" s="942"/>
      <c r="CSW326" s="942"/>
      <c r="CSX326" s="942"/>
      <c r="CSY326" s="942"/>
      <c r="CSZ326" s="942"/>
      <c r="CTA326" s="942"/>
      <c r="CTB326" s="942"/>
      <c r="CTC326" s="942"/>
      <c r="CTD326" s="942"/>
      <c r="CTE326" s="942"/>
      <c r="CTF326" s="942"/>
      <c r="CTG326" s="942"/>
      <c r="CTH326" s="942"/>
      <c r="CTI326" s="942"/>
      <c r="CTJ326" s="942"/>
      <c r="CTK326" s="942"/>
      <c r="CTL326" s="942"/>
      <c r="CTM326" s="942"/>
      <c r="CTN326" s="942"/>
      <c r="CTO326" s="942"/>
      <c r="CTP326" s="942"/>
      <c r="CTQ326" s="942"/>
      <c r="CTR326" s="942"/>
      <c r="CTS326" s="942"/>
      <c r="CTT326" s="942"/>
      <c r="CTU326" s="942"/>
      <c r="CTV326" s="942"/>
      <c r="CTW326" s="942"/>
      <c r="CTX326" s="942"/>
      <c r="CTY326" s="942"/>
      <c r="CTZ326" s="942"/>
      <c r="CUA326" s="942"/>
      <c r="CUB326" s="942"/>
      <c r="CUC326" s="942"/>
      <c r="CUD326" s="942"/>
      <c r="CUE326" s="942"/>
      <c r="CUF326" s="942"/>
      <c r="CUG326" s="942"/>
      <c r="CUH326" s="942"/>
      <c r="CUI326" s="942"/>
      <c r="CUJ326" s="942"/>
      <c r="CUK326" s="942"/>
      <c r="CUL326" s="942"/>
      <c r="CUM326" s="942"/>
      <c r="CUN326" s="942"/>
      <c r="CUO326" s="942"/>
      <c r="CUP326" s="942"/>
      <c r="CUQ326" s="942"/>
      <c r="CUR326" s="942"/>
      <c r="CUS326" s="942"/>
      <c r="CUT326" s="942"/>
      <c r="CUU326" s="942"/>
      <c r="CUV326" s="942"/>
      <c r="CUW326" s="942"/>
      <c r="CUX326" s="942"/>
      <c r="CUY326" s="942"/>
      <c r="CUZ326" s="942"/>
      <c r="CVA326" s="942"/>
      <c r="CVB326" s="942"/>
      <c r="CVC326" s="942"/>
      <c r="CVD326" s="942"/>
      <c r="CVE326" s="942"/>
      <c r="CVF326" s="942"/>
      <c r="CVG326" s="942"/>
      <c r="CVH326" s="942"/>
      <c r="CVI326" s="942"/>
      <c r="CVJ326" s="942"/>
      <c r="CVK326" s="942"/>
      <c r="CVL326" s="942"/>
      <c r="CVM326" s="942"/>
      <c r="CVN326" s="942"/>
      <c r="CVO326" s="942"/>
      <c r="CVP326" s="942"/>
      <c r="CVQ326" s="942"/>
      <c r="CVR326" s="942"/>
      <c r="CVS326" s="942"/>
      <c r="CVT326" s="942"/>
      <c r="CVU326" s="942"/>
      <c r="CVV326" s="942"/>
      <c r="CVW326" s="942"/>
      <c r="CVX326" s="942"/>
      <c r="CVY326" s="942"/>
      <c r="CVZ326" s="942"/>
      <c r="CWA326" s="942"/>
      <c r="CWB326" s="942"/>
      <c r="CWC326" s="942"/>
      <c r="CWD326" s="942"/>
      <c r="CWE326" s="942"/>
      <c r="CWF326" s="942"/>
      <c r="CWG326" s="942"/>
      <c r="CWH326" s="942"/>
      <c r="CWI326" s="942"/>
      <c r="CWJ326" s="942"/>
      <c r="CWK326" s="942"/>
      <c r="CWL326" s="942"/>
      <c r="CWM326" s="942"/>
      <c r="CWN326" s="942"/>
      <c r="CWO326" s="942"/>
      <c r="CWP326" s="942"/>
      <c r="CWQ326" s="942"/>
      <c r="CWR326" s="942"/>
      <c r="CWS326" s="942"/>
      <c r="CWT326" s="942"/>
      <c r="CWU326" s="942"/>
      <c r="CWV326" s="942"/>
      <c r="CWW326" s="942"/>
      <c r="CWX326" s="942"/>
      <c r="CWY326" s="942"/>
      <c r="CWZ326" s="942"/>
      <c r="CXA326" s="942"/>
      <c r="CXB326" s="942"/>
      <c r="CXC326" s="942"/>
      <c r="CXD326" s="942"/>
      <c r="CXE326" s="942"/>
      <c r="CXF326" s="942"/>
      <c r="CXG326" s="942"/>
      <c r="CXH326" s="942"/>
      <c r="CXI326" s="942"/>
      <c r="CXJ326" s="942"/>
      <c r="CXK326" s="942"/>
      <c r="CXL326" s="942"/>
      <c r="CXM326" s="942"/>
      <c r="CXN326" s="942"/>
      <c r="CXO326" s="942"/>
      <c r="CXP326" s="942"/>
      <c r="CXQ326" s="942"/>
      <c r="CXR326" s="942"/>
      <c r="CXS326" s="942"/>
      <c r="CXT326" s="942"/>
      <c r="CXU326" s="942"/>
      <c r="CXV326" s="942"/>
      <c r="CXW326" s="942"/>
      <c r="CXX326" s="942"/>
      <c r="CXY326" s="942"/>
      <c r="CXZ326" s="942"/>
      <c r="CYA326" s="942"/>
      <c r="CYB326" s="942"/>
      <c r="CYC326" s="942"/>
      <c r="CYD326" s="942"/>
      <c r="CYE326" s="942"/>
      <c r="CYF326" s="942"/>
      <c r="CYG326" s="942"/>
      <c r="CYH326" s="942"/>
      <c r="CYI326" s="942"/>
      <c r="CYJ326" s="942"/>
      <c r="CYK326" s="942"/>
      <c r="CYL326" s="942"/>
      <c r="CYM326" s="942"/>
      <c r="CYN326" s="942"/>
      <c r="CYO326" s="942"/>
      <c r="CYP326" s="942"/>
      <c r="CYQ326" s="942"/>
      <c r="CYR326" s="942"/>
      <c r="CYS326" s="942"/>
      <c r="CYT326" s="942"/>
      <c r="CYU326" s="942"/>
      <c r="CYV326" s="942"/>
      <c r="CYW326" s="942"/>
      <c r="CYX326" s="942"/>
      <c r="CYY326" s="942"/>
      <c r="CYZ326" s="942"/>
      <c r="CZA326" s="942"/>
      <c r="CZB326" s="942"/>
      <c r="CZC326" s="942"/>
      <c r="CZD326" s="942"/>
      <c r="CZE326" s="942"/>
      <c r="CZF326" s="942"/>
      <c r="CZG326" s="942"/>
      <c r="CZH326" s="942"/>
      <c r="CZI326" s="942"/>
      <c r="CZJ326" s="942"/>
      <c r="CZK326" s="942"/>
      <c r="CZL326" s="942"/>
      <c r="CZM326" s="942"/>
      <c r="CZN326" s="942"/>
      <c r="CZO326" s="942"/>
      <c r="CZP326" s="942"/>
      <c r="CZQ326" s="942"/>
      <c r="CZR326" s="942"/>
      <c r="CZS326" s="942"/>
      <c r="CZT326" s="942"/>
      <c r="CZU326" s="942"/>
      <c r="CZV326" s="942"/>
      <c r="CZW326" s="942"/>
      <c r="CZX326" s="942"/>
      <c r="CZY326" s="942"/>
      <c r="CZZ326" s="942"/>
      <c r="DAA326" s="942"/>
      <c r="DAB326" s="942"/>
      <c r="DAC326" s="942"/>
      <c r="DAD326" s="942"/>
      <c r="DAE326" s="942"/>
      <c r="DAF326" s="942"/>
      <c r="DAG326" s="942"/>
      <c r="DAH326" s="942"/>
      <c r="DAI326" s="942"/>
      <c r="DAJ326" s="942"/>
      <c r="DAK326" s="942"/>
      <c r="DAL326" s="942"/>
      <c r="DAM326" s="942"/>
      <c r="DAN326" s="942"/>
      <c r="DAO326" s="942"/>
      <c r="DAP326" s="942"/>
      <c r="DAQ326" s="942"/>
      <c r="DAR326" s="942"/>
      <c r="DAS326" s="942"/>
      <c r="DAT326" s="942"/>
      <c r="DAU326" s="942"/>
      <c r="DAV326" s="942"/>
      <c r="DAW326" s="942"/>
      <c r="DAX326" s="942"/>
      <c r="DAY326" s="942"/>
      <c r="DAZ326" s="942"/>
      <c r="DBA326" s="942"/>
      <c r="DBB326" s="942"/>
      <c r="DBC326" s="942"/>
      <c r="DBD326" s="942"/>
      <c r="DBE326" s="942"/>
      <c r="DBF326" s="942"/>
      <c r="DBG326" s="942"/>
      <c r="DBH326" s="942"/>
      <c r="DBI326" s="942"/>
      <c r="DBJ326" s="942"/>
      <c r="DBK326" s="942"/>
      <c r="DBL326" s="942"/>
      <c r="DBM326" s="942"/>
      <c r="DBN326" s="942"/>
      <c r="DBO326" s="942"/>
      <c r="DBP326" s="942"/>
      <c r="DBQ326" s="942"/>
      <c r="DBR326" s="942"/>
      <c r="DBS326" s="942"/>
      <c r="DBT326" s="942"/>
      <c r="DBU326" s="942"/>
      <c r="DBV326" s="942"/>
      <c r="DBW326" s="942"/>
      <c r="DBX326" s="942"/>
      <c r="DBY326" s="942"/>
      <c r="DBZ326" s="942"/>
      <c r="DCA326" s="942"/>
      <c r="DCB326" s="942"/>
      <c r="DCC326" s="942"/>
      <c r="DCD326" s="942"/>
      <c r="DCE326" s="942"/>
      <c r="DCF326" s="942"/>
      <c r="DCG326" s="942"/>
      <c r="DCH326" s="942"/>
      <c r="DCI326" s="942"/>
      <c r="DCJ326" s="942"/>
      <c r="DCK326" s="942"/>
      <c r="DCL326" s="942"/>
      <c r="DCM326" s="942"/>
      <c r="DCN326" s="942"/>
      <c r="DCO326" s="942"/>
      <c r="DCP326" s="942"/>
      <c r="DCQ326" s="942"/>
      <c r="DCR326" s="942"/>
      <c r="DCS326" s="942"/>
      <c r="DCT326" s="942"/>
      <c r="DCU326" s="942"/>
      <c r="DCV326" s="942"/>
      <c r="DCW326" s="942"/>
      <c r="DCX326" s="942"/>
      <c r="DCY326" s="942"/>
      <c r="DCZ326" s="942"/>
      <c r="DDA326" s="942"/>
      <c r="DDB326" s="942"/>
      <c r="DDC326" s="942"/>
      <c r="DDD326" s="942"/>
      <c r="DDE326" s="942"/>
      <c r="DDF326" s="942"/>
      <c r="DDG326" s="942"/>
      <c r="DDH326" s="942"/>
      <c r="DDI326" s="942"/>
      <c r="DDJ326" s="942"/>
      <c r="DDK326" s="942"/>
      <c r="DDL326" s="942"/>
      <c r="DDM326" s="942"/>
      <c r="DDN326" s="942"/>
      <c r="DDO326" s="942"/>
      <c r="DDP326" s="942"/>
      <c r="DDQ326" s="942"/>
      <c r="DDR326" s="942"/>
      <c r="DDS326" s="942"/>
      <c r="DDT326" s="942"/>
      <c r="DDU326" s="942"/>
      <c r="DDV326" s="942"/>
      <c r="DDW326" s="942"/>
      <c r="DDX326" s="942"/>
      <c r="DDY326" s="942"/>
      <c r="DDZ326" s="942"/>
      <c r="DEA326" s="942"/>
      <c r="DEB326" s="942"/>
      <c r="DEC326" s="942"/>
      <c r="DED326" s="942"/>
      <c r="DEE326" s="942"/>
      <c r="DEF326" s="942"/>
      <c r="DEG326" s="942"/>
      <c r="DEH326" s="942"/>
      <c r="DEI326" s="942"/>
      <c r="DEJ326" s="942"/>
      <c r="DEK326" s="942"/>
      <c r="DEL326" s="942"/>
      <c r="DEM326" s="942"/>
      <c r="DEN326" s="942"/>
      <c r="DEO326" s="942"/>
      <c r="DEP326" s="942"/>
      <c r="DEQ326" s="942"/>
      <c r="DER326" s="942"/>
      <c r="DES326" s="942"/>
      <c r="DET326" s="942"/>
      <c r="DEU326" s="942"/>
      <c r="DEV326" s="942"/>
      <c r="DEW326" s="942"/>
      <c r="DEX326" s="942"/>
      <c r="DEY326" s="942"/>
      <c r="DEZ326" s="942"/>
      <c r="DFA326" s="942"/>
      <c r="DFB326" s="942"/>
      <c r="DFC326" s="942"/>
      <c r="DFD326" s="942"/>
      <c r="DFE326" s="942"/>
      <c r="DFF326" s="942"/>
      <c r="DFG326" s="942"/>
      <c r="DFH326" s="942"/>
      <c r="DFI326" s="942"/>
      <c r="DFJ326" s="942"/>
      <c r="DFK326" s="942"/>
      <c r="DFL326" s="942"/>
      <c r="DFM326" s="942"/>
      <c r="DFN326" s="942"/>
      <c r="DFO326" s="942"/>
      <c r="DFP326" s="942"/>
      <c r="DFQ326" s="942"/>
      <c r="DFR326" s="942"/>
      <c r="DFS326" s="942"/>
      <c r="DFT326" s="942"/>
      <c r="DFU326" s="942"/>
      <c r="DFV326" s="942"/>
      <c r="DFW326" s="942"/>
      <c r="DFX326" s="942"/>
      <c r="DFY326" s="942"/>
      <c r="DFZ326" s="942"/>
      <c r="DGA326" s="942"/>
      <c r="DGB326" s="942"/>
      <c r="DGC326" s="942"/>
      <c r="DGD326" s="942"/>
      <c r="DGE326" s="942"/>
      <c r="DGF326" s="942"/>
      <c r="DGG326" s="942"/>
      <c r="DGH326" s="942"/>
      <c r="DGI326" s="942"/>
      <c r="DGJ326" s="942"/>
      <c r="DGK326" s="942"/>
      <c r="DGL326" s="942"/>
      <c r="DGM326" s="942"/>
      <c r="DGN326" s="942"/>
      <c r="DGO326" s="942"/>
      <c r="DGP326" s="942"/>
      <c r="DGQ326" s="942"/>
      <c r="DGR326" s="942"/>
      <c r="DGS326" s="942"/>
      <c r="DGT326" s="942"/>
      <c r="DGU326" s="942"/>
      <c r="DGV326" s="942"/>
      <c r="DGW326" s="942"/>
      <c r="DGX326" s="942"/>
      <c r="DGY326" s="942"/>
      <c r="DGZ326" s="942"/>
      <c r="DHA326" s="942"/>
      <c r="DHB326" s="942"/>
      <c r="DHC326" s="942"/>
      <c r="DHD326" s="942"/>
      <c r="DHE326" s="942"/>
      <c r="DHF326" s="942"/>
      <c r="DHG326" s="942"/>
      <c r="DHH326" s="942"/>
      <c r="DHI326" s="942"/>
      <c r="DHJ326" s="942"/>
      <c r="DHK326" s="942"/>
      <c r="DHL326" s="942"/>
      <c r="DHM326" s="942"/>
      <c r="DHN326" s="942"/>
      <c r="DHO326" s="942"/>
      <c r="DHP326" s="942"/>
      <c r="DHQ326" s="942"/>
      <c r="DHR326" s="942"/>
      <c r="DHS326" s="942"/>
      <c r="DHT326" s="942"/>
      <c r="DHU326" s="942"/>
      <c r="DHV326" s="942"/>
      <c r="DHW326" s="942"/>
      <c r="DHX326" s="942"/>
      <c r="DHY326" s="942"/>
      <c r="DHZ326" s="942"/>
      <c r="DIA326" s="942"/>
      <c r="DIB326" s="942"/>
      <c r="DIC326" s="942"/>
      <c r="DID326" s="942"/>
      <c r="DIE326" s="942"/>
      <c r="DIF326" s="942"/>
      <c r="DIG326" s="942"/>
      <c r="DIH326" s="942"/>
      <c r="DII326" s="942"/>
      <c r="DIJ326" s="942"/>
      <c r="DIK326" s="942"/>
      <c r="DIL326" s="942"/>
      <c r="DIM326" s="942"/>
      <c r="DIN326" s="942"/>
      <c r="DIO326" s="942"/>
      <c r="DIP326" s="942"/>
      <c r="DIQ326" s="942"/>
      <c r="DIR326" s="942"/>
      <c r="DIS326" s="942"/>
      <c r="DIT326" s="942"/>
      <c r="DIU326" s="942"/>
      <c r="DIV326" s="942"/>
      <c r="DIW326" s="942"/>
      <c r="DIX326" s="942"/>
      <c r="DIY326" s="942"/>
      <c r="DIZ326" s="942"/>
      <c r="DJA326" s="942"/>
      <c r="DJB326" s="942"/>
      <c r="DJC326" s="942"/>
      <c r="DJD326" s="942"/>
      <c r="DJE326" s="942"/>
      <c r="DJF326" s="942"/>
      <c r="DJG326" s="942"/>
      <c r="DJH326" s="942"/>
      <c r="DJI326" s="942"/>
      <c r="DJJ326" s="942"/>
      <c r="DJK326" s="942"/>
      <c r="DJL326" s="942"/>
      <c r="DJM326" s="942"/>
      <c r="DJN326" s="942"/>
      <c r="DJO326" s="942"/>
      <c r="DJP326" s="942"/>
      <c r="DJQ326" s="942"/>
      <c r="DJR326" s="942"/>
      <c r="DJS326" s="942"/>
      <c r="DJT326" s="942"/>
      <c r="DJU326" s="942"/>
      <c r="DJV326" s="942"/>
      <c r="DJW326" s="942"/>
      <c r="DJX326" s="942"/>
      <c r="DJY326" s="942"/>
      <c r="DJZ326" s="942"/>
      <c r="DKA326" s="942"/>
      <c r="DKB326" s="942"/>
      <c r="DKC326" s="942"/>
      <c r="DKD326" s="942"/>
      <c r="DKE326" s="942"/>
      <c r="DKF326" s="942"/>
      <c r="DKG326" s="942"/>
      <c r="DKH326" s="942"/>
      <c r="DKI326" s="942"/>
      <c r="DKJ326" s="942"/>
      <c r="DKK326" s="942"/>
      <c r="DKL326" s="942"/>
      <c r="DKM326" s="942"/>
      <c r="DKN326" s="942"/>
      <c r="DKO326" s="942"/>
      <c r="DKP326" s="942"/>
      <c r="DKQ326" s="942"/>
      <c r="DKR326" s="942"/>
      <c r="DKS326" s="942"/>
      <c r="DKT326" s="942"/>
      <c r="DKU326" s="942"/>
      <c r="DKV326" s="942"/>
      <c r="DKW326" s="942"/>
      <c r="DKX326" s="942"/>
      <c r="DKY326" s="942"/>
      <c r="DKZ326" s="942"/>
      <c r="DLA326" s="942"/>
      <c r="DLB326" s="942"/>
      <c r="DLC326" s="942"/>
      <c r="DLD326" s="942"/>
      <c r="DLE326" s="942"/>
      <c r="DLF326" s="942"/>
      <c r="DLG326" s="942"/>
      <c r="DLH326" s="942"/>
      <c r="DLI326" s="942"/>
      <c r="DLJ326" s="942"/>
      <c r="DLK326" s="942"/>
      <c r="DLL326" s="942"/>
      <c r="DLM326" s="942"/>
      <c r="DLN326" s="942"/>
      <c r="DLO326" s="942"/>
      <c r="DLP326" s="942"/>
      <c r="DLQ326" s="942"/>
      <c r="DLR326" s="942"/>
      <c r="DLS326" s="942"/>
      <c r="DLT326" s="942"/>
      <c r="DLU326" s="942"/>
      <c r="DLV326" s="942"/>
      <c r="DLW326" s="942"/>
      <c r="DLX326" s="942"/>
      <c r="DLY326" s="942"/>
      <c r="DLZ326" s="942"/>
      <c r="DMA326" s="942"/>
      <c r="DMB326" s="942"/>
      <c r="DMC326" s="942"/>
      <c r="DMD326" s="942"/>
      <c r="DME326" s="942"/>
      <c r="DMF326" s="942"/>
      <c r="DMG326" s="942"/>
      <c r="DMH326" s="942"/>
      <c r="DMI326" s="942"/>
      <c r="DMJ326" s="942"/>
      <c r="DMK326" s="942"/>
      <c r="DML326" s="942"/>
      <c r="DMM326" s="942"/>
      <c r="DMN326" s="942"/>
      <c r="DMO326" s="942"/>
      <c r="DMP326" s="942"/>
      <c r="DMQ326" s="942"/>
      <c r="DMR326" s="942"/>
      <c r="DMS326" s="942"/>
      <c r="DMT326" s="942"/>
      <c r="DMU326" s="942"/>
      <c r="DMV326" s="942"/>
      <c r="DMW326" s="942"/>
      <c r="DMX326" s="942"/>
      <c r="DMY326" s="942"/>
      <c r="DMZ326" s="942"/>
      <c r="DNA326" s="942"/>
      <c r="DNB326" s="942"/>
      <c r="DNC326" s="942"/>
      <c r="DND326" s="942"/>
      <c r="DNE326" s="942"/>
      <c r="DNF326" s="942"/>
      <c r="DNG326" s="942"/>
      <c r="DNH326" s="942"/>
      <c r="DNI326" s="942"/>
      <c r="DNJ326" s="942"/>
      <c r="DNK326" s="942"/>
      <c r="DNL326" s="942"/>
      <c r="DNM326" s="942"/>
      <c r="DNN326" s="942"/>
      <c r="DNO326" s="942"/>
      <c r="DNP326" s="942"/>
      <c r="DNQ326" s="942"/>
      <c r="DNR326" s="942"/>
      <c r="DNS326" s="942"/>
      <c r="DNT326" s="942"/>
      <c r="DNU326" s="942"/>
      <c r="DNV326" s="942"/>
      <c r="DNW326" s="942"/>
      <c r="DNX326" s="942"/>
      <c r="DNY326" s="942"/>
      <c r="DNZ326" s="942"/>
      <c r="DOA326" s="942"/>
      <c r="DOB326" s="942"/>
      <c r="DOC326" s="942"/>
      <c r="DOD326" s="942"/>
      <c r="DOE326" s="942"/>
      <c r="DOF326" s="942"/>
      <c r="DOG326" s="942"/>
      <c r="DOH326" s="942"/>
      <c r="DOI326" s="942"/>
      <c r="DOJ326" s="942"/>
      <c r="DOK326" s="942"/>
      <c r="DOL326" s="942"/>
      <c r="DOM326" s="942"/>
      <c r="DON326" s="942"/>
      <c r="DOO326" s="942"/>
      <c r="DOP326" s="942"/>
      <c r="DOQ326" s="942"/>
      <c r="DOR326" s="942"/>
      <c r="DOS326" s="942"/>
      <c r="DOT326" s="942"/>
      <c r="DOU326" s="942"/>
      <c r="DOV326" s="942"/>
      <c r="DOW326" s="942"/>
      <c r="DOX326" s="942"/>
      <c r="DOY326" s="942"/>
      <c r="DOZ326" s="942"/>
      <c r="DPA326" s="942"/>
      <c r="DPB326" s="942"/>
      <c r="DPC326" s="942"/>
      <c r="DPD326" s="942"/>
      <c r="DPE326" s="942"/>
      <c r="DPF326" s="942"/>
      <c r="DPG326" s="942"/>
      <c r="DPH326" s="942"/>
      <c r="DPI326" s="942"/>
      <c r="DPJ326" s="942"/>
      <c r="DPK326" s="942"/>
      <c r="DPL326" s="942"/>
      <c r="DPM326" s="942"/>
      <c r="DPN326" s="942"/>
      <c r="DPO326" s="942"/>
      <c r="DPP326" s="942"/>
      <c r="DPQ326" s="942"/>
      <c r="DPR326" s="942"/>
      <c r="DPS326" s="942"/>
      <c r="DPT326" s="942"/>
      <c r="DPU326" s="942"/>
      <c r="DPV326" s="942"/>
      <c r="DPW326" s="942"/>
      <c r="DPX326" s="942"/>
      <c r="DPY326" s="942"/>
      <c r="DPZ326" s="942"/>
      <c r="DQA326" s="942"/>
      <c r="DQB326" s="942"/>
      <c r="DQC326" s="942"/>
      <c r="DQD326" s="942"/>
      <c r="DQE326" s="942"/>
      <c r="DQF326" s="942"/>
      <c r="DQG326" s="942"/>
      <c r="DQH326" s="942"/>
      <c r="DQI326" s="942"/>
      <c r="DQJ326" s="942"/>
      <c r="DQK326" s="942"/>
      <c r="DQL326" s="942"/>
      <c r="DQM326" s="942"/>
      <c r="DQN326" s="942"/>
      <c r="DQO326" s="942"/>
      <c r="DQP326" s="942"/>
      <c r="DQQ326" s="942"/>
      <c r="DQR326" s="942"/>
      <c r="DQS326" s="942"/>
      <c r="DQT326" s="942"/>
      <c r="DQU326" s="942"/>
      <c r="DQV326" s="942"/>
      <c r="DQW326" s="942"/>
      <c r="DQX326" s="942"/>
      <c r="DQY326" s="942"/>
      <c r="DQZ326" s="942"/>
      <c r="DRA326" s="942"/>
      <c r="DRB326" s="942"/>
      <c r="DRC326" s="942"/>
      <c r="DRD326" s="942"/>
      <c r="DRE326" s="942"/>
      <c r="DRF326" s="942"/>
      <c r="DRG326" s="942"/>
      <c r="DRH326" s="942"/>
      <c r="DRI326" s="942"/>
      <c r="DRJ326" s="942"/>
      <c r="DRK326" s="942"/>
      <c r="DRL326" s="942"/>
      <c r="DRM326" s="942"/>
      <c r="DRN326" s="942"/>
      <c r="DRO326" s="942"/>
      <c r="DRP326" s="942"/>
      <c r="DRQ326" s="942"/>
      <c r="DRR326" s="942"/>
      <c r="DRS326" s="942"/>
      <c r="DRT326" s="942"/>
      <c r="DRU326" s="942"/>
      <c r="DRV326" s="942"/>
      <c r="DRW326" s="942"/>
      <c r="DRX326" s="942"/>
      <c r="DRY326" s="942"/>
      <c r="DRZ326" s="942"/>
      <c r="DSA326" s="942"/>
      <c r="DSB326" s="942"/>
      <c r="DSC326" s="942"/>
      <c r="DSD326" s="942"/>
      <c r="DSE326" s="942"/>
      <c r="DSF326" s="942"/>
      <c r="DSG326" s="942"/>
      <c r="DSH326" s="942"/>
      <c r="DSI326" s="942"/>
      <c r="DSJ326" s="942"/>
      <c r="DSK326" s="942"/>
      <c r="DSL326" s="942"/>
      <c r="DSM326" s="942"/>
      <c r="DSN326" s="942"/>
      <c r="DSO326" s="942"/>
      <c r="DSP326" s="942"/>
      <c r="DSQ326" s="942"/>
      <c r="DSR326" s="942"/>
      <c r="DSS326" s="942"/>
      <c r="DST326" s="942"/>
      <c r="DSU326" s="942"/>
      <c r="DSV326" s="942"/>
      <c r="DSW326" s="942"/>
      <c r="DSX326" s="942"/>
      <c r="DSY326" s="942"/>
      <c r="DSZ326" s="942"/>
      <c r="DTA326" s="942"/>
      <c r="DTB326" s="942"/>
      <c r="DTC326" s="942"/>
      <c r="DTD326" s="942"/>
      <c r="DTE326" s="942"/>
      <c r="DTF326" s="942"/>
      <c r="DTG326" s="942"/>
      <c r="DTH326" s="942"/>
      <c r="DTI326" s="942"/>
      <c r="DTJ326" s="942"/>
      <c r="DTK326" s="942"/>
      <c r="DTL326" s="942"/>
      <c r="DTM326" s="942"/>
      <c r="DTN326" s="942"/>
      <c r="DTO326" s="942"/>
      <c r="DTP326" s="942"/>
      <c r="DTQ326" s="942"/>
      <c r="DTR326" s="942"/>
      <c r="DTS326" s="942"/>
      <c r="DTT326" s="942"/>
      <c r="DTU326" s="942"/>
      <c r="DTV326" s="942"/>
      <c r="DTW326" s="942"/>
      <c r="DTX326" s="942"/>
      <c r="DTY326" s="942"/>
      <c r="DTZ326" s="942"/>
      <c r="DUA326" s="942"/>
      <c r="DUB326" s="942"/>
      <c r="DUC326" s="942"/>
      <c r="DUD326" s="942"/>
      <c r="DUE326" s="942"/>
      <c r="DUF326" s="942"/>
      <c r="DUG326" s="942"/>
      <c r="DUH326" s="942"/>
      <c r="DUI326" s="942"/>
      <c r="DUJ326" s="942"/>
      <c r="DUK326" s="942"/>
      <c r="DUL326" s="942"/>
      <c r="DUM326" s="942"/>
      <c r="DUN326" s="942"/>
      <c r="DUO326" s="942"/>
      <c r="DUP326" s="942"/>
      <c r="DUQ326" s="942"/>
      <c r="DUR326" s="942"/>
      <c r="DUS326" s="942"/>
      <c r="DUT326" s="942"/>
      <c r="DUU326" s="942"/>
      <c r="DUV326" s="942"/>
      <c r="DUW326" s="942"/>
      <c r="DUX326" s="942"/>
      <c r="DUY326" s="942"/>
      <c r="DUZ326" s="942"/>
      <c r="DVA326" s="942"/>
      <c r="DVB326" s="942"/>
      <c r="DVC326" s="942"/>
      <c r="DVD326" s="942"/>
      <c r="DVE326" s="942"/>
      <c r="DVF326" s="942"/>
      <c r="DVG326" s="942"/>
      <c r="DVH326" s="942"/>
      <c r="DVI326" s="942"/>
      <c r="DVJ326" s="942"/>
      <c r="DVK326" s="942"/>
      <c r="DVL326" s="942"/>
      <c r="DVM326" s="942"/>
      <c r="DVN326" s="942"/>
      <c r="DVO326" s="942"/>
      <c r="DVP326" s="942"/>
      <c r="DVQ326" s="942"/>
      <c r="DVR326" s="942"/>
      <c r="DVS326" s="942"/>
      <c r="DVT326" s="942"/>
      <c r="DVU326" s="942"/>
      <c r="DVV326" s="942"/>
      <c r="DVW326" s="942"/>
      <c r="DVX326" s="942"/>
      <c r="DVY326" s="942"/>
      <c r="DVZ326" s="942"/>
      <c r="DWA326" s="942"/>
      <c r="DWB326" s="942"/>
      <c r="DWC326" s="942"/>
      <c r="DWD326" s="942"/>
      <c r="DWE326" s="942"/>
      <c r="DWF326" s="942"/>
      <c r="DWG326" s="942"/>
      <c r="DWH326" s="942"/>
      <c r="DWI326" s="942"/>
      <c r="DWJ326" s="942"/>
      <c r="DWK326" s="942"/>
      <c r="DWL326" s="942"/>
      <c r="DWM326" s="942"/>
      <c r="DWN326" s="942"/>
      <c r="DWO326" s="942"/>
      <c r="DWP326" s="942"/>
      <c r="DWQ326" s="942"/>
      <c r="DWR326" s="942"/>
      <c r="DWS326" s="942"/>
      <c r="DWT326" s="942"/>
      <c r="DWU326" s="942"/>
      <c r="DWV326" s="942"/>
      <c r="DWW326" s="942"/>
      <c r="DWX326" s="942"/>
      <c r="DWY326" s="942"/>
      <c r="DWZ326" s="942"/>
      <c r="DXA326" s="942"/>
      <c r="DXB326" s="942"/>
      <c r="DXC326" s="942"/>
      <c r="DXD326" s="942"/>
      <c r="DXE326" s="942"/>
      <c r="DXF326" s="942"/>
      <c r="DXG326" s="942"/>
      <c r="DXH326" s="942"/>
      <c r="DXI326" s="942"/>
      <c r="DXJ326" s="942"/>
      <c r="DXK326" s="942"/>
      <c r="DXL326" s="942"/>
      <c r="DXM326" s="942"/>
      <c r="DXN326" s="942"/>
      <c r="DXO326" s="942"/>
      <c r="DXP326" s="942"/>
      <c r="DXQ326" s="942"/>
      <c r="DXR326" s="942"/>
      <c r="DXS326" s="942"/>
      <c r="DXT326" s="942"/>
      <c r="DXU326" s="942"/>
      <c r="DXV326" s="942"/>
      <c r="DXW326" s="942"/>
      <c r="DXX326" s="942"/>
      <c r="DXY326" s="942"/>
      <c r="DXZ326" s="942"/>
      <c r="DYA326" s="942"/>
      <c r="DYB326" s="942"/>
      <c r="DYC326" s="942"/>
      <c r="DYD326" s="942"/>
      <c r="DYE326" s="942"/>
      <c r="DYF326" s="942"/>
      <c r="DYG326" s="942"/>
      <c r="DYH326" s="942"/>
      <c r="DYI326" s="942"/>
      <c r="DYJ326" s="942"/>
      <c r="DYK326" s="942"/>
      <c r="DYL326" s="942"/>
      <c r="DYM326" s="942"/>
      <c r="DYN326" s="942"/>
      <c r="DYO326" s="942"/>
      <c r="DYP326" s="942"/>
      <c r="DYQ326" s="942"/>
      <c r="DYR326" s="942"/>
      <c r="DYS326" s="942"/>
      <c r="DYT326" s="942"/>
      <c r="DYU326" s="942"/>
      <c r="DYV326" s="942"/>
      <c r="DYW326" s="942"/>
      <c r="DYX326" s="942"/>
      <c r="DYY326" s="942"/>
      <c r="DYZ326" s="942"/>
      <c r="DZA326" s="942"/>
      <c r="DZB326" s="942"/>
      <c r="DZC326" s="942"/>
      <c r="DZD326" s="942"/>
      <c r="DZE326" s="942"/>
      <c r="DZF326" s="942"/>
      <c r="DZG326" s="942"/>
      <c r="DZH326" s="942"/>
      <c r="DZI326" s="942"/>
      <c r="DZJ326" s="942"/>
      <c r="DZK326" s="942"/>
      <c r="DZL326" s="942"/>
      <c r="DZM326" s="942"/>
      <c r="DZN326" s="942"/>
      <c r="DZO326" s="942"/>
      <c r="DZP326" s="942"/>
      <c r="DZQ326" s="942"/>
      <c r="DZR326" s="942"/>
      <c r="DZS326" s="942"/>
      <c r="DZT326" s="942"/>
      <c r="DZU326" s="942"/>
      <c r="DZV326" s="942"/>
      <c r="DZW326" s="942"/>
      <c r="DZX326" s="942"/>
      <c r="DZY326" s="942"/>
      <c r="DZZ326" s="942"/>
      <c r="EAA326" s="942"/>
      <c r="EAB326" s="942"/>
      <c r="EAC326" s="942"/>
      <c r="EAD326" s="942"/>
      <c r="EAE326" s="942"/>
      <c r="EAF326" s="942"/>
      <c r="EAG326" s="942"/>
      <c r="EAH326" s="942"/>
      <c r="EAI326" s="942"/>
      <c r="EAJ326" s="942"/>
      <c r="EAK326" s="942"/>
      <c r="EAL326" s="942"/>
      <c r="EAM326" s="942"/>
      <c r="EAN326" s="942"/>
      <c r="EAO326" s="942"/>
      <c r="EAP326" s="942"/>
      <c r="EAQ326" s="942"/>
      <c r="EAR326" s="942"/>
      <c r="EAS326" s="942"/>
      <c r="EAT326" s="942"/>
      <c r="EAU326" s="942"/>
      <c r="EAV326" s="942"/>
      <c r="EAW326" s="942"/>
      <c r="EAX326" s="942"/>
      <c r="EAY326" s="942"/>
      <c r="EAZ326" s="942"/>
      <c r="EBA326" s="942"/>
      <c r="EBB326" s="942"/>
      <c r="EBC326" s="942"/>
      <c r="EBD326" s="942"/>
      <c r="EBE326" s="942"/>
      <c r="EBF326" s="942"/>
      <c r="EBG326" s="942"/>
      <c r="EBH326" s="942"/>
      <c r="EBI326" s="942"/>
      <c r="EBJ326" s="942"/>
      <c r="EBK326" s="942"/>
      <c r="EBL326" s="942"/>
      <c r="EBM326" s="942"/>
      <c r="EBN326" s="942"/>
      <c r="EBO326" s="942"/>
      <c r="EBP326" s="942"/>
      <c r="EBQ326" s="942"/>
      <c r="EBR326" s="942"/>
      <c r="EBS326" s="942"/>
      <c r="EBT326" s="942"/>
      <c r="EBU326" s="942"/>
      <c r="EBV326" s="942"/>
      <c r="EBW326" s="942"/>
      <c r="EBX326" s="942"/>
      <c r="EBY326" s="942"/>
      <c r="EBZ326" s="942"/>
      <c r="ECA326" s="942"/>
      <c r="ECB326" s="942"/>
      <c r="ECC326" s="942"/>
      <c r="ECD326" s="942"/>
      <c r="ECE326" s="942"/>
      <c r="ECF326" s="942"/>
      <c r="ECG326" s="942"/>
      <c r="ECH326" s="942"/>
      <c r="ECI326" s="942"/>
      <c r="ECJ326" s="942"/>
      <c r="ECK326" s="942"/>
      <c r="ECL326" s="942"/>
      <c r="ECM326" s="942"/>
      <c r="ECN326" s="942"/>
      <c r="ECO326" s="942"/>
      <c r="ECP326" s="942"/>
      <c r="ECQ326" s="942"/>
      <c r="ECR326" s="942"/>
      <c r="ECS326" s="942"/>
      <c r="ECT326" s="942"/>
      <c r="ECU326" s="942"/>
      <c r="ECV326" s="942"/>
      <c r="ECW326" s="942"/>
      <c r="ECX326" s="942"/>
      <c r="ECY326" s="942"/>
      <c r="ECZ326" s="942"/>
      <c r="EDA326" s="942"/>
      <c r="EDB326" s="942"/>
      <c r="EDC326" s="942"/>
      <c r="EDD326" s="942"/>
      <c r="EDE326" s="942"/>
      <c r="EDF326" s="942"/>
      <c r="EDG326" s="942"/>
      <c r="EDH326" s="942"/>
      <c r="EDI326" s="942"/>
      <c r="EDJ326" s="942"/>
      <c r="EDK326" s="942"/>
      <c r="EDL326" s="942"/>
      <c r="EDM326" s="942"/>
      <c r="EDN326" s="942"/>
      <c r="EDO326" s="942"/>
      <c r="EDP326" s="942"/>
      <c r="EDQ326" s="942"/>
      <c r="EDR326" s="942"/>
      <c r="EDS326" s="942"/>
      <c r="EDT326" s="942"/>
      <c r="EDU326" s="942"/>
      <c r="EDV326" s="942"/>
      <c r="EDW326" s="942"/>
      <c r="EDX326" s="942"/>
      <c r="EDY326" s="942"/>
      <c r="EDZ326" s="942"/>
      <c r="EEA326" s="942"/>
      <c r="EEB326" s="942"/>
      <c r="EEC326" s="942"/>
      <c r="EED326" s="942"/>
      <c r="EEE326" s="942"/>
      <c r="EEF326" s="942"/>
      <c r="EEG326" s="942"/>
      <c r="EEH326" s="942"/>
      <c r="EEI326" s="942"/>
      <c r="EEJ326" s="942"/>
      <c r="EEK326" s="942"/>
      <c r="EEL326" s="942"/>
      <c r="EEM326" s="942"/>
      <c r="EEN326" s="942"/>
      <c r="EEO326" s="942"/>
      <c r="EEP326" s="942"/>
      <c r="EEQ326" s="942"/>
      <c r="EER326" s="942"/>
      <c r="EES326" s="942"/>
      <c r="EET326" s="942"/>
      <c r="EEU326" s="942"/>
      <c r="EEV326" s="942"/>
      <c r="EEW326" s="942"/>
      <c r="EEX326" s="942"/>
      <c r="EEY326" s="942"/>
      <c r="EEZ326" s="942"/>
      <c r="EFA326" s="942"/>
      <c r="EFB326" s="942"/>
      <c r="EFC326" s="942"/>
      <c r="EFD326" s="942"/>
      <c r="EFE326" s="942"/>
      <c r="EFF326" s="942"/>
      <c r="EFG326" s="942"/>
      <c r="EFH326" s="942"/>
      <c r="EFI326" s="942"/>
      <c r="EFJ326" s="942"/>
      <c r="EFK326" s="942"/>
      <c r="EFL326" s="942"/>
      <c r="EFM326" s="942"/>
      <c r="EFN326" s="942"/>
      <c r="EFO326" s="942"/>
      <c r="EFP326" s="942"/>
      <c r="EFQ326" s="942"/>
      <c r="EFR326" s="942"/>
      <c r="EFS326" s="942"/>
      <c r="EFT326" s="942"/>
      <c r="EFU326" s="942"/>
      <c r="EFV326" s="942"/>
      <c r="EFW326" s="942"/>
      <c r="EFX326" s="942"/>
      <c r="EFY326" s="942"/>
      <c r="EFZ326" s="942"/>
      <c r="EGA326" s="942"/>
      <c r="EGB326" s="942"/>
      <c r="EGC326" s="942"/>
      <c r="EGD326" s="942"/>
      <c r="EGE326" s="942"/>
      <c r="EGF326" s="942"/>
      <c r="EGG326" s="942"/>
      <c r="EGH326" s="942"/>
      <c r="EGI326" s="942"/>
      <c r="EGJ326" s="942"/>
      <c r="EGK326" s="942"/>
      <c r="EGL326" s="942"/>
      <c r="EGM326" s="942"/>
      <c r="EGN326" s="942"/>
      <c r="EGO326" s="942"/>
      <c r="EGP326" s="942"/>
      <c r="EGQ326" s="942"/>
      <c r="EGR326" s="942"/>
      <c r="EGS326" s="942"/>
      <c r="EGT326" s="942"/>
      <c r="EGU326" s="942"/>
      <c r="EGV326" s="942"/>
      <c r="EGW326" s="942"/>
      <c r="EGX326" s="942"/>
      <c r="EGY326" s="942"/>
      <c r="EGZ326" s="942"/>
      <c r="EHA326" s="942"/>
      <c r="EHB326" s="942"/>
      <c r="EHC326" s="942"/>
      <c r="EHD326" s="942"/>
      <c r="EHE326" s="942"/>
      <c r="EHF326" s="942"/>
      <c r="EHG326" s="942"/>
      <c r="EHH326" s="942"/>
      <c r="EHI326" s="942"/>
      <c r="EHJ326" s="942"/>
      <c r="EHK326" s="942"/>
      <c r="EHL326" s="942"/>
      <c r="EHM326" s="942"/>
      <c r="EHN326" s="942"/>
      <c r="EHO326" s="942"/>
      <c r="EHP326" s="942"/>
      <c r="EHQ326" s="942"/>
      <c r="EHR326" s="942"/>
      <c r="EHS326" s="942"/>
      <c r="EHT326" s="942"/>
      <c r="EHU326" s="942"/>
      <c r="EHV326" s="942"/>
      <c r="EHW326" s="942"/>
      <c r="EHX326" s="942"/>
      <c r="EHY326" s="942"/>
      <c r="EHZ326" s="942"/>
      <c r="EIA326" s="942"/>
      <c r="EIB326" s="942"/>
      <c r="EIC326" s="942"/>
      <c r="EID326" s="942"/>
      <c r="EIE326" s="942"/>
      <c r="EIF326" s="942"/>
      <c r="EIG326" s="942"/>
      <c r="EIH326" s="942"/>
      <c r="EII326" s="942"/>
      <c r="EIJ326" s="942"/>
      <c r="EIK326" s="942"/>
      <c r="EIL326" s="942"/>
      <c r="EIM326" s="942"/>
      <c r="EIN326" s="942"/>
      <c r="EIO326" s="942"/>
      <c r="EIP326" s="942"/>
      <c r="EIQ326" s="942"/>
      <c r="EIR326" s="942"/>
      <c r="EIS326" s="942"/>
      <c r="EIT326" s="942"/>
      <c r="EIU326" s="942"/>
      <c r="EIV326" s="942"/>
      <c r="EIW326" s="942"/>
      <c r="EIX326" s="942"/>
      <c r="EIY326" s="942"/>
      <c r="EIZ326" s="942"/>
      <c r="EJA326" s="942"/>
      <c r="EJB326" s="942"/>
      <c r="EJC326" s="942"/>
      <c r="EJD326" s="942"/>
      <c r="EJE326" s="942"/>
      <c r="EJF326" s="942"/>
      <c r="EJG326" s="942"/>
      <c r="EJH326" s="942"/>
      <c r="EJI326" s="942"/>
      <c r="EJJ326" s="942"/>
      <c r="EJK326" s="942"/>
      <c r="EJL326" s="942"/>
      <c r="EJM326" s="942"/>
      <c r="EJN326" s="942"/>
      <c r="EJO326" s="942"/>
      <c r="EJP326" s="942"/>
      <c r="EJQ326" s="942"/>
      <c r="EJR326" s="942"/>
      <c r="EJS326" s="942"/>
      <c r="EJT326" s="942"/>
      <c r="EJU326" s="942"/>
      <c r="EJV326" s="942"/>
      <c r="EJW326" s="942"/>
      <c r="EJX326" s="942"/>
      <c r="EJY326" s="942"/>
      <c r="EJZ326" s="942"/>
      <c r="EKA326" s="942"/>
      <c r="EKB326" s="942"/>
      <c r="EKC326" s="942"/>
      <c r="EKD326" s="942"/>
      <c r="EKE326" s="942"/>
      <c r="EKF326" s="942"/>
      <c r="EKG326" s="942"/>
      <c r="EKH326" s="942"/>
      <c r="EKI326" s="942"/>
      <c r="EKJ326" s="942"/>
      <c r="EKK326" s="942"/>
      <c r="EKL326" s="942"/>
      <c r="EKM326" s="942"/>
      <c r="EKN326" s="942"/>
      <c r="EKO326" s="942"/>
      <c r="EKP326" s="942"/>
      <c r="EKQ326" s="942"/>
      <c r="EKR326" s="942"/>
      <c r="EKS326" s="942"/>
      <c r="EKT326" s="942"/>
      <c r="EKU326" s="942"/>
      <c r="EKV326" s="942"/>
      <c r="EKW326" s="942"/>
      <c r="EKX326" s="942"/>
      <c r="EKY326" s="942"/>
      <c r="EKZ326" s="942"/>
      <c r="ELA326" s="942"/>
      <c r="ELB326" s="942"/>
      <c r="ELC326" s="942"/>
      <c r="ELD326" s="942"/>
      <c r="ELE326" s="942"/>
      <c r="ELF326" s="942"/>
      <c r="ELG326" s="942"/>
      <c r="ELH326" s="942"/>
      <c r="ELI326" s="942"/>
      <c r="ELJ326" s="942"/>
      <c r="ELK326" s="942"/>
      <c r="ELL326" s="942"/>
      <c r="ELM326" s="942"/>
      <c r="ELN326" s="942"/>
      <c r="ELO326" s="942"/>
      <c r="ELP326" s="942"/>
      <c r="ELQ326" s="942"/>
      <c r="ELR326" s="942"/>
      <c r="ELS326" s="942"/>
      <c r="ELT326" s="942"/>
      <c r="ELU326" s="942"/>
      <c r="ELV326" s="942"/>
      <c r="ELW326" s="942"/>
      <c r="ELX326" s="942"/>
      <c r="ELY326" s="942"/>
      <c r="ELZ326" s="942"/>
      <c r="EMA326" s="942"/>
      <c r="EMB326" s="942"/>
      <c r="EMC326" s="942"/>
      <c r="EMD326" s="942"/>
      <c r="EME326" s="942"/>
      <c r="EMF326" s="942"/>
      <c r="EMG326" s="942"/>
      <c r="EMH326" s="942"/>
      <c r="EMI326" s="942"/>
      <c r="EMJ326" s="942"/>
      <c r="EMK326" s="942"/>
      <c r="EML326" s="942"/>
      <c r="EMM326" s="942"/>
      <c r="EMN326" s="942"/>
      <c r="EMO326" s="942"/>
      <c r="EMP326" s="942"/>
      <c r="EMQ326" s="942"/>
      <c r="EMR326" s="942"/>
      <c r="EMS326" s="942"/>
      <c r="EMT326" s="942"/>
      <c r="EMU326" s="942"/>
      <c r="EMV326" s="942"/>
      <c r="EMW326" s="942"/>
      <c r="EMX326" s="942"/>
      <c r="EMY326" s="942"/>
      <c r="EMZ326" s="942"/>
      <c r="ENA326" s="942"/>
      <c r="ENB326" s="942"/>
      <c r="ENC326" s="942"/>
      <c r="END326" s="942"/>
      <c r="ENE326" s="942"/>
      <c r="ENF326" s="942"/>
      <c r="ENG326" s="942"/>
      <c r="ENH326" s="942"/>
      <c r="ENI326" s="942"/>
      <c r="ENJ326" s="942"/>
      <c r="ENK326" s="942"/>
      <c r="ENL326" s="942"/>
      <c r="ENM326" s="942"/>
      <c r="ENN326" s="942"/>
      <c r="ENO326" s="942"/>
      <c r="ENP326" s="942"/>
      <c r="ENQ326" s="942"/>
      <c r="ENR326" s="942"/>
      <c r="ENS326" s="942"/>
      <c r="ENT326" s="942"/>
      <c r="ENU326" s="942"/>
      <c r="ENV326" s="942"/>
      <c r="ENW326" s="942"/>
      <c r="ENX326" s="942"/>
      <c r="ENY326" s="942"/>
      <c r="ENZ326" s="942"/>
      <c r="EOA326" s="942"/>
      <c r="EOB326" s="942"/>
      <c r="EOC326" s="942"/>
      <c r="EOD326" s="942"/>
      <c r="EOE326" s="942"/>
      <c r="EOF326" s="942"/>
      <c r="EOG326" s="942"/>
      <c r="EOH326" s="942"/>
      <c r="EOI326" s="942"/>
      <c r="EOJ326" s="942"/>
      <c r="EOK326" s="942"/>
      <c r="EOL326" s="942"/>
      <c r="EOM326" s="942"/>
      <c r="EON326" s="942"/>
      <c r="EOO326" s="942"/>
      <c r="EOP326" s="942"/>
      <c r="EOQ326" s="942"/>
      <c r="EOR326" s="942"/>
      <c r="EOS326" s="942"/>
      <c r="EOT326" s="942"/>
      <c r="EOU326" s="942"/>
      <c r="EOV326" s="942"/>
      <c r="EOW326" s="942"/>
      <c r="EOX326" s="942"/>
      <c r="EOY326" s="942"/>
      <c r="EOZ326" s="942"/>
      <c r="EPA326" s="942"/>
      <c r="EPB326" s="942"/>
      <c r="EPC326" s="942"/>
      <c r="EPD326" s="942"/>
      <c r="EPE326" s="942"/>
      <c r="EPF326" s="942"/>
      <c r="EPG326" s="942"/>
      <c r="EPH326" s="942"/>
      <c r="EPI326" s="942"/>
      <c r="EPJ326" s="942"/>
      <c r="EPK326" s="942"/>
      <c r="EPL326" s="942"/>
      <c r="EPM326" s="942"/>
      <c r="EPN326" s="942"/>
      <c r="EPO326" s="942"/>
      <c r="EPP326" s="942"/>
      <c r="EPQ326" s="942"/>
      <c r="EPR326" s="942"/>
      <c r="EPS326" s="942"/>
      <c r="EPT326" s="942"/>
      <c r="EPU326" s="942"/>
      <c r="EPV326" s="942"/>
      <c r="EPW326" s="942"/>
      <c r="EPX326" s="942"/>
      <c r="EPY326" s="942"/>
      <c r="EPZ326" s="942"/>
      <c r="EQA326" s="942"/>
      <c r="EQB326" s="942"/>
      <c r="EQC326" s="942"/>
      <c r="EQD326" s="942"/>
      <c r="EQE326" s="942"/>
      <c r="EQF326" s="942"/>
      <c r="EQG326" s="942"/>
      <c r="EQH326" s="942"/>
      <c r="EQI326" s="942"/>
      <c r="EQJ326" s="942"/>
      <c r="EQK326" s="942"/>
      <c r="EQL326" s="942"/>
      <c r="EQM326" s="942"/>
      <c r="EQN326" s="942"/>
      <c r="EQO326" s="942"/>
      <c r="EQP326" s="942"/>
      <c r="EQQ326" s="942"/>
      <c r="EQR326" s="942"/>
      <c r="EQS326" s="942"/>
      <c r="EQT326" s="942"/>
      <c r="EQU326" s="942"/>
      <c r="EQV326" s="942"/>
      <c r="EQW326" s="942"/>
      <c r="EQX326" s="942"/>
      <c r="EQY326" s="942"/>
      <c r="EQZ326" s="942"/>
      <c r="ERA326" s="942"/>
      <c r="ERB326" s="942"/>
      <c r="ERC326" s="942"/>
      <c r="ERD326" s="942"/>
      <c r="ERE326" s="942"/>
      <c r="ERF326" s="942"/>
      <c r="ERG326" s="942"/>
      <c r="ERH326" s="942"/>
      <c r="ERI326" s="942"/>
      <c r="ERJ326" s="942"/>
      <c r="ERK326" s="942"/>
      <c r="ERL326" s="942"/>
      <c r="ERM326" s="942"/>
      <c r="ERN326" s="942"/>
      <c r="ERO326" s="942"/>
      <c r="ERP326" s="942"/>
      <c r="ERQ326" s="942"/>
      <c r="ERR326" s="942"/>
      <c r="ERS326" s="942"/>
      <c r="ERT326" s="942"/>
      <c r="ERU326" s="942"/>
      <c r="ERV326" s="942"/>
      <c r="ERW326" s="942"/>
      <c r="ERX326" s="942"/>
      <c r="ERY326" s="942"/>
      <c r="ERZ326" s="942"/>
      <c r="ESA326" s="942"/>
      <c r="ESB326" s="942"/>
      <c r="ESC326" s="942"/>
      <c r="ESD326" s="942"/>
      <c r="ESE326" s="942"/>
      <c r="ESF326" s="942"/>
      <c r="ESG326" s="942"/>
      <c r="ESH326" s="942"/>
      <c r="ESI326" s="942"/>
      <c r="ESJ326" s="942"/>
      <c r="ESK326" s="942"/>
      <c r="ESL326" s="942"/>
      <c r="ESM326" s="942"/>
      <c r="ESN326" s="942"/>
      <c r="ESO326" s="942"/>
      <c r="ESP326" s="942"/>
      <c r="ESQ326" s="942"/>
      <c r="ESR326" s="942"/>
      <c r="ESS326" s="942"/>
      <c r="EST326" s="942"/>
      <c r="ESU326" s="942"/>
      <c r="ESV326" s="942"/>
      <c r="ESW326" s="942"/>
      <c r="ESX326" s="942"/>
      <c r="ESY326" s="942"/>
      <c r="ESZ326" s="942"/>
      <c r="ETA326" s="942"/>
      <c r="ETB326" s="942"/>
      <c r="ETC326" s="942"/>
      <c r="ETD326" s="942"/>
      <c r="ETE326" s="942"/>
      <c r="ETF326" s="942"/>
      <c r="ETG326" s="942"/>
      <c r="ETH326" s="942"/>
      <c r="ETI326" s="942"/>
      <c r="ETJ326" s="942"/>
      <c r="ETK326" s="942"/>
      <c r="ETL326" s="942"/>
      <c r="ETM326" s="942"/>
      <c r="ETN326" s="942"/>
      <c r="ETO326" s="942"/>
      <c r="ETP326" s="942"/>
      <c r="ETQ326" s="942"/>
      <c r="ETR326" s="942"/>
      <c r="ETS326" s="942"/>
      <c r="ETT326" s="942"/>
      <c r="ETU326" s="942"/>
      <c r="ETV326" s="942"/>
      <c r="ETW326" s="942"/>
      <c r="ETX326" s="942"/>
      <c r="ETY326" s="942"/>
      <c r="ETZ326" s="942"/>
      <c r="EUA326" s="942"/>
      <c r="EUB326" s="942"/>
      <c r="EUC326" s="942"/>
      <c r="EUD326" s="942"/>
      <c r="EUE326" s="942"/>
      <c r="EUF326" s="942"/>
      <c r="EUG326" s="942"/>
      <c r="EUH326" s="942"/>
      <c r="EUI326" s="942"/>
      <c r="EUJ326" s="942"/>
      <c r="EUK326" s="942"/>
      <c r="EUL326" s="942"/>
      <c r="EUM326" s="942"/>
      <c r="EUN326" s="942"/>
      <c r="EUO326" s="942"/>
      <c r="EUP326" s="942"/>
      <c r="EUQ326" s="942"/>
      <c r="EUR326" s="942"/>
      <c r="EUS326" s="942"/>
      <c r="EUT326" s="942"/>
      <c r="EUU326" s="942"/>
      <c r="EUV326" s="942"/>
      <c r="EUW326" s="942"/>
      <c r="EUX326" s="942"/>
      <c r="EUY326" s="942"/>
      <c r="EUZ326" s="942"/>
      <c r="EVA326" s="942"/>
      <c r="EVB326" s="942"/>
      <c r="EVC326" s="942"/>
      <c r="EVD326" s="942"/>
      <c r="EVE326" s="942"/>
      <c r="EVF326" s="942"/>
      <c r="EVG326" s="942"/>
      <c r="EVH326" s="942"/>
      <c r="EVI326" s="942"/>
      <c r="EVJ326" s="942"/>
      <c r="EVK326" s="942"/>
      <c r="EVL326" s="942"/>
      <c r="EVM326" s="942"/>
      <c r="EVN326" s="942"/>
      <c r="EVO326" s="942"/>
      <c r="EVP326" s="942"/>
      <c r="EVQ326" s="942"/>
      <c r="EVR326" s="942"/>
      <c r="EVS326" s="942"/>
      <c r="EVT326" s="942"/>
      <c r="EVU326" s="942"/>
      <c r="EVV326" s="942"/>
      <c r="EVW326" s="942"/>
      <c r="EVX326" s="942"/>
      <c r="EVY326" s="942"/>
      <c r="EVZ326" s="942"/>
      <c r="EWA326" s="942"/>
      <c r="EWB326" s="942"/>
      <c r="EWC326" s="942"/>
      <c r="EWD326" s="942"/>
      <c r="EWE326" s="942"/>
      <c r="EWF326" s="942"/>
      <c r="EWG326" s="942"/>
      <c r="EWH326" s="942"/>
      <c r="EWI326" s="942"/>
      <c r="EWJ326" s="942"/>
      <c r="EWK326" s="942"/>
      <c r="EWL326" s="942"/>
      <c r="EWM326" s="942"/>
      <c r="EWN326" s="942"/>
      <c r="EWO326" s="942"/>
      <c r="EWP326" s="942"/>
      <c r="EWQ326" s="942"/>
      <c r="EWR326" s="942"/>
      <c r="EWS326" s="942"/>
      <c r="EWT326" s="942"/>
      <c r="EWU326" s="942"/>
      <c r="EWV326" s="942"/>
      <c r="EWW326" s="942"/>
      <c r="EWX326" s="942"/>
      <c r="EWY326" s="942"/>
      <c r="EWZ326" s="942"/>
      <c r="EXA326" s="942"/>
      <c r="EXB326" s="942"/>
      <c r="EXC326" s="942"/>
      <c r="EXD326" s="942"/>
      <c r="EXE326" s="942"/>
      <c r="EXF326" s="942"/>
      <c r="EXG326" s="942"/>
      <c r="EXH326" s="942"/>
      <c r="EXI326" s="942"/>
      <c r="EXJ326" s="942"/>
      <c r="EXK326" s="942"/>
      <c r="EXL326" s="942"/>
      <c r="EXM326" s="942"/>
      <c r="EXN326" s="942"/>
      <c r="EXO326" s="942"/>
      <c r="EXP326" s="942"/>
      <c r="EXQ326" s="942"/>
      <c r="EXR326" s="942"/>
      <c r="EXS326" s="942"/>
      <c r="EXT326" s="942"/>
      <c r="EXU326" s="942"/>
      <c r="EXV326" s="942"/>
      <c r="EXW326" s="942"/>
      <c r="EXX326" s="942"/>
      <c r="EXY326" s="942"/>
      <c r="EXZ326" s="942"/>
      <c r="EYA326" s="942"/>
      <c r="EYB326" s="942"/>
      <c r="EYC326" s="942"/>
      <c r="EYD326" s="942"/>
      <c r="EYE326" s="942"/>
      <c r="EYF326" s="942"/>
      <c r="EYG326" s="942"/>
      <c r="EYH326" s="942"/>
      <c r="EYI326" s="942"/>
      <c r="EYJ326" s="942"/>
      <c r="EYK326" s="942"/>
      <c r="EYL326" s="942"/>
      <c r="EYM326" s="942"/>
      <c r="EYN326" s="942"/>
      <c r="EYO326" s="942"/>
      <c r="EYP326" s="942"/>
      <c r="EYQ326" s="942"/>
      <c r="EYR326" s="942"/>
      <c r="EYS326" s="942"/>
      <c r="EYT326" s="942"/>
      <c r="EYU326" s="942"/>
      <c r="EYV326" s="942"/>
      <c r="EYW326" s="942"/>
      <c r="EYX326" s="942"/>
      <c r="EYY326" s="942"/>
      <c r="EYZ326" s="942"/>
      <c r="EZA326" s="942"/>
      <c r="EZB326" s="942"/>
      <c r="EZC326" s="942"/>
      <c r="EZD326" s="942"/>
      <c r="EZE326" s="942"/>
      <c r="EZF326" s="942"/>
      <c r="EZG326" s="942"/>
      <c r="EZH326" s="942"/>
      <c r="EZI326" s="942"/>
      <c r="EZJ326" s="942"/>
      <c r="EZK326" s="942"/>
      <c r="EZL326" s="942"/>
      <c r="EZM326" s="942"/>
      <c r="EZN326" s="942"/>
      <c r="EZO326" s="942"/>
      <c r="EZP326" s="942"/>
      <c r="EZQ326" s="942"/>
      <c r="EZR326" s="942"/>
      <c r="EZS326" s="942"/>
      <c r="EZT326" s="942"/>
      <c r="EZU326" s="942"/>
      <c r="EZV326" s="942"/>
      <c r="EZW326" s="942"/>
      <c r="EZX326" s="942"/>
      <c r="EZY326" s="942"/>
      <c r="EZZ326" s="942"/>
      <c r="FAA326" s="942"/>
      <c r="FAB326" s="942"/>
      <c r="FAC326" s="942"/>
      <c r="FAD326" s="942"/>
      <c r="FAE326" s="942"/>
      <c r="FAF326" s="942"/>
      <c r="FAG326" s="942"/>
      <c r="FAH326" s="942"/>
      <c r="FAI326" s="942"/>
      <c r="FAJ326" s="942"/>
      <c r="FAK326" s="942"/>
      <c r="FAL326" s="942"/>
      <c r="FAM326" s="942"/>
      <c r="FAN326" s="942"/>
      <c r="FAO326" s="942"/>
      <c r="FAP326" s="942"/>
      <c r="FAQ326" s="942"/>
      <c r="FAR326" s="942"/>
      <c r="FAS326" s="942"/>
      <c r="FAT326" s="942"/>
      <c r="FAU326" s="942"/>
      <c r="FAV326" s="942"/>
      <c r="FAW326" s="942"/>
      <c r="FAX326" s="942"/>
      <c r="FAY326" s="942"/>
      <c r="FAZ326" s="942"/>
      <c r="FBA326" s="942"/>
      <c r="FBB326" s="942"/>
      <c r="FBC326" s="942"/>
      <c r="FBD326" s="942"/>
      <c r="FBE326" s="942"/>
      <c r="FBF326" s="942"/>
      <c r="FBG326" s="942"/>
      <c r="FBH326" s="942"/>
      <c r="FBI326" s="942"/>
      <c r="FBJ326" s="942"/>
      <c r="FBK326" s="942"/>
      <c r="FBL326" s="942"/>
      <c r="FBM326" s="942"/>
      <c r="FBN326" s="942"/>
      <c r="FBO326" s="942"/>
      <c r="FBP326" s="942"/>
      <c r="FBQ326" s="942"/>
      <c r="FBR326" s="942"/>
      <c r="FBS326" s="942"/>
      <c r="FBT326" s="942"/>
      <c r="FBU326" s="942"/>
      <c r="FBV326" s="942"/>
      <c r="FBW326" s="942"/>
      <c r="FBX326" s="942"/>
      <c r="FBY326" s="942"/>
      <c r="FBZ326" s="942"/>
      <c r="FCA326" s="942"/>
      <c r="FCB326" s="942"/>
      <c r="FCC326" s="942"/>
      <c r="FCD326" s="942"/>
      <c r="FCE326" s="942"/>
      <c r="FCF326" s="942"/>
      <c r="FCG326" s="942"/>
      <c r="FCH326" s="942"/>
      <c r="FCI326" s="942"/>
      <c r="FCJ326" s="942"/>
      <c r="FCK326" s="942"/>
      <c r="FCL326" s="942"/>
      <c r="FCM326" s="942"/>
      <c r="FCN326" s="942"/>
      <c r="FCO326" s="942"/>
      <c r="FCP326" s="942"/>
      <c r="FCQ326" s="942"/>
      <c r="FCR326" s="942"/>
      <c r="FCS326" s="942"/>
      <c r="FCT326" s="942"/>
      <c r="FCU326" s="942"/>
      <c r="FCV326" s="942"/>
      <c r="FCW326" s="942"/>
      <c r="FCX326" s="942"/>
      <c r="FCY326" s="942"/>
      <c r="FCZ326" s="942"/>
      <c r="FDA326" s="942"/>
      <c r="FDB326" s="942"/>
      <c r="FDC326" s="942"/>
      <c r="FDD326" s="942"/>
      <c r="FDE326" s="942"/>
      <c r="FDF326" s="942"/>
      <c r="FDG326" s="942"/>
      <c r="FDH326" s="942"/>
      <c r="FDI326" s="942"/>
      <c r="FDJ326" s="942"/>
      <c r="FDK326" s="942"/>
      <c r="FDL326" s="942"/>
      <c r="FDM326" s="942"/>
      <c r="FDN326" s="942"/>
      <c r="FDO326" s="942"/>
      <c r="FDP326" s="942"/>
      <c r="FDQ326" s="942"/>
      <c r="FDR326" s="942"/>
      <c r="FDS326" s="942"/>
      <c r="FDT326" s="942"/>
      <c r="FDU326" s="942"/>
      <c r="FDV326" s="942"/>
      <c r="FDW326" s="942"/>
      <c r="FDX326" s="942"/>
      <c r="FDY326" s="942"/>
      <c r="FDZ326" s="942"/>
      <c r="FEA326" s="942"/>
      <c r="FEB326" s="942"/>
      <c r="FEC326" s="942"/>
      <c r="FED326" s="942"/>
      <c r="FEE326" s="942"/>
      <c r="FEF326" s="942"/>
      <c r="FEG326" s="942"/>
      <c r="FEH326" s="942"/>
      <c r="FEI326" s="942"/>
      <c r="FEJ326" s="942"/>
      <c r="FEK326" s="942"/>
      <c r="FEL326" s="942"/>
      <c r="FEM326" s="942"/>
      <c r="FEN326" s="942"/>
      <c r="FEO326" s="942"/>
      <c r="FEP326" s="942"/>
      <c r="FEQ326" s="942"/>
      <c r="FER326" s="942"/>
      <c r="FES326" s="942"/>
      <c r="FET326" s="942"/>
      <c r="FEU326" s="942"/>
      <c r="FEV326" s="942"/>
      <c r="FEW326" s="942"/>
      <c r="FEX326" s="942"/>
      <c r="FEY326" s="942"/>
      <c r="FEZ326" s="942"/>
      <c r="FFA326" s="942"/>
      <c r="FFB326" s="942"/>
      <c r="FFC326" s="942"/>
      <c r="FFD326" s="942"/>
      <c r="FFE326" s="942"/>
      <c r="FFF326" s="942"/>
      <c r="FFG326" s="942"/>
      <c r="FFH326" s="942"/>
      <c r="FFI326" s="942"/>
      <c r="FFJ326" s="942"/>
      <c r="FFK326" s="942"/>
      <c r="FFL326" s="942"/>
      <c r="FFM326" s="942"/>
      <c r="FFN326" s="942"/>
      <c r="FFO326" s="942"/>
      <c r="FFP326" s="942"/>
      <c r="FFQ326" s="942"/>
      <c r="FFR326" s="942"/>
      <c r="FFS326" s="942"/>
      <c r="FFT326" s="942"/>
      <c r="FFU326" s="942"/>
      <c r="FFV326" s="942"/>
      <c r="FFW326" s="942"/>
      <c r="FFX326" s="942"/>
      <c r="FFY326" s="942"/>
      <c r="FFZ326" s="942"/>
      <c r="FGA326" s="942"/>
      <c r="FGB326" s="942"/>
      <c r="FGC326" s="942"/>
      <c r="FGD326" s="942"/>
      <c r="FGE326" s="942"/>
      <c r="FGF326" s="942"/>
      <c r="FGG326" s="942"/>
      <c r="FGH326" s="942"/>
      <c r="FGI326" s="942"/>
      <c r="FGJ326" s="942"/>
      <c r="FGK326" s="942"/>
      <c r="FGL326" s="942"/>
      <c r="FGM326" s="942"/>
      <c r="FGN326" s="942"/>
      <c r="FGO326" s="942"/>
      <c r="FGP326" s="942"/>
      <c r="FGQ326" s="942"/>
      <c r="FGR326" s="942"/>
      <c r="FGS326" s="942"/>
      <c r="FGT326" s="942"/>
      <c r="FGU326" s="942"/>
      <c r="FGV326" s="942"/>
      <c r="FGW326" s="942"/>
      <c r="FGX326" s="942"/>
      <c r="FGY326" s="942"/>
      <c r="FGZ326" s="942"/>
      <c r="FHA326" s="942"/>
      <c r="FHB326" s="942"/>
      <c r="FHC326" s="942"/>
      <c r="FHD326" s="942"/>
      <c r="FHE326" s="942"/>
      <c r="FHF326" s="942"/>
      <c r="FHG326" s="942"/>
      <c r="FHH326" s="942"/>
      <c r="FHI326" s="942"/>
      <c r="FHJ326" s="942"/>
      <c r="FHK326" s="942"/>
      <c r="FHL326" s="942"/>
      <c r="FHM326" s="942"/>
      <c r="FHN326" s="942"/>
      <c r="FHO326" s="942"/>
      <c r="FHP326" s="942"/>
      <c r="FHQ326" s="942"/>
      <c r="FHR326" s="942"/>
      <c r="FHS326" s="942"/>
      <c r="FHT326" s="942"/>
      <c r="FHU326" s="942"/>
      <c r="FHV326" s="942"/>
      <c r="FHW326" s="942"/>
      <c r="FHX326" s="942"/>
      <c r="FHY326" s="942"/>
      <c r="FHZ326" s="942"/>
      <c r="FIA326" s="942"/>
      <c r="FIB326" s="942"/>
      <c r="FIC326" s="942"/>
      <c r="FID326" s="942"/>
      <c r="FIE326" s="942"/>
      <c r="FIF326" s="942"/>
      <c r="FIG326" s="942"/>
      <c r="FIH326" s="942"/>
      <c r="FII326" s="942"/>
      <c r="FIJ326" s="942"/>
      <c r="FIK326" s="942"/>
      <c r="FIL326" s="942"/>
      <c r="FIM326" s="942"/>
      <c r="FIN326" s="942"/>
      <c r="FIO326" s="942"/>
      <c r="FIP326" s="942"/>
      <c r="FIQ326" s="942"/>
      <c r="FIR326" s="942"/>
      <c r="FIS326" s="942"/>
      <c r="FIT326" s="942"/>
      <c r="FIU326" s="942"/>
      <c r="FIV326" s="942"/>
      <c r="FIW326" s="942"/>
      <c r="FIX326" s="942"/>
      <c r="FIY326" s="942"/>
      <c r="FIZ326" s="942"/>
      <c r="FJA326" s="942"/>
      <c r="FJB326" s="942"/>
      <c r="FJC326" s="942"/>
      <c r="FJD326" s="942"/>
      <c r="FJE326" s="942"/>
      <c r="FJF326" s="942"/>
      <c r="FJG326" s="942"/>
      <c r="FJH326" s="942"/>
      <c r="FJI326" s="942"/>
      <c r="FJJ326" s="942"/>
      <c r="FJK326" s="942"/>
      <c r="FJL326" s="942"/>
      <c r="FJM326" s="942"/>
      <c r="FJN326" s="942"/>
      <c r="FJO326" s="942"/>
      <c r="FJP326" s="942"/>
      <c r="FJQ326" s="942"/>
      <c r="FJR326" s="942"/>
      <c r="FJS326" s="942"/>
      <c r="FJT326" s="942"/>
      <c r="FJU326" s="942"/>
      <c r="FJV326" s="942"/>
      <c r="FJW326" s="942"/>
      <c r="FJX326" s="942"/>
      <c r="FJY326" s="942"/>
      <c r="FJZ326" s="942"/>
      <c r="FKA326" s="942"/>
      <c r="FKB326" s="942"/>
      <c r="FKC326" s="942"/>
      <c r="FKD326" s="942"/>
      <c r="FKE326" s="942"/>
      <c r="FKF326" s="942"/>
      <c r="FKG326" s="942"/>
      <c r="FKH326" s="942"/>
      <c r="FKI326" s="942"/>
      <c r="FKJ326" s="942"/>
      <c r="FKK326" s="942"/>
      <c r="FKL326" s="942"/>
      <c r="FKM326" s="942"/>
      <c r="FKN326" s="942"/>
      <c r="FKO326" s="942"/>
      <c r="FKP326" s="942"/>
      <c r="FKQ326" s="942"/>
      <c r="FKR326" s="942"/>
      <c r="FKS326" s="942"/>
      <c r="FKT326" s="942"/>
      <c r="FKU326" s="942"/>
      <c r="FKV326" s="942"/>
      <c r="FKW326" s="942"/>
      <c r="FKX326" s="942"/>
      <c r="FKY326" s="942"/>
      <c r="FKZ326" s="942"/>
      <c r="FLA326" s="942"/>
      <c r="FLB326" s="942"/>
      <c r="FLC326" s="942"/>
      <c r="FLD326" s="942"/>
      <c r="FLE326" s="942"/>
      <c r="FLF326" s="942"/>
      <c r="FLG326" s="942"/>
      <c r="FLH326" s="942"/>
      <c r="FLI326" s="942"/>
      <c r="FLJ326" s="942"/>
      <c r="FLK326" s="942"/>
      <c r="FLL326" s="942"/>
      <c r="FLM326" s="942"/>
      <c r="FLN326" s="942"/>
      <c r="FLO326" s="942"/>
      <c r="FLP326" s="942"/>
      <c r="FLQ326" s="942"/>
      <c r="FLR326" s="942"/>
      <c r="FLS326" s="942"/>
      <c r="FLT326" s="942"/>
      <c r="FLU326" s="942"/>
      <c r="FLV326" s="942"/>
      <c r="FLW326" s="942"/>
      <c r="FLX326" s="942"/>
      <c r="FLY326" s="942"/>
      <c r="FLZ326" s="942"/>
      <c r="FMA326" s="942"/>
      <c r="FMB326" s="942"/>
      <c r="FMC326" s="942"/>
      <c r="FMD326" s="942"/>
      <c r="FME326" s="942"/>
      <c r="FMF326" s="942"/>
      <c r="FMG326" s="942"/>
      <c r="FMH326" s="942"/>
      <c r="FMI326" s="942"/>
      <c r="FMJ326" s="942"/>
      <c r="FMK326" s="942"/>
      <c r="FML326" s="942"/>
      <c r="FMM326" s="942"/>
      <c r="FMN326" s="942"/>
      <c r="FMO326" s="942"/>
      <c r="FMP326" s="942"/>
      <c r="FMQ326" s="942"/>
      <c r="FMR326" s="942"/>
      <c r="FMS326" s="942"/>
      <c r="FMT326" s="942"/>
      <c r="FMU326" s="942"/>
      <c r="FMV326" s="942"/>
      <c r="FMW326" s="942"/>
      <c r="FMX326" s="942"/>
      <c r="FMY326" s="942"/>
      <c r="FMZ326" s="942"/>
      <c r="FNA326" s="942"/>
      <c r="FNB326" s="942"/>
      <c r="FNC326" s="942"/>
      <c r="FND326" s="942"/>
      <c r="FNE326" s="942"/>
      <c r="FNF326" s="942"/>
      <c r="FNG326" s="942"/>
      <c r="FNH326" s="942"/>
      <c r="FNI326" s="942"/>
      <c r="FNJ326" s="942"/>
      <c r="FNK326" s="942"/>
      <c r="FNL326" s="942"/>
      <c r="FNM326" s="942"/>
      <c r="FNN326" s="942"/>
      <c r="FNO326" s="942"/>
      <c r="FNP326" s="942"/>
      <c r="FNQ326" s="942"/>
      <c r="FNR326" s="942"/>
      <c r="FNS326" s="942"/>
      <c r="FNT326" s="942"/>
      <c r="FNU326" s="942"/>
      <c r="FNV326" s="942"/>
      <c r="FNW326" s="942"/>
      <c r="FNX326" s="942"/>
      <c r="FNY326" s="942"/>
      <c r="FNZ326" s="942"/>
      <c r="FOA326" s="942"/>
      <c r="FOB326" s="942"/>
      <c r="FOC326" s="942"/>
      <c r="FOD326" s="942"/>
      <c r="FOE326" s="942"/>
      <c r="FOF326" s="942"/>
      <c r="FOG326" s="942"/>
      <c r="FOH326" s="942"/>
      <c r="FOI326" s="942"/>
      <c r="FOJ326" s="942"/>
      <c r="FOK326" s="942"/>
      <c r="FOL326" s="942"/>
      <c r="FOM326" s="942"/>
      <c r="FON326" s="942"/>
      <c r="FOO326" s="942"/>
      <c r="FOP326" s="942"/>
      <c r="FOQ326" s="942"/>
      <c r="FOR326" s="942"/>
      <c r="FOS326" s="942"/>
      <c r="FOT326" s="942"/>
      <c r="FOU326" s="942"/>
      <c r="FOV326" s="942"/>
      <c r="FOW326" s="942"/>
      <c r="FOX326" s="942"/>
      <c r="FOY326" s="942"/>
      <c r="FOZ326" s="942"/>
      <c r="FPA326" s="942"/>
      <c r="FPB326" s="942"/>
      <c r="FPC326" s="942"/>
      <c r="FPD326" s="942"/>
      <c r="FPE326" s="942"/>
      <c r="FPF326" s="942"/>
      <c r="FPG326" s="942"/>
      <c r="FPH326" s="942"/>
      <c r="FPI326" s="942"/>
      <c r="FPJ326" s="942"/>
      <c r="FPK326" s="942"/>
      <c r="FPL326" s="942"/>
      <c r="FPM326" s="942"/>
      <c r="FPN326" s="942"/>
      <c r="FPO326" s="942"/>
      <c r="FPP326" s="942"/>
      <c r="FPQ326" s="942"/>
      <c r="FPR326" s="942"/>
      <c r="FPS326" s="942"/>
      <c r="FPT326" s="942"/>
      <c r="FPU326" s="942"/>
      <c r="FPV326" s="942"/>
      <c r="FPW326" s="942"/>
      <c r="FPX326" s="942"/>
      <c r="FPY326" s="942"/>
      <c r="FPZ326" s="942"/>
      <c r="FQA326" s="942"/>
      <c r="FQB326" s="942"/>
      <c r="FQC326" s="942"/>
      <c r="FQD326" s="942"/>
      <c r="FQE326" s="942"/>
      <c r="FQF326" s="942"/>
      <c r="FQG326" s="942"/>
      <c r="FQH326" s="942"/>
      <c r="FQI326" s="942"/>
      <c r="FQJ326" s="942"/>
      <c r="FQK326" s="942"/>
      <c r="FQL326" s="942"/>
      <c r="FQM326" s="942"/>
      <c r="FQN326" s="942"/>
      <c r="FQO326" s="942"/>
      <c r="FQP326" s="942"/>
      <c r="FQQ326" s="942"/>
      <c r="FQR326" s="942"/>
      <c r="FQS326" s="942"/>
      <c r="FQT326" s="942"/>
      <c r="FQU326" s="942"/>
      <c r="FQV326" s="942"/>
      <c r="FQW326" s="942"/>
      <c r="FQX326" s="942"/>
      <c r="FQY326" s="942"/>
      <c r="FQZ326" s="942"/>
      <c r="FRA326" s="942"/>
      <c r="FRB326" s="942"/>
      <c r="FRC326" s="942"/>
      <c r="FRD326" s="942"/>
      <c r="FRE326" s="942"/>
      <c r="FRF326" s="942"/>
      <c r="FRG326" s="942"/>
      <c r="FRH326" s="942"/>
      <c r="FRI326" s="942"/>
      <c r="FRJ326" s="942"/>
      <c r="FRK326" s="942"/>
      <c r="FRL326" s="942"/>
      <c r="FRM326" s="942"/>
      <c r="FRN326" s="942"/>
      <c r="FRO326" s="942"/>
      <c r="FRP326" s="942"/>
      <c r="FRQ326" s="942"/>
      <c r="FRR326" s="942"/>
      <c r="FRS326" s="942"/>
      <c r="FRT326" s="942"/>
      <c r="FRU326" s="942"/>
      <c r="FRV326" s="942"/>
      <c r="FRW326" s="942"/>
      <c r="FRX326" s="942"/>
      <c r="FRY326" s="942"/>
      <c r="FRZ326" s="942"/>
      <c r="FSA326" s="942"/>
      <c r="FSB326" s="942"/>
      <c r="FSC326" s="942"/>
      <c r="FSD326" s="942"/>
      <c r="FSE326" s="942"/>
      <c r="FSF326" s="942"/>
      <c r="FSG326" s="942"/>
      <c r="FSH326" s="942"/>
      <c r="FSI326" s="942"/>
      <c r="FSJ326" s="942"/>
      <c r="FSK326" s="942"/>
      <c r="FSL326" s="942"/>
      <c r="FSM326" s="942"/>
      <c r="FSN326" s="942"/>
      <c r="FSO326" s="942"/>
      <c r="FSP326" s="942"/>
      <c r="FSQ326" s="942"/>
      <c r="FSR326" s="942"/>
      <c r="FSS326" s="942"/>
      <c r="FST326" s="942"/>
      <c r="FSU326" s="942"/>
      <c r="FSV326" s="942"/>
      <c r="FSW326" s="942"/>
      <c r="FSX326" s="942"/>
      <c r="FSY326" s="942"/>
      <c r="FSZ326" s="942"/>
      <c r="FTA326" s="942"/>
      <c r="FTB326" s="942"/>
      <c r="FTC326" s="942"/>
      <c r="FTD326" s="942"/>
      <c r="FTE326" s="942"/>
      <c r="FTF326" s="942"/>
      <c r="FTG326" s="942"/>
      <c r="FTH326" s="942"/>
      <c r="FTI326" s="942"/>
      <c r="FTJ326" s="942"/>
      <c r="FTK326" s="942"/>
      <c r="FTL326" s="942"/>
      <c r="FTM326" s="942"/>
      <c r="FTN326" s="942"/>
      <c r="FTO326" s="942"/>
      <c r="FTP326" s="942"/>
      <c r="FTQ326" s="942"/>
      <c r="FTR326" s="942"/>
      <c r="FTS326" s="942"/>
      <c r="FTT326" s="942"/>
      <c r="FTU326" s="942"/>
      <c r="FTV326" s="942"/>
      <c r="FTW326" s="942"/>
      <c r="FTX326" s="942"/>
      <c r="FTY326" s="942"/>
      <c r="FTZ326" s="942"/>
      <c r="FUA326" s="942"/>
      <c r="FUB326" s="942"/>
      <c r="FUC326" s="942"/>
      <c r="FUD326" s="942"/>
      <c r="FUE326" s="942"/>
      <c r="FUF326" s="942"/>
      <c r="FUG326" s="942"/>
      <c r="FUH326" s="942"/>
      <c r="FUI326" s="942"/>
      <c r="FUJ326" s="942"/>
      <c r="FUK326" s="942"/>
      <c r="FUL326" s="942"/>
      <c r="FUM326" s="942"/>
      <c r="FUN326" s="942"/>
      <c r="FUO326" s="942"/>
      <c r="FUP326" s="942"/>
      <c r="FUQ326" s="942"/>
      <c r="FUR326" s="942"/>
      <c r="FUS326" s="942"/>
      <c r="FUT326" s="942"/>
      <c r="FUU326" s="942"/>
      <c r="FUV326" s="942"/>
      <c r="FUW326" s="942"/>
      <c r="FUX326" s="942"/>
      <c r="FUY326" s="942"/>
      <c r="FUZ326" s="942"/>
      <c r="FVA326" s="942"/>
      <c r="FVB326" s="942"/>
      <c r="FVC326" s="942"/>
      <c r="FVD326" s="942"/>
      <c r="FVE326" s="942"/>
      <c r="FVF326" s="942"/>
      <c r="FVG326" s="942"/>
      <c r="FVH326" s="942"/>
      <c r="FVI326" s="942"/>
      <c r="FVJ326" s="942"/>
      <c r="FVK326" s="942"/>
      <c r="FVL326" s="942"/>
      <c r="FVM326" s="942"/>
      <c r="FVN326" s="942"/>
      <c r="FVO326" s="942"/>
      <c r="FVP326" s="942"/>
      <c r="FVQ326" s="942"/>
      <c r="FVR326" s="942"/>
      <c r="FVS326" s="942"/>
      <c r="FVT326" s="942"/>
      <c r="FVU326" s="942"/>
      <c r="FVV326" s="942"/>
      <c r="FVW326" s="942"/>
      <c r="FVX326" s="942"/>
      <c r="FVY326" s="942"/>
      <c r="FVZ326" s="942"/>
      <c r="FWA326" s="942"/>
      <c r="FWB326" s="942"/>
      <c r="FWC326" s="942"/>
      <c r="FWD326" s="942"/>
      <c r="FWE326" s="942"/>
      <c r="FWF326" s="942"/>
      <c r="FWG326" s="942"/>
      <c r="FWH326" s="942"/>
      <c r="FWI326" s="942"/>
      <c r="FWJ326" s="942"/>
      <c r="FWK326" s="942"/>
      <c r="FWL326" s="942"/>
      <c r="FWM326" s="942"/>
      <c r="FWN326" s="942"/>
      <c r="FWO326" s="942"/>
      <c r="FWP326" s="942"/>
      <c r="FWQ326" s="942"/>
      <c r="FWR326" s="942"/>
      <c r="FWS326" s="942"/>
      <c r="FWT326" s="942"/>
      <c r="FWU326" s="942"/>
      <c r="FWV326" s="942"/>
      <c r="FWW326" s="942"/>
      <c r="FWX326" s="942"/>
      <c r="FWY326" s="942"/>
      <c r="FWZ326" s="942"/>
      <c r="FXA326" s="942"/>
      <c r="FXB326" s="942"/>
      <c r="FXC326" s="942"/>
      <c r="FXD326" s="942"/>
      <c r="FXE326" s="942"/>
      <c r="FXF326" s="942"/>
      <c r="FXG326" s="942"/>
      <c r="FXH326" s="942"/>
      <c r="FXI326" s="942"/>
      <c r="FXJ326" s="942"/>
      <c r="FXK326" s="942"/>
      <c r="FXL326" s="942"/>
      <c r="FXM326" s="942"/>
      <c r="FXN326" s="942"/>
      <c r="FXO326" s="942"/>
      <c r="FXP326" s="942"/>
      <c r="FXQ326" s="942"/>
      <c r="FXR326" s="942"/>
      <c r="FXS326" s="942"/>
      <c r="FXT326" s="942"/>
      <c r="FXU326" s="942"/>
      <c r="FXV326" s="942"/>
      <c r="FXW326" s="942"/>
      <c r="FXX326" s="942"/>
      <c r="FXY326" s="942"/>
      <c r="FXZ326" s="942"/>
      <c r="FYA326" s="942"/>
      <c r="FYB326" s="942"/>
      <c r="FYC326" s="942"/>
      <c r="FYD326" s="942"/>
      <c r="FYE326" s="942"/>
      <c r="FYF326" s="942"/>
      <c r="FYG326" s="942"/>
      <c r="FYH326" s="942"/>
      <c r="FYI326" s="942"/>
      <c r="FYJ326" s="942"/>
      <c r="FYK326" s="942"/>
      <c r="FYL326" s="942"/>
      <c r="FYM326" s="942"/>
      <c r="FYN326" s="942"/>
      <c r="FYO326" s="942"/>
      <c r="FYP326" s="942"/>
      <c r="FYQ326" s="942"/>
      <c r="FYR326" s="942"/>
      <c r="FYS326" s="942"/>
      <c r="FYT326" s="942"/>
      <c r="FYU326" s="942"/>
      <c r="FYV326" s="942"/>
      <c r="FYW326" s="942"/>
      <c r="FYX326" s="942"/>
      <c r="FYY326" s="942"/>
      <c r="FYZ326" s="942"/>
      <c r="FZA326" s="942"/>
      <c r="FZB326" s="942"/>
      <c r="FZC326" s="942"/>
      <c r="FZD326" s="942"/>
      <c r="FZE326" s="942"/>
      <c r="FZF326" s="942"/>
      <c r="FZG326" s="942"/>
      <c r="FZH326" s="942"/>
      <c r="FZI326" s="942"/>
      <c r="FZJ326" s="942"/>
      <c r="FZK326" s="942"/>
      <c r="FZL326" s="942"/>
      <c r="FZM326" s="942"/>
      <c r="FZN326" s="942"/>
      <c r="FZO326" s="942"/>
      <c r="FZP326" s="942"/>
      <c r="FZQ326" s="942"/>
      <c r="FZR326" s="942"/>
      <c r="FZS326" s="942"/>
      <c r="FZT326" s="942"/>
      <c r="FZU326" s="942"/>
      <c r="FZV326" s="942"/>
      <c r="FZW326" s="942"/>
      <c r="FZX326" s="942"/>
      <c r="FZY326" s="942"/>
      <c r="FZZ326" s="942"/>
      <c r="GAA326" s="942"/>
      <c r="GAB326" s="942"/>
      <c r="GAC326" s="942"/>
      <c r="GAD326" s="942"/>
      <c r="GAE326" s="942"/>
      <c r="GAF326" s="942"/>
      <c r="GAG326" s="942"/>
      <c r="GAH326" s="942"/>
      <c r="GAI326" s="942"/>
      <c r="GAJ326" s="942"/>
      <c r="GAK326" s="942"/>
      <c r="GAL326" s="942"/>
      <c r="GAM326" s="942"/>
      <c r="GAN326" s="942"/>
      <c r="GAO326" s="942"/>
      <c r="GAP326" s="942"/>
      <c r="GAQ326" s="942"/>
      <c r="GAR326" s="942"/>
      <c r="GAS326" s="942"/>
      <c r="GAT326" s="942"/>
      <c r="GAU326" s="942"/>
      <c r="GAV326" s="942"/>
      <c r="GAW326" s="942"/>
      <c r="GAX326" s="942"/>
      <c r="GAY326" s="942"/>
      <c r="GAZ326" s="942"/>
      <c r="GBA326" s="942"/>
      <c r="GBB326" s="942"/>
      <c r="GBC326" s="942"/>
      <c r="GBD326" s="942"/>
      <c r="GBE326" s="942"/>
      <c r="GBF326" s="942"/>
      <c r="GBG326" s="942"/>
      <c r="GBH326" s="942"/>
      <c r="GBI326" s="942"/>
      <c r="GBJ326" s="942"/>
      <c r="GBK326" s="942"/>
      <c r="GBL326" s="942"/>
      <c r="GBM326" s="942"/>
      <c r="GBN326" s="942"/>
      <c r="GBO326" s="942"/>
      <c r="GBP326" s="942"/>
      <c r="GBQ326" s="942"/>
      <c r="GBR326" s="942"/>
      <c r="GBS326" s="942"/>
      <c r="GBT326" s="942"/>
      <c r="GBU326" s="942"/>
      <c r="GBV326" s="942"/>
      <c r="GBW326" s="942"/>
      <c r="GBX326" s="942"/>
      <c r="GBY326" s="942"/>
      <c r="GBZ326" s="942"/>
      <c r="GCA326" s="942"/>
      <c r="GCB326" s="942"/>
      <c r="GCC326" s="942"/>
      <c r="GCD326" s="942"/>
      <c r="GCE326" s="942"/>
      <c r="GCF326" s="942"/>
      <c r="GCG326" s="942"/>
      <c r="GCH326" s="942"/>
      <c r="GCI326" s="942"/>
      <c r="GCJ326" s="942"/>
      <c r="GCK326" s="942"/>
      <c r="GCL326" s="942"/>
      <c r="GCM326" s="942"/>
      <c r="GCN326" s="942"/>
      <c r="GCO326" s="942"/>
      <c r="GCP326" s="942"/>
      <c r="GCQ326" s="942"/>
      <c r="GCR326" s="942"/>
      <c r="GCS326" s="942"/>
      <c r="GCT326" s="942"/>
      <c r="GCU326" s="942"/>
      <c r="GCV326" s="942"/>
      <c r="GCW326" s="942"/>
      <c r="GCX326" s="942"/>
      <c r="GCY326" s="942"/>
      <c r="GCZ326" s="942"/>
      <c r="GDA326" s="942"/>
      <c r="GDB326" s="942"/>
      <c r="GDC326" s="942"/>
      <c r="GDD326" s="942"/>
      <c r="GDE326" s="942"/>
      <c r="GDF326" s="942"/>
      <c r="GDG326" s="942"/>
      <c r="GDH326" s="942"/>
      <c r="GDI326" s="942"/>
      <c r="GDJ326" s="942"/>
      <c r="GDK326" s="942"/>
      <c r="GDL326" s="942"/>
      <c r="GDM326" s="942"/>
      <c r="GDN326" s="942"/>
      <c r="GDO326" s="942"/>
      <c r="GDP326" s="942"/>
      <c r="GDQ326" s="942"/>
      <c r="GDR326" s="942"/>
      <c r="GDS326" s="942"/>
      <c r="GDT326" s="942"/>
      <c r="GDU326" s="942"/>
      <c r="GDV326" s="942"/>
      <c r="GDW326" s="942"/>
      <c r="GDX326" s="942"/>
      <c r="GDY326" s="942"/>
      <c r="GDZ326" s="942"/>
      <c r="GEA326" s="942"/>
      <c r="GEB326" s="942"/>
      <c r="GEC326" s="942"/>
      <c r="GED326" s="942"/>
      <c r="GEE326" s="942"/>
      <c r="GEF326" s="942"/>
      <c r="GEG326" s="942"/>
      <c r="GEH326" s="942"/>
      <c r="GEI326" s="942"/>
      <c r="GEJ326" s="942"/>
      <c r="GEK326" s="942"/>
      <c r="GEL326" s="942"/>
      <c r="GEM326" s="942"/>
      <c r="GEN326" s="942"/>
      <c r="GEO326" s="942"/>
      <c r="GEP326" s="942"/>
      <c r="GEQ326" s="942"/>
      <c r="GER326" s="942"/>
      <c r="GES326" s="942"/>
      <c r="GET326" s="942"/>
      <c r="GEU326" s="942"/>
      <c r="GEV326" s="942"/>
      <c r="GEW326" s="942"/>
      <c r="GEX326" s="942"/>
      <c r="GEY326" s="942"/>
      <c r="GEZ326" s="942"/>
      <c r="GFA326" s="942"/>
      <c r="GFB326" s="942"/>
      <c r="GFC326" s="942"/>
      <c r="GFD326" s="942"/>
      <c r="GFE326" s="942"/>
      <c r="GFF326" s="942"/>
      <c r="GFG326" s="942"/>
      <c r="GFH326" s="942"/>
      <c r="GFI326" s="942"/>
      <c r="GFJ326" s="942"/>
      <c r="GFK326" s="942"/>
      <c r="GFL326" s="942"/>
      <c r="GFM326" s="942"/>
      <c r="GFN326" s="942"/>
      <c r="GFO326" s="942"/>
      <c r="GFP326" s="942"/>
      <c r="GFQ326" s="942"/>
      <c r="GFR326" s="942"/>
      <c r="GFS326" s="942"/>
      <c r="GFT326" s="942"/>
      <c r="GFU326" s="942"/>
      <c r="GFV326" s="942"/>
      <c r="GFW326" s="942"/>
      <c r="GFX326" s="942"/>
      <c r="GFY326" s="942"/>
      <c r="GFZ326" s="942"/>
      <c r="GGA326" s="942"/>
      <c r="GGB326" s="942"/>
      <c r="GGC326" s="942"/>
      <c r="GGD326" s="942"/>
      <c r="GGE326" s="942"/>
      <c r="GGF326" s="942"/>
      <c r="GGG326" s="942"/>
      <c r="GGH326" s="942"/>
      <c r="GGI326" s="942"/>
      <c r="GGJ326" s="942"/>
      <c r="GGK326" s="942"/>
      <c r="GGL326" s="942"/>
      <c r="GGM326" s="942"/>
      <c r="GGN326" s="942"/>
      <c r="GGO326" s="942"/>
      <c r="GGP326" s="942"/>
      <c r="GGQ326" s="942"/>
      <c r="GGR326" s="942"/>
      <c r="GGS326" s="942"/>
      <c r="GGT326" s="942"/>
      <c r="GGU326" s="942"/>
      <c r="GGV326" s="942"/>
      <c r="GGW326" s="942"/>
      <c r="GGX326" s="942"/>
      <c r="GGY326" s="942"/>
      <c r="GGZ326" s="942"/>
      <c r="GHA326" s="942"/>
      <c r="GHB326" s="942"/>
      <c r="GHC326" s="942"/>
      <c r="GHD326" s="942"/>
      <c r="GHE326" s="942"/>
      <c r="GHF326" s="942"/>
      <c r="GHG326" s="942"/>
      <c r="GHH326" s="942"/>
      <c r="GHI326" s="942"/>
      <c r="GHJ326" s="942"/>
      <c r="GHK326" s="942"/>
      <c r="GHL326" s="942"/>
      <c r="GHM326" s="942"/>
      <c r="GHN326" s="942"/>
      <c r="GHO326" s="942"/>
      <c r="GHP326" s="942"/>
      <c r="GHQ326" s="942"/>
      <c r="GHR326" s="942"/>
      <c r="GHS326" s="942"/>
      <c r="GHT326" s="942"/>
      <c r="GHU326" s="942"/>
      <c r="GHV326" s="942"/>
      <c r="GHW326" s="942"/>
      <c r="GHX326" s="942"/>
      <c r="GHY326" s="942"/>
      <c r="GHZ326" s="942"/>
      <c r="GIA326" s="942"/>
      <c r="GIB326" s="942"/>
      <c r="GIC326" s="942"/>
      <c r="GID326" s="942"/>
      <c r="GIE326" s="942"/>
      <c r="GIF326" s="942"/>
      <c r="GIG326" s="942"/>
      <c r="GIH326" s="942"/>
      <c r="GII326" s="942"/>
      <c r="GIJ326" s="942"/>
      <c r="GIK326" s="942"/>
      <c r="GIL326" s="942"/>
      <c r="GIM326" s="942"/>
      <c r="GIN326" s="942"/>
      <c r="GIO326" s="942"/>
      <c r="GIP326" s="942"/>
      <c r="GIQ326" s="942"/>
      <c r="GIR326" s="942"/>
      <c r="GIS326" s="942"/>
      <c r="GIT326" s="942"/>
      <c r="GIU326" s="942"/>
      <c r="GIV326" s="942"/>
      <c r="GIW326" s="942"/>
      <c r="GIX326" s="942"/>
      <c r="GIY326" s="942"/>
      <c r="GIZ326" s="942"/>
      <c r="GJA326" s="942"/>
      <c r="GJB326" s="942"/>
      <c r="GJC326" s="942"/>
      <c r="GJD326" s="942"/>
      <c r="GJE326" s="942"/>
      <c r="GJF326" s="942"/>
      <c r="GJG326" s="942"/>
      <c r="GJH326" s="942"/>
      <c r="GJI326" s="942"/>
      <c r="GJJ326" s="942"/>
      <c r="GJK326" s="942"/>
      <c r="GJL326" s="942"/>
      <c r="GJM326" s="942"/>
      <c r="GJN326" s="942"/>
      <c r="GJO326" s="942"/>
      <c r="GJP326" s="942"/>
      <c r="GJQ326" s="942"/>
      <c r="GJR326" s="942"/>
      <c r="GJS326" s="942"/>
      <c r="GJT326" s="942"/>
      <c r="GJU326" s="942"/>
      <c r="GJV326" s="942"/>
      <c r="GJW326" s="942"/>
      <c r="GJX326" s="942"/>
      <c r="GJY326" s="942"/>
      <c r="GJZ326" s="942"/>
      <c r="GKA326" s="942"/>
      <c r="GKB326" s="942"/>
      <c r="GKC326" s="942"/>
      <c r="GKD326" s="942"/>
      <c r="GKE326" s="942"/>
      <c r="GKF326" s="942"/>
      <c r="GKG326" s="942"/>
      <c r="GKH326" s="942"/>
      <c r="GKI326" s="942"/>
      <c r="GKJ326" s="942"/>
      <c r="GKK326" s="942"/>
      <c r="GKL326" s="942"/>
      <c r="GKM326" s="942"/>
      <c r="GKN326" s="942"/>
      <c r="GKO326" s="942"/>
      <c r="GKP326" s="942"/>
      <c r="GKQ326" s="942"/>
      <c r="GKR326" s="942"/>
      <c r="GKS326" s="942"/>
      <c r="GKT326" s="942"/>
      <c r="GKU326" s="942"/>
      <c r="GKV326" s="942"/>
      <c r="GKW326" s="942"/>
      <c r="GKX326" s="942"/>
      <c r="GKY326" s="942"/>
      <c r="GKZ326" s="942"/>
      <c r="GLA326" s="942"/>
      <c r="GLB326" s="942"/>
      <c r="GLC326" s="942"/>
      <c r="GLD326" s="942"/>
      <c r="GLE326" s="942"/>
      <c r="GLF326" s="942"/>
      <c r="GLG326" s="942"/>
      <c r="GLH326" s="942"/>
      <c r="GLI326" s="942"/>
      <c r="GLJ326" s="942"/>
      <c r="GLK326" s="942"/>
      <c r="GLL326" s="942"/>
      <c r="GLM326" s="942"/>
      <c r="GLN326" s="942"/>
      <c r="GLO326" s="942"/>
      <c r="GLP326" s="942"/>
      <c r="GLQ326" s="942"/>
      <c r="GLR326" s="942"/>
      <c r="GLS326" s="942"/>
      <c r="GLT326" s="942"/>
      <c r="GLU326" s="942"/>
      <c r="GLV326" s="942"/>
      <c r="GLW326" s="942"/>
      <c r="GLX326" s="942"/>
      <c r="GLY326" s="942"/>
      <c r="GLZ326" s="942"/>
      <c r="GMA326" s="942"/>
      <c r="GMB326" s="942"/>
      <c r="GMC326" s="942"/>
      <c r="GMD326" s="942"/>
      <c r="GME326" s="942"/>
      <c r="GMF326" s="942"/>
      <c r="GMG326" s="942"/>
      <c r="GMH326" s="942"/>
      <c r="GMI326" s="942"/>
      <c r="GMJ326" s="942"/>
      <c r="GMK326" s="942"/>
      <c r="GML326" s="942"/>
      <c r="GMM326" s="942"/>
      <c r="GMN326" s="942"/>
      <c r="GMO326" s="942"/>
      <c r="GMP326" s="942"/>
      <c r="GMQ326" s="942"/>
      <c r="GMR326" s="942"/>
      <c r="GMS326" s="942"/>
      <c r="GMT326" s="942"/>
      <c r="GMU326" s="942"/>
      <c r="GMV326" s="942"/>
      <c r="GMW326" s="942"/>
      <c r="GMX326" s="942"/>
      <c r="GMY326" s="942"/>
      <c r="GMZ326" s="942"/>
      <c r="GNA326" s="942"/>
      <c r="GNB326" s="942"/>
      <c r="GNC326" s="942"/>
      <c r="GND326" s="942"/>
      <c r="GNE326" s="942"/>
      <c r="GNF326" s="942"/>
      <c r="GNG326" s="942"/>
      <c r="GNH326" s="942"/>
      <c r="GNI326" s="942"/>
      <c r="GNJ326" s="942"/>
      <c r="GNK326" s="942"/>
      <c r="GNL326" s="942"/>
      <c r="GNM326" s="942"/>
      <c r="GNN326" s="942"/>
      <c r="GNO326" s="942"/>
      <c r="GNP326" s="942"/>
      <c r="GNQ326" s="942"/>
      <c r="GNR326" s="942"/>
      <c r="GNS326" s="942"/>
      <c r="GNT326" s="942"/>
      <c r="GNU326" s="942"/>
      <c r="GNV326" s="942"/>
      <c r="GNW326" s="942"/>
      <c r="GNX326" s="942"/>
      <c r="GNY326" s="942"/>
      <c r="GNZ326" s="942"/>
      <c r="GOA326" s="942"/>
      <c r="GOB326" s="942"/>
      <c r="GOC326" s="942"/>
      <c r="GOD326" s="942"/>
      <c r="GOE326" s="942"/>
      <c r="GOF326" s="942"/>
      <c r="GOG326" s="942"/>
      <c r="GOH326" s="942"/>
      <c r="GOI326" s="942"/>
      <c r="GOJ326" s="942"/>
      <c r="GOK326" s="942"/>
      <c r="GOL326" s="942"/>
      <c r="GOM326" s="942"/>
      <c r="GON326" s="942"/>
      <c r="GOO326" s="942"/>
      <c r="GOP326" s="942"/>
      <c r="GOQ326" s="942"/>
      <c r="GOR326" s="942"/>
      <c r="GOS326" s="942"/>
      <c r="GOT326" s="942"/>
      <c r="GOU326" s="942"/>
      <c r="GOV326" s="942"/>
      <c r="GOW326" s="942"/>
      <c r="GOX326" s="942"/>
      <c r="GOY326" s="942"/>
      <c r="GOZ326" s="942"/>
      <c r="GPA326" s="942"/>
      <c r="GPB326" s="942"/>
      <c r="GPC326" s="942"/>
      <c r="GPD326" s="942"/>
      <c r="GPE326" s="942"/>
      <c r="GPF326" s="942"/>
      <c r="GPG326" s="942"/>
      <c r="GPH326" s="942"/>
      <c r="GPI326" s="942"/>
      <c r="GPJ326" s="942"/>
      <c r="GPK326" s="942"/>
      <c r="GPL326" s="942"/>
      <c r="GPM326" s="942"/>
      <c r="GPN326" s="942"/>
      <c r="GPO326" s="942"/>
      <c r="GPP326" s="942"/>
      <c r="GPQ326" s="942"/>
      <c r="GPR326" s="942"/>
      <c r="GPS326" s="942"/>
      <c r="GPT326" s="942"/>
      <c r="GPU326" s="942"/>
      <c r="GPV326" s="942"/>
      <c r="GPW326" s="942"/>
      <c r="GPX326" s="942"/>
      <c r="GPY326" s="942"/>
      <c r="GPZ326" s="942"/>
      <c r="GQA326" s="942"/>
      <c r="GQB326" s="942"/>
      <c r="GQC326" s="942"/>
      <c r="GQD326" s="942"/>
      <c r="GQE326" s="942"/>
      <c r="GQF326" s="942"/>
      <c r="GQG326" s="942"/>
      <c r="GQH326" s="942"/>
      <c r="GQI326" s="942"/>
      <c r="GQJ326" s="942"/>
      <c r="GQK326" s="942"/>
      <c r="GQL326" s="942"/>
      <c r="GQM326" s="942"/>
      <c r="GQN326" s="942"/>
      <c r="GQO326" s="942"/>
      <c r="GQP326" s="942"/>
      <c r="GQQ326" s="942"/>
      <c r="GQR326" s="942"/>
      <c r="GQS326" s="942"/>
      <c r="GQT326" s="942"/>
      <c r="GQU326" s="942"/>
      <c r="GQV326" s="942"/>
      <c r="GQW326" s="942"/>
      <c r="GQX326" s="942"/>
      <c r="GQY326" s="942"/>
      <c r="GQZ326" s="942"/>
      <c r="GRA326" s="942"/>
      <c r="GRB326" s="942"/>
      <c r="GRC326" s="942"/>
      <c r="GRD326" s="942"/>
      <c r="GRE326" s="942"/>
      <c r="GRF326" s="942"/>
      <c r="GRG326" s="942"/>
      <c r="GRH326" s="942"/>
      <c r="GRI326" s="942"/>
      <c r="GRJ326" s="942"/>
      <c r="GRK326" s="942"/>
      <c r="GRL326" s="942"/>
      <c r="GRM326" s="942"/>
      <c r="GRN326" s="942"/>
      <c r="GRO326" s="942"/>
      <c r="GRP326" s="942"/>
      <c r="GRQ326" s="942"/>
      <c r="GRR326" s="942"/>
      <c r="GRS326" s="942"/>
      <c r="GRT326" s="942"/>
      <c r="GRU326" s="942"/>
      <c r="GRV326" s="942"/>
      <c r="GRW326" s="942"/>
      <c r="GRX326" s="942"/>
      <c r="GRY326" s="942"/>
      <c r="GRZ326" s="942"/>
      <c r="GSA326" s="942"/>
      <c r="GSB326" s="942"/>
      <c r="GSC326" s="942"/>
      <c r="GSD326" s="942"/>
      <c r="GSE326" s="942"/>
      <c r="GSF326" s="942"/>
      <c r="GSG326" s="942"/>
      <c r="GSH326" s="942"/>
      <c r="GSI326" s="942"/>
      <c r="GSJ326" s="942"/>
      <c r="GSK326" s="942"/>
      <c r="GSL326" s="942"/>
      <c r="GSM326" s="942"/>
      <c r="GSN326" s="942"/>
      <c r="GSO326" s="942"/>
      <c r="GSP326" s="942"/>
      <c r="GSQ326" s="942"/>
      <c r="GSR326" s="942"/>
      <c r="GSS326" s="942"/>
      <c r="GST326" s="942"/>
      <c r="GSU326" s="942"/>
      <c r="GSV326" s="942"/>
      <c r="GSW326" s="942"/>
      <c r="GSX326" s="942"/>
      <c r="GSY326" s="942"/>
      <c r="GSZ326" s="942"/>
      <c r="GTA326" s="942"/>
      <c r="GTB326" s="942"/>
      <c r="GTC326" s="942"/>
      <c r="GTD326" s="942"/>
      <c r="GTE326" s="942"/>
      <c r="GTF326" s="942"/>
      <c r="GTG326" s="942"/>
      <c r="GTH326" s="942"/>
      <c r="GTI326" s="942"/>
      <c r="GTJ326" s="942"/>
      <c r="GTK326" s="942"/>
      <c r="GTL326" s="942"/>
      <c r="GTM326" s="942"/>
      <c r="GTN326" s="942"/>
      <c r="GTO326" s="942"/>
      <c r="GTP326" s="942"/>
      <c r="GTQ326" s="942"/>
      <c r="GTR326" s="942"/>
      <c r="GTS326" s="942"/>
      <c r="GTT326" s="942"/>
      <c r="GTU326" s="942"/>
      <c r="GTV326" s="942"/>
      <c r="GTW326" s="942"/>
      <c r="GTX326" s="942"/>
      <c r="GTY326" s="942"/>
      <c r="GTZ326" s="942"/>
      <c r="GUA326" s="942"/>
      <c r="GUB326" s="942"/>
      <c r="GUC326" s="942"/>
      <c r="GUD326" s="942"/>
      <c r="GUE326" s="942"/>
      <c r="GUF326" s="942"/>
      <c r="GUG326" s="942"/>
      <c r="GUH326" s="942"/>
      <c r="GUI326" s="942"/>
      <c r="GUJ326" s="942"/>
      <c r="GUK326" s="942"/>
      <c r="GUL326" s="942"/>
      <c r="GUM326" s="942"/>
      <c r="GUN326" s="942"/>
      <c r="GUO326" s="942"/>
      <c r="GUP326" s="942"/>
      <c r="GUQ326" s="942"/>
      <c r="GUR326" s="942"/>
      <c r="GUS326" s="942"/>
      <c r="GUT326" s="942"/>
      <c r="GUU326" s="942"/>
      <c r="GUV326" s="942"/>
      <c r="GUW326" s="942"/>
      <c r="GUX326" s="942"/>
      <c r="GUY326" s="942"/>
      <c r="GUZ326" s="942"/>
      <c r="GVA326" s="942"/>
      <c r="GVB326" s="942"/>
      <c r="GVC326" s="942"/>
      <c r="GVD326" s="942"/>
      <c r="GVE326" s="942"/>
      <c r="GVF326" s="942"/>
      <c r="GVG326" s="942"/>
      <c r="GVH326" s="942"/>
      <c r="GVI326" s="942"/>
      <c r="GVJ326" s="942"/>
      <c r="GVK326" s="942"/>
      <c r="GVL326" s="942"/>
      <c r="GVM326" s="942"/>
      <c r="GVN326" s="942"/>
      <c r="GVO326" s="942"/>
      <c r="GVP326" s="942"/>
      <c r="GVQ326" s="942"/>
      <c r="GVR326" s="942"/>
      <c r="GVS326" s="942"/>
      <c r="GVT326" s="942"/>
      <c r="GVU326" s="942"/>
      <c r="GVV326" s="942"/>
      <c r="GVW326" s="942"/>
      <c r="GVX326" s="942"/>
      <c r="GVY326" s="942"/>
      <c r="GVZ326" s="942"/>
      <c r="GWA326" s="942"/>
      <c r="GWB326" s="942"/>
      <c r="GWC326" s="942"/>
      <c r="GWD326" s="942"/>
      <c r="GWE326" s="942"/>
      <c r="GWF326" s="942"/>
      <c r="GWG326" s="942"/>
      <c r="GWH326" s="942"/>
      <c r="GWI326" s="942"/>
      <c r="GWJ326" s="942"/>
      <c r="GWK326" s="942"/>
      <c r="GWL326" s="942"/>
      <c r="GWM326" s="942"/>
      <c r="GWN326" s="942"/>
      <c r="GWO326" s="942"/>
      <c r="GWP326" s="942"/>
      <c r="GWQ326" s="942"/>
      <c r="GWR326" s="942"/>
      <c r="GWS326" s="942"/>
      <c r="GWT326" s="942"/>
      <c r="GWU326" s="942"/>
      <c r="GWV326" s="942"/>
      <c r="GWW326" s="942"/>
      <c r="GWX326" s="942"/>
      <c r="GWY326" s="942"/>
      <c r="GWZ326" s="942"/>
      <c r="GXA326" s="942"/>
      <c r="GXB326" s="942"/>
      <c r="GXC326" s="942"/>
      <c r="GXD326" s="942"/>
      <c r="GXE326" s="942"/>
      <c r="GXF326" s="942"/>
      <c r="GXG326" s="942"/>
      <c r="GXH326" s="942"/>
      <c r="GXI326" s="942"/>
      <c r="GXJ326" s="942"/>
      <c r="GXK326" s="942"/>
      <c r="GXL326" s="942"/>
      <c r="GXM326" s="942"/>
      <c r="GXN326" s="942"/>
      <c r="GXO326" s="942"/>
      <c r="GXP326" s="942"/>
      <c r="GXQ326" s="942"/>
      <c r="GXR326" s="942"/>
      <c r="GXS326" s="942"/>
      <c r="GXT326" s="942"/>
      <c r="GXU326" s="942"/>
      <c r="GXV326" s="942"/>
      <c r="GXW326" s="942"/>
      <c r="GXX326" s="942"/>
      <c r="GXY326" s="942"/>
      <c r="GXZ326" s="942"/>
      <c r="GYA326" s="942"/>
      <c r="GYB326" s="942"/>
      <c r="GYC326" s="942"/>
      <c r="GYD326" s="942"/>
      <c r="GYE326" s="942"/>
      <c r="GYF326" s="942"/>
      <c r="GYG326" s="942"/>
      <c r="GYH326" s="942"/>
      <c r="GYI326" s="942"/>
      <c r="GYJ326" s="942"/>
      <c r="GYK326" s="942"/>
      <c r="GYL326" s="942"/>
      <c r="GYM326" s="942"/>
      <c r="GYN326" s="942"/>
      <c r="GYO326" s="942"/>
      <c r="GYP326" s="942"/>
      <c r="GYQ326" s="942"/>
      <c r="GYR326" s="942"/>
      <c r="GYS326" s="942"/>
      <c r="GYT326" s="942"/>
      <c r="GYU326" s="942"/>
      <c r="GYV326" s="942"/>
      <c r="GYW326" s="942"/>
      <c r="GYX326" s="942"/>
      <c r="GYY326" s="942"/>
      <c r="GYZ326" s="942"/>
      <c r="GZA326" s="942"/>
      <c r="GZB326" s="942"/>
      <c r="GZC326" s="942"/>
      <c r="GZD326" s="942"/>
      <c r="GZE326" s="942"/>
      <c r="GZF326" s="942"/>
      <c r="GZG326" s="942"/>
      <c r="GZH326" s="942"/>
      <c r="GZI326" s="942"/>
      <c r="GZJ326" s="942"/>
      <c r="GZK326" s="942"/>
      <c r="GZL326" s="942"/>
      <c r="GZM326" s="942"/>
      <c r="GZN326" s="942"/>
      <c r="GZO326" s="942"/>
      <c r="GZP326" s="942"/>
      <c r="GZQ326" s="942"/>
      <c r="GZR326" s="942"/>
      <c r="GZS326" s="942"/>
      <c r="GZT326" s="942"/>
      <c r="GZU326" s="942"/>
      <c r="GZV326" s="942"/>
      <c r="GZW326" s="942"/>
      <c r="GZX326" s="942"/>
      <c r="GZY326" s="942"/>
      <c r="GZZ326" s="942"/>
      <c r="HAA326" s="942"/>
      <c r="HAB326" s="942"/>
      <c r="HAC326" s="942"/>
      <c r="HAD326" s="942"/>
      <c r="HAE326" s="942"/>
      <c r="HAF326" s="942"/>
      <c r="HAG326" s="942"/>
      <c r="HAH326" s="942"/>
      <c r="HAI326" s="942"/>
      <c r="HAJ326" s="942"/>
      <c r="HAK326" s="942"/>
      <c r="HAL326" s="942"/>
      <c r="HAM326" s="942"/>
      <c r="HAN326" s="942"/>
      <c r="HAO326" s="942"/>
      <c r="HAP326" s="942"/>
      <c r="HAQ326" s="942"/>
      <c r="HAR326" s="942"/>
      <c r="HAS326" s="942"/>
      <c r="HAT326" s="942"/>
      <c r="HAU326" s="942"/>
      <c r="HAV326" s="942"/>
      <c r="HAW326" s="942"/>
      <c r="HAX326" s="942"/>
      <c r="HAY326" s="942"/>
      <c r="HAZ326" s="942"/>
      <c r="HBA326" s="942"/>
      <c r="HBB326" s="942"/>
      <c r="HBC326" s="942"/>
      <c r="HBD326" s="942"/>
      <c r="HBE326" s="942"/>
      <c r="HBF326" s="942"/>
      <c r="HBG326" s="942"/>
      <c r="HBH326" s="942"/>
      <c r="HBI326" s="942"/>
      <c r="HBJ326" s="942"/>
      <c r="HBK326" s="942"/>
      <c r="HBL326" s="942"/>
      <c r="HBM326" s="942"/>
      <c r="HBN326" s="942"/>
      <c r="HBO326" s="942"/>
      <c r="HBP326" s="942"/>
      <c r="HBQ326" s="942"/>
      <c r="HBR326" s="942"/>
      <c r="HBS326" s="942"/>
      <c r="HBT326" s="942"/>
      <c r="HBU326" s="942"/>
      <c r="HBV326" s="942"/>
      <c r="HBW326" s="942"/>
      <c r="HBX326" s="942"/>
      <c r="HBY326" s="942"/>
      <c r="HBZ326" s="942"/>
      <c r="HCA326" s="942"/>
      <c r="HCB326" s="942"/>
      <c r="HCC326" s="942"/>
      <c r="HCD326" s="942"/>
      <c r="HCE326" s="942"/>
      <c r="HCF326" s="942"/>
      <c r="HCG326" s="942"/>
      <c r="HCH326" s="942"/>
      <c r="HCI326" s="942"/>
      <c r="HCJ326" s="942"/>
      <c r="HCK326" s="942"/>
      <c r="HCL326" s="942"/>
      <c r="HCM326" s="942"/>
      <c r="HCN326" s="942"/>
      <c r="HCO326" s="942"/>
      <c r="HCP326" s="942"/>
      <c r="HCQ326" s="942"/>
      <c r="HCR326" s="942"/>
      <c r="HCS326" s="942"/>
      <c r="HCT326" s="942"/>
      <c r="HCU326" s="942"/>
      <c r="HCV326" s="942"/>
      <c r="HCW326" s="942"/>
      <c r="HCX326" s="942"/>
      <c r="HCY326" s="942"/>
      <c r="HCZ326" s="942"/>
      <c r="HDA326" s="942"/>
      <c r="HDB326" s="942"/>
      <c r="HDC326" s="942"/>
      <c r="HDD326" s="942"/>
      <c r="HDE326" s="942"/>
      <c r="HDF326" s="942"/>
      <c r="HDG326" s="942"/>
      <c r="HDH326" s="942"/>
      <c r="HDI326" s="942"/>
      <c r="HDJ326" s="942"/>
      <c r="HDK326" s="942"/>
      <c r="HDL326" s="942"/>
      <c r="HDM326" s="942"/>
      <c r="HDN326" s="942"/>
      <c r="HDO326" s="942"/>
      <c r="HDP326" s="942"/>
      <c r="HDQ326" s="942"/>
      <c r="HDR326" s="942"/>
      <c r="HDS326" s="942"/>
      <c r="HDT326" s="942"/>
      <c r="HDU326" s="942"/>
      <c r="HDV326" s="942"/>
      <c r="HDW326" s="942"/>
      <c r="HDX326" s="942"/>
      <c r="HDY326" s="942"/>
      <c r="HDZ326" s="942"/>
      <c r="HEA326" s="942"/>
      <c r="HEB326" s="942"/>
      <c r="HEC326" s="942"/>
      <c r="HED326" s="942"/>
      <c r="HEE326" s="942"/>
      <c r="HEF326" s="942"/>
      <c r="HEG326" s="942"/>
      <c r="HEH326" s="942"/>
      <c r="HEI326" s="942"/>
      <c r="HEJ326" s="942"/>
      <c r="HEK326" s="942"/>
      <c r="HEL326" s="942"/>
      <c r="HEM326" s="942"/>
      <c r="HEN326" s="942"/>
      <c r="HEO326" s="942"/>
      <c r="HEP326" s="942"/>
      <c r="HEQ326" s="942"/>
      <c r="HER326" s="942"/>
      <c r="HES326" s="942"/>
      <c r="HET326" s="942"/>
      <c r="HEU326" s="942"/>
      <c r="HEV326" s="942"/>
      <c r="HEW326" s="942"/>
      <c r="HEX326" s="942"/>
      <c r="HEY326" s="942"/>
      <c r="HEZ326" s="942"/>
      <c r="HFA326" s="942"/>
      <c r="HFB326" s="942"/>
      <c r="HFC326" s="942"/>
      <c r="HFD326" s="942"/>
      <c r="HFE326" s="942"/>
      <c r="HFF326" s="942"/>
      <c r="HFG326" s="942"/>
      <c r="HFH326" s="942"/>
      <c r="HFI326" s="942"/>
      <c r="HFJ326" s="942"/>
      <c r="HFK326" s="942"/>
      <c r="HFL326" s="942"/>
      <c r="HFM326" s="942"/>
      <c r="HFN326" s="942"/>
      <c r="HFO326" s="942"/>
      <c r="HFP326" s="942"/>
      <c r="HFQ326" s="942"/>
      <c r="HFR326" s="942"/>
      <c r="HFS326" s="942"/>
      <c r="HFT326" s="942"/>
      <c r="HFU326" s="942"/>
      <c r="HFV326" s="942"/>
      <c r="HFW326" s="942"/>
      <c r="HFX326" s="942"/>
      <c r="HFY326" s="942"/>
      <c r="HFZ326" s="942"/>
      <c r="HGA326" s="942"/>
      <c r="HGB326" s="942"/>
      <c r="HGC326" s="942"/>
      <c r="HGD326" s="942"/>
      <c r="HGE326" s="942"/>
      <c r="HGF326" s="942"/>
      <c r="HGG326" s="942"/>
      <c r="HGH326" s="942"/>
      <c r="HGI326" s="942"/>
      <c r="HGJ326" s="942"/>
      <c r="HGK326" s="942"/>
      <c r="HGL326" s="942"/>
      <c r="HGM326" s="942"/>
      <c r="HGN326" s="942"/>
      <c r="HGO326" s="942"/>
      <c r="HGP326" s="942"/>
      <c r="HGQ326" s="942"/>
      <c r="HGR326" s="942"/>
      <c r="HGS326" s="942"/>
      <c r="HGT326" s="942"/>
      <c r="HGU326" s="942"/>
      <c r="HGV326" s="942"/>
      <c r="HGW326" s="942"/>
      <c r="HGX326" s="942"/>
      <c r="HGY326" s="942"/>
      <c r="HGZ326" s="942"/>
      <c r="HHA326" s="942"/>
      <c r="HHB326" s="942"/>
      <c r="HHC326" s="942"/>
      <c r="HHD326" s="942"/>
      <c r="HHE326" s="942"/>
      <c r="HHF326" s="942"/>
      <c r="HHG326" s="942"/>
      <c r="HHH326" s="942"/>
      <c r="HHI326" s="942"/>
      <c r="HHJ326" s="942"/>
      <c r="HHK326" s="942"/>
      <c r="HHL326" s="942"/>
      <c r="HHM326" s="942"/>
      <c r="HHN326" s="942"/>
      <c r="HHO326" s="942"/>
      <c r="HHP326" s="942"/>
      <c r="HHQ326" s="942"/>
      <c r="HHR326" s="942"/>
      <c r="HHS326" s="942"/>
      <c r="HHT326" s="942"/>
      <c r="HHU326" s="942"/>
      <c r="HHV326" s="942"/>
      <c r="HHW326" s="942"/>
      <c r="HHX326" s="942"/>
      <c r="HHY326" s="942"/>
      <c r="HHZ326" s="942"/>
      <c r="HIA326" s="942"/>
      <c r="HIB326" s="942"/>
      <c r="HIC326" s="942"/>
      <c r="HID326" s="942"/>
      <c r="HIE326" s="942"/>
      <c r="HIF326" s="942"/>
      <c r="HIG326" s="942"/>
      <c r="HIH326" s="942"/>
      <c r="HII326" s="942"/>
      <c r="HIJ326" s="942"/>
      <c r="HIK326" s="942"/>
      <c r="HIL326" s="942"/>
      <c r="HIM326" s="942"/>
      <c r="HIN326" s="942"/>
      <c r="HIO326" s="942"/>
      <c r="HIP326" s="942"/>
      <c r="HIQ326" s="942"/>
      <c r="HIR326" s="942"/>
      <c r="HIS326" s="942"/>
      <c r="HIT326" s="942"/>
      <c r="HIU326" s="942"/>
      <c r="HIV326" s="942"/>
      <c r="HIW326" s="942"/>
      <c r="HIX326" s="942"/>
      <c r="HIY326" s="942"/>
      <c r="HIZ326" s="942"/>
      <c r="HJA326" s="942"/>
      <c r="HJB326" s="942"/>
      <c r="HJC326" s="942"/>
      <c r="HJD326" s="942"/>
      <c r="HJE326" s="942"/>
      <c r="HJF326" s="942"/>
      <c r="HJG326" s="942"/>
      <c r="HJH326" s="942"/>
      <c r="HJI326" s="942"/>
      <c r="HJJ326" s="942"/>
      <c r="HJK326" s="942"/>
      <c r="HJL326" s="942"/>
      <c r="HJM326" s="942"/>
      <c r="HJN326" s="942"/>
      <c r="HJO326" s="942"/>
      <c r="HJP326" s="942"/>
      <c r="HJQ326" s="942"/>
      <c r="HJR326" s="942"/>
      <c r="HJS326" s="942"/>
      <c r="HJT326" s="942"/>
      <c r="HJU326" s="942"/>
      <c r="HJV326" s="942"/>
      <c r="HJW326" s="942"/>
      <c r="HJX326" s="942"/>
      <c r="HJY326" s="942"/>
      <c r="HJZ326" s="942"/>
      <c r="HKA326" s="942"/>
      <c r="HKB326" s="942"/>
      <c r="HKC326" s="942"/>
      <c r="HKD326" s="942"/>
      <c r="HKE326" s="942"/>
      <c r="HKF326" s="942"/>
      <c r="HKG326" s="942"/>
      <c r="HKH326" s="942"/>
      <c r="HKI326" s="942"/>
      <c r="HKJ326" s="942"/>
      <c r="HKK326" s="942"/>
      <c r="HKL326" s="942"/>
      <c r="HKM326" s="942"/>
      <c r="HKN326" s="942"/>
      <c r="HKO326" s="942"/>
      <c r="HKP326" s="942"/>
      <c r="HKQ326" s="942"/>
      <c r="HKR326" s="942"/>
      <c r="HKS326" s="942"/>
      <c r="HKT326" s="942"/>
      <c r="HKU326" s="942"/>
      <c r="HKV326" s="942"/>
      <c r="HKW326" s="942"/>
      <c r="HKX326" s="942"/>
      <c r="HKY326" s="942"/>
      <c r="HKZ326" s="942"/>
      <c r="HLA326" s="942"/>
      <c r="HLB326" s="942"/>
      <c r="HLC326" s="942"/>
      <c r="HLD326" s="942"/>
      <c r="HLE326" s="942"/>
      <c r="HLF326" s="942"/>
      <c r="HLG326" s="942"/>
      <c r="HLH326" s="942"/>
      <c r="HLI326" s="942"/>
      <c r="HLJ326" s="942"/>
      <c r="HLK326" s="942"/>
      <c r="HLL326" s="942"/>
      <c r="HLM326" s="942"/>
      <c r="HLN326" s="942"/>
      <c r="HLO326" s="942"/>
      <c r="HLP326" s="942"/>
      <c r="HLQ326" s="942"/>
      <c r="HLR326" s="942"/>
      <c r="HLS326" s="942"/>
      <c r="HLT326" s="942"/>
      <c r="HLU326" s="942"/>
      <c r="HLV326" s="942"/>
      <c r="HLW326" s="942"/>
      <c r="HLX326" s="942"/>
      <c r="HLY326" s="942"/>
      <c r="HLZ326" s="942"/>
      <c r="HMA326" s="942"/>
      <c r="HMB326" s="942"/>
      <c r="HMC326" s="942"/>
      <c r="HMD326" s="942"/>
      <c r="HME326" s="942"/>
      <c r="HMF326" s="942"/>
      <c r="HMG326" s="942"/>
      <c r="HMH326" s="942"/>
      <c r="HMI326" s="942"/>
      <c r="HMJ326" s="942"/>
      <c r="HMK326" s="942"/>
      <c r="HML326" s="942"/>
      <c r="HMM326" s="942"/>
      <c r="HMN326" s="942"/>
      <c r="HMO326" s="942"/>
      <c r="HMP326" s="942"/>
      <c r="HMQ326" s="942"/>
      <c r="HMR326" s="942"/>
      <c r="HMS326" s="942"/>
      <c r="HMT326" s="942"/>
      <c r="HMU326" s="942"/>
      <c r="HMV326" s="942"/>
      <c r="HMW326" s="942"/>
      <c r="HMX326" s="942"/>
      <c r="HMY326" s="942"/>
      <c r="HMZ326" s="942"/>
      <c r="HNA326" s="942"/>
      <c r="HNB326" s="942"/>
      <c r="HNC326" s="942"/>
      <c r="HND326" s="942"/>
      <c r="HNE326" s="942"/>
      <c r="HNF326" s="942"/>
      <c r="HNG326" s="942"/>
      <c r="HNH326" s="942"/>
      <c r="HNI326" s="942"/>
      <c r="HNJ326" s="942"/>
      <c r="HNK326" s="942"/>
      <c r="HNL326" s="942"/>
      <c r="HNM326" s="942"/>
      <c r="HNN326" s="942"/>
      <c r="HNO326" s="942"/>
      <c r="HNP326" s="942"/>
      <c r="HNQ326" s="942"/>
      <c r="HNR326" s="942"/>
      <c r="HNS326" s="942"/>
      <c r="HNT326" s="942"/>
      <c r="HNU326" s="942"/>
      <c r="HNV326" s="942"/>
      <c r="HNW326" s="942"/>
      <c r="HNX326" s="942"/>
      <c r="HNY326" s="942"/>
      <c r="HNZ326" s="942"/>
      <c r="HOA326" s="942"/>
      <c r="HOB326" s="942"/>
      <c r="HOC326" s="942"/>
      <c r="HOD326" s="942"/>
      <c r="HOE326" s="942"/>
      <c r="HOF326" s="942"/>
      <c r="HOG326" s="942"/>
      <c r="HOH326" s="942"/>
      <c r="HOI326" s="942"/>
      <c r="HOJ326" s="942"/>
      <c r="HOK326" s="942"/>
      <c r="HOL326" s="942"/>
      <c r="HOM326" s="942"/>
      <c r="HON326" s="942"/>
      <c r="HOO326" s="942"/>
      <c r="HOP326" s="942"/>
      <c r="HOQ326" s="942"/>
      <c r="HOR326" s="942"/>
      <c r="HOS326" s="942"/>
      <c r="HOT326" s="942"/>
      <c r="HOU326" s="942"/>
      <c r="HOV326" s="942"/>
      <c r="HOW326" s="942"/>
      <c r="HOX326" s="942"/>
      <c r="HOY326" s="942"/>
      <c r="HOZ326" s="942"/>
      <c r="HPA326" s="942"/>
      <c r="HPB326" s="942"/>
      <c r="HPC326" s="942"/>
      <c r="HPD326" s="942"/>
      <c r="HPE326" s="942"/>
      <c r="HPF326" s="942"/>
      <c r="HPG326" s="942"/>
      <c r="HPH326" s="942"/>
      <c r="HPI326" s="942"/>
      <c r="HPJ326" s="942"/>
      <c r="HPK326" s="942"/>
      <c r="HPL326" s="942"/>
      <c r="HPM326" s="942"/>
      <c r="HPN326" s="942"/>
      <c r="HPO326" s="942"/>
      <c r="HPP326" s="942"/>
      <c r="HPQ326" s="942"/>
      <c r="HPR326" s="942"/>
      <c r="HPS326" s="942"/>
      <c r="HPT326" s="942"/>
      <c r="HPU326" s="942"/>
      <c r="HPV326" s="942"/>
      <c r="HPW326" s="942"/>
      <c r="HPX326" s="942"/>
      <c r="HPY326" s="942"/>
      <c r="HPZ326" s="942"/>
      <c r="HQA326" s="942"/>
      <c r="HQB326" s="942"/>
      <c r="HQC326" s="942"/>
      <c r="HQD326" s="942"/>
      <c r="HQE326" s="942"/>
      <c r="HQF326" s="942"/>
      <c r="HQG326" s="942"/>
      <c r="HQH326" s="942"/>
      <c r="HQI326" s="942"/>
      <c r="HQJ326" s="942"/>
      <c r="HQK326" s="942"/>
      <c r="HQL326" s="942"/>
      <c r="HQM326" s="942"/>
      <c r="HQN326" s="942"/>
      <c r="HQO326" s="942"/>
      <c r="HQP326" s="942"/>
      <c r="HQQ326" s="942"/>
      <c r="HQR326" s="942"/>
      <c r="HQS326" s="942"/>
      <c r="HQT326" s="942"/>
      <c r="HQU326" s="942"/>
      <c r="HQV326" s="942"/>
      <c r="HQW326" s="942"/>
      <c r="HQX326" s="942"/>
      <c r="HQY326" s="942"/>
      <c r="HQZ326" s="942"/>
      <c r="HRA326" s="942"/>
      <c r="HRB326" s="942"/>
      <c r="HRC326" s="942"/>
      <c r="HRD326" s="942"/>
      <c r="HRE326" s="942"/>
      <c r="HRF326" s="942"/>
      <c r="HRG326" s="942"/>
      <c r="HRH326" s="942"/>
      <c r="HRI326" s="942"/>
      <c r="HRJ326" s="942"/>
      <c r="HRK326" s="942"/>
      <c r="HRL326" s="942"/>
      <c r="HRM326" s="942"/>
      <c r="HRN326" s="942"/>
      <c r="HRO326" s="942"/>
      <c r="HRP326" s="942"/>
      <c r="HRQ326" s="942"/>
      <c r="HRR326" s="942"/>
      <c r="HRS326" s="942"/>
      <c r="HRT326" s="942"/>
      <c r="HRU326" s="942"/>
      <c r="HRV326" s="942"/>
      <c r="HRW326" s="942"/>
      <c r="HRX326" s="942"/>
      <c r="HRY326" s="942"/>
      <c r="HRZ326" s="942"/>
      <c r="HSA326" s="942"/>
      <c r="HSB326" s="942"/>
      <c r="HSC326" s="942"/>
      <c r="HSD326" s="942"/>
      <c r="HSE326" s="942"/>
      <c r="HSF326" s="942"/>
      <c r="HSG326" s="942"/>
      <c r="HSH326" s="942"/>
      <c r="HSI326" s="942"/>
      <c r="HSJ326" s="942"/>
      <c r="HSK326" s="942"/>
      <c r="HSL326" s="942"/>
      <c r="HSM326" s="942"/>
      <c r="HSN326" s="942"/>
      <c r="HSO326" s="942"/>
      <c r="HSP326" s="942"/>
      <c r="HSQ326" s="942"/>
      <c r="HSR326" s="942"/>
      <c r="HSS326" s="942"/>
      <c r="HST326" s="942"/>
      <c r="HSU326" s="942"/>
      <c r="HSV326" s="942"/>
      <c r="HSW326" s="942"/>
      <c r="HSX326" s="942"/>
      <c r="HSY326" s="942"/>
      <c r="HSZ326" s="942"/>
      <c r="HTA326" s="942"/>
      <c r="HTB326" s="942"/>
      <c r="HTC326" s="942"/>
      <c r="HTD326" s="942"/>
      <c r="HTE326" s="942"/>
      <c r="HTF326" s="942"/>
      <c r="HTG326" s="942"/>
      <c r="HTH326" s="942"/>
      <c r="HTI326" s="942"/>
      <c r="HTJ326" s="942"/>
      <c r="HTK326" s="942"/>
      <c r="HTL326" s="942"/>
      <c r="HTM326" s="942"/>
      <c r="HTN326" s="942"/>
      <c r="HTO326" s="942"/>
      <c r="HTP326" s="942"/>
      <c r="HTQ326" s="942"/>
      <c r="HTR326" s="942"/>
      <c r="HTS326" s="942"/>
      <c r="HTT326" s="942"/>
      <c r="HTU326" s="942"/>
      <c r="HTV326" s="942"/>
      <c r="HTW326" s="942"/>
      <c r="HTX326" s="942"/>
      <c r="HTY326" s="942"/>
      <c r="HTZ326" s="942"/>
      <c r="HUA326" s="942"/>
      <c r="HUB326" s="942"/>
      <c r="HUC326" s="942"/>
      <c r="HUD326" s="942"/>
      <c r="HUE326" s="942"/>
      <c r="HUF326" s="942"/>
      <c r="HUG326" s="942"/>
      <c r="HUH326" s="942"/>
      <c r="HUI326" s="942"/>
      <c r="HUJ326" s="942"/>
      <c r="HUK326" s="942"/>
      <c r="HUL326" s="942"/>
      <c r="HUM326" s="942"/>
      <c r="HUN326" s="942"/>
      <c r="HUO326" s="942"/>
      <c r="HUP326" s="942"/>
      <c r="HUQ326" s="942"/>
      <c r="HUR326" s="942"/>
      <c r="HUS326" s="942"/>
      <c r="HUT326" s="942"/>
      <c r="HUU326" s="942"/>
      <c r="HUV326" s="942"/>
      <c r="HUW326" s="942"/>
      <c r="HUX326" s="942"/>
      <c r="HUY326" s="942"/>
      <c r="HUZ326" s="942"/>
      <c r="HVA326" s="942"/>
      <c r="HVB326" s="942"/>
      <c r="HVC326" s="942"/>
      <c r="HVD326" s="942"/>
      <c r="HVE326" s="942"/>
      <c r="HVF326" s="942"/>
      <c r="HVG326" s="942"/>
      <c r="HVH326" s="942"/>
      <c r="HVI326" s="942"/>
      <c r="HVJ326" s="942"/>
      <c r="HVK326" s="942"/>
      <c r="HVL326" s="942"/>
      <c r="HVM326" s="942"/>
      <c r="HVN326" s="942"/>
      <c r="HVO326" s="942"/>
      <c r="HVP326" s="942"/>
      <c r="HVQ326" s="942"/>
      <c r="HVR326" s="942"/>
      <c r="HVS326" s="942"/>
      <c r="HVT326" s="942"/>
      <c r="HVU326" s="942"/>
      <c r="HVV326" s="942"/>
      <c r="HVW326" s="942"/>
      <c r="HVX326" s="942"/>
      <c r="HVY326" s="942"/>
      <c r="HVZ326" s="942"/>
      <c r="HWA326" s="942"/>
      <c r="HWB326" s="942"/>
      <c r="HWC326" s="942"/>
      <c r="HWD326" s="942"/>
      <c r="HWE326" s="942"/>
      <c r="HWF326" s="942"/>
      <c r="HWG326" s="942"/>
      <c r="HWH326" s="942"/>
      <c r="HWI326" s="942"/>
      <c r="HWJ326" s="942"/>
      <c r="HWK326" s="942"/>
      <c r="HWL326" s="942"/>
      <c r="HWM326" s="942"/>
      <c r="HWN326" s="942"/>
      <c r="HWO326" s="942"/>
      <c r="HWP326" s="942"/>
      <c r="HWQ326" s="942"/>
      <c r="HWR326" s="942"/>
      <c r="HWS326" s="942"/>
      <c r="HWT326" s="942"/>
      <c r="HWU326" s="942"/>
      <c r="HWV326" s="942"/>
      <c r="HWW326" s="942"/>
      <c r="HWX326" s="942"/>
      <c r="HWY326" s="942"/>
      <c r="HWZ326" s="942"/>
      <c r="HXA326" s="942"/>
      <c r="HXB326" s="942"/>
      <c r="HXC326" s="942"/>
      <c r="HXD326" s="942"/>
      <c r="HXE326" s="942"/>
      <c r="HXF326" s="942"/>
      <c r="HXG326" s="942"/>
      <c r="HXH326" s="942"/>
      <c r="HXI326" s="942"/>
      <c r="HXJ326" s="942"/>
      <c r="HXK326" s="942"/>
      <c r="HXL326" s="942"/>
      <c r="HXM326" s="942"/>
      <c r="HXN326" s="942"/>
      <c r="HXO326" s="942"/>
      <c r="HXP326" s="942"/>
      <c r="HXQ326" s="942"/>
      <c r="HXR326" s="942"/>
      <c r="HXS326" s="942"/>
      <c r="HXT326" s="942"/>
      <c r="HXU326" s="942"/>
      <c r="HXV326" s="942"/>
      <c r="HXW326" s="942"/>
      <c r="HXX326" s="942"/>
      <c r="HXY326" s="942"/>
      <c r="HXZ326" s="942"/>
      <c r="HYA326" s="942"/>
      <c r="HYB326" s="942"/>
      <c r="HYC326" s="942"/>
      <c r="HYD326" s="942"/>
      <c r="HYE326" s="942"/>
      <c r="HYF326" s="942"/>
      <c r="HYG326" s="942"/>
      <c r="HYH326" s="942"/>
      <c r="HYI326" s="942"/>
      <c r="HYJ326" s="942"/>
      <c r="HYK326" s="942"/>
      <c r="HYL326" s="942"/>
      <c r="HYM326" s="942"/>
      <c r="HYN326" s="942"/>
      <c r="HYO326" s="942"/>
      <c r="HYP326" s="942"/>
      <c r="HYQ326" s="942"/>
      <c r="HYR326" s="942"/>
      <c r="HYS326" s="942"/>
      <c r="HYT326" s="942"/>
      <c r="HYU326" s="942"/>
      <c r="HYV326" s="942"/>
      <c r="HYW326" s="942"/>
      <c r="HYX326" s="942"/>
      <c r="HYY326" s="942"/>
      <c r="HYZ326" s="942"/>
      <c r="HZA326" s="942"/>
      <c r="HZB326" s="942"/>
      <c r="HZC326" s="942"/>
      <c r="HZD326" s="942"/>
      <c r="HZE326" s="942"/>
      <c r="HZF326" s="942"/>
      <c r="HZG326" s="942"/>
      <c r="HZH326" s="942"/>
      <c r="HZI326" s="942"/>
      <c r="HZJ326" s="942"/>
      <c r="HZK326" s="942"/>
      <c r="HZL326" s="942"/>
      <c r="HZM326" s="942"/>
      <c r="HZN326" s="942"/>
      <c r="HZO326" s="942"/>
      <c r="HZP326" s="942"/>
      <c r="HZQ326" s="942"/>
      <c r="HZR326" s="942"/>
      <c r="HZS326" s="942"/>
      <c r="HZT326" s="942"/>
      <c r="HZU326" s="942"/>
      <c r="HZV326" s="942"/>
      <c r="HZW326" s="942"/>
      <c r="HZX326" s="942"/>
      <c r="HZY326" s="942"/>
      <c r="HZZ326" s="942"/>
      <c r="IAA326" s="942"/>
      <c r="IAB326" s="942"/>
      <c r="IAC326" s="942"/>
      <c r="IAD326" s="942"/>
      <c r="IAE326" s="942"/>
      <c r="IAF326" s="942"/>
      <c r="IAG326" s="942"/>
      <c r="IAH326" s="942"/>
      <c r="IAI326" s="942"/>
      <c r="IAJ326" s="942"/>
      <c r="IAK326" s="942"/>
      <c r="IAL326" s="942"/>
      <c r="IAM326" s="942"/>
      <c r="IAN326" s="942"/>
      <c r="IAO326" s="942"/>
      <c r="IAP326" s="942"/>
      <c r="IAQ326" s="942"/>
      <c r="IAR326" s="942"/>
      <c r="IAS326" s="942"/>
      <c r="IAT326" s="942"/>
      <c r="IAU326" s="942"/>
      <c r="IAV326" s="942"/>
      <c r="IAW326" s="942"/>
      <c r="IAX326" s="942"/>
      <c r="IAY326" s="942"/>
      <c r="IAZ326" s="942"/>
      <c r="IBA326" s="942"/>
      <c r="IBB326" s="942"/>
      <c r="IBC326" s="942"/>
      <c r="IBD326" s="942"/>
      <c r="IBE326" s="942"/>
      <c r="IBF326" s="942"/>
      <c r="IBG326" s="942"/>
      <c r="IBH326" s="942"/>
      <c r="IBI326" s="942"/>
      <c r="IBJ326" s="942"/>
      <c r="IBK326" s="942"/>
      <c r="IBL326" s="942"/>
      <c r="IBM326" s="942"/>
      <c r="IBN326" s="942"/>
      <c r="IBO326" s="942"/>
      <c r="IBP326" s="942"/>
      <c r="IBQ326" s="942"/>
      <c r="IBR326" s="942"/>
      <c r="IBS326" s="942"/>
      <c r="IBT326" s="942"/>
      <c r="IBU326" s="942"/>
      <c r="IBV326" s="942"/>
      <c r="IBW326" s="942"/>
      <c r="IBX326" s="942"/>
      <c r="IBY326" s="942"/>
      <c r="IBZ326" s="942"/>
      <c r="ICA326" s="942"/>
      <c r="ICB326" s="942"/>
      <c r="ICC326" s="942"/>
      <c r="ICD326" s="942"/>
      <c r="ICE326" s="942"/>
      <c r="ICF326" s="942"/>
      <c r="ICG326" s="942"/>
      <c r="ICH326" s="942"/>
      <c r="ICI326" s="942"/>
      <c r="ICJ326" s="942"/>
      <c r="ICK326" s="942"/>
      <c r="ICL326" s="942"/>
      <c r="ICM326" s="942"/>
      <c r="ICN326" s="942"/>
      <c r="ICO326" s="942"/>
      <c r="ICP326" s="942"/>
      <c r="ICQ326" s="942"/>
      <c r="ICR326" s="942"/>
      <c r="ICS326" s="942"/>
      <c r="ICT326" s="942"/>
      <c r="ICU326" s="942"/>
      <c r="ICV326" s="942"/>
      <c r="ICW326" s="942"/>
      <c r="ICX326" s="942"/>
      <c r="ICY326" s="942"/>
      <c r="ICZ326" s="942"/>
      <c r="IDA326" s="942"/>
      <c r="IDB326" s="942"/>
      <c r="IDC326" s="942"/>
      <c r="IDD326" s="942"/>
      <c r="IDE326" s="942"/>
      <c r="IDF326" s="942"/>
      <c r="IDG326" s="942"/>
      <c r="IDH326" s="942"/>
      <c r="IDI326" s="942"/>
      <c r="IDJ326" s="942"/>
      <c r="IDK326" s="942"/>
      <c r="IDL326" s="942"/>
      <c r="IDM326" s="942"/>
      <c r="IDN326" s="942"/>
      <c r="IDO326" s="942"/>
      <c r="IDP326" s="942"/>
      <c r="IDQ326" s="942"/>
      <c r="IDR326" s="942"/>
      <c r="IDS326" s="942"/>
      <c r="IDT326" s="942"/>
      <c r="IDU326" s="942"/>
      <c r="IDV326" s="942"/>
      <c r="IDW326" s="942"/>
      <c r="IDX326" s="942"/>
      <c r="IDY326" s="942"/>
      <c r="IDZ326" s="942"/>
      <c r="IEA326" s="942"/>
      <c r="IEB326" s="942"/>
      <c r="IEC326" s="942"/>
      <c r="IED326" s="942"/>
      <c r="IEE326" s="942"/>
      <c r="IEF326" s="942"/>
      <c r="IEG326" s="942"/>
      <c r="IEH326" s="942"/>
      <c r="IEI326" s="942"/>
      <c r="IEJ326" s="942"/>
      <c r="IEK326" s="942"/>
      <c r="IEL326" s="942"/>
      <c r="IEM326" s="942"/>
      <c r="IEN326" s="942"/>
      <c r="IEO326" s="942"/>
      <c r="IEP326" s="942"/>
      <c r="IEQ326" s="942"/>
      <c r="IER326" s="942"/>
      <c r="IES326" s="942"/>
      <c r="IET326" s="942"/>
      <c r="IEU326" s="942"/>
      <c r="IEV326" s="942"/>
      <c r="IEW326" s="942"/>
      <c r="IEX326" s="942"/>
      <c r="IEY326" s="942"/>
      <c r="IEZ326" s="942"/>
      <c r="IFA326" s="942"/>
      <c r="IFB326" s="942"/>
      <c r="IFC326" s="942"/>
      <c r="IFD326" s="942"/>
      <c r="IFE326" s="942"/>
      <c r="IFF326" s="942"/>
      <c r="IFG326" s="942"/>
      <c r="IFH326" s="942"/>
      <c r="IFI326" s="942"/>
      <c r="IFJ326" s="942"/>
      <c r="IFK326" s="942"/>
      <c r="IFL326" s="942"/>
      <c r="IFM326" s="942"/>
      <c r="IFN326" s="942"/>
      <c r="IFO326" s="942"/>
      <c r="IFP326" s="942"/>
      <c r="IFQ326" s="942"/>
      <c r="IFR326" s="942"/>
      <c r="IFS326" s="942"/>
      <c r="IFT326" s="942"/>
      <c r="IFU326" s="942"/>
      <c r="IFV326" s="942"/>
      <c r="IFW326" s="942"/>
      <c r="IFX326" s="942"/>
      <c r="IFY326" s="942"/>
      <c r="IFZ326" s="942"/>
      <c r="IGA326" s="942"/>
      <c r="IGB326" s="942"/>
      <c r="IGC326" s="942"/>
      <c r="IGD326" s="942"/>
      <c r="IGE326" s="942"/>
      <c r="IGF326" s="942"/>
      <c r="IGG326" s="942"/>
      <c r="IGH326" s="942"/>
      <c r="IGI326" s="942"/>
      <c r="IGJ326" s="942"/>
      <c r="IGK326" s="942"/>
      <c r="IGL326" s="942"/>
      <c r="IGM326" s="942"/>
      <c r="IGN326" s="942"/>
      <c r="IGO326" s="942"/>
      <c r="IGP326" s="942"/>
      <c r="IGQ326" s="942"/>
      <c r="IGR326" s="942"/>
      <c r="IGS326" s="942"/>
      <c r="IGT326" s="942"/>
      <c r="IGU326" s="942"/>
      <c r="IGV326" s="942"/>
      <c r="IGW326" s="942"/>
      <c r="IGX326" s="942"/>
      <c r="IGY326" s="942"/>
      <c r="IGZ326" s="942"/>
      <c r="IHA326" s="942"/>
      <c r="IHB326" s="942"/>
      <c r="IHC326" s="942"/>
      <c r="IHD326" s="942"/>
      <c r="IHE326" s="942"/>
      <c r="IHF326" s="942"/>
      <c r="IHG326" s="942"/>
      <c r="IHH326" s="942"/>
      <c r="IHI326" s="942"/>
      <c r="IHJ326" s="942"/>
      <c r="IHK326" s="942"/>
      <c r="IHL326" s="942"/>
      <c r="IHM326" s="942"/>
      <c r="IHN326" s="942"/>
      <c r="IHO326" s="942"/>
      <c r="IHP326" s="942"/>
      <c r="IHQ326" s="942"/>
      <c r="IHR326" s="942"/>
      <c r="IHS326" s="942"/>
      <c r="IHT326" s="942"/>
      <c r="IHU326" s="942"/>
      <c r="IHV326" s="942"/>
      <c r="IHW326" s="942"/>
      <c r="IHX326" s="942"/>
      <c r="IHY326" s="942"/>
      <c r="IHZ326" s="942"/>
      <c r="IIA326" s="942"/>
      <c r="IIB326" s="942"/>
      <c r="IIC326" s="942"/>
      <c r="IID326" s="942"/>
      <c r="IIE326" s="942"/>
      <c r="IIF326" s="942"/>
      <c r="IIG326" s="942"/>
      <c r="IIH326" s="942"/>
      <c r="III326" s="942"/>
      <c r="IIJ326" s="942"/>
      <c r="IIK326" s="942"/>
      <c r="IIL326" s="942"/>
      <c r="IIM326" s="942"/>
      <c r="IIN326" s="942"/>
      <c r="IIO326" s="942"/>
      <c r="IIP326" s="942"/>
      <c r="IIQ326" s="942"/>
      <c r="IIR326" s="942"/>
      <c r="IIS326" s="942"/>
      <c r="IIT326" s="942"/>
      <c r="IIU326" s="942"/>
      <c r="IIV326" s="942"/>
      <c r="IIW326" s="942"/>
      <c r="IIX326" s="942"/>
      <c r="IIY326" s="942"/>
      <c r="IIZ326" s="942"/>
      <c r="IJA326" s="942"/>
      <c r="IJB326" s="942"/>
      <c r="IJC326" s="942"/>
      <c r="IJD326" s="942"/>
      <c r="IJE326" s="942"/>
      <c r="IJF326" s="942"/>
      <c r="IJG326" s="942"/>
      <c r="IJH326" s="942"/>
      <c r="IJI326" s="942"/>
      <c r="IJJ326" s="942"/>
      <c r="IJK326" s="942"/>
      <c r="IJL326" s="942"/>
      <c r="IJM326" s="942"/>
      <c r="IJN326" s="942"/>
      <c r="IJO326" s="942"/>
      <c r="IJP326" s="942"/>
      <c r="IJQ326" s="942"/>
      <c r="IJR326" s="942"/>
      <c r="IJS326" s="942"/>
      <c r="IJT326" s="942"/>
      <c r="IJU326" s="942"/>
      <c r="IJV326" s="942"/>
      <c r="IJW326" s="942"/>
      <c r="IJX326" s="942"/>
      <c r="IJY326" s="942"/>
      <c r="IJZ326" s="942"/>
      <c r="IKA326" s="942"/>
      <c r="IKB326" s="942"/>
      <c r="IKC326" s="942"/>
      <c r="IKD326" s="942"/>
      <c r="IKE326" s="942"/>
      <c r="IKF326" s="942"/>
      <c r="IKG326" s="942"/>
      <c r="IKH326" s="942"/>
      <c r="IKI326" s="942"/>
      <c r="IKJ326" s="942"/>
      <c r="IKK326" s="942"/>
      <c r="IKL326" s="942"/>
      <c r="IKM326" s="942"/>
      <c r="IKN326" s="942"/>
      <c r="IKO326" s="942"/>
      <c r="IKP326" s="942"/>
      <c r="IKQ326" s="942"/>
      <c r="IKR326" s="942"/>
      <c r="IKS326" s="942"/>
      <c r="IKT326" s="942"/>
      <c r="IKU326" s="942"/>
      <c r="IKV326" s="942"/>
      <c r="IKW326" s="942"/>
      <c r="IKX326" s="942"/>
      <c r="IKY326" s="942"/>
      <c r="IKZ326" s="942"/>
      <c r="ILA326" s="942"/>
      <c r="ILB326" s="942"/>
      <c r="ILC326" s="942"/>
      <c r="ILD326" s="942"/>
      <c r="ILE326" s="942"/>
      <c r="ILF326" s="942"/>
      <c r="ILG326" s="942"/>
      <c r="ILH326" s="942"/>
      <c r="ILI326" s="942"/>
      <c r="ILJ326" s="942"/>
      <c r="ILK326" s="942"/>
      <c r="ILL326" s="942"/>
      <c r="ILM326" s="942"/>
      <c r="ILN326" s="942"/>
      <c r="ILO326" s="942"/>
      <c r="ILP326" s="942"/>
      <c r="ILQ326" s="942"/>
      <c r="ILR326" s="942"/>
      <c r="ILS326" s="942"/>
      <c r="ILT326" s="942"/>
      <c r="ILU326" s="942"/>
      <c r="ILV326" s="942"/>
      <c r="ILW326" s="942"/>
      <c r="ILX326" s="942"/>
      <c r="ILY326" s="942"/>
      <c r="ILZ326" s="942"/>
      <c r="IMA326" s="942"/>
      <c r="IMB326" s="942"/>
      <c r="IMC326" s="942"/>
      <c r="IMD326" s="942"/>
      <c r="IME326" s="942"/>
      <c r="IMF326" s="942"/>
      <c r="IMG326" s="942"/>
      <c r="IMH326" s="942"/>
      <c r="IMI326" s="942"/>
      <c r="IMJ326" s="942"/>
      <c r="IMK326" s="942"/>
      <c r="IML326" s="942"/>
      <c r="IMM326" s="942"/>
      <c r="IMN326" s="942"/>
      <c r="IMO326" s="942"/>
      <c r="IMP326" s="942"/>
      <c r="IMQ326" s="942"/>
      <c r="IMR326" s="942"/>
      <c r="IMS326" s="942"/>
      <c r="IMT326" s="942"/>
      <c r="IMU326" s="942"/>
      <c r="IMV326" s="942"/>
      <c r="IMW326" s="942"/>
      <c r="IMX326" s="942"/>
      <c r="IMY326" s="942"/>
      <c r="IMZ326" s="942"/>
      <c r="INA326" s="942"/>
      <c r="INB326" s="942"/>
      <c r="INC326" s="942"/>
      <c r="IND326" s="942"/>
      <c r="INE326" s="942"/>
      <c r="INF326" s="942"/>
      <c r="ING326" s="942"/>
      <c r="INH326" s="942"/>
      <c r="INI326" s="942"/>
      <c r="INJ326" s="942"/>
      <c r="INK326" s="942"/>
      <c r="INL326" s="942"/>
      <c r="INM326" s="942"/>
      <c r="INN326" s="942"/>
      <c r="INO326" s="942"/>
      <c r="INP326" s="942"/>
      <c r="INQ326" s="942"/>
      <c r="INR326" s="942"/>
      <c r="INS326" s="942"/>
      <c r="INT326" s="942"/>
      <c r="INU326" s="942"/>
      <c r="INV326" s="942"/>
      <c r="INW326" s="942"/>
      <c r="INX326" s="942"/>
      <c r="INY326" s="942"/>
      <c r="INZ326" s="942"/>
      <c r="IOA326" s="942"/>
      <c r="IOB326" s="942"/>
      <c r="IOC326" s="942"/>
      <c r="IOD326" s="942"/>
      <c r="IOE326" s="942"/>
      <c r="IOF326" s="942"/>
      <c r="IOG326" s="942"/>
      <c r="IOH326" s="942"/>
      <c r="IOI326" s="942"/>
      <c r="IOJ326" s="942"/>
      <c r="IOK326" s="942"/>
      <c r="IOL326" s="942"/>
      <c r="IOM326" s="942"/>
      <c r="ION326" s="942"/>
      <c r="IOO326" s="942"/>
      <c r="IOP326" s="942"/>
      <c r="IOQ326" s="942"/>
      <c r="IOR326" s="942"/>
      <c r="IOS326" s="942"/>
      <c r="IOT326" s="942"/>
      <c r="IOU326" s="942"/>
      <c r="IOV326" s="942"/>
      <c r="IOW326" s="942"/>
      <c r="IOX326" s="942"/>
      <c r="IOY326" s="942"/>
      <c r="IOZ326" s="942"/>
      <c r="IPA326" s="942"/>
      <c r="IPB326" s="942"/>
      <c r="IPC326" s="942"/>
      <c r="IPD326" s="942"/>
      <c r="IPE326" s="942"/>
      <c r="IPF326" s="942"/>
      <c r="IPG326" s="942"/>
      <c r="IPH326" s="942"/>
      <c r="IPI326" s="942"/>
      <c r="IPJ326" s="942"/>
      <c r="IPK326" s="942"/>
      <c r="IPL326" s="942"/>
      <c r="IPM326" s="942"/>
      <c r="IPN326" s="942"/>
      <c r="IPO326" s="942"/>
      <c r="IPP326" s="942"/>
      <c r="IPQ326" s="942"/>
      <c r="IPR326" s="942"/>
      <c r="IPS326" s="942"/>
      <c r="IPT326" s="942"/>
      <c r="IPU326" s="942"/>
      <c r="IPV326" s="942"/>
      <c r="IPW326" s="942"/>
      <c r="IPX326" s="942"/>
      <c r="IPY326" s="942"/>
      <c r="IPZ326" s="942"/>
      <c r="IQA326" s="942"/>
      <c r="IQB326" s="942"/>
      <c r="IQC326" s="942"/>
      <c r="IQD326" s="942"/>
      <c r="IQE326" s="942"/>
      <c r="IQF326" s="942"/>
      <c r="IQG326" s="942"/>
      <c r="IQH326" s="942"/>
      <c r="IQI326" s="942"/>
      <c r="IQJ326" s="942"/>
      <c r="IQK326" s="942"/>
      <c r="IQL326" s="942"/>
      <c r="IQM326" s="942"/>
      <c r="IQN326" s="942"/>
      <c r="IQO326" s="942"/>
      <c r="IQP326" s="942"/>
      <c r="IQQ326" s="942"/>
      <c r="IQR326" s="942"/>
      <c r="IQS326" s="942"/>
      <c r="IQT326" s="942"/>
      <c r="IQU326" s="942"/>
      <c r="IQV326" s="942"/>
      <c r="IQW326" s="942"/>
      <c r="IQX326" s="942"/>
      <c r="IQY326" s="942"/>
      <c r="IQZ326" s="942"/>
      <c r="IRA326" s="942"/>
      <c r="IRB326" s="942"/>
      <c r="IRC326" s="942"/>
      <c r="IRD326" s="942"/>
      <c r="IRE326" s="942"/>
      <c r="IRF326" s="942"/>
      <c r="IRG326" s="942"/>
      <c r="IRH326" s="942"/>
      <c r="IRI326" s="942"/>
      <c r="IRJ326" s="942"/>
      <c r="IRK326" s="942"/>
      <c r="IRL326" s="942"/>
      <c r="IRM326" s="942"/>
      <c r="IRN326" s="942"/>
      <c r="IRO326" s="942"/>
      <c r="IRP326" s="942"/>
      <c r="IRQ326" s="942"/>
      <c r="IRR326" s="942"/>
      <c r="IRS326" s="942"/>
      <c r="IRT326" s="942"/>
      <c r="IRU326" s="942"/>
      <c r="IRV326" s="942"/>
      <c r="IRW326" s="942"/>
      <c r="IRX326" s="942"/>
      <c r="IRY326" s="942"/>
      <c r="IRZ326" s="942"/>
      <c r="ISA326" s="942"/>
      <c r="ISB326" s="942"/>
      <c r="ISC326" s="942"/>
      <c r="ISD326" s="942"/>
      <c r="ISE326" s="942"/>
      <c r="ISF326" s="942"/>
      <c r="ISG326" s="942"/>
      <c r="ISH326" s="942"/>
      <c r="ISI326" s="942"/>
      <c r="ISJ326" s="942"/>
      <c r="ISK326" s="942"/>
      <c r="ISL326" s="942"/>
      <c r="ISM326" s="942"/>
      <c r="ISN326" s="942"/>
      <c r="ISO326" s="942"/>
      <c r="ISP326" s="942"/>
      <c r="ISQ326" s="942"/>
      <c r="ISR326" s="942"/>
      <c r="ISS326" s="942"/>
      <c r="IST326" s="942"/>
      <c r="ISU326" s="942"/>
      <c r="ISV326" s="942"/>
      <c r="ISW326" s="942"/>
      <c r="ISX326" s="942"/>
      <c r="ISY326" s="942"/>
      <c r="ISZ326" s="942"/>
      <c r="ITA326" s="942"/>
      <c r="ITB326" s="942"/>
      <c r="ITC326" s="942"/>
      <c r="ITD326" s="942"/>
      <c r="ITE326" s="942"/>
      <c r="ITF326" s="942"/>
      <c r="ITG326" s="942"/>
      <c r="ITH326" s="942"/>
      <c r="ITI326" s="942"/>
      <c r="ITJ326" s="942"/>
      <c r="ITK326" s="942"/>
      <c r="ITL326" s="942"/>
      <c r="ITM326" s="942"/>
      <c r="ITN326" s="942"/>
      <c r="ITO326" s="942"/>
      <c r="ITP326" s="942"/>
      <c r="ITQ326" s="942"/>
      <c r="ITR326" s="942"/>
      <c r="ITS326" s="942"/>
      <c r="ITT326" s="942"/>
      <c r="ITU326" s="942"/>
      <c r="ITV326" s="942"/>
      <c r="ITW326" s="942"/>
      <c r="ITX326" s="942"/>
      <c r="ITY326" s="942"/>
      <c r="ITZ326" s="942"/>
      <c r="IUA326" s="942"/>
      <c r="IUB326" s="942"/>
      <c r="IUC326" s="942"/>
      <c r="IUD326" s="942"/>
      <c r="IUE326" s="942"/>
      <c r="IUF326" s="942"/>
      <c r="IUG326" s="942"/>
      <c r="IUH326" s="942"/>
      <c r="IUI326" s="942"/>
      <c r="IUJ326" s="942"/>
      <c r="IUK326" s="942"/>
      <c r="IUL326" s="942"/>
      <c r="IUM326" s="942"/>
      <c r="IUN326" s="942"/>
      <c r="IUO326" s="942"/>
      <c r="IUP326" s="942"/>
      <c r="IUQ326" s="942"/>
      <c r="IUR326" s="942"/>
      <c r="IUS326" s="942"/>
      <c r="IUT326" s="942"/>
      <c r="IUU326" s="942"/>
      <c r="IUV326" s="942"/>
      <c r="IUW326" s="942"/>
      <c r="IUX326" s="942"/>
      <c r="IUY326" s="942"/>
      <c r="IUZ326" s="942"/>
      <c r="IVA326" s="942"/>
      <c r="IVB326" s="942"/>
      <c r="IVC326" s="942"/>
      <c r="IVD326" s="942"/>
      <c r="IVE326" s="942"/>
      <c r="IVF326" s="942"/>
      <c r="IVG326" s="942"/>
      <c r="IVH326" s="942"/>
      <c r="IVI326" s="942"/>
      <c r="IVJ326" s="942"/>
      <c r="IVK326" s="942"/>
      <c r="IVL326" s="942"/>
      <c r="IVM326" s="942"/>
      <c r="IVN326" s="942"/>
      <c r="IVO326" s="942"/>
      <c r="IVP326" s="942"/>
      <c r="IVQ326" s="942"/>
      <c r="IVR326" s="942"/>
      <c r="IVS326" s="942"/>
      <c r="IVT326" s="942"/>
      <c r="IVU326" s="942"/>
      <c r="IVV326" s="942"/>
      <c r="IVW326" s="942"/>
      <c r="IVX326" s="942"/>
      <c r="IVY326" s="942"/>
      <c r="IVZ326" s="942"/>
      <c r="IWA326" s="942"/>
      <c r="IWB326" s="942"/>
      <c r="IWC326" s="942"/>
      <c r="IWD326" s="942"/>
      <c r="IWE326" s="942"/>
      <c r="IWF326" s="942"/>
      <c r="IWG326" s="942"/>
      <c r="IWH326" s="942"/>
      <c r="IWI326" s="942"/>
      <c r="IWJ326" s="942"/>
      <c r="IWK326" s="942"/>
      <c r="IWL326" s="942"/>
      <c r="IWM326" s="942"/>
      <c r="IWN326" s="942"/>
      <c r="IWO326" s="942"/>
      <c r="IWP326" s="942"/>
      <c r="IWQ326" s="942"/>
      <c r="IWR326" s="942"/>
      <c r="IWS326" s="942"/>
      <c r="IWT326" s="942"/>
      <c r="IWU326" s="942"/>
      <c r="IWV326" s="942"/>
      <c r="IWW326" s="942"/>
      <c r="IWX326" s="942"/>
      <c r="IWY326" s="942"/>
      <c r="IWZ326" s="942"/>
      <c r="IXA326" s="942"/>
      <c r="IXB326" s="942"/>
      <c r="IXC326" s="942"/>
      <c r="IXD326" s="942"/>
      <c r="IXE326" s="942"/>
      <c r="IXF326" s="942"/>
      <c r="IXG326" s="942"/>
      <c r="IXH326" s="942"/>
      <c r="IXI326" s="942"/>
      <c r="IXJ326" s="942"/>
      <c r="IXK326" s="942"/>
      <c r="IXL326" s="942"/>
      <c r="IXM326" s="942"/>
      <c r="IXN326" s="942"/>
      <c r="IXO326" s="942"/>
      <c r="IXP326" s="942"/>
      <c r="IXQ326" s="942"/>
      <c r="IXR326" s="942"/>
      <c r="IXS326" s="942"/>
      <c r="IXT326" s="942"/>
      <c r="IXU326" s="942"/>
      <c r="IXV326" s="942"/>
      <c r="IXW326" s="942"/>
      <c r="IXX326" s="942"/>
      <c r="IXY326" s="942"/>
      <c r="IXZ326" s="942"/>
      <c r="IYA326" s="942"/>
      <c r="IYB326" s="942"/>
      <c r="IYC326" s="942"/>
      <c r="IYD326" s="942"/>
      <c r="IYE326" s="942"/>
      <c r="IYF326" s="942"/>
      <c r="IYG326" s="942"/>
      <c r="IYH326" s="942"/>
      <c r="IYI326" s="942"/>
      <c r="IYJ326" s="942"/>
      <c r="IYK326" s="942"/>
      <c r="IYL326" s="942"/>
      <c r="IYM326" s="942"/>
      <c r="IYN326" s="942"/>
      <c r="IYO326" s="942"/>
      <c r="IYP326" s="942"/>
      <c r="IYQ326" s="942"/>
      <c r="IYR326" s="942"/>
      <c r="IYS326" s="942"/>
      <c r="IYT326" s="942"/>
      <c r="IYU326" s="942"/>
      <c r="IYV326" s="942"/>
      <c r="IYW326" s="942"/>
      <c r="IYX326" s="942"/>
      <c r="IYY326" s="942"/>
      <c r="IYZ326" s="942"/>
      <c r="IZA326" s="942"/>
      <c r="IZB326" s="942"/>
      <c r="IZC326" s="942"/>
      <c r="IZD326" s="942"/>
      <c r="IZE326" s="942"/>
      <c r="IZF326" s="942"/>
      <c r="IZG326" s="942"/>
      <c r="IZH326" s="942"/>
      <c r="IZI326" s="942"/>
      <c r="IZJ326" s="942"/>
      <c r="IZK326" s="942"/>
      <c r="IZL326" s="942"/>
      <c r="IZM326" s="942"/>
      <c r="IZN326" s="942"/>
      <c r="IZO326" s="942"/>
      <c r="IZP326" s="942"/>
      <c r="IZQ326" s="942"/>
      <c r="IZR326" s="942"/>
      <c r="IZS326" s="942"/>
      <c r="IZT326" s="942"/>
      <c r="IZU326" s="942"/>
      <c r="IZV326" s="942"/>
      <c r="IZW326" s="942"/>
      <c r="IZX326" s="942"/>
      <c r="IZY326" s="942"/>
      <c r="IZZ326" s="942"/>
      <c r="JAA326" s="942"/>
      <c r="JAB326" s="942"/>
      <c r="JAC326" s="942"/>
      <c r="JAD326" s="942"/>
      <c r="JAE326" s="942"/>
      <c r="JAF326" s="942"/>
      <c r="JAG326" s="942"/>
      <c r="JAH326" s="942"/>
      <c r="JAI326" s="942"/>
      <c r="JAJ326" s="942"/>
      <c r="JAK326" s="942"/>
      <c r="JAL326" s="942"/>
      <c r="JAM326" s="942"/>
      <c r="JAN326" s="942"/>
      <c r="JAO326" s="942"/>
      <c r="JAP326" s="942"/>
      <c r="JAQ326" s="942"/>
      <c r="JAR326" s="942"/>
      <c r="JAS326" s="942"/>
      <c r="JAT326" s="942"/>
      <c r="JAU326" s="942"/>
      <c r="JAV326" s="942"/>
      <c r="JAW326" s="942"/>
      <c r="JAX326" s="942"/>
      <c r="JAY326" s="942"/>
      <c r="JAZ326" s="942"/>
      <c r="JBA326" s="942"/>
      <c r="JBB326" s="942"/>
      <c r="JBC326" s="942"/>
      <c r="JBD326" s="942"/>
      <c r="JBE326" s="942"/>
      <c r="JBF326" s="942"/>
      <c r="JBG326" s="942"/>
      <c r="JBH326" s="942"/>
      <c r="JBI326" s="942"/>
      <c r="JBJ326" s="942"/>
      <c r="JBK326" s="942"/>
      <c r="JBL326" s="942"/>
      <c r="JBM326" s="942"/>
      <c r="JBN326" s="942"/>
      <c r="JBO326" s="942"/>
      <c r="JBP326" s="942"/>
      <c r="JBQ326" s="942"/>
      <c r="JBR326" s="942"/>
      <c r="JBS326" s="942"/>
      <c r="JBT326" s="942"/>
      <c r="JBU326" s="942"/>
      <c r="JBV326" s="942"/>
      <c r="JBW326" s="942"/>
      <c r="JBX326" s="942"/>
      <c r="JBY326" s="942"/>
      <c r="JBZ326" s="942"/>
      <c r="JCA326" s="942"/>
      <c r="JCB326" s="942"/>
      <c r="JCC326" s="942"/>
      <c r="JCD326" s="942"/>
      <c r="JCE326" s="942"/>
      <c r="JCF326" s="942"/>
      <c r="JCG326" s="942"/>
      <c r="JCH326" s="942"/>
      <c r="JCI326" s="942"/>
      <c r="JCJ326" s="942"/>
      <c r="JCK326" s="942"/>
      <c r="JCL326" s="942"/>
      <c r="JCM326" s="942"/>
      <c r="JCN326" s="942"/>
      <c r="JCO326" s="942"/>
      <c r="JCP326" s="942"/>
      <c r="JCQ326" s="942"/>
      <c r="JCR326" s="942"/>
      <c r="JCS326" s="942"/>
      <c r="JCT326" s="942"/>
      <c r="JCU326" s="942"/>
      <c r="JCV326" s="942"/>
      <c r="JCW326" s="942"/>
      <c r="JCX326" s="942"/>
      <c r="JCY326" s="942"/>
      <c r="JCZ326" s="942"/>
      <c r="JDA326" s="942"/>
      <c r="JDB326" s="942"/>
      <c r="JDC326" s="942"/>
      <c r="JDD326" s="942"/>
      <c r="JDE326" s="942"/>
      <c r="JDF326" s="942"/>
      <c r="JDG326" s="942"/>
      <c r="JDH326" s="942"/>
      <c r="JDI326" s="942"/>
      <c r="JDJ326" s="942"/>
      <c r="JDK326" s="942"/>
      <c r="JDL326" s="942"/>
      <c r="JDM326" s="942"/>
      <c r="JDN326" s="942"/>
      <c r="JDO326" s="942"/>
      <c r="JDP326" s="942"/>
      <c r="JDQ326" s="942"/>
      <c r="JDR326" s="942"/>
      <c r="JDS326" s="942"/>
      <c r="JDT326" s="942"/>
      <c r="JDU326" s="942"/>
      <c r="JDV326" s="942"/>
      <c r="JDW326" s="942"/>
      <c r="JDX326" s="942"/>
      <c r="JDY326" s="942"/>
      <c r="JDZ326" s="942"/>
      <c r="JEA326" s="942"/>
      <c r="JEB326" s="942"/>
      <c r="JEC326" s="942"/>
      <c r="JED326" s="942"/>
      <c r="JEE326" s="942"/>
      <c r="JEF326" s="942"/>
      <c r="JEG326" s="942"/>
      <c r="JEH326" s="942"/>
      <c r="JEI326" s="942"/>
      <c r="JEJ326" s="942"/>
      <c r="JEK326" s="942"/>
      <c r="JEL326" s="942"/>
      <c r="JEM326" s="942"/>
      <c r="JEN326" s="942"/>
      <c r="JEO326" s="942"/>
      <c r="JEP326" s="942"/>
      <c r="JEQ326" s="942"/>
      <c r="JER326" s="942"/>
      <c r="JES326" s="942"/>
      <c r="JET326" s="942"/>
      <c r="JEU326" s="942"/>
      <c r="JEV326" s="942"/>
      <c r="JEW326" s="942"/>
      <c r="JEX326" s="942"/>
      <c r="JEY326" s="942"/>
      <c r="JEZ326" s="942"/>
      <c r="JFA326" s="942"/>
      <c r="JFB326" s="942"/>
      <c r="JFC326" s="942"/>
      <c r="JFD326" s="942"/>
      <c r="JFE326" s="942"/>
      <c r="JFF326" s="942"/>
      <c r="JFG326" s="942"/>
      <c r="JFH326" s="942"/>
      <c r="JFI326" s="942"/>
      <c r="JFJ326" s="942"/>
      <c r="JFK326" s="942"/>
      <c r="JFL326" s="942"/>
      <c r="JFM326" s="942"/>
      <c r="JFN326" s="942"/>
      <c r="JFO326" s="942"/>
      <c r="JFP326" s="942"/>
      <c r="JFQ326" s="942"/>
      <c r="JFR326" s="942"/>
      <c r="JFS326" s="942"/>
      <c r="JFT326" s="942"/>
      <c r="JFU326" s="942"/>
      <c r="JFV326" s="942"/>
      <c r="JFW326" s="942"/>
      <c r="JFX326" s="942"/>
      <c r="JFY326" s="942"/>
      <c r="JFZ326" s="942"/>
      <c r="JGA326" s="942"/>
      <c r="JGB326" s="942"/>
      <c r="JGC326" s="942"/>
      <c r="JGD326" s="942"/>
      <c r="JGE326" s="942"/>
      <c r="JGF326" s="942"/>
      <c r="JGG326" s="942"/>
      <c r="JGH326" s="942"/>
      <c r="JGI326" s="942"/>
      <c r="JGJ326" s="942"/>
      <c r="JGK326" s="942"/>
      <c r="JGL326" s="942"/>
      <c r="JGM326" s="942"/>
      <c r="JGN326" s="942"/>
      <c r="JGO326" s="942"/>
      <c r="JGP326" s="942"/>
      <c r="JGQ326" s="942"/>
      <c r="JGR326" s="942"/>
      <c r="JGS326" s="942"/>
      <c r="JGT326" s="942"/>
      <c r="JGU326" s="942"/>
      <c r="JGV326" s="942"/>
      <c r="JGW326" s="942"/>
      <c r="JGX326" s="942"/>
      <c r="JGY326" s="942"/>
      <c r="JGZ326" s="942"/>
      <c r="JHA326" s="942"/>
      <c r="JHB326" s="942"/>
      <c r="JHC326" s="942"/>
      <c r="JHD326" s="942"/>
      <c r="JHE326" s="942"/>
      <c r="JHF326" s="942"/>
      <c r="JHG326" s="942"/>
      <c r="JHH326" s="942"/>
      <c r="JHI326" s="942"/>
      <c r="JHJ326" s="942"/>
      <c r="JHK326" s="942"/>
      <c r="JHL326" s="942"/>
      <c r="JHM326" s="942"/>
      <c r="JHN326" s="942"/>
      <c r="JHO326" s="942"/>
      <c r="JHP326" s="942"/>
      <c r="JHQ326" s="942"/>
      <c r="JHR326" s="942"/>
      <c r="JHS326" s="942"/>
      <c r="JHT326" s="942"/>
      <c r="JHU326" s="942"/>
      <c r="JHV326" s="942"/>
      <c r="JHW326" s="942"/>
      <c r="JHX326" s="942"/>
      <c r="JHY326" s="942"/>
      <c r="JHZ326" s="942"/>
      <c r="JIA326" s="942"/>
      <c r="JIB326" s="942"/>
      <c r="JIC326" s="942"/>
      <c r="JID326" s="942"/>
      <c r="JIE326" s="942"/>
      <c r="JIF326" s="942"/>
      <c r="JIG326" s="942"/>
      <c r="JIH326" s="942"/>
      <c r="JII326" s="942"/>
      <c r="JIJ326" s="942"/>
      <c r="JIK326" s="942"/>
      <c r="JIL326" s="942"/>
      <c r="JIM326" s="942"/>
      <c r="JIN326" s="942"/>
      <c r="JIO326" s="942"/>
      <c r="JIP326" s="942"/>
      <c r="JIQ326" s="942"/>
      <c r="JIR326" s="942"/>
      <c r="JIS326" s="942"/>
      <c r="JIT326" s="942"/>
      <c r="JIU326" s="942"/>
      <c r="JIV326" s="942"/>
      <c r="JIW326" s="942"/>
      <c r="JIX326" s="942"/>
      <c r="JIY326" s="942"/>
      <c r="JIZ326" s="942"/>
      <c r="JJA326" s="942"/>
      <c r="JJB326" s="942"/>
      <c r="JJC326" s="942"/>
      <c r="JJD326" s="942"/>
      <c r="JJE326" s="942"/>
      <c r="JJF326" s="942"/>
      <c r="JJG326" s="942"/>
      <c r="JJH326" s="942"/>
      <c r="JJI326" s="942"/>
      <c r="JJJ326" s="942"/>
      <c r="JJK326" s="942"/>
      <c r="JJL326" s="942"/>
      <c r="JJM326" s="942"/>
      <c r="JJN326" s="942"/>
      <c r="JJO326" s="942"/>
      <c r="JJP326" s="942"/>
      <c r="JJQ326" s="942"/>
      <c r="JJR326" s="942"/>
      <c r="JJS326" s="942"/>
      <c r="JJT326" s="942"/>
      <c r="JJU326" s="942"/>
      <c r="JJV326" s="942"/>
      <c r="JJW326" s="942"/>
      <c r="JJX326" s="942"/>
      <c r="JJY326" s="942"/>
      <c r="JJZ326" s="942"/>
      <c r="JKA326" s="942"/>
      <c r="JKB326" s="942"/>
      <c r="JKC326" s="942"/>
      <c r="JKD326" s="942"/>
      <c r="JKE326" s="942"/>
      <c r="JKF326" s="942"/>
      <c r="JKG326" s="942"/>
      <c r="JKH326" s="942"/>
      <c r="JKI326" s="942"/>
      <c r="JKJ326" s="942"/>
      <c r="JKK326" s="942"/>
      <c r="JKL326" s="942"/>
      <c r="JKM326" s="942"/>
      <c r="JKN326" s="942"/>
      <c r="JKO326" s="942"/>
      <c r="JKP326" s="942"/>
      <c r="JKQ326" s="942"/>
      <c r="JKR326" s="942"/>
      <c r="JKS326" s="942"/>
      <c r="JKT326" s="942"/>
      <c r="JKU326" s="942"/>
      <c r="JKV326" s="942"/>
      <c r="JKW326" s="942"/>
      <c r="JKX326" s="942"/>
      <c r="JKY326" s="942"/>
      <c r="JKZ326" s="942"/>
      <c r="JLA326" s="942"/>
      <c r="JLB326" s="942"/>
      <c r="JLC326" s="942"/>
      <c r="JLD326" s="942"/>
      <c r="JLE326" s="942"/>
      <c r="JLF326" s="942"/>
      <c r="JLG326" s="942"/>
      <c r="JLH326" s="942"/>
      <c r="JLI326" s="942"/>
      <c r="JLJ326" s="942"/>
      <c r="JLK326" s="942"/>
      <c r="JLL326" s="942"/>
      <c r="JLM326" s="942"/>
      <c r="JLN326" s="942"/>
      <c r="JLO326" s="942"/>
      <c r="JLP326" s="942"/>
      <c r="JLQ326" s="942"/>
      <c r="JLR326" s="942"/>
      <c r="JLS326" s="942"/>
      <c r="JLT326" s="942"/>
      <c r="JLU326" s="942"/>
      <c r="JLV326" s="942"/>
      <c r="JLW326" s="942"/>
      <c r="JLX326" s="942"/>
      <c r="JLY326" s="942"/>
      <c r="JLZ326" s="942"/>
      <c r="JMA326" s="942"/>
      <c r="JMB326" s="942"/>
      <c r="JMC326" s="942"/>
      <c r="JMD326" s="942"/>
      <c r="JME326" s="942"/>
      <c r="JMF326" s="942"/>
      <c r="JMG326" s="942"/>
      <c r="JMH326" s="942"/>
      <c r="JMI326" s="942"/>
      <c r="JMJ326" s="942"/>
      <c r="JMK326" s="942"/>
      <c r="JML326" s="942"/>
      <c r="JMM326" s="942"/>
      <c r="JMN326" s="942"/>
      <c r="JMO326" s="942"/>
      <c r="JMP326" s="942"/>
      <c r="JMQ326" s="942"/>
      <c r="JMR326" s="942"/>
      <c r="JMS326" s="942"/>
      <c r="JMT326" s="942"/>
      <c r="JMU326" s="942"/>
      <c r="JMV326" s="942"/>
      <c r="JMW326" s="942"/>
      <c r="JMX326" s="942"/>
      <c r="JMY326" s="942"/>
      <c r="JMZ326" s="942"/>
      <c r="JNA326" s="942"/>
      <c r="JNB326" s="942"/>
      <c r="JNC326" s="942"/>
      <c r="JND326" s="942"/>
      <c r="JNE326" s="942"/>
      <c r="JNF326" s="942"/>
      <c r="JNG326" s="942"/>
      <c r="JNH326" s="942"/>
      <c r="JNI326" s="942"/>
      <c r="JNJ326" s="942"/>
      <c r="JNK326" s="942"/>
      <c r="JNL326" s="942"/>
      <c r="JNM326" s="942"/>
      <c r="JNN326" s="942"/>
      <c r="JNO326" s="942"/>
      <c r="JNP326" s="942"/>
      <c r="JNQ326" s="942"/>
      <c r="JNR326" s="942"/>
      <c r="JNS326" s="942"/>
      <c r="JNT326" s="942"/>
      <c r="JNU326" s="942"/>
      <c r="JNV326" s="942"/>
      <c r="JNW326" s="942"/>
      <c r="JNX326" s="942"/>
      <c r="JNY326" s="942"/>
      <c r="JNZ326" s="942"/>
      <c r="JOA326" s="942"/>
      <c r="JOB326" s="942"/>
      <c r="JOC326" s="942"/>
      <c r="JOD326" s="942"/>
      <c r="JOE326" s="942"/>
      <c r="JOF326" s="942"/>
      <c r="JOG326" s="942"/>
      <c r="JOH326" s="942"/>
      <c r="JOI326" s="942"/>
      <c r="JOJ326" s="942"/>
      <c r="JOK326" s="942"/>
      <c r="JOL326" s="942"/>
      <c r="JOM326" s="942"/>
      <c r="JON326" s="942"/>
      <c r="JOO326" s="942"/>
      <c r="JOP326" s="942"/>
      <c r="JOQ326" s="942"/>
      <c r="JOR326" s="942"/>
      <c r="JOS326" s="942"/>
      <c r="JOT326" s="942"/>
      <c r="JOU326" s="942"/>
      <c r="JOV326" s="942"/>
      <c r="JOW326" s="942"/>
      <c r="JOX326" s="942"/>
      <c r="JOY326" s="942"/>
      <c r="JOZ326" s="942"/>
      <c r="JPA326" s="942"/>
      <c r="JPB326" s="942"/>
      <c r="JPC326" s="942"/>
      <c r="JPD326" s="942"/>
      <c r="JPE326" s="942"/>
      <c r="JPF326" s="942"/>
      <c r="JPG326" s="942"/>
      <c r="JPH326" s="942"/>
      <c r="JPI326" s="942"/>
      <c r="JPJ326" s="942"/>
      <c r="JPK326" s="942"/>
      <c r="JPL326" s="942"/>
      <c r="JPM326" s="942"/>
      <c r="JPN326" s="942"/>
      <c r="JPO326" s="942"/>
      <c r="JPP326" s="942"/>
      <c r="JPQ326" s="942"/>
      <c r="JPR326" s="942"/>
      <c r="JPS326" s="942"/>
      <c r="JPT326" s="942"/>
      <c r="JPU326" s="942"/>
      <c r="JPV326" s="942"/>
      <c r="JPW326" s="942"/>
      <c r="JPX326" s="942"/>
      <c r="JPY326" s="942"/>
      <c r="JPZ326" s="942"/>
      <c r="JQA326" s="942"/>
      <c r="JQB326" s="942"/>
      <c r="JQC326" s="942"/>
      <c r="JQD326" s="942"/>
      <c r="JQE326" s="942"/>
      <c r="JQF326" s="942"/>
      <c r="JQG326" s="942"/>
      <c r="JQH326" s="942"/>
      <c r="JQI326" s="942"/>
      <c r="JQJ326" s="942"/>
      <c r="JQK326" s="942"/>
      <c r="JQL326" s="942"/>
      <c r="JQM326" s="942"/>
      <c r="JQN326" s="942"/>
      <c r="JQO326" s="942"/>
      <c r="JQP326" s="942"/>
      <c r="JQQ326" s="942"/>
      <c r="JQR326" s="942"/>
      <c r="JQS326" s="942"/>
      <c r="JQT326" s="942"/>
      <c r="JQU326" s="942"/>
      <c r="JQV326" s="942"/>
      <c r="JQW326" s="942"/>
      <c r="JQX326" s="942"/>
      <c r="JQY326" s="942"/>
      <c r="JQZ326" s="942"/>
      <c r="JRA326" s="942"/>
      <c r="JRB326" s="942"/>
      <c r="JRC326" s="942"/>
      <c r="JRD326" s="942"/>
      <c r="JRE326" s="942"/>
      <c r="JRF326" s="942"/>
      <c r="JRG326" s="942"/>
      <c r="JRH326" s="942"/>
      <c r="JRI326" s="942"/>
      <c r="JRJ326" s="942"/>
      <c r="JRK326" s="942"/>
      <c r="JRL326" s="942"/>
      <c r="JRM326" s="942"/>
      <c r="JRN326" s="942"/>
      <c r="JRO326" s="942"/>
      <c r="JRP326" s="942"/>
      <c r="JRQ326" s="942"/>
      <c r="JRR326" s="942"/>
      <c r="JRS326" s="942"/>
      <c r="JRT326" s="942"/>
      <c r="JRU326" s="942"/>
      <c r="JRV326" s="942"/>
      <c r="JRW326" s="942"/>
      <c r="JRX326" s="942"/>
      <c r="JRY326" s="942"/>
      <c r="JRZ326" s="942"/>
      <c r="JSA326" s="942"/>
      <c r="JSB326" s="942"/>
      <c r="JSC326" s="942"/>
      <c r="JSD326" s="942"/>
      <c r="JSE326" s="942"/>
      <c r="JSF326" s="942"/>
      <c r="JSG326" s="942"/>
      <c r="JSH326" s="942"/>
      <c r="JSI326" s="942"/>
      <c r="JSJ326" s="942"/>
      <c r="JSK326" s="942"/>
      <c r="JSL326" s="942"/>
      <c r="JSM326" s="942"/>
      <c r="JSN326" s="942"/>
      <c r="JSO326" s="942"/>
      <c r="JSP326" s="942"/>
      <c r="JSQ326" s="942"/>
      <c r="JSR326" s="942"/>
      <c r="JSS326" s="942"/>
      <c r="JST326" s="942"/>
      <c r="JSU326" s="942"/>
      <c r="JSV326" s="942"/>
      <c r="JSW326" s="942"/>
      <c r="JSX326" s="942"/>
      <c r="JSY326" s="942"/>
      <c r="JSZ326" s="942"/>
      <c r="JTA326" s="942"/>
      <c r="JTB326" s="942"/>
      <c r="JTC326" s="942"/>
      <c r="JTD326" s="942"/>
      <c r="JTE326" s="942"/>
      <c r="JTF326" s="942"/>
      <c r="JTG326" s="942"/>
      <c r="JTH326" s="942"/>
      <c r="JTI326" s="942"/>
      <c r="JTJ326" s="942"/>
      <c r="JTK326" s="942"/>
      <c r="JTL326" s="942"/>
      <c r="JTM326" s="942"/>
      <c r="JTN326" s="942"/>
      <c r="JTO326" s="942"/>
      <c r="JTP326" s="942"/>
      <c r="JTQ326" s="942"/>
      <c r="JTR326" s="942"/>
      <c r="JTS326" s="942"/>
      <c r="JTT326" s="942"/>
      <c r="JTU326" s="942"/>
      <c r="JTV326" s="942"/>
      <c r="JTW326" s="942"/>
      <c r="JTX326" s="942"/>
      <c r="JTY326" s="942"/>
      <c r="JTZ326" s="942"/>
      <c r="JUA326" s="942"/>
      <c r="JUB326" s="942"/>
      <c r="JUC326" s="942"/>
      <c r="JUD326" s="942"/>
      <c r="JUE326" s="942"/>
      <c r="JUF326" s="942"/>
      <c r="JUG326" s="942"/>
      <c r="JUH326" s="942"/>
      <c r="JUI326" s="942"/>
      <c r="JUJ326" s="942"/>
      <c r="JUK326" s="942"/>
      <c r="JUL326" s="942"/>
      <c r="JUM326" s="942"/>
      <c r="JUN326" s="942"/>
      <c r="JUO326" s="942"/>
      <c r="JUP326" s="942"/>
      <c r="JUQ326" s="942"/>
      <c r="JUR326" s="942"/>
      <c r="JUS326" s="942"/>
      <c r="JUT326" s="942"/>
      <c r="JUU326" s="942"/>
      <c r="JUV326" s="942"/>
      <c r="JUW326" s="942"/>
      <c r="JUX326" s="942"/>
      <c r="JUY326" s="942"/>
      <c r="JUZ326" s="942"/>
      <c r="JVA326" s="942"/>
      <c r="JVB326" s="942"/>
      <c r="JVC326" s="942"/>
      <c r="JVD326" s="942"/>
      <c r="JVE326" s="942"/>
      <c r="JVF326" s="942"/>
      <c r="JVG326" s="942"/>
      <c r="JVH326" s="942"/>
      <c r="JVI326" s="942"/>
      <c r="JVJ326" s="942"/>
      <c r="JVK326" s="942"/>
      <c r="JVL326" s="942"/>
      <c r="JVM326" s="942"/>
      <c r="JVN326" s="942"/>
      <c r="JVO326" s="942"/>
      <c r="JVP326" s="942"/>
      <c r="JVQ326" s="942"/>
      <c r="JVR326" s="942"/>
      <c r="JVS326" s="942"/>
      <c r="JVT326" s="942"/>
      <c r="JVU326" s="942"/>
      <c r="JVV326" s="942"/>
      <c r="JVW326" s="942"/>
      <c r="JVX326" s="942"/>
      <c r="JVY326" s="942"/>
      <c r="JVZ326" s="942"/>
      <c r="JWA326" s="942"/>
      <c r="JWB326" s="942"/>
      <c r="JWC326" s="942"/>
      <c r="JWD326" s="942"/>
      <c r="JWE326" s="942"/>
      <c r="JWF326" s="942"/>
      <c r="JWG326" s="942"/>
      <c r="JWH326" s="942"/>
      <c r="JWI326" s="942"/>
      <c r="JWJ326" s="942"/>
      <c r="JWK326" s="942"/>
      <c r="JWL326" s="942"/>
      <c r="JWM326" s="942"/>
      <c r="JWN326" s="942"/>
      <c r="JWO326" s="942"/>
      <c r="JWP326" s="942"/>
      <c r="JWQ326" s="942"/>
      <c r="JWR326" s="942"/>
      <c r="JWS326" s="942"/>
      <c r="JWT326" s="942"/>
      <c r="JWU326" s="942"/>
      <c r="JWV326" s="942"/>
      <c r="JWW326" s="942"/>
      <c r="JWX326" s="942"/>
      <c r="JWY326" s="942"/>
      <c r="JWZ326" s="942"/>
      <c r="JXA326" s="942"/>
      <c r="JXB326" s="942"/>
      <c r="JXC326" s="942"/>
      <c r="JXD326" s="942"/>
      <c r="JXE326" s="942"/>
      <c r="JXF326" s="942"/>
      <c r="JXG326" s="942"/>
      <c r="JXH326" s="942"/>
      <c r="JXI326" s="942"/>
      <c r="JXJ326" s="942"/>
      <c r="JXK326" s="942"/>
      <c r="JXL326" s="942"/>
      <c r="JXM326" s="942"/>
      <c r="JXN326" s="942"/>
      <c r="JXO326" s="942"/>
      <c r="JXP326" s="942"/>
      <c r="JXQ326" s="942"/>
      <c r="JXR326" s="942"/>
      <c r="JXS326" s="942"/>
      <c r="JXT326" s="942"/>
      <c r="JXU326" s="942"/>
      <c r="JXV326" s="942"/>
      <c r="JXW326" s="942"/>
      <c r="JXX326" s="942"/>
      <c r="JXY326" s="942"/>
      <c r="JXZ326" s="942"/>
      <c r="JYA326" s="942"/>
      <c r="JYB326" s="942"/>
      <c r="JYC326" s="942"/>
      <c r="JYD326" s="942"/>
      <c r="JYE326" s="942"/>
      <c r="JYF326" s="942"/>
      <c r="JYG326" s="942"/>
      <c r="JYH326" s="942"/>
      <c r="JYI326" s="942"/>
      <c r="JYJ326" s="942"/>
      <c r="JYK326" s="942"/>
      <c r="JYL326" s="942"/>
      <c r="JYM326" s="942"/>
      <c r="JYN326" s="942"/>
      <c r="JYO326" s="942"/>
      <c r="JYP326" s="942"/>
      <c r="JYQ326" s="942"/>
      <c r="JYR326" s="942"/>
      <c r="JYS326" s="942"/>
      <c r="JYT326" s="942"/>
      <c r="JYU326" s="942"/>
      <c r="JYV326" s="942"/>
      <c r="JYW326" s="942"/>
      <c r="JYX326" s="942"/>
      <c r="JYY326" s="942"/>
      <c r="JYZ326" s="942"/>
      <c r="JZA326" s="942"/>
      <c r="JZB326" s="942"/>
      <c r="JZC326" s="942"/>
      <c r="JZD326" s="942"/>
      <c r="JZE326" s="942"/>
      <c r="JZF326" s="942"/>
      <c r="JZG326" s="942"/>
      <c r="JZH326" s="942"/>
      <c r="JZI326" s="942"/>
      <c r="JZJ326" s="942"/>
      <c r="JZK326" s="942"/>
      <c r="JZL326" s="942"/>
      <c r="JZM326" s="942"/>
      <c r="JZN326" s="942"/>
      <c r="JZO326" s="942"/>
      <c r="JZP326" s="942"/>
      <c r="JZQ326" s="942"/>
      <c r="JZR326" s="942"/>
      <c r="JZS326" s="942"/>
      <c r="JZT326" s="942"/>
      <c r="JZU326" s="942"/>
      <c r="JZV326" s="942"/>
      <c r="JZW326" s="942"/>
      <c r="JZX326" s="942"/>
      <c r="JZY326" s="942"/>
      <c r="JZZ326" s="942"/>
      <c r="KAA326" s="942"/>
      <c r="KAB326" s="942"/>
      <c r="KAC326" s="942"/>
      <c r="KAD326" s="942"/>
      <c r="KAE326" s="942"/>
      <c r="KAF326" s="942"/>
      <c r="KAG326" s="942"/>
      <c r="KAH326" s="942"/>
      <c r="KAI326" s="942"/>
      <c r="KAJ326" s="942"/>
      <c r="KAK326" s="942"/>
      <c r="KAL326" s="942"/>
      <c r="KAM326" s="942"/>
      <c r="KAN326" s="942"/>
      <c r="KAO326" s="942"/>
      <c r="KAP326" s="942"/>
      <c r="KAQ326" s="942"/>
      <c r="KAR326" s="942"/>
      <c r="KAS326" s="942"/>
      <c r="KAT326" s="942"/>
      <c r="KAU326" s="942"/>
      <c r="KAV326" s="942"/>
      <c r="KAW326" s="942"/>
      <c r="KAX326" s="942"/>
      <c r="KAY326" s="942"/>
      <c r="KAZ326" s="942"/>
      <c r="KBA326" s="942"/>
      <c r="KBB326" s="942"/>
      <c r="KBC326" s="942"/>
      <c r="KBD326" s="942"/>
      <c r="KBE326" s="942"/>
      <c r="KBF326" s="942"/>
      <c r="KBG326" s="942"/>
      <c r="KBH326" s="942"/>
      <c r="KBI326" s="942"/>
      <c r="KBJ326" s="942"/>
      <c r="KBK326" s="942"/>
      <c r="KBL326" s="942"/>
      <c r="KBM326" s="942"/>
      <c r="KBN326" s="942"/>
      <c r="KBO326" s="942"/>
      <c r="KBP326" s="942"/>
      <c r="KBQ326" s="942"/>
      <c r="KBR326" s="942"/>
      <c r="KBS326" s="942"/>
      <c r="KBT326" s="942"/>
      <c r="KBU326" s="942"/>
      <c r="KBV326" s="942"/>
      <c r="KBW326" s="942"/>
      <c r="KBX326" s="942"/>
      <c r="KBY326" s="942"/>
      <c r="KBZ326" s="942"/>
      <c r="KCA326" s="942"/>
      <c r="KCB326" s="942"/>
      <c r="KCC326" s="942"/>
      <c r="KCD326" s="942"/>
      <c r="KCE326" s="942"/>
      <c r="KCF326" s="942"/>
      <c r="KCG326" s="942"/>
      <c r="KCH326" s="942"/>
      <c r="KCI326" s="942"/>
      <c r="KCJ326" s="942"/>
      <c r="KCK326" s="942"/>
      <c r="KCL326" s="942"/>
      <c r="KCM326" s="942"/>
      <c r="KCN326" s="942"/>
      <c r="KCO326" s="942"/>
      <c r="KCP326" s="942"/>
      <c r="KCQ326" s="942"/>
      <c r="KCR326" s="942"/>
      <c r="KCS326" s="942"/>
      <c r="KCT326" s="942"/>
      <c r="KCU326" s="942"/>
      <c r="KCV326" s="942"/>
      <c r="KCW326" s="942"/>
      <c r="KCX326" s="942"/>
      <c r="KCY326" s="942"/>
      <c r="KCZ326" s="942"/>
      <c r="KDA326" s="942"/>
      <c r="KDB326" s="942"/>
      <c r="KDC326" s="942"/>
      <c r="KDD326" s="942"/>
      <c r="KDE326" s="942"/>
      <c r="KDF326" s="942"/>
      <c r="KDG326" s="942"/>
      <c r="KDH326" s="942"/>
      <c r="KDI326" s="942"/>
      <c r="KDJ326" s="942"/>
      <c r="KDK326" s="942"/>
      <c r="KDL326" s="942"/>
      <c r="KDM326" s="942"/>
      <c r="KDN326" s="942"/>
      <c r="KDO326" s="942"/>
      <c r="KDP326" s="942"/>
      <c r="KDQ326" s="942"/>
      <c r="KDR326" s="942"/>
      <c r="KDS326" s="942"/>
      <c r="KDT326" s="942"/>
      <c r="KDU326" s="942"/>
      <c r="KDV326" s="942"/>
      <c r="KDW326" s="942"/>
      <c r="KDX326" s="942"/>
      <c r="KDY326" s="942"/>
      <c r="KDZ326" s="942"/>
      <c r="KEA326" s="942"/>
      <c r="KEB326" s="942"/>
      <c r="KEC326" s="942"/>
      <c r="KED326" s="942"/>
      <c r="KEE326" s="942"/>
      <c r="KEF326" s="942"/>
      <c r="KEG326" s="942"/>
      <c r="KEH326" s="942"/>
      <c r="KEI326" s="942"/>
      <c r="KEJ326" s="942"/>
      <c r="KEK326" s="942"/>
      <c r="KEL326" s="942"/>
      <c r="KEM326" s="942"/>
      <c r="KEN326" s="942"/>
      <c r="KEO326" s="942"/>
      <c r="KEP326" s="942"/>
      <c r="KEQ326" s="942"/>
      <c r="KER326" s="942"/>
      <c r="KES326" s="942"/>
      <c r="KET326" s="942"/>
      <c r="KEU326" s="942"/>
      <c r="KEV326" s="942"/>
      <c r="KEW326" s="942"/>
      <c r="KEX326" s="942"/>
      <c r="KEY326" s="942"/>
      <c r="KEZ326" s="942"/>
      <c r="KFA326" s="942"/>
      <c r="KFB326" s="942"/>
      <c r="KFC326" s="942"/>
      <c r="KFD326" s="942"/>
      <c r="KFE326" s="942"/>
      <c r="KFF326" s="942"/>
      <c r="KFG326" s="942"/>
      <c r="KFH326" s="942"/>
      <c r="KFI326" s="942"/>
      <c r="KFJ326" s="942"/>
      <c r="KFK326" s="942"/>
      <c r="KFL326" s="942"/>
      <c r="KFM326" s="942"/>
      <c r="KFN326" s="942"/>
      <c r="KFO326" s="942"/>
      <c r="KFP326" s="942"/>
      <c r="KFQ326" s="942"/>
      <c r="KFR326" s="942"/>
      <c r="KFS326" s="942"/>
      <c r="KFT326" s="942"/>
      <c r="KFU326" s="942"/>
      <c r="KFV326" s="942"/>
      <c r="KFW326" s="942"/>
      <c r="KFX326" s="942"/>
      <c r="KFY326" s="942"/>
      <c r="KFZ326" s="942"/>
      <c r="KGA326" s="942"/>
      <c r="KGB326" s="942"/>
      <c r="KGC326" s="942"/>
      <c r="KGD326" s="942"/>
      <c r="KGE326" s="942"/>
      <c r="KGF326" s="942"/>
      <c r="KGG326" s="942"/>
      <c r="KGH326" s="942"/>
      <c r="KGI326" s="942"/>
      <c r="KGJ326" s="942"/>
      <c r="KGK326" s="942"/>
      <c r="KGL326" s="942"/>
      <c r="KGM326" s="942"/>
      <c r="KGN326" s="942"/>
      <c r="KGO326" s="942"/>
      <c r="KGP326" s="942"/>
      <c r="KGQ326" s="942"/>
      <c r="KGR326" s="942"/>
      <c r="KGS326" s="942"/>
      <c r="KGT326" s="942"/>
      <c r="KGU326" s="942"/>
      <c r="KGV326" s="942"/>
      <c r="KGW326" s="942"/>
      <c r="KGX326" s="942"/>
      <c r="KGY326" s="942"/>
      <c r="KGZ326" s="942"/>
      <c r="KHA326" s="942"/>
      <c r="KHB326" s="942"/>
      <c r="KHC326" s="942"/>
      <c r="KHD326" s="942"/>
      <c r="KHE326" s="942"/>
      <c r="KHF326" s="942"/>
      <c r="KHG326" s="942"/>
      <c r="KHH326" s="942"/>
      <c r="KHI326" s="942"/>
      <c r="KHJ326" s="942"/>
      <c r="KHK326" s="942"/>
      <c r="KHL326" s="942"/>
      <c r="KHM326" s="942"/>
      <c r="KHN326" s="942"/>
      <c r="KHO326" s="942"/>
      <c r="KHP326" s="942"/>
      <c r="KHQ326" s="942"/>
      <c r="KHR326" s="942"/>
      <c r="KHS326" s="942"/>
      <c r="KHT326" s="942"/>
      <c r="KHU326" s="942"/>
      <c r="KHV326" s="942"/>
      <c r="KHW326" s="942"/>
      <c r="KHX326" s="942"/>
      <c r="KHY326" s="942"/>
      <c r="KHZ326" s="942"/>
      <c r="KIA326" s="942"/>
      <c r="KIB326" s="942"/>
      <c r="KIC326" s="942"/>
      <c r="KID326" s="942"/>
      <c r="KIE326" s="942"/>
      <c r="KIF326" s="942"/>
      <c r="KIG326" s="942"/>
      <c r="KIH326" s="942"/>
      <c r="KII326" s="942"/>
      <c r="KIJ326" s="942"/>
      <c r="KIK326" s="942"/>
      <c r="KIL326" s="942"/>
      <c r="KIM326" s="942"/>
      <c r="KIN326" s="942"/>
      <c r="KIO326" s="942"/>
      <c r="KIP326" s="942"/>
      <c r="KIQ326" s="942"/>
      <c r="KIR326" s="942"/>
      <c r="KIS326" s="942"/>
      <c r="KIT326" s="942"/>
      <c r="KIU326" s="942"/>
      <c r="KIV326" s="942"/>
      <c r="KIW326" s="942"/>
      <c r="KIX326" s="942"/>
      <c r="KIY326" s="942"/>
      <c r="KIZ326" s="942"/>
      <c r="KJA326" s="942"/>
      <c r="KJB326" s="942"/>
      <c r="KJC326" s="942"/>
      <c r="KJD326" s="942"/>
      <c r="KJE326" s="942"/>
      <c r="KJF326" s="942"/>
      <c r="KJG326" s="942"/>
      <c r="KJH326" s="942"/>
      <c r="KJI326" s="942"/>
      <c r="KJJ326" s="942"/>
      <c r="KJK326" s="942"/>
      <c r="KJL326" s="942"/>
      <c r="KJM326" s="942"/>
      <c r="KJN326" s="942"/>
      <c r="KJO326" s="942"/>
      <c r="KJP326" s="942"/>
      <c r="KJQ326" s="942"/>
      <c r="KJR326" s="942"/>
      <c r="KJS326" s="942"/>
      <c r="KJT326" s="942"/>
      <c r="KJU326" s="942"/>
      <c r="KJV326" s="942"/>
      <c r="KJW326" s="942"/>
      <c r="KJX326" s="942"/>
      <c r="KJY326" s="942"/>
      <c r="KJZ326" s="942"/>
      <c r="KKA326" s="942"/>
      <c r="KKB326" s="942"/>
      <c r="KKC326" s="942"/>
      <c r="KKD326" s="942"/>
      <c r="KKE326" s="942"/>
      <c r="KKF326" s="942"/>
      <c r="KKG326" s="942"/>
      <c r="KKH326" s="942"/>
      <c r="KKI326" s="942"/>
      <c r="KKJ326" s="942"/>
      <c r="KKK326" s="942"/>
      <c r="KKL326" s="942"/>
      <c r="KKM326" s="942"/>
      <c r="KKN326" s="942"/>
      <c r="KKO326" s="942"/>
      <c r="KKP326" s="942"/>
      <c r="KKQ326" s="942"/>
      <c r="KKR326" s="942"/>
      <c r="KKS326" s="942"/>
      <c r="KKT326" s="942"/>
      <c r="KKU326" s="942"/>
      <c r="KKV326" s="942"/>
      <c r="KKW326" s="942"/>
      <c r="KKX326" s="942"/>
      <c r="KKY326" s="942"/>
      <c r="KKZ326" s="942"/>
      <c r="KLA326" s="942"/>
      <c r="KLB326" s="942"/>
      <c r="KLC326" s="942"/>
      <c r="KLD326" s="942"/>
      <c r="KLE326" s="942"/>
      <c r="KLF326" s="942"/>
      <c r="KLG326" s="942"/>
      <c r="KLH326" s="942"/>
      <c r="KLI326" s="942"/>
      <c r="KLJ326" s="942"/>
      <c r="KLK326" s="942"/>
      <c r="KLL326" s="942"/>
      <c r="KLM326" s="942"/>
      <c r="KLN326" s="942"/>
      <c r="KLO326" s="942"/>
      <c r="KLP326" s="942"/>
      <c r="KLQ326" s="942"/>
      <c r="KLR326" s="942"/>
      <c r="KLS326" s="942"/>
      <c r="KLT326" s="942"/>
      <c r="KLU326" s="942"/>
      <c r="KLV326" s="942"/>
      <c r="KLW326" s="942"/>
      <c r="KLX326" s="942"/>
      <c r="KLY326" s="942"/>
      <c r="KLZ326" s="942"/>
      <c r="KMA326" s="942"/>
      <c r="KMB326" s="942"/>
      <c r="KMC326" s="942"/>
      <c r="KMD326" s="942"/>
      <c r="KME326" s="942"/>
      <c r="KMF326" s="942"/>
      <c r="KMG326" s="942"/>
      <c r="KMH326" s="942"/>
      <c r="KMI326" s="942"/>
      <c r="KMJ326" s="942"/>
      <c r="KMK326" s="942"/>
      <c r="KML326" s="942"/>
      <c r="KMM326" s="942"/>
      <c r="KMN326" s="942"/>
      <c r="KMO326" s="942"/>
      <c r="KMP326" s="942"/>
      <c r="KMQ326" s="942"/>
      <c r="KMR326" s="942"/>
      <c r="KMS326" s="942"/>
      <c r="KMT326" s="942"/>
      <c r="KMU326" s="942"/>
      <c r="KMV326" s="942"/>
      <c r="KMW326" s="942"/>
      <c r="KMX326" s="942"/>
      <c r="KMY326" s="942"/>
      <c r="KMZ326" s="942"/>
      <c r="KNA326" s="942"/>
      <c r="KNB326" s="942"/>
      <c r="KNC326" s="942"/>
      <c r="KND326" s="942"/>
      <c r="KNE326" s="942"/>
      <c r="KNF326" s="942"/>
      <c r="KNG326" s="942"/>
      <c r="KNH326" s="942"/>
      <c r="KNI326" s="942"/>
      <c r="KNJ326" s="942"/>
      <c r="KNK326" s="942"/>
      <c r="KNL326" s="942"/>
      <c r="KNM326" s="942"/>
      <c r="KNN326" s="942"/>
      <c r="KNO326" s="942"/>
      <c r="KNP326" s="942"/>
      <c r="KNQ326" s="942"/>
      <c r="KNR326" s="942"/>
      <c r="KNS326" s="942"/>
      <c r="KNT326" s="942"/>
      <c r="KNU326" s="942"/>
      <c r="KNV326" s="942"/>
      <c r="KNW326" s="942"/>
      <c r="KNX326" s="942"/>
      <c r="KNY326" s="942"/>
      <c r="KNZ326" s="942"/>
      <c r="KOA326" s="942"/>
      <c r="KOB326" s="942"/>
      <c r="KOC326" s="942"/>
      <c r="KOD326" s="942"/>
      <c r="KOE326" s="942"/>
      <c r="KOF326" s="942"/>
      <c r="KOG326" s="942"/>
      <c r="KOH326" s="942"/>
      <c r="KOI326" s="942"/>
      <c r="KOJ326" s="942"/>
      <c r="KOK326" s="942"/>
      <c r="KOL326" s="942"/>
      <c r="KOM326" s="942"/>
      <c r="KON326" s="942"/>
      <c r="KOO326" s="942"/>
      <c r="KOP326" s="942"/>
      <c r="KOQ326" s="942"/>
      <c r="KOR326" s="942"/>
      <c r="KOS326" s="942"/>
      <c r="KOT326" s="942"/>
      <c r="KOU326" s="942"/>
      <c r="KOV326" s="942"/>
      <c r="KOW326" s="942"/>
      <c r="KOX326" s="942"/>
      <c r="KOY326" s="942"/>
      <c r="KOZ326" s="942"/>
      <c r="KPA326" s="942"/>
      <c r="KPB326" s="942"/>
      <c r="KPC326" s="942"/>
      <c r="KPD326" s="942"/>
      <c r="KPE326" s="942"/>
      <c r="KPF326" s="942"/>
      <c r="KPG326" s="942"/>
      <c r="KPH326" s="942"/>
      <c r="KPI326" s="942"/>
      <c r="KPJ326" s="942"/>
      <c r="KPK326" s="942"/>
      <c r="KPL326" s="942"/>
      <c r="KPM326" s="942"/>
      <c r="KPN326" s="942"/>
      <c r="KPO326" s="942"/>
      <c r="KPP326" s="942"/>
      <c r="KPQ326" s="942"/>
      <c r="KPR326" s="942"/>
      <c r="KPS326" s="942"/>
      <c r="KPT326" s="942"/>
      <c r="KPU326" s="942"/>
      <c r="KPV326" s="942"/>
      <c r="KPW326" s="942"/>
      <c r="KPX326" s="942"/>
      <c r="KPY326" s="942"/>
      <c r="KPZ326" s="942"/>
      <c r="KQA326" s="942"/>
      <c r="KQB326" s="942"/>
      <c r="KQC326" s="942"/>
      <c r="KQD326" s="942"/>
      <c r="KQE326" s="942"/>
      <c r="KQF326" s="942"/>
      <c r="KQG326" s="942"/>
      <c r="KQH326" s="942"/>
      <c r="KQI326" s="942"/>
      <c r="KQJ326" s="942"/>
      <c r="KQK326" s="942"/>
      <c r="KQL326" s="942"/>
      <c r="KQM326" s="942"/>
      <c r="KQN326" s="942"/>
      <c r="KQO326" s="942"/>
      <c r="KQP326" s="942"/>
      <c r="KQQ326" s="942"/>
      <c r="KQR326" s="942"/>
      <c r="KQS326" s="942"/>
      <c r="KQT326" s="942"/>
      <c r="KQU326" s="942"/>
      <c r="KQV326" s="942"/>
      <c r="KQW326" s="942"/>
      <c r="KQX326" s="942"/>
      <c r="KQY326" s="942"/>
      <c r="KQZ326" s="942"/>
      <c r="KRA326" s="942"/>
      <c r="KRB326" s="942"/>
      <c r="KRC326" s="942"/>
      <c r="KRD326" s="942"/>
      <c r="KRE326" s="942"/>
      <c r="KRF326" s="942"/>
      <c r="KRG326" s="942"/>
      <c r="KRH326" s="942"/>
      <c r="KRI326" s="942"/>
      <c r="KRJ326" s="942"/>
      <c r="KRK326" s="942"/>
      <c r="KRL326" s="942"/>
      <c r="KRM326" s="942"/>
      <c r="KRN326" s="942"/>
      <c r="KRO326" s="942"/>
      <c r="KRP326" s="942"/>
      <c r="KRQ326" s="942"/>
      <c r="KRR326" s="942"/>
      <c r="KRS326" s="942"/>
      <c r="KRT326" s="942"/>
      <c r="KRU326" s="942"/>
      <c r="KRV326" s="942"/>
      <c r="KRW326" s="942"/>
      <c r="KRX326" s="942"/>
      <c r="KRY326" s="942"/>
      <c r="KRZ326" s="942"/>
      <c r="KSA326" s="942"/>
      <c r="KSB326" s="942"/>
      <c r="KSC326" s="942"/>
      <c r="KSD326" s="942"/>
      <c r="KSE326" s="942"/>
      <c r="KSF326" s="942"/>
      <c r="KSG326" s="942"/>
      <c r="KSH326" s="942"/>
      <c r="KSI326" s="942"/>
      <c r="KSJ326" s="942"/>
      <c r="KSK326" s="942"/>
      <c r="KSL326" s="942"/>
      <c r="KSM326" s="942"/>
      <c r="KSN326" s="942"/>
      <c r="KSO326" s="942"/>
      <c r="KSP326" s="942"/>
      <c r="KSQ326" s="942"/>
      <c r="KSR326" s="942"/>
      <c r="KSS326" s="942"/>
      <c r="KST326" s="942"/>
      <c r="KSU326" s="942"/>
      <c r="KSV326" s="942"/>
      <c r="KSW326" s="942"/>
      <c r="KSX326" s="942"/>
      <c r="KSY326" s="942"/>
      <c r="KSZ326" s="942"/>
      <c r="KTA326" s="942"/>
      <c r="KTB326" s="942"/>
      <c r="KTC326" s="942"/>
      <c r="KTD326" s="942"/>
      <c r="KTE326" s="942"/>
      <c r="KTF326" s="942"/>
      <c r="KTG326" s="942"/>
      <c r="KTH326" s="942"/>
      <c r="KTI326" s="942"/>
      <c r="KTJ326" s="942"/>
      <c r="KTK326" s="942"/>
      <c r="KTL326" s="942"/>
      <c r="KTM326" s="942"/>
      <c r="KTN326" s="942"/>
      <c r="KTO326" s="942"/>
      <c r="KTP326" s="942"/>
      <c r="KTQ326" s="942"/>
      <c r="KTR326" s="942"/>
      <c r="KTS326" s="942"/>
      <c r="KTT326" s="942"/>
      <c r="KTU326" s="942"/>
      <c r="KTV326" s="942"/>
      <c r="KTW326" s="942"/>
      <c r="KTX326" s="942"/>
      <c r="KTY326" s="942"/>
      <c r="KTZ326" s="942"/>
      <c r="KUA326" s="942"/>
      <c r="KUB326" s="942"/>
      <c r="KUC326" s="942"/>
      <c r="KUD326" s="942"/>
      <c r="KUE326" s="942"/>
      <c r="KUF326" s="942"/>
      <c r="KUG326" s="942"/>
      <c r="KUH326" s="942"/>
      <c r="KUI326" s="942"/>
      <c r="KUJ326" s="942"/>
      <c r="KUK326" s="942"/>
      <c r="KUL326" s="942"/>
      <c r="KUM326" s="942"/>
      <c r="KUN326" s="942"/>
      <c r="KUO326" s="942"/>
      <c r="KUP326" s="942"/>
      <c r="KUQ326" s="942"/>
      <c r="KUR326" s="942"/>
      <c r="KUS326" s="942"/>
      <c r="KUT326" s="942"/>
      <c r="KUU326" s="942"/>
      <c r="KUV326" s="942"/>
      <c r="KUW326" s="942"/>
      <c r="KUX326" s="942"/>
      <c r="KUY326" s="942"/>
      <c r="KUZ326" s="942"/>
      <c r="KVA326" s="942"/>
      <c r="KVB326" s="942"/>
      <c r="KVC326" s="942"/>
      <c r="KVD326" s="942"/>
      <c r="KVE326" s="942"/>
      <c r="KVF326" s="942"/>
      <c r="KVG326" s="942"/>
      <c r="KVH326" s="942"/>
      <c r="KVI326" s="942"/>
      <c r="KVJ326" s="942"/>
      <c r="KVK326" s="942"/>
      <c r="KVL326" s="942"/>
      <c r="KVM326" s="942"/>
      <c r="KVN326" s="942"/>
      <c r="KVO326" s="942"/>
      <c r="KVP326" s="942"/>
      <c r="KVQ326" s="942"/>
      <c r="KVR326" s="942"/>
      <c r="KVS326" s="942"/>
      <c r="KVT326" s="942"/>
      <c r="KVU326" s="942"/>
      <c r="KVV326" s="942"/>
      <c r="KVW326" s="942"/>
      <c r="KVX326" s="942"/>
      <c r="KVY326" s="942"/>
      <c r="KVZ326" s="942"/>
      <c r="KWA326" s="942"/>
      <c r="KWB326" s="942"/>
      <c r="KWC326" s="942"/>
      <c r="KWD326" s="942"/>
      <c r="KWE326" s="942"/>
      <c r="KWF326" s="942"/>
      <c r="KWG326" s="942"/>
      <c r="KWH326" s="942"/>
      <c r="KWI326" s="942"/>
      <c r="KWJ326" s="942"/>
      <c r="KWK326" s="942"/>
      <c r="KWL326" s="942"/>
      <c r="KWM326" s="942"/>
      <c r="KWN326" s="942"/>
      <c r="KWO326" s="942"/>
      <c r="KWP326" s="942"/>
      <c r="KWQ326" s="942"/>
      <c r="KWR326" s="942"/>
      <c r="KWS326" s="942"/>
      <c r="KWT326" s="942"/>
      <c r="KWU326" s="942"/>
      <c r="KWV326" s="942"/>
      <c r="KWW326" s="942"/>
      <c r="KWX326" s="942"/>
      <c r="KWY326" s="942"/>
      <c r="KWZ326" s="942"/>
      <c r="KXA326" s="942"/>
      <c r="KXB326" s="942"/>
      <c r="KXC326" s="942"/>
      <c r="KXD326" s="942"/>
      <c r="KXE326" s="942"/>
      <c r="KXF326" s="942"/>
      <c r="KXG326" s="942"/>
      <c r="KXH326" s="942"/>
      <c r="KXI326" s="942"/>
      <c r="KXJ326" s="942"/>
      <c r="KXK326" s="942"/>
      <c r="KXL326" s="942"/>
      <c r="KXM326" s="942"/>
      <c r="KXN326" s="942"/>
      <c r="KXO326" s="942"/>
      <c r="KXP326" s="942"/>
      <c r="KXQ326" s="942"/>
      <c r="KXR326" s="942"/>
      <c r="KXS326" s="942"/>
      <c r="KXT326" s="942"/>
      <c r="KXU326" s="942"/>
      <c r="KXV326" s="942"/>
      <c r="KXW326" s="942"/>
      <c r="KXX326" s="942"/>
      <c r="KXY326" s="942"/>
      <c r="KXZ326" s="942"/>
      <c r="KYA326" s="942"/>
      <c r="KYB326" s="942"/>
      <c r="KYC326" s="942"/>
      <c r="KYD326" s="942"/>
      <c r="KYE326" s="942"/>
      <c r="KYF326" s="942"/>
      <c r="KYG326" s="942"/>
      <c r="KYH326" s="942"/>
      <c r="KYI326" s="942"/>
      <c r="KYJ326" s="942"/>
      <c r="KYK326" s="942"/>
      <c r="KYL326" s="942"/>
      <c r="KYM326" s="942"/>
      <c r="KYN326" s="942"/>
      <c r="KYO326" s="942"/>
      <c r="KYP326" s="942"/>
      <c r="KYQ326" s="942"/>
      <c r="KYR326" s="942"/>
      <c r="KYS326" s="942"/>
      <c r="KYT326" s="942"/>
      <c r="KYU326" s="942"/>
      <c r="KYV326" s="942"/>
      <c r="KYW326" s="942"/>
      <c r="KYX326" s="942"/>
      <c r="KYY326" s="942"/>
      <c r="KYZ326" s="942"/>
      <c r="KZA326" s="942"/>
      <c r="KZB326" s="942"/>
      <c r="KZC326" s="942"/>
      <c r="KZD326" s="942"/>
      <c r="KZE326" s="942"/>
      <c r="KZF326" s="942"/>
      <c r="KZG326" s="942"/>
      <c r="KZH326" s="942"/>
      <c r="KZI326" s="942"/>
      <c r="KZJ326" s="942"/>
      <c r="KZK326" s="942"/>
      <c r="KZL326" s="942"/>
      <c r="KZM326" s="942"/>
      <c r="KZN326" s="942"/>
      <c r="KZO326" s="942"/>
      <c r="KZP326" s="942"/>
      <c r="KZQ326" s="942"/>
      <c r="KZR326" s="942"/>
      <c r="KZS326" s="942"/>
      <c r="KZT326" s="942"/>
      <c r="KZU326" s="942"/>
      <c r="KZV326" s="942"/>
      <c r="KZW326" s="942"/>
      <c r="KZX326" s="942"/>
      <c r="KZY326" s="942"/>
      <c r="KZZ326" s="942"/>
      <c r="LAA326" s="942"/>
      <c r="LAB326" s="942"/>
      <c r="LAC326" s="942"/>
      <c r="LAD326" s="942"/>
      <c r="LAE326" s="942"/>
      <c r="LAF326" s="942"/>
      <c r="LAG326" s="942"/>
      <c r="LAH326" s="942"/>
      <c r="LAI326" s="942"/>
      <c r="LAJ326" s="942"/>
      <c r="LAK326" s="942"/>
      <c r="LAL326" s="942"/>
      <c r="LAM326" s="942"/>
      <c r="LAN326" s="942"/>
      <c r="LAO326" s="942"/>
      <c r="LAP326" s="942"/>
      <c r="LAQ326" s="942"/>
      <c r="LAR326" s="942"/>
      <c r="LAS326" s="942"/>
      <c r="LAT326" s="942"/>
      <c r="LAU326" s="942"/>
      <c r="LAV326" s="942"/>
      <c r="LAW326" s="942"/>
      <c r="LAX326" s="942"/>
      <c r="LAY326" s="942"/>
      <c r="LAZ326" s="942"/>
      <c r="LBA326" s="942"/>
      <c r="LBB326" s="942"/>
      <c r="LBC326" s="942"/>
      <c r="LBD326" s="942"/>
      <c r="LBE326" s="942"/>
      <c r="LBF326" s="942"/>
      <c r="LBG326" s="942"/>
      <c r="LBH326" s="942"/>
      <c r="LBI326" s="942"/>
      <c r="LBJ326" s="942"/>
      <c r="LBK326" s="942"/>
      <c r="LBL326" s="942"/>
      <c r="LBM326" s="942"/>
      <c r="LBN326" s="942"/>
      <c r="LBO326" s="942"/>
      <c r="LBP326" s="942"/>
      <c r="LBQ326" s="942"/>
      <c r="LBR326" s="942"/>
      <c r="LBS326" s="942"/>
      <c r="LBT326" s="942"/>
      <c r="LBU326" s="942"/>
      <c r="LBV326" s="942"/>
      <c r="LBW326" s="942"/>
      <c r="LBX326" s="942"/>
      <c r="LBY326" s="942"/>
      <c r="LBZ326" s="942"/>
      <c r="LCA326" s="942"/>
      <c r="LCB326" s="942"/>
      <c r="LCC326" s="942"/>
      <c r="LCD326" s="942"/>
      <c r="LCE326" s="942"/>
      <c r="LCF326" s="942"/>
      <c r="LCG326" s="942"/>
      <c r="LCH326" s="942"/>
      <c r="LCI326" s="942"/>
      <c r="LCJ326" s="942"/>
      <c r="LCK326" s="942"/>
      <c r="LCL326" s="942"/>
      <c r="LCM326" s="942"/>
      <c r="LCN326" s="942"/>
      <c r="LCO326" s="942"/>
      <c r="LCP326" s="942"/>
      <c r="LCQ326" s="942"/>
      <c r="LCR326" s="942"/>
      <c r="LCS326" s="942"/>
      <c r="LCT326" s="942"/>
      <c r="LCU326" s="942"/>
      <c r="LCV326" s="942"/>
      <c r="LCW326" s="942"/>
      <c r="LCX326" s="942"/>
      <c r="LCY326" s="942"/>
      <c r="LCZ326" s="942"/>
      <c r="LDA326" s="942"/>
      <c r="LDB326" s="942"/>
      <c r="LDC326" s="942"/>
      <c r="LDD326" s="942"/>
      <c r="LDE326" s="942"/>
      <c r="LDF326" s="942"/>
      <c r="LDG326" s="942"/>
      <c r="LDH326" s="942"/>
      <c r="LDI326" s="942"/>
      <c r="LDJ326" s="942"/>
      <c r="LDK326" s="942"/>
      <c r="LDL326" s="942"/>
      <c r="LDM326" s="942"/>
      <c r="LDN326" s="942"/>
      <c r="LDO326" s="942"/>
      <c r="LDP326" s="942"/>
      <c r="LDQ326" s="942"/>
      <c r="LDR326" s="942"/>
      <c r="LDS326" s="942"/>
      <c r="LDT326" s="942"/>
      <c r="LDU326" s="942"/>
      <c r="LDV326" s="942"/>
      <c r="LDW326" s="942"/>
      <c r="LDX326" s="942"/>
      <c r="LDY326" s="942"/>
      <c r="LDZ326" s="942"/>
      <c r="LEA326" s="942"/>
      <c r="LEB326" s="942"/>
      <c r="LEC326" s="942"/>
      <c r="LED326" s="942"/>
      <c r="LEE326" s="942"/>
      <c r="LEF326" s="942"/>
      <c r="LEG326" s="942"/>
      <c r="LEH326" s="942"/>
      <c r="LEI326" s="942"/>
      <c r="LEJ326" s="942"/>
      <c r="LEK326" s="942"/>
      <c r="LEL326" s="942"/>
      <c r="LEM326" s="942"/>
      <c r="LEN326" s="942"/>
      <c r="LEO326" s="942"/>
      <c r="LEP326" s="942"/>
      <c r="LEQ326" s="942"/>
      <c r="LER326" s="942"/>
      <c r="LES326" s="942"/>
      <c r="LET326" s="942"/>
      <c r="LEU326" s="942"/>
      <c r="LEV326" s="942"/>
      <c r="LEW326" s="942"/>
      <c r="LEX326" s="942"/>
      <c r="LEY326" s="942"/>
      <c r="LEZ326" s="942"/>
      <c r="LFA326" s="942"/>
      <c r="LFB326" s="942"/>
      <c r="LFC326" s="942"/>
      <c r="LFD326" s="942"/>
      <c r="LFE326" s="942"/>
      <c r="LFF326" s="942"/>
      <c r="LFG326" s="942"/>
      <c r="LFH326" s="942"/>
      <c r="LFI326" s="942"/>
      <c r="LFJ326" s="942"/>
      <c r="LFK326" s="942"/>
      <c r="LFL326" s="942"/>
      <c r="LFM326" s="942"/>
      <c r="LFN326" s="942"/>
      <c r="LFO326" s="942"/>
      <c r="LFP326" s="942"/>
      <c r="LFQ326" s="942"/>
      <c r="LFR326" s="942"/>
      <c r="LFS326" s="942"/>
      <c r="LFT326" s="942"/>
      <c r="LFU326" s="942"/>
      <c r="LFV326" s="942"/>
      <c r="LFW326" s="942"/>
      <c r="LFX326" s="942"/>
      <c r="LFY326" s="942"/>
      <c r="LFZ326" s="942"/>
      <c r="LGA326" s="942"/>
      <c r="LGB326" s="942"/>
      <c r="LGC326" s="942"/>
      <c r="LGD326" s="942"/>
      <c r="LGE326" s="942"/>
      <c r="LGF326" s="942"/>
      <c r="LGG326" s="942"/>
      <c r="LGH326" s="942"/>
      <c r="LGI326" s="942"/>
      <c r="LGJ326" s="942"/>
      <c r="LGK326" s="942"/>
      <c r="LGL326" s="942"/>
      <c r="LGM326" s="942"/>
      <c r="LGN326" s="942"/>
      <c r="LGO326" s="942"/>
      <c r="LGP326" s="942"/>
      <c r="LGQ326" s="942"/>
      <c r="LGR326" s="942"/>
      <c r="LGS326" s="942"/>
      <c r="LGT326" s="942"/>
      <c r="LGU326" s="942"/>
      <c r="LGV326" s="942"/>
      <c r="LGW326" s="942"/>
      <c r="LGX326" s="942"/>
      <c r="LGY326" s="942"/>
      <c r="LGZ326" s="942"/>
      <c r="LHA326" s="942"/>
      <c r="LHB326" s="942"/>
      <c r="LHC326" s="942"/>
      <c r="LHD326" s="942"/>
      <c r="LHE326" s="942"/>
      <c r="LHF326" s="942"/>
      <c r="LHG326" s="942"/>
      <c r="LHH326" s="942"/>
      <c r="LHI326" s="942"/>
      <c r="LHJ326" s="942"/>
      <c r="LHK326" s="942"/>
      <c r="LHL326" s="942"/>
      <c r="LHM326" s="942"/>
      <c r="LHN326" s="942"/>
      <c r="LHO326" s="942"/>
      <c r="LHP326" s="942"/>
      <c r="LHQ326" s="942"/>
      <c r="LHR326" s="942"/>
      <c r="LHS326" s="942"/>
      <c r="LHT326" s="942"/>
      <c r="LHU326" s="942"/>
      <c r="LHV326" s="942"/>
      <c r="LHW326" s="942"/>
      <c r="LHX326" s="942"/>
      <c r="LHY326" s="942"/>
      <c r="LHZ326" s="942"/>
      <c r="LIA326" s="942"/>
      <c r="LIB326" s="942"/>
      <c r="LIC326" s="942"/>
      <c r="LID326" s="942"/>
      <c r="LIE326" s="942"/>
      <c r="LIF326" s="942"/>
      <c r="LIG326" s="942"/>
      <c r="LIH326" s="942"/>
      <c r="LII326" s="942"/>
      <c r="LIJ326" s="942"/>
      <c r="LIK326" s="942"/>
      <c r="LIL326" s="942"/>
      <c r="LIM326" s="942"/>
      <c r="LIN326" s="942"/>
      <c r="LIO326" s="942"/>
      <c r="LIP326" s="942"/>
      <c r="LIQ326" s="942"/>
      <c r="LIR326" s="942"/>
      <c r="LIS326" s="942"/>
      <c r="LIT326" s="942"/>
      <c r="LIU326" s="942"/>
      <c r="LIV326" s="942"/>
      <c r="LIW326" s="942"/>
      <c r="LIX326" s="942"/>
      <c r="LIY326" s="942"/>
      <c r="LIZ326" s="942"/>
      <c r="LJA326" s="942"/>
      <c r="LJB326" s="942"/>
      <c r="LJC326" s="942"/>
      <c r="LJD326" s="942"/>
      <c r="LJE326" s="942"/>
      <c r="LJF326" s="942"/>
      <c r="LJG326" s="942"/>
      <c r="LJH326" s="942"/>
      <c r="LJI326" s="942"/>
      <c r="LJJ326" s="942"/>
      <c r="LJK326" s="942"/>
      <c r="LJL326" s="942"/>
      <c r="LJM326" s="942"/>
      <c r="LJN326" s="942"/>
      <c r="LJO326" s="942"/>
      <c r="LJP326" s="942"/>
      <c r="LJQ326" s="942"/>
      <c r="LJR326" s="942"/>
      <c r="LJS326" s="942"/>
      <c r="LJT326" s="942"/>
      <c r="LJU326" s="942"/>
      <c r="LJV326" s="942"/>
      <c r="LJW326" s="942"/>
      <c r="LJX326" s="942"/>
      <c r="LJY326" s="942"/>
      <c r="LJZ326" s="942"/>
      <c r="LKA326" s="942"/>
      <c r="LKB326" s="942"/>
      <c r="LKC326" s="942"/>
      <c r="LKD326" s="942"/>
      <c r="LKE326" s="942"/>
      <c r="LKF326" s="942"/>
      <c r="LKG326" s="942"/>
      <c r="LKH326" s="942"/>
      <c r="LKI326" s="942"/>
      <c r="LKJ326" s="942"/>
      <c r="LKK326" s="942"/>
      <c r="LKL326" s="942"/>
      <c r="LKM326" s="942"/>
      <c r="LKN326" s="942"/>
      <c r="LKO326" s="942"/>
      <c r="LKP326" s="942"/>
      <c r="LKQ326" s="942"/>
      <c r="LKR326" s="942"/>
      <c r="LKS326" s="942"/>
      <c r="LKT326" s="942"/>
      <c r="LKU326" s="942"/>
      <c r="LKV326" s="942"/>
      <c r="LKW326" s="942"/>
      <c r="LKX326" s="942"/>
      <c r="LKY326" s="942"/>
      <c r="LKZ326" s="942"/>
      <c r="LLA326" s="942"/>
      <c r="LLB326" s="942"/>
      <c r="LLC326" s="942"/>
      <c r="LLD326" s="942"/>
      <c r="LLE326" s="942"/>
      <c r="LLF326" s="942"/>
      <c r="LLG326" s="942"/>
      <c r="LLH326" s="942"/>
      <c r="LLI326" s="942"/>
      <c r="LLJ326" s="942"/>
      <c r="LLK326" s="942"/>
      <c r="LLL326" s="942"/>
      <c r="LLM326" s="942"/>
      <c r="LLN326" s="942"/>
      <c r="LLO326" s="942"/>
      <c r="LLP326" s="942"/>
      <c r="LLQ326" s="942"/>
      <c r="LLR326" s="942"/>
      <c r="LLS326" s="942"/>
      <c r="LLT326" s="942"/>
      <c r="LLU326" s="942"/>
      <c r="LLV326" s="942"/>
      <c r="LLW326" s="942"/>
      <c r="LLX326" s="942"/>
      <c r="LLY326" s="942"/>
      <c r="LLZ326" s="942"/>
      <c r="LMA326" s="942"/>
      <c r="LMB326" s="942"/>
      <c r="LMC326" s="942"/>
      <c r="LMD326" s="942"/>
      <c r="LME326" s="942"/>
      <c r="LMF326" s="942"/>
      <c r="LMG326" s="942"/>
      <c r="LMH326" s="942"/>
      <c r="LMI326" s="942"/>
      <c r="LMJ326" s="942"/>
      <c r="LMK326" s="942"/>
      <c r="LML326" s="942"/>
      <c r="LMM326" s="942"/>
      <c r="LMN326" s="942"/>
      <c r="LMO326" s="942"/>
      <c r="LMP326" s="942"/>
      <c r="LMQ326" s="942"/>
      <c r="LMR326" s="942"/>
      <c r="LMS326" s="942"/>
      <c r="LMT326" s="942"/>
      <c r="LMU326" s="942"/>
      <c r="LMV326" s="942"/>
      <c r="LMW326" s="942"/>
      <c r="LMX326" s="942"/>
      <c r="LMY326" s="942"/>
      <c r="LMZ326" s="942"/>
      <c r="LNA326" s="942"/>
      <c r="LNB326" s="942"/>
      <c r="LNC326" s="942"/>
      <c r="LND326" s="942"/>
      <c r="LNE326" s="942"/>
      <c r="LNF326" s="942"/>
      <c r="LNG326" s="942"/>
      <c r="LNH326" s="942"/>
      <c r="LNI326" s="942"/>
      <c r="LNJ326" s="942"/>
      <c r="LNK326" s="942"/>
      <c r="LNL326" s="942"/>
      <c r="LNM326" s="942"/>
      <c r="LNN326" s="942"/>
      <c r="LNO326" s="942"/>
      <c r="LNP326" s="942"/>
      <c r="LNQ326" s="942"/>
      <c r="LNR326" s="942"/>
      <c r="LNS326" s="942"/>
      <c r="LNT326" s="942"/>
      <c r="LNU326" s="942"/>
      <c r="LNV326" s="942"/>
      <c r="LNW326" s="942"/>
      <c r="LNX326" s="942"/>
      <c r="LNY326" s="942"/>
      <c r="LNZ326" s="942"/>
      <c r="LOA326" s="942"/>
      <c r="LOB326" s="942"/>
      <c r="LOC326" s="942"/>
      <c r="LOD326" s="942"/>
      <c r="LOE326" s="942"/>
      <c r="LOF326" s="942"/>
      <c r="LOG326" s="942"/>
      <c r="LOH326" s="942"/>
      <c r="LOI326" s="942"/>
      <c r="LOJ326" s="942"/>
      <c r="LOK326" s="942"/>
      <c r="LOL326" s="942"/>
      <c r="LOM326" s="942"/>
      <c r="LON326" s="942"/>
      <c r="LOO326" s="942"/>
      <c r="LOP326" s="942"/>
      <c r="LOQ326" s="942"/>
      <c r="LOR326" s="942"/>
      <c r="LOS326" s="942"/>
      <c r="LOT326" s="942"/>
      <c r="LOU326" s="942"/>
      <c r="LOV326" s="942"/>
      <c r="LOW326" s="942"/>
      <c r="LOX326" s="942"/>
      <c r="LOY326" s="942"/>
      <c r="LOZ326" s="942"/>
      <c r="LPA326" s="942"/>
      <c r="LPB326" s="942"/>
      <c r="LPC326" s="942"/>
      <c r="LPD326" s="942"/>
      <c r="LPE326" s="942"/>
      <c r="LPF326" s="942"/>
      <c r="LPG326" s="942"/>
      <c r="LPH326" s="942"/>
      <c r="LPI326" s="942"/>
      <c r="LPJ326" s="942"/>
      <c r="LPK326" s="942"/>
      <c r="LPL326" s="942"/>
      <c r="LPM326" s="942"/>
      <c r="LPN326" s="942"/>
      <c r="LPO326" s="942"/>
      <c r="LPP326" s="942"/>
      <c r="LPQ326" s="942"/>
      <c r="LPR326" s="942"/>
      <c r="LPS326" s="942"/>
      <c r="LPT326" s="942"/>
      <c r="LPU326" s="942"/>
      <c r="LPV326" s="942"/>
      <c r="LPW326" s="942"/>
      <c r="LPX326" s="942"/>
      <c r="LPY326" s="942"/>
      <c r="LPZ326" s="942"/>
      <c r="LQA326" s="942"/>
      <c r="LQB326" s="942"/>
      <c r="LQC326" s="942"/>
      <c r="LQD326" s="942"/>
      <c r="LQE326" s="942"/>
      <c r="LQF326" s="942"/>
      <c r="LQG326" s="942"/>
      <c r="LQH326" s="942"/>
      <c r="LQI326" s="942"/>
      <c r="LQJ326" s="942"/>
      <c r="LQK326" s="942"/>
      <c r="LQL326" s="942"/>
      <c r="LQM326" s="942"/>
      <c r="LQN326" s="942"/>
      <c r="LQO326" s="942"/>
      <c r="LQP326" s="942"/>
      <c r="LQQ326" s="942"/>
      <c r="LQR326" s="942"/>
      <c r="LQS326" s="942"/>
      <c r="LQT326" s="942"/>
      <c r="LQU326" s="942"/>
      <c r="LQV326" s="942"/>
      <c r="LQW326" s="942"/>
      <c r="LQX326" s="942"/>
      <c r="LQY326" s="942"/>
      <c r="LQZ326" s="942"/>
      <c r="LRA326" s="942"/>
      <c r="LRB326" s="942"/>
      <c r="LRC326" s="942"/>
      <c r="LRD326" s="942"/>
      <c r="LRE326" s="942"/>
      <c r="LRF326" s="942"/>
      <c r="LRG326" s="942"/>
      <c r="LRH326" s="942"/>
      <c r="LRI326" s="942"/>
      <c r="LRJ326" s="942"/>
      <c r="LRK326" s="942"/>
      <c r="LRL326" s="942"/>
      <c r="LRM326" s="942"/>
      <c r="LRN326" s="942"/>
      <c r="LRO326" s="942"/>
      <c r="LRP326" s="942"/>
      <c r="LRQ326" s="942"/>
      <c r="LRR326" s="942"/>
      <c r="LRS326" s="942"/>
      <c r="LRT326" s="942"/>
      <c r="LRU326" s="942"/>
      <c r="LRV326" s="942"/>
      <c r="LRW326" s="942"/>
      <c r="LRX326" s="942"/>
      <c r="LRY326" s="942"/>
      <c r="LRZ326" s="942"/>
      <c r="LSA326" s="942"/>
      <c r="LSB326" s="942"/>
      <c r="LSC326" s="942"/>
      <c r="LSD326" s="942"/>
      <c r="LSE326" s="942"/>
      <c r="LSF326" s="942"/>
      <c r="LSG326" s="942"/>
      <c r="LSH326" s="942"/>
      <c r="LSI326" s="942"/>
      <c r="LSJ326" s="942"/>
      <c r="LSK326" s="942"/>
      <c r="LSL326" s="942"/>
      <c r="LSM326" s="942"/>
      <c r="LSN326" s="942"/>
      <c r="LSO326" s="942"/>
      <c r="LSP326" s="942"/>
      <c r="LSQ326" s="942"/>
      <c r="LSR326" s="942"/>
      <c r="LSS326" s="942"/>
      <c r="LST326" s="942"/>
      <c r="LSU326" s="942"/>
      <c r="LSV326" s="942"/>
      <c r="LSW326" s="942"/>
      <c r="LSX326" s="942"/>
      <c r="LSY326" s="942"/>
      <c r="LSZ326" s="942"/>
      <c r="LTA326" s="942"/>
      <c r="LTB326" s="942"/>
      <c r="LTC326" s="942"/>
      <c r="LTD326" s="942"/>
      <c r="LTE326" s="942"/>
      <c r="LTF326" s="942"/>
      <c r="LTG326" s="942"/>
      <c r="LTH326" s="942"/>
      <c r="LTI326" s="942"/>
      <c r="LTJ326" s="942"/>
      <c r="LTK326" s="942"/>
      <c r="LTL326" s="942"/>
      <c r="LTM326" s="942"/>
      <c r="LTN326" s="942"/>
      <c r="LTO326" s="942"/>
      <c r="LTP326" s="942"/>
      <c r="LTQ326" s="942"/>
      <c r="LTR326" s="942"/>
      <c r="LTS326" s="942"/>
      <c r="LTT326" s="942"/>
      <c r="LTU326" s="942"/>
      <c r="LTV326" s="942"/>
      <c r="LTW326" s="942"/>
      <c r="LTX326" s="942"/>
      <c r="LTY326" s="942"/>
      <c r="LTZ326" s="942"/>
      <c r="LUA326" s="942"/>
      <c r="LUB326" s="942"/>
      <c r="LUC326" s="942"/>
      <c r="LUD326" s="942"/>
      <c r="LUE326" s="942"/>
      <c r="LUF326" s="942"/>
      <c r="LUG326" s="942"/>
      <c r="LUH326" s="942"/>
      <c r="LUI326" s="942"/>
      <c r="LUJ326" s="942"/>
      <c r="LUK326" s="942"/>
      <c r="LUL326" s="942"/>
      <c r="LUM326" s="942"/>
      <c r="LUN326" s="942"/>
      <c r="LUO326" s="942"/>
      <c r="LUP326" s="942"/>
      <c r="LUQ326" s="942"/>
      <c r="LUR326" s="942"/>
      <c r="LUS326" s="942"/>
      <c r="LUT326" s="942"/>
      <c r="LUU326" s="942"/>
      <c r="LUV326" s="942"/>
      <c r="LUW326" s="942"/>
      <c r="LUX326" s="942"/>
      <c r="LUY326" s="942"/>
      <c r="LUZ326" s="942"/>
      <c r="LVA326" s="942"/>
      <c r="LVB326" s="942"/>
      <c r="LVC326" s="942"/>
      <c r="LVD326" s="942"/>
      <c r="LVE326" s="942"/>
      <c r="LVF326" s="942"/>
      <c r="LVG326" s="942"/>
      <c r="LVH326" s="942"/>
      <c r="LVI326" s="942"/>
      <c r="LVJ326" s="942"/>
      <c r="LVK326" s="942"/>
      <c r="LVL326" s="942"/>
      <c r="LVM326" s="942"/>
      <c r="LVN326" s="942"/>
      <c r="LVO326" s="942"/>
      <c r="LVP326" s="942"/>
      <c r="LVQ326" s="942"/>
      <c r="LVR326" s="942"/>
      <c r="LVS326" s="942"/>
      <c r="LVT326" s="942"/>
      <c r="LVU326" s="942"/>
      <c r="LVV326" s="942"/>
      <c r="LVW326" s="942"/>
      <c r="LVX326" s="942"/>
      <c r="LVY326" s="942"/>
      <c r="LVZ326" s="942"/>
      <c r="LWA326" s="942"/>
      <c r="LWB326" s="942"/>
      <c r="LWC326" s="942"/>
      <c r="LWD326" s="942"/>
      <c r="LWE326" s="942"/>
      <c r="LWF326" s="942"/>
      <c r="LWG326" s="942"/>
      <c r="LWH326" s="942"/>
      <c r="LWI326" s="942"/>
      <c r="LWJ326" s="942"/>
      <c r="LWK326" s="942"/>
      <c r="LWL326" s="942"/>
      <c r="LWM326" s="942"/>
      <c r="LWN326" s="942"/>
      <c r="LWO326" s="942"/>
      <c r="LWP326" s="942"/>
      <c r="LWQ326" s="942"/>
      <c r="LWR326" s="942"/>
      <c r="LWS326" s="942"/>
      <c r="LWT326" s="942"/>
      <c r="LWU326" s="942"/>
      <c r="LWV326" s="942"/>
      <c r="LWW326" s="942"/>
      <c r="LWX326" s="942"/>
      <c r="LWY326" s="942"/>
      <c r="LWZ326" s="942"/>
      <c r="LXA326" s="942"/>
      <c r="LXB326" s="942"/>
      <c r="LXC326" s="942"/>
      <c r="LXD326" s="942"/>
      <c r="LXE326" s="942"/>
      <c r="LXF326" s="942"/>
      <c r="LXG326" s="942"/>
      <c r="LXH326" s="942"/>
      <c r="LXI326" s="942"/>
      <c r="LXJ326" s="942"/>
      <c r="LXK326" s="942"/>
      <c r="LXL326" s="942"/>
      <c r="LXM326" s="942"/>
      <c r="LXN326" s="942"/>
      <c r="LXO326" s="942"/>
      <c r="LXP326" s="942"/>
      <c r="LXQ326" s="942"/>
      <c r="LXR326" s="942"/>
      <c r="LXS326" s="942"/>
      <c r="LXT326" s="942"/>
      <c r="LXU326" s="942"/>
      <c r="LXV326" s="942"/>
      <c r="LXW326" s="942"/>
      <c r="LXX326" s="942"/>
      <c r="LXY326" s="942"/>
      <c r="LXZ326" s="942"/>
      <c r="LYA326" s="942"/>
      <c r="LYB326" s="942"/>
      <c r="LYC326" s="942"/>
      <c r="LYD326" s="942"/>
      <c r="LYE326" s="942"/>
      <c r="LYF326" s="942"/>
      <c r="LYG326" s="942"/>
      <c r="LYH326" s="942"/>
      <c r="LYI326" s="942"/>
      <c r="LYJ326" s="942"/>
      <c r="LYK326" s="942"/>
      <c r="LYL326" s="942"/>
      <c r="LYM326" s="942"/>
      <c r="LYN326" s="942"/>
      <c r="LYO326" s="942"/>
      <c r="LYP326" s="942"/>
      <c r="LYQ326" s="942"/>
      <c r="LYR326" s="942"/>
      <c r="LYS326" s="942"/>
      <c r="LYT326" s="942"/>
      <c r="LYU326" s="942"/>
      <c r="LYV326" s="942"/>
      <c r="LYW326" s="942"/>
      <c r="LYX326" s="942"/>
      <c r="LYY326" s="942"/>
      <c r="LYZ326" s="942"/>
      <c r="LZA326" s="942"/>
      <c r="LZB326" s="942"/>
      <c r="LZC326" s="942"/>
      <c r="LZD326" s="942"/>
      <c r="LZE326" s="942"/>
      <c r="LZF326" s="942"/>
      <c r="LZG326" s="942"/>
      <c r="LZH326" s="942"/>
      <c r="LZI326" s="942"/>
      <c r="LZJ326" s="942"/>
      <c r="LZK326" s="942"/>
      <c r="LZL326" s="942"/>
      <c r="LZM326" s="942"/>
      <c r="LZN326" s="942"/>
      <c r="LZO326" s="942"/>
      <c r="LZP326" s="942"/>
      <c r="LZQ326" s="942"/>
      <c r="LZR326" s="942"/>
      <c r="LZS326" s="942"/>
      <c r="LZT326" s="942"/>
      <c r="LZU326" s="942"/>
      <c r="LZV326" s="942"/>
      <c r="LZW326" s="942"/>
      <c r="LZX326" s="942"/>
      <c r="LZY326" s="942"/>
      <c r="LZZ326" s="942"/>
      <c r="MAA326" s="942"/>
      <c r="MAB326" s="942"/>
      <c r="MAC326" s="942"/>
      <c r="MAD326" s="942"/>
      <c r="MAE326" s="942"/>
      <c r="MAF326" s="942"/>
      <c r="MAG326" s="942"/>
      <c r="MAH326" s="942"/>
      <c r="MAI326" s="942"/>
      <c r="MAJ326" s="942"/>
      <c r="MAK326" s="942"/>
      <c r="MAL326" s="942"/>
      <c r="MAM326" s="942"/>
      <c r="MAN326" s="942"/>
      <c r="MAO326" s="942"/>
      <c r="MAP326" s="942"/>
      <c r="MAQ326" s="942"/>
      <c r="MAR326" s="942"/>
      <c r="MAS326" s="942"/>
      <c r="MAT326" s="942"/>
      <c r="MAU326" s="942"/>
      <c r="MAV326" s="942"/>
      <c r="MAW326" s="942"/>
      <c r="MAX326" s="942"/>
      <c r="MAY326" s="942"/>
      <c r="MAZ326" s="942"/>
      <c r="MBA326" s="942"/>
      <c r="MBB326" s="942"/>
      <c r="MBC326" s="942"/>
      <c r="MBD326" s="942"/>
      <c r="MBE326" s="942"/>
      <c r="MBF326" s="942"/>
      <c r="MBG326" s="942"/>
      <c r="MBH326" s="942"/>
      <c r="MBI326" s="942"/>
      <c r="MBJ326" s="942"/>
      <c r="MBK326" s="942"/>
      <c r="MBL326" s="942"/>
      <c r="MBM326" s="942"/>
      <c r="MBN326" s="942"/>
      <c r="MBO326" s="942"/>
      <c r="MBP326" s="942"/>
      <c r="MBQ326" s="942"/>
      <c r="MBR326" s="942"/>
      <c r="MBS326" s="942"/>
      <c r="MBT326" s="942"/>
      <c r="MBU326" s="942"/>
      <c r="MBV326" s="942"/>
      <c r="MBW326" s="942"/>
      <c r="MBX326" s="942"/>
      <c r="MBY326" s="942"/>
      <c r="MBZ326" s="942"/>
      <c r="MCA326" s="942"/>
      <c r="MCB326" s="942"/>
      <c r="MCC326" s="942"/>
      <c r="MCD326" s="942"/>
      <c r="MCE326" s="942"/>
      <c r="MCF326" s="942"/>
      <c r="MCG326" s="942"/>
      <c r="MCH326" s="942"/>
      <c r="MCI326" s="942"/>
      <c r="MCJ326" s="942"/>
      <c r="MCK326" s="942"/>
      <c r="MCL326" s="942"/>
      <c r="MCM326" s="942"/>
      <c r="MCN326" s="942"/>
      <c r="MCO326" s="942"/>
      <c r="MCP326" s="942"/>
      <c r="MCQ326" s="942"/>
      <c r="MCR326" s="942"/>
      <c r="MCS326" s="942"/>
      <c r="MCT326" s="942"/>
      <c r="MCU326" s="942"/>
      <c r="MCV326" s="942"/>
      <c r="MCW326" s="942"/>
      <c r="MCX326" s="942"/>
      <c r="MCY326" s="942"/>
      <c r="MCZ326" s="942"/>
      <c r="MDA326" s="942"/>
      <c r="MDB326" s="942"/>
      <c r="MDC326" s="942"/>
      <c r="MDD326" s="942"/>
      <c r="MDE326" s="942"/>
      <c r="MDF326" s="942"/>
      <c r="MDG326" s="942"/>
      <c r="MDH326" s="942"/>
      <c r="MDI326" s="942"/>
      <c r="MDJ326" s="942"/>
      <c r="MDK326" s="942"/>
      <c r="MDL326" s="942"/>
      <c r="MDM326" s="942"/>
      <c r="MDN326" s="942"/>
      <c r="MDO326" s="942"/>
      <c r="MDP326" s="942"/>
      <c r="MDQ326" s="942"/>
      <c r="MDR326" s="942"/>
      <c r="MDS326" s="942"/>
      <c r="MDT326" s="942"/>
      <c r="MDU326" s="942"/>
      <c r="MDV326" s="942"/>
      <c r="MDW326" s="942"/>
      <c r="MDX326" s="942"/>
      <c r="MDY326" s="942"/>
      <c r="MDZ326" s="942"/>
      <c r="MEA326" s="942"/>
      <c r="MEB326" s="942"/>
      <c r="MEC326" s="942"/>
      <c r="MED326" s="942"/>
      <c r="MEE326" s="942"/>
      <c r="MEF326" s="942"/>
      <c r="MEG326" s="942"/>
      <c r="MEH326" s="942"/>
      <c r="MEI326" s="942"/>
      <c r="MEJ326" s="942"/>
      <c r="MEK326" s="942"/>
      <c r="MEL326" s="942"/>
      <c r="MEM326" s="942"/>
      <c r="MEN326" s="942"/>
      <c r="MEO326" s="942"/>
      <c r="MEP326" s="942"/>
      <c r="MEQ326" s="942"/>
      <c r="MER326" s="942"/>
      <c r="MES326" s="942"/>
      <c r="MET326" s="942"/>
      <c r="MEU326" s="942"/>
      <c r="MEV326" s="942"/>
      <c r="MEW326" s="942"/>
      <c r="MEX326" s="942"/>
      <c r="MEY326" s="942"/>
      <c r="MEZ326" s="942"/>
      <c r="MFA326" s="942"/>
      <c r="MFB326" s="942"/>
      <c r="MFC326" s="942"/>
      <c r="MFD326" s="942"/>
      <c r="MFE326" s="942"/>
      <c r="MFF326" s="942"/>
      <c r="MFG326" s="942"/>
      <c r="MFH326" s="942"/>
      <c r="MFI326" s="942"/>
      <c r="MFJ326" s="942"/>
      <c r="MFK326" s="942"/>
      <c r="MFL326" s="942"/>
      <c r="MFM326" s="942"/>
      <c r="MFN326" s="942"/>
      <c r="MFO326" s="942"/>
      <c r="MFP326" s="942"/>
      <c r="MFQ326" s="942"/>
      <c r="MFR326" s="942"/>
      <c r="MFS326" s="942"/>
      <c r="MFT326" s="942"/>
      <c r="MFU326" s="942"/>
      <c r="MFV326" s="942"/>
      <c r="MFW326" s="942"/>
      <c r="MFX326" s="942"/>
      <c r="MFY326" s="942"/>
      <c r="MFZ326" s="942"/>
      <c r="MGA326" s="942"/>
      <c r="MGB326" s="942"/>
      <c r="MGC326" s="942"/>
      <c r="MGD326" s="942"/>
      <c r="MGE326" s="942"/>
      <c r="MGF326" s="942"/>
      <c r="MGG326" s="942"/>
      <c r="MGH326" s="942"/>
      <c r="MGI326" s="942"/>
      <c r="MGJ326" s="942"/>
      <c r="MGK326" s="942"/>
      <c r="MGL326" s="942"/>
      <c r="MGM326" s="942"/>
      <c r="MGN326" s="942"/>
      <c r="MGO326" s="942"/>
      <c r="MGP326" s="942"/>
      <c r="MGQ326" s="942"/>
      <c r="MGR326" s="942"/>
      <c r="MGS326" s="942"/>
      <c r="MGT326" s="942"/>
      <c r="MGU326" s="942"/>
      <c r="MGV326" s="942"/>
      <c r="MGW326" s="942"/>
      <c r="MGX326" s="942"/>
      <c r="MGY326" s="942"/>
      <c r="MGZ326" s="942"/>
      <c r="MHA326" s="942"/>
      <c r="MHB326" s="942"/>
      <c r="MHC326" s="942"/>
      <c r="MHD326" s="942"/>
      <c r="MHE326" s="942"/>
      <c r="MHF326" s="942"/>
      <c r="MHG326" s="942"/>
      <c r="MHH326" s="942"/>
      <c r="MHI326" s="942"/>
      <c r="MHJ326" s="942"/>
      <c r="MHK326" s="942"/>
      <c r="MHL326" s="942"/>
      <c r="MHM326" s="942"/>
      <c r="MHN326" s="942"/>
      <c r="MHO326" s="942"/>
      <c r="MHP326" s="942"/>
      <c r="MHQ326" s="942"/>
      <c r="MHR326" s="942"/>
      <c r="MHS326" s="942"/>
      <c r="MHT326" s="942"/>
      <c r="MHU326" s="942"/>
      <c r="MHV326" s="942"/>
      <c r="MHW326" s="942"/>
      <c r="MHX326" s="942"/>
      <c r="MHY326" s="942"/>
      <c r="MHZ326" s="942"/>
      <c r="MIA326" s="942"/>
      <c r="MIB326" s="942"/>
      <c r="MIC326" s="942"/>
      <c r="MID326" s="942"/>
      <c r="MIE326" s="942"/>
      <c r="MIF326" s="942"/>
      <c r="MIG326" s="942"/>
      <c r="MIH326" s="942"/>
      <c r="MII326" s="942"/>
      <c r="MIJ326" s="942"/>
      <c r="MIK326" s="942"/>
      <c r="MIL326" s="942"/>
      <c r="MIM326" s="942"/>
      <c r="MIN326" s="942"/>
      <c r="MIO326" s="942"/>
      <c r="MIP326" s="942"/>
      <c r="MIQ326" s="942"/>
      <c r="MIR326" s="942"/>
      <c r="MIS326" s="942"/>
      <c r="MIT326" s="942"/>
      <c r="MIU326" s="942"/>
      <c r="MIV326" s="942"/>
      <c r="MIW326" s="942"/>
      <c r="MIX326" s="942"/>
      <c r="MIY326" s="942"/>
      <c r="MIZ326" s="942"/>
      <c r="MJA326" s="942"/>
      <c r="MJB326" s="942"/>
      <c r="MJC326" s="942"/>
      <c r="MJD326" s="942"/>
      <c r="MJE326" s="942"/>
      <c r="MJF326" s="942"/>
      <c r="MJG326" s="942"/>
      <c r="MJH326" s="942"/>
      <c r="MJI326" s="942"/>
      <c r="MJJ326" s="942"/>
      <c r="MJK326" s="942"/>
      <c r="MJL326" s="942"/>
      <c r="MJM326" s="942"/>
      <c r="MJN326" s="942"/>
      <c r="MJO326" s="942"/>
      <c r="MJP326" s="942"/>
      <c r="MJQ326" s="942"/>
      <c r="MJR326" s="942"/>
      <c r="MJS326" s="942"/>
      <c r="MJT326" s="942"/>
      <c r="MJU326" s="942"/>
      <c r="MJV326" s="942"/>
      <c r="MJW326" s="942"/>
      <c r="MJX326" s="942"/>
      <c r="MJY326" s="942"/>
      <c r="MJZ326" s="942"/>
      <c r="MKA326" s="942"/>
      <c r="MKB326" s="942"/>
      <c r="MKC326" s="942"/>
      <c r="MKD326" s="942"/>
      <c r="MKE326" s="942"/>
      <c r="MKF326" s="942"/>
      <c r="MKG326" s="942"/>
      <c r="MKH326" s="942"/>
      <c r="MKI326" s="942"/>
      <c r="MKJ326" s="942"/>
      <c r="MKK326" s="942"/>
      <c r="MKL326" s="942"/>
      <c r="MKM326" s="942"/>
      <c r="MKN326" s="942"/>
      <c r="MKO326" s="942"/>
      <c r="MKP326" s="942"/>
      <c r="MKQ326" s="942"/>
      <c r="MKR326" s="942"/>
      <c r="MKS326" s="942"/>
      <c r="MKT326" s="942"/>
      <c r="MKU326" s="942"/>
      <c r="MKV326" s="942"/>
      <c r="MKW326" s="942"/>
      <c r="MKX326" s="942"/>
      <c r="MKY326" s="942"/>
      <c r="MKZ326" s="942"/>
      <c r="MLA326" s="942"/>
      <c r="MLB326" s="942"/>
      <c r="MLC326" s="942"/>
      <c r="MLD326" s="942"/>
      <c r="MLE326" s="942"/>
      <c r="MLF326" s="942"/>
      <c r="MLG326" s="942"/>
      <c r="MLH326" s="942"/>
      <c r="MLI326" s="942"/>
      <c r="MLJ326" s="942"/>
      <c r="MLK326" s="942"/>
      <c r="MLL326" s="942"/>
      <c r="MLM326" s="942"/>
      <c r="MLN326" s="942"/>
      <c r="MLO326" s="942"/>
      <c r="MLP326" s="942"/>
      <c r="MLQ326" s="942"/>
      <c r="MLR326" s="942"/>
      <c r="MLS326" s="942"/>
      <c r="MLT326" s="942"/>
      <c r="MLU326" s="942"/>
      <c r="MLV326" s="942"/>
      <c r="MLW326" s="942"/>
      <c r="MLX326" s="942"/>
      <c r="MLY326" s="942"/>
      <c r="MLZ326" s="942"/>
      <c r="MMA326" s="942"/>
      <c r="MMB326" s="942"/>
      <c r="MMC326" s="942"/>
      <c r="MMD326" s="942"/>
      <c r="MME326" s="942"/>
      <c r="MMF326" s="942"/>
      <c r="MMG326" s="942"/>
      <c r="MMH326" s="942"/>
      <c r="MMI326" s="942"/>
      <c r="MMJ326" s="942"/>
      <c r="MMK326" s="942"/>
      <c r="MML326" s="942"/>
      <c r="MMM326" s="942"/>
      <c r="MMN326" s="942"/>
      <c r="MMO326" s="942"/>
      <c r="MMP326" s="942"/>
      <c r="MMQ326" s="942"/>
      <c r="MMR326" s="942"/>
      <c r="MMS326" s="942"/>
      <c r="MMT326" s="942"/>
      <c r="MMU326" s="942"/>
      <c r="MMV326" s="942"/>
      <c r="MMW326" s="942"/>
      <c r="MMX326" s="942"/>
      <c r="MMY326" s="942"/>
      <c r="MMZ326" s="942"/>
      <c r="MNA326" s="942"/>
      <c r="MNB326" s="942"/>
      <c r="MNC326" s="942"/>
      <c r="MND326" s="942"/>
      <c r="MNE326" s="942"/>
      <c r="MNF326" s="942"/>
      <c r="MNG326" s="942"/>
      <c r="MNH326" s="942"/>
      <c r="MNI326" s="942"/>
      <c r="MNJ326" s="942"/>
      <c r="MNK326" s="942"/>
      <c r="MNL326" s="942"/>
      <c r="MNM326" s="942"/>
      <c r="MNN326" s="942"/>
      <c r="MNO326" s="942"/>
      <c r="MNP326" s="942"/>
      <c r="MNQ326" s="942"/>
      <c r="MNR326" s="942"/>
      <c r="MNS326" s="942"/>
      <c r="MNT326" s="942"/>
      <c r="MNU326" s="942"/>
      <c r="MNV326" s="942"/>
      <c r="MNW326" s="942"/>
      <c r="MNX326" s="942"/>
      <c r="MNY326" s="942"/>
      <c r="MNZ326" s="942"/>
      <c r="MOA326" s="942"/>
      <c r="MOB326" s="942"/>
      <c r="MOC326" s="942"/>
      <c r="MOD326" s="942"/>
      <c r="MOE326" s="942"/>
      <c r="MOF326" s="942"/>
      <c r="MOG326" s="942"/>
      <c r="MOH326" s="942"/>
      <c r="MOI326" s="942"/>
      <c r="MOJ326" s="942"/>
      <c r="MOK326" s="942"/>
      <c r="MOL326" s="942"/>
      <c r="MOM326" s="942"/>
      <c r="MON326" s="942"/>
      <c r="MOO326" s="942"/>
      <c r="MOP326" s="942"/>
      <c r="MOQ326" s="942"/>
      <c r="MOR326" s="942"/>
      <c r="MOS326" s="942"/>
      <c r="MOT326" s="942"/>
      <c r="MOU326" s="942"/>
      <c r="MOV326" s="942"/>
      <c r="MOW326" s="942"/>
      <c r="MOX326" s="942"/>
      <c r="MOY326" s="942"/>
      <c r="MOZ326" s="942"/>
      <c r="MPA326" s="942"/>
      <c r="MPB326" s="942"/>
      <c r="MPC326" s="942"/>
      <c r="MPD326" s="942"/>
      <c r="MPE326" s="942"/>
      <c r="MPF326" s="942"/>
      <c r="MPG326" s="942"/>
      <c r="MPH326" s="942"/>
      <c r="MPI326" s="942"/>
      <c r="MPJ326" s="942"/>
      <c r="MPK326" s="942"/>
      <c r="MPL326" s="942"/>
      <c r="MPM326" s="942"/>
      <c r="MPN326" s="942"/>
      <c r="MPO326" s="942"/>
      <c r="MPP326" s="942"/>
      <c r="MPQ326" s="942"/>
      <c r="MPR326" s="942"/>
      <c r="MPS326" s="942"/>
      <c r="MPT326" s="942"/>
      <c r="MPU326" s="942"/>
      <c r="MPV326" s="942"/>
      <c r="MPW326" s="942"/>
      <c r="MPX326" s="942"/>
      <c r="MPY326" s="942"/>
      <c r="MPZ326" s="942"/>
      <c r="MQA326" s="942"/>
      <c r="MQB326" s="942"/>
      <c r="MQC326" s="942"/>
      <c r="MQD326" s="942"/>
      <c r="MQE326" s="942"/>
      <c r="MQF326" s="942"/>
      <c r="MQG326" s="942"/>
      <c r="MQH326" s="942"/>
      <c r="MQI326" s="942"/>
      <c r="MQJ326" s="942"/>
      <c r="MQK326" s="942"/>
      <c r="MQL326" s="942"/>
      <c r="MQM326" s="942"/>
      <c r="MQN326" s="942"/>
      <c r="MQO326" s="942"/>
      <c r="MQP326" s="942"/>
      <c r="MQQ326" s="942"/>
      <c r="MQR326" s="942"/>
      <c r="MQS326" s="942"/>
      <c r="MQT326" s="942"/>
      <c r="MQU326" s="942"/>
      <c r="MQV326" s="942"/>
      <c r="MQW326" s="942"/>
      <c r="MQX326" s="942"/>
      <c r="MQY326" s="942"/>
      <c r="MQZ326" s="942"/>
      <c r="MRA326" s="942"/>
      <c r="MRB326" s="942"/>
      <c r="MRC326" s="942"/>
      <c r="MRD326" s="942"/>
      <c r="MRE326" s="942"/>
      <c r="MRF326" s="942"/>
      <c r="MRG326" s="942"/>
      <c r="MRH326" s="942"/>
      <c r="MRI326" s="942"/>
      <c r="MRJ326" s="942"/>
      <c r="MRK326" s="942"/>
      <c r="MRL326" s="942"/>
      <c r="MRM326" s="942"/>
      <c r="MRN326" s="942"/>
      <c r="MRO326" s="942"/>
      <c r="MRP326" s="942"/>
      <c r="MRQ326" s="942"/>
      <c r="MRR326" s="942"/>
      <c r="MRS326" s="942"/>
      <c r="MRT326" s="942"/>
      <c r="MRU326" s="942"/>
      <c r="MRV326" s="942"/>
      <c r="MRW326" s="942"/>
      <c r="MRX326" s="942"/>
      <c r="MRY326" s="942"/>
      <c r="MRZ326" s="942"/>
      <c r="MSA326" s="942"/>
      <c r="MSB326" s="942"/>
      <c r="MSC326" s="942"/>
      <c r="MSD326" s="942"/>
      <c r="MSE326" s="942"/>
      <c r="MSF326" s="942"/>
      <c r="MSG326" s="942"/>
      <c r="MSH326" s="942"/>
      <c r="MSI326" s="942"/>
      <c r="MSJ326" s="942"/>
      <c r="MSK326" s="942"/>
      <c r="MSL326" s="942"/>
      <c r="MSM326" s="942"/>
      <c r="MSN326" s="942"/>
      <c r="MSO326" s="942"/>
      <c r="MSP326" s="942"/>
      <c r="MSQ326" s="942"/>
      <c r="MSR326" s="942"/>
      <c r="MSS326" s="942"/>
      <c r="MST326" s="942"/>
      <c r="MSU326" s="942"/>
      <c r="MSV326" s="942"/>
      <c r="MSW326" s="942"/>
      <c r="MSX326" s="942"/>
      <c r="MSY326" s="942"/>
      <c r="MSZ326" s="942"/>
      <c r="MTA326" s="942"/>
      <c r="MTB326" s="942"/>
      <c r="MTC326" s="942"/>
      <c r="MTD326" s="942"/>
      <c r="MTE326" s="942"/>
      <c r="MTF326" s="942"/>
      <c r="MTG326" s="942"/>
      <c r="MTH326" s="942"/>
      <c r="MTI326" s="942"/>
      <c r="MTJ326" s="942"/>
      <c r="MTK326" s="942"/>
      <c r="MTL326" s="942"/>
      <c r="MTM326" s="942"/>
      <c r="MTN326" s="942"/>
      <c r="MTO326" s="942"/>
      <c r="MTP326" s="942"/>
      <c r="MTQ326" s="942"/>
      <c r="MTR326" s="942"/>
      <c r="MTS326" s="942"/>
      <c r="MTT326" s="942"/>
      <c r="MTU326" s="942"/>
      <c r="MTV326" s="942"/>
      <c r="MTW326" s="942"/>
      <c r="MTX326" s="942"/>
      <c r="MTY326" s="942"/>
      <c r="MTZ326" s="942"/>
      <c r="MUA326" s="942"/>
      <c r="MUB326" s="942"/>
      <c r="MUC326" s="942"/>
      <c r="MUD326" s="942"/>
      <c r="MUE326" s="942"/>
      <c r="MUF326" s="942"/>
      <c r="MUG326" s="942"/>
      <c r="MUH326" s="942"/>
      <c r="MUI326" s="942"/>
      <c r="MUJ326" s="942"/>
      <c r="MUK326" s="942"/>
      <c r="MUL326" s="942"/>
      <c r="MUM326" s="942"/>
      <c r="MUN326" s="942"/>
      <c r="MUO326" s="942"/>
      <c r="MUP326" s="942"/>
      <c r="MUQ326" s="942"/>
      <c r="MUR326" s="942"/>
      <c r="MUS326" s="942"/>
      <c r="MUT326" s="942"/>
      <c r="MUU326" s="942"/>
      <c r="MUV326" s="942"/>
      <c r="MUW326" s="942"/>
      <c r="MUX326" s="942"/>
      <c r="MUY326" s="942"/>
      <c r="MUZ326" s="942"/>
      <c r="MVA326" s="942"/>
      <c r="MVB326" s="942"/>
      <c r="MVC326" s="942"/>
      <c r="MVD326" s="942"/>
      <c r="MVE326" s="942"/>
      <c r="MVF326" s="942"/>
      <c r="MVG326" s="942"/>
      <c r="MVH326" s="942"/>
      <c r="MVI326" s="942"/>
      <c r="MVJ326" s="942"/>
      <c r="MVK326" s="942"/>
      <c r="MVL326" s="942"/>
      <c r="MVM326" s="942"/>
      <c r="MVN326" s="942"/>
      <c r="MVO326" s="942"/>
      <c r="MVP326" s="942"/>
      <c r="MVQ326" s="942"/>
      <c r="MVR326" s="942"/>
      <c r="MVS326" s="942"/>
      <c r="MVT326" s="942"/>
      <c r="MVU326" s="942"/>
      <c r="MVV326" s="942"/>
      <c r="MVW326" s="942"/>
      <c r="MVX326" s="942"/>
      <c r="MVY326" s="942"/>
      <c r="MVZ326" s="942"/>
      <c r="MWA326" s="942"/>
      <c r="MWB326" s="942"/>
      <c r="MWC326" s="942"/>
      <c r="MWD326" s="942"/>
      <c r="MWE326" s="942"/>
      <c r="MWF326" s="942"/>
      <c r="MWG326" s="942"/>
      <c r="MWH326" s="942"/>
      <c r="MWI326" s="942"/>
      <c r="MWJ326" s="942"/>
      <c r="MWK326" s="942"/>
      <c r="MWL326" s="942"/>
      <c r="MWM326" s="942"/>
      <c r="MWN326" s="942"/>
      <c r="MWO326" s="942"/>
      <c r="MWP326" s="942"/>
      <c r="MWQ326" s="942"/>
      <c r="MWR326" s="942"/>
      <c r="MWS326" s="942"/>
      <c r="MWT326" s="942"/>
      <c r="MWU326" s="942"/>
      <c r="MWV326" s="942"/>
      <c r="MWW326" s="942"/>
      <c r="MWX326" s="942"/>
      <c r="MWY326" s="942"/>
      <c r="MWZ326" s="942"/>
      <c r="MXA326" s="942"/>
      <c r="MXB326" s="942"/>
      <c r="MXC326" s="942"/>
      <c r="MXD326" s="942"/>
      <c r="MXE326" s="942"/>
      <c r="MXF326" s="942"/>
      <c r="MXG326" s="942"/>
      <c r="MXH326" s="942"/>
      <c r="MXI326" s="942"/>
      <c r="MXJ326" s="942"/>
      <c r="MXK326" s="942"/>
      <c r="MXL326" s="942"/>
      <c r="MXM326" s="942"/>
      <c r="MXN326" s="942"/>
      <c r="MXO326" s="942"/>
      <c r="MXP326" s="942"/>
      <c r="MXQ326" s="942"/>
      <c r="MXR326" s="942"/>
      <c r="MXS326" s="942"/>
      <c r="MXT326" s="942"/>
      <c r="MXU326" s="942"/>
      <c r="MXV326" s="942"/>
      <c r="MXW326" s="942"/>
      <c r="MXX326" s="942"/>
      <c r="MXY326" s="942"/>
      <c r="MXZ326" s="942"/>
      <c r="MYA326" s="942"/>
      <c r="MYB326" s="942"/>
      <c r="MYC326" s="942"/>
      <c r="MYD326" s="942"/>
      <c r="MYE326" s="942"/>
      <c r="MYF326" s="942"/>
      <c r="MYG326" s="942"/>
      <c r="MYH326" s="942"/>
      <c r="MYI326" s="942"/>
      <c r="MYJ326" s="942"/>
      <c r="MYK326" s="942"/>
      <c r="MYL326" s="942"/>
      <c r="MYM326" s="942"/>
      <c r="MYN326" s="942"/>
      <c r="MYO326" s="942"/>
      <c r="MYP326" s="942"/>
      <c r="MYQ326" s="942"/>
      <c r="MYR326" s="942"/>
      <c r="MYS326" s="942"/>
      <c r="MYT326" s="942"/>
      <c r="MYU326" s="942"/>
      <c r="MYV326" s="942"/>
      <c r="MYW326" s="942"/>
      <c r="MYX326" s="942"/>
      <c r="MYY326" s="942"/>
      <c r="MYZ326" s="942"/>
      <c r="MZA326" s="942"/>
      <c r="MZB326" s="942"/>
      <c r="MZC326" s="942"/>
      <c r="MZD326" s="942"/>
      <c r="MZE326" s="942"/>
      <c r="MZF326" s="942"/>
      <c r="MZG326" s="942"/>
      <c r="MZH326" s="942"/>
      <c r="MZI326" s="942"/>
      <c r="MZJ326" s="942"/>
      <c r="MZK326" s="942"/>
      <c r="MZL326" s="942"/>
      <c r="MZM326" s="942"/>
      <c r="MZN326" s="942"/>
      <c r="MZO326" s="942"/>
      <c r="MZP326" s="942"/>
      <c r="MZQ326" s="942"/>
      <c r="MZR326" s="942"/>
      <c r="MZS326" s="942"/>
      <c r="MZT326" s="942"/>
      <c r="MZU326" s="942"/>
      <c r="MZV326" s="942"/>
      <c r="MZW326" s="942"/>
      <c r="MZX326" s="942"/>
      <c r="MZY326" s="942"/>
      <c r="MZZ326" s="942"/>
      <c r="NAA326" s="942"/>
      <c r="NAB326" s="942"/>
      <c r="NAC326" s="942"/>
      <c r="NAD326" s="942"/>
      <c r="NAE326" s="942"/>
      <c r="NAF326" s="942"/>
      <c r="NAG326" s="942"/>
      <c r="NAH326" s="942"/>
      <c r="NAI326" s="942"/>
      <c r="NAJ326" s="942"/>
      <c r="NAK326" s="942"/>
      <c r="NAL326" s="942"/>
      <c r="NAM326" s="942"/>
      <c r="NAN326" s="942"/>
      <c r="NAO326" s="942"/>
      <c r="NAP326" s="942"/>
      <c r="NAQ326" s="942"/>
      <c r="NAR326" s="942"/>
      <c r="NAS326" s="942"/>
      <c r="NAT326" s="942"/>
      <c r="NAU326" s="942"/>
      <c r="NAV326" s="942"/>
      <c r="NAW326" s="942"/>
      <c r="NAX326" s="942"/>
      <c r="NAY326" s="942"/>
      <c r="NAZ326" s="942"/>
      <c r="NBA326" s="942"/>
      <c r="NBB326" s="942"/>
      <c r="NBC326" s="942"/>
      <c r="NBD326" s="942"/>
      <c r="NBE326" s="942"/>
      <c r="NBF326" s="942"/>
      <c r="NBG326" s="942"/>
      <c r="NBH326" s="942"/>
      <c r="NBI326" s="942"/>
      <c r="NBJ326" s="942"/>
      <c r="NBK326" s="942"/>
      <c r="NBL326" s="942"/>
      <c r="NBM326" s="942"/>
      <c r="NBN326" s="942"/>
      <c r="NBO326" s="942"/>
      <c r="NBP326" s="942"/>
      <c r="NBQ326" s="942"/>
      <c r="NBR326" s="942"/>
      <c r="NBS326" s="942"/>
      <c r="NBT326" s="942"/>
      <c r="NBU326" s="942"/>
      <c r="NBV326" s="942"/>
      <c r="NBW326" s="942"/>
      <c r="NBX326" s="942"/>
      <c r="NBY326" s="942"/>
      <c r="NBZ326" s="942"/>
      <c r="NCA326" s="942"/>
      <c r="NCB326" s="942"/>
      <c r="NCC326" s="942"/>
      <c r="NCD326" s="942"/>
      <c r="NCE326" s="942"/>
      <c r="NCF326" s="942"/>
      <c r="NCG326" s="942"/>
      <c r="NCH326" s="942"/>
      <c r="NCI326" s="942"/>
      <c r="NCJ326" s="942"/>
      <c r="NCK326" s="942"/>
      <c r="NCL326" s="942"/>
      <c r="NCM326" s="942"/>
      <c r="NCN326" s="942"/>
      <c r="NCO326" s="942"/>
      <c r="NCP326" s="942"/>
      <c r="NCQ326" s="942"/>
      <c r="NCR326" s="942"/>
      <c r="NCS326" s="942"/>
      <c r="NCT326" s="942"/>
      <c r="NCU326" s="942"/>
      <c r="NCV326" s="942"/>
      <c r="NCW326" s="942"/>
      <c r="NCX326" s="942"/>
      <c r="NCY326" s="942"/>
      <c r="NCZ326" s="942"/>
      <c r="NDA326" s="942"/>
      <c r="NDB326" s="942"/>
      <c r="NDC326" s="942"/>
      <c r="NDD326" s="942"/>
      <c r="NDE326" s="942"/>
      <c r="NDF326" s="942"/>
      <c r="NDG326" s="942"/>
      <c r="NDH326" s="942"/>
      <c r="NDI326" s="942"/>
      <c r="NDJ326" s="942"/>
      <c r="NDK326" s="942"/>
      <c r="NDL326" s="942"/>
      <c r="NDM326" s="942"/>
      <c r="NDN326" s="942"/>
      <c r="NDO326" s="942"/>
      <c r="NDP326" s="942"/>
      <c r="NDQ326" s="942"/>
      <c r="NDR326" s="942"/>
      <c r="NDS326" s="942"/>
      <c r="NDT326" s="942"/>
      <c r="NDU326" s="942"/>
      <c r="NDV326" s="942"/>
      <c r="NDW326" s="942"/>
      <c r="NDX326" s="942"/>
      <c r="NDY326" s="942"/>
      <c r="NDZ326" s="942"/>
      <c r="NEA326" s="942"/>
      <c r="NEB326" s="942"/>
      <c r="NEC326" s="942"/>
      <c r="NED326" s="942"/>
      <c r="NEE326" s="942"/>
      <c r="NEF326" s="942"/>
      <c r="NEG326" s="942"/>
      <c r="NEH326" s="942"/>
      <c r="NEI326" s="942"/>
      <c r="NEJ326" s="942"/>
      <c r="NEK326" s="942"/>
      <c r="NEL326" s="942"/>
      <c r="NEM326" s="942"/>
      <c r="NEN326" s="942"/>
      <c r="NEO326" s="942"/>
      <c r="NEP326" s="942"/>
      <c r="NEQ326" s="942"/>
      <c r="NER326" s="942"/>
      <c r="NES326" s="942"/>
      <c r="NET326" s="942"/>
      <c r="NEU326" s="942"/>
      <c r="NEV326" s="942"/>
      <c r="NEW326" s="942"/>
      <c r="NEX326" s="942"/>
      <c r="NEY326" s="942"/>
      <c r="NEZ326" s="942"/>
      <c r="NFA326" s="942"/>
      <c r="NFB326" s="942"/>
      <c r="NFC326" s="942"/>
      <c r="NFD326" s="942"/>
      <c r="NFE326" s="942"/>
      <c r="NFF326" s="942"/>
      <c r="NFG326" s="942"/>
      <c r="NFH326" s="942"/>
      <c r="NFI326" s="942"/>
      <c r="NFJ326" s="942"/>
      <c r="NFK326" s="942"/>
      <c r="NFL326" s="942"/>
      <c r="NFM326" s="942"/>
      <c r="NFN326" s="942"/>
      <c r="NFO326" s="942"/>
      <c r="NFP326" s="942"/>
      <c r="NFQ326" s="942"/>
      <c r="NFR326" s="942"/>
      <c r="NFS326" s="942"/>
      <c r="NFT326" s="942"/>
      <c r="NFU326" s="942"/>
      <c r="NFV326" s="942"/>
      <c r="NFW326" s="942"/>
      <c r="NFX326" s="942"/>
      <c r="NFY326" s="942"/>
      <c r="NFZ326" s="942"/>
      <c r="NGA326" s="942"/>
      <c r="NGB326" s="942"/>
      <c r="NGC326" s="942"/>
      <c r="NGD326" s="942"/>
      <c r="NGE326" s="942"/>
      <c r="NGF326" s="942"/>
      <c r="NGG326" s="942"/>
      <c r="NGH326" s="942"/>
      <c r="NGI326" s="942"/>
      <c r="NGJ326" s="942"/>
      <c r="NGK326" s="942"/>
      <c r="NGL326" s="942"/>
      <c r="NGM326" s="942"/>
      <c r="NGN326" s="942"/>
      <c r="NGO326" s="942"/>
      <c r="NGP326" s="942"/>
      <c r="NGQ326" s="942"/>
      <c r="NGR326" s="942"/>
      <c r="NGS326" s="942"/>
      <c r="NGT326" s="942"/>
      <c r="NGU326" s="942"/>
      <c r="NGV326" s="942"/>
      <c r="NGW326" s="942"/>
      <c r="NGX326" s="942"/>
      <c r="NGY326" s="942"/>
      <c r="NGZ326" s="942"/>
      <c r="NHA326" s="942"/>
      <c r="NHB326" s="942"/>
      <c r="NHC326" s="942"/>
      <c r="NHD326" s="942"/>
      <c r="NHE326" s="942"/>
      <c r="NHF326" s="942"/>
      <c r="NHG326" s="942"/>
      <c r="NHH326" s="942"/>
      <c r="NHI326" s="942"/>
      <c r="NHJ326" s="942"/>
      <c r="NHK326" s="942"/>
      <c r="NHL326" s="942"/>
      <c r="NHM326" s="942"/>
      <c r="NHN326" s="942"/>
      <c r="NHO326" s="942"/>
      <c r="NHP326" s="942"/>
      <c r="NHQ326" s="942"/>
      <c r="NHR326" s="942"/>
      <c r="NHS326" s="942"/>
      <c r="NHT326" s="942"/>
      <c r="NHU326" s="942"/>
      <c r="NHV326" s="942"/>
      <c r="NHW326" s="942"/>
      <c r="NHX326" s="942"/>
      <c r="NHY326" s="942"/>
      <c r="NHZ326" s="942"/>
      <c r="NIA326" s="942"/>
      <c r="NIB326" s="942"/>
      <c r="NIC326" s="942"/>
      <c r="NID326" s="942"/>
      <c r="NIE326" s="942"/>
      <c r="NIF326" s="942"/>
      <c r="NIG326" s="942"/>
      <c r="NIH326" s="942"/>
      <c r="NII326" s="942"/>
      <c r="NIJ326" s="942"/>
      <c r="NIK326" s="942"/>
      <c r="NIL326" s="942"/>
      <c r="NIM326" s="942"/>
      <c r="NIN326" s="942"/>
      <c r="NIO326" s="942"/>
      <c r="NIP326" s="942"/>
      <c r="NIQ326" s="942"/>
      <c r="NIR326" s="942"/>
      <c r="NIS326" s="942"/>
      <c r="NIT326" s="942"/>
      <c r="NIU326" s="942"/>
      <c r="NIV326" s="942"/>
      <c r="NIW326" s="942"/>
      <c r="NIX326" s="942"/>
      <c r="NIY326" s="942"/>
      <c r="NIZ326" s="942"/>
      <c r="NJA326" s="942"/>
      <c r="NJB326" s="942"/>
      <c r="NJC326" s="942"/>
      <c r="NJD326" s="942"/>
      <c r="NJE326" s="942"/>
      <c r="NJF326" s="942"/>
      <c r="NJG326" s="942"/>
      <c r="NJH326" s="942"/>
      <c r="NJI326" s="942"/>
      <c r="NJJ326" s="942"/>
      <c r="NJK326" s="942"/>
      <c r="NJL326" s="942"/>
      <c r="NJM326" s="942"/>
      <c r="NJN326" s="942"/>
      <c r="NJO326" s="942"/>
      <c r="NJP326" s="942"/>
      <c r="NJQ326" s="942"/>
      <c r="NJR326" s="942"/>
      <c r="NJS326" s="942"/>
      <c r="NJT326" s="942"/>
      <c r="NJU326" s="942"/>
      <c r="NJV326" s="942"/>
      <c r="NJW326" s="942"/>
      <c r="NJX326" s="942"/>
      <c r="NJY326" s="942"/>
      <c r="NJZ326" s="942"/>
      <c r="NKA326" s="942"/>
      <c r="NKB326" s="942"/>
      <c r="NKC326" s="942"/>
      <c r="NKD326" s="942"/>
      <c r="NKE326" s="942"/>
      <c r="NKF326" s="942"/>
      <c r="NKG326" s="942"/>
      <c r="NKH326" s="942"/>
      <c r="NKI326" s="942"/>
      <c r="NKJ326" s="942"/>
      <c r="NKK326" s="942"/>
      <c r="NKL326" s="942"/>
      <c r="NKM326" s="942"/>
      <c r="NKN326" s="942"/>
      <c r="NKO326" s="942"/>
      <c r="NKP326" s="942"/>
      <c r="NKQ326" s="942"/>
      <c r="NKR326" s="942"/>
      <c r="NKS326" s="942"/>
      <c r="NKT326" s="942"/>
      <c r="NKU326" s="942"/>
      <c r="NKV326" s="942"/>
      <c r="NKW326" s="942"/>
      <c r="NKX326" s="942"/>
      <c r="NKY326" s="942"/>
      <c r="NKZ326" s="942"/>
      <c r="NLA326" s="942"/>
      <c r="NLB326" s="942"/>
      <c r="NLC326" s="942"/>
      <c r="NLD326" s="942"/>
      <c r="NLE326" s="942"/>
      <c r="NLF326" s="942"/>
      <c r="NLG326" s="942"/>
      <c r="NLH326" s="942"/>
      <c r="NLI326" s="942"/>
      <c r="NLJ326" s="942"/>
      <c r="NLK326" s="942"/>
      <c r="NLL326" s="942"/>
      <c r="NLM326" s="942"/>
      <c r="NLN326" s="942"/>
      <c r="NLO326" s="942"/>
      <c r="NLP326" s="942"/>
      <c r="NLQ326" s="942"/>
      <c r="NLR326" s="942"/>
      <c r="NLS326" s="942"/>
      <c r="NLT326" s="942"/>
      <c r="NLU326" s="942"/>
      <c r="NLV326" s="942"/>
      <c r="NLW326" s="942"/>
      <c r="NLX326" s="942"/>
      <c r="NLY326" s="942"/>
      <c r="NLZ326" s="942"/>
      <c r="NMA326" s="942"/>
      <c r="NMB326" s="942"/>
      <c r="NMC326" s="942"/>
      <c r="NMD326" s="942"/>
      <c r="NME326" s="942"/>
      <c r="NMF326" s="942"/>
      <c r="NMG326" s="942"/>
      <c r="NMH326" s="942"/>
      <c r="NMI326" s="942"/>
      <c r="NMJ326" s="942"/>
      <c r="NMK326" s="942"/>
      <c r="NML326" s="942"/>
      <c r="NMM326" s="942"/>
      <c r="NMN326" s="942"/>
      <c r="NMO326" s="942"/>
      <c r="NMP326" s="942"/>
      <c r="NMQ326" s="942"/>
      <c r="NMR326" s="942"/>
      <c r="NMS326" s="942"/>
      <c r="NMT326" s="942"/>
      <c r="NMU326" s="942"/>
      <c r="NMV326" s="942"/>
      <c r="NMW326" s="942"/>
      <c r="NMX326" s="942"/>
      <c r="NMY326" s="942"/>
      <c r="NMZ326" s="942"/>
      <c r="NNA326" s="942"/>
      <c r="NNB326" s="942"/>
      <c r="NNC326" s="942"/>
      <c r="NND326" s="942"/>
      <c r="NNE326" s="942"/>
      <c r="NNF326" s="942"/>
      <c r="NNG326" s="942"/>
      <c r="NNH326" s="942"/>
      <c r="NNI326" s="942"/>
      <c r="NNJ326" s="942"/>
      <c r="NNK326" s="942"/>
      <c r="NNL326" s="942"/>
      <c r="NNM326" s="942"/>
      <c r="NNN326" s="942"/>
      <c r="NNO326" s="942"/>
      <c r="NNP326" s="942"/>
      <c r="NNQ326" s="942"/>
      <c r="NNR326" s="942"/>
      <c r="NNS326" s="942"/>
      <c r="NNT326" s="942"/>
      <c r="NNU326" s="942"/>
      <c r="NNV326" s="942"/>
      <c r="NNW326" s="942"/>
      <c r="NNX326" s="942"/>
      <c r="NNY326" s="942"/>
      <c r="NNZ326" s="942"/>
      <c r="NOA326" s="942"/>
      <c r="NOB326" s="942"/>
      <c r="NOC326" s="942"/>
      <c r="NOD326" s="942"/>
      <c r="NOE326" s="942"/>
      <c r="NOF326" s="942"/>
      <c r="NOG326" s="942"/>
      <c r="NOH326" s="942"/>
      <c r="NOI326" s="942"/>
      <c r="NOJ326" s="942"/>
      <c r="NOK326" s="942"/>
      <c r="NOL326" s="942"/>
      <c r="NOM326" s="942"/>
      <c r="NON326" s="942"/>
      <c r="NOO326" s="942"/>
      <c r="NOP326" s="942"/>
      <c r="NOQ326" s="942"/>
      <c r="NOR326" s="942"/>
      <c r="NOS326" s="942"/>
      <c r="NOT326" s="942"/>
      <c r="NOU326" s="942"/>
      <c r="NOV326" s="942"/>
      <c r="NOW326" s="942"/>
      <c r="NOX326" s="942"/>
      <c r="NOY326" s="942"/>
      <c r="NOZ326" s="942"/>
      <c r="NPA326" s="942"/>
      <c r="NPB326" s="942"/>
      <c r="NPC326" s="942"/>
      <c r="NPD326" s="942"/>
      <c r="NPE326" s="942"/>
      <c r="NPF326" s="942"/>
      <c r="NPG326" s="942"/>
      <c r="NPH326" s="942"/>
      <c r="NPI326" s="942"/>
      <c r="NPJ326" s="942"/>
      <c r="NPK326" s="942"/>
      <c r="NPL326" s="942"/>
      <c r="NPM326" s="942"/>
      <c r="NPN326" s="942"/>
      <c r="NPO326" s="942"/>
      <c r="NPP326" s="942"/>
      <c r="NPQ326" s="942"/>
      <c r="NPR326" s="942"/>
      <c r="NPS326" s="942"/>
      <c r="NPT326" s="942"/>
      <c r="NPU326" s="942"/>
      <c r="NPV326" s="942"/>
      <c r="NPW326" s="942"/>
      <c r="NPX326" s="942"/>
      <c r="NPY326" s="942"/>
      <c r="NPZ326" s="942"/>
      <c r="NQA326" s="942"/>
      <c r="NQB326" s="942"/>
      <c r="NQC326" s="942"/>
      <c r="NQD326" s="942"/>
      <c r="NQE326" s="942"/>
      <c r="NQF326" s="942"/>
      <c r="NQG326" s="942"/>
      <c r="NQH326" s="942"/>
      <c r="NQI326" s="942"/>
      <c r="NQJ326" s="942"/>
      <c r="NQK326" s="942"/>
      <c r="NQL326" s="942"/>
      <c r="NQM326" s="942"/>
      <c r="NQN326" s="942"/>
      <c r="NQO326" s="942"/>
      <c r="NQP326" s="942"/>
      <c r="NQQ326" s="942"/>
      <c r="NQR326" s="942"/>
      <c r="NQS326" s="942"/>
      <c r="NQT326" s="942"/>
      <c r="NQU326" s="942"/>
      <c r="NQV326" s="942"/>
      <c r="NQW326" s="942"/>
      <c r="NQX326" s="942"/>
      <c r="NQY326" s="942"/>
      <c r="NQZ326" s="942"/>
      <c r="NRA326" s="942"/>
      <c r="NRB326" s="942"/>
      <c r="NRC326" s="942"/>
      <c r="NRD326" s="942"/>
      <c r="NRE326" s="942"/>
      <c r="NRF326" s="942"/>
      <c r="NRG326" s="942"/>
      <c r="NRH326" s="942"/>
      <c r="NRI326" s="942"/>
      <c r="NRJ326" s="942"/>
      <c r="NRK326" s="942"/>
      <c r="NRL326" s="942"/>
      <c r="NRM326" s="942"/>
      <c r="NRN326" s="942"/>
      <c r="NRO326" s="942"/>
      <c r="NRP326" s="942"/>
      <c r="NRQ326" s="942"/>
      <c r="NRR326" s="942"/>
      <c r="NRS326" s="942"/>
      <c r="NRT326" s="942"/>
      <c r="NRU326" s="942"/>
      <c r="NRV326" s="942"/>
      <c r="NRW326" s="942"/>
      <c r="NRX326" s="942"/>
      <c r="NRY326" s="942"/>
      <c r="NRZ326" s="942"/>
      <c r="NSA326" s="942"/>
      <c r="NSB326" s="942"/>
      <c r="NSC326" s="942"/>
      <c r="NSD326" s="942"/>
      <c r="NSE326" s="942"/>
      <c r="NSF326" s="942"/>
      <c r="NSG326" s="942"/>
      <c r="NSH326" s="942"/>
      <c r="NSI326" s="942"/>
      <c r="NSJ326" s="942"/>
      <c r="NSK326" s="942"/>
      <c r="NSL326" s="942"/>
      <c r="NSM326" s="942"/>
      <c r="NSN326" s="942"/>
      <c r="NSO326" s="942"/>
      <c r="NSP326" s="942"/>
      <c r="NSQ326" s="942"/>
      <c r="NSR326" s="942"/>
      <c r="NSS326" s="942"/>
      <c r="NST326" s="942"/>
      <c r="NSU326" s="942"/>
      <c r="NSV326" s="942"/>
      <c r="NSW326" s="942"/>
      <c r="NSX326" s="942"/>
      <c r="NSY326" s="942"/>
      <c r="NSZ326" s="942"/>
      <c r="NTA326" s="942"/>
      <c r="NTB326" s="942"/>
      <c r="NTC326" s="942"/>
      <c r="NTD326" s="942"/>
      <c r="NTE326" s="942"/>
      <c r="NTF326" s="942"/>
      <c r="NTG326" s="942"/>
      <c r="NTH326" s="942"/>
      <c r="NTI326" s="942"/>
      <c r="NTJ326" s="942"/>
      <c r="NTK326" s="942"/>
      <c r="NTL326" s="942"/>
      <c r="NTM326" s="942"/>
      <c r="NTN326" s="942"/>
      <c r="NTO326" s="942"/>
      <c r="NTP326" s="942"/>
      <c r="NTQ326" s="942"/>
      <c r="NTR326" s="942"/>
      <c r="NTS326" s="942"/>
      <c r="NTT326" s="942"/>
      <c r="NTU326" s="942"/>
      <c r="NTV326" s="942"/>
      <c r="NTW326" s="942"/>
      <c r="NTX326" s="942"/>
      <c r="NTY326" s="942"/>
      <c r="NTZ326" s="942"/>
      <c r="NUA326" s="942"/>
      <c r="NUB326" s="942"/>
      <c r="NUC326" s="942"/>
      <c r="NUD326" s="942"/>
      <c r="NUE326" s="942"/>
      <c r="NUF326" s="942"/>
      <c r="NUG326" s="942"/>
      <c r="NUH326" s="942"/>
      <c r="NUI326" s="942"/>
      <c r="NUJ326" s="942"/>
      <c r="NUK326" s="942"/>
      <c r="NUL326" s="942"/>
      <c r="NUM326" s="942"/>
      <c r="NUN326" s="942"/>
      <c r="NUO326" s="942"/>
      <c r="NUP326" s="942"/>
      <c r="NUQ326" s="942"/>
      <c r="NUR326" s="942"/>
      <c r="NUS326" s="942"/>
      <c r="NUT326" s="942"/>
      <c r="NUU326" s="942"/>
      <c r="NUV326" s="942"/>
      <c r="NUW326" s="942"/>
      <c r="NUX326" s="942"/>
      <c r="NUY326" s="942"/>
      <c r="NUZ326" s="942"/>
      <c r="NVA326" s="942"/>
      <c r="NVB326" s="942"/>
      <c r="NVC326" s="942"/>
      <c r="NVD326" s="942"/>
      <c r="NVE326" s="942"/>
      <c r="NVF326" s="942"/>
      <c r="NVG326" s="942"/>
      <c r="NVH326" s="942"/>
      <c r="NVI326" s="942"/>
      <c r="NVJ326" s="942"/>
      <c r="NVK326" s="942"/>
      <c r="NVL326" s="942"/>
      <c r="NVM326" s="942"/>
      <c r="NVN326" s="942"/>
      <c r="NVO326" s="942"/>
      <c r="NVP326" s="942"/>
      <c r="NVQ326" s="942"/>
      <c r="NVR326" s="942"/>
      <c r="NVS326" s="942"/>
      <c r="NVT326" s="942"/>
      <c r="NVU326" s="942"/>
      <c r="NVV326" s="942"/>
      <c r="NVW326" s="942"/>
      <c r="NVX326" s="942"/>
      <c r="NVY326" s="942"/>
      <c r="NVZ326" s="942"/>
      <c r="NWA326" s="942"/>
      <c r="NWB326" s="942"/>
      <c r="NWC326" s="942"/>
      <c r="NWD326" s="942"/>
      <c r="NWE326" s="942"/>
      <c r="NWF326" s="942"/>
      <c r="NWG326" s="942"/>
      <c r="NWH326" s="942"/>
      <c r="NWI326" s="942"/>
      <c r="NWJ326" s="942"/>
      <c r="NWK326" s="942"/>
      <c r="NWL326" s="942"/>
      <c r="NWM326" s="942"/>
      <c r="NWN326" s="942"/>
      <c r="NWO326" s="942"/>
      <c r="NWP326" s="942"/>
      <c r="NWQ326" s="942"/>
      <c r="NWR326" s="942"/>
      <c r="NWS326" s="942"/>
      <c r="NWT326" s="942"/>
      <c r="NWU326" s="942"/>
      <c r="NWV326" s="942"/>
      <c r="NWW326" s="942"/>
      <c r="NWX326" s="942"/>
      <c r="NWY326" s="942"/>
      <c r="NWZ326" s="942"/>
      <c r="NXA326" s="942"/>
      <c r="NXB326" s="942"/>
      <c r="NXC326" s="942"/>
      <c r="NXD326" s="942"/>
      <c r="NXE326" s="942"/>
      <c r="NXF326" s="942"/>
      <c r="NXG326" s="942"/>
      <c r="NXH326" s="942"/>
      <c r="NXI326" s="942"/>
      <c r="NXJ326" s="942"/>
      <c r="NXK326" s="942"/>
      <c r="NXL326" s="942"/>
      <c r="NXM326" s="942"/>
      <c r="NXN326" s="942"/>
      <c r="NXO326" s="942"/>
      <c r="NXP326" s="942"/>
      <c r="NXQ326" s="942"/>
      <c r="NXR326" s="942"/>
      <c r="NXS326" s="942"/>
      <c r="NXT326" s="942"/>
      <c r="NXU326" s="942"/>
      <c r="NXV326" s="942"/>
      <c r="NXW326" s="942"/>
      <c r="NXX326" s="942"/>
      <c r="NXY326" s="942"/>
      <c r="NXZ326" s="942"/>
      <c r="NYA326" s="942"/>
      <c r="NYB326" s="942"/>
      <c r="NYC326" s="942"/>
      <c r="NYD326" s="942"/>
      <c r="NYE326" s="942"/>
      <c r="NYF326" s="942"/>
      <c r="NYG326" s="942"/>
      <c r="NYH326" s="942"/>
      <c r="NYI326" s="942"/>
      <c r="NYJ326" s="942"/>
      <c r="NYK326" s="942"/>
      <c r="NYL326" s="942"/>
      <c r="NYM326" s="942"/>
      <c r="NYN326" s="942"/>
      <c r="NYO326" s="942"/>
      <c r="NYP326" s="942"/>
      <c r="NYQ326" s="942"/>
      <c r="NYR326" s="942"/>
      <c r="NYS326" s="942"/>
      <c r="NYT326" s="942"/>
      <c r="NYU326" s="942"/>
      <c r="NYV326" s="942"/>
      <c r="NYW326" s="942"/>
      <c r="NYX326" s="942"/>
      <c r="NYY326" s="942"/>
      <c r="NYZ326" s="942"/>
      <c r="NZA326" s="942"/>
      <c r="NZB326" s="942"/>
      <c r="NZC326" s="942"/>
      <c r="NZD326" s="942"/>
      <c r="NZE326" s="942"/>
      <c r="NZF326" s="942"/>
      <c r="NZG326" s="942"/>
      <c r="NZH326" s="942"/>
      <c r="NZI326" s="942"/>
      <c r="NZJ326" s="942"/>
      <c r="NZK326" s="942"/>
      <c r="NZL326" s="942"/>
      <c r="NZM326" s="942"/>
      <c r="NZN326" s="942"/>
      <c r="NZO326" s="942"/>
      <c r="NZP326" s="942"/>
      <c r="NZQ326" s="942"/>
      <c r="NZR326" s="942"/>
      <c r="NZS326" s="942"/>
      <c r="NZT326" s="942"/>
      <c r="NZU326" s="942"/>
      <c r="NZV326" s="942"/>
      <c r="NZW326" s="942"/>
      <c r="NZX326" s="942"/>
      <c r="NZY326" s="942"/>
      <c r="NZZ326" s="942"/>
      <c r="OAA326" s="942"/>
      <c r="OAB326" s="942"/>
      <c r="OAC326" s="942"/>
      <c r="OAD326" s="942"/>
      <c r="OAE326" s="942"/>
      <c r="OAF326" s="942"/>
      <c r="OAG326" s="942"/>
      <c r="OAH326" s="942"/>
      <c r="OAI326" s="942"/>
      <c r="OAJ326" s="942"/>
      <c r="OAK326" s="942"/>
      <c r="OAL326" s="942"/>
      <c r="OAM326" s="942"/>
      <c r="OAN326" s="942"/>
      <c r="OAO326" s="942"/>
      <c r="OAP326" s="942"/>
      <c r="OAQ326" s="942"/>
      <c r="OAR326" s="942"/>
      <c r="OAS326" s="942"/>
      <c r="OAT326" s="942"/>
      <c r="OAU326" s="942"/>
      <c r="OAV326" s="942"/>
      <c r="OAW326" s="942"/>
      <c r="OAX326" s="942"/>
      <c r="OAY326" s="942"/>
      <c r="OAZ326" s="942"/>
      <c r="OBA326" s="942"/>
      <c r="OBB326" s="942"/>
      <c r="OBC326" s="942"/>
      <c r="OBD326" s="942"/>
      <c r="OBE326" s="942"/>
      <c r="OBF326" s="942"/>
      <c r="OBG326" s="942"/>
      <c r="OBH326" s="942"/>
      <c r="OBI326" s="942"/>
      <c r="OBJ326" s="942"/>
      <c r="OBK326" s="942"/>
      <c r="OBL326" s="942"/>
      <c r="OBM326" s="942"/>
      <c r="OBN326" s="942"/>
      <c r="OBO326" s="942"/>
      <c r="OBP326" s="942"/>
      <c r="OBQ326" s="942"/>
      <c r="OBR326" s="942"/>
      <c r="OBS326" s="942"/>
      <c r="OBT326" s="942"/>
      <c r="OBU326" s="942"/>
      <c r="OBV326" s="942"/>
      <c r="OBW326" s="942"/>
      <c r="OBX326" s="942"/>
      <c r="OBY326" s="942"/>
      <c r="OBZ326" s="942"/>
      <c r="OCA326" s="942"/>
      <c r="OCB326" s="942"/>
      <c r="OCC326" s="942"/>
      <c r="OCD326" s="942"/>
      <c r="OCE326" s="942"/>
      <c r="OCF326" s="942"/>
      <c r="OCG326" s="942"/>
      <c r="OCH326" s="942"/>
      <c r="OCI326" s="942"/>
      <c r="OCJ326" s="942"/>
      <c r="OCK326" s="942"/>
      <c r="OCL326" s="942"/>
      <c r="OCM326" s="942"/>
      <c r="OCN326" s="942"/>
      <c r="OCO326" s="942"/>
      <c r="OCP326" s="942"/>
      <c r="OCQ326" s="942"/>
      <c r="OCR326" s="942"/>
      <c r="OCS326" s="942"/>
      <c r="OCT326" s="942"/>
      <c r="OCU326" s="942"/>
      <c r="OCV326" s="942"/>
      <c r="OCW326" s="942"/>
      <c r="OCX326" s="942"/>
      <c r="OCY326" s="942"/>
      <c r="OCZ326" s="942"/>
      <c r="ODA326" s="942"/>
      <c r="ODB326" s="942"/>
      <c r="ODC326" s="942"/>
      <c r="ODD326" s="942"/>
      <c r="ODE326" s="942"/>
      <c r="ODF326" s="942"/>
      <c r="ODG326" s="942"/>
      <c r="ODH326" s="942"/>
      <c r="ODI326" s="942"/>
      <c r="ODJ326" s="942"/>
      <c r="ODK326" s="942"/>
      <c r="ODL326" s="942"/>
      <c r="ODM326" s="942"/>
      <c r="ODN326" s="942"/>
      <c r="ODO326" s="942"/>
      <c r="ODP326" s="942"/>
      <c r="ODQ326" s="942"/>
      <c r="ODR326" s="942"/>
      <c r="ODS326" s="942"/>
      <c r="ODT326" s="942"/>
      <c r="ODU326" s="942"/>
      <c r="ODV326" s="942"/>
      <c r="ODW326" s="942"/>
      <c r="ODX326" s="942"/>
      <c r="ODY326" s="942"/>
      <c r="ODZ326" s="942"/>
      <c r="OEA326" s="942"/>
      <c r="OEB326" s="942"/>
      <c r="OEC326" s="942"/>
      <c r="OED326" s="942"/>
      <c r="OEE326" s="942"/>
      <c r="OEF326" s="942"/>
      <c r="OEG326" s="942"/>
      <c r="OEH326" s="942"/>
      <c r="OEI326" s="942"/>
      <c r="OEJ326" s="942"/>
      <c r="OEK326" s="942"/>
      <c r="OEL326" s="942"/>
      <c r="OEM326" s="942"/>
      <c r="OEN326" s="942"/>
      <c r="OEO326" s="942"/>
      <c r="OEP326" s="942"/>
      <c r="OEQ326" s="942"/>
      <c r="OER326" s="942"/>
      <c r="OES326" s="942"/>
      <c r="OET326" s="942"/>
      <c r="OEU326" s="942"/>
      <c r="OEV326" s="942"/>
      <c r="OEW326" s="942"/>
      <c r="OEX326" s="942"/>
      <c r="OEY326" s="942"/>
      <c r="OEZ326" s="942"/>
      <c r="OFA326" s="942"/>
      <c r="OFB326" s="942"/>
      <c r="OFC326" s="942"/>
      <c r="OFD326" s="942"/>
      <c r="OFE326" s="942"/>
      <c r="OFF326" s="942"/>
      <c r="OFG326" s="942"/>
      <c r="OFH326" s="942"/>
      <c r="OFI326" s="942"/>
      <c r="OFJ326" s="942"/>
      <c r="OFK326" s="942"/>
      <c r="OFL326" s="942"/>
      <c r="OFM326" s="942"/>
      <c r="OFN326" s="942"/>
      <c r="OFO326" s="942"/>
      <c r="OFP326" s="942"/>
      <c r="OFQ326" s="942"/>
      <c r="OFR326" s="942"/>
      <c r="OFS326" s="942"/>
      <c r="OFT326" s="942"/>
      <c r="OFU326" s="942"/>
      <c r="OFV326" s="942"/>
      <c r="OFW326" s="942"/>
      <c r="OFX326" s="942"/>
      <c r="OFY326" s="942"/>
      <c r="OFZ326" s="942"/>
      <c r="OGA326" s="942"/>
      <c r="OGB326" s="942"/>
      <c r="OGC326" s="942"/>
      <c r="OGD326" s="942"/>
      <c r="OGE326" s="942"/>
      <c r="OGF326" s="942"/>
      <c r="OGG326" s="942"/>
      <c r="OGH326" s="942"/>
      <c r="OGI326" s="942"/>
      <c r="OGJ326" s="942"/>
      <c r="OGK326" s="942"/>
      <c r="OGL326" s="942"/>
      <c r="OGM326" s="942"/>
      <c r="OGN326" s="942"/>
      <c r="OGO326" s="942"/>
      <c r="OGP326" s="942"/>
      <c r="OGQ326" s="942"/>
      <c r="OGR326" s="942"/>
      <c r="OGS326" s="942"/>
      <c r="OGT326" s="942"/>
      <c r="OGU326" s="942"/>
      <c r="OGV326" s="942"/>
      <c r="OGW326" s="942"/>
      <c r="OGX326" s="942"/>
      <c r="OGY326" s="942"/>
      <c r="OGZ326" s="942"/>
      <c r="OHA326" s="942"/>
      <c r="OHB326" s="942"/>
      <c r="OHC326" s="942"/>
      <c r="OHD326" s="942"/>
      <c r="OHE326" s="942"/>
      <c r="OHF326" s="942"/>
      <c r="OHG326" s="942"/>
      <c r="OHH326" s="942"/>
      <c r="OHI326" s="942"/>
      <c r="OHJ326" s="942"/>
      <c r="OHK326" s="942"/>
      <c r="OHL326" s="942"/>
      <c r="OHM326" s="942"/>
      <c r="OHN326" s="942"/>
      <c r="OHO326" s="942"/>
      <c r="OHP326" s="942"/>
      <c r="OHQ326" s="942"/>
      <c r="OHR326" s="942"/>
      <c r="OHS326" s="942"/>
      <c r="OHT326" s="942"/>
      <c r="OHU326" s="942"/>
      <c r="OHV326" s="942"/>
      <c r="OHW326" s="942"/>
      <c r="OHX326" s="942"/>
      <c r="OHY326" s="942"/>
      <c r="OHZ326" s="942"/>
      <c r="OIA326" s="942"/>
      <c r="OIB326" s="942"/>
      <c r="OIC326" s="942"/>
      <c r="OID326" s="942"/>
      <c r="OIE326" s="942"/>
      <c r="OIF326" s="942"/>
      <c r="OIG326" s="942"/>
      <c r="OIH326" s="942"/>
      <c r="OII326" s="942"/>
      <c r="OIJ326" s="942"/>
      <c r="OIK326" s="942"/>
      <c r="OIL326" s="942"/>
      <c r="OIM326" s="942"/>
      <c r="OIN326" s="942"/>
      <c r="OIO326" s="942"/>
      <c r="OIP326" s="942"/>
      <c r="OIQ326" s="942"/>
      <c r="OIR326" s="942"/>
      <c r="OIS326" s="942"/>
      <c r="OIT326" s="942"/>
      <c r="OIU326" s="942"/>
      <c r="OIV326" s="942"/>
      <c r="OIW326" s="942"/>
      <c r="OIX326" s="942"/>
      <c r="OIY326" s="942"/>
      <c r="OIZ326" s="942"/>
      <c r="OJA326" s="942"/>
      <c r="OJB326" s="942"/>
      <c r="OJC326" s="942"/>
      <c r="OJD326" s="942"/>
      <c r="OJE326" s="942"/>
      <c r="OJF326" s="942"/>
      <c r="OJG326" s="942"/>
      <c r="OJH326" s="942"/>
      <c r="OJI326" s="942"/>
      <c r="OJJ326" s="942"/>
      <c r="OJK326" s="942"/>
      <c r="OJL326" s="942"/>
      <c r="OJM326" s="942"/>
      <c r="OJN326" s="942"/>
      <c r="OJO326" s="942"/>
      <c r="OJP326" s="942"/>
      <c r="OJQ326" s="942"/>
      <c r="OJR326" s="942"/>
      <c r="OJS326" s="942"/>
      <c r="OJT326" s="942"/>
      <c r="OJU326" s="942"/>
      <c r="OJV326" s="942"/>
      <c r="OJW326" s="942"/>
      <c r="OJX326" s="942"/>
      <c r="OJY326" s="942"/>
      <c r="OJZ326" s="942"/>
      <c r="OKA326" s="942"/>
      <c r="OKB326" s="942"/>
      <c r="OKC326" s="942"/>
      <c r="OKD326" s="942"/>
      <c r="OKE326" s="942"/>
      <c r="OKF326" s="942"/>
      <c r="OKG326" s="942"/>
      <c r="OKH326" s="942"/>
      <c r="OKI326" s="942"/>
      <c r="OKJ326" s="942"/>
      <c r="OKK326" s="942"/>
      <c r="OKL326" s="942"/>
      <c r="OKM326" s="942"/>
      <c r="OKN326" s="942"/>
      <c r="OKO326" s="942"/>
      <c r="OKP326" s="942"/>
      <c r="OKQ326" s="942"/>
      <c r="OKR326" s="942"/>
      <c r="OKS326" s="942"/>
      <c r="OKT326" s="942"/>
      <c r="OKU326" s="942"/>
      <c r="OKV326" s="942"/>
      <c r="OKW326" s="942"/>
      <c r="OKX326" s="942"/>
      <c r="OKY326" s="942"/>
      <c r="OKZ326" s="942"/>
      <c r="OLA326" s="942"/>
      <c r="OLB326" s="942"/>
      <c r="OLC326" s="942"/>
      <c r="OLD326" s="942"/>
      <c r="OLE326" s="942"/>
      <c r="OLF326" s="942"/>
      <c r="OLG326" s="942"/>
      <c r="OLH326" s="942"/>
      <c r="OLI326" s="942"/>
      <c r="OLJ326" s="942"/>
      <c r="OLK326" s="942"/>
      <c r="OLL326" s="942"/>
      <c r="OLM326" s="942"/>
      <c r="OLN326" s="942"/>
      <c r="OLO326" s="942"/>
      <c r="OLP326" s="942"/>
      <c r="OLQ326" s="942"/>
      <c r="OLR326" s="942"/>
      <c r="OLS326" s="942"/>
      <c r="OLT326" s="942"/>
      <c r="OLU326" s="942"/>
      <c r="OLV326" s="942"/>
      <c r="OLW326" s="942"/>
      <c r="OLX326" s="942"/>
      <c r="OLY326" s="942"/>
      <c r="OLZ326" s="942"/>
      <c r="OMA326" s="942"/>
      <c r="OMB326" s="942"/>
      <c r="OMC326" s="942"/>
      <c r="OMD326" s="942"/>
      <c r="OME326" s="942"/>
      <c r="OMF326" s="942"/>
      <c r="OMG326" s="942"/>
      <c r="OMH326" s="942"/>
      <c r="OMI326" s="942"/>
      <c r="OMJ326" s="942"/>
      <c r="OMK326" s="942"/>
      <c r="OML326" s="942"/>
      <c r="OMM326" s="942"/>
      <c r="OMN326" s="942"/>
      <c r="OMO326" s="942"/>
      <c r="OMP326" s="942"/>
      <c r="OMQ326" s="942"/>
      <c r="OMR326" s="942"/>
      <c r="OMS326" s="942"/>
      <c r="OMT326" s="942"/>
      <c r="OMU326" s="942"/>
      <c r="OMV326" s="942"/>
      <c r="OMW326" s="942"/>
      <c r="OMX326" s="942"/>
      <c r="OMY326" s="942"/>
      <c r="OMZ326" s="942"/>
      <c r="ONA326" s="942"/>
      <c r="ONB326" s="942"/>
      <c r="ONC326" s="942"/>
      <c r="OND326" s="942"/>
      <c r="ONE326" s="942"/>
      <c r="ONF326" s="942"/>
      <c r="ONG326" s="942"/>
      <c r="ONH326" s="942"/>
      <c r="ONI326" s="942"/>
      <c r="ONJ326" s="942"/>
      <c r="ONK326" s="942"/>
      <c r="ONL326" s="942"/>
      <c r="ONM326" s="942"/>
      <c r="ONN326" s="942"/>
      <c r="ONO326" s="942"/>
      <c r="ONP326" s="942"/>
      <c r="ONQ326" s="942"/>
      <c r="ONR326" s="942"/>
      <c r="ONS326" s="942"/>
      <c r="ONT326" s="942"/>
      <c r="ONU326" s="942"/>
      <c r="ONV326" s="942"/>
      <c r="ONW326" s="942"/>
      <c r="ONX326" s="942"/>
      <c r="ONY326" s="942"/>
      <c r="ONZ326" s="942"/>
      <c r="OOA326" s="942"/>
      <c r="OOB326" s="942"/>
      <c r="OOC326" s="942"/>
      <c r="OOD326" s="942"/>
      <c r="OOE326" s="942"/>
      <c r="OOF326" s="942"/>
      <c r="OOG326" s="942"/>
      <c r="OOH326" s="942"/>
      <c r="OOI326" s="942"/>
      <c r="OOJ326" s="942"/>
      <c r="OOK326" s="942"/>
      <c r="OOL326" s="942"/>
      <c r="OOM326" s="942"/>
      <c r="OON326" s="942"/>
      <c r="OOO326" s="942"/>
      <c r="OOP326" s="942"/>
      <c r="OOQ326" s="942"/>
      <c r="OOR326" s="942"/>
      <c r="OOS326" s="942"/>
      <c r="OOT326" s="942"/>
      <c r="OOU326" s="942"/>
      <c r="OOV326" s="942"/>
      <c r="OOW326" s="942"/>
      <c r="OOX326" s="942"/>
      <c r="OOY326" s="942"/>
      <c r="OOZ326" s="942"/>
      <c r="OPA326" s="942"/>
      <c r="OPB326" s="942"/>
      <c r="OPC326" s="942"/>
      <c r="OPD326" s="942"/>
      <c r="OPE326" s="942"/>
      <c r="OPF326" s="942"/>
      <c r="OPG326" s="942"/>
      <c r="OPH326" s="942"/>
      <c r="OPI326" s="942"/>
      <c r="OPJ326" s="942"/>
      <c r="OPK326" s="942"/>
      <c r="OPL326" s="942"/>
      <c r="OPM326" s="942"/>
      <c r="OPN326" s="942"/>
      <c r="OPO326" s="942"/>
      <c r="OPP326" s="942"/>
      <c r="OPQ326" s="942"/>
      <c r="OPR326" s="942"/>
      <c r="OPS326" s="942"/>
      <c r="OPT326" s="942"/>
      <c r="OPU326" s="942"/>
      <c r="OPV326" s="942"/>
      <c r="OPW326" s="942"/>
      <c r="OPX326" s="942"/>
      <c r="OPY326" s="942"/>
      <c r="OPZ326" s="942"/>
      <c r="OQA326" s="942"/>
      <c r="OQB326" s="942"/>
      <c r="OQC326" s="942"/>
      <c r="OQD326" s="942"/>
      <c r="OQE326" s="942"/>
      <c r="OQF326" s="942"/>
      <c r="OQG326" s="942"/>
      <c r="OQH326" s="942"/>
      <c r="OQI326" s="942"/>
      <c r="OQJ326" s="942"/>
      <c r="OQK326" s="942"/>
      <c r="OQL326" s="942"/>
      <c r="OQM326" s="942"/>
      <c r="OQN326" s="942"/>
      <c r="OQO326" s="942"/>
      <c r="OQP326" s="942"/>
      <c r="OQQ326" s="942"/>
      <c r="OQR326" s="942"/>
      <c r="OQS326" s="942"/>
      <c r="OQT326" s="942"/>
      <c r="OQU326" s="942"/>
      <c r="OQV326" s="942"/>
      <c r="OQW326" s="942"/>
      <c r="OQX326" s="942"/>
      <c r="OQY326" s="942"/>
      <c r="OQZ326" s="942"/>
      <c r="ORA326" s="942"/>
      <c r="ORB326" s="942"/>
      <c r="ORC326" s="942"/>
      <c r="ORD326" s="942"/>
      <c r="ORE326" s="942"/>
      <c r="ORF326" s="942"/>
      <c r="ORG326" s="942"/>
      <c r="ORH326" s="942"/>
      <c r="ORI326" s="942"/>
      <c r="ORJ326" s="942"/>
      <c r="ORK326" s="942"/>
      <c r="ORL326" s="942"/>
      <c r="ORM326" s="942"/>
      <c r="ORN326" s="942"/>
      <c r="ORO326" s="942"/>
      <c r="ORP326" s="942"/>
      <c r="ORQ326" s="942"/>
      <c r="ORR326" s="942"/>
      <c r="ORS326" s="942"/>
      <c r="ORT326" s="942"/>
      <c r="ORU326" s="942"/>
      <c r="ORV326" s="942"/>
      <c r="ORW326" s="942"/>
      <c r="ORX326" s="942"/>
      <c r="ORY326" s="942"/>
      <c r="ORZ326" s="942"/>
      <c r="OSA326" s="942"/>
      <c r="OSB326" s="942"/>
      <c r="OSC326" s="942"/>
      <c r="OSD326" s="942"/>
      <c r="OSE326" s="942"/>
      <c r="OSF326" s="942"/>
      <c r="OSG326" s="942"/>
      <c r="OSH326" s="942"/>
      <c r="OSI326" s="942"/>
      <c r="OSJ326" s="942"/>
      <c r="OSK326" s="942"/>
      <c r="OSL326" s="942"/>
      <c r="OSM326" s="942"/>
      <c r="OSN326" s="942"/>
      <c r="OSO326" s="942"/>
      <c r="OSP326" s="942"/>
      <c r="OSQ326" s="942"/>
      <c r="OSR326" s="942"/>
      <c r="OSS326" s="942"/>
      <c r="OST326" s="942"/>
      <c r="OSU326" s="942"/>
      <c r="OSV326" s="942"/>
      <c r="OSW326" s="942"/>
      <c r="OSX326" s="942"/>
      <c r="OSY326" s="942"/>
      <c r="OSZ326" s="942"/>
      <c r="OTA326" s="942"/>
      <c r="OTB326" s="942"/>
      <c r="OTC326" s="942"/>
      <c r="OTD326" s="942"/>
      <c r="OTE326" s="942"/>
      <c r="OTF326" s="942"/>
      <c r="OTG326" s="942"/>
      <c r="OTH326" s="942"/>
      <c r="OTI326" s="942"/>
      <c r="OTJ326" s="942"/>
      <c r="OTK326" s="942"/>
      <c r="OTL326" s="942"/>
      <c r="OTM326" s="942"/>
      <c r="OTN326" s="942"/>
      <c r="OTO326" s="942"/>
      <c r="OTP326" s="942"/>
      <c r="OTQ326" s="942"/>
      <c r="OTR326" s="942"/>
      <c r="OTS326" s="942"/>
      <c r="OTT326" s="942"/>
      <c r="OTU326" s="942"/>
      <c r="OTV326" s="942"/>
      <c r="OTW326" s="942"/>
      <c r="OTX326" s="942"/>
      <c r="OTY326" s="942"/>
      <c r="OTZ326" s="942"/>
      <c r="OUA326" s="942"/>
      <c r="OUB326" s="942"/>
      <c r="OUC326" s="942"/>
      <c r="OUD326" s="942"/>
      <c r="OUE326" s="942"/>
      <c r="OUF326" s="942"/>
      <c r="OUG326" s="942"/>
      <c r="OUH326" s="942"/>
      <c r="OUI326" s="942"/>
      <c r="OUJ326" s="942"/>
      <c r="OUK326" s="942"/>
      <c r="OUL326" s="942"/>
      <c r="OUM326" s="942"/>
      <c r="OUN326" s="942"/>
      <c r="OUO326" s="942"/>
      <c r="OUP326" s="942"/>
      <c r="OUQ326" s="942"/>
      <c r="OUR326" s="942"/>
      <c r="OUS326" s="942"/>
      <c r="OUT326" s="942"/>
      <c r="OUU326" s="942"/>
      <c r="OUV326" s="942"/>
      <c r="OUW326" s="942"/>
      <c r="OUX326" s="942"/>
      <c r="OUY326" s="942"/>
      <c r="OUZ326" s="942"/>
      <c r="OVA326" s="942"/>
      <c r="OVB326" s="942"/>
      <c r="OVC326" s="942"/>
      <c r="OVD326" s="942"/>
      <c r="OVE326" s="942"/>
      <c r="OVF326" s="942"/>
      <c r="OVG326" s="942"/>
      <c r="OVH326" s="942"/>
      <c r="OVI326" s="942"/>
      <c r="OVJ326" s="942"/>
      <c r="OVK326" s="942"/>
      <c r="OVL326" s="942"/>
      <c r="OVM326" s="942"/>
      <c r="OVN326" s="942"/>
      <c r="OVO326" s="942"/>
      <c r="OVP326" s="942"/>
      <c r="OVQ326" s="942"/>
      <c r="OVR326" s="942"/>
      <c r="OVS326" s="942"/>
      <c r="OVT326" s="942"/>
      <c r="OVU326" s="942"/>
      <c r="OVV326" s="942"/>
      <c r="OVW326" s="942"/>
      <c r="OVX326" s="942"/>
      <c r="OVY326" s="942"/>
      <c r="OVZ326" s="942"/>
      <c r="OWA326" s="942"/>
      <c r="OWB326" s="942"/>
      <c r="OWC326" s="942"/>
      <c r="OWD326" s="942"/>
      <c r="OWE326" s="942"/>
      <c r="OWF326" s="942"/>
      <c r="OWG326" s="942"/>
      <c r="OWH326" s="942"/>
      <c r="OWI326" s="942"/>
      <c r="OWJ326" s="942"/>
      <c r="OWK326" s="942"/>
      <c r="OWL326" s="942"/>
      <c r="OWM326" s="942"/>
      <c r="OWN326" s="942"/>
      <c r="OWO326" s="942"/>
      <c r="OWP326" s="942"/>
      <c r="OWQ326" s="942"/>
      <c r="OWR326" s="942"/>
      <c r="OWS326" s="942"/>
      <c r="OWT326" s="942"/>
      <c r="OWU326" s="942"/>
      <c r="OWV326" s="942"/>
      <c r="OWW326" s="942"/>
      <c r="OWX326" s="942"/>
      <c r="OWY326" s="942"/>
      <c r="OWZ326" s="942"/>
      <c r="OXA326" s="942"/>
      <c r="OXB326" s="942"/>
      <c r="OXC326" s="942"/>
      <c r="OXD326" s="942"/>
      <c r="OXE326" s="942"/>
      <c r="OXF326" s="942"/>
      <c r="OXG326" s="942"/>
      <c r="OXH326" s="942"/>
      <c r="OXI326" s="942"/>
      <c r="OXJ326" s="942"/>
      <c r="OXK326" s="942"/>
      <c r="OXL326" s="942"/>
      <c r="OXM326" s="942"/>
      <c r="OXN326" s="942"/>
      <c r="OXO326" s="942"/>
      <c r="OXP326" s="942"/>
      <c r="OXQ326" s="942"/>
      <c r="OXR326" s="942"/>
      <c r="OXS326" s="942"/>
      <c r="OXT326" s="942"/>
      <c r="OXU326" s="942"/>
      <c r="OXV326" s="942"/>
      <c r="OXW326" s="942"/>
      <c r="OXX326" s="942"/>
      <c r="OXY326" s="942"/>
      <c r="OXZ326" s="942"/>
      <c r="OYA326" s="942"/>
      <c r="OYB326" s="942"/>
      <c r="OYC326" s="942"/>
      <c r="OYD326" s="942"/>
      <c r="OYE326" s="942"/>
      <c r="OYF326" s="942"/>
      <c r="OYG326" s="942"/>
      <c r="OYH326" s="942"/>
      <c r="OYI326" s="942"/>
      <c r="OYJ326" s="942"/>
      <c r="OYK326" s="942"/>
      <c r="OYL326" s="942"/>
      <c r="OYM326" s="942"/>
      <c r="OYN326" s="942"/>
      <c r="OYO326" s="942"/>
      <c r="OYP326" s="942"/>
      <c r="OYQ326" s="942"/>
      <c r="OYR326" s="942"/>
      <c r="OYS326" s="942"/>
      <c r="OYT326" s="942"/>
      <c r="OYU326" s="942"/>
      <c r="OYV326" s="942"/>
      <c r="OYW326" s="942"/>
      <c r="OYX326" s="942"/>
      <c r="OYY326" s="942"/>
      <c r="OYZ326" s="942"/>
      <c r="OZA326" s="942"/>
      <c r="OZB326" s="942"/>
      <c r="OZC326" s="942"/>
      <c r="OZD326" s="942"/>
      <c r="OZE326" s="942"/>
      <c r="OZF326" s="942"/>
      <c r="OZG326" s="942"/>
      <c r="OZH326" s="942"/>
      <c r="OZI326" s="942"/>
      <c r="OZJ326" s="942"/>
      <c r="OZK326" s="942"/>
      <c r="OZL326" s="942"/>
      <c r="OZM326" s="942"/>
      <c r="OZN326" s="942"/>
      <c r="OZO326" s="942"/>
      <c r="OZP326" s="942"/>
      <c r="OZQ326" s="942"/>
      <c r="OZR326" s="942"/>
      <c r="OZS326" s="942"/>
      <c r="OZT326" s="942"/>
      <c r="OZU326" s="942"/>
      <c r="OZV326" s="942"/>
      <c r="OZW326" s="942"/>
      <c r="OZX326" s="942"/>
      <c r="OZY326" s="942"/>
      <c r="OZZ326" s="942"/>
      <c r="PAA326" s="942"/>
      <c r="PAB326" s="942"/>
      <c r="PAC326" s="942"/>
      <c r="PAD326" s="942"/>
      <c r="PAE326" s="942"/>
      <c r="PAF326" s="942"/>
      <c r="PAG326" s="942"/>
      <c r="PAH326" s="942"/>
      <c r="PAI326" s="942"/>
      <c r="PAJ326" s="942"/>
      <c r="PAK326" s="942"/>
      <c r="PAL326" s="942"/>
      <c r="PAM326" s="942"/>
      <c r="PAN326" s="942"/>
      <c r="PAO326" s="942"/>
      <c r="PAP326" s="942"/>
      <c r="PAQ326" s="942"/>
      <c r="PAR326" s="942"/>
      <c r="PAS326" s="942"/>
      <c r="PAT326" s="942"/>
      <c r="PAU326" s="942"/>
      <c r="PAV326" s="942"/>
      <c r="PAW326" s="942"/>
      <c r="PAX326" s="942"/>
      <c r="PAY326" s="942"/>
      <c r="PAZ326" s="942"/>
      <c r="PBA326" s="942"/>
      <c r="PBB326" s="942"/>
      <c r="PBC326" s="942"/>
      <c r="PBD326" s="942"/>
      <c r="PBE326" s="942"/>
      <c r="PBF326" s="942"/>
      <c r="PBG326" s="942"/>
      <c r="PBH326" s="942"/>
      <c r="PBI326" s="942"/>
      <c r="PBJ326" s="942"/>
      <c r="PBK326" s="942"/>
      <c r="PBL326" s="942"/>
      <c r="PBM326" s="942"/>
      <c r="PBN326" s="942"/>
      <c r="PBO326" s="942"/>
      <c r="PBP326" s="942"/>
      <c r="PBQ326" s="942"/>
      <c r="PBR326" s="942"/>
      <c r="PBS326" s="942"/>
      <c r="PBT326" s="942"/>
      <c r="PBU326" s="942"/>
      <c r="PBV326" s="942"/>
      <c r="PBW326" s="942"/>
      <c r="PBX326" s="942"/>
      <c r="PBY326" s="942"/>
      <c r="PBZ326" s="942"/>
      <c r="PCA326" s="942"/>
      <c r="PCB326" s="942"/>
      <c r="PCC326" s="942"/>
      <c r="PCD326" s="942"/>
      <c r="PCE326" s="942"/>
      <c r="PCF326" s="942"/>
      <c r="PCG326" s="942"/>
      <c r="PCH326" s="942"/>
      <c r="PCI326" s="942"/>
      <c r="PCJ326" s="942"/>
      <c r="PCK326" s="942"/>
      <c r="PCL326" s="942"/>
      <c r="PCM326" s="942"/>
      <c r="PCN326" s="942"/>
      <c r="PCO326" s="942"/>
      <c r="PCP326" s="942"/>
      <c r="PCQ326" s="942"/>
      <c r="PCR326" s="942"/>
      <c r="PCS326" s="942"/>
      <c r="PCT326" s="942"/>
      <c r="PCU326" s="942"/>
      <c r="PCV326" s="942"/>
      <c r="PCW326" s="942"/>
      <c r="PCX326" s="942"/>
      <c r="PCY326" s="942"/>
      <c r="PCZ326" s="942"/>
      <c r="PDA326" s="942"/>
      <c r="PDB326" s="942"/>
      <c r="PDC326" s="942"/>
      <c r="PDD326" s="942"/>
      <c r="PDE326" s="942"/>
      <c r="PDF326" s="942"/>
      <c r="PDG326" s="942"/>
      <c r="PDH326" s="942"/>
      <c r="PDI326" s="942"/>
      <c r="PDJ326" s="942"/>
      <c r="PDK326" s="942"/>
      <c r="PDL326" s="942"/>
      <c r="PDM326" s="942"/>
      <c r="PDN326" s="942"/>
      <c r="PDO326" s="942"/>
      <c r="PDP326" s="942"/>
      <c r="PDQ326" s="942"/>
      <c r="PDR326" s="942"/>
      <c r="PDS326" s="942"/>
      <c r="PDT326" s="942"/>
      <c r="PDU326" s="942"/>
      <c r="PDV326" s="942"/>
      <c r="PDW326" s="942"/>
      <c r="PDX326" s="942"/>
      <c r="PDY326" s="942"/>
      <c r="PDZ326" s="942"/>
      <c r="PEA326" s="942"/>
      <c r="PEB326" s="942"/>
      <c r="PEC326" s="942"/>
      <c r="PED326" s="942"/>
      <c r="PEE326" s="942"/>
      <c r="PEF326" s="942"/>
      <c r="PEG326" s="942"/>
      <c r="PEH326" s="942"/>
      <c r="PEI326" s="942"/>
      <c r="PEJ326" s="942"/>
      <c r="PEK326" s="942"/>
      <c r="PEL326" s="942"/>
      <c r="PEM326" s="942"/>
      <c r="PEN326" s="942"/>
      <c r="PEO326" s="942"/>
      <c r="PEP326" s="942"/>
      <c r="PEQ326" s="942"/>
      <c r="PER326" s="942"/>
      <c r="PES326" s="942"/>
      <c r="PET326" s="942"/>
      <c r="PEU326" s="942"/>
      <c r="PEV326" s="942"/>
      <c r="PEW326" s="942"/>
      <c r="PEX326" s="942"/>
      <c r="PEY326" s="942"/>
      <c r="PEZ326" s="942"/>
      <c r="PFA326" s="942"/>
      <c r="PFB326" s="942"/>
      <c r="PFC326" s="942"/>
      <c r="PFD326" s="942"/>
      <c r="PFE326" s="942"/>
      <c r="PFF326" s="942"/>
      <c r="PFG326" s="942"/>
      <c r="PFH326" s="942"/>
      <c r="PFI326" s="942"/>
      <c r="PFJ326" s="942"/>
      <c r="PFK326" s="942"/>
      <c r="PFL326" s="942"/>
      <c r="PFM326" s="942"/>
      <c r="PFN326" s="942"/>
      <c r="PFO326" s="942"/>
      <c r="PFP326" s="942"/>
      <c r="PFQ326" s="942"/>
      <c r="PFR326" s="942"/>
      <c r="PFS326" s="942"/>
      <c r="PFT326" s="942"/>
      <c r="PFU326" s="942"/>
      <c r="PFV326" s="942"/>
      <c r="PFW326" s="942"/>
      <c r="PFX326" s="942"/>
      <c r="PFY326" s="942"/>
      <c r="PFZ326" s="942"/>
      <c r="PGA326" s="942"/>
      <c r="PGB326" s="942"/>
      <c r="PGC326" s="942"/>
      <c r="PGD326" s="942"/>
      <c r="PGE326" s="942"/>
      <c r="PGF326" s="942"/>
      <c r="PGG326" s="942"/>
      <c r="PGH326" s="942"/>
      <c r="PGI326" s="942"/>
      <c r="PGJ326" s="942"/>
      <c r="PGK326" s="942"/>
      <c r="PGL326" s="942"/>
      <c r="PGM326" s="942"/>
      <c r="PGN326" s="942"/>
      <c r="PGO326" s="942"/>
      <c r="PGP326" s="942"/>
      <c r="PGQ326" s="942"/>
      <c r="PGR326" s="942"/>
      <c r="PGS326" s="942"/>
      <c r="PGT326" s="942"/>
      <c r="PGU326" s="942"/>
      <c r="PGV326" s="942"/>
      <c r="PGW326" s="942"/>
      <c r="PGX326" s="942"/>
      <c r="PGY326" s="942"/>
      <c r="PGZ326" s="942"/>
      <c r="PHA326" s="942"/>
      <c r="PHB326" s="942"/>
      <c r="PHC326" s="942"/>
      <c r="PHD326" s="942"/>
      <c r="PHE326" s="942"/>
      <c r="PHF326" s="942"/>
      <c r="PHG326" s="942"/>
      <c r="PHH326" s="942"/>
      <c r="PHI326" s="942"/>
      <c r="PHJ326" s="942"/>
      <c r="PHK326" s="942"/>
      <c r="PHL326" s="942"/>
      <c r="PHM326" s="942"/>
      <c r="PHN326" s="942"/>
      <c r="PHO326" s="942"/>
      <c r="PHP326" s="942"/>
      <c r="PHQ326" s="942"/>
      <c r="PHR326" s="942"/>
      <c r="PHS326" s="942"/>
      <c r="PHT326" s="942"/>
      <c r="PHU326" s="942"/>
      <c r="PHV326" s="942"/>
      <c r="PHW326" s="942"/>
      <c r="PHX326" s="942"/>
      <c r="PHY326" s="942"/>
      <c r="PHZ326" s="942"/>
      <c r="PIA326" s="942"/>
      <c r="PIB326" s="942"/>
      <c r="PIC326" s="942"/>
      <c r="PID326" s="942"/>
      <c r="PIE326" s="942"/>
      <c r="PIF326" s="942"/>
      <c r="PIG326" s="942"/>
      <c r="PIH326" s="942"/>
      <c r="PII326" s="942"/>
      <c r="PIJ326" s="942"/>
      <c r="PIK326" s="942"/>
      <c r="PIL326" s="942"/>
      <c r="PIM326" s="942"/>
      <c r="PIN326" s="942"/>
      <c r="PIO326" s="942"/>
      <c r="PIP326" s="942"/>
      <c r="PIQ326" s="942"/>
      <c r="PIR326" s="942"/>
      <c r="PIS326" s="942"/>
      <c r="PIT326" s="942"/>
      <c r="PIU326" s="942"/>
      <c r="PIV326" s="942"/>
      <c r="PIW326" s="942"/>
      <c r="PIX326" s="942"/>
      <c r="PIY326" s="942"/>
      <c r="PIZ326" s="942"/>
      <c r="PJA326" s="942"/>
      <c r="PJB326" s="942"/>
      <c r="PJC326" s="942"/>
      <c r="PJD326" s="942"/>
      <c r="PJE326" s="942"/>
      <c r="PJF326" s="942"/>
      <c r="PJG326" s="942"/>
      <c r="PJH326" s="942"/>
      <c r="PJI326" s="942"/>
      <c r="PJJ326" s="942"/>
      <c r="PJK326" s="942"/>
      <c r="PJL326" s="942"/>
      <c r="PJM326" s="942"/>
      <c r="PJN326" s="942"/>
      <c r="PJO326" s="942"/>
      <c r="PJP326" s="942"/>
      <c r="PJQ326" s="942"/>
      <c r="PJR326" s="942"/>
      <c r="PJS326" s="942"/>
      <c r="PJT326" s="942"/>
      <c r="PJU326" s="942"/>
      <c r="PJV326" s="942"/>
      <c r="PJW326" s="942"/>
      <c r="PJX326" s="942"/>
      <c r="PJY326" s="942"/>
      <c r="PJZ326" s="942"/>
      <c r="PKA326" s="942"/>
      <c r="PKB326" s="942"/>
      <c r="PKC326" s="942"/>
      <c r="PKD326" s="942"/>
      <c r="PKE326" s="942"/>
      <c r="PKF326" s="942"/>
      <c r="PKG326" s="942"/>
      <c r="PKH326" s="942"/>
      <c r="PKI326" s="942"/>
      <c r="PKJ326" s="942"/>
      <c r="PKK326" s="942"/>
      <c r="PKL326" s="942"/>
      <c r="PKM326" s="942"/>
      <c r="PKN326" s="942"/>
      <c r="PKO326" s="942"/>
      <c r="PKP326" s="942"/>
      <c r="PKQ326" s="942"/>
      <c r="PKR326" s="942"/>
      <c r="PKS326" s="942"/>
      <c r="PKT326" s="942"/>
      <c r="PKU326" s="942"/>
      <c r="PKV326" s="942"/>
      <c r="PKW326" s="942"/>
      <c r="PKX326" s="942"/>
      <c r="PKY326" s="942"/>
      <c r="PKZ326" s="942"/>
      <c r="PLA326" s="942"/>
      <c r="PLB326" s="942"/>
      <c r="PLC326" s="942"/>
      <c r="PLD326" s="942"/>
      <c r="PLE326" s="942"/>
      <c r="PLF326" s="942"/>
      <c r="PLG326" s="942"/>
      <c r="PLH326" s="942"/>
      <c r="PLI326" s="942"/>
      <c r="PLJ326" s="942"/>
      <c r="PLK326" s="942"/>
      <c r="PLL326" s="942"/>
      <c r="PLM326" s="942"/>
      <c r="PLN326" s="942"/>
      <c r="PLO326" s="942"/>
      <c r="PLP326" s="942"/>
      <c r="PLQ326" s="942"/>
      <c r="PLR326" s="942"/>
      <c r="PLS326" s="942"/>
      <c r="PLT326" s="942"/>
      <c r="PLU326" s="942"/>
      <c r="PLV326" s="942"/>
      <c r="PLW326" s="942"/>
      <c r="PLX326" s="942"/>
      <c r="PLY326" s="942"/>
      <c r="PLZ326" s="942"/>
      <c r="PMA326" s="942"/>
      <c r="PMB326" s="942"/>
      <c r="PMC326" s="942"/>
      <c r="PMD326" s="942"/>
      <c r="PME326" s="942"/>
      <c r="PMF326" s="942"/>
      <c r="PMG326" s="942"/>
      <c r="PMH326" s="942"/>
      <c r="PMI326" s="942"/>
      <c r="PMJ326" s="942"/>
      <c r="PMK326" s="942"/>
      <c r="PML326" s="942"/>
      <c r="PMM326" s="942"/>
      <c r="PMN326" s="942"/>
      <c r="PMO326" s="942"/>
      <c r="PMP326" s="942"/>
      <c r="PMQ326" s="942"/>
      <c r="PMR326" s="942"/>
      <c r="PMS326" s="942"/>
      <c r="PMT326" s="942"/>
      <c r="PMU326" s="942"/>
      <c r="PMV326" s="942"/>
      <c r="PMW326" s="942"/>
      <c r="PMX326" s="942"/>
      <c r="PMY326" s="942"/>
      <c r="PMZ326" s="942"/>
      <c r="PNA326" s="942"/>
      <c r="PNB326" s="942"/>
      <c r="PNC326" s="942"/>
      <c r="PND326" s="942"/>
      <c r="PNE326" s="942"/>
      <c r="PNF326" s="942"/>
      <c r="PNG326" s="942"/>
      <c r="PNH326" s="942"/>
      <c r="PNI326" s="942"/>
      <c r="PNJ326" s="942"/>
      <c r="PNK326" s="942"/>
      <c r="PNL326" s="942"/>
      <c r="PNM326" s="942"/>
      <c r="PNN326" s="942"/>
      <c r="PNO326" s="942"/>
      <c r="PNP326" s="942"/>
      <c r="PNQ326" s="942"/>
      <c r="PNR326" s="942"/>
      <c r="PNS326" s="942"/>
      <c r="PNT326" s="942"/>
      <c r="PNU326" s="942"/>
      <c r="PNV326" s="942"/>
      <c r="PNW326" s="942"/>
      <c r="PNX326" s="942"/>
      <c r="PNY326" s="942"/>
      <c r="PNZ326" s="942"/>
      <c r="POA326" s="942"/>
      <c r="POB326" s="942"/>
      <c r="POC326" s="942"/>
      <c r="POD326" s="942"/>
      <c r="POE326" s="942"/>
      <c r="POF326" s="942"/>
      <c r="POG326" s="942"/>
      <c r="POH326" s="942"/>
      <c r="POI326" s="942"/>
      <c r="POJ326" s="942"/>
      <c r="POK326" s="942"/>
      <c r="POL326" s="942"/>
      <c r="POM326" s="942"/>
      <c r="PON326" s="942"/>
      <c r="POO326" s="942"/>
      <c r="POP326" s="942"/>
      <c r="POQ326" s="942"/>
      <c r="POR326" s="942"/>
      <c r="POS326" s="942"/>
      <c r="POT326" s="942"/>
      <c r="POU326" s="942"/>
      <c r="POV326" s="942"/>
      <c r="POW326" s="942"/>
      <c r="POX326" s="942"/>
      <c r="POY326" s="942"/>
      <c r="POZ326" s="942"/>
      <c r="PPA326" s="942"/>
      <c r="PPB326" s="942"/>
      <c r="PPC326" s="942"/>
      <c r="PPD326" s="942"/>
      <c r="PPE326" s="942"/>
      <c r="PPF326" s="942"/>
      <c r="PPG326" s="942"/>
      <c r="PPH326" s="942"/>
      <c r="PPI326" s="942"/>
      <c r="PPJ326" s="942"/>
      <c r="PPK326" s="942"/>
      <c r="PPL326" s="942"/>
      <c r="PPM326" s="942"/>
      <c r="PPN326" s="942"/>
      <c r="PPO326" s="942"/>
      <c r="PPP326" s="942"/>
      <c r="PPQ326" s="942"/>
      <c r="PPR326" s="942"/>
      <c r="PPS326" s="942"/>
      <c r="PPT326" s="942"/>
      <c r="PPU326" s="942"/>
      <c r="PPV326" s="942"/>
      <c r="PPW326" s="942"/>
      <c r="PPX326" s="942"/>
      <c r="PPY326" s="942"/>
      <c r="PPZ326" s="942"/>
      <c r="PQA326" s="942"/>
      <c r="PQB326" s="942"/>
      <c r="PQC326" s="942"/>
      <c r="PQD326" s="942"/>
      <c r="PQE326" s="942"/>
      <c r="PQF326" s="942"/>
      <c r="PQG326" s="942"/>
      <c r="PQH326" s="942"/>
      <c r="PQI326" s="942"/>
      <c r="PQJ326" s="942"/>
      <c r="PQK326" s="942"/>
      <c r="PQL326" s="942"/>
      <c r="PQM326" s="942"/>
      <c r="PQN326" s="942"/>
      <c r="PQO326" s="942"/>
      <c r="PQP326" s="942"/>
      <c r="PQQ326" s="942"/>
      <c r="PQR326" s="942"/>
      <c r="PQS326" s="942"/>
      <c r="PQT326" s="942"/>
      <c r="PQU326" s="942"/>
      <c r="PQV326" s="942"/>
      <c r="PQW326" s="942"/>
      <c r="PQX326" s="942"/>
      <c r="PQY326" s="942"/>
      <c r="PQZ326" s="942"/>
      <c r="PRA326" s="942"/>
      <c r="PRB326" s="942"/>
      <c r="PRC326" s="942"/>
      <c r="PRD326" s="942"/>
      <c r="PRE326" s="942"/>
      <c r="PRF326" s="942"/>
      <c r="PRG326" s="942"/>
      <c r="PRH326" s="942"/>
      <c r="PRI326" s="942"/>
      <c r="PRJ326" s="942"/>
      <c r="PRK326" s="942"/>
      <c r="PRL326" s="942"/>
      <c r="PRM326" s="942"/>
      <c r="PRN326" s="942"/>
      <c r="PRO326" s="942"/>
      <c r="PRP326" s="942"/>
      <c r="PRQ326" s="942"/>
      <c r="PRR326" s="942"/>
      <c r="PRS326" s="942"/>
      <c r="PRT326" s="942"/>
      <c r="PRU326" s="942"/>
      <c r="PRV326" s="942"/>
      <c r="PRW326" s="942"/>
      <c r="PRX326" s="942"/>
      <c r="PRY326" s="942"/>
      <c r="PRZ326" s="942"/>
      <c r="PSA326" s="942"/>
      <c r="PSB326" s="942"/>
      <c r="PSC326" s="942"/>
      <c r="PSD326" s="942"/>
      <c r="PSE326" s="942"/>
      <c r="PSF326" s="942"/>
      <c r="PSG326" s="942"/>
      <c r="PSH326" s="942"/>
      <c r="PSI326" s="942"/>
      <c r="PSJ326" s="942"/>
      <c r="PSK326" s="942"/>
      <c r="PSL326" s="942"/>
      <c r="PSM326" s="942"/>
      <c r="PSN326" s="942"/>
      <c r="PSO326" s="942"/>
      <c r="PSP326" s="942"/>
      <c r="PSQ326" s="942"/>
      <c r="PSR326" s="942"/>
      <c r="PSS326" s="942"/>
      <c r="PST326" s="942"/>
      <c r="PSU326" s="942"/>
      <c r="PSV326" s="942"/>
      <c r="PSW326" s="942"/>
      <c r="PSX326" s="942"/>
      <c r="PSY326" s="942"/>
      <c r="PSZ326" s="942"/>
      <c r="PTA326" s="942"/>
      <c r="PTB326" s="942"/>
      <c r="PTC326" s="942"/>
      <c r="PTD326" s="942"/>
      <c r="PTE326" s="942"/>
      <c r="PTF326" s="942"/>
      <c r="PTG326" s="942"/>
      <c r="PTH326" s="942"/>
      <c r="PTI326" s="942"/>
      <c r="PTJ326" s="942"/>
      <c r="PTK326" s="942"/>
      <c r="PTL326" s="942"/>
      <c r="PTM326" s="942"/>
      <c r="PTN326" s="942"/>
      <c r="PTO326" s="942"/>
      <c r="PTP326" s="942"/>
      <c r="PTQ326" s="942"/>
      <c r="PTR326" s="942"/>
      <c r="PTS326" s="942"/>
      <c r="PTT326" s="942"/>
      <c r="PTU326" s="942"/>
      <c r="PTV326" s="942"/>
      <c r="PTW326" s="942"/>
      <c r="PTX326" s="942"/>
      <c r="PTY326" s="942"/>
      <c r="PTZ326" s="942"/>
      <c r="PUA326" s="942"/>
      <c r="PUB326" s="942"/>
      <c r="PUC326" s="942"/>
      <c r="PUD326" s="942"/>
      <c r="PUE326" s="942"/>
      <c r="PUF326" s="942"/>
      <c r="PUG326" s="942"/>
      <c r="PUH326" s="942"/>
      <c r="PUI326" s="942"/>
      <c r="PUJ326" s="942"/>
      <c r="PUK326" s="942"/>
      <c r="PUL326" s="942"/>
      <c r="PUM326" s="942"/>
      <c r="PUN326" s="942"/>
      <c r="PUO326" s="942"/>
      <c r="PUP326" s="942"/>
      <c r="PUQ326" s="942"/>
      <c r="PUR326" s="942"/>
      <c r="PUS326" s="942"/>
      <c r="PUT326" s="942"/>
      <c r="PUU326" s="942"/>
      <c r="PUV326" s="942"/>
      <c r="PUW326" s="942"/>
      <c r="PUX326" s="942"/>
      <c r="PUY326" s="942"/>
      <c r="PUZ326" s="942"/>
      <c r="PVA326" s="942"/>
      <c r="PVB326" s="942"/>
      <c r="PVC326" s="942"/>
      <c r="PVD326" s="942"/>
      <c r="PVE326" s="942"/>
      <c r="PVF326" s="942"/>
      <c r="PVG326" s="942"/>
      <c r="PVH326" s="942"/>
      <c r="PVI326" s="942"/>
      <c r="PVJ326" s="942"/>
      <c r="PVK326" s="942"/>
      <c r="PVL326" s="942"/>
      <c r="PVM326" s="942"/>
      <c r="PVN326" s="942"/>
      <c r="PVO326" s="942"/>
      <c r="PVP326" s="942"/>
      <c r="PVQ326" s="942"/>
      <c r="PVR326" s="942"/>
      <c r="PVS326" s="942"/>
      <c r="PVT326" s="942"/>
      <c r="PVU326" s="942"/>
      <c r="PVV326" s="942"/>
      <c r="PVW326" s="942"/>
      <c r="PVX326" s="942"/>
      <c r="PVY326" s="942"/>
      <c r="PVZ326" s="942"/>
      <c r="PWA326" s="942"/>
      <c r="PWB326" s="942"/>
      <c r="PWC326" s="942"/>
      <c r="PWD326" s="942"/>
      <c r="PWE326" s="942"/>
      <c r="PWF326" s="942"/>
      <c r="PWG326" s="942"/>
      <c r="PWH326" s="942"/>
      <c r="PWI326" s="942"/>
      <c r="PWJ326" s="942"/>
      <c r="PWK326" s="942"/>
      <c r="PWL326" s="942"/>
      <c r="PWM326" s="942"/>
      <c r="PWN326" s="942"/>
      <c r="PWO326" s="942"/>
      <c r="PWP326" s="942"/>
      <c r="PWQ326" s="942"/>
      <c r="PWR326" s="942"/>
      <c r="PWS326" s="942"/>
      <c r="PWT326" s="942"/>
      <c r="PWU326" s="942"/>
      <c r="PWV326" s="942"/>
      <c r="PWW326" s="942"/>
      <c r="PWX326" s="942"/>
      <c r="PWY326" s="942"/>
      <c r="PWZ326" s="942"/>
      <c r="PXA326" s="942"/>
      <c r="PXB326" s="942"/>
      <c r="PXC326" s="942"/>
      <c r="PXD326" s="942"/>
      <c r="PXE326" s="942"/>
      <c r="PXF326" s="942"/>
      <c r="PXG326" s="942"/>
      <c r="PXH326" s="942"/>
      <c r="PXI326" s="942"/>
      <c r="PXJ326" s="942"/>
      <c r="PXK326" s="942"/>
      <c r="PXL326" s="942"/>
      <c r="PXM326" s="942"/>
      <c r="PXN326" s="942"/>
      <c r="PXO326" s="942"/>
      <c r="PXP326" s="942"/>
      <c r="PXQ326" s="942"/>
      <c r="PXR326" s="942"/>
      <c r="PXS326" s="942"/>
      <c r="PXT326" s="942"/>
      <c r="PXU326" s="942"/>
      <c r="PXV326" s="942"/>
      <c r="PXW326" s="942"/>
      <c r="PXX326" s="942"/>
      <c r="PXY326" s="942"/>
      <c r="PXZ326" s="942"/>
      <c r="PYA326" s="942"/>
      <c r="PYB326" s="942"/>
      <c r="PYC326" s="942"/>
      <c r="PYD326" s="942"/>
      <c r="PYE326" s="942"/>
      <c r="PYF326" s="942"/>
      <c r="PYG326" s="942"/>
      <c r="PYH326" s="942"/>
      <c r="PYI326" s="942"/>
      <c r="PYJ326" s="942"/>
      <c r="PYK326" s="942"/>
      <c r="PYL326" s="942"/>
      <c r="PYM326" s="942"/>
      <c r="PYN326" s="942"/>
      <c r="PYO326" s="942"/>
      <c r="PYP326" s="942"/>
      <c r="PYQ326" s="942"/>
      <c r="PYR326" s="942"/>
      <c r="PYS326" s="942"/>
      <c r="PYT326" s="942"/>
      <c r="PYU326" s="942"/>
      <c r="PYV326" s="942"/>
      <c r="PYW326" s="942"/>
      <c r="PYX326" s="942"/>
      <c r="PYY326" s="942"/>
      <c r="PYZ326" s="942"/>
      <c r="PZA326" s="942"/>
      <c r="PZB326" s="942"/>
      <c r="PZC326" s="942"/>
      <c r="PZD326" s="942"/>
      <c r="PZE326" s="942"/>
      <c r="PZF326" s="942"/>
      <c r="PZG326" s="942"/>
      <c r="PZH326" s="942"/>
      <c r="PZI326" s="942"/>
      <c r="PZJ326" s="942"/>
      <c r="PZK326" s="942"/>
      <c r="PZL326" s="942"/>
      <c r="PZM326" s="942"/>
      <c r="PZN326" s="942"/>
      <c r="PZO326" s="942"/>
      <c r="PZP326" s="942"/>
      <c r="PZQ326" s="942"/>
      <c r="PZR326" s="942"/>
      <c r="PZS326" s="942"/>
      <c r="PZT326" s="942"/>
      <c r="PZU326" s="942"/>
      <c r="PZV326" s="942"/>
      <c r="PZW326" s="942"/>
      <c r="PZX326" s="942"/>
      <c r="PZY326" s="942"/>
      <c r="PZZ326" s="942"/>
      <c r="QAA326" s="942"/>
      <c r="QAB326" s="942"/>
      <c r="QAC326" s="942"/>
      <c r="QAD326" s="942"/>
      <c r="QAE326" s="942"/>
      <c r="QAF326" s="942"/>
      <c r="QAG326" s="942"/>
      <c r="QAH326" s="942"/>
      <c r="QAI326" s="942"/>
      <c r="QAJ326" s="942"/>
      <c r="QAK326" s="942"/>
      <c r="QAL326" s="942"/>
      <c r="QAM326" s="942"/>
      <c r="QAN326" s="942"/>
      <c r="QAO326" s="942"/>
      <c r="QAP326" s="942"/>
      <c r="QAQ326" s="942"/>
      <c r="QAR326" s="942"/>
      <c r="QAS326" s="942"/>
      <c r="QAT326" s="942"/>
      <c r="QAU326" s="942"/>
      <c r="QAV326" s="942"/>
      <c r="QAW326" s="942"/>
      <c r="QAX326" s="942"/>
      <c r="QAY326" s="942"/>
      <c r="QAZ326" s="942"/>
      <c r="QBA326" s="942"/>
      <c r="QBB326" s="942"/>
      <c r="QBC326" s="942"/>
      <c r="QBD326" s="942"/>
      <c r="QBE326" s="942"/>
      <c r="QBF326" s="942"/>
      <c r="QBG326" s="942"/>
      <c r="QBH326" s="942"/>
      <c r="QBI326" s="942"/>
      <c r="QBJ326" s="942"/>
      <c r="QBK326" s="942"/>
      <c r="QBL326" s="942"/>
      <c r="QBM326" s="942"/>
      <c r="QBN326" s="942"/>
      <c r="QBO326" s="942"/>
      <c r="QBP326" s="942"/>
      <c r="QBQ326" s="942"/>
      <c r="QBR326" s="942"/>
      <c r="QBS326" s="942"/>
      <c r="QBT326" s="942"/>
      <c r="QBU326" s="942"/>
      <c r="QBV326" s="942"/>
      <c r="QBW326" s="942"/>
      <c r="QBX326" s="942"/>
      <c r="QBY326" s="942"/>
      <c r="QBZ326" s="942"/>
      <c r="QCA326" s="942"/>
      <c r="QCB326" s="942"/>
      <c r="QCC326" s="942"/>
      <c r="QCD326" s="942"/>
      <c r="QCE326" s="942"/>
      <c r="QCF326" s="942"/>
      <c r="QCG326" s="942"/>
      <c r="QCH326" s="942"/>
      <c r="QCI326" s="942"/>
      <c r="QCJ326" s="942"/>
      <c r="QCK326" s="942"/>
      <c r="QCL326" s="942"/>
      <c r="QCM326" s="942"/>
      <c r="QCN326" s="942"/>
      <c r="QCO326" s="942"/>
      <c r="QCP326" s="942"/>
      <c r="QCQ326" s="942"/>
      <c r="QCR326" s="942"/>
      <c r="QCS326" s="942"/>
      <c r="QCT326" s="942"/>
      <c r="QCU326" s="942"/>
      <c r="QCV326" s="942"/>
      <c r="QCW326" s="942"/>
      <c r="QCX326" s="942"/>
      <c r="QCY326" s="942"/>
      <c r="QCZ326" s="942"/>
      <c r="QDA326" s="942"/>
      <c r="QDB326" s="942"/>
      <c r="QDC326" s="942"/>
      <c r="QDD326" s="942"/>
      <c r="QDE326" s="942"/>
      <c r="QDF326" s="942"/>
      <c r="QDG326" s="942"/>
      <c r="QDH326" s="942"/>
      <c r="QDI326" s="942"/>
      <c r="QDJ326" s="942"/>
      <c r="QDK326" s="942"/>
      <c r="QDL326" s="942"/>
      <c r="QDM326" s="942"/>
      <c r="QDN326" s="942"/>
      <c r="QDO326" s="942"/>
      <c r="QDP326" s="942"/>
      <c r="QDQ326" s="942"/>
      <c r="QDR326" s="942"/>
      <c r="QDS326" s="942"/>
      <c r="QDT326" s="942"/>
      <c r="QDU326" s="942"/>
      <c r="QDV326" s="942"/>
      <c r="QDW326" s="942"/>
      <c r="QDX326" s="942"/>
      <c r="QDY326" s="942"/>
      <c r="QDZ326" s="942"/>
      <c r="QEA326" s="942"/>
      <c r="QEB326" s="942"/>
      <c r="QEC326" s="942"/>
      <c r="QED326" s="942"/>
      <c r="QEE326" s="942"/>
      <c r="QEF326" s="942"/>
      <c r="QEG326" s="942"/>
      <c r="QEH326" s="942"/>
      <c r="QEI326" s="942"/>
      <c r="QEJ326" s="942"/>
      <c r="QEK326" s="942"/>
      <c r="QEL326" s="942"/>
      <c r="QEM326" s="942"/>
      <c r="QEN326" s="942"/>
      <c r="QEO326" s="942"/>
      <c r="QEP326" s="942"/>
      <c r="QEQ326" s="942"/>
      <c r="QER326" s="942"/>
      <c r="QES326" s="942"/>
      <c r="QET326" s="942"/>
      <c r="QEU326" s="942"/>
      <c r="QEV326" s="942"/>
      <c r="QEW326" s="942"/>
      <c r="QEX326" s="942"/>
      <c r="QEY326" s="942"/>
      <c r="QEZ326" s="942"/>
      <c r="QFA326" s="942"/>
      <c r="QFB326" s="942"/>
      <c r="QFC326" s="942"/>
      <c r="QFD326" s="942"/>
      <c r="QFE326" s="942"/>
      <c r="QFF326" s="942"/>
      <c r="QFG326" s="942"/>
      <c r="QFH326" s="942"/>
      <c r="QFI326" s="942"/>
      <c r="QFJ326" s="942"/>
      <c r="QFK326" s="942"/>
      <c r="QFL326" s="942"/>
      <c r="QFM326" s="942"/>
      <c r="QFN326" s="942"/>
      <c r="QFO326" s="942"/>
      <c r="QFP326" s="942"/>
      <c r="QFQ326" s="942"/>
      <c r="QFR326" s="942"/>
      <c r="QFS326" s="942"/>
      <c r="QFT326" s="942"/>
      <c r="QFU326" s="942"/>
      <c r="QFV326" s="942"/>
      <c r="QFW326" s="942"/>
      <c r="QFX326" s="942"/>
      <c r="QFY326" s="942"/>
      <c r="QFZ326" s="942"/>
      <c r="QGA326" s="942"/>
      <c r="QGB326" s="942"/>
      <c r="QGC326" s="942"/>
      <c r="QGD326" s="942"/>
      <c r="QGE326" s="942"/>
      <c r="QGF326" s="942"/>
      <c r="QGG326" s="942"/>
      <c r="QGH326" s="942"/>
      <c r="QGI326" s="942"/>
      <c r="QGJ326" s="942"/>
      <c r="QGK326" s="942"/>
      <c r="QGL326" s="942"/>
      <c r="QGM326" s="942"/>
      <c r="QGN326" s="942"/>
      <c r="QGO326" s="942"/>
      <c r="QGP326" s="942"/>
      <c r="QGQ326" s="942"/>
      <c r="QGR326" s="942"/>
      <c r="QGS326" s="942"/>
      <c r="QGT326" s="942"/>
      <c r="QGU326" s="942"/>
      <c r="QGV326" s="942"/>
      <c r="QGW326" s="942"/>
      <c r="QGX326" s="942"/>
      <c r="QGY326" s="942"/>
      <c r="QGZ326" s="942"/>
      <c r="QHA326" s="942"/>
      <c r="QHB326" s="942"/>
      <c r="QHC326" s="942"/>
      <c r="QHD326" s="942"/>
      <c r="QHE326" s="942"/>
      <c r="QHF326" s="942"/>
      <c r="QHG326" s="942"/>
      <c r="QHH326" s="942"/>
      <c r="QHI326" s="942"/>
      <c r="QHJ326" s="942"/>
      <c r="QHK326" s="942"/>
      <c r="QHL326" s="942"/>
      <c r="QHM326" s="942"/>
      <c r="QHN326" s="942"/>
      <c r="QHO326" s="942"/>
      <c r="QHP326" s="942"/>
      <c r="QHQ326" s="942"/>
      <c r="QHR326" s="942"/>
      <c r="QHS326" s="942"/>
      <c r="QHT326" s="942"/>
      <c r="QHU326" s="942"/>
      <c r="QHV326" s="942"/>
      <c r="QHW326" s="942"/>
      <c r="QHX326" s="942"/>
      <c r="QHY326" s="942"/>
      <c r="QHZ326" s="942"/>
      <c r="QIA326" s="942"/>
      <c r="QIB326" s="942"/>
      <c r="QIC326" s="942"/>
      <c r="QID326" s="942"/>
      <c r="QIE326" s="942"/>
      <c r="QIF326" s="942"/>
      <c r="QIG326" s="942"/>
      <c r="QIH326" s="942"/>
      <c r="QII326" s="942"/>
      <c r="QIJ326" s="942"/>
      <c r="QIK326" s="942"/>
      <c r="QIL326" s="942"/>
      <c r="QIM326" s="942"/>
      <c r="QIN326" s="942"/>
      <c r="QIO326" s="942"/>
      <c r="QIP326" s="942"/>
      <c r="QIQ326" s="942"/>
      <c r="QIR326" s="942"/>
      <c r="QIS326" s="942"/>
      <c r="QIT326" s="942"/>
      <c r="QIU326" s="942"/>
      <c r="QIV326" s="942"/>
      <c r="QIW326" s="942"/>
      <c r="QIX326" s="942"/>
      <c r="QIY326" s="942"/>
      <c r="QIZ326" s="942"/>
      <c r="QJA326" s="942"/>
      <c r="QJB326" s="942"/>
      <c r="QJC326" s="942"/>
      <c r="QJD326" s="942"/>
      <c r="QJE326" s="942"/>
      <c r="QJF326" s="942"/>
      <c r="QJG326" s="942"/>
      <c r="QJH326" s="942"/>
      <c r="QJI326" s="942"/>
      <c r="QJJ326" s="942"/>
      <c r="QJK326" s="942"/>
      <c r="QJL326" s="942"/>
      <c r="QJM326" s="942"/>
      <c r="QJN326" s="942"/>
      <c r="QJO326" s="942"/>
      <c r="QJP326" s="942"/>
      <c r="QJQ326" s="942"/>
      <c r="QJR326" s="942"/>
      <c r="QJS326" s="942"/>
      <c r="QJT326" s="942"/>
      <c r="QJU326" s="942"/>
      <c r="QJV326" s="942"/>
      <c r="QJW326" s="942"/>
      <c r="QJX326" s="942"/>
      <c r="QJY326" s="942"/>
      <c r="QJZ326" s="942"/>
      <c r="QKA326" s="942"/>
      <c r="QKB326" s="942"/>
      <c r="QKC326" s="942"/>
      <c r="QKD326" s="942"/>
      <c r="QKE326" s="942"/>
      <c r="QKF326" s="942"/>
      <c r="QKG326" s="942"/>
      <c r="QKH326" s="942"/>
      <c r="QKI326" s="942"/>
      <c r="QKJ326" s="942"/>
      <c r="QKK326" s="942"/>
      <c r="QKL326" s="942"/>
      <c r="QKM326" s="942"/>
      <c r="QKN326" s="942"/>
      <c r="QKO326" s="942"/>
      <c r="QKP326" s="942"/>
      <c r="QKQ326" s="942"/>
      <c r="QKR326" s="942"/>
      <c r="QKS326" s="942"/>
      <c r="QKT326" s="942"/>
      <c r="QKU326" s="942"/>
      <c r="QKV326" s="942"/>
      <c r="QKW326" s="942"/>
      <c r="QKX326" s="942"/>
      <c r="QKY326" s="942"/>
      <c r="QKZ326" s="942"/>
      <c r="QLA326" s="942"/>
      <c r="QLB326" s="942"/>
      <c r="QLC326" s="942"/>
      <c r="QLD326" s="942"/>
      <c r="QLE326" s="942"/>
      <c r="QLF326" s="942"/>
      <c r="QLG326" s="942"/>
      <c r="QLH326" s="942"/>
      <c r="QLI326" s="942"/>
      <c r="QLJ326" s="942"/>
      <c r="QLK326" s="942"/>
      <c r="QLL326" s="942"/>
      <c r="QLM326" s="942"/>
      <c r="QLN326" s="942"/>
      <c r="QLO326" s="942"/>
      <c r="QLP326" s="942"/>
      <c r="QLQ326" s="942"/>
      <c r="QLR326" s="942"/>
      <c r="QLS326" s="942"/>
      <c r="QLT326" s="942"/>
      <c r="QLU326" s="942"/>
      <c r="QLV326" s="942"/>
      <c r="QLW326" s="942"/>
      <c r="QLX326" s="942"/>
      <c r="QLY326" s="942"/>
      <c r="QLZ326" s="942"/>
      <c r="QMA326" s="942"/>
      <c r="QMB326" s="942"/>
      <c r="QMC326" s="942"/>
      <c r="QMD326" s="942"/>
      <c r="QME326" s="942"/>
      <c r="QMF326" s="942"/>
      <c r="QMG326" s="942"/>
      <c r="QMH326" s="942"/>
      <c r="QMI326" s="942"/>
      <c r="QMJ326" s="942"/>
      <c r="QMK326" s="942"/>
      <c r="QML326" s="942"/>
      <c r="QMM326" s="942"/>
      <c r="QMN326" s="942"/>
      <c r="QMO326" s="942"/>
      <c r="QMP326" s="942"/>
      <c r="QMQ326" s="942"/>
      <c r="QMR326" s="942"/>
      <c r="QMS326" s="942"/>
      <c r="QMT326" s="942"/>
      <c r="QMU326" s="942"/>
      <c r="QMV326" s="942"/>
      <c r="QMW326" s="942"/>
      <c r="QMX326" s="942"/>
      <c r="QMY326" s="942"/>
      <c r="QMZ326" s="942"/>
      <c r="QNA326" s="942"/>
      <c r="QNB326" s="942"/>
      <c r="QNC326" s="942"/>
      <c r="QND326" s="942"/>
      <c r="QNE326" s="942"/>
      <c r="QNF326" s="942"/>
      <c r="QNG326" s="942"/>
      <c r="QNH326" s="942"/>
      <c r="QNI326" s="942"/>
      <c r="QNJ326" s="942"/>
      <c r="QNK326" s="942"/>
      <c r="QNL326" s="942"/>
      <c r="QNM326" s="942"/>
      <c r="QNN326" s="942"/>
      <c r="QNO326" s="942"/>
      <c r="QNP326" s="942"/>
      <c r="QNQ326" s="942"/>
      <c r="QNR326" s="942"/>
      <c r="QNS326" s="942"/>
      <c r="QNT326" s="942"/>
      <c r="QNU326" s="942"/>
      <c r="QNV326" s="942"/>
      <c r="QNW326" s="942"/>
      <c r="QNX326" s="942"/>
      <c r="QNY326" s="942"/>
      <c r="QNZ326" s="942"/>
      <c r="QOA326" s="942"/>
      <c r="QOB326" s="942"/>
      <c r="QOC326" s="942"/>
      <c r="QOD326" s="942"/>
      <c r="QOE326" s="942"/>
      <c r="QOF326" s="942"/>
      <c r="QOG326" s="942"/>
      <c r="QOH326" s="942"/>
      <c r="QOI326" s="942"/>
      <c r="QOJ326" s="942"/>
      <c r="QOK326" s="942"/>
      <c r="QOL326" s="942"/>
      <c r="QOM326" s="942"/>
      <c r="QON326" s="942"/>
      <c r="QOO326" s="942"/>
      <c r="QOP326" s="942"/>
      <c r="QOQ326" s="942"/>
      <c r="QOR326" s="942"/>
      <c r="QOS326" s="942"/>
      <c r="QOT326" s="942"/>
      <c r="QOU326" s="942"/>
      <c r="QOV326" s="942"/>
      <c r="QOW326" s="942"/>
      <c r="QOX326" s="942"/>
      <c r="QOY326" s="942"/>
      <c r="QOZ326" s="942"/>
      <c r="QPA326" s="942"/>
      <c r="QPB326" s="942"/>
      <c r="QPC326" s="942"/>
      <c r="QPD326" s="942"/>
      <c r="QPE326" s="942"/>
      <c r="QPF326" s="942"/>
      <c r="QPG326" s="942"/>
      <c r="QPH326" s="942"/>
      <c r="QPI326" s="942"/>
      <c r="QPJ326" s="942"/>
      <c r="QPK326" s="942"/>
      <c r="QPL326" s="942"/>
      <c r="QPM326" s="942"/>
      <c r="QPN326" s="942"/>
      <c r="QPO326" s="942"/>
      <c r="QPP326" s="942"/>
      <c r="QPQ326" s="942"/>
      <c r="QPR326" s="942"/>
      <c r="QPS326" s="942"/>
      <c r="QPT326" s="942"/>
      <c r="QPU326" s="942"/>
      <c r="QPV326" s="942"/>
      <c r="QPW326" s="942"/>
      <c r="QPX326" s="942"/>
      <c r="QPY326" s="942"/>
      <c r="QPZ326" s="942"/>
      <c r="QQA326" s="942"/>
      <c r="QQB326" s="942"/>
      <c r="QQC326" s="942"/>
      <c r="QQD326" s="942"/>
      <c r="QQE326" s="942"/>
      <c r="QQF326" s="942"/>
      <c r="QQG326" s="942"/>
      <c r="QQH326" s="942"/>
      <c r="QQI326" s="942"/>
      <c r="QQJ326" s="942"/>
      <c r="QQK326" s="942"/>
      <c r="QQL326" s="942"/>
      <c r="QQM326" s="942"/>
      <c r="QQN326" s="942"/>
      <c r="QQO326" s="942"/>
      <c r="QQP326" s="942"/>
      <c r="QQQ326" s="942"/>
      <c r="QQR326" s="942"/>
      <c r="QQS326" s="942"/>
      <c r="QQT326" s="942"/>
      <c r="QQU326" s="942"/>
      <c r="QQV326" s="942"/>
      <c r="QQW326" s="942"/>
      <c r="QQX326" s="942"/>
      <c r="QQY326" s="942"/>
      <c r="QQZ326" s="942"/>
      <c r="QRA326" s="942"/>
      <c r="QRB326" s="942"/>
      <c r="QRC326" s="942"/>
      <c r="QRD326" s="942"/>
      <c r="QRE326" s="942"/>
      <c r="QRF326" s="942"/>
      <c r="QRG326" s="942"/>
      <c r="QRH326" s="942"/>
      <c r="QRI326" s="942"/>
      <c r="QRJ326" s="942"/>
      <c r="QRK326" s="942"/>
      <c r="QRL326" s="942"/>
      <c r="QRM326" s="942"/>
      <c r="QRN326" s="942"/>
      <c r="QRO326" s="942"/>
      <c r="QRP326" s="942"/>
      <c r="QRQ326" s="942"/>
      <c r="QRR326" s="942"/>
      <c r="QRS326" s="942"/>
      <c r="QRT326" s="942"/>
      <c r="QRU326" s="942"/>
      <c r="QRV326" s="942"/>
      <c r="QRW326" s="942"/>
      <c r="QRX326" s="942"/>
      <c r="QRY326" s="942"/>
      <c r="QRZ326" s="942"/>
      <c r="QSA326" s="942"/>
      <c r="QSB326" s="942"/>
      <c r="QSC326" s="942"/>
      <c r="QSD326" s="942"/>
      <c r="QSE326" s="942"/>
      <c r="QSF326" s="942"/>
      <c r="QSG326" s="942"/>
      <c r="QSH326" s="942"/>
      <c r="QSI326" s="942"/>
      <c r="QSJ326" s="942"/>
      <c r="QSK326" s="942"/>
      <c r="QSL326" s="942"/>
      <c r="QSM326" s="942"/>
      <c r="QSN326" s="942"/>
      <c r="QSO326" s="942"/>
      <c r="QSP326" s="942"/>
      <c r="QSQ326" s="942"/>
      <c r="QSR326" s="942"/>
      <c r="QSS326" s="942"/>
      <c r="QST326" s="942"/>
      <c r="QSU326" s="942"/>
      <c r="QSV326" s="942"/>
      <c r="QSW326" s="942"/>
      <c r="QSX326" s="942"/>
      <c r="QSY326" s="942"/>
      <c r="QSZ326" s="942"/>
      <c r="QTA326" s="942"/>
      <c r="QTB326" s="942"/>
      <c r="QTC326" s="942"/>
      <c r="QTD326" s="942"/>
      <c r="QTE326" s="942"/>
      <c r="QTF326" s="942"/>
      <c r="QTG326" s="942"/>
      <c r="QTH326" s="942"/>
      <c r="QTI326" s="942"/>
      <c r="QTJ326" s="942"/>
      <c r="QTK326" s="942"/>
      <c r="QTL326" s="942"/>
      <c r="QTM326" s="942"/>
      <c r="QTN326" s="942"/>
      <c r="QTO326" s="942"/>
      <c r="QTP326" s="942"/>
      <c r="QTQ326" s="942"/>
      <c r="QTR326" s="942"/>
      <c r="QTS326" s="942"/>
      <c r="QTT326" s="942"/>
      <c r="QTU326" s="942"/>
      <c r="QTV326" s="942"/>
      <c r="QTW326" s="942"/>
      <c r="QTX326" s="942"/>
      <c r="QTY326" s="942"/>
      <c r="QTZ326" s="942"/>
      <c r="QUA326" s="942"/>
      <c r="QUB326" s="942"/>
      <c r="QUC326" s="942"/>
      <c r="QUD326" s="942"/>
      <c r="QUE326" s="942"/>
      <c r="QUF326" s="942"/>
      <c r="QUG326" s="942"/>
      <c r="QUH326" s="942"/>
      <c r="QUI326" s="942"/>
      <c r="QUJ326" s="942"/>
      <c r="QUK326" s="942"/>
      <c r="QUL326" s="942"/>
      <c r="QUM326" s="942"/>
      <c r="QUN326" s="942"/>
      <c r="QUO326" s="942"/>
      <c r="QUP326" s="942"/>
      <c r="QUQ326" s="942"/>
      <c r="QUR326" s="942"/>
      <c r="QUS326" s="942"/>
      <c r="QUT326" s="942"/>
      <c r="QUU326" s="942"/>
      <c r="QUV326" s="942"/>
      <c r="QUW326" s="942"/>
      <c r="QUX326" s="942"/>
      <c r="QUY326" s="942"/>
      <c r="QUZ326" s="942"/>
      <c r="QVA326" s="942"/>
      <c r="QVB326" s="942"/>
      <c r="QVC326" s="942"/>
      <c r="QVD326" s="942"/>
      <c r="QVE326" s="942"/>
      <c r="QVF326" s="942"/>
      <c r="QVG326" s="942"/>
      <c r="QVH326" s="942"/>
      <c r="QVI326" s="942"/>
      <c r="QVJ326" s="942"/>
      <c r="QVK326" s="942"/>
      <c r="QVL326" s="942"/>
      <c r="QVM326" s="942"/>
      <c r="QVN326" s="942"/>
      <c r="QVO326" s="942"/>
      <c r="QVP326" s="942"/>
      <c r="QVQ326" s="942"/>
      <c r="QVR326" s="942"/>
      <c r="QVS326" s="942"/>
      <c r="QVT326" s="942"/>
      <c r="QVU326" s="942"/>
      <c r="QVV326" s="942"/>
      <c r="QVW326" s="942"/>
      <c r="QVX326" s="942"/>
      <c r="QVY326" s="942"/>
      <c r="QVZ326" s="942"/>
      <c r="QWA326" s="942"/>
      <c r="QWB326" s="942"/>
      <c r="QWC326" s="942"/>
      <c r="QWD326" s="942"/>
      <c r="QWE326" s="942"/>
      <c r="QWF326" s="942"/>
      <c r="QWG326" s="942"/>
      <c r="QWH326" s="942"/>
      <c r="QWI326" s="942"/>
      <c r="QWJ326" s="942"/>
      <c r="QWK326" s="942"/>
      <c r="QWL326" s="942"/>
      <c r="QWM326" s="942"/>
      <c r="QWN326" s="942"/>
      <c r="QWO326" s="942"/>
      <c r="QWP326" s="942"/>
      <c r="QWQ326" s="942"/>
      <c r="QWR326" s="942"/>
      <c r="QWS326" s="942"/>
      <c r="QWT326" s="942"/>
      <c r="QWU326" s="942"/>
      <c r="QWV326" s="942"/>
      <c r="QWW326" s="942"/>
      <c r="QWX326" s="942"/>
      <c r="QWY326" s="942"/>
      <c r="QWZ326" s="942"/>
      <c r="QXA326" s="942"/>
      <c r="QXB326" s="942"/>
      <c r="QXC326" s="942"/>
      <c r="QXD326" s="942"/>
      <c r="QXE326" s="942"/>
      <c r="QXF326" s="942"/>
      <c r="QXG326" s="942"/>
      <c r="QXH326" s="942"/>
      <c r="QXI326" s="942"/>
      <c r="QXJ326" s="942"/>
      <c r="QXK326" s="942"/>
      <c r="QXL326" s="942"/>
      <c r="QXM326" s="942"/>
      <c r="QXN326" s="942"/>
      <c r="QXO326" s="942"/>
      <c r="QXP326" s="942"/>
      <c r="QXQ326" s="942"/>
      <c r="QXR326" s="942"/>
      <c r="QXS326" s="942"/>
      <c r="QXT326" s="942"/>
      <c r="QXU326" s="942"/>
      <c r="QXV326" s="942"/>
      <c r="QXW326" s="942"/>
      <c r="QXX326" s="942"/>
      <c r="QXY326" s="942"/>
      <c r="QXZ326" s="942"/>
      <c r="QYA326" s="942"/>
      <c r="QYB326" s="942"/>
      <c r="QYC326" s="942"/>
      <c r="QYD326" s="942"/>
      <c r="QYE326" s="942"/>
      <c r="QYF326" s="942"/>
      <c r="QYG326" s="942"/>
      <c r="QYH326" s="942"/>
      <c r="QYI326" s="942"/>
      <c r="QYJ326" s="942"/>
      <c r="QYK326" s="942"/>
      <c r="QYL326" s="942"/>
      <c r="QYM326" s="942"/>
      <c r="QYN326" s="942"/>
      <c r="QYO326" s="942"/>
      <c r="QYP326" s="942"/>
      <c r="QYQ326" s="942"/>
      <c r="QYR326" s="942"/>
      <c r="QYS326" s="942"/>
      <c r="QYT326" s="942"/>
      <c r="QYU326" s="942"/>
      <c r="QYV326" s="942"/>
      <c r="QYW326" s="942"/>
      <c r="QYX326" s="942"/>
      <c r="QYY326" s="942"/>
      <c r="QYZ326" s="942"/>
      <c r="QZA326" s="942"/>
      <c r="QZB326" s="942"/>
      <c r="QZC326" s="942"/>
      <c r="QZD326" s="942"/>
      <c r="QZE326" s="942"/>
      <c r="QZF326" s="942"/>
      <c r="QZG326" s="942"/>
      <c r="QZH326" s="942"/>
      <c r="QZI326" s="942"/>
      <c r="QZJ326" s="942"/>
      <c r="QZK326" s="942"/>
      <c r="QZL326" s="942"/>
      <c r="QZM326" s="942"/>
      <c r="QZN326" s="942"/>
      <c r="QZO326" s="942"/>
      <c r="QZP326" s="942"/>
      <c r="QZQ326" s="942"/>
      <c r="QZR326" s="942"/>
      <c r="QZS326" s="942"/>
      <c r="QZT326" s="942"/>
      <c r="QZU326" s="942"/>
      <c r="QZV326" s="942"/>
      <c r="QZW326" s="942"/>
      <c r="QZX326" s="942"/>
      <c r="QZY326" s="942"/>
      <c r="QZZ326" s="942"/>
      <c r="RAA326" s="942"/>
      <c r="RAB326" s="942"/>
      <c r="RAC326" s="942"/>
      <c r="RAD326" s="942"/>
      <c r="RAE326" s="942"/>
      <c r="RAF326" s="942"/>
      <c r="RAG326" s="942"/>
      <c r="RAH326" s="942"/>
      <c r="RAI326" s="942"/>
      <c r="RAJ326" s="942"/>
      <c r="RAK326" s="942"/>
      <c r="RAL326" s="942"/>
      <c r="RAM326" s="942"/>
      <c r="RAN326" s="942"/>
      <c r="RAO326" s="942"/>
      <c r="RAP326" s="942"/>
      <c r="RAQ326" s="942"/>
      <c r="RAR326" s="942"/>
      <c r="RAS326" s="942"/>
      <c r="RAT326" s="942"/>
      <c r="RAU326" s="942"/>
      <c r="RAV326" s="942"/>
      <c r="RAW326" s="942"/>
      <c r="RAX326" s="942"/>
      <c r="RAY326" s="942"/>
      <c r="RAZ326" s="942"/>
      <c r="RBA326" s="942"/>
      <c r="RBB326" s="942"/>
      <c r="RBC326" s="942"/>
      <c r="RBD326" s="942"/>
      <c r="RBE326" s="942"/>
      <c r="RBF326" s="942"/>
      <c r="RBG326" s="942"/>
      <c r="RBH326" s="942"/>
      <c r="RBI326" s="942"/>
      <c r="RBJ326" s="942"/>
      <c r="RBK326" s="942"/>
      <c r="RBL326" s="942"/>
      <c r="RBM326" s="942"/>
      <c r="RBN326" s="942"/>
      <c r="RBO326" s="942"/>
      <c r="RBP326" s="942"/>
      <c r="RBQ326" s="942"/>
      <c r="RBR326" s="942"/>
      <c r="RBS326" s="942"/>
      <c r="RBT326" s="942"/>
      <c r="RBU326" s="942"/>
      <c r="RBV326" s="942"/>
      <c r="RBW326" s="942"/>
      <c r="RBX326" s="942"/>
      <c r="RBY326" s="942"/>
      <c r="RBZ326" s="942"/>
      <c r="RCA326" s="942"/>
      <c r="RCB326" s="942"/>
      <c r="RCC326" s="942"/>
      <c r="RCD326" s="942"/>
      <c r="RCE326" s="942"/>
      <c r="RCF326" s="942"/>
      <c r="RCG326" s="942"/>
      <c r="RCH326" s="942"/>
      <c r="RCI326" s="942"/>
      <c r="RCJ326" s="942"/>
      <c r="RCK326" s="942"/>
      <c r="RCL326" s="942"/>
      <c r="RCM326" s="942"/>
      <c r="RCN326" s="942"/>
      <c r="RCO326" s="942"/>
      <c r="RCP326" s="942"/>
      <c r="RCQ326" s="942"/>
      <c r="RCR326" s="942"/>
      <c r="RCS326" s="942"/>
      <c r="RCT326" s="942"/>
      <c r="RCU326" s="942"/>
      <c r="RCV326" s="942"/>
      <c r="RCW326" s="942"/>
      <c r="RCX326" s="942"/>
      <c r="RCY326" s="942"/>
      <c r="RCZ326" s="942"/>
      <c r="RDA326" s="942"/>
      <c r="RDB326" s="942"/>
      <c r="RDC326" s="942"/>
      <c r="RDD326" s="942"/>
      <c r="RDE326" s="942"/>
      <c r="RDF326" s="942"/>
      <c r="RDG326" s="942"/>
      <c r="RDH326" s="942"/>
      <c r="RDI326" s="942"/>
      <c r="RDJ326" s="942"/>
      <c r="RDK326" s="942"/>
      <c r="RDL326" s="942"/>
      <c r="RDM326" s="942"/>
      <c r="RDN326" s="942"/>
      <c r="RDO326" s="942"/>
      <c r="RDP326" s="942"/>
      <c r="RDQ326" s="942"/>
      <c r="RDR326" s="942"/>
      <c r="RDS326" s="942"/>
      <c r="RDT326" s="942"/>
      <c r="RDU326" s="942"/>
      <c r="RDV326" s="942"/>
      <c r="RDW326" s="942"/>
      <c r="RDX326" s="942"/>
      <c r="RDY326" s="942"/>
      <c r="RDZ326" s="942"/>
      <c r="REA326" s="942"/>
      <c r="REB326" s="942"/>
      <c r="REC326" s="942"/>
      <c r="RED326" s="942"/>
      <c r="REE326" s="942"/>
      <c r="REF326" s="942"/>
      <c r="REG326" s="942"/>
      <c r="REH326" s="942"/>
      <c r="REI326" s="942"/>
      <c r="REJ326" s="942"/>
      <c r="REK326" s="942"/>
      <c r="REL326" s="942"/>
      <c r="REM326" s="942"/>
      <c r="REN326" s="942"/>
      <c r="REO326" s="942"/>
      <c r="REP326" s="942"/>
      <c r="REQ326" s="942"/>
      <c r="RER326" s="942"/>
      <c r="RES326" s="942"/>
      <c r="RET326" s="942"/>
      <c r="REU326" s="942"/>
      <c r="REV326" s="942"/>
      <c r="REW326" s="942"/>
      <c r="REX326" s="942"/>
      <c r="REY326" s="942"/>
      <c r="REZ326" s="942"/>
      <c r="RFA326" s="942"/>
      <c r="RFB326" s="942"/>
      <c r="RFC326" s="942"/>
      <c r="RFD326" s="942"/>
      <c r="RFE326" s="942"/>
      <c r="RFF326" s="942"/>
      <c r="RFG326" s="942"/>
      <c r="RFH326" s="942"/>
      <c r="RFI326" s="942"/>
      <c r="RFJ326" s="942"/>
      <c r="RFK326" s="942"/>
      <c r="RFL326" s="942"/>
      <c r="RFM326" s="942"/>
      <c r="RFN326" s="942"/>
      <c r="RFO326" s="942"/>
      <c r="RFP326" s="942"/>
      <c r="RFQ326" s="942"/>
      <c r="RFR326" s="942"/>
      <c r="RFS326" s="942"/>
      <c r="RFT326" s="942"/>
      <c r="RFU326" s="942"/>
      <c r="RFV326" s="942"/>
      <c r="RFW326" s="942"/>
      <c r="RFX326" s="942"/>
      <c r="RFY326" s="942"/>
      <c r="RFZ326" s="942"/>
      <c r="RGA326" s="942"/>
      <c r="RGB326" s="942"/>
      <c r="RGC326" s="942"/>
      <c r="RGD326" s="942"/>
      <c r="RGE326" s="942"/>
      <c r="RGF326" s="942"/>
      <c r="RGG326" s="942"/>
      <c r="RGH326" s="942"/>
      <c r="RGI326" s="942"/>
      <c r="RGJ326" s="942"/>
      <c r="RGK326" s="942"/>
      <c r="RGL326" s="942"/>
      <c r="RGM326" s="942"/>
      <c r="RGN326" s="942"/>
      <c r="RGO326" s="942"/>
      <c r="RGP326" s="942"/>
      <c r="RGQ326" s="942"/>
      <c r="RGR326" s="942"/>
      <c r="RGS326" s="942"/>
      <c r="RGT326" s="942"/>
      <c r="RGU326" s="942"/>
      <c r="RGV326" s="942"/>
      <c r="RGW326" s="942"/>
      <c r="RGX326" s="942"/>
      <c r="RGY326" s="942"/>
      <c r="RGZ326" s="942"/>
      <c r="RHA326" s="942"/>
      <c r="RHB326" s="942"/>
      <c r="RHC326" s="942"/>
      <c r="RHD326" s="942"/>
      <c r="RHE326" s="942"/>
      <c r="RHF326" s="942"/>
      <c r="RHG326" s="942"/>
      <c r="RHH326" s="942"/>
      <c r="RHI326" s="942"/>
      <c r="RHJ326" s="942"/>
      <c r="RHK326" s="942"/>
      <c r="RHL326" s="942"/>
      <c r="RHM326" s="942"/>
      <c r="RHN326" s="942"/>
      <c r="RHO326" s="942"/>
      <c r="RHP326" s="942"/>
      <c r="RHQ326" s="942"/>
      <c r="RHR326" s="942"/>
      <c r="RHS326" s="942"/>
      <c r="RHT326" s="942"/>
      <c r="RHU326" s="942"/>
      <c r="RHV326" s="942"/>
      <c r="RHW326" s="942"/>
      <c r="RHX326" s="942"/>
      <c r="RHY326" s="942"/>
      <c r="RHZ326" s="942"/>
      <c r="RIA326" s="942"/>
      <c r="RIB326" s="942"/>
      <c r="RIC326" s="942"/>
      <c r="RID326" s="942"/>
      <c r="RIE326" s="942"/>
      <c r="RIF326" s="942"/>
      <c r="RIG326" s="942"/>
      <c r="RIH326" s="942"/>
      <c r="RII326" s="942"/>
      <c r="RIJ326" s="942"/>
      <c r="RIK326" s="942"/>
      <c r="RIL326" s="942"/>
      <c r="RIM326" s="942"/>
      <c r="RIN326" s="942"/>
      <c r="RIO326" s="942"/>
      <c r="RIP326" s="942"/>
      <c r="RIQ326" s="942"/>
      <c r="RIR326" s="942"/>
      <c r="RIS326" s="942"/>
      <c r="RIT326" s="942"/>
      <c r="RIU326" s="942"/>
      <c r="RIV326" s="942"/>
      <c r="RIW326" s="942"/>
      <c r="RIX326" s="942"/>
      <c r="RIY326" s="942"/>
      <c r="RIZ326" s="942"/>
      <c r="RJA326" s="942"/>
      <c r="RJB326" s="942"/>
      <c r="RJC326" s="942"/>
      <c r="RJD326" s="942"/>
      <c r="RJE326" s="942"/>
      <c r="RJF326" s="942"/>
      <c r="RJG326" s="942"/>
      <c r="RJH326" s="942"/>
      <c r="RJI326" s="942"/>
      <c r="RJJ326" s="942"/>
      <c r="RJK326" s="942"/>
      <c r="RJL326" s="942"/>
      <c r="RJM326" s="942"/>
      <c r="RJN326" s="942"/>
      <c r="RJO326" s="942"/>
      <c r="RJP326" s="942"/>
      <c r="RJQ326" s="942"/>
      <c r="RJR326" s="942"/>
      <c r="RJS326" s="942"/>
      <c r="RJT326" s="942"/>
      <c r="RJU326" s="942"/>
      <c r="RJV326" s="942"/>
      <c r="RJW326" s="942"/>
      <c r="RJX326" s="942"/>
      <c r="RJY326" s="942"/>
      <c r="RJZ326" s="942"/>
      <c r="RKA326" s="942"/>
      <c r="RKB326" s="942"/>
      <c r="RKC326" s="942"/>
      <c r="RKD326" s="942"/>
      <c r="RKE326" s="942"/>
      <c r="RKF326" s="942"/>
      <c r="RKG326" s="942"/>
      <c r="RKH326" s="942"/>
      <c r="RKI326" s="942"/>
      <c r="RKJ326" s="942"/>
      <c r="RKK326" s="942"/>
      <c r="RKL326" s="942"/>
      <c r="RKM326" s="942"/>
      <c r="RKN326" s="942"/>
      <c r="RKO326" s="942"/>
      <c r="RKP326" s="942"/>
      <c r="RKQ326" s="942"/>
      <c r="RKR326" s="942"/>
      <c r="RKS326" s="942"/>
      <c r="RKT326" s="942"/>
      <c r="RKU326" s="942"/>
      <c r="RKV326" s="942"/>
      <c r="RKW326" s="942"/>
      <c r="RKX326" s="942"/>
      <c r="RKY326" s="942"/>
      <c r="RKZ326" s="942"/>
      <c r="RLA326" s="942"/>
      <c r="RLB326" s="942"/>
      <c r="RLC326" s="942"/>
      <c r="RLD326" s="942"/>
      <c r="RLE326" s="942"/>
      <c r="RLF326" s="942"/>
      <c r="RLG326" s="942"/>
      <c r="RLH326" s="942"/>
      <c r="RLI326" s="942"/>
      <c r="RLJ326" s="942"/>
      <c r="RLK326" s="942"/>
      <c r="RLL326" s="942"/>
      <c r="RLM326" s="942"/>
      <c r="RLN326" s="942"/>
      <c r="RLO326" s="942"/>
      <c r="RLP326" s="942"/>
      <c r="RLQ326" s="942"/>
      <c r="RLR326" s="942"/>
      <c r="RLS326" s="942"/>
      <c r="RLT326" s="942"/>
      <c r="RLU326" s="942"/>
      <c r="RLV326" s="942"/>
      <c r="RLW326" s="942"/>
      <c r="RLX326" s="942"/>
      <c r="RLY326" s="942"/>
      <c r="RLZ326" s="942"/>
      <c r="RMA326" s="942"/>
      <c r="RMB326" s="942"/>
      <c r="RMC326" s="942"/>
      <c r="RMD326" s="942"/>
      <c r="RME326" s="942"/>
      <c r="RMF326" s="942"/>
      <c r="RMG326" s="942"/>
      <c r="RMH326" s="942"/>
      <c r="RMI326" s="942"/>
      <c r="RMJ326" s="942"/>
      <c r="RMK326" s="942"/>
      <c r="RML326" s="942"/>
      <c r="RMM326" s="942"/>
      <c r="RMN326" s="942"/>
      <c r="RMO326" s="942"/>
      <c r="RMP326" s="942"/>
      <c r="RMQ326" s="942"/>
      <c r="RMR326" s="942"/>
      <c r="RMS326" s="942"/>
      <c r="RMT326" s="942"/>
      <c r="RMU326" s="942"/>
      <c r="RMV326" s="942"/>
      <c r="RMW326" s="942"/>
      <c r="RMX326" s="942"/>
      <c r="RMY326" s="942"/>
      <c r="RMZ326" s="942"/>
      <c r="RNA326" s="942"/>
      <c r="RNB326" s="942"/>
      <c r="RNC326" s="942"/>
      <c r="RND326" s="942"/>
      <c r="RNE326" s="942"/>
      <c r="RNF326" s="942"/>
      <c r="RNG326" s="942"/>
      <c r="RNH326" s="942"/>
      <c r="RNI326" s="942"/>
      <c r="RNJ326" s="942"/>
      <c r="RNK326" s="942"/>
      <c r="RNL326" s="942"/>
      <c r="RNM326" s="942"/>
      <c r="RNN326" s="942"/>
      <c r="RNO326" s="942"/>
      <c r="RNP326" s="942"/>
      <c r="RNQ326" s="942"/>
      <c r="RNR326" s="942"/>
      <c r="RNS326" s="942"/>
      <c r="RNT326" s="942"/>
      <c r="RNU326" s="942"/>
      <c r="RNV326" s="942"/>
      <c r="RNW326" s="942"/>
      <c r="RNX326" s="942"/>
      <c r="RNY326" s="942"/>
      <c r="RNZ326" s="942"/>
      <c r="ROA326" s="942"/>
      <c r="ROB326" s="942"/>
      <c r="ROC326" s="942"/>
      <c r="ROD326" s="942"/>
      <c r="ROE326" s="942"/>
      <c r="ROF326" s="942"/>
      <c r="ROG326" s="942"/>
      <c r="ROH326" s="942"/>
      <c r="ROI326" s="942"/>
      <c r="ROJ326" s="942"/>
      <c r="ROK326" s="942"/>
      <c r="ROL326" s="942"/>
      <c r="ROM326" s="942"/>
      <c r="RON326" s="942"/>
      <c r="ROO326" s="942"/>
      <c r="ROP326" s="942"/>
      <c r="ROQ326" s="942"/>
      <c r="ROR326" s="942"/>
      <c r="ROS326" s="942"/>
      <c r="ROT326" s="942"/>
      <c r="ROU326" s="942"/>
      <c r="ROV326" s="942"/>
      <c r="ROW326" s="942"/>
      <c r="ROX326" s="942"/>
      <c r="ROY326" s="942"/>
      <c r="ROZ326" s="942"/>
      <c r="RPA326" s="942"/>
      <c r="RPB326" s="942"/>
      <c r="RPC326" s="942"/>
      <c r="RPD326" s="942"/>
      <c r="RPE326" s="942"/>
      <c r="RPF326" s="942"/>
      <c r="RPG326" s="942"/>
      <c r="RPH326" s="942"/>
      <c r="RPI326" s="942"/>
      <c r="RPJ326" s="942"/>
      <c r="RPK326" s="942"/>
      <c r="RPL326" s="942"/>
      <c r="RPM326" s="942"/>
      <c r="RPN326" s="942"/>
      <c r="RPO326" s="942"/>
      <c r="RPP326" s="942"/>
      <c r="RPQ326" s="942"/>
      <c r="RPR326" s="942"/>
      <c r="RPS326" s="942"/>
      <c r="RPT326" s="942"/>
      <c r="RPU326" s="942"/>
      <c r="RPV326" s="942"/>
      <c r="RPW326" s="942"/>
      <c r="RPX326" s="942"/>
      <c r="RPY326" s="942"/>
      <c r="RPZ326" s="942"/>
      <c r="RQA326" s="942"/>
      <c r="RQB326" s="942"/>
      <c r="RQC326" s="942"/>
      <c r="RQD326" s="942"/>
      <c r="RQE326" s="942"/>
      <c r="RQF326" s="942"/>
      <c r="RQG326" s="942"/>
      <c r="RQH326" s="942"/>
      <c r="RQI326" s="942"/>
      <c r="RQJ326" s="942"/>
      <c r="RQK326" s="942"/>
      <c r="RQL326" s="942"/>
      <c r="RQM326" s="942"/>
      <c r="RQN326" s="942"/>
      <c r="RQO326" s="942"/>
      <c r="RQP326" s="942"/>
      <c r="RQQ326" s="942"/>
      <c r="RQR326" s="942"/>
      <c r="RQS326" s="942"/>
      <c r="RQT326" s="942"/>
      <c r="RQU326" s="942"/>
      <c r="RQV326" s="942"/>
      <c r="RQW326" s="942"/>
      <c r="RQX326" s="942"/>
      <c r="RQY326" s="942"/>
      <c r="RQZ326" s="942"/>
      <c r="RRA326" s="942"/>
      <c r="RRB326" s="942"/>
      <c r="RRC326" s="942"/>
      <c r="RRD326" s="942"/>
      <c r="RRE326" s="942"/>
      <c r="RRF326" s="942"/>
      <c r="RRG326" s="942"/>
      <c r="RRH326" s="942"/>
      <c r="RRI326" s="942"/>
      <c r="RRJ326" s="942"/>
      <c r="RRK326" s="942"/>
      <c r="RRL326" s="942"/>
      <c r="RRM326" s="942"/>
      <c r="RRN326" s="942"/>
      <c r="RRO326" s="942"/>
      <c r="RRP326" s="942"/>
      <c r="RRQ326" s="942"/>
      <c r="RRR326" s="942"/>
      <c r="RRS326" s="942"/>
      <c r="RRT326" s="942"/>
      <c r="RRU326" s="942"/>
      <c r="RRV326" s="942"/>
      <c r="RRW326" s="942"/>
      <c r="RRX326" s="942"/>
      <c r="RRY326" s="942"/>
      <c r="RRZ326" s="942"/>
      <c r="RSA326" s="942"/>
      <c r="RSB326" s="942"/>
      <c r="RSC326" s="942"/>
      <c r="RSD326" s="942"/>
      <c r="RSE326" s="942"/>
      <c r="RSF326" s="942"/>
      <c r="RSG326" s="942"/>
      <c r="RSH326" s="942"/>
      <c r="RSI326" s="942"/>
      <c r="RSJ326" s="942"/>
      <c r="RSK326" s="942"/>
      <c r="RSL326" s="942"/>
      <c r="RSM326" s="942"/>
      <c r="RSN326" s="942"/>
      <c r="RSO326" s="942"/>
      <c r="RSP326" s="942"/>
      <c r="RSQ326" s="942"/>
      <c r="RSR326" s="942"/>
      <c r="RSS326" s="942"/>
      <c r="RST326" s="942"/>
      <c r="RSU326" s="942"/>
      <c r="RSV326" s="942"/>
      <c r="RSW326" s="942"/>
      <c r="RSX326" s="942"/>
      <c r="RSY326" s="942"/>
      <c r="RSZ326" s="942"/>
      <c r="RTA326" s="942"/>
      <c r="RTB326" s="942"/>
      <c r="RTC326" s="942"/>
      <c r="RTD326" s="942"/>
      <c r="RTE326" s="942"/>
      <c r="RTF326" s="942"/>
      <c r="RTG326" s="942"/>
      <c r="RTH326" s="942"/>
      <c r="RTI326" s="942"/>
      <c r="RTJ326" s="942"/>
      <c r="RTK326" s="942"/>
      <c r="RTL326" s="942"/>
      <c r="RTM326" s="942"/>
      <c r="RTN326" s="942"/>
      <c r="RTO326" s="942"/>
      <c r="RTP326" s="942"/>
      <c r="RTQ326" s="942"/>
      <c r="RTR326" s="942"/>
      <c r="RTS326" s="942"/>
      <c r="RTT326" s="942"/>
      <c r="RTU326" s="942"/>
      <c r="RTV326" s="942"/>
      <c r="RTW326" s="942"/>
      <c r="RTX326" s="942"/>
      <c r="RTY326" s="942"/>
      <c r="RTZ326" s="942"/>
      <c r="RUA326" s="942"/>
      <c r="RUB326" s="942"/>
      <c r="RUC326" s="942"/>
      <c r="RUD326" s="942"/>
      <c r="RUE326" s="942"/>
      <c r="RUF326" s="942"/>
      <c r="RUG326" s="942"/>
      <c r="RUH326" s="942"/>
      <c r="RUI326" s="942"/>
      <c r="RUJ326" s="942"/>
      <c r="RUK326" s="942"/>
      <c r="RUL326" s="942"/>
      <c r="RUM326" s="942"/>
      <c r="RUN326" s="942"/>
      <c r="RUO326" s="942"/>
      <c r="RUP326" s="942"/>
      <c r="RUQ326" s="942"/>
      <c r="RUR326" s="942"/>
      <c r="RUS326" s="942"/>
      <c r="RUT326" s="942"/>
      <c r="RUU326" s="942"/>
      <c r="RUV326" s="942"/>
      <c r="RUW326" s="942"/>
      <c r="RUX326" s="942"/>
      <c r="RUY326" s="942"/>
      <c r="RUZ326" s="942"/>
      <c r="RVA326" s="942"/>
      <c r="RVB326" s="942"/>
      <c r="RVC326" s="942"/>
      <c r="RVD326" s="942"/>
      <c r="RVE326" s="942"/>
      <c r="RVF326" s="942"/>
      <c r="RVG326" s="942"/>
      <c r="RVH326" s="942"/>
      <c r="RVI326" s="942"/>
      <c r="RVJ326" s="942"/>
      <c r="RVK326" s="942"/>
      <c r="RVL326" s="942"/>
      <c r="RVM326" s="942"/>
      <c r="RVN326" s="942"/>
      <c r="RVO326" s="942"/>
      <c r="RVP326" s="942"/>
      <c r="RVQ326" s="942"/>
      <c r="RVR326" s="942"/>
      <c r="RVS326" s="942"/>
      <c r="RVT326" s="942"/>
      <c r="RVU326" s="942"/>
      <c r="RVV326" s="942"/>
      <c r="RVW326" s="942"/>
      <c r="RVX326" s="942"/>
      <c r="RVY326" s="942"/>
      <c r="RVZ326" s="942"/>
      <c r="RWA326" s="942"/>
      <c r="RWB326" s="942"/>
      <c r="RWC326" s="942"/>
      <c r="RWD326" s="942"/>
      <c r="RWE326" s="942"/>
      <c r="RWF326" s="942"/>
      <c r="RWG326" s="942"/>
      <c r="RWH326" s="942"/>
      <c r="RWI326" s="942"/>
      <c r="RWJ326" s="942"/>
      <c r="RWK326" s="942"/>
      <c r="RWL326" s="942"/>
      <c r="RWM326" s="942"/>
      <c r="RWN326" s="942"/>
      <c r="RWO326" s="942"/>
      <c r="RWP326" s="942"/>
      <c r="RWQ326" s="942"/>
      <c r="RWR326" s="942"/>
      <c r="RWS326" s="942"/>
      <c r="RWT326" s="942"/>
      <c r="RWU326" s="942"/>
      <c r="RWV326" s="942"/>
      <c r="RWW326" s="942"/>
      <c r="RWX326" s="942"/>
      <c r="RWY326" s="942"/>
      <c r="RWZ326" s="942"/>
      <c r="RXA326" s="942"/>
      <c r="RXB326" s="942"/>
      <c r="RXC326" s="942"/>
      <c r="RXD326" s="942"/>
      <c r="RXE326" s="942"/>
      <c r="RXF326" s="942"/>
      <c r="RXG326" s="942"/>
      <c r="RXH326" s="942"/>
      <c r="RXI326" s="942"/>
      <c r="RXJ326" s="942"/>
      <c r="RXK326" s="942"/>
      <c r="RXL326" s="942"/>
      <c r="RXM326" s="942"/>
      <c r="RXN326" s="942"/>
      <c r="RXO326" s="942"/>
      <c r="RXP326" s="942"/>
      <c r="RXQ326" s="942"/>
      <c r="RXR326" s="942"/>
      <c r="RXS326" s="942"/>
      <c r="RXT326" s="942"/>
      <c r="RXU326" s="942"/>
      <c r="RXV326" s="942"/>
      <c r="RXW326" s="942"/>
      <c r="RXX326" s="942"/>
      <c r="RXY326" s="942"/>
      <c r="RXZ326" s="942"/>
      <c r="RYA326" s="942"/>
      <c r="RYB326" s="942"/>
      <c r="RYC326" s="942"/>
      <c r="RYD326" s="942"/>
      <c r="RYE326" s="942"/>
      <c r="RYF326" s="942"/>
      <c r="RYG326" s="942"/>
      <c r="RYH326" s="942"/>
      <c r="RYI326" s="942"/>
      <c r="RYJ326" s="942"/>
      <c r="RYK326" s="942"/>
      <c r="RYL326" s="942"/>
      <c r="RYM326" s="942"/>
      <c r="RYN326" s="942"/>
      <c r="RYO326" s="942"/>
      <c r="RYP326" s="942"/>
      <c r="RYQ326" s="942"/>
      <c r="RYR326" s="942"/>
      <c r="RYS326" s="942"/>
      <c r="RYT326" s="942"/>
      <c r="RYU326" s="942"/>
      <c r="RYV326" s="942"/>
      <c r="RYW326" s="942"/>
      <c r="RYX326" s="942"/>
      <c r="RYY326" s="942"/>
      <c r="RYZ326" s="942"/>
      <c r="RZA326" s="942"/>
      <c r="RZB326" s="942"/>
      <c r="RZC326" s="942"/>
      <c r="RZD326" s="942"/>
      <c r="RZE326" s="942"/>
      <c r="RZF326" s="942"/>
      <c r="RZG326" s="942"/>
      <c r="RZH326" s="942"/>
      <c r="RZI326" s="942"/>
      <c r="RZJ326" s="942"/>
      <c r="RZK326" s="942"/>
      <c r="RZL326" s="942"/>
      <c r="RZM326" s="942"/>
      <c r="RZN326" s="942"/>
      <c r="RZO326" s="942"/>
      <c r="RZP326" s="942"/>
      <c r="RZQ326" s="942"/>
      <c r="RZR326" s="942"/>
      <c r="RZS326" s="942"/>
      <c r="RZT326" s="942"/>
      <c r="RZU326" s="942"/>
      <c r="RZV326" s="942"/>
      <c r="RZW326" s="942"/>
      <c r="RZX326" s="942"/>
      <c r="RZY326" s="942"/>
      <c r="RZZ326" s="942"/>
      <c r="SAA326" s="942"/>
      <c r="SAB326" s="942"/>
      <c r="SAC326" s="942"/>
      <c r="SAD326" s="942"/>
      <c r="SAE326" s="942"/>
      <c r="SAF326" s="942"/>
      <c r="SAG326" s="942"/>
      <c r="SAH326" s="942"/>
      <c r="SAI326" s="942"/>
      <c r="SAJ326" s="942"/>
      <c r="SAK326" s="942"/>
      <c r="SAL326" s="942"/>
      <c r="SAM326" s="942"/>
      <c r="SAN326" s="942"/>
      <c r="SAO326" s="942"/>
      <c r="SAP326" s="942"/>
      <c r="SAQ326" s="942"/>
      <c r="SAR326" s="942"/>
      <c r="SAS326" s="942"/>
      <c r="SAT326" s="942"/>
      <c r="SAU326" s="942"/>
      <c r="SAV326" s="942"/>
      <c r="SAW326" s="942"/>
      <c r="SAX326" s="942"/>
      <c r="SAY326" s="942"/>
      <c r="SAZ326" s="942"/>
      <c r="SBA326" s="942"/>
      <c r="SBB326" s="942"/>
      <c r="SBC326" s="942"/>
      <c r="SBD326" s="942"/>
      <c r="SBE326" s="942"/>
      <c r="SBF326" s="942"/>
      <c r="SBG326" s="942"/>
      <c r="SBH326" s="942"/>
      <c r="SBI326" s="942"/>
      <c r="SBJ326" s="942"/>
      <c r="SBK326" s="942"/>
      <c r="SBL326" s="942"/>
      <c r="SBM326" s="942"/>
      <c r="SBN326" s="942"/>
      <c r="SBO326" s="942"/>
      <c r="SBP326" s="942"/>
      <c r="SBQ326" s="942"/>
      <c r="SBR326" s="942"/>
      <c r="SBS326" s="942"/>
      <c r="SBT326" s="942"/>
      <c r="SBU326" s="942"/>
      <c r="SBV326" s="942"/>
      <c r="SBW326" s="942"/>
      <c r="SBX326" s="942"/>
      <c r="SBY326" s="942"/>
      <c r="SBZ326" s="942"/>
      <c r="SCA326" s="942"/>
      <c r="SCB326" s="942"/>
      <c r="SCC326" s="942"/>
      <c r="SCD326" s="942"/>
      <c r="SCE326" s="942"/>
      <c r="SCF326" s="942"/>
      <c r="SCG326" s="942"/>
      <c r="SCH326" s="942"/>
      <c r="SCI326" s="942"/>
      <c r="SCJ326" s="942"/>
      <c r="SCK326" s="942"/>
      <c r="SCL326" s="942"/>
      <c r="SCM326" s="942"/>
      <c r="SCN326" s="942"/>
      <c r="SCO326" s="942"/>
      <c r="SCP326" s="942"/>
      <c r="SCQ326" s="942"/>
      <c r="SCR326" s="942"/>
      <c r="SCS326" s="942"/>
      <c r="SCT326" s="942"/>
      <c r="SCU326" s="942"/>
      <c r="SCV326" s="942"/>
      <c r="SCW326" s="942"/>
      <c r="SCX326" s="942"/>
      <c r="SCY326" s="942"/>
      <c r="SCZ326" s="942"/>
      <c r="SDA326" s="942"/>
      <c r="SDB326" s="942"/>
      <c r="SDC326" s="942"/>
      <c r="SDD326" s="942"/>
      <c r="SDE326" s="942"/>
      <c r="SDF326" s="942"/>
      <c r="SDG326" s="942"/>
      <c r="SDH326" s="942"/>
      <c r="SDI326" s="942"/>
      <c r="SDJ326" s="942"/>
      <c r="SDK326" s="942"/>
      <c r="SDL326" s="942"/>
      <c r="SDM326" s="942"/>
      <c r="SDN326" s="942"/>
      <c r="SDO326" s="942"/>
      <c r="SDP326" s="942"/>
      <c r="SDQ326" s="942"/>
      <c r="SDR326" s="942"/>
      <c r="SDS326" s="942"/>
      <c r="SDT326" s="942"/>
      <c r="SDU326" s="942"/>
      <c r="SDV326" s="942"/>
      <c r="SDW326" s="942"/>
      <c r="SDX326" s="942"/>
      <c r="SDY326" s="942"/>
      <c r="SDZ326" s="942"/>
      <c r="SEA326" s="942"/>
      <c r="SEB326" s="942"/>
      <c r="SEC326" s="942"/>
      <c r="SED326" s="942"/>
      <c r="SEE326" s="942"/>
      <c r="SEF326" s="942"/>
      <c r="SEG326" s="942"/>
      <c r="SEH326" s="942"/>
      <c r="SEI326" s="942"/>
      <c r="SEJ326" s="942"/>
      <c r="SEK326" s="942"/>
      <c r="SEL326" s="942"/>
      <c r="SEM326" s="942"/>
      <c r="SEN326" s="942"/>
      <c r="SEO326" s="942"/>
      <c r="SEP326" s="942"/>
      <c r="SEQ326" s="942"/>
      <c r="SER326" s="942"/>
      <c r="SES326" s="942"/>
      <c r="SET326" s="942"/>
      <c r="SEU326" s="942"/>
      <c r="SEV326" s="942"/>
      <c r="SEW326" s="942"/>
      <c r="SEX326" s="942"/>
      <c r="SEY326" s="942"/>
      <c r="SEZ326" s="942"/>
      <c r="SFA326" s="942"/>
      <c r="SFB326" s="942"/>
      <c r="SFC326" s="942"/>
      <c r="SFD326" s="942"/>
      <c r="SFE326" s="942"/>
      <c r="SFF326" s="942"/>
      <c r="SFG326" s="942"/>
      <c r="SFH326" s="942"/>
      <c r="SFI326" s="942"/>
      <c r="SFJ326" s="942"/>
      <c r="SFK326" s="942"/>
      <c r="SFL326" s="942"/>
      <c r="SFM326" s="942"/>
      <c r="SFN326" s="942"/>
      <c r="SFO326" s="942"/>
      <c r="SFP326" s="942"/>
      <c r="SFQ326" s="942"/>
      <c r="SFR326" s="942"/>
      <c r="SFS326" s="942"/>
      <c r="SFT326" s="942"/>
      <c r="SFU326" s="942"/>
      <c r="SFV326" s="942"/>
      <c r="SFW326" s="942"/>
      <c r="SFX326" s="942"/>
      <c r="SFY326" s="942"/>
      <c r="SFZ326" s="942"/>
      <c r="SGA326" s="942"/>
      <c r="SGB326" s="942"/>
      <c r="SGC326" s="942"/>
      <c r="SGD326" s="942"/>
      <c r="SGE326" s="942"/>
      <c r="SGF326" s="942"/>
      <c r="SGG326" s="942"/>
      <c r="SGH326" s="942"/>
      <c r="SGI326" s="942"/>
      <c r="SGJ326" s="942"/>
      <c r="SGK326" s="942"/>
      <c r="SGL326" s="942"/>
      <c r="SGM326" s="942"/>
      <c r="SGN326" s="942"/>
      <c r="SGO326" s="942"/>
      <c r="SGP326" s="942"/>
      <c r="SGQ326" s="942"/>
      <c r="SGR326" s="942"/>
      <c r="SGS326" s="942"/>
      <c r="SGT326" s="942"/>
      <c r="SGU326" s="942"/>
      <c r="SGV326" s="942"/>
      <c r="SGW326" s="942"/>
      <c r="SGX326" s="942"/>
      <c r="SGY326" s="942"/>
      <c r="SGZ326" s="942"/>
      <c r="SHA326" s="942"/>
      <c r="SHB326" s="942"/>
      <c r="SHC326" s="942"/>
      <c r="SHD326" s="942"/>
      <c r="SHE326" s="942"/>
      <c r="SHF326" s="942"/>
      <c r="SHG326" s="942"/>
      <c r="SHH326" s="942"/>
      <c r="SHI326" s="942"/>
      <c r="SHJ326" s="942"/>
      <c r="SHK326" s="942"/>
      <c r="SHL326" s="942"/>
      <c r="SHM326" s="942"/>
      <c r="SHN326" s="942"/>
      <c r="SHO326" s="942"/>
      <c r="SHP326" s="942"/>
      <c r="SHQ326" s="942"/>
      <c r="SHR326" s="942"/>
      <c r="SHS326" s="942"/>
      <c r="SHT326" s="942"/>
      <c r="SHU326" s="942"/>
      <c r="SHV326" s="942"/>
      <c r="SHW326" s="942"/>
      <c r="SHX326" s="942"/>
      <c r="SHY326" s="942"/>
      <c r="SHZ326" s="942"/>
      <c r="SIA326" s="942"/>
      <c r="SIB326" s="942"/>
      <c r="SIC326" s="942"/>
      <c r="SID326" s="942"/>
      <c r="SIE326" s="942"/>
      <c r="SIF326" s="942"/>
      <c r="SIG326" s="942"/>
      <c r="SIH326" s="942"/>
      <c r="SII326" s="942"/>
      <c r="SIJ326" s="942"/>
      <c r="SIK326" s="942"/>
      <c r="SIL326" s="942"/>
      <c r="SIM326" s="942"/>
      <c r="SIN326" s="942"/>
      <c r="SIO326" s="942"/>
      <c r="SIP326" s="942"/>
      <c r="SIQ326" s="942"/>
      <c r="SIR326" s="942"/>
      <c r="SIS326" s="942"/>
      <c r="SIT326" s="942"/>
      <c r="SIU326" s="942"/>
      <c r="SIV326" s="942"/>
      <c r="SIW326" s="942"/>
      <c r="SIX326" s="942"/>
      <c r="SIY326" s="942"/>
      <c r="SIZ326" s="942"/>
      <c r="SJA326" s="942"/>
      <c r="SJB326" s="942"/>
      <c r="SJC326" s="942"/>
      <c r="SJD326" s="942"/>
      <c r="SJE326" s="942"/>
      <c r="SJF326" s="942"/>
      <c r="SJG326" s="942"/>
      <c r="SJH326" s="942"/>
      <c r="SJI326" s="942"/>
      <c r="SJJ326" s="942"/>
      <c r="SJK326" s="942"/>
      <c r="SJL326" s="942"/>
      <c r="SJM326" s="942"/>
      <c r="SJN326" s="942"/>
      <c r="SJO326" s="942"/>
      <c r="SJP326" s="942"/>
      <c r="SJQ326" s="942"/>
      <c r="SJR326" s="942"/>
      <c r="SJS326" s="942"/>
      <c r="SJT326" s="942"/>
      <c r="SJU326" s="942"/>
      <c r="SJV326" s="942"/>
      <c r="SJW326" s="942"/>
      <c r="SJX326" s="942"/>
      <c r="SJY326" s="942"/>
      <c r="SJZ326" s="942"/>
      <c r="SKA326" s="942"/>
      <c r="SKB326" s="942"/>
      <c r="SKC326" s="942"/>
      <c r="SKD326" s="942"/>
      <c r="SKE326" s="942"/>
      <c r="SKF326" s="942"/>
      <c r="SKG326" s="942"/>
      <c r="SKH326" s="942"/>
      <c r="SKI326" s="942"/>
      <c r="SKJ326" s="942"/>
      <c r="SKK326" s="942"/>
      <c r="SKL326" s="942"/>
      <c r="SKM326" s="942"/>
      <c r="SKN326" s="942"/>
      <c r="SKO326" s="942"/>
      <c r="SKP326" s="942"/>
      <c r="SKQ326" s="942"/>
      <c r="SKR326" s="942"/>
      <c r="SKS326" s="942"/>
      <c r="SKT326" s="942"/>
      <c r="SKU326" s="942"/>
      <c r="SKV326" s="942"/>
      <c r="SKW326" s="942"/>
      <c r="SKX326" s="942"/>
      <c r="SKY326" s="942"/>
      <c r="SKZ326" s="942"/>
      <c r="SLA326" s="942"/>
      <c r="SLB326" s="942"/>
      <c r="SLC326" s="942"/>
      <c r="SLD326" s="942"/>
      <c r="SLE326" s="942"/>
      <c r="SLF326" s="942"/>
      <c r="SLG326" s="942"/>
      <c r="SLH326" s="942"/>
      <c r="SLI326" s="942"/>
      <c r="SLJ326" s="942"/>
      <c r="SLK326" s="942"/>
      <c r="SLL326" s="942"/>
      <c r="SLM326" s="942"/>
      <c r="SLN326" s="942"/>
      <c r="SLO326" s="942"/>
      <c r="SLP326" s="942"/>
      <c r="SLQ326" s="942"/>
      <c r="SLR326" s="942"/>
      <c r="SLS326" s="942"/>
      <c r="SLT326" s="942"/>
      <c r="SLU326" s="942"/>
      <c r="SLV326" s="942"/>
      <c r="SLW326" s="942"/>
      <c r="SLX326" s="942"/>
      <c r="SLY326" s="942"/>
      <c r="SLZ326" s="942"/>
      <c r="SMA326" s="942"/>
      <c r="SMB326" s="942"/>
      <c r="SMC326" s="942"/>
      <c r="SMD326" s="942"/>
      <c r="SME326" s="942"/>
      <c r="SMF326" s="942"/>
      <c r="SMG326" s="942"/>
      <c r="SMH326" s="942"/>
      <c r="SMI326" s="942"/>
      <c r="SMJ326" s="942"/>
      <c r="SMK326" s="942"/>
      <c r="SML326" s="942"/>
      <c r="SMM326" s="942"/>
      <c r="SMN326" s="942"/>
      <c r="SMO326" s="942"/>
      <c r="SMP326" s="942"/>
      <c r="SMQ326" s="942"/>
      <c r="SMR326" s="942"/>
      <c r="SMS326" s="942"/>
      <c r="SMT326" s="942"/>
      <c r="SMU326" s="942"/>
      <c r="SMV326" s="942"/>
      <c r="SMW326" s="942"/>
      <c r="SMX326" s="942"/>
      <c r="SMY326" s="942"/>
      <c r="SMZ326" s="942"/>
      <c r="SNA326" s="942"/>
      <c r="SNB326" s="942"/>
      <c r="SNC326" s="942"/>
      <c r="SND326" s="942"/>
      <c r="SNE326" s="942"/>
      <c r="SNF326" s="942"/>
      <c r="SNG326" s="942"/>
      <c r="SNH326" s="942"/>
      <c r="SNI326" s="942"/>
      <c r="SNJ326" s="942"/>
      <c r="SNK326" s="942"/>
      <c r="SNL326" s="942"/>
      <c r="SNM326" s="942"/>
      <c r="SNN326" s="942"/>
      <c r="SNO326" s="942"/>
      <c r="SNP326" s="942"/>
      <c r="SNQ326" s="942"/>
      <c r="SNR326" s="942"/>
      <c r="SNS326" s="942"/>
      <c r="SNT326" s="942"/>
      <c r="SNU326" s="942"/>
      <c r="SNV326" s="942"/>
      <c r="SNW326" s="942"/>
      <c r="SNX326" s="942"/>
      <c r="SNY326" s="942"/>
      <c r="SNZ326" s="942"/>
      <c r="SOA326" s="942"/>
      <c r="SOB326" s="942"/>
      <c r="SOC326" s="942"/>
      <c r="SOD326" s="942"/>
      <c r="SOE326" s="942"/>
      <c r="SOF326" s="942"/>
      <c r="SOG326" s="942"/>
      <c r="SOH326" s="942"/>
      <c r="SOI326" s="942"/>
      <c r="SOJ326" s="942"/>
      <c r="SOK326" s="942"/>
      <c r="SOL326" s="942"/>
      <c r="SOM326" s="942"/>
      <c r="SON326" s="942"/>
      <c r="SOO326" s="942"/>
      <c r="SOP326" s="942"/>
      <c r="SOQ326" s="942"/>
      <c r="SOR326" s="942"/>
      <c r="SOS326" s="942"/>
      <c r="SOT326" s="942"/>
      <c r="SOU326" s="942"/>
      <c r="SOV326" s="942"/>
      <c r="SOW326" s="942"/>
      <c r="SOX326" s="942"/>
      <c r="SOY326" s="942"/>
      <c r="SOZ326" s="942"/>
      <c r="SPA326" s="942"/>
      <c r="SPB326" s="942"/>
      <c r="SPC326" s="942"/>
      <c r="SPD326" s="942"/>
      <c r="SPE326" s="942"/>
      <c r="SPF326" s="942"/>
      <c r="SPG326" s="942"/>
      <c r="SPH326" s="942"/>
      <c r="SPI326" s="942"/>
      <c r="SPJ326" s="942"/>
      <c r="SPK326" s="942"/>
      <c r="SPL326" s="942"/>
      <c r="SPM326" s="942"/>
      <c r="SPN326" s="942"/>
      <c r="SPO326" s="942"/>
      <c r="SPP326" s="942"/>
      <c r="SPQ326" s="942"/>
      <c r="SPR326" s="942"/>
      <c r="SPS326" s="942"/>
      <c r="SPT326" s="942"/>
      <c r="SPU326" s="942"/>
      <c r="SPV326" s="942"/>
      <c r="SPW326" s="942"/>
      <c r="SPX326" s="942"/>
      <c r="SPY326" s="942"/>
      <c r="SPZ326" s="942"/>
      <c r="SQA326" s="942"/>
      <c r="SQB326" s="942"/>
      <c r="SQC326" s="942"/>
      <c r="SQD326" s="942"/>
      <c r="SQE326" s="942"/>
      <c r="SQF326" s="942"/>
      <c r="SQG326" s="942"/>
      <c r="SQH326" s="942"/>
      <c r="SQI326" s="942"/>
      <c r="SQJ326" s="942"/>
      <c r="SQK326" s="942"/>
      <c r="SQL326" s="942"/>
      <c r="SQM326" s="942"/>
      <c r="SQN326" s="942"/>
      <c r="SQO326" s="942"/>
      <c r="SQP326" s="942"/>
      <c r="SQQ326" s="942"/>
      <c r="SQR326" s="942"/>
      <c r="SQS326" s="942"/>
      <c r="SQT326" s="942"/>
      <c r="SQU326" s="942"/>
      <c r="SQV326" s="942"/>
      <c r="SQW326" s="942"/>
      <c r="SQX326" s="942"/>
      <c r="SQY326" s="942"/>
      <c r="SQZ326" s="942"/>
      <c r="SRA326" s="942"/>
      <c r="SRB326" s="942"/>
      <c r="SRC326" s="942"/>
      <c r="SRD326" s="942"/>
      <c r="SRE326" s="942"/>
      <c r="SRF326" s="942"/>
      <c r="SRG326" s="942"/>
      <c r="SRH326" s="942"/>
      <c r="SRI326" s="942"/>
      <c r="SRJ326" s="942"/>
      <c r="SRK326" s="942"/>
      <c r="SRL326" s="942"/>
      <c r="SRM326" s="942"/>
      <c r="SRN326" s="942"/>
      <c r="SRO326" s="942"/>
      <c r="SRP326" s="942"/>
      <c r="SRQ326" s="942"/>
      <c r="SRR326" s="942"/>
      <c r="SRS326" s="942"/>
      <c r="SRT326" s="942"/>
      <c r="SRU326" s="942"/>
      <c r="SRV326" s="942"/>
      <c r="SRW326" s="942"/>
      <c r="SRX326" s="942"/>
      <c r="SRY326" s="942"/>
      <c r="SRZ326" s="942"/>
      <c r="SSA326" s="942"/>
      <c r="SSB326" s="942"/>
      <c r="SSC326" s="942"/>
      <c r="SSD326" s="942"/>
      <c r="SSE326" s="942"/>
      <c r="SSF326" s="942"/>
      <c r="SSG326" s="942"/>
      <c r="SSH326" s="942"/>
      <c r="SSI326" s="942"/>
      <c r="SSJ326" s="942"/>
      <c r="SSK326" s="942"/>
      <c r="SSL326" s="942"/>
      <c r="SSM326" s="942"/>
      <c r="SSN326" s="942"/>
      <c r="SSO326" s="942"/>
      <c r="SSP326" s="942"/>
      <c r="SSQ326" s="942"/>
      <c r="SSR326" s="942"/>
      <c r="SSS326" s="942"/>
      <c r="SST326" s="942"/>
      <c r="SSU326" s="942"/>
      <c r="SSV326" s="942"/>
      <c r="SSW326" s="942"/>
      <c r="SSX326" s="942"/>
      <c r="SSY326" s="942"/>
      <c r="SSZ326" s="942"/>
      <c r="STA326" s="942"/>
      <c r="STB326" s="942"/>
      <c r="STC326" s="942"/>
      <c r="STD326" s="942"/>
      <c r="STE326" s="942"/>
      <c r="STF326" s="942"/>
      <c r="STG326" s="942"/>
      <c r="STH326" s="942"/>
      <c r="STI326" s="942"/>
      <c r="STJ326" s="942"/>
      <c r="STK326" s="942"/>
      <c r="STL326" s="942"/>
      <c r="STM326" s="942"/>
      <c r="STN326" s="942"/>
      <c r="STO326" s="942"/>
      <c r="STP326" s="942"/>
      <c r="STQ326" s="942"/>
      <c r="STR326" s="942"/>
      <c r="STS326" s="942"/>
      <c r="STT326" s="942"/>
      <c r="STU326" s="942"/>
      <c r="STV326" s="942"/>
      <c r="STW326" s="942"/>
      <c r="STX326" s="942"/>
      <c r="STY326" s="942"/>
      <c r="STZ326" s="942"/>
      <c r="SUA326" s="942"/>
      <c r="SUB326" s="942"/>
      <c r="SUC326" s="942"/>
      <c r="SUD326" s="942"/>
      <c r="SUE326" s="942"/>
      <c r="SUF326" s="942"/>
      <c r="SUG326" s="942"/>
      <c r="SUH326" s="942"/>
      <c r="SUI326" s="942"/>
      <c r="SUJ326" s="942"/>
      <c r="SUK326" s="942"/>
      <c r="SUL326" s="942"/>
      <c r="SUM326" s="942"/>
      <c r="SUN326" s="942"/>
      <c r="SUO326" s="942"/>
      <c r="SUP326" s="942"/>
      <c r="SUQ326" s="942"/>
      <c r="SUR326" s="942"/>
      <c r="SUS326" s="942"/>
      <c r="SUT326" s="942"/>
      <c r="SUU326" s="942"/>
      <c r="SUV326" s="942"/>
      <c r="SUW326" s="942"/>
      <c r="SUX326" s="942"/>
      <c r="SUY326" s="942"/>
      <c r="SUZ326" s="942"/>
      <c r="SVA326" s="942"/>
      <c r="SVB326" s="942"/>
      <c r="SVC326" s="942"/>
      <c r="SVD326" s="942"/>
      <c r="SVE326" s="942"/>
      <c r="SVF326" s="942"/>
      <c r="SVG326" s="942"/>
      <c r="SVH326" s="942"/>
      <c r="SVI326" s="942"/>
      <c r="SVJ326" s="942"/>
      <c r="SVK326" s="942"/>
      <c r="SVL326" s="942"/>
      <c r="SVM326" s="942"/>
      <c r="SVN326" s="942"/>
      <c r="SVO326" s="942"/>
      <c r="SVP326" s="942"/>
      <c r="SVQ326" s="942"/>
      <c r="SVR326" s="942"/>
      <c r="SVS326" s="942"/>
      <c r="SVT326" s="942"/>
      <c r="SVU326" s="942"/>
      <c r="SVV326" s="942"/>
      <c r="SVW326" s="942"/>
      <c r="SVX326" s="942"/>
      <c r="SVY326" s="942"/>
      <c r="SVZ326" s="942"/>
      <c r="SWA326" s="942"/>
      <c r="SWB326" s="942"/>
      <c r="SWC326" s="942"/>
      <c r="SWD326" s="942"/>
      <c r="SWE326" s="942"/>
      <c r="SWF326" s="942"/>
      <c r="SWG326" s="942"/>
      <c r="SWH326" s="942"/>
      <c r="SWI326" s="942"/>
      <c r="SWJ326" s="942"/>
      <c r="SWK326" s="942"/>
      <c r="SWL326" s="942"/>
      <c r="SWM326" s="942"/>
      <c r="SWN326" s="942"/>
      <c r="SWO326" s="942"/>
      <c r="SWP326" s="942"/>
      <c r="SWQ326" s="942"/>
      <c r="SWR326" s="942"/>
      <c r="SWS326" s="942"/>
      <c r="SWT326" s="942"/>
      <c r="SWU326" s="942"/>
      <c r="SWV326" s="942"/>
      <c r="SWW326" s="942"/>
      <c r="SWX326" s="942"/>
      <c r="SWY326" s="942"/>
      <c r="SWZ326" s="942"/>
      <c r="SXA326" s="942"/>
      <c r="SXB326" s="942"/>
      <c r="SXC326" s="942"/>
      <c r="SXD326" s="942"/>
      <c r="SXE326" s="942"/>
      <c r="SXF326" s="942"/>
      <c r="SXG326" s="942"/>
      <c r="SXH326" s="942"/>
      <c r="SXI326" s="942"/>
      <c r="SXJ326" s="942"/>
      <c r="SXK326" s="942"/>
      <c r="SXL326" s="942"/>
      <c r="SXM326" s="942"/>
      <c r="SXN326" s="942"/>
      <c r="SXO326" s="942"/>
      <c r="SXP326" s="942"/>
      <c r="SXQ326" s="942"/>
      <c r="SXR326" s="942"/>
      <c r="SXS326" s="942"/>
      <c r="SXT326" s="942"/>
      <c r="SXU326" s="942"/>
      <c r="SXV326" s="942"/>
      <c r="SXW326" s="942"/>
      <c r="SXX326" s="942"/>
      <c r="SXY326" s="942"/>
      <c r="SXZ326" s="942"/>
      <c r="SYA326" s="942"/>
      <c r="SYB326" s="942"/>
      <c r="SYC326" s="942"/>
      <c r="SYD326" s="942"/>
      <c r="SYE326" s="942"/>
      <c r="SYF326" s="942"/>
      <c r="SYG326" s="942"/>
      <c r="SYH326" s="942"/>
      <c r="SYI326" s="942"/>
      <c r="SYJ326" s="942"/>
      <c r="SYK326" s="942"/>
      <c r="SYL326" s="942"/>
      <c r="SYM326" s="942"/>
      <c r="SYN326" s="942"/>
      <c r="SYO326" s="942"/>
      <c r="SYP326" s="942"/>
      <c r="SYQ326" s="942"/>
      <c r="SYR326" s="942"/>
      <c r="SYS326" s="942"/>
      <c r="SYT326" s="942"/>
      <c r="SYU326" s="942"/>
      <c r="SYV326" s="942"/>
      <c r="SYW326" s="942"/>
      <c r="SYX326" s="942"/>
      <c r="SYY326" s="942"/>
      <c r="SYZ326" s="942"/>
      <c r="SZA326" s="942"/>
      <c r="SZB326" s="942"/>
      <c r="SZC326" s="942"/>
      <c r="SZD326" s="942"/>
      <c r="SZE326" s="942"/>
      <c r="SZF326" s="942"/>
      <c r="SZG326" s="942"/>
      <c r="SZH326" s="942"/>
      <c r="SZI326" s="942"/>
      <c r="SZJ326" s="942"/>
      <c r="SZK326" s="942"/>
      <c r="SZL326" s="942"/>
      <c r="SZM326" s="942"/>
      <c r="SZN326" s="942"/>
      <c r="SZO326" s="942"/>
      <c r="SZP326" s="942"/>
      <c r="SZQ326" s="942"/>
      <c r="SZR326" s="942"/>
      <c r="SZS326" s="942"/>
      <c r="SZT326" s="942"/>
      <c r="SZU326" s="942"/>
      <c r="SZV326" s="942"/>
      <c r="SZW326" s="942"/>
      <c r="SZX326" s="942"/>
      <c r="SZY326" s="942"/>
      <c r="SZZ326" s="942"/>
      <c r="TAA326" s="942"/>
      <c r="TAB326" s="942"/>
      <c r="TAC326" s="942"/>
      <c r="TAD326" s="942"/>
      <c r="TAE326" s="942"/>
      <c r="TAF326" s="942"/>
      <c r="TAG326" s="942"/>
      <c r="TAH326" s="942"/>
      <c r="TAI326" s="942"/>
      <c r="TAJ326" s="942"/>
      <c r="TAK326" s="942"/>
      <c r="TAL326" s="942"/>
      <c r="TAM326" s="942"/>
      <c r="TAN326" s="942"/>
      <c r="TAO326" s="942"/>
      <c r="TAP326" s="942"/>
      <c r="TAQ326" s="942"/>
      <c r="TAR326" s="942"/>
      <c r="TAS326" s="942"/>
      <c r="TAT326" s="942"/>
      <c r="TAU326" s="942"/>
      <c r="TAV326" s="942"/>
      <c r="TAW326" s="942"/>
      <c r="TAX326" s="942"/>
      <c r="TAY326" s="942"/>
      <c r="TAZ326" s="942"/>
      <c r="TBA326" s="942"/>
      <c r="TBB326" s="942"/>
      <c r="TBC326" s="942"/>
      <c r="TBD326" s="942"/>
      <c r="TBE326" s="942"/>
      <c r="TBF326" s="942"/>
      <c r="TBG326" s="942"/>
      <c r="TBH326" s="942"/>
      <c r="TBI326" s="942"/>
      <c r="TBJ326" s="942"/>
      <c r="TBK326" s="942"/>
      <c r="TBL326" s="942"/>
      <c r="TBM326" s="942"/>
      <c r="TBN326" s="942"/>
      <c r="TBO326" s="942"/>
      <c r="TBP326" s="942"/>
      <c r="TBQ326" s="942"/>
      <c r="TBR326" s="942"/>
      <c r="TBS326" s="942"/>
      <c r="TBT326" s="942"/>
      <c r="TBU326" s="942"/>
      <c r="TBV326" s="942"/>
      <c r="TBW326" s="942"/>
      <c r="TBX326" s="942"/>
      <c r="TBY326" s="942"/>
      <c r="TBZ326" s="942"/>
      <c r="TCA326" s="942"/>
      <c r="TCB326" s="942"/>
      <c r="TCC326" s="942"/>
      <c r="TCD326" s="942"/>
      <c r="TCE326" s="942"/>
      <c r="TCF326" s="942"/>
      <c r="TCG326" s="942"/>
      <c r="TCH326" s="942"/>
      <c r="TCI326" s="942"/>
      <c r="TCJ326" s="942"/>
      <c r="TCK326" s="942"/>
      <c r="TCL326" s="942"/>
      <c r="TCM326" s="942"/>
      <c r="TCN326" s="942"/>
      <c r="TCO326" s="942"/>
      <c r="TCP326" s="942"/>
      <c r="TCQ326" s="942"/>
      <c r="TCR326" s="942"/>
      <c r="TCS326" s="942"/>
      <c r="TCT326" s="942"/>
      <c r="TCU326" s="942"/>
      <c r="TCV326" s="942"/>
      <c r="TCW326" s="942"/>
      <c r="TCX326" s="942"/>
      <c r="TCY326" s="942"/>
      <c r="TCZ326" s="942"/>
      <c r="TDA326" s="942"/>
      <c r="TDB326" s="942"/>
      <c r="TDC326" s="942"/>
      <c r="TDD326" s="942"/>
      <c r="TDE326" s="942"/>
      <c r="TDF326" s="942"/>
      <c r="TDG326" s="942"/>
      <c r="TDH326" s="942"/>
      <c r="TDI326" s="942"/>
      <c r="TDJ326" s="942"/>
      <c r="TDK326" s="942"/>
      <c r="TDL326" s="942"/>
      <c r="TDM326" s="942"/>
      <c r="TDN326" s="942"/>
      <c r="TDO326" s="942"/>
      <c r="TDP326" s="942"/>
      <c r="TDQ326" s="942"/>
      <c r="TDR326" s="942"/>
      <c r="TDS326" s="942"/>
      <c r="TDT326" s="942"/>
      <c r="TDU326" s="942"/>
      <c r="TDV326" s="942"/>
      <c r="TDW326" s="942"/>
      <c r="TDX326" s="942"/>
      <c r="TDY326" s="942"/>
      <c r="TDZ326" s="942"/>
      <c r="TEA326" s="942"/>
      <c r="TEB326" s="942"/>
      <c r="TEC326" s="942"/>
      <c r="TED326" s="942"/>
      <c r="TEE326" s="942"/>
      <c r="TEF326" s="942"/>
      <c r="TEG326" s="942"/>
      <c r="TEH326" s="942"/>
      <c r="TEI326" s="942"/>
      <c r="TEJ326" s="942"/>
      <c r="TEK326" s="942"/>
      <c r="TEL326" s="942"/>
      <c r="TEM326" s="942"/>
      <c r="TEN326" s="942"/>
      <c r="TEO326" s="942"/>
      <c r="TEP326" s="942"/>
      <c r="TEQ326" s="942"/>
      <c r="TER326" s="942"/>
      <c r="TES326" s="942"/>
      <c r="TET326" s="942"/>
      <c r="TEU326" s="942"/>
      <c r="TEV326" s="942"/>
      <c r="TEW326" s="942"/>
      <c r="TEX326" s="942"/>
      <c r="TEY326" s="942"/>
      <c r="TEZ326" s="942"/>
      <c r="TFA326" s="942"/>
      <c r="TFB326" s="942"/>
      <c r="TFC326" s="942"/>
      <c r="TFD326" s="942"/>
      <c r="TFE326" s="942"/>
      <c r="TFF326" s="942"/>
      <c r="TFG326" s="942"/>
      <c r="TFH326" s="942"/>
      <c r="TFI326" s="942"/>
      <c r="TFJ326" s="942"/>
      <c r="TFK326" s="942"/>
      <c r="TFL326" s="942"/>
      <c r="TFM326" s="942"/>
      <c r="TFN326" s="942"/>
      <c r="TFO326" s="942"/>
      <c r="TFP326" s="942"/>
      <c r="TFQ326" s="942"/>
      <c r="TFR326" s="942"/>
      <c r="TFS326" s="942"/>
      <c r="TFT326" s="942"/>
      <c r="TFU326" s="942"/>
      <c r="TFV326" s="942"/>
      <c r="TFW326" s="942"/>
      <c r="TFX326" s="942"/>
      <c r="TFY326" s="942"/>
      <c r="TFZ326" s="942"/>
      <c r="TGA326" s="942"/>
      <c r="TGB326" s="942"/>
      <c r="TGC326" s="942"/>
      <c r="TGD326" s="942"/>
      <c r="TGE326" s="942"/>
      <c r="TGF326" s="942"/>
      <c r="TGG326" s="942"/>
      <c r="TGH326" s="942"/>
      <c r="TGI326" s="942"/>
      <c r="TGJ326" s="942"/>
      <c r="TGK326" s="942"/>
      <c r="TGL326" s="942"/>
      <c r="TGM326" s="942"/>
      <c r="TGN326" s="942"/>
      <c r="TGO326" s="942"/>
      <c r="TGP326" s="942"/>
      <c r="TGQ326" s="942"/>
      <c r="TGR326" s="942"/>
      <c r="TGS326" s="942"/>
      <c r="TGT326" s="942"/>
      <c r="TGU326" s="942"/>
      <c r="TGV326" s="942"/>
      <c r="TGW326" s="942"/>
      <c r="TGX326" s="942"/>
      <c r="TGY326" s="942"/>
      <c r="TGZ326" s="942"/>
      <c r="THA326" s="942"/>
      <c r="THB326" s="942"/>
      <c r="THC326" s="942"/>
      <c r="THD326" s="942"/>
      <c r="THE326" s="942"/>
      <c r="THF326" s="942"/>
      <c r="THG326" s="942"/>
      <c r="THH326" s="942"/>
      <c r="THI326" s="942"/>
      <c r="THJ326" s="942"/>
      <c r="THK326" s="942"/>
      <c r="THL326" s="942"/>
      <c r="THM326" s="942"/>
      <c r="THN326" s="942"/>
      <c r="THO326" s="942"/>
      <c r="THP326" s="942"/>
      <c r="THQ326" s="942"/>
      <c r="THR326" s="942"/>
      <c r="THS326" s="942"/>
      <c r="THT326" s="942"/>
      <c r="THU326" s="942"/>
      <c r="THV326" s="942"/>
      <c r="THW326" s="942"/>
      <c r="THX326" s="942"/>
      <c r="THY326" s="942"/>
      <c r="THZ326" s="942"/>
      <c r="TIA326" s="942"/>
      <c r="TIB326" s="942"/>
      <c r="TIC326" s="942"/>
      <c r="TID326" s="942"/>
      <c r="TIE326" s="942"/>
      <c r="TIF326" s="942"/>
      <c r="TIG326" s="942"/>
      <c r="TIH326" s="942"/>
      <c r="TII326" s="942"/>
      <c r="TIJ326" s="942"/>
      <c r="TIK326" s="942"/>
      <c r="TIL326" s="942"/>
      <c r="TIM326" s="942"/>
      <c r="TIN326" s="942"/>
      <c r="TIO326" s="942"/>
      <c r="TIP326" s="942"/>
      <c r="TIQ326" s="942"/>
      <c r="TIR326" s="942"/>
      <c r="TIS326" s="942"/>
      <c r="TIT326" s="942"/>
      <c r="TIU326" s="942"/>
      <c r="TIV326" s="942"/>
      <c r="TIW326" s="942"/>
      <c r="TIX326" s="942"/>
      <c r="TIY326" s="942"/>
      <c r="TIZ326" s="942"/>
      <c r="TJA326" s="942"/>
      <c r="TJB326" s="942"/>
      <c r="TJC326" s="942"/>
      <c r="TJD326" s="942"/>
      <c r="TJE326" s="942"/>
      <c r="TJF326" s="942"/>
      <c r="TJG326" s="942"/>
      <c r="TJH326" s="942"/>
      <c r="TJI326" s="942"/>
      <c r="TJJ326" s="942"/>
      <c r="TJK326" s="942"/>
      <c r="TJL326" s="942"/>
      <c r="TJM326" s="942"/>
      <c r="TJN326" s="942"/>
      <c r="TJO326" s="942"/>
      <c r="TJP326" s="942"/>
      <c r="TJQ326" s="942"/>
      <c r="TJR326" s="942"/>
      <c r="TJS326" s="942"/>
      <c r="TJT326" s="942"/>
      <c r="TJU326" s="942"/>
      <c r="TJV326" s="942"/>
      <c r="TJW326" s="942"/>
      <c r="TJX326" s="942"/>
      <c r="TJY326" s="942"/>
      <c r="TJZ326" s="942"/>
      <c r="TKA326" s="942"/>
      <c r="TKB326" s="942"/>
      <c r="TKC326" s="942"/>
      <c r="TKD326" s="942"/>
      <c r="TKE326" s="942"/>
      <c r="TKF326" s="942"/>
      <c r="TKG326" s="942"/>
      <c r="TKH326" s="942"/>
      <c r="TKI326" s="942"/>
      <c r="TKJ326" s="942"/>
      <c r="TKK326" s="942"/>
      <c r="TKL326" s="942"/>
      <c r="TKM326" s="942"/>
      <c r="TKN326" s="942"/>
      <c r="TKO326" s="942"/>
      <c r="TKP326" s="942"/>
      <c r="TKQ326" s="942"/>
      <c r="TKR326" s="942"/>
      <c r="TKS326" s="942"/>
      <c r="TKT326" s="942"/>
      <c r="TKU326" s="942"/>
      <c r="TKV326" s="942"/>
      <c r="TKW326" s="942"/>
      <c r="TKX326" s="942"/>
      <c r="TKY326" s="942"/>
      <c r="TKZ326" s="942"/>
      <c r="TLA326" s="942"/>
      <c r="TLB326" s="942"/>
      <c r="TLC326" s="942"/>
      <c r="TLD326" s="942"/>
      <c r="TLE326" s="942"/>
      <c r="TLF326" s="942"/>
      <c r="TLG326" s="942"/>
      <c r="TLH326" s="942"/>
      <c r="TLI326" s="942"/>
      <c r="TLJ326" s="942"/>
      <c r="TLK326" s="942"/>
      <c r="TLL326" s="942"/>
      <c r="TLM326" s="942"/>
      <c r="TLN326" s="942"/>
      <c r="TLO326" s="942"/>
      <c r="TLP326" s="942"/>
      <c r="TLQ326" s="942"/>
      <c r="TLR326" s="942"/>
      <c r="TLS326" s="942"/>
      <c r="TLT326" s="942"/>
      <c r="TLU326" s="942"/>
      <c r="TLV326" s="942"/>
      <c r="TLW326" s="942"/>
      <c r="TLX326" s="942"/>
      <c r="TLY326" s="942"/>
      <c r="TLZ326" s="942"/>
      <c r="TMA326" s="942"/>
      <c r="TMB326" s="942"/>
      <c r="TMC326" s="942"/>
      <c r="TMD326" s="942"/>
      <c r="TME326" s="942"/>
      <c r="TMF326" s="942"/>
      <c r="TMG326" s="942"/>
      <c r="TMH326" s="942"/>
      <c r="TMI326" s="942"/>
      <c r="TMJ326" s="942"/>
      <c r="TMK326" s="942"/>
      <c r="TML326" s="942"/>
      <c r="TMM326" s="942"/>
      <c r="TMN326" s="942"/>
      <c r="TMO326" s="942"/>
      <c r="TMP326" s="942"/>
      <c r="TMQ326" s="942"/>
      <c r="TMR326" s="942"/>
      <c r="TMS326" s="942"/>
      <c r="TMT326" s="942"/>
      <c r="TMU326" s="942"/>
      <c r="TMV326" s="942"/>
      <c r="TMW326" s="942"/>
      <c r="TMX326" s="942"/>
      <c r="TMY326" s="942"/>
      <c r="TMZ326" s="942"/>
      <c r="TNA326" s="942"/>
      <c r="TNB326" s="942"/>
      <c r="TNC326" s="942"/>
      <c r="TND326" s="942"/>
      <c r="TNE326" s="942"/>
      <c r="TNF326" s="942"/>
      <c r="TNG326" s="942"/>
      <c r="TNH326" s="942"/>
      <c r="TNI326" s="942"/>
      <c r="TNJ326" s="942"/>
      <c r="TNK326" s="942"/>
      <c r="TNL326" s="942"/>
      <c r="TNM326" s="942"/>
      <c r="TNN326" s="942"/>
      <c r="TNO326" s="942"/>
      <c r="TNP326" s="942"/>
      <c r="TNQ326" s="942"/>
      <c r="TNR326" s="942"/>
      <c r="TNS326" s="942"/>
      <c r="TNT326" s="942"/>
      <c r="TNU326" s="942"/>
      <c r="TNV326" s="942"/>
      <c r="TNW326" s="942"/>
      <c r="TNX326" s="942"/>
      <c r="TNY326" s="942"/>
      <c r="TNZ326" s="942"/>
      <c r="TOA326" s="942"/>
      <c r="TOB326" s="942"/>
      <c r="TOC326" s="942"/>
      <c r="TOD326" s="942"/>
      <c r="TOE326" s="942"/>
      <c r="TOF326" s="942"/>
      <c r="TOG326" s="942"/>
      <c r="TOH326" s="942"/>
      <c r="TOI326" s="942"/>
      <c r="TOJ326" s="942"/>
      <c r="TOK326" s="942"/>
      <c r="TOL326" s="942"/>
      <c r="TOM326" s="942"/>
      <c r="TON326" s="942"/>
      <c r="TOO326" s="942"/>
      <c r="TOP326" s="942"/>
      <c r="TOQ326" s="942"/>
      <c r="TOR326" s="942"/>
      <c r="TOS326" s="942"/>
      <c r="TOT326" s="942"/>
      <c r="TOU326" s="942"/>
      <c r="TOV326" s="942"/>
      <c r="TOW326" s="942"/>
      <c r="TOX326" s="942"/>
      <c r="TOY326" s="942"/>
      <c r="TOZ326" s="942"/>
      <c r="TPA326" s="942"/>
      <c r="TPB326" s="942"/>
      <c r="TPC326" s="942"/>
      <c r="TPD326" s="942"/>
      <c r="TPE326" s="942"/>
      <c r="TPF326" s="942"/>
      <c r="TPG326" s="942"/>
      <c r="TPH326" s="942"/>
      <c r="TPI326" s="942"/>
      <c r="TPJ326" s="942"/>
      <c r="TPK326" s="942"/>
      <c r="TPL326" s="942"/>
      <c r="TPM326" s="942"/>
      <c r="TPN326" s="942"/>
      <c r="TPO326" s="942"/>
      <c r="TPP326" s="942"/>
      <c r="TPQ326" s="942"/>
      <c r="TPR326" s="942"/>
      <c r="TPS326" s="942"/>
      <c r="TPT326" s="942"/>
      <c r="TPU326" s="942"/>
      <c r="TPV326" s="942"/>
      <c r="TPW326" s="942"/>
      <c r="TPX326" s="942"/>
      <c r="TPY326" s="942"/>
      <c r="TPZ326" s="942"/>
      <c r="TQA326" s="942"/>
      <c r="TQB326" s="942"/>
      <c r="TQC326" s="942"/>
      <c r="TQD326" s="942"/>
      <c r="TQE326" s="942"/>
      <c r="TQF326" s="942"/>
      <c r="TQG326" s="942"/>
      <c r="TQH326" s="942"/>
      <c r="TQI326" s="942"/>
      <c r="TQJ326" s="942"/>
      <c r="TQK326" s="942"/>
      <c r="TQL326" s="942"/>
      <c r="TQM326" s="942"/>
      <c r="TQN326" s="942"/>
      <c r="TQO326" s="942"/>
      <c r="TQP326" s="942"/>
      <c r="TQQ326" s="942"/>
      <c r="TQR326" s="942"/>
      <c r="TQS326" s="942"/>
      <c r="TQT326" s="942"/>
      <c r="TQU326" s="942"/>
      <c r="TQV326" s="942"/>
      <c r="TQW326" s="942"/>
      <c r="TQX326" s="942"/>
      <c r="TQY326" s="942"/>
      <c r="TQZ326" s="942"/>
      <c r="TRA326" s="942"/>
      <c r="TRB326" s="942"/>
      <c r="TRC326" s="942"/>
      <c r="TRD326" s="942"/>
      <c r="TRE326" s="942"/>
      <c r="TRF326" s="942"/>
      <c r="TRG326" s="942"/>
      <c r="TRH326" s="942"/>
      <c r="TRI326" s="942"/>
      <c r="TRJ326" s="942"/>
      <c r="TRK326" s="942"/>
      <c r="TRL326" s="942"/>
      <c r="TRM326" s="942"/>
      <c r="TRN326" s="942"/>
      <c r="TRO326" s="942"/>
      <c r="TRP326" s="942"/>
      <c r="TRQ326" s="942"/>
      <c r="TRR326" s="942"/>
      <c r="TRS326" s="942"/>
      <c r="TRT326" s="942"/>
      <c r="TRU326" s="942"/>
      <c r="TRV326" s="942"/>
      <c r="TRW326" s="942"/>
      <c r="TRX326" s="942"/>
      <c r="TRY326" s="942"/>
      <c r="TRZ326" s="942"/>
      <c r="TSA326" s="942"/>
      <c r="TSB326" s="942"/>
      <c r="TSC326" s="942"/>
      <c r="TSD326" s="942"/>
      <c r="TSE326" s="942"/>
      <c r="TSF326" s="942"/>
      <c r="TSG326" s="942"/>
      <c r="TSH326" s="942"/>
      <c r="TSI326" s="942"/>
      <c r="TSJ326" s="942"/>
      <c r="TSK326" s="942"/>
      <c r="TSL326" s="942"/>
      <c r="TSM326" s="942"/>
      <c r="TSN326" s="942"/>
      <c r="TSO326" s="942"/>
      <c r="TSP326" s="942"/>
      <c r="TSQ326" s="942"/>
      <c r="TSR326" s="942"/>
      <c r="TSS326" s="942"/>
      <c r="TST326" s="942"/>
      <c r="TSU326" s="942"/>
      <c r="TSV326" s="942"/>
      <c r="TSW326" s="942"/>
      <c r="TSX326" s="942"/>
      <c r="TSY326" s="942"/>
      <c r="TSZ326" s="942"/>
      <c r="TTA326" s="942"/>
      <c r="TTB326" s="942"/>
      <c r="TTC326" s="942"/>
      <c r="TTD326" s="942"/>
      <c r="TTE326" s="942"/>
      <c r="TTF326" s="942"/>
      <c r="TTG326" s="942"/>
      <c r="TTH326" s="942"/>
      <c r="TTI326" s="942"/>
      <c r="TTJ326" s="942"/>
      <c r="TTK326" s="942"/>
      <c r="TTL326" s="942"/>
      <c r="TTM326" s="942"/>
      <c r="TTN326" s="942"/>
      <c r="TTO326" s="942"/>
      <c r="TTP326" s="942"/>
      <c r="TTQ326" s="942"/>
      <c r="TTR326" s="942"/>
      <c r="TTS326" s="942"/>
      <c r="TTT326" s="942"/>
      <c r="TTU326" s="942"/>
      <c r="TTV326" s="942"/>
      <c r="TTW326" s="942"/>
      <c r="TTX326" s="942"/>
      <c r="TTY326" s="942"/>
      <c r="TTZ326" s="942"/>
      <c r="TUA326" s="942"/>
      <c r="TUB326" s="942"/>
      <c r="TUC326" s="942"/>
      <c r="TUD326" s="942"/>
      <c r="TUE326" s="942"/>
      <c r="TUF326" s="942"/>
      <c r="TUG326" s="942"/>
      <c r="TUH326" s="942"/>
      <c r="TUI326" s="942"/>
      <c r="TUJ326" s="942"/>
      <c r="TUK326" s="942"/>
      <c r="TUL326" s="942"/>
      <c r="TUM326" s="942"/>
      <c r="TUN326" s="942"/>
      <c r="TUO326" s="942"/>
      <c r="TUP326" s="942"/>
      <c r="TUQ326" s="942"/>
      <c r="TUR326" s="942"/>
      <c r="TUS326" s="942"/>
      <c r="TUT326" s="942"/>
      <c r="TUU326" s="942"/>
      <c r="TUV326" s="942"/>
      <c r="TUW326" s="942"/>
      <c r="TUX326" s="942"/>
      <c r="TUY326" s="942"/>
      <c r="TUZ326" s="942"/>
      <c r="TVA326" s="942"/>
      <c r="TVB326" s="942"/>
      <c r="TVC326" s="942"/>
      <c r="TVD326" s="942"/>
      <c r="TVE326" s="942"/>
      <c r="TVF326" s="942"/>
      <c r="TVG326" s="942"/>
      <c r="TVH326" s="942"/>
      <c r="TVI326" s="942"/>
      <c r="TVJ326" s="942"/>
      <c r="TVK326" s="942"/>
      <c r="TVL326" s="942"/>
      <c r="TVM326" s="942"/>
      <c r="TVN326" s="942"/>
      <c r="TVO326" s="942"/>
      <c r="TVP326" s="942"/>
      <c r="TVQ326" s="942"/>
      <c r="TVR326" s="942"/>
      <c r="TVS326" s="942"/>
      <c r="TVT326" s="942"/>
      <c r="TVU326" s="942"/>
      <c r="TVV326" s="942"/>
      <c r="TVW326" s="942"/>
      <c r="TVX326" s="942"/>
      <c r="TVY326" s="942"/>
      <c r="TVZ326" s="942"/>
      <c r="TWA326" s="942"/>
      <c r="TWB326" s="942"/>
      <c r="TWC326" s="942"/>
      <c r="TWD326" s="942"/>
      <c r="TWE326" s="942"/>
      <c r="TWF326" s="942"/>
      <c r="TWG326" s="942"/>
      <c r="TWH326" s="942"/>
      <c r="TWI326" s="942"/>
      <c r="TWJ326" s="942"/>
      <c r="TWK326" s="942"/>
      <c r="TWL326" s="942"/>
      <c r="TWM326" s="942"/>
      <c r="TWN326" s="942"/>
      <c r="TWO326" s="942"/>
      <c r="TWP326" s="942"/>
      <c r="TWQ326" s="942"/>
      <c r="TWR326" s="942"/>
      <c r="TWS326" s="942"/>
      <c r="TWT326" s="942"/>
      <c r="TWU326" s="942"/>
      <c r="TWV326" s="942"/>
      <c r="TWW326" s="942"/>
      <c r="TWX326" s="942"/>
      <c r="TWY326" s="942"/>
      <c r="TWZ326" s="942"/>
      <c r="TXA326" s="942"/>
      <c r="TXB326" s="942"/>
      <c r="TXC326" s="942"/>
      <c r="TXD326" s="942"/>
      <c r="TXE326" s="942"/>
      <c r="TXF326" s="942"/>
      <c r="TXG326" s="942"/>
      <c r="TXH326" s="942"/>
      <c r="TXI326" s="942"/>
      <c r="TXJ326" s="942"/>
      <c r="TXK326" s="942"/>
      <c r="TXL326" s="942"/>
      <c r="TXM326" s="942"/>
      <c r="TXN326" s="942"/>
      <c r="TXO326" s="942"/>
      <c r="TXP326" s="942"/>
      <c r="TXQ326" s="942"/>
      <c r="TXR326" s="942"/>
      <c r="TXS326" s="942"/>
      <c r="TXT326" s="942"/>
      <c r="TXU326" s="942"/>
      <c r="TXV326" s="942"/>
      <c r="TXW326" s="942"/>
      <c r="TXX326" s="942"/>
      <c r="TXY326" s="942"/>
      <c r="TXZ326" s="942"/>
      <c r="TYA326" s="942"/>
      <c r="TYB326" s="942"/>
      <c r="TYC326" s="942"/>
      <c r="TYD326" s="942"/>
      <c r="TYE326" s="942"/>
      <c r="TYF326" s="942"/>
      <c r="TYG326" s="942"/>
      <c r="TYH326" s="942"/>
      <c r="TYI326" s="942"/>
      <c r="TYJ326" s="942"/>
      <c r="TYK326" s="942"/>
      <c r="TYL326" s="942"/>
      <c r="TYM326" s="942"/>
      <c r="TYN326" s="942"/>
      <c r="TYO326" s="942"/>
      <c r="TYP326" s="942"/>
      <c r="TYQ326" s="942"/>
      <c r="TYR326" s="942"/>
      <c r="TYS326" s="942"/>
      <c r="TYT326" s="942"/>
      <c r="TYU326" s="942"/>
      <c r="TYV326" s="942"/>
      <c r="TYW326" s="942"/>
      <c r="TYX326" s="942"/>
      <c r="TYY326" s="942"/>
      <c r="TYZ326" s="942"/>
      <c r="TZA326" s="942"/>
      <c r="TZB326" s="942"/>
      <c r="TZC326" s="942"/>
      <c r="TZD326" s="942"/>
      <c r="TZE326" s="942"/>
      <c r="TZF326" s="942"/>
      <c r="TZG326" s="942"/>
      <c r="TZH326" s="942"/>
      <c r="TZI326" s="942"/>
      <c r="TZJ326" s="942"/>
      <c r="TZK326" s="942"/>
      <c r="TZL326" s="942"/>
      <c r="TZM326" s="942"/>
      <c r="TZN326" s="942"/>
      <c r="TZO326" s="942"/>
      <c r="TZP326" s="942"/>
      <c r="TZQ326" s="942"/>
      <c r="TZR326" s="942"/>
      <c r="TZS326" s="942"/>
      <c r="TZT326" s="942"/>
      <c r="TZU326" s="942"/>
      <c r="TZV326" s="942"/>
      <c r="TZW326" s="942"/>
      <c r="TZX326" s="942"/>
      <c r="TZY326" s="942"/>
      <c r="TZZ326" s="942"/>
      <c r="UAA326" s="942"/>
      <c r="UAB326" s="942"/>
      <c r="UAC326" s="942"/>
      <c r="UAD326" s="942"/>
      <c r="UAE326" s="942"/>
      <c r="UAF326" s="942"/>
      <c r="UAG326" s="942"/>
      <c r="UAH326" s="942"/>
      <c r="UAI326" s="942"/>
      <c r="UAJ326" s="942"/>
      <c r="UAK326" s="942"/>
      <c r="UAL326" s="942"/>
      <c r="UAM326" s="942"/>
      <c r="UAN326" s="942"/>
      <c r="UAO326" s="942"/>
      <c r="UAP326" s="942"/>
      <c r="UAQ326" s="942"/>
      <c r="UAR326" s="942"/>
      <c r="UAS326" s="942"/>
      <c r="UAT326" s="942"/>
      <c r="UAU326" s="942"/>
      <c r="UAV326" s="942"/>
      <c r="UAW326" s="942"/>
      <c r="UAX326" s="942"/>
      <c r="UAY326" s="942"/>
      <c r="UAZ326" s="942"/>
      <c r="UBA326" s="942"/>
      <c r="UBB326" s="942"/>
      <c r="UBC326" s="942"/>
      <c r="UBD326" s="942"/>
      <c r="UBE326" s="942"/>
      <c r="UBF326" s="942"/>
      <c r="UBG326" s="942"/>
      <c r="UBH326" s="942"/>
      <c r="UBI326" s="942"/>
      <c r="UBJ326" s="942"/>
      <c r="UBK326" s="942"/>
      <c r="UBL326" s="942"/>
      <c r="UBM326" s="942"/>
      <c r="UBN326" s="942"/>
      <c r="UBO326" s="942"/>
      <c r="UBP326" s="942"/>
      <c r="UBQ326" s="942"/>
      <c r="UBR326" s="942"/>
      <c r="UBS326" s="942"/>
      <c r="UBT326" s="942"/>
      <c r="UBU326" s="942"/>
      <c r="UBV326" s="942"/>
      <c r="UBW326" s="942"/>
      <c r="UBX326" s="942"/>
      <c r="UBY326" s="942"/>
      <c r="UBZ326" s="942"/>
      <c r="UCA326" s="942"/>
      <c r="UCB326" s="942"/>
      <c r="UCC326" s="942"/>
      <c r="UCD326" s="942"/>
      <c r="UCE326" s="942"/>
      <c r="UCF326" s="942"/>
      <c r="UCG326" s="942"/>
      <c r="UCH326" s="942"/>
      <c r="UCI326" s="942"/>
      <c r="UCJ326" s="942"/>
      <c r="UCK326" s="942"/>
      <c r="UCL326" s="942"/>
      <c r="UCM326" s="942"/>
      <c r="UCN326" s="942"/>
      <c r="UCO326" s="942"/>
      <c r="UCP326" s="942"/>
      <c r="UCQ326" s="942"/>
      <c r="UCR326" s="942"/>
      <c r="UCS326" s="942"/>
      <c r="UCT326" s="942"/>
      <c r="UCU326" s="942"/>
      <c r="UCV326" s="942"/>
      <c r="UCW326" s="942"/>
      <c r="UCX326" s="942"/>
      <c r="UCY326" s="942"/>
      <c r="UCZ326" s="942"/>
      <c r="UDA326" s="942"/>
      <c r="UDB326" s="942"/>
      <c r="UDC326" s="942"/>
      <c r="UDD326" s="942"/>
      <c r="UDE326" s="942"/>
      <c r="UDF326" s="942"/>
      <c r="UDG326" s="942"/>
      <c r="UDH326" s="942"/>
      <c r="UDI326" s="942"/>
      <c r="UDJ326" s="942"/>
      <c r="UDK326" s="942"/>
      <c r="UDL326" s="942"/>
      <c r="UDM326" s="942"/>
      <c r="UDN326" s="942"/>
      <c r="UDO326" s="942"/>
      <c r="UDP326" s="942"/>
      <c r="UDQ326" s="942"/>
      <c r="UDR326" s="942"/>
      <c r="UDS326" s="942"/>
      <c r="UDT326" s="942"/>
      <c r="UDU326" s="942"/>
      <c r="UDV326" s="942"/>
      <c r="UDW326" s="942"/>
      <c r="UDX326" s="942"/>
      <c r="UDY326" s="942"/>
      <c r="UDZ326" s="942"/>
      <c r="UEA326" s="942"/>
      <c r="UEB326" s="942"/>
      <c r="UEC326" s="942"/>
      <c r="UED326" s="942"/>
      <c r="UEE326" s="942"/>
      <c r="UEF326" s="942"/>
      <c r="UEG326" s="942"/>
      <c r="UEH326" s="942"/>
      <c r="UEI326" s="942"/>
      <c r="UEJ326" s="942"/>
      <c r="UEK326" s="942"/>
      <c r="UEL326" s="942"/>
      <c r="UEM326" s="942"/>
      <c r="UEN326" s="942"/>
      <c r="UEO326" s="942"/>
      <c r="UEP326" s="942"/>
      <c r="UEQ326" s="942"/>
      <c r="UER326" s="942"/>
      <c r="UES326" s="942"/>
      <c r="UET326" s="942"/>
      <c r="UEU326" s="942"/>
      <c r="UEV326" s="942"/>
      <c r="UEW326" s="942"/>
      <c r="UEX326" s="942"/>
      <c r="UEY326" s="942"/>
      <c r="UEZ326" s="942"/>
      <c r="UFA326" s="942"/>
      <c r="UFB326" s="942"/>
      <c r="UFC326" s="942"/>
      <c r="UFD326" s="942"/>
      <c r="UFE326" s="942"/>
      <c r="UFF326" s="942"/>
      <c r="UFG326" s="942"/>
      <c r="UFH326" s="942"/>
      <c r="UFI326" s="942"/>
      <c r="UFJ326" s="942"/>
      <c r="UFK326" s="942"/>
      <c r="UFL326" s="942"/>
      <c r="UFM326" s="942"/>
      <c r="UFN326" s="942"/>
      <c r="UFO326" s="942"/>
      <c r="UFP326" s="942"/>
      <c r="UFQ326" s="942"/>
      <c r="UFR326" s="942"/>
      <c r="UFS326" s="942"/>
      <c r="UFT326" s="942"/>
      <c r="UFU326" s="942"/>
      <c r="UFV326" s="942"/>
      <c r="UFW326" s="942"/>
      <c r="UFX326" s="942"/>
      <c r="UFY326" s="942"/>
      <c r="UFZ326" s="942"/>
      <c r="UGA326" s="942"/>
      <c r="UGB326" s="942"/>
      <c r="UGC326" s="942"/>
      <c r="UGD326" s="942"/>
      <c r="UGE326" s="942"/>
      <c r="UGF326" s="942"/>
      <c r="UGG326" s="942"/>
      <c r="UGH326" s="942"/>
      <c r="UGI326" s="942"/>
      <c r="UGJ326" s="942"/>
      <c r="UGK326" s="942"/>
      <c r="UGL326" s="942"/>
      <c r="UGM326" s="942"/>
      <c r="UGN326" s="942"/>
      <c r="UGO326" s="942"/>
      <c r="UGP326" s="942"/>
      <c r="UGQ326" s="942"/>
      <c r="UGR326" s="942"/>
      <c r="UGS326" s="942"/>
      <c r="UGT326" s="942"/>
      <c r="UGU326" s="942"/>
      <c r="UGV326" s="942"/>
      <c r="UGW326" s="942"/>
      <c r="UGX326" s="942"/>
      <c r="UGY326" s="942"/>
      <c r="UGZ326" s="942"/>
      <c r="UHA326" s="942"/>
      <c r="UHB326" s="942"/>
      <c r="UHC326" s="942"/>
      <c r="UHD326" s="942"/>
      <c r="UHE326" s="942"/>
      <c r="UHF326" s="942"/>
      <c r="UHG326" s="942"/>
      <c r="UHH326" s="942"/>
      <c r="UHI326" s="942"/>
      <c r="UHJ326" s="942"/>
      <c r="UHK326" s="942"/>
      <c r="UHL326" s="942"/>
      <c r="UHM326" s="942"/>
      <c r="UHN326" s="942"/>
      <c r="UHO326" s="942"/>
      <c r="UHP326" s="942"/>
      <c r="UHQ326" s="942"/>
      <c r="UHR326" s="942"/>
      <c r="UHS326" s="942"/>
      <c r="UHT326" s="942"/>
      <c r="UHU326" s="942"/>
      <c r="UHV326" s="942"/>
      <c r="UHW326" s="942"/>
      <c r="UHX326" s="942"/>
      <c r="UHY326" s="942"/>
      <c r="UHZ326" s="942"/>
      <c r="UIA326" s="942"/>
      <c r="UIB326" s="942"/>
      <c r="UIC326" s="942"/>
      <c r="UID326" s="942"/>
      <c r="UIE326" s="942"/>
      <c r="UIF326" s="942"/>
      <c r="UIG326" s="942"/>
      <c r="UIH326" s="942"/>
      <c r="UII326" s="942"/>
      <c r="UIJ326" s="942"/>
      <c r="UIK326" s="942"/>
      <c r="UIL326" s="942"/>
      <c r="UIM326" s="942"/>
      <c r="UIN326" s="942"/>
      <c r="UIO326" s="942"/>
      <c r="UIP326" s="942"/>
      <c r="UIQ326" s="942"/>
      <c r="UIR326" s="942"/>
      <c r="UIS326" s="942"/>
      <c r="UIT326" s="942"/>
      <c r="UIU326" s="942"/>
      <c r="UIV326" s="942"/>
      <c r="UIW326" s="942"/>
      <c r="UIX326" s="942"/>
      <c r="UIY326" s="942"/>
      <c r="UIZ326" s="942"/>
      <c r="UJA326" s="942"/>
      <c r="UJB326" s="942"/>
      <c r="UJC326" s="942"/>
      <c r="UJD326" s="942"/>
      <c r="UJE326" s="942"/>
      <c r="UJF326" s="942"/>
      <c r="UJG326" s="942"/>
      <c r="UJH326" s="942"/>
      <c r="UJI326" s="942"/>
      <c r="UJJ326" s="942"/>
      <c r="UJK326" s="942"/>
      <c r="UJL326" s="942"/>
      <c r="UJM326" s="942"/>
      <c r="UJN326" s="942"/>
      <c r="UJO326" s="942"/>
      <c r="UJP326" s="942"/>
      <c r="UJQ326" s="942"/>
      <c r="UJR326" s="942"/>
      <c r="UJS326" s="942"/>
      <c r="UJT326" s="942"/>
      <c r="UJU326" s="942"/>
      <c r="UJV326" s="942"/>
      <c r="UJW326" s="942"/>
      <c r="UJX326" s="942"/>
      <c r="UJY326" s="942"/>
      <c r="UJZ326" s="942"/>
      <c r="UKA326" s="942"/>
      <c r="UKB326" s="942"/>
      <c r="UKC326" s="942"/>
      <c r="UKD326" s="942"/>
      <c r="UKE326" s="942"/>
      <c r="UKF326" s="942"/>
      <c r="UKG326" s="942"/>
      <c r="UKH326" s="942"/>
      <c r="UKI326" s="942"/>
      <c r="UKJ326" s="942"/>
      <c r="UKK326" s="942"/>
      <c r="UKL326" s="942"/>
      <c r="UKM326" s="942"/>
      <c r="UKN326" s="942"/>
      <c r="UKO326" s="942"/>
      <c r="UKP326" s="942"/>
      <c r="UKQ326" s="942"/>
      <c r="UKR326" s="942"/>
      <c r="UKS326" s="942"/>
      <c r="UKT326" s="942"/>
      <c r="UKU326" s="942"/>
      <c r="UKV326" s="942"/>
      <c r="UKW326" s="942"/>
      <c r="UKX326" s="942"/>
      <c r="UKY326" s="942"/>
      <c r="UKZ326" s="942"/>
      <c r="ULA326" s="942"/>
      <c r="ULB326" s="942"/>
      <c r="ULC326" s="942"/>
      <c r="ULD326" s="942"/>
      <c r="ULE326" s="942"/>
      <c r="ULF326" s="942"/>
      <c r="ULG326" s="942"/>
      <c r="ULH326" s="942"/>
      <c r="ULI326" s="942"/>
      <c r="ULJ326" s="942"/>
      <c r="ULK326" s="942"/>
      <c r="ULL326" s="942"/>
      <c r="ULM326" s="942"/>
      <c r="ULN326" s="942"/>
      <c r="ULO326" s="942"/>
      <c r="ULP326" s="942"/>
      <c r="ULQ326" s="942"/>
      <c r="ULR326" s="942"/>
      <c r="ULS326" s="942"/>
      <c r="ULT326" s="942"/>
      <c r="ULU326" s="942"/>
      <c r="ULV326" s="942"/>
      <c r="ULW326" s="942"/>
      <c r="ULX326" s="942"/>
      <c r="ULY326" s="942"/>
      <c r="ULZ326" s="942"/>
      <c r="UMA326" s="942"/>
      <c r="UMB326" s="942"/>
      <c r="UMC326" s="942"/>
      <c r="UMD326" s="942"/>
      <c r="UME326" s="942"/>
      <c r="UMF326" s="942"/>
      <c r="UMG326" s="942"/>
      <c r="UMH326" s="942"/>
      <c r="UMI326" s="942"/>
      <c r="UMJ326" s="942"/>
      <c r="UMK326" s="942"/>
      <c r="UML326" s="942"/>
      <c r="UMM326" s="942"/>
      <c r="UMN326" s="942"/>
      <c r="UMO326" s="942"/>
      <c r="UMP326" s="942"/>
      <c r="UMQ326" s="942"/>
      <c r="UMR326" s="942"/>
      <c r="UMS326" s="942"/>
      <c r="UMT326" s="942"/>
      <c r="UMU326" s="942"/>
      <c r="UMV326" s="942"/>
      <c r="UMW326" s="942"/>
      <c r="UMX326" s="942"/>
      <c r="UMY326" s="942"/>
      <c r="UMZ326" s="942"/>
      <c r="UNA326" s="942"/>
      <c r="UNB326" s="942"/>
      <c r="UNC326" s="942"/>
      <c r="UND326" s="942"/>
      <c r="UNE326" s="942"/>
      <c r="UNF326" s="942"/>
      <c r="UNG326" s="942"/>
      <c r="UNH326" s="942"/>
      <c r="UNI326" s="942"/>
      <c r="UNJ326" s="942"/>
      <c r="UNK326" s="942"/>
      <c r="UNL326" s="942"/>
      <c r="UNM326" s="942"/>
      <c r="UNN326" s="942"/>
      <c r="UNO326" s="942"/>
      <c r="UNP326" s="942"/>
      <c r="UNQ326" s="942"/>
      <c r="UNR326" s="942"/>
      <c r="UNS326" s="942"/>
      <c r="UNT326" s="942"/>
      <c r="UNU326" s="942"/>
      <c r="UNV326" s="942"/>
      <c r="UNW326" s="942"/>
      <c r="UNX326" s="942"/>
      <c r="UNY326" s="942"/>
      <c r="UNZ326" s="942"/>
      <c r="UOA326" s="942"/>
      <c r="UOB326" s="942"/>
      <c r="UOC326" s="942"/>
      <c r="UOD326" s="942"/>
      <c r="UOE326" s="942"/>
      <c r="UOF326" s="942"/>
      <c r="UOG326" s="942"/>
      <c r="UOH326" s="942"/>
      <c r="UOI326" s="942"/>
      <c r="UOJ326" s="942"/>
      <c r="UOK326" s="942"/>
      <c r="UOL326" s="942"/>
      <c r="UOM326" s="942"/>
      <c r="UON326" s="942"/>
      <c r="UOO326" s="942"/>
      <c r="UOP326" s="942"/>
      <c r="UOQ326" s="942"/>
      <c r="UOR326" s="942"/>
      <c r="UOS326" s="942"/>
      <c r="UOT326" s="942"/>
      <c r="UOU326" s="942"/>
      <c r="UOV326" s="942"/>
      <c r="UOW326" s="942"/>
      <c r="UOX326" s="942"/>
      <c r="UOY326" s="942"/>
      <c r="UOZ326" s="942"/>
      <c r="UPA326" s="942"/>
      <c r="UPB326" s="942"/>
      <c r="UPC326" s="942"/>
      <c r="UPD326" s="942"/>
      <c r="UPE326" s="942"/>
      <c r="UPF326" s="942"/>
      <c r="UPG326" s="942"/>
      <c r="UPH326" s="942"/>
      <c r="UPI326" s="942"/>
      <c r="UPJ326" s="942"/>
      <c r="UPK326" s="942"/>
      <c r="UPL326" s="942"/>
      <c r="UPM326" s="942"/>
      <c r="UPN326" s="942"/>
      <c r="UPO326" s="942"/>
      <c r="UPP326" s="942"/>
      <c r="UPQ326" s="942"/>
      <c r="UPR326" s="942"/>
      <c r="UPS326" s="942"/>
      <c r="UPT326" s="942"/>
      <c r="UPU326" s="942"/>
      <c r="UPV326" s="942"/>
      <c r="UPW326" s="942"/>
      <c r="UPX326" s="942"/>
      <c r="UPY326" s="942"/>
      <c r="UPZ326" s="942"/>
      <c r="UQA326" s="942"/>
      <c r="UQB326" s="942"/>
      <c r="UQC326" s="942"/>
      <c r="UQD326" s="942"/>
      <c r="UQE326" s="942"/>
      <c r="UQF326" s="942"/>
      <c r="UQG326" s="942"/>
      <c r="UQH326" s="942"/>
      <c r="UQI326" s="942"/>
      <c r="UQJ326" s="942"/>
      <c r="UQK326" s="942"/>
      <c r="UQL326" s="942"/>
      <c r="UQM326" s="942"/>
      <c r="UQN326" s="942"/>
      <c r="UQO326" s="942"/>
      <c r="UQP326" s="942"/>
      <c r="UQQ326" s="942"/>
      <c r="UQR326" s="942"/>
      <c r="UQS326" s="942"/>
      <c r="UQT326" s="942"/>
      <c r="UQU326" s="942"/>
      <c r="UQV326" s="942"/>
      <c r="UQW326" s="942"/>
      <c r="UQX326" s="942"/>
      <c r="UQY326" s="942"/>
      <c r="UQZ326" s="942"/>
      <c r="URA326" s="942"/>
      <c r="URB326" s="942"/>
      <c r="URC326" s="942"/>
      <c r="URD326" s="942"/>
      <c r="URE326" s="942"/>
      <c r="URF326" s="942"/>
      <c r="URG326" s="942"/>
      <c r="URH326" s="942"/>
      <c r="URI326" s="942"/>
      <c r="URJ326" s="942"/>
      <c r="URK326" s="942"/>
      <c r="URL326" s="942"/>
      <c r="URM326" s="942"/>
      <c r="URN326" s="942"/>
      <c r="URO326" s="942"/>
      <c r="URP326" s="942"/>
      <c r="URQ326" s="942"/>
      <c r="URR326" s="942"/>
      <c r="URS326" s="942"/>
      <c r="URT326" s="942"/>
      <c r="URU326" s="942"/>
      <c r="URV326" s="942"/>
      <c r="URW326" s="942"/>
      <c r="URX326" s="942"/>
      <c r="URY326" s="942"/>
      <c r="URZ326" s="942"/>
      <c r="USA326" s="942"/>
      <c r="USB326" s="942"/>
      <c r="USC326" s="942"/>
      <c r="USD326" s="942"/>
      <c r="USE326" s="942"/>
      <c r="USF326" s="942"/>
      <c r="USG326" s="942"/>
      <c r="USH326" s="942"/>
      <c r="USI326" s="942"/>
      <c r="USJ326" s="942"/>
      <c r="USK326" s="942"/>
      <c r="USL326" s="942"/>
      <c r="USM326" s="942"/>
      <c r="USN326" s="942"/>
      <c r="USO326" s="942"/>
      <c r="USP326" s="942"/>
      <c r="USQ326" s="942"/>
      <c r="USR326" s="942"/>
      <c r="USS326" s="942"/>
      <c r="UST326" s="942"/>
      <c r="USU326" s="942"/>
      <c r="USV326" s="942"/>
      <c r="USW326" s="942"/>
      <c r="USX326" s="942"/>
      <c r="USY326" s="942"/>
      <c r="USZ326" s="942"/>
      <c r="UTA326" s="942"/>
      <c r="UTB326" s="942"/>
      <c r="UTC326" s="942"/>
      <c r="UTD326" s="942"/>
      <c r="UTE326" s="942"/>
      <c r="UTF326" s="942"/>
      <c r="UTG326" s="942"/>
      <c r="UTH326" s="942"/>
      <c r="UTI326" s="942"/>
      <c r="UTJ326" s="942"/>
      <c r="UTK326" s="942"/>
      <c r="UTL326" s="942"/>
      <c r="UTM326" s="942"/>
      <c r="UTN326" s="942"/>
      <c r="UTO326" s="942"/>
      <c r="UTP326" s="942"/>
      <c r="UTQ326" s="942"/>
      <c r="UTR326" s="942"/>
      <c r="UTS326" s="942"/>
      <c r="UTT326" s="942"/>
      <c r="UTU326" s="942"/>
      <c r="UTV326" s="942"/>
      <c r="UTW326" s="942"/>
      <c r="UTX326" s="942"/>
      <c r="UTY326" s="942"/>
      <c r="UTZ326" s="942"/>
      <c r="UUA326" s="942"/>
      <c r="UUB326" s="942"/>
      <c r="UUC326" s="942"/>
      <c r="UUD326" s="942"/>
      <c r="UUE326" s="942"/>
      <c r="UUF326" s="942"/>
      <c r="UUG326" s="942"/>
      <c r="UUH326" s="942"/>
      <c r="UUI326" s="942"/>
      <c r="UUJ326" s="942"/>
      <c r="UUK326" s="942"/>
      <c r="UUL326" s="942"/>
      <c r="UUM326" s="942"/>
      <c r="UUN326" s="942"/>
      <c r="UUO326" s="942"/>
      <c r="UUP326" s="942"/>
      <c r="UUQ326" s="942"/>
      <c r="UUR326" s="942"/>
      <c r="UUS326" s="942"/>
      <c r="UUT326" s="942"/>
      <c r="UUU326" s="942"/>
      <c r="UUV326" s="942"/>
      <c r="UUW326" s="942"/>
      <c r="UUX326" s="942"/>
      <c r="UUY326" s="942"/>
      <c r="UUZ326" s="942"/>
      <c r="UVA326" s="942"/>
      <c r="UVB326" s="942"/>
      <c r="UVC326" s="942"/>
      <c r="UVD326" s="942"/>
      <c r="UVE326" s="942"/>
      <c r="UVF326" s="942"/>
      <c r="UVG326" s="942"/>
      <c r="UVH326" s="942"/>
      <c r="UVI326" s="942"/>
      <c r="UVJ326" s="942"/>
      <c r="UVK326" s="942"/>
      <c r="UVL326" s="942"/>
      <c r="UVM326" s="942"/>
      <c r="UVN326" s="942"/>
      <c r="UVO326" s="942"/>
      <c r="UVP326" s="942"/>
      <c r="UVQ326" s="942"/>
      <c r="UVR326" s="942"/>
      <c r="UVS326" s="942"/>
      <c r="UVT326" s="942"/>
      <c r="UVU326" s="942"/>
      <c r="UVV326" s="942"/>
      <c r="UVW326" s="942"/>
      <c r="UVX326" s="942"/>
      <c r="UVY326" s="942"/>
      <c r="UVZ326" s="942"/>
      <c r="UWA326" s="942"/>
      <c r="UWB326" s="942"/>
      <c r="UWC326" s="942"/>
      <c r="UWD326" s="942"/>
      <c r="UWE326" s="942"/>
      <c r="UWF326" s="942"/>
      <c r="UWG326" s="942"/>
      <c r="UWH326" s="942"/>
      <c r="UWI326" s="942"/>
      <c r="UWJ326" s="942"/>
      <c r="UWK326" s="942"/>
      <c r="UWL326" s="942"/>
      <c r="UWM326" s="942"/>
      <c r="UWN326" s="942"/>
      <c r="UWO326" s="942"/>
      <c r="UWP326" s="942"/>
      <c r="UWQ326" s="942"/>
      <c r="UWR326" s="942"/>
      <c r="UWS326" s="942"/>
      <c r="UWT326" s="942"/>
      <c r="UWU326" s="942"/>
      <c r="UWV326" s="942"/>
      <c r="UWW326" s="942"/>
      <c r="UWX326" s="942"/>
      <c r="UWY326" s="942"/>
      <c r="UWZ326" s="942"/>
      <c r="UXA326" s="942"/>
      <c r="UXB326" s="942"/>
      <c r="UXC326" s="942"/>
      <c r="UXD326" s="942"/>
      <c r="UXE326" s="942"/>
      <c r="UXF326" s="942"/>
      <c r="UXG326" s="942"/>
      <c r="UXH326" s="942"/>
      <c r="UXI326" s="942"/>
      <c r="UXJ326" s="942"/>
      <c r="UXK326" s="942"/>
      <c r="UXL326" s="942"/>
      <c r="UXM326" s="942"/>
      <c r="UXN326" s="942"/>
      <c r="UXO326" s="942"/>
      <c r="UXP326" s="942"/>
      <c r="UXQ326" s="942"/>
      <c r="UXR326" s="942"/>
      <c r="UXS326" s="942"/>
      <c r="UXT326" s="942"/>
      <c r="UXU326" s="942"/>
      <c r="UXV326" s="942"/>
      <c r="UXW326" s="942"/>
      <c r="UXX326" s="942"/>
      <c r="UXY326" s="942"/>
      <c r="UXZ326" s="942"/>
      <c r="UYA326" s="942"/>
      <c r="UYB326" s="942"/>
      <c r="UYC326" s="942"/>
      <c r="UYD326" s="942"/>
      <c r="UYE326" s="942"/>
      <c r="UYF326" s="942"/>
      <c r="UYG326" s="942"/>
      <c r="UYH326" s="942"/>
      <c r="UYI326" s="942"/>
      <c r="UYJ326" s="942"/>
      <c r="UYK326" s="942"/>
      <c r="UYL326" s="942"/>
      <c r="UYM326" s="942"/>
      <c r="UYN326" s="942"/>
      <c r="UYO326" s="942"/>
      <c r="UYP326" s="942"/>
      <c r="UYQ326" s="942"/>
      <c r="UYR326" s="942"/>
      <c r="UYS326" s="942"/>
      <c r="UYT326" s="942"/>
      <c r="UYU326" s="942"/>
      <c r="UYV326" s="942"/>
      <c r="UYW326" s="942"/>
      <c r="UYX326" s="942"/>
      <c r="UYY326" s="942"/>
      <c r="UYZ326" s="942"/>
      <c r="UZA326" s="942"/>
      <c r="UZB326" s="942"/>
      <c r="UZC326" s="942"/>
      <c r="UZD326" s="942"/>
      <c r="UZE326" s="942"/>
      <c r="UZF326" s="942"/>
      <c r="UZG326" s="942"/>
      <c r="UZH326" s="942"/>
      <c r="UZI326" s="942"/>
      <c r="UZJ326" s="942"/>
      <c r="UZK326" s="942"/>
      <c r="UZL326" s="942"/>
      <c r="UZM326" s="942"/>
      <c r="UZN326" s="942"/>
      <c r="UZO326" s="942"/>
      <c r="UZP326" s="942"/>
      <c r="UZQ326" s="942"/>
      <c r="UZR326" s="942"/>
      <c r="UZS326" s="942"/>
      <c r="UZT326" s="942"/>
      <c r="UZU326" s="942"/>
      <c r="UZV326" s="942"/>
      <c r="UZW326" s="942"/>
      <c r="UZX326" s="942"/>
      <c r="UZY326" s="942"/>
      <c r="UZZ326" s="942"/>
      <c r="VAA326" s="942"/>
      <c r="VAB326" s="942"/>
      <c r="VAC326" s="942"/>
      <c r="VAD326" s="942"/>
      <c r="VAE326" s="942"/>
      <c r="VAF326" s="942"/>
      <c r="VAG326" s="942"/>
      <c r="VAH326" s="942"/>
      <c r="VAI326" s="942"/>
      <c r="VAJ326" s="942"/>
      <c r="VAK326" s="942"/>
      <c r="VAL326" s="942"/>
      <c r="VAM326" s="942"/>
      <c r="VAN326" s="942"/>
      <c r="VAO326" s="942"/>
      <c r="VAP326" s="942"/>
      <c r="VAQ326" s="942"/>
      <c r="VAR326" s="942"/>
      <c r="VAS326" s="942"/>
      <c r="VAT326" s="942"/>
      <c r="VAU326" s="942"/>
      <c r="VAV326" s="942"/>
      <c r="VAW326" s="942"/>
      <c r="VAX326" s="942"/>
      <c r="VAY326" s="942"/>
      <c r="VAZ326" s="942"/>
      <c r="VBA326" s="942"/>
      <c r="VBB326" s="942"/>
      <c r="VBC326" s="942"/>
      <c r="VBD326" s="942"/>
      <c r="VBE326" s="942"/>
      <c r="VBF326" s="942"/>
      <c r="VBG326" s="942"/>
      <c r="VBH326" s="942"/>
      <c r="VBI326" s="942"/>
      <c r="VBJ326" s="942"/>
      <c r="VBK326" s="942"/>
      <c r="VBL326" s="942"/>
      <c r="VBM326" s="942"/>
      <c r="VBN326" s="942"/>
      <c r="VBO326" s="942"/>
      <c r="VBP326" s="942"/>
      <c r="VBQ326" s="942"/>
      <c r="VBR326" s="942"/>
      <c r="VBS326" s="942"/>
      <c r="VBT326" s="942"/>
      <c r="VBU326" s="942"/>
      <c r="VBV326" s="942"/>
      <c r="VBW326" s="942"/>
      <c r="VBX326" s="942"/>
      <c r="VBY326" s="942"/>
      <c r="VBZ326" s="942"/>
      <c r="VCA326" s="942"/>
      <c r="VCB326" s="942"/>
      <c r="VCC326" s="942"/>
      <c r="VCD326" s="942"/>
      <c r="VCE326" s="942"/>
      <c r="VCF326" s="942"/>
      <c r="VCG326" s="942"/>
      <c r="VCH326" s="942"/>
      <c r="VCI326" s="942"/>
      <c r="VCJ326" s="942"/>
      <c r="VCK326" s="942"/>
      <c r="VCL326" s="942"/>
      <c r="VCM326" s="942"/>
      <c r="VCN326" s="942"/>
      <c r="VCO326" s="942"/>
      <c r="VCP326" s="942"/>
      <c r="VCQ326" s="942"/>
      <c r="VCR326" s="942"/>
      <c r="VCS326" s="942"/>
      <c r="VCT326" s="942"/>
      <c r="VCU326" s="942"/>
      <c r="VCV326" s="942"/>
      <c r="VCW326" s="942"/>
      <c r="VCX326" s="942"/>
      <c r="VCY326" s="942"/>
      <c r="VCZ326" s="942"/>
      <c r="VDA326" s="942"/>
      <c r="VDB326" s="942"/>
      <c r="VDC326" s="942"/>
      <c r="VDD326" s="942"/>
      <c r="VDE326" s="942"/>
      <c r="VDF326" s="942"/>
      <c r="VDG326" s="942"/>
      <c r="VDH326" s="942"/>
      <c r="VDI326" s="942"/>
      <c r="VDJ326" s="942"/>
      <c r="VDK326" s="942"/>
      <c r="VDL326" s="942"/>
      <c r="VDM326" s="942"/>
      <c r="VDN326" s="942"/>
      <c r="VDO326" s="942"/>
      <c r="VDP326" s="942"/>
      <c r="VDQ326" s="942"/>
      <c r="VDR326" s="942"/>
      <c r="VDS326" s="942"/>
      <c r="VDT326" s="942"/>
      <c r="VDU326" s="942"/>
      <c r="VDV326" s="942"/>
      <c r="VDW326" s="942"/>
      <c r="VDX326" s="942"/>
      <c r="VDY326" s="942"/>
      <c r="VDZ326" s="942"/>
      <c r="VEA326" s="942"/>
      <c r="VEB326" s="942"/>
      <c r="VEC326" s="942"/>
      <c r="VED326" s="942"/>
      <c r="VEE326" s="942"/>
      <c r="VEF326" s="942"/>
      <c r="VEG326" s="942"/>
      <c r="VEH326" s="942"/>
      <c r="VEI326" s="942"/>
      <c r="VEJ326" s="942"/>
      <c r="VEK326" s="942"/>
      <c r="VEL326" s="942"/>
      <c r="VEM326" s="942"/>
      <c r="VEN326" s="942"/>
      <c r="VEO326" s="942"/>
      <c r="VEP326" s="942"/>
      <c r="VEQ326" s="942"/>
      <c r="VER326" s="942"/>
      <c r="VES326" s="942"/>
      <c r="VET326" s="942"/>
      <c r="VEU326" s="942"/>
      <c r="VEV326" s="942"/>
      <c r="VEW326" s="942"/>
      <c r="VEX326" s="942"/>
      <c r="VEY326" s="942"/>
      <c r="VEZ326" s="942"/>
      <c r="VFA326" s="942"/>
      <c r="VFB326" s="942"/>
      <c r="VFC326" s="942"/>
      <c r="VFD326" s="942"/>
      <c r="VFE326" s="942"/>
      <c r="VFF326" s="942"/>
      <c r="VFG326" s="942"/>
      <c r="VFH326" s="942"/>
      <c r="VFI326" s="942"/>
      <c r="VFJ326" s="942"/>
      <c r="VFK326" s="942"/>
      <c r="VFL326" s="942"/>
      <c r="VFM326" s="942"/>
      <c r="VFN326" s="942"/>
      <c r="VFO326" s="942"/>
      <c r="VFP326" s="942"/>
      <c r="VFQ326" s="942"/>
      <c r="VFR326" s="942"/>
      <c r="VFS326" s="942"/>
      <c r="VFT326" s="942"/>
      <c r="VFU326" s="942"/>
      <c r="VFV326" s="942"/>
      <c r="VFW326" s="942"/>
      <c r="VFX326" s="942"/>
      <c r="VFY326" s="942"/>
      <c r="VFZ326" s="942"/>
      <c r="VGA326" s="942"/>
      <c r="VGB326" s="942"/>
      <c r="VGC326" s="942"/>
      <c r="VGD326" s="942"/>
      <c r="VGE326" s="942"/>
      <c r="VGF326" s="942"/>
      <c r="VGG326" s="942"/>
      <c r="VGH326" s="942"/>
      <c r="VGI326" s="942"/>
      <c r="VGJ326" s="942"/>
      <c r="VGK326" s="942"/>
      <c r="VGL326" s="942"/>
      <c r="VGM326" s="942"/>
      <c r="VGN326" s="942"/>
      <c r="VGO326" s="942"/>
      <c r="VGP326" s="942"/>
      <c r="VGQ326" s="942"/>
      <c r="VGR326" s="942"/>
      <c r="VGS326" s="942"/>
      <c r="VGT326" s="942"/>
      <c r="VGU326" s="942"/>
      <c r="VGV326" s="942"/>
      <c r="VGW326" s="942"/>
      <c r="VGX326" s="942"/>
      <c r="VGY326" s="942"/>
      <c r="VGZ326" s="942"/>
      <c r="VHA326" s="942"/>
      <c r="VHB326" s="942"/>
      <c r="VHC326" s="942"/>
      <c r="VHD326" s="942"/>
      <c r="VHE326" s="942"/>
      <c r="VHF326" s="942"/>
      <c r="VHG326" s="942"/>
      <c r="VHH326" s="942"/>
      <c r="VHI326" s="942"/>
      <c r="VHJ326" s="942"/>
      <c r="VHK326" s="942"/>
      <c r="VHL326" s="942"/>
      <c r="VHM326" s="942"/>
      <c r="VHN326" s="942"/>
      <c r="VHO326" s="942"/>
      <c r="VHP326" s="942"/>
      <c r="VHQ326" s="942"/>
      <c r="VHR326" s="942"/>
      <c r="VHS326" s="942"/>
      <c r="VHT326" s="942"/>
      <c r="VHU326" s="942"/>
      <c r="VHV326" s="942"/>
      <c r="VHW326" s="942"/>
      <c r="VHX326" s="942"/>
      <c r="VHY326" s="942"/>
      <c r="VHZ326" s="942"/>
      <c r="VIA326" s="942"/>
      <c r="VIB326" s="942"/>
      <c r="VIC326" s="942"/>
      <c r="VID326" s="942"/>
      <c r="VIE326" s="942"/>
      <c r="VIF326" s="942"/>
      <c r="VIG326" s="942"/>
      <c r="VIH326" s="942"/>
      <c r="VII326" s="942"/>
      <c r="VIJ326" s="942"/>
      <c r="VIK326" s="942"/>
      <c r="VIL326" s="942"/>
      <c r="VIM326" s="942"/>
      <c r="VIN326" s="942"/>
      <c r="VIO326" s="942"/>
      <c r="VIP326" s="942"/>
      <c r="VIQ326" s="942"/>
      <c r="VIR326" s="942"/>
      <c r="VIS326" s="942"/>
      <c r="VIT326" s="942"/>
      <c r="VIU326" s="942"/>
      <c r="VIV326" s="942"/>
      <c r="VIW326" s="942"/>
      <c r="VIX326" s="942"/>
      <c r="VIY326" s="942"/>
      <c r="VIZ326" s="942"/>
      <c r="VJA326" s="942"/>
      <c r="VJB326" s="942"/>
      <c r="VJC326" s="942"/>
      <c r="VJD326" s="942"/>
      <c r="VJE326" s="942"/>
      <c r="VJF326" s="942"/>
      <c r="VJG326" s="942"/>
      <c r="VJH326" s="942"/>
      <c r="VJI326" s="942"/>
      <c r="VJJ326" s="942"/>
      <c r="VJK326" s="942"/>
      <c r="VJL326" s="942"/>
      <c r="VJM326" s="942"/>
      <c r="VJN326" s="942"/>
      <c r="VJO326" s="942"/>
      <c r="VJP326" s="942"/>
      <c r="VJQ326" s="942"/>
      <c r="VJR326" s="942"/>
      <c r="VJS326" s="942"/>
      <c r="VJT326" s="942"/>
      <c r="VJU326" s="942"/>
      <c r="VJV326" s="942"/>
      <c r="VJW326" s="942"/>
      <c r="VJX326" s="942"/>
      <c r="VJY326" s="942"/>
      <c r="VJZ326" s="942"/>
      <c r="VKA326" s="942"/>
      <c r="VKB326" s="942"/>
      <c r="VKC326" s="942"/>
      <c r="VKD326" s="942"/>
      <c r="VKE326" s="942"/>
      <c r="VKF326" s="942"/>
      <c r="VKG326" s="942"/>
      <c r="VKH326" s="942"/>
      <c r="VKI326" s="942"/>
      <c r="VKJ326" s="942"/>
      <c r="VKK326" s="942"/>
      <c r="VKL326" s="942"/>
      <c r="VKM326" s="942"/>
      <c r="VKN326" s="942"/>
      <c r="VKO326" s="942"/>
      <c r="VKP326" s="942"/>
      <c r="VKQ326" s="942"/>
      <c r="VKR326" s="942"/>
      <c r="VKS326" s="942"/>
      <c r="VKT326" s="942"/>
      <c r="VKU326" s="942"/>
      <c r="VKV326" s="942"/>
      <c r="VKW326" s="942"/>
      <c r="VKX326" s="942"/>
      <c r="VKY326" s="942"/>
      <c r="VKZ326" s="942"/>
      <c r="VLA326" s="942"/>
      <c r="VLB326" s="942"/>
      <c r="VLC326" s="942"/>
      <c r="VLD326" s="942"/>
      <c r="VLE326" s="942"/>
      <c r="VLF326" s="942"/>
      <c r="VLG326" s="942"/>
      <c r="VLH326" s="942"/>
      <c r="VLI326" s="942"/>
      <c r="VLJ326" s="942"/>
      <c r="VLK326" s="942"/>
      <c r="VLL326" s="942"/>
      <c r="VLM326" s="942"/>
      <c r="VLN326" s="942"/>
      <c r="VLO326" s="942"/>
      <c r="VLP326" s="942"/>
      <c r="VLQ326" s="942"/>
      <c r="VLR326" s="942"/>
      <c r="VLS326" s="942"/>
      <c r="VLT326" s="942"/>
      <c r="VLU326" s="942"/>
      <c r="VLV326" s="942"/>
      <c r="VLW326" s="942"/>
      <c r="VLX326" s="942"/>
      <c r="VLY326" s="942"/>
      <c r="VLZ326" s="942"/>
      <c r="VMA326" s="942"/>
      <c r="VMB326" s="942"/>
      <c r="VMC326" s="942"/>
      <c r="VMD326" s="942"/>
      <c r="VME326" s="942"/>
      <c r="VMF326" s="942"/>
      <c r="VMG326" s="942"/>
      <c r="VMH326" s="942"/>
      <c r="VMI326" s="942"/>
      <c r="VMJ326" s="942"/>
      <c r="VMK326" s="942"/>
      <c r="VML326" s="942"/>
      <c r="VMM326" s="942"/>
      <c r="VMN326" s="942"/>
      <c r="VMO326" s="942"/>
      <c r="VMP326" s="942"/>
      <c r="VMQ326" s="942"/>
      <c r="VMR326" s="942"/>
      <c r="VMS326" s="942"/>
      <c r="VMT326" s="942"/>
      <c r="VMU326" s="942"/>
      <c r="VMV326" s="942"/>
      <c r="VMW326" s="942"/>
      <c r="VMX326" s="942"/>
      <c r="VMY326" s="942"/>
      <c r="VMZ326" s="942"/>
      <c r="VNA326" s="942"/>
      <c r="VNB326" s="942"/>
      <c r="VNC326" s="942"/>
      <c r="VND326" s="942"/>
      <c r="VNE326" s="942"/>
      <c r="VNF326" s="942"/>
      <c r="VNG326" s="942"/>
      <c r="VNH326" s="942"/>
      <c r="VNI326" s="942"/>
      <c r="VNJ326" s="942"/>
      <c r="VNK326" s="942"/>
      <c r="VNL326" s="942"/>
      <c r="VNM326" s="942"/>
      <c r="VNN326" s="942"/>
      <c r="VNO326" s="942"/>
      <c r="VNP326" s="942"/>
      <c r="VNQ326" s="942"/>
      <c r="VNR326" s="942"/>
      <c r="VNS326" s="942"/>
      <c r="VNT326" s="942"/>
      <c r="VNU326" s="942"/>
      <c r="VNV326" s="942"/>
      <c r="VNW326" s="942"/>
      <c r="VNX326" s="942"/>
      <c r="VNY326" s="942"/>
      <c r="VNZ326" s="942"/>
      <c r="VOA326" s="942"/>
      <c r="VOB326" s="942"/>
      <c r="VOC326" s="942"/>
      <c r="VOD326" s="942"/>
      <c r="VOE326" s="942"/>
      <c r="VOF326" s="942"/>
      <c r="VOG326" s="942"/>
      <c r="VOH326" s="942"/>
      <c r="VOI326" s="942"/>
      <c r="VOJ326" s="942"/>
      <c r="VOK326" s="942"/>
      <c r="VOL326" s="942"/>
      <c r="VOM326" s="942"/>
      <c r="VON326" s="942"/>
      <c r="VOO326" s="942"/>
      <c r="VOP326" s="942"/>
      <c r="VOQ326" s="942"/>
      <c r="VOR326" s="942"/>
      <c r="VOS326" s="942"/>
      <c r="VOT326" s="942"/>
      <c r="VOU326" s="942"/>
      <c r="VOV326" s="942"/>
      <c r="VOW326" s="942"/>
      <c r="VOX326" s="942"/>
      <c r="VOY326" s="942"/>
      <c r="VOZ326" s="942"/>
      <c r="VPA326" s="942"/>
      <c r="VPB326" s="942"/>
      <c r="VPC326" s="942"/>
      <c r="VPD326" s="942"/>
      <c r="VPE326" s="942"/>
      <c r="VPF326" s="942"/>
      <c r="VPG326" s="942"/>
      <c r="VPH326" s="942"/>
      <c r="VPI326" s="942"/>
      <c r="VPJ326" s="942"/>
      <c r="VPK326" s="942"/>
      <c r="VPL326" s="942"/>
      <c r="VPM326" s="942"/>
      <c r="VPN326" s="942"/>
      <c r="VPO326" s="942"/>
      <c r="VPP326" s="942"/>
      <c r="VPQ326" s="942"/>
      <c r="VPR326" s="942"/>
      <c r="VPS326" s="942"/>
      <c r="VPT326" s="942"/>
      <c r="VPU326" s="942"/>
      <c r="VPV326" s="942"/>
      <c r="VPW326" s="942"/>
      <c r="VPX326" s="942"/>
      <c r="VPY326" s="942"/>
      <c r="VPZ326" s="942"/>
      <c r="VQA326" s="942"/>
      <c r="VQB326" s="942"/>
      <c r="VQC326" s="942"/>
      <c r="VQD326" s="942"/>
      <c r="VQE326" s="942"/>
      <c r="VQF326" s="942"/>
      <c r="VQG326" s="942"/>
      <c r="VQH326" s="942"/>
      <c r="VQI326" s="942"/>
      <c r="VQJ326" s="942"/>
      <c r="VQK326" s="942"/>
      <c r="VQL326" s="942"/>
      <c r="VQM326" s="942"/>
      <c r="VQN326" s="942"/>
      <c r="VQO326" s="942"/>
      <c r="VQP326" s="942"/>
      <c r="VQQ326" s="942"/>
      <c r="VQR326" s="942"/>
      <c r="VQS326" s="942"/>
      <c r="VQT326" s="942"/>
      <c r="VQU326" s="942"/>
      <c r="VQV326" s="942"/>
      <c r="VQW326" s="942"/>
      <c r="VQX326" s="942"/>
      <c r="VQY326" s="942"/>
      <c r="VQZ326" s="942"/>
      <c r="VRA326" s="942"/>
      <c r="VRB326" s="942"/>
      <c r="VRC326" s="942"/>
      <c r="VRD326" s="942"/>
      <c r="VRE326" s="942"/>
      <c r="VRF326" s="942"/>
      <c r="VRG326" s="942"/>
      <c r="VRH326" s="942"/>
      <c r="VRI326" s="942"/>
      <c r="VRJ326" s="942"/>
      <c r="VRK326" s="942"/>
      <c r="VRL326" s="942"/>
      <c r="VRM326" s="942"/>
      <c r="VRN326" s="942"/>
      <c r="VRO326" s="942"/>
      <c r="VRP326" s="942"/>
      <c r="VRQ326" s="942"/>
      <c r="VRR326" s="942"/>
      <c r="VRS326" s="942"/>
      <c r="VRT326" s="942"/>
      <c r="VRU326" s="942"/>
      <c r="VRV326" s="942"/>
      <c r="VRW326" s="942"/>
      <c r="VRX326" s="942"/>
      <c r="VRY326" s="942"/>
      <c r="VRZ326" s="942"/>
      <c r="VSA326" s="942"/>
      <c r="VSB326" s="942"/>
      <c r="VSC326" s="942"/>
      <c r="VSD326" s="942"/>
      <c r="VSE326" s="942"/>
      <c r="VSF326" s="942"/>
      <c r="VSG326" s="942"/>
      <c r="VSH326" s="942"/>
      <c r="VSI326" s="942"/>
      <c r="VSJ326" s="942"/>
      <c r="VSK326" s="942"/>
      <c r="VSL326" s="942"/>
      <c r="VSM326" s="942"/>
      <c r="VSN326" s="942"/>
      <c r="VSO326" s="942"/>
      <c r="VSP326" s="942"/>
      <c r="VSQ326" s="942"/>
      <c r="VSR326" s="942"/>
      <c r="VSS326" s="942"/>
      <c r="VST326" s="942"/>
      <c r="VSU326" s="942"/>
      <c r="VSV326" s="942"/>
      <c r="VSW326" s="942"/>
      <c r="VSX326" s="942"/>
      <c r="VSY326" s="942"/>
      <c r="VSZ326" s="942"/>
      <c r="VTA326" s="942"/>
      <c r="VTB326" s="942"/>
      <c r="VTC326" s="942"/>
      <c r="VTD326" s="942"/>
      <c r="VTE326" s="942"/>
      <c r="VTF326" s="942"/>
      <c r="VTG326" s="942"/>
      <c r="VTH326" s="942"/>
      <c r="VTI326" s="942"/>
      <c r="VTJ326" s="942"/>
      <c r="VTK326" s="942"/>
      <c r="VTL326" s="942"/>
      <c r="VTM326" s="942"/>
      <c r="VTN326" s="942"/>
      <c r="VTO326" s="942"/>
      <c r="VTP326" s="942"/>
      <c r="VTQ326" s="942"/>
      <c r="VTR326" s="942"/>
      <c r="VTS326" s="942"/>
      <c r="VTT326" s="942"/>
      <c r="VTU326" s="942"/>
      <c r="VTV326" s="942"/>
      <c r="VTW326" s="942"/>
      <c r="VTX326" s="942"/>
      <c r="VTY326" s="942"/>
      <c r="VTZ326" s="942"/>
      <c r="VUA326" s="942"/>
      <c r="VUB326" s="942"/>
      <c r="VUC326" s="942"/>
      <c r="VUD326" s="942"/>
      <c r="VUE326" s="942"/>
      <c r="VUF326" s="942"/>
      <c r="VUG326" s="942"/>
      <c r="VUH326" s="942"/>
      <c r="VUI326" s="942"/>
      <c r="VUJ326" s="942"/>
      <c r="VUK326" s="942"/>
      <c r="VUL326" s="942"/>
      <c r="VUM326" s="942"/>
      <c r="VUN326" s="942"/>
      <c r="VUO326" s="942"/>
      <c r="VUP326" s="942"/>
      <c r="VUQ326" s="942"/>
      <c r="VUR326" s="942"/>
      <c r="VUS326" s="942"/>
      <c r="VUT326" s="942"/>
      <c r="VUU326" s="942"/>
      <c r="VUV326" s="942"/>
      <c r="VUW326" s="942"/>
      <c r="VUX326" s="942"/>
      <c r="VUY326" s="942"/>
      <c r="VUZ326" s="942"/>
      <c r="VVA326" s="942"/>
      <c r="VVB326" s="942"/>
      <c r="VVC326" s="942"/>
      <c r="VVD326" s="942"/>
      <c r="VVE326" s="942"/>
      <c r="VVF326" s="942"/>
      <c r="VVG326" s="942"/>
      <c r="VVH326" s="942"/>
      <c r="VVI326" s="942"/>
      <c r="VVJ326" s="942"/>
      <c r="VVK326" s="942"/>
      <c r="VVL326" s="942"/>
      <c r="VVM326" s="942"/>
      <c r="VVN326" s="942"/>
      <c r="VVO326" s="942"/>
      <c r="VVP326" s="942"/>
      <c r="VVQ326" s="942"/>
      <c r="VVR326" s="942"/>
      <c r="VVS326" s="942"/>
      <c r="VVT326" s="942"/>
      <c r="VVU326" s="942"/>
      <c r="VVV326" s="942"/>
      <c r="VVW326" s="942"/>
      <c r="VVX326" s="942"/>
      <c r="VVY326" s="942"/>
      <c r="VVZ326" s="942"/>
      <c r="VWA326" s="942"/>
      <c r="VWB326" s="942"/>
      <c r="VWC326" s="942"/>
      <c r="VWD326" s="942"/>
      <c r="VWE326" s="942"/>
      <c r="VWF326" s="942"/>
      <c r="VWG326" s="942"/>
      <c r="VWH326" s="942"/>
      <c r="VWI326" s="942"/>
      <c r="VWJ326" s="942"/>
      <c r="VWK326" s="942"/>
      <c r="VWL326" s="942"/>
      <c r="VWM326" s="942"/>
      <c r="VWN326" s="942"/>
      <c r="VWO326" s="942"/>
      <c r="VWP326" s="942"/>
      <c r="VWQ326" s="942"/>
      <c r="VWR326" s="942"/>
      <c r="VWS326" s="942"/>
      <c r="VWT326" s="942"/>
      <c r="VWU326" s="942"/>
      <c r="VWV326" s="942"/>
      <c r="VWW326" s="942"/>
      <c r="VWX326" s="942"/>
      <c r="VWY326" s="942"/>
      <c r="VWZ326" s="942"/>
      <c r="VXA326" s="942"/>
      <c r="VXB326" s="942"/>
      <c r="VXC326" s="942"/>
      <c r="VXD326" s="942"/>
      <c r="VXE326" s="942"/>
      <c r="VXF326" s="942"/>
      <c r="VXG326" s="942"/>
      <c r="VXH326" s="942"/>
      <c r="VXI326" s="942"/>
      <c r="VXJ326" s="942"/>
      <c r="VXK326" s="942"/>
      <c r="VXL326" s="942"/>
      <c r="VXM326" s="942"/>
      <c r="VXN326" s="942"/>
      <c r="VXO326" s="942"/>
      <c r="VXP326" s="942"/>
      <c r="VXQ326" s="942"/>
      <c r="VXR326" s="942"/>
      <c r="VXS326" s="942"/>
      <c r="VXT326" s="942"/>
      <c r="VXU326" s="942"/>
      <c r="VXV326" s="942"/>
      <c r="VXW326" s="942"/>
      <c r="VXX326" s="942"/>
      <c r="VXY326" s="942"/>
      <c r="VXZ326" s="942"/>
      <c r="VYA326" s="942"/>
      <c r="VYB326" s="942"/>
      <c r="VYC326" s="942"/>
      <c r="VYD326" s="942"/>
      <c r="VYE326" s="942"/>
      <c r="VYF326" s="942"/>
      <c r="VYG326" s="942"/>
      <c r="VYH326" s="942"/>
      <c r="VYI326" s="942"/>
      <c r="VYJ326" s="942"/>
      <c r="VYK326" s="942"/>
      <c r="VYL326" s="942"/>
      <c r="VYM326" s="942"/>
      <c r="VYN326" s="942"/>
      <c r="VYO326" s="942"/>
      <c r="VYP326" s="942"/>
      <c r="VYQ326" s="942"/>
      <c r="VYR326" s="942"/>
      <c r="VYS326" s="942"/>
      <c r="VYT326" s="942"/>
      <c r="VYU326" s="942"/>
      <c r="VYV326" s="942"/>
      <c r="VYW326" s="942"/>
      <c r="VYX326" s="942"/>
      <c r="VYY326" s="942"/>
      <c r="VYZ326" s="942"/>
      <c r="VZA326" s="942"/>
      <c r="VZB326" s="942"/>
      <c r="VZC326" s="942"/>
      <c r="VZD326" s="942"/>
      <c r="VZE326" s="942"/>
      <c r="VZF326" s="942"/>
      <c r="VZG326" s="942"/>
      <c r="VZH326" s="942"/>
      <c r="VZI326" s="942"/>
      <c r="VZJ326" s="942"/>
      <c r="VZK326" s="942"/>
      <c r="VZL326" s="942"/>
      <c r="VZM326" s="942"/>
      <c r="VZN326" s="942"/>
      <c r="VZO326" s="942"/>
      <c r="VZP326" s="942"/>
      <c r="VZQ326" s="942"/>
      <c r="VZR326" s="942"/>
      <c r="VZS326" s="942"/>
      <c r="VZT326" s="942"/>
      <c r="VZU326" s="942"/>
      <c r="VZV326" s="942"/>
      <c r="VZW326" s="942"/>
      <c r="VZX326" s="942"/>
      <c r="VZY326" s="942"/>
      <c r="VZZ326" s="942"/>
      <c r="WAA326" s="942"/>
      <c r="WAB326" s="942"/>
      <c r="WAC326" s="942"/>
      <c r="WAD326" s="942"/>
      <c r="WAE326" s="942"/>
      <c r="WAF326" s="942"/>
      <c r="WAG326" s="942"/>
      <c r="WAH326" s="942"/>
      <c r="WAI326" s="942"/>
      <c r="WAJ326" s="942"/>
      <c r="WAK326" s="942"/>
      <c r="WAL326" s="942"/>
      <c r="WAM326" s="942"/>
      <c r="WAN326" s="942"/>
      <c r="WAO326" s="942"/>
      <c r="WAP326" s="942"/>
      <c r="WAQ326" s="942"/>
      <c r="WAR326" s="942"/>
      <c r="WAS326" s="942"/>
      <c r="WAT326" s="942"/>
      <c r="WAU326" s="942"/>
      <c r="WAV326" s="942"/>
      <c r="WAW326" s="942"/>
      <c r="WAX326" s="942"/>
      <c r="WAY326" s="942"/>
      <c r="WAZ326" s="942"/>
      <c r="WBA326" s="942"/>
      <c r="WBB326" s="942"/>
      <c r="WBC326" s="942"/>
      <c r="WBD326" s="942"/>
      <c r="WBE326" s="942"/>
      <c r="WBF326" s="942"/>
      <c r="WBG326" s="942"/>
      <c r="WBH326" s="942"/>
      <c r="WBI326" s="942"/>
      <c r="WBJ326" s="942"/>
      <c r="WBK326" s="942"/>
      <c r="WBL326" s="942"/>
      <c r="WBM326" s="942"/>
      <c r="WBN326" s="942"/>
      <c r="WBO326" s="942"/>
      <c r="WBP326" s="942"/>
      <c r="WBQ326" s="942"/>
      <c r="WBR326" s="942"/>
      <c r="WBS326" s="942"/>
      <c r="WBT326" s="942"/>
      <c r="WBU326" s="942"/>
      <c r="WBV326" s="942"/>
      <c r="WBW326" s="942"/>
      <c r="WBX326" s="942"/>
      <c r="WBY326" s="942"/>
      <c r="WBZ326" s="942"/>
      <c r="WCA326" s="942"/>
      <c r="WCB326" s="942"/>
      <c r="WCC326" s="942"/>
      <c r="WCD326" s="942"/>
      <c r="WCE326" s="942"/>
      <c r="WCF326" s="942"/>
      <c r="WCG326" s="942"/>
      <c r="WCH326" s="942"/>
      <c r="WCI326" s="942"/>
      <c r="WCJ326" s="942"/>
      <c r="WCK326" s="942"/>
      <c r="WCL326" s="942"/>
      <c r="WCM326" s="942"/>
      <c r="WCN326" s="942"/>
      <c r="WCO326" s="942"/>
      <c r="WCP326" s="942"/>
      <c r="WCQ326" s="942"/>
      <c r="WCR326" s="942"/>
      <c r="WCS326" s="942"/>
      <c r="WCT326" s="942"/>
      <c r="WCU326" s="942"/>
      <c r="WCV326" s="942"/>
      <c r="WCW326" s="942"/>
      <c r="WCX326" s="942"/>
      <c r="WCY326" s="942"/>
      <c r="WCZ326" s="942"/>
      <c r="WDA326" s="942"/>
      <c r="WDB326" s="942"/>
      <c r="WDC326" s="942"/>
      <c r="WDD326" s="942"/>
      <c r="WDE326" s="942"/>
      <c r="WDF326" s="942"/>
      <c r="WDG326" s="942"/>
      <c r="WDH326" s="942"/>
      <c r="WDI326" s="942"/>
      <c r="WDJ326" s="942"/>
      <c r="WDK326" s="942"/>
      <c r="WDL326" s="942"/>
      <c r="WDM326" s="942"/>
      <c r="WDN326" s="942"/>
      <c r="WDO326" s="942"/>
      <c r="WDP326" s="942"/>
      <c r="WDQ326" s="942"/>
      <c r="WDR326" s="942"/>
      <c r="WDS326" s="942"/>
      <c r="WDT326" s="942"/>
      <c r="WDU326" s="942"/>
      <c r="WDV326" s="942"/>
      <c r="WDW326" s="942"/>
      <c r="WDX326" s="942"/>
      <c r="WDY326" s="942"/>
      <c r="WDZ326" s="942"/>
      <c r="WEA326" s="942"/>
      <c r="WEB326" s="942"/>
      <c r="WEC326" s="942"/>
      <c r="WED326" s="942"/>
      <c r="WEE326" s="942"/>
      <c r="WEF326" s="942"/>
      <c r="WEG326" s="942"/>
      <c r="WEH326" s="942"/>
      <c r="WEI326" s="942"/>
      <c r="WEJ326" s="942"/>
      <c r="WEK326" s="942"/>
      <c r="WEL326" s="942"/>
      <c r="WEM326" s="942"/>
      <c r="WEN326" s="942"/>
      <c r="WEO326" s="942"/>
      <c r="WEP326" s="942"/>
      <c r="WEQ326" s="942"/>
      <c r="WER326" s="942"/>
      <c r="WES326" s="942"/>
      <c r="WET326" s="942"/>
      <c r="WEU326" s="942"/>
      <c r="WEV326" s="942"/>
      <c r="WEW326" s="942"/>
      <c r="WEX326" s="942"/>
      <c r="WEY326" s="942"/>
      <c r="WEZ326" s="942"/>
      <c r="WFA326" s="942"/>
      <c r="WFB326" s="942"/>
      <c r="WFC326" s="942"/>
      <c r="WFD326" s="942"/>
      <c r="WFE326" s="942"/>
      <c r="WFF326" s="942"/>
      <c r="WFG326" s="942"/>
      <c r="WFH326" s="942"/>
      <c r="WFI326" s="942"/>
      <c r="WFJ326" s="942"/>
      <c r="WFK326" s="942"/>
      <c r="WFL326" s="942"/>
      <c r="WFM326" s="942"/>
      <c r="WFN326" s="942"/>
      <c r="WFO326" s="942"/>
      <c r="WFP326" s="942"/>
      <c r="WFQ326" s="942"/>
      <c r="WFR326" s="942"/>
      <c r="WFS326" s="942"/>
      <c r="WFT326" s="942"/>
      <c r="WFU326" s="942"/>
      <c r="WFV326" s="942"/>
      <c r="WFW326" s="942"/>
      <c r="WFX326" s="942"/>
      <c r="WFY326" s="942"/>
      <c r="WFZ326" s="942"/>
      <c r="WGA326" s="942"/>
      <c r="WGB326" s="942"/>
      <c r="WGC326" s="942"/>
      <c r="WGD326" s="942"/>
      <c r="WGE326" s="942"/>
      <c r="WGF326" s="942"/>
      <c r="WGG326" s="942"/>
      <c r="WGH326" s="942"/>
      <c r="WGI326" s="942"/>
      <c r="WGJ326" s="942"/>
      <c r="WGK326" s="942"/>
      <c r="WGL326" s="942"/>
      <c r="WGM326" s="942"/>
      <c r="WGN326" s="942"/>
      <c r="WGO326" s="942"/>
      <c r="WGP326" s="942"/>
      <c r="WGQ326" s="942"/>
      <c r="WGR326" s="942"/>
      <c r="WGS326" s="942"/>
      <c r="WGT326" s="942"/>
      <c r="WGU326" s="942"/>
      <c r="WGV326" s="942"/>
      <c r="WGW326" s="942"/>
      <c r="WGX326" s="942"/>
      <c r="WGY326" s="942"/>
      <c r="WGZ326" s="942"/>
      <c r="WHA326" s="942"/>
      <c r="WHB326" s="942"/>
      <c r="WHC326" s="942"/>
      <c r="WHD326" s="942"/>
      <c r="WHE326" s="942"/>
      <c r="WHF326" s="942"/>
      <c r="WHG326" s="942"/>
      <c r="WHH326" s="942"/>
      <c r="WHI326" s="942"/>
      <c r="WHJ326" s="942"/>
      <c r="WHK326" s="942"/>
      <c r="WHL326" s="942"/>
      <c r="WHM326" s="942"/>
      <c r="WHN326" s="942"/>
      <c r="WHO326" s="942"/>
      <c r="WHP326" s="942"/>
      <c r="WHQ326" s="942"/>
      <c r="WHR326" s="942"/>
      <c r="WHS326" s="942"/>
      <c r="WHT326" s="942"/>
      <c r="WHU326" s="942"/>
      <c r="WHV326" s="942"/>
      <c r="WHW326" s="942"/>
      <c r="WHX326" s="942"/>
      <c r="WHY326" s="942"/>
      <c r="WHZ326" s="942"/>
      <c r="WIA326" s="942"/>
      <c r="WIB326" s="942"/>
      <c r="WIC326" s="942"/>
      <c r="WID326" s="942"/>
      <c r="WIE326" s="942"/>
      <c r="WIF326" s="942"/>
      <c r="WIG326" s="942"/>
      <c r="WIH326" s="942"/>
      <c r="WII326" s="942"/>
      <c r="WIJ326" s="942"/>
      <c r="WIK326" s="942"/>
      <c r="WIL326" s="942"/>
      <c r="WIM326" s="942"/>
      <c r="WIN326" s="942"/>
      <c r="WIO326" s="942"/>
      <c r="WIP326" s="942"/>
      <c r="WIQ326" s="942"/>
      <c r="WIR326" s="942"/>
      <c r="WIS326" s="942"/>
      <c r="WIT326" s="942"/>
      <c r="WIU326" s="942"/>
      <c r="WIV326" s="942"/>
      <c r="WIW326" s="942"/>
      <c r="WIX326" s="942"/>
      <c r="WIY326" s="942"/>
      <c r="WIZ326" s="942"/>
      <c r="WJA326" s="942"/>
      <c r="WJB326" s="942"/>
      <c r="WJC326" s="942"/>
      <c r="WJD326" s="942"/>
      <c r="WJE326" s="942"/>
      <c r="WJF326" s="942"/>
      <c r="WJG326" s="942"/>
      <c r="WJH326" s="942"/>
      <c r="WJI326" s="942"/>
      <c r="WJJ326" s="942"/>
      <c r="WJK326" s="942"/>
      <c r="WJL326" s="942"/>
      <c r="WJM326" s="942"/>
      <c r="WJN326" s="942"/>
      <c r="WJO326" s="942"/>
      <c r="WJP326" s="942"/>
      <c r="WJQ326" s="942"/>
      <c r="WJR326" s="942"/>
      <c r="WJS326" s="942"/>
      <c r="WJT326" s="942"/>
      <c r="WJU326" s="942"/>
      <c r="WJV326" s="942"/>
      <c r="WJW326" s="942"/>
      <c r="WJX326" s="942"/>
      <c r="WJY326" s="942"/>
      <c r="WJZ326" s="942"/>
      <c r="WKA326" s="942"/>
      <c r="WKB326" s="942"/>
      <c r="WKC326" s="942"/>
      <c r="WKD326" s="942"/>
      <c r="WKE326" s="942"/>
      <c r="WKF326" s="942"/>
      <c r="WKG326" s="942"/>
      <c r="WKH326" s="942"/>
      <c r="WKI326" s="942"/>
      <c r="WKJ326" s="942"/>
      <c r="WKK326" s="942"/>
      <c r="WKL326" s="942"/>
      <c r="WKM326" s="942"/>
      <c r="WKN326" s="942"/>
      <c r="WKO326" s="942"/>
      <c r="WKP326" s="942"/>
      <c r="WKQ326" s="942"/>
      <c r="WKR326" s="942"/>
      <c r="WKS326" s="942"/>
      <c r="WKT326" s="942"/>
      <c r="WKU326" s="942"/>
      <c r="WKV326" s="942"/>
      <c r="WKW326" s="942"/>
      <c r="WKX326" s="942"/>
      <c r="WKY326" s="942"/>
      <c r="WKZ326" s="942"/>
      <c r="WLA326" s="942"/>
      <c r="WLB326" s="942"/>
      <c r="WLC326" s="942"/>
      <c r="WLD326" s="942"/>
      <c r="WLE326" s="942"/>
      <c r="WLF326" s="942"/>
      <c r="WLG326" s="942"/>
      <c r="WLH326" s="942"/>
      <c r="WLI326" s="942"/>
      <c r="WLJ326" s="942"/>
      <c r="WLK326" s="942"/>
      <c r="WLL326" s="942"/>
      <c r="WLM326" s="942"/>
      <c r="WLN326" s="942"/>
      <c r="WLO326" s="942"/>
      <c r="WLP326" s="942"/>
      <c r="WLQ326" s="942"/>
      <c r="WLR326" s="942"/>
      <c r="WLS326" s="942"/>
      <c r="WLT326" s="942"/>
      <c r="WLU326" s="942"/>
      <c r="WLV326" s="942"/>
      <c r="WLW326" s="942"/>
      <c r="WLX326" s="942"/>
      <c r="WLY326" s="942"/>
      <c r="WLZ326" s="942"/>
      <c r="WMA326" s="942"/>
      <c r="WMB326" s="942"/>
      <c r="WMC326" s="942"/>
      <c r="WMD326" s="942"/>
      <c r="WME326" s="942"/>
      <c r="WMF326" s="942"/>
      <c r="WMG326" s="942"/>
      <c r="WMH326" s="942"/>
      <c r="WMI326" s="942"/>
      <c r="WMJ326" s="942"/>
      <c r="WMK326" s="942"/>
      <c r="WML326" s="942"/>
      <c r="WMM326" s="942"/>
      <c r="WMN326" s="942"/>
      <c r="WMO326" s="942"/>
      <c r="WMP326" s="942"/>
      <c r="WMQ326" s="942"/>
      <c r="WMR326" s="942"/>
      <c r="WMS326" s="942"/>
      <c r="WMT326" s="942"/>
      <c r="WMU326" s="942"/>
      <c r="WMV326" s="942"/>
      <c r="WMW326" s="942"/>
      <c r="WMX326" s="942"/>
      <c r="WMY326" s="942"/>
      <c r="WMZ326" s="942"/>
      <c r="WNA326" s="942"/>
      <c r="WNB326" s="942"/>
      <c r="WNC326" s="942"/>
      <c r="WND326" s="942"/>
      <c r="WNE326" s="942"/>
      <c r="WNF326" s="942"/>
      <c r="WNG326" s="942"/>
      <c r="WNH326" s="942"/>
      <c r="WNI326" s="942"/>
      <c r="WNJ326" s="942"/>
      <c r="WNK326" s="942"/>
      <c r="WNL326" s="942"/>
      <c r="WNM326" s="942"/>
      <c r="WNN326" s="942"/>
      <c r="WNO326" s="942"/>
      <c r="WNP326" s="942"/>
      <c r="WNQ326" s="942"/>
      <c r="WNR326" s="942"/>
      <c r="WNS326" s="942"/>
      <c r="WNT326" s="942"/>
      <c r="WNU326" s="942"/>
      <c r="WNV326" s="942"/>
      <c r="WNW326" s="942"/>
      <c r="WNX326" s="942"/>
      <c r="WNY326" s="942"/>
      <c r="WNZ326" s="942"/>
      <c r="WOA326" s="942"/>
      <c r="WOB326" s="942"/>
      <c r="WOC326" s="942"/>
      <c r="WOD326" s="942"/>
      <c r="WOE326" s="942"/>
      <c r="WOF326" s="942"/>
      <c r="WOG326" s="942"/>
      <c r="WOH326" s="942"/>
      <c r="WOI326" s="942"/>
      <c r="WOJ326" s="942"/>
      <c r="WOK326" s="942"/>
      <c r="WOL326" s="942"/>
      <c r="WOM326" s="942"/>
      <c r="WON326" s="942"/>
      <c r="WOO326" s="942"/>
      <c r="WOP326" s="942"/>
      <c r="WOQ326" s="942"/>
      <c r="WOR326" s="942"/>
      <c r="WOS326" s="942"/>
      <c r="WOT326" s="942"/>
      <c r="WOU326" s="942"/>
      <c r="WOV326" s="942"/>
      <c r="WOW326" s="942"/>
      <c r="WOX326" s="942"/>
      <c r="WOY326" s="942"/>
      <c r="WOZ326" s="942"/>
      <c r="WPA326" s="942"/>
      <c r="WPB326" s="942"/>
      <c r="WPC326" s="942"/>
      <c r="WPD326" s="942"/>
      <c r="WPE326" s="942"/>
      <c r="WPF326" s="942"/>
      <c r="WPG326" s="942"/>
      <c r="WPH326" s="942"/>
      <c r="WPI326" s="942"/>
      <c r="WPJ326" s="942"/>
      <c r="WPK326" s="942"/>
      <c r="WPL326" s="942"/>
      <c r="WPM326" s="942"/>
      <c r="WPN326" s="942"/>
      <c r="WPO326" s="942"/>
      <c r="WPP326" s="942"/>
      <c r="WPQ326" s="942"/>
      <c r="WPR326" s="942"/>
      <c r="WPS326" s="942"/>
      <c r="WPT326" s="942"/>
      <c r="WPU326" s="942"/>
      <c r="WPV326" s="942"/>
      <c r="WPW326" s="942"/>
      <c r="WPX326" s="942"/>
      <c r="WPY326" s="942"/>
      <c r="WPZ326" s="942"/>
      <c r="WQA326" s="942"/>
      <c r="WQB326" s="942"/>
      <c r="WQC326" s="942"/>
      <c r="WQD326" s="942"/>
      <c r="WQE326" s="942"/>
      <c r="WQF326" s="942"/>
      <c r="WQG326" s="942"/>
      <c r="WQH326" s="942"/>
      <c r="WQI326" s="942"/>
      <c r="WQJ326" s="942"/>
      <c r="WQK326" s="942"/>
      <c r="WQL326" s="942"/>
      <c r="WQM326" s="942"/>
      <c r="WQN326" s="942"/>
      <c r="WQO326" s="942"/>
      <c r="WQP326" s="942"/>
      <c r="WQQ326" s="942"/>
      <c r="WQR326" s="942"/>
      <c r="WQS326" s="942"/>
      <c r="WQT326" s="942"/>
      <c r="WQU326" s="942"/>
      <c r="WQV326" s="942"/>
      <c r="WQW326" s="942"/>
      <c r="WQX326" s="942"/>
      <c r="WQY326" s="942"/>
      <c r="WQZ326" s="942"/>
      <c r="WRA326" s="942"/>
      <c r="WRB326" s="942"/>
      <c r="WRC326" s="942"/>
      <c r="WRD326" s="942"/>
      <c r="WRE326" s="942"/>
      <c r="WRF326" s="942"/>
      <c r="WRG326" s="942"/>
      <c r="WRH326" s="942"/>
      <c r="WRI326" s="942"/>
      <c r="WRJ326" s="942"/>
      <c r="WRK326" s="942"/>
      <c r="WRL326" s="942"/>
      <c r="WRM326" s="942"/>
      <c r="WRN326" s="942"/>
      <c r="WRO326" s="942"/>
      <c r="WRP326" s="942"/>
      <c r="WRQ326" s="942"/>
      <c r="WRR326" s="942"/>
      <c r="WRS326" s="942"/>
      <c r="WRT326" s="942"/>
      <c r="WRU326" s="942"/>
      <c r="WRV326" s="942"/>
      <c r="WRW326" s="942"/>
      <c r="WRX326" s="942"/>
      <c r="WRY326" s="942"/>
      <c r="WRZ326" s="942"/>
      <c r="WSA326" s="942"/>
      <c r="WSB326" s="942"/>
      <c r="WSC326" s="942"/>
      <c r="WSD326" s="942"/>
      <c r="WSE326" s="942"/>
      <c r="WSF326" s="942"/>
      <c r="WSG326" s="942"/>
      <c r="WSH326" s="942"/>
      <c r="WSI326" s="942"/>
      <c r="WSJ326" s="942"/>
      <c r="WSK326" s="942"/>
      <c r="WSL326" s="942"/>
      <c r="WSM326" s="942"/>
      <c r="WSN326" s="942"/>
      <c r="WSO326" s="942"/>
      <c r="WSP326" s="942"/>
      <c r="WSQ326" s="942"/>
      <c r="WSR326" s="942"/>
      <c r="WSS326" s="942"/>
      <c r="WST326" s="942"/>
      <c r="WSU326" s="942"/>
      <c r="WSV326" s="942"/>
      <c r="WSW326" s="942"/>
      <c r="WSX326" s="942"/>
      <c r="WSY326" s="942"/>
      <c r="WSZ326" s="942"/>
      <c r="WTA326" s="942"/>
      <c r="WTB326" s="942"/>
      <c r="WTC326" s="942"/>
      <c r="WTD326" s="942"/>
      <c r="WTE326" s="942"/>
      <c r="WTF326" s="942"/>
      <c r="WTG326" s="942"/>
      <c r="WTH326" s="942"/>
      <c r="WTI326" s="942"/>
      <c r="WTJ326" s="942"/>
      <c r="WTK326" s="942"/>
      <c r="WTL326" s="942"/>
      <c r="WTM326" s="942"/>
      <c r="WTN326" s="942"/>
      <c r="WTO326" s="942"/>
      <c r="WTP326" s="942"/>
      <c r="WTQ326" s="942"/>
      <c r="WTR326" s="942"/>
      <c r="WTS326" s="942"/>
      <c r="WTT326" s="942"/>
      <c r="WTU326" s="942"/>
      <c r="WTV326" s="942"/>
      <c r="WTW326" s="942"/>
      <c r="WTX326" s="942"/>
      <c r="WTY326" s="942"/>
      <c r="WTZ326" s="942"/>
      <c r="WUA326" s="942"/>
      <c r="WUB326" s="942"/>
      <c r="WUC326" s="942"/>
      <c r="WUD326" s="942"/>
      <c r="WUE326" s="942"/>
      <c r="WUF326" s="942"/>
      <c r="WUG326" s="942"/>
      <c r="WUH326" s="942"/>
      <c r="WUI326" s="942"/>
      <c r="WUJ326" s="942"/>
      <c r="WUK326" s="942"/>
      <c r="WUL326" s="942"/>
      <c r="WUM326" s="942"/>
      <c r="WUN326" s="942"/>
      <c r="WUO326" s="942"/>
      <c r="WUP326" s="942"/>
      <c r="WUQ326" s="942"/>
      <c r="WUR326" s="942"/>
      <c r="WUS326" s="942"/>
      <c r="WUT326" s="942"/>
      <c r="WUU326" s="942"/>
      <c r="WUV326" s="942"/>
      <c r="WUW326" s="942"/>
      <c r="WUX326" s="942"/>
      <c r="WUY326" s="942"/>
      <c r="WUZ326" s="942"/>
      <c r="WVA326" s="942"/>
      <c r="WVB326" s="942"/>
      <c r="WVC326" s="942"/>
      <c r="WVD326" s="942"/>
      <c r="WVE326" s="942"/>
      <c r="WVF326" s="942"/>
      <c r="WVG326" s="942"/>
      <c r="WVH326" s="942"/>
      <c r="WVI326" s="942"/>
      <c r="WVJ326" s="942"/>
      <c r="WVK326" s="942"/>
      <c r="WVL326" s="942"/>
      <c r="WVM326" s="942"/>
      <c r="WVN326" s="942"/>
      <c r="WVO326" s="942"/>
      <c r="WVP326" s="942"/>
      <c r="WVQ326" s="942"/>
      <c r="WVR326" s="942"/>
      <c r="WVS326" s="942"/>
      <c r="WVT326" s="942"/>
      <c r="WVU326" s="942"/>
      <c r="WVV326" s="942"/>
      <c r="WVW326" s="942"/>
      <c r="WVX326" s="942"/>
      <c r="WVY326" s="942"/>
      <c r="WVZ326" s="942"/>
      <c r="WWA326" s="942"/>
      <c r="WWB326" s="942"/>
      <c r="WWC326" s="942"/>
      <c r="WWD326" s="942"/>
      <c r="WWE326" s="942"/>
      <c r="WWF326" s="942"/>
      <c r="WWG326" s="942"/>
      <c r="WWH326" s="942"/>
      <c r="WWI326" s="942"/>
      <c r="WWJ326" s="942"/>
      <c r="WWK326" s="942"/>
      <c r="WWL326" s="942"/>
      <c r="WWM326" s="942"/>
      <c r="WWN326" s="942"/>
      <c r="WWO326" s="942"/>
      <c r="WWP326" s="942"/>
      <c r="WWQ326" s="942"/>
      <c r="WWR326" s="942"/>
      <c r="WWS326" s="942"/>
      <c r="WWT326" s="942"/>
      <c r="WWU326" s="942"/>
      <c r="WWV326" s="942"/>
      <c r="WWW326" s="942"/>
      <c r="WWX326" s="942"/>
      <c r="WWY326" s="942"/>
      <c r="WWZ326" s="942"/>
      <c r="WXA326" s="942"/>
      <c r="WXB326" s="942"/>
      <c r="WXC326" s="942"/>
      <c r="WXD326" s="942"/>
      <c r="WXE326" s="942"/>
      <c r="WXF326" s="942"/>
      <c r="WXG326" s="942"/>
      <c r="WXH326" s="942"/>
      <c r="WXI326" s="942"/>
      <c r="WXJ326" s="942"/>
      <c r="WXK326" s="942"/>
      <c r="WXL326" s="942"/>
      <c r="WXM326" s="942"/>
      <c r="WXN326" s="942"/>
      <c r="WXO326" s="942"/>
      <c r="WXP326" s="942"/>
      <c r="WXQ326" s="942"/>
      <c r="WXR326" s="942"/>
      <c r="WXS326" s="942"/>
      <c r="WXT326" s="942"/>
      <c r="WXU326" s="942"/>
      <c r="WXV326" s="942"/>
      <c r="WXW326" s="942"/>
      <c r="WXX326" s="942"/>
      <c r="WXY326" s="942"/>
      <c r="WXZ326" s="942"/>
      <c r="WYA326" s="942"/>
      <c r="WYB326" s="942"/>
      <c r="WYC326" s="942"/>
      <c r="WYD326" s="942"/>
      <c r="WYE326" s="942"/>
      <c r="WYF326" s="942"/>
      <c r="WYG326" s="942"/>
      <c r="WYH326" s="942"/>
      <c r="WYI326" s="942"/>
      <c r="WYJ326" s="942"/>
      <c r="WYK326" s="942"/>
      <c r="WYL326" s="942"/>
      <c r="WYM326" s="942"/>
      <c r="WYN326" s="942"/>
      <c r="WYO326" s="942"/>
      <c r="WYP326" s="942"/>
      <c r="WYQ326" s="942"/>
      <c r="WYR326" s="942"/>
      <c r="WYS326" s="942"/>
      <c r="WYT326" s="942"/>
      <c r="WYU326" s="942"/>
      <c r="WYV326" s="942"/>
      <c r="WYW326" s="942"/>
      <c r="WYX326" s="942"/>
      <c r="WYY326" s="942"/>
      <c r="WYZ326" s="942"/>
      <c r="WZA326" s="942"/>
      <c r="WZB326" s="942"/>
      <c r="WZC326" s="942"/>
      <c r="WZD326" s="942"/>
      <c r="WZE326" s="942"/>
      <c r="WZF326" s="942"/>
      <c r="WZG326" s="942"/>
      <c r="WZH326" s="942"/>
      <c r="WZI326" s="942"/>
      <c r="WZJ326" s="942"/>
      <c r="WZK326" s="942"/>
      <c r="WZL326" s="942"/>
      <c r="WZM326" s="942"/>
      <c r="WZN326" s="942"/>
      <c r="WZO326" s="942"/>
      <c r="WZP326" s="942"/>
      <c r="WZQ326" s="942"/>
      <c r="WZR326" s="942"/>
      <c r="WZS326" s="942"/>
      <c r="WZT326" s="942"/>
      <c r="WZU326" s="942"/>
      <c r="WZV326" s="942"/>
      <c r="WZW326" s="942"/>
      <c r="WZX326" s="942"/>
      <c r="WZY326" s="942"/>
      <c r="WZZ326" s="942"/>
      <c r="XAA326" s="942"/>
      <c r="XAB326" s="942"/>
      <c r="XAC326" s="942"/>
      <c r="XAD326" s="942"/>
      <c r="XAE326" s="942"/>
      <c r="XAF326" s="942"/>
      <c r="XAG326" s="942"/>
      <c r="XAH326" s="942"/>
      <c r="XAI326" s="942"/>
      <c r="XAJ326" s="942"/>
      <c r="XAK326" s="942"/>
      <c r="XAL326" s="942"/>
      <c r="XAM326" s="942"/>
      <c r="XAN326" s="942"/>
      <c r="XAO326" s="942"/>
      <c r="XAP326" s="942"/>
      <c r="XAQ326" s="942"/>
      <c r="XAR326" s="942"/>
      <c r="XAS326" s="942"/>
      <c r="XAT326" s="942"/>
      <c r="XAU326" s="942"/>
      <c r="XAV326" s="942"/>
      <c r="XAW326" s="942"/>
      <c r="XAX326" s="942"/>
      <c r="XAY326" s="942"/>
      <c r="XAZ326" s="942"/>
      <c r="XBA326" s="942"/>
      <c r="XBB326" s="942"/>
      <c r="XBC326" s="942"/>
      <c r="XBD326" s="942"/>
      <c r="XBE326" s="942"/>
      <c r="XBF326" s="942"/>
      <c r="XBG326" s="942"/>
      <c r="XBH326" s="942"/>
      <c r="XBI326" s="942"/>
      <c r="XBJ326" s="942"/>
      <c r="XBK326" s="942"/>
      <c r="XBL326" s="942"/>
      <c r="XBM326" s="942"/>
      <c r="XBN326" s="942"/>
      <c r="XBO326" s="942"/>
      <c r="XBP326" s="942"/>
      <c r="XBQ326" s="942"/>
      <c r="XBR326" s="942"/>
      <c r="XBS326" s="942"/>
      <c r="XBT326" s="942"/>
      <c r="XBU326" s="942"/>
      <c r="XBV326" s="942"/>
      <c r="XBW326" s="942"/>
      <c r="XBX326" s="942"/>
      <c r="XBY326" s="942"/>
      <c r="XBZ326" s="942"/>
      <c r="XCA326" s="942"/>
      <c r="XCB326" s="942"/>
      <c r="XCC326" s="942"/>
      <c r="XCD326" s="942"/>
      <c r="XCE326" s="942"/>
      <c r="XCF326" s="942"/>
      <c r="XCG326" s="942"/>
      <c r="XCH326" s="942"/>
      <c r="XCI326" s="942"/>
      <c r="XCJ326" s="942"/>
      <c r="XCK326" s="942"/>
      <c r="XCL326" s="942"/>
      <c r="XCM326" s="942"/>
      <c r="XCN326" s="942"/>
      <c r="XCO326" s="942"/>
      <c r="XCP326" s="942"/>
      <c r="XCQ326" s="942"/>
      <c r="XCR326" s="942"/>
      <c r="XCS326" s="942"/>
      <c r="XCT326" s="942"/>
      <c r="XCU326" s="942"/>
      <c r="XCV326" s="942"/>
      <c r="XCW326" s="942"/>
      <c r="XCX326" s="942"/>
      <c r="XCY326" s="942"/>
      <c r="XCZ326" s="942"/>
      <c r="XDA326" s="942"/>
      <c r="XDB326" s="942"/>
      <c r="XDC326" s="942"/>
      <c r="XDD326" s="942"/>
      <c r="XDE326" s="942"/>
      <c r="XDF326" s="942"/>
      <c r="XDG326" s="942"/>
      <c r="XDH326" s="942"/>
      <c r="XDI326" s="942"/>
      <c r="XDJ326" s="942"/>
      <c r="XDK326" s="942"/>
      <c r="XDL326" s="942"/>
      <c r="XDM326" s="942"/>
      <c r="XDN326" s="942"/>
      <c r="XDO326" s="942"/>
      <c r="XDP326" s="942"/>
      <c r="XDQ326" s="942"/>
      <c r="XDR326" s="942"/>
      <c r="XDS326" s="942"/>
      <c r="XDT326" s="942"/>
      <c r="XDU326" s="942"/>
      <c r="XDV326" s="942"/>
      <c r="XDW326" s="942"/>
      <c r="XDX326" s="942"/>
      <c r="XDY326" s="942"/>
      <c r="XDZ326" s="942"/>
      <c r="XEA326" s="942"/>
      <c r="XEB326" s="942"/>
      <c r="XEC326" s="942"/>
      <c r="XED326" s="942"/>
      <c r="XEE326" s="942"/>
      <c r="XEF326" s="942"/>
      <c r="XEG326" s="942"/>
      <c r="XEH326" s="942"/>
      <c r="XEI326" s="942"/>
      <c r="XEJ326" s="942"/>
      <c r="XEK326" s="942"/>
      <c r="XEL326" s="942"/>
      <c r="XEM326" s="942"/>
      <c r="XEN326" s="942"/>
      <c r="XEO326" s="942"/>
      <c r="XEP326" s="942"/>
      <c r="XEQ326" s="942"/>
      <c r="XER326" s="942"/>
      <c r="XES326" s="942"/>
      <c r="XET326" s="942"/>
      <c r="XEU326" s="942"/>
      <c r="XEV326" s="942"/>
      <c r="XEW326" s="942"/>
      <c r="XEX326" s="942"/>
      <c r="XEY326" s="942"/>
      <c r="XEZ326" s="942"/>
      <c r="XFA326" s="942"/>
      <c r="XFB326" s="942"/>
      <c r="XFC326" s="942"/>
      <c r="XFD326" s="942"/>
    </row>
    <row r="327" spans="2:16384" ht="30" customHeight="1">
      <c r="B327" s="934" t="s">
        <v>78</v>
      </c>
      <c r="C327" s="1359"/>
      <c r="D327" s="1359"/>
      <c r="E327" s="1362"/>
      <c r="F327" s="75"/>
      <c r="G327" s="196"/>
      <c r="H327" s="196"/>
      <c r="I327" s="196"/>
      <c r="J327" s="196"/>
      <c r="K327" s="196"/>
      <c r="L327" s="196"/>
      <c r="M327" s="196"/>
      <c r="N327" s="855"/>
      <c r="O327" s="900" t="e">
        <f>V327*('Common Calculations'!$C$45/'Common Calculations'!$L$45)</f>
        <v>#REF!</v>
      </c>
      <c r="P327" s="901" t="e">
        <f>W327*('Common Calculations'!$C$45/'Common Calculations'!$L$45)</f>
        <v>#REF!</v>
      </c>
      <c r="Q327" s="901" t="e">
        <f>X327*('Common Calculations'!$C$45/'Common Calculations'!$L$45)</f>
        <v>#REF!</v>
      </c>
      <c r="R327" s="901" t="e">
        <f>Y327*('Common Calculations'!$C$45/'Common Calculations'!$L$45)</f>
        <v>#REF!</v>
      </c>
      <c r="S327" s="901" t="e">
        <f>Z327*('Common Calculations'!$C$45/'Common Calculations'!$L$45)</f>
        <v>#REF!</v>
      </c>
      <c r="T327" s="942"/>
      <c r="U327" s="942"/>
      <c r="V327" s="900">
        <v>3051802.5595995025</v>
      </c>
      <c r="W327" s="900">
        <v>2402734.8764585434</v>
      </c>
      <c r="X327" s="900">
        <v>2710226.8247376233</v>
      </c>
      <c r="Y327" s="900">
        <v>2006907.4107766994</v>
      </c>
      <c r="Z327" s="900">
        <v>2000579.9192058619</v>
      </c>
      <c r="AA327" s="942"/>
      <c r="AB327" s="942"/>
      <c r="AC327" s="942"/>
      <c r="AD327" s="942"/>
      <c r="AE327" s="942"/>
      <c r="AF327" s="942"/>
      <c r="AG327" s="942"/>
      <c r="AH327" s="942"/>
      <c r="AI327" s="942"/>
      <c r="AJ327" s="942"/>
      <c r="AK327" s="942"/>
      <c r="AL327" s="942"/>
      <c r="AM327" s="942"/>
      <c r="AN327" s="942"/>
      <c r="AO327" s="942"/>
      <c r="AP327" s="942"/>
      <c r="AQ327" s="942"/>
      <c r="AR327" s="942"/>
      <c r="AS327" s="942"/>
      <c r="AT327" s="942"/>
      <c r="AU327" s="942"/>
      <c r="AV327" s="942"/>
      <c r="AW327" s="942"/>
      <c r="AX327" s="942"/>
      <c r="AY327" s="942"/>
      <c r="AZ327" s="942"/>
      <c r="BA327" s="942"/>
      <c r="BB327" s="942"/>
      <c r="BC327" s="942"/>
      <c r="BD327" s="942"/>
      <c r="BE327" s="942"/>
      <c r="BF327" s="942"/>
      <c r="BG327" s="942"/>
      <c r="BH327" s="942"/>
      <c r="BI327" s="942"/>
      <c r="BJ327" s="942"/>
      <c r="BK327" s="942"/>
      <c r="BL327" s="942"/>
      <c r="BM327" s="942"/>
      <c r="BN327" s="942"/>
      <c r="BO327" s="942"/>
      <c r="BP327" s="942"/>
      <c r="BQ327" s="942"/>
      <c r="BR327" s="942"/>
      <c r="BS327" s="942"/>
      <c r="BT327" s="942"/>
      <c r="BU327" s="942"/>
      <c r="BV327" s="942"/>
      <c r="BW327" s="942"/>
      <c r="BX327" s="942"/>
      <c r="BY327" s="942"/>
      <c r="BZ327" s="942"/>
      <c r="CA327" s="942"/>
      <c r="CB327" s="942"/>
      <c r="CC327" s="942"/>
      <c r="CD327" s="942"/>
      <c r="CE327" s="942"/>
      <c r="CF327" s="942"/>
      <c r="CG327" s="942"/>
      <c r="CH327" s="942"/>
      <c r="CI327" s="942"/>
      <c r="CJ327" s="942"/>
      <c r="CK327" s="942"/>
      <c r="CL327" s="942"/>
      <c r="CM327" s="942"/>
      <c r="CN327" s="942"/>
      <c r="CO327" s="942"/>
      <c r="CP327" s="942"/>
      <c r="CQ327" s="942"/>
      <c r="CR327" s="942"/>
      <c r="CS327" s="942"/>
      <c r="CT327" s="942"/>
      <c r="CU327" s="942"/>
      <c r="CV327" s="942"/>
      <c r="CW327" s="942"/>
      <c r="CX327" s="942"/>
      <c r="CY327" s="942"/>
      <c r="CZ327" s="942"/>
      <c r="DA327" s="942"/>
      <c r="DB327" s="942"/>
      <c r="DC327" s="942"/>
      <c r="DD327" s="942"/>
      <c r="DE327" s="942"/>
      <c r="DF327" s="942"/>
      <c r="DG327" s="942"/>
      <c r="DH327" s="942"/>
      <c r="DI327" s="942"/>
      <c r="DJ327" s="942"/>
      <c r="DK327" s="942"/>
      <c r="DL327" s="942"/>
      <c r="DM327" s="942"/>
      <c r="DN327" s="942"/>
      <c r="DO327" s="942"/>
      <c r="DP327" s="942"/>
      <c r="DQ327" s="942"/>
      <c r="DR327" s="942"/>
      <c r="DS327" s="942"/>
      <c r="DT327" s="942"/>
      <c r="DU327" s="942"/>
      <c r="DV327" s="942"/>
      <c r="DW327" s="942"/>
      <c r="DX327" s="942"/>
      <c r="DY327" s="942"/>
      <c r="DZ327" s="942"/>
      <c r="EA327" s="942"/>
      <c r="EB327" s="942"/>
      <c r="EC327" s="942"/>
      <c r="ED327" s="942"/>
      <c r="EE327" s="942"/>
      <c r="EF327" s="942"/>
      <c r="EG327" s="942"/>
      <c r="EH327" s="942"/>
      <c r="EI327" s="942"/>
      <c r="EJ327" s="942"/>
      <c r="EK327" s="942"/>
      <c r="EL327" s="942"/>
      <c r="EM327" s="942"/>
      <c r="EN327" s="942"/>
      <c r="EO327" s="942"/>
      <c r="EP327" s="942"/>
      <c r="EQ327" s="942"/>
      <c r="ER327" s="942"/>
      <c r="ES327" s="942"/>
      <c r="ET327" s="942"/>
      <c r="EU327" s="942"/>
      <c r="EV327" s="942"/>
      <c r="EW327" s="942"/>
      <c r="EX327" s="942"/>
      <c r="EY327" s="942"/>
      <c r="EZ327" s="942"/>
      <c r="FA327" s="942"/>
      <c r="FB327" s="942"/>
      <c r="FC327" s="942"/>
      <c r="FD327" s="942"/>
      <c r="FE327" s="942"/>
      <c r="FF327" s="942"/>
      <c r="FG327" s="942"/>
      <c r="FH327" s="942"/>
      <c r="FI327" s="942"/>
      <c r="FJ327" s="942"/>
      <c r="FK327" s="942"/>
      <c r="FL327" s="942"/>
      <c r="FM327" s="942"/>
      <c r="FN327" s="942"/>
      <c r="FO327" s="942"/>
      <c r="FP327" s="942"/>
      <c r="FQ327" s="942"/>
      <c r="FR327" s="942"/>
      <c r="FS327" s="942"/>
      <c r="FT327" s="942"/>
      <c r="FU327" s="942"/>
      <c r="FV327" s="942"/>
      <c r="FW327" s="942"/>
      <c r="FX327" s="942"/>
      <c r="FY327" s="942"/>
      <c r="FZ327" s="942"/>
      <c r="GA327" s="942"/>
      <c r="GB327" s="942"/>
      <c r="GC327" s="942"/>
      <c r="GD327" s="942"/>
      <c r="GE327" s="942"/>
      <c r="GF327" s="942"/>
      <c r="GG327" s="942"/>
      <c r="GH327" s="942"/>
      <c r="GI327" s="942"/>
      <c r="GJ327" s="942"/>
      <c r="GK327" s="942"/>
      <c r="GL327" s="942"/>
      <c r="GM327" s="942"/>
      <c r="GN327" s="942"/>
      <c r="GO327" s="942"/>
      <c r="GP327" s="942"/>
      <c r="GQ327" s="942"/>
      <c r="GR327" s="942"/>
      <c r="GS327" s="942"/>
      <c r="GT327" s="942"/>
      <c r="GU327" s="942"/>
      <c r="GV327" s="942"/>
      <c r="GW327" s="942"/>
      <c r="GX327" s="942"/>
      <c r="GY327" s="942"/>
      <c r="GZ327" s="942"/>
      <c r="HA327" s="942"/>
      <c r="HB327" s="942"/>
      <c r="HC327" s="942"/>
      <c r="HD327" s="942"/>
      <c r="HE327" s="942"/>
      <c r="HF327" s="942"/>
      <c r="HG327" s="942"/>
      <c r="HH327" s="942"/>
      <c r="HI327" s="942"/>
      <c r="HJ327" s="942"/>
      <c r="HK327" s="942"/>
      <c r="HL327" s="942"/>
      <c r="HM327" s="942"/>
      <c r="HN327" s="942"/>
      <c r="HO327" s="942"/>
      <c r="HP327" s="942"/>
      <c r="HQ327" s="942"/>
      <c r="HR327" s="942"/>
      <c r="HS327" s="942"/>
      <c r="HT327" s="942"/>
      <c r="HU327" s="942"/>
      <c r="HV327" s="942"/>
      <c r="HW327" s="942"/>
      <c r="HX327" s="942"/>
      <c r="HY327" s="942"/>
      <c r="HZ327" s="942"/>
      <c r="IA327" s="942"/>
      <c r="IB327" s="942"/>
      <c r="IC327" s="942"/>
      <c r="ID327" s="942"/>
      <c r="IE327" s="942"/>
      <c r="IF327" s="942"/>
      <c r="IG327" s="942"/>
      <c r="IH327" s="942"/>
      <c r="II327" s="942"/>
      <c r="IJ327" s="942"/>
      <c r="IK327" s="942"/>
      <c r="IL327" s="942"/>
      <c r="IM327" s="942"/>
      <c r="IN327" s="942"/>
      <c r="IO327" s="942"/>
      <c r="IP327" s="942"/>
      <c r="IQ327" s="942"/>
      <c r="IR327" s="942"/>
      <c r="IS327" s="942"/>
      <c r="IT327" s="942"/>
      <c r="IU327" s="942"/>
      <c r="IV327" s="942"/>
      <c r="IW327" s="942"/>
      <c r="IX327" s="942"/>
      <c r="IY327" s="942"/>
      <c r="IZ327" s="942"/>
      <c r="JA327" s="942"/>
      <c r="JB327" s="942"/>
      <c r="JC327" s="942"/>
      <c r="JD327" s="942"/>
      <c r="JE327" s="942"/>
      <c r="JF327" s="942"/>
      <c r="JG327" s="942"/>
      <c r="JH327" s="942"/>
      <c r="JI327" s="942"/>
      <c r="JJ327" s="942"/>
      <c r="JK327" s="942"/>
      <c r="JL327" s="942"/>
      <c r="JM327" s="942"/>
      <c r="JN327" s="942"/>
      <c r="JO327" s="942"/>
      <c r="JP327" s="942"/>
      <c r="JQ327" s="942"/>
      <c r="JR327" s="942"/>
      <c r="JS327" s="942"/>
      <c r="JT327" s="942"/>
      <c r="JU327" s="942"/>
      <c r="JV327" s="942"/>
      <c r="JW327" s="942"/>
      <c r="JX327" s="942"/>
      <c r="JY327" s="942"/>
      <c r="JZ327" s="942"/>
      <c r="KA327" s="942"/>
      <c r="KB327" s="942"/>
      <c r="KC327" s="942"/>
      <c r="KD327" s="942"/>
      <c r="KE327" s="942"/>
      <c r="KF327" s="942"/>
      <c r="KG327" s="942"/>
      <c r="KH327" s="942"/>
      <c r="KI327" s="942"/>
      <c r="KJ327" s="942"/>
      <c r="KK327" s="942"/>
      <c r="KL327" s="942"/>
      <c r="KM327" s="942"/>
      <c r="KN327" s="942"/>
      <c r="KO327" s="942"/>
      <c r="KP327" s="942"/>
      <c r="KQ327" s="942"/>
      <c r="KR327" s="942"/>
      <c r="KS327" s="942"/>
      <c r="KT327" s="942"/>
      <c r="KU327" s="942"/>
      <c r="KV327" s="942"/>
      <c r="KW327" s="942"/>
      <c r="KX327" s="942"/>
      <c r="KY327" s="942"/>
      <c r="KZ327" s="942"/>
      <c r="LA327" s="942"/>
      <c r="LB327" s="942"/>
      <c r="LC327" s="942"/>
      <c r="LD327" s="942"/>
      <c r="LE327" s="942"/>
      <c r="LF327" s="942"/>
      <c r="LG327" s="942"/>
      <c r="LH327" s="942"/>
      <c r="LI327" s="942"/>
      <c r="LJ327" s="942"/>
      <c r="LK327" s="942"/>
      <c r="LL327" s="942"/>
      <c r="LM327" s="942"/>
      <c r="LN327" s="942"/>
      <c r="LO327" s="942"/>
      <c r="LP327" s="942"/>
      <c r="LQ327" s="942"/>
      <c r="LR327" s="942"/>
      <c r="LS327" s="942"/>
      <c r="LT327" s="942"/>
      <c r="LU327" s="942"/>
      <c r="LV327" s="942"/>
      <c r="LW327" s="942"/>
      <c r="LX327" s="942"/>
      <c r="LY327" s="942"/>
      <c r="LZ327" s="942"/>
      <c r="MA327" s="942"/>
      <c r="MB327" s="942"/>
      <c r="MC327" s="942"/>
      <c r="MD327" s="942"/>
      <c r="ME327" s="942"/>
      <c r="MF327" s="942"/>
      <c r="MG327" s="942"/>
      <c r="MH327" s="942"/>
      <c r="MI327" s="942"/>
      <c r="MJ327" s="942"/>
      <c r="MK327" s="942"/>
      <c r="ML327" s="942"/>
      <c r="MM327" s="942"/>
      <c r="MN327" s="942"/>
      <c r="MO327" s="942"/>
      <c r="MP327" s="942"/>
      <c r="MQ327" s="942"/>
      <c r="MR327" s="942"/>
      <c r="MS327" s="942"/>
      <c r="MT327" s="942"/>
      <c r="MU327" s="942"/>
      <c r="MV327" s="942"/>
      <c r="MW327" s="942"/>
      <c r="MX327" s="942"/>
      <c r="MY327" s="942"/>
      <c r="MZ327" s="942"/>
      <c r="NA327" s="942"/>
      <c r="NB327" s="942"/>
      <c r="NC327" s="942"/>
      <c r="ND327" s="942"/>
      <c r="NE327" s="942"/>
      <c r="NF327" s="942"/>
      <c r="NG327" s="942"/>
      <c r="NH327" s="942"/>
      <c r="NI327" s="942"/>
      <c r="NJ327" s="942"/>
      <c r="NK327" s="942"/>
      <c r="NL327" s="942"/>
      <c r="NM327" s="942"/>
      <c r="NN327" s="942"/>
      <c r="NO327" s="942"/>
      <c r="NP327" s="942"/>
      <c r="NQ327" s="942"/>
      <c r="NR327" s="942"/>
      <c r="NS327" s="942"/>
      <c r="NT327" s="942"/>
      <c r="NU327" s="942"/>
      <c r="NV327" s="942"/>
      <c r="NW327" s="942"/>
      <c r="NX327" s="942"/>
      <c r="NY327" s="942"/>
      <c r="NZ327" s="942"/>
      <c r="OA327" s="942"/>
      <c r="OB327" s="942"/>
      <c r="OC327" s="942"/>
      <c r="OD327" s="942"/>
      <c r="OE327" s="942"/>
      <c r="OF327" s="942"/>
      <c r="OG327" s="942"/>
      <c r="OH327" s="942"/>
      <c r="OI327" s="942"/>
      <c r="OJ327" s="942"/>
      <c r="OK327" s="942"/>
      <c r="OL327" s="942"/>
      <c r="OM327" s="942"/>
      <c r="ON327" s="942"/>
      <c r="OO327" s="942"/>
      <c r="OP327" s="942"/>
      <c r="OQ327" s="942"/>
      <c r="OR327" s="942"/>
      <c r="OS327" s="942"/>
      <c r="OT327" s="942"/>
      <c r="OU327" s="942"/>
      <c r="OV327" s="942"/>
      <c r="OW327" s="942"/>
      <c r="OX327" s="942"/>
      <c r="OY327" s="942"/>
      <c r="OZ327" s="942"/>
      <c r="PA327" s="942"/>
      <c r="PB327" s="942"/>
      <c r="PC327" s="942"/>
      <c r="PD327" s="942"/>
      <c r="PE327" s="942"/>
      <c r="PF327" s="942"/>
      <c r="PG327" s="942"/>
      <c r="PH327" s="942"/>
      <c r="PI327" s="942"/>
      <c r="PJ327" s="942"/>
      <c r="PK327" s="942"/>
      <c r="PL327" s="942"/>
      <c r="PM327" s="942"/>
      <c r="PN327" s="942"/>
      <c r="PO327" s="942"/>
      <c r="PP327" s="942"/>
      <c r="PQ327" s="942"/>
      <c r="PR327" s="942"/>
      <c r="PS327" s="942"/>
      <c r="PT327" s="942"/>
      <c r="PU327" s="942"/>
      <c r="PV327" s="942"/>
      <c r="PW327" s="942"/>
      <c r="PX327" s="942"/>
      <c r="PY327" s="942"/>
      <c r="PZ327" s="942"/>
      <c r="QA327" s="942"/>
      <c r="QB327" s="942"/>
      <c r="QC327" s="942"/>
      <c r="QD327" s="942"/>
      <c r="QE327" s="942"/>
      <c r="QF327" s="942"/>
      <c r="QG327" s="942"/>
      <c r="QH327" s="942"/>
      <c r="QI327" s="942"/>
      <c r="QJ327" s="942"/>
      <c r="QK327" s="942"/>
      <c r="QL327" s="942"/>
      <c r="QM327" s="942"/>
      <c r="QN327" s="942"/>
      <c r="QO327" s="942"/>
      <c r="QP327" s="942"/>
      <c r="QQ327" s="942"/>
      <c r="QR327" s="942"/>
      <c r="QS327" s="942"/>
      <c r="QT327" s="942"/>
      <c r="QU327" s="942"/>
      <c r="QV327" s="942"/>
      <c r="QW327" s="942"/>
      <c r="QX327" s="942"/>
      <c r="QY327" s="942"/>
      <c r="QZ327" s="942"/>
      <c r="RA327" s="942"/>
      <c r="RB327" s="942"/>
      <c r="RC327" s="942"/>
      <c r="RD327" s="942"/>
      <c r="RE327" s="942"/>
      <c r="RF327" s="942"/>
      <c r="RG327" s="942"/>
      <c r="RH327" s="942"/>
      <c r="RI327" s="942"/>
      <c r="RJ327" s="942"/>
      <c r="RK327" s="942"/>
      <c r="RL327" s="942"/>
      <c r="RM327" s="942"/>
      <c r="RN327" s="942"/>
      <c r="RO327" s="942"/>
      <c r="RP327" s="942"/>
      <c r="RQ327" s="942"/>
      <c r="RR327" s="942"/>
      <c r="RS327" s="942"/>
      <c r="RT327" s="942"/>
      <c r="RU327" s="942"/>
      <c r="RV327" s="942"/>
      <c r="RW327" s="942"/>
      <c r="RX327" s="942"/>
      <c r="RY327" s="942"/>
      <c r="RZ327" s="942"/>
      <c r="SA327" s="942"/>
      <c r="SB327" s="942"/>
      <c r="SC327" s="942"/>
      <c r="SD327" s="942"/>
      <c r="SE327" s="942"/>
      <c r="SF327" s="942"/>
      <c r="SG327" s="942"/>
      <c r="SH327" s="942"/>
      <c r="SI327" s="942"/>
      <c r="SJ327" s="942"/>
      <c r="SK327" s="942"/>
      <c r="SL327" s="942"/>
      <c r="SM327" s="942"/>
      <c r="SN327" s="942"/>
      <c r="SO327" s="942"/>
      <c r="SP327" s="942"/>
      <c r="SQ327" s="942"/>
      <c r="SR327" s="942"/>
      <c r="SS327" s="942"/>
      <c r="ST327" s="942"/>
      <c r="SU327" s="942"/>
      <c r="SV327" s="942"/>
      <c r="SW327" s="942"/>
      <c r="SX327" s="942"/>
      <c r="SY327" s="942"/>
      <c r="SZ327" s="942"/>
      <c r="TA327" s="942"/>
      <c r="TB327" s="942"/>
      <c r="TC327" s="942"/>
      <c r="TD327" s="942"/>
      <c r="TE327" s="942"/>
      <c r="TF327" s="942"/>
      <c r="TG327" s="942"/>
      <c r="TH327" s="942"/>
      <c r="TI327" s="942"/>
      <c r="TJ327" s="942"/>
      <c r="TK327" s="942"/>
      <c r="TL327" s="942"/>
      <c r="TM327" s="942"/>
      <c r="TN327" s="942"/>
      <c r="TO327" s="942"/>
      <c r="TP327" s="942"/>
      <c r="TQ327" s="942"/>
      <c r="TR327" s="942"/>
      <c r="TS327" s="942"/>
      <c r="TT327" s="942"/>
      <c r="TU327" s="942"/>
      <c r="TV327" s="942"/>
      <c r="TW327" s="942"/>
      <c r="TX327" s="942"/>
      <c r="TY327" s="942"/>
      <c r="TZ327" s="942"/>
      <c r="UA327" s="942"/>
      <c r="UB327" s="942"/>
      <c r="UC327" s="942"/>
      <c r="UD327" s="942"/>
      <c r="UE327" s="942"/>
      <c r="UF327" s="942"/>
      <c r="UG327" s="942"/>
      <c r="UH327" s="942"/>
      <c r="UI327" s="942"/>
      <c r="UJ327" s="942"/>
      <c r="UK327" s="942"/>
      <c r="UL327" s="942"/>
      <c r="UM327" s="942"/>
      <c r="UN327" s="942"/>
      <c r="UO327" s="942"/>
      <c r="UP327" s="942"/>
      <c r="UQ327" s="942"/>
      <c r="UR327" s="942"/>
      <c r="US327" s="942"/>
      <c r="UT327" s="942"/>
      <c r="UU327" s="942"/>
      <c r="UV327" s="942"/>
      <c r="UW327" s="942"/>
      <c r="UX327" s="942"/>
      <c r="UY327" s="942"/>
      <c r="UZ327" s="942"/>
      <c r="VA327" s="942"/>
      <c r="VB327" s="942"/>
      <c r="VC327" s="942"/>
      <c r="VD327" s="942"/>
      <c r="VE327" s="942"/>
      <c r="VF327" s="942"/>
      <c r="VG327" s="942"/>
      <c r="VH327" s="942"/>
      <c r="VI327" s="942"/>
      <c r="VJ327" s="942"/>
      <c r="VK327" s="942"/>
      <c r="VL327" s="942"/>
      <c r="VM327" s="942"/>
      <c r="VN327" s="942"/>
      <c r="VO327" s="942"/>
      <c r="VP327" s="942"/>
      <c r="VQ327" s="942"/>
      <c r="VR327" s="942"/>
      <c r="VS327" s="942"/>
      <c r="VT327" s="942"/>
      <c r="VU327" s="942"/>
      <c r="VV327" s="942"/>
      <c r="VW327" s="942"/>
      <c r="VX327" s="942"/>
      <c r="VY327" s="942"/>
      <c r="VZ327" s="942"/>
      <c r="WA327" s="942"/>
      <c r="WB327" s="942"/>
      <c r="WC327" s="942"/>
      <c r="WD327" s="942"/>
      <c r="WE327" s="942"/>
      <c r="WF327" s="942"/>
      <c r="WG327" s="942"/>
      <c r="WH327" s="942"/>
      <c r="WI327" s="942"/>
      <c r="WJ327" s="942"/>
      <c r="WK327" s="942"/>
      <c r="WL327" s="942"/>
      <c r="WM327" s="942"/>
      <c r="WN327" s="942"/>
      <c r="WO327" s="942"/>
      <c r="WP327" s="942"/>
      <c r="WQ327" s="942"/>
      <c r="WR327" s="942"/>
      <c r="WS327" s="942"/>
      <c r="WT327" s="942"/>
      <c r="WU327" s="942"/>
      <c r="WV327" s="942"/>
      <c r="WW327" s="942"/>
      <c r="WX327" s="942"/>
      <c r="WY327" s="942"/>
      <c r="WZ327" s="942"/>
      <c r="XA327" s="942"/>
      <c r="XB327" s="942"/>
      <c r="XC327" s="942"/>
      <c r="XD327" s="942"/>
      <c r="XE327" s="942"/>
      <c r="XF327" s="942"/>
      <c r="XG327" s="942"/>
      <c r="XH327" s="942"/>
      <c r="XI327" s="942"/>
      <c r="XJ327" s="942"/>
      <c r="XK327" s="942"/>
      <c r="XL327" s="942"/>
      <c r="XM327" s="942"/>
      <c r="XN327" s="942"/>
      <c r="XO327" s="942"/>
      <c r="XP327" s="942"/>
      <c r="XQ327" s="942"/>
      <c r="XR327" s="942"/>
      <c r="XS327" s="942"/>
      <c r="XT327" s="942"/>
      <c r="XU327" s="942"/>
      <c r="XV327" s="942"/>
      <c r="XW327" s="942"/>
      <c r="XX327" s="942"/>
      <c r="XY327" s="942"/>
      <c r="XZ327" s="942"/>
      <c r="YA327" s="942"/>
      <c r="YB327" s="942"/>
      <c r="YC327" s="942"/>
      <c r="YD327" s="942"/>
      <c r="YE327" s="942"/>
      <c r="YF327" s="942"/>
      <c r="YG327" s="942"/>
      <c r="YH327" s="942"/>
      <c r="YI327" s="942"/>
      <c r="YJ327" s="942"/>
      <c r="YK327" s="942"/>
      <c r="YL327" s="942"/>
      <c r="YM327" s="942"/>
      <c r="YN327" s="942"/>
      <c r="YO327" s="942"/>
      <c r="YP327" s="942"/>
      <c r="YQ327" s="942"/>
      <c r="YR327" s="942"/>
      <c r="YS327" s="942"/>
      <c r="YT327" s="942"/>
      <c r="YU327" s="942"/>
      <c r="YV327" s="942"/>
      <c r="YW327" s="942"/>
      <c r="YX327" s="942"/>
      <c r="YY327" s="942"/>
      <c r="YZ327" s="942"/>
      <c r="ZA327" s="942"/>
      <c r="ZB327" s="942"/>
      <c r="ZC327" s="942"/>
      <c r="ZD327" s="942"/>
      <c r="ZE327" s="942"/>
      <c r="ZF327" s="942"/>
      <c r="ZG327" s="942"/>
      <c r="ZH327" s="942"/>
      <c r="ZI327" s="942"/>
      <c r="ZJ327" s="942"/>
      <c r="ZK327" s="942"/>
      <c r="ZL327" s="942"/>
      <c r="ZM327" s="942"/>
      <c r="ZN327" s="942"/>
      <c r="ZO327" s="942"/>
      <c r="ZP327" s="942"/>
      <c r="ZQ327" s="942"/>
      <c r="ZR327" s="942"/>
      <c r="ZS327" s="942"/>
      <c r="ZT327" s="942"/>
      <c r="ZU327" s="942"/>
      <c r="ZV327" s="942"/>
      <c r="ZW327" s="942"/>
      <c r="ZX327" s="942"/>
      <c r="ZY327" s="942"/>
      <c r="ZZ327" s="942"/>
      <c r="AAA327" s="942"/>
      <c r="AAB327" s="942"/>
      <c r="AAC327" s="942"/>
      <c r="AAD327" s="942"/>
      <c r="AAE327" s="942"/>
      <c r="AAF327" s="942"/>
      <c r="AAG327" s="942"/>
      <c r="AAH327" s="942"/>
      <c r="AAI327" s="942"/>
      <c r="AAJ327" s="942"/>
      <c r="AAK327" s="942"/>
      <c r="AAL327" s="942"/>
      <c r="AAM327" s="942"/>
      <c r="AAN327" s="942"/>
      <c r="AAO327" s="942"/>
      <c r="AAP327" s="942"/>
      <c r="AAQ327" s="942"/>
      <c r="AAR327" s="942"/>
      <c r="AAS327" s="942"/>
      <c r="AAT327" s="942"/>
      <c r="AAU327" s="942"/>
      <c r="AAV327" s="942"/>
      <c r="AAW327" s="942"/>
      <c r="AAX327" s="942"/>
      <c r="AAY327" s="942"/>
      <c r="AAZ327" s="942"/>
      <c r="ABA327" s="942"/>
      <c r="ABB327" s="942"/>
      <c r="ABC327" s="942"/>
      <c r="ABD327" s="942"/>
      <c r="ABE327" s="942"/>
      <c r="ABF327" s="942"/>
      <c r="ABG327" s="942"/>
      <c r="ABH327" s="942"/>
      <c r="ABI327" s="942"/>
      <c r="ABJ327" s="942"/>
      <c r="ABK327" s="942"/>
      <c r="ABL327" s="942"/>
      <c r="ABM327" s="942"/>
      <c r="ABN327" s="942"/>
      <c r="ABO327" s="942"/>
      <c r="ABP327" s="942"/>
      <c r="ABQ327" s="942"/>
      <c r="ABR327" s="942"/>
      <c r="ABS327" s="942"/>
      <c r="ABT327" s="942"/>
      <c r="ABU327" s="942"/>
      <c r="ABV327" s="942"/>
      <c r="ABW327" s="942"/>
      <c r="ABX327" s="942"/>
      <c r="ABY327" s="942"/>
      <c r="ABZ327" s="942"/>
      <c r="ACA327" s="942"/>
      <c r="ACB327" s="942"/>
      <c r="ACC327" s="942"/>
      <c r="ACD327" s="942"/>
      <c r="ACE327" s="942"/>
      <c r="ACF327" s="942"/>
      <c r="ACG327" s="942"/>
      <c r="ACH327" s="942"/>
      <c r="ACI327" s="942"/>
      <c r="ACJ327" s="942"/>
      <c r="ACK327" s="942"/>
      <c r="ACL327" s="942"/>
      <c r="ACM327" s="942"/>
      <c r="ACN327" s="942"/>
      <c r="ACO327" s="942"/>
      <c r="ACP327" s="942"/>
      <c r="ACQ327" s="942"/>
      <c r="ACR327" s="942"/>
      <c r="ACS327" s="942"/>
      <c r="ACT327" s="942"/>
      <c r="ACU327" s="942"/>
      <c r="ACV327" s="942"/>
      <c r="ACW327" s="942"/>
      <c r="ACX327" s="942"/>
      <c r="ACY327" s="942"/>
      <c r="ACZ327" s="942"/>
      <c r="ADA327" s="942"/>
      <c r="ADB327" s="942"/>
      <c r="ADC327" s="942"/>
      <c r="ADD327" s="942"/>
      <c r="ADE327" s="942"/>
      <c r="ADF327" s="942"/>
      <c r="ADG327" s="942"/>
      <c r="ADH327" s="942"/>
      <c r="ADI327" s="942"/>
      <c r="ADJ327" s="942"/>
      <c r="ADK327" s="942"/>
      <c r="ADL327" s="942"/>
      <c r="ADM327" s="942"/>
      <c r="ADN327" s="942"/>
      <c r="ADO327" s="942"/>
      <c r="ADP327" s="942"/>
      <c r="ADQ327" s="942"/>
      <c r="ADR327" s="942"/>
      <c r="ADS327" s="942"/>
      <c r="ADT327" s="942"/>
      <c r="ADU327" s="942"/>
      <c r="ADV327" s="942"/>
      <c r="ADW327" s="942"/>
      <c r="ADX327" s="942"/>
      <c r="ADY327" s="942"/>
      <c r="ADZ327" s="942"/>
      <c r="AEA327" s="942"/>
      <c r="AEB327" s="942"/>
      <c r="AEC327" s="942"/>
      <c r="AED327" s="942"/>
      <c r="AEE327" s="942"/>
      <c r="AEF327" s="942"/>
      <c r="AEG327" s="942"/>
      <c r="AEH327" s="942"/>
      <c r="AEI327" s="942"/>
      <c r="AEJ327" s="942"/>
      <c r="AEK327" s="942"/>
      <c r="AEL327" s="942"/>
      <c r="AEM327" s="942"/>
      <c r="AEN327" s="942"/>
      <c r="AEO327" s="942"/>
      <c r="AEP327" s="942"/>
      <c r="AEQ327" s="942"/>
      <c r="AER327" s="942"/>
      <c r="AES327" s="942"/>
      <c r="AET327" s="942"/>
      <c r="AEU327" s="942"/>
      <c r="AEV327" s="942"/>
      <c r="AEW327" s="942"/>
      <c r="AEX327" s="942"/>
      <c r="AEY327" s="942"/>
      <c r="AEZ327" s="942"/>
      <c r="AFA327" s="942"/>
      <c r="AFB327" s="942"/>
      <c r="AFC327" s="942"/>
      <c r="AFD327" s="942"/>
      <c r="AFE327" s="942"/>
      <c r="AFF327" s="942"/>
      <c r="AFG327" s="942"/>
      <c r="AFH327" s="942"/>
      <c r="AFI327" s="942"/>
      <c r="AFJ327" s="942"/>
      <c r="AFK327" s="942"/>
      <c r="AFL327" s="942"/>
      <c r="AFM327" s="942"/>
      <c r="AFN327" s="942"/>
      <c r="AFO327" s="942"/>
      <c r="AFP327" s="942"/>
      <c r="AFQ327" s="942"/>
      <c r="AFR327" s="942"/>
      <c r="AFS327" s="942"/>
      <c r="AFT327" s="942"/>
      <c r="AFU327" s="942"/>
      <c r="AFV327" s="942"/>
      <c r="AFW327" s="942"/>
      <c r="AFX327" s="942"/>
      <c r="AFY327" s="942"/>
      <c r="AFZ327" s="942"/>
      <c r="AGA327" s="942"/>
      <c r="AGB327" s="942"/>
      <c r="AGC327" s="942"/>
      <c r="AGD327" s="942"/>
      <c r="AGE327" s="942"/>
      <c r="AGF327" s="942"/>
      <c r="AGG327" s="942"/>
      <c r="AGH327" s="942"/>
      <c r="AGI327" s="942"/>
      <c r="AGJ327" s="942"/>
      <c r="AGK327" s="942"/>
      <c r="AGL327" s="942"/>
      <c r="AGM327" s="942"/>
      <c r="AGN327" s="942"/>
      <c r="AGO327" s="942"/>
      <c r="AGP327" s="942"/>
      <c r="AGQ327" s="942"/>
      <c r="AGR327" s="942"/>
      <c r="AGS327" s="942"/>
      <c r="AGT327" s="942"/>
      <c r="AGU327" s="942"/>
      <c r="AGV327" s="942"/>
      <c r="AGW327" s="942"/>
      <c r="AGX327" s="942"/>
      <c r="AGY327" s="942"/>
      <c r="AGZ327" s="942"/>
      <c r="AHA327" s="942"/>
      <c r="AHB327" s="942"/>
      <c r="AHC327" s="942"/>
      <c r="AHD327" s="942"/>
      <c r="AHE327" s="942"/>
      <c r="AHF327" s="942"/>
      <c r="AHG327" s="942"/>
      <c r="AHH327" s="942"/>
      <c r="AHI327" s="942"/>
      <c r="AHJ327" s="942"/>
      <c r="AHK327" s="942"/>
      <c r="AHL327" s="942"/>
      <c r="AHM327" s="942"/>
      <c r="AHN327" s="942"/>
      <c r="AHO327" s="942"/>
      <c r="AHP327" s="942"/>
      <c r="AHQ327" s="942"/>
      <c r="AHR327" s="942"/>
      <c r="AHS327" s="942"/>
      <c r="AHT327" s="942"/>
      <c r="AHU327" s="942"/>
      <c r="AHV327" s="942"/>
      <c r="AHW327" s="942"/>
      <c r="AHX327" s="942"/>
      <c r="AHY327" s="942"/>
      <c r="AHZ327" s="942"/>
      <c r="AIA327" s="942"/>
      <c r="AIB327" s="942"/>
      <c r="AIC327" s="942"/>
      <c r="AID327" s="942"/>
      <c r="AIE327" s="942"/>
      <c r="AIF327" s="942"/>
      <c r="AIG327" s="942"/>
      <c r="AIH327" s="942"/>
      <c r="AII327" s="942"/>
      <c r="AIJ327" s="942"/>
      <c r="AIK327" s="942"/>
      <c r="AIL327" s="942"/>
      <c r="AIM327" s="942"/>
      <c r="AIN327" s="942"/>
      <c r="AIO327" s="942"/>
      <c r="AIP327" s="942"/>
      <c r="AIQ327" s="942"/>
      <c r="AIR327" s="942"/>
      <c r="AIS327" s="942"/>
      <c r="AIT327" s="942"/>
      <c r="AIU327" s="942"/>
      <c r="AIV327" s="942"/>
      <c r="AIW327" s="942"/>
      <c r="AIX327" s="942"/>
      <c r="AIY327" s="942"/>
      <c r="AIZ327" s="942"/>
      <c r="AJA327" s="942"/>
      <c r="AJB327" s="942"/>
      <c r="AJC327" s="942"/>
      <c r="AJD327" s="942"/>
      <c r="AJE327" s="942"/>
      <c r="AJF327" s="942"/>
      <c r="AJG327" s="942"/>
      <c r="AJH327" s="942"/>
      <c r="AJI327" s="942"/>
      <c r="AJJ327" s="942"/>
      <c r="AJK327" s="942"/>
      <c r="AJL327" s="942"/>
      <c r="AJM327" s="942"/>
      <c r="AJN327" s="942"/>
      <c r="AJO327" s="942"/>
      <c r="AJP327" s="942"/>
      <c r="AJQ327" s="942"/>
      <c r="AJR327" s="942"/>
      <c r="AJS327" s="942"/>
      <c r="AJT327" s="942"/>
      <c r="AJU327" s="942"/>
      <c r="AJV327" s="942"/>
      <c r="AJW327" s="942"/>
      <c r="AJX327" s="942"/>
      <c r="AJY327" s="942"/>
      <c r="AJZ327" s="942"/>
      <c r="AKA327" s="942"/>
      <c r="AKB327" s="942"/>
      <c r="AKC327" s="942"/>
      <c r="AKD327" s="942"/>
      <c r="AKE327" s="942"/>
      <c r="AKF327" s="942"/>
      <c r="AKG327" s="942"/>
      <c r="AKH327" s="942"/>
      <c r="AKI327" s="942"/>
      <c r="AKJ327" s="942"/>
      <c r="AKK327" s="942"/>
      <c r="AKL327" s="942"/>
      <c r="AKM327" s="942"/>
      <c r="AKN327" s="942"/>
      <c r="AKO327" s="942"/>
      <c r="AKP327" s="942"/>
      <c r="AKQ327" s="942"/>
      <c r="AKR327" s="942"/>
      <c r="AKS327" s="942"/>
      <c r="AKT327" s="942"/>
      <c r="AKU327" s="942"/>
      <c r="AKV327" s="942"/>
      <c r="AKW327" s="942"/>
      <c r="AKX327" s="942"/>
      <c r="AKY327" s="942"/>
      <c r="AKZ327" s="942"/>
      <c r="ALA327" s="942"/>
      <c r="ALB327" s="942"/>
      <c r="ALC327" s="942"/>
      <c r="ALD327" s="942"/>
      <c r="ALE327" s="942"/>
      <c r="ALF327" s="942"/>
      <c r="ALG327" s="942"/>
      <c r="ALH327" s="942"/>
      <c r="ALI327" s="942"/>
      <c r="ALJ327" s="942"/>
      <c r="ALK327" s="942"/>
      <c r="ALL327" s="942"/>
      <c r="ALM327" s="942"/>
      <c r="ALN327" s="942"/>
      <c r="ALO327" s="942"/>
      <c r="ALP327" s="942"/>
      <c r="ALQ327" s="942"/>
      <c r="ALR327" s="942"/>
      <c r="ALS327" s="942"/>
      <c r="ALT327" s="942"/>
      <c r="ALU327" s="942"/>
      <c r="ALV327" s="942"/>
      <c r="ALW327" s="942"/>
      <c r="ALX327" s="942"/>
      <c r="ALY327" s="942"/>
      <c r="ALZ327" s="942"/>
      <c r="AMA327" s="942"/>
      <c r="AMB327" s="942"/>
      <c r="AMC327" s="942"/>
      <c r="AMD327" s="942"/>
      <c r="AME327" s="942"/>
      <c r="AMF327" s="942"/>
      <c r="AMG327" s="942"/>
      <c r="AMH327" s="942"/>
      <c r="AMI327" s="942"/>
      <c r="AMJ327" s="942"/>
      <c r="AMK327" s="942"/>
      <c r="AML327" s="942"/>
      <c r="AMM327" s="942"/>
      <c r="AMN327" s="942"/>
      <c r="AMO327" s="942"/>
      <c r="AMP327" s="942"/>
      <c r="AMQ327" s="942"/>
      <c r="AMR327" s="942"/>
      <c r="AMS327" s="942"/>
      <c r="AMT327" s="942"/>
      <c r="AMU327" s="942"/>
      <c r="AMV327" s="942"/>
      <c r="AMW327" s="942"/>
      <c r="AMX327" s="942"/>
      <c r="AMY327" s="942"/>
      <c r="AMZ327" s="942"/>
      <c r="ANA327" s="942"/>
      <c r="ANB327" s="942"/>
      <c r="ANC327" s="942"/>
      <c r="AND327" s="942"/>
      <c r="ANE327" s="942"/>
      <c r="ANF327" s="942"/>
      <c r="ANG327" s="942"/>
      <c r="ANH327" s="942"/>
      <c r="ANI327" s="942"/>
      <c r="ANJ327" s="942"/>
      <c r="ANK327" s="942"/>
      <c r="ANL327" s="942"/>
      <c r="ANM327" s="942"/>
      <c r="ANN327" s="942"/>
      <c r="ANO327" s="942"/>
      <c r="ANP327" s="942"/>
      <c r="ANQ327" s="942"/>
      <c r="ANR327" s="942"/>
      <c r="ANS327" s="942"/>
      <c r="ANT327" s="942"/>
      <c r="ANU327" s="942"/>
      <c r="ANV327" s="942"/>
      <c r="ANW327" s="942"/>
      <c r="ANX327" s="942"/>
      <c r="ANY327" s="942"/>
      <c r="ANZ327" s="942"/>
      <c r="AOA327" s="942"/>
      <c r="AOB327" s="942"/>
      <c r="AOC327" s="942"/>
      <c r="AOD327" s="942"/>
      <c r="AOE327" s="942"/>
      <c r="AOF327" s="942"/>
      <c r="AOG327" s="942"/>
      <c r="AOH327" s="942"/>
      <c r="AOI327" s="942"/>
      <c r="AOJ327" s="942"/>
      <c r="AOK327" s="942"/>
      <c r="AOL327" s="942"/>
      <c r="AOM327" s="942"/>
      <c r="AON327" s="942"/>
      <c r="AOO327" s="942"/>
      <c r="AOP327" s="942"/>
      <c r="AOQ327" s="942"/>
      <c r="AOR327" s="942"/>
      <c r="AOS327" s="942"/>
      <c r="AOT327" s="942"/>
      <c r="AOU327" s="942"/>
      <c r="AOV327" s="942"/>
      <c r="AOW327" s="942"/>
      <c r="AOX327" s="942"/>
      <c r="AOY327" s="942"/>
      <c r="AOZ327" s="942"/>
      <c r="APA327" s="942"/>
      <c r="APB327" s="942"/>
      <c r="APC327" s="942"/>
      <c r="APD327" s="942"/>
      <c r="APE327" s="942"/>
      <c r="APF327" s="942"/>
      <c r="APG327" s="942"/>
      <c r="APH327" s="942"/>
      <c r="API327" s="942"/>
      <c r="APJ327" s="942"/>
      <c r="APK327" s="942"/>
      <c r="APL327" s="942"/>
      <c r="APM327" s="942"/>
      <c r="APN327" s="942"/>
      <c r="APO327" s="942"/>
      <c r="APP327" s="942"/>
      <c r="APQ327" s="942"/>
      <c r="APR327" s="942"/>
      <c r="APS327" s="942"/>
      <c r="APT327" s="942"/>
      <c r="APU327" s="942"/>
      <c r="APV327" s="942"/>
      <c r="APW327" s="942"/>
      <c r="APX327" s="942"/>
      <c r="APY327" s="942"/>
      <c r="APZ327" s="942"/>
      <c r="AQA327" s="942"/>
      <c r="AQB327" s="942"/>
      <c r="AQC327" s="942"/>
      <c r="AQD327" s="942"/>
      <c r="AQE327" s="942"/>
      <c r="AQF327" s="942"/>
      <c r="AQG327" s="942"/>
      <c r="AQH327" s="942"/>
      <c r="AQI327" s="942"/>
      <c r="AQJ327" s="942"/>
      <c r="AQK327" s="942"/>
      <c r="AQL327" s="942"/>
      <c r="AQM327" s="942"/>
      <c r="AQN327" s="942"/>
      <c r="AQO327" s="942"/>
      <c r="AQP327" s="942"/>
      <c r="AQQ327" s="942"/>
      <c r="AQR327" s="942"/>
      <c r="AQS327" s="942"/>
      <c r="AQT327" s="942"/>
      <c r="AQU327" s="942"/>
      <c r="AQV327" s="942"/>
      <c r="AQW327" s="942"/>
      <c r="AQX327" s="942"/>
      <c r="AQY327" s="942"/>
      <c r="AQZ327" s="942"/>
      <c r="ARA327" s="942"/>
      <c r="ARB327" s="942"/>
      <c r="ARC327" s="942"/>
      <c r="ARD327" s="942"/>
      <c r="ARE327" s="942"/>
      <c r="ARF327" s="942"/>
      <c r="ARG327" s="942"/>
      <c r="ARH327" s="942"/>
      <c r="ARI327" s="942"/>
      <c r="ARJ327" s="942"/>
      <c r="ARK327" s="942"/>
      <c r="ARL327" s="942"/>
      <c r="ARM327" s="942"/>
      <c r="ARN327" s="942"/>
      <c r="ARO327" s="942"/>
      <c r="ARP327" s="942"/>
      <c r="ARQ327" s="942"/>
      <c r="ARR327" s="942"/>
      <c r="ARS327" s="942"/>
      <c r="ART327" s="942"/>
      <c r="ARU327" s="942"/>
      <c r="ARV327" s="942"/>
      <c r="ARW327" s="942"/>
      <c r="ARX327" s="942"/>
      <c r="ARY327" s="942"/>
      <c r="ARZ327" s="942"/>
      <c r="ASA327" s="942"/>
      <c r="ASB327" s="942"/>
      <c r="ASC327" s="942"/>
      <c r="ASD327" s="942"/>
      <c r="ASE327" s="942"/>
      <c r="ASF327" s="942"/>
      <c r="ASG327" s="942"/>
      <c r="ASH327" s="942"/>
      <c r="ASI327" s="942"/>
      <c r="ASJ327" s="942"/>
      <c r="ASK327" s="942"/>
      <c r="ASL327" s="942"/>
      <c r="ASM327" s="942"/>
      <c r="ASN327" s="942"/>
      <c r="ASO327" s="942"/>
      <c r="ASP327" s="942"/>
      <c r="ASQ327" s="942"/>
      <c r="ASR327" s="942"/>
      <c r="ASS327" s="942"/>
      <c r="AST327" s="942"/>
      <c r="ASU327" s="942"/>
      <c r="ASV327" s="942"/>
      <c r="ASW327" s="942"/>
      <c r="ASX327" s="942"/>
      <c r="ASY327" s="942"/>
      <c r="ASZ327" s="942"/>
      <c r="ATA327" s="942"/>
      <c r="ATB327" s="942"/>
      <c r="ATC327" s="942"/>
      <c r="ATD327" s="942"/>
      <c r="ATE327" s="942"/>
      <c r="ATF327" s="942"/>
      <c r="ATG327" s="942"/>
      <c r="ATH327" s="942"/>
      <c r="ATI327" s="942"/>
      <c r="ATJ327" s="942"/>
      <c r="ATK327" s="942"/>
      <c r="ATL327" s="942"/>
      <c r="ATM327" s="942"/>
      <c r="ATN327" s="942"/>
      <c r="ATO327" s="942"/>
      <c r="ATP327" s="942"/>
      <c r="ATQ327" s="942"/>
      <c r="ATR327" s="942"/>
      <c r="ATS327" s="942"/>
      <c r="ATT327" s="942"/>
      <c r="ATU327" s="942"/>
      <c r="ATV327" s="942"/>
      <c r="ATW327" s="942"/>
      <c r="ATX327" s="942"/>
      <c r="ATY327" s="942"/>
      <c r="ATZ327" s="942"/>
      <c r="AUA327" s="942"/>
      <c r="AUB327" s="942"/>
      <c r="AUC327" s="942"/>
      <c r="AUD327" s="942"/>
      <c r="AUE327" s="942"/>
      <c r="AUF327" s="942"/>
      <c r="AUG327" s="942"/>
      <c r="AUH327" s="942"/>
      <c r="AUI327" s="942"/>
      <c r="AUJ327" s="942"/>
      <c r="AUK327" s="942"/>
      <c r="AUL327" s="942"/>
      <c r="AUM327" s="942"/>
      <c r="AUN327" s="942"/>
      <c r="AUO327" s="942"/>
      <c r="AUP327" s="942"/>
      <c r="AUQ327" s="942"/>
      <c r="AUR327" s="942"/>
      <c r="AUS327" s="942"/>
      <c r="AUT327" s="942"/>
      <c r="AUU327" s="942"/>
      <c r="AUV327" s="942"/>
      <c r="AUW327" s="942"/>
      <c r="AUX327" s="942"/>
      <c r="AUY327" s="942"/>
      <c r="AUZ327" s="942"/>
      <c r="AVA327" s="942"/>
      <c r="AVB327" s="942"/>
      <c r="AVC327" s="942"/>
      <c r="AVD327" s="942"/>
      <c r="AVE327" s="942"/>
      <c r="AVF327" s="942"/>
      <c r="AVG327" s="942"/>
      <c r="AVH327" s="942"/>
      <c r="AVI327" s="942"/>
      <c r="AVJ327" s="942"/>
      <c r="AVK327" s="942"/>
      <c r="AVL327" s="942"/>
      <c r="AVM327" s="942"/>
      <c r="AVN327" s="942"/>
      <c r="AVO327" s="942"/>
      <c r="AVP327" s="942"/>
      <c r="AVQ327" s="942"/>
      <c r="AVR327" s="942"/>
      <c r="AVS327" s="942"/>
      <c r="AVT327" s="942"/>
      <c r="AVU327" s="942"/>
      <c r="AVV327" s="942"/>
      <c r="AVW327" s="942"/>
      <c r="AVX327" s="942"/>
      <c r="AVY327" s="942"/>
      <c r="AVZ327" s="942"/>
      <c r="AWA327" s="942"/>
      <c r="AWB327" s="942"/>
      <c r="AWC327" s="942"/>
      <c r="AWD327" s="942"/>
      <c r="AWE327" s="942"/>
      <c r="AWF327" s="942"/>
      <c r="AWG327" s="942"/>
      <c r="AWH327" s="942"/>
      <c r="AWI327" s="942"/>
      <c r="AWJ327" s="942"/>
      <c r="AWK327" s="942"/>
      <c r="AWL327" s="942"/>
      <c r="AWM327" s="942"/>
      <c r="AWN327" s="942"/>
      <c r="AWO327" s="942"/>
      <c r="AWP327" s="942"/>
      <c r="AWQ327" s="942"/>
      <c r="AWR327" s="942"/>
      <c r="AWS327" s="942"/>
      <c r="AWT327" s="942"/>
      <c r="AWU327" s="942"/>
      <c r="AWV327" s="942"/>
      <c r="AWW327" s="942"/>
      <c r="AWX327" s="942"/>
      <c r="AWY327" s="942"/>
      <c r="AWZ327" s="942"/>
      <c r="AXA327" s="942"/>
      <c r="AXB327" s="942"/>
      <c r="AXC327" s="942"/>
      <c r="AXD327" s="942"/>
      <c r="AXE327" s="942"/>
      <c r="AXF327" s="942"/>
      <c r="AXG327" s="942"/>
      <c r="AXH327" s="942"/>
      <c r="AXI327" s="942"/>
      <c r="AXJ327" s="942"/>
      <c r="AXK327" s="942"/>
      <c r="AXL327" s="942"/>
      <c r="AXM327" s="942"/>
      <c r="AXN327" s="942"/>
      <c r="AXO327" s="942"/>
      <c r="AXP327" s="942"/>
      <c r="AXQ327" s="942"/>
      <c r="AXR327" s="942"/>
      <c r="AXS327" s="942"/>
      <c r="AXT327" s="942"/>
      <c r="AXU327" s="942"/>
      <c r="AXV327" s="942"/>
      <c r="AXW327" s="942"/>
      <c r="AXX327" s="942"/>
      <c r="AXY327" s="942"/>
      <c r="AXZ327" s="942"/>
      <c r="AYA327" s="942"/>
      <c r="AYB327" s="942"/>
      <c r="AYC327" s="942"/>
      <c r="AYD327" s="942"/>
      <c r="AYE327" s="942"/>
      <c r="AYF327" s="942"/>
      <c r="AYG327" s="942"/>
      <c r="AYH327" s="942"/>
      <c r="AYI327" s="942"/>
      <c r="AYJ327" s="942"/>
      <c r="AYK327" s="942"/>
      <c r="AYL327" s="942"/>
      <c r="AYM327" s="942"/>
      <c r="AYN327" s="942"/>
      <c r="AYO327" s="942"/>
      <c r="AYP327" s="942"/>
      <c r="AYQ327" s="942"/>
      <c r="AYR327" s="942"/>
      <c r="AYS327" s="942"/>
      <c r="AYT327" s="942"/>
      <c r="AYU327" s="942"/>
      <c r="AYV327" s="942"/>
      <c r="AYW327" s="942"/>
      <c r="AYX327" s="942"/>
      <c r="AYY327" s="942"/>
      <c r="AYZ327" s="942"/>
      <c r="AZA327" s="942"/>
      <c r="AZB327" s="942"/>
      <c r="AZC327" s="942"/>
      <c r="AZD327" s="942"/>
      <c r="AZE327" s="942"/>
      <c r="AZF327" s="942"/>
      <c r="AZG327" s="942"/>
      <c r="AZH327" s="942"/>
      <c r="AZI327" s="942"/>
      <c r="AZJ327" s="942"/>
      <c r="AZK327" s="942"/>
      <c r="AZL327" s="942"/>
      <c r="AZM327" s="942"/>
      <c r="AZN327" s="942"/>
      <c r="AZO327" s="942"/>
      <c r="AZP327" s="942"/>
      <c r="AZQ327" s="942"/>
      <c r="AZR327" s="942"/>
      <c r="AZS327" s="942"/>
      <c r="AZT327" s="942"/>
      <c r="AZU327" s="942"/>
      <c r="AZV327" s="942"/>
      <c r="AZW327" s="942"/>
      <c r="AZX327" s="942"/>
      <c r="AZY327" s="942"/>
      <c r="AZZ327" s="942"/>
      <c r="BAA327" s="942"/>
      <c r="BAB327" s="942"/>
      <c r="BAC327" s="942"/>
      <c r="BAD327" s="942"/>
      <c r="BAE327" s="942"/>
      <c r="BAF327" s="942"/>
      <c r="BAG327" s="942"/>
      <c r="BAH327" s="942"/>
      <c r="BAI327" s="942"/>
      <c r="BAJ327" s="942"/>
      <c r="BAK327" s="942"/>
      <c r="BAL327" s="942"/>
      <c r="BAM327" s="942"/>
      <c r="BAN327" s="942"/>
      <c r="BAO327" s="942"/>
      <c r="BAP327" s="942"/>
      <c r="BAQ327" s="942"/>
      <c r="BAR327" s="942"/>
      <c r="BAS327" s="942"/>
      <c r="BAT327" s="942"/>
      <c r="BAU327" s="942"/>
      <c r="BAV327" s="942"/>
      <c r="BAW327" s="942"/>
      <c r="BAX327" s="942"/>
      <c r="BAY327" s="942"/>
      <c r="BAZ327" s="942"/>
      <c r="BBA327" s="942"/>
      <c r="BBB327" s="942"/>
      <c r="BBC327" s="942"/>
      <c r="BBD327" s="942"/>
      <c r="BBE327" s="942"/>
      <c r="BBF327" s="942"/>
      <c r="BBG327" s="942"/>
      <c r="BBH327" s="942"/>
      <c r="BBI327" s="942"/>
      <c r="BBJ327" s="942"/>
      <c r="BBK327" s="942"/>
      <c r="BBL327" s="942"/>
      <c r="BBM327" s="942"/>
      <c r="BBN327" s="942"/>
      <c r="BBO327" s="942"/>
      <c r="BBP327" s="942"/>
      <c r="BBQ327" s="942"/>
      <c r="BBR327" s="942"/>
      <c r="BBS327" s="942"/>
      <c r="BBT327" s="942"/>
      <c r="BBU327" s="942"/>
      <c r="BBV327" s="942"/>
      <c r="BBW327" s="942"/>
      <c r="BBX327" s="942"/>
      <c r="BBY327" s="942"/>
      <c r="BBZ327" s="942"/>
      <c r="BCA327" s="942"/>
      <c r="BCB327" s="942"/>
      <c r="BCC327" s="942"/>
      <c r="BCD327" s="942"/>
      <c r="BCE327" s="942"/>
      <c r="BCF327" s="942"/>
      <c r="BCG327" s="942"/>
      <c r="BCH327" s="942"/>
      <c r="BCI327" s="942"/>
      <c r="BCJ327" s="942"/>
      <c r="BCK327" s="942"/>
      <c r="BCL327" s="942"/>
      <c r="BCM327" s="942"/>
      <c r="BCN327" s="942"/>
      <c r="BCO327" s="942"/>
      <c r="BCP327" s="942"/>
      <c r="BCQ327" s="942"/>
      <c r="BCR327" s="942"/>
      <c r="BCS327" s="942"/>
      <c r="BCT327" s="942"/>
      <c r="BCU327" s="942"/>
      <c r="BCV327" s="942"/>
      <c r="BCW327" s="942"/>
      <c r="BCX327" s="942"/>
      <c r="BCY327" s="942"/>
      <c r="BCZ327" s="942"/>
      <c r="BDA327" s="942"/>
      <c r="BDB327" s="942"/>
      <c r="BDC327" s="942"/>
      <c r="BDD327" s="942"/>
      <c r="BDE327" s="942"/>
      <c r="BDF327" s="942"/>
      <c r="BDG327" s="942"/>
      <c r="BDH327" s="942"/>
      <c r="BDI327" s="942"/>
      <c r="BDJ327" s="942"/>
      <c r="BDK327" s="942"/>
      <c r="BDL327" s="942"/>
      <c r="BDM327" s="942"/>
      <c r="BDN327" s="942"/>
      <c r="BDO327" s="942"/>
      <c r="BDP327" s="942"/>
      <c r="BDQ327" s="942"/>
      <c r="BDR327" s="942"/>
      <c r="BDS327" s="942"/>
      <c r="BDT327" s="942"/>
      <c r="BDU327" s="942"/>
      <c r="BDV327" s="942"/>
      <c r="BDW327" s="942"/>
      <c r="BDX327" s="942"/>
      <c r="BDY327" s="942"/>
      <c r="BDZ327" s="942"/>
      <c r="BEA327" s="942"/>
      <c r="BEB327" s="942"/>
      <c r="BEC327" s="942"/>
      <c r="BED327" s="942"/>
      <c r="BEE327" s="942"/>
      <c r="BEF327" s="942"/>
      <c r="BEG327" s="942"/>
      <c r="BEH327" s="942"/>
      <c r="BEI327" s="942"/>
      <c r="BEJ327" s="942"/>
      <c r="BEK327" s="942"/>
      <c r="BEL327" s="942"/>
      <c r="BEM327" s="942"/>
      <c r="BEN327" s="942"/>
      <c r="BEO327" s="942"/>
      <c r="BEP327" s="942"/>
      <c r="BEQ327" s="942"/>
      <c r="BER327" s="942"/>
      <c r="BES327" s="942"/>
      <c r="BET327" s="942"/>
      <c r="BEU327" s="942"/>
      <c r="BEV327" s="942"/>
      <c r="BEW327" s="942"/>
      <c r="BEX327" s="942"/>
      <c r="BEY327" s="942"/>
      <c r="BEZ327" s="942"/>
      <c r="BFA327" s="942"/>
      <c r="BFB327" s="942"/>
      <c r="BFC327" s="942"/>
      <c r="BFD327" s="942"/>
      <c r="BFE327" s="942"/>
      <c r="BFF327" s="942"/>
      <c r="BFG327" s="942"/>
      <c r="BFH327" s="942"/>
      <c r="BFI327" s="942"/>
      <c r="BFJ327" s="942"/>
      <c r="BFK327" s="942"/>
      <c r="BFL327" s="942"/>
      <c r="BFM327" s="942"/>
      <c r="BFN327" s="942"/>
      <c r="BFO327" s="942"/>
      <c r="BFP327" s="942"/>
      <c r="BFQ327" s="942"/>
      <c r="BFR327" s="942"/>
      <c r="BFS327" s="942"/>
      <c r="BFT327" s="942"/>
      <c r="BFU327" s="942"/>
      <c r="BFV327" s="942"/>
      <c r="BFW327" s="942"/>
      <c r="BFX327" s="942"/>
      <c r="BFY327" s="942"/>
      <c r="BFZ327" s="942"/>
      <c r="BGA327" s="942"/>
      <c r="BGB327" s="942"/>
      <c r="BGC327" s="942"/>
      <c r="BGD327" s="942"/>
      <c r="BGE327" s="942"/>
      <c r="BGF327" s="942"/>
      <c r="BGG327" s="942"/>
      <c r="BGH327" s="942"/>
      <c r="BGI327" s="942"/>
      <c r="BGJ327" s="942"/>
      <c r="BGK327" s="942"/>
      <c r="BGL327" s="942"/>
      <c r="BGM327" s="942"/>
      <c r="BGN327" s="942"/>
      <c r="BGO327" s="942"/>
      <c r="BGP327" s="942"/>
      <c r="BGQ327" s="942"/>
      <c r="BGR327" s="942"/>
      <c r="BGS327" s="942"/>
      <c r="BGT327" s="942"/>
      <c r="BGU327" s="942"/>
      <c r="BGV327" s="942"/>
      <c r="BGW327" s="942"/>
      <c r="BGX327" s="942"/>
      <c r="BGY327" s="942"/>
      <c r="BGZ327" s="942"/>
      <c r="BHA327" s="942"/>
      <c r="BHB327" s="942"/>
      <c r="BHC327" s="942"/>
      <c r="BHD327" s="942"/>
      <c r="BHE327" s="942"/>
      <c r="BHF327" s="942"/>
      <c r="BHG327" s="942"/>
      <c r="BHH327" s="942"/>
      <c r="BHI327" s="942"/>
      <c r="BHJ327" s="942"/>
      <c r="BHK327" s="942"/>
      <c r="BHL327" s="942"/>
      <c r="BHM327" s="942"/>
      <c r="BHN327" s="942"/>
      <c r="BHO327" s="942"/>
      <c r="BHP327" s="942"/>
      <c r="BHQ327" s="942"/>
      <c r="BHR327" s="942"/>
      <c r="BHS327" s="942"/>
      <c r="BHT327" s="942"/>
      <c r="BHU327" s="942"/>
      <c r="BHV327" s="942"/>
      <c r="BHW327" s="942"/>
      <c r="BHX327" s="942"/>
      <c r="BHY327" s="942"/>
      <c r="BHZ327" s="942"/>
      <c r="BIA327" s="942"/>
      <c r="BIB327" s="942"/>
      <c r="BIC327" s="942"/>
      <c r="BID327" s="942"/>
      <c r="BIE327" s="942"/>
      <c r="BIF327" s="942"/>
      <c r="BIG327" s="942"/>
      <c r="BIH327" s="942"/>
      <c r="BII327" s="942"/>
      <c r="BIJ327" s="942"/>
      <c r="BIK327" s="942"/>
      <c r="BIL327" s="942"/>
      <c r="BIM327" s="942"/>
      <c r="BIN327" s="942"/>
      <c r="BIO327" s="942"/>
      <c r="BIP327" s="942"/>
      <c r="BIQ327" s="942"/>
      <c r="BIR327" s="942"/>
      <c r="BIS327" s="942"/>
      <c r="BIT327" s="942"/>
      <c r="BIU327" s="942"/>
      <c r="BIV327" s="942"/>
      <c r="BIW327" s="942"/>
      <c r="BIX327" s="942"/>
      <c r="BIY327" s="942"/>
      <c r="BIZ327" s="942"/>
      <c r="BJA327" s="942"/>
      <c r="BJB327" s="942"/>
      <c r="BJC327" s="942"/>
      <c r="BJD327" s="942"/>
      <c r="BJE327" s="942"/>
      <c r="BJF327" s="942"/>
      <c r="BJG327" s="942"/>
      <c r="BJH327" s="942"/>
      <c r="BJI327" s="942"/>
      <c r="BJJ327" s="942"/>
      <c r="BJK327" s="942"/>
      <c r="BJL327" s="942"/>
      <c r="BJM327" s="942"/>
      <c r="BJN327" s="942"/>
      <c r="BJO327" s="942"/>
      <c r="BJP327" s="942"/>
      <c r="BJQ327" s="942"/>
      <c r="BJR327" s="942"/>
      <c r="BJS327" s="942"/>
      <c r="BJT327" s="942"/>
      <c r="BJU327" s="942"/>
      <c r="BJV327" s="942"/>
      <c r="BJW327" s="942"/>
      <c r="BJX327" s="942"/>
      <c r="BJY327" s="942"/>
      <c r="BJZ327" s="942"/>
      <c r="BKA327" s="942"/>
      <c r="BKB327" s="942"/>
      <c r="BKC327" s="942"/>
      <c r="BKD327" s="942"/>
      <c r="BKE327" s="942"/>
      <c r="BKF327" s="942"/>
      <c r="BKG327" s="942"/>
      <c r="BKH327" s="942"/>
      <c r="BKI327" s="942"/>
      <c r="BKJ327" s="942"/>
      <c r="BKK327" s="942"/>
      <c r="BKL327" s="942"/>
      <c r="BKM327" s="942"/>
      <c r="BKN327" s="942"/>
      <c r="BKO327" s="942"/>
      <c r="BKP327" s="942"/>
      <c r="BKQ327" s="942"/>
      <c r="BKR327" s="942"/>
      <c r="BKS327" s="942"/>
      <c r="BKT327" s="942"/>
      <c r="BKU327" s="942"/>
      <c r="BKV327" s="942"/>
      <c r="BKW327" s="942"/>
      <c r="BKX327" s="942"/>
      <c r="BKY327" s="942"/>
      <c r="BKZ327" s="942"/>
      <c r="BLA327" s="942"/>
      <c r="BLB327" s="942"/>
      <c r="BLC327" s="942"/>
      <c r="BLD327" s="942"/>
      <c r="BLE327" s="942"/>
      <c r="BLF327" s="942"/>
      <c r="BLG327" s="942"/>
      <c r="BLH327" s="942"/>
      <c r="BLI327" s="942"/>
      <c r="BLJ327" s="942"/>
      <c r="BLK327" s="942"/>
      <c r="BLL327" s="942"/>
      <c r="BLM327" s="942"/>
      <c r="BLN327" s="942"/>
      <c r="BLO327" s="942"/>
      <c r="BLP327" s="942"/>
      <c r="BLQ327" s="942"/>
      <c r="BLR327" s="942"/>
      <c r="BLS327" s="942"/>
      <c r="BLT327" s="942"/>
      <c r="BLU327" s="942"/>
      <c r="BLV327" s="942"/>
      <c r="BLW327" s="942"/>
      <c r="BLX327" s="942"/>
      <c r="BLY327" s="942"/>
      <c r="BLZ327" s="942"/>
      <c r="BMA327" s="942"/>
      <c r="BMB327" s="942"/>
      <c r="BMC327" s="942"/>
      <c r="BMD327" s="942"/>
      <c r="BME327" s="942"/>
      <c r="BMF327" s="942"/>
      <c r="BMG327" s="942"/>
      <c r="BMH327" s="942"/>
      <c r="BMI327" s="942"/>
      <c r="BMJ327" s="942"/>
      <c r="BMK327" s="942"/>
      <c r="BML327" s="942"/>
      <c r="BMM327" s="942"/>
      <c r="BMN327" s="942"/>
      <c r="BMO327" s="942"/>
      <c r="BMP327" s="942"/>
      <c r="BMQ327" s="942"/>
      <c r="BMR327" s="942"/>
      <c r="BMS327" s="942"/>
      <c r="BMT327" s="942"/>
      <c r="BMU327" s="942"/>
      <c r="BMV327" s="942"/>
      <c r="BMW327" s="942"/>
      <c r="BMX327" s="942"/>
      <c r="BMY327" s="942"/>
      <c r="BMZ327" s="942"/>
      <c r="BNA327" s="942"/>
      <c r="BNB327" s="942"/>
      <c r="BNC327" s="942"/>
      <c r="BND327" s="942"/>
      <c r="BNE327" s="942"/>
      <c r="BNF327" s="942"/>
      <c r="BNG327" s="942"/>
      <c r="BNH327" s="942"/>
      <c r="BNI327" s="942"/>
      <c r="BNJ327" s="942"/>
      <c r="BNK327" s="942"/>
      <c r="BNL327" s="942"/>
      <c r="BNM327" s="942"/>
      <c r="BNN327" s="942"/>
      <c r="BNO327" s="942"/>
      <c r="BNP327" s="942"/>
      <c r="BNQ327" s="942"/>
      <c r="BNR327" s="942"/>
      <c r="BNS327" s="942"/>
      <c r="BNT327" s="942"/>
      <c r="BNU327" s="942"/>
      <c r="BNV327" s="942"/>
      <c r="BNW327" s="942"/>
      <c r="BNX327" s="942"/>
      <c r="BNY327" s="942"/>
      <c r="BNZ327" s="942"/>
      <c r="BOA327" s="942"/>
      <c r="BOB327" s="942"/>
      <c r="BOC327" s="942"/>
      <c r="BOD327" s="942"/>
      <c r="BOE327" s="942"/>
      <c r="BOF327" s="942"/>
      <c r="BOG327" s="942"/>
      <c r="BOH327" s="942"/>
      <c r="BOI327" s="942"/>
      <c r="BOJ327" s="942"/>
      <c r="BOK327" s="942"/>
      <c r="BOL327" s="942"/>
      <c r="BOM327" s="942"/>
      <c r="BON327" s="942"/>
      <c r="BOO327" s="942"/>
      <c r="BOP327" s="942"/>
      <c r="BOQ327" s="942"/>
      <c r="BOR327" s="942"/>
      <c r="BOS327" s="942"/>
      <c r="BOT327" s="942"/>
      <c r="BOU327" s="942"/>
      <c r="BOV327" s="942"/>
      <c r="BOW327" s="942"/>
      <c r="BOX327" s="942"/>
      <c r="BOY327" s="942"/>
      <c r="BOZ327" s="942"/>
      <c r="BPA327" s="942"/>
      <c r="BPB327" s="942"/>
      <c r="BPC327" s="942"/>
      <c r="BPD327" s="942"/>
      <c r="BPE327" s="942"/>
      <c r="BPF327" s="942"/>
      <c r="BPG327" s="942"/>
      <c r="BPH327" s="942"/>
      <c r="BPI327" s="942"/>
      <c r="BPJ327" s="942"/>
      <c r="BPK327" s="942"/>
      <c r="BPL327" s="942"/>
      <c r="BPM327" s="942"/>
      <c r="BPN327" s="942"/>
      <c r="BPO327" s="942"/>
      <c r="BPP327" s="942"/>
      <c r="BPQ327" s="942"/>
      <c r="BPR327" s="942"/>
      <c r="BPS327" s="942"/>
      <c r="BPT327" s="942"/>
      <c r="BPU327" s="942"/>
      <c r="BPV327" s="942"/>
      <c r="BPW327" s="942"/>
      <c r="BPX327" s="942"/>
      <c r="BPY327" s="942"/>
      <c r="BPZ327" s="942"/>
      <c r="BQA327" s="942"/>
      <c r="BQB327" s="942"/>
      <c r="BQC327" s="942"/>
      <c r="BQD327" s="942"/>
      <c r="BQE327" s="942"/>
      <c r="BQF327" s="942"/>
      <c r="BQG327" s="942"/>
      <c r="BQH327" s="942"/>
      <c r="BQI327" s="942"/>
      <c r="BQJ327" s="942"/>
      <c r="BQK327" s="942"/>
      <c r="BQL327" s="942"/>
      <c r="BQM327" s="942"/>
      <c r="BQN327" s="942"/>
      <c r="BQO327" s="942"/>
      <c r="BQP327" s="942"/>
      <c r="BQQ327" s="942"/>
      <c r="BQR327" s="942"/>
      <c r="BQS327" s="942"/>
      <c r="BQT327" s="942"/>
      <c r="BQU327" s="942"/>
      <c r="BQV327" s="942"/>
      <c r="BQW327" s="942"/>
      <c r="BQX327" s="942"/>
      <c r="BQY327" s="942"/>
      <c r="BQZ327" s="942"/>
      <c r="BRA327" s="942"/>
      <c r="BRB327" s="942"/>
      <c r="BRC327" s="942"/>
      <c r="BRD327" s="942"/>
      <c r="BRE327" s="942"/>
      <c r="BRF327" s="942"/>
      <c r="BRG327" s="942"/>
      <c r="BRH327" s="942"/>
      <c r="BRI327" s="942"/>
      <c r="BRJ327" s="942"/>
      <c r="BRK327" s="942"/>
      <c r="BRL327" s="942"/>
      <c r="BRM327" s="942"/>
      <c r="BRN327" s="942"/>
      <c r="BRO327" s="942"/>
      <c r="BRP327" s="942"/>
      <c r="BRQ327" s="942"/>
      <c r="BRR327" s="942"/>
      <c r="BRS327" s="942"/>
      <c r="BRT327" s="942"/>
      <c r="BRU327" s="942"/>
      <c r="BRV327" s="942"/>
      <c r="BRW327" s="942"/>
      <c r="BRX327" s="942"/>
      <c r="BRY327" s="942"/>
      <c r="BRZ327" s="942"/>
      <c r="BSA327" s="942"/>
      <c r="BSB327" s="942"/>
      <c r="BSC327" s="942"/>
      <c r="BSD327" s="942"/>
      <c r="BSE327" s="942"/>
      <c r="BSF327" s="942"/>
      <c r="BSG327" s="942"/>
      <c r="BSH327" s="942"/>
      <c r="BSI327" s="942"/>
      <c r="BSJ327" s="942"/>
      <c r="BSK327" s="942"/>
      <c r="BSL327" s="942"/>
      <c r="BSM327" s="942"/>
      <c r="BSN327" s="942"/>
      <c r="BSO327" s="942"/>
      <c r="BSP327" s="942"/>
      <c r="BSQ327" s="942"/>
      <c r="BSR327" s="942"/>
      <c r="BSS327" s="942"/>
      <c r="BST327" s="942"/>
      <c r="BSU327" s="942"/>
      <c r="BSV327" s="942"/>
      <c r="BSW327" s="942"/>
      <c r="BSX327" s="942"/>
      <c r="BSY327" s="942"/>
      <c r="BSZ327" s="942"/>
      <c r="BTA327" s="942"/>
      <c r="BTB327" s="942"/>
      <c r="BTC327" s="942"/>
      <c r="BTD327" s="942"/>
      <c r="BTE327" s="942"/>
      <c r="BTF327" s="942"/>
      <c r="BTG327" s="942"/>
      <c r="BTH327" s="942"/>
      <c r="BTI327" s="942"/>
      <c r="BTJ327" s="942"/>
      <c r="BTK327" s="942"/>
      <c r="BTL327" s="942"/>
      <c r="BTM327" s="942"/>
      <c r="BTN327" s="942"/>
      <c r="BTO327" s="942"/>
      <c r="BTP327" s="942"/>
      <c r="BTQ327" s="942"/>
      <c r="BTR327" s="942"/>
      <c r="BTS327" s="942"/>
      <c r="BTT327" s="942"/>
      <c r="BTU327" s="942"/>
      <c r="BTV327" s="942"/>
      <c r="BTW327" s="942"/>
      <c r="BTX327" s="942"/>
      <c r="BTY327" s="942"/>
      <c r="BTZ327" s="942"/>
      <c r="BUA327" s="942"/>
      <c r="BUB327" s="942"/>
      <c r="BUC327" s="942"/>
      <c r="BUD327" s="942"/>
      <c r="BUE327" s="942"/>
      <c r="BUF327" s="942"/>
      <c r="BUG327" s="942"/>
      <c r="BUH327" s="942"/>
      <c r="BUI327" s="942"/>
      <c r="BUJ327" s="942"/>
      <c r="BUK327" s="942"/>
      <c r="BUL327" s="942"/>
      <c r="BUM327" s="942"/>
      <c r="BUN327" s="942"/>
      <c r="BUO327" s="942"/>
      <c r="BUP327" s="942"/>
      <c r="BUQ327" s="942"/>
      <c r="BUR327" s="942"/>
      <c r="BUS327" s="942"/>
      <c r="BUT327" s="942"/>
      <c r="BUU327" s="942"/>
      <c r="BUV327" s="942"/>
      <c r="BUW327" s="942"/>
      <c r="BUX327" s="942"/>
      <c r="BUY327" s="942"/>
      <c r="BUZ327" s="942"/>
      <c r="BVA327" s="942"/>
      <c r="BVB327" s="942"/>
      <c r="BVC327" s="942"/>
      <c r="BVD327" s="942"/>
      <c r="BVE327" s="942"/>
      <c r="BVF327" s="942"/>
      <c r="BVG327" s="942"/>
      <c r="BVH327" s="942"/>
      <c r="BVI327" s="942"/>
      <c r="BVJ327" s="942"/>
      <c r="BVK327" s="942"/>
      <c r="BVL327" s="942"/>
      <c r="BVM327" s="942"/>
      <c r="BVN327" s="942"/>
      <c r="BVO327" s="942"/>
      <c r="BVP327" s="942"/>
      <c r="BVQ327" s="942"/>
      <c r="BVR327" s="942"/>
      <c r="BVS327" s="942"/>
      <c r="BVT327" s="942"/>
      <c r="BVU327" s="942"/>
      <c r="BVV327" s="942"/>
      <c r="BVW327" s="942"/>
      <c r="BVX327" s="942"/>
      <c r="BVY327" s="942"/>
      <c r="BVZ327" s="942"/>
      <c r="BWA327" s="942"/>
      <c r="BWB327" s="942"/>
      <c r="BWC327" s="942"/>
      <c r="BWD327" s="942"/>
      <c r="BWE327" s="942"/>
      <c r="BWF327" s="942"/>
      <c r="BWG327" s="942"/>
      <c r="BWH327" s="942"/>
      <c r="BWI327" s="942"/>
      <c r="BWJ327" s="942"/>
      <c r="BWK327" s="942"/>
      <c r="BWL327" s="942"/>
      <c r="BWM327" s="942"/>
      <c r="BWN327" s="942"/>
      <c r="BWO327" s="942"/>
      <c r="BWP327" s="942"/>
      <c r="BWQ327" s="942"/>
      <c r="BWR327" s="942"/>
      <c r="BWS327" s="942"/>
      <c r="BWT327" s="942"/>
      <c r="BWU327" s="942"/>
      <c r="BWV327" s="942"/>
      <c r="BWW327" s="942"/>
      <c r="BWX327" s="942"/>
      <c r="BWY327" s="942"/>
      <c r="BWZ327" s="942"/>
      <c r="BXA327" s="942"/>
      <c r="BXB327" s="942"/>
      <c r="BXC327" s="942"/>
      <c r="BXD327" s="942"/>
      <c r="BXE327" s="942"/>
      <c r="BXF327" s="942"/>
      <c r="BXG327" s="942"/>
      <c r="BXH327" s="942"/>
      <c r="BXI327" s="942"/>
      <c r="BXJ327" s="942"/>
      <c r="BXK327" s="942"/>
      <c r="BXL327" s="942"/>
      <c r="BXM327" s="942"/>
      <c r="BXN327" s="942"/>
      <c r="BXO327" s="942"/>
      <c r="BXP327" s="942"/>
      <c r="BXQ327" s="942"/>
      <c r="BXR327" s="942"/>
      <c r="BXS327" s="942"/>
      <c r="BXT327" s="942"/>
      <c r="BXU327" s="942"/>
      <c r="BXV327" s="942"/>
      <c r="BXW327" s="942"/>
      <c r="BXX327" s="942"/>
      <c r="BXY327" s="942"/>
      <c r="BXZ327" s="942"/>
      <c r="BYA327" s="942"/>
      <c r="BYB327" s="942"/>
      <c r="BYC327" s="942"/>
      <c r="BYD327" s="942"/>
      <c r="BYE327" s="942"/>
      <c r="BYF327" s="942"/>
      <c r="BYG327" s="942"/>
      <c r="BYH327" s="942"/>
      <c r="BYI327" s="942"/>
      <c r="BYJ327" s="942"/>
      <c r="BYK327" s="942"/>
      <c r="BYL327" s="942"/>
      <c r="BYM327" s="942"/>
      <c r="BYN327" s="942"/>
      <c r="BYO327" s="942"/>
      <c r="BYP327" s="942"/>
      <c r="BYQ327" s="942"/>
      <c r="BYR327" s="942"/>
      <c r="BYS327" s="942"/>
      <c r="BYT327" s="942"/>
      <c r="BYU327" s="942"/>
      <c r="BYV327" s="942"/>
      <c r="BYW327" s="942"/>
      <c r="BYX327" s="942"/>
      <c r="BYY327" s="942"/>
      <c r="BYZ327" s="942"/>
      <c r="BZA327" s="942"/>
      <c r="BZB327" s="942"/>
      <c r="BZC327" s="942"/>
      <c r="BZD327" s="942"/>
      <c r="BZE327" s="942"/>
      <c r="BZF327" s="942"/>
      <c r="BZG327" s="942"/>
      <c r="BZH327" s="942"/>
      <c r="BZI327" s="942"/>
      <c r="BZJ327" s="942"/>
      <c r="BZK327" s="942"/>
      <c r="BZL327" s="942"/>
      <c r="BZM327" s="942"/>
      <c r="BZN327" s="942"/>
      <c r="BZO327" s="942"/>
      <c r="BZP327" s="942"/>
      <c r="BZQ327" s="942"/>
      <c r="BZR327" s="942"/>
      <c r="BZS327" s="942"/>
      <c r="BZT327" s="942"/>
      <c r="BZU327" s="942"/>
      <c r="BZV327" s="942"/>
      <c r="BZW327" s="942"/>
      <c r="BZX327" s="942"/>
      <c r="BZY327" s="942"/>
      <c r="BZZ327" s="942"/>
      <c r="CAA327" s="942"/>
      <c r="CAB327" s="942"/>
      <c r="CAC327" s="942"/>
      <c r="CAD327" s="942"/>
      <c r="CAE327" s="942"/>
      <c r="CAF327" s="942"/>
      <c r="CAG327" s="942"/>
      <c r="CAH327" s="942"/>
      <c r="CAI327" s="942"/>
      <c r="CAJ327" s="942"/>
      <c r="CAK327" s="942"/>
      <c r="CAL327" s="942"/>
      <c r="CAM327" s="942"/>
      <c r="CAN327" s="942"/>
      <c r="CAO327" s="942"/>
      <c r="CAP327" s="942"/>
      <c r="CAQ327" s="942"/>
      <c r="CAR327" s="942"/>
      <c r="CAS327" s="942"/>
      <c r="CAT327" s="942"/>
      <c r="CAU327" s="942"/>
      <c r="CAV327" s="942"/>
      <c r="CAW327" s="942"/>
      <c r="CAX327" s="942"/>
      <c r="CAY327" s="942"/>
      <c r="CAZ327" s="942"/>
      <c r="CBA327" s="942"/>
      <c r="CBB327" s="942"/>
      <c r="CBC327" s="942"/>
      <c r="CBD327" s="942"/>
      <c r="CBE327" s="942"/>
      <c r="CBF327" s="942"/>
      <c r="CBG327" s="942"/>
      <c r="CBH327" s="942"/>
      <c r="CBI327" s="942"/>
      <c r="CBJ327" s="942"/>
      <c r="CBK327" s="942"/>
      <c r="CBL327" s="942"/>
      <c r="CBM327" s="942"/>
      <c r="CBN327" s="942"/>
      <c r="CBO327" s="942"/>
      <c r="CBP327" s="942"/>
      <c r="CBQ327" s="942"/>
      <c r="CBR327" s="942"/>
      <c r="CBS327" s="942"/>
      <c r="CBT327" s="942"/>
      <c r="CBU327" s="942"/>
      <c r="CBV327" s="942"/>
      <c r="CBW327" s="942"/>
      <c r="CBX327" s="942"/>
      <c r="CBY327" s="942"/>
      <c r="CBZ327" s="942"/>
      <c r="CCA327" s="942"/>
      <c r="CCB327" s="942"/>
      <c r="CCC327" s="942"/>
      <c r="CCD327" s="942"/>
      <c r="CCE327" s="942"/>
      <c r="CCF327" s="942"/>
      <c r="CCG327" s="942"/>
      <c r="CCH327" s="942"/>
      <c r="CCI327" s="942"/>
      <c r="CCJ327" s="942"/>
      <c r="CCK327" s="942"/>
      <c r="CCL327" s="942"/>
      <c r="CCM327" s="942"/>
      <c r="CCN327" s="942"/>
      <c r="CCO327" s="942"/>
      <c r="CCP327" s="942"/>
      <c r="CCQ327" s="942"/>
      <c r="CCR327" s="942"/>
      <c r="CCS327" s="942"/>
      <c r="CCT327" s="942"/>
      <c r="CCU327" s="942"/>
      <c r="CCV327" s="942"/>
      <c r="CCW327" s="942"/>
      <c r="CCX327" s="942"/>
      <c r="CCY327" s="942"/>
      <c r="CCZ327" s="942"/>
      <c r="CDA327" s="942"/>
      <c r="CDB327" s="942"/>
      <c r="CDC327" s="942"/>
      <c r="CDD327" s="942"/>
      <c r="CDE327" s="942"/>
      <c r="CDF327" s="942"/>
      <c r="CDG327" s="942"/>
      <c r="CDH327" s="942"/>
      <c r="CDI327" s="942"/>
      <c r="CDJ327" s="942"/>
      <c r="CDK327" s="942"/>
      <c r="CDL327" s="942"/>
      <c r="CDM327" s="942"/>
      <c r="CDN327" s="942"/>
      <c r="CDO327" s="942"/>
      <c r="CDP327" s="942"/>
      <c r="CDQ327" s="942"/>
      <c r="CDR327" s="942"/>
      <c r="CDS327" s="942"/>
      <c r="CDT327" s="942"/>
      <c r="CDU327" s="942"/>
      <c r="CDV327" s="942"/>
      <c r="CDW327" s="942"/>
      <c r="CDX327" s="942"/>
      <c r="CDY327" s="942"/>
      <c r="CDZ327" s="942"/>
      <c r="CEA327" s="942"/>
      <c r="CEB327" s="942"/>
      <c r="CEC327" s="942"/>
      <c r="CED327" s="942"/>
      <c r="CEE327" s="942"/>
      <c r="CEF327" s="942"/>
      <c r="CEG327" s="942"/>
      <c r="CEH327" s="942"/>
      <c r="CEI327" s="942"/>
      <c r="CEJ327" s="942"/>
      <c r="CEK327" s="942"/>
      <c r="CEL327" s="942"/>
      <c r="CEM327" s="942"/>
      <c r="CEN327" s="942"/>
      <c r="CEO327" s="942"/>
      <c r="CEP327" s="942"/>
      <c r="CEQ327" s="942"/>
      <c r="CER327" s="942"/>
      <c r="CES327" s="942"/>
      <c r="CET327" s="942"/>
      <c r="CEU327" s="942"/>
      <c r="CEV327" s="942"/>
      <c r="CEW327" s="942"/>
      <c r="CEX327" s="942"/>
      <c r="CEY327" s="942"/>
      <c r="CEZ327" s="942"/>
      <c r="CFA327" s="942"/>
      <c r="CFB327" s="942"/>
      <c r="CFC327" s="942"/>
      <c r="CFD327" s="942"/>
      <c r="CFE327" s="942"/>
      <c r="CFF327" s="942"/>
      <c r="CFG327" s="942"/>
      <c r="CFH327" s="942"/>
      <c r="CFI327" s="942"/>
      <c r="CFJ327" s="942"/>
      <c r="CFK327" s="942"/>
      <c r="CFL327" s="942"/>
      <c r="CFM327" s="942"/>
      <c r="CFN327" s="942"/>
      <c r="CFO327" s="942"/>
      <c r="CFP327" s="942"/>
      <c r="CFQ327" s="942"/>
      <c r="CFR327" s="942"/>
      <c r="CFS327" s="942"/>
      <c r="CFT327" s="942"/>
      <c r="CFU327" s="942"/>
      <c r="CFV327" s="942"/>
      <c r="CFW327" s="942"/>
      <c r="CFX327" s="942"/>
      <c r="CFY327" s="942"/>
      <c r="CFZ327" s="942"/>
      <c r="CGA327" s="942"/>
      <c r="CGB327" s="942"/>
      <c r="CGC327" s="942"/>
      <c r="CGD327" s="942"/>
      <c r="CGE327" s="942"/>
      <c r="CGF327" s="942"/>
      <c r="CGG327" s="942"/>
      <c r="CGH327" s="942"/>
      <c r="CGI327" s="942"/>
      <c r="CGJ327" s="942"/>
      <c r="CGK327" s="942"/>
      <c r="CGL327" s="942"/>
      <c r="CGM327" s="942"/>
      <c r="CGN327" s="942"/>
      <c r="CGO327" s="942"/>
      <c r="CGP327" s="942"/>
      <c r="CGQ327" s="942"/>
      <c r="CGR327" s="942"/>
      <c r="CGS327" s="942"/>
      <c r="CGT327" s="942"/>
      <c r="CGU327" s="942"/>
      <c r="CGV327" s="942"/>
      <c r="CGW327" s="942"/>
      <c r="CGX327" s="942"/>
      <c r="CGY327" s="942"/>
      <c r="CGZ327" s="942"/>
      <c r="CHA327" s="942"/>
      <c r="CHB327" s="942"/>
      <c r="CHC327" s="942"/>
      <c r="CHD327" s="942"/>
      <c r="CHE327" s="942"/>
      <c r="CHF327" s="942"/>
      <c r="CHG327" s="942"/>
      <c r="CHH327" s="942"/>
      <c r="CHI327" s="942"/>
      <c r="CHJ327" s="942"/>
      <c r="CHK327" s="942"/>
      <c r="CHL327" s="942"/>
      <c r="CHM327" s="942"/>
      <c r="CHN327" s="942"/>
      <c r="CHO327" s="942"/>
      <c r="CHP327" s="942"/>
      <c r="CHQ327" s="942"/>
      <c r="CHR327" s="942"/>
      <c r="CHS327" s="942"/>
      <c r="CHT327" s="942"/>
      <c r="CHU327" s="942"/>
      <c r="CHV327" s="942"/>
      <c r="CHW327" s="942"/>
      <c r="CHX327" s="942"/>
      <c r="CHY327" s="942"/>
      <c r="CHZ327" s="942"/>
      <c r="CIA327" s="942"/>
      <c r="CIB327" s="942"/>
      <c r="CIC327" s="942"/>
      <c r="CID327" s="942"/>
      <c r="CIE327" s="942"/>
      <c r="CIF327" s="942"/>
      <c r="CIG327" s="942"/>
      <c r="CIH327" s="942"/>
      <c r="CII327" s="942"/>
      <c r="CIJ327" s="942"/>
      <c r="CIK327" s="942"/>
      <c r="CIL327" s="942"/>
      <c r="CIM327" s="942"/>
      <c r="CIN327" s="942"/>
      <c r="CIO327" s="942"/>
      <c r="CIP327" s="942"/>
      <c r="CIQ327" s="942"/>
      <c r="CIR327" s="942"/>
      <c r="CIS327" s="942"/>
      <c r="CIT327" s="942"/>
      <c r="CIU327" s="942"/>
      <c r="CIV327" s="942"/>
      <c r="CIW327" s="942"/>
      <c r="CIX327" s="942"/>
      <c r="CIY327" s="942"/>
      <c r="CIZ327" s="942"/>
      <c r="CJA327" s="942"/>
      <c r="CJB327" s="942"/>
      <c r="CJC327" s="942"/>
      <c r="CJD327" s="942"/>
      <c r="CJE327" s="942"/>
      <c r="CJF327" s="942"/>
      <c r="CJG327" s="942"/>
      <c r="CJH327" s="942"/>
      <c r="CJI327" s="942"/>
      <c r="CJJ327" s="942"/>
      <c r="CJK327" s="942"/>
      <c r="CJL327" s="942"/>
      <c r="CJM327" s="942"/>
      <c r="CJN327" s="942"/>
      <c r="CJO327" s="942"/>
      <c r="CJP327" s="942"/>
      <c r="CJQ327" s="942"/>
      <c r="CJR327" s="942"/>
      <c r="CJS327" s="942"/>
      <c r="CJT327" s="942"/>
      <c r="CJU327" s="942"/>
      <c r="CJV327" s="942"/>
      <c r="CJW327" s="942"/>
      <c r="CJX327" s="942"/>
      <c r="CJY327" s="942"/>
      <c r="CJZ327" s="942"/>
      <c r="CKA327" s="942"/>
      <c r="CKB327" s="942"/>
      <c r="CKC327" s="942"/>
      <c r="CKD327" s="942"/>
      <c r="CKE327" s="942"/>
      <c r="CKF327" s="942"/>
      <c r="CKG327" s="942"/>
      <c r="CKH327" s="942"/>
      <c r="CKI327" s="942"/>
      <c r="CKJ327" s="942"/>
      <c r="CKK327" s="942"/>
      <c r="CKL327" s="942"/>
      <c r="CKM327" s="942"/>
      <c r="CKN327" s="942"/>
      <c r="CKO327" s="942"/>
      <c r="CKP327" s="942"/>
      <c r="CKQ327" s="942"/>
      <c r="CKR327" s="942"/>
      <c r="CKS327" s="942"/>
      <c r="CKT327" s="942"/>
      <c r="CKU327" s="942"/>
      <c r="CKV327" s="942"/>
      <c r="CKW327" s="942"/>
      <c r="CKX327" s="942"/>
      <c r="CKY327" s="942"/>
      <c r="CKZ327" s="942"/>
      <c r="CLA327" s="942"/>
      <c r="CLB327" s="942"/>
      <c r="CLC327" s="942"/>
      <c r="CLD327" s="942"/>
      <c r="CLE327" s="942"/>
      <c r="CLF327" s="942"/>
      <c r="CLG327" s="942"/>
      <c r="CLH327" s="942"/>
      <c r="CLI327" s="942"/>
      <c r="CLJ327" s="942"/>
      <c r="CLK327" s="942"/>
      <c r="CLL327" s="942"/>
      <c r="CLM327" s="942"/>
      <c r="CLN327" s="942"/>
      <c r="CLO327" s="942"/>
      <c r="CLP327" s="942"/>
      <c r="CLQ327" s="942"/>
      <c r="CLR327" s="942"/>
      <c r="CLS327" s="942"/>
      <c r="CLT327" s="942"/>
      <c r="CLU327" s="942"/>
      <c r="CLV327" s="942"/>
      <c r="CLW327" s="942"/>
      <c r="CLX327" s="942"/>
      <c r="CLY327" s="942"/>
      <c r="CLZ327" s="942"/>
      <c r="CMA327" s="942"/>
      <c r="CMB327" s="942"/>
      <c r="CMC327" s="942"/>
      <c r="CMD327" s="942"/>
      <c r="CME327" s="942"/>
      <c r="CMF327" s="942"/>
      <c r="CMG327" s="942"/>
      <c r="CMH327" s="942"/>
      <c r="CMI327" s="942"/>
      <c r="CMJ327" s="942"/>
      <c r="CMK327" s="942"/>
      <c r="CML327" s="942"/>
      <c r="CMM327" s="942"/>
      <c r="CMN327" s="942"/>
      <c r="CMO327" s="942"/>
      <c r="CMP327" s="942"/>
      <c r="CMQ327" s="942"/>
      <c r="CMR327" s="942"/>
      <c r="CMS327" s="942"/>
      <c r="CMT327" s="942"/>
      <c r="CMU327" s="942"/>
      <c r="CMV327" s="942"/>
      <c r="CMW327" s="942"/>
      <c r="CMX327" s="942"/>
      <c r="CMY327" s="942"/>
      <c r="CMZ327" s="942"/>
      <c r="CNA327" s="942"/>
      <c r="CNB327" s="942"/>
      <c r="CNC327" s="942"/>
      <c r="CND327" s="942"/>
      <c r="CNE327" s="942"/>
      <c r="CNF327" s="942"/>
      <c r="CNG327" s="942"/>
      <c r="CNH327" s="942"/>
      <c r="CNI327" s="942"/>
      <c r="CNJ327" s="942"/>
      <c r="CNK327" s="942"/>
      <c r="CNL327" s="942"/>
      <c r="CNM327" s="942"/>
      <c r="CNN327" s="942"/>
      <c r="CNO327" s="942"/>
      <c r="CNP327" s="942"/>
      <c r="CNQ327" s="942"/>
      <c r="CNR327" s="942"/>
      <c r="CNS327" s="942"/>
      <c r="CNT327" s="942"/>
      <c r="CNU327" s="942"/>
      <c r="CNV327" s="942"/>
      <c r="CNW327" s="942"/>
      <c r="CNX327" s="942"/>
      <c r="CNY327" s="942"/>
      <c r="CNZ327" s="942"/>
      <c r="COA327" s="942"/>
      <c r="COB327" s="942"/>
      <c r="COC327" s="942"/>
      <c r="COD327" s="942"/>
      <c r="COE327" s="942"/>
      <c r="COF327" s="942"/>
      <c r="COG327" s="942"/>
      <c r="COH327" s="942"/>
      <c r="COI327" s="942"/>
      <c r="COJ327" s="942"/>
      <c r="COK327" s="942"/>
      <c r="COL327" s="942"/>
      <c r="COM327" s="942"/>
      <c r="CON327" s="942"/>
      <c r="COO327" s="942"/>
      <c r="COP327" s="942"/>
      <c r="COQ327" s="942"/>
      <c r="COR327" s="942"/>
      <c r="COS327" s="942"/>
      <c r="COT327" s="942"/>
      <c r="COU327" s="942"/>
      <c r="COV327" s="942"/>
      <c r="COW327" s="942"/>
      <c r="COX327" s="942"/>
      <c r="COY327" s="942"/>
      <c r="COZ327" s="942"/>
      <c r="CPA327" s="942"/>
      <c r="CPB327" s="942"/>
      <c r="CPC327" s="942"/>
      <c r="CPD327" s="942"/>
      <c r="CPE327" s="942"/>
      <c r="CPF327" s="942"/>
      <c r="CPG327" s="942"/>
      <c r="CPH327" s="942"/>
      <c r="CPI327" s="942"/>
      <c r="CPJ327" s="942"/>
      <c r="CPK327" s="942"/>
      <c r="CPL327" s="942"/>
      <c r="CPM327" s="942"/>
      <c r="CPN327" s="942"/>
      <c r="CPO327" s="942"/>
      <c r="CPP327" s="942"/>
      <c r="CPQ327" s="942"/>
      <c r="CPR327" s="942"/>
      <c r="CPS327" s="942"/>
      <c r="CPT327" s="942"/>
      <c r="CPU327" s="942"/>
      <c r="CPV327" s="942"/>
      <c r="CPW327" s="942"/>
      <c r="CPX327" s="942"/>
      <c r="CPY327" s="942"/>
      <c r="CPZ327" s="942"/>
      <c r="CQA327" s="942"/>
      <c r="CQB327" s="942"/>
      <c r="CQC327" s="942"/>
      <c r="CQD327" s="942"/>
      <c r="CQE327" s="942"/>
      <c r="CQF327" s="942"/>
      <c r="CQG327" s="942"/>
      <c r="CQH327" s="942"/>
      <c r="CQI327" s="942"/>
      <c r="CQJ327" s="942"/>
      <c r="CQK327" s="942"/>
      <c r="CQL327" s="942"/>
      <c r="CQM327" s="942"/>
      <c r="CQN327" s="942"/>
      <c r="CQO327" s="942"/>
      <c r="CQP327" s="942"/>
      <c r="CQQ327" s="942"/>
      <c r="CQR327" s="942"/>
      <c r="CQS327" s="942"/>
      <c r="CQT327" s="942"/>
      <c r="CQU327" s="942"/>
      <c r="CQV327" s="942"/>
      <c r="CQW327" s="942"/>
      <c r="CQX327" s="942"/>
      <c r="CQY327" s="942"/>
      <c r="CQZ327" s="942"/>
      <c r="CRA327" s="942"/>
      <c r="CRB327" s="942"/>
      <c r="CRC327" s="942"/>
      <c r="CRD327" s="942"/>
      <c r="CRE327" s="942"/>
      <c r="CRF327" s="942"/>
      <c r="CRG327" s="942"/>
      <c r="CRH327" s="942"/>
      <c r="CRI327" s="942"/>
      <c r="CRJ327" s="942"/>
      <c r="CRK327" s="942"/>
      <c r="CRL327" s="942"/>
      <c r="CRM327" s="942"/>
      <c r="CRN327" s="942"/>
      <c r="CRO327" s="942"/>
      <c r="CRP327" s="942"/>
      <c r="CRQ327" s="942"/>
      <c r="CRR327" s="942"/>
      <c r="CRS327" s="942"/>
      <c r="CRT327" s="942"/>
      <c r="CRU327" s="942"/>
      <c r="CRV327" s="942"/>
      <c r="CRW327" s="942"/>
      <c r="CRX327" s="942"/>
      <c r="CRY327" s="942"/>
      <c r="CRZ327" s="942"/>
      <c r="CSA327" s="942"/>
      <c r="CSB327" s="942"/>
      <c r="CSC327" s="942"/>
      <c r="CSD327" s="942"/>
      <c r="CSE327" s="942"/>
      <c r="CSF327" s="942"/>
      <c r="CSG327" s="942"/>
      <c r="CSH327" s="942"/>
      <c r="CSI327" s="942"/>
      <c r="CSJ327" s="942"/>
      <c r="CSK327" s="942"/>
      <c r="CSL327" s="942"/>
      <c r="CSM327" s="942"/>
      <c r="CSN327" s="942"/>
      <c r="CSO327" s="942"/>
      <c r="CSP327" s="942"/>
      <c r="CSQ327" s="942"/>
      <c r="CSR327" s="942"/>
      <c r="CSS327" s="942"/>
      <c r="CST327" s="942"/>
      <c r="CSU327" s="942"/>
      <c r="CSV327" s="942"/>
      <c r="CSW327" s="942"/>
      <c r="CSX327" s="942"/>
      <c r="CSY327" s="942"/>
      <c r="CSZ327" s="942"/>
      <c r="CTA327" s="942"/>
      <c r="CTB327" s="942"/>
      <c r="CTC327" s="942"/>
      <c r="CTD327" s="942"/>
      <c r="CTE327" s="942"/>
      <c r="CTF327" s="942"/>
      <c r="CTG327" s="942"/>
      <c r="CTH327" s="942"/>
      <c r="CTI327" s="942"/>
      <c r="CTJ327" s="942"/>
      <c r="CTK327" s="942"/>
      <c r="CTL327" s="942"/>
      <c r="CTM327" s="942"/>
      <c r="CTN327" s="942"/>
      <c r="CTO327" s="942"/>
      <c r="CTP327" s="942"/>
      <c r="CTQ327" s="942"/>
      <c r="CTR327" s="942"/>
      <c r="CTS327" s="942"/>
      <c r="CTT327" s="942"/>
      <c r="CTU327" s="942"/>
      <c r="CTV327" s="942"/>
      <c r="CTW327" s="942"/>
      <c r="CTX327" s="942"/>
      <c r="CTY327" s="942"/>
      <c r="CTZ327" s="942"/>
      <c r="CUA327" s="942"/>
      <c r="CUB327" s="942"/>
      <c r="CUC327" s="942"/>
      <c r="CUD327" s="942"/>
      <c r="CUE327" s="942"/>
      <c r="CUF327" s="942"/>
      <c r="CUG327" s="942"/>
      <c r="CUH327" s="942"/>
      <c r="CUI327" s="942"/>
      <c r="CUJ327" s="942"/>
      <c r="CUK327" s="942"/>
      <c r="CUL327" s="942"/>
      <c r="CUM327" s="942"/>
      <c r="CUN327" s="942"/>
      <c r="CUO327" s="942"/>
      <c r="CUP327" s="942"/>
      <c r="CUQ327" s="942"/>
      <c r="CUR327" s="942"/>
      <c r="CUS327" s="942"/>
      <c r="CUT327" s="942"/>
      <c r="CUU327" s="942"/>
      <c r="CUV327" s="942"/>
      <c r="CUW327" s="942"/>
      <c r="CUX327" s="942"/>
      <c r="CUY327" s="942"/>
      <c r="CUZ327" s="942"/>
      <c r="CVA327" s="942"/>
      <c r="CVB327" s="942"/>
      <c r="CVC327" s="942"/>
      <c r="CVD327" s="942"/>
      <c r="CVE327" s="942"/>
      <c r="CVF327" s="942"/>
      <c r="CVG327" s="942"/>
      <c r="CVH327" s="942"/>
      <c r="CVI327" s="942"/>
      <c r="CVJ327" s="942"/>
      <c r="CVK327" s="942"/>
      <c r="CVL327" s="942"/>
      <c r="CVM327" s="942"/>
      <c r="CVN327" s="942"/>
      <c r="CVO327" s="942"/>
      <c r="CVP327" s="942"/>
      <c r="CVQ327" s="942"/>
      <c r="CVR327" s="942"/>
      <c r="CVS327" s="942"/>
      <c r="CVT327" s="942"/>
      <c r="CVU327" s="942"/>
      <c r="CVV327" s="942"/>
      <c r="CVW327" s="942"/>
      <c r="CVX327" s="942"/>
      <c r="CVY327" s="942"/>
      <c r="CVZ327" s="942"/>
      <c r="CWA327" s="942"/>
      <c r="CWB327" s="942"/>
      <c r="CWC327" s="942"/>
      <c r="CWD327" s="942"/>
      <c r="CWE327" s="942"/>
      <c r="CWF327" s="942"/>
      <c r="CWG327" s="942"/>
      <c r="CWH327" s="942"/>
      <c r="CWI327" s="942"/>
      <c r="CWJ327" s="942"/>
      <c r="CWK327" s="942"/>
      <c r="CWL327" s="942"/>
      <c r="CWM327" s="942"/>
      <c r="CWN327" s="942"/>
      <c r="CWO327" s="942"/>
      <c r="CWP327" s="942"/>
      <c r="CWQ327" s="942"/>
      <c r="CWR327" s="942"/>
      <c r="CWS327" s="942"/>
      <c r="CWT327" s="942"/>
      <c r="CWU327" s="942"/>
      <c r="CWV327" s="942"/>
      <c r="CWW327" s="942"/>
      <c r="CWX327" s="942"/>
      <c r="CWY327" s="942"/>
      <c r="CWZ327" s="942"/>
      <c r="CXA327" s="942"/>
      <c r="CXB327" s="942"/>
      <c r="CXC327" s="942"/>
      <c r="CXD327" s="942"/>
      <c r="CXE327" s="942"/>
      <c r="CXF327" s="942"/>
      <c r="CXG327" s="942"/>
      <c r="CXH327" s="942"/>
      <c r="CXI327" s="942"/>
      <c r="CXJ327" s="942"/>
      <c r="CXK327" s="942"/>
      <c r="CXL327" s="942"/>
      <c r="CXM327" s="942"/>
      <c r="CXN327" s="942"/>
      <c r="CXO327" s="942"/>
      <c r="CXP327" s="942"/>
      <c r="CXQ327" s="942"/>
      <c r="CXR327" s="942"/>
      <c r="CXS327" s="942"/>
      <c r="CXT327" s="942"/>
      <c r="CXU327" s="942"/>
      <c r="CXV327" s="942"/>
      <c r="CXW327" s="942"/>
      <c r="CXX327" s="942"/>
      <c r="CXY327" s="942"/>
      <c r="CXZ327" s="942"/>
      <c r="CYA327" s="942"/>
      <c r="CYB327" s="942"/>
      <c r="CYC327" s="942"/>
      <c r="CYD327" s="942"/>
      <c r="CYE327" s="942"/>
      <c r="CYF327" s="942"/>
      <c r="CYG327" s="942"/>
      <c r="CYH327" s="942"/>
      <c r="CYI327" s="942"/>
      <c r="CYJ327" s="942"/>
      <c r="CYK327" s="942"/>
      <c r="CYL327" s="942"/>
      <c r="CYM327" s="942"/>
      <c r="CYN327" s="942"/>
      <c r="CYO327" s="942"/>
      <c r="CYP327" s="942"/>
      <c r="CYQ327" s="942"/>
      <c r="CYR327" s="942"/>
      <c r="CYS327" s="942"/>
      <c r="CYT327" s="942"/>
      <c r="CYU327" s="942"/>
      <c r="CYV327" s="942"/>
      <c r="CYW327" s="942"/>
      <c r="CYX327" s="942"/>
      <c r="CYY327" s="942"/>
      <c r="CYZ327" s="942"/>
      <c r="CZA327" s="942"/>
      <c r="CZB327" s="942"/>
      <c r="CZC327" s="942"/>
      <c r="CZD327" s="942"/>
      <c r="CZE327" s="942"/>
      <c r="CZF327" s="942"/>
      <c r="CZG327" s="942"/>
      <c r="CZH327" s="942"/>
      <c r="CZI327" s="942"/>
      <c r="CZJ327" s="942"/>
      <c r="CZK327" s="942"/>
      <c r="CZL327" s="942"/>
      <c r="CZM327" s="942"/>
      <c r="CZN327" s="942"/>
      <c r="CZO327" s="942"/>
      <c r="CZP327" s="942"/>
      <c r="CZQ327" s="942"/>
      <c r="CZR327" s="942"/>
      <c r="CZS327" s="942"/>
      <c r="CZT327" s="942"/>
      <c r="CZU327" s="942"/>
      <c r="CZV327" s="942"/>
      <c r="CZW327" s="942"/>
      <c r="CZX327" s="942"/>
      <c r="CZY327" s="942"/>
      <c r="CZZ327" s="942"/>
      <c r="DAA327" s="942"/>
      <c r="DAB327" s="942"/>
      <c r="DAC327" s="942"/>
      <c r="DAD327" s="942"/>
      <c r="DAE327" s="942"/>
      <c r="DAF327" s="942"/>
      <c r="DAG327" s="942"/>
      <c r="DAH327" s="942"/>
      <c r="DAI327" s="942"/>
      <c r="DAJ327" s="942"/>
      <c r="DAK327" s="942"/>
      <c r="DAL327" s="942"/>
      <c r="DAM327" s="942"/>
      <c r="DAN327" s="942"/>
      <c r="DAO327" s="942"/>
      <c r="DAP327" s="942"/>
      <c r="DAQ327" s="942"/>
      <c r="DAR327" s="942"/>
      <c r="DAS327" s="942"/>
      <c r="DAT327" s="942"/>
      <c r="DAU327" s="942"/>
      <c r="DAV327" s="942"/>
      <c r="DAW327" s="942"/>
      <c r="DAX327" s="942"/>
      <c r="DAY327" s="942"/>
      <c r="DAZ327" s="942"/>
      <c r="DBA327" s="942"/>
      <c r="DBB327" s="942"/>
      <c r="DBC327" s="942"/>
      <c r="DBD327" s="942"/>
      <c r="DBE327" s="942"/>
      <c r="DBF327" s="942"/>
      <c r="DBG327" s="942"/>
      <c r="DBH327" s="942"/>
      <c r="DBI327" s="942"/>
      <c r="DBJ327" s="942"/>
      <c r="DBK327" s="942"/>
      <c r="DBL327" s="942"/>
      <c r="DBM327" s="942"/>
      <c r="DBN327" s="942"/>
      <c r="DBO327" s="942"/>
      <c r="DBP327" s="942"/>
      <c r="DBQ327" s="942"/>
      <c r="DBR327" s="942"/>
      <c r="DBS327" s="942"/>
      <c r="DBT327" s="942"/>
      <c r="DBU327" s="942"/>
      <c r="DBV327" s="942"/>
      <c r="DBW327" s="942"/>
      <c r="DBX327" s="942"/>
      <c r="DBY327" s="942"/>
      <c r="DBZ327" s="942"/>
      <c r="DCA327" s="942"/>
      <c r="DCB327" s="942"/>
      <c r="DCC327" s="942"/>
      <c r="DCD327" s="942"/>
      <c r="DCE327" s="942"/>
      <c r="DCF327" s="942"/>
      <c r="DCG327" s="942"/>
      <c r="DCH327" s="942"/>
      <c r="DCI327" s="942"/>
      <c r="DCJ327" s="942"/>
      <c r="DCK327" s="942"/>
      <c r="DCL327" s="942"/>
      <c r="DCM327" s="942"/>
      <c r="DCN327" s="942"/>
      <c r="DCO327" s="942"/>
      <c r="DCP327" s="942"/>
      <c r="DCQ327" s="942"/>
      <c r="DCR327" s="942"/>
      <c r="DCS327" s="942"/>
      <c r="DCT327" s="942"/>
      <c r="DCU327" s="942"/>
      <c r="DCV327" s="942"/>
      <c r="DCW327" s="942"/>
      <c r="DCX327" s="942"/>
      <c r="DCY327" s="942"/>
      <c r="DCZ327" s="942"/>
      <c r="DDA327" s="942"/>
      <c r="DDB327" s="942"/>
      <c r="DDC327" s="942"/>
      <c r="DDD327" s="942"/>
      <c r="DDE327" s="942"/>
      <c r="DDF327" s="942"/>
      <c r="DDG327" s="942"/>
      <c r="DDH327" s="942"/>
      <c r="DDI327" s="942"/>
      <c r="DDJ327" s="942"/>
      <c r="DDK327" s="942"/>
      <c r="DDL327" s="942"/>
      <c r="DDM327" s="942"/>
      <c r="DDN327" s="942"/>
      <c r="DDO327" s="942"/>
      <c r="DDP327" s="942"/>
      <c r="DDQ327" s="942"/>
      <c r="DDR327" s="942"/>
      <c r="DDS327" s="942"/>
      <c r="DDT327" s="942"/>
      <c r="DDU327" s="942"/>
      <c r="DDV327" s="942"/>
      <c r="DDW327" s="942"/>
      <c r="DDX327" s="942"/>
      <c r="DDY327" s="942"/>
      <c r="DDZ327" s="942"/>
      <c r="DEA327" s="942"/>
      <c r="DEB327" s="942"/>
      <c r="DEC327" s="942"/>
      <c r="DED327" s="942"/>
      <c r="DEE327" s="942"/>
      <c r="DEF327" s="942"/>
      <c r="DEG327" s="942"/>
      <c r="DEH327" s="942"/>
      <c r="DEI327" s="942"/>
      <c r="DEJ327" s="942"/>
      <c r="DEK327" s="942"/>
      <c r="DEL327" s="942"/>
      <c r="DEM327" s="942"/>
      <c r="DEN327" s="942"/>
      <c r="DEO327" s="942"/>
      <c r="DEP327" s="942"/>
      <c r="DEQ327" s="942"/>
      <c r="DER327" s="942"/>
      <c r="DES327" s="942"/>
      <c r="DET327" s="942"/>
      <c r="DEU327" s="942"/>
      <c r="DEV327" s="942"/>
      <c r="DEW327" s="942"/>
      <c r="DEX327" s="942"/>
      <c r="DEY327" s="942"/>
      <c r="DEZ327" s="942"/>
      <c r="DFA327" s="942"/>
      <c r="DFB327" s="942"/>
      <c r="DFC327" s="942"/>
      <c r="DFD327" s="942"/>
      <c r="DFE327" s="942"/>
      <c r="DFF327" s="942"/>
      <c r="DFG327" s="942"/>
      <c r="DFH327" s="942"/>
      <c r="DFI327" s="942"/>
      <c r="DFJ327" s="942"/>
      <c r="DFK327" s="942"/>
      <c r="DFL327" s="942"/>
      <c r="DFM327" s="942"/>
      <c r="DFN327" s="942"/>
      <c r="DFO327" s="942"/>
      <c r="DFP327" s="942"/>
      <c r="DFQ327" s="942"/>
      <c r="DFR327" s="942"/>
      <c r="DFS327" s="942"/>
      <c r="DFT327" s="942"/>
      <c r="DFU327" s="942"/>
      <c r="DFV327" s="942"/>
      <c r="DFW327" s="942"/>
      <c r="DFX327" s="942"/>
      <c r="DFY327" s="942"/>
      <c r="DFZ327" s="942"/>
      <c r="DGA327" s="942"/>
      <c r="DGB327" s="942"/>
      <c r="DGC327" s="942"/>
      <c r="DGD327" s="942"/>
      <c r="DGE327" s="942"/>
      <c r="DGF327" s="942"/>
      <c r="DGG327" s="942"/>
      <c r="DGH327" s="942"/>
      <c r="DGI327" s="942"/>
      <c r="DGJ327" s="942"/>
      <c r="DGK327" s="942"/>
      <c r="DGL327" s="942"/>
      <c r="DGM327" s="942"/>
      <c r="DGN327" s="942"/>
      <c r="DGO327" s="942"/>
      <c r="DGP327" s="942"/>
      <c r="DGQ327" s="942"/>
      <c r="DGR327" s="942"/>
      <c r="DGS327" s="942"/>
      <c r="DGT327" s="942"/>
      <c r="DGU327" s="942"/>
      <c r="DGV327" s="942"/>
      <c r="DGW327" s="942"/>
      <c r="DGX327" s="942"/>
      <c r="DGY327" s="942"/>
      <c r="DGZ327" s="942"/>
      <c r="DHA327" s="942"/>
      <c r="DHB327" s="942"/>
      <c r="DHC327" s="942"/>
      <c r="DHD327" s="942"/>
      <c r="DHE327" s="942"/>
      <c r="DHF327" s="942"/>
      <c r="DHG327" s="942"/>
      <c r="DHH327" s="942"/>
      <c r="DHI327" s="942"/>
      <c r="DHJ327" s="942"/>
      <c r="DHK327" s="942"/>
      <c r="DHL327" s="942"/>
      <c r="DHM327" s="942"/>
      <c r="DHN327" s="942"/>
      <c r="DHO327" s="942"/>
      <c r="DHP327" s="942"/>
      <c r="DHQ327" s="942"/>
      <c r="DHR327" s="942"/>
      <c r="DHS327" s="942"/>
      <c r="DHT327" s="942"/>
      <c r="DHU327" s="942"/>
      <c r="DHV327" s="942"/>
      <c r="DHW327" s="942"/>
      <c r="DHX327" s="942"/>
      <c r="DHY327" s="942"/>
      <c r="DHZ327" s="942"/>
      <c r="DIA327" s="942"/>
      <c r="DIB327" s="942"/>
      <c r="DIC327" s="942"/>
      <c r="DID327" s="942"/>
      <c r="DIE327" s="942"/>
      <c r="DIF327" s="942"/>
      <c r="DIG327" s="942"/>
      <c r="DIH327" s="942"/>
      <c r="DII327" s="942"/>
      <c r="DIJ327" s="942"/>
      <c r="DIK327" s="942"/>
      <c r="DIL327" s="942"/>
      <c r="DIM327" s="942"/>
      <c r="DIN327" s="942"/>
      <c r="DIO327" s="942"/>
      <c r="DIP327" s="942"/>
      <c r="DIQ327" s="942"/>
      <c r="DIR327" s="942"/>
      <c r="DIS327" s="942"/>
      <c r="DIT327" s="942"/>
      <c r="DIU327" s="942"/>
      <c r="DIV327" s="942"/>
      <c r="DIW327" s="942"/>
      <c r="DIX327" s="942"/>
      <c r="DIY327" s="942"/>
      <c r="DIZ327" s="942"/>
      <c r="DJA327" s="942"/>
      <c r="DJB327" s="942"/>
      <c r="DJC327" s="942"/>
      <c r="DJD327" s="942"/>
      <c r="DJE327" s="942"/>
      <c r="DJF327" s="942"/>
      <c r="DJG327" s="942"/>
      <c r="DJH327" s="942"/>
      <c r="DJI327" s="942"/>
      <c r="DJJ327" s="942"/>
      <c r="DJK327" s="942"/>
      <c r="DJL327" s="942"/>
      <c r="DJM327" s="942"/>
      <c r="DJN327" s="942"/>
      <c r="DJO327" s="942"/>
      <c r="DJP327" s="942"/>
      <c r="DJQ327" s="942"/>
      <c r="DJR327" s="942"/>
      <c r="DJS327" s="942"/>
      <c r="DJT327" s="942"/>
      <c r="DJU327" s="942"/>
      <c r="DJV327" s="942"/>
      <c r="DJW327" s="942"/>
      <c r="DJX327" s="942"/>
      <c r="DJY327" s="942"/>
      <c r="DJZ327" s="942"/>
      <c r="DKA327" s="942"/>
      <c r="DKB327" s="942"/>
      <c r="DKC327" s="942"/>
      <c r="DKD327" s="942"/>
      <c r="DKE327" s="942"/>
      <c r="DKF327" s="942"/>
      <c r="DKG327" s="942"/>
      <c r="DKH327" s="942"/>
      <c r="DKI327" s="942"/>
      <c r="DKJ327" s="942"/>
      <c r="DKK327" s="942"/>
      <c r="DKL327" s="942"/>
      <c r="DKM327" s="942"/>
      <c r="DKN327" s="942"/>
      <c r="DKO327" s="942"/>
      <c r="DKP327" s="942"/>
      <c r="DKQ327" s="942"/>
      <c r="DKR327" s="942"/>
      <c r="DKS327" s="942"/>
      <c r="DKT327" s="942"/>
      <c r="DKU327" s="942"/>
      <c r="DKV327" s="942"/>
      <c r="DKW327" s="942"/>
      <c r="DKX327" s="942"/>
      <c r="DKY327" s="942"/>
      <c r="DKZ327" s="942"/>
      <c r="DLA327" s="942"/>
      <c r="DLB327" s="942"/>
      <c r="DLC327" s="942"/>
      <c r="DLD327" s="942"/>
      <c r="DLE327" s="942"/>
      <c r="DLF327" s="942"/>
      <c r="DLG327" s="942"/>
      <c r="DLH327" s="942"/>
      <c r="DLI327" s="942"/>
      <c r="DLJ327" s="942"/>
      <c r="DLK327" s="942"/>
      <c r="DLL327" s="942"/>
      <c r="DLM327" s="942"/>
      <c r="DLN327" s="942"/>
      <c r="DLO327" s="942"/>
      <c r="DLP327" s="942"/>
      <c r="DLQ327" s="942"/>
      <c r="DLR327" s="942"/>
      <c r="DLS327" s="942"/>
      <c r="DLT327" s="942"/>
      <c r="DLU327" s="942"/>
      <c r="DLV327" s="942"/>
      <c r="DLW327" s="942"/>
      <c r="DLX327" s="942"/>
      <c r="DLY327" s="942"/>
      <c r="DLZ327" s="942"/>
      <c r="DMA327" s="942"/>
      <c r="DMB327" s="942"/>
      <c r="DMC327" s="942"/>
      <c r="DMD327" s="942"/>
      <c r="DME327" s="942"/>
      <c r="DMF327" s="942"/>
      <c r="DMG327" s="942"/>
      <c r="DMH327" s="942"/>
      <c r="DMI327" s="942"/>
      <c r="DMJ327" s="942"/>
      <c r="DMK327" s="942"/>
      <c r="DML327" s="942"/>
      <c r="DMM327" s="942"/>
      <c r="DMN327" s="942"/>
      <c r="DMO327" s="942"/>
      <c r="DMP327" s="942"/>
      <c r="DMQ327" s="942"/>
      <c r="DMR327" s="942"/>
      <c r="DMS327" s="942"/>
      <c r="DMT327" s="942"/>
      <c r="DMU327" s="942"/>
      <c r="DMV327" s="942"/>
      <c r="DMW327" s="942"/>
      <c r="DMX327" s="942"/>
      <c r="DMY327" s="942"/>
      <c r="DMZ327" s="942"/>
      <c r="DNA327" s="942"/>
      <c r="DNB327" s="942"/>
      <c r="DNC327" s="942"/>
      <c r="DND327" s="942"/>
      <c r="DNE327" s="942"/>
      <c r="DNF327" s="942"/>
      <c r="DNG327" s="942"/>
      <c r="DNH327" s="942"/>
      <c r="DNI327" s="942"/>
      <c r="DNJ327" s="942"/>
      <c r="DNK327" s="942"/>
      <c r="DNL327" s="942"/>
      <c r="DNM327" s="942"/>
      <c r="DNN327" s="942"/>
      <c r="DNO327" s="942"/>
      <c r="DNP327" s="942"/>
      <c r="DNQ327" s="942"/>
      <c r="DNR327" s="942"/>
      <c r="DNS327" s="942"/>
      <c r="DNT327" s="942"/>
      <c r="DNU327" s="942"/>
      <c r="DNV327" s="942"/>
      <c r="DNW327" s="942"/>
      <c r="DNX327" s="942"/>
      <c r="DNY327" s="942"/>
      <c r="DNZ327" s="942"/>
      <c r="DOA327" s="942"/>
      <c r="DOB327" s="942"/>
      <c r="DOC327" s="942"/>
      <c r="DOD327" s="942"/>
      <c r="DOE327" s="942"/>
      <c r="DOF327" s="942"/>
      <c r="DOG327" s="942"/>
      <c r="DOH327" s="942"/>
      <c r="DOI327" s="942"/>
      <c r="DOJ327" s="942"/>
      <c r="DOK327" s="942"/>
      <c r="DOL327" s="942"/>
      <c r="DOM327" s="942"/>
      <c r="DON327" s="942"/>
      <c r="DOO327" s="942"/>
      <c r="DOP327" s="942"/>
      <c r="DOQ327" s="942"/>
      <c r="DOR327" s="942"/>
      <c r="DOS327" s="942"/>
      <c r="DOT327" s="942"/>
      <c r="DOU327" s="942"/>
      <c r="DOV327" s="942"/>
      <c r="DOW327" s="942"/>
      <c r="DOX327" s="942"/>
      <c r="DOY327" s="942"/>
      <c r="DOZ327" s="942"/>
      <c r="DPA327" s="942"/>
      <c r="DPB327" s="942"/>
      <c r="DPC327" s="942"/>
      <c r="DPD327" s="942"/>
      <c r="DPE327" s="942"/>
      <c r="DPF327" s="942"/>
      <c r="DPG327" s="942"/>
      <c r="DPH327" s="942"/>
      <c r="DPI327" s="942"/>
      <c r="DPJ327" s="942"/>
      <c r="DPK327" s="942"/>
      <c r="DPL327" s="942"/>
      <c r="DPM327" s="942"/>
      <c r="DPN327" s="942"/>
      <c r="DPO327" s="942"/>
      <c r="DPP327" s="942"/>
      <c r="DPQ327" s="942"/>
      <c r="DPR327" s="942"/>
      <c r="DPS327" s="942"/>
      <c r="DPT327" s="942"/>
      <c r="DPU327" s="942"/>
      <c r="DPV327" s="942"/>
      <c r="DPW327" s="942"/>
      <c r="DPX327" s="942"/>
      <c r="DPY327" s="942"/>
      <c r="DPZ327" s="942"/>
      <c r="DQA327" s="942"/>
      <c r="DQB327" s="942"/>
      <c r="DQC327" s="942"/>
      <c r="DQD327" s="942"/>
      <c r="DQE327" s="942"/>
      <c r="DQF327" s="942"/>
      <c r="DQG327" s="942"/>
      <c r="DQH327" s="942"/>
      <c r="DQI327" s="942"/>
      <c r="DQJ327" s="942"/>
      <c r="DQK327" s="942"/>
      <c r="DQL327" s="942"/>
      <c r="DQM327" s="942"/>
      <c r="DQN327" s="942"/>
      <c r="DQO327" s="942"/>
      <c r="DQP327" s="942"/>
      <c r="DQQ327" s="942"/>
      <c r="DQR327" s="942"/>
      <c r="DQS327" s="942"/>
      <c r="DQT327" s="942"/>
      <c r="DQU327" s="942"/>
      <c r="DQV327" s="942"/>
      <c r="DQW327" s="942"/>
      <c r="DQX327" s="942"/>
      <c r="DQY327" s="942"/>
      <c r="DQZ327" s="942"/>
      <c r="DRA327" s="942"/>
      <c r="DRB327" s="942"/>
      <c r="DRC327" s="942"/>
      <c r="DRD327" s="942"/>
      <c r="DRE327" s="942"/>
      <c r="DRF327" s="942"/>
      <c r="DRG327" s="942"/>
      <c r="DRH327" s="942"/>
      <c r="DRI327" s="942"/>
      <c r="DRJ327" s="942"/>
      <c r="DRK327" s="942"/>
      <c r="DRL327" s="942"/>
      <c r="DRM327" s="942"/>
      <c r="DRN327" s="942"/>
      <c r="DRO327" s="942"/>
      <c r="DRP327" s="942"/>
      <c r="DRQ327" s="942"/>
      <c r="DRR327" s="942"/>
      <c r="DRS327" s="942"/>
      <c r="DRT327" s="942"/>
      <c r="DRU327" s="942"/>
      <c r="DRV327" s="942"/>
      <c r="DRW327" s="942"/>
      <c r="DRX327" s="942"/>
      <c r="DRY327" s="942"/>
      <c r="DRZ327" s="942"/>
      <c r="DSA327" s="942"/>
      <c r="DSB327" s="942"/>
      <c r="DSC327" s="942"/>
      <c r="DSD327" s="942"/>
      <c r="DSE327" s="942"/>
      <c r="DSF327" s="942"/>
      <c r="DSG327" s="942"/>
      <c r="DSH327" s="942"/>
      <c r="DSI327" s="942"/>
      <c r="DSJ327" s="942"/>
      <c r="DSK327" s="942"/>
      <c r="DSL327" s="942"/>
      <c r="DSM327" s="942"/>
      <c r="DSN327" s="942"/>
      <c r="DSO327" s="942"/>
      <c r="DSP327" s="942"/>
      <c r="DSQ327" s="942"/>
      <c r="DSR327" s="942"/>
      <c r="DSS327" s="942"/>
      <c r="DST327" s="942"/>
      <c r="DSU327" s="942"/>
      <c r="DSV327" s="942"/>
      <c r="DSW327" s="942"/>
      <c r="DSX327" s="942"/>
      <c r="DSY327" s="942"/>
      <c r="DSZ327" s="942"/>
      <c r="DTA327" s="942"/>
      <c r="DTB327" s="942"/>
      <c r="DTC327" s="942"/>
      <c r="DTD327" s="942"/>
      <c r="DTE327" s="942"/>
      <c r="DTF327" s="942"/>
      <c r="DTG327" s="942"/>
      <c r="DTH327" s="942"/>
      <c r="DTI327" s="942"/>
      <c r="DTJ327" s="942"/>
      <c r="DTK327" s="942"/>
      <c r="DTL327" s="942"/>
      <c r="DTM327" s="942"/>
      <c r="DTN327" s="942"/>
      <c r="DTO327" s="942"/>
      <c r="DTP327" s="942"/>
      <c r="DTQ327" s="942"/>
      <c r="DTR327" s="942"/>
      <c r="DTS327" s="942"/>
      <c r="DTT327" s="942"/>
      <c r="DTU327" s="942"/>
      <c r="DTV327" s="942"/>
      <c r="DTW327" s="942"/>
      <c r="DTX327" s="942"/>
      <c r="DTY327" s="942"/>
      <c r="DTZ327" s="942"/>
      <c r="DUA327" s="942"/>
      <c r="DUB327" s="942"/>
      <c r="DUC327" s="942"/>
      <c r="DUD327" s="942"/>
      <c r="DUE327" s="942"/>
      <c r="DUF327" s="942"/>
      <c r="DUG327" s="942"/>
      <c r="DUH327" s="942"/>
      <c r="DUI327" s="942"/>
      <c r="DUJ327" s="942"/>
      <c r="DUK327" s="942"/>
      <c r="DUL327" s="942"/>
      <c r="DUM327" s="942"/>
      <c r="DUN327" s="942"/>
      <c r="DUO327" s="942"/>
      <c r="DUP327" s="942"/>
      <c r="DUQ327" s="942"/>
      <c r="DUR327" s="942"/>
      <c r="DUS327" s="942"/>
      <c r="DUT327" s="942"/>
      <c r="DUU327" s="942"/>
      <c r="DUV327" s="942"/>
      <c r="DUW327" s="942"/>
      <c r="DUX327" s="942"/>
      <c r="DUY327" s="942"/>
      <c r="DUZ327" s="942"/>
      <c r="DVA327" s="942"/>
      <c r="DVB327" s="942"/>
      <c r="DVC327" s="942"/>
      <c r="DVD327" s="942"/>
      <c r="DVE327" s="942"/>
      <c r="DVF327" s="942"/>
      <c r="DVG327" s="942"/>
      <c r="DVH327" s="942"/>
      <c r="DVI327" s="942"/>
      <c r="DVJ327" s="942"/>
      <c r="DVK327" s="942"/>
      <c r="DVL327" s="942"/>
      <c r="DVM327" s="942"/>
      <c r="DVN327" s="942"/>
      <c r="DVO327" s="942"/>
      <c r="DVP327" s="942"/>
      <c r="DVQ327" s="942"/>
      <c r="DVR327" s="942"/>
      <c r="DVS327" s="942"/>
      <c r="DVT327" s="942"/>
      <c r="DVU327" s="942"/>
      <c r="DVV327" s="942"/>
      <c r="DVW327" s="942"/>
      <c r="DVX327" s="942"/>
      <c r="DVY327" s="942"/>
      <c r="DVZ327" s="942"/>
      <c r="DWA327" s="942"/>
      <c r="DWB327" s="942"/>
      <c r="DWC327" s="942"/>
      <c r="DWD327" s="942"/>
      <c r="DWE327" s="942"/>
      <c r="DWF327" s="942"/>
      <c r="DWG327" s="942"/>
      <c r="DWH327" s="942"/>
      <c r="DWI327" s="942"/>
      <c r="DWJ327" s="942"/>
      <c r="DWK327" s="942"/>
      <c r="DWL327" s="942"/>
      <c r="DWM327" s="942"/>
      <c r="DWN327" s="942"/>
      <c r="DWO327" s="942"/>
      <c r="DWP327" s="942"/>
      <c r="DWQ327" s="942"/>
      <c r="DWR327" s="942"/>
      <c r="DWS327" s="942"/>
      <c r="DWT327" s="942"/>
      <c r="DWU327" s="942"/>
      <c r="DWV327" s="942"/>
      <c r="DWW327" s="942"/>
      <c r="DWX327" s="942"/>
      <c r="DWY327" s="942"/>
      <c r="DWZ327" s="942"/>
      <c r="DXA327" s="942"/>
      <c r="DXB327" s="942"/>
      <c r="DXC327" s="942"/>
      <c r="DXD327" s="942"/>
      <c r="DXE327" s="942"/>
      <c r="DXF327" s="942"/>
      <c r="DXG327" s="942"/>
      <c r="DXH327" s="942"/>
      <c r="DXI327" s="942"/>
      <c r="DXJ327" s="942"/>
      <c r="DXK327" s="942"/>
      <c r="DXL327" s="942"/>
      <c r="DXM327" s="942"/>
      <c r="DXN327" s="942"/>
      <c r="DXO327" s="942"/>
      <c r="DXP327" s="942"/>
      <c r="DXQ327" s="942"/>
      <c r="DXR327" s="942"/>
      <c r="DXS327" s="942"/>
      <c r="DXT327" s="942"/>
      <c r="DXU327" s="942"/>
      <c r="DXV327" s="942"/>
      <c r="DXW327" s="942"/>
      <c r="DXX327" s="942"/>
      <c r="DXY327" s="942"/>
      <c r="DXZ327" s="942"/>
      <c r="DYA327" s="942"/>
      <c r="DYB327" s="942"/>
      <c r="DYC327" s="942"/>
      <c r="DYD327" s="942"/>
      <c r="DYE327" s="942"/>
      <c r="DYF327" s="942"/>
      <c r="DYG327" s="942"/>
      <c r="DYH327" s="942"/>
      <c r="DYI327" s="942"/>
      <c r="DYJ327" s="942"/>
      <c r="DYK327" s="942"/>
      <c r="DYL327" s="942"/>
      <c r="DYM327" s="942"/>
      <c r="DYN327" s="942"/>
      <c r="DYO327" s="942"/>
      <c r="DYP327" s="942"/>
      <c r="DYQ327" s="942"/>
      <c r="DYR327" s="942"/>
      <c r="DYS327" s="942"/>
      <c r="DYT327" s="942"/>
      <c r="DYU327" s="942"/>
      <c r="DYV327" s="942"/>
      <c r="DYW327" s="942"/>
      <c r="DYX327" s="942"/>
      <c r="DYY327" s="942"/>
      <c r="DYZ327" s="942"/>
      <c r="DZA327" s="942"/>
      <c r="DZB327" s="942"/>
      <c r="DZC327" s="942"/>
      <c r="DZD327" s="942"/>
      <c r="DZE327" s="942"/>
      <c r="DZF327" s="942"/>
      <c r="DZG327" s="942"/>
      <c r="DZH327" s="942"/>
      <c r="DZI327" s="942"/>
      <c r="DZJ327" s="942"/>
      <c r="DZK327" s="942"/>
      <c r="DZL327" s="942"/>
      <c r="DZM327" s="942"/>
      <c r="DZN327" s="942"/>
      <c r="DZO327" s="942"/>
      <c r="DZP327" s="942"/>
      <c r="DZQ327" s="942"/>
      <c r="DZR327" s="942"/>
      <c r="DZS327" s="942"/>
      <c r="DZT327" s="942"/>
      <c r="DZU327" s="942"/>
      <c r="DZV327" s="942"/>
      <c r="DZW327" s="942"/>
      <c r="DZX327" s="942"/>
      <c r="DZY327" s="942"/>
      <c r="DZZ327" s="942"/>
      <c r="EAA327" s="942"/>
      <c r="EAB327" s="942"/>
      <c r="EAC327" s="942"/>
      <c r="EAD327" s="942"/>
      <c r="EAE327" s="942"/>
      <c r="EAF327" s="942"/>
      <c r="EAG327" s="942"/>
      <c r="EAH327" s="942"/>
      <c r="EAI327" s="942"/>
      <c r="EAJ327" s="942"/>
      <c r="EAK327" s="942"/>
      <c r="EAL327" s="942"/>
      <c r="EAM327" s="942"/>
      <c r="EAN327" s="942"/>
      <c r="EAO327" s="942"/>
      <c r="EAP327" s="942"/>
      <c r="EAQ327" s="942"/>
      <c r="EAR327" s="942"/>
      <c r="EAS327" s="942"/>
      <c r="EAT327" s="942"/>
      <c r="EAU327" s="942"/>
      <c r="EAV327" s="942"/>
      <c r="EAW327" s="942"/>
      <c r="EAX327" s="942"/>
      <c r="EAY327" s="942"/>
      <c r="EAZ327" s="942"/>
      <c r="EBA327" s="942"/>
      <c r="EBB327" s="942"/>
      <c r="EBC327" s="942"/>
      <c r="EBD327" s="942"/>
      <c r="EBE327" s="942"/>
      <c r="EBF327" s="942"/>
      <c r="EBG327" s="942"/>
      <c r="EBH327" s="942"/>
      <c r="EBI327" s="942"/>
      <c r="EBJ327" s="942"/>
      <c r="EBK327" s="942"/>
      <c r="EBL327" s="942"/>
      <c r="EBM327" s="942"/>
      <c r="EBN327" s="942"/>
      <c r="EBO327" s="942"/>
      <c r="EBP327" s="942"/>
      <c r="EBQ327" s="942"/>
      <c r="EBR327" s="942"/>
      <c r="EBS327" s="942"/>
      <c r="EBT327" s="942"/>
      <c r="EBU327" s="942"/>
      <c r="EBV327" s="942"/>
      <c r="EBW327" s="942"/>
      <c r="EBX327" s="942"/>
      <c r="EBY327" s="942"/>
      <c r="EBZ327" s="942"/>
      <c r="ECA327" s="942"/>
      <c r="ECB327" s="942"/>
      <c r="ECC327" s="942"/>
      <c r="ECD327" s="942"/>
      <c r="ECE327" s="942"/>
      <c r="ECF327" s="942"/>
      <c r="ECG327" s="942"/>
      <c r="ECH327" s="942"/>
      <c r="ECI327" s="942"/>
      <c r="ECJ327" s="942"/>
      <c r="ECK327" s="942"/>
      <c r="ECL327" s="942"/>
      <c r="ECM327" s="942"/>
      <c r="ECN327" s="942"/>
      <c r="ECO327" s="942"/>
      <c r="ECP327" s="942"/>
      <c r="ECQ327" s="942"/>
      <c r="ECR327" s="942"/>
      <c r="ECS327" s="942"/>
      <c r="ECT327" s="942"/>
      <c r="ECU327" s="942"/>
      <c r="ECV327" s="942"/>
      <c r="ECW327" s="942"/>
      <c r="ECX327" s="942"/>
      <c r="ECY327" s="942"/>
      <c r="ECZ327" s="942"/>
      <c r="EDA327" s="942"/>
      <c r="EDB327" s="942"/>
      <c r="EDC327" s="942"/>
      <c r="EDD327" s="942"/>
      <c r="EDE327" s="942"/>
      <c r="EDF327" s="942"/>
      <c r="EDG327" s="942"/>
      <c r="EDH327" s="942"/>
      <c r="EDI327" s="942"/>
      <c r="EDJ327" s="942"/>
      <c r="EDK327" s="942"/>
      <c r="EDL327" s="942"/>
      <c r="EDM327" s="942"/>
      <c r="EDN327" s="942"/>
      <c r="EDO327" s="942"/>
      <c r="EDP327" s="942"/>
      <c r="EDQ327" s="942"/>
      <c r="EDR327" s="942"/>
      <c r="EDS327" s="942"/>
      <c r="EDT327" s="942"/>
      <c r="EDU327" s="942"/>
      <c r="EDV327" s="942"/>
      <c r="EDW327" s="942"/>
      <c r="EDX327" s="942"/>
      <c r="EDY327" s="942"/>
      <c r="EDZ327" s="942"/>
      <c r="EEA327" s="942"/>
      <c r="EEB327" s="942"/>
      <c r="EEC327" s="942"/>
      <c r="EED327" s="942"/>
      <c r="EEE327" s="942"/>
      <c r="EEF327" s="942"/>
      <c r="EEG327" s="942"/>
      <c r="EEH327" s="942"/>
      <c r="EEI327" s="942"/>
      <c r="EEJ327" s="942"/>
      <c r="EEK327" s="942"/>
      <c r="EEL327" s="942"/>
      <c r="EEM327" s="942"/>
      <c r="EEN327" s="942"/>
      <c r="EEO327" s="942"/>
      <c r="EEP327" s="942"/>
      <c r="EEQ327" s="942"/>
      <c r="EER327" s="942"/>
      <c r="EES327" s="942"/>
      <c r="EET327" s="942"/>
      <c r="EEU327" s="942"/>
      <c r="EEV327" s="942"/>
      <c r="EEW327" s="942"/>
      <c r="EEX327" s="942"/>
      <c r="EEY327" s="942"/>
      <c r="EEZ327" s="942"/>
      <c r="EFA327" s="942"/>
      <c r="EFB327" s="942"/>
      <c r="EFC327" s="942"/>
      <c r="EFD327" s="942"/>
      <c r="EFE327" s="942"/>
      <c r="EFF327" s="942"/>
      <c r="EFG327" s="942"/>
      <c r="EFH327" s="942"/>
      <c r="EFI327" s="942"/>
      <c r="EFJ327" s="942"/>
      <c r="EFK327" s="942"/>
      <c r="EFL327" s="942"/>
      <c r="EFM327" s="942"/>
      <c r="EFN327" s="942"/>
      <c r="EFO327" s="942"/>
      <c r="EFP327" s="942"/>
      <c r="EFQ327" s="942"/>
      <c r="EFR327" s="942"/>
      <c r="EFS327" s="942"/>
      <c r="EFT327" s="942"/>
      <c r="EFU327" s="942"/>
      <c r="EFV327" s="942"/>
      <c r="EFW327" s="942"/>
      <c r="EFX327" s="942"/>
      <c r="EFY327" s="942"/>
      <c r="EFZ327" s="942"/>
      <c r="EGA327" s="942"/>
      <c r="EGB327" s="942"/>
      <c r="EGC327" s="942"/>
      <c r="EGD327" s="942"/>
      <c r="EGE327" s="942"/>
      <c r="EGF327" s="942"/>
      <c r="EGG327" s="942"/>
      <c r="EGH327" s="942"/>
      <c r="EGI327" s="942"/>
      <c r="EGJ327" s="942"/>
      <c r="EGK327" s="942"/>
      <c r="EGL327" s="942"/>
      <c r="EGM327" s="942"/>
      <c r="EGN327" s="942"/>
      <c r="EGO327" s="942"/>
      <c r="EGP327" s="942"/>
      <c r="EGQ327" s="942"/>
      <c r="EGR327" s="942"/>
      <c r="EGS327" s="942"/>
      <c r="EGT327" s="942"/>
      <c r="EGU327" s="942"/>
      <c r="EGV327" s="942"/>
      <c r="EGW327" s="942"/>
      <c r="EGX327" s="942"/>
      <c r="EGY327" s="942"/>
      <c r="EGZ327" s="942"/>
      <c r="EHA327" s="942"/>
      <c r="EHB327" s="942"/>
      <c r="EHC327" s="942"/>
      <c r="EHD327" s="942"/>
      <c r="EHE327" s="942"/>
      <c r="EHF327" s="942"/>
      <c r="EHG327" s="942"/>
      <c r="EHH327" s="942"/>
      <c r="EHI327" s="942"/>
      <c r="EHJ327" s="942"/>
      <c r="EHK327" s="942"/>
      <c r="EHL327" s="942"/>
      <c r="EHM327" s="942"/>
      <c r="EHN327" s="942"/>
      <c r="EHO327" s="942"/>
      <c r="EHP327" s="942"/>
      <c r="EHQ327" s="942"/>
      <c r="EHR327" s="942"/>
      <c r="EHS327" s="942"/>
      <c r="EHT327" s="942"/>
      <c r="EHU327" s="942"/>
      <c r="EHV327" s="942"/>
      <c r="EHW327" s="942"/>
      <c r="EHX327" s="942"/>
      <c r="EHY327" s="942"/>
      <c r="EHZ327" s="942"/>
      <c r="EIA327" s="942"/>
      <c r="EIB327" s="942"/>
      <c r="EIC327" s="942"/>
      <c r="EID327" s="942"/>
      <c r="EIE327" s="942"/>
      <c r="EIF327" s="942"/>
      <c r="EIG327" s="942"/>
      <c r="EIH327" s="942"/>
      <c r="EII327" s="942"/>
      <c r="EIJ327" s="942"/>
      <c r="EIK327" s="942"/>
      <c r="EIL327" s="942"/>
      <c r="EIM327" s="942"/>
      <c r="EIN327" s="942"/>
      <c r="EIO327" s="942"/>
      <c r="EIP327" s="942"/>
      <c r="EIQ327" s="942"/>
      <c r="EIR327" s="942"/>
      <c r="EIS327" s="942"/>
      <c r="EIT327" s="942"/>
      <c r="EIU327" s="942"/>
      <c r="EIV327" s="942"/>
      <c r="EIW327" s="942"/>
      <c r="EIX327" s="942"/>
      <c r="EIY327" s="942"/>
      <c r="EIZ327" s="942"/>
      <c r="EJA327" s="942"/>
      <c r="EJB327" s="942"/>
      <c r="EJC327" s="942"/>
      <c r="EJD327" s="942"/>
      <c r="EJE327" s="942"/>
      <c r="EJF327" s="942"/>
      <c r="EJG327" s="942"/>
      <c r="EJH327" s="942"/>
      <c r="EJI327" s="942"/>
      <c r="EJJ327" s="942"/>
      <c r="EJK327" s="942"/>
      <c r="EJL327" s="942"/>
      <c r="EJM327" s="942"/>
      <c r="EJN327" s="942"/>
      <c r="EJO327" s="942"/>
      <c r="EJP327" s="942"/>
      <c r="EJQ327" s="942"/>
      <c r="EJR327" s="942"/>
      <c r="EJS327" s="942"/>
      <c r="EJT327" s="942"/>
      <c r="EJU327" s="942"/>
      <c r="EJV327" s="942"/>
      <c r="EJW327" s="942"/>
      <c r="EJX327" s="942"/>
      <c r="EJY327" s="942"/>
      <c r="EJZ327" s="942"/>
      <c r="EKA327" s="942"/>
      <c r="EKB327" s="942"/>
      <c r="EKC327" s="942"/>
      <c r="EKD327" s="942"/>
      <c r="EKE327" s="942"/>
      <c r="EKF327" s="942"/>
      <c r="EKG327" s="942"/>
      <c r="EKH327" s="942"/>
      <c r="EKI327" s="942"/>
      <c r="EKJ327" s="942"/>
      <c r="EKK327" s="942"/>
      <c r="EKL327" s="942"/>
      <c r="EKM327" s="942"/>
      <c r="EKN327" s="942"/>
      <c r="EKO327" s="942"/>
      <c r="EKP327" s="942"/>
      <c r="EKQ327" s="942"/>
      <c r="EKR327" s="942"/>
      <c r="EKS327" s="942"/>
      <c r="EKT327" s="942"/>
      <c r="EKU327" s="942"/>
      <c r="EKV327" s="942"/>
      <c r="EKW327" s="942"/>
      <c r="EKX327" s="942"/>
      <c r="EKY327" s="942"/>
      <c r="EKZ327" s="942"/>
      <c r="ELA327" s="942"/>
      <c r="ELB327" s="942"/>
      <c r="ELC327" s="942"/>
      <c r="ELD327" s="942"/>
      <c r="ELE327" s="942"/>
      <c r="ELF327" s="942"/>
      <c r="ELG327" s="942"/>
      <c r="ELH327" s="942"/>
      <c r="ELI327" s="942"/>
      <c r="ELJ327" s="942"/>
      <c r="ELK327" s="942"/>
      <c r="ELL327" s="942"/>
      <c r="ELM327" s="942"/>
      <c r="ELN327" s="942"/>
      <c r="ELO327" s="942"/>
      <c r="ELP327" s="942"/>
      <c r="ELQ327" s="942"/>
      <c r="ELR327" s="942"/>
      <c r="ELS327" s="942"/>
      <c r="ELT327" s="942"/>
      <c r="ELU327" s="942"/>
      <c r="ELV327" s="942"/>
      <c r="ELW327" s="942"/>
      <c r="ELX327" s="942"/>
      <c r="ELY327" s="942"/>
      <c r="ELZ327" s="942"/>
      <c r="EMA327" s="942"/>
      <c r="EMB327" s="942"/>
      <c r="EMC327" s="942"/>
      <c r="EMD327" s="942"/>
      <c r="EME327" s="942"/>
      <c r="EMF327" s="942"/>
      <c r="EMG327" s="942"/>
      <c r="EMH327" s="942"/>
      <c r="EMI327" s="942"/>
      <c r="EMJ327" s="942"/>
      <c r="EMK327" s="942"/>
      <c r="EML327" s="942"/>
      <c r="EMM327" s="942"/>
      <c r="EMN327" s="942"/>
      <c r="EMO327" s="942"/>
      <c r="EMP327" s="942"/>
      <c r="EMQ327" s="942"/>
      <c r="EMR327" s="942"/>
      <c r="EMS327" s="942"/>
      <c r="EMT327" s="942"/>
      <c r="EMU327" s="942"/>
      <c r="EMV327" s="942"/>
      <c r="EMW327" s="942"/>
      <c r="EMX327" s="942"/>
      <c r="EMY327" s="942"/>
      <c r="EMZ327" s="942"/>
      <c r="ENA327" s="942"/>
      <c r="ENB327" s="942"/>
      <c r="ENC327" s="942"/>
      <c r="END327" s="942"/>
      <c r="ENE327" s="942"/>
      <c r="ENF327" s="942"/>
      <c r="ENG327" s="942"/>
      <c r="ENH327" s="942"/>
      <c r="ENI327" s="942"/>
      <c r="ENJ327" s="942"/>
      <c r="ENK327" s="942"/>
      <c r="ENL327" s="942"/>
      <c r="ENM327" s="942"/>
      <c r="ENN327" s="942"/>
      <c r="ENO327" s="942"/>
      <c r="ENP327" s="942"/>
      <c r="ENQ327" s="942"/>
      <c r="ENR327" s="942"/>
      <c r="ENS327" s="942"/>
      <c r="ENT327" s="942"/>
      <c r="ENU327" s="942"/>
      <c r="ENV327" s="942"/>
      <c r="ENW327" s="942"/>
      <c r="ENX327" s="942"/>
      <c r="ENY327" s="942"/>
      <c r="ENZ327" s="942"/>
      <c r="EOA327" s="942"/>
      <c r="EOB327" s="942"/>
      <c r="EOC327" s="942"/>
      <c r="EOD327" s="942"/>
      <c r="EOE327" s="942"/>
      <c r="EOF327" s="942"/>
      <c r="EOG327" s="942"/>
      <c r="EOH327" s="942"/>
      <c r="EOI327" s="942"/>
      <c r="EOJ327" s="942"/>
      <c r="EOK327" s="942"/>
      <c r="EOL327" s="942"/>
      <c r="EOM327" s="942"/>
      <c r="EON327" s="942"/>
      <c r="EOO327" s="942"/>
      <c r="EOP327" s="942"/>
      <c r="EOQ327" s="942"/>
      <c r="EOR327" s="942"/>
      <c r="EOS327" s="942"/>
      <c r="EOT327" s="942"/>
      <c r="EOU327" s="942"/>
      <c r="EOV327" s="942"/>
      <c r="EOW327" s="942"/>
      <c r="EOX327" s="942"/>
      <c r="EOY327" s="942"/>
      <c r="EOZ327" s="942"/>
      <c r="EPA327" s="942"/>
      <c r="EPB327" s="942"/>
      <c r="EPC327" s="942"/>
      <c r="EPD327" s="942"/>
      <c r="EPE327" s="942"/>
      <c r="EPF327" s="942"/>
      <c r="EPG327" s="942"/>
      <c r="EPH327" s="942"/>
      <c r="EPI327" s="942"/>
      <c r="EPJ327" s="942"/>
      <c r="EPK327" s="942"/>
      <c r="EPL327" s="942"/>
      <c r="EPM327" s="942"/>
      <c r="EPN327" s="942"/>
      <c r="EPO327" s="942"/>
      <c r="EPP327" s="942"/>
      <c r="EPQ327" s="942"/>
      <c r="EPR327" s="942"/>
      <c r="EPS327" s="942"/>
      <c r="EPT327" s="942"/>
      <c r="EPU327" s="942"/>
      <c r="EPV327" s="942"/>
      <c r="EPW327" s="942"/>
      <c r="EPX327" s="942"/>
      <c r="EPY327" s="942"/>
      <c r="EPZ327" s="942"/>
      <c r="EQA327" s="942"/>
      <c r="EQB327" s="942"/>
      <c r="EQC327" s="942"/>
      <c r="EQD327" s="942"/>
      <c r="EQE327" s="942"/>
      <c r="EQF327" s="942"/>
      <c r="EQG327" s="942"/>
      <c r="EQH327" s="942"/>
      <c r="EQI327" s="942"/>
      <c r="EQJ327" s="942"/>
      <c r="EQK327" s="942"/>
      <c r="EQL327" s="942"/>
      <c r="EQM327" s="942"/>
      <c r="EQN327" s="942"/>
      <c r="EQO327" s="942"/>
      <c r="EQP327" s="942"/>
      <c r="EQQ327" s="942"/>
      <c r="EQR327" s="942"/>
      <c r="EQS327" s="942"/>
      <c r="EQT327" s="942"/>
      <c r="EQU327" s="942"/>
      <c r="EQV327" s="942"/>
      <c r="EQW327" s="942"/>
      <c r="EQX327" s="942"/>
      <c r="EQY327" s="942"/>
      <c r="EQZ327" s="942"/>
      <c r="ERA327" s="942"/>
      <c r="ERB327" s="942"/>
      <c r="ERC327" s="942"/>
      <c r="ERD327" s="942"/>
      <c r="ERE327" s="942"/>
      <c r="ERF327" s="942"/>
      <c r="ERG327" s="942"/>
      <c r="ERH327" s="942"/>
      <c r="ERI327" s="942"/>
      <c r="ERJ327" s="942"/>
      <c r="ERK327" s="942"/>
      <c r="ERL327" s="942"/>
      <c r="ERM327" s="942"/>
      <c r="ERN327" s="942"/>
      <c r="ERO327" s="942"/>
      <c r="ERP327" s="942"/>
      <c r="ERQ327" s="942"/>
      <c r="ERR327" s="942"/>
      <c r="ERS327" s="942"/>
      <c r="ERT327" s="942"/>
      <c r="ERU327" s="942"/>
      <c r="ERV327" s="942"/>
      <c r="ERW327" s="942"/>
      <c r="ERX327" s="942"/>
      <c r="ERY327" s="942"/>
      <c r="ERZ327" s="942"/>
      <c r="ESA327" s="942"/>
      <c r="ESB327" s="942"/>
      <c r="ESC327" s="942"/>
      <c r="ESD327" s="942"/>
      <c r="ESE327" s="942"/>
      <c r="ESF327" s="942"/>
      <c r="ESG327" s="942"/>
      <c r="ESH327" s="942"/>
      <c r="ESI327" s="942"/>
      <c r="ESJ327" s="942"/>
      <c r="ESK327" s="942"/>
      <c r="ESL327" s="942"/>
      <c r="ESM327" s="942"/>
      <c r="ESN327" s="942"/>
      <c r="ESO327" s="942"/>
      <c r="ESP327" s="942"/>
      <c r="ESQ327" s="942"/>
      <c r="ESR327" s="942"/>
      <c r="ESS327" s="942"/>
      <c r="EST327" s="942"/>
      <c r="ESU327" s="942"/>
      <c r="ESV327" s="942"/>
      <c r="ESW327" s="942"/>
      <c r="ESX327" s="942"/>
      <c r="ESY327" s="942"/>
      <c r="ESZ327" s="942"/>
      <c r="ETA327" s="942"/>
      <c r="ETB327" s="942"/>
      <c r="ETC327" s="942"/>
      <c r="ETD327" s="942"/>
      <c r="ETE327" s="942"/>
      <c r="ETF327" s="942"/>
      <c r="ETG327" s="942"/>
      <c r="ETH327" s="942"/>
      <c r="ETI327" s="942"/>
      <c r="ETJ327" s="942"/>
      <c r="ETK327" s="942"/>
      <c r="ETL327" s="942"/>
      <c r="ETM327" s="942"/>
      <c r="ETN327" s="942"/>
      <c r="ETO327" s="942"/>
      <c r="ETP327" s="942"/>
      <c r="ETQ327" s="942"/>
      <c r="ETR327" s="942"/>
      <c r="ETS327" s="942"/>
      <c r="ETT327" s="942"/>
      <c r="ETU327" s="942"/>
      <c r="ETV327" s="942"/>
      <c r="ETW327" s="942"/>
      <c r="ETX327" s="942"/>
      <c r="ETY327" s="942"/>
      <c r="ETZ327" s="942"/>
      <c r="EUA327" s="942"/>
      <c r="EUB327" s="942"/>
      <c r="EUC327" s="942"/>
      <c r="EUD327" s="942"/>
      <c r="EUE327" s="942"/>
      <c r="EUF327" s="942"/>
      <c r="EUG327" s="942"/>
      <c r="EUH327" s="942"/>
      <c r="EUI327" s="942"/>
      <c r="EUJ327" s="942"/>
      <c r="EUK327" s="942"/>
      <c r="EUL327" s="942"/>
      <c r="EUM327" s="942"/>
      <c r="EUN327" s="942"/>
      <c r="EUO327" s="942"/>
      <c r="EUP327" s="942"/>
      <c r="EUQ327" s="942"/>
      <c r="EUR327" s="942"/>
      <c r="EUS327" s="942"/>
      <c r="EUT327" s="942"/>
      <c r="EUU327" s="942"/>
      <c r="EUV327" s="942"/>
      <c r="EUW327" s="942"/>
      <c r="EUX327" s="942"/>
      <c r="EUY327" s="942"/>
      <c r="EUZ327" s="942"/>
      <c r="EVA327" s="942"/>
      <c r="EVB327" s="942"/>
      <c r="EVC327" s="942"/>
      <c r="EVD327" s="942"/>
      <c r="EVE327" s="942"/>
      <c r="EVF327" s="942"/>
      <c r="EVG327" s="942"/>
      <c r="EVH327" s="942"/>
      <c r="EVI327" s="942"/>
      <c r="EVJ327" s="942"/>
      <c r="EVK327" s="942"/>
      <c r="EVL327" s="942"/>
      <c r="EVM327" s="942"/>
      <c r="EVN327" s="942"/>
      <c r="EVO327" s="942"/>
      <c r="EVP327" s="942"/>
      <c r="EVQ327" s="942"/>
      <c r="EVR327" s="942"/>
      <c r="EVS327" s="942"/>
      <c r="EVT327" s="942"/>
      <c r="EVU327" s="942"/>
      <c r="EVV327" s="942"/>
      <c r="EVW327" s="942"/>
      <c r="EVX327" s="942"/>
      <c r="EVY327" s="942"/>
      <c r="EVZ327" s="942"/>
      <c r="EWA327" s="942"/>
      <c r="EWB327" s="942"/>
      <c r="EWC327" s="942"/>
      <c r="EWD327" s="942"/>
      <c r="EWE327" s="942"/>
      <c r="EWF327" s="942"/>
      <c r="EWG327" s="942"/>
      <c r="EWH327" s="942"/>
      <c r="EWI327" s="942"/>
      <c r="EWJ327" s="942"/>
      <c r="EWK327" s="942"/>
      <c r="EWL327" s="942"/>
      <c r="EWM327" s="942"/>
      <c r="EWN327" s="942"/>
      <c r="EWO327" s="942"/>
      <c r="EWP327" s="942"/>
      <c r="EWQ327" s="942"/>
      <c r="EWR327" s="942"/>
      <c r="EWS327" s="942"/>
      <c r="EWT327" s="942"/>
      <c r="EWU327" s="942"/>
      <c r="EWV327" s="942"/>
      <c r="EWW327" s="942"/>
      <c r="EWX327" s="942"/>
      <c r="EWY327" s="942"/>
      <c r="EWZ327" s="942"/>
      <c r="EXA327" s="942"/>
      <c r="EXB327" s="942"/>
      <c r="EXC327" s="942"/>
      <c r="EXD327" s="942"/>
      <c r="EXE327" s="942"/>
      <c r="EXF327" s="942"/>
      <c r="EXG327" s="942"/>
      <c r="EXH327" s="942"/>
      <c r="EXI327" s="942"/>
      <c r="EXJ327" s="942"/>
      <c r="EXK327" s="942"/>
      <c r="EXL327" s="942"/>
      <c r="EXM327" s="942"/>
      <c r="EXN327" s="942"/>
      <c r="EXO327" s="942"/>
      <c r="EXP327" s="942"/>
      <c r="EXQ327" s="942"/>
      <c r="EXR327" s="942"/>
      <c r="EXS327" s="942"/>
      <c r="EXT327" s="942"/>
      <c r="EXU327" s="942"/>
      <c r="EXV327" s="942"/>
      <c r="EXW327" s="942"/>
      <c r="EXX327" s="942"/>
      <c r="EXY327" s="942"/>
      <c r="EXZ327" s="942"/>
      <c r="EYA327" s="942"/>
      <c r="EYB327" s="942"/>
      <c r="EYC327" s="942"/>
      <c r="EYD327" s="942"/>
      <c r="EYE327" s="942"/>
      <c r="EYF327" s="942"/>
      <c r="EYG327" s="942"/>
      <c r="EYH327" s="942"/>
      <c r="EYI327" s="942"/>
      <c r="EYJ327" s="942"/>
      <c r="EYK327" s="942"/>
      <c r="EYL327" s="942"/>
      <c r="EYM327" s="942"/>
      <c r="EYN327" s="942"/>
      <c r="EYO327" s="942"/>
      <c r="EYP327" s="942"/>
      <c r="EYQ327" s="942"/>
      <c r="EYR327" s="942"/>
      <c r="EYS327" s="942"/>
      <c r="EYT327" s="942"/>
      <c r="EYU327" s="942"/>
      <c r="EYV327" s="942"/>
      <c r="EYW327" s="942"/>
      <c r="EYX327" s="942"/>
      <c r="EYY327" s="942"/>
      <c r="EYZ327" s="942"/>
      <c r="EZA327" s="942"/>
      <c r="EZB327" s="942"/>
      <c r="EZC327" s="942"/>
      <c r="EZD327" s="942"/>
      <c r="EZE327" s="942"/>
      <c r="EZF327" s="942"/>
      <c r="EZG327" s="942"/>
      <c r="EZH327" s="942"/>
      <c r="EZI327" s="942"/>
      <c r="EZJ327" s="942"/>
      <c r="EZK327" s="942"/>
      <c r="EZL327" s="942"/>
      <c r="EZM327" s="942"/>
      <c r="EZN327" s="942"/>
      <c r="EZO327" s="942"/>
      <c r="EZP327" s="942"/>
      <c r="EZQ327" s="942"/>
      <c r="EZR327" s="942"/>
      <c r="EZS327" s="942"/>
      <c r="EZT327" s="942"/>
      <c r="EZU327" s="942"/>
      <c r="EZV327" s="942"/>
      <c r="EZW327" s="942"/>
      <c r="EZX327" s="942"/>
      <c r="EZY327" s="942"/>
      <c r="EZZ327" s="942"/>
      <c r="FAA327" s="942"/>
      <c r="FAB327" s="942"/>
      <c r="FAC327" s="942"/>
      <c r="FAD327" s="942"/>
      <c r="FAE327" s="942"/>
      <c r="FAF327" s="942"/>
      <c r="FAG327" s="942"/>
      <c r="FAH327" s="942"/>
      <c r="FAI327" s="942"/>
      <c r="FAJ327" s="942"/>
      <c r="FAK327" s="942"/>
      <c r="FAL327" s="942"/>
      <c r="FAM327" s="942"/>
      <c r="FAN327" s="942"/>
      <c r="FAO327" s="942"/>
      <c r="FAP327" s="942"/>
      <c r="FAQ327" s="942"/>
      <c r="FAR327" s="942"/>
      <c r="FAS327" s="942"/>
      <c r="FAT327" s="942"/>
      <c r="FAU327" s="942"/>
      <c r="FAV327" s="942"/>
      <c r="FAW327" s="942"/>
      <c r="FAX327" s="942"/>
      <c r="FAY327" s="942"/>
      <c r="FAZ327" s="942"/>
      <c r="FBA327" s="942"/>
      <c r="FBB327" s="942"/>
      <c r="FBC327" s="942"/>
      <c r="FBD327" s="942"/>
      <c r="FBE327" s="942"/>
      <c r="FBF327" s="942"/>
      <c r="FBG327" s="942"/>
      <c r="FBH327" s="942"/>
      <c r="FBI327" s="942"/>
      <c r="FBJ327" s="942"/>
      <c r="FBK327" s="942"/>
      <c r="FBL327" s="942"/>
      <c r="FBM327" s="942"/>
      <c r="FBN327" s="942"/>
      <c r="FBO327" s="942"/>
      <c r="FBP327" s="942"/>
      <c r="FBQ327" s="942"/>
      <c r="FBR327" s="942"/>
      <c r="FBS327" s="942"/>
      <c r="FBT327" s="942"/>
      <c r="FBU327" s="942"/>
      <c r="FBV327" s="942"/>
      <c r="FBW327" s="942"/>
      <c r="FBX327" s="942"/>
      <c r="FBY327" s="942"/>
      <c r="FBZ327" s="942"/>
      <c r="FCA327" s="942"/>
      <c r="FCB327" s="942"/>
      <c r="FCC327" s="942"/>
      <c r="FCD327" s="942"/>
      <c r="FCE327" s="942"/>
      <c r="FCF327" s="942"/>
      <c r="FCG327" s="942"/>
      <c r="FCH327" s="942"/>
      <c r="FCI327" s="942"/>
      <c r="FCJ327" s="942"/>
      <c r="FCK327" s="942"/>
      <c r="FCL327" s="942"/>
      <c r="FCM327" s="942"/>
      <c r="FCN327" s="942"/>
      <c r="FCO327" s="942"/>
      <c r="FCP327" s="942"/>
      <c r="FCQ327" s="942"/>
      <c r="FCR327" s="942"/>
      <c r="FCS327" s="942"/>
      <c r="FCT327" s="942"/>
      <c r="FCU327" s="942"/>
      <c r="FCV327" s="942"/>
      <c r="FCW327" s="942"/>
      <c r="FCX327" s="942"/>
      <c r="FCY327" s="942"/>
      <c r="FCZ327" s="942"/>
      <c r="FDA327" s="942"/>
      <c r="FDB327" s="942"/>
      <c r="FDC327" s="942"/>
      <c r="FDD327" s="942"/>
      <c r="FDE327" s="942"/>
      <c r="FDF327" s="942"/>
      <c r="FDG327" s="942"/>
      <c r="FDH327" s="942"/>
      <c r="FDI327" s="942"/>
      <c r="FDJ327" s="942"/>
      <c r="FDK327" s="942"/>
      <c r="FDL327" s="942"/>
      <c r="FDM327" s="942"/>
      <c r="FDN327" s="942"/>
      <c r="FDO327" s="942"/>
      <c r="FDP327" s="942"/>
      <c r="FDQ327" s="942"/>
      <c r="FDR327" s="942"/>
      <c r="FDS327" s="942"/>
      <c r="FDT327" s="942"/>
      <c r="FDU327" s="942"/>
      <c r="FDV327" s="942"/>
      <c r="FDW327" s="942"/>
      <c r="FDX327" s="942"/>
      <c r="FDY327" s="942"/>
      <c r="FDZ327" s="942"/>
      <c r="FEA327" s="942"/>
      <c r="FEB327" s="942"/>
      <c r="FEC327" s="942"/>
      <c r="FED327" s="942"/>
      <c r="FEE327" s="942"/>
      <c r="FEF327" s="942"/>
      <c r="FEG327" s="942"/>
      <c r="FEH327" s="942"/>
      <c r="FEI327" s="942"/>
      <c r="FEJ327" s="942"/>
      <c r="FEK327" s="942"/>
      <c r="FEL327" s="942"/>
      <c r="FEM327" s="942"/>
      <c r="FEN327" s="942"/>
      <c r="FEO327" s="942"/>
      <c r="FEP327" s="942"/>
      <c r="FEQ327" s="942"/>
      <c r="FER327" s="942"/>
      <c r="FES327" s="942"/>
      <c r="FET327" s="942"/>
      <c r="FEU327" s="942"/>
      <c r="FEV327" s="942"/>
      <c r="FEW327" s="942"/>
      <c r="FEX327" s="942"/>
      <c r="FEY327" s="942"/>
      <c r="FEZ327" s="942"/>
      <c r="FFA327" s="942"/>
      <c r="FFB327" s="942"/>
      <c r="FFC327" s="942"/>
      <c r="FFD327" s="942"/>
      <c r="FFE327" s="942"/>
      <c r="FFF327" s="942"/>
      <c r="FFG327" s="942"/>
      <c r="FFH327" s="942"/>
      <c r="FFI327" s="942"/>
      <c r="FFJ327" s="942"/>
      <c r="FFK327" s="942"/>
      <c r="FFL327" s="942"/>
      <c r="FFM327" s="942"/>
      <c r="FFN327" s="942"/>
      <c r="FFO327" s="942"/>
      <c r="FFP327" s="942"/>
      <c r="FFQ327" s="942"/>
      <c r="FFR327" s="942"/>
      <c r="FFS327" s="942"/>
      <c r="FFT327" s="942"/>
      <c r="FFU327" s="942"/>
      <c r="FFV327" s="942"/>
      <c r="FFW327" s="942"/>
      <c r="FFX327" s="942"/>
      <c r="FFY327" s="942"/>
      <c r="FFZ327" s="942"/>
      <c r="FGA327" s="942"/>
      <c r="FGB327" s="942"/>
      <c r="FGC327" s="942"/>
      <c r="FGD327" s="942"/>
      <c r="FGE327" s="942"/>
      <c r="FGF327" s="942"/>
      <c r="FGG327" s="942"/>
      <c r="FGH327" s="942"/>
      <c r="FGI327" s="942"/>
      <c r="FGJ327" s="942"/>
      <c r="FGK327" s="942"/>
      <c r="FGL327" s="942"/>
      <c r="FGM327" s="942"/>
      <c r="FGN327" s="942"/>
      <c r="FGO327" s="942"/>
      <c r="FGP327" s="942"/>
      <c r="FGQ327" s="942"/>
      <c r="FGR327" s="942"/>
      <c r="FGS327" s="942"/>
      <c r="FGT327" s="942"/>
      <c r="FGU327" s="942"/>
      <c r="FGV327" s="942"/>
      <c r="FGW327" s="942"/>
      <c r="FGX327" s="942"/>
      <c r="FGY327" s="942"/>
      <c r="FGZ327" s="942"/>
      <c r="FHA327" s="942"/>
      <c r="FHB327" s="942"/>
      <c r="FHC327" s="942"/>
      <c r="FHD327" s="942"/>
      <c r="FHE327" s="942"/>
      <c r="FHF327" s="942"/>
      <c r="FHG327" s="942"/>
      <c r="FHH327" s="942"/>
      <c r="FHI327" s="942"/>
      <c r="FHJ327" s="942"/>
      <c r="FHK327" s="942"/>
      <c r="FHL327" s="942"/>
      <c r="FHM327" s="942"/>
      <c r="FHN327" s="942"/>
      <c r="FHO327" s="942"/>
      <c r="FHP327" s="942"/>
      <c r="FHQ327" s="942"/>
      <c r="FHR327" s="942"/>
      <c r="FHS327" s="942"/>
      <c r="FHT327" s="942"/>
      <c r="FHU327" s="942"/>
      <c r="FHV327" s="942"/>
      <c r="FHW327" s="942"/>
      <c r="FHX327" s="942"/>
      <c r="FHY327" s="942"/>
      <c r="FHZ327" s="942"/>
      <c r="FIA327" s="942"/>
      <c r="FIB327" s="942"/>
      <c r="FIC327" s="942"/>
      <c r="FID327" s="942"/>
      <c r="FIE327" s="942"/>
      <c r="FIF327" s="942"/>
      <c r="FIG327" s="942"/>
      <c r="FIH327" s="942"/>
      <c r="FII327" s="942"/>
      <c r="FIJ327" s="942"/>
      <c r="FIK327" s="942"/>
      <c r="FIL327" s="942"/>
      <c r="FIM327" s="942"/>
      <c r="FIN327" s="942"/>
      <c r="FIO327" s="942"/>
      <c r="FIP327" s="942"/>
      <c r="FIQ327" s="942"/>
      <c r="FIR327" s="942"/>
      <c r="FIS327" s="942"/>
      <c r="FIT327" s="942"/>
      <c r="FIU327" s="942"/>
      <c r="FIV327" s="942"/>
      <c r="FIW327" s="942"/>
      <c r="FIX327" s="942"/>
      <c r="FIY327" s="942"/>
      <c r="FIZ327" s="942"/>
      <c r="FJA327" s="942"/>
      <c r="FJB327" s="942"/>
      <c r="FJC327" s="942"/>
      <c r="FJD327" s="942"/>
      <c r="FJE327" s="942"/>
      <c r="FJF327" s="942"/>
      <c r="FJG327" s="942"/>
      <c r="FJH327" s="942"/>
      <c r="FJI327" s="942"/>
      <c r="FJJ327" s="942"/>
      <c r="FJK327" s="942"/>
      <c r="FJL327" s="942"/>
      <c r="FJM327" s="942"/>
      <c r="FJN327" s="942"/>
      <c r="FJO327" s="942"/>
      <c r="FJP327" s="942"/>
      <c r="FJQ327" s="942"/>
      <c r="FJR327" s="942"/>
      <c r="FJS327" s="942"/>
      <c r="FJT327" s="942"/>
      <c r="FJU327" s="942"/>
      <c r="FJV327" s="942"/>
      <c r="FJW327" s="942"/>
      <c r="FJX327" s="942"/>
      <c r="FJY327" s="942"/>
      <c r="FJZ327" s="942"/>
      <c r="FKA327" s="942"/>
      <c r="FKB327" s="942"/>
      <c r="FKC327" s="942"/>
      <c r="FKD327" s="942"/>
      <c r="FKE327" s="942"/>
      <c r="FKF327" s="942"/>
      <c r="FKG327" s="942"/>
      <c r="FKH327" s="942"/>
      <c r="FKI327" s="942"/>
      <c r="FKJ327" s="942"/>
      <c r="FKK327" s="942"/>
      <c r="FKL327" s="942"/>
      <c r="FKM327" s="942"/>
      <c r="FKN327" s="942"/>
      <c r="FKO327" s="942"/>
      <c r="FKP327" s="942"/>
      <c r="FKQ327" s="942"/>
      <c r="FKR327" s="942"/>
      <c r="FKS327" s="942"/>
      <c r="FKT327" s="942"/>
      <c r="FKU327" s="942"/>
      <c r="FKV327" s="942"/>
      <c r="FKW327" s="942"/>
      <c r="FKX327" s="942"/>
      <c r="FKY327" s="942"/>
      <c r="FKZ327" s="942"/>
      <c r="FLA327" s="942"/>
      <c r="FLB327" s="942"/>
      <c r="FLC327" s="942"/>
      <c r="FLD327" s="942"/>
      <c r="FLE327" s="942"/>
      <c r="FLF327" s="942"/>
      <c r="FLG327" s="942"/>
      <c r="FLH327" s="942"/>
      <c r="FLI327" s="942"/>
      <c r="FLJ327" s="942"/>
      <c r="FLK327" s="942"/>
      <c r="FLL327" s="942"/>
      <c r="FLM327" s="942"/>
      <c r="FLN327" s="942"/>
      <c r="FLO327" s="942"/>
      <c r="FLP327" s="942"/>
      <c r="FLQ327" s="942"/>
      <c r="FLR327" s="942"/>
      <c r="FLS327" s="942"/>
      <c r="FLT327" s="942"/>
      <c r="FLU327" s="942"/>
      <c r="FLV327" s="942"/>
      <c r="FLW327" s="942"/>
      <c r="FLX327" s="942"/>
      <c r="FLY327" s="942"/>
      <c r="FLZ327" s="942"/>
      <c r="FMA327" s="942"/>
      <c r="FMB327" s="942"/>
      <c r="FMC327" s="942"/>
      <c r="FMD327" s="942"/>
      <c r="FME327" s="942"/>
      <c r="FMF327" s="942"/>
      <c r="FMG327" s="942"/>
      <c r="FMH327" s="942"/>
      <c r="FMI327" s="942"/>
      <c r="FMJ327" s="942"/>
      <c r="FMK327" s="942"/>
      <c r="FML327" s="942"/>
      <c r="FMM327" s="942"/>
      <c r="FMN327" s="942"/>
      <c r="FMO327" s="942"/>
      <c r="FMP327" s="942"/>
      <c r="FMQ327" s="942"/>
      <c r="FMR327" s="942"/>
      <c r="FMS327" s="942"/>
      <c r="FMT327" s="942"/>
      <c r="FMU327" s="942"/>
      <c r="FMV327" s="942"/>
      <c r="FMW327" s="942"/>
      <c r="FMX327" s="942"/>
      <c r="FMY327" s="942"/>
      <c r="FMZ327" s="942"/>
      <c r="FNA327" s="942"/>
      <c r="FNB327" s="942"/>
      <c r="FNC327" s="942"/>
      <c r="FND327" s="942"/>
      <c r="FNE327" s="942"/>
      <c r="FNF327" s="942"/>
      <c r="FNG327" s="942"/>
      <c r="FNH327" s="942"/>
      <c r="FNI327" s="942"/>
      <c r="FNJ327" s="942"/>
      <c r="FNK327" s="942"/>
      <c r="FNL327" s="942"/>
      <c r="FNM327" s="942"/>
      <c r="FNN327" s="942"/>
      <c r="FNO327" s="942"/>
      <c r="FNP327" s="942"/>
      <c r="FNQ327" s="942"/>
      <c r="FNR327" s="942"/>
      <c r="FNS327" s="942"/>
      <c r="FNT327" s="942"/>
      <c r="FNU327" s="942"/>
      <c r="FNV327" s="942"/>
      <c r="FNW327" s="942"/>
      <c r="FNX327" s="942"/>
      <c r="FNY327" s="942"/>
      <c r="FNZ327" s="942"/>
      <c r="FOA327" s="942"/>
      <c r="FOB327" s="942"/>
      <c r="FOC327" s="942"/>
      <c r="FOD327" s="942"/>
      <c r="FOE327" s="942"/>
      <c r="FOF327" s="942"/>
      <c r="FOG327" s="942"/>
      <c r="FOH327" s="942"/>
      <c r="FOI327" s="942"/>
      <c r="FOJ327" s="942"/>
      <c r="FOK327" s="942"/>
      <c r="FOL327" s="942"/>
      <c r="FOM327" s="942"/>
      <c r="FON327" s="942"/>
      <c r="FOO327" s="942"/>
      <c r="FOP327" s="942"/>
      <c r="FOQ327" s="942"/>
      <c r="FOR327" s="942"/>
      <c r="FOS327" s="942"/>
      <c r="FOT327" s="942"/>
      <c r="FOU327" s="942"/>
      <c r="FOV327" s="942"/>
      <c r="FOW327" s="942"/>
      <c r="FOX327" s="942"/>
      <c r="FOY327" s="942"/>
      <c r="FOZ327" s="942"/>
      <c r="FPA327" s="942"/>
      <c r="FPB327" s="942"/>
      <c r="FPC327" s="942"/>
      <c r="FPD327" s="942"/>
      <c r="FPE327" s="942"/>
      <c r="FPF327" s="942"/>
      <c r="FPG327" s="942"/>
      <c r="FPH327" s="942"/>
      <c r="FPI327" s="942"/>
      <c r="FPJ327" s="942"/>
      <c r="FPK327" s="942"/>
      <c r="FPL327" s="942"/>
      <c r="FPM327" s="942"/>
      <c r="FPN327" s="942"/>
      <c r="FPO327" s="942"/>
      <c r="FPP327" s="942"/>
      <c r="FPQ327" s="942"/>
      <c r="FPR327" s="942"/>
      <c r="FPS327" s="942"/>
      <c r="FPT327" s="942"/>
      <c r="FPU327" s="942"/>
      <c r="FPV327" s="942"/>
      <c r="FPW327" s="942"/>
      <c r="FPX327" s="942"/>
      <c r="FPY327" s="942"/>
      <c r="FPZ327" s="942"/>
      <c r="FQA327" s="942"/>
      <c r="FQB327" s="942"/>
      <c r="FQC327" s="942"/>
      <c r="FQD327" s="942"/>
      <c r="FQE327" s="942"/>
      <c r="FQF327" s="942"/>
      <c r="FQG327" s="942"/>
      <c r="FQH327" s="942"/>
      <c r="FQI327" s="942"/>
      <c r="FQJ327" s="942"/>
      <c r="FQK327" s="942"/>
      <c r="FQL327" s="942"/>
      <c r="FQM327" s="942"/>
      <c r="FQN327" s="942"/>
      <c r="FQO327" s="942"/>
      <c r="FQP327" s="942"/>
      <c r="FQQ327" s="942"/>
      <c r="FQR327" s="942"/>
      <c r="FQS327" s="942"/>
      <c r="FQT327" s="942"/>
      <c r="FQU327" s="942"/>
      <c r="FQV327" s="942"/>
      <c r="FQW327" s="942"/>
      <c r="FQX327" s="942"/>
      <c r="FQY327" s="942"/>
      <c r="FQZ327" s="942"/>
      <c r="FRA327" s="942"/>
      <c r="FRB327" s="942"/>
      <c r="FRC327" s="942"/>
      <c r="FRD327" s="942"/>
      <c r="FRE327" s="942"/>
      <c r="FRF327" s="942"/>
      <c r="FRG327" s="942"/>
      <c r="FRH327" s="942"/>
      <c r="FRI327" s="942"/>
      <c r="FRJ327" s="942"/>
      <c r="FRK327" s="942"/>
      <c r="FRL327" s="942"/>
      <c r="FRM327" s="942"/>
      <c r="FRN327" s="942"/>
      <c r="FRO327" s="942"/>
      <c r="FRP327" s="942"/>
      <c r="FRQ327" s="942"/>
      <c r="FRR327" s="942"/>
      <c r="FRS327" s="942"/>
      <c r="FRT327" s="942"/>
      <c r="FRU327" s="942"/>
      <c r="FRV327" s="942"/>
      <c r="FRW327" s="942"/>
      <c r="FRX327" s="942"/>
      <c r="FRY327" s="942"/>
      <c r="FRZ327" s="942"/>
      <c r="FSA327" s="942"/>
      <c r="FSB327" s="942"/>
      <c r="FSC327" s="942"/>
      <c r="FSD327" s="942"/>
      <c r="FSE327" s="942"/>
      <c r="FSF327" s="942"/>
      <c r="FSG327" s="942"/>
      <c r="FSH327" s="942"/>
      <c r="FSI327" s="942"/>
      <c r="FSJ327" s="942"/>
      <c r="FSK327" s="942"/>
      <c r="FSL327" s="942"/>
      <c r="FSM327" s="942"/>
      <c r="FSN327" s="942"/>
      <c r="FSO327" s="942"/>
      <c r="FSP327" s="942"/>
      <c r="FSQ327" s="942"/>
      <c r="FSR327" s="942"/>
      <c r="FSS327" s="942"/>
      <c r="FST327" s="942"/>
      <c r="FSU327" s="942"/>
      <c r="FSV327" s="942"/>
      <c r="FSW327" s="942"/>
      <c r="FSX327" s="942"/>
      <c r="FSY327" s="942"/>
      <c r="FSZ327" s="942"/>
      <c r="FTA327" s="942"/>
      <c r="FTB327" s="942"/>
      <c r="FTC327" s="942"/>
      <c r="FTD327" s="942"/>
      <c r="FTE327" s="942"/>
      <c r="FTF327" s="942"/>
      <c r="FTG327" s="942"/>
      <c r="FTH327" s="942"/>
      <c r="FTI327" s="942"/>
      <c r="FTJ327" s="942"/>
      <c r="FTK327" s="942"/>
      <c r="FTL327" s="942"/>
      <c r="FTM327" s="942"/>
      <c r="FTN327" s="942"/>
      <c r="FTO327" s="942"/>
      <c r="FTP327" s="942"/>
      <c r="FTQ327" s="942"/>
      <c r="FTR327" s="942"/>
      <c r="FTS327" s="942"/>
      <c r="FTT327" s="942"/>
      <c r="FTU327" s="942"/>
      <c r="FTV327" s="942"/>
      <c r="FTW327" s="942"/>
      <c r="FTX327" s="942"/>
      <c r="FTY327" s="942"/>
      <c r="FTZ327" s="942"/>
      <c r="FUA327" s="942"/>
      <c r="FUB327" s="942"/>
      <c r="FUC327" s="942"/>
      <c r="FUD327" s="942"/>
      <c r="FUE327" s="942"/>
      <c r="FUF327" s="942"/>
      <c r="FUG327" s="942"/>
      <c r="FUH327" s="942"/>
      <c r="FUI327" s="942"/>
      <c r="FUJ327" s="942"/>
      <c r="FUK327" s="942"/>
      <c r="FUL327" s="942"/>
      <c r="FUM327" s="942"/>
      <c r="FUN327" s="942"/>
      <c r="FUO327" s="942"/>
      <c r="FUP327" s="942"/>
      <c r="FUQ327" s="942"/>
      <c r="FUR327" s="942"/>
      <c r="FUS327" s="942"/>
      <c r="FUT327" s="942"/>
      <c r="FUU327" s="942"/>
      <c r="FUV327" s="942"/>
      <c r="FUW327" s="942"/>
      <c r="FUX327" s="942"/>
      <c r="FUY327" s="942"/>
      <c r="FUZ327" s="942"/>
      <c r="FVA327" s="942"/>
      <c r="FVB327" s="942"/>
      <c r="FVC327" s="942"/>
      <c r="FVD327" s="942"/>
      <c r="FVE327" s="942"/>
      <c r="FVF327" s="942"/>
      <c r="FVG327" s="942"/>
      <c r="FVH327" s="942"/>
      <c r="FVI327" s="942"/>
      <c r="FVJ327" s="942"/>
      <c r="FVK327" s="942"/>
      <c r="FVL327" s="942"/>
      <c r="FVM327" s="942"/>
      <c r="FVN327" s="942"/>
      <c r="FVO327" s="942"/>
      <c r="FVP327" s="942"/>
      <c r="FVQ327" s="942"/>
      <c r="FVR327" s="942"/>
      <c r="FVS327" s="942"/>
      <c r="FVT327" s="942"/>
      <c r="FVU327" s="942"/>
      <c r="FVV327" s="942"/>
      <c r="FVW327" s="942"/>
      <c r="FVX327" s="942"/>
      <c r="FVY327" s="942"/>
      <c r="FVZ327" s="942"/>
      <c r="FWA327" s="942"/>
      <c r="FWB327" s="942"/>
      <c r="FWC327" s="942"/>
      <c r="FWD327" s="942"/>
      <c r="FWE327" s="942"/>
      <c r="FWF327" s="942"/>
      <c r="FWG327" s="942"/>
      <c r="FWH327" s="942"/>
      <c r="FWI327" s="942"/>
      <c r="FWJ327" s="942"/>
      <c r="FWK327" s="942"/>
      <c r="FWL327" s="942"/>
      <c r="FWM327" s="942"/>
      <c r="FWN327" s="942"/>
      <c r="FWO327" s="942"/>
      <c r="FWP327" s="942"/>
      <c r="FWQ327" s="942"/>
      <c r="FWR327" s="942"/>
      <c r="FWS327" s="942"/>
      <c r="FWT327" s="942"/>
      <c r="FWU327" s="942"/>
      <c r="FWV327" s="942"/>
      <c r="FWW327" s="942"/>
      <c r="FWX327" s="942"/>
      <c r="FWY327" s="942"/>
      <c r="FWZ327" s="942"/>
      <c r="FXA327" s="942"/>
      <c r="FXB327" s="942"/>
      <c r="FXC327" s="942"/>
      <c r="FXD327" s="942"/>
      <c r="FXE327" s="942"/>
      <c r="FXF327" s="942"/>
      <c r="FXG327" s="942"/>
      <c r="FXH327" s="942"/>
      <c r="FXI327" s="942"/>
      <c r="FXJ327" s="942"/>
      <c r="FXK327" s="942"/>
      <c r="FXL327" s="942"/>
      <c r="FXM327" s="942"/>
      <c r="FXN327" s="942"/>
      <c r="FXO327" s="942"/>
      <c r="FXP327" s="942"/>
      <c r="FXQ327" s="942"/>
      <c r="FXR327" s="942"/>
      <c r="FXS327" s="942"/>
      <c r="FXT327" s="942"/>
      <c r="FXU327" s="942"/>
      <c r="FXV327" s="942"/>
      <c r="FXW327" s="942"/>
      <c r="FXX327" s="942"/>
      <c r="FXY327" s="942"/>
      <c r="FXZ327" s="942"/>
      <c r="FYA327" s="942"/>
      <c r="FYB327" s="942"/>
      <c r="FYC327" s="942"/>
      <c r="FYD327" s="942"/>
      <c r="FYE327" s="942"/>
      <c r="FYF327" s="942"/>
      <c r="FYG327" s="942"/>
      <c r="FYH327" s="942"/>
      <c r="FYI327" s="942"/>
      <c r="FYJ327" s="942"/>
      <c r="FYK327" s="942"/>
      <c r="FYL327" s="942"/>
      <c r="FYM327" s="942"/>
      <c r="FYN327" s="942"/>
      <c r="FYO327" s="942"/>
      <c r="FYP327" s="942"/>
      <c r="FYQ327" s="942"/>
      <c r="FYR327" s="942"/>
      <c r="FYS327" s="942"/>
      <c r="FYT327" s="942"/>
      <c r="FYU327" s="942"/>
      <c r="FYV327" s="942"/>
      <c r="FYW327" s="942"/>
      <c r="FYX327" s="942"/>
      <c r="FYY327" s="942"/>
      <c r="FYZ327" s="942"/>
      <c r="FZA327" s="942"/>
      <c r="FZB327" s="942"/>
      <c r="FZC327" s="942"/>
      <c r="FZD327" s="942"/>
      <c r="FZE327" s="942"/>
      <c r="FZF327" s="942"/>
      <c r="FZG327" s="942"/>
      <c r="FZH327" s="942"/>
      <c r="FZI327" s="942"/>
      <c r="FZJ327" s="942"/>
      <c r="FZK327" s="942"/>
      <c r="FZL327" s="942"/>
      <c r="FZM327" s="942"/>
      <c r="FZN327" s="942"/>
      <c r="FZO327" s="942"/>
      <c r="FZP327" s="942"/>
      <c r="FZQ327" s="942"/>
      <c r="FZR327" s="942"/>
      <c r="FZS327" s="942"/>
      <c r="FZT327" s="942"/>
      <c r="FZU327" s="942"/>
      <c r="FZV327" s="942"/>
      <c r="FZW327" s="942"/>
      <c r="FZX327" s="942"/>
      <c r="FZY327" s="942"/>
      <c r="FZZ327" s="942"/>
      <c r="GAA327" s="942"/>
      <c r="GAB327" s="942"/>
      <c r="GAC327" s="942"/>
      <c r="GAD327" s="942"/>
      <c r="GAE327" s="942"/>
      <c r="GAF327" s="942"/>
      <c r="GAG327" s="942"/>
      <c r="GAH327" s="942"/>
      <c r="GAI327" s="942"/>
      <c r="GAJ327" s="942"/>
      <c r="GAK327" s="942"/>
      <c r="GAL327" s="942"/>
      <c r="GAM327" s="942"/>
      <c r="GAN327" s="942"/>
      <c r="GAO327" s="942"/>
      <c r="GAP327" s="942"/>
      <c r="GAQ327" s="942"/>
      <c r="GAR327" s="942"/>
      <c r="GAS327" s="942"/>
      <c r="GAT327" s="942"/>
      <c r="GAU327" s="942"/>
      <c r="GAV327" s="942"/>
      <c r="GAW327" s="942"/>
      <c r="GAX327" s="942"/>
      <c r="GAY327" s="942"/>
      <c r="GAZ327" s="942"/>
      <c r="GBA327" s="942"/>
      <c r="GBB327" s="942"/>
      <c r="GBC327" s="942"/>
      <c r="GBD327" s="942"/>
      <c r="GBE327" s="942"/>
      <c r="GBF327" s="942"/>
      <c r="GBG327" s="942"/>
      <c r="GBH327" s="942"/>
      <c r="GBI327" s="942"/>
      <c r="GBJ327" s="942"/>
      <c r="GBK327" s="942"/>
      <c r="GBL327" s="942"/>
      <c r="GBM327" s="942"/>
      <c r="GBN327" s="942"/>
      <c r="GBO327" s="942"/>
      <c r="GBP327" s="942"/>
      <c r="GBQ327" s="942"/>
      <c r="GBR327" s="942"/>
      <c r="GBS327" s="942"/>
      <c r="GBT327" s="942"/>
      <c r="GBU327" s="942"/>
      <c r="GBV327" s="942"/>
      <c r="GBW327" s="942"/>
      <c r="GBX327" s="942"/>
      <c r="GBY327" s="942"/>
      <c r="GBZ327" s="942"/>
      <c r="GCA327" s="942"/>
      <c r="GCB327" s="942"/>
      <c r="GCC327" s="942"/>
      <c r="GCD327" s="942"/>
      <c r="GCE327" s="942"/>
      <c r="GCF327" s="942"/>
      <c r="GCG327" s="942"/>
      <c r="GCH327" s="942"/>
      <c r="GCI327" s="942"/>
      <c r="GCJ327" s="942"/>
      <c r="GCK327" s="942"/>
      <c r="GCL327" s="942"/>
      <c r="GCM327" s="942"/>
      <c r="GCN327" s="942"/>
      <c r="GCO327" s="942"/>
      <c r="GCP327" s="942"/>
      <c r="GCQ327" s="942"/>
      <c r="GCR327" s="942"/>
      <c r="GCS327" s="942"/>
      <c r="GCT327" s="942"/>
      <c r="GCU327" s="942"/>
      <c r="GCV327" s="942"/>
      <c r="GCW327" s="942"/>
      <c r="GCX327" s="942"/>
      <c r="GCY327" s="942"/>
      <c r="GCZ327" s="942"/>
      <c r="GDA327" s="942"/>
      <c r="GDB327" s="942"/>
      <c r="GDC327" s="942"/>
      <c r="GDD327" s="942"/>
      <c r="GDE327" s="942"/>
      <c r="GDF327" s="942"/>
      <c r="GDG327" s="942"/>
      <c r="GDH327" s="942"/>
      <c r="GDI327" s="942"/>
      <c r="GDJ327" s="942"/>
      <c r="GDK327" s="942"/>
      <c r="GDL327" s="942"/>
      <c r="GDM327" s="942"/>
      <c r="GDN327" s="942"/>
      <c r="GDO327" s="942"/>
      <c r="GDP327" s="942"/>
      <c r="GDQ327" s="942"/>
      <c r="GDR327" s="942"/>
      <c r="GDS327" s="942"/>
      <c r="GDT327" s="942"/>
      <c r="GDU327" s="942"/>
      <c r="GDV327" s="942"/>
      <c r="GDW327" s="942"/>
      <c r="GDX327" s="942"/>
      <c r="GDY327" s="942"/>
      <c r="GDZ327" s="942"/>
      <c r="GEA327" s="942"/>
      <c r="GEB327" s="942"/>
      <c r="GEC327" s="942"/>
      <c r="GED327" s="942"/>
      <c r="GEE327" s="942"/>
      <c r="GEF327" s="942"/>
      <c r="GEG327" s="942"/>
      <c r="GEH327" s="942"/>
      <c r="GEI327" s="942"/>
      <c r="GEJ327" s="942"/>
      <c r="GEK327" s="942"/>
      <c r="GEL327" s="942"/>
      <c r="GEM327" s="942"/>
      <c r="GEN327" s="942"/>
      <c r="GEO327" s="942"/>
      <c r="GEP327" s="942"/>
      <c r="GEQ327" s="942"/>
      <c r="GER327" s="942"/>
      <c r="GES327" s="942"/>
      <c r="GET327" s="942"/>
      <c r="GEU327" s="942"/>
      <c r="GEV327" s="942"/>
      <c r="GEW327" s="942"/>
      <c r="GEX327" s="942"/>
      <c r="GEY327" s="942"/>
      <c r="GEZ327" s="942"/>
      <c r="GFA327" s="942"/>
      <c r="GFB327" s="942"/>
      <c r="GFC327" s="942"/>
      <c r="GFD327" s="942"/>
      <c r="GFE327" s="942"/>
      <c r="GFF327" s="942"/>
      <c r="GFG327" s="942"/>
      <c r="GFH327" s="942"/>
      <c r="GFI327" s="942"/>
      <c r="GFJ327" s="942"/>
      <c r="GFK327" s="942"/>
      <c r="GFL327" s="942"/>
      <c r="GFM327" s="942"/>
      <c r="GFN327" s="942"/>
      <c r="GFO327" s="942"/>
      <c r="GFP327" s="942"/>
      <c r="GFQ327" s="942"/>
      <c r="GFR327" s="942"/>
      <c r="GFS327" s="942"/>
      <c r="GFT327" s="942"/>
      <c r="GFU327" s="942"/>
      <c r="GFV327" s="942"/>
      <c r="GFW327" s="942"/>
      <c r="GFX327" s="942"/>
      <c r="GFY327" s="942"/>
      <c r="GFZ327" s="942"/>
      <c r="GGA327" s="942"/>
      <c r="GGB327" s="942"/>
      <c r="GGC327" s="942"/>
      <c r="GGD327" s="942"/>
      <c r="GGE327" s="942"/>
      <c r="GGF327" s="942"/>
      <c r="GGG327" s="942"/>
      <c r="GGH327" s="942"/>
      <c r="GGI327" s="942"/>
      <c r="GGJ327" s="942"/>
      <c r="GGK327" s="942"/>
      <c r="GGL327" s="942"/>
      <c r="GGM327" s="942"/>
      <c r="GGN327" s="942"/>
      <c r="GGO327" s="942"/>
      <c r="GGP327" s="942"/>
      <c r="GGQ327" s="942"/>
      <c r="GGR327" s="942"/>
      <c r="GGS327" s="942"/>
      <c r="GGT327" s="942"/>
      <c r="GGU327" s="942"/>
      <c r="GGV327" s="942"/>
      <c r="GGW327" s="942"/>
      <c r="GGX327" s="942"/>
      <c r="GGY327" s="942"/>
      <c r="GGZ327" s="942"/>
      <c r="GHA327" s="942"/>
      <c r="GHB327" s="942"/>
      <c r="GHC327" s="942"/>
      <c r="GHD327" s="942"/>
      <c r="GHE327" s="942"/>
      <c r="GHF327" s="942"/>
      <c r="GHG327" s="942"/>
      <c r="GHH327" s="942"/>
      <c r="GHI327" s="942"/>
      <c r="GHJ327" s="942"/>
      <c r="GHK327" s="942"/>
      <c r="GHL327" s="942"/>
      <c r="GHM327" s="942"/>
      <c r="GHN327" s="942"/>
      <c r="GHO327" s="942"/>
      <c r="GHP327" s="942"/>
      <c r="GHQ327" s="942"/>
      <c r="GHR327" s="942"/>
      <c r="GHS327" s="942"/>
      <c r="GHT327" s="942"/>
      <c r="GHU327" s="942"/>
      <c r="GHV327" s="942"/>
      <c r="GHW327" s="942"/>
      <c r="GHX327" s="942"/>
      <c r="GHY327" s="942"/>
      <c r="GHZ327" s="942"/>
      <c r="GIA327" s="942"/>
      <c r="GIB327" s="942"/>
      <c r="GIC327" s="942"/>
      <c r="GID327" s="942"/>
      <c r="GIE327" s="942"/>
      <c r="GIF327" s="942"/>
      <c r="GIG327" s="942"/>
      <c r="GIH327" s="942"/>
      <c r="GII327" s="942"/>
      <c r="GIJ327" s="942"/>
      <c r="GIK327" s="942"/>
      <c r="GIL327" s="942"/>
      <c r="GIM327" s="942"/>
      <c r="GIN327" s="942"/>
      <c r="GIO327" s="942"/>
      <c r="GIP327" s="942"/>
      <c r="GIQ327" s="942"/>
      <c r="GIR327" s="942"/>
      <c r="GIS327" s="942"/>
      <c r="GIT327" s="942"/>
      <c r="GIU327" s="942"/>
      <c r="GIV327" s="942"/>
      <c r="GIW327" s="942"/>
      <c r="GIX327" s="942"/>
      <c r="GIY327" s="942"/>
      <c r="GIZ327" s="942"/>
      <c r="GJA327" s="942"/>
      <c r="GJB327" s="942"/>
      <c r="GJC327" s="942"/>
      <c r="GJD327" s="942"/>
      <c r="GJE327" s="942"/>
      <c r="GJF327" s="942"/>
      <c r="GJG327" s="942"/>
      <c r="GJH327" s="942"/>
      <c r="GJI327" s="942"/>
      <c r="GJJ327" s="942"/>
      <c r="GJK327" s="942"/>
      <c r="GJL327" s="942"/>
      <c r="GJM327" s="942"/>
      <c r="GJN327" s="942"/>
      <c r="GJO327" s="942"/>
      <c r="GJP327" s="942"/>
      <c r="GJQ327" s="942"/>
      <c r="GJR327" s="942"/>
      <c r="GJS327" s="942"/>
      <c r="GJT327" s="942"/>
      <c r="GJU327" s="942"/>
      <c r="GJV327" s="942"/>
      <c r="GJW327" s="942"/>
      <c r="GJX327" s="942"/>
      <c r="GJY327" s="942"/>
      <c r="GJZ327" s="942"/>
      <c r="GKA327" s="942"/>
      <c r="GKB327" s="942"/>
      <c r="GKC327" s="942"/>
      <c r="GKD327" s="942"/>
      <c r="GKE327" s="942"/>
      <c r="GKF327" s="942"/>
      <c r="GKG327" s="942"/>
      <c r="GKH327" s="942"/>
      <c r="GKI327" s="942"/>
      <c r="GKJ327" s="942"/>
      <c r="GKK327" s="942"/>
      <c r="GKL327" s="942"/>
      <c r="GKM327" s="942"/>
      <c r="GKN327" s="942"/>
      <c r="GKO327" s="942"/>
      <c r="GKP327" s="942"/>
      <c r="GKQ327" s="942"/>
      <c r="GKR327" s="942"/>
      <c r="GKS327" s="942"/>
      <c r="GKT327" s="942"/>
      <c r="GKU327" s="942"/>
      <c r="GKV327" s="942"/>
      <c r="GKW327" s="942"/>
      <c r="GKX327" s="942"/>
      <c r="GKY327" s="942"/>
      <c r="GKZ327" s="942"/>
      <c r="GLA327" s="942"/>
      <c r="GLB327" s="942"/>
      <c r="GLC327" s="942"/>
      <c r="GLD327" s="942"/>
      <c r="GLE327" s="942"/>
      <c r="GLF327" s="942"/>
      <c r="GLG327" s="942"/>
      <c r="GLH327" s="942"/>
      <c r="GLI327" s="942"/>
      <c r="GLJ327" s="942"/>
      <c r="GLK327" s="942"/>
      <c r="GLL327" s="942"/>
      <c r="GLM327" s="942"/>
      <c r="GLN327" s="942"/>
      <c r="GLO327" s="942"/>
      <c r="GLP327" s="942"/>
      <c r="GLQ327" s="942"/>
      <c r="GLR327" s="942"/>
      <c r="GLS327" s="942"/>
      <c r="GLT327" s="942"/>
      <c r="GLU327" s="942"/>
      <c r="GLV327" s="942"/>
      <c r="GLW327" s="942"/>
      <c r="GLX327" s="942"/>
      <c r="GLY327" s="942"/>
      <c r="GLZ327" s="942"/>
      <c r="GMA327" s="942"/>
      <c r="GMB327" s="942"/>
      <c r="GMC327" s="942"/>
      <c r="GMD327" s="942"/>
      <c r="GME327" s="942"/>
      <c r="GMF327" s="942"/>
      <c r="GMG327" s="942"/>
      <c r="GMH327" s="942"/>
      <c r="GMI327" s="942"/>
      <c r="GMJ327" s="942"/>
      <c r="GMK327" s="942"/>
      <c r="GML327" s="942"/>
      <c r="GMM327" s="942"/>
      <c r="GMN327" s="942"/>
      <c r="GMO327" s="942"/>
      <c r="GMP327" s="942"/>
      <c r="GMQ327" s="942"/>
      <c r="GMR327" s="942"/>
      <c r="GMS327" s="942"/>
      <c r="GMT327" s="942"/>
      <c r="GMU327" s="942"/>
      <c r="GMV327" s="942"/>
      <c r="GMW327" s="942"/>
      <c r="GMX327" s="942"/>
      <c r="GMY327" s="942"/>
      <c r="GMZ327" s="942"/>
      <c r="GNA327" s="942"/>
      <c r="GNB327" s="942"/>
      <c r="GNC327" s="942"/>
      <c r="GND327" s="942"/>
      <c r="GNE327" s="942"/>
      <c r="GNF327" s="942"/>
      <c r="GNG327" s="942"/>
      <c r="GNH327" s="942"/>
      <c r="GNI327" s="942"/>
      <c r="GNJ327" s="942"/>
      <c r="GNK327" s="942"/>
      <c r="GNL327" s="942"/>
      <c r="GNM327" s="942"/>
      <c r="GNN327" s="942"/>
      <c r="GNO327" s="942"/>
      <c r="GNP327" s="942"/>
      <c r="GNQ327" s="942"/>
      <c r="GNR327" s="942"/>
      <c r="GNS327" s="942"/>
      <c r="GNT327" s="942"/>
      <c r="GNU327" s="942"/>
      <c r="GNV327" s="942"/>
      <c r="GNW327" s="942"/>
      <c r="GNX327" s="942"/>
      <c r="GNY327" s="942"/>
      <c r="GNZ327" s="942"/>
      <c r="GOA327" s="942"/>
      <c r="GOB327" s="942"/>
      <c r="GOC327" s="942"/>
      <c r="GOD327" s="942"/>
      <c r="GOE327" s="942"/>
      <c r="GOF327" s="942"/>
      <c r="GOG327" s="942"/>
      <c r="GOH327" s="942"/>
      <c r="GOI327" s="942"/>
      <c r="GOJ327" s="942"/>
      <c r="GOK327" s="942"/>
      <c r="GOL327" s="942"/>
      <c r="GOM327" s="942"/>
      <c r="GON327" s="942"/>
      <c r="GOO327" s="942"/>
      <c r="GOP327" s="942"/>
      <c r="GOQ327" s="942"/>
      <c r="GOR327" s="942"/>
      <c r="GOS327" s="942"/>
      <c r="GOT327" s="942"/>
      <c r="GOU327" s="942"/>
      <c r="GOV327" s="942"/>
      <c r="GOW327" s="942"/>
      <c r="GOX327" s="942"/>
      <c r="GOY327" s="942"/>
      <c r="GOZ327" s="942"/>
      <c r="GPA327" s="942"/>
      <c r="GPB327" s="942"/>
      <c r="GPC327" s="942"/>
      <c r="GPD327" s="942"/>
      <c r="GPE327" s="942"/>
      <c r="GPF327" s="942"/>
      <c r="GPG327" s="942"/>
      <c r="GPH327" s="942"/>
      <c r="GPI327" s="942"/>
      <c r="GPJ327" s="942"/>
      <c r="GPK327" s="942"/>
      <c r="GPL327" s="942"/>
      <c r="GPM327" s="942"/>
      <c r="GPN327" s="942"/>
      <c r="GPO327" s="942"/>
      <c r="GPP327" s="942"/>
      <c r="GPQ327" s="942"/>
      <c r="GPR327" s="942"/>
      <c r="GPS327" s="942"/>
      <c r="GPT327" s="942"/>
      <c r="GPU327" s="942"/>
      <c r="GPV327" s="942"/>
      <c r="GPW327" s="942"/>
      <c r="GPX327" s="942"/>
      <c r="GPY327" s="942"/>
      <c r="GPZ327" s="942"/>
      <c r="GQA327" s="942"/>
      <c r="GQB327" s="942"/>
      <c r="GQC327" s="942"/>
      <c r="GQD327" s="942"/>
      <c r="GQE327" s="942"/>
      <c r="GQF327" s="942"/>
      <c r="GQG327" s="942"/>
      <c r="GQH327" s="942"/>
      <c r="GQI327" s="942"/>
      <c r="GQJ327" s="942"/>
      <c r="GQK327" s="942"/>
      <c r="GQL327" s="942"/>
      <c r="GQM327" s="942"/>
      <c r="GQN327" s="942"/>
      <c r="GQO327" s="942"/>
      <c r="GQP327" s="942"/>
      <c r="GQQ327" s="942"/>
      <c r="GQR327" s="942"/>
      <c r="GQS327" s="942"/>
      <c r="GQT327" s="942"/>
      <c r="GQU327" s="942"/>
      <c r="GQV327" s="942"/>
      <c r="GQW327" s="942"/>
      <c r="GQX327" s="942"/>
      <c r="GQY327" s="942"/>
      <c r="GQZ327" s="942"/>
      <c r="GRA327" s="942"/>
      <c r="GRB327" s="942"/>
      <c r="GRC327" s="942"/>
      <c r="GRD327" s="942"/>
      <c r="GRE327" s="942"/>
      <c r="GRF327" s="942"/>
      <c r="GRG327" s="942"/>
      <c r="GRH327" s="942"/>
      <c r="GRI327" s="942"/>
      <c r="GRJ327" s="942"/>
      <c r="GRK327" s="942"/>
      <c r="GRL327" s="942"/>
      <c r="GRM327" s="942"/>
      <c r="GRN327" s="942"/>
      <c r="GRO327" s="942"/>
      <c r="GRP327" s="942"/>
      <c r="GRQ327" s="942"/>
      <c r="GRR327" s="942"/>
      <c r="GRS327" s="942"/>
      <c r="GRT327" s="942"/>
      <c r="GRU327" s="942"/>
      <c r="GRV327" s="942"/>
      <c r="GRW327" s="942"/>
      <c r="GRX327" s="942"/>
      <c r="GRY327" s="942"/>
      <c r="GRZ327" s="942"/>
      <c r="GSA327" s="942"/>
      <c r="GSB327" s="942"/>
      <c r="GSC327" s="942"/>
      <c r="GSD327" s="942"/>
      <c r="GSE327" s="942"/>
      <c r="GSF327" s="942"/>
      <c r="GSG327" s="942"/>
      <c r="GSH327" s="942"/>
      <c r="GSI327" s="942"/>
      <c r="GSJ327" s="942"/>
      <c r="GSK327" s="942"/>
      <c r="GSL327" s="942"/>
      <c r="GSM327" s="942"/>
      <c r="GSN327" s="942"/>
      <c r="GSO327" s="942"/>
      <c r="GSP327" s="942"/>
      <c r="GSQ327" s="942"/>
      <c r="GSR327" s="942"/>
      <c r="GSS327" s="942"/>
      <c r="GST327" s="942"/>
      <c r="GSU327" s="942"/>
      <c r="GSV327" s="942"/>
      <c r="GSW327" s="942"/>
      <c r="GSX327" s="942"/>
      <c r="GSY327" s="942"/>
      <c r="GSZ327" s="942"/>
      <c r="GTA327" s="942"/>
      <c r="GTB327" s="942"/>
      <c r="GTC327" s="942"/>
      <c r="GTD327" s="942"/>
      <c r="GTE327" s="942"/>
      <c r="GTF327" s="942"/>
      <c r="GTG327" s="942"/>
      <c r="GTH327" s="942"/>
      <c r="GTI327" s="942"/>
      <c r="GTJ327" s="942"/>
      <c r="GTK327" s="942"/>
      <c r="GTL327" s="942"/>
      <c r="GTM327" s="942"/>
      <c r="GTN327" s="942"/>
      <c r="GTO327" s="942"/>
      <c r="GTP327" s="942"/>
      <c r="GTQ327" s="942"/>
      <c r="GTR327" s="942"/>
      <c r="GTS327" s="942"/>
      <c r="GTT327" s="942"/>
      <c r="GTU327" s="942"/>
      <c r="GTV327" s="942"/>
      <c r="GTW327" s="942"/>
      <c r="GTX327" s="942"/>
      <c r="GTY327" s="942"/>
      <c r="GTZ327" s="942"/>
      <c r="GUA327" s="942"/>
      <c r="GUB327" s="942"/>
      <c r="GUC327" s="942"/>
      <c r="GUD327" s="942"/>
      <c r="GUE327" s="942"/>
      <c r="GUF327" s="942"/>
      <c r="GUG327" s="942"/>
      <c r="GUH327" s="942"/>
      <c r="GUI327" s="942"/>
      <c r="GUJ327" s="942"/>
      <c r="GUK327" s="942"/>
      <c r="GUL327" s="942"/>
      <c r="GUM327" s="942"/>
      <c r="GUN327" s="942"/>
      <c r="GUO327" s="942"/>
      <c r="GUP327" s="942"/>
      <c r="GUQ327" s="942"/>
      <c r="GUR327" s="942"/>
      <c r="GUS327" s="942"/>
      <c r="GUT327" s="942"/>
      <c r="GUU327" s="942"/>
      <c r="GUV327" s="942"/>
      <c r="GUW327" s="942"/>
      <c r="GUX327" s="942"/>
      <c r="GUY327" s="942"/>
      <c r="GUZ327" s="942"/>
      <c r="GVA327" s="942"/>
      <c r="GVB327" s="942"/>
      <c r="GVC327" s="942"/>
      <c r="GVD327" s="942"/>
      <c r="GVE327" s="942"/>
      <c r="GVF327" s="942"/>
      <c r="GVG327" s="942"/>
      <c r="GVH327" s="942"/>
      <c r="GVI327" s="942"/>
      <c r="GVJ327" s="942"/>
      <c r="GVK327" s="942"/>
      <c r="GVL327" s="942"/>
      <c r="GVM327" s="942"/>
      <c r="GVN327" s="942"/>
      <c r="GVO327" s="942"/>
      <c r="GVP327" s="942"/>
      <c r="GVQ327" s="942"/>
      <c r="GVR327" s="942"/>
      <c r="GVS327" s="942"/>
      <c r="GVT327" s="942"/>
      <c r="GVU327" s="942"/>
      <c r="GVV327" s="942"/>
      <c r="GVW327" s="942"/>
      <c r="GVX327" s="942"/>
      <c r="GVY327" s="942"/>
      <c r="GVZ327" s="942"/>
      <c r="GWA327" s="942"/>
      <c r="GWB327" s="942"/>
      <c r="GWC327" s="942"/>
      <c r="GWD327" s="942"/>
      <c r="GWE327" s="942"/>
      <c r="GWF327" s="942"/>
      <c r="GWG327" s="942"/>
      <c r="GWH327" s="942"/>
      <c r="GWI327" s="942"/>
      <c r="GWJ327" s="942"/>
      <c r="GWK327" s="942"/>
      <c r="GWL327" s="942"/>
      <c r="GWM327" s="942"/>
      <c r="GWN327" s="942"/>
      <c r="GWO327" s="942"/>
      <c r="GWP327" s="942"/>
      <c r="GWQ327" s="942"/>
      <c r="GWR327" s="942"/>
      <c r="GWS327" s="942"/>
      <c r="GWT327" s="942"/>
      <c r="GWU327" s="942"/>
      <c r="GWV327" s="942"/>
      <c r="GWW327" s="942"/>
      <c r="GWX327" s="942"/>
      <c r="GWY327" s="942"/>
      <c r="GWZ327" s="942"/>
      <c r="GXA327" s="942"/>
      <c r="GXB327" s="942"/>
      <c r="GXC327" s="942"/>
      <c r="GXD327" s="942"/>
      <c r="GXE327" s="942"/>
      <c r="GXF327" s="942"/>
      <c r="GXG327" s="942"/>
      <c r="GXH327" s="942"/>
      <c r="GXI327" s="942"/>
      <c r="GXJ327" s="942"/>
      <c r="GXK327" s="942"/>
      <c r="GXL327" s="942"/>
      <c r="GXM327" s="942"/>
      <c r="GXN327" s="942"/>
      <c r="GXO327" s="942"/>
      <c r="GXP327" s="942"/>
      <c r="GXQ327" s="942"/>
      <c r="GXR327" s="942"/>
      <c r="GXS327" s="942"/>
      <c r="GXT327" s="942"/>
      <c r="GXU327" s="942"/>
      <c r="GXV327" s="942"/>
      <c r="GXW327" s="942"/>
      <c r="GXX327" s="942"/>
      <c r="GXY327" s="942"/>
      <c r="GXZ327" s="942"/>
      <c r="GYA327" s="942"/>
      <c r="GYB327" s="942"/>
      <c r="GYC327" s="942"/>
      <c r="GYD327" s="942"/>
      <c r="GYE327" s="942"/>
      <c r="GYF327" s="942"/>
      <c r="GYG327" s="942"/>
      <c r="GYH327" s="942"/>
      <c r="GYI327" s="942"/>
      <c r="GYJ327" s="942"/>
      <c r="GYK327" s="942"/>
      <c r="GYL327" s="942"/>
      <c r="GYM327" s="942"/>
      <c r="GYN327" s="942"/>
      <c r="GYO327" s="942"/>
      <c r="GYP327" s="942"/>
      <c r="GYQ327" s="942"/>
      <c r="GYR327" s="942"/>
      <c r="GYS327" s="942"/>
      <c r="GYT327" s="942"/>
      <c r="GYU327" s="942"/>
      <c r="GYV327" s="942"/>
      <c r="GYW327" s="942"/>
      <c r="GYX327" s="942"/>
      <c r="GYY327" s="942"/>
      <c r="GYZ327" s="942"/>
      <c r="GZA327" s="942"/>
      <c r="GZB327" s="942"/>
      <c r="GZC327" s="942"/>
      <c r="GZD327" s="942"/>
      <c r="GZE327" s="942"/>
      <c r="GZF327" s="942"/>
      <c r="GZG327" s="942"/>
      <c r="GZH327" s="942"/>
      <c r="GZI327" s="942"/>
      <c r="GZJ327" s="942"/>
      <c r="GZK327" s="942"/>
      <c r="GZL327" s="942"/>
      <c r="GZM327" s="942"/>
      <c r="GZN327" s="942"/>
      <c r="GZO327" s="942"/>
      <c r="GZP327" s="942"/>
      <c r="GZQ327" s="942"/>
      <c r="GZR327" s="942"/>
      <c r="GZS327" s="942"/>
      <c r="GZT327" s="942"/>
      <c r="GZU327" s="942"/>
      <c r="GZV327" s="942"/>
      <c r="GZW327" s="942"/>
      <c r="GZX327" s="942"/>
      <c r="GZY327" s="942"/>
      <c r="GZZ327" s="942"/>
      <c r="HAA327" s="942"/>
      <c r="HAB327" s="942"/>
      <c r="HAC327" s="942"/>
      <c r="HAD327" s="942"/>
      <c r="HAE327" s="942"/>
      <c r="HAF327" s="942"/>
      <c r="HAG327" s="942"/>
      <c r="HAH327" s="942"/>
      <c r="HAI327" s="942"/>
      <c r="HAJ327" s="942"/>
      <c r="HAK327" s="942"/>
      <c r="HAL327" s="942"/>
      <c r="HAM327" s="942"/>
      <c r="HAN327" s="942"/>
      <c r="HAO327" s="942"/>
      <c r="HAP327" s="942"/>
      <c r="HAQ327" s="942"/>
      <c r="HAR327" s="942"/>
      <c r="HAS327" s="942"/>
      <c r="HAT327" s="942"/>
      <c r="HAU327" s="942"/>
      <c r="HAV327" s="942"/>
      <c r="HAW327" s="942"/>
      <c r="HAX327" s="942"/>
      <c r="HAY327" s="942"/>
      <c r="HAZ327" s="942"/>
      <c r="HBA327" s="942"/>
      <c r="HBB327" s="942"/>
      <c r="HBC327" s="942"/>
      <c r="HBD327" s="942"/>
      <c r="HBE327" s="942"/>
      <c r="HBF327" s="942"/>
      <c r="HBG327" s="942"/>
      <c r="HBH327" s="942"/>
      <c r="HBI327" s="942"/>
      <c r="HBJ327" s="942"/>
      <c r="HBK327" s="942"/>
      <c r="HBL327" s="942"/>
      <c r="HBM327" s="942"/>
      <c r="HBN327" s="942"/>
      <c r="HBO327" s="942"/>
      <c r="HBP327" s="942"/>
      <c r="HBQ327" s="942"/>
      <c r="HBR327" s="942"/>
      <c r="HBS327" s="942"/>
      <c r="HBT327" s="942"/>
      <c r="HBU327" s="942"/>
      <c r="HBV327" s="942"/>
      <c r="HBW327" s="942"/>
      <c r="HBX327" s="942"/>
      <c r="HBY327" s="942"/>
      <c r="HBZ327" s="942"/>
      <c r="HCA327" s="942"/>
      <c r="HCB327" s="942"/>
      <c r="HCC327" s="942"/>
      <c r="HCD327" s="942"/>
      <c r="HCE327" s="942"/>
      <c r="HCF327" s="942"/>
      <c r="HCG327" s="942"/>
      <c r="HCH327" s="942"/>
      <c r="HCI327" s="942"/>
      <c r="HCJ327" s="942"/>
      <c r="HCK327" s="942"/>
      <c r="HCL327" s="942"/>
      <c r="HCM327" s="942"/>
      <c r="HCN327" s="942"/>
      <c r="HCO327" s="942"/>
      <c r="HCP327" s="942"/>
      <c r="HCQ327" s="942"/>
      <c r="HCR327" s="942"/>
      <c r="HCS327" s="942"/>
      <c r="HCT327" s="942"/>
      <c r="HCU327" s="942"/>
      <c r="HCV327" s="942"/>
      <c r="HCW327" s="942"/>
      <c r="HCX327" s="942"/>
      <c r="HCY327" s="942"/>
      <c r="HCZ327" s="942"/>
      <c r="HDA327" s="942"/>
      <c r="HDB327" s="942"/>
      <c r="HDC327" s="942"/>
      <c r="HDD327" s="942"/>
      <c r="HDE327" s="942"/>
      <c r="HDF327" s="942"/>
      <c r="HDG327" s="942"/>
      <c r="HDH327" s="942"/>
      <c r="HDI327" s="942"/>
      <c r="HDJ327" s="942"/>
      <c r="HDK327" s="942"/>
      <c r="HDL327" s="942"/>
      <c r="HDM327" s="942"/>
      <c r="HDN327" s="942"/>
      <c r="HDO327" s="942"/>
      <c r="HDP327" s="942"/>
      <c r="HDQ327" s="942"/>
      <c r="HDR327" s="942"/>
      <c r="HDS327" s="942"/>
      <c r="HDT327" s="942"/>
      <c r="HDU327" s="942"/>
      <c r="HDV327" s="942"/>
      <c r="HDW327" s="942"/>
      <c r="HDX327" s="942"/>
      <c r="HDY327" s="942"/>
      <c r="HDZ327" s="942"/>
      <c r="HEA327" s="942"/>
      <c r="HEB327" s="942"/>
      <c r="HEC327" s="942"/>
      <c r="HED327" s="942"/>
      <c r="HEE327" s="942"/>
      <c r="HEF327" s="942"/>
      <c r="HEG327" s="942"/>
      <c r="HEH327" s="942"/>
      <c r="HEI327" s="942"/>
      <c r="HEJ327" s="942"/>
      <c r="HEK327" s="942"/>
      <c r="HEL327" s="942"/>
      <c r="HEM327" s="942"/>
      <c r="HEN327" s="942"/>
      <c r="HEO327" s="942"/>
      <c r="HEP327" s="942"/>
      <c r="HEQ327" s="942"/>
      <c r="HER327" s="942"/>
      <c r="HES327" s="942"/>
      <c r="HET327" s="942"/>
      <c r="HEU327" s="942"/>
      <c r="HEV327" s="942"/>
      <c r="HEW327" s="942"/>
      <c r="HEX327" s="942"/>
      <c r="HEY327" s="942"/>
      <c r="HEZ327" s="942"/>
      <c r="HFA327" s="942"/>
      <c r="HFB327" s="942"/>
      <c r="HFC327" s="942"/>
      <c r="HFD327" s="942"/>
      <c r="HFE327" s="942"/>
      <c r="HFF327" s="942"/>
      <c r="HFG327" s="942"/>
      <c r="HFH327" s="942"/>
      <c r="HFI327" s="942"/>
      <c r="HFJ327" s="942"/>
      <c r="HFK327" s="942"/>
      <c r="HFL327" s="942"/>
      <c r="HFM327" s="942"/>
      <c r="HFN327" s="942"/>
      <c r="HFO327" s="942"/>
      <c r="HFP327" s="942"/>
      <c r="HFQ327" s="942"/>
      <c r="HFR327" s="942"/>
      <c r="HFS327" s="942"/>
      <c r="HFT327" s="942"/>
      <c r="HFU327" s="942"/>
      <c r="HFV327" s="942"/>
      <c r="HFW327" s="942"/>
      <c r="HFX327" s="942"/>
      <c r="HFY327" s="942"/>
      <c r="HFZ327" s="942"/>
      <c r="HGA327" s="942"/>
      <c r="HGB327" s="942"/>
      <c r="HGC327" s="942"/>
      <c r="HGD327" s="942"/>
      <c r="HGE327" s="942"/>
      <c r="HGF327" s="942"/>
      <c r="HGG327" s="942"/>
      <c r="HGH327" s="942"/>
      <c r="HGI327" s="942"/>
      <c r="HGJ327" s="942"/>
      <c r="HGK327" s="942"/>
      <c r="HGL327" s="942"/>
      <c r="HGM327" s="942"/>
      <c r="HGN327" s="942"/>
      <c r="HGO327" s="942"/>
      <c r="HGP327" s="942"/>
      <c r="HGQ327" s="942"/>
      <c r="HGR327" s="942"/>
      <c r="HGS327" s="942"/>
      <c r="HGT327" s="942"/>
      <c r="HGU327" s="942"/>
      <c r="HGV327" s="942"/>
      <c r="HGW327" s="942"/>
      <c r="HGX327" s="942"/>
      <c r="HGY327" s="942"/>
      <c r="HGZ327" s="942"/>
      <c r="HHA327" s="942"/>
      <c r="HHB327" s="942"/>
      <c r="HHC327" s="942"/>
      <c r="HHD327" s="942"/>
      <c r="HHE327" s="942"/>
      <c r="HHF327" s="942"/>
      <c r="HHG327" s="942"/>
      <c r="HHH327" s="942"/>
      <c r="HHI327" s="942"/>
      <c r="HHJ327" s="942"/>
      <c r="HHK327" s="942"/>
      <c r="HHL327" s="942"/>
      <c r="HHM327" s="942"/>
      <c r="HHN327" s="942"/>
      <c r="HHO327" s="942"/>
      <c r="HHP327" s="942"/>
      <c r="HHQ327" s="942"/>
      <c r="HHR327" s="942"/>
      <c r="HHS327" s="942"/>
      <c r="HHT327" s="942"/>
      <c r="HHU327" s="942"/>
      <c r="HHV327" s="942"/>
      <c r="HHW327" s="942"/>
      <c r="HHX327" s="942"/>
      <c r="HHY327" s="942"/>
      <c r="HHZ327" s="942"/>
      <c r="HIA327" s="942"/>
      <c r="HIB327" s="942"/>
      <c r="HIC327" s="942"/>
      <c r="HID327" s="942"/>
      <c r="HIE327" s="942"/>
      <c r="HIF327" s="942"/>
      <c r="HIG327" s="942"/>
      <c r="HIH327" s="942"/>
      <c r="HII327" s="942"/>
      <c r="HIJ327" s="942"/>
      <c r="HIK327" s="942"/>
      <c r="HIL327" s="942"/>
      <c r="HIM327" s="942"/>
      <c r="HIN327" s="942"/>
      <c r="HIO327" s="942"/>
      <c r="HIP327" s="942"/>
      <c r="HIQ327" s="942"/>
      <c r="HIR327" s="942"/>
      <c r="HIS327" s="942"/>
      <c r="HIT327" s="942"/>
      <c r="HIU327" s="942"/>
      <c r="HIV327" s="942"/>
      <c r="HIW327" s="942"/>
      <c r="HIX327" s="942"/>
      <c r="HIY327" s="942"/>
      <c r="HIZ327" s="942"/>
      <c r="HJA327" s="942"/>
      <c r="HJB327" s="942"/>
      <c r="HJC327" s="942"/>
      <c r="HJD327" s="942"/>
      <c r="HJE327" s="942"/>
      <c r="HJF327" s="942"/>
      <c r="HJG327" s="942"/>
      <c r="HJH327" s="942"/>
      <c r="HJI327" s="942"/>
      <c r="HJJ327" s="942"/>
      <c r="HJK327" s="942"/>
      <c r="HJL327" s="942"/>
      <c r="HJM327" s="942"/>
      <c r="HJN327" s="942"/>
      <c r="HJO327" s="942"/>
      <c r="HJP327" s="942"/>
      <c r="HJQ327" s="942"/>
      <c r="HJR327" s="942"/>
      <c r="HJS327" s="942"/>
      <c r="HJT327" s="942"/>
      <c r="HJU327" s="942"/>
      <c r="HJV327" s="942"/>
      <c r="HJW327" s="942"/>
      <c r="HJX327" s="942"/>
      <c r="HJY327" s="942"/>
      <c r="HJZ327" s="942"/>
      <c r="HKA327" s="942"/>
      <c r="HKB327" s="942"/>
      <c r="HKC327" s="942"/>
      <c r="HKD327" s="942"/>
      <c r="HKE327" s="942"/>
      <c r="HKF327" s="942"/>
      <c r="HKG327" s="942"/>
      <c r="HKH327" s="942"/>
      <c r="HKI327" s="942"/>
      <c r="HKJ327" s="942"/>
      <c r="HKK327" s="942"/>
      <c r="HKL327" s="942"/>
      <c r="HKM327" s="942"/>
      <c r="HKN327" s="942"/>
      <c r="HKO327" s="942"/>
      <c r="HKP327" s="942"/>
      <c r="HKQ327" s="942"/>
      <c r="HKR327" s="942"/>
      <c r="HKS327" s="942"/>
      <c r="HKT327" s="942"/>
      <c r="HKU327" s="942"/>
      <c r="HKV327" s="942"/>
      <c r="HKW327" s="942"/>
      <c r="HKX327" s="942"/>
      <c r="HKY327" s="942"/>
      <c r="HKZ327" s="942"/>
      <c r="HLA327" s="942"/>
      <c r="HLB327" s="942"/>
      <c r="HLC327" s="942"/>
      <c r="HLD327" s="942"/>
      <c r="HLE327" s="942"/>
      <c r="HLF327" s="942"/>
      <c r="HLG327" s="942"/>
      <c r="HLH327" s="942"/>
      <c r="HLI327" s="942"/>
      <c r="HLJ327" s="942"/>
      <c r="HLK327" s="942"/>
      <c r="HLL327" s="942"/>
      <c r="HLM327" s="942"/>
      <c r="HLN327" s="942"/>
      <c r="HLO327" s="942"/>
      <c r="HLP327" s="942"/>
      <c r="HLQ327" s="942"/>
      <c r="HLR327" s="942"/>
      <c r="HLS327" s="942"/>
      <c r="HLT327" s="942"/>
      <c r="HLU327" s="942"/>
      <c r="HLV327" s="942"/>
      <c r="HLW327" s="942"/>
      <c r="HLX327" s="942"/>
      <c r="HLY327" s="942"/>
      <c r="HLZ327" s="942"/>
      <c r="HMA327" s="942"/>
      <c r="HMB327" s="942"/>
      <c r="HMC327" s="942"/>
      <c r="HMD327" s="942"/>
      <c r="HME327" s="942"/>
      <c r="HMF327" s="942"/>
      <c r="HMG327" s="942"/>
      <c r="HMH327" s="942"/>
      <c r="HMI327" s="942"/>
      <c r="HMJ327" s="942"/>
      <c r="HMK327" s="942"/>
      <c r="HML327" s="942"/>
      <c r="HMM327" s="942"/>
      <c r="HMN327" s="942"/>
      <c r="HMO327" s="942"/>
      <c r="HMP327" s="942"/>
      <c r="HMQ327" s="942"/>
      <c r="HMR327" s="942"/>
      <c r="HMS327" s="942"/>
      <c r="HMT327" s="942"/>
      <c r="HMU327" s="942"/>
      <c r="HMV327" s="942"/>
      <c r="HMW327" s="942"/>
      <c r="HMX327" s="942"/>
      <c r="HMY327" s="942"/>
      <c r="HMZ327" s="942"/>
      <c r="HNA327" s="942"/>
      <c r="HNB327" s="942"/>
      <c r="HNC327" s="942"/>
      <c r="HND327" s="942"/>
      <c r="HNE327" s="942"/>
      <c r="HNF327" s="942"/>
      <c r="HNG327" s="942"/>
      <c r="HNH327" s="942"/>
      <c r="HNI327" s="942"/>
      <c r="HNJ327" s="942"/>
      <c r="HNK327" s="942"/>
      <c r="HNL327" s="942"/>
      <c r="HNM327" s="942"/>
      <c r="HNN327" s="942"/>
      <c r="HNO327" s="942"/>
      <c r="HNP327" s="942"/>
      <c r="HNQ327" s="942"/>
      <c r="HNR327" s="942"/>
      <c r="HNS327" s="942"/>
      <c r="HNT327" s="942"/>
      <c r="HNU327" s="942"/>
      <c r="HNV327" s="942"/>
      <c r="HNW327" s="942"/>
      <c r="HNX327" s="942"/>
      <c r="HNY327" s="942"/>
      <c r="HNZ327" s="942"/>
      <c r="HOA327" s="942"/>
      <c r="HOB327" s="942"/>
      <c r="HOC327" s="942"/>
      <c r="HOD327" s="942"/>
      <c r="HOE327" s="942"/>
      <c r="HOF327" s="942"/>
      <c r="HOG327" s="942"/>
      <c r="HOH327" s="942"/>
      <c r="HOI327" s="942"/>
      <c r="HOJ327" s="942"/>
      <c r="HOK327" s="942"/>
      <c r="HOL327" s="942"/>
      <c r="HOM327" s="942"/>
      <c r="HON327" s="942"/>
      <c r="HOO327" s="942"/>
      <c r="HOP327" s="942"/>
      <c r="HOQ327" s="942"/>
      <c r="HOR327" s="942"/>
      <c r="HOS327" s="942"/>
      <c r="HOT327" s="942"/>
      <c r="HOU327" s="942"/>
      <c r="HOV327" s="942"/>
      <c r="HOW327" s="942"/>
      <c r="HOX327" s="942"/>
      <c r="HOY327" s="942"/>
      <c r="HOZ327" s="942"/>
      <c r="HPA327" s="942"/>
      <c r="HPB327" s="942"/>
      <c r="HPC327" s="942"/>
      <c r="HPD327" s="942"/>
      <c r="HPE327" s="942"/>
      <c r="HPF327" s="942"/>
      <c r="HPG327" s="942"/>
      <c r="HPH327" s="942"/>
      <c r="HPI327" s="942"/>
      <c r="HPJ327" s="942"/>
      <c r="HPK327" s="942"/>
      <c r="HPL327" s="942"/>
      <c r="HPM327" s="942"/>
      <c r="HPN327" s="942"/>
      <c r="HPO327" s="942"/>
      <c r="HPP327" s="942"/>
      <c r="HPQ327" s="942"/>
      <c r="HPR327" s="942"/>
      <c r="HPS327" s="942"/>
      <c r="HPT327" s="942"/>
      <c r="HPU327" s="942"/>
      <c r="HPV327" s="942"/>
      <c r="HPW327" s="942"/>
      <c r="HPX327" s="942"/>
      <c r="HPY327" s="942"/>
      <c r="HPZ327" s="942"/>
      <c r="HQA327" s="942"/>
      <c r="HQB327" s="942"/>
      <c r="HQC327" s="942"/>
      <c r="HQD327" s="942"/>
      <c r="HQE327" s="942"/>
      <c r="HQF327" s="942"/>
      <c r="HQG327" s="942"/>
      <c r="HQH327" s="942"/>
      <c r="HQI327" s="942"/>
      <c r="HQJ327" s="942"/>
      <c r="HQK327" s="942"/>
      <c r="HQL327" s="942"/>
      <c r="HQM327" s="942"/>
      <c r="HQN327" s="942"/>
      <c r="HQO327" s="942"/>
      <c r="HQP327" s="942"/>
      <c r="HQQ327" s="942"/>
      <c r="HQR327" s="942"/>
      <c r="HQS327" s="942"/>
      <c r="HQT327" s="942"/>
      <c r="HQU327" s="942"/>
      <c r="HQV327" s="942"/>
      <c r="HQW327" s="942"/>
      <c r="HQX327" s="942"/>
      <c r="HQY327" s="942"/>
      <c r="HQZ327" s="942"/>
      <c r="HRA327" s="942"/>
      <c r="HRB327" s="942"/>
      <c r="HRC327" s="942"/>
      <c r="HRD327" s="942"/>
      <c r="HRE327" s="942"/>
      <c r="HRF327" s="942"/>
      <c r="HRG327" s="942"/>
      <c r="HRH327" s="942"/>
      <c r="HRI327" s="942"/>
      <c r="HRJ327" s="942"/>
      <c r="HRK327" s="942"/>
      <c r="HRL327" s="942"/>
      <c r="HRM327" s="942"/>
      <c r="HRN327" s="942"/>
      <c r="HRO327" s="942"/>
      <c r="HRP327" s="942"/>
      <c r="HRQ327" s="942"/>
      <c r="HRR327" s="942"/>
      <c r="HRS327" s="942"/>
      <c r="HRT327" s="942"/>
      <c r="HRU327" s="942"/>
      <c r="HRV327" s="942"/>
      <c r="HRW327" s="942"/>
      <c r="HRX327" s="942"/>
      <c r="HRY327" s="942"/>
      <c r="HRZ327" s="942"/>
      <c r="HSA327" s="942"/>
      <c r="HSB327" s="942"/>
      <c r="HSC327" s="942"/>
      <c r="HSD327" s="942"/>
      <c r="HSE327" s="942"/>
      <c r="HSF327" s="942"/>
      <c r="HSG327" s="942"/>
      <c r="HSH327" s="942"/>
      <c r="HSI327" s="942"/>
      <c r="HSJ327" s="942"/>
      <c r="HSK327" s="942"/>
      <c r="HSL327" s="942"/>
      <c r="HSM327" s="942"/>
      <c r="HSN327" s="942"/>
      <c r="HSO327" s="942"/>
      <c r="HSP327" s="942"/>
      <c r="HSQ327" s="942"/>
      <c r="HSR327" s="942"/>
      <c r="HSS327" s="942"/>
      <c r="HST327" s="942"/>
      <c r="HSU327" s="942"/>
      <c r="HSV327" s="942"/>
      <c r="HSW327" s="942"/>
      <c r="HSX327" s="942"/>
      <c r="HSY327" s="942"/>
      <c r="HSZ327" s="942"/>
      <c r="HTA327" s="942"/>
      <c r="HTB327" s="942"/>
      <c r="HTC327" s="942"/>
      <c r="HTD327" s="942"/>
      <c r="HTE327" s="942"/>
      <c r="HTF327" s="942"/>
      <c r="HTG327" s="942"/>
      <c r="HTH327" s="942"/>
      <c r="HTI327" s="942"/>
      <c r="HTJ327" s="942"/>
      <c r="HTK327" s="942"/>
      <c r="HTL327" s="942"/>
      <c r="HTM327" s="942"/>
      <c r="HTN327" s="942"/>
      <c r="HTO327" s="942"/>
      <c r="HTP327" s="942"/>
      <c r="HTQ327" s="942"/>
      <c r="HTR327" s="942"/>
      <c r="HTS327" s="942"/>
      <c r="HTT327" s="942"/>
      <c r="HTU327" s="942"/>
      <c r="HTV327" s="942"/>
      <c r="HTW327" s="942"/>
      <c r="HTX327" s="942"/>
      <c r="HTY327" s="942"/>
      <c r="HTZ327" s="942"/>
      <c r="HUA327" s="942"/>
      <c r="HUB327" s="942"/>
      <c r="HUC327" s="942"/>
      <c r="HUD327" s="942"/>
      <c r="HUE327" s="942"/>
      <c r="HUF327" s="942"/>
      <c r="HUG327" s="942"/>
      <c r="HUH327" s="942"/>
      <c r="HUI327" s="942"/>
      <c r="HUJ327" s="942"/>
      <c r="HUK327" s="942"/>
      <c r="HUL327" s="942"/>
      <c r="HUM327" s="942"/>
      <c r="HUN327" s="942"/>
      <c r="HUO327" s="942"/>
      <c r="HUP327" s="942"/>
      <c r="HUQ327" s="942"/>
      <c r="HUR327" s="942"/>
      <c r="HUS327" s="942"/>
      <c r="HUT327" s="942"/>
      <c r="HUU327" s="942"/>
      <c r="HUV327" s="942"/>
      <c r="HUW327" s="942"/>
      <c r="HUX327" s="942"/>
      <c r="HUY327" s="942"/>
      <c r="HUZ327" s="942"/>
      <c r="HVA327" s="942"/>
      <c r="HVB327" s="942"/>
      <c r="HVC327" s="942"/>
      <c r="HVD327" s="942"/>
      <c r="HVE327" s="942"/>
      <c r="HVF327" s="942"/>
      <c r="HVG327" s="942"/>
      <c r="HVH327" s="942"/>
      <c r="HVI327" s="942"/>
      <c r="HVJ327" s="942"/>
      <c r="HVK327" s="942"/>
      <c r="HVL327" s="942"/>
      <c r="HVM327" s="942"/>
      <c r="HVN327" s="942"/>
      <c r="HVO327" s="942"/>
      <c r="HVP327" s="942"/>
      <c r="HVQ327" s="942"/>
      <c r="HVR327" s="942"/>
      <c r="HVS327" s="942"/>
      <c r="HVT327" s="942"/>
      <c r="HVU327" s="942"/>
      <c r="HVV327" s="942"/>
      <c r="HVW327" s="942"/>
      <c r="HVX327" s="942"/>
      <c r="HVY327" s="942"/>
      <c r="HVZ327" s="942"/>
      <c r="HWA327" s="942"/>
      <c r="HWB327" s="942"/>
      <c r="HWC327" s="942"/>
      <c r="HWD327" s="942"/>
      <c r="HWE327" s="942"/>
      <c r="HWF327" s="942"/>
      <c r="HWG327" s="942"/>
      <c r="HWH327" s="942"/>
      <c r="HWI327" s="942"/>
      <c r="HWJ327" s="942"/>
      <c r="HWK327" s="942"/>
      <c r="HWL327" s="942"/>
      <c r="HWM327" s="942"/>
      <c r="HWN327" s="942"/>
      <c r="HWO327" s="942"/>
      <c r="HWP327" s="942"/>
      <c r="HWQ327" s="942"/>
      <c r="HWR327" s="942"/>
      <c r="HWS327" s="942"/>
      <c r="HWT327" s="942"/>
      <c r="HWU327" s="942"/>
      <c r="HWV327" s="942"/>
      <c r="HWW327" s="942"/>
      <c r="HWX327" s="942"/>
      <c r="HWY327" s="942"/>
      <c r="HWZ327" s="942"/>
      <c r="HXA327" s="942"/>
      <c r="HXB327" s="942"/>
      <c r="HXC327" s="942"/>
      <c r="HXD327" s="942"/>
      <c r="HXE327" s="942"/>
      <c r="HXF327" s="942"/>
      <c r="HXG327" s="942"/>
      <c r="HXH327" s="942"/>
      <c r="HXI327" s="942"/>
      <c r="HXJ327" s="942"/>
      <c r="HXK327" s="942"/>
      <c r="HXL327" s="942"/>
      <c r="HXM327" s="942"/>
      <c r="HXN327" s="942"/>
      <c r="HXO327" s="942"/>
      <c r="HXP327" s="942"/>
      <c r="HXQ327" s="942"/>
      <c r="HXR327" s="942"/>
      <c r="HXS327" s="942"/>
      <c r="HXT327" s="942"/>
      <c r="HXU327" s="942"/>
      <c r="HXV327" s="942"/>
      <c r="HXW327" s="942"/>
      <c r="HXX327" s="942"/>
      <c r="HXY327" s="942"/>
      <c r="HXZ327" s="942"/>
      <c r="HYA327" s="942"/>
      <c r="HYB327" s="942"/>
      <c r="HYC327" s="942"/>
      <c r="HYD327" s="942"/>
      <c r="HYE327" s="942"/>
      <c r="HYF327" s="942"/>
      <c r="HYG327" s="942"/>
      <c r="HYH327" s="942"/>
      <c r="HYI327" s="942"/>
      <c r="HYJ327" s="942"/>
      <c r="HYK327" s="942"/>
      <c r="HYL327" s="942"/>
      <c r="HYM327" s="942"/>
      <c r="HYN327" s="942"/>
      <c r="HYO327" s="942"/>
      <c r="HYP327" s="942"/>
      <c r="HYQ327" s="942"/>
      <c r="HYR327" s="942"/>
      <c r="HYS327" s="942"/>
      <c r="HYT327" s="942"/>
      <c r="HYU327" s="942"/>
      <c r="HYV327" s="942"/>
      <c r="HYW327" s="942"/>
      <c r="HYX327" s="942"/>
      <c r="HYY327" s="942"/>
      <c r="HYZ327" s="942"/>
      <c r="HZA327" s="942"/>
      <c r="HZB327" s="942"/>
      <c r="HZC327" s="942"/>
      <c r="HZD327" s="942"/>
      <c r="HZE327" s="942"/>
      <c r="HZF327" s="942"/>
      <c r="HZG327" s="942"/>
      <c r="HZH327" s="942"/>
      <c r="HZI327" s="942"/>
      <c r="HZJ327" s="942"/>
      <c r="HZK327" s="942"/>
      <c r="HZL327" s="942"/>
      <c r="HZM327" s="942"/>
      <c r="HZN327" s="942"/>
      <c r="HZO327" s="942"/>
      <c r="HZP327" s="942"/>
      <c r="HZQ327" s="942"/>
      <c r="HZR327" s="942"/>
      <c r="HZS327" s="942"/>
      <c r="HZT327" s="942"/>
      <c r="HZU327" s="942"/>
      <c r="HZV327" s="942"/>
      <c r="HZW327" s="942"/>
      <c r="HZX327" s="942"/>
      <c r="HZY327" s="942"/>
      <c r="HZZ327" s="942"/>
      <c r="IAA327" s="942"/>
      <c r="IAB327" s="942"/>
      <c r="IAC327" s="942"/>
      <c r="IAD327" s="942"/>
      <c r="IAE327" s="942"/>
      <c r="IAF327" s="942"/>
      <c r="IAG327" s="942"/>
      <c r="IAH327" s="942"/>
      <c r="IAI327" s="942"/>
      <c r="IAJ327" s="942"/>
      <c r="IAK327" s="942"/>
      <c r="IAL327" s="942"/>
      <c r="IAM327" s="942"/>
      <c r="IAN327" s="942"/>
      <c r="IAO327" s="942"/>
      <c r="IAP327" s="942"/>
      <c r="IAQ327" s="942"/>
      <c r="IAR327" s="942"/>
      <c r="IAS327" s="942"/>
      <c r="IAT327" s="942"/>
      <c r="IAU327" s="942"/>
      <c r="IAV327" s="942"/>
      <c r="IAW327" s="942"/>
      <c r="IAX327" s="942"/>
      <c r="IAY327" s="942"/>
      <c r="IAZ327" s="942"/>
      <c r="IBA327" s="942"/>
      <c r="IBB327" s="942"/>
      <c r="IBC327" s="942"/>
      <c r="IBD327" s="942"/>
      <c r="IBE327" s="942"/>
      <c r="IBF327" s="942"/>
      <c r="IBG327" s="942"/>
      <c r="IBH327" s="942"/>
      <c r="IBI327" s="942"/>
      <c r="IBJ327" s="942"/>
      <c r="IBK327" s="942"/>
      <c r="IBL327" s="942"/>
      <c r="IBM327" s="942"/>
      <c r="IBN327" s="942"/>
      <c r="IBO327" s="942"/>
      <c r="IBP327" s="942"/>
      <c r="IBQ327" s="942"/>
      <c r="IBR327" s="942"/>
      <c r="IBS327" s="942"/>
      <c r="IBT327" s="942"/>
      <c r="IBU327" s="942"/>
      <c r="IBV327" s="942"/>
      <c r="IBW327" s="942"/>
      <c r="IBX327" s="942"/>
      <c r="IBY327" s="942"/>
      <c r="IBZ327" s="942"/>
      <c r="ICA327" s="942"/>
      <c r="ICB327" s="942"/>
      <c r="ICC327" s="942"/>
      <c r="ICD327" s="942"/>
      <c r="ICE327" s="942"/>
      <c r="ICF327" s="942"/>
      <c r="ICG327" s="942"/>
      <c r="ICH327" s="942"/>
      <c r="ICI327" s="942"/>
      <c r="ICJ327" s="942"/>
      <c r="ICK327" s="942"/>
      <c r="ICL327" s="942"/>
      <c r="ICM327" s="942"/>
      <c r="ICN327" s="942"/>
      <c r="ICO327" s="942"/>
      <c r="ICP327" s="942"/>
      <c r="ICQ327" s="942"/>
      <c r="ICR327" s="942"/>
      <c r="ICS327" s="942"/>
      <c r="ICT327" s="942"/>
      <c r="ICU327" s="942"/>
      <c r="ICV327" s="942"/>
      <c r="ICW327" s="942"/>
      <c r="ICX327" s="942"/>
      <c r="ICY327" s="942"/>
      <c r="ICZ327" s="942"/>
      <c r="IDA327" s="942"/>
      <c r="IDB327" s="942"/>
      <c r="IDC327" s="942"/>
      <c r="IDD327" s="942"/>
      <c r="IDE327" s="942"/>
      <c r="IDF327" s="942"/>
      <c r="IDG327" s="942"/>
      <c r="IDH327" s="942"/>
      <c r="IDI327" s="942"/>
      <c r="IDJ327" s="942"/>
      <c r="IDK327" s="942"/>
      <c r="IDL327" s="942"/>
      <c r="IDM327" s="942"/>
      <c r="IDN327" s="942"/>
      <c r="IDO327" s="942"/>
      <c r="IDP327" s="942"/>
      <c r="IDQ327" s="942"/>
      <c r="IDR327" s="942"/>
      <c r="IDS327" s="942"/>
      <c r="IDT327" s="942"/>
      <c r="IDU327" s="942"/>
      <c r="IDV327" s="942"/>
      <c r="IDW327" s="942"/>
      <c r="IDX327" s="942"/>
      <c r="IDY327" s="942"/>
      <c r="IDZ327" s="942"/>
      <c r="IEA327" s="942"/>
      <c r="IEB327" s="942"/>
      <c r="IEC327" s="942"/>
      <c r="IED327" s="942"/>
      <c r="IEE327" s="942"/>
      <c r="IEF327" s="942"/>
      <c r="IEG327" s="942"/>
      <c r="IEH327" s="942"/>
      <c r="IEI327" s="942"/>
      <c r="IEJ327" s="942"/>
      <c r="IEK327" s="942"/>
      <c r="IEL327" s="942"/>
      <c r="IEM327" s="942"/>
      <c r="IEN327" s="942"/>
      <c r="IEO327" s="942"/>
      <c r="IEP327" s="942"/>
      <c r="IEQ327" s="942"/>
      <c r="IER327" s="942"/>
      <c r="IES327" s="942"/>
      <c r="IET327" s="942"/>
      <c r="IEU327" s="942"/>
      <c r="IEV327" s="942"/>
      <c r="IEW327" s="942"/>
      <c r="IEX327" s="942"/>
      <c r="IEY327" s="942"/>
      <c r="IEZ327" s="942"/>
      <c r="IFA327" s="942"/>
      <c r="IFB327" s="942"/>
      <c r="IFC327" s="942"/>
      <c r="IFD327" s="942"/>
      <c r="IFE327" s="942"/>
      <c r="IFF327" s="942"/>
      <c r="IFG327" s="942"/>
      <c r="IFH327" s="942"/>
      <c r="IFI327" s="942"/>
      <c r="IFJ327" s="942"/>
      <c r="IFK327" s="942"/>
      <c r="IFL327" s="942"/>
      <c r="IFM327" s="942"/>
      <c r="IFN327" s="942"/>
      <c r="IFO327" s="942"/>
      <c r="IFP327" s="942"/>
      <c r="IFQ327" s="942"/>
      <c r="IFR327" s="942"/>
      <c r="IFS327" s="942"/>
      <c r="IFT327" s="942"/>
      <c r="IFU327" s="942"/>
      <c r="IFV327" s="942"/>
      <c r="IFW327" s="942"/>
      <c r="IFX327" s="942"/>
      <c r="IFY327" s="942"/>
      <c r="IFZ327" s="942"/>
      <c r="IGA327" s="942"/>
      <c r="IGB327" s="942"/>
      <c r="IGC327" s="942"/>
      <c r="IGD327" s="942"/>
      <c r="IGE327" s="942"/>
      <c r="IGF327" s="942"/>
      <c r="IGG327" s="942"/>
      <c r="IGH327" s="942"/>
      <c r="IGI327" s="942"/>
      <c r="IGJ327" s="942"/>
      <c r="IGK327" s="942"/>
      <c r="IGL327" s="942"/>
      <c r="IGM327" s="942"/>
      <c r="IGN327" s="942"/>
      <c r="IGO327" s="942"/>
      <c r="IGP327" s="942"/>
      <c r="IGQ327" s="942"/>
      <c r="IGR327" s="942"/>
      <c r="IGS327" s="942"/>
      <c r="IGT327" s="942"/>
      <c r="IGU327" s="942"/>
      <c r="IGV327" s="942"/>
      <c r="IGW327" s="942"/>
      <c r="IGX327" s="942"/>
      <c r="IGY327" s="942"/>
      <c r="IGZ327" s="942"/>
      <c r="IHA327" s="942"/>
      <c r="IHB327" s="942"/>
      <c r="IHC327" s="942"/>
      <c r="IHD327" s="942"/>
      <c r="IHE327" s="942"/>
      <c r="IHF327" s="942"/>
      <c r="IHG327" s="942"/>
      <c r="IHH327" s="942"/>
      <c r="IHI327" s="942"/>
      <c r="IHJ327" s="942"/>
      <c r="IHK327" s="942"/>
      <c r="IHL327" s="942"/>
      <c r="IHM327" s="942"/>
      <c r="IHN327" s="942"/>
      <c r="IHO327" s="942"/>
      <c r="IHP327" s="942"/>
      <c r="IHQ327" s="942"/>
      <c r="IHR327" s="942"/>
      <c r="IHS327" s="942"/>
      <c r="IHT327" s="942"/>
      <c r="IHU327" s="942"/>
      <c r="IHV327" s="942"/>
      <c r="IHW327" s="942"/>
      <c r="IHX327" s="942"/>
      <c r="IHY327" s="942"/>
      <c r="IHZ327" s="942"/>
      <c r="IIA327" s="942"/>
      <c r="IIB327" s="942"/>
      <c r="IIC327" s="942"/>
      <c r="IID327" s="942"/>
      <c r="IIE327" s="942"/>
      <c r="IIF327" s="942"/>
      <c r="IIG327" s="942"/>
      <c r="IIH327" s="942"/>
      <c r="III327" s="942"/>
      <c r="IIJ327" s="942"/>
      <c r="IIK327" s="942"/>
      <c r="IIL327" s="942"/>
      <c r="IIM327" s="942"/>
      <c r="IIN327" s="942"/>
      <c r="IIO327" s="942"/>
      <c r="IIP327" s="942"/>
      <c r="IIQ327" s="942"/>
      <c r="IIR327" s="942"/>
      <c r="IIS327" s="942"/>
      <c r="IIT327" s="942"/>
      <c r="IIU327" s="942"/>
      <c r="IIV327" s="942"/>
      <c r="IIW327" s="942"/>
      <c r="IIX327" s="942"/>
      <c r="IIY327" s="942"/>
      <c r="IIZ327" s="942"/>
      <c r="IJA327" s="942"/>
      <c r="IJB327" s="942"/>
      <c r="IJC327" s="942"/>
      <c r="IJD327" s="942"/>
      <c r="IJE327" s="942"/>
      <c r="IJF327" s="942"/>
      <c r="IJG327" s="942"/>
      <c r="IJH327" s="942"/>
      <c r="IJI327" s="942"/>
      <c r="IJJ327" s="942"/>
      <c r="IJK327" s="942"/>
      <c r="IJL327" s="942"/>
      <c r="IJM327" s="942"/>
      <c r="IJN327" s="942"/>
      <c r="IJO327" s="942"/>
      <c r="IJP327" s="942"/>
      <c r="IJQ327" s="942"/>
      <c r="IJR327" s="942"/>
      <c r="IJS327" s="942"/>
      <c r="IJT327" s="942"/>
      <c r="IJU327" s="942"/>
      <c r="IJV327" s="942"/>
      <c r="IJW327" s="942"/>
      <c r="IJX327" s="942"/>
      <c r="IJY327" s="942"/>
      <c r="IJZ327" s="942"/>
      <c r="IKA327" s="942"/>
      <c r="IKB327" s="942"/>
      <c r="IKC327" s="942"/>
      <c r="IKD327" s="942"/>
      <c r="IKE327" s="942"/>
      <c r="IKF327" s="942"/>
      <c r="IKG327" s="942"/>
      <c r="IKH327" s="942"/>
      <c r="IKI327" s="942"/>
      <c r="IKJ327" s="942"/>
      <c r="IKK327" s="942"/>
      <c r="IKL327" s="942"/>
      <c r="IKM327" s="942"/>
      <c r="IKN327" s="942"/>
      <c r="IKO327" s="942"/>
      <c r="IKP327" s="942"/>
      <c r="IKQ327" s="942"/>
      <c r="IKR327" s="942"/>
      <c r="IKS327" s="942"/>
      <c r="IKT327" s="942"/>
      <c r="IKU327" s="942"/>
      <c r="IKV327" s="942"/>
      <c r="IKW327" s="942"/>
      <c r="IKX327" s="942"/>
      <c r="IKY327" s="942"/>
      <c r="IKZ327" s="942"/>
      <c r="ILA327" s="942"/>
      <c r="ILB327" s="942"/>
      <c r="ILC327" s="942"/>
      <c r="ILD327" s="942"/>
      <c r="ILE327" s="942"/>
      <c r="ILF327" s="942"/>
      <c r="ILG327" s="942"/>
      <c r="ILH327" s="942"/>
      <c r="ILI327" s="942"/>
      <c r="ILJ327" s="942"/>
      <c r="ILK327" s="942"/>
      <c r="ILL327" s="942"/>
      <c r="ILM327" s="942"/>
      <c r="ILN327" s="942"/>
      <c r="ILO327" s="942"/>
      <c r="ILP327" s="942"/>
      <c r="ILQ327" s="942"/>
      <c r="ILR327" s="942"/>
      <c r="ILS327" s="942"/>
      <c r="ILT327" s="942"/>
      <c r="ILU327" s="942"/>
      <c r="ILV327" s="942"/>
      <c r="ILW327" s="942"/>
      <c r="ILX327" s="942"/>
      <c r="ILY327" s="942"/>
      <c r="ILZ327" s="942"/>
      <c r="IMA327" s="942"/>
      <c r="IMB327" s="942"/>
      <c r="IMC327" s="942"/>
      <c r="IMD327" s="942"/>
      <c r="IME327" s="942"/>
      <c r="IMF327" s="942"/>
      <c r="IMG327" s="942"/>
      <c r="IMH327" s="942"/>
      <c r="IMI327" s="942"/>
      <c r="IMJ327" s="942"/>
      <c r="IMK327" s="942"/>
      <c r="IML327" s="942"/>
      <c r="IMM327" s="942"/>
      <c r="IMN327" s="942"/>
      <c r="IMO327" s="942"/>
      <c r="IMP327" s="942"/>
      <c r="IMQ327" s="942"/>
      <c r="IMR327" s="942"/>
      <c r="IMS327" s="942"/>
      <c r="IMT327" s="942"/>
      <c r="IMU327" s="942"/>
      <c r="IMV327" s="942"/>
      <c r="IMW327" s="942"/>
      <c r="IMX327" s="942"/>
      <c r="IMY327" s="942"/>
      <c r="IMZ327" s="942"/>
      <c r="INA327" s="942"/>
      <c r="INB327" s="942"/>
      <c r="INC327" s="942"/>
      <c r="IND327" s="942"/>
      <c r="INE327" s="942"/>
      <c r="INF327" s="942"/>
      <c r="ING327" s="942"/>
      <c r="INH327" s="942"/>
      <c r="INI327" s="942"/>
      <c r="INJ327" s="942"/>
      <c r="INK327" s="942"/>
      <c r="INL327" s="942"/>
      <c r="INM327" s="942"/>
      <c r="INN327" s="942"/>
      <c r="INO327" s="942"/>
      <c r="INP327" s="942"/>
      <c r="INQ327" s="942"/>
      <c r="INR327" s="942"/>
      <c r="INS327" s="942"/>
      <c r="INT327" s="942"/>
      <c r="INU327" s="942"/>
      <c r="INV327" s="942"/>
      <c r="INW327" s="942"/>
      <c r="INX327" s="942"/>
      <c r="INY327" s="942"/>
      <c r="INZ327" s="942"/>
      <c r="IOA327" s="942"/>
      <c r="IOB327" s="942"/>
      <c r="IOC327" s="942"/>
      <c r="IOD327" s="942"/>
      <c r="IOE327" s="942"/>
      <c r="IOF327" s="942"/>
      <c r="IOG327" s="942"/>
      <c r="IOH327" s="942"/>
      <c r="IOI327" s="942"/>
      <c r="IOJ327" s="942"/>
      <c r="IOK327" s="942"/>
      <c r="IOL327" s="942"/>
      <c r="IOM327" s="942"/>
      <c r="ION327" s="942"/>
      <c r="IOO327" s="942"/>
      <c r="IOP327" s="942"/>
      <c r="IOQ327" s="942"/>
      <c r="IOR327" s="942"/>
      <c r="IOS327" s="942"/>
      <c r="IOT327" s="942"/>
      <c r="IOU327" s="942"/>
      <c r="IOV327" s="942"/>
      <c r="IOW327" s="942"/>
      <c r="IOX327" s="942"/>
      <c r="IOY327" s="942"/>
      <c r="IOZ327" s="942"/>
      <c r="IPA327" s="942"/>
      <c r="IPB327" s="942"/>
      <c r="IPC327" s="942"/>
      <c r="IPD327" s="942"/>
      <c r="IPE327" s="942"/>
      <c r="IPF327" s="942"/>
      <c r="IPG327" s="942"/>
      <c r="IPH327" s="942"/>
      <c r="IPI327" s="942"/>
      <c r="IPJ327" s="942"/>
      <c r="IPK327" s="942"/>
      <c r="IPL327" s="942"/>
      <c r="IPM327" s="942"/>
      <c r="IPN327" s="942"/>
      <c r="IPO327" s="942"/>
      <c r="IPP327" s="942"/>
      <c r="IPQ327" s="942"/>
      <c r="IPR327" s="942"/>
      <c r="IPS327" s="942"/>
      <c r="IPT327" s="942"/>
      <c r="IPU327" s="942"/>
      <c r="IPV327" s="942"/>
      <c r="IPW327" s="942"/>
      <c r="IPX327" s="942"/>
      <c r="IPY327" s="942"/>
      <c r="IPZ327" s="942"/>
      <c r="IQA327" s="942"/>
      <c r="IQB327" s="942"/>
      <c r="IQC327" s="942"/>
      <c r="IQD327" s="942"/>
      <c r="IQE327" s="942"/>
      <c r="IQF327" s="942"/>
      <c r="IQG327" s="942"/>
      <c r="IQH327" s="942"/>
      <c r="IQI327" s="942"/>
      <c r="IQJ327" s="942"/>
      <c r="IQK327" s="942"/>
      <c r="IQL327" s="942"/>
      <c r="IQM327" s="942"/>
      <c r="IQN327" s="942"/>
      <c r="IQO327" s="942"/>
      <c r="IQP327" s="942"/>
      <c r="IQQ327" s="942"/>
      <c r="IQR327" s="942"/>
      <c r="IQS327" s="942"/>
      <c r="IQT327" s="942"/>
      <c r="IQU327" s="942"/>
      <c r="IQV327" s="942"/>
      <c r="IQW327" s="942"/>
      <c r="IQX327" s="942"/>
      <c r="IQY327" s="942"/>
      <c r="IQZ327" s="942"/>
      <c r="IRA327" s="942"/>
      <c r="IRB327" s="942"/>
      <c r="IRC327" s="942"/>
      <c r="IRD327" s="942"/>
      <c r="IRE327" s="942"/>
      <c r="IRF327" s="942"/>
      <c r="IRG327" s="942"/>
      <c r="IRH327" s="942"/>
      <c r="IRI327" s="942"/>
      <c r="IRJ327" s="942"/>
      <c r="IRK327" s="942"/>
      <c r="IRL327" s="942"/>
      <c r="IRM327" s="942"/>
      <c r="IRN327" s="942"/>
      <c r="IRO327" s="942"/>
      <c r="IRP327" s="942"/>
      <c r="IRQ327" s="942"/>
      <c r="IRR327" s="942"/>
      <c r="IRS327" s="942"/>
      <c r="IRT327" s="942"/>
      <c r="IRU327" s="942"/>
      <c r="IRV327" s="942"/>
      <c r="IRW327" s="942"/>
      <c r="IRX327" s="942"/>
      <c r="IRY327" s="942"/>
      <c r="IRZ327" s="942"/>
      <c r="ISA327" s="942"/>
      <c r="ISB327" s="942"/>
      <c r="ISC327" s="942"/>
      <c r="ISD327" s="942"/>
      <c r="ISE327" s="942"/>
      <c r="ISF327" s="942"/>
      <c r="ISG327" s="942"/>
      <c r="ISH327" s="942"/>
      <c r="ISI327" s="942"/>
      <c r="ISJ327" s="942"/>
      <c r="ISK327" s="942"/>
      <c r="ISL327" s="942"/>
      <c r="ISM327" s="942"/>
      <c r="ISN327" s="942"/>
      <c r="ISO327" s="942"/>
      <c r="ISP327" s="942"/>
      <c r="ISQ327" s="942"/>
      <c r="ISR327" s="942"/>
      <c r="ISS327" s="942"/>
      <c r="IST327" s="942"/>
      <c r="ISU327" s="942"/>
      <c r="ISV327" s="942"/>
      <c r="ISW327" s="942"/>
      <c r="ISX327" s="942"/>
      <c r="ISY327" s="942"/>
      <c r="ISZ327" s="942"/>
      <c r="ITA327" s="942"/>
      <c r="ITB327" s="942"/>
      <c r="ITC327" s="942"/>
      <c r="ITD327" s="942"/>
      <c r="ITE327" s="942"/>
      <c r="ITF327" s="942"/>
      <c r="ITG327" s="942"/>
      <c r="ITH327" s="942"/>
      <c r="ITI327" s="942"/>
      <c r="ITJ327" s="942"/>
      <c r="ITK327" s="942"/>
      <c r="ITL327" s="942"/>
      <c r="ITM327" s="942"/>
      <c r="ITN327" s="942"/>
      <c r="ITO327" s="942"/>
      <c r="ITP327" s="942"/>
      <c r="ITQ327" s="942"/>
      <c r="ITR327" s="942"/>
      <c r="ITS327" s="942"/>
      <c r="ITT327" s="942"/>
      <c r="ITU327" s="942"/>
      <c r="ITV327" s="942"/>
      <c r="ITW327" s="942"/>
      <c r="ITX327" s="942"/>
      <c r="ITY327" s="942"/>
      <c r="ITZ327" s="942"/>
      <c r="IUA327" s="942"/>
      <c r="IUB327" s="942"/>
      <c r="IUC327" s="942"/>
      <c r="IUD327" s="942"/>
      <c r="IUE327" s="942"/>
      <c r="IUF327" s="942"/>
      <c r="IUG327" s="942"/>
      <c r="IUH327" s="942"/>
      <c r="IUI327" s="942"/>
      <c r="IUJ327" s="942"/>
      <c r="IUK327" s="942"/>
      <c r="IUL327" s="942"/>
      <c r="IUM327" s="942"/>
      <c r="IUN327" s="942"/>
      <c r="IUO327" s="942"/>
      <c r="IUP327" s="942"/>
      <c r="IUQ327" s="942"/>
      <c r="IUR327" s="942"/>
      <c r="IUS327" s="942"/>
      <c r="IUT327" s="942"/>
      <c r="IUU327" s="942"/>
      <c r="IUV327" s="942"/>
      <c r="IUW327" s="942"/>
      <c r="IUX327" s="942"/>
      <c r="IUY327" s="942"/>
      <c r="IUZ327" s="942"/>
      <c r="IVA327" s="942"/>
      <c r="IVB327" s="942"/>
      <c r="IVC327" s="942"/>
      <c r="IVD327" s="942"/>
      <c r="IVE327" s="942"/>
      <c r="IVF327" s="942"/>
      <c r="IVG327" s="942"/>
      <c r="IVH327" s="942"/>
      <c r="IVI327" s="942"/>
      <c r="IVJ327" s="942"/>
      <c r="IVK327" s="942"/>
      <c r="IVL327" s="942"/>
      <c r="IVM327" s="942"/>
      <c r="IVN327" s="942"/>
      <c r="IVO327" s="942"/>
      <c r="IVP327" s="942"/>
      <c r="IVQ327" s="942"/>
      <c r="IVR327" s="942"/>
      <c r="IVS327" s="942"/>
      <c r="IVT327" s="942"/>
      <c r="IVU327" s="942"/>
      <c r="IVV327" s="942"/>
      <c r="IVW327" s="942"/>
      <c r="IVX327" s="942"/>
      <c r="IVY327" s="942"/>
      <c r="IVZ327" s="942"/>
      <c r="IWA327" s="942"/>
      <c r="IWB327" s="942"/>
      <c r="IWC327" s="942"/>
      <c r="IWD327" s="942"/>
      <c r="IWE327" s="942"/>
      <c r="IWF327" s="942"/>
      <c r="IWG327" s="942"/>
      <c r="IWH327" s="942"/>
      <c r="IWI327" s="942"/>
      <c r="IWJ327" s="942"/>
      <c r="IWK327" s="942"/>
      <c r="IWL327" s="942"/>
      <c r="IWM327" s="942"/>
      <c r="IWN327" s="942"/>
      <c r="IWO327" s="942"/>
      <c r="IWP327" s="942"/>
      <c r="IWQ327" s="942"/>
      <c r="IWR327" s="942"/>
      <c r="IWS327" s="942"/>
      <c r="IWT327" s="942"/>
      <c r="IWU327" s="942"/>
      <c r="IWV327" s="942"/>
      <c r="IWW327" s="942"/>
      <c r="IWX327" s="942"/>
      <c r="IWY327" s="942"/>
      <c r="IWZ327" s="942"/>
      <c r="IXA327" s="942"/>
      <c r="IXB327" s="942"/>
      <c r="IXC327" s="942"/>
      <c r="IXD327" s="942"/>
      <c r="IXE327" s="942"/>
      <c r="IXF327" s="942"/>
      <c r="IXG327" s="942"/>
      <c r="IXH327" s="942"/>
      <c r="IXI327" s="942"/>
      <c r="IXJ327" s="942"/>
      <c r="IXK327" s="942"/>
      <c r="IXL327" s="942"/>
      <c r="IXM327" s="942"/>
      <c r="IXN327" s="942"/>
      <c r="IXO327" s="942"/>
      <c r="IXP327" s="942"/>
      <c r="IXQ327" s="942"/>
      <c r="IXR327" s="942"/>
      <c r="IXS327" s="942"/>
      <c r="IXT327" s="942"/>
      <c r="IXU327" s="942"/>
      <c r="IXV327" s="942"/>
      <c r="IXW327" s="942"/>
      <c r="IXX327" s="942"/>
      <c r="IXY327" s="942"/>
      <c r="IXZ327" s="942"/>
      <c r="IYA327" s="942"/>
      <c r="IYB327" s="942"/>
      <c r="IYC327" s="942"/>
      <c r="IYD327" s="942"/>
      <c r="IYE327" s="942"/>
      <c r="IYF327" s="942"/>
      <c r="IYG327" s="942"/>
      <c r="IYH327" s="942"/>
      <c r="IYI327" s="942"/>
      <c r="IYJ327" s="942"/>
      <c r="IYK327" s="942"/>
      <c r="IYL327" s="942"/>
      <c r="IYM327" s="942"/>
      <c r="IYN327" s="942"/>
      <c r="IYO327" s="942"/>
      <c r="IYP327" s="942"/>
      <c r="IYQ327" s="942"/>
      <c r="IYR327" s="942"/>
      <c r="IYS327" s="942"/>
      <c r="IYT327" s="942"/>
      <c r="IYU327" s="942"/>
      <c r="IYV327" s="942"/>
      <c r="IYW327" s="942"/>
      <c r="IYX327" s="942"/>
      <c r="IYY327" s="942"/>
      <c r="IYZ327" s="942"/>
      <c r="IZA327" s="942"/>
      <c r="IZB327" s="942"/>
      <c r="IZC327" s="942"/>
      <c r="IZD327" s="942"/>
      <c r="IZE327" s="942"/>
      <c r="IZF327" s="942"/>
      <c r="IZG327" s="942"/>
      <c r="IZH327" s="942"/>
      <c r="IZI327" s="942"/>
      <c r="IZJ327" s="942"/>
      <c r="IZK327" s="942"/>
      <c r="IZL327" s="942"/>
      <c r="IZM327" s="942"/>
      <c r="IZN327" s="942"/>
      <c r="IZO327" s="942"/>
      <c r="IZP327" s="942"/>
      <c r="IZQ327" s="942"/>
      <c r="IZR327" s="942"/>
      <c r="IZS327" s="942"/>
      <c r="IZT327" s="942"/>
      <c r="IZU327" s="942"/>
      <c r="IZV327" s="942"/>
      <c r="IZW327" s="942"/>
      <c r="IZX327" s="942"/>
      <c r="IZY327" s="942"/>
      <c r="IZZ327" s="942"/>
      <c r="JAA327" s="942"/>
      <c r="JAB327" s="942"/>
      <c r="JAC327" s="942"/>
      <c r="JAD327" s="942"/>
      <c r="JAE327" s="942"/>
      <c r="JAF327" s="942"/>
      <c r="JAG327" s="942"/>
      <c r="JAH327" s="942"/>
      <c r="JAI327" s="942"/>
      <c r="JAJ327" s="942"/>
      <c r="JAK327" s="942"/>
      <c r="JAL327" s="942"/>
      <c r="JAM327" s="942"/>
      <c r="JAN327" s="942"/>
      <c r="JAO327" s="942"/>
      <c r="JAP327" s="942"/>
      <c r="JAQ327" s="942"/>
      <c r="JAR327" s="942"/>
      <c r="JAS327" s="942"/>
      <c r="JAT327" s="942"/>
      <c r="JAU327" s="942"/>
      <c r="JAV327" s="942"/>
      <c r="JAW327" s="942"/>
      <c r="JAX327" s="942"/>
      <c r="JAY327" s="942"/>
      <c r="JAZ327" s="942"/>
      <c r="JBA327" s="942"/>
      <c r="JBB327" s="942"/>
      <c r="JBC327" s="942"/>
      <c r="JBD327" s="942"/>
      <c r="JBE327" s="942"/>
      <c r="JBF327" s="942"/>
      <c r="JBG327" s="942"/>
      <c r="JBH327" s="942"/>
      <c r="JBI327" s="942"/>
      <c r="JBJ327" s="942"/>
      <c r="JBK327" s="942"/>
      <c r="JBL327" s="942"/>
      <c r="JBM327" s="942"/>
      <c r="JBN327" s="942"/>
      <c r="JBO327" s="942"/>
      <c r="JBP327" s="942"/>
      <c r="JBQ327" s="942"/>
      <c r="JBR327" s="942"/>
      <c r="JBS327" s="942"/>
      <c r="JBT327" s="942"/>
      <c r="JBU327" s="942"/>
      <c r="JBV327" s="942"/>
      <c r="JBW327" s="942"/>
      <c r="JBX327" s="942"/>
      <c r="JBY327" s="942"/>
      <c r="JBZ327" s="942"/>
      <c r="JCA327" s="942"/>
      <c r="JCB327" s="942"/>
      <c r="JCC327" s="942"/>
      <c r="JCD327" s="942"/>
      <c r="JCE327" s="942"/>
      <c r="JCF327" s="942"/>
      <c r="JCG327" s="942"/>
      <c r="JCH327" s="942"/>
      <c r="JCI327" s="942"/>
      <c r="JCJ327" s="942"/>
      <c r="JCK327" s="942"/>
      <c r="JCL327" s="942"/>
      <c r="JCM327" s="942"/>
      <c r="JCN327" s="942"/>
      <c r="JCO327" s="942"/>
      <c r="JCP327" s="942"/>
      <c r="JCQ327" s="942"/>
      <c r="JCR327" s="942"/>
      <c r="JCS327" s="942"/>
      <c r="JCT327" s="942"/>
      <c r="JCU327" s="942"/>
      <c r="JCV327" s="942"/>
      <c r="JCW327" s="942"/>
      <c r="JCX327" s="942"/>
      <c r="JCY327" s="942"/>
      <c r="JCZ327" s="942"/>
      <c r="JDA327" s="942"/>
      <c r="JDB327" s="942"/>
      <c r="JDC327" s="942"/>
      <c r="JDD327" s="942"/>
      <c r="JDE327" s="942"/>
      <c r="JDF327" s="942"/>
      <c r="JDG327" s="942"/>
      <c r="JDH327" s="942"/>
      <c r="JDI327" s="942"/>
      <c r="JDJ327" s="942"/>
      <c r="JDK327" s="942"/>
      <c r="JDL327" s="942"/>
      <c r="JDM327" s="942"/>
      <c r="JDN327" s="942"/>
      <c r="JDO327" s="942"/>
      <c r="JDP327" s="942"/>
      <c r="JDQ327" s="942"/>
      <c r="JDR327" s="942"/>
      <c r="JDS327" s="942"/>
      <c r="JDT327" s="942"/>
      <c r="JDU327" s="942"/>
      <c r="JDV327" s="942"/>
      <c r="JDW327" s="942"/>
      <c r="JDX327" s="942"/>
      <c r="JDY327" s="942"/>
      <c r="JDZ327" s="942"/>
      <c r="JEA327" s="942"/>
      <c r="JEB327" s="942"/>
      <c r="JEC327" s="942"/>
      <c r="JED327" s="942"/>
      <c r="JEE327" s="942"/>
      <c r="JEF327" s="942"/>
      <c r="JEG327" s="942"/>
      <c r="JEH327" s="942"/>
      <c r="JEI327" s="942"/>
      <c r="JEJ327" s="942"/>
      <c r="JEK327" s="942"/>
      <c r="JEL327" s="942"/>
      <c r="JEM327" s="942"/>
      <c r="JEN327" s="942"/>
      <c r="JEO327" s="942"/>
      <c r="JEP327" s="942"/>
      <c r="JEQ327" s="942"/>
      <c r="JER327" s="942"/>
      <c r="JES327" s="942"/>
      <c r="JET327" s="942"/>
      <c r="JEU327" s="942"/>
      <c r="JEV327" s="942"/>
      <c r="JEW327" s="942"/>
      <c r="JEX327" s="942"/>
      <c r="JEY327" s="942"/>
      <c r="JEZ327" s="942"/>
      <c r="JFA327" s="942"/>
      <c r="JFB327" s="942"/>
      <c r="JFC327" s="942"/>
      <c r="JFD327" s="942"/>
      <c r="JFE327" s="942"/>
      <c r="JFF327" s="942"/>
      <c r="JFG327" s="942"/>
      <c r="JFH327" s="942"/>
      <c r="JFI327" s="942"/>
      <c r="JFJ327" s="942"/>
      <c r="JFK327" s="942"/>
      <c r="JFL327" s="942"/>
      <c r="JFM327" s="942"/>
      <c r="JFN327" s="942"/>
      <c r="JFO327" s="942"/>
      <c r="JFP327" s="942"/>
      <c r="JFQ327" s="942"/>
      <c r="JFR327" s="942"/>
      <c r="JFS327" s="942"/>
      <c r="JFT327" s="942"/>
      <c r="JFU327" s="942"/>
      <c r="JFV327" s="942"/>
      <c r="JFW327" s="942"/>
      <c r="JFX327" s="942"/>
      <c r="JFY327" s="942"/>
      <c r="JFZ327" s="942"/>
      <c r="JGA327" s="942"/>
      <c r="JGB327" s="942"/>
      <c r="JGC327" s="942"/>
      <c r="JGD327" s="942"/>
      <c r="JGE327" s="942"/>
      <c r="JGF327" s="942"/>
      <c r="JGG327" s="942"/>
      <c r="JGH327" s="942"/>
      <c r="JGI327" s="942"/>
      <c r="JGJ327" s="942"/>
      <c r="JGK327" s="942"/>
      <c r="JGL327" s="942"/>
      <c r="JGM327" s="942"/>
      <c r="JGN327" s="942"/>
      <c r="JGO327" s="942"/>
      <c r="JGP327" s="942"/>
      <c r="JGQ327" s="942"/>
      <c r="JGR327" s="942"/>
      <c r="JGS327" s="942"/>
      <c r="JGT327" s="942"/>
      <c r="JGU327" s="942"/>
      <c r="JGV327" s="942"/>
      <c r="JGW327" s="942"/>
      <c r="JGX327" s="942"/>
      <c r="JGY327" s="942"/>
      <c r="JGZ327" s="942"/>
      <c r="JHA327" s="942"/>
      <c r="JHB327" s="942"/>
      <c r="JHC327" s="942"/>
      <c r="JHD327" s="942"/>
      <c r="JHE327" s="942"/>
      <c r="JHF327" s="942"/>
      <c r="JHG327" s="942"/>
      <c r="JHH327" s="942"/>
      <c r="JHI327" s="942"/>
      <c r="JHJ327" s="942"/>
      <c r="JHK327" s="942"/>
      <c r="JHL327" s="942"/>
      <c r="JHM327" s="942"/>
      <c r="JHN327" s="942"/>
      <c r="JHO327" s="942"/>
      <c r="JHP327" s="942"/>
      <c r="JHQ327" s="942"/>
      <c r="JHR327" s="942"/>
      <c r="JHS327" s="942"/>
      <c r="JHT327" s="942"/>
      <c r="JHU327" s="942"/>
      <c r="JHV327" s="942"/>
      <c r="JHW327" s="942"/>
      <c r="JHX327" s="942"/>
      <c r="JHY327" s="942"/>
      <c r="JHZ327" s="942"/>
      <c r="JIA327" s="942"/>
      <c r="JIB327" s="942"/>
      <c r="JIC327" s="942"/>
      <c r="JID327" s="942"/>
      <c r="JIE327" s="942"/>
      <c r="JIF327" s="942"/>
      <c r="JIG327" s="942"/>
      <c r="JIH327" s="942"/>
      <c r="JII327" s="942"/>
      <c r="JIJ327" s="942"/>
      <c r="JIK327" s="942"/>
      <c r="JIL327" s="942"/>
      <c r="JIM327" s="942"/>
      <c r="JIN327" s="942"/>
      <c r="JIO327" s="942"/>
      <c r="JIP327" s="942"/>
      <c r="JIQ327" s="942"/>
      <c r="JIR327" s="942"/>
      <c r="JIS327" s="942"/>
      <c r="JIT327" s="942"/>
      <c r="JIU327" s="942"/>
      <c r="JIV327" s="942"/>
      <c r="JIW327" s="942"/>
      <c r="JIX327" s="942"/>
      <c r="JIY327" s="942"/>
      <c r="JIZ327" s="942"/>
      <c r="JJA327" s="942"/>
      <c r="JJB327" s="942"/>
      <c r="JJC327" s="942"/>
      <c r="JJD327" s="942"/>
      <c r="JJE327" s="942"/>
      <c r="JJF327" s="942"/>
      <c r="JJG327" s="942"/>
      <c r="JJH327" s="942"/>
      <c r="JJI327" s="942"/>
      <c r="JJJ327" s="942"/>
      <c r="JJK327" s="942"/>
      <c r="JJL327" s="942"/>
      <c r="JJM327" s="942"/>
      <c r="JJN327" s="942"/>
      <c r="JJO327" s="942"/>
      <c r="JJP327" s="942"/>
      <c r="JJQ327" s="942"/>
      <c r="JJR327" s="942"/>
      <c r="JJS327" s="942"/>
      <c r="JJT327" s="942"/>
      <c r="JJU327" s="942"/>
      <c r="JJV327" s="942"/>
      <c r="JJW327" s="942"/>
      <c r="JJX327" s="942"/>
      <c r="JJY327" s="942"/>
      <c r="JJZ327" s="942"/>
      <c r="JKA327" s="942"/>
      <c r="JKB327" s="942"/>
      <c r="JKC327" s="942"/>
      <c r="JKD327" s="942"/>
      <c r="JKE327" s="942"/>
      <c r="JKF327" s="942"/>
      <c r="JKG327" s="942"/>
      <c r="JKH327" s="942"/>
      <c r="JKI327" s="942"/>
      <c r="JKJ327" s="942"/>
      <c r="JKK327" s="942"/>
      <c r="JKL327" s="942"/>
      <c r="JKM327" s="942"/>
      <c r="JKN327" s="942"/>
      <c r="JKO327" s="942"/>
      <c r="JKP327" s="942"/>
      <c r="JKQ327" s="942"/>
      <c r="JKR327" s="942"/>
      <c r="JKS327" s="942"/>
      <c r="JKT327" s="942"/>
      <c r="JKU327" s="942"/>
      <c r="JKV327" s="942"/>
      <c r="JKW327" s="942"/>
      <c r="JKX327" s="942"/>
      <c r="JKY327" s="942"/>
      <c r="JKZ327" s="942"/>
      <c r="JLA327" s="942"/>
      <c r="JLB327" s="942"/>
      <c r="JLC327" s="942"/>
      <c r="JLD327" s="942"/>
      <c r="JLE327" s="942"/>
      <c r="JLF327" s="942"/>
      <c r="JLG327" s="942"/>
      <c r="JLH327" s="942"/>
      <c r="JLI327" s="942"/>
      <c r="JLJ327" s="942"/>
      <c r="JLK327" s="942"/>
      <c r="JLL327" s="942"/>
      <c r="JLM327" s="942"/>
      <c r="JLN327" s="942"/>
      <c r="JLO327" s="942"/>
      <c r="JLP327" s="942"/>
      <c r="JLQ327" s="942"/>
      <c r="JLR327" s="942"/>
      <c r="JLS327" s="942"/>
      <c r="JLT327" s="942"/>
      <c r="JLU327" s="942"/>
      <c r="JLV327" s="942"/>
      <c r="JLW327" s="942"/>
      <c r="JLX327" s="942"/>
      <c r="JLY327" s="942"/>
      <c r="JLZ327" s="942"/>
      <c r="JMA327" s="942"/>
      <c r="JMB327" s="942"/>
      <c r="JMC327" s="942"/>
      <c r="JMD327" s="942"/>
      <c r="JME327" s="942"/>
      <c r="JMF327" s="942"/>
      <c r="JMG327" s="942"/>
      <c r="JMH327" s="942"/>
      <c r="JMI327" s="942"/>
      <c r="JMJ327" s="942"/>
      <c r="JMK327" s="942"/>
      <c r="JML327" s="942"/>
      <c r="JMM327" s="942"/>
      <c r="JMN327" s="942"/>
      <c r="JMO327" s="942"/>
      <c r="JMP327" s="942"/>
      <c r="JMQ327" s="942"/>
      <c r="JMR327" s="942"/>
      <c r="JMS327" s="942"/>
      <c r="JMT327" s="942"/>
      <c r="JMU327" s="942"/>
      <c r="JMV327" s="942"/>
      <c r="JMW327" s="942"/>
      <c r="JMX327" s="942"/>
      <c r="JMY327" s="942"/>
      <c r="JMZ327" s="942"/>
      <c r="JNA327" s="942"/>
      <c r="JNB327" s="942"/>
      <c r="JNC327" s="942"/>
      <c r="JND327" s="942"/>
      <c r="JNE327" s="942"/>
      <c r="JNF327" s="942"/>
      <c r="JNG327" s="942"/>
      <c r="JNH327" s="942"/>
      <c r="JNI327" s="942"/>
      <c r="JNJ327" s="942"/>
      <c r="JNK327" s="942"/>
      <c r="JNL327" s="942"/>
      <c r="JNM327" s="942"/>
      <c r="JNN327" s="942"/>
      <c r="JNO327" s="942"/>
      <c r="JNP327" s="942"/>
      <c r="JNQ327" s="942"/>
      <c r="JNR327" s="942"/>
      <c r="JNS327" s="942"/>
      <c r="JNT327" s="942"/>
      <c r="JNU327" s="942"/>
      <c r="JNV327" s="942"/>
      <c r="JNW327" s="942"/>
      <c r="JNX327" s="942"/>
      <c r="JNY327" s="942"/>
      <c r="JNZ327" s="942"/>
      <c r="JOA327" s="942"/>
      <c r="JOB327" s="942"/>
      <c r="JOC327" s="942"/>
      <c r="JOD327" s="942"/>
      <c r="JOE327" s="942"/>
      <c r="JOF327" s="942"/>
      <c r="JOG327" s="942"/>
      <c r="JOH327" s="942"/>
      <c r="JOI327" s="942"/>
      <c r="JOJ327" s="942"/>
      <c r="JOK327" s="942"/>
      <c r="JOL327" s="942"/>
      <c r="JOM327" s="942"/>
      <c r="JON327" s="942"/>
      <c r="JOO327" s="942"/>
      <c r="JOP327" s="942"/>
      <c r="JOQ327" s="942"/>
      <c r="JOR327" s="942"/>
      <c r="JOS327" s="942"/>
      <c r="JOT327" s="942"/>
      <c r="JOU327" s="942"/>
      <c r="JOV327" s="942"/>
      <c r="JOW327" s="942"/>
      <c r="JOX327" s="942"/>
      <c r="JOY327" s="942"/>
      <c r="JOZ327" s="942"/>
      <c r="JPA327" s="942"/>
      <c r="JPB327" s="942"/>
      <c r="JPC327" s="942"/>
      <c r="JPD327" s="942"/>
      <c r="JPE327" s="942"/>
      <c r="JPF327" s="942"/>
      <c r="JPG327" s="942"/>
      <c r="JPH327" s="942"/>
      <c r="JPI327" s="942"/>
      <c r="JPJ327" s="942"/>
      <c r="JPK327" s="942"/>
      <c r="JPL327" s="942"/>
      <c r="JPM327" s="942"/>
      <c r="JPN327" s="942"/>
      <c r="JPO327" s="942"/>
      <c r="JPP327" s="942"/>
      <c r="JPQ327" s="942"/>
      <c r="JPR327" s="942"/>
      <c r="JPS327" s="942"/>
      <c r="JPT327" s="942"/>
      <c r="JPU327" s="942"/>
      <c r="JPV327" s="942"/>
      <c r="JPW327" s="942"/>
      <c r="JPX327" s="942"/>
      <c r="JPY327" s="942"/>
      <c r="JPZ327" s="942"/>
      <c r="JQA327" s="942"/>
      <c r="JQB327" s="942"/>
      <c r="JQC327" s="942"/>
      <c r="JQD327" s="942"/>
      <c r="JQE327" s="942"/>
      <c r="JQF327" s="942"/>
      <c r="JQG327" s="942"/>
      <c r="JQH327" s="942"/>
      <c r="JQI327" s="942"/>
      <c r="JQJ327" s="942"/>
      <c r="JQK327" s="942"/>
      <c r="JQL327" s="942"/>
      <c r="JQM327" s="942"/>
      <c r="JQN327" s="942"/>
      <c r="JQO327" s="942"/>
      <c r="JQP327" s="942"/>
      <c r="JQQ327" s="942"/>
      <c r="JQR327" s="942"/>
      <c r="JQS327" s="942"/>
      <c r="JQT327" s="942"/>
      <c r="JQU327" s="942"/>
      <c r="JQV327" s="942"/>
      <c r="JQW327" s="942"/>
      <c r="JQX327" s="942"/>
      <c r="JQY327" s="942"/>
      <c r="JQZ327" s="942"/>
      <c r="JRA327" s="942"/>
      <c r="JRB327" s="942"/>
      <c r="JRC327" s="942"/>
      <c r="JRD327" s="942"/>
      <c r="JRE327" s="942"/>
      <c r="JRF327" s="942"/>
      <c r="JRG327" s="942"/>
      <c r="JRH327" s="942"/>
      <c r="JRI327" s="942"/>
      <c r="JRJ327" s="942"/>
      <c r="JRK327" s="942"/>
      <c r="JRL327" s="942"/>
      <c r="JRM327" s="942"/>
      <c r="JRN327" s="942"/>
      <c r="JRO327" s="942"/>
      <c r="JRP327" s="942"/>
      <c r="JRQ327" s="942"/>
      <c r="JRR327" s="942"/>
      <c r="JRS327" s="942"/>
      <c r="JRT327" s="942"/>
      <c r="JRU327" s="942"/>
      <c r="JRV327" s="942"/>
      <c r="JRW327" s="942"/>
      <c r="JRX327" s="942"/>
      <c r="JRY327" s="942"/>
      <c r="JRZ327" s="942"/>
      <c r="JSA327" s="942"/>
      <c r="JSB327" s="942"/>
      <c r="JSC327" s="942"/>
      <c r="JSD327" s="942"/>
      <c r="JSE327" s="942"/>
      <c r="JSF327" s="942"/>
      <c r="JSG327" s="942"/>
      <c r="JSH327" s="942"/>
      <c r="JSI327" s="942"/>
      <c r="JSJ327" s="942"/>
      <c r="JSK327" s="942"/>
      <c r="JSL327" s="942"/>
      <c r="JSM327" s="942"/>
      <c r="JSN327" s="942"/>
      <c r="JSO327" s="942"/>
      <c r="JSP327" s="942"/>
      <c r="JSQ327" s="942"/>
      <c r="JSR327" s="942"/>
      <c r="JSS327" s="942"/>
      <c r="JST327" s="942"/>
      <c r="JSU327" s="942"/>
      <c r="JSV327" s="942"/>
      <c r="JSW327" s="942"/>
      <c r="JSX327" s="942"/>
      <c r="JSY327" s="942"/>
      <c r="JSZ327" s="942"/>
      <c r="JTA327" s="942"/>
      <c r="JTB327" s="942"/>
      <c r="JTC327" s="942"/>
      <c r="JTD327" s="942"/>
      <c r="JTE327" s="942"/>
      <c r="JTF327" s="942"/>
      <c r="JTG327" s="942"/>
      <c r="JTH327" s="942"/>
      <c r="JTI327" s="942"/>
      <c r="JTJ327" s="942"/>
      <c r="JTK327" s="942"/>
      <c r="JTL327" s="942"/>
      <c r="JTM327" s="942"/>
      <c r="JTN327" s="942"/>
      <c r="JTO327" s="942"/>
      <c r="JTP327" s="942"/>
      <c r="JTQ327" s="942"/>
      <c r="JTR327" s="942"/>
      <c r="JTS327" s="942"/>
      <c r="JTT327" s="942"/>
      <c r="JTU327" s="942"/>
      <c r="JTV327" s="942"/>
      <c r="JTW327" s="942"/>
      <c r="JTX327" s="942"/>
      <c r="JTY327" s="942"/>
      <c r="JTZ327" s="942"/>
      <c r="JUA327" s="942"/>
      <c r="JUB327" s="942"/>
      <c r="JUC327" s="942"/>
      <c r="JUD327" s="942"/>
      <c r="JUE327" s="942"/>
      <c r="JUF327" s="942"/>
      <c r="JUG327" s="942"/>
      <c r="JUH327" s="942"/>
      <c r="JUI327" s="942"/>
      <c r="JUJ327" s="942"/>
      <c r="JUK327" s="942"/>
      <c r="JUL327" s="942"/>
      <c r="JUM327" s="942"/>
      <c r="JUN327" s="942"/>
      <c r="JUO327" s="942"/>
      <c r="JUP327" s="942"/>
      <c r="JUQ327" s="942"/>
      <c r="JUR327" s="942"/>
      <c r="JUS327" s="942"/>
      <c r="JUT327" s="942"/>
      <c r="JUU327" s="942"/>
      <c r="JUV327" s="942"/>
      <c r="JUW327" s="942"/>
      <c r="JUX327" s="942"/>
      <c r="JUY327" s="942"/>
      <c r="JUZ327" s="942"/>
      <c r="JVA327" s="942"/>
      <c r="JVB327" s="942"/>
      <c r="JVC327" s="942"/>
      <c r="JVD327" s="942"/>
      <c r="JVE327" s="942"/>
      <c r="JVF327" s="942"/>
      <c r="JVG327" s="942"/>
      <c r="JVH327" s="942"/>
      <c r="JVI327" s="942"/>
      <c r="JVJ327" s="942"/>
      <c r="JVK327" s="942"/>
      <c r="JVL327" s="942"/>
      <c r="JVM327" s="942"/>
      <c r="JVN327" s="942"/>
      <c r="JVO327" s="942"/>
      <c r="JVP327" s="942"/>
      <c r="JVQ327" s="942"/>
      <c r="JVR327" s="942"/>
      <c r="JVS327" s="942"/>
      <c r="JVT327" s="942"/>
      <c r="JVU327" s="942"/>
      <c r="JVV327" s="942"/>
      <c r="JVW327" s="942"/>
      <c r="JVX327" s="942"/>
      <c r="JVY327" s="942"/>
      <c r="JVZ327" s="942"/>
      <c r="JWA327" s="942"/>
      <c r="JWB327" s="942"/>
      <c r="JWC327" s="942"/>
      <c r="JWD327" s="942"/>
      <c r="JWE327" s="942"/>
      <c r="JWF327" s="942"/>
      <c r="JWG327" s="942"/>
      <c r="JWH327" s="942"/>
      <c r="JWI327" s="942"/>
      <c r="JWJ327" s="942"/>
      <c r="JWK327" s="942"/>
      <c r="JWL327" s="942"/>
      <c r="JWM327" s="942"/>
      <c r="JWN327" s="942"/>
      <c r="JWO327" s="942"/>
      <c r="JWP327" s="942"/>
      <c r="JWQ327" s="942"/>
      <c r="JWR327" s="942"/>
      <c r="JWS327" s="942"/>
      <c r="JWT327" s="942"/>
      <c r="JWU327" s="942"/>
      <c r="JWV327" s="942"/>
      <c r="JWW327" s="942"/>
      <c r="JWX327" s="942"/>
      <c r="JWY327" s="942"/>
      <c r="JWZ327" s="942"/>
      <c r="JXA327" s="942"/>
      <c r="JXB327" s="942"/>
      <c r="JXC327" s="942"/>
      <c r="JXD327" s="942"/>
      <c r="JXE327" s="942"/>
      <c r="JXF327" s="942"/>
      <c r="JXG327" s="942"/>
      <c r="JXH327" s="942"/>
      <c r="JXI327" s="942"/>
      <c r="JXJ327" s="942"/>
      <c r="JXK327" s="942"/>
      <c r="JXL327" s="942"/>
      <c r="JXM327" s="942"/>
      <c r="JXN327" s="942"/>
      <c r="JXO327" s="942"/>
      <c r="JXP327" s="942"/>
      <c r="JXQ327" s="942"/>
      <c r="JXR327" s="942"/>
      <c r="JXS327" s="942"/>
      <c r="JXT327" s="942"/>
      <c r="JXU327" s="942"/>
      <c r="JXV327" s="942"/>
      <c r="JXW327" s="942"/>
      <c r="JXX327" s="942"/>
      <c r="JXY327" s="942"/>
      <c r="JXZ327" s="942"/>
      <c r="JYA327" s="942"/>
      <c r="JYB327" s="942"/>
      <c r="JYC327" s="942"/>
      <c r="JYD327" s="942"/>
      <c r="JYE327" s="942"/>
      <c r="JYF327" s="942"/>
      <c r="JYG327" s="942"/>
      <c r="JYH327" s="942"/>
      <c r="JYI327" s="942"/>
      <c r="JYJ327" s="942"/>
      <c r="JYK327" s="942"/>
      <c r="JYL327" s="942"/>
      <c r="JYM327" s="942"/>
      <c r="JYN327" s="942"/>
      <c r="JYO327" s="942"/>
      <c r="JYP327" s="942"/>
      <c r="JYQ327" s="942"/>
      <c r="JYR327" s="942"/>
      <c r="JYS327" s="942"/>
      <c r="JYT327" s="942"/>
      <c r="JYU327" s="942"/>
      <c r="JYV327" s="942"/>
      <c r="JYW327" s="942"/>
      <c r="JYX327" s="942"/>
      <c r="JYY327" s="942"/>
      <c r="JYZ327" s="942"/>
      <c r="JZA327" s="942"/>
      <c r="JZB327" s="942"/>
      <c r="JZC327" s="942"/>
      <c r="JZD327" s="942"/>
      <c r="JZE327" s="942"/>
      <c r="JZF327" s="942"/>
      <c r="JZG327" s="942"/>
      <c r="JZH327" s="942"/>
      <c r="JZI327" s="942"/>
      <c r="JZJ327" s="942"/>
      <c r="JZK327" s="942"/>
      <c r="JZL327" s="942"/>
      <c r="JZM327" s="942"/>
      <c r="JZN327" s="942"/>
      <c r="JZO327" s="942"/>
      <c r="JZP327" s="942"/>
      <c r="JZQ327" s="942"/>
      <c r="JZR327" s="942"/>
      <c r="JZS327" s="942"/>
      <c r="JZT327" s="942"/>
      <c r="JZU327" s="942"/>
      <c r="JZV327" s="942"/>
      <c r="JZW327" s="942"/>
      <c r="JZX327" s="942"/>
      <c r="JZY327" s="942"/>
      <c r="JZZ327" s="942"/>
      <c r="KAA327" s="942"/>
      <c r="KAB327" s="942"/>
      <c r="KAC327" s="942"/>
      <c r="KAD327" s="942"/>
      <c r="KAE327" s="942"/>
      <c r="KAF327" s="942"/>
      <c r="KAG327" s="942"/>
      <c r="KAH327" s="942"/>
      <c r="KAI327" s="942"/>
      <c r="KAJ327" s="942"/>
      <c r="KAK327" s="942"/>
      <c r="KAL327" s="942"/>
      <c r="KAM327" s="942"/>
      <c r="KAN327" s="942"/>
      <c r="KAO327" s="942"/>
      <c r="KAP327" s="942"/>
      <c r="KAQ327" s="942"/>
      <c r="KAR327" s="942"/>
      <c r="KAS327" s="942"/>
      <c r="KAT327" s="942"/>
      <c r="KAU327" s="942"/>
      <c r="KAV327" s="942"/>
      <c r="KAW327" s="942"/>
      <c r="KAX327" s="942"/>
      <c r="KAY327" s="942"/>
      <c r="KAZ327" s="942"/>
      <c r="KBA327" s="942"/>
      <c r="KBB327" s="942"/>
      <c r="KBC327" s="942"/>
      <c r="KBD327" s="942"/>
      <c r="KBE327" s="942"/>
      <c r="KBF327" s="942"/>
      <c r="KBG327" s="942"/>
      <c r="KBH327" s="942"/>
      <c r="KBI327" s="942"/>
      <c r="KBJ327" s="942"/>
      <c r="KBK327" s="942"/>
      <c r="KBL327" s="942"/>
      <c r="KBM327" s="942"/>
      <c r="KBN327" s="942"/>
      <c r="KBO327" s="942"/>
      <c r="KBP327" s="942"/>
      <c r="KBQ327" s="942"/>
      <c r="KBR327" s="942"/>
      <c r="KBS327" s="942"/>
      <c r="KBT327" s="942"/>
      <c r="KBU327" s="942"/>
      <c r="KBV327" s="942"/>
      <c r="KBW327" s="942"/>
      <c r="KBX327" s="942"/>
      <c r="KBY327" s="942"/>
      <c r="KBZ327" s="942"/>
      <c r="KCA327" s="942"/>
      <c r="KCB327" s="942"/>
      <c r="KCC327" s="942"/>
      <c r="KCD327" s="942"/>
      <c r="KCE327" s="942"/>
      <c r="KCF327" s="942"/>
      <c r="KCG327" s="942"/>
      <c r="KCH327" s="942"/>
      <c r="KCI327" s="942"/>
      <c r="KCJ327" s="942"/>
      <c r="KCK327" s="942"/>
      <c r="KCL327" s="942"/>
      <c r="KCM327" s="942"/>
      <c r="KCN327" s="942"/>
      <c r="KCO327" s="942"/>
      <c r="KCP327" s="942"/>
      <c r="KCQ327" s="942"/>
      <c r="KCR327" s="942"/>
      <c r="KCS327" s="942"/>
      <c r="KCT327" s="942"/>
      <c r="KCU327" s="942"/>
      <c r="KCV327" s="942"/>
      <c r="KCW327" s="942"/>
      <c r="KCX327" s="942"/>
      <c r="KCY327" s="942"/>
      <c r="KCZ327" s="942"/>
      <c r="KDA327" s="942"/>
      <c r="KDB327" s="942"/>
      <c r="KDC327" s="942"/>
      <c r="KDD327" s="942"/>
      <c r="KDE327" s="942"/>
      <c r="KDF327" s="942"/>
      <c r="KDG327" s="942"/>
      <c r="KDH327" s="942"/>
      <c r="KDI327" s="942"/>
      <c r="KDJ327" s="942"/>
      <c r="KDK327" s="942"/>
      <c r="KDL327" s="942"/>
      <c r="KDM327" s="942"/>
      <c r="KDN327" s="942"/>
      <c r="KDO327" s="942"/>
      <c r="KDP327" s="942"/>
      <c r="KDQ327" s="942"/>
      <c r="KDR327" s="942"/>
      <c r="KDS327" s="942"/>
      <c r="KDT327" s="942"/>
      <c r="KDU327" s="942"/>
      <c r="KDV327" s="942"/>
      <c r="KDW327" s="942"/>
      <c r="KDX327" s="942"/>
      <c r="KDY327" s="942"/>
      <c r="KDZ327" s="942"/>
      <c r="KEA327" s="942"/>
      <c r="KEB327" s="942"/>
      <c r="KEC327" s="942"/>
      <c r="KED327" s="942"/>
      <c r="KEE327" s="942"/>
      <c r="KEF327" s="942"/>
      <c r="KEG327" s="942"/>
      <c r="KEH327" s="942"/>
      <c r="KEI327" s="942"/>
      <c r="KEJ327" s="942"/>
      <c r="KEK327" s="942"/>
      <c r="KEL327" s="942"/>
      <c r="KEM327" s="942"/>
      <c r="KEN327" s="942"/>
      <c r="KEO327" s="942"/>
      <c r="KEP327" s="942"/>
      <c r="KEQ327" s="942"/>
      <c r="KER327" s="942"/>
      <c r="KES327" s="942"/>
      <c r="KET327" s="942"/>
      <c r="KEU327" s="942"/>
      <c r="KEV327" s="942"/>
      <c r="KEW327" s="942"/>
      <c r="KEX327" s="942"/>
      <c r="KEY327" s="942"/>
      <c r="KEZ327" s="942"/>
      <c r="KFA327" s="942"/>
      <c r="KFB327" s="942"/>
      <c r="KFC327" s="942"/>
      <c r="KFD327" s="942"/>
      <c r="KFE327" s="942"/>
      <c r="KFF327" s="942"/>
      <c r="KFG327" s="942"/>
      <c r="KFH327" s="942"/>
      <c r="KFI327" s="942"/>
      <c r="KFJ327" s="942"/>
      <c r="KFK327" s="942"/>
      <c r="KFL327" s="942"/>
      <c r="KFM327" s="942"/>
      <c r="KFN327" s="942"/>
      <c r="KFO327" s="942"/>
      <c r="KFP327" s="942"/>
      <c r="KFQ327" s="942"/>
      <c r="KFR327" s="942"/>
      <c r="KFS327" s="942"/>
      <c r="KFT327" s="942"/>
      <c r="KFU327" s="942"/>
      <c r="KFV327" s="942"/>
      <c r="KFW327" s="942"/>
      <c r="KFX327" s="942"/>
      <c r="KFY327" s="942"/>
      <c r="KFZ327" s="942"/>
      <c r="KGA327" s="942"/>
      <c r="KGB327" s="942"/>
      <c r="KGC327" s="942"/>
      <c r="KGD327" s="942"/>
      <c r="KGE327" s="942"/>
      <c r="KGF327" s="942"/>
      <c r="KGG327" s="942"/>
      <c r="KGH327" s="942"/>
      <c r="KGI327" s="942"/>
      <c r="KGJ327" s="942"/>
      <c r="KGK327" s="942"/>
      <c r="KGL327" s="942"/>
      <c r="KGM327" s="942"/>
      <c r="KGN327" s="942"/>
      <c r="KGO327" s="942"/>
      <c r="KGP327" s="942"/>
      <c r="KGQ327" s="942"/>
      <c r="KGR327" s="942"/>
      <c r="KGS327" s="942"/>
      <c r="KGT327" s="942"/>
      <c r="KGU327" s="942"/>
      <c r="KGV327" s="942"/>
      <c r="KGW327" s="942"/>
      <c r="KGX327" s="942"/>
      <c r="KGY327" s="942"/>
      <c r="KGZ327" s="942"/>
      <c r="KHA327" s="942"/>
      <c r="KHB327" s="942"/>
      <c r="KHC327" s="942"/>
      <c r="KHD327" s="942"/>
      <c r="KHE327" s="942"/>
      <c r="KHF327" s="942"/>
      <c r="KHG327" s="942"/>
      <c r="KHH327" s="942"/>
      <c r="KHI327" s="942"/>
      <c r="KHJ327" s="942"/>
      <c r="KHK327" s="942"/>
      <c r="KHL327" s="942"/>
      <c r="KHM327" s="942"/>
      <c r="KHN327" s="942"/>
      <c r="KHO327" s="942"/>
      <c r="KHP327" s="942"/>
      <c r="KHQ327" s="942"/>
      <c r="KHR327" s="942"/>
      <c r="KHS327" s="942"/>
      <c r="KHT327" s="942"/>
      <c r="KHU327" s="942"/>
      <c r="KHV327" s="942"/>
      <c r="KHW327" s="942"/>
      <c r="KHX327" s="942"/>
      <c r="KHY327" s="942"/>
      <c r="KHZ327" s="942"/>
      <c r="KIA327" s="942"/>
      <c r="KIB327" s="942"/>
      <c r="KIC327" s="942"/>
      <c r="KID327" s="942"/>
      <c r="KIE327" s="942"/>
      <c r="KIF327" s="942"/>
      <c r="KIG327" s="942"/>
      <c r="KIH327" s="942"/>
      <c r="KII327" s="942"/>
      <c r="KIJ327" s="942"/>
      <c r="KIK327" s="942"/>
      <c r="KIL327" s="942"/>
      <c r="KIM327" s="942"/>
      <c r="KIN327" s="942"/>
      <c r="KIO327" s="942"/>
      <c r="KIP327" s="942"/>
      <c r="KIQ327" s="942"/>
      <c r="KIR327" s="942"/>
      <c r="KIS327" s="942"/>
      <c r="KIT327" s="942"/>
      <c r="KIU327" s="942"/>
      <c r="KIV327" s="942"/>
      <c r="KIW327" s="942"/>
      <c r="KIX327" s="942"/>
      <c r="KIY327" s="942"/>
      <c r="KIZ327" s="942"/>
      <c r="KJA327" s="942"/>
      <c r="KJB327" s="942"/>
      <c r="KJC327" s="942"/>
      <c r="KJD327" s="942"/>
      <c r="KJE327" s="942"/>
      <c r="KJF327" s="942"/>
      <c r="KJG327" s="942"/>
      <c r="KJH327" s="942"/>
      <c r="KJI327" s="942"/>
      <c r="KJJ327" s="942"/>
      <c r="KJK327" s="942"/>
      <c r="KJL327" s="942"/>
      <c r="KJM327" s="942"/>
      <c r="KJN327" s="942"/>
      <c r="KJO327" s="942"/>
      <c r="KJP327" s="942"/>
      <c r="KJQ327" s="942"/>
      <c r="KJR327" s="942"/>
      <c r="KJS327" s="942"/>
      <c r="KJT327" s="942"/>
      <c r="KJU327" s="942"/>
      <c r="KJV327" s="942"/>
      <c r="KJW327" s="942"/>
      <c r="KJX327" s="942"/>
      <c r="KJY327" s="942"/>
      <c r="KJZ327" s="942"/>
      <c r="KKA327" s="942"/>
      <c r="KKB327" s="942"/>
      <c r="KKC327" s="942"/>
      <c r="KKD327" s="942"/>
      <c r="KKE327" s="942"/>
      <c r="KKF327" s="942"/>
      <c r="KKG327" s="942"/>
      <c r="KKH327" s="942"/>
      <c r="KKI327" s="942"/>
      <c r="KKJ327" s="942"/>
      <c r="KKK327" s="942"/>
      <c r="KKL327" s="942"/>
      <c r="KKM327" s="942"/>
      <c r="KKN327" s="942"/>
      <c r="KKO327" s="942"/>
      <c r="KKP327" s="942"/>
      <c r="KKQ327" s="942"/>
      <c r="KKR327" s="942"/>
      <c r="KKS327" s="942"/>
      <c r="KKT327" s="942"/>
      <c r="KKU327" s="942"/>
      <c r="KKV327" s="942"/>
      <c r="KKW327" s="942"/>
      <c r="KKX327" s="942"/>
      <c r="KKY327" s="942"/>
      <c r="KKZ327" s="942"/>
      <c r="KLA327" s="942"/>
      <c r="KLB327" s="942"/>
      <c r="KLC327" s="942"/>
      <c r="KLD327" s="942"/>
      <c r="KLE327" s="942"/>
      <c r="KLF327" s="942"/>
      <c r="KLG327" s="942"/>
      <c r="KLH327" s="942"/>
      <c r="KLI327" s="942"/>
      <c r="KLJ327" s="942"/>
      <c r="KLK327" s="942"/>
      <c r="KLL327" s="942"/>
      <c r="KLM327" s="942"/>
      <c r="KLN327" s="942"/>
      <c r="KLO327" s="942"/>
      <c r="KLP327" s="942"/>
      <c r="KLQ327" s="942"/>
      <c r="KLR327" s="942"/>
      <c r="KLS327" s="942"/>
      <c r="KLT327" s="942"/>
      <c r="KLU327" s="942"/>
      <c r="KLV327" s="942"/>
      <c r="KLW327" s="942"/>
      <c r="KLX327" s="942"/>
      <c r="KLY327" s="942"/>
      <c r="KLZ327" s="942"/>
      <c r="KMA327" s="942"/>
      <c r="KMB327" s="942"/>
      <c r="KMC327" s="942"/>
      <c r="KMD327" s="942"/>
      <c r="KME327" s="942"/>
      <c r="KMF327" s="942"/>
      <c r="KMG327" s="942"/>
      <c r="KMH327" s="942"/>
      <c r="KMI327" s="942"/>
      <c r="KMJ327" s="942"/>
      <c r="KMK327" s="942"/>
      <c r="KML327" s="942"/>
      <c r="KMM327" s="942"/>
      <c r="KMN327" s="942"/>
      <c r="KMO327" s="942"/>
      <c r="KMP327" s="942"/>
      <c r="KMQ327" s="942"/>
      <c r="KMR327" s="942"/>
      <c r="KMS327" s="942"/>
      <c r="KMT327" s="942"/>
      <c r="KMU327" s="942"/>
      <c r="KMV327" s="942"/>
      <c r="KMW327" s="942"/>
      <c r="KMX327" s="942"/>
      <c r="KMY327" s="942"/>
      <c r="KMZ327" s="942"/>
      <c r="KNA327" s="942"/>
      <c r="KNB327" s="942"/>
      <c r="KNC327" s="942"/>
      <c r="KND327" s="942"/>
      <c r="KNE327" s="942"/>
      <c r="KNF327" s="942"/>
      <c r="KNG327" s="942"/>
      <c r="KNH327" s="942"/>
      <c r="KNI327" s="942"/>
      <c r="KNJ327" s="942"/>
      <c r="KNK327" s="942"/>
      <c r="KNL327" s="942"/>
      <c r="KNM327" s="942"/>
      <c r="KNN327" s="942"/>
      <c r="KNO327" s="942"/>
      <c r="KNP327" s="942"/>
      <c r="KNQ327" s="942"/>
      <c r="KNR327" s="942"/>
      <c r="KNS327" s="942"/>
      <c r="KNT327" s="942"/>
      <c r="KNU327" s="942"/>
      <c r="KNV327" s="942"/>
      <c r="KNW327" s="942"/>
      <c r="KNX327" s="942"/>
      <c r="KNY327" s="942"/>
      <c r="KNZ327" s="942"/>
      <c r="KOA327" s="942"/>
      <c r="KOB327" s="942"/>
      <c r="KOC327" s="942"/>
      <c r="KOD327" s="942"/>
      <c r="KOE327" s="942"/>
      <c r="KOF327" s="942"/>
      <c r="KOG327" s="942"/>
      <c r="KOH327" s="942"/>
      <c r="KOI327" s="942"/>
      <c r="KOJ327" s="942"/>
      <c r="KOK327" s="942"/>
      <c r="KOL327" s="942"/>
      <c r="KOM327" s="942"/>
      <c r="KON327" s="942"/>
      <c r="KOO327" s="942"/>
      <c r="KOP327" s="942"/>
      <c r="KOQ327" s="942"/>
      <c r="KOR327" s="942"/>
      <c r="KOS327" s="942"/>
      <c r="KOT327" s="942"/>
      <c r="KOU327" s="942"/>
      <c r="KOV327" s="942"/>
      <c r="KOW327" s="942"/>
      <c r="KOX327" s="942"/>
      <c r="KOY327" s="942"/>
      <c r="KOZ327" s="942"/>
      <c r="KPA327" s="942"/>
      <c r="KPB327" s="942"/>
      <c r="KPC327" s="942"/>
      <c r="KPD327" s="942"/>
      <c r="KPE327" s="942"/>
      <c r="KPF327" s="942"/>
      <c r="KPG327" s="942"/>
      <c r="KPH327" s="942"/>
      <c r="KPI327" s="942"/>
      <c r="KPJ327" s="942"/>
      <c r="KPK327" s="942"/>
      <c r="KPL327" s="942"/>
      <c r="KPM327" s="942"/>
      <c r="KPN327" s="942"/>
      <c r="KPO327" s="942"/>
      <c r="KPP327" s="942"/>
      <c r="KPQ327" s="942"/>
      <c r="KPR327" s="942"/>
      <c r="KPS327" s="942"/>
      <c r="KPT327" s="942"/>
      <c r="KPU327" s="942"/>
      <c r="KPV327" s="942"/>
      <c r="KPW327" s="942"/>
      <c r="KPX327" s="942"/>
      <c r="KPY327" s="942"/>
      <c r="KPZ327" s="942"/>
      <c r="KQA327" s="942"/>
      <c r="KQB327" s="942"/>
      <c r="KQC327" s="942"/>
      <c r="KQD327" s="942"/>
      <c r="KQE327" s="942"/>
      <c r="KQF327" s="942"/>
      <c r="KQG327" s="942"/>
      <c r="KQH327" s="942"/>
      <c r="KQI327" s="942"/>
      <c r="KQJ327" s="942"/>
      <c r="KQK327" s="942"/>
      <c r="KQL327" s="942"/>
      <c r="KQM327" s="942"/>
      <c r="KQN327" s="942"/>
      <c r="KQO327" s="942"/>
      <c r="KQP327" s="942"/>
      <c r="KQQ327" s="942"/>
      <c r="KQR327" s="942"/>
      <c r="KQS327" s="942"/>
      <c r="KQT327" s="942"/>
      <c r="KQU327" s="942"/>
      <c r="KQV327" s="942"/>
      <c r="KQW327" s="942"/>
      <c r="KQX327" s="942"/>
      <c r="KQY327" s="942"/>
      <c r="KQZ327" s="942"/>
      <c r="KRA327" s="942"/>
      <c r="KRB327" s="942"/>
      <c r="KRC327" s="942"/>
      <c r="KRD327" s="942"/>
      <c r="KRE327" s="942"/>
      <c r="KRF327" s="942"/>
      <c r="KRG327" s="942"/>
      <c r="KRH327" s="942"/>
      <c r="KRI327" s="942"/>
      <c r="KRJ327" s="942"/>
      <c r="KRK327" s="942"/>
      <c r="KRL327" s="942"/>
      <c r="KRM327" s="942"/>
      <c r="KRN327" s="942"/>
      <c r="KRO327" s="942"/>
      <c r="KRP327" s="942"/>
      <c r="KRQ327" s="942"/>
      <c r="KRR327" s="942"/>
      <c r="KRS327" s="942"/>
      <c r="KRT327" s="942"/>
      <c r="KRU327" s="942"/>
      <c r="KRV327" s="942"/>
      <c r="KRW327" s="942"/>
      <c r="KRX327" s="942"/>
      <c r="KRY327" s="942"/>
      <c r="KRZ327" s="942"/>
      <c r="KSA327" s="942"/>
      <c r="KSB327" s="942"/>
      <c r="KSC327" s="942"/>
      <c r="KSD327" s="942"/>
      <c r="KSE327" s="942"/>
      <c r="KSF327" s="942"/>
      <c r="KSG327" s="942"/>
      <c r="KSH327" s="942"/>
      <c r="KSI327" s="942"/>
      <c r="KSJ327" s="942"/>
      <c r="KSK327" s="942"/>
      <c r="KSL327" s="942"/>
      <c r="KSM327" s="942"/>
      <c r="KSN327" s="942"/>
      <c r="KSO327" s="942"/>
      <c r="KSP327" s="942"/>
      <c r="KSQ327" s="942"/>
      <c r="KSR327" s="942"/>
      <c r="KSS327" s="942"/>
      <c r="KST327" s="942"/>
      <c r="KSU327" s="942"/>
      <c r="KSV327" s="942"/>
      <c r="KSW327" s="942"/>
      <c r="KSX327" s="942"/>
      <c r="KSY327" s="942"/>
      <c r="KSZ327" s="942"/>
      <c r="KTA327" s="942"/>
      <c r="KTB327" s="942"/>
      <c r="KTC327" s="942"/>
      <c r="KTD327" s="942"/>
      <c r="KTE327" s="942"/>
      <c r="KTF327" s="942"/>
      <c r="KTG327" s="942"/>
      <c r="KTH327" s="942"/>
      <c r="KTI327" s="942"/>
      <c r="KTJ327" s="942"/>
      <c r="KTK327" s="942"/>
      <c r="KTL327" s="942"/>
      <c r="KTM327" s="942"/>
      <c r="KTN327" s="942"/>
      <c r="KTO327" s="942"/>
      <c r="KTP327" s="942"/>
      <c r="KTQ327" s="942"/>
      <c r="KTR327" s="942"/>
      <c r="KTS327" s="942"/>
      <c r="KTT327" s="942"/>
      <c r="KTU327" s="942"/>
      <c r="KTV327" s="942"/>
      <c r="KTW327" s="942"/>
      <c r="KTX327" s="942"/>
      <c r="KTY327" s="942"/>
      <c r="KTZ327" s="942"/>
      <c r="KUA327" s="942"/>
      <c r="KUB327" s="942"/>
      <c r="KUC327" s="942"/>
      <c r="KUD327" s="942"/>
      <c r="KUE327" s="942"/>
      <c r="KUF327" s="942"/>
      <c r="KUG327" s="942"/>
      <c r="KUH327" s="942"/>
      <c r="KUI327" s="942"/>
      <c r="KUJ327" s="942"/>
      <c r="KUK327" s="942"/>
      <c r="KUL327" s="942"/>
      <c r="KUM327" s="942"/>
      <c r="KUN327" s="942"/>
      <c r="KUO327" s="942"/>
      <c r="KUP327" s="942"/>
      <c r="KUQ327" s="942"/>
      <c r="KUR327" s="942"/>
      <c r="KUS327" s="942"/>
      <c r="KUT327" s="942"/>
      <c r="KUU327" s="942"/>
      <c r="KUV327" s="942"/>
      <c r="KUW327" s="942"/>
      <c r="KUX327" s="942"/>
      <c r="KUY327" s="942"/>
      <c r="KUZ327" s="942"/>
      <c r="KVA327" s="942"/>
      <c r="KVB327" s="942"/>
      <c r="KVC327" s="942"/>
      <c r="KVD327" s="942"/>
      <c r="KVE327" s="942"/>
      <c r="KVF327" s="942"/>
      <c r="KVG327" s="942"/>
      <c r="KVH327" s="942"/>
      <c r="KVI327" s="942"/>
      <c r="KVJ327" s="942"/>
      <c r="KVK327" s="942"/>
      <c r="KVL327" s="942"/>
      <c r="KVM327" s="942"/>
      <c r="KVN327" s="942"/>
      <c r="KVO327" s="942"/>
      <c r="KVP327" s="942"/>
      <c r="KVQ327" s="942"/>
      <c r="KVR327" s="942"/>
      <c r="KVS327" s="942"/>
      <c r="KVT327" s="942"/>
      <c r="KVU327" s="942"/>
      <c r="KVV327" s="942"/>
      <c r="KVW327" s="942"/>
      <c r="KVX327" s="942"/>
      <c r="KVY327" s="942"/>
      <c r="KVZ327" s="942"/>
      <c r="KWA327" s="942"/>
      <c r="KWB327" s="942"/>
      <c r="KWC327" s="942"/>
      <c r="KWD327" s="942"/>
      <c r="KWE327" s="942"/>
      <c r="KWF327" s="942"/>
      <c r="KWG327" s="942"/>
      <c r="KWH327" s="942"/>
      <c r="KWI327" s="942"/>
      <c r="KWJ327" s="942"/>
      <c r="KWK327" s="942"/>
      <c r="KWL327" s="942"/>
      <c r="KWM327" s="942"/>
      <c r="KWN327" s="942"/>
      <c r="KWO327" s="942"/>
      <c r="KWP327" s="942"/>
      <c r="KWQ327" s="942"/>
      <c r="KWR327" s="942"/>
      <c r="KWS327" s="942"/>
      <c r="KWT327" s="942"/>
      <c r="KWU327" s="942"/>
      <c r="KWV327" s="942"/>
      <c r="KWW327" s="942"/>
      <c r="KWX327" s="942"/>
      <c r="KWY327" s="942"/>
      <c r="KWZ327" s="942"/>
      <c r="KXA327" s="942"/>
      <c r="KXB327" s="942"/>
      <c r="KXC327" s="942"/>
      <c r="KXD327" s="942"/>
      <c r="KXE327" s="942"/>
      <c r="KXF327" s="942"/>
      <c r="KXG327" s="942"/>
      <c r="KXH327" s="942"/>
      <c r="KXI327" s="942"/>
      <c r="KXJ327" s="942"/>
      <c r="KXK327" s="942"/>
      <c r="KXL327" s="942"/>
      <c r="KXM327" s="942"/>
      <c r="KXN327" s="942"/>
      <c r="KXO327" s="942"/>
      <c r="KXP327" s="942"/>
      <c r="KXQ327" s="942"/>
      <c r="KXR327" s="942"/>
      <c r="KXS327" s="942"/>
      <c r="KXT327" s="942"/>
      <c r="KXU327" s="942"/>
      <c r="KXV327" s="942"/>
      <c r="KXW327" s="942"/>
      <c r="KXX327" s="942"/>
      <c r="KXY327" s="942"/>
      <c r="KXZ327" s="942"/>
      <c r="KYA327" s="942"/>
      <c r="KYB327" s="942"/>
      <c r="KYC327" s="942"/>
      <c r="KYD327" s="942"/>
      <c r="KYE327" s="942"/>
      <c r="KYF327" s="942"/>
      <c r="KYG327" s="942"/>
      <c r="KYH327" s="942"/>
      <c r="KYI327" s="942"/>
      <c r="KYJ327" s="942"/>
      <c r="KYK327" s="942"/>
      <c r="KYL327" s="942"/>
      <c r="KYM327" s="942"/>
      <c r="KYN327" s="942"/>
      <c r="KYO327" s="942"/>
      <c r="KYP327" s="942"/>
      <c r="KYQ327" s="942"/>
      <c r="KYR327" s="942"/>
      <c r="KYS327" s="942"/>
      <c r="KYT327" s="942"/>
      <c r="KYU327" s="942"/>
      <c r="KYV327" s="942"/>
      <c r="KYW327" s="942"/>
      <c r="KYX327" s="942"/>
      <c r="KYY327" s="942"/>
      <c r="KYZ327" s="942"/>
      <c r="KZA327" s="942"/>
      <c r="KZB327" s="942"/>
      <c r="KZC327" s="942"/>
      <c r="KZD327" s="942"/>
      <c r="KZE327" s="942"/>
      <c r="KZF327" s="942"/>
      <c r="KZG327" s="942"/>
      <c r="KZH327" s="942"/>
      <c r="KZI327" s="942"/>
      <c r="KZJ327" s="942"/>
      <c r="KZK327" s="942"/>
      <c r="KZL327" s="942"/>
      <c r="KZM327" s="942"/>
      <c r="KZN327" s="942"/>
      <c r="KZO327" s="942"/>
      <c r="KZP327" s="942"/>
      <c r="KZQ327" s="942"/>
      <c r="KZR327" s="942"/>
      <c r="KZS327" s="942"/>
      <c r="KZT327" s="942"/>
      <c r="KZU327" s="942"/>
      <c r="KZV327" s="942"/>
      <c r="KZW327" s="942"/>
      <c r="KZX327" s="942"/>
      <c r="KZY327" s="942"/>
      <c r="KZZ327" s="942"/>
      <c r="LAA327" s="942"/>
      <c r="LAB327" s="942"/>
      <c r="LAC327" s="942"/>
      <c r="LAD327" s="942"/>
      <c r="LAE327" s="942"/>
      <c r="LAF327" s="942"/>
      <c r="LAG327" s="942"/>
      <c r="LAH327" s="942"/>
      <c r="LAI327" s="942"/>
      <c r="LAJ327" s="942"/>
      <c r="LAK327" s="942"/>
      <c r="LAL327" s="942"/>
      <c r="LAM327" s="942"/>
      <c r="LAN327" s="942"/>
      <c r="LAO327" s="942"/>
      <c r="LAP327" s="942"/>
      <c r="LAQ327" s="942"/>
      <c r="LAR327" s="942"/>
      <c r="LAS327" s="942"/>
      <c r="LAT327" s="942"/>
      <c r="LAU327" s="942"/>
      <c r="LAV327" s="942"/>
      <c r="LAW327" s="942"/>
      <c r="LAX327" s="942"/>
      <c r="LAY327" s="942"/>
      <c r="LAZ327" s="942"/>
      <c r="LBA327" s="942"/>
      <c r="LBB327" s="942"/>
      <c r="LBC327" s="942"/>
      <c r="LBD327" s="942"/>
      <c r="LBE327" s="942"/>
      <c r="LBF327" s="942"/>
      <c r="LBG327" s="942"/>
      <c r="LBH327" s="942"/>
      <c r="LBI327" s="942"/>
      <c r="LBJ327" s="942"/>
      <c r="LBK327" s="942"/>
      <c r="LBL327" s="942"/>
      <c r="LBM327" s="942"/>
      <c r="LBN327" s="942"/>
      <c r="LBO327" s="942"/>
      <c r="LBP327" s="942"/>
      <c r="LBQ327" s="942"/>
      <c r="LBR327" s="942"/>
      <c r="LBS327" s="942"/>
      <c r="LBT327" s="942"/>
      <c r="LBU327" s="942"/>
      <c r="LBV327" s="942"/>
      <c r="LBW327" s="942"/>
      <c r="LBX327" s="942"/>
      <c r="LBY327" s="942"/>
      <c r="LBZ327" s="942"/>
      <c r="LCA327" s="942"/>
      <c r="LCB327" s="942"/>
      <c r="LCC327" s="942"/>
      <c r="LCD327" s="942"/>
      <c r="LCE327" s="942"/>
      <c r="LCF327" s="942"/>
      <c r="LCG327" s="942"/>
      <c r="LCH327" s="942"/>
      <c r="LCI327" s="942"/>
      <c r="LCJ327" s="942"/>
      <c r="LCK327" s="942"/>
      <c r="LCL327" s="942"/>
      <c r="LCM327" s="942"/>
      <c r="LCN327" s="942"/>
      <c r="LCO327" s="942"/>
      <c r="LCP327" s="942"/>
      <c r="LCQ327" s="942"/>
      <c r="LCR327" s="942"/>
      <c r="LCS327" s="942"/>
      <c r="LCT327" s="942"/>
      <c r="LCU327" s="942"/>
      <c r="LCV327" s="942"/>
      <c r="LCW327" s="942"/>
      <c r="LCX327" s="942"/>
      <c r="LCY327" s="942"/>
      <c r="LCZ327" s="942"/>
      <c r="LDA327" s="942"/>
      <c r="LDB327" s="942"/>
      <c r="LDC327" s="942"/>
      <c r="LDD327" s="942"/>
      <c r="LDE327" s="942"/>
      <c r="LDF327" s="942"/>
      <c r="LDG327" s="942"/>
      <c r="LDH327" s="942"/>
      <c r="LDI327" s="942"/>
      <c r="LDJ327" s="942"/>
      <c r="LDK327" s="942"/>
      <c r="LDL327" s="942"/>
      <c r="LDM327" s="942"/>
      <c r="LDN327" s="942"/>
      <c r="LDO327" s="942"/>
      <c r="LDP327" s="942"/>
      <c r="LDQ327" s="942"/>
      <c r="LDR327" s="942"/>
      <c r="LDS327" s="942"/>
      <c r="LDT327" s="942"/>
      <c r="LDU327" s="942"/>
      <c r="LDV327" s="942"/>
      <c r="LDW327" s="942"/>
      <c r="LDX327" s="942"/>
      <c r="LDY327" s="942"/>
      <c r="LDZ327" s="942"/>
      <c r="LEA327" s="942"/>
      <c r="LEB327" s="942"/>
      <c r="LEC327" s="942"/>
      <c r="LED327" s="942"/>
      <c r="LEE327" s="942"/>
      <c r="LEF327" s="942"/>
      <c r="LEG327" s="942"/>
      <c r="LEH327" s="942"/>
      <c r="LEI327" s="942"/>
      <c r="LEJ327" s="942"/>
      <c r="LEK327" s="942"/>
      <c r="LEL327" s="942"/>
      <c r="LEM327" s="942"/>
      <c r="LEN327" s="942"/>
      <c r="LEO327" s="942"/>
      <c r="LEP327" s="942"/>
      <c r="LEQ327" s="942"/>
      <c r="LER327" s="942"/>
      <c r="LES327" s="942"/>
      <c r="LET327" s="942"/>
      <c r="LEU327" s="942"/>
      <c r="LEV327" s="942"/>
      <c r="LEW327" s="942"/>
      <c r="LEX327" s="942"/>
      <c r="LEY327" s="942"/>
      <c r="LEZ327" s="942"/>
      <c r="LFA327" s="942"/>
      <c r="LFB327" s="942"/>
      <c r="LFC327" s="942"/>
      <c r="LFD327" s="942"/>
      <c r="LFE327" s="942"/>
      <c r="LFF327" s="942"/>
      <c r="LFG327" s="942"/>
      <c r="LFH327" s="942"/>
      <c r="LFI327" s="942"/>
      <c r="LFJ327" s="942"/>
      <c r="LFK327" s="942"/>
      <c r="LFL327" s="942"/>
      <c r="LFM327" s="942"/>
      <c r="LFN327" s="942"/>
      <c r="LFO327" s="942"/>
      <c r="LFP327" s="942"/>
      <c r="LFQ327" s="942"/>
      <c r="LFR327" s="942"/>
      <c r="LFS327" s="942"/>
      <c r="LFT327" s="942"/>
      <c r="LFU327" s="942"/>
      <c r="LFV327" s="942"/>
      <c r="LFW327" s="942"/>
      <c r="LFX327" s="942"/>
      <c r="LFY327" s="942"/>
      <c r="LFZ327" s="942"/>
      <c r="LGA327" s="942"/>
      <c r="LGB327" s="942"/>
      <c r="LGC327" s="942"/>
      <c r="LGD327" s="942"/>
      <c r="LGE327" s="942"/>
      <c r="LGF327" s="942"/>
      <c r="LGG327" s="942"/>
      <c r="LGH327" s="942"/>
      <c r="LGI327" s="942"/>
      <c r="LGJ327" s="942"/>
      <c r="LGK327" s="942"/>
      <c r="LGL327" s="942"/>
      <c r="LGM327" s="942"/>
      <c r="LGN327" s="942"/>
      <c r="LGO327" s="942"/>
      <c r="LGP327" s="942"/>
      <c r="LGQ327" s="942"/>
      <c r="LGR327" s="942"/>
      <c r="LGS327" s="942"/>
      <c r="LGT327" s="942"/>
      <c r="LGU327" s="942"/>
      <c r="LGV327" s="942"/>
      <c r="LGW327" s="942"/>
      <c r="LGX327" s="942"/>
      <c r="LGY327" s="942"/>
      <c r="LGZ327" s="942"/>
      <c r="LHA327" s="942"/>
      <c r="LHB327" s="942"/>
      <c r="LHC327" s="942"/>
      <c r="LHD327" s="942"/>
      <c r="LHE327" s="942"/>
      <c r="LHF327" s="942"/>
      <c r="LHG327" s="942"/>
      <c r="LHH327" s="942"/>
      <c r="LHI327" s="942"/>
      <c r="LHJ327" s="942"/>
      <c r="LHK327" s="942"/>
      <c r="LHL327" s="942"/>
      <c r="LHM327" s="942"/>
      <c r="LHN327" s="942"/>
      <c r="LHO327" s="942"/>
      <c r="LHP327" s="942"/>
      <c r="LHQ327" s="942"/>
      <c r="LHR327" s="942"/>
      <c r="LHS327" s="942"/>
      <c r="LHT327" s="942"/>
      <c r="LHU327" s="942"/>
      <c r="LHV327" s="942"/>
      <c r="LHW327" s="942"/>
      <c r="LHX327" s="942"/>
      <c r="LHY327" s="942"/>
      <c r="LHZ327" s="942"/>
      <c r="LIA327" s="942"/>
      <c r="LIB327" s="942"/>
      <c r="LIC327" s="942"/>
      <c r="LID327" s="942"/>
      <c r="LIE327" s="942"/>
      <c r="LIF327" s="942"/>
      <c r="LIG327" s="942"/>
      <c r="LIH327" s="942"/>
      <c r="LII327" s="942"/>
      <c r="LIJ327" s="942"/>
      <c r="LIK327" s="942"/>
      <c r="LIL327" s="942"/>
      <c r="LIM327" s="942"/>
      <c r="LIN327" s="942"/>
      <c r="LIO327" s="942"/>
      <c r="LIP327" s="942"/>
      <c r="LIQ327" s="942"/>
      <c r="LIR327" s="942"/>
      <c r="LIS327" s="942"/>
      <c r="LIT327" s="942"/>
      <c r="LIU327" s="942"/>
      <c r="LIV327" s="942"/>
      <c r="LIW327" s="942"/>
      <c r="LIX327" s="942"/>
      <c r="LIY327" s="942"/>
      <c r="LIZ327" s="942"/>
      <c r="LJA327" s="942"/>
      <c r="LJB327" s="942"/>
      <c r="LJC327" s="942"/>
      <c r="LJD327" s="942"/>
      <c r="LJE327" s="942"/>
      <c r="LJF327" s="942"/>
      <c r="LJG327" s="942"/>
      <c r="LJH327" s="942"/>
      <c r="LJI327" s="942"/>
      <c r="LJJ327" s="942"/>
      <c r="LJK327" s="942"/>
      <c r="LJL327" s="942"/>
      <c r="LJM327" s="942"/>
      <c r="LJN327" s="942"/>
      <c r="LJO327" s="942"/>
      <c r="LJP327" s="942"/>
      <c r="LJQ327" s="942"/>
      <c r="LJR327" s="942"/>
      <c r="LJS327" s="942"/>
      <c r="LJT327" s="942"/>
      <c r="LJU327" s="942"/>
      <c r="LJV327" s="942"/>
      <c r="LJW327" s="942"/>
      <c r="LJX327" s="942"/>
      <c r="LJY327" s="942"/>
      <c r="LJZ327" s="942"/>
      <c r="LKA327" s="942"/>
      <c r="LKB327" s="942"/>
      <c r="LKC327" s="942"/>
      <c r="LKD327" s="942"/>
      <c r="LKE327" s="942"/>
      <c r="LKF327" s="942"/>
      <c r="LKG327" s="942"/>
      <c r="LKH327" s="942"/>
      <c r="LKI327" s="942"/>
      <c r="LKJ327" s="942"/>
      <c r="LKK327" s="942"/>
      <c r="LKL327" s="942"/>
      <c r="LKM327" s="942"/>
      <c r="LKN327" s="942"/>
      <c r="LKO327" s="942"/>
      <c r="LKP327" s="942"/>
      <c r="LKQ327" s="942"/>
      <c r="LKR327" s="942"/>
      <c r="LKS327" s="942"/>
      <c r="LKT327" s="942"/>
      <c r="LKU327" s="942"/>
      <c r="LKV327" s="942"/>
      <c r="LKW327" s="942"/>
      <c r="LKX327" s="942"/>
      <c r="LKY327" s="942"/>
      <c r="LKZ327" s="942"/>
      <c r="LLA327" s="942"/>
      <c r="LLB327" s="942"/>
      <c r="LLC327" s="942"/>
      <c r="LLD327" s="942"/>
      <c r="LLE327" s="942"/>
      <c r="LLF327" s="942"/>
      <c r="LLG327" s="942"/>
      <c r="LLH327" s="942"/>
      <c r="LLI327" s="942"/>
      <c r="LLJ327" s="942"/>
      <c r="LLK327" s="942"/>
      <c r="LLL327" s="942"/>
      <c r="LLM327" s="942"/>
      <c r="LLN327" s="942"/>
      <c r="LLO327" s="942"/>
      <c r="LLP327" s="942"/>
      <c r="LLQ327" s="942"/>
      <c r="LLR327" s="942"/>
      <c r="LLS327" s="942"/>
      <c r="LLT327" s="942"/>
      <c r="LLU327" s="942"/>
      <c r="LLV327" s="942"/>
      <c r="LLW327" s="942"/>
      <c r="LLX327" s="942"/>
      <c r="LLY327" s="942"/>
      <c r="LLZ327" s="942"/>
      <c r="LMA327" s="942"/>
      <c r="LMB327" s="942"/>
      <c r="LMC327" s="942"/>
      <c r="LMD327" s="942"/>
      <c r="LME327" s="942"/>
      <c r="LMF327" s="942"/>
      <c r="LMG327" s="942"/>
      <c r="LMH327" s="942"/>
      <c r="LMI327" s="942"/>
      <c r="LMJ327" s="942"/>
      <c r="LMK327" s="942"/>
      <c r="LML327" s="942"/>
      <c r="LMM327" s="942"/>
      <c r="LMN327" s="942"/>
      <c r="LMO327" s="942"/>
      <c r="LMP327" s="942"/>
      <c r="LMQ327" s="942"/>
      <c r="LMR327" s="942"/>
      <c r="LMS327" s="942"/>
      <c r="LMT327" s="942"/>
      <c r="LMU327" s="942"/>
      <c r="LMV327" s="942"/>
      <c r="LMW327" s="942"/>
      <c r="LMX327" s="942"/>
      <c r="LMY327" s="942"/>
      <c r="LMZ327" s="942"/>
      <c r="LNA327" s="942"/>
      <c r="LNB327" s="942"/>
      <c r="LNC327" s="942"/>
      <c r="LND327" s="942"/>
      <c r="LNE327" s="942"/>
      <c r="LNF327" s="942"/>
      <c r="LNG327" s="942"/>
      <c r="LNH327" s="942"/>
      <c r="LNI327" s="942"/>
      <c r="LNJ327" s="942"/>
      <c r="LNK327" s="942"/>
      <c r="LNL327" s="942"/>
      <c r="LNM327" s="942"/>
      <c r="LNN327" s="942"/>
      <c r="LNO327" s="942"/>
      <c r="LNP327" s="942"/>
      <c r="LNQ327" s="942"/>
      <c r="LNR327" s="942"/>
      <c r="LNS327" s="942"/>
      <c r="LNT327" s="942"/>
      <c r="LNU327" s="942"/>
      <c r="LNV327" s="942"/>
      <c r="LNW327" s="942"/>
      <c r="LNX327" s="942"/>
      <c r="LNY327" s="942"/>
      <c r="LNZ327" s="942"/>
      <c r="LOA327" s="942"/>
      <c r="LOB327" s="942"/>
      <c r="LOC327" s="942"/>
      <c r="LOD327" s="942"/>
      <c r="LOE327" s="942"/>
      <c r="LOF327" s="942"/>
      <c r="LOG327" s="942"/>
      <c r="LOH327" s="942"/>
      <c r="LOI327" s="942"/>
      <c r="LOJ327" s="942"/>
      <c r="LOK327" s="942"/>
      <c r="LOL327" s="942"/>
      <c r="LOM327" s="942"/>
      <c r="LON327" s="942"/>
      <c r="LOO327" s="942"/>
      <c r="LOP327" s="942"/>
      <c r="LOQ327" s="942"/>
      <c r="LOR327" s="942"/>
      <c r="LOS327" s="942"/>
      <c r="LOT327" s="942"/>
      <c r="LOU327" s="942"/>
      <c r="LOV327" s="942"/>
      <c r="LOW327" s="942"/>
      <c r="LOX327" s="942"/>
      <c r="LOY327" s="942"/>
      <c r="LOZ327" s="942"/>
      <c r="LPA327" s="942"/>
      <c r="LPB327" s="942"/>
      <c r="LPC327" s="942"/>
      <c r="LPD327" s="942"/>
      <c r="LPE327" s="942"/>
      <c r="LPF327" s="942"/>
      <c r="LPG327" s="942"/>
      <c r="LPH327" s="942"/>
      <c r="LPI327" s="942"/>
      <c r="LPJ327" s="942"/>
      <c r="LPK327" s="942"/>
      <c r="LPL327" s="942"/>
      <c r="LPM327" s="942"/>
      <c r="LPN327" s="942"/>
      <c r="LPO327" s="942"/>
      <c r="LPP327" s="942"/>
      <c r="LPQ327" s="942"/>
      <c r="LPR327" s="942"/>
      <c r="LPS327" s="942"/>
      <c r="LPT327" s="942"/>
      <c r="LPU327" s="942"/>
      <c r="LPV327" s="942"/>
      <c r="LPW327" s="942"/>
      <c r="LPX327" s="942"/>
      <c r="LPY327" s="942"/>
      <c r="LPZ327" s="942"/>
      <c r="LQA327" s="942"/>
      <c r="LQB327" s="942"/>
      <c r="LQC327" s="942"/>
      <c r="LQD327" s="942"/>
      <c r="LQE327" s="942"/>
      <c r="LQF327" s="942"/>
      <c r="LQG327" s="942"/>
      <c r="LQH327" s="942"/>
      <c r="LQI327" s="942"/>
      <c r="LQJ327" s="942"/>
      <c r="LQK327" s="942"/>
      <c r="LQL327" s="942"/>
      <c r="LQM327" s="942"/>
      <c r="LQN327" s="942"/>
      <c r="LQO327" s="942"/>
      <c r="LQP327" s="942"/>
      <c r="LQQ327" s="942"/>
      <c r="LQR327" s="942"/>
      <c r="LQS327" s="942"/>
      <c r="LQT327" s="942"/>
      <c r="LQU327" s="942"/>
      <c r="LQV327" s="942"/>
      <c r="LQW327" s="942"/>
      <c r="LQX327" s="942"/>
      <c r="LQY327" s="942"/>
      <c r="LQZ327" s="942"/>
      <c r="LRA327" s="942"/>
      <c r="LRB327" s="942"/>
      <c r="LRC327" s="942"/>
      <c r="LRD327" s="942"/>
      <c r="LRE327" s="942"/>
      <c r="LRF327" s="942"/>
      <c r="LRG327" s="942"/>
      <c r="LRH327" s="942"/>
      <c r="LRI327" s="942"/>
      <c r="LRJ327" s="942"/>
      <c r="LRK327" s="942"/>
      <c r="LRL327" s="942"/>
      <c r="LRM327" s="942"/>
      <c r="LRN327" s="942"/>
      <c r="LRO327" s="942"/>
      <c r="LRP327" s="942"/>
      <c r="LRQ327" s="942"/>
      <c r="LRR327" s="942"/>
      <c r="LRS327" s="942"/>
      <c r="LRT327" s="942"/>
      <c r="LRU327" s="942"/>
      <c r="LRV327" s="942"/>
      <c r="LRW327" s="942"/>
      <c r="LRX327" s="942"/>
      <c r="LRY327" s="942"/>
      <c r="LRZ327" s="942"/>
      <c r="LSA327" s="942"/>
      <c r="LSB327" s="942"/>
      <c r="LSC327" s="942"/>
      <c r="LSD327" s="942"/>
      <c r="LSE327" s="942"/>
      <c r="LSF327" s="942"/>
      <c r="LSG327" s="942"/>
      <c r="LSH327" s="942"/>
      <c r="LSI327" s="942"/>
      <c r="LSJ327" s="942"/>
      <c r="LSK327" s="942"/>
      <c r="LSL327" s="942"/>
      <c r="LSM327" s="942"/>
      <c r="LSN327" s="942"/>
      <c r="LSO327" s="942"/>
      <c r="LSP327" s="942"/>
      <c r="LSQ327" s="942"/>
      <c r="LSR327" s="942"/>
      <c r="LSS327" s="942"/>
      <c r="LST327" s="942"/>
      <c r="LSU327" s="942"/>
      <c r="LSV327" s="942"/>
      <c r="LSW327" s="942"/>
      <c r="LSX327" s="942"/>
      <c r="LSY327" s="942"/>
      <c r="LSZ327" s="942"/>
      <c r="LTA327" s="942"/>
      <c r="LTB327" s="942"/>
      <c r="LTC327" s="942"/>
      <c r="LTD327" s="942"/>
      <c r="LTE327" s="942"/>
      <c r="LTF327" s="942"/>
      <c r="LTG327" s="942"/>
      <c r="LTH327" s="942"/>
      <c r="LTI327" s="942"/>
      <c r="LTJ327" s="942"/>
      <c r="LTK327" s="942"/>
      <c r="LTL327" s="942"/>
      <c r="LTM327" s="942"/>
      <c r="LTN327" s="942"/>
      <c r="LTO327" s="942"/>
      <c r="LTP327" s="942"/>
      <c r="LTQ327" s="942"/>
      <c r="LTR327" s="942"/>
      <c r="LTS327" s="942"/>
      <c r="LTT327" s="942"/>
      <c r="LTU327" s="942"/>
      <c r="LTV327" s="942"/>
      <c r="LTW327" s="942"/>
      <c r="LTX327" s="942"/>
      <c r="LTY327" s="942"/>
      <c r="LTZ327" s="942"/>
      <c r="LUA327" s="942"/>
      <c r="LUB327" s="942"/>
      <c r="LUC327" s="942"/>
      <c r="LUD327" s="942"/>
      <c r="LUE327" s="942"/>
      <c r="LUF327" s="942"/>
      <c r="LUG327" s="942"/>
      <c r="LUH327" s="942"/>
      <c r="LUI327" s="942"/>
      <c r="LUJ327" s="942"/>
      <c r="LUK327" s="942"/>
      <c r="LUL327" s="942"/>
      <c r="LUM327" s="942"/>
      <c r="LUN327" s="942"/>
      <c r="LUO327" s="942"/>
      <c r="LUP327" s="942"/>
      <c r="LUQ327" s="942"/>
      <c r="LUR327" s="942"/>
      <c r="LUS327" s="942"/>
      <c r="LUT327" s="942"/>
      <c r="LUU327" s="942"/>
      <c r="LUV327" s="942"/>
      <c r="LUW327" s="942"/>
      <c r="LUX327" s="942"/>
      <c r="LUY327" s="942"/>
      <c r="LUZ327" s="942"/>
      <c r="LVA327" s="942"/>
      <c r="LVB327" s="942"/>
      <c r="LVC327" s="942"/>
      <c r="LVD327" s="942"/>
      <c r="LVE327" s="942"/>
      <c r="LVF327" s="942"/>
      <c r="LVG327" s="942"/>
      <c r="LVH327" s="942"/>
      <c r="LVI327" s="942"/>
      <c r="LVJ327" s="942"/>
      <c r="LVK327" s="942"/>
      <c r="LVL327" s="942"/>
      <c r="LVM327" s="942"/>
      <c r="LVN327" s="942"/>
      <c r="LVO327" s="942"/>
      <c r="LVP327" s="942"/>
      <c r="LVQ327" s="942"/>
      <c r="LVR327" s="942"/>
      <c r="LVS327" s="942"/>
      <c r="LVT327" s="942"/>
      <c r="LVU327" s="942"/>
      <c r="LVV327" s="942"/>
      <c r="LVW327" s="942"/>
      <c r="LVX327" s="942"/>
      <c r="LVY327" s="942"/>
      <c r="LVZ327" s="942"/>
      <c r="LWA327" s="942"/>
      <c r="LWB327" s="942"/>
      <c r="LWC327" s="942"/>
      <c r="LWD327" s="942"/>
      <c r="LWE327" s="942"/>
      <c r="LWF327" s="942"/>
      <c r="LWG327" s="942"/>
      <c r="LWH327" s="942"/>
      <c r="LWI327" s="942"/>
      <c r="LWJ327" s="942"/>
      <c r="LWK327" s="942"/>
      <c r="LWL327" s="942"/>
      <c r="LWM327" s="942"/>
      <c r="LWN327" s="942"/>
      <c r="LWO327" s="942"/>
      <c r="LWP327" s="942"/>
      <c r="LWQ327" s="942"/>
      <c r="LWR327" s="942"/>
      <c r="LWS327" s="942"/>
      <c r="LWT327" s="942"/>
      <c r="LWU327" s="942"/>
      <c r="LWV327" s="942"/>
      <c r="LWW327" s="942"/>
      <c r="LWX327" s="942"/>
      <c r="LWY327" s="942"/>
      <c r="LWZ327" s="942"/>
      <c r="LXA327" s="942"/>
      <c r="LXB327" s="942"/>
      <c r="LXC327" s="942"/>
      <c r="LXD327" s="942"/>
      <c r="LXE327" s="942"/>
      <c r="LXF327" s="942"/>
      <c r="LXG327" s="942"/>
      <c r="LXH327" s="942"/>
      <c r="LXI327" s="942"/>
      <c r="LXJ327" s="942"/>
      <c r="LXK327" s="942"/>
      <c r="LXL327" s="942"/>
      <c r="LXM327" s="942"/>
      <c r="LXN327" s="942"/>
      <c r="LXO327" s="942"/>
      <c r="LXP327" s="942"/>
      <c r="LXQ327" s="942"/>
      <c r="LXR327" s="942"/>
      <c r="LXS327" s="942"/>
      <c r="LXT327" s="942"/>
      <c r="LXU327" s="942"/>
      <c r="LXV327" s="942"/>
      <c r="LXW327" s="942"/>
      <c r="LXX327" s="942"/>
      <c r="LXY327" s="942"/>
      <c r="LXZ327" s="942"/>
      <c r="LYA327" s="942"/>
      <c r="LYB327" s="942"/>
      <c r="LYC327" s="942"/>
      <c r="LYD327" s="942"/>
      <c r="LYE327" s="942"/>
      <c r="LYF327" s="942"/>
      <c r="LYG327" s="942"/>
      <c r="LYH327" s="942"/>
      <c r="LYI327" s="942"/>
      <c r="LYJ327" s="942"/>
      <c r="LYK327" s="942"/>
      <c r="LYL327" s="942"/>
      <c r="LYM327" s="942"/>
      <c r="LYN327" s="942"/>
      <c r="LYO327" s="942"/>
      <c r="LYP327" s="942"/>
      <c r="LYQ327" s="942"/>
      <c r="LYR327" s="942"/>
      <c r="LYS327" s="942"/>
      <c r="LYT327" s="942"/>
      <c r="LYU327" s="942"/>
      <c r="LYV327" s="942"/>
      <c r="LYW327" s="942"/>
      <c r="LYX327" s="942"/>
      <c r="LYY327" s="942"/>
      <c r="LYZ327" s="942"/>
      <c r="LZA327" s="942"/>
      <c r="LZB327" s="942"/>
      <c r="LZC327" s="942"/>
      <c r="LZD327" s="942"/>
      <c r="LZE327" s="942"/>
      <c r="LZF327" s="942"/>
      <c r="LZG327" s="942"/>
      <c r="LZH327" s="942"/>
      <c r="LZI327" s="942"/>
      <c r="LZJ327" s="942"/>
      <c r="LZK327" s="942"/>
      <c r="LZL327" s="942"/>
      <c r="LZM327" s="942"/>
      <c r="LZN327" s="942"/>
      <c r="LZO327" s="942"/>
      <c r="LZP327" s="942"/>
      <c r="LZQ327" s="942"/>
      <c r="LZR327" s="942"/>
      <c r="LZS327" s="942"/>
      <c r="LZT327" s="942"/>
      <c r="LZU327" s="942"/>
      <c r="LZV327" s="942"/>
      <c r="LZW327" s="942"/>
      <c r="LZX327" s="942"/>
      <c r="LZY327" s="942"/>
      <c r="LZZ327" s="942"/>
      <c r="MAA327" s="942"/>
      <c r="MAB327" s="942"/>
      <c r="MAC327" s="942"/>
      <c r="MAD327" s="942"/>
      <c r="MAE327" s="942"/>
      <c r="MAF327" s="942"/>
      <c r="MAG327" s="942"/>
      <c r="MAH327" s="942"/>
      <c r="MAI327" s="942"/>
      <c r="MAJ327" s="942"/>
      <c r="MAK327" s="942"/>
      <c r="MAL327" s="942"/>
      <c r="MAM327" s="942"/>
      <c r="MAN327" s="942"/>
      <c r="MAO327" s="942"/>
      <c r="MAP327" s="942"/>
      <c r="MAQ327" s="942"/>
      <c r="MAR327" s="942"/>
      <c r="MAS327" s="942"/>
      <c r="MAT327" s="942"/>
      <c r="MAU327" s="942"/>
      <c r="MAV327" s="942"/>
      <c r="MAW327" s="942"/>
      <c r="MAX327" s="942"/>
      <c r="MAY327" s="942"/>
      <c r="MAZ327" s="942"/>
      <c r="MBA327" s="942"/>
      <c r="MBB327" s="942"/>
      <c r="MBC327" s="942"/>
      <c r="MBD327" s="942"/>
      <c r="MBE327" s="942"/>
      <c r="MBF327" s="942"/>
      <c r="MBG327" s="942"/>
      <c r="MBH327" s="942"/>
      <c r="MBI327" s="942"/>
      <c r="MBJ327" s="942"/>
      <c r="MBK327" s="942"/>
      <c r="MBL327" s="942"/>
      <c r="MBM327" s="942"/>
      <c r="MBN327" s="942"/>
      <c r="MBO327" s="942"/>
      <c r="MBP327" s="942"/>
      <c r="MBQ327" s="942"/>
      <c r="MBR327" s="942"/>
      <c r="MBS327" s="942"/>
      <c r="MBT327" s="942"/>
      <c r="MBU327" s="942"/>
      <c r="MBV327" s="942"/>
      <c r="MBW327" s="942"/>
      <c r="MBX327" s="942"/>
      <c r="MBY327" s="942"/>
      <c r="MBZ327" s="942"/>
      <c r="MCA327" s="942"/>
      <c r="MCB327" s="942"/>
      <c r="MCC327" s="942"/>
      <c r="MCD327" s="942"/>
      <c r="MCE327" s="942"/>
      <c r="MCF327" s="942"/>
      <c r="MCG327" s="942"/>
      <c r="MCH327" s="942"/>
      <c r="MCI327" s="942"/>
      <c r="MCJ327" s="942"/>
      <c r="MCK327" s="942"/>
      <c r="MCL327" s="942"/>
      <c r="MCM327" s="942"/>
      <c r="MCN327" s="942"/>
      <c r="MCO327" s="942"/>
      <c r="MCP327" s="942"/>
      <c r="MCQ327" s="942"/>
      <c r="MCR327" s="942"/>
      <c r="MCS327" s="942"/>
      <c r="MCT327" s="942"/>
      <c r="MCU327" s="942"/>
      <c r="MCV327" s="942"/>
      <c r="MCW327" s="942"/>
      <c r="MCX327" s="942"/>
      <c r="MCY327" s="942"/>
      <c r="MCZ327" s="942"/>
      <c r="MDA327" s="942"/>
      <c r="MDB327" s="942"/>
      <c r="MDC327" s="942"/>
      <c r="MDD327" s="942"/>
      <c r="MDE327" s="942"/>
      <c r="MDF327" s="942"/>
      <c r="MDG327" s="942"/>
      <c r="MDH327" s="942"/>
      <c r="MDI327" s="942"/>
      <c r="MDJ327" s="942"/>
      <c r="MDK327" s="942"/>
      <c r="MDL327" s="942"/>
      <c r="MDM327" s="942"/>
      <c r="MDN327" s="942"/>
      <c r="MDO327" s="942"/>
      <c r="MDP327" s="942"/>
      <c r="MDQ327" s="942"/>
      <c r="MDR327" s="942"/>
      <c r="MDS327" s="942"/>
      <c r="MDT327" s="942"/>
      <c r="MDU327" s="942"/>
      <c r="MDV327" s="942"/>
      <c r="MDW327" s="942"/>
      <c r="MDX327" s="942"/>
      <c r="MDY327" s="942"/>
      <c r="MDZ327" s="942"/>
      <c r="MEA327" s="942"/>
      <c r="MEB327" s="942"/>
      <c r="MEC327" s="942"/>
      <c r="MED327" s="942"/>
      <c r="MEE327" s="942"/>
      <c r="MEF327" s="942"/>
      <c r="MEG327" s="942"/>
      <c r="MEH327" s="942"/>
      <c r="MEI327" s="942"/>
      <c r="MEJ327" s="942"/>
      <c r="MEK327" s="942"/>
      <c r="MEL327" s="942"/>
      <c r="MEM327" s="942"/>
      <c r="MEN327" s="942"/>
      <c r="MEO327" s="942"/>
      <c r="MEP327" s="942"/>
      <c r="MEQ327" s="942"/>
      <c r="MER327" s="942"/>
      <c r="MES327" s="942"/>
      <c r="MET327" s="942"/>
      <c r="MEU327" s="942"/>
      <c r="MEV327" s="942"/>
      <c r="MEW327" s="942"/>
      <c r="MEX327" s="942"/>
      <c r="MEY327" s="942"/>
      <c r="MEZ327" s="942"/>
      <c r="MFA327" s="942"/>
      <c r="MFB327" s="942"/>
      <c r="MFC327" s="942"/>
      <c r="MFD327" s="942"/>
      <c r="MFE327" s="942"/>
      <c r="MFF327" s="942"/>
      <c r="MFG327" s="942"/>
      <c r="MFH327" s="942"/>
      <c r="MFI327" s="942"/>
      <c r="MFJ327" s="942"/>
      <c r="MFK327" s="942"/>
      <c r="MFL327" s="942"/>
      <c r="MFM327" s="942"/>
      <c r="MFN327" s="942"/>
      <c r="MFO327" s="942"/>
      <c r="MFP327" s="942"/>
      <c r="MFQ327" s="942"/>
      <c r="MFR327" s="942"/>
      <c r="MFS327" s="942"/>
      <c r="MFT327" s="942"/>
      <c r="MFU327" s="942"/>
      <c r="MFV327" s="942"/>
      <c r="MFW327" s="942"/>
      <c r="MFX327" s="942"/>
      <c r="MFY327" s="942"/>
      <c r="MFZ327" s="942"/>
      <c r="MGA327" s="942"/>
      <c r="MGB327" s="942"/>
      <c r="MGC327" s="942"/>
      <c r="MGD327" s="942"/>
      <c r="MGE327" s="942"/>
      <c r="MGF327" s="942"/>
      <c r="MGG327" s="942"/>
      <c r="MGH327" s="942"/>
      <c r="MGI327" s="942"/>
      <c r="MGJ327" s="942"/>
      <c r="MGK327" s="942"/>
      <c r="MGL327" s="942"/>
      <c r="MGM327" s="942"/>
      <c r="MGN327" s="942"/>
      <c r="MGO327" s="942"/>
      <c r="MGP327" s="942"/>
      <c r="MGQ327" s="942"/>
      <c r="MGR327" s="942"/>
      <c r="MGS327" s="942"/>
      <c r="MGT327" s="942"/>
      <c r="MGU327" s="942"/>
      <c r="MGV327" s="942"/>
      <c r="MGW327" s="942"/>
      <c r="MGX327" s="942"/>
      <c r="MGY327" s="942"/>
      <c r="MGZ327" s="942"/>
      <c r="MHA327" s="942"/>
      <c r="MHB327" s="942"/>
      <c r="MHC327" s="942"/>
      <c r="MHD327" s="942"/>
      <c r="MHE327" s="942"/>
      <c r="MHF327" s="942"/>
      <c r="MHG327" s="942"/>
      <c r="MHH327" s="942"/>
      <c r="MHI327" s="942"/>
      <c r="MHJ327" s="942"/>
      <c r="MHK327" s="942"/>
      <c r="MHL327" s="942"/>
      <c r="MHM327" s="942"/>
      <c r="MHN327" s="942"/>
      <c r="MHO327" s="942"/>
      <c r="MHP327" s="942"/>
      <c r="MHQ327" s="942"/>
      <c r="MHR327" s="942"/>
      <c r="MHS327" s="942"/>
      <c r="MHT327" s="942"/>
      <c r="MHU327" s="942"/>
      <c r="MHV327" s="942"/>
      <c r="MHW327" s="942"/>
      <c r="MHX327" s="942"/>
      <c r="MHY327" s="942"/>
      <c r="MHZ327" s="942"/>
      <c r="MIA327" s="942"/>
      <c r="MIB327" s="942"/>
      <c r="MIC327" s="942"/>
      <c r="MID327" s="942"/>
      <c r="MIE327" s="942"/>
      <c r="MIF327" s="942"/>
      <c r="MIG327" s="942"/>
      <c r="MIH327" s="942"/>
      <c r="MII327" s="942"/>
      <c r="MIJ327" s="942"/>
      <c r="MIK327" s="942"/>
      <c r="MIL327" s="942"/>
      <c r="MIM327" s="942"/>
      <c r="MIN327" s="942"/>
      <c r="MIO327" s="942"/>
      <c r="MIP327" s="942"/>
      <c r="MIQ327" s="942"/>
      <c r="MIR327" s="942"/>
      <c r="MIS327" s="942"/>
      <c r="MIT327" s="942"/>
      <c r="MIU327" s="942"/>
      <c r="MIV327" s="942"/>
      <c r="MIW327" s="942"/>
      <c r="MIX327" s="942"/>
      <c r="MIY327" s="942"/>
      <c r="MIZ327" s="942"/>
      <c r="MJA327" s="942"/>
      <c r="MJB327" s="942"/>
      <c r="MJC327" s="942"/>
      <c r="MJD327" s="942"/>
      <c r="MJE327" s="942"/>
      <c r="MJF327" s="942"/>
      <c r="MJG327" s="942"/>
      <c r="MJH327" s="942"/>
      <c r="MJI327" s="942"/>
      <c r="MJJ327" s="942"/>
      <c r="MJK327" s="942"/>
      <c r="MJL327" s="942"/>
      <c r="MJM327" s="942"/>
      <c r="MJN327" s="942"/>
      <c r="MJO327" s="942"/>
      <c r="MJP327" s="942"/>
      <c r="MJQ327" s="942"/>
      <c r="MJR327" s="942"/>
      <c r="MJS327" s="942"/>
      <c r="MJT327" s="942"/>
      <c r="MJU327" s="942"/>
      <c r="MJV327" s="942"/>
      <c r="MJW327" s="942"/>
      <c r="MJX327" s="942"/>
      <c r="MJY327" s="942"/>
      <c r="MJZ327" s="942"/>
      <c r="MKA327" s="942"/>
      <c r="MKB327" s="942"/>
      <c r="MKC327" s="942"/>
      <c r="MKD327" s="942"/>
      <c r="MKE327" s="942"/>
      <c r="MKF327" s="942"/>
      <c r="MKG327" s="942"/>
      <c r="MKH327" s="942"/>
      <c r="MKI327" s="942"/>
      <c r="MKJ327" s="942"/>
      <c r="MKK327" s="942"/>
      <c r="MKL327" s="942"/>
      <c r="MKM327" s="942"/>
      <c r="MKN327" s="942"/>
      <c r="MKO327" s="942"/>
      <c r="MKP327" s="942"/>
      <c r="MKQ327" s="942"/>
      <c r="MKR327" s="942"/>
      <c r="MKS327" s="942"/>
      <c r="MKT327" s="942"/>
      <c r="MKU327" s="942"/>
      <c r="MKV327" s="942"/>
      <c r="MKW327" s="942"/>
      <c r="MKX327" s="942"/>
      <c r="MKY327" s="942"/>
      <c r="MKZ327" s="942"/>
      <c r="MLA327" s="942"/>
      <c r="MLB327" s="942"/>
      <c r="MLC327" s="942"/>
      <c r="MLD327" s="942"/>
      <c r="MLE327" s="942"/>
      <c r="MLF327" s="942"/>
      <c r="MLG327" s="942"/>
      <c r="MLH327" s="942"/>
      <c r="MLI327" s="942"/>
      <c r="MLJ327" s="942"/>
      <c r="MLK327" s="942"/>
      <c r="MLL327" s="942"/>
      <c r="MLM327" s="942"/>
      <c r="MLN327" s="942"/>
      <c r="MLO327" s="942"/>
      <c r="MLP327" s="942"/>
      <c r="MLQ327" s="942"/>
      <c r="MLR327" s="942"/>
      <c r="MLS327" s="942"/>
      <c r="MLT327" s="942"/>
      <c r="MLU327" s="942"/>
      <c r="MLV327" s="942"/>
      <c r="MLW327" s="942"/>
      <c r="MLX327" s="942"/>
      <c r="MLY327" s="942"/>
      <c r="MLZ327" s="942"/>
      <c r="MMA327" s="942"/>
      <c r="MMB327" s="942"/>
      <c r="MMC327" s="942"/>
      <c r="MMD327" s="942"/>
      <c r="MME327" s="942"/>
      <c r="MMF327" s="942"/>
      <c r="MMG327" s="942"/>
      <c r="MMH327" s="942"/>
      <c r="MMI327" s="942"/>
      <c r="MMJ327" s="942"/>
      <c r="MMK327" s="942"/>
      <c r="MML327" s="942"/>
      <c r="MMM327" s="942"/>
      <c r="MMN327" s="942"/>
      <c r="MMO327" s="942"/>
      <c r="MMP327" s="942"/>
      <c r="MMQ327" s="942"/>
      <c r="MMR327" s="942"/>
      <c r="MMS327" s="942"/>
      <c r="MMT327" s="942"/>
      <c r="MMU327" s="942"/>
      <c r="MMV327" s="942"/>
      <c r="MMW327" s="942"/>
      <c r="MMX327" s="942"/>
      <c r="MMY327" s="942"/>
      <c r="MMZ327" s="942"/>
      <c r="MNA327" s="942"/>
      <c r="MNB327" s="942"/>
      <c r="MNC327" s="942"/>
      <c r="MND327" s="942"/>
      <c r="MNE327" s="942"/>
      <c r="MNF327" s="942"/>
      <c r="MNG327" s="942"/>
      <c r="MNH327" s="942"/>
      <c r="MNI327" s="942"/>
      <c r="MNJ327" s="942"/>
      <c r="MNK327" s="942"/>
      <c r="MNL327" s="942"/>
      <c r="MNM327" s="942"/>
      <c r="MNN327" s="942"/>
      <c r="MNO327" s="942"/>
      <c r="MNP327" s="942"/>
      <c r="MNQ327" s="942"/>
      <c r="MNR327" s="942"/>
      <c r="MNS327" s="942"/>
      <c r="MNT327" s="942"/>
      <c r="MNU327" s="942"/>
      <c r="MNV327" s="942"/>
      <c r="MNW327" s="942"/>
      <c r="MNX327" s="942"/>
      <c r="MNY327" s="942"/>
      <c r="MNZ327" s="942"/>
      <c r="MOA327" s="942"/>
      <c r="MOB327" s="942"/>
      <c r="MOC327" s="942"/>
      <c r="MOD327" s="942"/>
      <c r="MOE327" s="942"/>
      <c r="MOF327" s="942"/>
      <c r="MOG327" s="942"/>
      <c r="MOH327" s="942"/>
      <c r="MOI327" s="942"/>
      <c r="MOJ327" s="942"/>
      <c r="MOK327" s="942"/>
      <c r="MOL327" s="942"/>
      <c r="MOM327" s="942"/>
      <c r="MON327" s="942"/>
      <c r="MOO327" s="942"/>
      <c r="MOP327" s="942"/>
      <c r="MOQ327" s="942"/>
      <c r="MOR327" s="942"/>
      <c r="MOS327" s="942"/>
      <c r="MOT327" s="942"/>
      <c r="MOU327" s="942"/>
      <c r="MOV327" s="942"/>
      <c r="MOW327" s="942"/>
      <c r="MOX327" s="942"/>
      <c r="MOY327" s="942"/>
      <c r="MOZ327" s="942"/>
      <c r="MPA327" s="942"/>
      <c r="MPB327" s="942"/>
      <c r="MPC327" s="942"/>
      <c r="MPD327" s="942"/>
      <c r="MPE327" s="942"/>
      <c r="MPF327" s="942"/>
      <c r="MPG327" s="942"/>
      <c r="MPH327" s="942"/>
      <c r="MPI327" s="942"/>
      <c r="MPJ327" s="942"/>
      <c r="MPK327" s="942"/>
      <c r="MPL327" s="942"/>
      <c r="MPM327" s="942"/>
      <c r="MPN327" s="942"/>
      <c r="MPO327" s="942"/>
      <c r="MPP327" s="942"/>
      <c r="MPQ327" s="942"/>
      <c r="MPR327" s="942"/>
      <c r="MPS327" s="942"/>
      <c r="MPT327" s="942"/>
      <c r="MPU327" s="942"/>
      <c r="MPV327" s="942"/>
      <c r="MPW327" s="942"/>
      <c r="MPX327" s="942"/>
      <c r="MPY327" s="942"/>
      <c r="MPZ327" s="942"/>
      <c r="MQA327" s="942"/>
      <c r="MQB327" s="942"/>
      <c r="MQC327" s="942"/>
      <c r="MQD327" s="942"/>
      <c r="MQE327" s="942"/>
      <c r="MQF327" s="942"/>
      <c r="MQG327" s="942"/>
      <c r="MQH327" s="942"/>
      <c r="MQI327" s="942"/>
      <c r="MQJ327" s="942"/>
      <c r="MQK327" s="942"/>
      <c r="MQL327" s="942"/>
      <c r="MQM327" s="942"/>
      <c r="MQN327" s="942"/>
      <c r="MQO327" s="942"/>
      <c r="MQP327" s="942"/>
      <c r="MQQ327" s="942"/>
      <c r="MQR327" s="942"/>
      <c r="MQS327" s="942"/>
      <c r="MQT327" s="942"/>
      <c r="MQU327" s="942"/>
      <c r="MQV327" s="942"/>
      <c r="MQW327" s="942"/>
      <c r="MQX327" s="942"/>
      <c r="MQY327" s="942"/>
      <c r="MQZ327" s="942"/>
      <c r="MRA327" s="942"/>
      <c r="MRB327" s="942"/>
      <c r="MRC327" s="942"/>
      <c r="MRD327" s="942"/>
      <c r="MRE327" s="942"/>
      <c r="MRF327" s="942"/>
      <c r="MRG327" s="942"/>
      <c r="MRH327" s="942"/>
      <c r="MRI327" s="942"/>
      <c r="MRJ327" s="942"/>
      <c r="MRK327" s="942"/>
      <c r="MRL327" s="942"/>
      <c r="MRM327" s="942"/>
      <c r="MRN327" s="942"/>
      <c r="MRO327" s="942"/>
      <c r="MRP327" s="942"/>
      <c r="MRQ327" s="942"/>
      <c r="MRR327" s="942"/>
      <c r="MRS327" s="942"/>
      <c r="MRT327" s="942"/>
      <c r="MRU327" s="942"/>
      <c r="MRV327" s="942"/>
      <c r="MRW327" s="942"/>
      <c r="MRX327" s="942"/>
      <c r="MRY327" s="942"/>
      <c r="MRZ327" s="942"/>
      <c r="MSA327" s="942"/>
      <c r="MSB327" s="942"/>
      <c r="MSC327" s="942"/>
      <c r="MSD327" s="942"/>
      <c r="MSE327" s="942"/>
      <c r="MSF327" s="942"/>
      <c r="MSG327" s="942"/>
      <c r="MSH327" s="942"/>
      <c r="MSI327" s="942"/>
      <c r="MSJ327" s="942"/>
      <c r="MSK327" s="942"/>
      <c r="MSL327" s="942"/>
      <c r="MSM327" s="942"/>
      <c r="MSN327" s="942"/>
      <c r="MSO327" s="942"/>
      <c r="MSP327" s="942"/>
      <c r="MSQ327" s="942"/>
      <c r="MSR327" s="942"/>
      <c r="MSS327" s="942"/>
      <c r="MST327" s="942"/>
      <c r="MSU327" s="942"/>
      <c r="MSV327" s="942"/>
      <c r="MSW327" s="942"/>
      <c r="MSX327" s="942"/>
      <c r="MSY327" s="942"/>
      <c r="MSZ327" s="942"/>
      <c r="MTA327" s="942"/>
      <c r="MTB327" s="942"/>
      <c r="MTC327" s="942"/>
      <c r="MTD327" s="942"/>
      <c r="MTE327" s="942"/>
      <c r="MTF327" s="942"/>
      <c r="MTG327" s="942"/>
      <c r="MTH327" s="942"/>
      <c r="MTI327" s="942"/>
      <c r="MTJ327" s="942"/>
      <c r="MTK327" s="942"/>
      <c r="MTL327" s="942"/>
      <c r="MTM327" s="942"/>
      <c r="MTN327" s="942"/>
      <c r="MTO327" s="942"/>
      <c r="MTP327" s="942"/>
      <c r="MTQ327" s="942"/>
      <c r="MTR327" s="942"/>
      <c r="MTS327" s="942"/>
      <c r="MTT327" s="942"/>
      <c r="MTU327" s="942"/>
      <c r="MTV327" s="942"/>
      <c r="MTW327" s="942"/>
      <c r="MTX327" s="942"/>
      <c r="MTY327" s="942"/>
      <c r="MTZ327" s="942"/>
      <c r="MUA327" s="942"/>
      <c r="MUB327" s="942"/>
      <c r="MUC327" s="942"/>
      <c r="MUD327" s="942"/>
      <c r="MUE327" s="942"/>
      <c r="MUF327" s="942"/>
      <c r="MUG327" s="942"/>
      <c r="MUH327" s="942"/>
      <c r="MUI327" s="942"/>
      <c r="MUJ327" s="942"/>
      <c r="MUK327" s="942"/>
      <c r="MUL327" s="942"/>
      <c r="MUM327" s="942"/>
      <c r="MUN327" s="942"/>
      <c r="MUO327" s="942"/>
      <c r="MUP327" s="942"/>
      <c r="MUQ327" s="942"/>
      <c r="MUR327" s="942"/>
      <c r="MUS327" s="942"/>
      <c r="MUT327" s="942"/>
      <c r="MUU327" s="942"/>
      <c r="MUV327" s="942"/>
      <c r="MUW327" s="942"/>
      <c r="MUX327" s="942"/>
      <c r="MUY327" s="942"/>
      <c r="MUZ327" s="942"/>
      <c r="MVA327" s="942"/>
      <c r="MVB327" s="942"/>
      <c r="MVC327" s="942"/>
      <c r="MVD327" s="942"/>
      <c r="MVE327" s="942"/>
      <c r="MVF327" s="942"/>
      <c r="MVG327" s="942"/>
      <c r="MVH327" s="942"/>
      <c r="MVI327" s="942"/>
      <c r="MVJ327" s="942"/>
      <c r="MVK327" s="942"/>
      <c r="MVL327" s="942"/>
      <c r="MVM327" s="942"/>
      <c r="MVN327" s="942"/>
      <c r="MVO327" s="942"/>
      <c r="MVP327" s="942"/>
      <c r="MVQ327" s="942"/>
      <c r="MVR327" s="942"/>
      <c r="MVS327" s="942"/>
      <c r="MVT327" s="942"/>
      <c r="MVU327" s="942"/>
      <c r="MVV327" s="942"/>
      <c r="MVW327" s="942"/>
      <c r="MVX327" s="942"/>
      <c r="MVY327" s="942"/>
      <c r="MVZ327" s="942"/>
      <c r="MWA327" s="942"/>
      <c r="MWB327" s="942"/>
      <c r="MWC327" s="942"/>
      <c r="MWD327" s="942"/>
      <c r="MWE327" s="942"/>
      <c r="MWF327" s="942"/>
      <c r="MWG327" s="942"/>
      <c r="MWH327" s="942"/>
      <c r="MWI327" s="942"/>
      <c r="MWJ327" s="942"/>
      <c r="MWK327" s="942"/>
      <c r="MWL327" s="942"/>
      <c r="MWM327" s="942"/>
      <c r="MWN327" s="942"/>
      <c r="MWO327" s="942"/>
      <c r="MWP327" s="942"/>
      <c r="MWQ327" s="942"/>
      <c r="MWR327" s="942"/>
      <c r="MWS327" s="942"/>
      <c r="MWT327" s="942"/>
      <c r="MWU327" s="942"/>
      <c r="MWV327" s="942"/>
      <c r="MWW327" s="942"/>
      <c r="MWX327" s="942"/>
      <c r="MWY327" s="942"/>
      <c r="MWZ327" s="942"/>
      <c r="MXA327" s="942"/>
      <c r="MXB327" s="942"/>
      <c r="MXC327" s="942"/>
      <c r="MXD327" s="942"/>
      <c r="MXE327" s="942"/>
      <c r="MXF327" s="942"/>
      <c r="MXG327" s="942"/>
      <c r="MXH327" s="942"/>
      <c r="MXI327" s="942"/>
      <c r="MXJ327" s="942"/>
      <c r="MXK327" s="942"/>
      <c r="MXL327" s="942"/>
      <c r="MXM327" s="942"/>
      <c r="MXN327" s="942"/>
      <c r="MXO327" s="942"/>
      <c r="MXP327" s="942"/>
      <c r="MXQ327" s="942"/>
      <c r="MXR327" s="942"/>
      <c r="MXS327" s="942"/>
      <c r="MXT327" s="942"/>
      <c r="MXU327" s="942"/>
      <c r="MXV327" s="942"/>
      <c r="MXW327" s="942"/>
      <c r="MXX327" s="942"/>
      <c r="MXY327" s="942"/>
      <c r="MXZ327" s="942"/>
      <c r="MYA327" s="942"/>
      <c r="MYB327" s="942"/>
      <c r="MYC327" s="942"/>
      <c r="MYD327" s="942"/>
      <c r="MYE327" s="942"/>
      <c r="MYF327" s="942"/>
      <c r="MYG327" s="942"/>
      <c r="MYH327" s="942"/>
      <c r="MYI327" s="942"/>
      <c r="MYJ327" s="942"/>
      <c r="MYK327" s="942"/>
      <c r="MYL327" s="942"/>
      <c r="MYM327" s="942"/>
      <c r="MYN327" s="942"/>
      <c r="MYO327" s="942"/>
      <c r="MYP327" s="942"/>
      <c r="MYQ327" s="942"/>
      <c r="MYR327" s="942"/>
      <c r="MYS327" s="942"/>
      <c r="MYT327" s="942"/>
      <c r="MYU327" s="942"/>
      <c r="MYV327" s="942"/>
      <c r="MYW327" s="942"/>
      <c r="MYX327" s="942"/>
      <c r="MYY327" s="942"/>
      <c r="MYZ327" s="942"/>
      <c r="MZA327" s="942"/>
      <c r="MZB327" s="942"/>
      <c r="MZC327" s="942"/>
      <c r="MZD327" s="942"/>
      <c r="MZE327" s="942"/>
      <c r="MZF327" s="942"/>
      <c r="MZG327" s="942"/>
      <c r="MZH327" s="942"/>
      <c r="MZI327" s="942"/>
      <c r="MZJ327" s="942"/>
      <c r="MZK327" s="942"/>
      <c r="MZL327" s="942"/>
      <c r="MZM327" s="942"/>
      <c r="MZN327" s="942"/>
      <c r="MZO327" s="942"/>
      <c r="MZP327" s="942"/>
      <c r="MZQ327" s="942"/>
      <c r="MZR327" s="942"/>
      <c r="MZS327" s="942"/>
      <c r="MZT327" s="942"/>
      <c r="MZU327" s="942"/>
      <c r="MZV327" s="942"/>
      <c r="MZW327" s="942"/>
      <c r="MZX327" s="942"/>
      <c r="MZY327" s="942"/>
      <c r="MZZ327" s="942"/>
      <c r="NAA327" s="942"/>
      <c r="NAB327" s="942"/>
      <c r="NAC327" s="942"/>
      <c r="NAD327" s="942"/>
      <c r="NAE327" s="942"/>
      <c r="NAF327" s="942"/>
      <c r="NAG327" s="942"/>
      <c r="NAH327" s="942"/>
      <c r="NAI327" s="942"/>
      <c r="NAJ327" s="942"/>
      <c r="NAK327" s="942"/>
      <c r="NAL327" s="942"/>
      <c r="NAM327" s="942"/>
      <c r="NAN327" s="942"/>
      <c r="NAO327" s="942"/>
      <c r="NAP327" s="942"/>
      <c r="NAQ327" s="942"/>
      <c r="NAR327" s="942"/>
      <c r="NAS327" s="942"/>
      <c r="NAT327" s="942"/>
      <c r="NAU327" s="942"/>
      <c r="NAV327" s="942"/>
      <c r="NAW327" s="942"/>
      <c r="NAX327" s="942"/>
      <c r="NAY327" s="942"/>
      <c r="NAZ327" s="942"/>
      <c r="NBA327" s="942"/>
      <c r="NBB327" s="942"/>
      <c r="NBC327" s="942"/>
      <c r="NBD327" s="942"/>
      <c r="NBE327" s="942"/>
      <c r="NBF327" s="942"/>
      <c r="NBG327" s="942"/>
      <c r="NBH327" s="942"/>
      <c r="NBI327" s="942"/>
      <c r="NBJ327" s="942"/>
      <c r="NBK327" s="942"/>
      <c r="NBL327" s="942"/>
      <c r="NBM327" s="942"/>
      <c r="NBN327" s="942"/>
      <c r="NBO327" s="942"/>
      <c r="NBP327" s="942"/>
      <c r="NBQ327" s="942"/>
      <c r="NBR327" s="942"/>
      <c r="NBS327" s="942"/>
      <c r="NBT327" s="942"/>
      <c r="NBU327" s="942"/>
      <c r="NBV327" s="942"/>
      <c r="NBW327" s="942"/>
      <c r="NBX327" s="942"/>
      <c r="NBY327" s="942"/>
      <c r="NBZ327" s="942"/>
      <c r="NCA327" s="942"/>
      <c r="NCB327" s="942"/>
      <c r="NCC327" s="942"/>
      <c r="NCD327" s="942"/>
      <c r="NCE327" s="942"/>
      <c r="NCF327" s="942"/>
      <c r="NCG327" s="942"/>
      <c r="NCH327" s="942"/>
      <c r="NCI327" s="942"/>
      <c r="NCJ327" s="942"/>
      <c r="NCK327" s="942"/>
      <c r="NCL327" s="942"/>
      <c r="NCM327" s="942"/>
      <c r="NCN327" s="942"/>
      <c r="NCO327" s="942"/>
      <c r="NCP327" s="942"/>
      <c r="NCQ327" s="942"/>
      <c r="NCR327" s="942"/>
      <c r="NCS327" s="942"/>
      <c r="NCT327" s="942"/>
      <c r="NCU327" s="942"/>
      <c r="NCV327" s="942"/>
      <c r="NCW327" s="942"/>
      <c r="NCX327" s="942"/>
      <c r="NCY327" s="942"/>
      <c r="NCZ327" s="942"/>
      <c r="NDA327" s="942"/>
      <c r="NDB327" s="942"/>
      <c r="NDC327" s="942"/>
      <c r="NDD327" s="942"/>
      <c r="NDE327" s="942"/>
      <c r="NDF327" s="942"/>
      <c r="NDG327" s="942"/>
      <c r="NDH327" s="942"/>
      <c r="NDI327" s="942"/>
      <c r="NDJ327" s="942"/>
      <c r="NDK327" s="942"/>
      <c r="NDL327" s="942"/>
      <c r="NDM327" s="942"/>
      <c r="NDN327" s="942"/>
      <c r="NDO327" s="942"/>
      <c r="NDP327" s="942"/>
      <c r="NDQ327" s="942"/>
      <c r="NDR327" s="942"/>
      <c r="NDS327" s="942"/>
      <c r="NDT327" s="942"/>
      <c r="NDU327" s="942"/>
      <c r="NDV327" s="942"/>
      <c r="NDW327" s="942"/>
      <c r="NDX327" s="942"/>
      <c r="NDY327" s="942"/>
      <c r="NDZ327" s="942"/>
      <c r="NEA327" s="942"/>
      <c r="NEB327" s="942"/>
      <c r="NEC327" s="942"/>
      <c r="NED327" s="942"/>
      <c r="NEE327" s="942"/>
      <c r="NEF327" s="942"/>
      <c r="NEG327" s="942"/>
      <c r="NEH327" s="942"/>
      <c r="NEI327" s="942"/>
      <c r="NEJ327" s="942"/>
      <c r="NEK327" s="942"/>
      <c r="NEL327" s="942"/>
      <c r="NEM327" s="942"/>
      <c r="NEN327" s="942"/>
      <c r="NEO327" s="942"/>
      <c r="NEP327" s="942"/>
      <c r="NEQ327" s="942"/>
      <c r="NER327" s="942"/>
      <c r="NES327" s="942"/>
      <c r="NET327" s="942"/>
      <c r="NEU327" s="942"/>
      <c r="NEV327" s="942"/>
      <c r="NEW327" s="942"/>
      <c r="NEX327" s="942"/>
      <c r="NEY327" s="942"/>
      <c r="NEZ327" s="942"/>
      <c r="NFA327" s="942"/>
      <c r="NFB327" s="942"/>
      <c r="NFC327" s="942"/>
      <c r="NFD327" s="942"/>
      <c r="NFE327" s="942"/>
      <c r="NFF327" s="942"/>
      <c r="NFG327" s="942"/>
      <c r="NFH327" s="942"/>
      <c r="NFI327" s="942"/>
      <c r="NFJ327" s="942"/>
      <c r="NFK327" s="942"/>
      <c r="NFL327" s="942"/>
      <c r="NFM327" s="942"/>
      <c r="NFN327" s="942"/>
      <c r="NFO327" s="942"/>
      <c r="NFP327" s="942"/>
      <c r="NFQ327" s="942"/>
      <c r="NFR327" s="942"/>
      <c r="NFS327" s="942"/>
      <c r="NFT327" s="942"/>
      <c r="NFU327" s="942"/>
      <c r="NFV327" s="942"/>
      <c r="NFW327" s="942"/>
      <c r="NFX327" s="942"/>
      <c r="NFY327" s="942"/>
      <c r="NFZ327" s="942"/>
      <c r="NGA327" s="942"/>
      <c r="NGB327" s="942"/>
      <c r="NGC327" s="942"/>
      <c r="NGD327" s="942"/>
      <c r="NGE327" s="942"/>
      <c r="NGF327" s="942"/>
      <c r="NGG327" s="942"/>
      <c r="NGH327" s="942"/>
      <c r="NGI327" s="942"/>
      <c r="NGJ327" s="942"/>
      <c r="NGK327" s="942"/>
      <c r="NGL327" s="942"/>
      <c r="NGM327" s="942"/>
      <c r="NGN327" s="942"/>
      <c r="NGO327" s="942"/>
      <c r="NGP327" s="942"/>
      <c r="NGQ327" s="942"/>
      <c r="NGR327" s="942"/>
      <c r="NGS327" s="942"/>
      <c r="NGT327" s="942"/>
      <c r="NGU327" s="942"/>
      <c r="NGV327" s="942"/>
      <c r="NGW327" s="942"/>
      <c r="NGX327" s="942"/>
      <c r="NGY327" s="942"/>
      <c r="NGZ327" s="942"/>
      <c r="NHA327" s="942"/>
      <c r="NHB327" s="942"/>
      <c r="NHC327" s="942"/>
      <c r="NHD327" s="942"/>
      <c r="NHE327" s="942"/>
      <c r="NHF327" s="942"/>
      <c r="NHG327" s="942"/>
      <c r="NHH327" s="942"/>
      <c r="NHI327" s="942"/>
      <c r="NHJ327" s="942"/>
      <c r="NHK327" s="942"/>
      <c r="NHL327" s="942"/>
      <c r="NHM327" s="942"/>
      <c r="NHN327" s="942"/>
      <c r="NHO327" s="942"/>
      <c r="NHP327" s="942"/>
      <c r="NHQ327" s="942"/>
      <c r="NHR327" s="942"/>
      <c r="NHS327" s="942"/>
      <c r="NHT327" s="942"/>
      <c r="NHU327" s="942"/>
      <c r="NHV327" s="942"/>
      <c r="NHW327" s="942"/>
      <c r="NHX327" s="942"/>
      <c r="NHY327" s="942"/>
      <c r="NHZ327" s="942"/>
      <c r="NIA327" s="942"/>
      <c r="NIB327" s="942"/>
      <c r="NIC327" s="942"/>
      <c r="NID327" s="942"/>
      <c r="NIE327" s="942"/>
      <c r="NIF327" s="942"/>
      <c r="NIG327" s="942"/>
      <c r="NIH327" s="942"/>
      <c r="NII327" s="942"/>
      <c r="NIJ327" s="942"/>
      <c r="NIK327" s="942"/>
      <c r="NIL327" s="942"/>
      <c r="NIM327" s="942"/>
      <c r="NIN327" s="942"/>
      <c r="NIO327" s="942"/>
      <c r="NIP327" s="942"/>
      <c r="NIQ327" s="942"/>
      <c r="NIR327" s="942"/>
      <c r="NIS327" s="942"/>
      <c r="NIT327" s="942"/>
      <c r="NIU327" s="942"/>
      <c r="NIV327" s="942"/>
      <c r="NIW327" s="942"/>
      <c r="NIX327" s="942"/>
      <c r="NIY327" s="942"/>
      <c r="NIZ327" s="942"/>
      <c r="NJA327" s="942"/>
      <c r="NJB327" s="942"/>
      <c r="NJC327" s="942"/>
      <c r="NJD327" s="942"/>
      <c r="NJE327" s="942"/>
      <c r="NJF327" s="942"/>
      <c r="NJG327" s="942"/>
      <c r="NJH327" s="942"/>
      <c r="NJI327" s="942"/>
      <c r="NJJ327" s="942"/>
      <c r="NJK327" s="942"/>
      <c r="NJL327" s="942"/>
      <c r="NJM327" s="942"/>
      <c r="NJN327" s="942"/>
      <c r="NJO327" s="942"/>
      <c r="NJP327" s="942"/>
      <c r="NJQ327" s="942"/>
      <c r="NJR327" s="942"/>
      <c r="NJS327" s="942"/>
      <c r="NJT327" s="942"/>
      <c r="NJU327" s="942"/>
      <c r="NJV327" s="942"/>
      <c r="NJW327" s="942"/>
      <c r="NJX327" s="942"/>
      <c r="NJY327" s="942"/>
      <c r="NJZ327" s="942"/>
      <c r="NKA327" s="942"/>
      <c r="NKB327" s="942"/>
      <c r="NKC327" s="942"/>
      <c r="NKD327" s="942"/>
      <c r="NKE327" s="942"/>
      <c r="NKF327" s="942"/>
      <c r="NKG327" s="942"/>
      <c r="NKH327" s="942"/>
      <c r="NKI327" s="942"/>
      <c r="NKJ327" s="942"/>
      <c r="NKK327" s="942"/>
      <c r="NKL327" s="942"/>
      <c r="NKM327" s="942"/>
      <c r="NKN327" s="942"/>
      <c r="NKO327" s="942"/>
      <c r="NKP327" s="942"/>
      <c r="NKQ327" s="942"/>
      <c r="NKR327" s="942"/>
      <c r="NKS327" s="942"/>
      <c r="NKT327" s="942"/>
      <c r="NKU327" s="942"/>
      <c r="NKV327" s="942"/>
      <c r="NKW327" s="942"/>
      <c r="NKX327" s="942"/>
      <c r="NKY327" s="942"/>
      <c r="NKZ327" s="942"/>
      <c r="NLA327" s="942"/>
      <c r="NLB327" s="942"/>
      <c r="NLC327" s="942"/>
      <c r="NLD327" s="942"/>
      <c r="NLE327" s="942"/>
      <c r="NLF327" s="942"/>
      <c r="NLG327" s="942"/>
      <c r="NLH327" s="942"/>
      <c r="NLI327" s="942"/>
      <c r="NLJ327" s="942"/>
      <c r="NLK327" s="942"/>
      <c r="NLL327" s="942"/>
      <c r="NLM327" s="942"/>
      <c r="NLN327" s="942"/>
      <c r="NLO327" s="942"/>
      <c r="NLP327" s="942"/>
      <c r="NLQ327" s="942"/>
      <c r="NLR327" s="942"/>
      <c r="NLS327" s="942"/>
      <c r="NLT327" s="942"/>
      <c r="NLU327" s="942"/>
      <c r="NLV327" s="942"/>
      <c r="NLW327" s="942"/>
      <c r="NLX327" s="942"/>
      <c r="NLY327" s="942"/>
      <c r="NLZ327" s="942"/>
      <c r="NMA327" s="942"/>
      <c r="NMB327" s="942"/>
      <c r="NMC327" s="942"/>
      <c r="NMD327" s="942"/>
      <c r="NME327" s="942"/>
      <c r="NMF327" s="942"/>
      <c r="NMG327" s="942"/>
      <c r="NMH327" s="942"/>
      <c r="NMI327" s="942"/>
      <c r="NMJ327" s="942"/>
      <c r="NMK327" s="942"/>
      <c r="NML327" s="942"/>
      <c r="NMM327" s="942"/>
      <c r="NMN327" s="942"/>
      <c r="NMO327" s="942"/>
      <c r="NMP327" s="942"/>
      <c r="NMQ327" s="942"/>
      <c r="NMR327" s="942"/>
      <c r="NMS327" s="942"/>
      <c r="NMT327" s="942"/>
      <c r="NMU327" s="942"/>
      <c r="NMV327" s="942"/>
      <c r="NMW327" s="942"/>
      <c r="NMX327" s="942"/>
      <c r="NMY327" s="942"/>
      <c r="NMZ327" s="942"/>
      <c r="NNA327" s="942"/>
      <c r="NNB327" s="942"/>
      <c r="NNC327" s="942"/>
      <c r="NND327" s="942"/>
      <c r="NNE327" s="942"/>
      <c r="NNF327" s="942"/>
      <c r="NNG327" s="942"/>
      <c r="NNH327" s="942"/>
      <c r="NNI327" s="942"/>
      <c r="NNJ327" s="942"/>
      <c r="NNK327" s="942"/>
      <c r="NNL327" s="942"/>
      <c r="NNM327" s="942"/>
      <c r="NNN327" s="942"/>
      <c r="NNO327" s="942"/>
      <c r="NNP327" s="942"/>
      <c r="NNQ327" s="942"/>
      <c r="NNR327" s="942"/>
      <c r="NNS327" s="942"/>
      <c r="NNT327" s="942"/>
      <c r="NNU327" s="942"/>
      <c r="NNV327" s="942"/>
      <c r="NNW327" s="942"/>
      <c r="NNX327" s="942"/>
      <c r="NNY327" s="942"/>
      <c r="NNZ327" s="942"/>
      <c r="NOA327" s="942"/>
      <c r="NOB327" s="942"/>
      <c r="NOC327" s="942"/>
      <c r="NOD327" s="942"/>
      <c r="NOE327" s="942"/>
      <c r="NOF327" s="942"/>
      <c r="NOG327" s="942"/>
      <c r="NOH327" s="942"/>
      <c r="NOI327" s="942"/>
      <c r="NOJ327" s="942"/>
      <c r="NOK327" s="942"/>
      <c r="NOL327" s="942"/>
      <c r="NOM327" s="942"/>
      <c r="NON327" s="942"/>
      <c r="NOO327" s="942"/>
      <c r="NOP327" s="942"/>
      <c r="NOQ327" s="942"/>
      <c r="NOR327" s="942"/>
      <c r="NOS327" s="942"/>
      <c r="NOT327" s="942"/>
      <c r="NOU327" s="942"/>
      <c r="NOV327" s="942"/>
      <c r="NOW327" s="942"/>
      <c r="NOX327" s="942"/>
      <c r="NOY327" s="942"/>
      <c r="NOZ327" s="942"/>
      <c r="NPA327" s="942"/>
      <c r="NPB327" s="942"/>
      <c r="NPC327" s="942"/>
      <c r="NPD327" s="942"/>
      <c r="NPE327" s="942"/>
      <c r="NPF327" s="942"/>
      <c r="NPG327" s="942"/>
      <c r="NPH327" s="942"/>
      <c r="NPI327" s="942"/>
      <c r="NPJ327" s="942"/>
      <c r="NPK327" s="942"/>
      <c r="NPL327" s="942"/>
      <c r="NPM327" s="942"/>
      <c r="NPN327" s="942"/>
      <c r="NPO327" s="942"/>
      <c r="NPP327" s="942"/>
      <c r="NPQ327" s="942"/>
      <c r="NPR327" s="942"/>
      <c r="NPS327" s="942"/>
      <c r="NPT327" s="942"/>
      <c r="NPU327" s="942"/>
      <c r="NPV327" s="942"/>
      <c r="NPW327" s="942"/>
      <c r="NPX327" s="942"/>
      <c r="NPY327" s="942"/>
      <c r="NPZ327" s="942"/>
      <c r="NQA327" s="942"/>
      <c r="NQB327" s="942"/>
      <c r="NQC327" s="942"/>
      <c r="NQD327" s="942"/>
      <c r="NQE327" s="942"/>
      <c r="NQF327" s="942"/>
      <c r="NQG327" s="942"/>
      <c r="NQH327" s="942"/>
      <c r="NQI327" s="942"/>
      <c r="NQJ327" s="942"/>
      <c r="NQK327" s="942"/>
      <c r="NQL327" s="942"/>
      <c r="NQM327" s="942"/>
      <c r="NQN327" s="942"/>
      <c r="NQO327" s="942"/>
      <c r="NQP327" s="942"/>
      <c r="NQQ327" s="942"/>
      <c r="NQR327" s="942"/>
      <c r="NQS327" s="942"/>
      <c r="NQT327" s="942"/>
      <c r="NQU327" s="942"/>
      <c r="NQV327" s="942"/>
      <c r="NQW327" s="942"/>
      <c r="NQX327" s="942"/>
      <c r="NQY327" s="942"/>
      <c r="NQZ327" s="942"/>
      <c r="NRA327" s="942"/>
      <c r="NRB327" s="942"/>
      <c r="NRC327" s="942"/>
      <c r="NRD327" s="942"/>
      <c r="NRE327" s="942"/>
      <c r="NRF327" s="942"/>
      <c r="NRG327" s="942"/>
      <c r="NRH327" s="942"/>
      <c r="NRI327" s="942"/>
      <c r="NRJ327" s="942"/>
      <c r="NRK327" s="942"/>
      <c r="NRL327" s="942"/>
      <c r="NRM327" s="942"/>
      <c r="NRN327" s="942"/>
      <c r="NRO327" s="942"/>
      <c r="NRP327" s="942"/>
      <c r="NRQ327" s="942"/>
      <c r="NRR327" s="942"/>
      <c r="NRS327" s="942"/>
      <c r="NRT327" s="942"/>
      <c r="NRU327" s="942"/>
      <c r="NRV327" s="942"/>
      <c r="NRW327" s="942"/>
      <c r="NRX327" s="942"/>
      <c r="NRY327" s="942"/>
      <c r="NRZ327" s="942"/>
      <c r="NSA327" s="942"/>
      <c r="NSB327" s="942"/>
      <c r="NSC327" s="942"/>
      <c r="NSD327" s="942"/>
      <c r="NSE327" s="942"/>
      <c r="NSF327" s="942"/>
      <c r="NSG327" s="942"/>
      <c r="NSH327" s="942"/>
      <c r="NSI327" s="942"/>
      <c r="NSJ327" s="942"/>
      <c r="NSK327" s="942"/>
      <c r="NSL327" s="942"/>
      <c r="NSM327" s="942"/>
      <c r="NSN327" s="942"/>
      <c r="NSO327" s="942"/>
      <c r="NSP327" s="942"/>
      <c r="NSQ327" s="942"/>
      <c r="NSR327" s="942"/>
      <c r="NSS327" s="942"/>
      <c r="NST327" s="942"/>
      <c r="NSU327" s="942"/>
      <c r="NSV327" s="942"/>
      <c r="NSW327" s="942"/>
      <c r="NSX327" s="942"/>
      <c r="NSY327" s="942"/>
      <c r="NSZ327" s="942"/>
      <c r="NTA327" s="942"/>
      <c r="NTB327" s="942"/>
      <c r="NTC327" s="942"/>
      <c r="NTD327" s="942"/>
      <c r="NTE327" s="942"/>
      <c r="NTF327" s="942"/>
      <c r="NTG327" s="942"/>
      <c r="NTH327" s="942"/>
      <c r="NTI327" s="942"/>
      <c r="NTJ327" s="942"/>
      <c r="NTK327" s="942"/>
      <c r="NTL327" s="942"/>
      <c r="NTM327" s="942"/>
      <c r="NTN327" s="942"/>
      <c r="NTO327" s="942"/>
      <c r="NTP327" s="942"/>
      <c r="NTQ327" s="942"/>
      <c r="NTR327" s="942"/>
      <c r="NTS327" s="942"/>
      <c r="NTT327" s="942"/>
      <c r="NTU327" s="942"/>
      <c r="NTV327" s="942"/>
      <c r="NTW327" s="942"/>
      <c r="NTX327" s="942"/>
      <c r="NTY327" s="942"/>
      <c r="NTZ327" s="942"/>
      <c r="NUA327" s="942"/>
      <c r="NUB327" s="942"/>
      <c r="NUC327" s="942"/>
      <c r="NUD327" s="942"/>
      <c r="NUE327" s="942"/>
      <c r="NUF327" s="942"/>
      <c r="NUG327" s="942"/>
      <c r="NUH327" s="942"/>
      <c r="NUI327" s="942"/>
      <c r="NUJ327" s="942"/>
      <c r="NUK327" s="942"/>
      <c r="NUL327" s="942"/>
      <c r="NUM327" s="942"/>
      <c r="NUN327" s="942"/>
      <c r="NUO327" s="942"/>
      <c r="NUP327" s="942"/>
      <c r="NUQ327" s="942"/>
      <c r="NUR327" s="942"/>
      <c r="NUS327" s="942"/>
      <c r="NUT327" s="942"/>
      <c r="NUU327" s="942"/>
      <c r="NUV327" s="942"/>
      <c r="NUW327" s="942"/>
      <c r="NUX327" s="942"/>
      <c r="NUY327" s="942"/>
      <c r="NUZ327" s="942"/>
      <c r="NVA327" s="942"/>
      <c r="NVB327" s="942"/>
      <c r="NVC327" s="942"/>
      <c r="NVD327" s="942"/>
      <c r="NVE327" s="942"/>
      <c r="NVF327" s="942"/>
      <c r="NVG327" s="942"/>
      <c r="NVH327" s="942"/>
      <c r="NVI327" s="942"/>
      <c r="NVJ327" s="942"/>
      <c r="NVK327" s="942"/>
      <c r="NVL327" s="942"/>
      <c r="NVM327" s="942"/>
      <c r="NVN327" s="942"/>
      <c r="NVO327" s="942"/>
      <c r="NVP327" s="942"/>
      <c r="NVQ327" s="942"/>
      <c r="NVR327" s="942"/>
      <c r="NVS327" s="942"/>
      <c r="NVT327" s="942"/>
      <c r="NVU327" s="942"/>
      <c r="NVV327" s="942"/>
      <c r="NVW327" s="942"/>
      <c r="NVX327" s="942"/>
      <c r="NVY327" s="942"/>
      <c r="NVZ327" s="942"/>
      <c r="NWA327" s="942"/>
      <c r="NWB327" s="942"/>
      <c r="NWC327" s="942"/>
      <c r="NWD327" s="942"/>
      <c r="NWE327" s="942"/>
      <c r="NWF327" s="942"/>
      <c r="NWG327" s="942"/>
      <c r="NWH327" s="942"/>
      <c r="NWI327" s="942"/>
      <c r="NWJ327" s="942"/>
      <c r="NWK327" s="942"/>
      <c r="NWL327" s="942"/>
      <c r="NWM327" s="942"/>
      <c r="NWN327" s="942"/>
      <c r="NWO327" s="942"/>
      <c r="NWP327" s="942"/>
      <c r="NWQ327" s="942"/>
      <c r="NWR327" s="942"/>
      <c r="NWS327" s="942"/>
      <c r="NWT327" s="942"/>
      <c r="NWU327" s="942"/>
      <c r="NWV327" s="942"/>
      <c r="NWW327" s="942"/>
      <c r="NWX327" s="942"/>
      <c r="NWY327" s="942"/>
      <c r="NWZ327" s="942"/>
      <c r="NXA327" s="942"/>
      <c r="NXB327" s="942"/>
      <c r="NXC327" s="942"/>
      <c r="NXD327" s="942"/>
      <c r="NXE327" s="942"/>
      <c r="NXF327" s="942"/>
      <c r="NXG327" s="942"/>
      <c r="NXH327" s="942"/>
      <c r="NXI327" s="942"/>
      <c r="NXJ327" s="942"/>
      <c r="NXK327" s="942"/>
      <c r="NXL327" s="942"/>
      <c r="NXM327" s="942"/>
      <c r="NXN327" s="942"/>
      <c r="NXO327" s="942"/>
      <c r="NXP327" s="942"/>
      <c r="NXQ327" s="942"/>
      <c r="NXR327" s="942"/>
      <c r="NXS327" s="942"/>
      <c r="NXT327" s="942"/>
      <c r="NXU327" s="942"/>
      <c r="NXV327" s="942"/>
      <c r="NXW327" s="942"/>
      <c r="NXX327" s="942"/>
      <c r="NXY327" s="942"/>
      <c r="NXZ327" s="942"/>
      <c r="NYA327" s="942"/>
      <c r="NYB327" s="942"/>
      <c r="NYC327" s="942"/>
      <c r="NYD327" s="942"/>
      <c r="NYE327" s="942"/>
      <c r="NYF327" s="942"/>
      <c r="NYG327" s="942"/>
      <c r="NYH327" s="942"/>
      <c r="NYI327" s="942"/>
      <c r="NYJ327" s="942"/>
      <c r="NYK327" s="942"/>
      <c r="NYL327" s="942"/>
      <c r="NYM327" s="942"/>
      <c r="NYN327" s="942"/>
      <c r="NYO327" s="942"/>
      <c r="NYP327" s="942"/>
      <c r="NYQ327" s="942"/>
      <c r="NYR327" s="942"/>
      <c r="NYS327" s="942"/>
      <c r="NYT327" s="942"/>
      <c r="NYU327" s="942"/>
      <c r="NYV327" s="942"/>
      <c r="NYW327" s="942"/>
      <c r="NYX327" s="942"/>
      <c r="NYY327" s="942"/>
      <c r="NYZ327" s="942"/>
      <c r="NZA327" s="942"/>
      <c r="NZB327" s="942"/>
      <c r="NZC327" s="942"/>
      <c r="NZD327" s="942"/>
      <c r="NZE327" s="942"/>
      <c r="NZF327" s="942"/>
      <c r="NZG327" s="942"/>
      <c r="NZH327" s="942"/>
      <c r="NZI327" s="942"/>
      <c r="NZJ327" s="942"/>
      <c r="NZK327" s="942"/>
      <c r="NZL327" s="942"/>
      <c r="NZM327" s="942"/>
      <c r="NZN327" s="942"/>
      <c r="NZO327" s="942"/>
      <c r="NZP327" s="942"/>
      <c r="NZQ327" s="942"/>
      <c r="NZR327" s="942"/>
      <c r="NZS327" s="942"/>
      <c r="NZT327" s="942"/>
      <c r="NZU327" s="942"/>
      <c r="NZV327" s="942"/>
      <c r="NZW327" s="942"/>
      <c r="NZX327" s="942"/>
      <c r="NZY327" s="942"/>
      <c r="NZZ327" s="942"/>
      <c r="OAA327" s="942"/>
      <c r="OAB327" s="942"/>
      <c r="OAC327" s="942"/>
      <c r="OAD327" s="942"/>
      <c r="OAE327" s="942"/>
      <c r="OAF327" s="942"/>
      <c r="OAG327" s="942"/>
      <c r="OAH327" s="942"/>
      <c r="OAI327" s="942"/>
      <c r="OAJ327" s="942"/>
      <c r="OAK327" s="942"/>
      <c r="OAL327" s="942"/>
      <c r="OAM327" s="942"/>
      <c r="OAN327" s="942"/>
      <c r="OAO327" s="942"/>
      <c r="OAP327" s="942"/>
      <c r="OAQ327" s="942"/>
      <c r="OAR327" s="942"/>
      <c r="OAS327" s="942"/>
      <c r="OAT327" s="942"/>
      <c r="OAU327" s="942"/>
      <c r="OAV327" s="942"/>
      <c r="OAW327" s="942"/>
      <c r="OAX327" s="942"/>
      <c r="OAY327" s="942"/>
      <c r="OAZ327" s="942"/>
      <c r="OBA327" s="942"/>
      <c r="OBB327" s="942"/>
      <c r="OBC327" s="942"/>
      <c r="OBD327" s="942"/>
      <c r="OBE327" s="942"/>
      <c r="OBF327" s="942"/>
      <c r="OBG327" s="942"/>
      <c r="OBH327" s="942"/>
      <c r="OBI327" s="942"/>
      <c r="OBJ327" s="942"/>
      <c r="OBK327" s="942"/>
      <c r="OBL327" s="942"/>
      <c r="OBM327" s="942"/>
      <c r="OBN327" s="942"/>
      <c r="OBO327" s="942"/>
      <c r="OBP327" s="942"/>
      <c r="OBQ327" s="942"/>
      <c r="OBR327" s="942"/>
      <c r="OBS327" s="942"/>
      <c r="OBT327" s="942"/>
      <c r="OBU327" s="942"/>
      <c r="OBV327" s="942"/>
      <c r="OBW327" s="942"/>
      <c r="OBX327" s="942"/>
      <c r="OBY327" s="942"/>
      <c r="OBZ327" s="942"/>
      <c r="OCA327" s="942"/>
      <c r="OCB327" s="942"/>
      <c r="OCC327" s="942"/>
      <c r="OCD327" s="942"/>
      <c r="OCE327" s="942"/>
      <c r="OCF327" s="942"/>
      <c r="OCG327" s="942"/>
      <c r="OCH327" s="942"/>
      <c r="OCI327" s="942"/>
      <c r="OCJ327" s="942"/>
      <c r="OCK327" s="942"/>
      <c r="OCL327" s="942"/>
      <c r="OCM327" s="942"/>
      <c r="OCN327" s="942"/>
      <c r="OCO327" s="942"/>
      <c r="OCP327" s="942"/>
      <c r="OCQ327" s="942"/>
      <c r="OCR327" s="942"/>
      <c r="OCS327" s="942"/>
      <c r="OCT327" s="942"/>
      <c r="OCU327" s="942"/>
      <c r="OCV327" s="942"/>
      <c r="OCW327" s="942"/>
      <c r="OCX327" s="942"/>
      <c r="OCY327" s="942"/>
      <c r="OCZ327" s="942"/>
      <c r="ODA327" s="942"/>
      <c r="ODB327" s="942"/>
      <c r="ODC327" s="942"/>
      <c r="ODD327" s="942"/>
      <c r="ODE327" s="942"/>
      <c r="ODF327" s="942"/>
      <c r="ODG327" s="942"/>
      <c r="ODH327" s="942"/>
      <c r="ODI327" s="942"/>
      <c r="ODJ327" s="942"/>
      <c r="ODK327" s="942"/>
      <c r="ODL327" s="942"/>
      <c r="ODM327" s="942"/>
      <c r="ODN327" s="942"/>
      <c r="ODO327" s="942"/>
      <c r="ODP327" s="942"/>
      <c r="ODQ327" s="942"/>
      <c r="ODR327" s="942"/>
      <c r="ODS327" s="942"/>
      <c r="ODT327" s="942"/>
      <c r="ODU327" s="942"/>
      <c r="ODV327" s="942"/>
      <c r="ODW327" s="942"/>
      <c r="ODX327" s="942"/>
      <c r="ODY327" s="942"/>
      <c r="ODZ327" s="942"/>
      <c r="OEA327" s="942"/>
      <c r="OEB327" s="942"/>
      <c r="OEC327" s="942"/>
      <c r="OED327" s="942"/>
      <c r="OEE327" s="942"/>
      <c r="OEF327" s="942"/>
      <c r="OEG327" s="942"/>
      <c r="OEH327" s="942"/>
      <c r="OEI327" s="942"/>
      <c r="OEJ327" s="942"/>
      <c r="OEK327" s="942"/>
      <c r="OEL327" s="942"/>
      <c r="OEM327" s="942"/>
      <c r="OEN327" s="942"/>
      <c r="OEO327" s="942"/>
      <c r="OEP327" s="942"/>
      <c r="OEQ327" s="942"/>
      <c r="OER327" s="942"/>
      <c r="OES327" s="942"/>
      <c r="OET327" s="942"/>
      <c r="OEU327" s="942"/>
      <c r="OEV327" s="942"/>
      <c r="OEW327" s="942"/>
      <c r="OEX327" s="942"/>
      <c r="OEY327" s="942"/>
      <c r="OEZ327" s="942"/>
      <c r="OFA327" s="942"/>
      <c r="OFB327" s="942"/>
      <c r="OFC327" s="942"/>
      <c r="OFD327" s="942"/>
      <c r="OFE327" s="942"/>
      <c r="OFF327" s="942"/>
      <c r="OFG327" s="942"/>
      <c r="OFH327" s="942"/>
      <c r="OFI327" s="942"/>
      <c r="OFJ327" s="942"/>
      <c r="OFK327" s="942"/>
      <c r="OFL327" s="942"/>
      <c r="OFM327" s="942"/>
      <c r="OFN327" s="942"/>
      <c r="OFO327" s="942"/>
      <c r="OFP327" s="942"/>
      <c r="OFQ327" s="942"/>
      <c r="OFR327" s="942"/>
      <c r="OFS327" s="942"/>
      <c r="OFT327" s="942"/>
      <c r="OFU327" s="942"/>
      <c r="OFV327" s="942"/>
      <c r="OFW327" s="942"/>
      <c r="OFX327" s="942"/>
      <c r="OFY327" s="942"/>
      <c r="OFZ327" s="942"/>
      <c r="OGA327" s="942"/>
      <c r="OGB327" s="942"/>
      <c r="OGC327" s="942"/>
      <c r="OGD327" s="942"/>
      <c r="OGE327" s="942"/>
      <c r="OGF327" s="942"/>
      <c r="OGG327" s="942"/>
      <c r="OGH327" s="942"/>
      <c r="OGI327" s="942"/>
      <c r="OGJ327" s="942"/>
      <c r="OGK327" s="942"/>
      <c r="OGL327" s="942"/>
      <c r="OGM327" s="942"/>
      <c r="OGN327" s="942"/>
      <c r="OGO327" s="942"/>
      <c r="OGP327" s="942"/>
      <c r="OGQ327" s="942"/>
      <c r="OGR327" s="942"/>
      <c r="OGS327" s="942"/>
      <c r="OGT327" s="942"/>
      <c r="OGU327" s="942"/>
      <c r="OGV327" s="942"/>
      <c r="OGW327" s="942"/>
      <c r="OGX327" s="942"/>
      <c r="OGY327" s="942"/>
      <c r="OGZ327" s="942"/>
      <c r="OHA327" s="942"/>
      <c r="OHB327" s="942"/>
      <c r="OHC327" s="942"/>
      <c r="OHD327" s="942"/>
      <c r="OHE327" s="942"/>
      <c r="OHF327" s="942"/>
      <c r="OHG327" s="942"/>
      <c r="OHH327" s="942"/>
      <c r="OHI327" s="942"/>
      <c r="OHJ327" s="942"/>
      <c r="OHK327" s="942"/>
      <c r="OHL327" s="942"/>
      <c r="OHM327" s="942"/>
      <c r="OHN327" s="942"/>
      <c r="OHO327" s="942"/>
      <c r="OHP327" s="942"/>
      <c r="OHQ327" s="942"/>
      <c r="OHR327" s="942"/>
      <c r="OHS327" s="942"/>
      <c r="OHT327" s="942"/>
      <c r="OHU327" s="942"/>
      <c r="OHV327" s="942"/>
      <c r="OHW327" s="942"/>
      <c r="OHX327" s="942"/>
      <c r="OHY327" s="942"/>
      <c r="OHZ327" s="942"/>
      <c r="OIA327" s="942"/>
      <c r="OIB327" s="942"/>
      <c r="OIC327" s="942"/>
      <c r="OID327" s="942"/>
      <c r="OIE327" s="942"/>
      <c r="OIF327" s="942"/>
      <c r="OIG327" s="942"/>
      <c r="OIH327" s="942"/>
      <c r="OII327" s="942"/>
      <c r="OIJ327" s="942"/>
      <c r="OIK327" s="942"/>
      <c r="OIL327" s="942"/>
      <c r="OIM327" s="942"/>
      <c r="OIN327" s="942"/>
      <c r="OIO327" s="942"/>
      <c r="OIP327" s="942"/>
      <c r="OIQ327" s="942"/>
      <c r="OIR327" s="942"/>
      <c r="OIS327" s="942"/>
      <c r="OIT327" s="942"/>
      <c r="OIU327" s="942"/>
      <c r="OIV327" s="942"/>
      <c r="OIW327" s="942"/>
      <c r="OIX327" s="942"/>
      <c r="OIY327" s="942"/>
      <c r="OIZ327" s="942"/>
      <c r="OJA327" s="942"/>
      <c r="OJB327" s="942"/>
      <c r="OJC327" s="942"/>
      <c r="OJD327" s="942"/>
      <c r="OJE327" s="942"/>
      <c r="OJF327" s="942"/>
      <c r="OJG327" s="942"/>
      <c r="OJH327" s="942"/>
      <c r="OJI327" s="942"/>
      <c r="OJJ327" s="942"/>
      <c r="OJK327" s="942"/>
      <c r="OJL327" s="942"/>
      <c r="OJM327" s="942"/>
      <c r="OJN327" s="942"/>
      <c r="OJO327" s="942"/>
      <c r="OJP327" s="942"/>
      <c r="OJQ327" s="942"/>
      <c r="OJR327" s="942"/>
      <c r="OJS327" s="942"/>
      <c r="OJT327" s="942"/>
      <c r="OJU327" s="942"/>
      <c r="OJV327" s="942"/>
      <c r="OJW327" s="942"/>
      <c r="OJX327" s="942"/>
      <c r="OJY327" s="942"/>
      <c r="OJZ327" s="942"/>
      <c r="OKA327" s="942"/>
      <c r="OKB327" s="942"/>
      <c r="OKC327" s="942"/>
      <c r="OKD327" s="942"/>
      <c r="OKE327" s="942"/>
      <c r="OKF327" s="942"/>
      <c r="OKG327" s="942"/>
      <c r="OKH327" s="942"/>
      <c r="OKI327" s="942"/>
      <c r="OKJ327" s="942"/>
      <c r="OKK327" s="942"/>
      <c r="OKL327" s="942"/>
      <c r="OKM327" s="942"/>
      <c r="OKN327" s="942"/>
      <c r="OKO327" s="942"/>
      <c r="OKP327" s="942"/>
      <c r="OKQ327" s="942"/>
      <c r="OKR327" s="942"/>
      <c r="OKS327" s="942"/>
      <c r="OKT327" s="942"/>
      <c r="OKU327" s="942"/>
      <c r="OKV327" s="942"/>
      <c r="OKW327" s="942"/>
      <c r="OKX327" s="942"/>
      <c r="OKY327" s="942"/>
      <c r="OKZ327" s="942"/>
      <c r="OLA327" s="942"/>
      <c r="OLB327" s="942"/>
      <c r="OLC327" s="942"/>
      <c r="OLD327" s="942"/>
      <c r="OLE327" s="942"/>
      <c r="OLF327" s="942"/>
      <c r="OLG327" s="942"/>
      <c r="OLH327" s="942"/>
      <c r="OLI327" s="942"/>
      <c r="OLJ327" s="942"/>
      <c r="OLK327" s="942"/>
      <c r="OLL327" s="942"/>
      <c r="OLM327" s="942"/>
      <c r="OLN327" s="942"/>
      <c r="OLO327" s="942"/>
      <c r="OLP327" s="942"/>
      <c r="OLQ327" s="942"/>
      <c r="OLR327" s="942"/>
      <c r="OLS327" s="942"/>
      <c r="OLT327" s="942"/>
      <c r="OLU327" s="942"/>
      <c r="OLV327" s="942"/>
      <c r="OLW327" s="942"/>
      <c r="OLX327" s="942"/>
      <c r="OLY327" s="942"/>
      <c r="OLZ327" s="942"/>
      <c r="OMA327" s="942"/>
      <c r="OMB327" s="942"/>
      <c r="OMC327" s="942"/>
      <c r="OMD327" s="942"/>
      <c r="OME327" s="942"/>
      <c r="OMF327" s="942"/>
      <c r="OMG327" s="942"/>
      <c r="OMH327" s="942"/>
      <c r="OMI327" s="942"/>
      <c r="OMJ327" s="942"/>
      <c r="OMK327" s="942"/>
      <c r="OML327" s="942"/>
      <c r="OMM327" s="942"/>
      <c r="OMN327" s="942"/>
      <c r="OMO327" s="942"/>
      <c r="OMP327" s="942"/>
      <c r="OMQ327" s="942"/>
      <c r="OMR327" s="942"/>
      <c r="OMS327" s="942"/>
      <c r="OMT327" s="942"/>
      <c r="OMU327" s="942"/>
      <c r="OMV327" s="942"/>
      <c r="OMW327" s="942"/>
      <c r="OMX327" s="942"/>
      <c r="OMY327" s="942"/>
      <c r="OMZ327" s="942"/>
      <c r="ONA327" s="942"/>
      <c r="ONB327" s="942"/>
      <c r="ONC327" s="942"/>
      <c r="OND327" s="942"/>
      <c r="ONE327" s="942"/>
      <c r="ONF327" s="942"/>
      <c r="ONG327" s="942"/>
      <c r="ONH327" s="942"/>
      <c r="ONI327" s="942"/>
      <c r="ONJ327" s="942"/>
      <c r="ONK327" s="942"/>
      <c r="ONL327" s="942"/>
      <c r="ONM327" s="942"/>
      <c r="ONN327" s="942"/>
      <c r="ONO327" s="942"/>
      <c r="ONP327" s="942"/>
      <c r="ONQ327" s="942"/>
      <c r="ONR327" s="942"/>
      <c r="ONS327" s="942"/>
      <c r="ONT327" s="942"/>
      <c r="ONU327" s="942"/>
      <c r="ONV327" s="942"/>
      <c r="ONW327" s="942"/>
      <c r="ONX327" s="942"/>
      <c r="ONY327" s="942"/>
      <c r="ONZ327" s="942"/>
      <c r="OOA327" s="942"/>
      <c r="OOB327" s="942"/>
      <c r="OOC327" s="942"/>
      <c r="OOD327" s="942"/>
      <c r="OOE327" s="942"/>
      <c r="OOF327" s="942"/>
      <c r="OOG327" s="942"/>
      <c r="OOH327" s="942"/>
      <c r="OOI327" s="942"/>
      <c r="OOJ327" s="942"/>
      <c r="OOK327" s="942"/>
      <c r="OOL327" s="942"/>
      <c r="OOM327" s="942"/>
      <c r="OON327" s="942"/>
      <c r="OOO327" s="942"/>
      <c r="OOP327" s="942"/>
      <c r="OOQ327" s="942"/>
      <c r="OOR327" s="942"/>
      <c r="OOS327" s="942"/>
      <c r="OOT327" s="942"/>
      <c r="OOU327" s="942"/>
      <c r="OOV327" s="942"/>
      <c r="OOW327" s="942"/>
      <c r="OOX327" s="942"/>
      <c r="OOY327" s="942"/>
      <c r="OOZ327" s="942"/>
      <c r="OPA327" s="942"/>
      <c r="OPB327" s="942"/>
      <c r="OPC327" s="942"/>
      <c r="OPD327" s="942"/>
      <c r="OPE327" s="942"/>
      <c r="OPF327" s="942"/>
      <c r="OPG327" s="942"/>
      <c r="OPH327" s="942"/>
      <c r="OPI327" s="942"/>
      <c r="OPJ327" s="942"/>
      <c r="OPK327" s="942"/>
      <c r="OPL327" s="942"/>
      <c r="OPM327" s="942"/>
      <c r="OPN327" s="942"/>
      <c r="OPO327" s="942"/>
      <c r="OPP327" s="942"/>
      <c r="OPQ327" s="942"/>
      <c r="OPR327" s="942"/>
      <c r="OPS327" s="942"/>
      <c r="OPT327" s="942"/>
      <c r="OPU327" s="942"/>
      <c r="OPV327" s="942"/>
      <c r="OPW327" s="942"/>
      <c r="OPX327" s="942"/>
      <c r="OPY327" s="942"/>
      <c r="OPZ327" s="942"/>
      <c r="OQA327" s="942"/>
      <c r="OQB327" s="942"/>
      <c r="OQC327" s="942"/>
      <c r="OQD327" s="942"/>
      <c r="OQE327" s="942"/>
      <c r="OQF327" s="942"/>
      <c r="OQG327" s="942"/>
      <c r="OQH327" s="942"/>
      <c r="OQI327" s="942"/>
      <c r="OQJ327" s="942"/>
      <c r="OQK327" s="942"/>
      <c r="OQL327" s="942"/>
      <c r="OQM327" s="942"/>
      <c r="OQN327" s="942"/>
      <c r="OQO327" s="942"/>
      <c r="OQP327" s="942"/>
      <c r="OQQ327" s="942"/>
      <c r="OQR327" s="942"/>
      <c r="OQS327" s="942"/>
      <c r="OQT327" s="942"/>
      <c r="OQU327" s="942"/>
      <c r="OQV327" s="942"/>
      <c r="OQW327" s="942"/>
      <c r="OQX327" s="942"/>
      <c r="OQY327" s="942"/>
      <c r="OQZ327" s="942"/>
      <c r="ORA327" s="942"/>
      <c r="ORB327" s="942"/>
      <c r="ORC327" s="942"/>
      <c r="ORD327" s="942"/>
      <c r="ORE327" s="942"/>
      <c r="ORF327" s="942"/>
      <c r="ORG327" s="942"/>
      <c r="ORH327" s="942"/>
      <c r="ORI327" s="942"/>
      <c r="ORJ327" s="942"/>
      <c r="ORK327" s="942"/>
      <c r="ORL327" s="942"/>
      <c r="ORM327" s="942"/>
      <c r="ORN327" s="942"/>
      <c r="ORO327" s="942"/>
      <c r="ORP327" s="942"/>
      <c r="ORQ327" s="942"/>
      <c r="ORR327" s="942"/>
      <c r="ORS327" s="942"/>
      <c r="ORT327" s="942"/>
      <c r="ORU327" s="942"/>
      <c r="ORV327" s="942"/>
      <c r="ORW327" s="942"/>
      <c r="ORX327" s="942"/>
      <c r="ORY327" s="942"/>
      <c r="ORZ327" s="942"/>
      <c r="OSA327" s="942"/>
      <c r="OSB327" s="942"/>
      <c r="OSC327" s="942"/>
      <c r="OSD327" s="942"/>
      <c r="OSE327" s="942"/>
      <c r="OSF327" s="942"/>
      <c r="OSG327" s="942"/>
      <c r="OSH327" s="942"/>
      <c r="OSI327" s="942"/>
      <c r="OSJ327" s="942"/>
      <c r="OSK327" s="942"/>
      <c r="OSL327" s="942"/>
      <c r="OSM327" s="942"/>
      <c r="OSN327" s="942"/>
      <c r="OSO327" s="942"/>
      <c r="OSP327" s="942"/>
      <c r="OSQ327" s="942"/>
      <c r="OSR327" s="942"/>
      <c r="OSS327" s="942"/>
      <c r="OST327" s="942"/>
      <c r="OSU327" s="942"/>
      <c r="OSV327" s="942"/>
      <c r="OSW327" s="942"/>
      <c r="OSX327" s="942"/>
      <c r="OSY327" s="942"/>
      <c r="OSZ327" s="942"/>
      <c r="OTA327" s="942"/>
      <c r="OTB327" s="942"/>
      <c r="OTC327" s="942"/>
      <c r="OTD327" s="942"/>
      <c r="OTE327" s="942"/>
      <c r="OTF327" s="942"/>
      <c r="OTG327" s="942"/>
      <c r="OTH327" s="942"/>
      <c r="OTI327" s="942"/>
      <c r="OTJ327" s="942"/>
      <c r="OTK327" s="942"/>
      <c r="OTL327" s="942"/>
      <c r="OTM327" s="942"/>
      <c r="OTN327" s="942"/>
      <c r="OTO327" s="942"/>
      <c r="OTP327" s="942"/>
      <c r="OTQ327" s="942"/>
      <c r="OTR327" s="942"/>
      <c r="OTS327" s="942"/>
      <c r="OTT327" s="942"/>
      <c r="OTU327" s="942"/>
      <c r="OTV327" s="942"/>
      <c r="OTW327" s="942"/>
      <c r="OTX327" s="942"/>
      <c r="OTY327" s="942"/>
      <c r="OTZ327" s="942"/>
      <c r="OUA327" s="942"/>
      <c r="OUB327" s="942"/>
      <c r="OUC327" s="942"/>
      <c r="OUD327" s="942"/>
      <c r="OUE327" s="942"/>
      <c r="OUF327" s="942"/>
      <c r="OUG327" s="942"/>
      <c r="OUH327" s="942"/>
      <c r="OUI327" s="942"/>
      <c r="OUJ327" s="942"/>
      <c r="OUK327" s="942"/>
      <c r="OUL327" s="942"/>
      <c r="OUM327" s="942"/>
      <c r="OUN327" s="942"/>
      <c r="OUO327" s="942"/>
      <c r="OUP327" s="942"/>
      <c r="OUQ327" s="942"/>
      <c r="OUR327" s="942"/>
      <c r="OUS327" s="942"/>
      <c r="OUT327" s="942"/>
      <c r="OUU327" s="942"/>
      <c r="OUV327" s="942"/>
      <c r="OUW327" s="942"/>
      <c r="OUX327" s="942"/>
      <c r="OUY327" s="942"/>
      <c r="OUZ327" s="942"/>
      <c r="OVA327" s="942"/>
      <c r="OVB327" s="942"/>
      <c r="OVC327" s="942"/>
      <c r="OVD327" s="942"/>
      <c r="OVE327" s="942"/>
      <c r="OVF327" s="942"/>
      <c r="OVG327" s="942"/>
      <c r="OVH327" s="942"/>
      <c r="OVI327" s="942"/>
      <c r="OVJ327" s="942"/>
      <c r="OVK327" s="942"/>
      <c r="OVL327" s="942"/>
      <c r="OVM327" s="942"/>
      <c r="OVN327" s="942"/>
      <c r="OVO327" s="942"/>
      <c r="OVP327" s="942"/>
      <c r="OVQ327" s="942"/>
      <c r="OVR327" s="942"/>
      <c r="OVS327" s="942"/>
      <c r="OVT327" s="942"/>
      <c r="OVU327" s="942"/>
      <c r="OVV327" s="942"/>
      <c r="OVW327" s="942"/>
      <c r="OVX327" s="942"/>
      <c r="OVY327" s="942"/>
      <c r="OVZ327" s="942"/>
      <c r="OWA327" s="942"/>
      <c r="OWB327" s="942"/>
      <c r="OWC327" s="942"/>
      <c r="OWD327" s="942"/>
      <c r="OWE327" s="942"/>
      <c r="OWF327" s="942"/>
      <c r="OWG327" s="942"/>
      <c r="OWH327" s="942"/>
      <c r="OWI327" s="942"/>
      <c r="OWJ327" s="942"/>
      <c r="OWK327" s="942"/>
      <c r="OWL327" s="942"/>
      <c r="OWM327" s="942"/>
      <c r="OWN327" s="942"/>
      <c r="OWO327" s="942"/>
      <c r="OWP327" s="942"/>
      <c r="OWQ327" s="942"/>
      <c r="OWR327" s="942"/>
      <c r="OWS327" s="942"/>
      <c r="OWT327" s="942"/>
      <c r="OWU327" s="942"/>
      <c r="OWV327" s="942"/>
      <c r="OWW327" s="942"/>
      <c r="OWX327" s="942"/>
      <c r="OWY327" s="942"/>
      <c r="OWZ327" s="942"/>
      <c r="OXA327" s="942"/>
      <c r="OXB327" s="942"/>
      <c r="OXC327" s="942"/>
      <c r="OXD327" s="942"/>
      <c r="OXE327" s="942"/>
      <c r="OXF327" s="942"/>
      <c r="OXG327" s="942"/>
      <c r="OXH327" s="942"/>
      <c r="OXI327" s="942"/>
      <c r="OXJ327" s="942"/>
      <c r="OXK327" s="942"/>
      <c r="OXL327" s="942"/>
      <c r="OXM327" s="942"/>
      <c r="OXN327" s="942"/>
      <c r="OXO327" s="942"/>
      <c r="OXP327" s="942"/>
      <c r="OXQ327" s="942"/>
      <c r="OXR327" s="942"/>
      <c r="OXS327" s="942"/>
      <c r="OXT327" s="942"/>
      <c r="OXU327" s="942"/>
      <c r="OXV327" s="942"/>
      <c r="OXW327" s="942"/>
      <c r="OXX327" s="942"/>
      <c r="OXY327" s="942"/>
      <c r="OXZ327" s="942"/>
      <c r="OYA327" s="942"/>
      <c r="OYB327" s="942"/>
      <c r="OYC327" s="942"/>
      <c r="OYD327" s="942"/>
      <c r="OYE327" s="942"/>
      <c r="OYF327" s="942"/>
      <c r="OYG327" s="942"/>
      <c r="OYH327" s="942"/>
      <c r="OYI327" s="942"/>
      <c r="OYJ327" s="942"/>
      <c r="OYK327" s="942"/>
      <c r="OYL327" s="942"/>
      <c r="OYM327" s="942"/>
      <c r="OYN327" s="942"/>
      <c r="OYO327" s="942"/>
      <c r="OYP327" s="942"/>
      <c r="OYQ327" s="942"/>
      <c r="OYR327" s="942"/>
      <c r="OYS327" s="942"/>
      <c r="OYT327" s="942"/>
      <c r="OYU327" s="942"/>
      <c r="OYV327" s="942"/>
      <c r="OYW327" s="942"/>
      <c r="OYX327" s="942"/>
      <c r="OYY327" s="942"/>
      <c r="OYZ327" s="942"/>
      <c r="OZA327" s="942"/>
      <c r="OZB327" s="942"/>
      <c r="OZC327" s="942"/>
      <c r="OZD327" s="942"/>
      <c r="OZE327" s="942"/>
      <c r="OZF327" s="942"/>
      <c r="OZG327" s="942"/>
      <c r="OZH327" s="942"/>
      <c r="OZI327" s="942"/>
      <c r="OZJ327" s="942"/>
      <c r="OZK327" s="942"/>
      <c r="OZL327" s="942"/>
      <c r="OZM327" s="942"/>
      <c r="OZN327" s="942"/>
      <c r="OZO327" s="942"/>
      <c r="OZP327" s="942"/>
      <c r="OZQ327" s="942"/>
      <c r="OZR327" s="942"/>
      <c r="OZS327" s="942"/>
      <c r="OZT327" s="942"/>
      <c r="OZU327" s="942"/>
      <c r="OZV327" s="942"/>
      <c r="OZW327" s="942"/>
      <c r="OZX327" s="942"/>
      <c r="OZY327" s="942"/>
      <c r="OZZ327" s="942"/>
      <c r="PAA327" s="942"/>
      <c r="PAB327" s="942"/>
      <c r="PAC327" s="942"/>
      <c r="PAD327" s="942"/>
      <c r="PAE327" s="942"/>
      <c r="PAF327" s="942"/>
      <c r="PAG327" s="942"/>
      <c r="PAH327" s="942"/>
      <c r="PAI327" s="942"/>
      <c r="PAJ327" s="942"/>
      <c r="PAK327" s="942"/>
      <c r="PAL327" s="942"/>
      <c r="PAM327" s="942"/>
      <c r="PAN327" s="942"/>
      <c r="PAO327" s="942"/>
      <c r="PAP327" s="942"/>
      <c r="PAQ327" s="942"/>
      <c r="PAR327" s="942"/>
      <c r="PAS327" s="942"/>
      <c r="PAT327" s="942"/>
      <c r="PAU327" s="942"/>
      <c r="PAV327" s="942"/>
      <c r="PAW327" s="942"/>
      <c r="PAX327" s="942"/>
      <c r="PAY327" s="942"/>
      <c r="PAZ327" s="942"/>
      <c r="PBA327" s="942"/>
      <c r="PBB327" s="942"/>
      <c r="PBC327" s="942"/>
      <c r="PBD327" s="942"/>
      <c r="PBE327" s="942"/>
      <c r="PBF327" s="942"/>
      <c r="PBG327" s="942"/>
      <c r="PBH327" s="942"/>
      <c r="PBI327" s="942"/>
      <c r="PBJ327" s="942"/>
      <c r="PBK327" s="942"/>
      <c r="PBL327" s="942"/>
      <c r="PBM327" s="942"/>
      <c r="PBN327" s="942"/>
      <c r="PBO327" s="942"/>
      <c r="PBP327" s="942"/>
      <c r="PBQ327" s="942"/>
      <c r="PBR327" s="942"/>
      <c r="PBS327" s="942"/>
      <c r="PBT327" s="942"/>
      <c r="PBU327" s="942"/>
      <c r="PBV327" s="942"/>
      <c r="PBW327" s="942"/>
      <c r="PBX327" s="942"/>
      <c r="PBY327" s="942"/>
      <c r="PBZ327" s="942"/>
      <c r="PCA327" s="942"/>
      <c r="PCB327" s="942"/>
      <c r="PCC327" s="942"/>
      <c r="PCD327" s="942"/>
      <c r="PCE327" s="942"/>
      <c r="PCF327" s="942"/>
      <c r="PCG327" s="942"/>
      <c r="PCH327" s="942"/>
      <c r="PCI327" s="942"/>
      <c r="PCJ327" s="942"/>
      <c r="PCK327" s="942"/>
      <c r="PCL327" s="942"/>
      <c r="PCM327" s="942"/>
      <c r="PCN327" s="942"/>
      <c r="PCO327" s="942"/>
      <c r="PCP327" s="942"/>
      <c r="PCQ327" s="942"/>
      <c r="PCR327" s="942"/>
      <c r="PCS327" s="942"/>
      <c r="PCT327" s="942"/>
      <c r="PCU327" s="942"/>
      <c r="PCV327" s="942"/>
      <c r="PCW327" s="942"/>
      <c r="PCX327" s="942"/>
      <c r="PCY327" s="942"/>
      <c r="PCZ327" s="942"/>
      <c r="PDA327" s="942"/>
      <c r="PDB327" s="942"/>
      <c r="PDC327" s="942"/>
      <c r="PDD327" s="942"/>
      <c r="PDE327" s="942"/>
      <c r="PDF327" s="942"/>
      <c r="PDG327" s="942"/>
      <c r="PDH327" s="942"/>
      <c r="PDI327" s="942"/>
      <c r="PDJ327" s="942"/>
      <c r="PDK327" s="942"/>
      <c r="PDL327" s="942"/>
      <c r="PDM327" s="942"/>
      <c r="PDN327" s="942"/>
      <c r="PDO327" s="942"/>
      <c r="PDP327" s="942"/>
      <c r="PDQ327" s="942"/>
      <c r="PDR327" s="942"/>
      <c r="PDS327" s="942"/>
      <c r="PDT327" s="942"/>
      <c r="PDU327" s="942"/>
      <c r="PDV327" s="942"/>
      <c r="PDW327" s="942"/>
      <c r="PDX327" s="942"/>
      <c r="PDY327" s="942"/>
      <c r="PDZ327" s="942"/>
      <c r="PEA327" s="942"/>
      <c r="PEB327" s="942"/>
      <c r="PEC327" s="942"/>
      <c r="PED327" s="942"/>
      <c r="PEE327" s="942"/>
      <c r="PEF327" s="942"/>
      <c r="PEG327" s="942"/>
      <c r="PEH327" s="942"/>
      <c r="PEI327" s="942"/>
      <c r="PEJ327" s="942"/>
      <c r="PEK327" s="942"/>
      <c r="PEL327" s="942"/>
      <c r="PEM327" s="942"/>
      <c r="PEN327" s="942"/>
      <c r="PEO327" s="942"/>
      <c r="PEP327" s="942"/>
      <c r="PEQ327" s="942"/>
      <c r="PER327" s="942"/>
      <c r="PES327" s="942"/>
      <c r="PET327" s="942"/>
      <c r="PEU327" s="942"/>
      <c r="PEV327" s="942"/>
      <c r="PEW327" s="942"/>
      <c r="PEX327" s="942"/>
      <c r="PEY327" s="942"/>
      <c r="PEZ327" s="942"/>
      <c r="PFA327" s="942"/>
      <c r="PFB327" s="942"/>
      <c r="PFC327" s="942"/>
      <c r="PFD327" s="942"/>
      <c r="PFE327" s="942"/>
      <c r="PFF327" s="942"/>
      <c r="PFG327" s="942"/>
      <c r="PFH327" s="942"/>
      <c r="PFI327" s="942"/>
      <c r="PFJ327" s="942"/>
      <c r="PFK327" s="942"/>
      <c r="PFL327" s="942"/>
      <c r="PFM327" s="942"/>
      <c r="PFN327" s="942"/>
      <c r="PFO327" s="942"/>
      <c r="PFP327" s="942"/>
      <c r="PFQ327" s="942"/>
      <c r="PFR327" s="942"/>
      <c r="PFS327" s="942"/>
      <c r="PFT327" s="942"/>
      <c r="PFU327" s="942"/>
      <c r="PFV327" s="942"/>
      <c r="PFW327" s="942"/>
      <c r="PFX327" s="942"/>
      <c r="PFY327" s="942"/>
      <c r="PFZ327" s="942"/>
      <c r="PGA327" s="942"/>
      <c r="PGB327" s="942"/>
      <c r="PGC327" s="942"/>
      <c r="PGD327" s="942"/>
      <c r="PGE327" s="942"/>
      <c r="PGF327" s="942"/>
      <c r="PGG327" s="942"/>
      <c r="PGH327" s="942"/>
      <c r="PGI327" s="942"/>
      <c r="PGJ327" s="942"/>
      <c r="PGK327" s="942"/>
      <c r="PGL327" s="942"/>
      <c r="PGM327" s="942"/>
      <c r="PGN327" s="942"/>
      <c r="PGO327" s="942"/>
      <c r="PGP327" s="942"/>
      <c r="PGQ327" s="942"/>
      <c r="PGR327" s="942"/>
      <c r="PGS327" s="942"/>
      <c r="PGT327" s="942"/>
      <c r="PGU327" s="942"/>
      <c r="PGV327" s="942"/>
      <c r="PGW327" s="942"/>
      <c r="PGX327" s="942"/>
      <c r="PGY327" s="942"/>
      <c r="PGZ327" s="942"/>
      <c r="PHA327" s="942"/>
      <c r="PHB327" s="942"/>
      <c r="PHC327" s="942"/>
      <c r="PHD327" s="942"/>
      <c r="PHE327" s="942"/>
      <c r="PHF327" s="942"/>
      <c r="PHG327" s="942"/>
      <c r="PHH327" s="942"/>
      <c r="PHI327" s="942"/>
      <c r="PHJ327" s="942"/>
      <c r="PHK327" s="942"/>
      <c r="PHL327" s="942"/>
      <c r="PHM327" s="942"/>
      <c r="PHN327" s="942"/>
      <c r="PHO327" s="942"/>
      <c r="PHP327" s="942"/>
      <c r="PHQ327" s="942"/>
      <c r="PHR327" s="942"/>
      <c r="PHS327" s="942"/>
      <c r="PHT327" s="942"/>
      <c r="PHU327" s="942"/>
      <c r="PHV327" s="942"/>
      <c r="PHW327" s="942"/>
      <c r="PHX327" s="942"/>
      <c r="PHY327" s="942"/>
      <c r="PHZ327" s="942"/>
      <c r="PIA327" s="942"/>
      <c r="PIB327" s="942"/>
      <c r="PIC327" s="942"/>
      <c r="PID327" s="942"/>
      <c r="PIE327" s="942"/>
      <c r="PIF327" s="942"/>
      <c r="PIG327" s="942"/>
      <c r="PIH327" s="942"/>
      <c r="PII327" s="942"/>
      <c r="PIJ327" s="942"/>
      <c r="PIK327" s="942"/>
      <c r="PIL327" s="942"/>
      <c r="PIM327" s="942"/>
      <c r="PIN327" s="942"/>
      <c r="PIO327" s="942"/>
      <c r="PIP327" s="942"/>
      <c r="PIQ327" s="942"/>
      <c r="PIR327" s="942"/>
      <c r="PIS327" s="942"/>
      <c r="PIT327" s="942"/>
      <c r="PIU327" s="942"/>
      <c r="PIV327" s="942"/>
      <c r="PIW327" s="942"/>
      <c r="PIX327" s="942"/>
      <c r="PIY327" s="942"/>
      <c r="PIZ327" s="942"/>
      <c r="PJA327" s="942"/>
      <c r="PJB327" s="942"/>
      <c r="PJC327" s="942"/>
      <c r="PJD327" s="942"/>
      <c r="PJE327" s="942"/>
      <c r="PJF327" s="942"/>
      <c r="PJG327" s="942"/>
      <c r="PJH327" s="942"/>
      <c r="PJI327" s="942"/>
      <c r="PJJ327" s="942"/>
      <c r="PJK327" s="942"/>
      <c r="PJL327" s="942"/>
      <c r="PJM327" s="942"/>
      <c r="PJN327" s="942"/>
      <c r="PJO327" s="942"/>
      <c r="PJP327" s="942"/>
      <c r="PJQ327" s="942"/>
      <c r="PJR327" s="942"/>
      <c r="PJS327" s="942"/>
      <c r="PJT327" s="942"/>
      <c r="PJU327" s="942"/>
      <c r="PJV327" s="942"/>
      <c r="PJW327" s="942"/>
      <c r="PJX327" s="942"/>
      <c r="PJY327" s="942"/>
      <c r="PJZ327" s="942"/>
      <c r="PKA327" s="942"/>
      <c r="PKB327" s="942"/>
      <c r="PKC327" s="942"/>
      <c r="PKD327" s="942"/>
      <c r="PKE327" s="942"/>
      <c r="PKF327" s="942"/>
      <c r="PKG327" s="942"/>
      <c r="PKH327" s="942"/>
      <c r="PKI327" s="942"/>
      <c r="PKJ327" s="942"/>
      <c r="PKK327" s="942"/>
      <c r="PKL327" s="942"/>
      <c r="PKM327" s="942"/>
      <c r="PKN327" s="942"/>
      <c r="PKO327" s="942"/>
      <c r="PKP327" s="942"/>
      <c r="PKQ327" s="942"/>
      <c r="PKR327" s="942"/>
      <c r="PKS327" s="942"/>
      <c r="PKT327" s="942"/>
      <c r="PKU327" s="942"/>
      <c r="PKV327" s="942"/>
      <c r="PKW327" s="942"/>
      <c r="PKX327" s="942"/>
      <c r="PKY327" s="942"/>
      <c r="PKZ327" s="942"/>
      <c r="PLA327" s="942"/>
      <c r="PLB327" s="942"/>
      <c r="PLC327" s="942"/>
      <c r="PLD327" s="942"/>
      <c r="PLE327" s="942"/>
      <c r="PLF327" s="942"/>
      <c r="PLG327" s="942"/>
      <c r="PLH327" s="942"/>
      <c r="PLI327" s="942"/>
      <c r="PLJ327" s="942"/>
      <c r="PLK327" s="942"/>
      <c r="PLL327" s="942"/>
      <c r="PLM327" s="942"/>
      <c r="PLN327" s="942"/>
      <c r="PLO327" s="942"/>
      <c r="PLP327" s="942"/>
      <c r="PLQ327" s="942"/>
      <c r="PLR327" s="942"/>
      <c r="PLS327" s="942"/>
      <c r="PLT327" s="942"/>
      <c r="PLU327" s="942"/>
      <c r="PLV327" s="942"/>
      <c r="PLW327" s="942"/>
      <c r="PLX327" s="942"/>
      <c r="PLY327" s="942"/>
      <c r="PLZ327" s="942"/>
      <c r="PMA327" s="942"/>
      <c r="PMB327" s="942"/>
      <c r="PMC327" s="942"/>
      <c r="PMD327" s="942"/>
      <c r="PME327" s="942"/>
      <c r="PMF327" s="942"/>
      <c r="PMG327" s="942"/>
      <c r="PMH327" s="942"/>
      <c r="PMI327" s="942"/>
      <c r="PMJ327" s="942"/>
      <c r="PMK327" s="942"/>
      <c r="PML327" s="942"/>
      <c r="PMM327" s="942"/>
      <c r="PMN327" s="942"/>
      <c r="PMO327" s="942"/>
      <c r="PMP327" s="942"/>
      <c r="PMQ327" s="942"/>
      <c r="PMR327" s="942"/>
      <c r="PMS327" s="942"/>
      <c r="PMT327" s="942"/>
      <c r="PMU327" s="942"/>
      <c r="PMV327" s="942"/>
      <c r="PMW327" s="942"/>
      <c r="PMX327" s="942"/>
      <c r="PMY327" s="942"/>
      <c r="PMZ327" s="942"/>
      <c r="PNA327" s="942"/>
      <c r="PNB327" s="942"/>
      <c r="PNC327" s="942"/>
      <c r="PND327" s="942"/>
      <c r="PNE327" s="942"/>
      <c r="PNF327" s="942"/>
      <c r="PNG327" s="942"/>
      <c r="PNH327" s="942"/>
      <c r="PNI327" s="942"/>
      <c r="PNJ327" s="942"/>
      <c r="PNK327" s="942"/>
      <c r="PNL327" s="942"/>
      <c r="PNM327" s="942"/>
      <c r="PNN327" s="942"/>
      <c r="PNO327" s="942"/>
      <c r="PNP327" s="942"/>
      <c r="PNQ327" s="942"/>
      <c r="PNR327" s="942"/>
      <c r="PNS327" s="942"/>
      <c r="PNT327" s="942"/>
      <c r="PNU327" s="942"/>
      <c r="PNV327" s="942"/>
      <c r="PNW327" s="942"/>
      <c r="PNX327" s="942"/>
      <c r="PNY327" s="942"/>
      <c r="PNZ327" s="942"/>
      <c r="POA327" s="942"/>
      <c r="POB327" s="942"/>
      <c r="POC327" s="942"/>
      <c r="POD327" s="942"/>
      <c r="POE327" s="942"/>
      <c r="POF327" s="942"/>
      <c r="POG327" s="942"/>
      <c r="POH327" s="942"/>
      <c r="POI327" s="942"/>
      <c r="POJ327" s="942"/>
      <c r="POK327" s="942"/>
      <c r="POL327" s="942"/>
      <c r="POM327" s="942"/>
      <c r="PON327" s="942"/>
      <c r="POO327" s="942"/>
      <c r="POP327" s="942"/>
      <c r="POQ327" s="942"/>
      <c r="POR327" s="942"/>
      <c r="POS327" s="942"/>
      <c r="POT327" s="942"/>
      <c r="POU327" s="942"/>
      <c r="POV327" s="942"/>
      <c r="POW327" s="942"/>
      <c r="POX327" s="942"/>
      <c r="POY327" s="942"/>
      <c r="POZ327" s="942"/>
      <c r="PPA327" s="942"/>
      <c r="PPB327" s="942"/>
      <c r="PPC327" s="942"/>
      <c r="PPD327" s="942"/>
      <c r="PPE327" s="942"/>
      <c r="PPF327" s="942"/>
      <c r="PPG327" s="942"/>
      <c r="PPH327" s="942"/>
      <c r="PPI327" s="942"/>
      <c r="PPJ327" s="942"/>
      <c r="PPK327" s="942"/>
      <c r="PPL327" s="942"/>
      <c r="PPM327" s="942"/>
      <c r="PPN327" s="942"/>
      <c r="PPO327" s="942"/>
      <c r="PPP327" s="942"/>
      <c r="PPQ327" s="942"/>
      <c r="PPR327" s="942"/>
      <c r="PPS327" s="942"/>
      <c r="PPT327" s="942"/>
      <c r="PPU327" s="942"/>
      <c r="PPV327" s="942"/>
      <c r="PPW327" s="942"/>
      <c r="PPX327" s="942"/>
      <c r="PPY327" s="942"/>
      <c r="PPZ327" s="942"/>
      <c r="PQA327" s="942"/>
      <c r="PQB327" s="942"/>
      <c r="PQC327" s="942"/>
      <c r="PQD327" s="942"/>
      <c r="PQE327" s="942"/>
      <c r="PQF327" s="942"/>
      <c r="PQG327" s="942"/>
      <c r="PQH327" s="942"/>
      <c r="PQI327" s="942"/>
      <c r="PQJ327" s="942"/>
      <c r="PQK327" s="942"/>
      <c r="PQL327" s="942"/>
      <c r="PQM327" s="942"/>
      <c r="PQN327" s="942"/>
      <c r="PQO327" s="942"/>
      <c r="PQP327" s="942"/>
      <c r="PQQ327" s="942"/>
      <c r="PQR327" s="942"/>
      <c r="PQS327" s="942"/>
      <c r="PQT327" s="942"/>
      <c r="PQU327" s="942"/>
      <c r="PQV327" s="942"/>
      <c r="PQW327" s="942"/>
      <c r="PQX327" s="942"/>
      <c r="PQY327" s="942"/>
      <c r="PQZ327" s="942"/>
      <c r="PRA327" s="942"/>
      <c r="PRB327" s="942"/>
      <c r="PRC327" s="942"/>
      <c r="PRD327" s="942"/>
      <c r="PRE327" s="942"/>
      <c r="PRF327" s="942"/>
      <c r="PRG327" s="942"/>
      <c r="PRH327" s="942"/>
      <c r="PRI327" s="942"/>
      <c r="PRJ327" s="942"/>
      <c r="PRK327" s="942"/>
      <c r="PRL327" s="942"/>
      <c r="PRM327" s="942"/>
      <c r="PRN327" s="942"/>
      <c r="PRO327" s="942"/>
      <c r="PRP327" s="942"/>
      <c r="PRQ327" s="942"/>
      <c r="PRR327" s="942"/>
      <c r="PRS327" s="942"/>
      <c r="PRT327" s="942"/>
      <c r="PRU327" s="942"/>
      <c r="PRV327" s="942"/>
      <c r="PRW327" s="942"/>
      <c r="PRX327" s="942"/>
      <c r="PRY327" s="942"/>
      <c r="PRZ327" s="942"/>
      <c r="PSA327" s="942"/>
      <c r="PSB327" s="942"/>
      <c r="PSC327" s="942"/>
      <c r="PSD327" s="942"/>
      <c r="PSE327" s="942"/>
      <c r="PSF327" s="942"/>
      <c r="PSG327" s="942"/>
      <c r="PSH327" s="942"/>
      <c r="PSI327" s="942"/>
      <c r="PSJ327" s="942"/>
      <c r="PSK327" s="942"/>
      <c r="PSL327" s="942"/>
      <c r="PSM327" s="942"/>
      <c r="PSN327" s="942"/>
      <c r="PSO327" s="942"/>
      <c r="PSP327" s="942"/>
      <c r="PSQ327" s="942"/>
      <c r="PSR327" s="942"/>
      <c r="PSS327" s="942"/>
      <c r="PST327" s="942"/>
      <c r="PSU327" s="942"/>
      <c r="PSV327" s="942"/>
      <c r="PSW327" s="942"/>
      <c r="PSX327" s="942"/>
      <c r="PSY327" s="942"/>
      <c r="PSZ327" s="942"/>
      <c r="PTA327" s="942"/>
      <c r="PTB327" s="942"/>
      <c r="PTC327" s="942"/>
      <c r="PTD327" s="942"/>
      <c r="PTE327" s="942"/>
      <c r="PTF327" s="942"/>
      <c r="PTG327" s="942"/>
      <c r="PTH327" s="942"/>
      <c r="PTI327" s="942"/>
      <c r="PTJ327" s="942"/>
      <c r="PTK327" s="942"/>
      <c r="PTL327" s="942"/>
      <c r="PTM327" s="942"/>
      <c r="PTN327" s="942"/>
      <c r="PTO327" s="942"/>
      <c r="PTP327" s="942"/>
      <c r="PTQ327" s="942"/>
      <c r="PTR327" s="942"/>
      <c r="PTS327" s="942"/>
      <c r="PTT327" s="942"/>
      <c r="PTU327" s="942"/>
      <c r="PTV327" s="942"/>
      <c r="PTW327" s="942"/>
      <c r="PTX327" s="942"/>
      <c r="PTY327" s="942"/>
      <c r="PTZ327" s="942"/>
      <c r="PUA327" s="942"/>
      <c r="PUB327" s="942"/>
      <c r="PUC327" s="942"/>
      <c r="PUD327" s="942"/>
      <c r="PUE327" s="942"/>
      <c r="PUF327" s="942"/>
      <c r="PUG327" s="942"/>
      <c r="PUH327" s="942"/>
      <c r="PUI327" s="942"/>
      <c r="PUJ327" s="942"/>
      <c r="PUK327" s="942"/>
      <c r="PUL327" s="942"/>
      <c r="PUM327" s="942"/>
      <c r="PUN327" s="942"/>
      <c r="PUO327" s="942"/>
      <c r="PUP327" s="942"/>
      <c r="PUQ327" s="942"/>
      <c r="PUR327" s="942"/>
      <c r="PUS327" s="942"/>
      <c r="PUT327" s="942"/>
      <c r="PUU327" s="942"/>
      <c r="PUV327" s="942"/>
      <c r="PUW327" s="942"/>
      <c r="PUX327" s="942"/>
      <c r="PUY327" s="942"/>
      <c r="PUZ327" s="942"/>
      <c r="PVA327" s="942"/>
      <c r="PVB327" s="942"/>
      <c r="PVC327" s="942"/>
      <c r="PVD327" s="942"/>
      <c r="PVE327" s="942"/>
      <c r="PVF327" s="942"/>
      <c r="PVG327" s="942"/>
      <c r="PVH327" s="942"/>
      <c r="PVI327" s="942"/>
      <c r="PVJ327" s="942"/>
      <c r="PVK327" s="942"/>
      <c r="PVL327" s="942"/>
      <c r="PVM327" s="942"/>
      <c r="PVN327" s="942"/>
      <c r="PVO327" s="942"/>
      <c r="PVP327" s="942"/>
      <c r="PVQ327" s="942"/>
      <c r="PVR327" s="942"/>
      <c r="PVS327" s="942"/>
      <c r="PVT327" s="942"/>
      <c r="PVU327" s="942"/>
      <c r="PVV327" s="942"/>
      <c r="PVW327" s="942"/>
      <c r="PVX327" s="942"/>
      <c r="PVY327" s="942"/>
      <c r="PVZ327" s="942"/>
      <c r="PWA327" s="942"/>
      <c r="PWB327" s="942"/>
      <c r="PWC327" s="942"/>
      <c r="PWD327" s="942"/>
      <c r="PWE327" s="942"/>
      <c r="PWF327" s="942"/>
      <c r="PWG327" s="942"/>
      <c r="PWH327" s="942"/>
      <c r="PWI327" s="942"/>
      <c r="PWJ327" s="942"/>
      <c r="PWK327" s="942"/>
      <c r="PWL327" s="942"/>
      <c r="PWM327" s="942"/>
      <c r="PWN327" s="942"/>
      <c r="PWO327" s="942"/>
      <c r="PWP327" s="942"/>
      <c r="PWQ327" s="942"/>
      <c r="PWR327" s="942"/>
      <c r="PWS327" s="942"/>
      <c r="PWT327" s="942"/>
      <c r="PWU327" s="942"/>
      <c r="PWV327" s="942"/>
      <c r="PWW327" s="942"/>
      <c r="PWX327" s="942"/>
      <c r="PWY327" s="942"/>
      <c r="PWZ327" s="942"/>
      <c r="PXA327" s="942"/>
      <c r="PXB327" s="942"/>
      <c r="PXC327" s="942"/>
      <c r="PXD327" s="942"/>
      <c r="PXE327" s="942"/>
      <c r="PXF327" s="942"/>
      <c r="PXG327" s="942"/>
      <c r="PXH327" s="942"/>
      <c r="PXI327" s="942"/>
      <c r="PXJ327" s="942"/>
      <c r="PXK327" s="942"/>
      <c r="PXL327" s="942"/>
      <c r="PXM327" s="942"/>
      <c r="PXN327" s="942"/>
      <c r="PXO327" s="942"/>
      <c r="PXP327" s="942"/>
      <c r="PXQ327" s="942"/>
      <c r="PXR327" s="942"/>
      <c r="PXS327" s="942"/>
      <c r="PXT327" s="942"/>
      <c r="PXU327" s="942"/>
      <c r="PXV327" s="942"/>
      <c r="PXW327" s="942"/>
      <c r="PXX327" s="942"/>
      <c r="PXY327" s="942"/>
      <c r="PXZ327" s="942"/>
      <c r="PYA327" s="942"/>
      <c r="PYB327" s="942"/>
      <c r="PYC327" s="942"/>
      <c r="PYD327" s="942"/>
      <c r="PYE327" s="942"/>
      <c r="PYF327" s="942"/>
      <c r="PYG327" s="942"/>
      <c r="PYH327" s="942"/>
      <c r="PYI327" s="942"/>
      <c r="PYJ327" s="942"/>
      <c r="PYK327" s="942"/>
      <c r="PYL327" s="942"/>
      <c r="PYM327" s="942"/>
      <c r="PYN327" s="942"/>
      <c r="PYO327" s="942"/>
      <c r="PYP327" s="942"/>
      <c r="PYQ327" s="942"/>
      <c r="PYR327" s="942"/>
      <c r="PYS327" s="942"/>
      <c r="PYT327" s="942"/>
      <c r="PYU327" s="942"/>
      <c r="PYV327" s="942"/>
      <c r="PYW327" s="942"/>
      <c r="PYX327" s="942"/>
      <c r="PYY327" s="942"/>
      <c r="PYZ327" s="942"/>
      <c r="PZA327" s="942"/>
      <c r="PZB327" s="942"/>
      <c r="PZC327" s="942"/>
      <c r="PZD327" s="942"/>
      <c r="PZE327" s="942"/>
      <c r="PZF327" s="942"/>
      <c r="PZG327" s="942"/>
      <c r="PZH327" s="942"/>
      <c r="PZI327" s="942"/>
      <c r="PZJ327" s="942"/>
      <c r="PZK327" s="942"/>
      <c r="PZL327" s="942"/>
      <c r="PZM327" s="942"/>
      <c r="PZN327" s="942"/>
      <c r="PZO327" s="942"/>
      <c r="PZP327" s="942"/>
      <c r="PZQ327" s="942"/>
      <c r="PZR327" s="942"/>
      <c r="PZS327" s="942"/>
      <c r="PZT327" s="942"/>
      <c r="PZU327" s="942"/>
      <c r="PZV327" s="942"/>
      <c r="PZW327" s="942"/>
      <c r="PZX327" s="942"/>
      <c r="PZY327" s="942"/>
      <c r="PZZ327" s="942"/>
      <c r="QAA327" s="942"/>
      <c r="QAB327" s="942"/>
      <c r="QAC327" s="942"/>
      <c r="QAD327" s="942"/>
      <c r="QAE327" s="942"/>
      <c r="QAF327" s="942"/>
      <c r="QAG327" s="942"/>
      <c r="QAH327" s="942"/>
      <c r="QAI327" s="942"/>
      <c r="QAJ327" s="942"/>
      <c r="QAK327" s="942"/>
      <c r="QAL327" s="942"/>
      <c r="QAM327" s="942"/>
      <c r="QAN327" s="942"/>
      <c r="QAO327" s="942"/>
      <c r="QAP327" s="942"/>
      <c r="QAQ327" s="942"/>
      <c r="QAR327" s="942"/>
      <c r="QAS327" s="942"/>
      <c r="QAT327" s="942"/>
      <c r="QAU327" s="942"/>
      <c r="QAV327" s="942"/>
      <c r="QAW327" s="942"/>
      <c r="QAX327" s="942"/>
      <c r="QAY327" s="942"/>
      <c r="QAZ327" s="942"/>
      <c r="QBA327" s="942"/>
      <c r="QBB327" s="942"/>
      <c r="QBC327" s="942"/>
      <c r="QBD327" s="942"/>
      <c r="QBE327" s="942"/>
      <c r="QBF327" s="942"/>
      <c r="QBG327" s="942"/>
      <c r="QBH327" s="942"/>
      <c r="QBI327" s="942"/>
      <c r="QBJ327" s="942"/>
      <c r="QBK327" s="942"/>
      <c r="QBL327" s="942"/>
      <c r="QBM327" s="942"/>
      <c r="QBN327" s="942"/>
      <c r="QBO327" s="942"/>
      <c r="QBP327" s="942"/>
      <c r="QBQ327" s="942"/>
      <c r="QBR327" s="942"/>
      <c r="QBS327" s="942"/>
      <c r="QBT327" s="942"/>
      <c r="QBU327" s="942"/>
      <c r="QBV327" s="942"/>
      <c r="QBW327" s="942"/>
      <c r="QBX327" s="942"/>
      <c r="QBY327" s="942"/>
      <c r="QBZ327" s="942"/>
      <c r="QCA327" s="942"/>
      <c r="QCB327" s="942"/>
      <c r="QCC327" s="942"/>
      <c r="QCD327" s="942"/>
      <c r="QCE327" s="942"/>
      <c r="QCF327" s="942"/>
      <c r="QCG327" s="942"/>
      <c r="QCH327" s="942"/>
      <c r="QCI327" s="942"/>
      <c r="QCJ327" s="942"/>
      <c r="QCK327" s="942"/>
      <c r="QCL327" s="942"/>
      <c r="QCM327" s="942"/>
      <c r="QCN327" s="942"/>
      <c r="QCO327" s="942"/>
      <c r="QCP327" s="942"/>
      <c r="QCQ327" s="942"/>
      <c r="QCR327" s="942"/>
      <c r="QCS327" s="942"/>
      <c r="QCT327" s="942"/>
      <c r="QCU327" s="942"/>
      <c r="QCV327" s="942"/>
      <c r="QCW327" s="942"/>
      <c r="QCX327" s="942"/>
      <c r="QCY327" s="942"/>
      <c r="QCZ327" s="942"/>
      <c r="QDA327" s="942"/>
      <c r="QDB327" s="942"/>
      <c r="QDC327" s="942"/>
      <c r="QDD327" s="942"/>
      <c r="QDE327" s="942"/>
      <c r="QDF327" s="942"/>
      <c r="QDG327" s="942"/>
      <c r="QDH327" s="942"/>
      <c r="QDI327" s="942"/>
      <c r="QDJ327" s="942"/>
      <c r="QDK327" s="942"/>
      <c r="QDL327" s="942"/>
      <c r="QDM327" s="942"/>
      <c r="QDN327" s="942"/>
      <c r="QDO327" s="942"/>
      <c r="QDP327" s="942"/>
      <c r="QDQ327" s="942"/>
      <c r="QDR327" s="942"/>
      <c r="QDS327" s="942"/>
      <c r="QDT327" s="942"/>
      <c r="QDU327" s="942"/>
      <c r="QDV327" s="942"/>
      <c r="QDW327" s="942"/>
      <c r="QDX327" s="942"/>
      <c r="QDY327" s="942"/>
      <c r="QDZ327" s="942"/>
      <c r="QEA327" s="942"/>
      <c r="QEB327" s="942"/>
      <c r="QEC327" s="942"/>
      <c r="QED327" s="942"/>
      <c r="QEE327" s="942"/>
      <c r="QEF327" s="942"/>
      <c r="QEG327" s="942"/>
      <c r="QEH327" s="942"/>
      <c r="QEI327" s="942"/>
      <c r="QEJ327" s="942"/>
      <c r="QEK327" s="942"/>
      <c r="QEL327" s="942"/>
      <c r="QEM327" s="942"/>
      <c r="QEN327" s="942"/>
      <c r="QEO327" s="942"/>
      <c r="QEP327" s="942"/>
      <c r="QEQ327" s="942"/>
      <c r="QER327" s="942"/>
      <c r="QES327" s="942"/>
      <c r="QET327" s="942"/>
      <c r="QEU327" s="942"/>
      <c r="QEV327" s="942"/>
      <c r="QEW327" s="942"/>
      <c r="QEX327" s="942"/>
      <c r="QEY327" s="942"/>
      <c r="QEZ327" s="942"/>
      <c r="QFA327" s="942"/>
      <c r="QFB327" s="942"/>
      <c r="QFC327" s="942"/>
      <c r="QFD327" s="942"/>
      <c r="QFE327" s="942"/>
      <c r="QFF327" s="942"/>
      <c r="QFG327" s="942"/>
      <c r="QFH327" s="942"/>
      <c r="QFI327" s="942"/>
      <c r="QFJ327" s="942"/>
      <c r="QFK327" s="942"/>
      <c r="QFL327" s="942"/>
      <c r="QFM327" s="942"/>
      <c r="QFN327" s="942"/>
      <c r="QFO327" s="942"/>
      <c r="QFP327" s="942"/>
      <c r="QFQ327" s="942"/>
      <c r="QFR327" s="942"/>
      <c r="QFS327" s="942"/>
      <c r="QFT327" s="942"/>
      <c r="QFU327" s="942"/>
      <c r="QFV327" s="942"/>
      <c r="QFW327" s="942"/>
      <c r="QFX327" s="942"/>
      <c r="QFY327" s="942"/>
      <c r="QFZ327" s="942"/>
      <c r="QGA327" s="942"/>
      <c r="QGB327" s="942"/>
      <c r="QGC327" s="942"/>
      <c r="QGD327" s="942"/>
      <c r="QGE327" s="942"/>
      <c r="QGF327" s="942"/>
      <c r="QGG327" s="942"/>
      <c r="QGH327" s="942"/>
      <c r="QGI327" s="942"/>
      <c r="QGJ327" s="942"/>
      <c r="QGK327" s="942"/>
      <c r="QGL327" s="942"/>
      <c r="QGM327" s="942"/>
      <c r="QGN327" s="942"/>
      <c r="QGO327" s="942"/>
      <c r="QGP327" s="942"/>
      <c r="QGQ327" s="942"/>
      <c r="QGR327" s="942"/>
      <c r="QGS327" s="942"/>
      <c r="QGT327" s="942"/>
      <c r="QGU327" s="942"/>
      <c r="QGV327" s="942"/>
      <c r="QGW327" s="942"/>
      <c r="QGX327" s="942"/>
      <c r="QGY327" s="942"/>
      <c r="QGZ327" s="942"/>
      <c r="QHA327" s="942"/>
      <c r="QHB327" s="942"/>
      <c r="QHC327" s="942"/>
      <c r="QHD327" s="942"/>
      <c r="QHE327" s="942"/>
      <c r="QHF327" s="942"/>
      <c r="QHG327" s="942"/>
      <c r="QHH327" s="942"/>
      <c r="QHI327" s="942"/>
      <c r="QHJ327" s="942"/>
      <c r="QHK327" s="942"/>
      <c r="QHL327" s="942"/>
      <c r="QHM327" s="942"/>
      <c r="QHN327" s="942"/>
      <c r="QHO327" s="942"/>
      <c r="QHP327" s="942"/>
      <c r="QHQ327" s="942"/>
      <c r="QHR327" s="942"/>
      <c r="QHS327" s="942"/>
      <c r="QHT327" s="942"/>
      <c r="QHU327" s="942"/>
      <c r="QHV327" s="942"/>
      <c r="QHW327" s="942"/>
      <c r="QHX327" s="942"/>
      <c r="QHY327" s="942"/>
      <c r="QHZ327" s="942"/>
      <c r="QIA327" s="942"/>
      <c r="QIB327" s="942"/>
      <c r="QIC327" s="942"/>
      <c r="QID327" s="942"/>
      <c r="QIE327" s="942"/>
      <c r="QIF327" s="942"/>
      <c r="QIG327" s="942"/>
      <c r="QIH327" s="942"/>
      <c r="QII327" s="942"/>
      <c r="QIJ327" s="942"/>
      <c r="QIK327" s="942"/>
      <c r="QIL327" s="942"/>
      <c r="QIM327" s="942"/>
      <c r="QIN327" s="942"/>
      <c r="QIO327" s="942"/>
      <c r="QIP327" s="942"/>
      <c r="QIQ327" s="942"/>
      <c r="QIR327" s="942"/>
      <c r="QIS327" s="942"/>
      <c r="QIT327" s="942"/>
      <c r="QIU327" s="942"/>
      <c r="QIV327" s="942"/>
      <c r="QIW327" s="942"/>
      <c r="QIX327" s="942"/>
      <c r="QIY327" s="942"/>
      <c r="QIZ327" s="942"/>
      <c r="QJA327" s="942"/>
      <c r="QJB327" s="942"/>
      <c r="QJC327" s="942"/>
      <c r="QJD327" s="942"/>
      <c r="QJE327" s="942"/>
      <c r="QJF327" s="942"/>
      <c r="QJG327" s="942"/>
      <c r="QJH327" s="942"/>
      <c r="QJI327" s="942"/>
      <c r="QJJ327" s="942"/>
      <c r="QJK327" s="942"/>
      <c r="QJL327" s="942"/>
      <c r="QJM327" s="942"/>
      <c r="QJN327" s="942"/>
      <c r="QJO327" s="942"/>
      <c r="QJP327" s="942"/>
      <c r="QJQ327" s="942"/>
      <c r="QJR327" s="942"/>
      <c r="QJS327" s="942"/>
      <c r="QJT327" s="942"/>
      <c r="QJU327" s="942"/>
      <c r="QJV327" s="942"/>
      <c r="QJW327" s="942"/>
      <c r="QJX327" s="942"/>
      <c r="QJY327" s="942"/>
      <c r="QJZ327" s="942"/>
      <c r="QKA327" s="942"/>
      <c r="QKB327" s="942"/>
      <c r="QKC327" s="942"/>
      <c r="QKD327" s="942"/>
      <c r="QKE327" s="942"/>
      <c r="QKF327" s="942"/>
      <c r="QKG327" s="942"/>
      <c r="QKH327" s="942"/>
      <c r="QKI327" s="942"/>
      <c r="QKJ327" s="942"/>
      <c r="QKK327" s="942"/>
      <c r="QKL327" s="942"/>
      <c r="QKM327" s="942"/>
      <c r="QKN327" s="942"/>
      <c r="QKO327" s="942"/>
      <c r="QKP327" s="942"/>
      <c r="QKQ327" s="942"/>
      <c r="QKR327" s="942"/>
      <c r="QKS327" s="942"/>
      <c r="QKT327" s="942"/>
      <c r="QKU327" s="942"/>
      <c r="QKV327" s="942"/>
      <c r="QKW327" s="942"/>
      <c r="QKX327" s="942"/>
      <c r="QKY327" s="942"/>
      <c r="QKZ327" s="942"/>
      <c r="QLA327" s="942"/>
      <c r="QLB327" s="942"/>
      <c r="QLC327" s="942"/>
      <c r="QLD327" s="942"/>
      <c r="QLE327" s="942"/>
      <c r="QLF327" s="942"/>
      <c r="QLG327" s="942"/>
      <c r="QLH327" s="942"/>
      <c r="QLI327" s="942"/>
      <c r="QLJ327" s="942"/>
      <c r="QLK327" s="942"/>
      <c r="QLL327" s="942"/>
      <c r="QLM327" s="942"/>
      <c r="QLN327" s="942"/>
      <c r="QLO327" s="942"/>
      <c r="QLP327" s="942"/>
      <c r="QLQ327" s="942"/>
      <c r="QLR327" s="942"/>
      <c r="QLS327" s="942"/>
      <c r="QLT327" s="942"/>
      <c r="QLU327" s="942"/>
      <c r="QLV327" s="942"/>
      <c r="QLW327" s="942"/>
      <c r="QLX327" s="942"/>
      <c r="QLY327" s="942"/>
      <c r="QLZ327" s="942"/>
      <c r="QMA327" s="942"/>
      <c r="QMB327" s="942"/>
      <c r="QMC327" s="942"/>
      <c r="QMD327" s="942"/>
      <c r="QME327" s="942"/>
      <c r="QMF327" s="942"/>
      <c r="QMG327" s="942"/>
      <c r="QMH327" s="942"/>
      <c r="QMI327" s="942"/>
      <c r="QMJ327" s="942"/>
      <c r="QMK327" s="942"/>
      <c r="QML327" s="942"/>
      <c r="QMM327" s="942"/>
      <c r="QMN327" s="942"/>
      <c r="QMO327" s="942"/>
      <c r="QMP327" s="942"/>
      <c r="QMQ327" s="942"/>
      <c r="QMR327" s="942"/>
      <c r="QMS327" s="942"/>
      <c r="QMT327" s="942"/>
      <c r="QMU327" s="942"/>
      <c r="QMV327" s="942"/>
      <c r="QMW327" s="942"/>
      <c r="QMX327" s="942"/>
      <c r="QMY327" s="942"/>
      <c r="QMZ327" s="942"/>
      <c r="QNA327" s="942"/>
      <c r="QNB327" s="942"/>
      <c r="QNC327" s="942"/>
      <c r="QND327" s="942"/>
      <c r="QNE327" s="942"/>
      <c r="QNF327" s="942"/>
      <c r="QNG327" s="942"/>
      <c r="QNH327" s="942"/>
      <c r="QNI327" s="942"/>
      <c r="QNJ327" s="942"/>
      <c r="QNK327" s="942"/>
      <c r="QNL327" s="942"/>
      <c r="QNM327" s="942"/>
      <c r="QNN327" s="942"/>
      <c r="QNO327" s="942"/>
      <c r="QNP327" s="942"/>
      <c r="QNQ327" s="942"/>
      <c r="QNR327" s="942"/>
      <c r="QNS327" s="942"/>
      <c r="QNT327" s="942"/>
      <c r="QNU327" s="942"/>
      <c r="QNV327" s="942"/>
      <c r="QNW327" s="942"/>
      <c r="QNX327" s="942"/>
      <c r="QNY327" s="942"/>
      <c r="QNZ327" s="942"/>
      <c r="QOA327" s="942"/>
      <c r="QOB327" s="942"/>
      <c r="QOC327" s="942"/>
      <c r="QOD327" s="942"/>
      <c r="QOE327" s="942"/>
      <c r="QOF327" s="942"/>
      <c r="QOG327" s="942"/>
      <c r="QOH327" s="942"/>
      <c r="QOI327" s="942"/>
      <c r="QOJ327" s="942"/>
      <c r="QOK327" s="942"/>
      <c r="QOL327" s="942"/>
      <c r="QOM327" s="942"/>
      <c r="QON327" s="942"/>
      <c r="QOO327" s="942"/>
      <c r="QOP327" s="942"/>
      <c r="QOQ327" s="942"/>
      <c r="QOR327" s="942"/>
      <c r="QOS327" s="942"/>
      <c r="QOT327" s="942"/>
      <c r="QOU327" s="942"/>
      <c r="QOV327" s="942"/>
      <c r="QOW327" s="942"/>
      <c r="QOX327" s="942"/>
      <c r="QOY327" s="942"/>
      <c r="QOZ327" s="942"/>
      <c r="QPA327" s="942"/>
      <c r="QPB327" s="942"/>
      <c r="QPC327" s="942"/>
      <c r="QPD327" s="942"/>
      <c r="QPE327" s="942"/>
      <c r="QPF327" s="942"/>
      <c r="QPG327" s="942"/>
      <c r="QPH327" s="942"/>
      <c r="QPI327" s="942"/>
      <c r="QPJ327" s="942"/>
      <c r="QPK327" s="942"/>
      <c r="QPL327" s="942"/>
      <c r="QPM327" s="942"/>
      <c r="QPN327" s="942"/>
      <c r="QPO327" s="942"/>
      <c r="QPP327" s="942"/>
      <c r="QPQ327" s="942"/>
      <c r="QPR327" s="942"/>
      <c r="QPS327" s="942"/>
      <c r="QPT327" s="942"/>
      <c r="QPU327" s="942"/>
      <c r="QPV327" s="942"/>
      <c r="QPW327" s="942"/>
      <c r="QPX327" s="942"/>
      <c r="QPY327" s="942"/>
      <c r="QPZ327" s="942"/>
      <c r="QQA327" s="942"/>
      <c r="QQB327" s="942"/>
      <c r="QQC327" s="942"/>
      <c r="QQD327" s="942"/>
      <c r="QQE327" s="942"/>
      <c r="QQF327" s="942"/>
      <c r="QQG327" s="942"/>
      <c r="QQH327" s="942"/>
      <c r="QQI327" s="942"/>
      <c r="QQJ327" s="942"/>
      <c r="QQK327" s="942"/>
      <c r="QQL327" s="942"/>
      <c r="QQM327" s="942"/>
      <c r="QQN327" s="942"/>
      <c r="QQO327" s="942"/>
      <c r="QQP327" s="942"/>
      <c r="QQQ327" s="942"/>
      <c r="QQR327" s="942"/>
      <c r="QQS327" s="942"/>
      <c r="QQT327" s="942"/>
      <c r="QQU327" s="942"/>
      <c r="QQV327" s="942"/>
      <c r="QQW327" s="942"/>
      <c r="QQX327" s="942"/>
      <c r="QQY327" s="942"/>
      <c r="QQZ327" s="942"/>
      <c r="QRA327" s="942"/>
      <c r="QRB327" s="942"/>
      <c r="QRC327" s="942"/>
      <c r="QRD327" s="942"/>
      <c r="QRE327" s="942"/>
      <c r="QRF327" s="942"/>
      <c r="QRG327" s="942"/>
      <c r="QRH327" s="942"/>
      <c r="QRI327" s="942"/>
      <c r="QRJ327" s="942"/>
      <c r="QRK327" s="942"/>
      <c r="QRL327" s="942"/>
      <c r="QRM327" s="942"/>
      <c r="QRN327" s="942"/>
      <c r="QRO327" s="942"/>
      <c r="QRP327" s="942"/>
      <c r="QRQ327" s="942"/>
      <c r="QRR327" s="942"/>
      <c r="QRS327" s="942"/>
      <c r="QRT327" s="942"/>
      <c r="QRU327" s="942"/>
      <c r="QRV327" s="942"/>
      <c r="QRW327" s="942"/>
      <c r="QRX327" s="942"/>
      <c r="QRY327" s="942"/>
      <c r="QRZ327" s="942"/>
      <c r="QSA327" s="942"/>
      <c r="QSB327" s="942"/>
      <c r="QSC327" s="942"/>
      <c r="QSD327" s="942"/>
      <c r="QSE327" s="942"/>
      <c r="QSF327" s="942"/>
      <c r="QSG327" s="942"/>
      <c r="QSH327" s="942"/>
      <c r="QSI327" s="942"/>
      <c r="QSJ327" s="942"/>
      <c r="QSK327" s="942"/>
      <c r="QSL327" s="942"/>
      <c r="QSM327" s="942"/>
      <c r="QSN327" s="942"/>
      <c r="QSO327" s="942"/>
      <c r="QSP327" s="942"/>
      <c r="QSQ327" s="942"/>
      <c r="QSR327" s="942"/>
      <c r="QSS327" s="942"/>
      <c r="QST327" s="942"/>
      <c r="QSU327" s="942"/>
      <c r="QSV327" s="942"/>
      <c r="QSW327" s="942"/>
      <c r="QSX327" s="942"/>
      <c r="QSY327" s="942"/>
      <c r="QSZ327" s="942"/>
      <c r="QTA327" s="942"/>
      <c r="QTB327" s="942"/>
      <c r="QTC327" s="942"/>
      <c r="QTD327" s="942"/>
      <c r="QTE327" s="942"/>
      <c r="QTF327" s="942"/>
      <c r="QTG327" s="942"/>
      <c r="QTH327" s="942"/>
      <c r="QTI327" s="942"/>
      <c r="QTJ327" s="942"/>
      <c r="QTK327" s="942"/>
      <c r="QTL327" s="942"/>
      <c r="QTM327" s="942"/>
      <c r="QTN327" s="942"/>
      <c r="QTO327" s="942"/>
      <c r="QTP327" s="942"/>
      <c r="QTQ327" s="942"/>
      <c r="QTR327" s="942"/>
      <c r="QTS327" s="942"/>
      <c r="QTT327" s="942"/>
      <c r="QTU327" s="942"/>
      <c r="QTV327" s="942"/>
      <c r="QTW327" s="942"/>
      <c r="QTX327" s="942"/>
      <c r="QTY327" s="942"/>
      <c r="QTZ327" s="942"/>
      <c r="QUA327" s="942"/>
      <c r="QUB327" s="942"/>
      <c r="QUC327" s="942"/>
      <c r="QUD327" s="942"/>
      <c r="QUE327" s="942"/>
      <c r="QUF327" s="942"/>
      <c r="QUG327" s="942"/>
      <c r="QUH327" s="942"/>
      <c r="QUI327" s="942"/>
      <c r="QUJ327" s="942"/>
      <c r="QUK327" s="942"/>
      <c r="QUL327" s="942"/>
      <c r="QUM327" s="942"/>
      <c r="QUN327" s="942"/>
      <c r="QUO327" s="942"/>
      <c r="QUP327" s="942"/>
      <c r="QUQ327" s="942"/>
      <c r="QUR327" s="942"/>
      <c r="QUS327" s="942"/>
      <c r="QUT327" s="942"/>
      <c r="QUU327" s="942"/>
      <c r="QUV327" s="942"/>
      <c r="QUW327" s="942"/>
      <c r="QUX327" s="942"/>
      <c r="QUY327" s="942"/>
      <c r="QUZ327" s="942"/>
      <c r="QVA327" s="942"/>
      <c r="QVB327" s="942"/>
      <c r="QVC327" s="942"/>
      <c r="QVD327" s="942"/>
      <c r="QVE327" s="942"/>
      <c r="QVF327" s="942"/>
      <c r="QVG327" s="942"/>
      <c r="QVH327" s="942"/>
      <c r="QVI327" s="942"/>
      <c r="QVJ327" s="942"/>
      <c r="QVK327" s="942"/>
      <c r="QVL327" s="942"/>
      <c r="QVM327" s="942"/>
      <c r="QVN327" s="942"/>
      <c r="QVO327" s="942"/>
      <c r="QVP327" s="942"/>
      <c r="QVQ327" s="942"/>
      <c r="QVR327" s="942"/>
      <c r="QVS327" s="942"/>
      <c r="QVT327" s="942"/>
      <c r="QVU327" s="942"/>
      <c r="QVV327" s="942"/>
      <c r="QVW327" s="942"/>
      <c r="QVX327" s="942"/>
      <c r="QVY327" s="942"/>
      <c r="QVZ327" s="942"/>
      <c r="QWA327" s="942"/>
      <c r="QWB327" s="942"/>
      <c r="QWC327" s="942"/>
      <c r="QWD327" s="942"/>
      <c r="QWE327" s="942"/>
      <c r="QWF327" s="942"/>
      <c r="QWG327" s="942"/>
      <c r="QWH327" s="942"/>
      <c r="QWI327" s="942"/>
      <c r="QWJ327" s="942"/>
      <c r="QWK327" s="942"/>
      <c r="QWL327" s="942"/>
      <c r="QWM327" s="942"/>
      <c r="QWN327" s="942"/>
      <c r="QWO327" s="942"/>
      <c r="QWP327" s="942"/>
      <c r="QWQ327" s="942"/>
      <c r="QWR327" s="942"/>
      <c r="QWS327" s="942"/>
      <c r="QWT327" s="942"/>
      <c r="QWU327" s="942"/>
      <c r="QWV327" s="942"/>
      <c r="QWW327" s="942"/>
      <c r="QWX327" s="942"/>
      <c r="QWY327" s="942"/>
      <c r="QWZ327" s="942"/>
      <c r="QXA327" s="942"/>
      <c r="QXB327" s="942"/>
      <c r="QXC327" s="942"/>
      <c r="QXD327" s="942"/>
      <c r="QXE327" s="942"/>
      <c r="QXF327" s="942"/>
      <c r="QXG327" s="942"/>
      <c r="QXH327" s="942"/>
      <c r="QXI327" s="942"/>
      <c r="QXJ327" s="942"/>
      <c r="QXK327" s="942"/>
      <c r="QXL327" s="942"/>
      <c r="QXM327" s="942"/>
      <c r="QXN327" s="942"/>
      <c r="QXO327" s="942"/>
      <c r="QXP327" s="942"/>
      <c r="QXQ327" s="942"/>
      <c r="QXR327" s="942"/>
      <c r="QXS327" s="942"/>
      <c r="QXT327" s="942"/>
      <c r="QXU327" s="942"/>
      <c r="QXV327" s="942"/>
      <c r="QXW327" s="942"/>
      <c r="QXX327" s="942"/>
      <c r="QXY327" s="942"/>
      <c r="QXZ327" s="942"/>
      <c r="QYA327" s="942"/>
      <c r="QYB327" s="942"/>
      <c r="QYC327" s="942"/>
      <c r="QYD327" s="942"/>
      <c r="QYE327" s="942"/>
      <c r="QYF327" s="942"/>
      <c r="QYG327" s="942"/>
      <c r="QYH327" s="942"/>
      <c r="QYI327" s="942"/>
      <c r="QYJ327" s="942"/>
      <c r="QYK327" s="942"/>
      <c r="QYL327" s="942"/>
      <c r="QYM327" s="942"/>
      <c r="QYN327" s="942"/>
      <c r="QYO327" s="942"/>
      <c r="QYP327" s="942"/>
      <c r="QYQ327" s="942"/>
      <c r="QYR327" s="942"/>
      <c r="QYS327" s="942"/>
      <c r="QYT327" s="942"/>
      <c r="QYU327" s="942"/>
      <c r="QYV327" s="942"/>
      <c r="QYW327" s="942"/>
      <c r="QYX327" s="942"/>
      <c r="QYY327" s="942"/>
      <c r="QYZ327" s="942"/>
      <c r="QZA327" s="942"/>
      <c r="QZB327" s="942"/>
      <c r="QZC327" s="942"/>
      <c r="QZD327" s="942"/>
      <c r="QZE327" s="942"/>
      <c r="QZF327" s="942"/>
      <c r="QZG327" s="942"/>
      <c r="QZH327" s="942"/>
      <c r="QZI327" s="942"/>
      <c r="QZJ327" s="942"/>
      <c r="QZK327" s="942"/>
      <c r="QZL327" s="942"/>
      <c r="QZM327" s="942"/>
      <c r="QZN327" s="942"/>
      <c r="QZO327" s="942"/>
      <c r="QZP327" s="942"/>
      <c r="QZQ327" s="942"/>
      <c r="QZR327" s="942"/>
      <c r="QZS327" s="942"/>
      <c r="QZT327" s="942"/>
      <c r="QZU327" s="942"/>
      <c r="QZV327" s="942"/>
      <c r="QZW327" s="942"/>
      <c r="QZX327" s="942"/>
      <c r="QZY327" s="942"/>
      <c r="QZZ327" s="942"/>
      <c r="RAA327" s="942"/>
      <c r="RAB327" s="942"/>
      <c r="RAC327" s="942"/>
      <c r="RAD327" s="942"/>
      <c r="RAE327" s="942"/>
      <c r="RAF327" s="942"/>
      <c r="RAG327" s="942"/>
      <c r="RAH327" s="942"/>
      <c r="RAI327" s="942"/>
      <c r="RAJ327" s="942"/>
      <c r="RAK327" s="942"/>
      <c r="RAL327" s="942"/>
      <c r="RAM327" s="942"/>
      <c r="RAN327" s="942"/>
      <c r="RAO327" s="942"/>
      <c r="RAP327" s="942"/>
      <c r="RAQ327" s="942"/>
      <c r="RAR327" s="942"/>
      <c r="RAS327" s="942"/>
      <c r="RAT327" s="942"/>
      <c r="RAU327" s="942"/>
      <c r="RAV327" s="942"/>
      <c r="RAW327" s="942"/>
      <c r="RAX327" s="942"/>
      <c r="RAY327" s="942"/>
      <c r="RAZ327" s="942"/>
      <c r="RBA327" s="942"/>
      <c r="RBB327" s="942"/>
      <c r="RBC327" s="942"/>
      <c r="RBD327" s="942"/>
      <c r="RBE327" s="942"/>
      <c r="RBF327" s="942"/>
      <c r="RBG327" s="942"/>
      <c r="RBH327" s="942"/>
      <c r="RBI327" s="942"/>
      <c r="RBJ327" s="942"/>
      <c r="RBK327" s="942"/>
      <c r="RBL327" s="942"/>
      <c r="RBM327" s="942"/>
      <c r="RBN327" s="942"/>
      <c r="RBO327" s="942"/>
      <c r="RBP327" s="942"/>
      <c r="RBQ327" s="942"/>
      <c r="RBR327" s="942"/>
      <c r="RBS327" s="942"/>
      <c r="RBT327" s="942"/>
      <c r="RBU327" s="942"/>
      <c r="RBV327" s="942"/>
      <c r="RBW327" s="942"/>
      <c r="RBX327" s="942"/>
      <c r="RBY327" s="942"/>
      <c r="RBZ327" s="942"/>
      <c r="RCA327" s="942"/>
      <c r="RCB327" s="942"/>
      <c r="RCC327" s="942"/>
      <c r="RCD327" s="942"/>
      <c r="RCE327" s="942"/>
      <c r="RCF327" s="942"/>
      <c r="RCG327" s="942"/>
      <c r="RCH327" s="942"/>
      <c r="RCI327" s="942"/>
      <c r="RCJ327" s="942"/>
      <c r="RCK327" s="942"/>
      <c r="RCL327" s="942"/>
      <c r="RCM327" s="942"/>
      <c r="RCN327" s="942"/>
      <c r="RCO327" s="942"/>
      <c r="RCP327" s="942"/>
      <c r="RCQ327" s="942"/>
      <c r="RCR327" s="942"/>
      <c r="RCS327" s="942"/>
      <c r="RCT327" s="942"/>
      <c r="RCU327" s="942"/>
      <c r="RCV327" s="942"/>
      <c r="RCW327" s="942"/>
      <c r="RCX327" s="942"/>
      <c r="RCY327" s="942"/>
      <c r="RCZ327" s="942"/>
      <c r="RDA327" s="942"/>
      <c r="RDB327" s="942"/>
      <c r="RDC327" s="942"/>
      <c r="RDD327" s="942"/>
      <c r="RDE327" s="942"/>
      <c r="RDF327" s="942"/>
      <c r="RDG327" s="942"/>
      <c r="RDH327" s="942"/>
      <c r="RDI327" s="942"/>
      <c r="RDJ327" s="942"/>
      <c r="RDK327" s="942"/>
      <c r="RDL327" s="942"/>
      <c r="RDM327" s="942"/>
      <c r="RDN327" s="942"/>
      <c r="RDO327" s="942"/>
      <c r="RDP327" s="942"/>
      <c r="RDQ327" s="942"/>
      <c r="RDR327" s="942"/>
      <c r="RDS327" s="942"/>
      <c r="RDT327" s="942"/>
      <c r="RDU327" s="942"/>
      <c r="RDV327" s="942"/>
      <c r="RDW327" s="942"/>
      <c r="RDX327" s="942"/>
      <c r="RDY327" s="942"/>
      <c r="RDZ327" s="942"/>
      <c r="REA327" s="942"/>
      <c r="REB327" s="942"/>
      <c r="REC327" s="942"/>
      <c r="RED327" s="942"/>
      <c r="REE327" s="942"/>
      <c r="REF327" s="942"/>
      <c r="REG327" s="942"/>
      <c r="REH327" s="942"/>
      <c r="REI327" s="942"/>
      <c r="REJ327" s="942"/>
      <c r="REK327" s="942"/>
      <c r="REL327" s="942"/>
      <c r="REM327" s="942"/>
      <c r="REN327" s="942"/>
      <c r="REO327" s="942"/>
      <c r="REP327" s="942"/>
      <c r="REQ327" s="942"/>
      <c r="RER327" s="942"/>
      <c r="RES327" s="942"/>
      <c r="RET327" s="942"/>
      <c r="REU327" s="942"/>
      <c r="REV327" s="942"/>
      <c r="REW327" s="942"/>
      <c r="REX327" s="942"/>
      <c r="REY327" s="942"/>
      <c r="REZ327" s="942"/>
      <c r="RFA327" s="942"/>
      <c r="RFB327" s="942"/>
      <c r="RFC327" s="942"/>
      <c r="RFD327" s="942"/>
      <c r="RFE327" s="942"/>
      <c r="RFF327" s="942"/>
      <c r="RFG327" s="942"/>
      <c r="RFH327" s="942"/>
      <c r="RFI327" s="942"/>
      <c r="RFJ327" s="942"/>
      <c r="RFK327" s="942"/>
      <c r="RFL327" s="942"/>
      <c r="RFM327" s="942"/>
      <c r="RFN327" s="942"/>
      <c r="RFO327" s="942"/>
      <c r="RFP327" s="942"/>
      <c r="RFQ327" s="942"/>
      <c r="RFR327" s="942"/>
      <c r="RFS327" s="942"/>
      <c r="RFT327" s="942"/>
      <c r="RFU327" s="942"/>
      <c r="RFV327" s="942"/>
      <c r="RFW327" s="942"/>
      <c r="RFX327" s="942"/>
      <c r="RFY327" s="942"/>
      <c r="RFZ327" s="942"/>
      <c r="RGA327" s="942"/>
      <c r="RGB327" s="942"/>
      <c r="RGC327" s="942"/>
      <c r="RGD327" s="942"/>
      <c r="RGE327" s="942"/>
      <c r="RGF327" s="942"/>
      <c r="RGG327" s="942"/>
      <c r="RGH327" s="942"/>
      <c r="RGI327" s="942"/>
      <c r="RGJ327" s="942"/>
      <c r="RGK327" s="942"/>
      <c r="RGL327" s="942"/>
      <c r="RGM327" s="942"/>
      <c r="RGN327" s="942"/>
      <c r="RGO327" s="942"/>
      <c r="RGP327" s="942"/>
      <c r="RGQ327" s="942"/>
      <c r="RGR327" s="942"/>
      <c r="RGS327" s="942"/>
      <c r="RGT327" s="942"/>
      <c r="RGU327" s="942"/>
      <c r="RGV327" s="942"/>
      <c r="RGW327" s="942"/>
      <c r="RGX327" s="942"/>
      <c r="RGY327" s="942"/>
      <c r="RGZ327" s="942"/>
      <c r="RHA327" s="942"/>
      <c r="RHB327" s="942"/>
      <c r="RHC327" s="942"/>
      <c r="RHD327" s="942"/>
      <c r="RHE327" s="942"/>
      <c r="RHF327" s="942"/>
      <c r="RHG327" s="942"/>
      <c r="RHH327" s="942"/>
      <c r="RHI327" s="942"/>
      <c r="RHJ327" s="942"/>
      <c r="RHK327" s="942"/>
      <c r="RHL327" s="942"/>
      <c r="RHM327" s="942"/>
      <c r="RHN327" s="942"/>
      <c r="RHO327" s="942"/>
      <c r="RHP327" s="942"/>
      <c r="RHQ327" s="942"/>
      <c r="RHR327" s="942"/>
      <c r="RHS327" s="942"/>
      <c r="RHT327" s="942"/>
      <c r="RHU327" s="942"/>
      <c r="RHV327" s="942"/>
      <c r="RHW327" s="942"/>
      <c r="RHX327" s="942"/>
      <c r="RHY327" s="942"/>
      <c r="RHZ327" s="942"/>
      <c r="RIA327" s="942"/>
      <c r="RIB327" s="942"/>
      <c r="RIC327" s="942"/>
      <c r="RID327" s="942"/>
      <c r="RIE327" s="942"/>
      <c r="RIF327" s="942"/>
      <c r="RIG327" s="942"/>
      <c r="RIH327" s="942"/>
      <c r="RII327" s="942"/>
      <c r="RIJ327" s="942"/>
      <c r="RIK327" s="942"/>
      <c r="RIL327" s="942"/>
      <c r="RIM327" s="942"/>
      <c r="RIN327" s="942"/>
      <c r="RIO327" s="942"/>
      <c r="RIP327" s="942"/>
      <c r="RIQ327" s="942"/>
      <c r="RIR327" s="942"/>
      <c r="RIS327" s="942"/>
      <c r="RIT327" s="942"/>
      <c r="RIU327" s="942"/>
      <c r="RIV327" s="942"/>
      <c r="RIW327" s="942"/>
      <c r="RIX327" s="942"/>
      <c r="RIY327" s="942"/>
      <c r="RIZ327" s="942"/>
      <c r="RJA327" s="942"/>
      <c r="RJB327" s="942"/>
      <c r="RJC327" s="942"/>
      <c r="RJD327" s="942"/>
      <c r="RJE327" s="942"/>
      <c r="RJF327" s="942"/>
      <c r="RJG327" s="942"/>
      <c r="RJH327" s="942"/>
      <c r="RJI327" s="942"/>
      <c r="RJJ327" s="942"/>
      <c r="RJK327" s="942"/>
      <c r="RJL327" s="942"/>
      <c r="RJM327" s="942"/>
      <c r="RJN327" s="942"/>
      <c r="RJO327" s="942"/>
      <c r="RJP327" s="942"/>
      <c r="RJQ327" s="942"/>
      <c r="RJR327" s="942"/>
      <c r="RJS327" s="942"/>
      <c r="RJT327" s="942"/>
      <c r="RJU327" s="942"/>
      <c r="RJV327" s="942"/>
      <c r="RJW327" s="942"/>
      <c r="RJX327" s="942"/>
      <c r="RJY327" s="942"/>
      <c r="RJZ327" s="942"/>
      <c r="RKA327" s="942"/>
      <c r="RKB327" s="942"/>
      <c r="RKC327" s="942"/>
      <c r="RKD327" s="942"/>
      <c r="RKE327" s="942"/>
      <c r="RKF327" s="942"/>
      <c r="RKG327" s="942"/>
      <c r="RKH327" s="942"/>
      <c r="RKI327" s="942"/>
      <c r="RKJ327" s="942"/>
      <c r="RKK327" s="942"/>
      <c r="RKL327" s="942"/>
      <c r="RKM327" s="942"/>
      <c r="RKN327" s="942"/>
      <c r="RKO327" s="942"/>
      <c r="RKP327" s="942"/>
      <c r="RKQ327" s="942"/>
      <c r="RKR327" s="942"/>
      <c r="RKS327" s="942"/>
      <c r="RKT327" s="942"/>
      <c r="RKU327" s="942"/>
      <c r="RKV327" s="942"/>
      <c r="RKW327" s="942"/>
      <c r="RKX327" s="942"/>
      <c r="RKY327" s="942"/>
      <c r="RKZ327" s="942"/>
      <c r="RLA327" s="942"/>
      <c r="RLB327" s="942"/>
      <c r="RLC327" s="942"/>
      <c r="RLD327" s="942"/>
      <c r="RLE327" s="942"/>
      <c r="RLF327" s="942"/>
      <c r="RLG327" s="942"/>
      <c r="RLH327" s="942"/>
      <c r="RLI327" s="942"/>
      <c r="RLJ327" s="942"/>
      <c r="RLK327" s="942"/>
      <c r="RLL327" s="942"/>
      <c r="RLM327" s="942"/>
      <c r="RLN327" s="942"/>
      <c r="RLO327" s="942"/>
      <c r="RLP327" s="942"/>
      <c r="RLQ327" s="942"/>
      <c r="RLR327" s="942"/>
      <c r="RLS327" s="942"/>
      <c r="RLT327" s="942"/>
      <c r="RLU327" s="942"/>
      <c r="RLV327" s="942"/>
      <c r="RLW327" s="942"/>
      <c r="RLX327" s="942"/>
      <c r="RLY327" s="942"/>
      <c r="RLZ327" s="942"/>
      <c r="RMA327" s="942"/>
      <c r="RMB327" s="942"/>
      <c r="RMC327" s="942"/>
      <c r="RMD327" s="942"/>
      <c r="RME327" s="942"/>
      <c r="RMF327" s="942"/>
      <c r="RMG327" s="942"/>
      <c r="RMH327" s="942"/>
      <c r="RMI327" s="942"/>
      <c r="RMJ327" s="942"/>
      <c r="RMK327" s="942"/>
      <c r="RML327" s="942"/>
      <c r="RMM327" s="942"/>
      <c r="RMN327" s="942"/>
      <c r="RMO327" s="942"/>
      <c r="RMP327" s="942"/>
      <c r="RMQ327" s="942"/>
      <c r="RMR327" s="942"/>
      <c r="RMS327" s="942"/>
      <c r="RMT327" s="942"/>
      <c r="RMU327" s="942"/>
      <c r="RMV327" s="942"/>
      <c r="RMW327" s="942"/>
      <c r="RMX327" s="942"/>
      <c r="RMY327" s="942"/>
      <c r="RMZ327" s="942"/>
      <c r="RNA327" s="942"/>
      <c r="RNB327" s="942"/>
      <c r="RNC327" s="942"/>
      <c r="RND327" s="942"/>
      <c r="RNE327" s="942"/>
      <c r="RNF327" s="942"/>
      <c r="RNG327" s="942"/>
      <c r="RNH327" s="942"/>
      <c r="RNI327" s="942"/>
      <c r="RNJ327" s="942"/>
      <c r="RNK327" s="942"/>
      <c r="RNL327" s="942"/>
      <c r="RNM327" s="942"/>
      <c r="RNN327" s="942"/>
      <c r="RNO327" s="942"/>
      <c r="RNP327" s="942"/>
      <c r="RNQ327" s="942"/>
      <c r="RNR327" s="942"/>
      <c r="RNS327" s="942"/>
      <c r="RNT327" s="942"/>
      <c r="RNU327" s="942"/>
      <c r="RNV327" s="942"/>
      <c r="RNW327" s="942"/>
      <c r="RNX327" s="942"/>
      <c r="RNY327" s="942"/>
      <c r="RNZ327" s="942"/>
      <c r="ROA327" s="942"/>
      <c r="ROB327" s="942"/>
      <c r="ROC327" s="942"/>
      <c r="ROD327" s="942"/>
      <c r="ROE327" s="942"/>
      <c r="ROF327" s="942"/>
      <c r="ROG327" s="942"/>
      <c r="ROH327" s="942"/>
      <c r="ROI327" s="942"/>
      <c r="ROJ327" s="942"/>
      <c r="ROK327" s="942"/>
      <c r="ROL327" s="942"/>
      <c r="ROM327" s="942"/>
      <c r="RON327" s="942"/>
      <c r="ROO327" s="942"/>
      <c r="ROP327" s="942"/>
      <c r="ROQ327" s="942"/>
      <c r="ROR327" s="942"/>
      <c r="ROS327" s="942"/>
      <c r="ROT327" s="942"/>
      <c r="ROU327" s="942"/>
      <c r="ROV327" s="942"/>
      <c r="ROW327" s="942"/>
      <c r="ROX327" s="942"/>
      <c r="ROY327" s="942"/>
      <c r="ROZ327" s="942"/>
      <c r="RPA327" s="942"/>
      <c r="RPB327" s="942"/>
      <c r="RPC327" s="942"/>
      <c r="RPD327" s="942"/>
      <c r="RPE327" s="942"/>
      <c r="RPF327" s="942"/>
      <c r="RPG327" s="942"/>
      <c r="RPH327" s="942"/>
      <c r="RPI327" s="942"/>
      <c r="RPJ327" s="942"/>
      <c r="RPK327" s="942"/>
      <c r="RPL327" s="942"/>
      <c r="RPM327" s="942"/>
      <c r="RPN327" s="942"/>
      <c r="RPO327" s="942"/>
      <c r="RPP327" s="942"/>
      <c r="RPQ327" s="942"/>
      <c r="RPR327" s="942"/>
      <c r="RPS327" s="942"/>
      <c r="RPT327" s="942"/>
      <c r="RPU327" s="942"/>
      <c r="RPV327" s="942"/>
      <c r="RPW327" s="942"/>
      <c r="RPX327" s="942"/>
      <c r="RPY327" s="942"/>
      <c r="RPZ327" s="942"/>
      <c r="RQA327" s="942"/>
      <c r="RQB327" s="942"/>
      <c r="RQC327" s="942"/>
      <c r="RQD327" s="942"/>
      <c r="RQE327" s="942"/>
      <c r="RQF327" s="942"/>
      <c r="RQG327" s="942"/>
      <c r="RQH327" s="942"/>
      <c r="RQI327" s="942"/>
      <c r="RQJ327" s="942"/>
      <c r="RQK327" s="942"/>
      <c r="RQL327" s="942"/>
      <c r="RQM327" s="942"/>
      <c r="RQN327" s="942"/>
      <c r="RQO327" s="942"/>
      <c r="RQP327" s="942"/>
      <c r="RQQ327" s="942"/>
      <c r="RQR327" s="942"/>
      <c r="RQS327" s="942"/>
      <c r="RQT327" s="942"/>
      <c r="RQU327" s="942"/>
      <c r="RQV327" s="942"/>
      <c r="RQW327" s="942"/>
      <c r="RQX327" s="942"/>
      <c r="RQY327" s="942"/>
      <c r="RQZ327" s="942"/>
      <c r="RRA327" s="942"/>
      <c r="RRB327" s="942"/>
      <c r="RRC327" s="942"/>
      <c r="RRD327" s="942"/>
      <c r="RRE327" s="942"/>
      <c r="RRF327" s="942"/>
      <c r="RRG327" s="942"/>
      <c r="RRH327" s="942"/>
      <c r="RRI327" s="942"/>
      <c r="RRJ327" s="942"/>
      <c r="RRK327" s="942"/>
      <c r="RRL327" s="942"/>
      <c r="RRM327" s="942"/>
      <c r="RRN327" s="942"/>
      <c r="RRO327" s="942"/>
      <c r="RRP327" s="942"/>
      <c r="RRQ327" s="942"/>
      <c r="RRR327" s="942"/>
      <c r="RRS327" s="942"/>
      <c r="RRT327" s="942"/>
      <c r="RRU327" s="942"/>
      <c r="RRV327" s="942"/>
      <c r="RRW327" s="942"/>
      <c r="RRX327" s="942"/>
      <c r="RRY327" s="942"/>
      <c r="RRZ327" s="942"/>
      <c r="RSA327" s="942"/>
      <c r="RSB327" s="942"/>
      <c r="RSC327" s="942"/>
      <c r="RSD327" s="942"/>
      <c r="RSE327" s="942"/>
      <c r="RSF327" s="942"/>
      <c r="RSG327" s="942"/>
      <c r="RSH327" s="942"/>
      <c r="RSI327" s="942"/>
      <c r="RSJ327" s="942"/>
      <c r="RSK327" s="942"/>
      <c r="RSL327" s="942"/>
      <c r="RSM327" s="942"/>
      <c r="RSN327" s="942"/>
      <c r="RSO327" s="942"/>
      <c r="RSP327" s="942"/>
      <c r="RSQ327" s="942"/>
      <c r="RSR327" s="942"/>
      <c r="RSS327" s="942"/>
      <c r="RST327" s="942"/>
      <c r="RSU327" s="942"/>
      <c r="RSV327" s="942"/>
      <c r="RSW327" s="942"/>
      <c r="RSX327" s="942"/>
      <c r="RSY327" s="942"/>
      <c r="RSZ327" s="942"/>
      <c r="RTA327" s="942"/>
      <c r="RTB327" s="942"/>
      <c r="RTC327" s="942"/>
      <c r="RTD327" s="942"/>
      <c r="RTE327" s="942"/>
      <c r="RTF327" s="942"/>
      <c r="RTG327" s="942"/>
      <c r="RTH327" s="942"/>
      <c r="RTI327" s="942"/>
      <c r="RTJ327" s="942"/>
      <c r="RTK327" s="942"/>
      <c r="RTL327" s="942"/>
      <c r="RTM327" s="942"/>
      <c r="RTN327" s="942"/>
      <c r="RTO327" s="942"/>
      <c r="RTP327" s="942"/>
      <c r="RTQ327" s="942"/>
      <c r="RTR327" s="942"/>
      <c r="RTS327" s="942"/>
      <c r="RTT327" s="942"/>
      <c r="RTU327" s="942"/>
      <c r="RTV327" s="942"/>
      <c r="RTW327" s="942"/>
      <c r="RTX327" s="942"/>
      <c r="RTY327" s="942"/>
      <c r="RTZ327" s="942"/>
      <c r="RUA327" s="942"/>
      <c r="RUB327" s="942"/>
      <c r="RUC327" s="942"/>
      <c r="RUD327" s="942"/>
      <c r="RUE327" s="942"/>
      <c r="RUF327" s="942"/>
      <c r="RUG327" s="942"/>
      <c r="RUH327" s="942"/>
      <c r="RUI327" s="942"/>
      <c r="RUJ327" s="942"/>
      <c r="RUK327" s="942"/>
      <c r="RUL327" s="942"/>
      <c r="RUM327" s="942"/>
      <c r="RUN327" s="942"/>
      <c r="RUO327" s="942"/>
      <c r="RUP327" s="942"/>
      <c r="RUQ327" s="942"/>
      <c r="RUR327" s="942"/>
      <c r="RUS327" s="942"/>
      <c r="RUT327" s="942"/>
      <c r="RUU327" s="942"/>
      <c r="RUV327" s="942"/>
      <c r="RUW327" s="942"/>
      <c r="RUX327" s="942"/>
      <c r="RUY327" s="942"/>
      <c r="RUZ327" s="942"/>
      <c r="RVA327" s="942"/>
      <c r="RVB327" s="942"/>
      <c r="RVC327" s="942"/>
      <c r="RVD327" s="942"/>
      <c r="RVE327" s="942"/>
      <c r="RVF327" s="942"/>
      <c r="RVG327" s="942"/>
      <c r="RVH327" s="942"/>
      <c r="RVI327" s="942"/>
      <c r="RVJ327" s="942"/>
      <c r="RVK327" s="942"/>
      <c r="RVL327" s="942"/>
      <c r="RVM327" s="942"/>
      <c r="RVN327" s="942"/>
      <c r="RVO327" s="942"/>
      <c r="RVP327" s="942"/>
      <c r="RVQ327" s="942"/>
      <c r="RVR327" s="942"/>
      <c r="RVS327" s="942"/>
      <c r="RVT327" s="942"/>
      <c r="RVU327" s="942"/>
      <c r="RVV327" s="942"/>
      <c r="RVW327" s="942"/>
      <c r="RVX327" s="942"/>
      <c r="RVY327" s="942"/>
      <c r="RVZ327" s="942"/>
      <c r="RWA327" s="942"/>
      <c r="RWB327" s="942"/>
      <c r="RWC327" s="942"/>
      <c r="RWD327" s="942"/>
      <c r="RWE327" s="942"/>
      <c r="RWF327" s="942"/>
      <c r="RWG327" s="942"/>
      <c r="RWH327" s="942"/>
      <c r="RWI327" s="942"/>
      <c r="RWJ327" s="942"/>
      <c r="RWK327" s="942"/>
      <c r="RWL327" s="942"/>
      <c r="RWM327" s="942"/>
      <c r="RWN327" s="942"/>
      <c r="RWO327" s="942"/>
      <c r="RWP327" s="942"/>
      <c r="RWQ327" s="942"/>
      <c r="RWR327" s="942"/>
      <c r="RWS327" s="942"/>
      <c r="RWT327" s="942"/>
      <c r="RWU327" s="942"/>
      <c r="RWV327" s="942"/>
      <c r="RWW327" s="942"/>
      <c r="RWX327" s="942"/>
      <c r="RWY327" s="942"/>
      <c r="RWZ327" s="942"/>
      <c r="RXA327" s="942"/>
      <c r="RXB327" s="942"/>
      <c r="RXC327" s="942"/>
      <c r="RXD327" s="942"/>
      <c r="RXE327" s="942"/>
      <c r="RXF327" s="942"/>
      <c r="RXG327" s="942"/>
      <c r="RXH327" s="942"/>
      <c r="RXI327" s="942"/>
      <c r="RXJ327" s="942"/>
      <c r="RXK327" s="942"/>
      <c r="RXL327" s="942"/>
      <c r="RXM327" s="942"/>
      <c r="RXN327" s="942"/>
      <c r="RXO327" s="942"/>
      <c r="RXP327" s="942"/>
      <c r="RXQ327" s="942"/>
      <c r="RXR327" s="942"/>
      <c r="RXS327" s="942"/>
      <c r="RXT327" s="942"/>
      <c r="RXU327" s="942"/>
      <c r="RXV327" s="942"/>
      <c r="RXW327" s="942"/>
      <c r="RXX327" s="942"/>
      <c r="RXY327" s="942"/>
      <c r="RXZ327" s="942"/>
      <c r="RYA327" s="942"/>
      <c r="RYB327" s="942"/>
      <c r="RYC327" s="942"/>
      <c r="RYD327" s="942"/>
      <c r="RYE327" s="942"/>
      <c r="RYF327" s="942"/>
      <c r="RYG327" s="942"/>
      <c r="RYH327" s="942"/>
      <c r="RYI327" s="942"/>
      <c r="RYJ327" s="942"/>
      <c r="RYK327" s="942"/>
      <c r="RYL327" s="942"/>
      <c r="RYM327" s="942"/>
      <c r="RYN327" s="942"/>
      <c r="RYO327" s="942"/>
      <c r="RYP327" s="942"/>
      <c r="RYQ327" s="942"/>
      <c r="RYR327" s="942"/>
      <c r="RYS327" s="942"/>
      <c r="RYT327" s="942"/>
      <c r="RYU327" s="942"/>
      <c r="RYV327" s="942"/>
      <c r="RYW327" s="942"/>
      <c r="RYX327" s="942"/>
      <c r="RYY327" s="942"/>
      <c r="RYZ327" s="942"/>
      <c r="RZA327" s="942"/>
      <c r="RZB327" s="942"/>
      <c r="RZC327" s="942"/>
      <c r="RZD327" s="942"/>
      <c r="RZE327" s="942"/>
      <c r="RZF327" s="942"/>
      <c r="RZG327" s="942"/>
      <c r="RZH327" s="942"/>
      <c r="RZI327" s="942"/>
      <c r="RZJ327" s="942"/>
      <c r="RZK327" s="942"/>
      <c r="RZL327" s="942"/>
      <c r="RZM327" s="942"/>
      <c r="RZN327" s="942"/>
      <c r="RZO327" s="942"/>
      <c r="RZP327" s="942"/>
      <c r="RZQ327" s="942"/>
      <c r="RZR327" s="942"/>
      <c r="RZS327" s="942"/>
      <c r="RZT327" s="942"/>
      <c r="RZU327" s="942"/>
      <c r="RZV327" s="942"/>
      <c r="RZW327" s="942"/>
      <c r="RZX327" s="942"/>
      <c r="RZY327" s="942"/>
      <c r="RZZ327" s="942"/>
      <c r="SAA327" s="942"/>
      <c r="SAB327" s="942"/>
      <c r="SAC327" s="942"/>
      <c r="SAD327" s="942"/>
      <c r="SAE327" s="942"/>
      <c r="SAF327" s="942"/>
      <c r="SAG327" s="942"/>
      <c r="SAH327" s="942"/>
      <c r="SAI327" s="942"/>
      <c r="SAJ327" s="942"/>
      <c r="SAK327" s="942"/>
      <c r="SAL327" s="942"/>
      <c r="SAM327" s="942"/>
      <c r="SAN327" s="942"/>
      <c r="SAO327" s="942"/>
      <c r="SAP327" s="942"/>
      <c r="SAQ327" s="942"/>
      <c r="SAR327" s="942"/>
      <c r="SAS327" s="942"/>
      <c r="SAT327" s="942"/>
      <c r="SAU327" s="942"/>
      <c r="SAV327" s="942"/>
      <c r="SAW327" s="942"/>
      <c r="SAX327" s="942"/>
      <c r="SAY327" s="942"/>
      <c r="SAZ327" s="942"/>
      <c r="SBA327" s="942"/>
      <c r="SBB327" s="942"/>
      <c r="SBC327" s="942"/>
      <c r="SBD327" s="942"/>
      <c r="SBE327" s="942"/>
      <c r="SBF327" s="942"/>
      <c r="SBG327" s="942"/>
      <c r="SBH327" s="942"/>
      <c r="SBI327" s="942"/>
      <c r="SBJ327" s="942"/>
      <c r="SBK327" s="942"/>
      <c r="SBL327" s="942"/>
      <c r="SBM327" s="942"/>
      <c r="SBN327" s="942"/>
      <c r="SBO327" s="942"/>
      <c r="SBP327" s="942"/>
      <c r="SBQ327" s="942"/>
      <c r="SBR327" s="942"/>
      <c r="SBS327" s="942"/>
      <c r="SBT327" s="942"/>
      <c r="SBU327" s="942"/>
      <c r="SBV327" s="942"/>
      <c r="SBW327" s="942"/>
      <c r="SBX327" s="942"/>
      <c r="SBY327" s="942"/>
      <c r="SBZ327" s="942"/>
      <c r="SCA327" s="942"/>
      <c r="SCB327" s="942"/>
      <c r="SCC327" s="942"/>
      <c r="SCD327" s="942"/>
      <c r="SCE327" s="942"/>
      <c r="SCF327" s="942"/>
      <c r="SCG327" s="942"/>
      <c r="SCH327" s="942"/>
      <c r="SCI327" s="942"/>
      <c r="SCJ327" s="942"/>
      <c r="SCK327" s="942"/>
      <c r="SCL327" s="942"/>
      <c r="SCM327" s="942"/>
      <c r="SCN327" s="942"/>
      <c r="SCO327" s="942"/>
      <c r="SCP327" s="942"/>
      <c r="SCQ327" s="942"/>
      <c r="SCR327" s="942"/>
      <c r="SCS327" s="942"/>
      <c r="SCT327" s="942"/>
      <c r="SCU327" s="942"/>
      <c r="SCV327" s="942"/>
      <c r="SCW327" s="942"/>
      <c r="SCX327" s="942"/>
      <c r="SCY327" s="942"/>
      <c r="SCZ327" s="942"/>
      <c r="SDA327" s="942"/>
      <c r="SDB327" s="942"/>
      <c r="SDC327" s="942"/>
      <c r="SDD327" s="942"/>
      <c r="SDE327" s="942"/>
      <c r="SDF327" s="942"/>
      <c r="SDG327" s="942"/>
      <c r="SDH327" s="942"/>
      <c r="SDI327" s="942"/>
      <c r="SDJ327" s="942"/>
      <c r="SDK327" s="942"/>
      <c r="SDL327" s="942"/>
      <c r="SDM327" s="942"/>
      <c r="SDN327" s="942"/>
      <c r="SDO327" s="942"/>
      <c r="SDP327" s="942"/>
      <c r="SDQ327" s="942"/>
      <c r="SDR327" s="942"/>
      <c r="SDS327" s="942"/>
      <c r="SDT327" s="942"/>
      <c r="SDU327" s="942"/>
      <c r="SDV327" s="942"/>
      <c r="SDW327" s="942"/>
      <c r="SDX327" s="942"/>
      <c r="SDY327" s="942"/>
      <c r="SDZ327" s="942"/>
      <c r="SEA327" s="942"/>
      <c r="SEB327" s="942"/>
      <c r="SEC327" s="942"/>
      <c r="SED327" s="942"/>
      <c r="SEE327" s="942"/>
      <c r="SEF327" s="942"/>
      <c r="SEG327" s="942"/>
      <c r="SEH327" s="942"/>
      <c r="SEI327" s="942"/>
      <c r="SEJ327" s="942"/>
      <c r="SEK327" s="942"/>
      <c r="SEL327" s="942"/>
      <c r="SEM327" s="942"/>
      <c r="SEN327" s="942"/>
      <c r="SEO327" s="942"/>
      <c r="SEP327" s="942"/>
      <c r="SEQ327" s="942"/>
      <c r="SER327" s="942"/>
      <c r="SES327" s="942"/>
      <c r="SET327" s="942"/>
      <c r="SEU327" s="942"/>
      <c r="SEV327" s="942"/>
      <c r="SEW327" s="942"/>
      <c r="SEX327" s="942"/>
      <c r="SEY327" s="942"/>
      <c r="SEZ327" s="942"/>
      <c r="SFA327" s="942"/>
      <c r="SFB327" s="942"/>
      <c r="SFC327" s="942"/>
      <c r="SFD327" s="942"/>
      <c r="SFE327" s="942"/>
      <c r="SFF327" s="942"/>
      <c r="SFG327" s="942"/>
      <c r="SFH327" s="942"/>
      <c r="SFI327" s="942"/>
      <c r="SFJ327" s="942"/>
      <c r="SFK327" s="942"/>
      <c r="SFL327" s="942"/>
      <c r="SFM327" s="942"/>
      <c r="SFN327" s="942"/>
      <c r="SFO327" s="942"/>
      <c r="SFP327" s="942"/>
      <c r="SFQ327" s="942"/>
      <c r="SFR327" s="942"/>
      <c r="SFS327" s="942"/>
      <c r="SFT327" s="942"/>
      <c r="SFU327" s="942"/>
      <c r="SFV327" s="942"/>
      <c r="SFW327" s="942"/>
      <c r="SFX327" s="942"/>
      <c r="SFY327" s="942"/>
      <c r="SFZ327" s="942"/>
      <c r="SGA327" s="942"/>
      <c r="SGB327" s="942"/>
      <c r="SGC327" s="942"/>
      <c r="SGD327" s="942"/>
      <c r="SGE327" s="942"/>
      <c r="SGF327" s="942"/>
      <c r="SGG327" s="942"/>
      <c r="SGH327" s="942"/>
      <c r="SGI327" s="942"/>
      <c r="SGJ327" s="942"/>
      <c r="SGK327" s="942"/>
      <c r="SGL327" s="942"/>
      <c r="SGM327" s="942"/>
      <c r="SGN327" s="942"/>
      <c r="SGO327" s="942"/>
      <c r="SGP327" s="942"/>
      <c r="SGQ327" s="942"/>
      <c r="SGR327" s="942"/>
      <c r="SGS327" s="942"/>
      <c r="SGT327" s="942"/>
      <c r="SGU327" s="942"/>
      <c r="SGV327" s="942"/>
      <c r="SGW327" s="942"/>
      <c r="SGX327" s="942"/>
      <c r="SGY327" s="942"/>
      <c r="SGZ327" s="942"/>
      <c r="SHA327" s="942"/>
      <c r="SHB327" s="942"/>
      <c r="SHC327" s="942"/>
      <c r="SHD327" s="942"/>
      <c r="SHE327" s="942"/>
      <c r="SHF327" s="942"/>
      <c r="SHG327" s="942"/>
      <c r="SHH327" s="942"/>
      <c r="SHI327" s="942"/>
      <c r="SHJ327" s="942"/>
      <c r="SHK327" s="942"/>
      <c r="SHL327" s="942"/>
      <c r="SHM327" s="942"/>
      <c r="SHN327" s="942"/>
      <c r="SHO327" s="942"/>
      <c r="SHP327" s="942"/>
      <c r="SHQ327" s="942"/>
      <c r="SHR327" s="942"/>
      <c r="SHS327" s="942"/>
      <c r="SHT327" s="942"/>
      <c r="SHU327" s="942"/>
      <c r="SHV327" s="942"/>
      <c r="SHW327" s="942"/>
      <c r="SHX327" s="942"/>
      <c r="SHY327" s="942"/>
      <c r="SHZ327" s="942"/>
      <c r="SIA327" s="942"/>
      <c r="SIB327" s="942"/>
      <c r="SIC327" s="942"/>
      <c r="SID327" s="942"/>
      <c r="SIE327" s="942"/>
      <c r="SIF327" s="942"/>
      <c r="SIG327" s="942"/>
      <c r="SIH327" s="942"/>
      <c r="SII327" s="942"/>
      <c r="SIJ327" s="942"/>
      <c r="SIK327" s="942"/>
      <c r="SIL327" s="942"/>
      <c r="SIM327" s="942"/>
      <c r="SIN327" s="942"/>
      <c r="SIO327" s="942"/>
      <c r="SIP327" s="942"/>
      <c r="SIQ327" s="942"/>
      <c r="SIR327" s="942"/>
      <c r="SIS327" s="942"/>
      <c r="SIT327" s="942"/>
      <c r="SIU327" s="942"/>
      <c r="SIV327" s="942"/>
      <c r="SIW327" s="942"/>
      <c r="SIX327" s="942"/>
      <c r="SIY327" s="942"/>
      <c r="SIZ327" s="942"/>
      <c r="SJA327" s="942"/>
      <c r="SJB327" s="942"/>
      <c r="SJC327" s="942"/>
      <c r="SJD327" s="942"/>
      <c r="SJE327" s="942"/>
      <c r="SJF327" s="942"/>
      <c r="SJG327" s="942"/>
      <c r="SJH327" s="942"/>
      <c r="SJI327" s="942"/>
      <c r="SJJ327" s="942"/>
      <c r="SJK327" s="942"/>
      <c r="SJL327" s="942"/>
      <c r="SJM327" s="942"/>
      <c r="SJN327" s="942"/>
      <c r="SJO327" s="942"/>
      <c r="SJP327" s="942"/>
      <c r="SJQ327" s="942"/>
      <c r="SJR327" s="942"/>
      <c r="SJS327" s="942"/>
      <c r="SJT327" s="942"/>
      <c r="SJU327" s="942"/>
      <c r="SJV327" s="942"/>
      <c r="SJW327" s="942"/>
      <c r="SJX327" s="942"/>
      <c r="SJY327" s="942"/>
      <c r="SJZ327" s="942"/>
      <c r="SKA327" s="942"/>
      <c r="SKB327" s="942"/>
      <c r="SKC327" s="942"/>
      <c r="SKD327" s="942"/>
      <c r="SKE327" s="942"/>
      <c r="SKF327" s="942"/>
      <c r="SKG327" s="942"/>
      <c r="SKH327" s="942"/>
      <c r="SKI327" s="942"/>
      <c r="SKJ327" s="942"/>
      <c r="SKK327" s="942"/>
      <c r="SKL327" s="942"/>
      <c r="SKM327" s="942"/>
      <c r="SKN327" s="942"/>
      <c r="SKO327" s="942"/>
      <c r="SKP327" s="942"/>
      <c r="SKQ327" s="942"/>
      <c r="SKR327" s="942"/>
      <c r="SKS327" s="942"/>
      <c r="SKT327" s="942"/>
      <c r="SKU327" s="942"/>
      <c r="SKV327" s="942"/>
      <c r="SKW327" s="942"/>
      <c r="SKX327" s="942"/>
      <c r="SKY327" s="942"/>
      <c r="SKZ327" s="942"/>
      <c r="SLA327" s="942"/>
      <c r="SLB327" s="942"/>
      <c r="SLC327" s="942"/>
      <c r="SLD327" s="942"/>
      <c r="SLE327" s="942"/>
      <c r="SLF327" s="942"/>
      <c r="SLG327" s="942"/>
      <c r="SLH327" s="942"/>
      <c r="SLI327" s="942"/>
      <c r="SLJ327" s="942"/>
      <c r="SLK327" s="942"/>
      <c r="SLL327" s="942"/>
      <c r="SLM327" s="942"/>
      <c r="SLN327" s="942"/>
      <c r="SLO327" s="942"/>
      <c r="SLP327" s="942"/>
      <c r="SLQ327" s="942"/>
      <c r="SLR327" s="942"/>
      <c r="SLS327" s="942"/>
      <c r="SLT327" s="942"/>
      <c r="SLU327" s="942"/>
      <c r="SLV327" s="942"/>
      <c r="SLW327" s="942"/>
      <c r="SLX327" s="942"/>
      <c r="SLY327" s="942"/>
      <c r="SLZ327" s="942"/>
      <c r="SMA327" s="942"/>
      <c r="SMB327" s="942"/>
      <c r="SMC327" s="942"/>
      <c r="SMD327" s="942"/>
      <c r="SME327" s="942"/>
      <c r="SMF327" s="942"/>
      <c r="SMG327" s="942"/>
      <c r="SMH327" s="942"/>
      <c r="SMI327" s="942"/>
      <c r="SMJ327" s="942"/>
      <c r="SMK327" s="942"/>
      <c r="SML327" s="942"/>
      <c r="SMM327" s="942"/>
      <c r="SMN327" s="942"/>
      <c r="SMO327" s="942"/>
      <c r="SMP327" s="942"/>
      <c r="SMQ327" s="942"/>
      <c r="SMR327" s="942"/>
      <c r="SMS327" s="942"/>
      <c r="SMT327" s="942"/>
      <c r="SMU327" s="942"/>
      <c r="SMV327" s="942"/>
      <c r="SMW327" s="942"/>
      <c r="SMX327" s="942"/>
      <c r="SMY327" s="942"/>
      <c r="SMZ327" s="942"/>
      <c r="SNA327" s="942"/>
      <c r="SNB327" s="942"/>
      <c r="SNC327" s="942"/>
      <c r="SND327" s="942"/>
      <c r="SNE327" s="942"/>
      <c r="SNF327" s="942"/>
      <c r="SNG327" s="942"/>
      <c r="SNH327" s="942"/>
      <c r="SNI327" s="942"/>
      <c r="SNJ327" s="942"/>
      <c r="SNK327" s="942"/>
      <c r="SNL327" s="942"/>
      <c r="SNM327" s="942"/>
      <c r="SNN327" s="942"/>
      <c r="SNO327" s="942"/>
      <c r="SNP327" s="942"/>
      <c r="SNQ327" s="942"/>
      <c r="SNR327" s="942"/>
      <c r="SNS327" s="942"/>
      <c r="SNT327" s="942"/>
      <c r="SNU327" s="942"/>
      <c r="SNV327" s="942"/>
      <c r="SNW327" s="942"/>
      <c r="SNX327" s="942"/>
      <c r="SNY327" s="942"/>
      <c r="SNZ327" s="942"/>
      <c r="SOA327" s="942"/>
      <c r="SOB327" s="942"/>
      <c r="SOC327" s="942"/>
      <c r="SOD327" s="942"/>
      <c r="SOE327" s="942"/>
      <c r="SOF327" s="942"/>
      <c r="SOG327" s="942"/>
      <c r="SOH327" s="942"/>
      <c r="SOI327" s="942"/>
      <c r="SOJ327" s="942"/>
      <c r="SOK327" s="942"/>
      <c r="SOL327" s="942"/>
      <c r="SOM327" s="942"/>
      <c r="SON327" s="942"/>
      <c r="SOO327" s="942"/>
      <c r="SOP327" s="942"/>
      <c r="SOQ327" s="942"/>
      <c r="SOR327" s="942"/>
      <c r="SOS327" s="942"/>
      <c r="SOT327" s="942"/>
      <c r="SOU327" s="942"/>
      <c r="SOV327" s="942"/>
      <c r="SOW327" s="942"/>
      <c r="SOX327" s="942"/>
      <c r="SOY327" s="942"/>
      <c r="SOZ327" s="942"/>
      <c r="SPA327" s="942"/>
      <c r="SPB327" s="942"/>
      <c r="SPC327" s="942"/>
      <c r="SPD327" s="942"/>
      <c r="SPE327" s="942"/>
      <c r="SPF327" s="942"/>
      <c r="SPG327" s="942"/>
      <c r="SPH327" s="942"/>
      <c r="SPI327" s="942"/>
      <c r="SPJ327" s="942"/>
      <c r="SPK327" s="942"/>
      <c r="SPL327" s="942"/>
      <c r="SPM327" s="942"/>
      <c r="SPN327" s="942"/>
      <c r="SPO327" s="942"/>
      <c r="SPP327" s="942"/>
      <c r="SPQ327" s="942"/>
      <c r="SPR327" s="942"/>
      <c r="SPS327" s="942"/>
      <c r="SPT327" s="942"/>
      <c r="SPU327" s="942"/>
      <c r="SPV327" s="942"/>
      <c r="SPW327" s="942"/>
      <c r="SPX327" s="942"/>
      <c r="SPY327" s="942"/>
      <c r="SPZ327" s="942"/>
      <c r="SQA327" s="942"/>
      <c r="SQB327" s="942"/>
      <c r="SQC327" s="942"/>
      <c r="SQD327" s="942"/>
      <c r="SQE327" s="942"/>
      <c r="SQF327" s="942"/>
      <c r="SQG327" s="942"/>
      <c r="SQH327" s="942"/>
      <c r="SQI327" s="942"/>
      <c r="SQJ327" s="942"/>
      <c r="SQK327" s="942"/>
      <c r="SQL327" s="942"/>
      <c r="SQM327" s="942"/>
      <c r="SQN327" s="942"/>
      <c r="SQO327" s="942"/>
      <c r="SQP327" s="942"/>
      <c r="SQQ327" s="942"/>
      <c r="SQR327" s="942"/>
      <c r="SQS327" s="942"/>
      <c r="SQT327" s="942"/>
      <c r="SQU327" s="942"/>
      <c r="SQV327" s="942"/>
      <c r="SQW327" s="942"/>
      <c r="SQX327" s="942"/>
      <c r="SQY327" s="942"/>
      <c r="SQZ327" s="942"/>
      <c r="SRA327" s="942"/>
      <c r="SRB327" s="942"/>
      <c r="SRC327" s="942"/>
      <c r="SRD327" s="942"/>
      <c r="SRE327" s="942"/>
      <c r="SRF327" s="942"/>
      <c r="SRG327" s="942"/>
      <c r="SRH327" s="942"/>
      <c r="SRI327" s="942"/>
      <c r="SRJ327" s="942"/>
      <c r="SRK327" s="942"/>
      <c r="SRL327" s="942"/>
      <c r="SRM327" s="942"/>
      <c r="SRN327" s="942"/>
      <c r="SRO327" s="942"/>
      <c r="SRP327" s="942"/>
      <c r="SRQ327" s="942"/>
      <c r="SRR327" s="942"/>
      <c r="SRS327" s="942"/>
      <c r="SRT327" s="942"/>
      <c r="SRU327" s="942"/>
      <c r="SRV327" s="942"/>
      <c r="SRW327" s="942"/>
      <c r="SRX327" s="942"/>
      <c r="SRY327" s="942"/>
      <c r="SRZ327" s="942"/>
      <c r="SSA327" s="942"/>
      <c r="SSB327" s="942"/>
      <c r="SSC327" s="942"/>
      <c r="SSD327" s="942"/>
      <c r="SSE327" s="942"/>
      <c r="SSF327" s="942"/>
      <c r="SSG327" s="942"/>
      <c r="SSH327" s="942"/>
      <c r="SSI327" s="942"/>
      <c r="SSJ327" s="942"/>
      <c r="SSK327" s="942"/>
      <c r="SSL327" s="942"/>
      <c r="SSM327" s="942"/>
      <c r="SSN327" s="942"/>
      <c r="SSO327" s="942"/>
      <c r="SSP327" s="942"/>
      <c r="SSQ327" s="942"/>
      <c r="SSR327" s="942"/>
      <c r="SSS327" s="942"/>
      <c r="SST327" s="942"/>
      <c r="SSU327" s="942"/>
      <c r="SSV327" s="942"/>
      <c r="SSW327" s="942"/>
      <c r="SSX327" s="942"/>
      <c r="SSY327" s="942"/>
      <c r="SSZ327" s="942"/>
      <c r="STA327" s="942"/>
      <c r="STB327" s="942"/>
      <c r="STC327" s="942"/>
      <c r="STD327" s="942"/>
      <c r="STE327" s="942"/>
      <c r="STF327" s="942"/>
      <c r="STG327" s="942"/>
      <c r="STH327" s="942"/>
      <c r="STI327" s="942"/>
      <c r="STJ327" s="942"/>
      <c r="STK327" s="942"/>
      <c r="STL327" s="942"/>
      <c r="STM327" s="942"/>
      <c r="STN327" s="942"/>
      <c r="STO327" s="942"/>
      <c r="STP327" s="942"/>
      <c r="STQ327" s="942"/>
      <c r="STR327" s="942"/>
      <c r="STS327" s="942"/>
      <c r="STT327" s="942"/>
      <c r="STU327" s="942"/>
      <c r="STV327" s="942"/>
      <c r="STW327" s="942"/>
      <c r="STX327" s="942"/>
      <c r="STY327" s="942"/>
      <c r="STZ327" s="942"/>
      <c r="SUA327" s="942"/>
      <c r="SUB327" s="942"/>
      <c r="SUC327" s="942"/>
      <c r="SUD327" s="942"/>
      <c r="SUE327" s="942"/>
      <c r="SUF327" s="942"/>
      <c r="SUG327" s="942"/>
      <c r="SUH327" s="942"/>
      <c r="SUI327" s="942"/>
      <c r="SUJ327" s="942"/>
      <c r="SUK327" s="942"/>
      <c r="SUL327" s="942"/>
      <c r="SUM327" s="942"/>
      <c r="SUN327" s="942"/>
      <c r="SUO327" s="942"/>
      <c r="SUP327" s="942"/>
      <c r="SUQ327" s="942"/>
      <c r="SUR327" s="942"/>
      <c r="SUS327" s="942"/>
      <c r="SUT327" s="942"/>
      <c r="SUU327" s="942"/>
      <c r="SUV327" s="942"/>
      <c r="SUW327" s="942"/>
      <c r="SUX327" s="942"/>
      <c r="SUY327" s="942"/>
      <c r="SUZ327" s="942"/>
      <c r="SVA327" s="942"/>
      <c r="SVB327" s="942"/>
      <c r="SVC327" s="942"/>
      <c r="SVD327" s="942"/>
      <c r="SVE327" s="942"/>
      <c r="SVF327" s="942"/>
      <c r="SVG327" s="942"/>
      <c r="SVH327" s="942"/>
      <c r="SVI327" s="942"/>
      <c r="SVJ327" s="942"/>
      <c r="SVK327" s="942"/>
      <c r="SVL327" s="942"/>
      <c r="SVM327" s="942"/>
      <c r="SVN327" s="942"/>
      <c r="SVO327" s="942"/>
      <c r="SVP327" s="942"/>
      <c r="SVQ327" s="942"/>
      <c r="SVR327" s="942"/>
      <c r="SVS327" s="942"/>
      <c r="SVT327" s="942"/>
      <c r="SVU327" s="942"/>
      <c r="SVV327" s="942"/>
      <c r="SVW327" s="942"/>
      <c r="SVX327" s="942"/>
      <c r="SVY327" s="942"/>
      <c r="SVZ327" s="942"/>
      <c r="SWA327" s="942"/>
      <c r="SWB327" s="942"/>
      <c r="SWC327" s="942"/>
      <c r="SWD327" s="942"/>
      <c r="SWE327" s="942"/>
      <c r="SWF327" s="942"/>
      <c r="SWG327" s="942"/>
      <c r="SWH327" s="942"/>
      <c r="SWI327" s="942"/>
      <c r="SWJ327" s="942"/>
      <c r="SWK327" s="942"/>
      <c r="SWL327" s="942"/>
      <c r="SWM327" s="942"/>
      <c r="SWN327" s="942"/>
      <c r="SWO327" s="942"/>
      <c r="SWP327" s="942"/>
      <c r="SWQ327" s="942"/>
      <c r="SWR327" s="942"/>
      <c r="SWS327" s="942"/>
      <c r="SWT327" s="942"/>
      <c r="SWU327" s="942"/>
      <c r="SWV327" s="942"/>
      <c r="SWW327" s="942"/>
      <c r="SWX327" s="942"/>
      <c r="SWY327" s="942"/>
      <c r="SWZ327" s="942"/>
      <c r="SXA327" s="942"/>
      <c r="SXB327" s="942"/>
      <c r="SXC327" s="942"/>
      <c r="SXD327" s="942"/>
      <c r="SXE327" s="942"/>
      <c r="SXF327" s="942"/>
      <c r="SXG327" s="942"/>
      <c r="SXH327" s="942"/>
      <c r="SXI327" s="942"/>
      <c r="SXJ327" s="942"/>
      <c r="SXK327" s="942"/>
      <c r="SXL327" s="942"/>
      <c r="SXM327" s="942"/>
      <c r="SXN327" s="942"/>
      <c r="SXO327" s="942"/>
      <c r="SXP327" s="942"/>
      <c r="SXQ327" s="942"/>
      <c r="SXR327" s="942"/>
      <c r="SXS327" s="942"/>
      <c r="SXT327" s="942"/>
      <c r="SXU327" s="942"/>
      <c r="SXV327" s="942"/>
      <c r="SXW327" s="942"/>
      <c r="SXX327" s="942"/>
      <c r="SXY327" s="942"/>
      <c r="SXZ327" s="942"/>
      <c r="SYA327" s="942"/>
      <c r="SYB327" s="942"/>
      <c r="SYC327" s="942"/>
      <c r="SYD327" s="942"/>
      <c r="SYE327" s="942"/>
      <c r="SYF327" s="942"/>
      <c r="SYG327" s="942"/>
      <c r="SYH327" s="942"/>
      <c r="SYI327" s="942"/>
      <c r="SYJ327" s="942"/>
      <c r="SYK327" s="942"/>
      <c r="SYL327" s="942"/>
      <c r="SYM327" s="942"/>
      <c r="SYN327" s="942"/>
      <c r="SYO327" s="942"/>
      <c r="SYP327" s="942"/>
      <c r="SYQ327" s="942"/>
      <c r="SYR327" s="942"/>
      <c r="SYS327" s="942"/>
      <c r="SYT327" s="942"/>
      <c r="SYU327" s="942"/>
      <c r="SYV327" s="942"/>
      <c r="SYW327" s="942"/>
      <c r="SYX327" s="942"/>
      <c r="SYY327" s="942"/>
      <c r="SYZ327" s="942"/>
      <c r="SZA327" s="942"/>
      <c r="SZB327" s="942"/>
      <c r="SZC327" s="942"/>
      <c r="SZD327" s="942"/>
      <c r="SZE327" s="942"/>
      <c r="SZF327" s="942"/>
      <c r="SZG327" s="942"/>
      <c r="SZH327" s="942"/>
      <c r="SZI327" s="942"/>
      <c r="SZJ327" s="942"/>
      <c r="SZK327" s="942"/>
      <c r="SZL327" s="942"/>
      <c r="SZM327" s="942"/>
      <c r="SZN327" s="942"/>
      <c r="SZO327" s="942"/>
      <c r="SZP327" s="942"/>
      <c r="SZQ327" s="942"/>
      <c r="SZR327" s="942"/>
      <c r="SZS327" s="942"/>
      <c r="SZT327" s="942"/>
      <c r="SZU327" s="942"/>
      <c r="SZV327" s="942"/>
      <c r="SZW327" s="942"/>
      <c r="SZX327" s="942"/>
      <c r="SZY327" s="942"/>
      <c r="SZZ327" s="942"/>
      <c r="TAA327" s="942"/>
      <c r="TAB327" s="942"/>
      <c r="TAC327" s="942"/>
      <c r="TAD327" s="942"/>
      <c r="TAE327" s="942"/>
      <c r="TAF327" s="942"/>
      <c r="TAG327" s="942"/>
      <c r="TAH327" s="942"/>
      <c r="TAI327" s="942"/>
      <c r="TAJ327" s="942"/>
      <c r="TAK327" s="942"/>
      <c r="TAL327" s="942"/>
      <c r="TAM327" s="942"/>
      <c r="TAN327" s="942"/>
      <c r="TAO327" s="942"/>
      <c r="TAP327" s="942"/>
      <c r="TAQ327" s="942"/>
      <c r="TAR327" s="942"/>
      <c r="TAS327" s="942"/>
      <c r="TAT327" s="942"/>
      <c r="TAU327" s="942"/>
      <c r="TAV327" s="942"/>
      <c r="TAW327" s="942"/>
      <c r="TAX327" s="942"/>
      <c r="TAY327" s="942"/>
      <c r="TAZ327" s="942"/>
      <c r="TBA327" s="942"/>
      <c r="TBB327" s="942"/>
      <c r="TBC327" s="942"/>
      <c r="TBD327" s="942"/>
      <c r="TBE327" s="942"/>
      <c r="TBF327" s="942"/>
      <c r="TBG327" s="942"/>
      <c r="TBH327" s="942"/>
      <c r="TBI327" s="942"/>
      <c r="TBJ327" s="942"/>
      <c r="TBK327" s="942"/>
      <c r="TBL327" s="942"/>
      <c r="TBM327" s="942"/>
      <c r="TBN327" s="942"/>
      <c r="TBO327" s="942"/>
      <c r="TBP327" s="942"/>
      <c r="TBQ327" s="942"/>
      <c r="TBR327" s="942"/>
      <c r="TBS327" s="942"/>
      <c r="TBT327" s="942"/>
      <c r="TBU327" s="942"/>
      <c r="TBV327" s="942"/>
      <c r="TBW327" s="942"/>
      <c r="TBX327" s="942"/>
      <c r="TBY327" s="942"/>
      <c r="TBZ327" s="942"/>
      <c r="TCA327" s="942"/>
      <c r="TCB327" s="942"/>
      <c r="TCC327" s="942"/>
      <c r="TCD327" s="942"/>
      <c r="TCE327" s="942"/>
      <c r="TCF327" s="942"/>
      <c r="TCG327" s="942"/>
      <c r="TCH327" s="942"/>
      <c r="TCI327" s="942"/>
      <c r="TCJ327" s="942"/>
      <c r="TCK327" s="942"/>
      <c r="TCL327" s="942"/>
      <c r="TCM327" s="942"/>
      <c r="TCN327" s="942"/>
      <c r="TCO327" s="942"/>
      <c r="TCP327" s="942"/>
      <c r="TCQ327" s="942"/>
      <c r="TCR327" s="942"/>
      <c r="TCS327" s="942"/>
      <c r="TCT327" s="942"/>
      <c r="TCU327" s="942"/>
      <c r="TCV327" s="942"/>
      <c r="TCW327" s="942"/>
      <c r="TCX327" s="942"/>
      <c r="TCY327" s="942"/>
      <c r="TCZ327" s="942"/>
      <c r="TDA327" s="942"/>
      <c r="TDB327" s="942"/>
      <c r="TDC327" s="942"/>
      <c r="TDD327" s="942"/>
      <c r="TDE327" s="942"/>
      <c r="TDF327" s="942"/>
      <c r="TDG327" s="942"/>
      <c r="TDH327" s="942"/>
      <c r="TDI327" s="942"/>
      <c r="TDJ327" s="942"/>
      <c r="TDK327" s="942"/>
      <c r="TDL327" s="942"/>
      <c r="TDM327" s="942"/>
      <c r="TDN327" s="942"/>
      <c r="TDO327" s="942"/>
      <c r="TDP327" s="942"/>
      <c r="TDQ327" s="942"/>
      <c r="TDR327" s="942"/>
      <c r="TDS327" s="942"/>
      <c r="TDT327" s="942"/>
      <c r="TDU327" s="942"/>
      <c r="TDV327" s="942"/>
      <c r="TDW327" s="942"/>
      <c r="TDX327" s="942"/>
      <c r="TDY327" s="942"/>
      <c r="TDZ327" s="942"/>
      <c r="TEA327" s="942"/>
      <c r="TEB327" s="942"/>
      <c r="TEC327" s="942"/>
      <c r="TED327" s="942"/>
      <c r="TEE327" s="942"/>
      <c r="TEF327" s="942"/>
      <c r="TEG327" s="942"/>
      <c r="TEH327" s="942"/>
      <c r="TEI327" s="942"/>
      <c r="TEJ327" s="942"/>
      <c r="TEK327" s="942"/>
      <c r="TEL327" s="942"/>
      <c r="TEM327" s="942"/>
      <c r="TEN327" s="942"/>
      <c r="TEO327" s="942"/>
      <c r="TEP327" s="942"/>
      <c r="TEQ327" s="942"/>
      <c r="TER327" s="942"/>
      <c r="TES327" s="942"/>
      <c r="TET327" s="942"/>
      <c r="TEU327" s="942"/>
      <c r="TEV327" s="942"/>
      <c r="TEW327" s="942"/>
      <c r="TEX327" s="942"/>
      <c r="TEY327" s="942"/>
      <c r="TEZ327" s="942"/>
      <c r="TFA327" s="942"/>
      <c r="TFB327" s="942"/>
      <c r="TFC327" s="942"/>
      <c r="TFD327" s="942"/>
      <c r="TFE327" s="942"/>
      <c r="TFF327" s="942"/>
      <c r="TFG327" s="942"/>
      <c r="TFH327" s="942"/>
      <c r="TFI327" s="942"/>
      <c r="TFJ327" s="942"/>
      <c r="TFK327" s="942"/>
      <c r="TFL327" s="942"/>
      <c r="TFM327" s="942"/>
      <c r="TFN327" s="942"/>
      <c r="TFO327" s="942"/>
      <c r="TFP327" s="942"/>
      <c r="TFQ327" s="942"/>
      <c r="TFR327" s="942"/>
      <c r="TFS327" s="942"/>
      <c r="TFT327" s="942"/>
      <c r="TFU327" s="942"/>
      <c r="TFV327" s="942"/>
      <c r="TFW327" s="942"/>
      <c r="TFX327" s="942"/>
      <c r="TFY327" s="942"/>
      <c r="TFZ327" s="942"/>
      <c r="TGA327" s="942"/>
      <c r="TGB327" s="942"/>
      <c r="TGC327" s="942"/>
      <c r="TGD327" s="942"/>
      <c r="TGE327" s="942"/>
      <c r="TGF327" s="942"/>
      <c r="TGG327" s="942"/>
      <c r="TGH327" s="942"/>
      <c r="TGI327" s="942"/>
      <c r="TGJ327" s="942"/>
      <c r="TGK327" s="942"/>
      <c r="TGL327" s="942"/>
      <c r="TGM327" s="942"/>
      <c r="TGN327" s="942"/>
      <c r="TGO327" s="942"/>
      <c r="TGP327" s="942"/>
      <c r="TGQ327" s="942"/>
      <c r="TGR327" s="942"/>
      <c r="TGS327" s="942"/>
      <c r="TGT327" s="942"/>
      <c r="TGU327" s="942"/>
      <c r="TGV327" s="942"/>
      <c r="TGW327" s="942"/>
      <c r="TGX327" s="942"/>
      <c r="TGY327" s="942"/>
      <c r="TGZ327" s="942"/>
      <c r="THA327" s="942"/>
      <c r="THB327" s="942"/>
      <c r="THC327" s="942"/>
      <c r="THD327" s="942"/>
      <c r="THE327" s="942"/>
      <c r="THF327" s="942"/>
      <c r="THG327" s="942"/>
      <c r="THH327" s="942"/>
      <c r="THI327" s="942"/>
      <c r="THJ327" s="942"/>
      <c r="THK327" s="942"/>
      <c r="THL327" s="942"/>
      <c r="THM327" s="942"/>
      <c r="THN327" s="942"/>
      <c r="THO327" s="942"/>
      <c r="THP327" s="942"/>
      <c r="THQ327" s="942"/>
      <c r="THR327" s="942"/>
      <c r="THS327" s="942"/>
      <c r="THT327" s="942"/>
      <c r="THU327" s="942"/>
      <c r="THV327" s="942"/>
      <c r="THW327" s="942"/>
      <c r="THX327" s="942"/>
      <c r="THY327" s="942"/>
      <c r="THZ327" s="942"/>
      <c r="TIA327" s="942"/>
      <c r="TIB327" s="942"/>
      <c r="TIC327" s="942"/>
      <c r="TID327" s="942"/>
      <c r="TIE327" s="942"/>
      <c r="TIF327" s="942"/>
      <c r="TIG327" s="942"/>
      <c r="TIH327" s="942"/>
      <c r="TII327" s="942"/>
      <c r="TIJ327" s="942"/>
      <c r="TIK327" s="942"/>
      <c r="TIL327" s="942"/>
      <c r="TIM327" s="942"/>
      <c r="TIN327" s="942"/>
      <c r="TIO327" s="942"/>
      <c r="TIP327" s="942"/>
      <c r="TIQ327" s="942"/>
      <c r="TIR327" s="942"/>
      <c r="TIS327" s="942"/>
      <c r="TIT327" s="942"/>
      <c r="TIU327" s="942"/>
      <c r="TIV327" s="942"/>
      <c r="TIW327" s="942"/>
      <c r="TIX327" s="942"/>
      <c r="TIY327" s="942"/>
      <c r="TIZ327" s="942"/>
      <c r="TJA327" s="942"/>
      <c r="TJB327" s="942"/>
      <c r="TJC327" s="942"/>
      <c r="TJD327" s="942"/>
      <c r="TJE327" s="942"/>
      <c r="TJF327" s="942"/>
      <c r="TJG327" s="942"/>
      <c r="TJH327" s="942"/>
      <c r="TJI327" s="942"/>
      <c r="TJJ327" s="942"/>
      <c r="TJK327" s="942"/>
      <c r="TJL327" s="942"/>
      <c r="TJM327" s="942"/>
      <c r="TJN327" s="942"/>
      <c r="TJO327" s="942"/>
      <c r="TJP327" s="942"/>
      <c r="TJQ327" s="942"/>
      <c r="TJR327" s="942"/>
      <c r="TJS327" s="942"/>
      <c r="TJT327" s="942"/>
      <c r="TJU327" s="942"/>
      <c r="TJV327" s="942"/>
      <c r="TJW327" s="942"/>
      <c r="TJX327" s="942"/>
      <c r="TJY327" s="942"/>
      <c r="TJZ327" s="942"/>
      <c r="TKA327" s="942"/>
      <c r="TKB327" s="942"/>
      <c r="TKC327" s="942"/>
      <c r="TKD327" s="942"/>
      <c r="TKE327" s="942"/>
      <c r="TKF327" s="942"/>
      <c r="TKG327" s="942"/>
      <c r="TKH327" s="942"/>
      <c r="TKI327" s="942"/>
      <c r="TKJ327" s="942"/>
      <c r="TKK327" s="942"/>
      <c r="TKL327" s="942"/>
      <c r="TKM327" s="942"/>
      <c r="TKN327" s="942"/>
      <c r="TKO327" s="942"/>
      <c r="TKP327" s="942"/>
      <c r="TKQ327" s="942"/>
      <c r="TKR327" s="942"/>
      <c r="TKS327" s="942"/>
      <c r="TKT327" s="942"/>
      <c r="TKU327" s="942"/>
      <c r="TKV327" s="942"/>
      <c r="TKW327" s="942"/>
      <c r="TKX327" s="942"/>
      <c r="TKY327" s="942"/>
      <c r="TKZ327" s="942"/>
      <c r="TLA327" s="942"/>
      <c r="TLB327" s="942"/>
      <c r="TLC327" s="942"/>
      <c r="TLD327" s="942"/>
      <c r="TLE327" s="942"/>
      <c r="TLF327" s="942"/>
      <c r="TLG327" s="942"/>
      <c r="TLH327" s="942"/>
      <c r="TLI327" s="942"/>
      <c r="TLJ327" s="942"/>
      <c r="TLK327" s="942"/>
      <c r="TLL327" s="942"/>
      <c r="TLM327" s="942"/>
      <c r="TLN327" s="942"/>
      <c r="TLO327" s="942"/>
      <c r="TLP327" s="942"/>
      <c r="TLQ327" s="942"/>
      <c r="TLR327" s="942"/>
      <c r="TLS327" s="942"/>
      <c r="TLT327" s="942"/>
      <c r="TLU327" s="942"/>
      <c r="TLV327" s="942"/>
      <c r="TLW327" s="942"/>
      <c r="TLX327" s="942"/>
      <c r="TLY327" s="942"/>
      <c r="TLZ327" s="942"/>
      <c r="TMA327" s="942"/>
      <c r="TMB327" s="942"/>
      <c r="TMC327" s="942"/>
      <c r="TMD327" s="942"/>
      <c r="TME327" s="942"/>
      <c r="TMF327" s="942"/>
      <c r="TMG327" s="942"/>
      <c r="TMH327" s="942"/>
      <c r="TMI327" s="942"/>
      <c r="TMJ327" s="942"/>
      <c r="TMK327" s="942"/>
      <c r="TML327" s="942"/>
      <c r="TMM327" s="942"/>
      <c r="TMN327" s="942"/>
      <c r="TMO327" s="942"/>
      <c r="TMP327" s="942"/>
      <c r="TMQ327" s="942"/>
      <c r="TMR327" s="942"/>
      <c r="TMS327" s="942"/>
      <c r="TMT327" s="942"/>
      <c r="TMU327" s="942"/>
      <c r="TMV327" s="942"/>
      <c r="TMW327" s="942"/>
      <c r="TMX327" s="942"/>
      <c r="TMY327" s="942"/>
      <c r="TMZ327" s="942"/>
      <c r="TNA327" s="942"/>
      <c r="TNB327" s="942"/>
      <c r="TNC327" s="942"/>
      <c r="TND327" s="942"/>
      <c r="TNE327" s="942"/>
      <c r="TNF327" s="942"/>
      <c r="TNG327" s="942"/>
      <c r="TNH327" s="942"/>
      <c r="TNI327" s="942"/>
      <c r="TNJ327" s="942"/>
      <c r="TNK327" s="942"/>
      <c r="TNL327" s="942"/>
      <c r="TNM327" s="942"/>
      <c r="TNN327" s="942"/>
      <c r="TNO327" s="942"/>
      <c r="TNP327" s="942"/>
      <c r="TNQ327" s="942"/>
      <c r="TNR327" s="942"/>
      <c r="TNS327" s="942"/>
      <c r="TNT327" s="942"/>
      <c r="TNU327" s="942"/>
      <c r="TNV327" s="942"/>
      <c r="TNW327" s="942"/>
      <c r="TNX327" s="942"/>
      <c r="TNY327" s="942"/>
      <c r="TNZ327" s="942"/>
      <c r="TOA327" s="942"/>
      <c r="TOB327" s="942"/>
      <c r="TOC327" s="942"/>
      <c r="TOD327" s="942"/>
      <c r="TOE327" s="942"/>
      <c r="TOF327" s="942"/>
      <c r="TOG327" s="942"/>
      <c r="TOH327" s="942"/>
      <c r="TOI327" s="942"/>
      <c r="TOJ327" s="942"/>
      <c r="TOK327" s="942"/>
      <c r="TOL327" s="942"/>
      <c r="TOM327" s="942"/>
      <c r="TON327" s="942"/>
      <c r="TOO327" s="942"/>
      <c r="TOP327" s="942"/>
      <c r="TOQ327" s="942"/>
      <c r="TOR327" s="942"/>
      <c r="TOS327" s="942"/>
      <c r="TOT327" s="942"/>
      <c r="TOU327" s="942"/>
      <c r="TOV327" s="942"/>
      <c r="TOW327" s="942"/>
      <c r="TOX327" s="942"/>
      <c r="TOY327" s="942"/>
      <c r="TOZ327" s="942"/>
      <c r="TPA327" s="942"/>
      <c r="TPB327" s="942"/>
      <c r="TPC327" s="942"/>
      <c r="TPD327" s="942"/>
      <c r="TPE327" s="942"/>
      <c r="TPF327" s="942"/>
      <c r="TPG327" s="942"/>
      <c r="TPH327" s="942"/>
      <c r="TPI327" s="942"/>
      <c r="TPJ327" s="942"/>
      <c r="TPK327" s="942"/>
      <c r="TPL327" s="942"/>
      <c r="TPM327" s="942"/>
      <c r="TPN327" s="942"/>
      <c r="TPO327" s="942"/>
      <c r="TPP327" s="942"/>
      <c r="TPQ327" s="942"/>
      <c r="TPR327" s="942"/>
      <c r="TPS327" s="942"/>
      <c r="TPT327" s="942"/>
      <c r="TPU327" s="942"/>
      <c r="TPV327" s="942"/>
      <c r="TPW327" s="942"/>
      <c r="TPX327" s="942"/>
      <c r="TPY327" s="942"/>
      <c r="TPZ327" s="942"/>
      <c r="TQA327" s="942"/>
      <c r="TQB327" s="942"/>
      <c r="TQC327" s="942"/>
      <c r="TQD327" s="942"/>
      <c r="TQE327" s="942"/>
      <c r="TQF327" s="942"/>
      <c r="TQG327" s="942"/>
      <c r="TQH327" s="942"/>
      <c r="TQI327" s="942"/>
      <c r="TQJ327" s="942"/>
      <c r="TQK327" s="942"/>
      <c r="TQL327" s="942"/>
      <c r="TQM327" s="942"/>
      <c r="TQN327" s="942"/>
      <c r="TQO327" s="942"/>
      <c r="TQP327" s="942"/>
      <c r="TQQ327" s="942"/>
      <c r="TQR327" s="942"/>
      <c r="TQS327" s="942"/>
      <c r="TQT327" s="942"/>
      <c r="TQU327" s="942"/>
      <c r="TQV327" s="942"/>
      <c r="TQW327" s="942"/>
      <c r="TQX327" s="942"/>
      <c r="TQY327" s="942"/>
      <c r="TQZ327" s="942"/>
      <c r="TRA327" s="942"/>
      <c r="TRB327" s="942"/>
      <c r="TRC327" s="942"/>
      <c r="TRD327" s="942"/>
      <c r="TRE327" s="942"/>
      <c r="TRF327" s="942"/>
      <c r="TRG327" s="942"/>
      <c r="TRH327" s="942"/>
      <c r="TRI327" s="942"/>
      <c r="TRJ327" s="942"/>
      <c r="TRK327" s="942"/>
      <c r="TRL327" s="942"/>
      <c r="TRM327" s="942"/>
      <c r="TRN327" s="942"/>
      <c r="TRO327" s="942"/>
      <c r="TRP327" s="942"/>
      <c r="TRQ327" s="942"/>
      <c r="TRR327" s="942"/>
      <c r="TRS327" s="942"/>
      <c r="TRT327" s="942"/>
      <c r="TRU327" s="942"/>
      <c r="TRV327" s="942"/>
      <c r="TRW327" s="942"/>
      <c r="TRX327" s="942"/>
      <c r="TRY327" s="942"/>
      <c r="TRZ327" s="942"/>
      <c r="TSA327" s="942"/>
      <c r="TSB327" s="942"/>
      <c r="TSC327" s="942"/>
      <c r="TSD327" s="942"/>
      <c r="TSE327" s="942"/>
      <c r="TSF327" s="942"/>
      <c r="TSG327" s="942"/>
      <c r="TSH327" s="942"/>
      <c r="TSI327" s="942"/>
      <c r="TSJ327" s="942"/>
      <c r="TSK327" s="942"/>
      <c r="TSL327" s="942"/>
      <c r="TSM327" s="942"/>
      <c r="TSN327" s="942"/>
      <c r="TSO327" s="942"/>
      <c r="TSP327" s="942"/>
      <c r="TSQ327" s="942"/>
      <c r="TSR327" s="942"/>
      <c r="TSS327" s="942"/>
      <c r="TST327" s="942"/>
      <c r="TSU327" s="942"/>
      <c r="TSV327" s="942"/>
      <c r="TSW327" s="942"/>
      <c r="TSX327" s="942"/>
      <c r="TSY327" s="942"/>
      <c r="TSZ327" s="942"/>
      <c r="TTA327" s="942"/>
      <c r="TTB327" s="942"/>
      <c r="TTC327" s="942"/>
      <c r="TTD327" s="942"/>
      <c r="TTE327" s="942"/>
      <c r="TTF327" s="942"/>
      <c r="TTG327" s="942"/>
      <c r="TTH327" s="942"/>
      <c r="TTI327" s="942"/>
      <c r="TTJ327" s="942"/>
      <c r="TTK327" s="942"/>
      <c r="TTL327" s="942"/>
      <c r="TTM327" s="942"/>
      <c r="TTN327" s="942"/>
      <c r="TTO327" s="942"/>
      <c r="TTP327" s="942"/>
      <c r="TTQ327" s="942"/>
      <c r="TTR327" s="942"/>
      <c r="TTS327" s="942"/>
      <c r="TTT327" s="942"/>
      <c r="TTU327" s="942"/>
      <c r="TTV327" s="942"/>
      <c r="TTW327" s="942"/>
      <c r="TTX327" s="942"/>
      <c r="TTY327" s="942"/>
      <c r="TTZ327" s="942"/>
      <c r="TUA327" s="942"/>
      <c r="TUB327" s="942"/>
      <c r="TUC327" s="942"/>
      <c r="TUD327" s="942"/>
      <c r="TUE327" s="942"/>
      <c r="TUF327" s="942"/>
      <c r="TUG327" s="942"/>
      <c r="TUH327" s="942"/>
      <c r="TUI327" s="942"/>
      <c r="TUJ327" s="942"/>
      <c r="TUK327" s="942"/>
      <c r="TUL327" s="942"/>
      <c r="TUM327" s="942"/>
      <c r="TUN327" s="942"/>
      <c r="TUO327" s="942"/>
      <c r="TUP327" s="942"/>
      <c r="TUQ327" s="942"/>
      <c r="TUR327" s="942"/>
      <c r="TUS327" s="942"/>
      <c r="TUT327" s="942"/>
      <c r="TUU327" s="942"/>
      <c r="TUV327" s="942"/>
      <c r="TUW327" s="942"/>
      <c r="TUX327" s="942"/>
      <c r="TUY327" s="942"/>
      <c r="TUZ327" s="942"/>
      <c r="TVA327" s="942"/>
      <c r="TVB327" s="942"/>
      <c r="TVC327" s="942"/>
      <c r="TVD327" s="942"/>
      <c r="TVE327" s="942"/>
      <c r="TVF327" s="942"/>
      <c r="TVG327" s="942"/>
      <c r="TVH327" s="942"/>
      <c r="TVI327" s="942"/>
      <c r="TVJ327" s="942"/>
      <c r="TVK327" s="942"/>
      <c r="TVL327" s="942"/>
      <c r="TVM327" s="942"/>
      <c r="TVN327" s="942"/>
      <c r="TVO327" s="942"/>
      <c r="TVP327" s="942"/>
      <c r="TVQ327" s="942"/>
      <c r="TVR327" s="942"/>
      <c r="TVS327" s="942"/>
      <c r="TVT327" s="942"/>
      <c r="TVU327" s="942"/>
      <c r="TVV327" s="942"/>
      <c r="TVW327" s="942"/>
      <c r="TVX327" s="942"/>
      <c r="TVY327" s="942"/>
      <c r="TVZ327" s="942"/>
      <c r="TWA327" s="942"/>
      <c r="TWB327" s="942"/>
      <c r="TWC327" s="942"/>
      <c r="TWD327" s="942"/>
      <c r="TWE327" s="942"/>
      <c r="TWF327" s="942"/>
      <c r="TWG327" s="942"/>
      <c r="TWH327" s="942"/>
      <c r="TWI327" s="942"/>
      <c r="TWJ327" s="942"/>
      <c r="TWK327" s="942"/>
      <c r="TWL327" s="942"/>
      <c r="TWM327" s="942"/>
      <c r="TWN327" s="942"/>
      <c r="TWO327" s="942"/>
      <c r="TWP327" s="942"/>
      <c r="TWQ327" s="942"/>
      <c r="TWR327" s="942"/>
      <c r="TWS327" s="942"/>
      <c r="TWT327" s="942"/>
      <c r="TWU327" s="942"/>
      <c r="TWV327" s="942"/>
      <c r="TWW327" s="942"/>
      <c r="TWX327" s="942"/>
      <c r="TWY327" s="942"/>
      <c r="TWZ327" s="942"/>
      <c r="TXA327" s="942"/>
      <c r="TXB327" s="942"/>
      <c r="TXC327" s="942"/>
      <c r="TXD327" s="942"/>
      <c r="TXE327" s="942"/>
      <c r="TXF327" s="942"/>
      <c r="TXG327" s="942"/>
      <c r="TXH327" s="942"/>
      <c r="TXI327" s="942"/>
      <c r="TXJ327" s="942"/>
      <c r="TXK327" s="942"/>
      <c r="TXL327" s="942"/>
      <c r="TXM327" s="942"/>
      <c r="TXN327" s="942"/>
      <c r="TXO327" s="942"/>
      <c r="TXP327" s="942"/>
      <c r="TXQ327" s="942"/>
      <c r="TXR327" s="942"/>
      <c r="TXS327" s="942"/>
      <c r="TXT327" s="942"/>
      <c r="TXU327" s="942"/>
      <c r="TXV327" s="942"/>
      <c r="TXW327" s="942"/>
      <c r="TXX327" s="942"/>
      <c r="TXY327" s="942"/>
      <c r="TXZ327" s="942"/>
      <c r="TYA327" s="942"/>
      <c r="TYB327" s="942"/>
      <c r="TYC327" s="942"/>
      <c r="TYD327" s="942"/>
      <c r="TYE327" s="942"/>
      <c r="TYF327" s="942"/>
      <c r="TYG327" s="942"/>
      <c r="TYH327" s="942"/>
      <c r="TYI327" s="942"/>
      <c r="TYJ327" s="942"/>
      <c r="TYK327" s="942"/>
      <c r="TYL327" s="942"/>
      <c r="TYM327" s="942"/>
      <c r="TYN327" s="942"/>
      <c r="TYO327" s="942"/>
      <c r="TYP327" s="942"/>
      <c r="TYQ327" s="942"/>
      <c r="TYR327" s="942"/>
      <c r="TYS327" s="942"/>
      <c r="TYT327" s="942"/>
      <c r="TYU327" s="942"/>
      <c r="TYV327" s="942"/>
      <c r="TYW327" s="942"/>
      <c r="TYX327" s="942"/>
      <c r="TYY327" s="942"/>
      <c r="TYZ327" s="942"/>
      <c r="TZA327" s="942"/>
      <c r="TZB327" s="942"/>
      <c r="TZC327" s="942"/>
      <c r="TZD327" s="942"/>
      <c r="TZE327" s="942"/>
      <c r="TZF327" s="942"/>
      <c r="TZG327" s="942"/>
      <c r="TZH327" s="942"/>
      <c r="TZI327" s="942"/>
      <c r="TZJ327" s="942"/>
      <c r="TZK327" s="942"/>
      <c r="TZL327" s="942"/>
      <c r="TZM327" s="942"/>
      <c r="TZN327" s="942"/>
      <c r="TZO327" s="942"/>
      <c r="TZP327" s="942"/>
      <c r="TZQ327" s="942"/>
      <c r="TZR327" s="942"/>
      <c r="TZS327" s="942"/>
      <c r="TZT327" s="942"/>
      <c r="TZU327" s="942"/>
      <c r="TZV327" s="942"/>
      <c r="TZW327" s="942"/>
      <c r="TZX327" s="942"/>
      <c r="TZY327" s="942"/>
      <c r="TZZ327" s="942"/>
      <c r="UAA327" s="942"/>
      <c r="UAB327" s="942"/>
      <c r="UAC327" s="942"/>
      <c r="UAD327" s="942"/>
      <c r="UAE327" s="942"/>
      <c r="UAF327" s="942"/>
      <c r="UAG327" s="942"/>
      <c r="UAH327" s="942"/>
      <c r="UAI327" s="942"/>
      <c r="UAJ327" s="942"/>
      <c r="UAK327" s="942"/>
      <c r="UAL327" s="942"/>
      <c r="UAM327" s="942"/>
      <c r="UAN327" s="942"/>
      <c r="UAO327" s="942"/>
      <c r="UAP327" s="942"/>
      <c r="UAQ327" s="942"/>
      <c r="UAR327" s="942"/>
      <c r="UAS327" s="942"/>
      <c r="UAT327" s="942"/>
      <c r="UAU327" s="942"/>
      <c r="UAV327" s="942"/>
      <c r="UAW327" s="942"/>
      <c r="UAX327" s="942"/>
      <c r="UAY327" s="942"/>
      <c r="UAZ327" s="942"/>
      <c r="UBA327" s="942"/>
      <c r="UBB327" s="942"/>
      <c r="UBC327" s="942"/>
      <c r="UBD327" s="942"/>
      <c r="UBE327" s="942"/>
      <c r="UBF327" s="942"/>
      <c r="UBG327" s="942"/>
      <c r="UBH327" s="942"/>
      <c r="UBI327" s="942"/>
      <c r="UBJ327" s="942"/>
      <c r="UBK327" s="942"/>
      <c r="UBL327" s="942"/>
      <c r="UBM327" s="942"/>
      <c r="UBN327" s="942"/>
      <c r="UBO327" s="942"/>
      <c r="UBP327" s="942"/>
      <c r="UBQ327" s="942"/>
      <c r="UBR327" s="942"/>
      <c r="UBS327" s="942"/>
      <c r="UBT327" s="942"/>
      <c r="UBU327" s="942"/>
      <c r="UBV327" s="942"/>
      <c r="UBW327" s="942"/>
      <c r="UBX327" s="942"/>
      <c r="UBY327" s="942"/>
      <c r="UBZ327" s="942"/>
      <c r="UCA327" s="942"/>
      <c r="UCB327" s="942"/>
      <c r="UCC327" s="942"/>
      <c r="UCD327" s="942"/>
      <c r="UCE327" s="942"/>
      <c r="UCF327" s="942"/>
      <c r="UCG327" s="942"/>
      <c r="UCH327" s="942"/>
      <c r="UCI327" s="942"/>
      <c r="UCJ327" s="942"/>
      <c r="UCK327" s="942"/>
      <c r="UCL327" s="942"/>
      <c r="UCM327" s="942"/>
      <c r="UCN327" s="942"/>
      <c r="UCO327" s="942"/>
      <c r="UCP327" s="942"/>
      <c r="UCQ327" s="942"/>
      <c r="UCR327" s="942"/>
      <c r="UCS327" s="942"/>
      <c r="UCT327" s="942"/>
      <c r="UCU327" s="942"/>
      <c r="UCV327" s="942"/>
      <c r="UCW327" s="942"/>
      <c r="UCX327" s="942"/>
      <c r="UCY327" s="942"/>
      <c r="UCZ327" s="942"/>
      <c r="UDA327" s="942"/>
      <c r="UDB327" s="942"/>
      <c r="UDC327" s="942"/>
      <c r="UDD327" s="942"/>
      <c r="UDE327" s="942"/>
      <c r="UDF327" s="942"/>
      <c r="UDG327" s="942"/>
      <c r="UDH327" s="942"/>
      <c r="UDI327" s="942"/>
      <c r="UDJ327" s="942"/>
      <c r="UDK327" s="942"/>
      <c r="UDL327" s="942"/>
      <c r="UDM327" s="942"/>
      <c r="UDN327" s="942"/>
      <c r="UDO327" s="942"/>
      <c r="UDP327" s="942"/>
      <c r="UDQ327" s="942"/>
      <c r="UDR327" s="942"/>
      <c r="UDS327" s="942"/>
      <c r="UDT327" s="942"/>
      <c r="UDU327" s="942"/>
      <c r="UDV327" s="942"/>
      <c r="UDW327" s="942"/>
      <c r="UDX327" s="942"/>
      <c r="UDY327" s="942"/>
      <c r="UDZ327" s="942"/>
      <c r="UEA327" s="942"/>
      <c r="UEB327" s="942"/>
      <c r="UEC327" s="942"/>
      <c r="UED327" s="942"/>
      <c r="UEE327" s="942"/>
      <c r="UEF327" s="942"/>
      <c r="UEG327" s="942"/>
      <c r="UEH327" s="942"/>
      <c r="UEI327" s="942"/>
      <c r="UEJ327" s="942"/>
      <c r="UEK327" s="942"/>
      <c r="UEL327" s="942"/>
      <c r="UEM327" s="942"/>
      <c r="UEN327" s="942"/>
      <c r="UEO327" s="942"/>
      <c r="UEP327" s="942"/>
      <c r="UEQ327" s="942"/>
      <c r="UER327" s="942"/>
      <c r="UES327" s="942"/>
      <c r="UET327" s="942"/>
      <c r="UEU327" s="942"/>
      <c r="UEV327" s="942"/>
      <c r="UEW327" s="942"/>
      <c r="UEX327" s="942"/>
      <c r="UEY327" s="942"/>
      <c r="UEZ327" s="942"/>
      <c r="UFA327" s="942"/>
      <c r="UFB327" s="942"/>
      <c r="UFC327" s="942"/>
      <c r="UFD327" s="942"/>
      <c r="UFE327" s="942"/>
      <c r="UFF327" s="942"/>
      <c r="UFG327" s="942"/>
      <c r="UFH327" s="942"/>
      <c r="UFI327" s="942"/>
      <c r="UFJ327" s="942"/>
      <c r="UFK327" s="942"/>
      <c r="UFL327" s="942"/>
      <c r="UFM327" s="942"/>
      <c r="UFN327" s="942"/>
      <c r="UFO327" s="942"/>
      <c r="UFP327" s="942"/>
      <c r="UFQ327" s="942"/>
      <c r="UFR327" s="942"/>
      <c r="UFS327" s="942"/>
      <c r="UFT327" s="942"/>
      <c r="UFU327" s="942"/>
      <c r="UFV327" s="942"/>
      <c r="UFW327" s="942"/>
      <c r="UFX327" s="942"/>
      <c r="UFY327" s="942"/>
      <c r="UFZ327" s="942"/>
      <c r="UGA327" s="942"/>
      <c r="UGB327" s="942"/>
      <c r="UGC327" s="942"/>
      <c r="UGD327" s="942"/>
      <c r="UGE327" s="942"/>
      <c r="UGF327" s="942"/>
      <c r="UGG327" s="942"/>
      <c r="UGH327" s="942"/>
      <c r="UGI327" s="942"/>
      <c r="UGJ327" s="942"/>
      <c r="UGK327" s="942"/>
      <c r="UGL327" s="942"/>
      <c r="UGM327" s="942"/>
      <c r="UGN327" s="942"/>
      <c r="UGO327" s="942"/>
      <c r="UGP327" s="942"/>
      <c r="UGQ327" s="942"/>
      <c r="UGR327" s="942"/>
      <c r="UGS327" s="942"/>
      <c r="UGT327" s="942"/>
      <c r="UGU327" s="942"/>
      <c r="UGV327" s="942"/>
      <c r="UGW327" s="942"/>
      <c r="UGX327" s="942"/>
      <c r="UGY327" s="942"/>
      <c r="UGZ327" s="942"/>
      <c r="UHA327" s="942"/>
      <c r="UHB327" s="942"/>
      <c r="UHC327" s="942"/>
      <c r="UHD327" s="942"/>
      <c r="UHE327" s="942"/>
      <c r="UHF327" s="942"/>
      <c r="UHG327" s="942"/>
      <c r="UHH327" s="942"/>
      <c r="UHI327" s="942"/>
      <c r="UHJ327" s="942"/>
      <c r="UHK327" s="942"/>
      <c r="UHL327" s="942"/>
      <c r="UHM327" s="942"/>
      <c r="UHN327" s="942"/>
      <c r="UHO327" s="942"/>
      <c r="UHP327" s="942"/>
      <c r="UHQ327" s="942"/>
      <c r="UHR327" s="942"/>
      <c r="UHS327" s="942"/>
      <c r="UHT327" s="942"/>
      <c r="UHU327" s="942"/>
      <c r="UHV327" s="942"/>
      <c r="UHW327" s="942"/>
      <c r="UHX327" s="942"/>
      <c r="UHY327" s="942"/>
      <c r="UHZ327" s="942"/>
      <c r="UIA327" s="942"/>
      <c r="UIB327" s="942"/>
      <c r="UIC327" s="942"/>
      <c r="UID327" s="942"/>
      <c r="UIE327" s="942"/>
      <c r="UIF327" s="942"/>
      <c r="UIG327" s="942"/>
      <c r="UIH327" s="942"/>
      <c r="UII327" s="942"/>
      <c r="UIJ327" s="942"/>
      <c r="UIK327" s="942"/>
      <c r="UIL327" s="942"/>
      <c r="UIM327" s="942"/>
      <c r="UIN327" s="942"/>
      <c r="UIO327" s="942"/>
      <c r="UIP327" s="942"/>
      <c r="UIQ327" s="942"/>
      <c r="UIR327" s="942"/>
      <c r="UIS327" s="942"/>
      <c r="UIT327" s="942"/>
      <c r="UIU327" s="942"/>
      <c r="UIV327" s="942"/>
      <c r="UIW327" s="942"/>
      <c r="UIX327" s="942"/>
      <c r="UIY327" s="942"/>
      <c r="UIZ327" s="942"/>
      <c r="UJA327" s="942"/>
      <c r="UJB327" s="942"/>
      <c r="UJC327" s="942"/>
      <c r="UJD327" s="942"/>
      <c r="UJE327" s="942"/>
      <c r="UJF327" s="942"/>
      <c r="UJG327" s="942"/>
      <c r="UJH327" s="942"/>
      <c r="UJI327" s="942"/>
      <c r="UJJ327" s="942"/>
      <c r="UJK327" s="942"/>
      <c r="UJL327" s="942"/>
      <c r="UJM327" s="942"/>
      <c r="UJN327" s="942"/>
      <c r="UJO327" s="942"/>
      <c r="UJP327" s="942"/>
      <c r="UJQ327" s="942"/>
      <c r="UJR327" s="942"/>
      <c r="UJS327" s="942"/>
      <c r="UJT327" s="942"/>
      <c r="UJU327" s="942"/>
      <c r="UJV327" s="942"/>
      <c r="UJW327" s="942"/>
      <c r="UJX327" s="942"/>
      <c r="UJY327" s="942"/>
      <c r="UJZ327" s="942"/>
      <c r="UKA327" s="942"/>
      <c r="UKB327" s="942"/>
      <c r="UKC327" s="942"/>
      <c r="UKD327" s="942"/>
      <c r="UKE327" s="942"/>
      <c r="UKF327" s="942"/>
      <c r="UKG327" s="942"/>
      <c r="UKH327" s="942"/>
      <c r="UKI327" s="942"/>
      <c r="UKJ327" s="942"/>
      <c r="UKK327" s="942"/>
      <c r="UKL327" s="942"/>
      <c r="UKM327" s="942"/>
      <c r="UKN327" s="942"/>
      <c r="UKO327" s="942"/>
      <c r="UKP327" s="942"/>
      <c r="UKQ327" s="942"/>
      <c r="UKR327" s="942"/>
      <c r="UKS327" s="942"/>
      <c r="UKT327" s="942"/>
      <c r="UKU327" s="942"/>
      <c r="UKV327" s="942"/>
      <c r="UKW327" s="942"/>
      <c r="UKX327" s="942"/>
      <c r="UKY327" s="942"/>
      <c r="UKZ327" s="942"/>
      <c r="ULA327" s="942"/>
      <c r="ULB327" s="942"/>
      <c r="ULC327" s="942"/>
      <c r="ULD327" s="942"/>
      <c r="ULE327" s="942"/>
      <c r="ULF327" s="942"/>
      <c r="ULG327" s="942"/>
      <c r="ULH327" s="942"/>
      <c r="ULI327" s="942"/>
      <c r="ULJ327" s="942"/>
      <c r="ULK327" s="942"/>
      <c r="ULL327" s="942"/>
      <c r="ULM327" s="942"/>
      <c r="ULN327" s="942"/>
      <c r="ULO327" s="942"/>
      <c r="ULP327" s="942"/>
      <c r="ULQ327" s="942"/>
      <c r="ULR327" s="942"/>
      <c r="ULS327" s="942"/>
      <c r="ULT327" s="942"/>
      <c r="ULU327" s="942"/>
      <c r="ULV327" s="942"/>
      <c r="ULW327" s="942"/>
      <c r="ULX327" s="942"/>
      <c r="ULY327" s="942"/>
      <c r="ULZ327" s="942"/>
      <c r="UMA327" s="942"/>
      <c r="UMB327" s="942"/>
      <c r="UMC327" s="942"/>
      <c r="UMD327" s="942"/>
      <c r="UME327" s="942"/>
      <c r="UMF327" s="942"/>
      <c r="UMG327" s="942"/>
      <c r="UMH327" s="942"/>
      <c r="UMI327" s="942"/>
      <c r="UMJ327" s="942"/>
      <c r="UMK327" s="942"/>
      <c r="UML327" s="942"/>
      <c r="UMM327" s="942"/>
      <c r="UMN327" s="942"/>
      <c r="UMO327" s="942"/>
      <c r="UMP327" s="942"/>
      <c r="UMQ327" s="942"/>
      <c r="UMR327" s="942"/>
      <c r="UMS327" s="942"/>
      <c r="UMT327" s="942"/>
      <c r="UMU327" s="942"/>
      <c r="UMV327" s="942"/>
      <c r="UMW327" s="942"/>
      <c r="UMX327" s="942"/>
      <c r="UMY327" s="942"/>
      <c r="UMZ327" s="942"/>
      <c r="UNA327" s="942"/>
      <c r="UNB327" s="942"/>
      <c r="UNC327" s="942"/>
      <c r="UND327" s="942"/>
      <c r="UNE327" s="942"/>
      <c r="UNF327" s="942"/>
      <c r="UNG327" s="942"/>
      <c r="UNH327" s="942"/>
      <c r="UNI327" s="942"/>
      <c r="UNJ327" s="942"/>
      <c r="UNK327" s="942"/>
      <c r="UNL327" s="942"/>
      <c r="UNM327" s="942"/>
      <c r="UNN327" s="942"/>
      <c r="UNO327" s="942"/>
      <c r="UNP327" s="942"/>
      <c r="UNQ327" s="942"/>
      <c r="UNR327" s="942"/>
      <c r="UNS327" s="942"/>
      <c r="UNT327" s="942"/>
      <c r="UNU327" s="942"/>
      <c r="UNV327" s="942"/>
      <c r="UNW327" s="942"/>
      <c r="UNX327" s="942"/>
      <c r="UNY327" s="942"/>
      <c r="UNZ327" s="942"/>
      <c r="UOA327" s="942"/>
      <c r="UOB327" s="942"/>
      <c r="UOC327" s="942"/>
      <c r="UOD327" s="942"/>
      <c r="UOE327" s="942"/>
      <c r="UOF327" s="942"/>
      <c r="UOG327" s="942"/>
      <c r="UOH327" s="942"/>
      <c r="UOI327" s="942"/>
      <c r="UOJ327" s="942"/>
      <c r="UOK327" s="942"/>
      <c r="UOL327" s="942"/>
      <c r="UOM327" s="942"/>
      <c r="UON327" s="942"/>
      <c r="UOO327" s="942"/>
      <c r="UOP327" s="942"/>
      <c r="UOQ327" s="942"/>
      <c r="UOR327" s="942"/>
      <c r="UOS327" s="942"/>
      <c r="UOT327" s="942"/>
      <c r="UOU327" s="942"/>
      <c r="UOV327" s="942"/>
      <c r="UOW327" s="942"/>
      <c r="UOX327" s="942"/>
      <c r="UOY327" s="942"/>
      <c r="UOZ327" s="942"/>
      <c r="UPA327" s="942"/>
      <c r="UPB327" s="942"/>
      <c r="UPC327" s="942"/>
      <c r="UPD327" s="942"/>
      <c r="UPE327" s="942"/>
      <c r="UPF327" s="942"/>
      <c r="UPG327" s="942"/>
      <c r="UPH327" s="942"/>
      <c r="UPI327" s="942"/>
      <c r="UPJ327" s="942"/>
      <c r="UPK327" s="942"/>
      <c r="UPL327" s="942"/>
      <c r="UPM327" s="942"/>
      <c r="UPN327" s="942"/>
      <c r="UPO327" s="942"/>
      <c r="UPP327" s="942"/>
      <c r="UPQ327" s="942"/>
      <c r="UPR327" s="942"/>
      <c r="UPS327" s="942"/>
      <c r="UPT327" s="942"/>
      <c r="UPU327" s="942"/>
      <c r="UPV327" s="942"/>
      <c r="UPW327" s="942"/>
      <c r="UPX327" s="942"/>
      <c r="UPY327" s="942"/>
      <c r="UPZ327" s="942"/>
      <c r="UQA327" s="942"/>
      <c r="UQB327" s="942"/>
      <c r="UQC327" s="942"/>
      <c r="UQD327" s="942"/>
      <c r="UQE327" s="942"/>
      <c r="UQF327" s="942"/>
      <c r="UQG327" s="942"/>
      <c r="UQH327" s="942"/>
      <c r="UQI327" s="942"/>
      <c r="UQJ327" s="942"/>
      <c r="UQK327" s="942"/>
      <c r="UQL327" s="942"/>
      <c r="UQM327" s="942"/>
      <c r="UQN327" s="942"/>
      <c r="UQO327" s="942"/>
      <c r="UQP327" s="942"/>
      <c r="UQQ327" s="942"/>
      <c r="UQR327" s="942"/>
      <c r="UQS327" s="942"/>
      <c r="UQT327" s="942"/>
      <c r="UQU327" s="942"/>
      <c r="UQV327" s="942"/>
      <c r="UQW327" s="942"/>
      <c r="UQX327" s="942"/>
      <c r="UQY327" s="942"/>
      <c r="UQZ327" s="942"/>
      <c r="URA327" s="942"/>
      <c r="URB327" s="942"/>
      <c r="URC327" s="942"/>
      <c r="URD327" s="942"/>
      <c r="URE327" s="942"/>
      <c r="URF327" s="942"/>
      <c r="URG327" s="942"/>
      <c r="URH327" s="942"/>
      <c r="URI327" s="942"/>
      <c r="URJ327" s="942"/>
      <c r="URK327" s="942"/>
      <c r="URL327" s="942"/>
      <c r="URM327" s="942"/>
      <c r="URN327" s="942"/>
      <c r="URO327" s="942"/>
      <c r="URP327" s="942"/>
      <c r="URQ327" s="942"/>
      <c r="URR327" s="942"/>
      <c r="URS327" s="942"/>
      <c r="URT327" s="942"/>
      <c r="URU327" s="942"/>
      <c r="URV327" s="942"/>
      <c r="URW327" s="942"/>
      <c r="URX327" s="942"/>
      <c r="URY327" s="942"/>
      <c r="URZ327" s="942"/>
      <c r="USA327" s="942"/>
      <c r="USB327" s="942"/>
      <c r="USC327" s="942"/>
      <c r="USD327" s="942"/>
      <c r="USE327" s="942"/>
      <c r="USF327" s="942"/>
      <c r="USG327" s="942"/>
      <c r="USH327" s="942"/>
      <c r="USI327" s="942"/>
      <c r="USJ327" s="942"/>
      <c r="USK327" s="942"/>
      <c r="USL327" s="942"/>
      <c r="USM327" s="942"/>
      <c r="USN327" s="942"/>
      <c r="USO327" s="942"/>
      <c r="USP327" s="942"/>
      <c r="USQ327" s="942"/>
      <c r="USR327" s="942"/>
      <c r="USS327" s="942"/>
      <c r="UST327" s="942"/>
      <c r="USU327" s="942"/>
      <c r="USV327" s="942"/>
      <c r="USW327" s="942"/>
      <c r="USX327" s="942"/>
      <c r="USY327" s="942"/>
      <c r="USZ327" s="942"/>
      <c r="UTA327" s="942"/>
      <c r="UTB327" s="942"/>
      <c r="UTC327" s="942"/>
      <c r="UTD327" s="942"/>
      <c r="UTE327" s="942"/>
      <c r="UTF327" s="942"/>
      <c r="UTG327" s="942"/>
      <c r="UTH327" s="942"/>
      <c r="UTI327" s="942"/>
      <c r="UTJ327" s="942"/>
      <c r="UTK327" s="942"/>
      <c r="UTL327" s="942"/>
      <c r="UTM327" s="942"/>
      <c r="UTN327" s="942"/>
      <c r="UTO327" s="942"/>
      <c r="UTP327" s="942"/>
      <c r="UTQ327" s="942"/>
      <c r="UTR327" s="942"/>
      <c r="UTS327" s="942"/>
      <c r="UTT327" s="942"/>
      <c r="UTU327" s="942"/>
      <c r="UTV327" s="942"/>
      <c r="UTW327" s="942"/>
      <c r="UTX327" s="942"/>
      <c r="UTY327" s="942"/>
      <c r="UTZ327" s="942"/>
      <c r="UUA327" s="942"/>
      <c r="UUB327" s="942"/>
      <c r="UUC327" s="942"/>
      <c r="UUD327" s="942"/>
      <c r="UUE327" s="942"/>
      <c r="UUF327" s="942"/>
      <c r="UUG327" s="942"/>
      <c r="UUH327" s="942"/>
      <c r="UUI327" s="942"/>
      <c r="UUJ327" s="942"/>
      <c r="UUK327" s="942"/>
      <c r="UUL327" s="942"/>
      <c r="UUM327" s="942"/>
      <c r="UUN327" s="942"/>
      <c r="UUO327" s="942"/>
      <c r="UUP327" s="942"/>
      <c r="UUQ327" s="942"/>
      <c r="UUR327" s="942"/>
      <c r="UUS327" s="942"/>
      <c r="UUT327" s="942"/>
      <c r="UUU327" s="942"/>
      <c r="UUV327" s="942"/>
      <c r="UUW327" s="942"/>
      <c r="UUX327" s="942"/>
      <c r="UUY327" s="942"/>
      <c r="UUZ327" s="942"/>
      <c r="UVA327" s="942"/>
      <c r="UVB327" s="942"/>
      <c r="UVC327" s="942"/>
      <c r="UVD327" s="942"/>
      <c r="UVE327" s="942"/>
      <c r="UVF327" s="942"/>
      <c r="UVG327" s="942"/>
      <c r="UVH327" s="942"/>
      <c r="UVI327" s="942"/>
      <c r="UVJ327" s="942"/>
      <c r="UVK327" s="942"/>
      <c r="UVL327" s="942"/>
      <c r="UVM327" s="942"/>
      <c r="UVN327" s="942"/>
      <c r="UVO327" s="942"/>
      <c r="UVP327" s="942"/>
      <c r="UVQ327" s="942"/>
      <c r="UVR327" s="942"/>
      <c r="UVS327" s="942"/>
      <c r="UVT327" s="942"/>
      <c r="UVU327" s="942"/>
      <c r="UVV327" s="942"/>
      <c r="UVW327" s="942"/>
      <c r="UVX327" s="942"/>
      <c r="UVY327" s="942"/>
      <c r="UVZ327" s="942"/>
      <c r="UWA327" s="942"/>
      <c r="UWB327" s="942"/>
      <c r="UWC327" s="942"/>
      <c r="UWD327" s="942"/>
      <c r="UWE327" s="942"/>
      <c r="UWF327" s="942"/>
      <c r="UWG327" s="942"/>
      <c r="UWH327" s="942"/>
      <c r="UWI327" s="942"/>
      <c r="UWJ327" s="942"/>
      <c r="UWK327" s="942"/>
      <c r="UWL327" s="942"/>
      <c r="UWM327" s="942"/>
      <c r="UWN327" s="942"/>
      <c r="UWO327" s="942"/>
      <c r="UWP327" s="942"/>
      <c r="UWQ327" s="942"/>
      <c r="UWR327" s="942"/>
      <c r="UWS327" s="942"/>
      <c r="UWT327" s="942"/>
      <c r="UWU327" s="942"/>
      <c r="UWV327" s="942"/>
      <c r="UWW327" s="942"/>
      <c r="UWX327" s="942"/>
      <c r="UWY327" s="942"/>
      <c r="UWZ327" s="942"/>
      <c r="UXA327" s="942"/>
      <c r="UXB327" s="942"/>
      <c r="UXC327" s="942"/>
      <c r="UXD327" s="942"/>
      <c r="UXE327" s="942"/>
      <c r="UXF327" s="942"/>
      <c r="UXG327" s="942"/>
      <c r="UXH327" s="942"/>
      <c r="UXI327" s="942"/>
      <c r="UXJ327" s="942"/>
      <c r="UXK327" s="942"/>
      <c r="UXL327" s="942"/>
      <c r="UXM327" s="942"/>
      <c r="UXN327" s="942"/>
      <c r="UXO327" s="942"/>
      <c r="UXP327" s="942"/>
      <c r="UXQ327" s="942"/>
      <c r="UXR327" s="942"/>
      <c r="UXS327" s="942"/>
      <c r="UXT327" s="942"/>
      <c r="UXU327" s="942"/>
      <c r="UXV327" s="942"/>
      <c r="UXW327" s="942"/>
      <c r="UXX327" s="942"/>
      <c r="UXY327" s="942"/>
      <c r="UXZ327" s="942"/>
      <c r="UYA327" s="942"/>
      <c r="UYB327" s="942"/>
      <c r="UYC327" s="942"/>
      <c r="UYD327" s="942"/>
      <c r="UYE327" s="942"/>
      <c r="UYF327" s="942"/>
      <c r="UYG327" s="942"/>
      <c r="UYH327" s="942"/>
      <c r="UYI327" s="942"/>
      <c r="UYJ327" s="942"/>
      <c r="UYK327" s="942"/>
      <c r="UYL327" s="942"/>
      <c r="UYM327" s="942"/>
      <c r="UYN327" s="942"/>
      <c r="UYO327" s="942"/>
      <c r="UYP327" s="942"/>
      <c r="UYQ327" s="942"/>
      <c r="UYR327" s="942"/>
      <c r="UYS327" s="942"/>
      <c r="UYT327" s="942"/>
      <c r="UYU327" s="942"/>
      <c r="UYV327" s="942"/>
      <c r="UYW327" s="942"/>
      <c r="UYX327" s="942"/>
      <c r="UYY327" s="942"/>
      <c r="UYZ327" s="942"/>
      <c r="UZA327" s="942"/>
      <c r="UZB327" s="942"/>
      <c r="UZC327" s="942"/>
      <c r="UZD327" s="942"/>
      <c r="UZE327" s="942"/>
      <c r="UZF327" s="942"/>
      <c r="UZG327" s="942"/>
      <c r="UZH327" s="942"/>
      <c r="UZI327" s="942"/>
      <c r="UZJ327" s="942"/>
      <c r="UZK327" s="942"/>
      <c r="UZL327" s="942"/>
      <c r="UZM327" s="942"/>
      <c r="UZN327" s="942"/>
      <c r="UZO327" s="942"/>
      <c r="UZP327" s="942"/>
      <c r="UZQ327" s="942"/>
      <c r="UZR327" s="942"/>
      <c r="UZS327" s="942"/>
      <c r="UZT327" s="942"/>
      <c r="UZU327" s="942"/>
      <c r="UZV327" s="942"/>
      <c r="UZW327" s="942"/>
      <c r="UZX327" s="942"/>
      <c r="UZY327" s="942"/>
      <c r="UZZ327" s="942"/>
      <c r="VAA327" s="942"/>
      <c r="VAB327" s="942"/>
      <c r="VAC327" s="942"/>
      <c r="VAD327" s="942"/>
      <c r="VAE327" s="942"/>
      <c r="VAF327" s="942"/>
      <c r="VAG327" s="942"/>
      <c r="VAH327" s="942"/>
      <c r="VAI327" s="942"/>
      <c r="VAJ327" s="942"/>
      <c r="VAK327" s="942"/>
      <c r="VAL327" s="942"/>
      <c r="VAM327" s="942"/>
      <c r="VAN327" s="942"/>
      <c r="VAO327" s="942"/>
      <c r="VAP327" s="942"/>
      <c r="VAQ327" s="942"/>
      <c r="VAR327" s="942"/>
      <c r="VAS327" s="942"/>
      <c r="VAT327" s="942"/>
      <c r="VAU327" s="942"/>
      <c r="VAV327" s="942"/>
      <c r="VAW327" s="942"/>
      <c r="VAX327" s="942"/>
      <c r="VAY327" s="942"/>
      <c r="VAZ327" s="942"/>
      <c r="VBA327" s="942"/>
      <c r="VBB327" s="942"/>
      <c r="VBC327" s="942"/>
      <c r="VBD327" s="942"/>
      <c r="VBE327" s="942"/>
      <c r="VBF327" s="942"/>
      <c r="VBG327" s="942"/>
      <c r="VBH327" s="942"/>
      <c r="VBI327" s="942"/>
      <c r="VBJ327" s="942"/>
      <c r="VBK327" s="942"/>
      <c r="VBL327" s="942"/>
      <c r="VBM327" s="942"/>
      <c r="VBN327" s="942"/>
      <c r="VBO327" s="942"/>
      <c r="VBP327" s="942"/>
      <c r="VBQ327" s="942"/>
      <c r="VBR327" s="942"/>
      <c r="VBS327" s="942"/>
      <c r="VBT327" s="942"/>
      <c r="VBU327" s="942"/>
      <c r="VBV327" s="942"/>
      <c r="VBW327" s="942"/>
      <c r="VBX327" s="942"/>
      <c r="VBY327" s="942"/>
      <c r="VBZ327" s="942"/>
      <c r="VCA327" s="942"/>
      <c r="VCB327" s="942"/>
      <c r="VCC327" s="942"/>
      <c r="VCD327" s="942"/>
      <c r="VCE327" s="942"/>
      <c r="VCF327" s="942"/>
      <c r="VCG327" s="942"/>
      <c r="VCH327" s="942"/>
      <c r="VCI327" s="942"/>
      <c r="VCJ327" s="942"/>
      <c r="VCK327" s="942"/>
      <c r="VCL327" s="942"/>
      <c r="VCM327" s="942"/>
      <c r="VCN327" s="942"/>
      <c r="VCO327" s="942"/>
      <c r="VCP327" s="942"/>
      <c r="VCQ327" s="942"/>
      <c r="VCR327" s="942"/>
      <c r="VCS327" s="942"/>
      <c r="VCT327" s="942"/>
      <c r="VCU327" s="942"/>
      <c r="VCV327" s="942"/>
      <c r="VCW327" s="942"/>
      <c r="VCX327" s="942"/>
      <c r="VCY327" s="942"/>
      <c r="VCZ327" s="942"/>
      <c r="VDA327" s="942"/>
      <c r="VDB327" s="942"/>
      <c r="VDC327" s="942"/>
      <c r="VDD327" s="942"/>
      <c r="VDE327" s="942"/>
      <c r="VDF327" s="942"/>
      <c r="VDG327" s="942"/>
      <c r="VDH327" s="942"/>
      <c r="VDI327" s="942"/>
      <c r="VDJ327" s="942"/>
      <c r="VDK327" s="942"/>
      <c r="VDL327" s="942"/>
      <c r="VDM327" s="942"/>
      <c r="VDN327" s="942"/>
      <c r="VDO327" s="942"/>
      <c r="VDP327" s="942"/>
      <c r="VDQ327" s="942"/>
      <c r="VDR327" s="942"/>
      <c r="VDS327" s="942"/>
      <c r="VDT327" s="942"/>
      <c r="VDU327" s="942"/>
      <c r="VDV327" s="942"/>
      <c r="VDW327" s="942"/>
      <c r="VDX327" s="942"/>
      <c r="VDY327" s="942"/>
      <c r="VDZ327" s="942"/>
      <c r="VEA327" s="942"/>
      <c r="VEB327" s="942"/>
      <c r="VEC327" s="942"/>
      <c r="VED327" s="942"/>
      <c r="VEE327" s="942"/>
      <c r="VEF327" s="942"/>
      <c r="VEG327" s="942"/>
      <c r="VEH327" s="942"/>
      <c r="VEI327" s="942"/>
      <c r="VEJ327" s="942"/>
      <c r="VEK327" s="942"/>
      <c r="VEL327" s="942"/>
      <c r="VEM327" s="942"/>
      <c r="VEN327" s="942"/>
      <c r="VEO327" s="942"/>
      <c r="VEP327" s="942"/>
      <c r="VEQ327" s="942"/>
      <c r="VER327" s="942"/>
      <c r="VES327" s="942"/>
      <c r="VET327" s="942"/>
      <c r="VEU327" s="942"/>
      <c r="VEV327" s="942"/>
      <c r="VEW327" s="942"/>
      <c r="VEX327" s="942"/>
      <c r="VEY327" s="942"/>
      <c r="VEZ327" s="942"/>
      <c r="VFA327" s="942"/>
      <c r="VFB327" s="942"/>
      <c r="VFC327" s="942"/>
      <c r="VFD327" s="942"/>
      <c r="VFE327" s="942"/>
      <c r="VFF327" s="942"/>
      <c r="VFG327" s="942"/>
      <c r="VFH327" s="942"/>
      <c r="VFI327" s="942"/>
      <c r="VFJ327" s="942"/>
      <c r="VFK327" s="942"/>
      <c r="VFL327" s="942"/>
      <c r="VFM327" s="942"/>
      <c r="VFN327" s="942"/>
      <c r="VFO327" s="942"/>
      <c r="VFP327" s="942"/>
      <c r="VFQ327" s="942"/>
      <c r="VFR327" s="942"/>
      <c r="VFS327" s="942"/>
      <c r="VFT327" s="942"/>
      <c r="VFU327" s="942"/>
      <c r="VFV327" s="942"/>
      <c r="VFW327" s="942"/>
      <c r="VFX327" s="942"/>
      <c r="VFY327" s="942"/>
      <c r="VFZ327" s="942"/>
      <c r="VGA327" s="942"/>
      <c r="VGB327" s="942"/>
      <c r="VGC327" s="942"/>
      <c r="VGD327" s="942"/>
      <c r="VGE327" s="942"/>
      <c r="VGF327" s="942"/>
      <c r="VGG327" s="942"/>
      <c r="VGH327" s="942"/>
      <c r="VGI327" s="942"/>
      <c r="VGJ327" s="942"/>
      <c r="VGK327" s="942"/>
      <c r="VGL327" s="942"/>
      <c r="VGM327" s="942"/>
      <c r="VGN327" s="942"/>
      <c r="VGO327" s="942"/>
      <c r="VGP327" s="942"/>
      <c r="VGQ327" s="942"/>
      <c r="VGR327" s="942"/>
      <c r="VGS327" s="942"/>
      <c r="VGT327" s="942"/>
      <c r="VGU327" s="942"/>
      <c r="VGV327" s="942"/>
      <c r="VGW327" s="942"/>
      <c r="VGX327" s="942"/>
      <c r="VGY327" s="942"/>
      <c r="VGZ327" s="942"/>
      <c r="VHA327" s="942"/>
      <c r="VHB327" s="942"/>
      <c r="VHC327" s="942"/>
      <c r="VHD327" s="942"/>
      <c r="VHE327" s="942"/>
      <c r="VHF327" s="942"/>
      <c r="VHG327" s="942"/>
      <c r="VHH327" s="942"/>
      <c r="VHI327" s="942"/>
      <c r="VHJ327" s="942"/>
      <c r="VHK327" s="942"/>
      <c r="VHL327" s="942"/>
      <c r="VHM327" s="942"/>
      <c r="VHN327" s="942"/>
      <c r="VHO327" s="942"/>
      <c r="VHP327" s="942"/>
      <c r="VHQ327" s="942"/>
      <c r="VHR327" s="942"/>
      <c r="VHS327" s="942"/>
      <c r="VHT327" s="942"/>
      <c r="VHU327" s="942"/>
      <c r="VHV327" s="942"/>
      <c r="VHW327" s="942"/>
      <c r="VHX327" s="942"/>
      <c r="VHY327" s="942"/>
      <c r="VHZ327" s="942"/>
      <c r="VIA327" s="942"/>
      <c r="VIB327" s="942"/>
      <c r="VIC327" s="942"/>
      <c r="VID327" s="942"/>
      <c r="VIE327" s="942"/>
      <c r="VIF327" s="942"/>
      <c r="VIG327" s="942"/>
      <c r="VIH327" s="942"/>
      <c r="VII327" s="942"/>
      <c r="VIJ327" s="942"/>
      <c r="VIK327" s="942"/>
      <c r="VIL327" s="942"/>
      <c r="VIM327" s="942"/>
      <c r="VIN327" s="942"/>
      <c r="VIO327" s="942"/>
      <c r="VIP327" s="942"/>
      <c r="VIQ327" s="942"/>
      <c r="VIR327" s="942"/>
      <c r="VIS327" s="942"/>
      <c r="VIT327" s="942"/>
      <c r="VIU327" s="942"/>
      <c r="VIV327" s="942"/>
      <c r="VIW327" s="942"/>
      <c r="VIX327" s="942"/>
      <c r="VIY327" s="942"/>
      <c r="VIZ327" s="942"/>
      <c r="VJA327" s="942"/>
      <c r="VJB327" s="942"/>
      <c r="VJC327" s="942"/>
      <c r="VJD327" s="942"/>
      <c r="VJE327" s="942"/>
      <c r="VJF327" s="942"/>
      <c r="VJG327" s="942"/>
      <c r="VJH327" s="942"/>
      <c r="VJI327" s="942"/>
      <c r="VJJ327" s="942"/>
      <c r="VJK327" s="942"/>
      <c r="VJL327" s="942"/>
      <c r="VJM327" s="942"/>
      <c r="VJN327" s="942"/>
      <c r="VJO327" s="942"/>
      <c r="VJP327" s="942"/>
      <c r="VJQ327" s="942"/>
      <c r="VJR327" s="942"/>
      <c r="VJS327" s="942"/>
      <c r="VJT327" s="942"/>
      <c r="VJU327" s="942"/>
      <c r="VJV327" s="942"/>
      <c r="VJW327" s="942"/>
      <c r="VJX327" s="942"/>
      <c r="VJY327" s="942"/>
      <c r="VJZ327" s="942"/>
      <c r="VKA327" s="942"/>
      <c r="VKB327" s="942"/>
      <c r="VKC327" s="942"/>
      <c r="VKD327" s="942"/>
      <c r="VKE327" s="942"/>
      <c r="VKF327" s="942"/>
      <c r="VKG327" s="942"/>
      <c r="VKH327" s="942"/>
      <c r="VKI327" s="942"/>
      <c r="VKJ327" s="942"/>
      <c r="VKK327" s="942"/>
      <c r="VKL327" s="942"/>
      <c r="VKM327" s="942"/>
      <c r="VKN327" s="942"/>
      <c r="VKO327" s="942"/>
      <c r="VKP327" s="942"/>
      <c r="VKQ327" s="942"/>
      <c r="VKR327" s="942"/>
      <c r="VKS327" s="942"/>
      <c r="VKT327" s="942"/>
      <c r="VKU327" s="942"/>
      <c r="VKV327" s="942"/>
      <c r="VKW327" s="942"/>
      <c r="VKX327" s="942"/>
      <c r="VKY327" s="942"/>
      <c r="VKZ327" s="942"/>
      <c r="VLA327" s="942"/>
      <c r="VLB327" s="942"/>
      <c r="VLC327" s="942"/>
      <c r="VLD327" s="942"/>
      <c r="VLE327" s="942"/>
      <c r="VLF327" s="942"/>
      <c r="VLG327" s="942"/>
      <c r="VLH327" s="942"/>
      <c r="VLI327" s="942"/>
      <c r="VLJ327" s="942"/>
      <c r="VLK327" s="942"/>
      <c r="VLL327" s="942"/>
      <c r="VLM327" s="942"/>
      <c r="VLN327" s="942"/>
      <c r="VLO327" s="942"/>
      <c r="VLP327" s="942"/>
      <c r="VLQ327" s="942"/>
      <c r="VLR327" s="942"/>
      <c r="VLS327" s="942"/>
      <c r="VLT327" s="942"/>
      <c r="VLU327" s="942"/>
      <c r="VLV327" s="942"/>
      <c r="VLW327" s="942"/>
      <c r="VLX327" s="942"/>
      <c r="VLY327" s="942"/>
      <c r="VLZ327" s="942"/>
      <c r="VMA327" s="942"/>
      <c r="VMB327" s="942"/>
      <c r="VMC327" s="942"/>
      <c r="VMD327" s="942"/>
      <c r="VME327" s="942"/>
      <c r="VMF327" s="942"/>
      <c r="VMG327" s="942"/>
      <c r="VMH327" s="942"/>
      <c r="VMI327" s="942"/>
      <c r="VMJ327" s="942"/>
      <c r="VMK327" s="942"/>
      <c r="VML327" s="942"/>
      <c r="VMM327" s="942"/>
      <c r="VMN327" s="942"/>
      <c r="VMO327" s="942"/>
      <c r="VMP327" s="942"/>
      <c r="VMQ327" s="942"/>
      <c r="VMR327" s="942"/>
      <c r="VMS327" s="942"/>
      <c r="VMT327" s="942"/>
      <c r="VMU327" s="942"/>
      <c r="VMV327" s="942"/>
      <c r="VMW327" s="942"/>
      <c r="VMX327" s="942"/>
      <c r="VMY327" s="942"/>
      <c r="VMZ327" s="942"/>
      <c r="VNA327" s="942"/>
      <c r="VNB327" s="942"/>
      <c r="VNC327" s="942"/>
      <c r="VND327" s="942"/>
      <c r="VNE327" s="942"/>
      <c r="VNF327" s="942"/>
      <c r="VNG327" s="942"/>
      <c r="VNH327" s="942"/>
      <c r="VNI327" s="942"/>
      <c r="VNJ327" s="942"/>
      <c r="VNK327" s="942"/>
      <c r="VNL327" s="942"/>
      <c r="VNM327" s="942"/>
      <c r="VNN327" s="942"/>
      <c r="VNO327" s="942"/>
      <c r="VNP327" s="942"/>
      <c r="VNQ327" s="942"/>
      <c r="VNR327" s="942"/>
      <c r="VNS327" s="942"/>
      <c r="VNT327" s="942"/>
      <c r="VNU327" s="942"/>
      <c r="VNV327" s="942"/>
      <c r="VNW327" s="942"/>
      <c r="VNX327" s="942"/>
      <c r="VNY327" s="942"/>
      <c r="VNZ327" s="942"/>
      <c r="VOA327" s="942"/>
      <c r="VOB327" s="942"/>
      <c r="VOC327" s="942"/>
      <c r="VOD327" s="942"/>
      <c r="VOE327" s="942"/>
      <c r="VOF327" s="942"/>
      <c r="VOG327" s="942"/>
      <c r="VOH327" s="942"/>
      <c r="VOI327" s="942"/>
      <c r="VOJ327" s="942"/>
      <c r="VOK327" s="942"/>
      <c r="VOL327" s="942"/>
      <c r="VOM327" s="942"/>
      <c r="VON327" s="942"/>
      <c r="VOO327" s="942"/>
      <c r="VOP327" s="942"/>
      <c r="VOQ327" s="942"/>
      <c r="VOR327" s="942"/>
      <c r="VOS327" s="942"/>
      <c r="VOT327" s="942"/>
      <c r="VOU327" s="942"/>
      <c r="VOV327" s="942"/>
      <c r="VOW327" s="942"/>
      <c r="VOX327" s="942"/>
      <c r="VOY327" s="942"/>
      <c r="VOZ327" s="942"/>
      <c r="VPA327" s="942"/>
      <c r="VPB327" s="942"/>
      <c r="VPC327" s="942"/>
      <c r="VPD327" s="942"/>
      <c r="VPE327" s="942"/>
      <c r="VPF327" s="942"/>
      <c r="VPG327" s="942"/>
      <c r="VPH327" s="942"/>
      <c r="VPI327" s="942"/>
      <c r="VPJ327" s="942"/>
      <c r="VPK327" s="942"/>
      <c r="VPL327" s="942"/>
      <c r="VPM327" s="942"/>
      <c r="VPN327" s="942"/>
      <c r="VPO327" s="942"/>
      <c r="VPP327" s="942"/>
      <c r="VPQ327" s="942"/>
      <c r="VPR327" s="942"/>
      <c r="VPS327" s="942"/>
      <c r="VPT327" s="942"/>
      <c r="VPU327" s="942"/>
      <c r="VPV327" s="942"/>
      <c r="VPW327" s="942"/>
      <c r="VPX327" s="942"/>
      <c r="VPY327" s="942"/>
      <c r="VPZ327" s="942"/>
      <c r="VQA327" s="942"/>
      <c r="VQB327" s="942"/>
      <c r="VQC327" s="942"/>
      <c r="VQD327" s="942"/>
      <c r="VQE327" s="942"/>
      <c r="VQF327" s="942"/>
      <c r="VQG327" s="942"/>
      <c r="VQH327" s="942"/>
      <c r="VQI327" s="942"/>
      <c r="VQJ327" s="942"/>
      <c r="VQK327" s="942"/>
      <c r="VQL327" s="942"/>
      <c r="VQM327" s="942"/>
      <c r="VQN327" s="942"/>
      <c r="VQO327" s="942"/>
      <c r="VQP327" s="942"/>
      <c r="VQQ327" s="942"/>
      <c r="VQR327" s="942"/>
      <c r="VQS327" s="942"/>
      <c r="VQT327" s="942"/>
      <c r="VQU327" s="942"/>
      <c r="VQV327" s="942"/>
      <c r="VQW327" s="942"/>
      <c r="VQX327" s="942"/>
      <c r="VQY327" s="942"/>
      <c r="VQZ327" s="942"/>
      <c r="VRA327" s="942"/>
      <c r="VRB327" s="942"/>
      <c r="VRC327" s="942"/>
      <c r="VRD327" s="942"/>
      <c r="VRE327" s="942"/>
      <c r="VRF327" s="942"/>
      <c r="VRG327" s="942"/>
      <c r="VRH327" s="942"/>
      <c r="VRI327" s="942"/>
      <c r="VRJ327" s="942"/>
      <c r="VRK327" s="942"/>
      <c r="VRL327" s="942"/>
      <c r="VRM327" s="942"/>
      <c r="VRN327" s="942"/>
      <c r="VRO327" s="942"/>
      <c r="VRP327" s="942"/>
      <c r="VRQ327" s="942"/>
      <c r="VRR327" s="942"/>
      <c r="VRS327" s="942"/>
      <c r="VRT327" s="942"/>
      <c r="VRU327" s="942"/>
      <c r="VRV327" s="942"/>
      <c r="VRW327" s="942"/>
      <c r="VRX327" s="942"/>
      <c r="VRY327" s="942"/>
      <c r="VRZ327" s="942"/>
      <c r="VSA327" s="942"/>
      <c r="VSB327" s="942"/>
      <c r="VSC327" s="942"/>
      <c r="VSD327" s="942"/>
      <c r="VSE327" s="942"/>
      <c r="VSF327" s="942"/>
      <c r="VSG327" s="942"/>
      <c r="VSH327" s="942"/>
      <c r="VSI327" s="942"/>
      <c r="VSJ327" s="942"/>
      <c r="VSK327" s="942"/>
      <c r="VSL327" s="942"/>
      <c r="VSM327" s="942"/>
      <c r="VSN327" s="942"/>
      <c r="VSO327" s="942"/>
      <c r="VSP327" s="942"/>
      <c r="VSQ327" s="942"/>
      <c r="VSR327" s="942"/>
      <c r="VSS327" s="942"/>
      <c r="VST327" s="942"/>
      <c r="VSU327" s="942"/>
      <c r="VSV327" s="942"/>
      <c r="VSW327" s="942"/>
      <c r="VSX327" s="942"/>
      <c r="VSY327" s="942"/>
      <c r="VSZ327" s="942"/>
      <c r="VTA327" s="942"/>
      <c r="VTB327" s="942"/>
      <c r="VTC327" s="942"/>
      <c r="VTD327" s="942"/>
      <c r="VTE327" s="942"/>
      <c r="VTF327" s="942"/>
      <c r="VTG327" s="942"/>
      <c r="VTH327" s="942"/>
      <c r="VTI327" s="942"/>
      <c r="VTJ327" s="942"/>
      <c r="VTK327" s="942"/>
      <c r="VTL327" s="942"/>
      <c r="VTM327" s="942"/>
      <c r="VTN327" s="942"/>
      <c r="VTO327" s="942"/>
      <c r="VTP327" s="942"/>
      <c r="VTQ327" s="942"/>
      <c r="VTR327" s="942"/>
      <c r="VTS327" s="942"/>
      <c r="VTT327" s="942"/>
      <c r="VTU327" s="942"/>
      <c r="VTV327" s="942"/>
      <c r="VTW327" s="942"/>
      <c r="VTX327" s="942"/>
      <c r="VTY327" s="942"/>
      <c r="VTZ327" s="942"/>
      <c r="VUA327" s="942"/>
      <c r="VUB327" s="942"/>
      <c r="VUC327" s="942"/>
      <c r="VUD327" s="942"/>
      <c r="VUE327" s="942"/>
      <c r="VUF327" s="942"/>
      <c r="VUG327" s="942"/>
      <c r="VUH327" s="942"/>
      <c r="VUI327" s="942"/>
      <c r="VUJ327" s="942"/>
      <c r="VUK327" s="942"/>
      <c r="VUL327" s="942"/>
      <c r="VUM327" s="942"/>
      <c r="VUN327" s="942"/>
      <c r="VUO327" s="942"/>
      <c r="VUP327" s="942"/>
      <c r="VUQ327" s="942"/>
      <c r="VUR327" s="942"/>
      <c r="VUS327" s="942"/>
      <c r="VUT327" s="942"/>
      <c r="VUU327" s="942"/>
      <c r="VUV327" s="942"/>
      <c r="VUW327" s="942"/>
      <c r="VUX327" s="942"/>
      <c r="VUY327" s="942"/>
      <c r="VUZ327" s="942"/>
      <c r="VVA327" s="942"/>
      <c r="VVB327" s="942"/>
      <c r="VVC327" s="942"/>
      <c r="VVD327" s="942"/>
      <c r="VVE327" s="942"/>
      <c r="VVF327" s="942"/>
      <c r="VVG327" s="942"/>
      <c r="VVH327" s="942"/>
      <c r="VVI327" s="942"/>
      <c r="VVJ327" s="942"/>
      <c r="VVK327" s="942"/>
      <c r="VVL327" s="942"/>
      <c r="VVM327" s="942"/>
      <c r="VVN327" s="942"/>
      <c r="VVO327" s="942"/>
      <c r="VVP327" s="942"/>
      <c r="VVQ327" s="942"/>
      <c r="VVR327" s="942"/>
      <c r="VVS327" s="942"/>
      <c r="VVT327" s="942"/>
      <c r="VVU327" s="942"/>
      <c r="VVV327" s="942"/>
      <c r="VVW327" s="942"/>
      <c r="VVX327" s="942"/>
      <c r="VVY327" s="942"/>
      <c r="VVZ327" s="942"/>
      <c r="VWA327" s="942"/>
      <c r="VWB327" s="942"/>
      <c r="VWC327" s="942"/>
      <c r="VWD327" s="942"/>
      <c r="VWE327" s="942"/>
      <c r="VWF327" s="942"/>
      <c r="VWG327" s="942"/>
      <c r="VWH327" s="942"/>
      <c r="VWI327" s="942"/>
      <c r="VWJ327" s="942"/>
      <c r="VWK327" s="942"/>
      <c r="VWL327" s="942"/>
      <c r="VWM327" s="942"/>
      <c r="VWN327" s="942"/>
      <c r="VWO327" s="942"/>
      <c r="VWP327" s="942"/>
      <c r="VWQ327" s="942"/>
      <c r="VWR327" s="942"/>
      <c r="VWS327" s="942"/>
      <c r="VWT327" s="942"/>
      <c r="VWU327" s="942"/>
      <c r="VWV327" s="942"/>
      <c r="VWW327" s="942"/>
      <c r="VWX327" s="942"/>
      <c r="VWY327" s="942"/>
      <c r="VWZ327" s="942"/>
      <c r="VXA327" s="942"/>
      <c r="VXB327" s="942"/>
      <c r="VXC327" s="942"/>
      <c r="VXD327" s="942"/>
      <c r="VXE327" s="942"/>
      <c r="VXF327" s="942"/>
      <c r="VXG327" s="942"/>
      <c r="VXH327" s="942"/>
      <c r="VXI327" s="942"/>
      <c r="VXJ327" s="942"/>
      <c r="VXK327" s="942"/>
      <c r="VXL327" s="942"/>
      <c r="VXM327" s="942"/>
      <c r="VXN327" s="942"/>
      <c r="VXO327" s="942"/>
      <c r="VXP327" s="942"/>
      <c r="VXQ327" s="942"/>
      <c r="VXR327" s="942"/>
      <c r="VXS327" s="942"/>
      <c r="VXT327" s="942"/>
      <c r="VXU327" s="942"/>
      <c r="VXV327" s="942"/>
      <c r="VXW327" s="942"/>
      <c r="VXX327" s="942"/>
      <c r="VXY327" s="942"/>
      <c r="VXZ327" s="942"/>
      <c r="VYA327" s="942"/>
      <c r="VYB327" s="942"/>
      <c r="VYC327" s="942"/>
      <c r="VYD327" s="942"/>
      <c r="VYE327" s="942"/>
      <c r="VYF327" s="942"/>
      <c r="VYG327" s="942"/>
      <c r="VYH327" s="942"/>
      <c r="VYI327" s="942"/>
      <c r="VYJ327" s="942"/>
      <c r="VYK327" s="942"/>
      <c r="VYL327" s="942"/>
      <c r="VYM327" s="942"/>
      <c r="VYN327" s="942"/>
      <c r="VYO327" s="942"/>
      <c r="VYP327" s="942"/>
      <c r="VYQ327" s="942"/>
      <c r="VYR327" s="942"/>
      <c r="VYS327" s="942"/>
      <c r="VYT327" s="942"/>
      <c r="VYU327" s="942"/>
      <c r="VYV327" s="942"/>
      <c r="VYW327" s="942"/>
      <c r="VYX327" s="942"/>
      <c r="VYY327" s="942"/>
      <c r="VYZ327" s="942"/>
      <c r="VZA327" s="942"/>
      <c r="VZB327" s="942"/>
      <c r="VZC327" s="942"/>
      <c r="VZD327" s="942"/>
      <c r="VZE327" s="942"/>
      <c r="VZF327" s="942"/>
      <c r="VZG327" s="942"/>
      <c r="VZH327" s="942"/>
      <c r="VZI327" s="942"/>
      <c r="VZJ327" s="942"/>
      <c r="VZK327" s="942"/>
      <c r="VZL327" s="942"/>
      <c r="VZM327" s="942"/>
      <c r="VZN327" s="942"/>
      <c r="VZO327" s="942"/>
      <c r="VZP327" s="942"/>
      <c r="VZQ327" s="942"/>
      <c r="VZR327" s="942"/>
      <c r="VZS327" s="942"/>
      <c r="VZT327" s="942"/>
      <c r="VZU327" s="942"/>
      <c r="VZV327" s="942"/>
      <c r="VZW327" s="942"/>
      <c r="VZX327" s="942"/>
      <c r="VZY327" s="942"/>
      <c r="VZZ327" s="942"/>
      <c r="WAA327" s="942"/>
      <c r="WAB327" s="942"/>
      <c r="WAC327" s="942"/>
      <c r="WAD327" s="942"/>
      <c r="WAE327" s="942"/>
      <c r="WAF327" s="942"/>
      <c r="WAG327" s="942"/>
      <c r="WAH327" s="942"/>
      <c r="WAI327" s="942"/>
      <c r="WAJ327" s="942"/>
      <c r="WAK327" s="942"/>
      <c r="WAL327" s="942"/>
      <c r="WAM327" s="942"/>
      <c r="WAN327" s="942"/>
      <c r="WAO327" s="942"/>
      <c r="WAP327" s="942"/>
      <c r="WAQ327" s="942"/>
      <c r="WAR327" s="942"/>
      <c r="WAS327" s="942"/>
      <c r="WAT327" s="942"/>
      <c r="WAU327" s="942"/>
      <c r="WAV327" s="942"/>
      <c r="WAW327" s="942"/>
      <c r="WAX327" s="942"/>
      <c r="WAY327" s="942"/>
      <c r="WAZ327" s="942"/>
      <c r="WBA327" s="942"/>
      <c r="WBB327" s="942"/>
      <c r="WBC327" s="942"/>
      <c r="WBD327" s="942"/>
      <c r="WBE327" s="942"/>
      <c r="WBF327" s="942"/>
      <c r="WBG327" s="942"/>
      <c r="WBH327" s="942"/>
      <c r="WBI327" s="942"/>
      <c r="WBJ327" s="942"/>
      <c r="WBK327" s="942"/>
      <c r="WBL327" s="942"/>
      <c r="WBM327" s="942"/>
      <c r="WBN327" s="942"/>
      <c r="WBO327" s="942"/>
      <c r="WBP327" s="942"/>
      <c r="WBQ327" s="942"/>
      <c r="WBR327" s="942"/>
      <c r="WBS327" s="942"/>
      <c r="WBT327" s="942"/>
      <c r="WBU327" s="942"/>
      <c r="WBV327" s="942"/>
      <c r="WBW327" s="942"/>
      <c r="WBX327" s="942"/>
      <c r="WBY327" s="942"/>
      <c r="WBZ327" s="942"/>
      <c r="WCA327" s="942"/>
      <c r="WCB327" s="942"/>
      <c r="WCC327" s="942"/>
      <c r="WCD327" s="942"/>
      <c r="WCE327" s="942"/>
      <c r="WCF327" s="942"/>
      <c r="WCG327" s="942"/>
      <c r="WCH327" s="942"/>
      <c r="WCI327" s="942"/>
      <c r="WCJ327" s="942"/>
      <c r="WCK327" s="942"/>
      <c r="WCL327" s="942"/>
      <c r="WCM327" s="942"/>
      <c r="WCN327" s="942"/>
      <c r="WCO327" s="942"/>
      <c r="WCP327" s="942"/>
      <c r="WCQ327" s="942"/>
      <c r="WCR327" s="942"/>
      <c r="WCS327" s="942"/>
      <c r="WCT327" s="942"/>
      <c r="WCU327" s="942"/>
      <c r="WCV327" s="942"/>
      <c r="WCW327" s="942"/>
      <c r="WCX327" s="942"/>
      <c r="WCY327" s="942"/>
      <c r="WCZ327" s="942"/>
      <c r="WDA327" s="942"/>
      <c r="WDB327" s="942"/>
      <c r="WDC327" s="942"/>
      <c r="WDD327" s="942"/>
      <c r="WDE327" s="942"/>
      <c r="WDF327" s="942"/>
      <c r="WDG327" s="942"/>
      <c r="WDH327" s="942"/>
      <c r="WDI327" s="942"/>
      <c r="WDJ327" s="942"/>
      <c r="WDK327" s="942"/>
      <c r="WDL327" s="942"/>
      <c r="WDM327" s="942"/>
      <c r="WDN327" s="942"/>
      <c r="WDO327" s="942"/>
      <c r="WDP327" s="942"/>
      <c r="WDQ327" s="942"/>
      <c r="WDR327" s="942"/>
      <c r="WDS327" s="942"/>
      <c r="WDT327" s="942"/>
      <c r="WDU327" s="942"/>
      <c r="WDV327" s="942"/>
      <c r="WDW327" s="942"/>
      <c r="WDX327" s="942"/>
      <c r="WDY327" s="942"/>
      <c r="WDZ327" s="942"/>
      <c r="WEA327" s="942"/>
      <c r="WEB327" s="942"/>
      <c r="WEC327" s="942"/>
      <c r="WED327" s="942"/>
      <c r="WEE327" s="942"/>
      <c r="WEF327" s="942"/>
      <c r="WEG327" s="942"/>
      <c r="WEH327" s="942"/>
      <c r="WEI327" s="942"/>
      <c r="WEJ327" s="942"/>
      <c r="WEK327" s="942"/>
      <c r="WEL327" s="942"/>
      <c r="WEM327" s="942"/>
      <c r="WEN327" s="942"/>
      <c r="WEO327" s="942"/>
      <c r="WEP327" s="942"/>
      <c r="WEQ327" s="942"/>
      <c r="WER327" s="942"/>
      <c r="WES327" s="942"/>
      <c r="WET327" s="942"/>
      <c r="WEU327" s="942"/>
      <c r="WEV327" s="942"/>
      <c r="WEW327" s="942"/>
      <c r="WEX327" s="942"/>
      <c r="WEY327" s="942"/>
      <c r="WEZ327" s="942"/>
      <c r="WFA327" s="942"/>
      <c r="WFB327" s="942"/>
      <c r="WFC327" s="942"/>
      <c r="WFD327" s="942"/>
      <c r="WFE327" s="942"/>
      <c r="WFF327" s="942"/>
      <c r="WFG327" s="942"/>
      <c r="WFH327" s="942"/>
      <c r="WFI327" s="942"/>
      <c r="WFJ327" s="942"/>
      <c r="WFK327" s="942"/>
      <c r="WFL327" s="942"/>
      <c r="WFM327" s="942"/>
      <c r="WFN327" s="942"/>
      <c r="WFO327" s="942"/>
      <c r="WFP327" s="942"/>
      <c r="WFQ327" s="942"/>
      <c r="WFR327" s="942"/>
      <c r="WFS327" s="942"/>
      <c r="WFT327" s="942"/>
      <c r="WFU327" s="942"/>
      <c r="WFV327" s="942"/>
      <c r="WFW327" s="942"/>
      <c r="WFX327" s="942"/>
      <c r="WFY327" s="942"/>
      <c r="WFZ327" s="942"/>
      <c r="WGA327" s="942"/>
      <c r="WGB327" s="942"/>
      <c r="WGC327" s="942"/>
      <c r="WGD327" s="942"/>
      <c r="WGE327" s="942"/>
      <c r="WGF327" s="942"/>
      <c r="WGG327" s="942"/>
      <c r="WGH327" s="942"/>
      <c r="WGI327" s="942"/>
      <c r="WGJ327" s="942"/>
      <c r="WGK327" s="942"/>
      <c r="WGL327" s="942"/>
      <c r="WGM327" s="942"/>
      <c r="WGN327" s="942"/>
      <c r="WGO327" s="942"/>
      <c r="WGP327" s="942"/>
      <c r="WGQ327" s="942"/>
      <c r="WGR327" s="942"/>
      <c r="WGS327" s="942"/>
      <c r="WGT327" s="942"/>
      <c r="WGU327" s="942"/>
      <c r="WGV327" s="942"/>
      <c r="WGW327" s="942"/>
      <c r="WGX327" s="942"/>
      <c r="WGY327" s="942"/>
      <c r="WGZ327" s="942"/>
      <c r="WHA327" s="942"/>
      <c r="WHB327" s="942"/>
      <c r="WHC327" s="942"/>
      <c r="WHD327" s="942"/>
      <c r="WHE327" s="942"/>
      <c r="WHF327" s="942"/>
      <c r="WHG327" s="942"/>
      <c r="WHH327" s="942"/>
      <c r="WHI327" s="942"/>
      <c r="WHJ327" s="942"/>
      <c r="WHK327" s="942"/>
      <c r="WHL327" s="942"/>
      <c r="WHM327" s="942"/>
      <c r="WHN327" s="942"/>
      <c r="WHO327" s="942"/>
      <c r="WHP327" s="942"/>
      <c r="WHQ327" s="942"/>
      <c r="WHR327" s="942"/>
      <c r="WHS327" s="942"/>
      <c r="WHT327" s="942"/>
      <c r="WHU327" s="942"/>
      <c r="WHV327" s="942"/>
      <c r="WHW327" s="942"/>
      <c r="WHX327" s="942"/>
      <c r="WHY327" s="942"/>
      <c r="WHZ327" s="942"/>
      <c r="WIA327" s="942"/>
      <c r="WIB327" s="942"/>
      <c r="WIC327" s="942"/>
      <c r="WID327" s="942"/>
      <c r="WIE327" s="942"/>
      <c r="WIF327" s="942"/>
      <c r="WIG327" s="942"/>
      <c r="WIH327" s="942"/>
      <c r="WII327" s="942"/>
      <c r="WIJ327" s="942"/>
      <c r="WIK327" s="942"/>
      <c r="WIL327" s="942"/>
      <c r="WIM327" s="942"/>
      <c r="WIN327" s="942"/>
      <c r="WIO327" s="942"/>
      <c r="WIP327" s="942"/>
      <c r="WIQ327" s="942"/>
      <c r="WIR327" s="942"/>
      <c r="WIS327" s="942"/>
      <c r="WIT327" s="942"/>
      <c r="WIU327" s="942"/>
      <c r="WIV327" s="942"/>
      <c r="WIW327" s="942"/>
      <c r="WIX327" s="942"/>
      <c r="WIY327" s="942"/>
      <c r="WIZ327" s="942"/>
      <c r="WJA327" s="942"/>
      <c r="WJB327" s="942"/>
      <c r="WJC327" s="942"/>
      <c r="WJD327" s="942"/>
      <c r="WJE327" s="942"/>
      <c r="WJF327" s="942"/>
      <c r="WJG327" s="942"/>
      <c r="WJH327" s="942"/>
      <c r="WJI327" s="942"/>
      <c r="WJJ327" s="942"/>
      <c r="WJK327" s="942"/>
      <c r="WJL327" s="942"/>
      <c r="WJM327" s="942"/>
      <c r="WJN327" s="942"/>
      <c r="WJO327" s="942"/>
      <c r="WJP327" s="942"/>
      <c r="WJQ327" s="942"/>
      <c r="WJR327" s="942"/>
      <c r="WJS327" s="942"/>
      <c r="WJT327" s="942"/>
      <c r="WJU327" s="942"/>
      <c r="WJV327" s="942"/>
      <c r="WJW327" s="942"/>
      <c r="WJX327" s="942"/>
      <c r="WJY327" s="942"/>
      <c r="WJZ327" s="942"/>
      <c r="WKA327" s="942"/>
      <c r="WKB327" s="942"/>
      <c r="WKC327" s="942"/>
      <c r="WKD327" s="942"/>
      <c r="WKE327" s="942"/>
      <c r="WKF327" s="942"/>
      <c r="WKG327" s="942"/>
      <c r="WKH327" s="942"/>
      <c r="WKI327" s="942"/>
      <c r="WKJ327" s="942"/>
      <c r="WKK327" s="942"/>
      <c r="WKL327" s="942"/>
      <c r="WKM327" s="942"/>
      <c r="WKN327" s="942"/>
      <c r="WKO327" s="942"/>
      <c r="WKP327" s="942"/>
      <c r="WKQ327" s="942"/>
      <c r="WKR327" s="942"/>
      <c r="WKS327" s="942"/>
      <c r="WKT327" s="942"/>
      <c r="WKU327" s="942"/>
      <c r="WKV327" s="942"/>
      <c r="WKW327" s="942"/>
      <c r="WKX327" s="942"/>
      <c r="WKY327" s="942"/>
      <c r="WKZ327" s="942"/>
      <c r="WLA327" s="942"/>
      <c r="WLB327" s="942"/>
      <c r="WLC327" s="942"/>
      <c r="WLD327" s="942"/>
      <c r="WLE327" s="942"/>
      <c r="WLF327" s="942"/>
      <c r="WLG327" s="942"/>
      <c r="WLH327" s="942"/>
      <c r="WLI327" s="942"/>
      <c r="WLJ327" s="942"/>
      <c r="WLK327" s="942"/>
      <c r="WLL327" s="942"/>
      <c r="WLM327" s="942"/>
      <c r="WLN327" s="942"/>
      <c r="WLO327" s="942"/>
      <c r="WLP327" s="942"/>
      <c r="WLQ327" s="942"/>
      <c r="WLR327" s="942"/>
      <c r="WLS327" s="942"/>
      <c r="WLT327" s="942"/>
      <c r="WLU327" s="942"/>
      <c r="WLV327" s="942"/>
      <c r="WLW327" s="942"/>
      <c r="WLX327" s="942"/>
      <c r="WLY327" s="942"/>
      <c r="WLZ327" s="942"/>
      <c r="WMA327" s="942"/>
      <c r="WMB327" s="942"/>
      <c r="WMC327" s="942"/>
      <c r="WMD327" s="942"/>
      <c r="WME327" s="942"/>
      <c r="WMF327" s="942"/>
      <c r="WMG327" s="942"/>
      <c r="WMH327" s="942"/>
      <c r="WMI327" s="942"/>
      <c r="WMJ327" s="942"/>
      <c r="WMK327" s="942"/>
      <c r="WML327" s="942"/>
      <c r="WMM327" s="942"/>
      <c r="WMN327" s="942"/>
      <c r="WMO327" s="942"/>
      <c r="WMP327" s="942"/>
      <c r="WMQ327" s="942"/>
      <c r="WMR327" s="942"/>
      <c r="WMS327" s="942"/>
      <c r="WMT327" s="942"/>
      <c r="WMU327" s="942"/>
      <c r="WMV327" s="942"/>
      <c r="WMW327" s="942"/>
      <c r="WMX327" s="942"/>
      <c r="WMY327" s="942"/>
      <c r="WMZ327" s="942"/>
      <c r="WNA327" s="942"/>
      <c r="WNB327" s="942"/>
      <c r="WNC327" s="942"/>
      <c r="WND327" s="942"/>
      <c r="WNE327" s="942"/>
      <c r="WNF327" s="942"/>
      <c r="WNG327" s="942"/>
      <c r="WNH327" s="942"/>
      <c r="WNI327" s="942"/>
      <c r="WNJ327" s="942"/>
      <c r="WNK327" s="942"/>
      <c r="WNL327" s="942"/>
      <c r="WNM327" s="942"/>
      <c r="WNN327" s="942"/>
      <c r="WNO327" s="942"/>
      <c r="WNP327" s="942"/>
      <c r="WNQ327" s="942"/>
      <c r="WNR327" s="942"/>
      <c r="WNS327" s="942"/>
      <c r="WNT327" s="942"/>
      <c r="WNU327" s="942"/>
      <c r="WNV327" s="942"/>
      <c r="WNW327" s="942"/>
      <c r="WNX327" s="942"/>
      <c r="WNY327" s="942"/>
      <c r="WNZ327" s="942"/>
      <c r="WOA327" s="942"/>
      <c r="WOB327" s="942"/>
      <c r="WOC327" s="942"/>
      <c r="WOD327" s="942"/>
      <c r="WOE327" s="942"/>
      <c r="WOF327" s="942"/>
      <c r="WOG327" s="942"/>
      <c r="WOH327" s="942"/>
      <c r="WOI327" s="942"/>
      <c r="WOJ327" s="942"/>
      <c r="WOK327" s="942"/>
      <c r="WOL327" s="942"/>
      <c r="WOM327" s="942"/>
      <c r="WON327" s="942"/>
      <c r="WOO327" s="942"/>
      <c r="WOP327" s="942"/>
      <c r="WOQ327" s="942"/>
      <c r="WOR327" s="942"/>
      <c r="WOS327" s="942"/>
      <c r="WOT327" s="942"/>
      <c r="WOU327" s="942"/>
      <c r="WOV327" s="942"/>
      <c r="WOW327" s="942"/>
      <c r="WOX327" s="942"/>
      <c r="WOY327" s="942"/>
      <c r="WOZ327" s="942"/>
      <c r="WPA327" s="942"/>
      <c r="WPB327" s="942"/>
      <c r="WPC327" s="942"/>
      <c r="WPD327" s="942"/>
      <c r="WPE327" s="942"/>
      <c r="WPF327" s="942"/>
      <c r="WPG327" s="942"/>
      <c r="WPH327" s="942"/>
      <c r="WPI327" s="942"/>
      <c r="WPJ327" s="942"/>
      <c r="WPK327" s="942"/>
      <c r="WPL327" s="942"/>
      <c r="WPM327" s="942"/>
      <c r="WPN327" s="942"/>
      <c r="WPO327" s="942"/>
      <c r="WPP327" s="942"/>
      <c r="WPQ327" s="942"/>
      <c r="WPR327" s="942"/>
      <c r="WPS327" s="942"/>
      <c r="WPT327" s="942"/>
      <c r="WPU327" s="942"/>
      <c r="WPV327" s="942"/>
      <c r="WPW327" s="942"/>
      <c r="WPX327" s="942"/>
      <c r="WPY327" s="942"/>
      <c r="WPZ327" s="942"/>
      <c r="WQA327" s="942"/>
      <c r="WQB327" s="942"/>
      <c r="WQC327" s="942"/>
      <c r="WQD327" s="942"/>
      <c r="WQE327" s="942"/>
      <c r="WQF327" s="942"/>
      <c r="WQG327" s="942"/>
      <c r="WQH327" s="942"/>
      <c r="WQI327" s="942"/>
      <c r="WQJ327" s="942"/>
      <c r="WQK327" s="942"/>
      <c r="WQL327" s="942"/>
      <c r="WQM327" s="942"/>
      <c r="WQN327" s="942"/>
      <c r="WQO327" s="942"/>
      <c r="WQP327" s="942"/>
      <c r="WQQ327" s="942"/>
      <c r="WQR327" s="942"/>
      <c r="WQS327" s="942"/>
      <c r="WQT327" s="942"/>
      <c r="WQU327" s="942"/>
      <c r="WQV327" s="942"/>
      <c r="WQW327" s="942"/>
      <c r="WQX327" s="942"/>
      <c r="WQY327" s="942"/>
      <c r="WQZ327" s="942"/>
      <c r="WRA327" s="942"/>
      <c r="WRB327" s="942"/>
      <c r="WRC327" s="942"/>
      <c r="WRD327" s="942"/>
      <c r="WRE327" s="942"/>
      <c r="WRF327" s="942"/>
      <c r="WRG327" s="942"/>
      <c r="WRH327" s="942"/>
      <c r="WRI327" s="942"/>
      <c r="WRJ327" s="942"/>
      <c r="WRK327" s="942"/>
      <c r="WRL327" s="942"/>
      <c r="WRM327" s="942"/>
      <c r="WRN327" s="942"/>
      <c r="WRO327" s="942"/>
      <c r="WRP327" s="942"/>
      <c r="WRQ327" s="942"/>
      <c r="WRR327" s="942"/>
      <c r="WRS327" s="942"/>
      <c r="WRT327" s="942"/>
      <c r="WRU327" s="942"/>
      <c r="WRV327" s="942"/>
      <c r="WRW327" s="942"/>
      <c r="WRX327" s="942"/>
      <c r="WRY327" s="942"/>
      <c r="WRZ327" s="942"/>
      <c r="WSA327" s="942"/>
      <c r="WSB327" s="942"/>
      <c r="WSC327" s="942"/>
      <c r="WSD327" s="942"/>
      <c r="WSE327" s="942"/>
      <c r="WSF327" s="942"/>
      <c r="WSG327" s="942"/>
      <c r="WSH327" s="942"/>
      <c r="WSI327" s="942"/>
      <c r="WSJ327" s="942"/>
      <c r="WSK327" s="942"/>
      <c r="WSL327" s="942"/>
      <c r="WSM327" s="942"/>
      <c r="WSN327" s="942"/>
      <c r="WSO327" s="942"/>
      <c r="WSP327" s="942"/>
      <c r="WSQ327" s="942"/>
      <c r="WSR327" s="942"/>
      <c r="WSS327" s="942"/>
      <c r="WST327" s="942"/>
      <c r="WSU327" s="942"/>
      <c r="WSV327" s="942"/>
      <c r="WSW327" s="942"/>
      <c r="WSX327" s="942"/>
      <c r="WSY327" s="942"/>
      <c r="WSZ327" s="942"/>
      <c r="WTA327" s="942"/>
      <c r="WTB327" s="942"/>
      <c r="WTC327" s="942"/>
      <c r="WTD327" s="942"/>
      <c r="WTE327" s="942"/>
      <c r="WTF327" s="942"/>
      <c r="WTG327" s="942"/>
      <c r="WTH327" s="942"/>
      <c r="WTI327" s="942"/>
      <c r="WTJ327" s="942"/>
      <c r="WTK327" s="942"/>
      <c r="WTL327" s="942"/>
      <c r="WTM327" s="942"/>
      <c r="WTN327" s="942"/>
      <c r="WTO327" s="942"/>
      <c r="WTP327" s="942"/>
      <c r="WTQ327" s="942"/>
      <c r="WTR327" s="942"/>
      <c r="WTS327" s="942"/>
      <c r="WTT327" s="942"/>
      <c r="WTU327" s="942"/>
      <c r="WTV327" s="942"/>
      <c r="WTW327" s="942"/>
      <c r="WTX327" s="942"/>
      <c r="WTY327" s="942"/>
      <c r="WTZ327" s="942"/>
      <c r="WUA327" s="942"/>
      <c r="WUB327" s="942"/>
      <c r="WUC327" s="942"/>
      <c r="WUD327" s="942"/>
      <c r="WUE327" s="942"/>
      <c r="WUF327" s="942"/>
      <c r="WUG327" s="942"/>
      <c r="WUH327" s="942"/>
      <c r="WUI327" s="942"/>
      <c r="WUJ327" s="942"/>
      <c r="WUK327" s="942"/>
      <c r="WUL327" s="942"/>
      <c r="WUM327" s="942"/>
      <c r="WUN327" s="942"/>
      <c r="WUO327" s="942"/>
      <c r="WUP327" s="942"/>
      <c r="WUQ327" s="942"/>
      <c r="WUR327" s="942"/>
      <c r="WUS327" s="942"/>
      <c r="WUT327" s="942"/>
      <c r="WUU327" s="942"/>
      <c r="WUV327" s="942"/>
      <c r="WUW327" s="942"/>
      <c r="WUX327" s="942"/>
      <c r="WUY327" s="942"/>
      <c r="WUZ327" s="942"/>
      <c r="WVA327" s="942"/>
      <c r="WVB327" s="942"/>
      <c r="WVC327" s="942"/>
      <c r="WVD327" s="942"/>
      <c r="WVE327" s="942"/>
      <c r="WVF327" s="942"/>
      <c r="WVG327" s="942"/>
      <c r="WVH327" s="942"/>
      <c r="WVI327" s="942"/>
      <c r="WVJ327" s="942"/>
      <c r="WVK327" s="942"/>
      <c r="WVL327" s="942"/>
      <c r="WVM327" s="942"/>
      <c r="WVN327" s="942"/>
      <c r="WVO327" s="942"/>
      <c r="WVP327" s="942"/>
      <c r="WVQ327" s="942"/>
      <c r="WVR327" s="942"/>
      <c r="WVS327" s="942"/>
      <c r="WVT327" s="942"/>
      <c r="WVU327" s="942"/>
      <c r="WVV327" s="942"/>
      <c r="WVW327" s="942"/>
      <c r="WVX327" s="942"/>
      <c r="WVY327" s="942"/>
      <c r="WVZ327" s="942"/>
      <c r="WWA327" s="942"/>
      <c r="WWB327" s="942"/>
      <c r="WWC327" s="942"/>
      <c r="WWD327" s="942"/>
      <c r="WWE327" s="942"/>
      <c r="WWF327" s="942"/>
      <c r="WWG327" s="942"/>
      <c r="WWH327" s="942"/>
      <c r="WWI327" s="942"/>
      <c r="WWJ327" s="942"/>
      <c r="WWK327" s="942"/>
      <c r="WWL327" s="942"/>
      <c r="WWM327" s="942"/>
      <c r="WWN327" s="942"/>
      <c r="WWO327" s="942"/>
      <c r="WWP327" s="942"/>
      <c r="WWQ327" s="942"/>
      <c r="WWR327" s="942"/>
      <c r="WWS327" s="942"/>
      <c r="WWT327" s="942"/>
      <c r="WWU327" s="942"/>
      <c r="WWV327" s="942"/>
      <c r="WWW327" s="942"/>
      <c r="WWX327" s="942"/>
      <c r="WWY327" s="942"/>
      <c r="WWZ327" s="942"/>
      <c r="WXA327" s="942"/>
      <c r="WXB327" s="942"/>
      <c r="WXC327" s="942"/>
      <c r="WXD327" s="942"/>
      <c r="WXE327" s="942"/>
      <c r="WXF327" s="942"/>
      <c r="WXG327" s="942"/>
      <c r="WXH327" s="942"/>
      <c r="WXI327" s="942"/>
      <c r="WXJ327" s="942"/>
      <c r="WXK327" s="942"/>
      <c r="WXL327" s="942"/>
      <c r="WXM327" s="942"/>
      <c r="WXN327" s="942"/>
      <c r="WXO327" s="942"/>
      <c r="WXP327" s="942"/>
      <c r="WXQ327" s="942"/>
      <c r="WXR327" s="942"/>
      <c r="WXS327" s="942"/>
      <c r="WXT327" s="942"/>
      <c r="WXU327" s="942"/>
      <c r="WXV327" s="942"/>
      <c r="WXW327" s="942"/>
      <c r="WXX327" s="942"/>
      <c r="WXY327" s="942"/>
      <c r="WXZ327" s="942"/>
      <c r="WYA327" s="942"/>
      <c r="WYB327" s="942"/>
      <c r="WYC327" s="942"/>
      <c r="WYD327" s="942"/>
      <c r="WYE327" s="942"/>
      <c r="WYF327" s="942"/>
      <c r="WYG327" s="942"/>
      <c r="WYH327" s="942"/>
      <c r="WYI327" s="942"/>
      <c r="WYJ327" s="942"/>
      <c r="WYK327" s="942"/>
      <c r="WYL327" s="942"/>
      <c r="WYM327" s="942"/>
      <c r="WYN327" s="942"/>
      <c r="WYO327" s="942"/>
      <c r="WYP327" s="942"/>
      <c r="WYQ327" s="942"/>
      <c r="WYR327" s="942"/>
      <c r="WYS327" s="942"/>
      <c r="WYT327" s="942"/>
      <c r="WYU327" s="942"/>
      <c r="WYV327" s="942"/>
      <c r="WYW327" s="942"/>
      <c r="WYX327" s="942"/>
      <c r="WYY327" s="942"/>
      <c r="WYZ327" s="942"/>
      <c r="WZA327" s="942"/>
      <c r="WZB327" s="942"/>
      <c r="WZC327" s="942"/>
      <c r="WZD327" s="942"/>
      <c r="WZE327" s="942"/>
      <c r="WZF327" s="942"/>
      <c r="WZG327" s="942"/>
      <c r="WZH327" s="942"/>
      <c r="WZI327" s="942"/>
      <c r="WZJ327" s="942"/>
      <c r="WZK327" s="942"/>
      <c r="WZL327" s="942"/>
      <c r="WZM327" s="942"/>
      <c r="WZN327" s="942"/>
      <c r="WZO327" s="942"/>
      <c r="WZP327" s="942"/>
      <c r="WZQ327" s="942"/>
      <c r="WZR327" s="942"/>
      <c r="WZS327" s="942"/>
      <c r="WZT327" s="942"/>
      <c r="WZU327" s="942"/>
      <c r="WZV327" s="942"/>
      <c r="WZW327" s="942"/>
      <c r="WZX327" s="942"/>
      <c r="WZY327" s="942"/>
      <c r="WZZ327" s="942"/>
      <c r="XAA327" s="942"/>
      <c r="XAB327" s="942"/>
      <c r="XAC327" s="942"/>
      <c r="XAD327" s="942"/>
      <c r="XAE327" s="942"/>
      <c r="XAF327" s="942"/>
      <c r="XAG327" s="942"/>
      <c r="XAH327" s="942"/>
      <c r="XAI327" s="942"/>
      <c r="XAJ327" s="942"/>
      <c r="XAK327" s="942"/>
      <c r="XAL327" s="942"/>
      <c r="XAM327" s="942"/>
      <c r="XAN327" s="942"/>
      <c r="XAO327" s="942"/>
      <c r="XAP327" s="942"/>
      <c r="XAQ327" s="942"/>
      <c r="XAR327" s="942"/>
      <c r="XAS327" s="942"/>
      <c r="XAT327" s="942"/>
      <c r="XAU327" s="942"/>
      <c r="XAV327" s="942"/>
      <c r="XAW327" s="942"/>
      <c r="XAX327" s="942"/>
      <c r="XAY327" s="942"/>
      <c r="XAZ327" s="942"/>
      <c r="XBA327" s="942"/>
      <c r="XBB327" s="942"/>
      <c r="XBC327" s="942"/>
      <c r="XBD327" s="942"/>
      <c r="XBE327" s="942"/>
      <c r="XBF327" s="942"/>
      <c r="XBG327" s="942"/>
      <c r="XBH327" s="942"/>
      <c r="XBI327" s="942"/>
      <c r="XBJ327" s="942"/>
      <c r="XBK327" s="942"/>
      <c r="XBL327" s="942"/>
      <c r="XBM327" s="942"/>
      <c r="XBN327" s="942"/>
      <c r="XBO327" s="942"/>
      <c r="XBP327" s="942"/>
      <c r="XBQ327" s="942"/>
      <c r="XBR327" s="942"/>
      <c r="XBS327" s="942"/>
      <c r="XBT327" s="942"/>
      <c r="XBU327" s="942"/>
      <c r="XBV327" s="942"/>
      <c r="XBW327" s="942"/>
      <c r="XBX327" s="942"/>
      <c r="XBY327" s="942"/>
      <c r="XBZ327" s="942"/>
      <c r="XCA327" s="942"/>
      <c r="XCB327" s="942"/>
      <c r="XCC327" s="942"/>
      <c r="XCD327" s="942"/>
      <c r="XCE327" s="942"/>
      <c r="XCF327" s="942"/>
      <c r="XCG327" s="942"/>
      <c r="XCH327" s="942"/>
      <c r="XCI327" s="942"/>
      <c r="XCJ327" s="942"/>
      <c r="XCK327" s="942"/>
      <c r="XCL327" s="942"/>
      <c r="XCM327" s="942"/>
      <c r="XCN327" s="942"/>
      <c r="XCO327" s="942"/>
      <c r="XCP327" s="942"/>
      <c r="XCQ327" s="942"/>
      <c r="XCR327" s="942"/>
      <c r="XCS327" s="942"/>
      <c r="XCT327" s="942"/>
      <c r="XCU327" s="942"/>
      <c r="XCV327" s="942"/>
      <c r="XCW327" s="942"/>
      <c r="XCX327" s="942"/>
      <c r="XCY327" s="942"/>
      <c r="XCZ327" s="942"/>
      <c r="XDA327" s="942"/>
      <c r="XDB327" s="942"/>
      <c r="XDC327" s="942"/>
      <c r="XDD327" s="942"/>
      <c r="XDE327" s="942"/>
      <c r="XDF327" s="942"/>
      <c r="XDG327" s="942"/>
      <c r="XDH327" s="942"/>
      <c r="XDI327" s="942"/>
      <c r="XDJ327" s="942"/>
      <c r="XDK327" s="942"/>
      <c r="XDL327" s="942"/>
      <c r="XDM327" s="942"/>
      <c r="XDN327" s="942"/>
      <c r="XDO327" s="942"/>
      <c r="XDP327" s="942"/>
      <c r="XDQ327" s="942"/>
      <c r="XDR327" s="942"/>
      <c r="XDS327" s="942"/>
      <c r="XDT327" s="942"/>
      <c r="XDU327" s="942"/>
      <c r="XDV327" s="942"/>
      <c r="XDW327" s="942"/>
      <c r="XDX327" s="942"/>
      <c r="XDY327" s="942"/>
      <c r="XDZ327" s="942"/>
      <c r="XEA327" s="942"/>
      <c r="XEB327" s="942"/>
      <c r="XEC327" s="942"/>
      <c r="XED327" s="942"/>
      <c r="XEE327" s="942"/>
      <c r="XEF327" s="942"/>
      <c r="XEG327" s="942"/>
      <c r="XEH327" s="942"/>
      <c r="XEI327" s="942"/>
      <c r="XEJ327" s="942"/>
      <c r="XEK327" s="942"/>
      <c r="XEL327" s="942"/>
      <c r="XEM327" s="942"/>
      <c r="XEN327" s="942"/>
      <c r="XEO327" s="942"/>
      <c r="XEP327" s="942"/>
      <c r="XEQ327" s="942"/>
      <c r="XER327" s="942"/>
      <c r="XES327" s="942"/>
      <c r="XET327" s="942"/>
      <c r="XEU327" s="942"/>
      <c r="XEV327" s="942"/>
      <c r="XEW327" s="942"/>
      <c r="XEX327" s="942"/>
      <c r="XEY327" s="942"/>
      <c r="XEZ327" s="942"/>
      <c r="XFA327" s="942"/>
      <c r="XFB327" s="942"/>
      <c r="XFC327" s="942"/>
      <c r="XFD327" s="942"/>
    </row>
    <row r="328" spans="2:16384" ht="30" customHeight="1">
      <c r="B328" s="934" t="s">
        <v>79</v>
      </c>
      <c r="C328" s="1359"/>
      <c r="D328" s="1359"/>
      <c r="E328" s="1362"/>
      <c r="F328" s="75"/>
      <c r="G328" s="196"/>
      <c r="H328" s="196"/>
      <c r="I328" s="196"/>
      <c r="J328" s="196"/>
      <c r="K328" s="196"/>
      <c r="L328" s="196"/>
      <c r="M328" s="196"/>
      <c r="N328" s="855"/>
      <c r="O328" s="900" t="e">
        <f>V328*('Common Calculations'!$C$45/'Common Calculations'!$L$45)</f>
        <v>#REF!</v>
      </c>
      <c r="P328" s="901" t="e">
        <f>W328*('Common Calculations'!$C$45/'Common Calculations'!$L$45)</f>
        <v>#REF!</v>
      </c>
      <c r="Q328" s="901" t="e">
        <f>X328*('Common Calculations'!$C$45/'Common Calculations'!$L$45)</f>
        <v>#REF!</v>
      </c>
      <c r="R328" s="901" t="e">
        <f>Y328*('Common Calculations'!$C$45/'Common Calculations'!$L$45)</f>
        <v>#REF!</v>
      </c>
      <c r="S328" s="901" t="e">
        <f>Z328*('Common Calculations'!$C$45/'Common Calculations'!$L$45)</f>
        <v>#REF!</v>
      </c>
      <c r="T328" s="942"/>
      <c r="U328" s="942"/>
      <c r="V328" s="900">
        <v>3617742.3687959202</v>
      </c>
      <c r="W328" s="900">
        <v>2848308.6926158178</v>
      </c>
      <c r="X328" s="900">
        <v>3212823.3157638023</v>
      </c>
      <c r="Y328" s="900">
        <v>2376258.447257312</v>
      </c>
      <c r="Z328" s="900">
        <v>2358040.8939517778</v>
      </c>
      <c r="AA328" s="942"/>
      <c r="AB328" s="942"/>
      <c r="AC328" s="942"/>
      <c r="AD328" s="942"/>
      <c r="AE328" s="942"/>
      <c r="AF328" s="942"/>
      <c r="AG328" s="942"/>
      <c r="AH328" s="942"/>
      <c r="AI328" s="942"/>
      <c r="AJ328" s="942"/>
      <c r="AK328" s="942"/>
      <c r="AL328" s="942"/>
      <c r="AM328" s="942"/>
      <c r="AN328" s="942"/>
      <c r="AO328" s="942"/>
      <c r="AP328" s="942"/>
      <c r="AQ328" s="942"/>
      <c r="AR328" s="942"/>
      <c r="AS328" s="942"/>
      <c r="AT328" s="942"/>
      <c r="AU328" s="942"/>
      <c r="AV328" s="942"/>
      <c r="AW328" s="942"/>
      <c r="AX328" s="942"/>
      <c r="AY328" s="942"/>
      <c r="AZ328" s="942"/>
      <c r="BA328" s="942"/>
      <c r="BB328" s="942"/>
      <c r="BC328" s="942"/>
      <c r="BD328" s="942"/>
      <c r="BE328" s="942"/>
      <c r="BF328" s="942"/>
      <c r="BG328" s="942"/>
      <c r="BH328" s="942"/>
      <c r="BI328" s="942"/>
      <c r="BJ328" s="942"/>
      <c r="BK328" s="942"/>
      <c r="BL328" s="942"/>
      <c r="BM328" s="942"/>
      <c r="BN328" s="942"/>
      <c r="BO328" s="942"/>
      <c r="BP328" s="942"/>
      <c r="BQ328" s="942"/>
      <c r="BR328" s="942"/>
      <c r="BS328" s="942"/>
      <c r="BT328" s="942"/>
      <c r="BU328" s="942"/>
      <c r="BV328" s="942"/>
      <c r="BW328" s="942"/>
      <c r="BX328" s="942"/>
      <c r="BY328" s="942"/>
      <c r="BZ328" s="942"/>
      <c r="CA328" s="942"/>
      <c r="CB328" s="942"/>
      <c r="CC328" s="942"/>
      <c r="CD328" s="942"/>
      <c r="CE328" s="942"/>
      <c r="CF328" s="942"/>
      <c r="CG328" s="942"/>
      <c r="CH328" s="942"/>
      <c r="CI328" s="942"/>
      <c r="CJ328" s="942"/>
      <c r="CK328" s="942"/>
      <c r="CL328" s="942"/>
      <c r="CM328" s="942"/>
      <c r="CN328" s="942"/>
      <c r="CO328" s="942"/>
      <c r="CP328" s="942"/>
      <c r="CQ328" s="942"/>
      <c r="CR328" s="942"/>
      <c r="CS328" s="942"/>
      <c r="CT328" s="942"/>
      <c r="CU328" s="942"/>
      <c r="CV328" s="942"/>
      <c r="CW328" s="942"/>
      <c r="CX328" s="942"/>
      <c r="CY328" s="942"/>
      <c r="CZ328" s="942"/>
      <c r="DA328" s="942"/>
      <c r="DB328" s="942"/>
      <c r="DC328" s="942"/>
      <c r="DD328" s="942"/>
      <c r="DE328" s="942"/>
      <c r="DF328" s="942"/>
      <c r="DG328" s="942"/>
      <c r="DH328" s="942"/>
      <c r="DI328" s="942"/>
      <c r="DJ328" s="942"/>
      <c r="DK328" s="942"/>
      <c r="DL328" s="942"/>
      <c r="DM328" s="942"/>
      <c r="DN328" s="942"/>
      <c r="DO328" s="942"/>
      <c r="DP328" s="942"/>
      <c r="DQ328" s="942"/>
      <c r="DR328" s="942"/>
      <c r="DS328" s="942"/>
      <c r="DT328" s="942"/>
      <c r="DU328" s="942"/>
      <c r="DV328" s="942"/>
      <c r="DW328" s="942"/>
      <c r="DX328" s="942"/>
      <c r="DY328" s="942"/>
      <c r="DZ328" s="942"/>
      <c r="EA328" s="942"/>
      <c r="EB328" s="942"/>
      <c r="EC328" s="942"/>
      <c r="ED328" s="942"/>
      <c r="EE328" s="942"/>
      <c r="EF328" s="942"/>
      <c r="EG328" s="942"/>
      <c r="EH328" s="942"/>
      <c r="EI328" s="942"/>
      <c r="EJ328" s="942"/>
      <c r="EK328" s="942"/>
      <c r="EL328" s="942"/>
      <c r="EM328" s="942"/>
      <c r="EN328" s="942"/>
      <c r="EO328" s="942"/>
      <c r="EP328" s="942"/>
      <c r="EQ328" s="942"/>
      <c r="ER328" s="942"/>
      <c r="ES328" s="942"/>
      <c r="ET328" s="942"/>
      <c r="EU328" s="942"/>
      <c r="EV328" s="942"/>
      <c r="EW328" s="942"/>
      <c r="EX328" s="942"/>
      <c r="EY328" s="942"/>
      <c r="EZ328" s="942"/>
      <c r="FA328" s="942"/>
      <c r="FB328" s="942"/>
      <c r="FC328" s="942"/>
      <c r="FD328" s="942"/>
      <c r="FE328" s="942"/>
      <c r="FF328" s="942"/>
      <c r="FG328" s="942"/>
      <c r="FH328" s="942"/>
      <c r="FI328" s="942"/>
      <c r="FJ328" s="942"/>
      <c r="FK328" s="942"/>
      <c r="FL328" s="942"/>
      <c r="FM328" s="942"/>
      <c r="FN328" s="942"/>
      <c r="FO328" s="942"/>
      <c r="FP328" s="942"/>
      <c r="FQ328" s="942"/>
      <c r="FR328" s="942"/>
      <c r="FS328" s="942"/>
      <c r="FT328" s="942"/>
      <c r="FU328" s="942"/>
      <c r="FV328" s="942"/>
      <c r="FW328" s="942"/>
      <c r="FX328" s="942"/>
      <c r="FY328" s="942"/>
      <c r="FZ328" s="942"/>
      <c r="GA328" s="942"/>
      <c r="GB328" s="942"/>
      <c r="GC328" s="942"/>
      <c r="GD328" s="942"/>
      <c r="GE328" s="942"/>
      <c r="GF328" s="942"/>
      <c r="GG328" s="942"/>
      <c r="GH328" s="942"/>
      <c r="GI328" s="942"/>
      <c r="GJ328" s="942"/>
      <c r="GK328" s="942"/>
      <c r="GL328" s="942"/>
      <c r="GM328" s="942"/>
      <c r="GN328" s="942"/>
      <c r="GO328" s="942"/>
      <c r="GP328" s="942"/>
      <c r="GQ328" s="942"/>
      <c r="GR328" s="942"/>
      <c r="GS328" s="942"/>
      <c r="GT328" s="942"/>
      <c r="GU328" s="942"/>
      <c r="GV328" s="942"/>
      <c r="GW328" s="942"/>
      <c r="GX328" s="942"/>
      <c r="GY328" s="942"/>
      <c r="GZ328" s="942"/>
      <c r="HA328" s="942"/>
      <c r="HB328" s="942"/>
      <c r="HC328" s="942"/>
      <c r="HD328" s="942"/>
      <c r="HE328" s="942"/>
      <c r="HF328" s="942"/>
      <c r="HG328" s="942"/>
      <c r="HH328" s="942"/>
      <c r="HI328" s="942"/>
      <c r="HJ328" s="942"/>
      <c r="HK328" s="942"/>
      <c r="HL328" s="942"/>
      <c r="HM328" s="942"/>
      <c r="HN328" s="942"/>
      <c r="HO328" s="942"/>
      <c r="HP328" s="942"/>
      <c r="HQ328" s="942"/>
      <c r="HR328" s="942"/>
      <c r="HS328" s="942"/>
      <c r="HT328" s="942"/>
      <c r="HU328" s="942"/>
      <c r="HV328" s="942"/>
      <c r="HW328" s="942"/>
      <c r="HX328" s="942"/>
      <c r="HY328" s="942"/>
      <c r="HZ328" s="942"/>
      <c r="IA328" s="942"/>
      <c r="IB328" s="942"/>
      <c r="IC328" s="942"/>
      <c r="ID328" s="942"/>
      <c r="IE328" s="942"/>
      <c r="IF328" s="942"/>
      <c r="IG328" s="942"/>
      <c r="IH328" s="942"/>
      <c r="II328" s="942"/>
      <c r="IJ328" s="942"/>
      <c r="IK328" s="942"/>
      <c r="IL328" s="942"/>
      <c r="IM328" s="942"/>
      <c r="IN328" s="942"/>
      <c r="IO328" s="942"/>
      <c r="IP328" s="942"/>
      <c r="IQ328" s="942"/>
      <c r="IR328" s="942"/>
      <c r="IS328" s="942"/>
      <c r="IT328" s="942"/>
      <c r="IU328" s="942"/>
      <c r="IV328" s="942"/>
      <c r="IW328" s="942"/>
      <c r="IX328" s="942"/>
      <c r="IY328" s="942"/>
      <c r="IZ328" s="942"/>
      <c r="JA328" s="942"/>
      <c r="JB328" s="942"/>
      <c r="JC328" s="942"/>
      <c r="JD328" s="942"/>
      <c r="JE328" s="942"/>
      <c r="JF328" s="942"/>
      <c r="JG328" s="942"/>
      <c r="JH328" s="942"/>
      <c r="JI328" s="942"/>
      <c r="JJ328" s="942"/>
      <c r="JK328" s="942"/>
      <c r="JL328" s="942"/>
      <c r="JM328" s="942"/>
      <c r="JN328" s="942"/>
      <c r="JO328" s="942"/>
      <c r="JP328" s="942"/>
      <c r="JQ328" s="942"/>
      <c r="JR328" s="942"/>
      <c r="JS328" s="942"/>
      <c r="JT328" s="942"/>
      <c r="JU328" s="942"/>
      <c r="JV328" s="942"/>
      <c r="JW328" s="942"/>
      <c r="JX328" s="942"/>
      <c r="JY328" s="942"/>
      <c r="JZ328" s="942"/>
      <c r="KA328" s="942"/>
      <c r="KB328" s="942"/>
      <c r="KC328" s="942"/>
      <c r="KD328" s="942"/>
      <c r="KE328" s="942"/>
      <c r="KF328" s="942"/>
      <c r="KG328" s="942"/>
      <c r="KH328" s="942"/>
      <c r="KI328" s="942"/>
      <c r="KJ328" s="942"/>
      <c r="KK328" s="942"/>
      <c r="KL328" s="942"/>
      <c r="KM328" s="942"/>
      <c r="KN328" s="942"/>
      <c r="KO328" s="942"/>
      <c r="KP328" s="942"/>
      <c r="KQ328" s="942"/>
      <c r="KR328" s="942"/>
      <c r="KS328" s="942"/>
      <c r="KT328" s="942"/>
      <c r="KU328" s="942"/>
      <c r="KV328" s="942"/>
      <c r="KW328" s="942"/>
      <c r="KX328" s="942"/>
      <c r="KY328" s="942"/>
      <c r="KZ328" s="942"/>
      <c r="LA328" s="942"/>
      <c r="LB328" s="942"/>
      <c r="LC328" s="942"/>
      <c r="LD328" s="942"/>
      <c r="LE328" s="942"/>
      <c r="LF328" s="942"/>
      <c r="LG328" s="942"/>
      <c r="LH328" s="942"/>
      <c r="LI328" s="942"/>
      <c r="LJ328" s="942"/>
      <c r="LK328" s="942"/>
      <c r="LL328" s="942"/>
      <c r="LM328" s="942"/>
      <c r="LN328" s="942"/>
      <c r="LO328" s="942"/>
      <c r="LP328" s="942"/>
      <c r="LQ328" s="942"/>
      <c r="LR328" s="942"/>
      <c r="LS328" s="942"/>
      <c r="LT328" s="942"/>
      <c r="LU328" s="942"/>
      <c r="LV328" s="942"/>
      <c r="LW328" s="942"/>
      <c r="LX328" s="942"/>
      <c r="LY328" s="942"/>
      <c r="LZ328" s="942"/>
      <c r="MA328" s="942"/>
      <c r="MB328" s="942"/>
      <c r="MC328" s="942"/>
      <c r="MD328" s="942"/>
      <c r="ME328" s="942"/>
      <c r="MF328" s="942"/>
      <c r="MG328" s="942"/>
      <c r="MH328" s="942"/>
      <c r="MI328" s="942"/>
      <c r="MJ328" s="942"/>
      <c r="MK328" s="942"/>
      <c r="ML328" s="942"/>
      <c r="MM328" s="942"/>
      <c r="MN328" s="942"/>
      <c r="MO328" s="942"/>
      <c r="MP328" s="942"/>
      <c r="MQ328" s="942"/>
      <c r="MR328" s="942"/>
      <c r="MS328" s="942"/>
      <c r="MT328" s="942"/>
      <c r="MU328" s="942"/>
      <c r="MV328" s="942"/>
      <c r="MW328" s="942"/>
      <c r="MX328" s="942"/>
      <c r="MY328" s="942"/>
      <c r="MZ328" s="942"/>
      <c r="NA328" s="942"/>
      <c r="NB328" s="942"/>
      <c r="NC328" s="942"/>
      <c r="ND328" s="942"/>
      <c r="NE328" s="942"/>
      <c r="NF328" s="942"/>
      <c r="NG328" s="942"/>
      <c r="NH328" s="942"/>
      <c r="NI328" s="942"/>
      <c r="NJ328" s="942"/>
      <c r="NK328" s="942"/>
      <c r="NL328" s="942"/>
      <c r="NM328" s="942"/>
      <c r="NN328" s="942"/>
      <c r="NO328" s="942"/>
      <c r="NP328" s="942"/>
      <c r="NQ328" s="942"/>
      <c r="NR328" s="942"/>
      <c r="NS328" s="942"/>
      <c r="NT328" s="942"/>
      <c r="NU328" s="942"/>
      <c r="NV328" s="942"/>
      <c r="NW328" s="942"/>
      <c r="NX328" s="942"/>
      <c r="NY328" s="942"/>
      <c r="NZ328" s="942"/>
      <c r="OA328" s="942"/>
      <c r="OB328" s="942"/>
      <c r="OC328" s="942"/>
      <c r="OD328" s="942"/>
      <c r="OE328" s="942"/>
      <c r="OF328" s="942"/>
      <c r="OG328" s="942"/>
      <c r="OH328" s="942"/>
      <c r="OI328" s="942"/>
      <c r="OJ328" s="942"/>
      <c r="OK328" s="942"/>
      <c r="OL328" s="942"/>
      <c r="OM328" s="942"/>
      <c r="ON328" s="942"/>
      <c r="OO328" s="942"/>
      <c r="OP328" s="942"/>
      <c r="OQ328" s="942"/>
      <c r="OR328" s="942"/>
      <c r="OS328" s="942"/>
      <c r="OT328" s="942"/>
      <c r="OU328" s="942"/>
      <c r="OV328" s="942"/>
      <c r="OW328" s="942"/>
      <c r="OX328" s="942"/>
      <c r="OY328" s="942"/>
      <c r="OZ328" s="942"/>
      <c r="PA328" s="942"/>
      <c r="PB328" s="942"/>
      <c r="PC328" s="942"/>
      <c r="PD328" s="942"/>
      <c r="PE328" s="942"/>
      <c r="PF328" s="942"/>
      <c r="PG328" s="942"/>
      <c r="PH328" s="942"/>
      <c r="PI328" s="942"/>
      <c r="PJ328" s="942"/>
      <c r="PK328" s="942"/>
      <c r="PL328" s="942"/>
      <c r="PM328" s="942"/>
      <c r="PN328" s="942"/>
      <c r="PO328" s="942"/>
      <c r="PP328" s="942"/>
      <c r="PQ328" s="942"/>
      <c r="PR328" s="942"/>
      <c r="PS328" s="942"/>
      <c r="PT328" s="942"/>
      <c r="PU328" s="942"/>
      <c r="PV328" s="942"/>
      <c r="PW328" s="942"/>
      <c r="PX328" s="942"/>
      <c r="PY328" s="942"/>
      <c r="PZ328" s="942"/>
      <c r="QA328" s="942"/>
      <c r="QB328" s="942"/>
      <c r="QC328" s="942"/>
      <c r="QD328" s="942"/>
      <c r="QE328" s="942"/>
      <c r="QF328" s="942"/>
      <c r="QG328" s="942"/>
      <c r="QH328" s="942"/>
      <c r="QI328" s="942"/>
      <c r="QJ328" s="942"/>
      <c r="QK328" s="942"/>
      <c r="QL328" s="942"/>
      <c r="QM328" s="942"/>
      <c r="QN328" s="942"/>
      <c r="QO328" s="942"/>
      <c r="QP328" s="942"/>
      <c r="QQ328" s="942"/>
      <c r="QR328" s="942"/>
      <c r="QS328" s="942"/>
      <c r="QT328" s="942"/>
      <c r="QU328" s="942"/>
      <c r="QV328" s="942"/>
      <c r="QW328" s="942"/>
      <c r="QX328" s="942"/>
      <c r="QY328" s="942"/>
      <c r="QZ328" s="942"/>
      <c r="RA328" s="942"/>
      <c r="RB328" s="942"/>
      <c r="RC328" s="942"/>
      <c r="RD328" s="942"/>
      <c r="RE328" s="942"/>
      <c r="RF328" s="942"/>
      <c r="RG328" s="942"/>
      <c r="RH328" s="942"/>
      <c r="RI328" s="942"/>
      <c r="RJ328" s="942"/>
      <c r="RK328" s="942"/>
      <c r="RL328" s="942"/>
      <c r="RM328" s="942"/>
      <c r="RN328" s="942"/>
      <c r="RO328" s="942"/>
      <c r="RP328" s="942"/>
      <c r="RQ328" s="942"/>
      <c r="RR328" s="942"/>
      <c r="RS328" s="942"/>
      <c r="RT328" s="942"/>
      <c r="RU328" s="942"/>
      <c r="RV328" s="942"/>
      <c r="RW328" s="942"/>
      <c r="RX328" s="942"/>
      <c r="RY328" s="942"/>
      <c r="RZ328" s="942"/>
      <c r="SA328" s="942"/>
      <c r="SB328" s="942"/>
      <c r="SC328" s="942"/>
      <c r="SD328" s="942"/>
      <c r="SE328" s="942"/>
      <c r="SF328" s="942"/>
      <c r="SG328" s="942"/>
      <c r="SH328" s="942"/>
      <c r="SI328" s="942"/>
      <c r="SJ328" s="942"/>
      <c r="SK328" s="942"/>
      <c r="SL328" s="942"/>
      <c r="SM328" s="942"/>
      <c r="SN328" s="942"/>
      <c r="SO328" s="942"/>
      <c r="SP328" s="942"/>
      <c r="SQ328" s="942"/>
      <c r="SR328" s="942"/>
      <c r="SS328" s="942"/>
      <c r="ST328" s="942"/>
      <c r="SU328" s="942"/>
      <c r="SV328" s="942"/>
      <c r="SW328" s="942"/>
      <c r="SX328" s="942"/>
      <c r="SY328" s="942"/>
      <c r="SZ328" s="942"/>
      <c r="TA328" s="942"/>
      <c r="TB328" s="942"/>
      <c r="TC328" s="942"/>
      <c r="TD328" s="942"/>
      <c r="TE328" s="942"/>
      <c r="TF328" s="942"/>
      <c r="TG328" s="942"/>
      <c r="TH328" s="942"/>
      <c r="TI328" s="942"/>
      <c r="TJ328" s="942"/>
      <c r="TK328" s="942"/>
      <c r="TL328" s="942"/>
      <c r="TM328" s="942"/>
      <c r="TN328" s="942"/>
      <c r="TO328" s="942"/>
      <c r="TP328" s="942"/>
      <c r="TQ328" s="942"/>
      <c r="TR328" s="942"/>
      <c r="TS328" s="942"/>
      <c r="TT328" s="942"/>
      <c r="TU328" s="942"/>
      <c r="TV328" s="942"/>
      <c r="TW328" s="942"/>
      <c r="TX328" s="942"/>
      <c r="TY328" s="942"/>
      <c r="TZ328" s="942"/>
      <c r="UA328" s="942"/>
      <c r="UB328" s="942"/>
      <c r="UC328" s="942"/>
      <c r="UD328" s="942"/>
      <c r="UE328" s="942"/>
      <c r="UF328" s="942"/>
      <c r="UG328" s="942"/>
      <c r="UH328" s="942"/>
      <c r="UI328" s="942"/>
      <c r="UJ328" s="942"/>
      <c r="UK328" s="942"/>
      <c r="UL328" s="942"/>
      <c r="UM328" s="942"/>
      <c r="UN328" s="942"/>
      <c r="UO328" s="942"/>
      <c r="UP328" s="942"/>
      <c r="UQ328" s="942"/>
      <c r="UR328" s="942"/>
      <c r="US328" s="942"/>
      <c r="UT328" s="942"/>
      <c r="UU328" s="942"/>
      <c r="UV328" s="942"/>
      <c r="UW328" s="942"/>
      <c r="UX328" s="942"/>
      <c r="UY328" s="942"/>
      <c r="UZ328" s="942"/>
      <c r="VA328" s="942"/>
      <c r="VB328" s="942"/>
      <c r="VC328" s="942"/>
      <c r="VD328" s="942"/>
      <c r="VE328" s="942"/>
      <c r="VF328" s="942"/>
      <c r="VG328" s="942"/>
      <c r="VH328" s="942"/>
      <c r="VI328" s="942"/>
      <c r="VJ328" s="942"/>
      <c r="VK328" s="942"/>
      <c r="VL328" s="942"/>
      <c r="VM328" s="942"/>
      <c r="VN328" s="942"/>
      <c r="VO328" s="942"/>
      <c r="VP328" s="942"/>
      <c r="VQ328" s="942"/>
      <c r="VR328" s="942"/>
      <c r="VS328" s="942"/>
      <c r="VT328" s="942"/>
      <c r="VU328" s="942"/>
      <c r="VV328" s="942"/>
      <c r="VW328" s="942"/>
      <c r="VX328" s="942"/>
      <c r="VY328" s="942"/>
      <c r="VZ328" s="942"/>
      <c r="WA328" s="942"/>
      <c r="WB328" s="942"/>
      <c r="WC328" s="942"/>
      <c r="WD328" s="942"/>
      <c r="WE328" s="942"/>
      <c r="WF328" s="942"/>
      <c r="WG328" s="942"/>
      <c r="WH328" s="942"/>
      <c r="WI328" s="942"/>
      <c r="WJ328" s="942"/>
      <c r="WK328" s="942"/>
      <c r="WL328" s="942"/>
      <c r="WM328" s="942"/>
      <c r="WN328" s="942"/>
      <c r="WO328" s="942"/>
      <c r="WP328" s="942"/>
      <c r="WQ328" s="942"/>
      <c r="WR328" s="942"/>
      <c r="WS328" s="942"/>
      <c r="WT328" s="942"/>
      <c r="WU328" s="942"/>
      <c r="WV328" s="942"/>
      <c r="WW328" s="942"/>
      <c r="WX328" s="942"/>
      <c r="WY328" s="942"/>
      <c r="WZ328" s="942"/>
      <c r="XA328" s="942"/>
      <c r="XB328" s="942"/>
      <c r="XC328" s="942"/>
      <c r="XD328" s="942"/>
      <c r="XE328" s="942"/>
      <c r="XF328" s="942"/>
      <c r="XG328" s="942"/>
      <c r="XH328" s="942"/>
      <c r="XI328" s="942"/>
      <c r="XJ328" s="942"/>
      <c r="XK328" s="942"/>
      <c r="XL328" s="942"/>
      <c r="XM328" s="942"/>
      <c r="XN328" s="942"/>
      <c r="XO328" s="942"/>
      <c r="XP328" s="942"/>
      <c r="XQ328" s="942"/>
      <c r="XR328" s="942"/>
      <c r="XS328" s="942"/>
      <c r="XT328" s="942"/>
      <c r="XU328" s="942"/>
      <c r="XV328" s="942"/>
      <c r="XW328" s="942"/>
      <c r="XX328" s="942"/>
      <c r="XY328" s="942"/>
      <c r="XZ328" s="942"/>
      <c r="YA328" s="942"/>
      <c r="YB328" s="942"/>
      <c r="YC328" s="942"/>
      <c r="YD328" s="942"/>
      <c r="YE328" s="942"/>
      <c r="YF328" s="942"/>
      <c r="YG328" s="942"/>
      <c r="YH328" s="942"/>
      <c r="YI328" s="942"/>
      <c r="YJ328" s="942"/>
      <c r="YK328" s="942"/>
      <c r="YL328" s="942"/>
      <c r="YM328" s="942"/>
      <c r="YN328" s="942"/>
      <c r="YO328" s="942"/>
      <c r="YP328" s="942"/>
      <c r="YQ328" s="942"/>
      <c r="YR328" s="942"/>
      <c r="YS328" s="942"/>
      <c r="YT328" s="942"/>
      <c r="YU328" s="942"/>
      <c r="YV328" s="942"/>
      <c r="YW328" s="942"/>
      <c r="YX328" s="942"/>
      <c r="YY328" s="942"/>
      <c r="YZ328" s="942"/>
      <c r="ZA328" s="942"/>
      <c r="ZB328" s="942"/>
      <c r="ZC328" s="942"/>
      <c r="ZD328" s="942"/>
      <c r="ZE328" s="942"/>
      <c r="ZF328" s="942"/>
      <c r="ZG328" s="942"/>
      <c r="ZH328" s="942"/>
      <c r="ZI328" s="942"/>
      <c r="ZJ328" s="942"/>
      <c r="ZK328" s="942"/>
      <c r="ZL328" s="942"/>
      <c r="ZM328" s="942"/>
      <c r="ZN328" s="942"/>
      <c r="ZO328" s="942"/>
      <c r="ZP328" s="942"/>
      <c r="ZQ328" s="942"/>
      <c r="ZR328" s="942"/>
      <c r="ZS328" s="942"/>
      <c r="ZT328" s="942"/>
      <c r="ZU328" s="942"/>
      <c r="ZV328" s="942"/>
      <c r="ZW328" s="942"/>
      <c r="ZX328" s="942"/>
      <c r="ZY328" s="942"/>
      <c r="ZZ328" s="942"/>
      <c r="AAA328" s="942"/>
      <c r="AAB328" s="942"/>
      <c r="AAC328" s="942"/>
      <c r="AAD328" s="942"/>
      <c r="AAE328" s="942"/>
      <c r="AAF328" s="942"/>
      <c r="AAG328" s="942"/>
      <c r="AAH328" s="942"/>
      <c r="AAI328" s="942"/>
      <c r="AAJ328" s="942"/>
      <c r="AAK328" s="942"/>
      <c r="AAL328" s="942"/>
      <c r="AAM328" s="942"/>
      <c r="AAN328" s="942"/>
      <c r="AAO328" s="942"/>
      <c r="AAP328" s="942"/>
      <c r="AAQ328" s="942"/>
      <c r="AAR328" s="942"/>
      <c r="AAS328" s="942"/>
      <c r="AAT328" s="942"/>
      <c r="AAU328" s="942"/>
      <c r="AAV328" s="942"/>
      <c r="AAW328" s="942"/>
      <c r="AAX328" s="942"/>
      <c r="AAY328" s="942"/>
      <c r="AAZ328" s="942"/>
      <c r="ABA328" s="942"/>
      <c r="ABB328" s="942"/>
      <c r="ABC328" s="942"/>
      <c r="ABD328" s="942"/>
      <c r="ABE328" s="942"/>
      <c r="ABF328" s="942"/>
      <c r="ABG328" s="942"/>
      <c r="ABH328" s="942"/>
      <c r="ABI328" s="942"/>
      <c r="ABJ328" s="942"/>
      <c r="ABK328" s="942"/>
      <c r="ABL328" s="942"/>
      <c r="ABM328" s="942"/>
      <c r="ABN328" s="942"/>
      <c r="ABO328" s="942"/>
      <c r="ABP328" s="942"/>
      <c r="ABQ328" s="942"/>
      <c r="ABR328" s="942"/>
      <c r="ABS328" s="942"/>
      <c r="ABT328" s="942"/>
      <c r="ABU328" s="942"/>
      <c r="ABV328" s="942"/>
      <c r="ABW328" s="942"/>
      <c r="ABX328" s="942"/>
      <c r="ABY328" s="942"/>
      <c r="ABZ328" s="942"/>
      <c r="ACA328" s="942"/>
      <c r="ACB328" s="942"/>
      <c r="ACC328" s="942"/>
      <c r="ACD328" s="942"/>
      <c r="ACE328" s="942"/>
      <c r="ACF328" s="942"/>
      <c r="ACG328" s="942"/>
      <c r="ACH328" s="942"/>
      <c r="ACI328" s="942"/>
      <c r="ACJ328" s="942"/>
      <c r="ACK328" s="942"/>
      <c r="ACL328" s="942"/>
      <c r="ACM328" s="942"/>
      <c r="ACN328" s="942"/>
      <c r="ACO328" s="942"/>
      <c r="ACP328" s="942"/>
      <c r="ACQ328" s="942"/>
      <c r="ACR328" s="942"/>
      <c r="ACS328" s="942"/>
      <c r="ACT328" s="942"/>
      <c r="ACU328" s="942"/>
      <c r="ACV328" s="942"/>
      <c r="ACW328" s="942"/>
      <c r="ACX328" s="942"/>
      <c r="ACY328" s="942"/>
      <c r="ACZ328" s="942"/>
      <c r="ADA328" s="942"/>
      <c r="ADB328" s="942"/>
      <c r="ADC328" s="942"/>
      <c r="ADD328" s="942"/>
      <c r="ADE328" s="942"/>
      <c r="ADF328" s="942"/>
      <c r="ADG328" s="942"/>
      <c r="ADH328" s="942"/>
      <c r="ADI328" s="942"/>
      <c r="ADJ328" s="942"/>
      <c r="ADK328" s="942"/>
      <c r="ADL328" s="942"/>
      <c r="ADM328" s="942"/>
      <c r="ADN328" s="942"/>
      <c r="ADO328" s="942"/>
      <c r="ADP328" s="942"/>
      <c r="ADQ328" s="942"/>
      <c r="ADR328" s="942"/>
      <c r="ADS328" s="942"/>
      <c r="ADT328" s="942"/>
      <c r="ADU328" s="942"/>
      <c r="ADV328" s="942"/>
      <c r="ADW328" s="942"/>
      <c r="ADX328" s="942"/>
      <c r="ADY328" s="942"/>
      <c r="ADZ328" s="942"/>
      <c r="AEA328" s="942"/>
      <c r="AEB328" s="942"/>
      <c r="AEC328" s="942"/>
      <c r="AED328" s="942"/>
      <c r="AEE328" s="942"/>
      <c r="AEF328" s="942"/>
      <c r="AEG328" s="942"/>
      <c r="AEH328" s="942"/>
      <c r="AEI328" s="942"/>
      <c r="AEJ328" s="942"/>
      <c r="AEK328" s="942"/>
      <c r="AEL328" s="942"/>
      <c r="AEM328" s="942"/>
      <c r="AEN328" s="942"/>
      <c r="AEO328" s="942"/>
      <c r="AEP328" s="942"/>
      <c r="AEQ328" s="942"/>
      <c r="AER328" s="942"/>
      <c r="AES328" s="942"/>
      <c r="AET328" s="942"/>
      <c r="AEU328" s="942"/>
      <c r="AEV328" s="942"/>
      <c r="AEW328" s="942"/>
      <c r="AEX328" s="942"/>
      <c r="AEY328" s="942"/>
      <c r="AEZ328" s="942"/>
      <c r="AFA328" s="942"/>
      <c r="AFB328" s="942"/>
      <c r="AFC328" s="942"/>
      <c r="AFD328" s="942"/>
      <c r="AFE328" s="942"/>
      <c r="AFF328" s="942"/>
      <c r="AFG328" s="942"/>
      <c r="AFH328" s="942"/>
      <c r="AFI328" s="942"/>
      <c r="AFJ328" s="942"/>
      <c r="AFK328" s="942"/>
      <c r="AFL328" s="942"/>
      <c r="AFM328" s="942"/>
      <c r="AFN328" s="942"/>
      <c r="AFO328" s="942"/>
      <c r="AFP328" s="942"/>
      <c r="AFQ328" s="942"/>
      <c r="AFR328" s="942"/>
      <c r="AFS328" s="942"/>
      <c r="AFT328" s="942"/>
      <c r="AFU328" s="942"/>
      <c r="AFV328" s="942"/>
      <c r="AFW328" s="942"/>
      <c r="AFX328" s="942"/>
      <c r="AFY328" s="942"/>
      <c r="AFZ328" s="942"/>
      <c r="AGA328" s="942"/>
      <c r="AGB328" s="942"/>
      <c r="AGC328" s="942"/>
      <c r="AGD328" s="942"/>
      <c r="AGE328" s="942"/>
      <c r="AGF328" s="942"/>
      <c r="AGG328" s="942"/>
      <c r="AGH328" s="942"/>
      <c r="AGI328" s="942"/>
      <c r="AGJ328" s="942"/>
      <c r="AGK328" s="942"/>
      <c r="AGL328" s="942"/>
      <c r="AGM328" s="942"/>
      <c r="AGN328" s="942"/>
      <c r="AGO328" s="942"/>
      <c r="AGP328" s="942"/>
      <c r="AGQ328" s="942"/>
      <c r="AGR328" s="942"/>
      <c r="AGS328" s="942"/>
      <c r="AGT328" s="942"/>
      <c r="AGU328" s="942"/>
      <c r="AGV328" s="942"/>
      <c r="AGW328" s="942"/>
      <c r="AGX328" s="942"/>
      <c r="AGY328" s="942"/>
      <c r="AGZ328" s="942"/>
      <c r="AHA328" s="942"/>
      <c r="AHB328" s="942"/>
      <c r="AHC328" s="942"/>
      <c r="AHD328" s="942"/>
      <c r="AHE328" s="942"/>
      <c r="AHF328" s="942"/>
      <c r="AHG328" s="942"/>
      <c r="AHH328" s="942"/>
      <c r="AHI328" s="942"/>
      <c r="AHJ328" s="942"/>
      <c r="AHK328" s="942"/>
      <c r="AHL328" s="942"/>
      <c r="AHM328" s="942"/>
      <c r="AHN328" s="942"/>
      <c r="AHO328" s="942"/>
      <c r="AHP328" s="942"/>
      <c r="AHQ328" s="942"/>
      <c r="AHR328" s="942"/>
      <c r="AHS328" s="942"/>
      <c r="AHT328" s="942"/>
      <c r="AHU328" s="942"/>
      <c r="AHV328" s="942"/>
      <c r="AHW328" s="942"/>
      <c r="AHX328" s="942"/>
      <c r="AHY328" s="942"/>
      <c r="AHZ328" s="942"/>
      <c r="AIA328" s="942"/>
      <c r="AIB328" s="942"/>
      <c r="AIC328" s="942"/>
      <c r="AID328" s="942"/>
      <c r="AIE328" s="942"/>
      <c r="AIF328" s="942"/>
      <c r="AIG328" s="942"/>
      <c r="AIH328" s="942"/>
      <c r="AII328" s="942"/>
      <c r="AIJ328" s="942"/>
      <c r="AIK328" s="942"/>
      <c r="AIL328" s="942"/>
      <c r="AIM328" s="942"/>
      <c r="AIN328" s="942"/>
      <c r="AIO328" s="942"/>
      <c r="AIP328" s="942"/>
      <c r="AIQ328" s="942"/>
      <c r="AIR328" s="942"/>
      <c r="AIS328" s="942"/>
      <c r="AIT328" s="942"/>
      <c r="AIU328" s="942"/>
      <c r="AIV328" s="942"/>
      <c r="AIW328" s="942"/>
      <c r="AIX328" s="942"/>
      <c r="AIY328" s="942"/>
      <c r="AIZ328" s="942"/>
      <c r="AJA328" s="942"/>
      <c r="AJB328" s="942"/>
      <c r="AJC328" s="942"/>
      <c r="AJD328" s="942"/>
      <c r="AJE328" s="942"/>
      <c r="AJF328" s="942"/>
      <c r="AJG328" s="942"/>
      <c r="AJH328" s="942"/>
      <c r="AJI328" s="942"/>
      <c r="AJJ328" s="942"/>
      <c r="AJK328" s="942"/>
      <c r="AJL328" s="942"/>
      <c r="AJM328" s="942"/>
      <c r="AJN328" s="942"/>
      <c r="AJO328" s="942"/>
      <c r="AJP328" s="942"/>
      <c r="AJQ328" s="942"/>
      <c r="AJR328" s="942"/>
      <c r="AJS328" s="942"/>
      <c r="AJT328" s="942"/>
      <c r="AJU328" s="942"/>
      <c r="AJV328" s="942"/>
      <c r="AJW328" s="942"/>
      <c r="AJX328" s="942"/>
      <c r="AJY328" s="942"/>
      <c r="AJZ328" s="942"/>
      <c r="AKA328" s="942"/>
      <c r="AKB328" s="942"/>
      <c r="AKC328" s="942"/>
      <c r="AKD328" s="942"/>
      <c r="AKE328" s="942"/>
      <c r="AKF328" s="942"/>
      <c r="AKG328" s="942"/>
      <c r="AKH328" s="942"/>
      <c r="AKI328" s="942"/>
      <c r="AKJ328" s="942"/>
      <c r="AKK328" s="942"/>
      <c r="AKL328" s="942"/>
      <c r="AKM328" s="942"/>
      <c r="AKN328" s="942"/>
      <c r="AKO328" s="942"/>
      <c r="AKP328" s="942"/>
      <c r="AKQ328" s="942"/>
      <c r="AKR328" s="942"/>
      <c r="AKS328" s="942"/>
      <c r="AKT328" s="942"/>
      <c r="AKU328" s="942"/>
      <c r="AKV328" s="942"/>
      <c r="AKW328" s="942"/>
      <c r="AKX328" s="942"/>
      <c r="AKY328" s="942"/>
      <c r="AKZ328" s="942"/>
      <c r="ALA328" s="942"/>
      <c r="ALB328" s="942"/>
      <c r="ALC328" s="942"/>
      <c r="ALD328" s="942"/>
      <c r="ALE328" s="942"/>
      <c r="ALF328" s="942"/>
      <c r="ALG328" s="942"/>
      <c r="ALH328" s="942"/>
      <c r="ALI328" s="942"/>
      <c r="ALJ328" s="942"/>
      <c r="ALK328" s="942"/>
      <c r="ALL328" s="942"/>
      <c r="ALM328" s="942"/>
      <c r="ALN328" s="942"/>
      <c r="ALO328" s="942"/>
      <c r="ALP328" s="942"/>
      <c r="ALQ328" s="942"/>
      <c r="ALR328" s="942"/>
      <c r="ALS328" s="942"/>
      <c r="ALT328" s="942"/>
      <c r="ALU328" s="942"/>
      <c r="ALV328" s="942"/>
      <c r="ALW328" s="942"/>
      <c r="ALX328" s="942"/>
      <c r="ALY328" s="942"/>
      <c r="ALZ328" s="942"/>
      <c r="AMA328" s="942"/>
      <c r="AMB328" s="942"/>
      <c r="AMC328" s="942"/>
      <c r="AMD328" s="942"/>
      <c r="AME328" s="942"/>
      <c r="AMF328" s="942"/>
      <c r="AMG328" s="942"/>
      <c r="AMH328" s="942"/>
      <c r="AMI328" s="942"/>
      <c r="AMJ328" s="942"/>
      <c r="AMK328" s="942"/>
      <c r="AML328" s="942"/>
      <c r="AMM328" s="942"/>
      <c r="AMN328" s="942"/>
      <c r="AMO328" s="942"/>
      <c r="AMP328" s="942"/>
      <c r="AMQ328" s="942"/>
      <c r="AMR328" s="942"/>
      <c r="AMS328" s="942"/>
      <c r="AMT328" s="942"/>
      <c r="AMU328" s="942"/>
      <c r="AMV328" s="942"/>
      <c r="AMW328" s="942"/>
      <c r="AMX328" s="942"/>
      <c r="AMY328" s="942"/>
      <c r="AMZ328" s="942"/>
      <c r="ANA328" s="942"/>
      <c r="ANB328" s="942"/>
      <c r="ANC328" s="942"/>
      <c r="AND328" s="942"/>
      <c r="ANE328" s="942"/>
      <c r="ANF328" s="942"/>
      <c r="ANG328" s="942"/>
      <c r="ANH328" s="942"/>
      <c r="ANI328" s="942"/>
      <c r="ANJ328" s="942"/>
      <c r="ANK328" s="942"/>
      <c r="ANL328" s="942"/>
      <c r="ANM328" s="942"/>
      <c r="ANN328" s="942"/>
      <c r="ANO328" s="942"/>
      <c r="ANP328" s="942"/>
      <c r="ANQ328" s="942"/>
      <c r="ANR328" s="942"/>
      <c r="ANS328" s="942"/>
      <c r="ANT328" s="942"/>
      <c r="ANU328" s="942"/>
      <c r="ANV328" s="942"/>
      <c r="ANW328" s="942"/>
      <c r="ANX328" s="942"/>
      <c r="ANY328" s="942"/>
      <c r="ANZ328" s="942"/>
      <c r="AOA328" s="942"/>
      <c r="AOB328" s="942"/>
      <c r="AOC328" s="942"/>
      <c r="AOD328" s="942"/>
      <c r="AOE328" s="942"/>
      <c r="AOF328" s="942"/>
      <c r="AOG328" s="942"/>
      <c r="AOH328" s="942"/>
      <c r="AOI328" s="942"/>
      <c r="AOJ328" s="942"/>
      <c r="AOK328" s="942"/>
      <c r="AOL328" s="942"/>
      <c r="AOM328" s="942"/>
      <c r="AON328" s="942"/>
      <c r="AOO328" s="942"/>
      <c r="AOP328" s="942"/>
      <c r="AOQ328" s="942"/>
      <c r="AOR328" s="942"/>
      <c r="AOS328" s="942"/>
      <c r="AOT328" s="942"/>
      <c r="AOU328" s="942"/>
      <c r="AOV328" s="942"/>
      <c r="AOW328" s="942"/>
      <c r="AOX328" s="942"/>
      <c r="AOY328" s="942"/>
      <c r="AOZ328" s="942"/>
      <c r="APA328" s="942"/>
      <c r="APB328" s="942"/>
      <c r="APC328" s="942"/>
      <c r="APD328" s="942"/>
      <c r="APE328" s="942"/>
      <c r="APF328" s="942"/>
      <c r="APG328" s="942"/>
      <c r="APH328" s="942"/>
      <c r="API328" s="942"/>
      <c r="APJ328" s="942"/>
      <c r="APK328" s="942"/>
      <c r="APL328" s="942"/>
      <c r="APM328" s="942"/>
      <c r="APN328" s="942"/>
      <c r="APO328" s="942"/>
      <c r="APP328" s="942"/>
      <c r="APQ328" s="942"/>
      <c r="APR328" s="942"/>
      <c r="APS328" s="942"/>
      <c r="APT328" s="942"/>
      <c r="APU328" s="942"/>
      <c r="APV328" s="942"/>
      <c r="APW328" s="942"/>
      <c r="APX328" s="942"/>
      <c r="APY328" s="942"/>
      <c r="APZ328" s="942"/>
      <c r="AQA328" s="942"/>
      <c r="AQB328" s="942"/>
      <c r="AQC328" s="942"/>
      <c r="AQD328" s="942"/>
      <c r="AQE328" s="942"/>
      <c r="AQF328" s="942"/>
      <c r="AQG328" s="942"/>
      <c r="AQH328" s="942"/>
      <c r="AQI328" s="942"/>
      <c r="AQJ328" s="942"/>
      <c r="AQK328" s="942"/>
      <c r="AQL328" s="942"/>
      <c r="AQM328" s="942"/>
      <c r="AQN328" s="942"/>
      <c r="AQO328" s="942"/>
      <c r="AQP328" s="942"/>
      <c r="AQQ328" s="942"/>
      <c r="AQR328" s="942"/>
      <c r="AQS328" s="942"/>
      <c r="AQT328" s="942"/>
      <c r="AQU328" s="942"/>
      <c r="AQV328" s="942"/>
      <c r="AQW328" s="942"/>
      <c r="AQX328" s="942"/>
      <c r="AQY328" s="942"/>
      <c r="AQZ328" s="942"/>
      <c r="ARA328" s="942"/>
      <c r="ARB328" s="942"/>
      <c r="ARC328" s="942"/>
      <c r="ARD328" s="942"/>
      <c r="ARE328" s="942"/>
      <c r="ARF328" s="942"/>
      <c r="ARG328" s="942"/>
      <c r="ARH328" s="942"/>
      <c r="ARI328" s="942"/>
      <c r="ARJ328" s="942"/>
      <c r="ARK328" s="942"/>
      <c r="ARL328" s="942"/>
      <c r="ARM328" s="942"/>
      <c r="ARN328" s="942"/>
      <c r="ARO328" s="942"/>
      <c r="ARP328" s="942"/>
      <c r="ARQ328" s="942"/>
      <c r="ARR328" s="942"/>
      <c r="ARS328" s="942"/>
      <c r="ART328" s="942"/>
      <c r="ARU328" s="942"/>
      <c r="ARV328" s="942"/>
      <c r="ARW328" s="942"/>
      <c r="ARX328" s="942"/>
      <c r="ARY328" s="942"/>
      <c r="ARZ328" s="942"/>
      <c r="ASA328" s="942"/>
      <c r="ASB328" s="942"/>
      <c r="ASC328" s="942"/>
      <c r="ASD328" s="942"/>
      <c r="ASE328" s="942"/>
      <c r="ASF328" s="942"/>
      <c r="ASG328" s="942"/>
      <c r="ASH328" s="942"/>
      <c r="ASI328" s="942"/>
      <c r="ASJ328" s="942"/>
      <c r="ASK328" s="942"/>
      <c r="ASL328" s="942"/>
      <c r="ASM328" s="942"/>
      <c r="ASN328" s="942"/>
      <c r="ASO328" s="942"/>
      <c r="ASP328" s="942"/>
      <c r="ASQ328" s="942"/>
      <c r="ASR328" s="942"/>
      <c r="ASS328" s="942"/>
      <c r="AST328" s="942"/>
      <c r="ASU328" s="942"/>
      <c r="ASV328" s="942"/>
      <c r="ASW328" s="942"/>
      <c r="ASX328" s="942"/>
      <c r="ASY328" s="942"/>
      <c r="ASZ328" s="942"/>
      <c r="ATA328" s="942"/>
      <c r="ATB328" s="942"/>
      <c r="ATC328" s="942"/>
      <c r="ATD328" s="942"/>
      <c r="ATE328" s="942"/>
      <c r="ATF328" s="942"/>
      <c r="ATG328" s="942"/>
      <c r="ATH328" s="942"/>
      <c r="ATI328" s="942"/>
      <c r="ATJ328" s="942"/>
      <c r="ATK328" s="942"/>
      <c r="ATL328" s="942"/>
      <c r="ATM328" s="942"/>
      <c r="ATN328" s="942"/>
      <c r="ATO328" s="942"/>
      <c r="ATP328" s="942"/>
      <c r="ATQ328" s="942"/>
      <c r="ATR328" s="942"/>
      <c r="ATS328" s="942"/>
      <c r="ATT328" s="942"/>
      <c r="ATU328" s="942"/>
      <c r="ATV328" s="942"/>
      <c r="ATW328" s="942"/>
      <c r="ATX328" s="942"/>
      <c r="ATY328" s="942"/>
      <c r="ATZ328" s="942"/>
      <c r="AUA328" s="942"/>
      <c r="AUB328" s="942"/>
      <c r="AUC328" s="942"/>
      <c r="AUD328" s="942"/>
      <c r="AUE328" s="942"/>
      <c r="AUF328" s="942"/>
      <c r="AUG328" s="942"/>
      <c r="AUH328" s="942"/>
      <c r="AUI328" s="942"/>
      <c r="AUJ328" s="942"/>
      <c r="AUK328" s="942"/>
      <c r="AUL328" s="942"/>
      <c r="AUM328" s="942"/>
      <c r="AUN328" s="942"/>
      <c r="AUO328" s="942"/>
      <c r="AUP328" s="942"/>
      <c r="AUQ328" s="942"/>
      <c r="AUR328" s="942"/>
      <c r="AUS328" s="942"/>
      <c r="AUT328" s="942"/>
      <c r="AUU328" s="942"/>
      <c r="AUV328" s="942"/>
      <c r="AUW328" s="942"/>
      <c r="AUX328" s="942"/>
      <c r="AUY328" s="942"/>
      <c r="AUZ328" s="942"/>
      <c r="AVA328" s="942"/>
      <c r="AVB328" s="942"/>
      <c r="AVC328" s="942"/>
      <c r="AVD328" s="942"/>
      <c r="AVE328" s="942"/>
      <c r="AVF328" s="942"/>
      <c r="AVG328" s="942"/>
      <c r="AVH328" s="942"/>
      <c r="AVI328" s="942"/>
      <c r="AVJ328" s="942"/>
      <c r="AVK328" s="942"/>
      <c r="AVL328" s="942"/>
      <c r="AVM328" s="942"/>
      <c r="AVN328" s="942"/>
      <c r="AVO328" s="942"/>
      <c r="AVP328" s="942"/>
      <c r="AVQ328" s="942"/>
      <c r="AVR328" s="942"/>
      <c r="AVS328" s="942"/>
      <c r="AVT328" s="942"/>
      <c r="AVU328" s="942"/>
      <c r="AVV328" s="942"/>
      <c r="AVW328" s="942"/>
      <c r="AVX328" s="942"/>
      <c r="AVY328" s="942"/>
      <c r="AVZ328" s="942"/>
      <c r="AWA328" s="942"/>
      <c r="AWB328" s="942"/>
      <c r="AWC328" s="942"/>
      <c r="AWD328" s="942"/>
      <c r="AWE328" s="942"/>
      <c r="AWF328" s="942"/>
      <c r="AWG328" s="942"/>
      <c r="AWH328" s="942"/>
      <c r="AWI328" s="942"/>
      <c r="AWJ328" s="942"/>
      <c r="AWK328" s="942"/>
      <c r="AWL328" s="942"/>
      <c r="AWM328" s="942"/>
      <c r="AWN328" s="942"/>
      <c r="AWO328" s="942"/>
      <c r="AWP328" s="942"/>
      <c r="AWQ328" s="942"/>
      <c r="AWR328" s="942"/>
      <c r="AWS328" s="942"/>
      <c r="AWT328" s="942"/>
      <c r="AWU328" s="942"/>
      <c r="AWV328" s="942"/>
      <c r="AWW328" s="942"/>
      <c r="AWX328" s="942"/>
      <c r="AWY328" s="942"/>
      <c r="AWZ328" s="942"/>
      <c r="AXA328" s="942"/>
      <c r="AXB328" s="942"/>
      <c r="AXC328" s="942"/>
      <c r="AXD328" s="942"/>
      <c r="AXE328" s="942"/>
      <c r="AXF328" s="942"/>
      <c r="AXG328" s="942"/>
      <c r="AXH328" s="942"/>
      <c r="AXI328" s="942"/>
      <c r="AXJ328" s="942"/>
      <c r="AXK328" s="942"/>
      <c r="AXL328" s="942"/>
      <c r="AXM328" s="942"/>
      <c r="AXN328" s="942"/>
      <c r="AXO328" s="942"/>
      <c r="AXP328" s="942"/>
      <c r="AXQ328" s="942"/>
      <c r="AXR328" s="942"/>
      <c r="AXS328" s="942"/>
      <c r="AXT328" s="942"/>
      <c r="AXU328" s="942"/>
      <c r="AXV328" s="942"/>
      <c r="AXW328" s="942"/>
      <c r="AXX328" s="942"/>
      <c r="AXY328" s="942"/>
      <c r="AXZ328" s="942"/>
      <c r="AYA328" s="942"/>
      <c r="AYB328" s="942"/>
      <c r="AYC328" s="942"/>
      <c r="AYD328" s="942"/>
      <c r="AYE328" s="942"/>
      <c r="AYF328" s="942"/>
      <c r="AYG328" s="942"/>
      <c r="AYH328" s="942"/>
      <c r="AYI328" s="942"/>
      <c r="AYJ328" s="942"/>
      <c r="AYK328" s="942"/>
      <c r="AYL328" s="942"/>
      <c r="AYM328" s="942"/>
      <c r="AYN328" s="942"/>
      <c r="AYO328" s="942"/>
      <c r="AYP328" s="942"/>
      <c r="AYQ328" s="942"/>
      <c r="AYR328" s="942"/>
      <c r="AYS328" s="942"/>
      <c r="AYT328" s="942"/>
      <c r="AYU328" s="942"/>
      <c r="AYV328" s="942"/>
      <c r="AYW328" s="942"/>
      <c r="AYX328" s="942"/>
      <c r="AYY328" s="942"/>
      <c r="AYZ328" s="942"/>
      <c r="AZA328" s="942"/>
      <c r="AZB328" s="942"/>
      <c r="AZC328" s="942"/>
      <c r="AZD328" s="942"/>
      <c r="AZE328" s="942"/>
      <c r="AZF328" s="942"/>
      <c r="AZG328" s="942"/>
      <c r="AZH328" s="942"/>
      <c r="AZI328" s="942"/>
      <c r="AZJ328" s="942"/>
      <c r="AZK328" s="942"/>
      <c r="AZL328" s="942"/>
      <c r="AZM328" s="942"/>
      <c r="AZN328" s="942"/>
      <c r="AZO328" s="942"/>
      <c r="AZP328" s="942"/>
      <c r="AZQ328" s="942"/>
      <c r="AZR328" s="942"/>
      <c r="AZS328" s="942"/>
      <c r="AZT328" s="942"/>
      <c r="AZU328" s="942"/>
      <c r="AZV328" s="942"/>
      <c r="AZW328" s="942"/>
      <c r="AZX328" s="942"/>
      <c r="AZY328" s="942"/>
      <c r="AZZ328" s="942"/>
      <c r="BAA328" s="942"/>
      <c r="BAB328" s="942"/>
      <c r="BAC328" s="942"/>
      <c r="BAD328" s="942"/>
      <c r="BAE328" s="942"/>
      <c r="BAF328" s="942"/>
      <c r="BAG328" s="942"/>
      <c r="BAH328" s="942"/>
      <c r="BAI328" s="942"/>
      <c r="BAJ328" s="942"/>
      <c r="BAK328" s="942"/>
      <c r="BAL328" s="942"/>
      <c r="BAM328" s="942"/>
      <c r="BAN328" s="942"/>
      <c r="BAO328" s="942"/>
      <c r="BAP328" s="942"/>
      <c r="BAQ328" s="942"/>
      <c r="BAR328" s="942"/>
      <c r="BAS328" s="942"/>
      <c r="BAT328" s="942"/>
      <c r="BAU328" s="942"/>
      <c r="BAV328" s="942"/>
      <c r="BAW328" s="942"/>
      <c r="BAX328" s="942"/>
      <c r="BAY328" s="942"/>
      <c r="BAZ328" s="942"/>
      <c r="BBA328" s="942"/>
      <c r="BBB328" s="942"/>
      <c r="BBC328" s="942"/>
      <c r="BBD328" s="942"/>
      <c r="BBE328" s="942"/>
      <c r="BBF328" s="942"/>
      <c r="BBG328" s="942"/>
      <c r="BBH328" s="942"/>
      <c r="BBI328" s="942"/>
      <c r="BBJ328" s="942"/>
      <c r="BBK328" s="942"/>
      <c r="BBL328" s="942"/>
      <c r="BBM328" s="942"/>
      <c r="BBN328" s="942"/>
      <c r="BBO328" s="942"/>
      <c r="BBP328" s="942"/>
      <c r="BBQ328" s="942"/>
      <c r="BBR328" s="942"/>
      <c r="BBS328" s="942"/>
      <c r="BBT328" s="942"/>
      <c r="BBU328" s="942"/>
      <c r="BBV328" s="942"/>
      <c r="BBW328" s="942"/>
      <c r="BBX328" s="942"/>
      <c r="BBY328" s="942"/>
      <c r="BBZ328" s="942"/>
      <c r="BCA328" s="942"/>
      <c r="BCB328" s="942"/>
      <c r="BCC328" s="942"/>
      <c r="BCD328" s="942"/>
      <c r="BCE328" s="942"/>
      <c r="BCF328" s="942"/>
      <c r="BCG328" s="942"/>
      <c r="BCH328" s="942"/>
      <c r="BCI328" s="942"/>
      <c r="BCJ328" s="942"/>
      <c r="BCK328" s="942"/>
      <c r="BCL328" s="942"/>
      <c r="BCM328" s="942"/>
      <c r="BCN328" s="942"/>
      <c r="BCO328" s="942"/>
      <c r="BCP328" s="942"/>
      <c r="BCQ328" s="942"/>
      <c r="BCR328" s="942"/>
      <c r="BCS328" s="942"/>
      <c r="BCT328" s="942"/>
      <c r="BCU328" s="942"/>
      <c r="BCV328" s="942"/>
      <c r="BCW328" s="942"/>
      <c r="BCX328" s="942"/>
      <c r="BCY328" s="942"/>
      <c r="BCZ328" s="942"/>
      <c r="BDA328" s="942"/>
      <c r="BDB328" s="942"/>
      <c r="BDC328" s="942"/>
      <c r="BDD328" s="942"/>
      <c r="BDE328" s="942"/>
      <c r="BDF328" s="942"/>
      <c r="BDG328" s="942"/>
      <c r="BDH328" s="942"/>
      <c r="BDI328" s="942"/>
      <c r="BDJ328" s="942"/>
      <c r="BDK328" s="942"/>
      <c r="BDL328" s="942"/>
      <c r="BDM328" s="942"/>
      <c r="BDN328" s="942"/>
      <c r="BDO328" s="942"/>
      <c r="BDP328" s="942"/>
      <c r="BDQ328" s="942"/>
      <c r="BDR328" s="942"/>
      <c r="BDS328" s="942"/>
      <c r="BDT328" s="942"/>
      <c r="BDU328" s="942"/>
      <c r="BDV328" s="942"/>
      <c r="BDW328" s="942"/>
      <c r="BDX328" s="942"/>
      <c r="BDY328" s="942"/>
      <c r="BDZ328" s="942"/>
      <c r="BEA328" s="942"/>
      <c r="BEB328" s="942"/>
      <c r="BEC328" s="942"/>
      <c r="BED328" s="942"/>
      <c r="BEE328" s="942"/>
      <c r="BEF328" s="942"/>
      <c r="BEG328" s="942"/>
      <c r="BEH328" s="942"/>
      <c r="BEI328" s="942"/>
      <c r="BEJ328" s="942"/>
      <c r="BEK328" s="942"/>
      <c r="BEL328" s="942"/>
      <c r="BEM328" s="942"/>
      <c r="BEN328" s="942"/>
      <c r="BEO328" s="942"/>
      <c r="BEP328" s="942"/>
      <c r="BEQ328" s="942"/>
      <c r="BER328" s="942"/>
      <c r="BES328" s="942"/>
      <c r="BET328" s="942"/>
      <c r="BEU328" s="942"/>
      <c r="BEV328" s="942"/>
      <c r="BEW328" s="942"/>
      <c r="BEX328" s="942"/>
      <c r="BEY328" s="942"/>
      <c r="BEZ328" s="942"/>
      <c r="BFA328" s="942"/>
      <c r="BFB328" s="942"/>
      <c r="BFC328" s="942"/>
      <c r="BFD328" s="942"/>
      <c r="BFE328" s="942"/>
      <c r="BFF328" s="942"/>
      <c r="BFG328" s="942"/>
      <c r="BFH328" s="942"/>
      <c r="BFI328" s="942"/>
      <c r="BFJ328" s="942"/>
      <c r="BFK328" s="942"/>
      <c r="BFL328" s="942"/>
      <c r="BFM328" s="942"/>
      <c r="BFN328" s="942"/>
      <c r="BFO328" s="942"/>
      <c r="BFP328" s="942"/>
      <c r="BFQ328" s="942"/>
      <c r="BFR328" s="942"/>
      <c r="BFS328" s="942"/>
      <c r="BFT328" s="942"/>
      <c r="BFU328" s="942"/>
      <c r="BFV328" s="942"/>
      <c r="BFW328" s="942"/>
      <c r="BFX328" s="942"/>
      <c r="BFY328" s="942"/>
      <c r="BFZ328" s="942"/>
      <c r="BGA328" s="942"/>
      <c r="BGB328" s="942"/>
      <c r="BGC328" s="942"/>
      <c r="BGD328" s="942"/>
      <c r="BGE328" s="942"/>
      <c r="BGF328" s="942"/>
      <c r="BGG328" s="942"/>
      <c r="BGH328" s="942"/>
      <c r="BGI328" s="942"/>
      <c r="BGJ328" s="942"/>
      <c r="BGK328" s="942"/>
      <c r="BGL328" s="942"/>
      <c r="BGM328" s="942"/>
      <c r="BGN328" s="942"/>
      <c r="BGO328" s="942"/>
      <c r="BGP328" s="942"/>
      <c r="BGQ328" s="942"/>
      <c r="BGR328" s="942"/>
      <c r="BGS328" s="942"/>
      <c r="BGT328" s="942"/>
      <c r="BGU328" s="942"/>
      <c r="BGV328" s="942"/>
      <c r="BGW328" s="942"/>
      <c r="BGX328" s="942"/>
      <c r="BGY328" s="942"/>
      <c r="BGZ328" s="942"/>
      <c r="BHA328" s="942"/>
      <c r="BHB328" s="942"/>
      <c r="BHC328" s="942"/>
      <c r="BHD328" s="942"/>
      <c r="BHE328" s="942"/>
      <c r="BHF328" s="942"/>
      <c r="BHG328" s="942"/>
      <c r="BHH328" s="942"/>
      <c r="BHI328" s="942"/>
      <c r="BHJ328" s="942"/>
      <c r="BHK328" s="942"/>
      <c r="BHL328" s="942"/>
      <c r="BHM328" s="942"/>
      <c r="BHN328" s="942"/>
      <c r="BHO328" s="942"/>
      <c r="BHP328" s="942"/>
      <c r="BHQ328" s="942"/>
      <c r="BHR328" s="942"/>
      <c r="BHS328" s="942"/>
      <c r="BHT328" s="942"/>
      <c r="BHU328" s="942"/>
      <c r="BHV328" s="942"/>
      <c r="BHW328" s="942"/>
      <c r="BHX328" s="942"/>
      <c r="BHY328" s="942"/>
      <c r="BHZ328" s="942"/>
      <c r="BIA328" s="942"/>
      <c r="BIB328" s="942"/>
      <c r="BIC328" s="942"/>
      <c r="BID328" s="942"/>
      <c r="BIE328" s="942"/>
      <c r="BIF328" s="942"/>
      <c r="BIG328" s="942"/>
      <c r="BIH328" s="942"/>
      <c r="BII328" s="942"/>
      <c r="BIJ328" s="942"/>
      <c r="BIK328" s="942"/>
      <c r="BIL328" s="942"/>
      <c r="BIM328" s="942"/>
      <c r="BIN328" s="942"/>
      <c r="BIO328" s="942"/>
      <c r="BIP328" s="942"/>
      <c r="BIQ328" s="942"/>
      <c r="BIR328" s="942"/>
      <c r="BIS328" s="942"/>
      <c r="BIT328" s="942"/>
      <c r="BIU328" s="942"/>
      <c r="BIV328" s="942"/>
      <c r="BIW328" s="942"/>
      <c r="BIX328" s="942"/>
      <c r="BIY328" s="942"/>
      <c r="BIZ328" s="942"/>
      <c r="BJA328" s="942"/>
      <c r="BJB328" s="942"/>
      <c r="BJC328" s="942"/>
      <c r="BJD328" s="942"/>
      <c r="BJE328" s="942"/>
      <c r="BJF328" s="942"/>
      <c r="BJG328" s="942"/>
      <c r="BJH328" s="942"/>
      <c r="BJI328" s="942"/>
      <c r="BJJ328" s="942"/>
      <c r="BJK328" s="942"/>
      <c r="BJL328" s="942"/>
      <c r="BJM328" s="942"/>
      <c r="BJN328" s="942"/>
      <c r="BJO328" s="942"/>
      <c r="BJP328" s="942"/>
      <c r="BJQ328" s="942"/>
      <c r="BJR328" s="942"/>
      <c r="BJS328" s="942"/>
      <c r="BJT328" s="942"/>
      <c r="BJU328" s="942"/>
      <c r="BJV328" s="942"/>
      <c r="BJW328" s="942"/>
      <c r="BJX328" s="942"/>
      <c r="BJY328" s="942"/>
      <c r="BJZ328" s="942"/>
      <c r="BKA328" s="942"/>
      <c r="BKB328" s="942"/>
      <c r="BKC328" s="942"/>
      <c r="BKD328" s="942"/>
      <c r="BKE328" s="942"/>
      <c r="BKF328" s="942"/>
      <c r="BKG328" s="942"/>
      <c r="BKH328" s="942"/>
      <c r="BKI328" s="942"/>
      <c r="BKJ328" s="942"/>
      <c r="BKK328" s="942"/>
      <c r="BKL328" s="942"/>
      <c r="BKM328" s="942"/>
      <c r="BKN328" s="942"/>
      <c r="BKO328" s="942"/>
      <c r="BKP328" s="942"/>
      <c r="BKQ328" s="942"/>
      <c r="BKR328" s="942"/>
      <c r="BKS328" s="942"/>
      <c r="BKT328" s="942"/>
      <c r="BKU328" s="942"/>
      <c r="BKV328" s="942"/>
      <c r="BKW328" s="942"/>
      <c r="BKX328" s="942"/>
      <c r="BKY328" s="942"/>
      <c r="BKZ328" s="942"/>
      <c r="BLA328" s="942"/>
      <c r="BLB328" s="942"/>
      <c r="BLC328" s="942"/>
      <c r="BLD328" s="942"/>
      <c r="BLE328" s="942"/>
      <c r="BLF328" s="942"/>
      <c r="BLG328" s="942"/>
      <c r="BLH328" s="942"/>
      <c r="BLI328" s="942"/>
      <c r="BLJ328" s="942"/>
      <c r="BLK328" s="942"/>
      <c r="BLL328" s="942"/>
      <c r="BLM328" s="942"/>
      <c r="BLN328" s="942"/>
      <c r="BLO328" s="942"/>
      <c r="BLP328" s="942"/>
      <c r="BLQ328" s="942"/>
      <c r="BLR328" s="942"/>
      <c r="BLS328" s="942"/>
      <c r="BLT328" s="942"/>
      <c r="BLU328" s="942"/>
      <c r="BLV328" s="942"/>
      <c r="BLW328" s="942"/>
      <c r="BLX328" s="942"/>
      <c r="BLY328" s="942"/>
      <c r="BLZ328" s="942"/>
      <c r="BMA328" s="942"/>
      <c r="BMB328" s="942"/>
      <c r="BMC328" s="942"/>
      <c r="BMD328" s="942"/>
      <c r="BME328" s="942"/>
      <c r="BMF328" s="942"/>
      <c r="BMG328" s="942"/>
      <c r="BMH328" s="942"/>
      <c r="BMI328" s="942"/>
      <c r="BMJ328" s="942"/>
      <c r="BMK328" s="942"/>
      <c r="BML328" s="942"/>
      <c r="BMM328" s="942"/>
      <c r="BMN328" s="942"/>
      <c r="BMO328" s="942"/>
      <c r="BMP328" s="942"/>
      <c r="BMQ328" s="942"/>
      <c r="BMR328" s="942"/>
      <c r="BMS328" s="942"/>
      <c r="BMT328" s="942"/>
      <c r="BMU328" s="942"/>
      <c r="BMV328" s="942"/>
      <c r="BMW328" s="942"/>
      <c r="BMX328" s="942"/>
      <c r="BMY328" s="942"/>
      <c r="BMZ328" s="942"/>
      <c r="BNA328" s="942"/>
      <c r="BNB328" s="942"/>
      <c r="BNC328" s="942"/>
      <c r="BND328" s="942"/>
      <c r="BNE328" s="942"/>
      <c r="BNF328" s="942"/>
      <c r="BNG328" s="942"/>
      <c r="BNH328" s="942"/>
      <c r="BNI328" s="942"/>
      <c r="BNJ328" s="942"/>
      <c r="BNK328" s="942"/>
      <c r="BNL328" s="942"/>
      <c r="BNM328" s="942"/>
      <c r="BNN328" s="942"/>
      <c r="BNO328" s="942"/>
      <c r="BNP328" s="942"/>
      <c r="BNQ328" s="942"/>
      <c r="BNR328" s="942"/>
      <c r="BNS328" s="942"/>
      <c r="BNT328" s="942"/>
      <c r="BNU328" s="942"/>
      <c r="BNV328" s="942"/>
      <c r="BNW328" s="942"/>
      <c r="BNX328" s="942"/>
      <c r="BNY328" s="942"/>
      <c r="BNZ328" s="942"/>
      <c r="BOA328" s="942"/>
      <c r="BOB328" s="942"/>
      <c r="BOC328" s="942"/>
      <c r="BOD328" s="942"/>
      <c r="BOE328" s="942"/>
      <c r="BOF328" s="942"/>
      <c r="BOG328" s="942"/>
      <c r="BOH328" s="942"/>
      <c r="BOI328" s="942"/>
      <c r="BOJ328" s="942"/>
      <c r="BOK328" s="942"/>
      <c r="BOL328" s="942"/>
      <c r="BOM328" s="942"/>
      <c r="BON328" s="942"/>
      <c r="BOO328" s="942"/>
      <c r="BOP328" s="942"/>
      <c r="BOQ328" s="942"/>
      <c r="BOR328" s="942"/>
      <c r="BOS328" s="942"/>
      <c r="BOT328" s="942"/>
      <c r="BOU328" s="942"/>
      <c r="BOV328" s="942"/>
      <c r="BOW328" s="942"/>
      <c r="BOX328" s="942"/>
      <c r="BOY328" s="942"/>
      <c r="BOZ328" s="942"/>
      <c r="BPA328" s="942"/>
      <c r="BPB328" s="942"/>
      <c r="BPC328" s="942"/>
      <c r="BPD328" s="942"/>
      <c r="BPE328" s="942"/>
      <c r="BPF328" s="942"/>
      <c r="BPG328" s="942"/>
      <c r="BPH328" s="942"/>
      <c r="BPI328" s="942"/>
      <c r="BPJ328" s="942"/>
      <c r="BPK328" s="942"/>
      <c r="BPL328" s="942"/>
      <c r="BPM328" s="942"/>
      <c r="BPN328" s="942"/>
      <c r="BPO328" s="942"/>
      <c r="BPP328" s="942"/>
      <c r="BPQ328" s="942"/>
      <c r="BPR328" s="942"/>
      <c r="BPS328" s="942"/>
      <c r="BPT328" s="942"/>
      <c r="BPU328" s="942"/>
      <c r="BPV328" s="942"/>
      <c r="BPW328" s="942"/>
      <c r="BPX328" s="942"/>
      <c r="BPY328" s="942"/>
      <c r="BPZ328" s="942"/>
      <c r="BQA328" s="942"/>
      <c r="BQB328" s="942"/>
      <c r="BQC328" s="942"/>
      <c r="BQD328" s="942"/>
      <c r="BQE328" s="942"/>
      <c r="BQF328" s="942"/>
      <c r="BQG328" s="942"/>
      <c r="BQH328" s="942"/>
      <c r="BQI328" s="942"/>
      <c r="BQJ328" s="942"/>
      <c r="BQK328" s="942"/>
      <c r="BQL328" s="942"/>
      <c r="BQM328" s="942"/>
      <c r="BQN328" s="942"/>
      <c r="BQO328" s="942"/>
      <c r="BQP328" s="942"/>
      <c r="BQQ328" s="942"/>
      <c r="BQR328" s="942"/>
      <c r="BQS328" s="942"/>
      <c r="BQT328" s="942"/>
      <c r="BQU328" s="942"/>
      <c r="BQV328" s="942"/>
      <c r="BQW328" s="942"/>
      <c r="BQX328" s="942"/>
      <c r="BQY328" s="942"/>
      <c r="BQZ328" s="942"/>
      <c r="BRA328" s="942"/>
      <c r="BRB328" s="942"/>
      <c r="BRC328" s="942"/>
      <c r="BRD328" s="942"/>
      <c r="BRE328" s="942"/>
      <c r="BRF328" s="942"/>
      <c r="BRG328" s="942"/>
      <c r="BRH328" s="942"/>
      <c r="BRI328" s="942"/>
      <c r="BRJ328" s="942"/>
      <c r="BRK328" s="942"/>
      <c r="BRL328" s="942"/>
      <c r="BRM328" s="942"/>
      <c r="BRN328" s="942"/>
      <c r="BRO328" s="942"/>
      <c r="BRP328" s="942"/>
      <c r="BRQ328" s="942"/>
      <c r="BRR328" s="942"/>
      <c r="BRS328" s="942"/>
      <c r="BRT328" s="942"/>
      <c r="BRU328" s="942"/>
      <c r="BRV328" s="942"/>
      <c r="BRW328" s="942"/>
      <c r="BRX328" s="942"/>
      <c r="BRY328" s="942"/>
      <c r="BRZ328" s="942"/>
      <c r="BSA328" s="942"/>
      <c r="BSB328" s="942"/>
      <c r="BSC328" s="942"/>
      <c r="BSD328" s="942"/>
      <c r="BSE328" s="942"/>
      <c r="BSF328" s="942"/>
      <c r="BSG328" s="942"/>
      <c r="BSH328" s="942"/>
      <c r="BSI328" s="942"/>
      <c r="BSJ328" s="942"/>
      <c r="BSK328" s="942"/>
      <c r="BSL328" s="942"/>
      <c r="BSM328" s="942"/>
      <c r="BSN328" s="942"/>
      <c r="BSO328" s="942"/>
      <c r="BSP328" s="942"/>
      <c r="BSQ328" s="942"/>
      <c r="BSR328" s="942"/>
      <c r="BSS328" s="942"/>
      <c r="BST328" s="942"/>
      <c r="BSU328" s="942"/>
      <c r="BSV328" s="942"/>
      <c r="BSW328" s="942"/>
      <c r="BSX328" s="942"/>
      <c r="BSY328" s="942"/>
      <c r="BSZ328" s="942"/>
      <c r="BTA328" s="942"/>
      <c r="BTB328" s="942"/>
      <c r="BTC328" s="942"/>
      <c r="BTD328" s="942"/>
      <c r="BTE328" s="942"/>
      <c r="BTF328" s="942"/>
      <c r="BTG328" s="942"/>
      <c r="BTH328" s="942"/>
      <c r="BTI328" s="942"/>
      <c r="BTJ328" s="942"/>
      <c r="BTK328" s="942"/>
      <c r="BTL328" s="942"/>
      <c r="BTM328" s="942"/>
      <c r="BTN328" s="942"/>
      <c r="BTO328" s="942"/>
      <c r="BTP328" s="942"/>
      <c r="BTQ328" s="942"/>
      <c r="BTR328" s="942"/>
      <c r="BTS328" s="942"/>
      <c r="BTT328" s="942"/>
      <c r="BTU328" s="942"/>
      <c r="BTV328" s="942"/>
      <c r="BTW328" s="942"/>
      <c r="BTX328" s="942"/>
      <c r="BTY328" s="942"/>
      <c r="BTZ328" s="942"/>
      <c r="BUA328" s="942"/>
      <c r="BUB328" s="942"/>
      <c r="BUC328" s="942"/>
      <c r="BUD328" s="942"/>
      <c r="BUE328" s="942"/>
      <c r="BUF328" s="942"/>
      <c r="BUG328" s="942"/>
      <c r="BUH328" s="942"/>
      <c r="BUI328" s="942"/>
      <c r="BUJ328" s="942"/>
      <c r="BUK328" s="942"/>
      <c r="BUL328" s="942"/>
      <c r="BUM328" s="942"/>
      <c r="BUN328" s="942"/>
      <c r="BUO328" s="942"/>
      <c r="BUP328" s="942"/>
      <c r="BUQ328" s="942"/>
      <c r="BUR328" s="942"/>
      <c r="BUS328" s="942"/>
      <c r="BUT328" s="942"/>
      <c r="BUU328" s="942"/>
      <c r="BUV328" s="942"/>
      <c r="BUW328" s="942"/>
      <c r="BUX328" s="942"/>
      <c r="BUY328" s="942"/>
      <c r="BUZ328" s="942"/>
      <c r="BVA328" s="942"/>
      <c r="BVB328" s="942"/>
      <c r="BVC328" s="942"/>
      <c r="BVD328" s="942"/>
      <c r="BVE328" s="942"/>
      <c r="BVF328" s="942"/>
      <c r="BVG328" s="942"/>
      <c r="BVH328" s="942"/>
      <c r="BVI328" s="942"/>
      <c r="BVJ328" s="942"/>
      <c r="BVK328" s="942"/>
      <c r="BVL328" s="942"/>
      <c r="BVM328" s="942"/>
      <c r="BVN328" s="942"/>
      <c r="BVO328" s="942"/>
      <c r="BVP328" s="942"/>
      <c r="BVQ328" s="942"/>
      <c r="BVR328" s="942"/>
      <c r="BVS328" s="942"/>
      <c r="BVT328" s="942"/>
      <c r="BVU328" s="942"/>
      <c r="BVV328" s="942"/>
      <c r="BVW328" s="942"/>
      <c r="BVX328" s="942"/>
      <c r="BVY328" s="942"/>
      <c r="BVZ328" s="942"/>
      <c r="BWA328" s="942"/>
      <c r="BWB328" s="942"/>
      <c r="BWC328" s="942"/>
      <c r="BWD328" s="942"/>
      <c r="BWE328" s="942"/>
      <c r="BWF328" s="942"/>
      <c r="BWG328" s="942"/>
      <c r="BWH328" s="942"/>
      <c r="BWI328" s="942"/>
      <c r="BWJ328" s="942"/>
      <c r="BWK328" s="942"/>
      <c r="BWL328" s="942"/>
      <c r="BWM328" s="942"/>
      <c r="BWN328" s="942"/>
      <c r="BWO328" s="942"/>
      <c r="BWP328" s="942"/>
      <c r="BWQ328" s="942"/>
      <c r="BWR328" s="942"/>
      <c r="BWS328" s="942"/>
      <c r="BWT328" s="942"/>
      <c r="BWU328" s="942"/>
      <c r="BWV328" s="942"/>
      <c r="BWW328" s="942"/>
      <c r="BWX328" s="942"/>
      <c r="BWY328" s="942"/>
      <c r="BWZ328" s="942"/>
      <c r="BXA328" s="942"/>
      <c r="BXB328" s="942"/>
      <c r="BXC328" s="942"/>
      <c r="BXD328" s="942"/>
      <c r="BXE328" s="942"/>
      <c r="BXF328" s="942"/>
      <c r="BXG328" s="942"/>
      <c r="BXH328" s="942"/>
      <c r="BXI328" s="942"/>
      <c r="BXJ328" s="942"/>
      <c r="BXK328" s="942"/>
      <c r="BXL328" s="942"/>
      <c r="BXM328" s="942"/>
      <c r="BXN328" s="942"/>
      <c r="BXO328" s="942"/>
      <c r="BXP328" s="942"/>
      <c r="BXQ328" s="942"/>
      <c r="BXR328" s="942"/>
      <c r="BXS328" s="942"/>
      <c r="BXT328" s="942"/>
      <c r="BXU328" s="942"/>
      <c r="BXV328" s="942"/>
      <c r="BXW328" s="942"/>
      <c r="BXX328" s="942"/>
      <c r="BXY328" s="942"/>
      <c r="BXZ328" s="942"/>
      <c r="BYA328" s="942"/>
      <c r="BYB328" s="942"/>
      <c r="BYC328" s="942"/>
      <c r="BYD328" s="942"/>
      <c r="BYE328" s="942"/>
      <c r="BYF328" s="942"/>
      <c r="BYG328" s="942"/>
      <c r="BYH328" s="942"/>
      <c r="BYI328" s="942"/>
      <c r="BYJ328" s="942"/>
      <c r="BYK328" s="942"/>
      <c r="BYL328" s="942"/>
      <c r="BYM328" s="942"/>
      <c r="BYN328" s="942"/>
      <c r="BYO328" s="942"/>
      <c r="BYP328" s="942"/>
      <c r="BYQ328" s="942"/>
      <c r="BYR328" s="942"/>
      <c r="BYS328" s="942"/>
      <c r="BYT328" s="942"/>
      <c r="BYU328" s="942"/>
      <c r="BYV328" s="942"/>
      <c r="BYW328" s="942"/>
      <c r="BYX328" s="942"/>
      <c r="BYY328" s="942"/>
      <c r="BYZ328" s="942"/>
      <c r="BZA328" s="942"/>
      <c r="BZB328" s="942"/>
      <c r="BZC328" s="942"/>
      <c r="BZD328" s="942"/>
      <c r="BZE328" s="942"/>
      <c r="BZF328" s="942"/>
      <c r="BZG328" s="942"/>
      <c r="BZH328" s="942"/>
      <c r="BZI328" s="942"/>
      <c r="BZJ328" s="942"/>
      <c r="BZK328" s="942"/>
      <c r="BZL328" s="942"/>
      <c r="BZM328" s="942"/>
      <c r="BZN328" s="942"/>
      <c r="BZO328" s="942"/>
      <c r="BZP328" s="942"/>
      <c r="BZQ328" s="942"/>
      <c r="BZR328" s="942"/>
      <c r="BZS328" s="942"/>
      <c r="BZT328" s="942"/>
      <c r="BZU328" s="942"/>
      <c r="BZV328" s="942"/>
      <c r="BZW328" s="942"/>
      <c r="BZX328" s="942"/>
      <c r="BZY328" s="942"/>
      <c r="BZZ328" s="942"/>
      <c r="CAA328" s="942"/>
      <c r="CAB328" s="942"/>
      <c r="CAC328" s="942"/>
      <c r="CAD328" s="942"/>
      <c r="CAE328" s="942"/>
      <c r="CAF328" s="942"/>
      <c r="CAG328" s="942"/>
      <c r="CAH328" s="942"/>
      <c r="CAI328" s="942"/>
      <c r="CAJ328" s="942"/>
      <c r="CAK328" s="942"/>
      <c r="CAL328" s="942"/>
      <c r="CAM328" s="942"/>
      <c r="CAN328" s="942"/>
      <c r="CAO328" s="942"/>
      <c r="CAP328" s="942"/>
      <c r="CAQ328" s="942"/>
      <c r="CAR328" s="942"/>
      <c r="CAS328" s="942"/>
      <c r="CAT328" s="942"/>
      <c r="CAU328" s="942"/>
      <c r="CAV328" s="942"/>
      <c r="CAW328" s="942"/>
      <c r="CAX328" s="942"/>
      <c r="CAY328" s="942"/>
      <c r="CAZ328" s="942"/>
      <c r="CBA328" s="942"/>
      <c r="CBB328" s="942"/>
      <c r="CBC328" s="942"/>
      <c r="CBD328" s="942"/>
      <c r="CBE328" s="942"/>
      <c r="CBF328" s="942"/>
      <c r="CBG328" s="942"/>
      <c r="CBH328" s="942"/>
      <c r="CBI328" s="942"/>
      <c r="CBJ328" s="942"/>
      <c r="CBK328" s="942"/>
      <c r="CBL328" s="942"/>
      <c r="CBM328" s="942"/>
      <c r="CBN328" s="942"/>
      <c r="CBO328" s="942"/>
      <c r="CBP328" s="942"/>
      <c r="CBQ328" s="942"/>
      <c r="CBR328" s="942"/>
      <c r="CBS328" s="942"/>
      <c r="CBT328" s="942"/>
      <c r="CBU328" s="942"/>
      <c r="CBV328" s="942"/>
      <c r="CBW328" s="942"/>
      <c r="CBX328" s="942"/>
      <c r="CBY328" s="942"/>
      <c r="CBZ328" s="942"/>
      <c r="CCA328" s="942"/>
      <c r="CCB328" s="942"/>
      <c r="CCC328" s="942"/>
      <c r="CCD328" s="942"/>
      <c r="CCE328" s="942"/>
      <c r="CCF328" s="942"/>
      <c r="CCG328" s="942"/>
      <c r="CCH328" s="942"/>
      <c r="CCI328" s="942"/>
      <c r="CCJ328" s="942"/>
      <c r="CCK328" s="942"/>
      <c r="CCL328" s="942"/>
      <c r="CCM328" s="942"/>
      <c r="CCN328" s="942"/>
      <c r="CCO328" s="942"/>
      <c r="CCP328" s="942"/>
      <c r="CCQ328" s="942"/>
      <c r="CCR328" s="942"/>
      <c r="CCS328" s="942"/>
      <c r="CCT328" s="942"/>
      <c r="CCU328" s="942"/>
      <c r="CCV328" s="942"/>
      <c r="CCW328" s="942"/>
      <c r="CCX328" s="942"/>
      <c r="CCY328" s="942"/>
      <c r="CCZ328" s="942"/>
      <c r="CDA328" s="942"/>
      <c r="CDB328" s="942"/>
      <c r="CDC328" s="942"/>
      <c r="CDD328" s="942"/>
      <c r="CDE328" s="942"/>
      <c r="CDF328" s="942"/>
      <c r="CDG328" s="942"/>
      <c r="CDH328" s="942"/>
      <c r="CDI328" s="942"/>
      <c r="CDJ328" s="942"/>
      <c r="CDK328" s="942"/>
      <c r="CDL328" s="942"/>
      <c r="CDM328" s="942"/>
      <c r="CDN328" s="942"/>
      <c r="CDO328" s="942"/>
      <c r="CDP328" s="942"/>
      <c r="CDQ328" s="942"/>
      <c r="CDR328" s="942"/>
      <c r="CDS328" s="942"/>
      <c r="CDT328" s="942"/>
      <c r="CDU328" s="942"/>
      <c r="CDV328" s="942"/>
      <c r="CDW328" s="942"/>
      <c r="CDX328" s="942"/>
      <c r="CDY328" s="942"/>
      <c r="CDZ328" s="942"/>
      <c r="CEA328" s="942"/>
      <c r="CEB328" s="942"/>
      <c r="CEC328" s="942"/>
      <c r="CED328" s="942"/>
      <c r="CEE328" s="942"/>
      <c r="CEF328" s="942"/>
      <c r="CEG328" s="942"/>
      <c r="CEH328" s="942"/>
      <c r="CEI328" s="942"/>
      <c r="CEJ328" s="942"/>
      <c r="CEK328" s="942"/>
      <c r="CEL328" s="942"/>
      <c r="CEM328" s="942"/>
      <c r="CEN328" s="942"/>
      <c r="CEO328" s="942"/>
      <c r="CEP328" s="942"/>
      <c r="CEQ328" s="942"/>
      <c r="CER328" s="942"/>
      <c r="CES328" s="942"/>
      <c r="CET328" s="942"/>
      <c r="CEU328" s="942"/>
      <c r="CEV328" s="942"/>
      <c r="CEW328" s="942"/>
      <c r="CEX328" s="942"/>
      <c r="CEY328" s="942"/>
      <c r="CEZ328" s="942"/>
      <c r="CFA328" s="942"/>
      <c r="CFB328" s="942"/>
      <c r="CFC328" s="942"/>
      <c r="CFD328" s="942"/>
      <c r="CFE328" s="942"/>
      <c r="CFF328" s="942"/>
      <c r="CFG328" s="942"/>
      <c r="CFH328" s="942"/>
      <c r="CFI328" s="942"/>
      <c r="CFJ328" s="942"/>
      <c r="CFK328" s="942"/>
      <c r="CFL328" s="942"/>
      <c r="CFM328" s="942"/>
      <c r="CFN328" s="942"/>
      <c r="CFO328" s="942"/>
      <c r="CFP328" s="942"/>
      <c r="CFQ328" s="942"/>
      <c r="CFR328" s="942"/>
      <c r="CFS328" s="942"/>
      <c r="CFT328" s="942"/>
      <c r="CFU328" s="942"/>
      <c r="CFV328" s="942"/>
      <c r="CFW328" s="942"/>
      <c r="CFX328" s="942"/>
      <c r="CFY328" s="942"/>
      <c r="CFZ328" s="942"/>
      <c r="CGA328" s="942"/>
      <c r="CGB328" s="942"/>
      <c r="CGC328" s="942"/>
      <c r="CGD328" s="942"/>
      <c r="CGE328" s="942"/>
      <c r="CGF328" s="942"/>
      <c r="CGG328" s="942"/>
      <c r="CGH328" s="942"/>
      <c r="CGI328" s="942"/>
      <c r="CGJ328" s="942"/>
      <c r="CGK328" s="942"/>
      <c r="CGL328" s="942"/>
      <c r="CGM328" s="942"/>
      <c r="CGN328" s="942"/>
      <c r="CGO328" s="942"/>
      <c r="CGP328" s="942"/>
      <c r="CGQ328" s="942"/>
      <c r="CGR328" s="942"/>
      <c r="CGS328" s="942"/>
      <c r="CGT328" s="942"/>
      <c r="CGU328" s="942"/>
      <c r="CGV328" s="942"/>
      <c r="CGW328" s="942"/>
      <c r="CGX328" s="942"/>
      <c r="CGY328" s="942"/>
      <c r="CGZ328" s="942"/>
      <c r="CHA328" s="942"/>
      <c r="CHB328" s="942"/>
      <c r="CHC328" s="942"/>
      <c r="CHD328" s="942"/>
      <c r="CHE328" s="942"/>
      <c r="CHF328" s="942"/>
      <c r="CHG328" s="942"/>
      <c r="CHH328" s="942"/>
      <c r="CHI328" s="942"/>
      <c r="CHJ328" s="942"/>
      <c r="CHK328" s="942"/>
      <c r="CHL328" s="942"/>
      <c r="CHM328" s="942"/>
      <c r="CHN328" s="942"/>
      <c r="CHO328" s="942"/>
      <c r="CHP328" s="942"/>
      <c r="CHQ328" s="942"/>
      <c r="CHR328" s="942"/>
      <c r="CHS328" s="942"/>
      <c r="CHT328" s="942"/>
      <c r="CHU328" s="942"/>
      <c r="CHV328" s="942"/>
      <c r="CHW328" s="942"/>
      <c r="CHX328" s="942"/>
      <c r="CHY328" s="942"/>
      <c r="CHZ328" s="942"/>
      <c r="CIA328" s="942"/>
      <c r="CIB328" s="942"/>
      <c r="CIC328" s="942"/>
      <c r="CID328" s="942"/>
      <c r="CIE328" s="942"/>
      <c r="CIF328" s="942"/>
      <c r="CIG328" s="942"/>
      <c r="CIH328" s="942"/>
      <c r="CII328" s="942"/>
      <c r="CIJ328" s="942"/>
      <c r="CIK328" s="942"/>
      <c r="CIL328" s="942"/>
      <c r="CIM328" s="942"/>
      <c r="CIN328" s="942"/>
      <c r="CIO328" s="942"/>
      <c r="CIP328" s="942"/>
      <c r="CIQ328" s="942"/>
      <c r="CIR328" s="942"/>
      <c r="CIS328" s="942"/>
      <c r="CIT328" s="942"/>
      <c r="CIU328" s="942"/>
      <c r="CIV328" s="942"/>
      <c r="CIW328" s="942"/>
      <c r="CIX328" s="942"/>
      <c r="CIY328" s="942"/>
      <c r="CIZ328" s="942"/>
      <c r="CJA328" s="942"/>
      <c r="CJB328" s="942"/>
      <c r="CJC328" s="942"/>
      <c r="CJD328" s="942"/>
      <c r="CJE328" s="942"/>
      <c r="CJF328" s="942"/>
      <c r="CJG328" s="942"/>
      <c r="CJH328" s="942"/>
      <c r="CJI328" s="942"/>
      <c r="CJJ328" s="942"/>
      <c r="CJK328" s="942"/>
      <c r="CJL328" s="942"/>
      <c r="CJM328" s="942"/>
      <c r="CJN328" s="942"/>
      <c r="CJO328" s="942"/>
      <c r="CJP328" s="942"/>
      <c r="CJQ328" s="942"/>
      <c r="CJR328" s="942"/>
      <c r="CJS328" s="942"/>
      <c r="CJT328" s="942"/>
      <c r="CJU328" s="942"/>
      <c r="CJV328" s="942"/>
      <c r="CJW328" s="942"/>
      <c r="CJX328" s="942"/>
      <c r="CJY328" s="942"/>
      <c r="CJZ328" s="942"/>
      <c r="CKA328" s="942"/>
      <c r="CKB328" s="942"/>
      <c r="CKC328" s="942"/>
      <c r="CKD328" s="942"/>
      <c r="CKE328" s="942"/>
      <c r="CKF328" s="942"/>
      <c r="CKG328" s="942"/>
      <c r="CKH328" s="942"/>
      <c r="CKI328" s="942"/>
      <c r="CKJ328" s="942"/>
      <c r="CKK328" s="942"/>
      <c r="CKL328" s="942"/>
      <c r="CKM328" s="942"/>
      <c r="CKN328" s="942"/>
      <c r="CKO328" s="942"/>
      <c r="CKP328" s="942"/>
      <c r="CKQ328" s="942"/>
      <c r="CKR328" s="942"/>
      <c r="CKS328" s="942"/>
      <c r="CKT328" s="942"/>
      <c r="CKU328" s="942"/>
      <c r="CKV328" s="942"/>
      <c r="CKW328" s="942"/>
      <c r="CKX328" s="942"/>
      <c r="CKY328" s="942"/>
      <c r="CKZ328" s="942"/>
      <c r="CLA328" s="942"/>
      <c r="CLB328" s="942"/>
      <c r="CLC328" s="942"/>
      <c r="CLD328" s="942"/>
      <c r="CLE328" s="942"/>
      <c r="CLF328" s="942"/>
      <c r="CLG328" s="942"/>
      <c r="CLH328" s="942"/>
      <c r="CLI328" s="942"/>
      <c r="CLJ328" s="942"/>
      <c r="CLK328" s="942"/>
      <c r="CLL328" s="942"/>
      <c r="CLM328" s="942"/>
      <c r="CLN328" s="942"/>
      <c r="CLO328" s="942"/>
      <c r="CLP328" s="942"/>
      <c r="CLQ328" s="942"/>
      <c r="CLR328" s="942"/>
      <c r="CLS328" s="942"/>
      <c r="CLT328" s="942"/>
      <c r="CLU328" s="942"/>
      <c r="CLV328" s="942"/>
      <c r="CLW328" s="942"/>
      <c r="CLX328" s="942"/>
      <c r="CLY328" s="942"/>
      <c r="CLZ328" s="942"/>
      <c r="CMA328" s="942"/>
      <c r="CMB328" s="942"/>
      <c r="CMC328" s="942"/>
      <c r="CMD328" s="942"/>
      <c r="CME328" s="942"/>
      <c r="CMF328" s="942"/>
      <c r="CMG328" s="942"/>
      <c r="CMH328" s="942"/>
      <c r="CMI328" s="942"/>
      <c r="CMJ328" s="942"/>
      <c r="CMK328" s="942"/>
      <c r="CML328" s="942"/>
      <c r="CMM328" s="942"/>
      <c r="CMN328" s="942"/>
      <c r="CMO328" s="942"/>
      <c r="CMP328" s="942"/>
      <c r="CMQ328" s="942"/>
      <c r="CMR328" s="942"/>
      <c r="CMS328" s="942"/>
      <c r="CMT328" s="942"/>
      <c r="CMU328" s="942"/>
      <c r="CMV328" s="942"/>
      <c r="CMW328" s="942"/>
      <c r="CMX328" s="942"/>
      <c r="CMY328" s="942"/>
      <c r="CMZ328" s="942"/>
      <c r="CNA328" s="942"/>
      <c r="CNB328" s="942"/>
      <c r="CNC328" s="942"/>
      <c r="CND328" s="942"/>
      <c r="CNE328" s="942"/>
      <c r="CNF328" s="942"/>
      <c r="CNG328" s="942"/>
      <c r="CNH328" s="942"/>
      <c r="CNI328" s="942"/>
      <c r="CNJ328" s="942"/>
      <c r="CNK328" s="942"/>
      <c r="CNL328" s="942"/>
      <c r="CNM328" s="942"/>
      <c r="CNN328" s="942"/>
      <c r="CNO328" s="942"/>
      <c r="CNP328" s="942"/>
      <c r="CNQ328" s="942"/>
      <c r="CNR328" s="942"/>
      <c r="CNS328" s="942"/>
      <c r="CNT328" s="942"/>
      <c r="CNU328" s="942"/>
      <c r="CNV328" s="942"/>
      <c r="CNW328" s="942"/>
      <c r="CNX328" s="942"/>
      <c r="CNY328" s="942"/>
      <c r="CNZ328" s="942"/>
      <c r="COA328" s="942"/>
      <c r="COB328" s="942"/>
      <c r="COC328" s="942"/>
      <c r="COD328" s="942"/>
      <c r="COE328" s="942"/>
      <c r="COF328" s="942"/>
      <c r="COG328" s="942"/>
      <c r="COH328" s="942"/>
      <c r="COI328" s="942"/>
      <c r="COJ328" s="942"/>
      <c r="COK328" s="942"/>
      <c r="COL328" s="942"/>
      <c r="COM328" s="942"/>
      <c r="CON328" s="942"/>
      <c r="COO328" s="942"/>
      <c r="COP328" s="942"/>
      <c r="COQ328" s="942"/>
      <c r="COR328" s="942"/>
      <c r="COS328" s="942"/>
      <c r="COT328" s="942"/>
      <c r="COU328" s="942"/>
      <c r="COV328" s="942"/>
      <c r="COW328" s="942"/>
      <c r="COX328" s="942"/>
      <c r="COY328" s="942"/>
      <c r="COZ328" s="942"/>
      <c r="CPA328" s="942"/>
      <c r="CPB328" s="942"/>
      <c r="CPC328" s="942"/>
      <c r="CPD328" s="942"/>
      <c r="CPE328" s="942"/>
      <c r="CPF328" s="942"/>
      <c r="CPG328" s="942"/>
      <c r="CPH328" s="942"/>
      <c r="CPI328" s="942"/>
      <c r="CPJ328" s="942"/>
      <c r="CPK328" s="942"/>
      <c r="CPL328" s="942"/>
      <c r="CPM328" s="942"/>
      <c r="CPN328" s="942"/>
      <c r="CPO328" s="942"/>
      <c r="CPP328" s="942"/>
      <c r="CPQ328" s="942"/>
      <c r="CPR328" s="942"/>
      <c r="CPS328" s="942"/>
      <c r="CPT328" s="942"/>
      <c r="CPU328" s="942"/>
      <c r="CPV328" s="942"/>
      <c r="CPW328" s="942"/>
      <c r="CPX328" s="942"/>
      <c r="CPY328" s="942"/>
      <c r="CPZ328" s="942"/>
      <c r="CQA328" s="942"/>
      <c r="CQB328" s="942"/>
      <c r="CQC328" s="942"/>
      <c r="CQD328" s="942"/>
      <c r="CQE328" s="942"/>
      <c r="CQF328" s="942"/>
      <c r="CQG328" s="942"/>
      <c r="CQH328" s="942"/>
      <c r="CQI328" s="942"/>
      <c r="CQJ328" s="942"/>
      <c r="CQK328" s="942"/>
      <c r="CQL328" s="942"/>
      <c r="CQM328" s="942"/>
      <c r="CQN328" s="942"/>
      <c r="CQO328" s="942"/>
      <c r="CQP328" s="942"/>
      <c r="CQQ328" s="942"/>
      <c r="CQR328" s="942"/>
      <c r="CQS328" s="942"/>
      <c r="CQT328" s="942"/>
      <c r="CQU328" s="942"/>
      <c r="CQV328" s="942"/>
      <c r="CQW328" s="942"/>
      <c r="CQX328" s="942"/>
      <c r="CQY328" s="942"/>
      <c r="CQZ328" s="942"/>
      <c r="CRA328" s="942"/>
      <c r="CRB328" s="942"/>
      <c r="CRC328" s="942"/>
      <c r="CRD328" s="942"/>
      <c r="CRE328" s="942"/>
      <c r="CRF328" s="942"/>
      <c r="CRG328" s="942"/>
      <c r="CRH328" s="942"/>
      <c r="CRI328" s="942"/>
      <c r="CRJ328" s="942"/>
      <c r="CRK328" s="942"/>
      <c r="CRL328" s="942"/>
      <c r="CRM328" s="942"/>
      <c r="CRN328" s="942"/>
      <c r="CRO328" s="942"/>
      <c r="CRP328" s="942"/>
      <c r="CRQ328" s="942"/>
      <c r="CRR328" s="942"/>
      <c r="CRS328" s="942"/>
      <c r="CRT328" s="942"/>
      <c r="CRU328" s="942"/>
      <c r="CRV328" s="942"/>
      <c r="CRW328" s="942"/>
      <c r="CRX328" s="942"/>
      <c r="CRY328" s="942"/>
      <c r="CRZ328" s="942"/>
      <c r="CSA328" s="942"/>
      <c r="CSB328" s="942"/>
      <c r="CSC328" s="942"/>
      <c r="CSD328" s="942"/>
      <c r="CSE328" s="942"/>
      <c r="CSF328" s="942"/>
      <c r="CSG328" s="942"/>
      <c r="CSH328" s="942"/>
      <c r="CSI328" s="942"/>
      <c r="CSJ328" s="942"/>
      <c r="CSK328" s="942"/>
      <c r="CSL328" s="942"/>
      <c r="CSM328" s="942"/>
      <c r="CSN328" s="942"/>
      <c r="CSO328" s="942"/>
      <c r="CSP328" s="942"/>
      <c r="CSQ328" s="942"/>
      <c r="CSR328" s="942"/>
      <c r="CSS328" s="942"/>
      <c r="CST328" s="942"/>
      <c r="CSU328" s="942"/>
      <c r="CSV328" s="942"/>
      <c r="CSW328" s="942"/>
      <c r="CSX328" s="942"/>
      <c r="CSY328" s="942"/>
      <c r="CSZ328" s="942"/>
      <c r="CTA328" s="942"/>
      <c r="CTB328" s="942"/>
      <c r="CTC328" s="942"/>
      <c r="CTD328" s="942"/>
      <c r="CTE328" s="942"/>
      <c r="CTF328" s="942"/>
      <c r="CTG328" s="942"/>
      <c r="CTH328" s="942"/>
      <c r="CTI328" s="942"/>
      <c r="CTJ328" s="942"/>
      <c r="CTK328" s="942"/>
      <c r="CTL328" s="942"/>
      <c r="CTM328" s="942"/>
      <c r="CTN328" s="942"/>
      <c r="CTO328" s="942"/>
      <c r="CTP328" s="942"/>
      <c r="CTQ328" s="942"/>
      <c r="CTR328" s="942"/>
      <c r="CTS328" s="942"/>
      <c r="CTT328" s="942"/>
      <c r="CTU328" s="942"/>
      <c r="CTV328" s="942"/>
      <c r="CTW328" s="942"/>
      <c r="CTX328" s="942"/>
      <c r="CTY328" s="942"/>
      <c r="CTZ328" s="942"/>
      <c r="CUA328" s="942"/>
      <c r="CUB328" s="942"/>
      <c r="CUC328" s="942"/>
      <c r="CUD328" s="942"/>
      <c r="CUE328" s="942"/>
      <c r="CUF328" s="942"/>
      <c r="CUG328" s="942"/>
      <c r="CUH328" s="942"/>
      <c r="CUI328" s="942"/>
      <c r="CUJ328" s="942"/>
      <c r="CUK328" s="942"/>
      <c r="CUL328" s="942"/>
      <c r="CUM328" s="942"/>
      <c r="CUN328" s="942"/>
      <c r="CUO328" s="942"/>
      <c r="CUP328" s="942"/>
      <c r="CUQ328" s="942"/>
      <c r="CUR328" s="942"/>
      <c r="CUS328" s="942"/>
      <c r="CUT328" s="942"/>
      <c r="CUU328" s="942"/>
      <c r="CUV328" s="942"/>
      <c r="CUW328" s="942"/>
      <c r="CUX328" s="942"/>
      <c r="CUY328" s="942"/>
      <c r="CUZ328" s="942"/>
      <c r="CVA328" s="942"/>
      <c r="CVB328" s="942"/>
      <c r="CVC328" s="942"/>
      <c r="CVD328" s="942"/>
      <c r="CVE328" s="942"/>
      <c r="CVF328" s="942"/>
      <c r="CVG328" s="942"/>
      <c r="CVH328" s="942"/>
      <c r="CVI328" s="942"/>
      <c r="CVJ328" s="942"/>
      <c r="CVK328" s="942"/>
      <c r="CVL328" s="942"/>
      <c r="CVM328" s="942"/>
      <c r="CVN328" s="942"/>
      <c r="CVO328" s="942"/>
      <c r="CVP328" s="942"/>
      <c r="CVQ328" s="942"/>
      <c r="CVR328" s="942"/>
      <c r="CVS328" s="942"/>
      <c r="CVT328" s="942"/>
      <c r="CVU328" s="942"/>
      <c r="CVV328" s="942"/>
      <c r="CVW328" s="942"/>
      <c r="CVX328" s="942"/>
      <c r="CVY328" s="942"/>
      <c r="CVZ328" s="942"/>
      <c r="CWA328" s="942"/>
      <c r="CWB328" s="942"/>
      <c r="CWC328" s="942"/>
      <c r="CWD328" s="942"/>
      <c r="CWE328" s="942"/>
      <c r="CWF328" s="942"/>
      <c r="CWG328" s="942"/>
      <c r="CWH328" s="942"/>
      <c r="CWI328" s="942"/>
      <c r="CWJ328" s="942"/>
      <c r="CWK328" s="942"/>
      <c r="CWL328" s="942"/>
      <c r="CWM328" s="942"/>
      <c r="CWN328" s="942"/>
      <c r="CWO328" s="942"/>
      <c r="CWP328" s="942"/>
      <c r="CWQ328" s="942"/>
      <c r="CWR328" s="942"/>
      <c r="CWS328" s="942"/>
      <c r="CWT328" s="942"/>
      <c r="CWU328" s="942"/>
      <c r="CWV328" s="942"/>
      <c r="CWW328" s="942"/>
      <c r="CWX328" s="942"/>
      <c r="CWY328" s="942"/>
      <c r="CWZ328" s="942"/>
      <c r="CXA328" s="942"/>
      <c r="CXB328" s="942"/>
      <c r="CXC328" s="942"/>
      <c r="CXD328" s="942"/>
      <c r="CXE328" s="942"/>
      <c r="CXF328" s="942"/>
      <c r="CXG328" s="942"/>
      <c r="CXH328" s="942"/>
      <c r="CXI328" s="942"/>
      <c r="CXJ328" s="942"/>
      <c r="CXK328" s="942"/>
      <c r="CXL328" s="942"/>
      <c r="CXM328" s="942"/>
      <c r="CXN328" s="942"/>
      <c r="CXO328" s="942"/>
      <c r="CXP328" s="942"/>
      <c r="CXQ328" s="942"/>
      <c r="CXR328" s="942"/>
      <c r="CXS328" s="942"/>
      <c r="CXT328" s="942"/>
      <c r="CXU328" s="942"/>
      <c r="CXV328" s="942"/>
      <c r="CXW328" s="942"/>
      <c r="CXX328" s="942"/>
      <c r="CXY328" s="942"/>
      <c r="CXZ328" s="942"/>
      <c r="CYA328" s="942"/>
      <c r="CYB328" s="942"/>
      <c r="CYC328" s="942"/>
      <c r="CYD328" s="942"/>
      <c r="CYE328" s="942"/>
      <c r="CYF328" s="942"/>
      <c r="CYG328" s="942"/>
      <c r="CYH328" s="942"/>
      <c r="CYI328" s="942"/>
      <c r="CYJ328" s="942"/>
      <c r="CYK328" s="942"/>
      <c r="CYL328" s="942"/>
      <c r="CYM328" s="942"/>
      <c r="CYN328" s="942"/>
      <c r="CYO328" s="942"/>
      <c r="CYP328" s="942"/>
      <c r="CYQ328" s="942"/>
      <c r="CYR328" s="942"/>
      <c r="CYS328" s="942"/>
      <c r="CYT328" s="942"/>
      <c r="CYU328" s="942"/>
      <c r="CYV328" s="942"/>
      <c r="CYW328" s="942"/>
      <c r="CYX328" s="942"/>
      <c r="CYY328" s="942"/>
      <c r="CYZ328" s="942"/>
      <c r="CZA328" s="942"/>
      <c r="CZB328" s="942"/>
      <c r="CZC328" s="942"/>
      <c r="CZD328" s="942"/>
      <c r="CZE328" s="942"/>
      <c r="CZF328" s="942"/>
      <c r="CZG328" s="942"/>
      <c r="CZH328" s="942"/>
      <c r="CZI328" s="942"/>
      <c r="CZJ328" s="942"/>
      <c r="CZK328" s="942"/>
      <c r="CZL328" s="942"/>
      <c r="CZM328" s="942"/>
      <c r="CZN328" s="942"/>
      <c r="CZO328" s="942"/>
      <c r="CZP328" s="942"/>
      <c r="CZQ328" s="942"/>
      <c r="CZR328" s="942"/>
      <c r="CZS328" s="942"/>
      <c r="CZT328" s="942"/>
      <c r="CZU328" s="942"/>
      <c r="CZV328" s="942"/>
      <c r="CZW328" s="942"/>
      <c r="CZX328" s="942"/>
      <c r="CZY328" s="942"/>
      <c r="CZZ328" s="942"/>
      <c r="DAA328" s="942"/>
      <c r="DAB328" s="942"/>
      <c r="DAC328" s="942"/>
      <c r="DAD328" s="942"/>
      <c r="DAE328" s="942"/>
      <c r="DAF328" s="942"/>
      <c r="DAG328" s="942"/>
      <c r="DAH328" s="942"/>
      <c r="DAI328" s="942"/>
      <c r="DAJ328" s="942"/>
      <c r="DAK328" s="942"/>
      <c r="DAL328" s="942"/>
      <c r="DAM328" s="942"/>
      <c r="DAN328" s="942"/>
      <c r="DAO328" s="942"/>
      <c r="DAP328" s="942"/>
      <c r="DAQ328" s="942"/>
      <c r="DAR328" s="942"/>
      <c r="DAS328" s="942"/>
      <c r="DAT328" s="942"/>
      <c r="DAU328" s="942"/>
      <c r="DAV328" s="942"/>
      <c r="DAW328" s="942"/>
      <c r="DAX328" s="942"/>
      <c r="DAY328" s="942"/>
      <c r="DAZ328" s="942"/>
      <c r="DBA328" s="942"/>
      <c r="DBB328" s="942"/>
      <c r="DBC328" s="942"/>
      <c r="DBD328" s="942"/>
      <c r="DBE328" s="942"/>
      <c r="DBF328" s="942"/>
      <c r="DBG328" s="942"/>
      <c r="DBH328" s="942"/>
      <c r="DBI328" s="942"/>
      <c r="DBJ328" s="942"/>
      <c r="DBK328" s="942"/>
      <c r="DBL328" s="942"/>
      <c r="DBM328" s="942"/>
      <c r="DBN328" s="942"/>
      <c r="DBO328" s="942"/>
      <c r="DBP328" s="942"/>
      <c r="DBQ328" s="942"/>
      <c r="DBR328" s="942"/>
      <c r="DBS328" s="942"/>
      <c r="DBT328" s="942"/>
      <c r="DBU328" s="942"/>
      <c r="DBV328" s="942"/>
      <c r="DBW328" s="942"/>
      <c r="DBX328" s="942"/>
      <c r="DBY328" s="942"/>
      <c r="DBZ328" s="942"/>
      <c r="DCA328" s="942"/>
      <c r="DCB328" s="942"/>
      <c r="DCC328" s="942"/>
      <c r="DCD328" s="942"/>
      <c r="DCE328" s="942"/>
      <c r="DCF328" s="942"/>
      <c r="DCG328" s="942"/>
      <c r="DCH328" s="942"/>
      <c r="DCI328" s="942"/>
      <c r="DCJ328" s="942"/>
      <c r="DCK328" s="942"/>
      <c r="DCL328" s="942"/>
      <c r="DCM328" s="942"/>
      <c r="DCN328" s="942"/>
      <c r="DCO328" s="942"/>
      <c r="DCP328" s="942"/>
      <c r="DCQ328" s="942"/>
      <c r="DCR328" s="942"/>
      <c r="DCS328" s="942"/>
      <c r="DCT328" s="942"/>
      <c r="DCU328" s="942"/>
      <c r="DCV328" s="942"/>
      <c r="DCW328" s="942"/>
      <c r="DCX328" s="942"/>
      <c r="DCY328" s="942"/>
      <c r="DCZ328" s="942"/>
      <c r="DDA328" s="942"/>
      <c r="DDB328" s="942"/>
      <c r="DDC328" s="942"/>
      <c r="DDD328" s="942"/>
      <c r="DDE328" s="942"/>
      <c r="DDF328" s="942"/>
      <c r="DDG328" s="942"/>
      <c r="DDH328" s="942"/>
      <c r="DDI328" s="942"/>
      <c r="DDJ328" s="942"/>
      <c r="DDK328" s="942"/>
      <c r="DDL328" s="942"/>
      <c r="DDM328" s="942"/>
      <c r="DDN328" s="942"/>
      <c r="DDO328" s="942"/>
      <c r="DDP328" s="942"/>
      <c r="DDQ328" s="942"/>
      <c r="DDR328" s="942"/>
      <c r="DDS328" s="942"/>
      <c r="DDT328" s="942"/>
      <c r="DDU328" s="942"/>
      <c r="DDV328" s="942"/>
      <c r="DDW328" s="942"/>
      <c r="DDX328" s="942"/>
      <c r="DDY328" s="942"/>
      <c r="DDZ328" s="942"/>
      <c r="DEA328" s="942"/>
      <c r="DEB328" s="942"/>
      <c r="DEC328" s="942"/>
      <c r="DED328" s="942"/>
      <c r="DEE328" s="942"/>
      <c r="DEF328" s="942"/>
      <c r="DEG328" s="942"/>
      <c r="DEH328" s="942"/>
      <c r="DEI328" s="942"/>
      <c r="DEJ328" s="942"/>
      <c r="DEK328" s="942"/>
      <c r="DEL328" s="942"/>
      <c r="DEM328" s="942"/>
      <c r="DEN328" s="942"/>
      <c r="DEO328" s="942"/>
      <c r="DEP328" s="942"/>
      <c r="DEQ328" s="942"/>
      <c r="DER328" s="942"/>
      <c r="DES328" s="942"/>
      <c r="DET328" s="942"/>
      <c r="DEU328" s="942"/>
      <c r="DEV328" s="942"/>
      <c r="DEW328" s="942"/>
      <c r="DEX328" s="942"/>
      <c r="DEY328" s="942"/>
      <c r="DEZ328" s="942"/>
      <c r="DFA328" s="942"/>
      <c r="DFB328" s="942"/>
      <c r="DFC328" s="942"/>
      <c r="DFD328" s="942"/>
      <c r="DFE328" s="942"/>
      <c r="DFF328" s="942"/>
      <c r="DFG328" s="942"/>
      <c r="DFH328" s="942"/>
      <c r="DFI328" s="942"/>
      <c r="DFJ328" s="942"/>
      <c r="DFK328" s="942"/>
      <c r="DFL328" s="942"/>
      <c r="DFM328" s="942"/>
      <c r="DFN328" s="942"/>
      <c r="DFO328" s="942"/>
      <c r="DFP328" s="942"/>
      <c r="DFQ328" s="942"/>
      <c r="DFR328" s="942"/>
      <c r="DFS328" s="942"/>
      <c r="DFT328" s="942"/>
      <c r="DFU328" s="942"/>
      <c r="DFV328" s="942"/>
      <c r="DFW328" s="942"/>
      <c r="DFX328" s="942"/>
      <c r="DFY328" s="942"/>
      <c r="DFZ328" s="942"/>
      <c r="DGA328" s="942"/>
      <c r="DGB328" s="942"/>
      <c r="DGC328" s="942"/>
      <c r="DGD328" s="942"/>
      <c r="DGE328" s="942"/>
      <c r="DGF328" s="942"/>
      <c r="DGG328" s="942"/>
      <c r="DGH328" s="942"/>
      <c r="DGI328" s="942"/>
      <c r="DGJ328" s="942"/>
      <c r="DGK328" s="942"/>
      <c r="DGL328" s="942"/>
      <c r="DGM328" s="942"/>
      <c r="DGN328" s="942"/>
      <c r="DGO328" s="942"/>
      <c r="DGP328" s="942"/>
      <c r="DGQ328" s="942"/>
      <c r="DGR328" s="942"/>
      <c r="DGS328" s="942"/>
      <c r="DGT328" s="942"/>
      <c r="DGU328" s="942"/>
      <c r="DGV328" s="942"/>
      <c r="DGW328" s="942"/>
      <c r="DGX328" s="942"/>
      <c r="DGY328" s="942"/>
      <c r="DGZ328" s="942"/>
      <c r="DHA328" s="942"/>
      <c r="DHB328" s="942"/>
      <c r="DHC328" s="942"/>
      <c r="DHD328" s="942"/>
      <c r="DHE328" s="942"/>
      <c r="DHF328" s="942"/>
      <c r="DHG328" s="942"/>
      <c r="DHH328" s="942"/>
      <c r="DHI328" s="942"/>
      <c r="DHJ328" s="942"/>
      <c r="DHK328" s="942"/>
      <c r="DHL328" s="942"/>
      <c r="DHM328" s="942"/>
      <c r="DHN328" s="942"/>
      <c r="DHO328" s="942"/>
      <c r="DHP328" s="942"/>
      <c r="DHQ328" s="942"/>
      <c r="DHR328" s="942"/>
      <c r="DHS328" s="942"/>
      <c r="DHT328" s="942"/>
      <c r="DHU328" s="942"/>
      <c r="DHV328" s="942"/>
      <c r="DHW328" s="942"/>
      <c r="DHX328" s="942"/>
      <c r="DHY328" s="942"/>
      <c r="DHZ328" s="942"/>
      <c r="DIA328" s="942"/>
      <c r="DIB328" s="942"/>
      <c r="DIC328" s="942"/>
      <c r="DID328" s="942"/>
      <c r="DIE328" s="942"/>
      <c r="DIF328" s="942"/>
      <c r="DIG328" s="942"/>
      <c r="DIH328" s="942"/>
      <c r="DII328" s="942"/>
      <c r="DIJ328" s="942"/>
      <c r="DIK328" s="942"/>
      <c r="DIL328" s="942"/>
      <c r="DIM328" s="942"/>
      <c r="DIN328" s="942"/>
      <c r="DIO328" s="942"/>
      <c r="DIP328" s="942"/>
      <c r="DIQ328" s="942"/>
      <c r="DIR328" s="942"/>
      <c r="DIS328" s="942"/>
      <c r="DIT328" s="942"/>
      <c r="DIU328" s="942"/>
      <c r="DIV328" s="942"/>
      <c r="DIW328" s="942"/>
      <c r="DIX328" s="942"/>
      <c r="DIY328" s="942"/>
      <c r="DIZ328" s="942"/>
      <c r="DJA328" s="942"/>
      <c r="DJB328" s="942"/>
      <c r="DJC328" s="942"/>
      <c r="DJD328" s="942"/>
      <c r="DJE328" s="942"/>
      <c r="DJF328" s="942"/>
      <c r="DJG328" s="942"/>
      <c r="DJH328" s="942"/>
      <c r="DJI328" s="942"/>
      <c r="DJJ328" s="942"/>
      <c r="DJK328" s="942"/>
      <c r="DJL328" s="942"/>
      <c r="DJM328" s="942"/>
      <c r="DJN328" s="942"/>
      <c r="DJO328" s="942"/>
      <c r="DJP328" s="942"/>
      <c r="DJQ328" s="942"/>
      <c r="DJR328" s="942"/>
      <c r="DJS328" s="942"/>
      <c r="DJT328" s="942"/>
      <c r="DJU328" s="942"/>
      <c r="DJV328" s="942"/>
      <c r="DJW328" s="942"/>
      <c r="DJX328" s="942"/>
      <c r="DJY328" s="942"/>
      <c r="DJZ328" s="942"/>
      <c r="DKA328" s="942"/>
      <c r="DKB328" s="942"/>
      <c r="DKC328" s="942"/>
      <c r="DKD328" s="942"/>
      <c r="DKE328" s="942"/>
      <c r="DKF328" s="942"/>
      <c r="DKG328" s="942"/>
      <c r="DKH328" s="942"/>
      <c r="DKI328" s="942"/>
      <c r="DKJ328" s="942"/>
      <c r="DKK328" s="942"/>
      <c r="DKL328" s="942"/>
      <c r="DKM328" s="942"/>
      <c r="DKN328" s="942"/>
      <c r="DKO328" s="942"/>
      <c r="DKP328" s="942"/>
      <c r="DKQ328" s="942"/>
      <c r="DKR328" s="942"/>
      <c r="DKS328" s="942"/>
      <c r="DKT328" s="942"/>
      <c r="DKU328" s="942"/>
      <c r="DKV328" s="942"/>
      <c r="DKW328" s="942"/>
      <c r="DKX328" s="942"/>
      <c r="DKY328" s="942"/>
      <c r="DKZ328" s="942"/>
      <c r="DLA328" s="942"/>
      <c r="DLB328" s="942"/>
      <c r="DLC328" s="942"/>
      <c r="DLD328" s="942"/>
      <c r="DLE328" s="942"/>
      <c r="DLF328" s="942"/>
      <c r="DLG328" s="942"/>
      <c r="DLH328" s="942"/>
      <c r="DLI328" s="942"/>
      <c r="DLJ328" s="942"/>
      <c r="DLK328" s="942"/>
      <c r="DLL328" s="942"/>
      <c r="DLM328" s="942"/>
      <c r="DLN328" s="942"/>
      <c r="DLO328" s="942"/>
      <c r="DLP328" s="942"/>
      <c r="DLQ328" s="942"/>
      <c r="DLR328" s="942"/>
      <c r="DLS328" s="942"/>
      <c r="DLT328" s="942"/>
      <c r="DLU328" s="942"/>
      <c r="DLV328" s="942"/>
      <c r="DLW328" s="942"/>
      <c r="DLX328" s="942"/>
      <c r="DLY328" s="942"/>
      <c r="DLZ328" s="942"/>
      <c r="DMA328" s="942"/>
      <c r="DMB328" s="942"/>
      <c r="DMC328" s="942"/>
      <c r="DMD328" s="942"/>
      <c r="DME328" s="942"/>
      <c r="DMF328" s="942"/>
      <c r="DMG328" s="942"/>
      <c r="DMH328" s="942"/>
      <c r="DMI328" s="942"/>
      <c r="DMJ328" s="942"/>
      <c r="DMK328" s="942"/>
      <c r="DML328" s="942"/>
      <c r="DMM328" s="942"/>
      <c r="DMN328" s="942"/>
      <c r="DMO328" s="942"/>
      <c r="DMP328" s="942"/>
      <c r="DMQ328" s="942"/>
      <c r="DMR328" s="942"/>
      <c r="DMS328" s="942"/>
      <c r="DMT328" s="942"/>
      <c r="DMU328" s="942"/>
      <c r="DMV328" s="942"/>
      <c r="DMW328" s="942"/>
      <c r="DMX328" s="942"/>
      <c r="DMY328" s="942"/>
      <c r="DMZ328" s="942"/>
      <c r="DNA328" s="942"/>
      <c r="DNB328" s="942"/>
      <c r="DNC328" s="942"/>
      <c r="DND328" s="942"/>
      <c r="DNE328" s="942"/>
      <c r="DNF328" s="942"/>
      <c r="DNG328" s="942"/>
      <c r="DNH328" s="942"/>
      <c r="DNI328" s="942"/>
      <c r="DNJ328" s="942"/>
      <c r="DNK328" s="942"/>
      <c r="DNL328" s="942"/>
      <c r="DNM328" s="942"/>
      <c r="DNN328" s="942"/>
      <c r="DNO328" s="942"/>
      <c r="DNP328" s="942"/>
      <c r="DNQ328" s="942"/>
      <c r="DNR328" s="942"/>
      <c r="DNS328" s="942"/>
      <c r="DNT328" s="942"/>
      <c r="DNU328" s="942"/>
      <c r="DNV328" s="942"/>
      <c r="DNW328" s="942"/>
      <c r="DNX328" s="942"/>
      <c r="DNY328" s="942"/>
      <c r="DNZ328" s="942"/>
      <c r="DOA328" s="942"/>
      <c r="DOB328" s="942"/>
      <c r="DOC328" s="942"/>
      <c r="DOD328" s="942"/>
      <c r="DOE328" s="942"/>
      <c r="DOF328" s="942"/>
      <c r="DOG328" s="942"/>
      <c r="DOH328" s="942"/>
      <c r="DOI328" s="942"/>
      <c r="DOJ328" s="942"/>
      <c r="DOK328" s="942"/>
      <c r="DOL328" s="942"/>
      <c r="DOM328" s="942"/>
      <c r="DON328" s="942"/>
      <c r="DOO328" s="942"/>
      <c r="DOP328" s="942"/>
      <c r="DOQ328" s="942"/>
      <c r="DOR328" s="942"/>
      <c r="DOS328" s="942"/>
      <c r="DOT328" s="942"/>
      <c r="DOU328" s="942"/>
      <c r="DOV328" s="942"/>
      <c r="DOW328" s="942"/>
      <c r="DOX328" s="942"/>
      <c r="DOY328" s="942"/>
      <c r="DOZ328" s="942"/>
      <c r="DPA328" s="942"/>
      <c r="DPB328" s="942"/>
      <c r="DPC328" s="942"/>
      <c r="DPD328" s="942"/>
      <c r="DPE328" s="942"/>
      <c r="DPF328" s="942"/>
      <c r="DPG328" s="942"/>
      <c r="DPH328" s="942"/>
      <c r="DPI328" s="942"/>
      <c r="DPJ328" s="942"/>
      <c r="DPK328" s="942"/>
      <c r="DPL328" s="942"/>
      <c r="DPM328" s="942"/>
      <c r="DPN328" s="942"/>
      <c r="DPO328" s="942"/>
      <c r="DPP328" s="942"/>
      <c r="DPQ328" s="942"/>
      <c r="DPR328" s="942"/>
      <c r="DPS328" s="942"/>
      <c r="DPT328" s="942"/>
      <c r="DPU328" s="942"/>
      <c r="DPV328" s="942"/>
      <c r="DPW328" s="942"/>
      <c r="DPX328" s="942"/>
      <c r="DPY328" s="942"/>
      <c r="DPZ328" s="942"/>
      <c r="DQA328" s="942"/>
      <c r="DQB328" s="942"/>
      <c r="DQC328" s="942"/>
      <c r="DQD328" s="942"/>
      <c r="DQE328" s="942"/>
      <c r="DQF328" s="942"/>
      <c r="DQG328" s="942"/>
      <c r="DQH328" s="942"/>
      <c r="DQI328" s="942"/>
      <c r="DQJ328" s="942"/>
      <c r="DQK328" s="942"/>
      <c r="DQL328" s="942"/>
      <c r="DQM328" s="942"/>
      <c r="DQN328" s="942"/>
      <c r="DQO328" s="942"/>
      <c r="DQP328" s="942"/>
      <c r="DQQ328" s="942"/>
      <c r="DQR328" s="942"/>
      <c r="DQS328" s="942"/>
      <c r="DQT328" s="942"/>
      <c r="DQU328" s="942"/>
      <c r="DQV328" s="942"/>
      <c r="DQW328" s="942"/>
      <c r="DQX328" s="942"/>
      <c r="DQY328" s="942"/>
      <c r="DQZ328" s="942"/>
      <c r="DRA328" s="942"/>
      <c r="DRB328" s="942"/>
      <c r="DRC328" s="942"/>
      <c r="DRD328" s="942"/>
      <c r="DRE328" s="942"/>
      <c r="DRF328" s="942"/>
      <c r="DRG328" s="942"/>
      <c r="DRH328" s="942"/>
      <c r="DRI328" s="942"/>
      <c r="DRJ328" s="942"/>
      <c r="DRK328" s="942"/>
      <c r="DRL328" s="942"/>
      <c r="DRM328" s="942"/>
      <c r="DRN328" s="942"/>
      <c r="DRO328" s="942"/>
      <c r="DRP328" s="942"/>
      <c r="DRQ328" s="942"/>
      <c r="DRR328" s="942"/>
      <c r="DRS328" s="942"/>
      <c r="DRT328" s="942"/>
      <c r="DRU328" s="942"/>
      <c r="DRV328" s="942"/>
      <c r="DRW328" s="942"/>
      <c r="DRX328" s="942"/>
      <c r="DRY328" s="942"/>
      <c r="DRZ328" s="942"/>
      <c r="DSA328" s="942"/>
      <c r="DSB328" s="942"/>
      <c r="DSC328" s="942"/>
      <c r="DSD328" s="942"/>
      <c r="DSE328" s="942"/>
      <c r="DSF328" s="942"/>
      <c r="DSG328" s="942"/>
      <c r="DSH328" s="942"/>
      <c r="DSI328" s="942"/>
      <c r="DSJ328" s="942"/>
      <c r="DSK328" s="942"/>
      <c r="DSL328" s="942"/>
      <c r="DSM328" s="942"/>
      <c r="DSN328" s="942"/>
      <c r="DSO328" s="942"/>
      <c r="DSP328" s="942"/>
      <c r="DSQ328" s="942"/>
      <c r="DSR328" s="942"/>
      <c r="DSS328" s="942"/>
      <c r="DST328" s="942"/>
      <c r="DSU328" s="942"/>
      <c r="DSV328" s="942"/>
      <c r="DSW328" s="942"/>
      <c r="DSX328" s="942"/>
      <c r="DSY328" s="942"/>
      <c r="DSZ328" s="942"/>
      <c r="DTA328" s="942"/>
      <c r="DTB328" s="942"/>
      <c r="DTC328" s="942"/>
      <c r="DTD328" s="942"/>
      <c r="DTE328" s="942"/>
      <c r="DTF328" s="942"/>
      <c r="DTG328" s="942"/>
      <c r="DTH328" s="942"/>
      <c r="DTI328" s="942"/>
      <c r="DTJ328" s="942"/>
      <c r="DTK328" s="942"/>
      <c r="DTL328" s="942"/>
      <c r="DTM328" s="942"/>
      <c r="DTN328" s="942"/>
      <c r="DTO328" s="942"/>
      <c r="DTP328" s="942"/>
      <c r="DTQ328" s="942"/>
      <c r="DTR328" s="942"/>
      <c r="DTS328" s="942"/>
      <c r="DTT328" s="942"/>
      <c r="DTU328" s="942"/>
      <c r="DTV328" s="942"/>
      <c r="DTW328" s="942"/>
      <c r="DTX328" s="942"/>
      <c r="DTY328" s="942"/>
      <c r="DTZ328" s="942"/>
      <c r="DUA328" s="942"/>
      <c r="DUB328" s="942"/>
      <c r="DUC328" s="942"/>
      <c r="DUD328" s="942"/>
      <c r="DUE328" s="942"/>
      <c r="DUF328" s="942"/>
      <c r="DUG328" s="942"/>
      <c r="DUH328" s="942"/>
      <c r="DUI328" s="942"/>
      <c r="DUJ328" s="942"/>
      <c r="DUK328" s="942"/>
      <c r="DUL328" s="942"/>
      <c r="DUM328" s="942"/>
      <c r="DUN328" s="942"/>
      <c r="DUO328" s="942"/>
      <c r="DUP328" s="942"/>
      <c r="DUQ328" s="942"/>
      <c r="DUR328" s="942"/>
      <c r="DUS328" s="942"/>
      <c r="DUT328" s="942"/>
      <c r="DUU328" s="942"/>
      <c r="DUV328" s="942"/>
      <c r="DUW328" s="942"/>
      <c r="DUX328" s="942"/>
      <c r="DUY328" s="942"/>
      <c r="DUZ328" s="942"/>
      <c r="DVA328" s="942"/>
      <c r="DVB328" s="942"/>
      <c r="DVC328" s="942"/>
      <c r="DVD328" s="942"/>
      <c r="DVE328" s="942"/>
      <c r="DVF328" s="942"/>
      <c r="DVG328" s="942"/>
      <c r="DVH328" s="942"/>
      <c r="DVI328" s="942"/>
      <c r="DVJ328" s="942"/>
      <c r="DVK328" s="942"/>
      <c r="DVL328" s="942"/>
      <c r="DVM328" s="942"/>
      <c r="DVN328" s="942"/>
      <c r="DVO328" s="942"/>
      <c r="DVP328" s="942"/>
      <c r="DVQ328" s="942"/>
      <c r="DVR328" s="942"/>
      <c r="DVS328" s="942"/>
      <c r="DVT328" s="942"/>
      <c r="DVU328" s="942"/>
      <c r="DVV328" s="942"/>
      <c r="DVW328" s="942"/>
      <c r="DVX328" s="942"/>
      <c r="DVY328" s="942"/>
      <c r="DVZ328" s="942"/>
      <c r="DWA328" s="942"/>
      <c r="DWB328" s="942"/>
      <c r="DWC328" s="942"/>
      <c r="DWD328" s="942"/>
      <c r="DWE328" s="942"/>
      <c r="DWF328" s="942"/>
      <c r="DWG328" s="942"/>
      <c r="DWH328" s="942"/>
      <c r="DWI328" s="942"/>
      <c r="DWJ328" s="942"/>
      <c r="DWK328" s="942"/>
      <c r="DWL328" s="942"/>
      <c r="DWM328" s="942"/>
      <c r="DWN328" s="942"/>
      <c r="DWO328" s="942"/>
      <c r="DWP328" s="942"/>
      <c r="DWQ328" s="942"/>
      <c r="DWR328" s="942"/>
      <c r="DWS328" s="942"/>
      <c r="DWT328" s="942"/>
      <c r="DWU328" s="942"/>
      <c r="DWV328" s="942"/>
      <c r="DWW328" s="942"/>
      <c r="DWX328" s="942"/>
      <c r="DWY328" s="942"/>
      <c r="DWZ328" s="942"/>
      <c r="DXA328" s="942"/>
      <c r="DXB328" s="942"/>
      <c r="DXC328" s="942"/>
      <c r="DXD328" s="942"/>
      <c r="DXE328" s="942"/>
      <c r="DXF328" s="942"/>
      <c r="DXG328" s="942"/>
      <c r="DXH328" s="942"/>
      <c r="DXI328" s="942"/>
      <c r="DXJ328" s="942"/>
      <c r="DXK328" s="942"/>
      <c r="DXL328" s="942"/>
      <c r="DXM328" s="942"/>
      <c r="DXN328" s="942"/>
      <c r="DXO328" s="942"/>
      <c r="DXP328" s="942"/>
      <c r="DXQ328" s="942"/>
      <c r="DXR328" s="942"/>
      <c r="DXS328" s="942"/>
      <c r="DXT328" s="942"/>
      <c r="DXU328" s="942"/>
      <c r="DXV328" s="942"/>
      <c r="DXW328" s="942"/>
      <c r="DXX328" s="942"/>
      <c r="DXY328" s="942"/>
      <c r="DXZ328" s="942"/>
      <c r="DYA328" s="942"/>
      <c r="DYB328" s="942"/>
      <c r="DYC328" s="942"/>
      <c r="DYD328" s="942"/>
      <c r="DYE328" s="942"/>
      <c r="DYF328" s="942"/>
      <c r="DYG328" s="942"/>
      <c r="DYH328" s="942"/>
      <c r="DYI328" s="942"/>
      <c r="DYJ328" s="942"/>
      <c r="DYK328" s="942"/>
      <c r="DYL328" s="942"/>
      <c r="DYM328" s="942"/>
      <c r="DYN328" s="942"/>
      <c r="DYO328" s="942"/>
      <c r="DYP328" s="942"/>
      <c r="DYQ328" s="942"/>
      <c r="DYR328" s="942"/>
      <c r="DYS328" s="942"/>
      <c r="DYT328" s="942"/>
      <c r="DYU328" s="942"/>
      <c r="DYV328" s="942"/>
      <c r="DYW328" s="942"/>
      <c r="DYX328" s="942"/>
      <c r="DYY328" s="942"/>
      <c r="DYZ328" s="942"/>
      <c r="DZA328" s="942"/>
      <c r="DZB328" s="942"/>
      <c r="DZC328" s="942"/>
      <c r="DZD328" s="942"/>
      <c r="DZE328" s="942"/>
      <c r="DZF328" s="942"/>
      <c r="DZG328" s="942"/>
      <c r="DZH328" s="942"/>
      <c r="DZI328" s="942"/>
      <c r="DZJ328" s="942"/>
      <c r="DZK328" s="942"/>
      <c r="DZL328" s="942"/>
      <c r="DZM328" s="942"/>
      <c r="DZN328" s="942"/>
      <c r="DZO328" s="942"/>
      <c r="DZP328" s="942"/>
      <c r="DZQ328" s="942"/>
      <c r="DZR328" s="942"/>
      <c r="DZS328" s="942"/>
      <c r="DZT328" s="942"/>
      <c r="DZU328" s="942"/>
      <c r="DZV328" s="942"/>
      <c r="DZW328" s="942"/>
      <c r="DZX328" s="942"/>
      <c r="DZY328" s="942"/>
      <c r="DZZ328" s="942"/>
      <c r="EAA328" s="942"/>
      <c r="EAB328" s="942"/>
      <c r="EAC328" s="942"/>
      <c r="EAD328" s="942"/>
      <c r="EAE328" s="942"/>
      <c r="EAF328" s="942"/>
      <c r="EAG328" s="942"/>
      <c r="EAH328" s="942"/>
      <c r="EAI328" s="942"/>
      <c r="EAJ328" s="942"/>
      <c r="EAK328" s="942"/>
      <c r="EAL328" s="942"/>
      <c r="EAM328" s="942"/>
      <c r="EAN328" s="942"/>
      <c r="EAO328" s="942"/>
      <c r="EAP328" s="942"/>
      <c r="EAQ328" s="942"/>
      <c r="EAR328" s="942"/>
      <c r="EAS328" s="942"/>
      <c r="EAT328" s="942"/>
      <c r="EAU328" s="942"/>
      <c r="EAV328" s="942"/>
      <c r="EAW328" s="942"/>
      <c r="EAX328" s="942"/>
      <c r="EAY328" s="942"/>
      <c r="EAZ328" s="942"/>
      <c r="EBA328" s="942"/>
      <c r="EBB328" s="942"/>
      <c r="EBC328" s="942"/>
      <c r="EBD328" s="942"/>
      <c r="EBE328" s="942"/>
      <c r="EBF328" s="942"/>
      <c r="EBG328" s="942"/>
      <c r="EBH328" s="942"/>
      <c r="EBI328" s="942"/>
      <c r="EBJ328" s="942"/>
      <c r="EBK328" s="942"/>
      <c r="EBL328" s="942"/>
      <c r="EBM328" s="942"/>
      <c r="EBN328" s="942"/>
      <c r="EBO328" s="942"/>
      <c r="EBP328" s="942"/>
      <c r="EBQ328" s="942"/>
      <c r="EBR328" s="942"/>
      <c r="EBS328" s="942"/>
      <c r="EBT328" s="942"/>
      <c r="EBU328" s="942"/>
      <c r="EBV328" s="942"/>
      <c r="EBW328" s="942"/>
      <c r="EBX328" s="942"/>
      <c r="EBY328" s="942"/>
      <c r="EBZ328" s="942"/>
      <c r="ECA328" s="942"/>
      <c r="ECB328" s="942"/>
      <c r="ECC328" s="942"/>
      <c r="ECD328" s="942"/>
      <c r="ECE328" s="942"/>
      <c r="ECF328" s="942"/>
      <c r="ECG328" s="942"/>
      <c r="ECH328" s="942"/>
      <c r="ECI328" s="942"/>
      <c r="ECJ328" s="942"/>
      <c r="ECK328" s="942"/>
      <c r="ECL328" s="942"/>
      <c r="ECM328" s="942"/>
      <c r="ECN328" s="942"/>
      <c r="ECO328" s="942"/>
      <c r="ECP328" s="942"/>
      <c r="ECQ328" s="942"/>
      <c r="ECR328" s="942"/>
      <c r="ECS328" s="942"/>
      <c r="ECT328" s="942"/>
      <c r="ECU328" s="942"/>
      <c r="ECV328" s="942"/>
      <c r="ECW328" s="942"/>
      <c r="ECX328" s="942"/>
      <c r="ECY328" s="942"/>
      <c r="ECZ328" s="942"/>
      <c r="EDA328" s="942"/>
      <c r="EDB328" s="942"/>
      <c r="EDC328" s="942"/>
      <c r="EDD328" s="942"/>
      <c r="EDE328" s="942"/>
      <c r="EDF328" s="942"/>
      <c r="EDG328" s="942"/>
      <c r="EDH328" s="942"/>
      <c r="EDI328" s="942"/>
      <c r="EDJ328" s="942"/>
      <c r="EDK328" s="942"/>
      <c r="EDL328" s="942"/>
      <c r="EDM328" s="942"/>
      <c r="EDN328" s="942"/>
      <c r="EDO328" s="942"/>
      <c r="EDP328" s="942"/>
      <c r="EDQ328" s="942"/>
      <c r="EDR328" s="942"/>
      <c r="EDS328" s="942"/>
      <c r="EDT328" s="942"/>
      <c r="EDU328" s="942"/>
      <c r="EDV328" s="942"/>
      <c r="EDW328" s="942"/>
      <c r="EDX328" s="942"/>
      <c r="EDY328" s="942"/>
      <c r="EDZ328" s="942"/>
      <c r="EEA328" s="942"/>
      <c r="EEB328" s="942"/>
      <c r="EEC328" s="942"/>
      <c r="EED328" s="942"/>
      <c r="EEE328" s="942"/>
      <c r="EEF328" s="942"/>
      <c r="EEG328" s="942"/>
      <c r="EEH328" s="942"/>
      <c r="EEI328" s="942"/>
      <c r="EEJ328" s="942"/>
      <c r="EEK328" s="942"/>
      <c r="EEL328" s="942"/>
      <c r="EEM328" s="942"/>
      <c r="EEN328" s="942"/>
      <c r="EEO328" s="942"/>
      <c r="EEP328" s="942"/>
      <c r="EEQ328" s="942"/>
      <c r="EER328" s="942"/>
      <c r="EES328" s="942"/>
      <c r="EET328" s="942"/>
      <c r="EEU328" s="942"/>
      <c r="EEV328" s="942"/>
      <c r="EEW328" s="942"/>
      <c r="EEX328" s="942"/>
      <c r="EEY328" s="942"/>
      <c r="EEZ328" s="942"/>
      <c r="EFA328" s="942"/>
      <c r="EFB328" s="942"/>
      <c r="EFC328" s="942"/>
      <c r="EFD328" s="942"/>
      <c r="EFE328" s="942"/>
      <c r="EFF328" s="942"/>
      <c r="EFG328" s="942"/>
      <c r="EFH328" s="942"/>
      <c r="EFI328" s="942"/>
      <c r="EFJ328" s="942"/>
      <c r="EFK328" s="942"/>
      <c r="EFL328" s="942"/>
      <c r="EFM328" s="942"/>
      <c r="EFN328" s="942"/>
      <c r="EFO328" s="942"/>
      <c r="EFP328" s="942"/>
      <c r="EFQ328" s="942"/>
      <c r="EFR328" s="942"/>
      <c r="EFS328" s="942"/>
      <c r="EFT328" s="942"/>
      <c r="EFU328" s="942"/>
      <c r="EFV328" s="942"/>
      <c r="EFW328" s="942"/>
      <c r="EFX328" s="942"/>
      <c r="EFY328" s="942"/>
      <c r="EFZ328" s="942"/>
      <c r="EGA328" s="942"/>
      <c r="EGB328" s="942"/>
      <c r="EGC328" s="942"/>
      <c r="EGD328" s="942"/>
      <c r="EGE328" s="942"/>
      <c r="EGF328" s="942"/>
      <c r="EGG328" s="942"/>
      <c r="EGH328" s="942"/>
      <c r="EGI328" s="942"/>
      <c r="EGJ328" s="942"/>
      <c r="EGK328" s="942"/>
      <c r="EGL328" s="942"/>
      <c r="EGM328" s="942"/>
      <c r="EGN328" s="942"/>
      <c r="EGO328" s="942"/>
      <c r="EGP328" s="942"/>
      <c r="EGQ328" s="942"/>
      <c r="EGR328" s="942"/>
      <c r="EGS328" s="942"/>
      <c r="EGT328" s="942"/>
      <c r="EGU328" s="942"/>
      <c r="EGV328" s="942"/>
      <c r="EGW328" s="942"/>
      <c r="EGX328" s="942"/>
      <c r="EGY328" s="942"/>
      <c r="EGZ328" s="942"/>
      <c r="EHA328" s="942"/>
      <c r="EHB328" s="942"/>
      <c r="EHC328" s="942"/>
      <c r="EHD328" s="942"/>
      <c r="EHE328" s="942"/>
      <c r="EHF328" s="942"/>
      <c r="EHG328" s="942"/>
      <c r="EHH328" s="942"/>
      <c r="EHI328" s="942"/>
      <c r="EHJ328" s="942"/>
      <c r="EHK328" s="942"/>
      <c r="EHL328" s="942"/>
      <c r="EHM328" s="942"/>
      <c r="EHN328" s="942"/>
      <c r="EHO328" s="942"/>
      <c r="EHP328" s="942"/>
      <c r="EHQ328" s="942"/>
      <c r="EHR328" s="942"/>
      <c r="EHS328" s="942"/>
      <c r="EHT328" s="942"/>
      <c r="EHU328" s="942"/>
      <c r="EHV328" s="942"/>
      <c r="EHW328" s="942"/>
      <c r="EHX328" s="942"/>
      <c r="EHY328" s="942"/>
      <c r="EHZ328" s="942"/>
      <c r="EIA328" s="942"/>
      <c r="EIB328" s="942"/>
      <c r="EIC328" s="942"/>
      <c r="EID328" s="942"/>
      <c r="EIE328" s="942"/>
      <c r="EIF328" s="942"/>
      <c r="EIG328" s="942"/>
      <c r="EIH328" s="942"/>
      <c r="EII328" s="942"/>
      <c r="EIJ328" s="942"/>
      <c r="EIK328" s="942"/>
      <c r="EIL328" s="942"/>
      <c r="EIM328" s="942"/>
      <c r="EIN328" s="942"/>
      <c r="EIO328" s="942"/>
      <c r="EIP328" s="942"/>
      <c r="EIQ328" s="942"/>
      <c r="EIR328" s="942"/>
      <c r="EIS328" s="942"/>
      <c r="EIT328" s="942"/>
      <c r="EIU328" s="942"/>
      <c r="EIV328" s="942"/>
      <c r="EIW328" s="942"/>
      <c r="EIX328" s="942"/>
      <c r="EIY328" s="942"/>
      <c r="EIZ328" s="942"/>
      <c r="EJA328" s="942"/>
      <c r="EJB328" s="942"/>
      <c r="EJC328" s="942"/>
      <c r="EJD328" s="942"/>
      <c r="EJE328" s="942"/>
      <c r="EJF328" s="942"/>
      <c r="EJG328" s="942"/>
      <c r="EJH328" s="942"/>
      <c r="EJI328" s="942"/>
      <c r="EJJ328" s="942"/>
      <c r="EJK328" s="942"/>
      <c r="EJL328" s="942"/>
      <c r="EJM328" s="942"/>
      <c r="EJN328" s="942"/>
      <c r="EJO328" s="942"/>
      <c r="EJP328" s="942"/>
      <c r="EJQ328" s="942"/>
      <c r="EJR328" s="942"/>
      <c r="EJS328" s="942"/>
      <c r="EJT328" s="942"/>
      <c r="EJU328" s="942"/>
      <c r="EJV328" s="942"/>
      <c r="EJW328" s="942"/>
      <c r="EJX328" s="942"/>
      <c r="EJY328" s="942"/>
      <c r="EJZ328" s="942"/>
      <c r="EKA328" s="942"/>
      <c r="EKB328" s="942"/>
      <c r="EKC328" s="942"/>
      <c r="EKD328" s="942"/>
      <c r="EKE328" s="942"/>
      <c r="EKF328" s="942"/>
      <c r="EKG328" s="942"/>
      <c r="EKH328" s="942"/>
      <c r="EKI328" s="942"/>
      <c r="EKJ328" s="942"/>
      <c r="EKK328" s="942"/>
      <c r="EKL328" s="942"/>
      <c r="EKM328" s="942"/>
      <c r="EKN328" s="942"/>
      <c r="EKO328" s="942"/>
      <c r="EKP328" s="942"/>
      <c r="EKQ328" s="942"/>
      <c r="EKR328" s="942"/>
      <c r="EKS328" s="942"/>
      <c r="EKT328" s="942"/>
      <c r="EKU328" s="942"/>
      <c r="EKV328" s="942"/>
      <c r="EKW328" s="942"/>
      <c r="EKX328" s="942"/>
      <c r="EKY328" s="942"/>
      <c r="EKZ328" s="942"/>
      <c r="ELA328" s="942"/>
      <c r="ELB328" s="942"/>
      <c r="ELC328" s="942"/>
      <c r="ELD328" s="942"/>
      <c r="ELE328" s="942"/>
      <c r="ELF328" s="942"/>
      <c r="ELG328" s="942"/>
      <c r="ELH328" s="942"/>
      <c r="ELI328" s="942"/>
      <c r="ELJ328" s="942"/>
      <c r="ELK328" s="942"/>
      <c r="ELL328" s="942"/>
      <c r="ELM328" s="942"/>
      <c r="ELN328" s="942"/>
      <c r="ELO328" s="942"/>
      <c r="ELP328" s="942"/>
      <c r="ELQ328" s="942"/>
      <c r="ELR328" s="942"/>
      <c r="ELS328" s="942"/>
      <c r="ELT328" s="942"/>
      <c r="ELU328" s="942"/>
      <c r="ELV328" s="942"/>
      <c r="ELW328" s="942"/>
      <c r="ELX328" s="942"/>
      <c r="ELY328" s="942"/>
      <c r="ELZ328" s="942"/>
      <c r="EMA328" s="942"/>
      <c r="EMB328" s="942"/>
      <c r="EMC328" s="942"/>
      <c r="EMD328" s="942"/>
      <c r="EME328" s="942"/>
      <c r="EMF328" s="942"/>
      <c r="EMG328" s="942"/>
      <c r="EMH328" s="942"/>
      <c r="EMI328" s="942"/>
      <c r="EMJ328" s="942"/>
      <c r="EMK328" s="942"/>
      <c r="EML328" s="942"/>
      <c r="EMM328" s="942"/>
      <c r="EMN328" s="942"/>
      <c r="EMO328" s="942"/>
      <c r="EMP328" s="942"/>
      <c r="EMQ328" s="942"/>
      <c r="EMR328" s="942"/>
      <c r="EMS328" s="942"/>
      <c r="EMT328" s="942"/>
      <c r="EMU328" s="942"/>
      <c r="EMV328" s="942"/>
      <c r="EMW328" s="942"/>
      <c r="EMX328" s="942"/>
      <c r="EMY328" s="942"/>
      <c r="EMZ328" s="942"/>
      <c r="ENA328" s="942"/>
      <c r="ENB328" s="942"/>
      <c r="ENC328" s="942"/>
      <c r="END328" s="942"/>
      <c r="ENE328" s="942"/>
      <c r="ENF328" s="942"/>
      <c r="ENG328" s="942"/>
      <c r="ENH328" s="942"/>
      <c r="ENI328" s="942"/>
      <c r="ENJ328" s="942"/>
      <c r="ENK328" s="942"/>
      <c r="ENL328" s="942"/>
      <c r="ENM328" s="942"/>
      <c r="ENN328" s="942"/>
      <c r="ENO328" s="942"/>
      <c r="ENP328" s="942"/>
      <c r="ENQ328" s="942"/>
      <c r="ENR328" s="942"/>
      <c r="ENS328" s="942"/>
      <c r="ENT328" s="942"/>
      <c r="ENU328" s="942"/>
      <c r="ENV328" s="942"/>
      <c r="ENW328" s="942"/>
      <c r="ENX328" s="942"/>
      <c r="ENY328" s="942"/>
      <c r="ENZ328" s="942"/>
      <c r="EOA328" s="942"/>
      <c r="EOB328" s="942"/>
      <c r="EOC328" s="942"/>
      <c r="EOD328" s="942"/>
      <c r="EOE328" s="942"/>
      <c r="EOF328" s="942"/>
      <c r="EOG328" s="942"/>
      <c r="EOH328" s="942"/>
      <c r="EOI328" s="942"/>
      <c r="EOJ328" s="942"/>
      <c r="EOK328" s="942"/>
      <c r="EOL328" s="942"/>
      <c r="EOM328" s="942"/>
      <c r="EON328" s="942"/>
      <c r="EOO328" s="942"/>
      <c r="EOP328" s="942"/>
      <c r="EOQ328" s="942"/>
      <c r="EOR328" s="942"/>
      <c r="EOS328" s="942"/>
      <c r="EOT328" s="942"/>
      <c r="EOU328" s="942"/>
      <c r="EOV328" s="942"/>
      <c r="EOW328" s="942"/>
      <c r="EOX328" s="942"/>
      <c r="EOY328" s="942"/>
      <c r="EOZ328" s="942"/>
      <c r="EPA328" s="942"/>
      <c r="EPB328" s="942"/>
      <c r="EPC328" s="942"/>
      <c r="EPD328" s="942"/>
      <c r="EPE328" s="942"/>
      <c r="EPF328" s="942"/>
      <c r="EPG328" s="942"/>
      <c r="EPH328" s="942"/>
      <c r="EPI328" s="942"/>
      <c r="EPJ328" s="942"/>
      <c r="EPK328" s="942"/>
      <c r="EPL328" s="942"/>
      <c r="EPM328" s="942"/>
      <c r="EPN328" s="942"/>
      <c r="EPO328" s="942"/>
      <c r="EPP328" s="942"/>
      <c r="EPQ328" s="942"/>
      <c r="EPR328" s="942"/>
      <c r="EPS328" s="942"/>
      <c r="EPT328" s="942"/>
      <c r="EPU328" s="942"/>
      <c r="EPV328" s="942"/>
      <c r="EPW328" s="942"/>
      <c r="EPX328" s="942"/>
      <c r="EPY328" s="942"/>
      <c r="EPZ328" s="942"/>
      <c r="EQA328" s="942"/>
      <c r="EQB328" s="942"/>
      <c r="EQC328" s="942"/>
      <c r="EQD328" s="942"/>
      <c r="EQE328" s="942"/>
      <c r="EQF328" s="942"/>
      <c r="EQG328" s="942"/>
      <c r="EQH328" s="942"/>
      <c r="EQI328" s="942"/>
      <c r="EQJ328" s="942"/>
      <c r="EQK328" s="942"/>
      <c r="EQL328" s="942"/>
      <c r="EQM328" s="942"/>
      <c r="EQN328" s="942"/>
      <c r="EQO328" s="942"/>
      <c r="EQP328" s="942"/>
      <c r="EQQ328" s="942"/>
      <c r="EQR328" s="942"/>
      <c r="EQS328" s="942"/>
      <c r="EQT328" s="942"/>
      <c r="EQU328" s="942"/>
      <c r="EQV328" s="942"/>
      <c r="EQW328" s="942"/>
      <c r="EQX328" s="942"/>
      <c r="EQY328" s="942"/>
      <c r="EQZ328" s="942"/>
      <c r="ERA328" s="942"/>
      <c r="ERB328" s="942"/>
      <c r="ERC328" s="942"/>
      <c r="ERD328" s="942"/>
      <c r="ERE328" s="942"/>
      <c r="ERF328" s="942"/>
      <c r="ERG328" s="942"/>
      <c r="ERH328" s="942"/>
      <c r="ERI328" s="942"/>
      <c r="ERJ328" s="942"/>
      <c r="ERK328" s="942"/>
      <c r="ERL328" s="942"/>
      <c r="ERM328" s="942"/>
      <c r="ERN328" s="942"/>
      <c r="ERO328" s="942"/>
      <c r="ERP328" s="942"/>
      <c r="ERQ328" s="942"/>
      <c r="ERR328" s="942"/>
      <c r="ERS328" s="942"/>
      <c r="ERT328" s="942"/>
      <c r="ERU328" s="942"/>
      <c r="ERV328" s="942"/>
      <c r="ERW328" s="942"/>
      <c r="ERX328" s="942"/>
      <c r="ERY328" s="942"/>
      <c r="ERZ328" s="942"/>
      <c r="ESA328" s="942"/>
      <c r="ESB328" s="942"/>
      <c r="ESC328" s="942"/>
      <c r="ESD328" s="942"/>
      <c r="ESE328" s="942"/>
      <c r="ESF328" s="942"/>
      <c r="ESG328" s="942"/>
      <c r="ESH328" s="942"/>
      <c r="ESI328" s="942"/>
      <c r="ESJ328" s="942"/>
      <c r="ESK328" s="942"/>
      <c r="ESL328" s="942"/>
      <c r="ESM328" s="942"/>
      <c r="ESN328" s="942"/>
      <c r="ESO328" s="942"/>
      <c r="ESP328" s="942"/>
      <c r="ESQ328" s="942"/>
      <c r="ESR328" s="942"/>
      <c r="ESS328" s="942"/>
      <c r="EST328" s="942"/>
      <c r="ESU328" s="942"/>
      <c r="ESV328" s="942"/>
      <c r="ESW328" s="942"/>
      <c r="ESX328" s="942"/>
      <c r="ESY328" s="942"/>
      <c r="ESZ328" s="942"/>
      <c r="ETA328" s="942"/>
      <c r="ETB328" s="942"/>
      <c r="ETC328" s="942"/>
      <c r="ETD328" s="942"/>
      <c r="ETE328" s="942"/>
      <c r="ETF328" s="942"/>
      <c r="ETG328" s="942"/>
      <c r="ETH328" s="942"/>
      <c r="ETI328" s="942"/>
      <c r="ETJ328" s="942"/>
      <c r="ETK328" s="942"/>
      <c r="ETL328" s="942"/>
      <c r="ETM328" s="942"/>
      <c r="ETN328" s="942"/>
      <c r="ETO328" s="942"/>
      <c r="ETP328" s="942"/>
      <c r="ETQ328" s="942"/>
      <c r="ETR328" s="942"/>
      <c r="ETS328" s="942"/>
      <c r="ETT328" s="942"/>
      <c r="ETU328" s="942"/>
      <c r="ETV328" s="942"/>
      <c r="ETW328" s="942"/>
      <c r="ETX328" s="942"/>
      <c r="ETY328" s="942"/>
      <c r="ETZ328" s="942"/>
      <c r="EUA328" s="942"/>
      <c r="EUB328" s="942"/>
      <c r="EUC328" s="942"/>
      <c r="EUD328" s="942"/>
      <c r="EUE328" s="942"/>
      <c r="EUF328" s="942"/>
      <c r="EUG328" s="942"/>
      <c r="EUH328" s="942"/>
      <c r="EUI328" s="942"/>
      <c r="EUJ328" s="942"/>
      <c r="EUK328" s="942"/>
      <c r="EUL328" s="942"/>
      <c r="EUM328" s="942"/>
      <c r="EUN328" s="942"/>
      <c r="EUO328" s="942"/>
      <c r="EUP328" s="942"/>
      <c r="EUQ328" s="942"/>
      <c r="EUR328" s="942"/>
      <c r="EUS328" s="942"/>
      <c r="EUT328" s="942"/>
      <c r="EUU328" s="942"/>
      <c r="EUV328" s="942"/>
      <c r="EUW328" s="942"/>
      <c r="EUX328" s="942"/>
      <c r="EUY328" s="942"/>
      <c r="EUZ328" s="942"/>
      <c r="EVA328" s="942"/>
      <c r="EVB328" s="942"/>
      <c r="EVC328" s="942"/>
      <c r="EVD328" s="942"/>
      <c r="EVE328" s="942"/>
      <c r="EVF328" s="942"/>
      <c r="EVG328" s="942"/>
      <c r="EVH328" s="942"/>
      <c r="EVI328" s="942"/>
      <c r="EVJ328" s="942"/>
      <c r="EVK328" s="942"/>
      <c r="EVL328" s="942"/>
      <c r="EVM328" s="942"/>
      <c r="EVN328" s="942"/>
      <c r="EVO328" s="942"/>
      <c r="EVP328" s="942"/>
      <c r="EVQ328" s="942"/>
      <c r="EVR328" s="942"/>
      <c r="EVS328" s="942"/>
      <c r="EVT328" s="942"/>
      <c r="EVU328" s="942"/>
      <c r="EVV328" s="942"/>
      <c r="EVW328" s="942"/>
      <c r="EVX328" s="942"/>
      <c r="EVY328" s="942"/>
      <c r="EVZ328" s="942"/>
      <c r="EWA328" s="942"/>
      <c r="EWB328" s="942"/>
      <c r="EWC328" s="942"/>
      <c r="EWD328" s="942"/>
      <c r="EWE328" s="942"/>
      <c r="EWF328" s="942"/>
      <c r="EWG328" s="942"/>
      <c r="EWH328" s="942"/>
      <c r="EWI328" s="942"/>
      <c r="EWJ328" s="942"/>
      <c r="EWK328" s="942"/>
      <c r="EWL328" s="942"/>
      <c r="EWM328" s="942"/>
      <c r="EWN328" s="942"/>
      <c r="EWO328" s="942"/>
      <c r="EWP328" s="942"/>
      <c r="EWQ328" s="942"/>
      <c r="EWR328" s="942"/>
      <c r="EWS328" s="942"/>
      <c r="EWT328" s="942"/>
      <c r="EWU328" s="942"/>
      <c r="EWV328" s="942"/>
      <c r="EWW328" s="942"/>
      <c r="EWX328" s="942"/>
      <c r="EWY328" s="942"/>
      <c r="EWZ328" s="942"/>
      <c r="EXA328" s="942"/>
      <c r="EXB328" s="942"/>
      <c r="EXC328" s="942"/>
      <c r="EXD328" s="942"/>
      <c r="EXE328" s="942"/>
      <c r="EXF328" s="942"/>
      <c r="EXG328" s="942"/>
      <c r="EXH328" s="942"/>
      <c r="EXI328" s="942"/>
      <c r="EXJ328" s="942"/>
      <c r="EXK328" s="942"/>
      <c r="EXL328" s="942"/>
      <c r="EXM328" s="942"/>
      <c r="EXN328" s="942"/>
      <c r="EXO328" s="942"/>
      <c r="EXP328" s="942"/>
      <c r="EXQ328" s="942"/>
      <c r="EXR328" s="942"/>
      <c r="EXS328" s="942"/>
      <c r="EXT328" s="942"/>
      <c r="EXU328" s="942"/>
      <c r="EXV328" s="942"/>
      <c r="EXW328" s="942"/>
      <c r="EXX328" s="942"/>
      <c r="EXY328" s="942"/>
      <c r="EXZ328" s="942"/>
      <c r="EYA328" s="942"/>
      <c r="EYB328" s="942"/>
      <c r="EYC328" s="942"/>
      <c r="EYD328" s="942"/>
      <c r="EYE328" s="942"/>
      <c r="EYF328" s="942"/>
      <c r="EYG328" s="942"/>
      <c r="EYH328" s="942"/>
      <c r="EYI328" s="942"/>
      <c r="EYJ328" s="942"/>
      <c r="EYK328" s="942"/>
      <c r="EYL328" s="942"/>
      <c r="EYM328" s="942"/>
      <c r="EYN328" s="942"/>
      <c r="EYO328" s="942"/>
      <c r="EYP328" s="942"/>
      <c r="EYQ328" s="942"/>
      <c r="EYR328" s="942"/>
      <c r="EYS328" s="942"/>
      <c r="EYT328" s="942"/>
      <c r="EYU328" s="942"/>
      <c r="EYV328" s="942"/>
      <c r="EYW328" s="942"/>
      <c r="EYX328" s="942"/>
      <c r="EYY328" s="942"/>
      <c r="EYZ328" s="942"/>
      <c r="EZA328" s="942"/>
      <c r="EZB328" s="942"/>
      <c r="EZC328" s="942"/>
      <c r="EZD328" s="942"/>
      <c r="EZE328" s="942"/>
      <c r="EZF328" s="942"/>
      <c r="EZG328" s="942"/>
      <c r="EZH328" s="942"/>
      <c r="EZI328" s="942"/>
      <c r="EZJ328" s="942"/>
      <c r="EZK328" s="942"/>
      <c r="EZL328" s="942"/>
      <c r="EZM328" s="942"/>
      <c r="EZN328" s="942"/>
      <c r="EZO328" s="942"/>
      <c r="EZP328" s="942"/>
      <c r="EZQ328" s="942"/>
      <c r="EZR328" s="942"/>
      <c r="EZS328" s="942"/>
      <c r="EZT328" s="942"/>
      <c r="EZU328" s="942"/>
      <c r="EZV328" s="942"/>
      <c r="EZW328" s="942"/>
      <c r="EZX328" s="942"/>
      <c r="EZY328" s="942"/>
      <c r="EZZ328" s="942"/>
      <c r="FAA328" s="942"/>
      <c r="FAB328" s="942"/>
      <c r="FAC328" s="942"/>
      <c r="FAD328" s="942"/>
      <c r="FAE328" s="942"/>
      <c r="FAF328" s="942"/>
      <c r="FAG328" s="942"/>
      <c r="FAH328" s="942"/>
      <c r="FAI328" s="942"/>
      <c r="FAJ328" s="942"/>
      <c r="FAK328" s="942"/>
      <c r="FAL328" s="942"/>
      <c r="FAM328" s="942"/>
      <c r="FAN328" s="942"/>
      <c r="FAO328" s="942"/>
      <c r="FAP328" s="942"/>
      <c r="FAQ328" s="942"/>
      <c r="FAR328" s="942"/>
      <c r="FAS328" s="942"/>
      <c r="FAT328" s="942"/>
      <c r="FAU328" s="942"/>
      <c r="FAV328" s="942"/>
      <c r="FAW328" s="942"/>
      <c r="FAX328" s="942"/>
      <c r="FAY328" s="942"/>
      <c r="FAZ328" s="942"/>
      <c r="FBA328" s="942"/>
      <c r="FBB328" s="942"/>
      <c r="FBC328" s="942"/>
      <c r="FBD328" s="942"/>
      <c r="FBE328" s="942"/>
      <c r="FBF328" s="942"/>
      <c r="FBG328" s="942"/>
      <c r="FBH328" s="942"/>
      <c r="FBI328" s="942"/>
      <c r="FBJ328" s="942"/>
      <c r="FBK328" s="942"/>
      <c r="FBL328" s="942"/>
      <c r="FBM328" s="942"/>
      <c r="FBN328" s="942"/>
      <c r="FBO328" s="942"/>
      <c r="FBP328" s="942"/>
      <c r="FBQ328" s="942"/>
      <c r="FBR328" s="942"/>
      <c r="FBS328" s="942"/>
      <c r="FBT328" s="942"/>
      <c r="FBU328" s="942"/>
      <c r="FBV328" s="942"/>
      <c r="FBW328" s="942"/>
      <c r="FBX328" s="942"/>
      <c r="FBY328" s="942"/>
      <c r="FBZ328" s="942"/>
      <c r="FCA328" s="942"/>
      <c r="FCB328" s="942"/>
      <c r="FCC328" s="942"/>
      <c r="FCD328" s="942"/>
      <c r="FCE328" s="942"/>
      <c r="FCF328" s="942"/>
      <c r="FCG328" s="942"/>
      <c r="FCH328" s="942"/>
      <c r="FCI328" s="942"/>
      <c r="FCJ328" s="942"/>
      <c r="FCK328" s="942"/>
      <c r="FCL328" s="942"/>
      <c r="FCM328" s="942"/>
      <c r="FCN328" s="942"/>
      <c r="FCO328" s="942"/>
      <c r="FCP328" s="942"/>
      <c r="FCQ328" s="942"/>
      <c r="FCR328" s="942"/>
      <c r="FCS328" s="942"/>
      <c r="FCT328" s="942"/>
      <c r="FCU328" s="942"/>
      <c r="FCV328" s="942"/>
      <c r="FCW328" s="942"/>
      <c r="FCX328" s="942"/>
      <c r="FCY328" s="942"/>
      <c r="FCZ328" s="942"/>
      <c r="FDA328" s="942"/>
      <c r="FDB328" s="942"/>
      <c r="FDC328" s="942"/>
      <c r="FDD328" s="942"/>
      <c r="FDE328" s="942"/>
      <c r="FDF328" s="942"/>
      <c r="FDG328" s="942"/>
      <c r="FDH328" s="942"/>
      <c r="FDI328" s="942"/>
      <c r="FDJ328" s="942"/>
      <c r="FDK328" s="942"/>
      <c r="FDL328" s="942"/>
      <c r="FDM328" s="942"/>
      <c r="FDN328" s="942"/>
      <c r="FDO328" s="942"/>
      <c r="FDP328" s="942"/>
      <c r="FDQ328" s="942"/>
      <c r="FDR328" s="942"/>
      <c r="FDS328" s="942"/>
      <c r="FDT328" s="942"/>
      <c r="FDU328" s="942"/>
      <c r="FDV328" s="942"/>
      <c r="FDW328" s="942"/>
      <c r="FDX328" s="942"/>
      <c r="FDY328" s="942"/>
      <c r="FDZ328" s="942"/>
      <c r="FEA328" s="942"/>
      <c r="FEB328" s="942"/>
      <c r="FEC328" s="942"/>
      <c r="FED328" s="942"/>
      <c r="FEE328" s="942"/>
      <c r="FEF328" s="942"/>
      <c r="FEG328" s="942"/>
      <c r="FEH328" s="942"/>
      <c r="FEI328" s="942"/>
      <c r="FEJ328" s="942"/>
      <c r="FEK328" s="942"/>
      <c r="FEL328" s="942"/>
      <c r="FEM328" s="942"/>
      <c r="FEN328" s="942"/>
      <c r="FEO328" s="942"/>
      <c r="FEP328" s="942"/>
      <c r="FEQ328" s="942"/>
      <c r="FER328" s="942"/>
      <c r="FES328" s="942"/>
      <c r="FET328" s="942"/>
      <c r="FEU328" s="942"/>
      <c r="FEV328" s="942"/>
      <c r="FEW328" s="942"/>
      <c r="FEX328" s="942"/>
      <c r="FEY328" s="942"/>
      <c r="FEZ328" s="942"/>
      <c r="FFA328" s="942"/>
      <c r="FFB328" s="942"/>
      <c r="FFC328" s="942"/>
      <c r="FFD328" s="942"/>
      <c r="FFE328" s="942"/>
      <c r="FFF328" s="942"/>
      <c r="FFG328" s="942"/>
      <c r="FFH328" s="942"/>
      <c r="FFI328" s="942"/>
      <c r="FFJ328" s="942"/>
      <c r="FFK328" s="942"/>
      <c r="FFL328" s="942"/>
      <c r="FFM328" s="942"/>
      <c r="FFN328" s="942"/>
      <c r="FFO328" s="942"/>
      <c r="FFP328" s="942"/>
      <c r="FFQ328" s="942"/>
      <c r="FFR328" s="942"/>
      <c r="FFS328" s="942"/>
      <c r="FFT328" s="942"/>
      <c r="FFU328" s="942"/>
      <c r="FFV328" s="942"/>
      <c r="FFW328" s="942"/>
      <c r="FFX328" s="942"/>
      <c r="FFY328" s="942"/>
      <c r="FFZ328" s="942"/>
      <c r="FGA328" s="942"/>
      <c r="FGB328" s="942"/>
      <c r="FGC328" s="942"/>
      <c r="FGD328" s="942"/>
      <c r="FGE328" s="942"/>
      <c r="FGF328" s="942"/>
      <c r="FGG328" s="942"/>
      <c r="FGH328" s="942"/>
      <c r="FGI328" s="942"/>
      <c r="FGJ328" s="942"/>
      <c r="FGK328" s="942"/>
      <c r="FGL328" s="942"/>
      <c r="FGM328" s="942"/>
      <c r="FGN328" s="942"/>
      <c r="FGO328" s="942"/>
      <c r="FGP328" s="942"/>
      <c r="FGQ328" s="942"/>
      <c r="FGR328" s="942"/>
      <c r="FGS328" s="942"/>
      <c r="FGT328" s="942"/>
      <c r="FGU328" s="942"/>
      <c r="FGV328" s="942"/>
      <c r="FGW328" s="942"/>
      <c r="FGX328" s="942"/>
      <c r="FGY328" s="942"/>
      <c r="FGZ328" s="942"/>
      <c r="FHA328" s="942"/>
      <c r="FHB328" s="942"/>
      <c r="FHC328" s="942"/>
      <c r="FHD328" s="942"/>
      <c r="FHE328" s="942"/>
      <c r="FHF328" s="942"/>
      <c r="FHG328" s="942"/>
      <c r="FHH328" s="942"/>
      <c r="FHI328" s="942"/>
      <c r="FHJ328" s="942"/>
      <c r="FHK328" s="942"/>
      <c r="FHL328" s="942"/>
      <c r="FHM328" s="942"/>
      <c r="FHN328" s="942"/>
      <c r="FHO328" s="942"/>
      <c r="FHP328" s="942"/>
      <c r="FHQ328" s="942"/>
      <c r="FHR328" s="942"/>
      <c r="FHS328" s="942"/>
      <c r="FHT328" s="942"/>
      <c r="FHU328" s="942"/>
      <c r="FHV328" s="942"/>
      <c r="FHW328" s="942"/>
      <c r="FHX328" s="942"/>
      <c r="FHY328" s="942"/>
      <c r="FHZ328" s="942"/>
      <c r="FIA328" s="942"/>
      <c r="FIB328" s="942"/>
      <c r="FIC328" s="942"/>
      <c r="FID328" s="942"/>
      <c r="FIE328" s="942"/>
      <c r="FIF328" s="942"/>
      <c r="FIG328" s="942"/>
      <c r="FIH328" s="942"/>
      <c r="FII328" s="942"/>
      <c r="FIJ328" s="942"/>
      <c r="FIK328" s="942"/>
      <c r="FIL328" s="942"/>
      <c r="FIM328" s="942"/>
      <c r="FIN328" s="942"/>
      <c r="FIO328" s="942"/>
      <c r="FIP328" s="942"/>
      <c r="FIQ328" s="942"/>
      <c r="FIR328" s="942"/>
      <c r="FIS328" s="942"/>
      <c r="FIT328" s="942"/>
      <c r="FIU328" s="942"/>
      <c r="FIV328" s="942"/>
      <c r="FIW328" s="942"/>
      <c r="FIX328" s="942"/>
      <c r="FIY328" s="942"/>
      <c r="FIZ328" s="942"/>
      <c r="FJA328" s="942"/>
      <c r="FJB328" s="942"/>
      <c r="FJC328" s="942"/>
      <c r="FJD328" s="942"/>
      <c r="FJE328" s="942"/>
      <c r="FJF328" s="942"/>
      <c r="FJG328" s="942"/>
      <c r="FJH328" s="942"/>
      <c r="FJI328" s="942"/>
      <c r="FJJ328" s="942"/>
      <c r="FJK328" s="942"/>
      <c r="FJL328" s="942"/>
      <c r="FJM328" s="942"/>
      <c r="FJN328" s="942"/>
      <c r="FJO328" s="942"/>
      <c r="FJP328" s="942"/>
      <c r="FJQ328" s="942"/>
      <c r="FJR328" s="942"/>
      <c r="FJS328" s="942"/>
      <c r="FJT328" s="942"/>
      <c r="FJU328" s="942"/>
      <c r="FJV328" s="942"/>
      <c r="FJW328" s="942"/>
      <c r="FJX328" s="942"/>
      <c r="FJY328" s="942"/>
      <c r="FJZ328" s="942"/>
      <c r="FKA328" s="942"/>
      <c r="FKB328" s="942"/>
      <c r="FKC328" s="942"/>
      <c r="FKD328" s="942"/>
      <c r="FKE328" s="942"/>
      <c r="FKF328" s="942"/>
      <c r="FKG328" s="942"/>
      <c r="FKH328" s="942"/>
      <c r="FKI328" s="942"/>
      <c r="FKJ328" s="942"/>
      <c r="FKK328" s="942"/>
      <c r="FKL328" s="942"/>
      <c r="FKM328" s="942"/>
      <c r="FKN328" s="942"/>
      <c r="FKO328" s="942"/>
      <c r="FKP328" s="942"/>
      <c r="FKQ328" s="942"/>
      <c r="FKR328" s="942"/>
      <c r="FKS328" s="942"/>
      <c r="FKT328" s="942"/>
      <c r="FKU328" s="942"/>
      <c r="FKV328" s="942"/>
      <c r="FKW328" s="942"/>
      <c r="FKX328" s="942"/>
      <c r="FKY328" s="942"/>
      <c r="FKZ328" s="942"/>
      <c r="FLA328" s="942"/>
      <c r="FLB328" s="942"/>
      <c r="FLC328" s="942"/>
      <c r="FLD328" s="942"/>
      <c r="FLE328" s="942"/>
      <c r="FLF328" s="942"/>
      <c r="FLG328" s="942"/>
      <c r="FLH328" s="942"/>
      <c r="FLI328" s="942"/>
      <c r="FLJ328" s="942"/>
      <c r="FLK328" s="942"/>
      <c r="FLL328" s="942"/>
      <c r="FLM328" s="942"/>
      <c r="FLN328" s="942"/>
      <c r="FLO328" s="942"/>
      <c r="FLP328" s="942"/>
      <c r="FLQ328" s="942"/>
      <c r="FLR328" s="942"/>
      <c r="FLS328" s="942"/>
      <c r="FLT328" s="942"/>
      <c r="FLU328" s="942"/>
      <c r="FLV328" s="942"/>
      <c r="FLW328" s="942"/>
      <c r="FLX328" s="942"/>
      <c r="FLY328" s="942"/>
      <c r="FLZ328" s="942"/>
      <c r="FMA328" s="942"/>
      <c r="FMB328" s="942"/>
      <c r="FMC328" s="942"/>
      <c r="FMD328" s="942"/>
      <c r="FME328" s="942"/>
      <c r="FMF328" s="942"/>
      <c r="FMG328" s="942"/>
      <c r="FMH328" s="942"/>
      <c r="FMI328" s="942"/>
      <c r="FMJ328" s="942"/>
      <c r="FMK328" s="942"/>
      <c r="FML328" s="942"/>
      <c r="FMM328" s="942"/>
      <c r="FMN328" s="942"/>
      <c r="FMO328" s="942"/>
      <c r="FMP328" s="942"/>
      <c r="FMQ328" s="942"/>
      <c r="FMR328" s="942"/>
      <c r="FMS328" s="942"/>
      <c r="FMT328" s="942"/>
      <c r="FMU328" s="942"/>
      <c r="FMV328" s="942"/>
      <c r="FMW328" s="942"/>
      <c r="FMX328" s="942"/>
      <c r="FMY328" s="942"/>
      <c r="FMZ328" s="942"/>
      <c r="FNA328" s="942"/>
      <c r="FNB328" s="942"/>
      <c r="FNC328" s="942"/>
      <c r="FND328" s="942"/>
      <c r="FNE328" s="942"/>
      <c r="FNF328" s="942"/>
      <c r="FNG328" s="942"/>
      <c r="FNH328" s="942"/>
      <c r="FNI328" s="942"/>
      <c r="FNJ328" s="942"/>
      <c r="FNK328" s="942"/>
      <c r="FNL328" s="942"/>
      <c r="FNM328" s="942"/>
      <c r="FNN328" s="942"/>
      <c r="FNO328" s="942"/>
      <c r="FNP328" s="942"/>
      <c r="FNQ328" s="942"/>
      <c r="FNR328" s="942"/>
      <c r="FNS328" s="942"/>
      <c r="FNT328" s="942"/>
      <c r="FNU328" s="942"/>
      <c r="FNV328" s="942"/>
      <c r="FNW328" s="942"/>
      <c r="FNX328" s="942"/>
      <c r="FNY328" s="942"/>
      <c r="FNZ328" s="942"/>
      <c r="FOA328" s="942"/>
      <c r="FOB328" s="942"/>
      <c r="FOC328" s="942"/>
      <c r="FOD328" s="942"/>
      <c r="FOE328" s="942"/>
      <c r="FOF328" s="942"/>
      <c r="FOG328" s="942"/>
      <c r="FOH328" s="942"/>
      <c r="FOI328" s="942"/>
      <c r="FOJ328" s="942"/>
      <c r="FOK328" s="942"/>
      <c r="FOL328" s="942"/>
      <c r="FOM328" s="942"/>
      <c r="FON328" s="942"/>
      <c r="FOO328" s="942"/>
      <c r="FOP328" s="942"/>
      <c r="FOQ328" s="942"/>
      <c r="FOR328" s="942"/>
      <c r="FOS328" s="942"/>
      <c r="FOT328" s="942"/>
      <c r="FOU328" s="942"/>
      <c r="FOV328" s="942"/>
      <c r="FOW328" s="942"/>
      <c r="FOX328" s="942"/>
      <c r="FOY328" s="942"/>
      <c r="FOZ328" s="942"/>
      <c r="FPA328" s="942"/>
      <c r="FPB328" s="942"/>
      <c r="FPC328" s="942"/>
      <c r="FPD328" s="942"/>
      <c r="FPE328" s="942"/>
      <c r="FPF328" s="942"/>
      <c r="FPG328" s="942"/>
      <c r="FPH328" s="942"/>
      <c r="FPI328" s="942"/>
      <c r="FPJ328" s="942"/>
      <c r="FPK328" s="942"/>
      <c r="FPL328" s="942"/>
      <c r="FPM328" s="942"/>
      <c r="FPN328" s="942"/>
      <c r="FPO328" s="942"/>
      <c r="FPP328" s="942"/>
      <c r="FPQ328" s="942"/>
      <c r="FPR328" s="942"/>
      <c r="FPS328" s="942"/>
      <c r="FPT328" s="942"/>
      <c r="FPU328" s="942"/>
      <c r="FPV328" s="942"/>
      <c r="FPW328" s="942"/>
      <c r="FPX328" s="942"/>
      <c r="FPY328" s="942"/>
      <c r="FPZ328" s="942"/>
      <c r="FQA328" s="942"/>
      <c r="FQB328" s="942"/>
      <c r="FQC328" s="942"/>
      <c r="FQD328" s="942"/>
      <c r="FQE328" s="942"/>
      <c r="FQF328" s="942"/>
      <c r="FQG328" s="942"/>
      <c r="FQH328" s="942"/>
      <c r="FQI328" s="942"/>
      <c r="FQJ328" s="942"/>
      <c r="FQK328" s="942"/>
      <c r="FQL328" s="942"/>
      <c r="FQM328" s="942"/>
      <c r="FQN328" s="942"/>
      <c r="FQO328" s="942"/>
      <c r="FQP328" s="942"/>
      <c r="FQQ328" s="942"/>
      <c r="FQR328" s="942"/>
      <c r="FQS328" s="942"/>
      <c r="FQT328" s="942"/>
      <c r="FQU328" s="942"/>
      <c r="FQV328" s="942"/>
      <c r="FQW328" s="942"/>
      <c r="FQX328" s="942"/>
      <c r="FQY328" s="942"/>
      <c r="FQZ328" s="942"/>
      <c r="FRA328" s="942"/>
      <c r="FRB328" s="942"/>
      <c r="FRC328" s="942"/>
      <c r="FRD328" s="942"/>
      <c r="FRE328" s="942"/>
      <c r="FRF328" s="942"/>
      <c r="FRG328" s="942"/>
      <c r="FRH328" s="942"/>
      <c r="FRI328" s="942"/>
      <c r="FRJ328" s="942"/>
      <c r="FRK328" s="942"/>
      <c r="FRL328" s="942"/>
      <c r="FRM328" s="942"/>
      <c r="FRN328" s="942"/>
      <c r="FRO328" s="942"/>
      <c r="FRP328" s="942"/>
      <c r="FRQ328" s="942"/>
      <c r="FRR328" s="942"/>
      <c r="FRS328" s="942"/>
      <c r="FRT328" s="942"/>
      <c r="FRU328" s="942"/>
      <c r="FRV328" s="942"/>
      <c r="FRW328" s="942"/>
      <c r="FRX328" s="942"/>
      <c r="FRY328" s="942"/>
      <c r="FRZ328" s="942"/>
      <c r="FSA328" s="942"/>
      <c r="FSB328" s="942"/>
      <c r="FSC328" s="942"/>
      <c r="FSD328" s="942"/>
      <c r="FSE328" s="942"/>
      <c r="FSF328" s="942"/>
      <c r="FSG328" s="942"/>
      <c r="FSH328" s="942"/>
      <c r="FSI328" s="942"/>
      <c r="FSJ328" s="942"/>
      <c r="FSK328" s="942"/>
      <c r="FSL328" s="942"/>
      <c r="FSM328" s="942"/>
      <c r="FSN328" s="942"/>
      <c r="FSO328" s="942"/>
      <c r="FSP328" s="942"/>
      <c r="FSQ328" s="942"/>
      <c r="FSR328" s="942"/>
      <c r="FSS328" s="942"/>
      <c r="FST328" s="942"/>
      <c r="FSU328" s="942"/>
      <c r="FSV328" s="942"/>
      <c r="FSW328" s="942"/>
      <c r="FSX328" s="942"/>
      <c r="FSY328" s="942"/>
      <c r="FSZ328" s="942"/>
      <c r="FTA328" s="942"/>
      <c r="FTB328" s="942"/>
      <c r="FTC328" s="942"/>
      <c r="FTD328" s="942"/>
      <c r="FTE328" s="942"/>
      <c r="FTF328" s="942"/>
      <c r="FTG328" s="942"/>
      <c r="FTH328" s="942"/>
      <c r="FTI328" s="942"/>
      <c r="FTJ328" s="942"/>
      <c r="FTK328" s="942"/>
      <c r="FTL328" s="942"/>
      <c r="FTM328" s="942"/>
      <c r="FTN328" s="942"/>
      <c r="FTO328" s="942"/>
      <c r="FTP328" s="942"/>
      <c r="FTQ328" s="942"/>
      <c r="FTR328" s="942"/>
      <c r="FTS328" s="942"/>
      <c r="FTT328" s="942"/>
      <c r="FTU328" s="942"/>
      <c r="FTV328" s="942"/>
      <c r="FTW328" s="942"/>
      <c r="FTX328" s="942"/>
      <c r="FTY328" s="942"/>
      <c r="FTZ328" s="942"/>
      <c r="FUA328" s="942"/>
      <c r="FUB328" s="942"/>
      <c r="FUC328" s="942"/>
      <c r="FUD328" s="942"/>
      <c r="FUE328" s="942"/>
      <c r="FUF328" s="942"/>
      <c r="FUG328" s="942"/>
      <c r="FUH328" s="942"/>
      <c r="FUI328" s="942"/>
      <c r="FUJ328" s="942"/>
      <c r="FUK328" s="942"/>
      <c r="FUL328" s="942"/>
      <c r="FUM328" s="942"/>
      <c r="FUN328" s="942"/>
      <c r="FUO328" s="942"/>
      <c r="FUP328" s="942"/>
      <c r="FUQ328" s="942"/>
      <c r="FUR328" s="942"/>
      <c r="FUS328" s="942"/>
      <c r="FUT328" s="942"/>
      <c r="FUU328" s="942"/>
      <c r="FUV328" s="942"/>
      <c r="FUW328" s="942"/>
      <c r="FUX328" s="942"/>
      <c r="FUY328" s="942"/>
      <c r="FUZ328" s="942"/>
      <c r="FVA328" s="942"/>
      <c r="FVB328" s="942"/>
      <c r="FVC328" s="942"/>
      <c r="FVD328" s="942"/>
      <c r="FVE328" s="942"/>
      <c r="FVF328" s="942"/>
      <c r="FVG328" s="942"/>
      <c r="FVH328" s="942"/>
      <c r="FVI328" s="942"/>
      <c r="FVJ328" s="942"/>
      <c r="FVK328" s="942"/>
      <c r="FVL328" s="942"/>
      <c r="FVM328" s="942"/>
      <c r="FVN328" s="942"/>
      <c r="FVO328" s="942"/>
      <c r="FVP328" s="942"/>
      <c r="FVQ328" s="942"/>
      <c r="FVR328" s="942"/>
      <c r="FVS328" s="942"/>
      <c r="FVT328" s="942"/>
      <c r="FVU328" s="942"/>
      <c r="FVV328" s="942"/>
      <c r="FVW328" s="942"/>
      <c r="FVX328" s="942"/>
      <c r="FVY328" s="942"/>
      <c r="FVZ328" s="942"/>
      <c r="FWA328" s="942"/>
      <c r="FWB328" s="942"/>
      <c r="FWC328" s="942"/>
      <c r="FWD328" s="942"/>
      <c r="FWE328" s="942"/>
      <c r="FWF328" s="942"/>
      <c r="FWG328" s="942"/>
      <c r="FWH328" s="942"/>
      <c r="FWI328" s="942"/>
      <c r="FWJ328" s="942"/>
      <c r="FWK328" s="942"/>
      <c r="FWL328" s="942"/>
      <c r="FWM328" s="942"/>
      <c r="FWN328" s="942"/>
      <c r="FWO328" s="942"/>
      <c r="FWP328" s="942"/>
      <c r="FWQ328" s="942"/>
      <c r="FWR328" s="942"/>
      <c r="FWS328" s="942"/>
      <c r="FWT328" s="942"/>
      <c r="FWU328" s="942"/>
      <c r="FWV328" s="942"/>
      <c r="FWW328" s="942"/>
      <c r="FWX328" s="942"/>
      <c r="FWY328" s="942"/>
      <c r="FWZ328" s="942"/>
      <c r="FXA328" s="942"/>
      <c r="FXB328" s="942"/>
      <c r="FXC328" s="942"/>
      <c r="FXD328" s="942"/>
      <c r="FXE328" s="942"/>
      <c r="FXF328" s="942"/>
      <c r="FXG328" s="942"/>
      <c r="FXH328" s="942"/>
      <c r="FXI328" s="942"/>
      <c r="FXJ328" s="942"/>
      <c r="FXK328" s="942"/>
      <c r="FXL328" s="942"/>
      <c r="FXM328" s="942"/>
      <c r="FXN328" s="942"/>
      <c r="FXO328" s="942"/>
      <c r="FXP328" s="942"/>
      <c r="FXQ328" s="942"/>
      <c r="FXR328" s="942"/>
      <c r="FXS328" s="942"/>
      <c r="FXT328" s="942"/>
      <c r="FXU328" s="942"/>
      <c r="FXV328" s="942"/>
      <c r="FXW328" s="942"/>
      <c r="FXX328" s="942"/>
      <c r="FXY328" s="942"/>
      <c r="FXZ328" s="942"/>
      <c r="FYA328" s="942"/>
      <c r="FYB328" s="942"/>
      <c r="FYC328" s="942"/>
      <c r="FYD328" s="942"/>
      <c r="FYE328" s="942"/>
      <c r="FYF328" s="942"/>
      <c r="FYG328" s="942"/>
      <c r="FYH328" s="942"/>
      <c r="FYI328" s="942"/>
      <c r="FYJ328" s="942"/>
      <c r="FYK328" s="942"/>
      <c r="FYL328" s="942"/>
      <c r="FYM328" s="942"/>
      <c r="FYN328" s="942"/>
      <c r="FYO328" s="942"/>
      <c r="FYP328" s="942"/>
      <c r="FYQ328" s="942"/>
      <c r="FYR328" s="942"/>
      <c r="FYS328" s="942"/>
      <c r="FYT328" s="942"/>
      <c r="FYU328" s="942"/>
      <c r="FYV328" s="942"/>
      <c r="FYW328" s="942"/>
      <c r="FYX328" s="942"/>
      <c r="FYY328" s="942"/>
      <c r="FYZ328" s="942"/>
      <c r="FZA328" s="942"/>
      <c r="FZB328" s="942"/>
      <c r="FZC328" s="942"/>
      <c r="FZD328" s="942"/>
      <c r="FZE328" s="942"/>
      <c r="FZF328" s="942"/>
      <c r="FZG328" s="942"/>
      <c r="FZH328" s="942"/>
      <c r="FZI328" s="942"/>
      <c r="FZJ328" s="942"/>
      <c r="FZK328" s="942"/>
      <c r="FZL328" s="942"/>
      <c r="FZM328" s="942"/>
      <c r="FZN328" s="942"/>
      <c r="FZO328" s="942"/>
      <c r="FZP328" s="942"/>
      <c r="FZQ328" s="942"/>
      <c r="FZR328" s="942"/>
      <c r="FZS328" s="942"/>
      <c r="FZT328" s="942"/>
      <c r="FZU328" s="942"/>
      <c r="FZV328" s="942"/>
      <c r="FZW328" s="942"/>
      <c r="FZX328" s="942"/>
      <c r="FZY328" s="942"/>
      <c r="FZZ328" s="942"/>
      <c r="GAA328" s="942"/>
      <c r="GAB328" s="942"/>
      <c r="GAC328" s="942"/>
      <c r="GAD328" s="942"/>
      <c r="GAE328" s="942"/>
      <c r="GAF328" s="942"/>
      <c r="GAG328" s="942"/>
      <c r="GAH328" s="942"/>
      <c r="GAI328" s="942"/>
      <c r="GAJ328" s="942"/>
      <c r="GAK328" s="942"/>
      <c r="GAL328" s="942"/>
      <c r="GAM328" s="942"/>
      <c r="GAN328" s="942"/>
      <c r="GAO328" s="942"/>
      <c r="GAP328" s="942"/>
      <c r="GAQ328" s="942"/>
      <c r="GAR328" s="942"/>
      <c r="GAS328" s="942"/>
      <c r="GAT328" s="942"/>
      <c r="GAU328" s="942"/>
      <c r="GAV328" s="942"/>
      <c r="GAW328" s="942"/>
      <c r="GAX328" s="942"/>
      <c r="GAY328" s="942"/>
      <c r="GAZ328" s="942"/>
      <c r="GBA328" s="942"/>
      <c r="GBB328" s="942"/>
      <c r="GBC328" s="942"/>
      <c r="GBD328" s="942"/>
      <c r="GBE328" s="942"/>
      <c r="GBF328" s="942"/>
      <c r="GBG328" s="942"/>
      <c r="GBH328" s="942"/>
      <c r="GBI328" s="942"/>
      <c r="GBJ328" s="942"/>
      <c r="GBK328" s="942"/>
      <c r="GBL328" s="942"/>
      <c r="GBM328" s="942"/>
      <c r="GBN328" s="942"/>
      <c r="GBO328" s="942"/>
      <c r="GBP328" s="942"/>
      <c r="GBQ328" s="942"/>
      <c r="GBR328" s="942"/>
      <c r="GBS328" s="942"/>
      <c r="GBT328" s="942"/>
      <c r="GBU328" s="942"/>
      <c r="GBV328" s="942"/>
      <c r="GBW328" s="942"/>
      <c r="GBX328" s="942"/>
      <c r="GBY328" s="942"/>
      <c r="GBZ328" s="942"/>
      <c r="GCA328" s="942"/>
      <c r="GCB328" s="942"/>
      <c r="GCC328" s="942"/>
      <c r="GCD328" s="942"/>
      <c r="GCE328" s="942"/>
      <c r="GCF328" s="942"/>
      <c r="GCG328" s="942"/>
      <c r="GCH328" s="942"/>
      <c r="GCI328" s="942"/>
      <c r="GCJ328" s="942"/>
      <c r="GCK328" s="942"/>
      <c r="GCL328" s="942"/>
      <c r="GCM328" s="942"/>
      <c r="GCN328" s="942"/>
      <c r="GCO328" s="942"/>
      <c r="GCP328" s="942"/>
      <c r="GCQ328" s="942"/>
      <c r="GCR328" s="942"/>
      <c r="GCS328" s="942"/>
      <c r="GCT328" s="942"/>
      <c r="GCU328" s="942"/>
      <c r="GCV328" s="942"/>
      <c r="GCW328" s="942"/>
      <c r="GCX328" s="942"/>
      <c r="GCY328" s="942"/>
      <c r="GCZ328" s="942"/>
      <c r="GDA328" s="942"/>
      <c r="GDB328" s="942"/>
      <c r="GDC328" s="942"/>
      <c r="GDD328" s="942"/>
      <c r="GDE328" s="942"/>
      <c r="GDF328" s="942"/>
      <c r="GDG328" s="942"/>
      <c r="GDH328" s="942"/>
      <c r="GDI328" s="942"/>
      <c r="GDJ328" s="942"/>
      <c r="GDK328" s="942"/>
      <c r="GDL328" s="942"/>
      <c r="GDM328" s="942"/>
      <c r="GDN328" s="942"/>
      <c r="GDO328" s="942"/>
      <c r="GDP328" s="942"/>
      <c r="GDQ328" s="942"/>
      <c r="GDR328" s="942"/>
      <c r="GDS328" s="942"/>
      <c r="GDT328" s="942"/>
      <c r="GDU328" s="942"/>
      <c r="GDV328" s="942"/>
      <c r="GDW328" s="942"/>
      <c r="GDX328" s="942"/>
      <c r="GDY328" s="942"/>
      <c r="GDZ328" s="942"/>
      <c r="GEA328" s="942"/>
      <c r="GEB328" s="942"/>
      <c r="GEC328" s="942"/>
      <c r="GED328" s="942"/>
      <c r="GEE328" s="942"/>
      <c r="GEF328" s="942"/>
      <c r="GEG328" s="942"/>
      <c r="GEH328" s="942"/>
      <c r="GEI328" s="942"/>
      <c r="GEJ328" s="942"/>
      <c r="GEK328" s="942"/>
      <c r="GEL328" s="942"/>
      <c r="GEM328" s="942"/>
      <c r="GEN328" s="942"/>
      <c r="GEO328" s="942"/>
      <c r="GEP328" s="942"/>
      <c r="GEQ328" s="942"/>
      <c r="GER328" s="942"/>
      <c r="GES328" s="942"/>
      <c r="GET328" s="942"/>
      <c r="GEU328" s="942"/>
      <c r="GEV328" s="942"/>
      <c r="GEW328" s="942"/>
      <c r="GEX328" s="942"/>
      <c r="GEY328" s="942"/>
      <c r="GEZ328" s="942"/>
      <c r="GFA328" s="942"/>
      <c r="GFB328" s="942"/>
      <c r="GFC328" s="942"/>
      <c r="GFD328" s="942"/>
      <c r="GFE328" s="942"/>
      <c r="GFF328" s="942"/>
      <c r="GFG328" s="942"/>
      <c r="GFH328" s="942"/>
      <c r="GFI328" s="942"/>
      <c r="GFJ328" s="942"/>
      <c r="GFK328" s="942"/>
      <c r="GFL328" s="942"/>
      <c r="GFM328" s="942"/>
      <c r="GFN328" s="942"/>
      <c r="GFO328" s="942"/>
      <c r="GFP328" s="942"/>
      <c r="GFQ328" s="942"/>
      <c r="GFR328" s="942"/>
      <c r="GFS328" s="942"/>
      <c r="GFT328" s="942"/>
      <c r="GFU328" s="942"/>
      <c r="GFV328" s="942"/>
      <c r="GFW328" s="942"/>
      <c r="GFX328" s="942"/>
      <c r="GFY328" s="942"/>
      <c r="GFZ328" s="942"/>
      <c r="GGA328" s="942"/>
      <c r="GGB328" s="942"/>
      <c r="GGC328" s="942"/>
      <c r="GGD328" s="942"/>
      <c r="GGE328" s="942"/>
      <c r="GGF328" s="942"/>
      <c r="GGG328" s="942"/>
      <c r="GGH328" s="942"/>
      <c r="GGI328" s="942"/>
      <c r="GGJ328" s="942"/>
      <c r="GGK328" s="942"/>
      <c r="GGL328" s="942"/>
      <c r="GGM328" s="942"/>
      <c r="GGN328" s="942"/>
      <c r="GGO328" s="942"/>
      <c r="GGP328" s="942"/>
      <c r="GGQ328" s="942"/>
      <c r="GGR328" s="942"/>
      <c r="GGS328" s="942"/>
      <c r="GGT328" s="942"/>
      <c r="GGU328" s="942"/>
      <c r="GGV328" s="942"/>
      <c r="GGW328" s="942"/>
      <c r="GGX328" s="942"/>
      <c r="GGY328" s="942"/>
      <c r="GGZ328" s="942"/>
      <c r="GHA328" s="942"/>
      <c r="GHB328" s="942"/>
      <c r="GHC328" s="942"/>
      <c r="GHD328" s="942"/>
      <c r="GHE328" s="942"/>
      <c r="GHF328" s="942"/>
      <c r="GHG328" s="942"/>
      <c r="GHH328" s="942"/>
      <c r="GHI328" s="942"/>
      <c r="GHJ328" s="942"/>
      <c r="GHK328" s="942"/>
      <c r="GHL328" s="942"/>
      <c r="GHM328" s="942"/>
      <c r="GHN328" s="942"/>
      <c r="GHO328" s="942"/>
      <c r="GHP328" s="942"/>
      <c r="GHQ328" s="942"/>
      <c r="GHR328" s="942"/>
      <c r="GHS328" s="942"/>
      <c r="GHT328" s="942"/>
      <c r="GHU328" s="942"/>
      <c r="GHV328" s="942"/>
      <c r="GHW328" s="942"/>
      <c r="GHX328" s="942"/>
      <c r="GHY328" s="942"/>
      <c r="GHZ328" s="942"/>
      <c r="GIA328" s="942"/>
      <c r="GIB328" s="942"/>
      <c r="GIC328" s="942"/>
      <c r="GID328" s="942"/>
      <c r="GIE328" s="942"/>
      <c r="GIF328" s="942"/>
      <c r="GIG328" s="942"/>
      <c r="GIH328" s="942"/>
      <c r="GII328" s="942"/>
      <c r="GIJ328" s="942"/>
      <c r="GIK328" s="942"/>
      <c r="GIL328" s="942"/>
      <c r="GIM328" s="942"/>
      <c r="GIN328" s="942"/>
      <c r="GIO328" s="942"/>
      <c r="GIP328" s="942"/>
      <c r="GIQ328" s="942"/>
      <c r="GIR328" s="942"/>
      <c r="GIS328" s="942"/>
      <c r="GIT328" s="942"/>
      <c r="GIU328" s="942"/>
      <c r="GIV328" s="942"/>
      <c r="GIW328" s="942"/>
      <c r="GIX328" s="942"/>
      <c r="GIY328" s="942"/>
      <c r="GIZ328" s="942"/>
      <c r="GJA328" s="942"/>
      <c r="GJB328" s="942"/>
      <c r="GJC328" s="942"/>
      <c r="GJD328" s="942"/>
      <c r="GJE328" s="942"/>
      <c r="GJF328" s="942"/>
      <c r="GJG328" s="942"/>
      <c r="GJH328" s="942"/>
      <c r="GJI328" s="942"/>
      <c r="GJJ328" s="942"/>
      <c r="GJK328" s="942"/>
      <c r="GJL328" s="942"/>
      <c r="GJM328" s="942"/>
      <c r="GJN328" s="942"/>
      <c r="GJO328" s="942"/>
      <c r="GJP328" s="942"/>
      <c r="GJQ328" s="942"/>
      <c r="GJR328" s="942"/>
      <c r="GJS328" s="942"/>
      <c r="GJT328" s="942"/>
      <c r="GJU328" s="942"/>
      <c r="GJV328" s="942"/>
      <c r="GJW328" s="942"/>
      <c r="GJX328" s="942"/>
      <c r="GJY328" s="942"/>
      <c r="GJZ328" s="942"/>
      <c r="GKA328" s="942"/>
      <c r="GKB328" s="942"/>
      <c r="GKC328" s="942"/>
      <c r="GKD328" s="942"/>
      <c r="GKE328" s="942"/>
      <c r="GKF328" s="942"/>
      <c r="GKG328" s="942"/>
      <c r="GKH328" s="942"/>
      <c r="GKI328" s="942"/>
      <c r="GKJ328" s="942"/>
      <c r="GKK328" s="942"/>
      <c r="GKL328" s="942"/>
      <c r="GKM328" s="942"/>
      <c r="GKN328" s="942"/>
      <c r="GKO328" s="942"/>
      <c r="GKP328" s="942"/>
      <c r="GKQ328" s="942"/>
      <c r="GKR328" s="942"/>
      <c r="GKS328" s="942"/>
      <c r="GKT328" s="942"/>
      <c r="GKU328" s="942"/>
      <c r="GKV328" s="942"/>
      <c r="GKW328" s="942"/>
      <c r="GKX328" s="942"/>
      <c r="GKY328" s="942"/>
      <c r="GKZ328" s="942"/>
      <c r="GLA328" s="942"/>
      <c r="GLB328" s="942"/>
      <c r="GLC328" s="942"/>
      <c r="GLD328" s="942"/>
      <c r="GLE328" s="942"/>
      <c r="GLF328" s="942"/>
      <c r="GLG328" s="942"/>
      <c r="GLH328" s="942"/>
      <c r="GLI328" s="942"/>
      <c r="GLJ328" s="942"/>
      <c r="GLK328" s="942"/>
      <c r="GLL328" s="942"/>
      <c r="GLM328" s="942"/>
      <c r="GLN328" s="942"/>
      <c r="GLO328" s="942"/>
      <c r="GLP328" s="942"/>
      <c r="GLQ328" s="942"/>
      <c r="GLR328" s="942"/>
      <c r="GLS328" s="942"/>
      <c r="GLT328" s="942"/>
      <c r="GLU328" s="942"/>
      <c r="GLV328" s="942"/>
      <c r="GLW328" s="942"/>
      <c r="GLX328" s="942"/>
      <c r="GLY328" s="942"/>
      <c r="GLZ328" s="942"/>
      <c r="GMA328" s="942"/>
      <c r="GMB328" s="942"/>
      <c r="GMC328" s="942"/>
      <c r="GMD328" s="942"/>
      <c r="GME328" s="942"/>
      <c r="GMF328" s="942"/>
      <c r="GMG328" s="942"/>
      <c r="GMH328" s="942"/>
      <c r="GMI328" s="942"/>
      <c r="GMJ328" s="942"/>
      <c r="GMK328" s="942"/>
      <c r="GML328" s="942"/>
      <c r="GMM328" s="942"/>
      <c r="GMN328" s="942"/>
      <c r="GMO328" s="942"/>
      <c r="GMP328" s="942"/>
      <c r="GMQ328" s="942"/>
      <c r="GMR328" s="942"/>
      <c r="GMS328" s="942"/>
      <c r="GMT328" s="942"/>
      <c r="GMU328" s="942"/>
      <c r="GMV328" s="942"/>
      <c r="GMW328" s="942"/>
      <c r="GMX328" s="942"/>
      <c r="GMY328" s="942"/>
      <c r="GMZ328" s="942"/>
      <c r="GNA328" s="942"/>
      <c r="GNB328" s="942"/>
      <c r="GNC328" s="942"/>
      <c r="GND328" s="942"/>
      <c r="GNE328" s="942"/>
      <c r="GNF328" s="942"/>
      <c r="GNG328" s="942"/>
      <c r="GNH328" s="942"/>
      <c r="GNI328" s="942"/>
      <c r="GNJ328" s="942"/>
      <c r="GNK328" s="942"/>
      <c r="GNL328" s="942"/>
      <c r="GNM328" s="942"/>
      <c r="GNN328" s="942"/>
      <c r="GNO328" s="942"/>
      <c r="GNP328" s="942"/>
      <c r="GNQ328" s="942"/>
      <c r="GNR328" s="942"/>
      <c r="GNS328" s="942"/>
      <c r="GNT328" s="942"/>
      <c r="GNU328" s="942"/>
      <c r="GNV328" s="942"/>
      <c r="GNW328" s="942"/>
      <c r="GNX328" s="942"/>
      <c r="GNY328" s="942"/>
      <c r="GNZ328" s="942"/>
      <c r="GOA328" s="942"/>
      <c r="GOB328" s="942"/>
      <c r="GOC328" s="942"/>
      <c r="GOD328" s="942"/>
      <c r="GOE328" s="942"/>
      <c r="GOF328" s="942"/>
      <c r="GOG328" s="942"/>
      <c r="GOH328" s="942"/>
      <c r="GOI328" s="942"/>
      <c r="GOJ328" s="942"/>
      <c r="GOK328" s="942"/>
      <c r="GOL328" s="942"/>
      <c r="GOM328" s="942"/>
      <c r="GON328" s="942"/>
      <c r="GOO328" s="942"/>
      <c r="GOP328" s="942"/>
      <c r="GOQ328" s="942"/>
      <c r="GOR328" s="942"/>
      <c r="GOS328" s="942"/>
      <c r="GOT328" s="942"/>
      <c r="GOU328" s="942"/>
      <c r="GOV328" s="942"/>
      <c r="GOW328" s="942"/>
      <c r="GOX328" s="942"/>
      <c r="GOY328" s="942"/>
      <c r="GOZ328" s="942"/>
      <c r="GPA328" s="942"/>
      <c r="GPB328" s="942"/>
      <c r="GPC328" s="942"/>
      <c r="GPD328" s="942"/>
      <c r="GPE328" s="942"/>
      <c r="GPF328" s="942"/>
      <c r="GPG328" s="942"/>
      <c r="GPH328" s="942"/>
      <c r="GPI328" s="942"/>
      <c r="GPJ328" s="942"/>
      <c r="GPK328" s="942"/>
      <c r="GPL328" s="942"/>
      <c r="GPM328" s="942"/>
      <c r="GPN328" s="942"/>
      <c r="GPO328" s="942"/>
      <c r="GPP328" s="942"/>
      <c r="GPQ328" s="942"/>
      <c r="GPR328" s="942"/>
      <c r="GPS328" s="942"/>
      <c r="GPT328" s="942"/>
      <c r="GPU328" s="942"/>
      <c r="GPV328" s="942"/>
      <c r="GPW328" s="942"/>
      <c r="GPX328" s="942"/>
      <c r="GPY328" s="942"/>
      <c r="GPZ328" s="942"/>
      <c r="GQA328" s="942"/>
      <c r="GQB328" s="942"/>
      <c r="GQC328" s="942"/>
      <c r="GQD328" s="942"/>
      <c r="GQE328" s="942"/>
      <c r="GQF328" s="942"/>
      <c r="GQG328" s="942"/>
      <c r="GQH328" s="942"/>
      <c r="GQI328" s="942"/>
      <c r="GQJ328" s="942"/>
      <c r="GQK328" s="942"/>
      <c r="GQL328" s="942"/>
      <c r="GQM328" s="942"/>
      <c r="GQN328" s="942"/>
      <c r="GQO328" s="942"/>
      <c r="GQP328" s="942"/>
      <c r="GQQ328" s="942"/>
      <c r="GQR328" s="942"/>
      <c r="GQS328" s="942"/>
      <c r="GQT328" s="942"/>
      <c r="GQU328" s="942"/>
      <c r="GQV328" s="942"/>
      <c r="GQW328" s="942"/>
      <c r="GQX328" s="942"/>
      <c r="GQY328" s="942"/>
      <c r="GQZ328" s="942"/>
      <c r="GRA328" s="942"/>
      <c r="GRB328" s="942"/>
      <c r="GRC328" s="942"/>
      <c r="GRD328" s="942"/>
      <c r="GRE328" s="942"/>
      <c r="GRF328" s="942"/>
      <c r="GRG328" s="942"/>
      <c r="GRH328" s="942"/>
      <c r="GRI328" s="942"/>
      <c r="GRJ328" s="942"/>
      <c r="GRK328" s="942"/>
      <c r="GRL328" s="942"/>
      <c r="GRM328" s="942"/>
      <c r="GRN328" s="942"/>
      <c r="GRO328" s="942"/>
      <c r="GRP328" s="942"/>
      <c r="GRQ328" s="942"/>
      <c r="GRR328" s="942"/>
      <c r="GRS328" s="942"/>
      <c r="GRT328" s="942"/>
      <c r="GRU328" s="942"/>
      <c r="GRV328" s="942"/>
      <c r="GRW328" s="942"/>
      <c r="GRX328" s="942"/>
      <c r="GRY328" s="942"/>
      <c r="GRZ328" s="942"/>
      <c r="GSA328" s="942"/>
      <c r="GSB328" s="942"/>
      <c r="GSC328" s="942"/>
      <c r="GSD328" s="942"/>
      <c r="GSE328" s="942"/>
      <c r="GSF328" s="942"/>
      <c r="GSG328" s="942"/>
      <c r="GSH328" s="942"/>
      <c r="GSI328" s="942"/>
      <c r="GSJ328" s="942"/>
      <c r="GSK328" s="942"/>
      <c r="GSL328" s="942"/>
      <c r="GSM328" s="942"/>
      <c r="GSN328" s="942"/>
      <c r="GSO328" s="942"/>
      <c r="GSP328" s="942"/>
      <c r="GSQ328" s="942"/>
      <c r="GSR328" s="942"/>
      <c r="GSS328" s="942"/>
      <c r="GST328" s="942"/>
      <c r="GSU328" s="942"/>
      <c r="GSV328" s="942"/>
      <c r="GSW328" s="942"/>
      <c r="GSX328" s="942"/>
      <c r="GSY328" s="942"/>
      <c r="GSZ328" s="942"/>
      <c r="GTA328" s="942"/>
      <c r="GTB328" s="942"/>
      <c r="GTC328" s="942"/>
      <c r="GTD328" s="942"/>
      <c r="GTE328" s="942"/>
      <c r="GTF328" s="942"/>
      <c r="GTG328" s="942"/>
      <c r="GTH328" s="942"/>
      <c r="GTI328" s="942"/>
      <c r="GTJ328" s="942"/>
      <c r="GTK328" s="942"/>
      <c r="GTL328" s="942"/>
      <c r="GTM328" s="942"/>
      <c r="GTN328" s="942"/>
      <c r="GTO328" s="942"/>
      <c r="GTP328" s="942"/>
      <c r="GTQ328" s="942"/>
      <c r="GTR328" s="942"/>
      <c r="GTS328" s="942"/>
      <c r="GTT328" s="942"/>
      <c r="GTU328" s="942"/>
      <c r="GTV328" s="942"/>
      <c r="GTW328" s="942"/>
      <c r="GTX328" s="942"/>
      <c r="GTY328" s="942"/>
      <c r="GTZ328" s="942"/>
      <c r="GUA328" s="942"/>
      <c r="GUB328" s="942"/>
      <c r="GUC328" s="942"/>
      <c r="GUD328" s="942"/>
      <c r="GUE328" s="942"/>
      <c r="GUF328" s="942"/>
      <c r="GUG328" s="942"/>
      <c r="GUH328" s="942"/>
      <c r="GUI328" s="942"/>
      <c r="GUJ328" s="942"/>
      <c r="GUK328" s="942"/>
      <c r="GUL328" s="942"/>
      <c r="GUM328" s="942"/>
      <c r="GUN328" s="942"/>
      <c r="GUO328" s="942"/>
      <c r="GUP328" s="942"/>
      <c r="GUQ328" s="942"/>
      <c r="GUR328" s="942"/>
      <c r="GUS328" s="942"/>
      <c r="GUT328" s="942"/>
      <c r="GUU328" s="942"/>
      <c r="GUV328" s="942"/>
      <c r="GUW328" s="942"/>
      <c r="GUX328" s="942"/>
      <c r="GUY328" s="942"/>
      <c r="GUZ328" s="942"/>
      <c r="GVA328" s="942"/>
      <c r="GVB328" s="942"/>
      <c r="GVC328" s="942"/>
      <c r="GVD328" s="942"/>
      <c r="GVE328" s="942"/>
      <c r="GVF328" s="942"/>
      <c r="GVG328" s="942"/>
      <c r="GVH328" s="942"/>
      <c r="GVI328" s="942"/>
      <c r="GVJ328" s="942"/>
      <c r="GVK328" s="942"/>
      <c r="GVL328" s="942"/>
      <c r="GVM328" s="942"/>
      <c r="GVN328" s="942"/>
      <c r="GVO328" s="942"/>
      <c r="GVP328" s="942"/>
      <c r="GVQ328" s="942"/>
      <c r="GVR328" s="942"/>
      <c r="GVS328" s="942"/>
      <c r="GVT328" s="942"/>
      <c r="GVU328" s="942"/>
      <c r="GVV328" s="942"/>
      <c r="GVW328" s="942"/>
      <c r="GVX328" s="942"/>
      <c r="GVY328" s="942"/>
      <c r="GVZ328" s="942"/>
      <c r="GWA328" s="942"/>
      <c r="GWB328" s="942"/>
      <c r="GWC328" s="942"/>
      <c r="GWD328" s="942"/>
      <c r="GWE328" s="942"/>
      <c r="GWF328" s="942"/>
      <c r="GWG328" s="942"/>
      <c r="GWH328" s="942"/>
      <c r="GWI328" s="942"/>
      <c r="GWJ328" s="942"/>
      <c r="GWK328" s="942"/>
      <c r="GWL328" s="942"/>
      <c r="GWM328" s="942"/>
      <c r="GWN328" s="942"/>
      <c r="GWO328" s="942"/>
      <c r="GWP328" s="942"/>
      <c r="GWQ328" s="942"/>
      <c r="GWR328" s="942"/>
      <c r="GWS328" s="942"/>
      <c r="GWT328" s="942"/>
      <c r="GWU328" s="942"/>
      <c r="GWV328" s="942"/>
      <c r="GWW328" s="942"/>
      <c r="GWX328" s="942"/>
      <c r="GWY328" s="942"/>
      <c r="GWZ328" s="942"/>
      <c r="GXA328" s="942"/>
      <c r="GXB328" s="942"/>
      <c r="GXC328" s="942"/>
      <c r="GXD328" s="942"/>
      <c r="GXE328" s="942"/>
      <c r="GXF328" s="942"/>
      <c r="GXG328" s="942"/>
      <c r="GXH328" s="942"/>
      <c r="GXI328" s="942"/>
      <c r="GXJ328" s="942"/>
      <c r="GXK328" s="942"/>
      <c r="GXL328" s="942"/>
      <c r="GXM328" s="942"/>
      <c r="GXN328" s="942"/>
      <c r="GXO328" s="942"/>
      <c r="GXP328" s="942"/>
      <c r="GXQ328" s="942"/>
      <c r="GXR328" s="942"/>
      <c r="GXS328" s="942"/>
      <c r="GXT328" s="942"/>
      <c r="GXU328" s="942"/>
      <c r="GXV328" s="942"/>
      <c r="GXW328" s="942"/>
      <c r="GXX328" s="942"/>
      <c r="GXY328" s="942"/>
      <c r="GXZ328" s="942"/>
      <c r="GYA328" s="942"/>
      <c r="GYB328" s="942"/>
      <c r="GYC328" s="942"/>
      <c r="GYD328" s="942"/>
      <c r="GYE328" s="942"/>
      <c r="GYF328" s="942"/>
      <c r="GYG328" s="942"/>
      <c r="GYH328" s="942"/>
      <c r="GYI328" s="942"/>
      <c r="GYJ328" s="942"/>
      <c r="GYK328" s="942"/>
      <c r="GYL328" s="942"/>
      <c r="GYM328" s="942"/>
      <c r="GYN328" s="942"/>
      <c r="GYO328" s="942"/>
      <c r="GYP328" s="942"/>
      <c r="GYQ328" s="942"/>
      <c r="GYR328" s="942"/>
      <c r="GYS328" s="942"/>
      <c r="GYT328" s="942"/>
      <c r="GYU328" s="942"/>
      <c r="GYV328" s="942"/>
      <c r="GYW328" s="942"/>
      <c r="GYX328" s="942"/>
      <c r="GYY328" s="942"/>
      <c r="GYZ328" s="942"/>
      <c r="GZA328" s="942"/>
      <c r="GZB328" s="942"/>
      <c r="GZC328" s="942"/>
      <c r="GZD328" s="942"/>
      <c r="GZE328" s="942"/>
      <c r="GZF328" s="942"/>
      <c r="GZG328" s="942"/>
      <c r="GZH328" s="942"/>
      <c r="GZI328" s="942"/>
      <c r="GZJ328" s="942"/>
      <c r="GZK328" s="942"/>
      <c r="GZL328" s="942"/>
      <c r="GZM328" s="942"/>
      <c r="GZN328" s="942"/>
      <c r="GZO328" s="942"/>
      <c r="GZP328" s="942"/>
      <c r="GZQ328" s="942"/>
      <c r="GZR328" s="942"/>
      <c r="GZS328" s="942"/>
      <c r="GZT328" s="942"/>
      <c r="GZU328" s="942"/>
      <c r="GZV328" s="942"/>
      <c r="GZW328" s="942"/>
      <c r="GZX328" s="942"/>
      <c r="GZY328" s="942"/>
      <c r="GZZ328" s="942"/>
      <c r="HAA328" s="942"/>
      <c r="HAB328" s="942"/>
      <c r="HAC328" s="942"/>
      <c r="HAD328" s="942"/>
      <c r="HAE328" s="942"/>
      <c r="HAF328" s="942"/>
      <c r="HAG328" s="942"/>
      <c r="HAH328" s="942"/>
      <c r="HAI328" s="942"/>
      <c r="HAJ328" s="942"/>
      <c r="HAK328" s="942"/>
      <c r="HAL328" s="942"/>
      <c r="HAM328" s="942"/>
      <c r="HAN328" s="942"/>
      <c r="HAO328" s="942"/>
      <c r="HAP328" s="942"/>
      <c r="HAQ328" s="942"/>
      <c r="HAR328" s="942"/>
      <c r="HAS328" s="942"/>
      <c r="HAT328" s="942"/>
      <c r="HAU328" s="942"/>
      <c r="HAV328" s="942"/>
      <c r="HAW328" s="942"/>
      <c r="HAX328" s="942"/>
      <c r="HAY328" s="942"/>
      <c r="HAZ328" s="942"/>
      <c r="HBA328" s="942"/>
      <c r="HBB328" s="942"/>
      <c r="HBC328" s="942"/>
      <c r="HBD328" s="942"/>
      <c r="HBE328" s="942"/>
      <c r="HBF328" s="942"/>
      <c r="HBG328" s="942"/>
      <c r="HBH328" s="942"/>
      <c r="HBI328" s="942"/>
      <c r="HBJ328" s="942"/>
      <c r="HBK328" s="942"/>
      <c r="HBL328" s="942"/>
      <c r="HBM328" s="942"/>
      <c r="HBN328" s="942"/>
      <c r="HBO328" s="942"/>
      <c r="HBP328" s="942"/>
      <c r="HBQ328" s="942"/>
      <c r="HBR328" s="942"/>
      <c r="HBS328" s="942"/>
      <c r="HBT328" s="942"/>
      <c r="HBU328" s="942"/>
      <c r="HBV328" s="942"/>
      <c r="HBW328" s="942"/>
      <c r="HBX328" s="942"/>
      <c r="HBY328" s="942"/>
      <c r="HBZ328" s="942"/>
      <c r="HCA328" s="942"/>
      <c r="HCB328" s="942"/>
      <c r="HCC328" s="942"/>
      <c r="HCD328" s="942"/>
      <c r="HCE328" s="942"/>
      <c r="HCF328" s="942"/>
      <c r="HCG328" s="942"/>
      <c r="HCH328" s="942"/>
      <c r="HCI328" s="942"/>
      <c r="HCJ328" s="942"/>
      <c r="HCK328" s="942"/>
      <c r="HCL328" s="942"/>
      <c r="HCM328" s="942"/>
      <c r="HCN328" s="942"/>
      <c r="HCO328" s="942"/>
      <c r="HCP328" s="942"/>
      <c r="HCQ328" s="942"/>
      <c r="HCR328" s="942"/>
      <c r="HCS328" s="942"/>
      <c r="HCT328" s="942"/>
      <c r="HCU328" s="942"/>
      <c r="HCV328" s="942"/>
      <c r="HCW328" s="942"/>
      <c r="HCX328" s="942"/>
      <c r="HCY328" s="942"/>
      <c r="HCZ328" s="942"/>
      <c r="HDA328" s="942"/>
      <c r="HDB328" s="942"/>
      <c r="HDC328" s="942"/>
      <c r="HDD328" s="942"/>
      <c r="HDE328" s="942"/>
      <c r="HDF328" s="942"/>
      <c r="HDG328" s="942"/>
      <c r="HDH328" s="942"/>
      <c r="HDI328" s="942"/>
      <c r="HDJ328" s="942"/>
      <c r="HDK328" s="942"/>
      <c r="HDL328" s="942"/>
      <c r="HDM328" s="942"/>
      <c r="HDN328" s="942"/>
      <c r="HDO328" s="942"/>
      <c r="HDP328" s="942"/>
      <c r="HDQ328" s="942"/>
      <c r="HDR328" s="942"/>
      <c r="HDS328" s="942"/>
      <c r="HDT328" s="942"/>
      <c r="HDU328" s="942"/>
      <c r="HDV328" s="942"/>
      <c r="HDW328" s="942"/>
      <c r="HDX328" s="942"/>
      <c r="HDY328" s="942"/>
      <c r="HDZ328" s="942"/>
      <c r="HEA328" s="942"/>
      <c r="HEB328" s="942"/>
      <c r="HEC328" s="942"/>
      <c r="HED328" s="942"/>
      <c r="HEE328" s="942"/>
      <c r="HEF328" s="942"/>
      <c r="HEG328" s="942"/>
      <c r="HEH328" s="942"/>
      <c r="HEI328" s="942"/>
      <c r="HEJ328" s="942"/>
      <c r="HEK328" s="942"/>
      <c r="HEL328" s="942"/>
      <c r="HEM328" s="942"/>
      <c r="HEN328" s="942"/>
      <c r="HEO328" s="942"/>
      <c r="HEP328" s="942"/>
      <c r="HEQ328" s="942"/>
      <c r="HER328" s="942"/>
      <c r="HES328" s="942"/>
      <c r="HET328" s="942"/>
      <c r="HEU328" s="942"/>
      <c r="HEV328" s="942"/>
      <c r="HEW328" s="942"/>
      <c r="HEX328" s="942"/>
      <c r="HEY328" s="942"/>
      <c r="HEZ328" s="942"/>
      <c r="HFA328" s="942"/>
      <c r="HFB328" s="942"/>
      <c r="HFC328" s="942"/>
      <c r="HFD328" s="942"/>
      <c r="HFE328" s="942"/>
      <c r="HFF328" s="942"/>
      <c r="HFG328" s="942"/>
      <c r="HFH328" s="942"/>
      <c r="HFI328" s="942"/>
      <c r="HFJ328" s="942"/>
      <c r="HFK328" s="942"/>
      <c r="HFL328" s="942"/>
      <c r="HFM328" s="942"/>
      <c r="HFN328" s="942"/>
      <c r="HFO328" s="942"/>
      <c r="HFP328" s="942"/>
      <c r="HFQ328" s="942"/>
      <c r="HFR328" s="942"/>
      <c r="HFS328" s="942"/>
      <c r="HFT328" s="942"/>
      <c r="HFU328" s="942"/>
      <c r="HFV328" s="942"/>
      <c r="HFW328" s="942"/>
      <c r="HFX328" s="942"/>
      <c r="HFY328" s="942"/>
      <c r="HFZ328" s="942"/>
      <c r="HGA328" s="942"/>
      <c r="HGB328" s="942"/>
      <c r="HGC328" s="942"/>
      <c r="HGD328" s="942"/>
      <c r="HGE328" s="942"/>
      <c r="HGF328" s="942"/>
      <c r="HGG328" s="942"/>
      <c r="HGH328" s="942"/>
      <c r="HGI328" s="942"/>
      <c r="HGJ328" s="942"/>
      <c r="HGK328" s="942"/>
      <c r="HGL328" s="942"/>
      <c r="HGM328" s="942"/>
      <c r="HGN328" s="942"/>
      <c r="HGO328" s="942"/>
      <c r="HGP328" s="942"/>
      <c r="HGQ328" s="942"/>
      <c r="HGR328" s="942"/>
      <c r="HGS328" s="942"/>
      <c r="HGT328" s="942"/>
      <c r="HGU328" s="942"/>
      <c r="HGV328" s="942"/>
      <c r="HGW328" s="942"/>
      <c r="HGX328" s="942"/>
      <c r="HGY328" s="942"/>
      <c r="HGZ328" s="942"/>
      <c r="HHA328" s="942"/>
      <c r="HHB328" s="942"/>
      <c r="HHC328" s="942"/>
      <c r="HHD328" s="942"/>
      <c r="HHE328" s="942"/>
      <c r="HHF328" s="942"/>
      <c r="HHG328" s="942"/>
      <c r="HHH328" s="942"/>
      <c r="HHI328" s="942"/>
      <c r="HHJ328" s="942"/>
      <c r="HHK328" s="942"/>
      <c r="HHL328" s="942"/>
      <c r="HHM328" s="942"/>
      <c r="HHN328" s="942"/>
      <c r="HHO328" s="942"/>
      <c r="HHP328" s="942"/>
      <c r="HHQ328" s="942"/>
      <c r="HHR328" s="942"/>
      <c r="HHS328" s="942"/>
      <c r="HHT328" s="942"/>
      <c r="HHU328" s="942"/>
      <c r="HHV328" s="942"/>
      <c r="HHW328" s="942"/>
      <c r="HHX328" s="942"/>
      <c r="HHY328" s="942"/>
      <c r="HHZ328" s="942"/>
      <c r="HIA328" s="942"/>
      <c r="HIB328" s="942"/>
      <c r="HIC328" s="942"/>
      <c r="HID328" s="942"/>
      <c r="HIE328" s="942"/>
      <c r="HIF328" s="942"/>
      <c r="HIG328" s="942"/>
      <c r="HIH328" s="942"/>
      <c r="HII328" s="942"/>
      <c r="HIJ328" s="942"/>
      <c r="HIK328" s="942"/>
      <c r="HIL328" s="942"/>
      <c r="HIM328" s="942"/>
      <c r="HIN328" s="942"/>
      <c r="HIO328" s="942"/>
      <c r="HIP328" s="942"/>
      <c r="HIQ328" s="942"/>
      <c r="HIR328" s="942"/>
      <c r="HIS328" s="942"/>
      <c r="HIT328" s="942"/>
      <c r="HIU328" s="942"/>
      <c r="HIV328" s="942"/>
      <c r="HIW328" s="942"/>
      <c r="HIX328" s="942"/>
      <c r="HIY328" s="942"/>
      <c r="HIZ328" s="942"/>
      <c r="HJA328" s="942"/>
      <c r="HJB328" s="942"/>
      <c r="HJC328" s="942"/>
      <c r="HJD328" s="942"/>
      <c r="HJE328" s="942"/>
      <c r="HJF328" s="942"/>
      <c r="HJG328" s="942"/>
      <c r="HJH328" s="942"/>
      <c r="HJI328" s="942"/>
      <c r="HJJ328" s="942"/>
      <c r="HJK328" s="942"/>
      <c r="HJL328" s="942"/>
      <c r="HJM328" s="942"/>
      <c r="HJN328" s="942"/>
      <c r="HJO328" s="942"/>
      <c r="HJP328" s="942"/>
      <c r="HJQ328" s="942"/>
      <c r="HJR328" s="942"/>
      <c r="HJS328" s="942"/>
      <c r="HJT328" s="942"/>
      <c r="HJU328" s="942"/>
      <c r="HJV328" s="942"/>
      <c r="HJW328" s="942"/>
      <c r="HJX328" s="942"/>
      <c r="HJY328" s="942"/>
      <c r="HJZ328" s="942"/>
      <c r="HKA328" s="942"/>
      <c r="HKB328" s="942"/>
      <c r="HKC328" s="942"/>
      <c r="HKD328" s="942"/>
      <c r="HKE328" s="942"/>
      <c r="HKF328" s="942"/>
      <c r="HKG328" s="942"/>
      <c r="HKH328" s="942"/>
      <c r="HKI328" s="942"/>
      <c r="HKJ328" s="942"/>
      <c r="HKK328" s="942"/>
      <c r="HKL328" s="942"/>
      <c r="HKM328" s="942"/>
      <c r="HKN328" s="942"/>
      <c r="HKO328" s="942"/>
      <c r="HKP328" s="942"/>
      <c r="HKQ328" s="942"/>
      <c r="HKR328" s="942"/>
      <c r="HKS328" s="942"/>
      <c r="HKT328" s="942"/>
      <c r="HKU328" s="942"/>
      <c r="HKV328" s="942"/>
      <c r="HKW328" s="942"/>
      <c r="HKX328" s="942"/>
      <c r="HKY328" s="942"/>
      <c r="HKZ328" s="942"/>
      <c r="HLA328" s="942"/>
      <c r="HLB328" s="942"/>
      <c r="HLC328" s="942"/>
      <c r="HLD328" s="942"/>
      <c r="HLE328" s="942"/>
      <c r="HLF328" s="942"/>
      <c r="HLG328" s="942"/>
      <c r="HLH328" s="942"/>
      <c r="HLI328" s="942"/>
      <c r="HLJ328" s="942"/>
      <c r="HLK328" s="942"/>
      <c r="HLL328" s="942"/>
      <c r="HLM328" s="942"/>
      <c r="HLN328" s="942"/>
      <c r="HLO328" s="942"/>
      <c r="HLP328" s="942"/>
      <c r="HLQ328" s="942"/>
      <c r="HLR328" s="942"/>
      <c r="HLS328" s="942"/>
      <c r="HLT328" s="942"/>
      <c r="HLU328" s="942"/>
      <c r="HLV328" s="942"/>
      <c r="HLW328" s="942"/>
      <c r="HLX328" s="942"/>
      <c r="HLY328" s="942"/>
      <c r="HLZ328" s="942"/>
      <c r="HMA328" s="942"/>
      <c r="HMB328" s="942"/>
      <c r="HMC328" s="942"/>
      <c r="HMD328" s="942"/>
      <c r="HME328" s="942"/>
      <c r="HMF328" s="942"/>
      <c r="HMG328" s="942"/>
      <c r="HMH328" s="942"/>
      <c r="HMI328" s="942"/>
      <c r="HMJ328" s="942"/>
      <c r="HMK328" s="942"/>
      <c r="HML328" s="942"/>
      <c r="HMM328" s="942"/>
      <c r="HMN328" s="942"/>
      <c r="HMO328" s="942"/>
      <c r="HMP328" s="942"/>
      <c r="HMQ328" s="942"/>
      <c r="HMR328" s="942"/>
      <c r="HMS328" s="942"/>
      <c r="HMT328" s="942"/>
      <c r="HMU328" s="942"/>
      <c r="HMV328" s="942"/>
      <c r="HMW328" s="942"/>
      <c r="HMX328" s="942"/>
      <c r="HMY328" s="942"/>
      <c r="HMZ328" s="942"/>
      <c r="HNA328" s="942"/>
      <c r="HNB328" s="942"/>
      <c r="HNC328" s="942"/>
      <c r="HND328" s="942"/>
      <c r="HNE328" s="942"/>
      <c r="HNF328" s="942"/>
      <c r="HNG328" s="942"/>
      <c r="HNH328" s="942"/>
      <c r="HNI328" s="942"/>
      <c r="HNJ328" s="942"/>
      <c r="HNK328" s="942"/>
      <c r="HNL328" s="942"/>
      <c r="HNM328" s="942"/>
      <c r="HNN328" s="942"/>
      <c r="HNO328" s="942"/>
      <c r="HNP328" s="942"/>
      <c r="HNQ328" s="942"/>
      <c r="HNR328" s="942"/>
      <c r="HNS328" s="942"/>
      <c r="HNT328" s="942"/>
      <c r="HNU328" s="942"/>
      <c r="HNV328" s="942"/>
      <c r="HNW328" s="942"/>
      <c r="HNX328" s="942"/>
      <c r="HNY328" s="942"/>
      <c r="HNZ328" s="942"/>
      <c r="HOA328" s="942"/>
      <c r="HOB328" s="942"/>
      <c r="HOC328" s="942"/>
      <c r="HOD328" s="942"/>
      <c r="HOE328" s="942"/>
      <c r="HOF328" s="942"/>
      <c r="HOG328" s="942"/>
      <c r="HOH328" s="942"/>
      <c r="HOI328" s="942"/>
      <c r="HOJ328" s="942"/>
      <c r="HOK328" s="942"/>
      <c r="HOL328" s="942"/>
      <c r="HOM328" s="942"/>
      <c r="HON328" s="942"/>
      <c r="HOO328" s="942"/>
      <c r="HOP328" s="942"/>
      <c r="HOQ328" s="942"/>
      <c r="HOR328" s="942"/>
      <c r="HOS328" s="942"/>
      <c r="HOT328" s="942"/>
      <c r="HOU328" s="942"/>
      <c r="HOV328" s="942"/>
      <c r="HOW328" s="942"/>
      <c r="HOX328" s="942"/>
      <c r="HOY328" s="942"/>
      <c r="HOZ328" s="942"/>
      <c r="HPA328" s="942"/>
      <c r="HPB328" s="942"/>
      <c r="HPC328" s="942"/>
      <c r="HPD328" s="942"/>
      <c r="HPE328" s="942"/>
      <c r="HPF328" s="942"/>
      <c r="HPG328" s="942"/>
      <c r="HPH328" s="942"/>
      <c r="HPI328" s="942"/>
      <c r="HPJ328" s="942"/>
      <c r="HPK328" s="942"/>
      <c r="HPL328" s="942"/>
      <c r="HPM328" s="942"/>
      <c r="HPN328" s="942"/>
      <c r="HPO328" s="942"/>
      <c r="HPP328" s="942"/>
      <c r="HPQ328" s="942"/>
      <c r="HPR328" s="942"/>
      <c r="HPS328" s="942"/>
      <c r="HPT328" s="942"/>
      <c r="HPU328" s="942"/>
      <c r="HPV328" s="942"/>
      <c r="HPW328" s="942"/>
      <c r="HPX328" s="942"/>
      <c r="HPY328" s="942"/>
      <c r="HPZ328" s="942"/>
      <c r="HQA328" s="942"/>
      <c r="HQB328" s="942"/>
      <c r="HQC328" s="942"/>
      <c r="HQD328" s="942"/>
      <c r="HQE328" s="942"/>
      <c r="HQF328" s="942"/>
      <c r="HQG328" s="942"/>
      <c r="HQH328" s="942"/>
      <c r="HQI328" s="942"/>
      <c r="HQJ328" s="942"/>
      <c r="HQK328" s="942"/>
      <c r="HQL328" s="942"/>
      <c r="HQM328" s="942"/>
      <c r="HQN328" s="942"/>
      <c r="HQO328" s="942"/>
      <c r="HQP328" s="942"/>
      <c r="HQQ328" s="942"/>
      <c r="HQR328" s="942"/>
      <c r="HQS328" s="942"/>
      <c r="HQT328" s="942"/>
      <c r="HQU328" s="942"/>
      <c r="HQV328" s="942"/>
      <c r="HQW328" s="942"/>
      <c r="HQX328" s="942"/>
      <c r="HQY328" s="942"/>
      <c r="HQZ328" s="942"/>
      <c r="HRA328" s="942"/>
      <c r="HRB328" s="942"/>
      <c r="HRC328" s="942"/>
      <c r="HRD328" s="942"/>
      <c r="HRE328" s="942"/>
      <c r="HRF328" s="942"/>
      <c r="HRG328" s="942"/>
      <c r="HRH328" s="942"/>
      <c r="HRI328" s="942"/>
      <c r="HRJ328" s="942"/>
      <c r="HRK328" s="942"/>
      <c r="HRL328" s="942"/>
      <c r="HRM328" s="942"/>
      <c r="HRN328" s="942"/>
      <c r="HRO328" s="942"/>
      <c r="HRP328" s="942"/>
      <c r="HRQ328" s="942"/>
      <c r="HRR328" s="942"/>
      <c r="HRS328" s="942"/>
      <c r="HRT328" s="942"/>
      <c r="HRU328" s="942"/>
      <c r="HRV328" s="942"/>
      <c r="HRW328" s="942"/>
      <c r="HRX328" s="942"/>
      <c r="HRY328" s="942"/>
      <c r="HRZ328" s="942"/>
      <c r="HSA328" s="942"/>
      <c r="HSB328" s="942"/>
      <c r="HSC328" s="942"/>
      <c r="HSD328" s="942"/>
      <c r="HSE328" s="942"/>
      <c r="HSF328" s="942"/>
      <c r="HSG328" s="942"/>
      <c r="HSH328" s="942"/>
      <c r="HSI328" s="942"/>
      <c r="HSJ328" s="942"/>
      <c r="HSK328" s="942"/>
      <c r="HSL328" s="942"/>
      <c r="HSM328" s="942"/>
      <c r="HSN328" s="942"/>
      <c r="HSO328" s="942"/>
      <c r="HSP328" s="942"/>
      <c r="HSQ328" s="942"/>
      <c r="HSR328" s="942"/>
      <c r="HSS328" s="942"/>
      <c r="HST328" s="942"/>
      <c r="HSU328" s="942"/>
      <c r="HSV328" s="942"/>
      <c r="HSW328" s="942"/>
      <c r="HSX328" s="942"/>
      <c r="HSY328" s="942"/>
      <c r="HSZ328" s="942"/>
      <c r="HTA328" s="942"/>
      <c r="HTB328" s="942"/>
      <c r="HTC328" s="942"/>
      <c r="HTD328" s="942"/>
      <c r="HTE328" s="942"/>
      <c r="HTF328" s="942"/>
      <c r="HTG328" s="942"/>
      <c r="HTH328" s="942"/>
      <c r="HTI328" s="942"/>
      <c r="HTJ328" s="942"/>
      <c r="HTK328" s="942"/>
      <c r="HTL328" s="942"/>
      <c r="HTM328" s="942"/>
      <c r="HTN328" s="942"/>
      <c r="HTO328" s="942"/>
      <c r="HTP328" s="942"/>
      <c r="HTQ328" s="942"/>
      <c r="HTR328" s="942"/>
      <c r="HTS328" s="942"/>
      <c r="HTT328" s="942"/>
      <c r="HTU328" s="942"/>
      <c r="HTV328" s="942"/>
      <c r="HTW328" s="942"/>
      <c r="HTX328" s="942"/>
      <c r="HTY328" s="942"/>
      <c r="HTZ328" s="942"/>
      <c r="HUA328" s="942"/>
      <c r="HUB328" s="942"/>
      <c r="HUC328" s="942"/>
      <c r="HUD328" s="942"/>
      <c r="HUE328" s="942"/>
      <c r="HUF328" s="942"/>
      <c r="HUG328" s="942"/>
      <c r="HUH328" s="942"/>
      <c r="HUI328" s="942"/>
      <c r="HUJ328" s="942"/>
      <c r="HUK328" s="942"/>
      <c r="HUL328" s="942"/>
      <c r="HUM328" s="942"/>
      <c r="HUN328" s="942"/>
      <c r="HUO328" s="942"/>
      <c r="HUP328" s="942"/>
      <c r="HUQ328" s="942"/>
      <c r="HUR328" s="942"/>
      <c r="HUS328" s="942"/>
      <c r="HUT328" s="942"/>
      <c r="HUU328" s="942"/>
      <c r="HUV328" s="942"/>
      <c r="HUW328" s="942"/>
      <c r="HUX328" s="942"/>
      <c r="HUY328" s="942"/>
      <c r="HUZ328" s="942"/>
      <c r="HVA328" s="942"/>
      <c r="HVB328" s="942"/>
      <c r="HVC328" s="942"/>
      <c r="HVD328" s="942"/>
      <c r="HVE328" s="942"/>
      <c r="HVF328" s="942"/>
      <c r="HVG328" s="942"/>
      <c r="HVH328" s="942"/>
      <c r="HVI328" s="942"/>
      <c r="HVJ328" s="942"/>
      <c r="HVK328" s="942"/>
      <c r="HVL328" s="942"/>
      <c r="HVM328" s="942"/>
      <c r="HVN328" s="942"/>
      <c r="HVO328" s="942"/>
      <c r="HVP328" s="942"/>
      <c r="HVQ328" s="942"/>
      <c r="HVR328" s="942"/>
      <c r="HVS328" s="942"/>
      <c r="HVT328" s="942"/>
      <c r="HVU328" s="942"/>
      <c r="HVV328" s="942"/>
      <c r="HVW328" s="942"/>
      <c r="HVX328" s="942"/>
      <c r="HVY328" s="942"/>
      <c r="HVZ328" s="942"/>
      <c r="HWA328" s="942"/>
      <c r="HWB328" s="942"/>
      <c r="HWC328" s="942"/>
      <c r="HWD328" s="942"/>
      <c r="HWE328" s="942"/>
      <c r="HWF328" s="942"/>
      <c r="HWG328" s="942"/>
      <c r="HWH328" s="942"/>
      <c r="HWI328" s="942"/>
      <c r="HWJ328" s="942"/>
      <c r="HWK328" s="942"/>
      <c r="HWL328" s="942"/>
      <c r="HWM328" s="942"/>
      <c r="HWN328" s="942"/>
      <c r="HWO328" s="942"/>
      <c r="HWP328" s="942"/>
      <c r="HWQ328" s="942"/>
      <c r="HWR328" s="942"/>
      <c r="HWS328" s="942"/>
      <c r="HWT328" s="942"/>
      <c r="HWU328" s="942"/>
      <c r="HWV328" s="942"/>
      <c r="HWW328" s="942"/>
      <c r="HWX328" s="942"/>
      <c r="HWY328" s="942"/>
      <c r="HWZ328" s="942"/>
      <c r="HXA328" s="942"/>
      <c r="HXB328" s="942"/>
      <c r="HXC328" s="942"/>
      <c r="HXD328" s="942"/>
      <c r="HXE328" s="942"/>
      <c r="HXF328" s="942"/>
      <c r="HXG328" s="942"/>
      <c r="HXH328" s="942"/>
      <c r="HXI328" s="942"/>
      <c r="HXJ328" s="942"/>
      <c r="HXK328" s="942"/>
      <c r="HXL328" s="942"/>
      <c r="HXM328" s="942"/>
      <c r="HXN328" s="942"/>
      <c r="HXO328" s="942"/>
      <c r="HXP328" s="942"/>
      <c r="HXQ328" s="942"/>
      <c r="HXR328" s="942"/>
      <c r="HXS328" s="942"/>
      <c r="HXT328" s="942"/>
      <c r="HXU328" s="942"/>
      <c r="HXV328" s="942"/>
      <c r="HXW328" s="942"/>
      <c r="HXX328" s="942"/>
      <c r="HXY328" s="942"/>
      <c r="HXZ328" s="942"/>
      <c r="HYA328" s="942"/>
      <c r="HYB328" s="942"/>
      <c r="HYC328" s="942"/>
      <c r="HYD328" s="942"/>
      <c r="HYE328" s="942"/>
      <c r="HYF328" s="942"/>
      <c r="HYG328" s="942"/>
      <c r="HYH328" s="942"/>
      <c r="HYI328" s="942"/>
      <c r="HYJ328" s="942"/>
      <c r="HYK328" s="942"/>
      <c r="HYL328" s="942"/>
      <c r="HYM328" s="942"/>
      <c r="HYN328" s="942"/>
      <c r="HYO328" s="942"/>
      <c r="HYP328" s="942"/>
      <c r="HYQ328" s="942"/>
      <c r="HYR328" s="942"/>
      <c r="HYS328" s="942"/>
      <c r="HYT328" s="942"/>
      <c r="HYU328" s="942"/>
      <c r="HYV328" s="942"/>
      <c r="HYW328" s="942"/>
      <c r="HYX328" s="942"/>
      <c r="HYY328" s="942"/>
      <c r="HYZ328" s="942"/>
      <c r="HZA328" s="942"/>
      <c r="HZB328" s="942"/>
      <c r="HZC328" s="942"/>
      <c r="HZD328" s="942"/>
      <c r="HZE328" s="942"/>
      <c r="HZF328" s="942"/>
      <c r="HZG328" s="942"/>
      <c r="HZH328" s="942"/>
      <c r="HZI328" s="942"/>
      <c r="HZJ328" s="942"/>
      <c r="HZK328" s="942"/>
      <c r="HZL328" s="942"/>
      <c r="HZM328" s="942"/>
      <c r="HZN328" s="942"/>
      <c r="HZO328" s="942"/>
      <c r="HZP328" s="942"/>
      <c r="HZQ328" s="942"/>
      <c r="HZR328" s="942"/>
      <c r="HZS328" s="942"/>
      <c r="HZT328" s="942"/>
      <c r="HZU328" s="942"/>
      <c r="HZV328" s="942"/>
      <c r="HZW328" s="942"/>
      <c r="HZX328" s="942"/>
      <c r="HZY328" s="942"/>
      <c r="HZZ328" s="942"/>
      <c r="IAA328" s="942"/>
      <c r="IAB328" s="942"/>
      <c r="IAC328" s="942"/>
      <c r="IAD328" s="942"/>
      <c r="IAE328" s="942"/>
      <c r="IAF328" s="942"/>
      <c r="IAG328" s="942"/>
      <c r="IAH328" s="942"/>
      <c r="IAI328" s="942"/>
      <c r="IAJ328" s="942"/>
      <c r="IAK328" s="942"/>
      <c r="IAL328" s="942"/>
      <c r="IAM328" s="942"/>
      <c r="IAN328" s="942"/>
      <c r="IAO328" s="942"/>
      <c r="IAP328" s="942"/>
      <c r="IAQ328" s="942"/>
      <c r="IAR328" s="942"/>
      <c r="IAS328" s="942"/>
      <c r="IAT328" s="942"/>
      <c r="IAU328" s="942"/>
      <c r="IAV328" s="942"/>
      <c r="IAW328" s="942"/>
      <c r="IAX328" s="942"/>
      <c r="IAY328" s="942"/>
      <c r="IAZ328" s="942"/>
      <c r="IBA328" s="942"/>
      <c r="IBB328" s="942"/>
      <c r="IBC328" s="942"/>
      <c r="IBD328" s="942"/>
      <c r="IBE328" s="942"/>
      <c r="IBF328" s="942"/>
      <c r="IBG328" s="942"/>
      <c r="IBH328" s="942"/>
      <c r="IBI328" s="942"/>
      <c r="IBJ328" s="942"/>
      <c r="IBK328" s="942"/>
      <c r="IBL328" s="942"/>
      <c r="IBM328" s="942"/>
      <c r="IBN328" s="942"/>
      <c r="IBO328" s="942"/>
      <c r="IBP328" s="942"/>
      <c r="IBQ328" s="942"/>
      <c r="IBR328" s="942"/>
      <c r="IBS328" s="942"/>
      <c r="IBT328" s="942"/>
      <c r="IBU328" s="942"/>
      <c r="IBV328" s="942"/>
      <c r="IBW328" s="942"/>
      <c r="IBX328" s="942"/>
      <c r="IBY328" s="942"/>
      <c r="IBZ328" s="942"/>
      <c r="ICA328" s="942"/>
      <c r="ICB328" s="942"/>
      <c r="ICC328" s="942"/>
      <c r="ICD328" s="942"/>
      <c r="ICE328" s="942"/>
      <c r="ICF328" s="942"/>
      <c r="ICG328" s="942"/>
      <c r="ICH328" s="942"/>
      <c r="ICI328" s="942"/>
      <c r="ICJ328" s="942"/>
      <c r="ICK328" s="942"/>
      <c r="ICL328" s="942"/>
      <c r="ICM328" s="942"/>
      <c r="ICN328" s="942"/>
      <c r="ICO328" s="942"/>
      <c r="ICP328" s="942"/>
      <c r="ICQ328" s="942"/>
      <c r="ICR328" s="942"/>
      <c r="ICS328" s="942"/>
      <c r="ICT328" s="942"/>
      <c r="ICU328" s="942"/>
      <c r="ICV328" s="942"/>
      <c r="ICW328" s="942"/>
      <c r="ICX328" s="942"/>
      <c r="ICY328" s="942"/>
      <c r="ICZ328" s="942"/>
      <c r="IDA328" s="942"/>
      <c r="IDB328" s="942"/>
      <c r="IDC328" s="942"/>
      <c r="IDD328" s="942"/>
      <c r="IDE328" s="942"/>
      <c r="IDF328" s="942"/>
      <c r="IDG328" s="942"/>
      <c r="IDH328" s="942"/>
      <c r="IDI328" s="942"/>
      <c r="IDJ328" s="942"/>
      <c r="IDK328" s="942"/>
      <c r="IDL328" s="942"/>
      <c r="IDM328" s="942"/>
      <c r="IDN328" s="942"/>
      <c r="IDO328" s="942"/>
      <c r="IDP328" s="942"/>
      <c r="IDQ328" s="942"/>
      <c r="IDR328" s="942"/>
      <c r="IDS328" s="942"/>
      <c r="IDT328" s="942"/>
      <c r="IDU328" s="942"/>
      <c r="IDV328" s="942"/>
      <c r="IDW328" s="942"/>
      <c r="IDX328" s="942"/>
      <c r="IDY328" s="942"/>
      <c r="IDZ328" s="942"/>
      <c r="IEA328" s="942"/>
      <c r="IEB328" s="942"/>
      <c r="IEC328" s="942"/>
      <c r="IED328" s="942"/>
      <c r="IEE328" s="942"/>
      <c r="IEF328" s="942"/>
      <c r="IEG328" s="942"/>
      <c r="IEH328" s="942"/>
      <c r="IEI328" s="942"/>
      <c r="IEJ328" s="942"/>
      <c r="IEK328" s="942"/>
      <c r="IEL328" s="942"/>
      <c r="IEM328" s="942"/>
      <c r="IEN328" s="942"/>
      <c r="IEO328" s="942"/>
      <c r="IEP328" s="942"/>
      <c r="IEQ328" s="942"/>
      <c r="IER328" s="942"/>
      <c r="IES328" s="942"/>
      <c r="IET328" s="942"/>
      <c r="IEU328" s="942"/>
      <c r="IEV328" s="942"/>
      <c r="IEW328" s="942"/>
      <c r="IEX328" s="942"/>
      <c r="IEY328" s="942"/>
      <c r="IEZ328" s="942"/>
      <c r="IFA328" s="942"/>
      <c r="IFB328" s="942"/>
      <c r="IFC328" s="942"/>
      <c r="IFD328" s="942"/>
      <c r="IFE328" s="942"/>
      <c r="IFF328" s="942"/>
      <c r="IFG328" s="942"/>
      <c r="IFH328" s="942"/>
      <c r="IFI328" s="942"/>
      <c r="IFJ328" s="942"/>
      <c r="IFK328" s="942"/>
      <c r="IFL328" s="942"/>
      <c r="IFM328" s="942"/>
      <c r="IFN328" s="942"/>
      <c r="IFO328" s="942"/>
      <c r="IFP328" s="942"/>
      <c r="IFQ328" s="942"/>
      <c r="IFR328" s="942"/>
      <c r="IFS328" s="942"/>
      <c r="IFT328" s="942"/>
      <c r="IFU328" s="942"/>
      <c r="IFV328" s="942"/>
      <c r="IFW328" s="942"/>
      <c r="IFX328" s="942"/>
      <c r="IFY328" s="942"/>
      <c r="IFZ328" s="942"/>
      <c r="IGA328" s="942"/>
      <c r="IGB328" s="942"/>
      <c r="IGC328" s="942"/>
      <c r="IGD328" s="942"/>
      <c r="IGE328" s="942"/>
      <c r="IGF328" s="942"/>
      <c r="IGG328" s="942"/>
      <c r="IGH328" s="942"/>
      <c r="IGI328" s="942"/>
      <c r="IGJ328" s="942"/>
      <c r="IGK328" s="942"/>
      <c r="IGL328" s="942"/>
      <c r="IGM328" s="942"/>
      <c r="IGN328" s="942"/>
      <c r="IGO328" s="942"/>
      <c r="IGP328" s="942"/>
      <c r="IGQ328" s="942"/>
      <c r="IGR328" s="942"/>
      <c r="IGS328" s="942"/>
      <c r="IGT328" s="942"/>
      <c r="IGU328" s="942"/>
      <c r="IGV328" s="942"/>
      <c r="IGW328" s="942"/>
      <c r="IGX328" s="942"/>
      <c r="IGY328" s="942"/>
      <c r="IGZ328" s="942"/>
      <c r="IHA328" s="942"/>
      <c r="IHB328" s="942"/>
      <c r="IHC328" s="942"/>
      <c r="IHD328" s="942"/>
      <c r="IHE328" s="942"/>
      <c r="IHF328" s="942"/>
      <c r="IHG328" s="942"/>
      <c r="IHH328" s="942"/>
      <c r="IHI328" s="942"/>
      <c r="IHJ328" s="942"/>
      <c r="IHK328" s="942"/>
      <c r="IHL328" s="942"/>
      <c r="IHM328" s="942"/>
      <c r="IHN328" s="942"/>
      <c r="IHO328" s="942"/>
      <c r="IHP328" s="942"/>
      <c r="IHQ328" s="942"/>
      <c r="IHR328" s="942"/>
      <c r="IHS328" s="942"/>
      <c r="IHT328" s="942"/>
      <c r="IHU328" s="942"/>
      <c r="IHV328" s="942"/>
      <c r="IHW328" s="942"/>
      <c r="IHX328" s="942"/>
      <c r="IHY328" s="942"/>
      <c r="IHZ328" s="942"/>
      <c r="IIA328" s="942"/>
      <c r="IIB328" s="942"/>
      <c r="IIC328" s="942"/>
      <c r="IID328" s="942"/>
      <c r="IIE328" s="942"/>
      <c r="IIF328" s="942"/>
      <c r="IIG328" s="942"/>
      <c r="IIH328" s="942"/>
      <c r="III328" s="942"/>
      <c r="IIJ328" s="942"/>
      <c r="IIK328" s="942"/>
      <c r="IIL328" s="942"/>
      <c r="IIM328" s="942"/>
      <c r="IIN328" s="942"/>
      <c r="IIO328" s="942"/>
      <c r="IIP328" s="942"/>
      <c r="IIQ328" s="942"/>
      <c r="IIR328" s="942"/>
      <c r="IIS328" s="942"/>
      <c r="IIT328" s="942"/>
      <c r="IIU328" s="942"/>
      <c r="IIV328" s="942"/>
      <c r="IIW328" s="942"/>
      <c r="IIX328" s="942"/>
      <c r="IIY328" s="942"/>
      <c r="IIZ328" s="942"/>
      <c r="IJA328" s="942"/>
      <c r="IJB328" s="942"/>
      <c r="IJC328" s="942"/>
      <c r="IJD328" s="942"/>
      <c r="IJE328" s="942"/>
      <c r="IJF328" s="942"/>
      <c r="IJG328" s="942"/>
      <c r="IJH328" s="942"/>
      <c r="IJI328" s="942"/>
      <c r="IJJ328" s="942"/>
      <c r="IJK328" s="942"/>
      <c r="IJL328" s="942"/>
      <c r="IJM328" s="942"/>
      <c r="IJN328" s="942"/>
      <c r="IJO328" s="942"/>
      <c r="IJP328" s="942"/>
      <c r="IJQ328" s="942"/>
      <c r="IJR328" s="942"/>
      <c r="IJS328" s="942"/>
      <c r="IJT328" s="942"/>
      <c r="IJU328" s="942"/>
      <c r="IJV328" s="942"/>
      <c r="IJW328" s="942"/>
      <c r="IJX328" s="942"/>
      <c r="IJY328" s="942"/>
      <c r="IJZ328" s="942"/>
      <c r="IKA328" s="942"/>
      <c r="IKB328" s="942"/>
      <c r="IKC328" s="942"/>
      <c r="IKD328" s="942"/>
      <c r="IKE328" s="942"/>
      <c r="IKF328" s="942"/>
      <c r="IKG328" s="942"/>
      <c r="IKH328" s="942"/>
      <c r="IKI328" s="942"/>
      <c r="IKJ328" s="942"/>
      <c r="IKK328" s="942"/>
      <c r="IKL328" s="942"/>
      <c r="IKM328" s="942"/>
      <c r="IKN328" s="942"/>
      <c r="IKO328" s="942"/>
      <c r="IKP328" s="942"/>
      <c r="IKQ328" s="942"/>
      <c r="IKR328" s="942"/>
      <c r="IKS328" s="942"/>
      <c r="IKT328" s="942"/>
      <c r="IKU328" s="942"/>
      <c r="IKV328" s="942"/>
      <c r="IKW328" s="942"/>
      <c r="IKX328" s="942"/>
      <c r="IKY328" s="942"/>
      <c r="IKZ328" s="942"/>
      <c r="ILA328" s="942"/>
      <c r="ILB328" s="942"/>
      <c r="ILC328" s="942"/>
      <c r="ILD328" s="942"/>
      <c r="ILE328" s="942"/>
      <c r="ILF328" s="942"/>
      <c r="ILG328" s="942"/>
      <c r="ILH328" s="942"/>
      <c r="ILI328" s="942"/>
      <c r="ILJ328" s="942"/>
      <c r="ILK328" s="942"/>
      <c r="ILL328" s="942"/>
      <c r="ILM328" s="942"/>
      <c r="ILN328" s="942"/>
      <c r="ILO328" s="942"/>
      <c r="ILP328" s="942"/>
      <c r="ILQ328" s="942"/>
      <c r="ILR328" s="942"/>
      <c r="ILS328" s="942"/>
      <c r="ILT328" s="942"/>
      <c r="ILU328" s="942"/>
      <c r="ILV328" s="942"/>
      <c r="ILW328" s="942"/>
      <c r="ILX328" s="942"/>
      <c r="ILY328" s="942"/>
      <c r="ILZ328" s="942"/>
      <c r="IMA328" s="942"/>
      <c r="IMB328" s="942"/>
      <c r="IMC328" s="942"/>
      <c r="IMD328" s="942"/>
      <c r="IME328" s="942"/>
      <c r="IMF328" s="942"/>
      <c r="IMG328" s="942"/>
      <c r="IMH328" s="942"/>
      <c r="IMI328" s="942"/>
      <c r="IMJ328" s="942"/>
      <c r="IMK328" s="942"/>
      <c r="IML328" s="942"/>
      <c r="IMM328" s="942"/>
      <c r="IMN328" s="942"/>
      <c r="IMO328" s="942"/>
      <c r="IMP328" s="942"/>
      <c r="IMQ328" s="942"/>
      <c r="IMR328" s="942"/>
      <c r="IMS328" s="942"/>
      <c r="IMT328" s="942"/>
      <c r="IMU328" s="942"/>
      <c r="IMV328" s="942"/>
      <c r="IMW328" s="942"/>
      <c r="IMX328" s="942"/>
      <c r="IMY328" s="942"/>
      <c r="IMZ328" s="942"/>
      <c r="INA328" s="942"/>
      <c r="INB328" s="942"/>
      <c r="INC328" s="942"/>
      <c r="IND328" s="942"/>
      <c r="INE328" s="942"/>
      <c r="INF328" s="942"/>
      <c r="ING328" s="942"/>
      <c r="INH328" s="942"/>
      <c r="INI328" s="942"/>
      <c r="INJ328" s="942"/>
      <c r="INK328" s="942"/>
      <c r="INL328" s="942"/>
      <c r="INM328" s="942"/>
      <c r="INN328" s="942"/>
      <c r="INO328" s="942"/>
      <c r="INP328" s="942"/>
      <c r="INQ328" s="942"/>
      <c r="INR328" s="942"/>
      <c r="INS328" s="942"/>
      <c r="INT328" s="942"/>
      <c r="INU328" s="942"/>
      <c r="INV328" s="942"/>
      <c r="INW328" s="942"/>
      <c r="INX328" s="942"/>
      <c r="INY328" s="942"/>
      <c r="INZ328" s="942"/>
      <c r="IOA328" s="942"/>
      <c r="IOB328" s="942"/>
      <c r="IOC328" s="942"/>
      <c r="IOD328" s="942"/>
      <c r="IOE328" s="942"/>
      <c r="IOF328" s="942"/>
      <c r="IOG328" s="942"/>
      <c r="IOH328" s="942"/>
      <c r="IOI328" s="942"/>
      <c r="IOJ328" s="942"/>
      <c r="IOK328" s="942"/>
      <c r="IOL328" s="942"/>
      <c r="IOM328" s="942"/>
      <c r="ION328" s="942"/>
      <c r="IOO328" s="942"/>
      <c r="IOP328" s="942"/>
      <c r="IOQ328" s="942"/>
      <c r="IOR328" s="942"/>
      <c r="IOS328" s="942"/>
      <c r="IOT328" s="942"/>
      <c r="IOU328" s="942"/>
      <c r="IOV328" s="942"/>
      <c r="IOW328" s="942"/>
      <c r="IOX328" s="942"/>
      <c r="IOY328" s="942"/>
      <c r="IOZ328" s="942"/>
      <c r="IPA328" s="942"/>
      <c r="IPB328" s="942"/>
      <c r="IPC328" s="942"/>
      <c r="IPD328" s="942"/>
      <c r="IPE328" s="942"/>
      <c r="IPF328" s="942"/>
      <c r="IPG328" s="942"/>
      <c r="IPH328" s="942"/>
      <c r="IPI328" s="942"/>
      <c r="IPJ328" s="942"/>
      <c r="IPK328" s="942"/>
      <c r="IPL328" s="942"/>
      <c r="IPM328" s="942"/>
      <c r="IPN328" s="942"/>
      <c r="IPO328" s="942"/>
      <c r="IPP328" s="942"/>
      <c r="IPQ328" s="942"/>
      <c r="IPR328" s="942"/>
      <c r="IPS328" s="942"/>
      <c r="IPT328" s="942"/>
      <c r="IPU328" s="942"/>
      <c r="IPV328" s="942"/>
      <c r="IPW328" s="942"/>
      <c r="IPX328" s="942"/>
      <c r="IPY328" s="942"/>
      <c r="IPZ328" s="942"/>
      <c r="IQA328" s="942"/>
      <c r="IQB328" s="942"/>
      <c r="IQC328" s="942"/>
      <c r="IQD328" s="942"/>
      <c r="IQE328" s="942"/>
      <c r="IQF328" s="942"/>
      <c r="IQG328" s="942"/>
      <c r="IQH328" s="942"/>
      <c r="IQI328" s="942"/>
      <c r="IQJ328" s="942"/>
      <c r="IQK328" s="942"/>
      <c r="IQL328" s="942"/>
      <c r="IQM328" s="942"/>
      <c r="IQN328" s="942"/>
      <c r="IQO328" s="942"/>
      <c r="IQP328" s="942"/>
      <c r="IQQ328" s="942"/>
      <c r="IQR328" s="942"/>
      <c r="IQS328" s="942"/>
      <c r="IQT328" s="942"/>
      <c r="IQU328" s="942"/>
      <c r="IQV328" s="942"/>
      <c r="IQW328" s="942"/>
      <c r="IQX328" s="942"/>
      <c r="IQY328" s="942"/>
      <c r="IQZ328" s="942"/>
      <c r="IRA328" s="942"/>
      <c r="IRB328" s="942"/>
      <c r="IRC328" s="942"/>
      <c r="IRD328" s="942"/>
      <c r="IRE328" s="942"/>
      <c r="IRF328" s="942"/>
      <c r="IRG328" s="942"/>
      <c r="IRH328" s="942"/>
      <c r="IRI328" s="942"/>
      <c r="IRJ328" s="942"/>
      <c r="IRK328" s="942"/>
      <c r="IRL328" s="942"/>
      <c r="IRM328" s="942"/>
      <c r="IRN328" s="942"/>
      <c r="IRO328" s="942"/>
      <c r="IRP328" s="942"/>
      <c r="IRQ328" s="942"/>
      <c r="IRR328" s="942"/>
      <c r="IRS328" s="942"/>
      <c r="IRT328" s="942"/>
      <c r="IRU328" s="942"/>
      <c r="IRV328" s="942"/>
      <c r="IRW328" s="942"/>
      <c r="IRX328" s="942"/>
      <c r="IRY328" s="942"/>
      <c r="IRZ328" s="942"/>
      <c r="ISA328" s="942"/>
      <c r="ISB328" s="942"/>
      <c r="ISC328" s="942"/>
      <c r="ISD328" s="942"/>
      <c r="ISE328" s="942"/>
      <c r="ISF328" s="942"/>
      <c r="ISG328" s="942"/>
      <c r="ISH328" s="942"/>
      <c r="ISI328" s="942"/>
      <c r="ISJ328" s="942"/>
      <c r="ISK328" s="942"/>
      <c r="ISL328" s="942"/>
      <c r="ISM328" s="942"/>
      <c r="ISN328" s="942"/>
      <c r="ISO328" s="942"/>
      <c r="ISP328" s="942"/>
      <c r="ISQ328" s="942"/>
      <c r="ISR328" s="942"/>
      <c r="ISS328" s="942"/>
      <c r="IST328" s="942"/>
      <c r="ISU328" s="942"/>
      <c r="ISV328" s="942"/>
      <c r="ISW328" s="942"/>
      <c r="ISX328" s="942"/>
      <c r="ISY328" s="942"/>
      <c r="ISZ328" s="942"/>
      <c r="ITA328" s="942"/>
      <c r="ITB328" s="942"/>
      <c r="ITC328" s="942"/>
      <c r="ITD328" s="942"/>
      <c r="ITE328" s="942"/>
      <c r="ITF328" s="942"/>
      <c r="ITG328" s="942"/>
      <c r="ITH328" s="942"/>
      <c r="ITI328" s="942"/>
      <c r="ITJ328" s="942"/>
      <c r="ITK328" s="942"/>
      <c r="ITL328" s="942"/>
      <c r="ITM328" s="942"/>
      <c r="ITN328" s="942"/>
      <c r="ITO328" s="942"/>
      <c r="ITP328" s="942"/>
      <c r="ITQ328" s="942"/>
      <c r="ITR328" s="942"/>
      <c r="ITS328" s="942"/>
      <c r="ITT328" s="942"/>
      <c r="ITU328" s="942"/>
      <c r="ITV328" s="942"/>
      <c r="ITW328" s="942"/>
      <c r="ITX328" s="942"/>
      <c r="ITY328" s="942"/>
      <c r="ITZ328" s="942"/>
      <c r="IUA328" s="942"/>
      <c r="IUB328" s="942"/>
      <c r="IUC328" s="942"/>
      <c r="IUD328" s="942"/>
      <c r="IUE328" s="942"/>
      <c r="IUF328" s="942"/>
      <c r="IUG328" s="942"/>
      <c r="IUH328" s="942"/>
      <c r="IUI328" s="942"/>
      <c r="IUJ328" s="942"/>
      <c r="IUK328" s="942"/>
      <c r="IUL328" s="942"/>
      <c r="IUM328" s="942"/>
      <c r="IUN328" s="942"/>
      <c r="IUO328" s="942"/>
      <c r="IUP328" s="942"/>
      <c r="IUQ328" s="942"/>
      <c r="IUR328" s="942"/>
      <c r="IUS328" s="942"/>
      <c r="IUT328" s="942"/>
      <c r="IUU328" s="942"/>
      <c r="IUV328" s="942"/>
      <c r="IUW328" s="942"/>
      <c r="IUX328" s="942"/>
      <c r="IUY328" s="942"/>
      <c r="IUZ328" s="942"/>
      <c r="IVA328" s="942"/>
      <c r="IVB328" s="942"/>
      <c r="IVC328" s="942"/>
      <c r="IVD328" s="942"/>
      <c r="IVE328" s="942"/>
      <c r="IVF328" s="942"/>
      <c r="IVG328" s="942"/>
      <c r="IVH328" s="942"/>
      <c r="IVI328" s="942"/>
      <c r="IVJ328" s="942"/>
      <c r="IVK328" s="942"/>
      <c r="IVL328" s="942"/>
      <c r="IVM328" s="942"/>
      <c r="IVN328" s="942"/>
      <c r="IVO328" s="942"/>
      <c r="IVP328" s="942"/>
      <c r="IVQ328" s="942"/>
      <c r="IVR328" s="942"/>
      <c r="IVS328" s="942"/>
      <c r="IVT328" s="942"/>
      <c r="IVU328" s="942"/>
      <c r="IVV328" s="942"/>
      <c r="IVW328" s="942"/>
      <c r="IVX328" s="942"/>
      <c r="IVY328" s="942"/>
      <c r="IVZ328" s="942"/>
      <c r="IWA328" s="942"/>
      <c r="IWB328" s="942"/>
      <c r="IWC328" s="942"/>
      <c r="IWD328" s="942"/>
      <c r="IWE328" s="942"/>
      <c r="IWF328" s="942"/>
      <c r="IWG328" s="942"/>
      <c r="IWH328" s="942"/>
      <c r="IWI328" s="942"/>
      <c r="IWJ328" s="942"/>
      <c r="IWK328" s="942"/>
      <c r="IWL328" s="942"/>
      <c r="IWM328" s="942"/>
      <c r="IWN328" s="942"/>
      <c r="IWO328" s="942"/>
      <c r="IWP328" s="942"/>
      <c r="IWQ328" s="942"/>
      <c r="IWR328" s="942"/>
      <c r="IWS328" s="942"/>
      <c r="IWT328" s="942"/>
      <c r="IWU328" s="942"/>
      <c r="IWV328" s="942"/>
      <c r="IWW328" s="942"/>
      <c r="IWX328" s="942"/>
      <c r="IWY328" s="942"/>
      <c r="IWZ328" s="942"/>
      <c r="IXA328" s="942"/>
      <c r="IXB328" s="942"/>
      <c r="IXC328" s="942"/>
      <c r="IXD328" s="942"/>
      <c r="IXE328" s="942"/>
      <c r="IXF328" s="942"/>
      <c r="IXG328" s="942"/>
      <c r="IXH328" s="942"/>
      <c r="IXI328" s="942"/>
      <c r="IXJ328" s="942"/>
      <c r="IXK328" s="942"/>
      <c r="IXL328" s="942"/>
      <c r="IXM328" s="942"/>
      <c r="IXN328" s="942"/>
      <c r="IXO328" s="942"/>
      <c r="IXP328" s="942"/>
      <c r="IXQ328" s="942"/>
      <c r="IXR328" s="942"/>
      <c r="IXS328" s="942"/>
      <c r="IXT328" s="942"/>
      <c r="IXU328" s="942"/>
      <c r="IXV328" s="942"/>
      <c r="IXW328" s="942"/>
      <c r="IXX328" s="942"/>
      <c r="IXY328" s="942"/>
      <c r="IXZ328" s="942"/>
      <c r="IYA328" s="942"/>
      <c r="IYB328" s="942"/>
      <c r="IYC328" s="942"/>
      <c r="IYD328" s="942"/>
      <c r="IYE328" s="942"/>
      <c r="IYF328" s="942"/>
      <c r="IYG328" s="942"/>
      <c r="IYH328" s="942"/>
      <c r="IYI328" s="942"/>
      <c r="IYJ328" s="942"/>
      <c r="IYK328" s="942"/>
      <c r="IYL328" s="942"/>
      <c r="IYM328" s="942"/>
      <c r="IYN328" s="942"/>
      <c r="IYO328" s="942"/>
      <c r="IYP328" s="942"/>
      <c r="IYQ328" s="942"/>
      <c r="IYR328" s="942"/>
      <c r="IYS328" s="942"/>
      <c r="IYT328" s="942"/>
      <c r="IYU328" s="942"/>
      <c r="IYV328" s="942"/>
      <c r="IYW328" s="942"/>
      <c r="IYX328" s="942"/>
      <c r="IYY328" s="942"/>
      <c r="IYZ328" s="942"/>
      <c r="IZA328" s="942"/>
      <c r="IZB328" s="942"/>
      <c r="IZC328" s="942"/>
      <c r="IZD328" s="942"/>
      <c r="IZE328" s="942"/>
      <c r="IZF328" s="942"/>
      <c r="IZG328" s="942"/>
      <c r="IZH328" s="942"/>
      <c r="IZI328" s="942"/>
      <c r="IZJ328" s="942"/>
      <c r="IZK328" s="942"/>
      <c r="IZL328" s="942"/>
      <c r="IZM328" s="942"/>
      <c r="IZN328" s="942"/>
      <c r="IZO328" s="942"/>
      <c r="IZP328" s="942"/>
      <c r="IZQ328" s="942"/>
      <c r="IZR328" s="942"/>
      <c r="IZS328" s="942"/>
      <c r="IZT328" s="942"/>
      <c r="IZU328" s="942"/>
      <c r="IZV328" s="942"/>
      <c r="IZW328" s="942"/>
      <c r="IZX328" s="942"/>
      <c r="IZY328" s="942"/>
      <c r="IZZ328" s="942"/>
      <c r="JAA328" s="942"/>
      <c r="JAB328" s="942"/>
      <c r="JAC328" s="942"/>
      <c r="JAD328" s="942"/>
      <c r="JAE328" s="942"/>
      <c r="JAF328" s="942"/>
      <c r="JAG328" s="942"/>
      <c r="JAH328" s="942"/>
      <c r="JAI328" s="942"/>
      <c r="JAJ328" s="942"/>
      <c r="JAK328" s="942"/>
      <c r="JAL328" s="942"/>
      <c r="JAM328" s="942"/>
      <c r="JAN328" s="942"/>
      <c r="JAO328" s="942"/>
      <c r="JAP328" s="942"/>
      <c r="JAQ328" s="942"/>
      <c r="JAR328" s="942"/>
      <c r="JAS328" s="942"/>
      <c r="JAT328" s="942"/>
      <c r="JAU328" s="942"/>
      <c r="JAV328" s="942"/>
      <c r="JAW328" s="942"/>
      <c r="JAX328" s="942"/>
      <c r="JAY328" s="942"/>
      <c r="JAZ328" s="942"/>
      <c r="JBA328" s="942"/>
      <c r="JBB328" s="942"/>
      <c r="JBC328" s="942"/>
      <c r="JBD328" s="942"/>
      <c r="JBE328" s="942"/>
      <c r="JBF328" s="942"/>
      <c r="JBG328" s="942"/>
      <c r="JBH328" s="942"/>
      <c r="JBI328" s="942"/>
      <c r="JBJ328" s="942"/>
      <c r="JBK328" s="942"/>
      <c r="JBL328" s="942"/>
      <c r="JBM328" s="942"/>
      <c r="JBN328" s="942"/>
      <c r="JBO328" s="942"/>
      <c r="JBP328" s="942"/>
      <c r="JBQ328" s="942"/>
      <c r="JBR328" s="942"/>
      <c r="JBS328" s="942"/>
      <c r="JBT328" s="942"/>
      <c r="JBU328" s="942"/>
      <c r="JBV328" s="942"/>
      <c r="JBW328" s="942"/>
      <c r="JBX328" s="942"/>
      <c r="JBY328" s="942"/>
      <c r="JBZ328" s="942"/>
      <c r="JCA328" s="942"/>
      <c r="JCB328" s="942"/>
      <c r="JCC328" s="942"/>
      <c r="JCD328" s="942"/>
      <c r="JCE328" s="942"/>
      <c r="JCF328" s="942"/>
      <c r="JCG328" s="942"/>
      <c r="JCH328" s="942"/>
      <c r="JCI328" s="942"/>
      <c r="JCJ328" s="942"/>
      <c r="JCK328" s="942"/>
      <c r="JCL328" s="942"/>
      <c r="JCM328" s="942"/>
      <c r="JCN328" s="942"/>
      <c r="JCO328" s="942"/>
      <c r="JCP328" s="942"/>
      <c r="JCQ328" s="942"/>
      <c r="JCR328" s="942"/>
      <c r="JCS328" s="942"/>
      <c r="JCT328" s="942"/>
      <c r="JCU328" s="942"/>
      <c r="JCV328" s="942"/>
      <c r="JCW328" s="942"/>
      <c r="JCX328" s="942"/>
      <c r="JCY328" s="942"/>
      <c r="JCZ328" s="942"/>
      <c r="JDA328" s="942"/>
      <c r="JDB328" s="942"/>
      <c r="JDC328" s="942"/>
      <c r="JDD328" s="942"/>
      <c r="JDE328" s="942"/>
      <c r="JDF328" s="942"/>
      <c r="JDG328" s="942"/>
      <c r="JDH328" s="942"/>
      <c r="JDI328" s="942"/>
      <c r="JDJ328" s="942"/>
      <c r="JDK328" s="942"/>
      <c r="JDL328" s="942"/>
      <c r="JDM328" s="942"/>
      <c r="JDN328" s="942"/>
      <c r="JDO328" s="942"/>
      <c r="JDP328" s="942"/>
      <c r="JDQ328" s="942"/>
      <c r="JDR328" s="942"/>
      <c r="JDS328" s="942"/>
      <c r="JDT328" s="942"/>
      <c r="JDU328" s="942"/>
      <c r="JDV328" s="942"/>
      <c r="JDW328" s="942"/>
      <c r="JDX328" s="942"/>
      <c r="JDY328" s="942"/>
      <c r="JDZ328" s="942"/>
      <c r="JEA328" s="942"/>
      <c r="JEB328" s="942"/>
      <c r="JEC328" s="942"/>
      <c r="JED328" s="942"/>
      <c r="JEE328" s="942"/>
      <c r="JEF328" s="942"/>
      <c r="JEG328" s="942"/>
      <c r="JEH328" s="942"/>
      <c r="JEI328" s="942"/>
      <c r="JEJ328" s="942"/>
      <c r="JEK328" s="942"/>
      <c r="JEL328" s="942"/>
      <c r="JEM328" s="942"/>
      <c r="JEN328" s="942"/>
      <c r="JEO328" s="942"/>
      <c r="JEP328" s="942"/>
      <c r="JEQ328" s="942"/>
      <c r="JER328" s="942"/>
      <c r="JES328" s="942"/>
      <c r="JET328" s="942"/>
      <c r="JEU328" s="942"/>
      <c r="JEV328" s="942"/>
      <c r="JEW328" s="942"/>
      <c r="JEX328" s="942"/>
      <c r="JEY328" s="942"/>
      <c r="JEZ328" s="942"/>
      <c r="JFA328" s="942"/>
      <c r="JFB328" s="942"/>
      <c r="JFC328" s="942"/>
      <c r="JFD328" s="942"/>
      <c r="JFE328" s="942"/>
      <c r="JFF328" s="942"/>
      <c r="JFG328" s="942"/>
      <c r="JFH328" s="942"/>
      <c r="JFI328" s="942"/>
      <c r="JFJ328" s="942"/>
      <c r="JFK328" s="942"/>
      <c r="JFL328" s="942"/>
      <c r="JFM328" s="942"/>
      <c r="JFN328" s="942"/>
      <c r="JFO328" s="942"/>
      <c r="JFP328" s="942"/>
      <c r="JFQ328" s="942"/>
      <c r="JFR328" s="942"/>
      <c r="JFS328" s="942"/>
      <c r="JFT328" s="942"/>
      <c r="JFU328" s="942"/>
      <c r="JFV328" s="942"/>
      <c r="JFW328" s="942"/>
      <c r="JFX328" s="942"/>
      <c r="JFY328" s="942"/>
      <c r="JFZ328" s="942"/>
      <c r="JGA328" s="942"/>
      <c r="JGB328" s="942"/>
      <c r="JGC328" s="942"/>
      <c r="JGD328" s="942"/>
      <c r="JGE328" s="942"/>
      <c r="JGF328" s="942"/>
      <c r="JGG328" s="942"/>
      <c r="JGH328" s="942"/>
      <c r="JGI328" s="942"/>
      <c r="JGJ328" s="942"/>
      <c r="JGK328" s="942"/>
      <c r="JGL328" s="942"/>
      <c r="JGM328" s="942"/>
      <c r="JGN328" s="942"/>
      <c r="JGO328" s="942"/>
      <c r="JGP328" s="942"/>
      <c r="JGQ328" s="942"/>
      <c r="JGR328" s="942"/>
      <c r="JGS328" s="942"/>
      <c r="JGT328" s="942"/>
      <c r="JGU328" s="942"/>
      <c r="JGV328" s="942"/>
      <c r="JGW328" s="942"/>
      <c r="JGX328" s="942"/>
      <c r="JGY328" s="942"/>
      <c r="JGZ328" s="942"/>
      <c r="JHA328" s="942"/>
      <c r="JHB328" s="942"/>
      <c r="JHC328" s="942"/>
      <c r="JHD328" s="942"/>
      <c r="JHE328" s="942"/>
      <c r="JHF328" s="942"/>
      <c r="JHG328" s="942"/>
      <c r="JHH328" s="942"/>
      <c r="JHI328" s="942"/>
      <c r="JHJ328" s="942"/>
      <c r="JHK328" s="942"/>
      <c r="JHL328" s="942"/>
      <c r="JHM328" s="942"/>
      <c r="JHN328" s="942"/>
      <c r="JHO328" s="942"/>
      <c r="JHP328" s="942"/>
      <c r="JHQ328" s="942"/>
      <c r="JHR328" s="942"/>
      <c r="JHS328" s="942"/>
      <c r="JHT328" s="942"/>
      <c r="JHU328" s="942"/>
      <c r="JHV328" s="942"/>
      <c r="JHW328" s="942"/>
      <c r="JHX328" s="942"/>
      <c r="JHY328" s="942"/>
      <c r="JHZ328" s="942"/>
      <c r="JIA328" s="942"/>
      <c r="JIB328" s="942"/>
      <c r="JIC328" s="942"/>
      <c r="JID328" s="942"/>
      <c r="JIE328" s="942"/>
      <c r="JIF328" s="942"/>
      <c r="JIG328" s="942"/>
      <c r="JIH328" s="942"/>
      <c r="JII328" s="942"/>
      <c r="JIJ328" s="942"/>
      <c r="JIK328" s="942"/>
      <c r="JIL328" s="942"/>
      <c r="JIM328" s="942"/>
      <c r="JIN328" s="942"/>
      <c r="JIO328" s="942"/>
      <c r="JIP328" s="942"/>
      <c r="JIQ328" s="942"/>
      <c r="JIR328" s="942"/>
      <c r="JIS328" s="942"/>
      <c r="JIT328" s="942"/>
      <c r="JIU328" s="942"/>
      <c r="JIV328" s="942"/>
      <c r="JIW328" s="942"/>
      <c r="JIX328" s="942"/>
      <c r="JIY328" s="942"/>
      <c r="JIZ328" s="942"/>
      <c r="JJA328" s="942"/>
      <c r="JJB328" s="942"/>
      <c r="JJC328" s="942"/>
      <c r="JJD328" s="942"/>
      <c r="JJE328" s="942"/>
      <c r="JJF328" s="942"/>
      <c r="JJG328" s="942"/>
      <c r="JJH328" s="942"/>
      <c r="JJI328" s="942"/>
      <c r="JJJ328" s="942"/>
      <c r="JJK328" s="942"/>
      <c r="JJL328" s="942"/>
      <c r="JJM328" s="942"/>
      <c r="JJN328" s="942"/>
      <c r="JJO328" s="942"/>
      <c r="JJP328" s="942"/>
      <c r="JJQ328" s="942"/>
      <c r="JJR328" s="942"/>
      <c r="JJS328" s="942"/>
      <c r="JJT328" s="942"/>
      <c r="JJU328" s="942"/>
      <c r="JJV328" s="942"/>
      <c r="JJW328" s="942"/>
      <c r="JJX328" s="942"/>
      <c r="JJY328" s="942"/>
      <c r="JJZ328" s="942"/>
      <c r="JKA328" s="942"/>
      <c r="JKB328" s="942"/>
      <c r="JKC328" s="942"/>
      <c r="JKD328" s="942"/>
      <c r="JKE328" s="942"/>
      <c r="JKF328" s="942"/>
      <c r="JKG328" s="942"/>
      <c r="JKH328" s="942"/>
      <c r="JKI328" s="942"/>
      <c r="JKJ328" s="942"/>
      <c r="JKK328" s="942"/>
      <c r="JKL328" s="942"/>
      <c r="JKM328" s="942"/>
      <c r="JKN328" s="942"/>
      <c r="JKO328" s="942"/>
      <c r="JKP328" s="942"/>
      <c r="JKQ328" s="942"/>
      <c r="JKR328" s="942"/>
      <c r="JKS328" s="942"/>
      <c r="JKT328" s="942"/>
      <c r="JKU328" s="942"/>
      <c r="JKV328" s="942"/>
      <c r="JKW328" s="942"/>
      <c r="JKX328" s="942"/>
      <c r="JKY328" s="942"/>
      <c r="JKZ328" s="942"/>
      <c r="JLA328" s="942"/>
      <c r="JLB328" s="942"/>
      <c r="JLC328" s="942"/>
      <c r="JLD328" s="942"/>
      <c r="JLE328" s="942"/>
      <c r="JLF328" s="942"/>
      <c r="JLG328" s="942"/>
      <c r="JLH328" s="942"/>
      <c r="JLI328" s="942"/>
      <c r="JLJ328" s="942"/>
      <c r="JLK328" s="942"/>
      <c r="JLL328" s="942"/>
      <c r="JLM328" s="942"/>
      <c r="JLN328" s="942"/>
      <c r="JLO328" s="942"/>
      <c r="JLP328" s="942"/>
      <c r="JLQ328" s="942"/>
      <c r="JLR328" s="942"/>
      <c r="JLS328" s="942"/>
      <c r="JLT328" s="942"/>
      <c r="JLU328" s="942"/>
      <c r="JLV328" s="942"/>
      <c r="JLW328" s="942"/>
      <c r="JLX328" s="942"/>
      <c r="JLY328" s="942"/>
      <c r="JLZ328" s="942"/>
      <c r="JMA328" s="942"/>
      <c r="JMB328" s="942"/>
      <c r="JMC328" s="942"/>
      <c r="JMD328" s="942"/>
      <c r="JME328" s="942"/>
      <c r="JMF328" s="942"/>
      <c r="JMG328" s="942"/>
      <c r="JMH328" s="942"/>
      <c r="JMI328" s="942"/>
      <c r="JMJ328" s="942"/>
      <c r="JMK328" s="942"/>
      <c r="JML328" s="942"/>
      <c r="JMM328" s="942"/>
      <c r="JMN328" s="942"/>
      <c r="JMO328" s="942"/>
      <c r="JMP328" s="942"/>
      <c r="JMQ328" s="942"/>
      <c r="JMR328" s="942"/>
      <c r="JMS328" s="942"/>
      <c r="JMT328" s="942"/>
      <c r="JMU328" s="942"/>
      <c r="JMV328" s="942"/>
      <c r="JMW328" s="942"/>
      <c r="JMX328" s="942"/>
      <c r="JMY328" s="942"/>
      <c r="JMZ328" s="942"/>
      <c r="JNA328" s="942"/>
      <c r="JNB328" s="942"/>
      <c r="JNC328" s="942"/>
      <c r="JND328" s="942"/>
      <c r="JNE328" s="942"/>
      <c r="JNF328" s="942"/>
      <c r="JNG328" s="942"/>
      <c r="JNH328" s="942"/>
      <c r="JNI328" s="942"/>
      <c r="JNJ328" s="942"/>
      <c r="JNK328" s="942"/>
      <c r="JNL328" s="942"/>
      <c r="JNM328" s="942"/>
      <c r="JNN328" s="942"/>
      <c r="JNO328" s="942"/>
      <c r="JNP328" s="942"/>
      <c r="JNQ328" s="942"/>
      <c r="JNR328" s="942"/>
      <c r="JNS328" s="942"/>
      <c r="JNT328" s="942"/>
      <c r="JNU328" s="942"/>
      <c r="JNV328" s="942"/>
      <c r="JNW328" s="942"/>
      <c r="JNX328" s="942"/>
      <c r="JNY328" s="942"/>
      <c r="JNZ328" s="942"/>
      <c r="JOA328" s="942"/>
      <c r="JOB328" s="942"/>
      <c r="JOC328" s="942"/>
      <c r="JOD328" s="942"/>
      <c r="JOE328" s="942"/>
      <c r="JOF328" s="942"/>
      <c r="JOG328" s="942"/>
      <c r="JOH328" s="942"/>
      <c r="JOI328" s="942"/>
      <c r="JOJ328" s="942"/>
      <c r="JOK328" s="942"/>
      <c r="JOL328" s="942"/>
      <c r="JOM328" s="942"/>
      <c r="JON328" s="942"/>
      <c r="JOO328" s="942"/>
      <c r="JOP328" s="942"/>
      <c r="JOQ328" s="942"/>
      <c r="JOR328" s="942"/>
      <c r="JOS328" s="942"/>
      <c r="JOT328" s="942"/>
      <c r="JOU328" s="942"/>
      <c r="JOV328" s="942"/>
      <c r="JOW328" s="942"/>
      <c r="JOX328" s="942"/>
      <c r="JOY328" s="942"/>
      <c r="JOZ328" s="942"/>
      <c r="JPA328" s="942"/>
      <c r="JPB328" s="942"/>
      <c r="JPC328" s="942"/>
      <c r="JPD328" s="942"/>
      <c r="JPE328" s="942"/>
      <c r="JPF328" s="942"/>
      <c r="JPG328" s="942"/>
      <c r="JPH328" s="942"/>
      <c r="JPI328" s="942"/>
      <c r="JPJ328" s="942"/>
      <c r="JPK328" s="942"/>
      <c r="JPL328" s="942"/>
      <c r="JPM328" s="942"/>
      <c r="JPN328" s="942"/>
      <c r="JPO328" s="942"/>
      <c r="JPP328" s="942"/>
      <c r="JPQ328" s="942"/>
      <c r="JPR328" s="942"/>
      <c r="JPS328" s="942"/>
      <c r="JPT328" s="942"/>
      <c r="JPU328" s="942"/>
      <c r="JPV328" s="942"/>
      <c r="JPW328" s="942"/>
      <c r="JPX328" s="942"/>
      <c r="JPY328" s="942"/>
      <c r="JPZ328" s="942"/>
      <c r="JQA328" s="942"/>
      <c r="JQB328" s="942"/>
      <c r="JQC328" s="942"/>
      <c r="JQD328" s="942"/>
      <c r="JQE328" s="942"/>
      <c r="JQF328" s="942"/>
      <c r="JQG328" s="942"/>
      <c r="JQH328" s="942"/>
      <c r="JQI328" s="942"/>
      <c r="JQJ328" s="942"/>
      <c r="JQK328" s="942"/>
      <c r="JQL328" s="942"/>
      <c r="JQM328" s="942"/>
      <c r="JQN328" s="942"/>
      <c r="JQO328" s="942"/>
      <c r="JQP328" s="942"/>
      <c r="JQQ328" s="942"/>
      <c r="JQR328" s="942"/>
      <c r="JQS328" s="942"/>
      <c r="JQT328" s="942"/>
      <c r="JQU328" s="942"/>
      <c r="JQV328" s="942"/>
      <c r="JQW328" s="942"/>
      <c r="JQX328" s="942"/>
      <c r="JQY328" s="942"/>
      <c r="JQZ328" s="942"/>
      <c r="JRA328" s="942"/>
      <c r="JRB328" s="942"/>
      <c r="JRC328" s="942"/>
      <c r="JRD328" s="942"/>
      <c r="JRE328" s="942"/>
      <c r="JRF328" s="942"/>
      <c r="JRG328" s="942"/>
      <c r="JRH328" s="942"/>
      <c r="JRI328" s="942"/>
      <c r="JRJ328" s="942"/>
      <c r="JRK328" s="942"/>
      <c r="JRL328" s="942"/>
      <c r="JRM328" s="942"/>
      <c r="JRN328" s="942"/>
      <c r="JRO328" s="942"/>
      <c r="JRP328" s="942"/>
      <c r="JRQ328" s="942"/>
      <c r="JRR328" s="942"/>
      <c r="JRS328" s="942"/>
      <c r="JRT328" s="942"/>
      <c r="JRU328" s="942"/>
      <c r="JRV328" s="942"/>
      <c r="JRW328" s="942"/>
      <c r="JRX328" s="942"/>
      <c r="JRY328" s="942"/>
      <c r="JRZ328" s="942"/>
      <c r="JSA328" s="942"/>
      <c r="JSB328" s="942"/>
      <c r="JSC328" s="942"/>
      <c r="JSD328" s="942"/>
      <c r="JSE328" s="942"/>
      <c r="JSF328" s="942"/>
      <c r="JSG328" s="942"/>
      <c r="JSH328" s="942"/>
      <c r="JSI328" s="942"/>
      <c r="JSJ328" s="942"/>
      <c r="JSK328" s="942"/>
      <c r="JSL328" s="942"/>
      <c r="JSM328" s="942"/>
      <c r="JSN328" s="942"/>
      <c r="JSO328" s="942"/>
      <c r="JSP328" s="942"/>
      <c r="JSQ328" s="942"/>
      <c r="JSR328" s="942"/>
      <c r="JSS328" s="942"/>
      <c r="JST328" s="942"/>
      <c r="JSU328" s="942"/>
      <c r="JSV328" s="942"/>
      <c r="JSW328" s="942"/>
      <c r="JSX328" s="942"/>
      <c r="JSY328" s="942"/>
      <c r="JSZ328" s="942"/>
      <c r="JTA328" s="942"/>
      <c r="JTB328" s="942"/>
      <c r="JTC328" s="942"/>
      <c r="JTD328" s="942"/>
      <c r="JTE328" s="942"/>
      <c r="JTF328" s="942"/>
      <c r="JTG328" s="942"/>
      <c r="JTH328" s="942"/>
      <c r="JTI328" s="942"/>
      <c r="JTJ328" s="942"/>
      <c r="JTK328" s="942"/>
      <c r="JTL328" s="942"/>
      <c r="JTM328" s="942"/>
      <c r="JTN328" s="942"/>
      <c r="JTO328" s="942"/>
      <c r="JTP328" s="942"/>
      <c r="JTQ328" s="942"/>
      <c r="JTR328" s="942"/>
      <c r="JTS328" s="942"/>
      <c r="JTT328" s="942"/>
      <c r="JTU328" s="942"/>
      <c r="JTV328" s="942"/>
      <c r="JTW328" s="942"/>
      <c r="JTX328" s="942"/>
      <c r="JTY328" s="942"/>
      <c r="JTZ328" s="942"/>
      <c r="JUA328" s="942"/>
      <c r="JUB328" s="942"/>
      <c r="JUC328" s="942"/>
      <c r="JUD328" s="942"/>
      <c r="JUE328" s="942"/>
      <c r="JUF328" s="942"/>
      <c r="JUG328" s="942"/>
      <c r="JUH328" s="942"/>
      <c r="JUI328" s="942"/>
      <c r="JUJ328" s="942"/>
      <c r="JUK328" s="942"/>
      <c r="JUL328" s="942"/>
      <c r="JUM328" s="942"/>
      <c r="JUN328" s="942"/>
      <c r="JUO328" s="942"/>
      <c r="JUP328" s="942"/>
      <c r="JUQ328" s="942"/>
      <c r="JUR328" s="942"/>
      <c r="JUS328" s="942"/>
      <c r="JUT328" s="942"/>
      <c r="JUU328" s="942"/>
      <c r="JUV328" s="942"/>
      <c r="JUW328" s="942"/>
      <c r="JUX328" s="942"/>
      <c r="JUY328" s="942"/>
      <c r="JUZ328" s="942"/>
      <c r="JVA328" s="942"/>
      <c r="JVB328" s="942"/>
      <c r="JVC328" s="942"/>
      <c r="JVD328" s="942"/>
      <c r="JVE328" s="942"/>
      <c r="JVF328" s="942"/>
      <c r="JVG328" s="942"/>
      <c r="JVH328" s="942"/>
      <c r="JVI328" s="942"/>
      <c r="JVJ328" s="942"/>
      <c r="JVK328" s="942"/>
      <c r="JVL328" s="942"/>
      <c r="JVM328" s="942"/>
      <c r="JVN328" s="942"/>
      <c r="JVO328" s="942"/>
      <c r="JVP328" s="942"/>
      <c r="JVQ328" s="942"/>
      <c r="JVR328" s="942"/>
      <c r="JVS328" s="942"/>
      <c r="JVT328" s="942"/>
      <c r="JVU328" s="942"/>
      <c r="JVV328" s="942"/>
      <c r="JVW328" s="942"/>
      <c r="JVX328" s="942"/>
      <c r="JVY328" s="942"/>
      <c r="JVZ328" s="942"/>
      <c r="JWA328" s="942"/>
      <c r="JWB328" s="942"/>
      <c r="JWC328" s="942"/>
      <c r="JWD328" s="942"/>
      <c r="JWE328" s="942"/>
      <c r="JWF328" s="942"/>
      <c r="JWG328" s="942"/>
      <c r="JWH328" s="942"/>
      <c r="JWI328" s="942"/>
      <c r="JWJ328" s="942"/>
      <c r="JWK328" s="942"/>
      <c r="JWL328" s="942"/>
      <c r="JWM328" s="942"/>
      <c r="JWN328" s="942"/>
      <c r="JWO328" s="942"/>
      <c r="JWP328" s="942"/>
      <c r="JWQ328" s="942"/>
      <c r="JWR328" s="942"/>
      <c r="JWS328" s="942"/>
      <c r="JWT328" s="942"/>
      <c r="JWU328" s="942"/>
      <c r="JWV328" s="942"/>
      <c r="JWW328" s="942"/>
      <c r="JWX328" s="942"/>
      <c r="JWY328" s="942"/>
      <c r="JWZ328" s="942"/>
      <c r="JXA328" s="942"/>
      <c r="JXB328" s="942"/>
      <c r="JXC328" s="942"/>
      <c r="JXD328" s="942"/>
      <c r="JXE328" s="942"/>
      <c r="JXF328" s="942"/>
      <c r="JXG328" s="942"/>
      <c r="JXH328" s="942"/>
      <c r="JXI328" s="942"/>
      <c r="JXJ328" s="942"/>
      <c r="JXK328" s="942"/>
      <c r="JXL328" s="942"/>
      <c r="JXM328" s="942"/>
      <c r="JXN328" s="942"/>
      <c r="JXO328" s="942"/>
      <c r="JXP328" s="942"/>
      <c r="JXQ328" s="942"/>
      <c r="JXR328" s="942"/>
      <c r="JXS328" s="942"/>
      <c r="JXT328" s="942"/>
      <c r="JXU328" s="942"/>
      <c r="JXV328" s="942"/>
      <c r="JXW328" s="942"/>
      <c r="JXX328" s="942"/>
      <c r="JXY328" s="942"/>
      <c r="JXZ328" s="942"/>
      <c r="JYA328" s="942"/>
      <c r="JYB328" s="942"/>
      <c r="JYC328" s="942"/>
      <c r="JYD328" s="942"/>
      <c r="JYE328" s="942"/>
      <c r="JYF328" s="942"/>
      <c r="JYG328" s="942"/>
      <c r="JYH328" s="942"/>
      <c r="JYI328" s="942"/>
      <c r="JYJ328" s="942"/>
      <c r="JYK328" s="942"/>
      <c r="JYL328" s="942"/>
      <c r="JYM328" s="942"/>
      <c r="JYN328" s="942"/>
      <c r="JYO328" s="942"/>
      <c r="JYP328" s="942"/>
      <c r="JYQ328" s="942"/>
      <c r="JYR328" s="942"/>
      <c r="JYS328" s="942"/>
      <c r="JYT328" s="942"/>
      <c r="JYU328" s="942"/>
      <c r="JYV328" s="942"/>
      <c r="JYW328" s="942"/>
      <c r="JYX328" s="942"/>
      <c r="JYY328" s="942"/>
      <c r="JYZ328" s="942"/>
      <c r="JZA328" s="942"/>
      <c r="JZB328" s="942"/>
      <c r="JZC328" s="942"/>
      <c r="JZD328" s="942"/>
      <c r="JZE328" s="942"/>
      <c r="JZF328" s="942"/>
      <c r="JZG328" s="942"/>
      <c r="JZH328" s="942"/>
      <c r="JZI328" s="942"/>
      <c r="JZJ328" s="942"/>
      <c r="JZK328" s="942"/>
      <c r="JZL328" s="942"/>
      <c r="JZM328" s="942"/>
      <c r="JZN328" s="942"/>
      <c r="JZO328" s="942"/>
      <c r="JZP328" s="942"/>
      <c r="JZQ328" s="942"/>
      <c r="JZR328" s="942"/>
      <c r="JZS328" s="942"/>
      <c r="JZT328" s="942"/>
      <c r="JZU328" s="942"/>
      <c r="JZV328" s="942"/>
      <c r="JZW328" s="942"/>
      <c r="JZX328" s="942"/>
      <c r="JZY328" s="942"/>
      <c r="JZZ328" s="942"/>
      <c r="KAA328" s="942"/>
      <c r="KAB328" s="942"/>
      <c r="KAC328" s="942"/>
      <c r="KAD328" s="942"/>
      <c r="KAE328" s="942"/>
      <c r="KAF328" s="942"/>
      <c r="KAG328" s="942"/>
      <c r="KAH328" s="942"/>
      <c r="KAI328" s="942"/>
      <c r="KAJ328" s="942"/>
      <c r="KAK328" s="942"/>
      <c r="KAL328" s="942"/>
      <c r="KAM328" s="942"/>
      <c r="KAN328" s="942"/>
      <c r="KAO328" s="942"/>
      <c r="KAP328" s="942"/>
      <c r="KAQ328" s="942"/>
      <c r="KAR328" s="942"/>
      <c r="KAS328" s="942"/>
      <c r="KAT328" s="942"/>
      <c r="KAU328" s="942"/>
      <c r="KAV328" s="942"/>
      <c r="KAW328" s="942"/>
      <c r="KAX328" s="942"/>
      <c r="KAY328" s="942"/>
      <c r="KAZ328" s="942"/>
      <c r="KBA328" s="942"/>
      <c r="KBB328" s="942"/>
      <c r="KBC328" s="942"/>
      <c r="KBD328" s="942"/>
      <c r="KBE328" s="942"/>
      <c r="KBF328" s="942"/>
      <c r="KBG328" s="942"/>
      <c r="KBH328" s="942"/>
      <c r="KBI328" s="942"/>
      <c r="KBJ328" s="942"/>
      <c r="KBK328" s="942"/>
      <c r="KBL328" s="942"/>
      <c r="KBM328" s="942"/>
      <c r="KBN328" s="942"/>
      <c r="KBO328" s="942"/>
      <c r="KBP328" s="942"/>
      <c r="KBQ328" s="942"/>
      <c r="KBR328" s="942"/>
      <c r="KBS328" s="942"/>
      <c r="KBT328" s="942"/>
      <c r="KBU328" s="942"/>
      <c r="KBV328" s="942"/>
      <c r="KBW328" s="942"/>
      <c r="KBX328" s="942"/>
      <c r="KBY328" s="942"/>
      <c r="KBZ328" s="942"/>
      <c r="KCA328" s="942"/>
      <c r="KCB328" s="942"/>
      <c r="KCC328" s="942"/>
      <c r="KCD328" s="942"/>
      <c r="KCE328" s="942"/>
      <c r="KCF328" s="942"/>
      <c r="KCG328" s="942"/>
      <c r="KCH328" s="942"/>
      <c r="KCI328" s="942"/>
      <c r="KCJ328" s="942"/>
      <c r="KCK328" s="942"/>
      <c r="KCL328" s="942"/>
      <c r="KCM328" s="942"/>
      <c r="KCN328" s="942"/>
      <c r="KCO328" s="942"/>
      <c r="KCP328" s="942"/>
      <c r="KCQ328" s="942"/>
      <c r="KCR328" s="942"/>
      <c r="KCS328" s="942"/>
      <c r="KCT328" s="942"/>
      <c r="KCU328" s="942"/>
      <c r="KCV328" s="942"/>
      <c r="KCW328" s="942"/>
      <c r="KCX328" s="942"/>
      <c r="KCY328" s="942"/>
      <c r="KCZ328" s="942"/>
      <c r="KDA328" s="942"/>
      <c r="KDB328" s="942"/>
      <c r="KDC328" s="942"/>
      <c r="KDD328" s="942"/>
      <c r="KDE328" s="942"/>
      <c r="KDF328" s="942"/>
      <c r="KDG328" s="942"/>
      <c r="KDH328" s="942"/>
      <c r="KDI328" s="942"/>
      <c r="KDJ328" s="942"/>
      <c r="KDK328" s="942"/>
      <c r="KDL328" s="942"/>
      <c r="KDM328" s="942"/>
      <c r="KDN328" s="942"/>
      <c r="KDO328" s="942"/>
      <c r="KDP328" s="942"/>
      <c r="KDQ328" s="942"/>
      <c r="KDR328" s="942"/>
      <c r="KDS328" s="942"/>
      <c r="KDT328" s="942"/>
      <c r="KDU328" s="942"/>
      <c r="KDV328" s="942"/>
      <c r="KDW328" s="942"/>
      <c r="KDX328" s="942"/>
      <c r="KDY328" s="942"/>
      <c r="KDZ328" s="942"/>
      <c r="KEA328" s="942"/>
      <c r="KEB328" s="942"/>
      <c r="KEC328" s="942"/>
      <c r="KED328" s="942"/>
      <c r="KEE328" s="942"/>
      <c r="KEF328" s="942"/>
      <c r="KEG328" s="942"/>
      <c r="KEH328" s="942"/>
      <c r="KEI328" s="942"/>
      <c r="KEJ328" s="942"/>
      <c r="KEK328" s="942"/>
      <c r="KEL328" s="942"/>
      <c r="KEM328" s="942"/>
      <c r="KEN328" s="942"/>
      <c r="KEO328" s="942"/>
      <c r="KEP328" s="942"/>
      <c r="KEQ328" s="942"/>
      <c r="KER328" s="942"/>
      <c r="KES328" s="942"/>
      <c r="KET328" s="942"/>
      <c r="KEU328" s="942"/>
      <c r="KEV328" s="942"/>
      <c r="KEW328" s="942"/>
      <c r="KEX328" s="942"/>
      <c r="KEY328" s="942"/>
      <c r="KEZ328" s="942"/>
      <c r="KFA328" s="942"/>
      <c r="KFB328" s="942"/>
      <c r="KFC328" s="942"/>
      <c r="KFD328" s="942"/>
      <c r="KFE328" s="942"/>
      <c r="KFF328" s="942"/>
      <c r="KFG328" s="942"/>
      <c r="KFH328" s="942"/>
      <c r="KFI328" s="942"/>
      <c r="KFJ328" s="942"/>
      <c r="KFK328" s="942"/>
      <c r="KFL328" s="942"/>
      <c r="KFM328" s="942"/>
      <c r="KFN328" s="942"/>
      <c r="KFO328" s="942"/>
      <c r="KFP328" s="942"/>
      <c r="KFQ328" s="942"/>
      <c r="KFR328" s="942"/>
      <c r="KFS328" s="942"/>
      <c r="KFT328" s="942"/>
      <c r="KFU328" s="942"/>
      <c r="KFV328" s="942"/>
      <c r="KFW328" s="942"/>
      <c r="KFX328" s="942"/>
      <c r="KFY328" s="942"/>
      <c r="KFZ328" s="942"/>
      <c r="KGA328" s="942"/>
      <c r="KGB328" s="942"/>
      <c r="KGC328" s="942"/>
      <c r="KGD328" s="942"/>
      <c r="KGE328" s="942"/>
      <c r="KGF328" s="942"/>
      <c r="KGG328" s="942"/>
      <c r="KGH328" s="942"/>
      <c r="KGI328" s="942"/>
      <c r="KGJ328" s="942"/>
      <c r="KGK328" s="942"/>
      <c r="KGL328" s="942"/>
      <c r="KGM328" s="942"/>
      <c r="KGN328" s="942"/>
      <c r="KGO328" s="942"/>
      <c r="KGP328" s="942"/>
      <c r="KGQ328" s="942"/>
      <c r="KGR328" s="942"/>
      <c r="KGS328" s="942"/>
      <c r="KGT328" s="942"/>
      <c r="KGU328" s="942"/>
      <c r="KGV328" s="942"/>
      <c r="KGW328" s="942"/>
      <c r="KGX328" s="942"/>
      <c r="KGY328" s="942"/>
      <c r="KGZ328" s="942"/>
      <c r="KHA328" s="942"/>
      <c r="KHB328" s="942"/>
      <c r="KHC328" s="942"/>
      <c r="KHD328" s="942"/>
      <c r="KHE328" s="942"/>
      <c r="KHF328" s="942"/>
      <c r="KHG328" s="942"/>
      <c r="KHH328" s="942"/>
      <c r="KHI328" s="942"/>
      <c r="KHJ328" s="942"/>
      <c r="KHK328" s="942"/>
      <c r="KHL328" s="942"/>
      <c r="KHM328" s="942"/>
      <c r="KHN328" s="942"/>
      <c r="KHO328" s="942"/>
      <c r="KHP328" s="942"/>
      <c r="KHQ328" s="942"/>
      <c r="KHR328" s="942"/>
      <c r="KHS328" s="942"/>
      <c r="KHT328" s="942"/>
      <c r="KHU328" s="942"/>
      <c r="KHV328" s="942"/>
      <c r="KHW328" s="942"/>
      <c r="KHX328" s="942"/>
      <c r="KHY328" s="942"/>
      <c r="KHZ328" s="942"/>
      <c r="KIA328" s="942"/>
      <c r="KIB328" s="942"/>
      <c r="KIC328" s="942"/>
      <c r="KID328" s="942"/>
      <c r="KIE328" s="942"/>
      <c r="KIF328" s="942"/>
      <c r="KIG328" s="942"/>
      <c r="KIH328" s="942"/>
      <c r="KII328" s="942"/>
      <c r="KIJ328" s="942"/>
      <c r="KIK328" s="942"/>
      <c r="KIL328" s="942"/>
      <c r="KIM328" s="942"/>
      <c r="KIN328" s="942"/>
      <c r="KIO328" s="942"/>
      <c r="KIP328" s="942"/>
      <c r="KIQ328" s="942"/>
      <c r="KIR328" s="942"/>
      <c r="KIS328" s="942"/>
      <c r="KIT328" s="942"/>
      <c r="KIU328" s="942"/>
      <c r="KIV328" s="942"/>
      <c r="KIW328" s="942"/>
      <c r="KIX328" s="942"/>
      <c r="KIY328" s="942"/>
      <c r="KIZ328" s="942"/>
      <c r="KJA328" s="942"/>
      <c r="KJB328" s="942"/>
      <c r="KJC328" s="942"/>
      <c r="KJD328" s="942"/>
      <c r="KJE328" s="942"/>
      <c r="KJF328" s="942"/>
      <c r="KJG328" s="942"/>
      <c r="KJH328" s="942"/>
      <c r="KJI328" s="942"/>
      <c r="KJJ328" s="942"/>
      <c r="KJK328" s="942"/>
      <c r="KJL328" s="942"/>
      <c r="KJM328" s="942"/>
      <c r="KJN328" s="942"/>
      <c r="KJO328" s="942"/>
      <c r="KJP328" s="942"/>
      <c r="KJQ328" s="942"/>
      <c r="KJR328" s="942"/>
      <c r="KJS328" s="942"/>
      <c r="KJT328" s="942"/>
      <c r="KJU328" s="942"/>
      <c r="KJV328" s="942"/>
      <c r="KJW328" s="942"/>
      <c r="KJX328" s="942"/>
      <c r="KJY328" s="942"/>
      <c r="KJZ328" s="942"/>
      <c r="KKA328" s="942"/>
      <c r="KKB328" s="942"/>
      <c r="KKC328" s="942"/>
      <c r="KKD328" s="942"/>
      <c r="KKE328" s="942"/>
      <c r="KKF328" s="942"/>
      <c r="KKG328" s="942"/>
      <c r="KKH328" s="942"/>
      <c r="KKI328" s="942"/>
      <c r="KKJ328" s="942"/>
      <c r="KKK328" s="942"/>
      <c r="KKL328" s="942"/>
      <c r="KKM328" s="942"/>
      <c r="KKN328" s="942"/>
      <c r="KKO328" s="942"/>
      <c r="KKP328" s="942"/>
      <c r="KKQ328" s="942"/>
      <c r="KKR328" s="942"/>
      <c r="KKS328" s="942"/>
      <c r="KKT328" s="942"/>
      <c r="KKU328" s="942"/>
      <c r="KKV328" s="942"/>
      <c r="KKW328" s="942"/>
      <c r="KKX328" s="942"/>
      <c r="KKY328" s="942"/>
      <c r="KKZ328" s="942"/>
      <c r="KLA328" s="942"/>
      <c r="KLB328" s="942"/>
      <c r="KLC328" s="942"/>
      <c r="KLD328" s="942"/>
      <c r="KLE328" s="942"/>
      <c r="KLF328" s="942"/>
      <c r="KLG328" s="942"/>
      <c r="KLH328" s="942"/>
      <c r="KLI328" s="942"/>
      <c r="KLJ328" s="942"/>
      <c r="KLK328" s="942"/>
      <c r="KLL328" s="942"/>
      <c r="KLM328" s="942"/>
      <c r="KLN328" s="942"/>
      <c r="KLO328" s="942"/>
      <c r="KLP328" s="942"/>
      <c r="KLQ328" s="942"/>
      <c r="KLR328" s="942"/>
      <c r="KLS328" s="942"/>
      <c r="KLT328" s="942"/>
      <c r="KLU328" s="942"/>
      <c r="KLV328" s="942"/>
      <c r="KLW328" s="942"/>
      <c r="KLX328" s="942"/>
      <c r="KLY328" s="942"/>
      <c r="KLZ328" s="942"/>
      <c r="KMA328" s="942"/>
      <c r="KMB328" s="942"/>
      <c r="KMC328" s="942"/>
      <c r="KMD328" s="942"/>
      <c r="KME328" s="942"/>
      <c r="KMF328" s="942"/>
      <c r="KMG328" s="942"/>
      <c r="KMH328" s="942"/>
      <c r="KMI328" s="942"/>
      <c r="KMJ328" s="942"/>
      <c r="KMK328" s="942"/>
      <c r="KML328" s="942"/>
      <c r="KMM328" s="942"/>
      <c r="KMN328" s="942"/>
      <c r="KMO328" s="942"/>
      <c r="KMP328" s="942"/>
      <c r="KMQ328" s="942"/>
      <c r="KMR328" s="942"/>
      <c r="KMS328" s="942"/>
      <c r="KMT328" s="942"/>
      <c r="KMU328" s="942"/>
      <c r="KMV328" s="942"/>
      <c r="KMW328" s="942"/>
      <c r="KMX328" s="942"/>
      <c r="KMY328" s="942"/>
      <c r="KMZ328" s="942"/>
      <c r="KNA328" s="942"/>
      <c r="KNB328" s="942"/>
      <c r="KNC328" s="942"/>
      <c r="KND328" s="942"/>
      <c r="KNE328" s="942"/>
      <c r="KNF328" s="942"/>
      <c r="KNG328" s="942"/>
      <c r="KNH328" s="942"/>
      <c r="KNI328" s="942"/>
      <c r="KNJ328" s="942"/>
      <c r="KNK328" s="942"/>
      <c r="KNL328" s="942"/>
      <c r="KNM328" s="942"/>
      <c r="KNN328" s="942"/>
      <c r="KNO328" s="942"/>
      <c r="KNP328" s="942"/>
      <c r="KNQ328" s="942"/>
      <c r="KNR328" s="942"/>
      <c r="KNS328" s="942"/>
      <c r="KNT328" s="942"/>
      <c r="KNU328" s="942"/>
      <c r="KNV328" s="942"/>
      <c r="KNW328" s="942"/>
      <c r="KNX328" s="942"/>
      <c r="KNY328" s="942"/>
      <c r="KNZ328" s="942"/>
      <c r="KOA328" s="942"/>
      <c r="KOB328" s="942"/>
      <c r="KOC328" s="942"/>
      <c r="KOD328" s="942"/>
      <c r="KOE328" s="942"/>
      <c r="KOF328" s="942"/>
      <c r="KOG328" s="942"/>
      <c r="KOH328" s="942"/>
      <c r="KOI328" s="942"/>
      <c r="KOJ328" s="942"/>
      <c r="KOK328" s="942"/>
      <c r="KOL328" s="942"/>
      <c r="KOM328" s="942"/>
      <c r="KON328" s="942"/>
      <c r="KOO328" s="942"/>
      <c r="KOP328" s="942"/>
      <c r="KOQ328" s="942"/>
      <c r="KOR328" s="942"/>
      <c r="KOS328" s="942"/>
      <c r="KOT328" s="942"/>
      <c r="KOU328" s="942"/>
      <c r="KOV328" s="942"/>
      <c r="KOW328" s="942"/>
      <c r="KOX328" s="942"/>
      <c r="KOY328" s="942"/>
      <c r="KOZ328" s="942"/>
      <c r="KPA328" s="942"/>
      <c r="KPB328" s="942"/>
      <c r="KPC328" s="942"/>
      <c r="KPD328" s="942"/>
      <c r="KPE328" s="942"/>
      <c r="KPF328" s="942"/>
      <c r="KPG328" s="942"/>
      <c r="KPH328" s="942"/>
      <c r="KPI328" s="942"/>
      <c r="KPJ328" s="942"/>
      <c r="KPK328" s="942"/>
      <c r="KPL328" s="942"/>
      <c r="KPM328" s="942"/>
      <c r="KPN328" s="942"/>
      <c r="KPO328" s="942"/>
      <c r="KPP328" s="942"/>
      <c r="KPQ328" s="942"/>
      <c r="KPR328" s="942"/>
      <c r="KPS328" s="942"/>
      <c r="KPT328" s="942"/>
      <c r="KPU328" s="942"/>
      <c r="KPV328" s="942"/>
      <c r="KPW328" s="942"/>
      <c r="KPX328" s="942"/>
      <c r="KPY328" s="942"/>
      <c r="KPZ328" s="942"/>
      <c r="KQA328" s="942"/>
      <c r="KQB328" s="942"/>
      <c r="KQC328" s="942"/>
      <c r="KQD328" s="942"/>
      <c r="KQE328" s="942"/>
      <c r="KQF328" s="942"/>
      <c r="KQG328" s="942"/>
      <c r="KQH328" s="942"/>
      <c r="KQI328" s="942"/>
      <c r="KQJ328" s="942"/>
      <c r="KQK328" s="942"/>
      <c r="KQL328" s="942"/>
      <c r="KQM328" s="942"/>
      <c r="KQN328" s="942"/>
      <c r="KQO328" s="942"/>
      <c r="KQP328" s="942"/>
      <c r="KQQ328" s="942"/>
      <c r="KQR328" s="942"/>
      <c r="KQS328" s="942"/>
      <c r="KQT328" s="942"/>
      <c r="KQU328" s="942"/>
      <c r="KQV328" s="942"/>
      <c r="KQW328" s="942"/>
      <c r="KQX328" s="942"/>
      <c r="KQY328" s="942"/>
      <c r="KQZ328" s="942"/>
      <c r="KRA328" s="942"/>
      <c r="KRB328" s="942"/>
      <c r="KRC328" s="942"/>
      <c r="KRD328" s="942"/>
      <c r="KRE328" s="942"/>
      <c r="KRF328" s="942"/>
      <c r="KRG328" s="942"/>
      <c r="KRH328" s="942"/>
      <c r="KRI328" s="942"/>
      <c r="KRJ328" s="942"/>
      <c r="KRK328" s="942"/>
      <c r="KRL328" s="942"/>
      <c r="KRM328" s="942"/>
      <c r="KRN328" s="942"/>
      <c r="KRO328" s="942"/>
      <c r="KRP328" s="942"/>
      <c r="KRQ328" s="942"/>
      <c r="KRR328" s="942"/>
      <c r="KRS328" s="942"/>
      <c r="KRT328" s="942"/>
      <c r="KRU328" s="942"/>
      <c r="KRV328" s="942"/>
      <c r="KRW328" s="942"/>
      <c r="KRX328" s="942"/>
      <c r="KRY328" s="942"/>
      <c r="KRZ328" s="942"/>
      <c r="KSA328" s="942"/>
      <c r="KSB328" s="942"/>
      <c r="KSC328" s="942"/>
      <c r="KSD328" s="942"/>
      <c r="KSE328" s="942"/>
      <c r="KSF328" s="942"/>
      <c r="KSG328" s="942"/>
      <c r="KSH328" s="942"/>
      <c r="KSI328" s="942"/>
      <c r="KSJ328" s="942"/>
      <c r="KSK328" s="942"/>
      <c r="KSL328" s="942"/>
      <c r="KSM328" s="942"/>
      <c r="KSN328" s="942"/>
      <c r="KSO328" s="942"/>
      <c r="KSP328" s="942"/>
      <c r="KSQ328" s="942"/>
      <c r="KSR328" s="942"/>
      <c r="KSS328" s="942"/>
      <c r="KST328" s="942"/>
      <c r="KSU328" s="942"/>
      <c r="KSV328" s="942"/>
      <c r="KSW328" s="942"/>
      <c r="KSX328" s="942"/>
      <c r="KSY328" s="942"/>
      <c r="KSZ328" s="942"/>
      <c r="KTA328" s="942"/>
      <c r="KTB328" s="942"/>
      <c r="KTC328" s="942"/>
      <c r="KTD328" s="942"/>
      <c r="KTE328" s="942"/>
      <c r="KTF328" s="942"/>
      <c r="KTG328" s="942"/>
      <c r="KTH328" s="942"/>
      <c r="KTI328" s="942"/>
      <c r="KTJ328" s="942"/>
      <c r="KTK328" s="942"/>
      <c r="KTL328" s="942"/>
      <c r="KTM328" s="942"/>
      <c r="KTN328" s="942"/>
      <c r="KTO328" s="942"/>
      <c r="KTP328" s="942"/>
      <c r="KTQ328" s="942"/>
      <c r="KTR328" s="942"/>
      <c r="KTS328" s="942"/>
      <c r="KTT328" s="942"/>
      <c r="KTU328" s="942"/>
      <c r="KTV328" s="942"/>
      <c r="KTW328" s="942"/>
      <c r="KTX328" s="942"/>
      <c r="KTY328" s="942"/>
      <c r="KTZ328" s="942"/>
      <c r="KUA328" s="942"/>
      <c r="KUB328" s="942"/>
      <c r="KUC328" s="942"/>
      <c r="KUD328" s="942"/>
      <c r="KUE328" s="942"/>
      <c r="KUF328" s="942"/>
      <c r="KUG328" s="942"/>
      <c r="KUH328" s="942"/>
      <c r="KUI328" s="942"/>
      <c r="KUJ328" s="942"/>
      <c r="KUK328" s="942"/>
      <c r="KUL328" s="942"/>
      <c r="KUM328" s="942"/>
      <c r="KUN328" s="942"/>
      <c r="KUO328" s="942"/>
      <c r="KUP328" s="942"/>
      <c r="KUQ328" s="942"/>
      <c r="KUR328" s="942"/>
      <c r="KUS328" s="942"/>
      <c r="KUT328" s="942"/>
      <c r="KUU328" s="942"/>
      <c r="KUV328" s="942"/>
      <c r="KUW328" s="942"/>
      <c r="KUX328" s="942"/>
      <c r="KUY328" s="942"/>
      <c r="KUZ328" s="942"/>
      <c r="KVA328" s="942"/>
      <c r="KVB328" s="942"/>
      <c r="KVC328" s="942"/>
      <c r="KVD328" s="942"/>
      <c r="KVE328" s="942"/>
      <c r="KVF328" s="942"/>
      <c r="KVG328" s="942"/>
      <c r="KVH328" s="942"/>
      <c r="KVI328" s="942"/>
      <c r="KVJ328" s="942"/>
      <c r="KVK328" s="942"/>
      <c r="KVL328" s="942"/>
      <c r="KVM328" s="942"/>
      <c r="KVN328" s="942"/>
      <c r="KVO328" s="942"/>
      <c r="KVP328" s="942"/>
      <c r="KVQ328" s="942"/>
      <c r="KVR328" s="942"/>
      <c r="KVS328" s="942"/>
      <c r="KVT328" s="942"/>
      <c r="KVU328" s="942"/>
      <c r="KVV328" s="942"/>
      <c r="KVW328" s="942"/>
      <c r="KVX328" s="942"/>
      <c r="KVY328" s="942"/>
      <c r="KVZ328" s="942"/>
      <c r="KWA328" s="942"/>
      <c r="KWB328" s="942"/>
      <c r="KWC328" s="942"/>
      <c r="KWD328" s="942"/>
      <c r="KWE328" s="942"/>
      <c r="KWF328" s="942"/>
      <c r="KWG328" s="942"/>
      <c r="KWH328" s="942"/>
      <c r="KWI328" s="942"/>
      <c r="KWJ328" s="942"/>
      <c r="KWK328" s="942"/>
      <c r="KWL328" s="942"/>
      <c r="KWM328" s="942"/>
      <c r="KWN328" s="942"/>
      <c r="KWO328" s="942"/>
      <c r="KWP328" s="942"/>
      <c r="KWQ328" s="942"/>
      <c r="KWR328" s="942"/>
      <c r="KWS328" s="942"/>
      <c r="KWT328" s="942"/>
      <c r="KWU328" s="942"/>
      <c r="KWV328" s="942"/>
      <c r="KWW328" s="942"/>
      <c r="KWX328" s="942"/>
      <c r="KWY328" s="942"/>
      <c r="KWZ328" s="942"/>
      <c r="KXA328" s="942"/>
      <c r="KXB328" s="942"/>
      <c r="KXC328" s="942"/>
      <c r="KXD328" s="942"/>
      <c r="KXE328" s="942"/>
      <c r="KXF328" s="942"/>
      <c r="KXG328" s="942"/>
      <c r="KXH328" s="942"/>
      <c r="KXI328" s="942"/>
      <c r="KXJ328" s="942"/>
      <c r="KXK328" s="942"/>
      <c r="KXL328" s="942"/>
      <c r="KXM328" s="942"/>
      <c r="KXN328" s="942"/>
      <c r="KXO328" s="942"/>
      <c r="KXP328" s="942"/>
      <c r="KXQ328" s="942"/>
      <c r="KXR328" s="942"/>
      <c r="KXS328" s="942"/>
      <c r="KXT328" s="942"/>
      <c r="KXU328" s="942"/>
      <c r="KXV328" s="942"/>
      <c r="KXW328" s="942"/>
      <c r="KXX328" s="942"/>
      <c r="KXY328" s="942"/>
      <c r="KXZ328" s="942"/>
      <c r="KYA328" s="942"/>
      <c r="KYB328" s="942"/>
      <c r="KYC328" s="942"/>
      <c r="KYD328" s="942"/>
      <c r="KYE328" s="942"/>
      <c r="KYF328" s="942"/>
      <c r="KYG328" s="942"/>
      <c r="KYH328" s="942"/>
      <c r="KYI328" s="942"/>
      <c r="KYJ328" s="942"/>
      <c r="KYK328" s="942"/>
      <c r="KYL328" s="942"/>
      <c r="KYM328" s="942"/>
      <c r="KYN328" s="942"/>
      <c r="KYO328" s="942"/>
      <c r="KYP328" s="942"/>
      <c r="KYQ328" s="942"/>
      <c r="KYR328" s="942"/>
      <c r="KYS328" s="942"/>
      <c r="KYT328" s="942"/>
      <c r="KYU328" s="942"/>
      <c r="KYV328" s="942"/>
      <c r="KYW328" s="942"/>
      <c r="KYX328" s="942"/>
      <c r="KYY328" s="942"/>
      <c r="KYZ328" s="942"/>
      <c r="KZA328" s="942"/>
      <c r="KZB328" s="942"/>
      <c r="KZC328" s="942"/>
      <c r="KZD328" s="942"/>
      <c r="KZE328" s="942"/>
      <c r="KZF328" s="942"/>
      <c r="KZG328" s="942"/>
      <c r="KZH328" s="942"/>
      <c r="KZI328" s="942"/>
      <c r="KZJ328" s="942"/>
      <c r="KZK328" s="942"/>
      <c r="KZL328" s="942"/>
      <c r="KZM328" s="942"/>
      <c r="KZN328" s="942"/>
      <c r="KZO328" s="942"/>
      <c r="KZP328" s="942"/>
      <c r="KZQ328" s="942"/>
      <c r="KZR328" s="942"/>
      <c r="KZS328" s="942"/>
      <c r="KZT328" s="942"/>
      <c r="KZU328" s="942"/>
      <c r="KZV328" s="942"/>
      <c r="KZW328" s="942"/>
      <c r="KZX328" s="942"/>
      <c r="KZY328" s="942"/>
      <c r="KZZ328" s="942"/>
      <c r="LAA328" s="942"/>
      <c r="LAB328" s="942"/>
      <c r="LAC328" s="942"/>
      <c r="LAD328" s="942"/>
      <c r="LAE328" s="942"/>
      <c r="LAF328" s="942"/>
      <c r="LAG328" s="942"/>
      <c r="LAH328" s="942"/>
      <c r="LAI328" s="942"/>
      <c r="LAJ328" s="942"/>
      <c r="LAK328" s="942"/>
      <c r="LAL328" s="942"/>
      <c r="LAM328" s="942"/>
      <c r="LAN328" s="942"/>
      <c r="LAO328" s="942"/>
      <c r="LAP328" s="942"/>
      <c r="LAQ328" s="942"/>
      <c r="LAR328" s="942"/>
      <c r="LAS328" s="942"/>
      <c r="LAT328" s="942"/>
      <c r="LAU328" s="942"/>
      <c r="LAV328" s="942"/>
      <c r="LAW328" s="942"/>
      <c r="LAX328" s="942"/>
      <c r="LAY328" s="942"/>
      <c r="LAZ328" s="942"/>
      <c r="LBA328" s="942"/>
      <c r="LBB328" s="942"/>
      <c r="LBC328" s="942"/>
      <c r="LBD328" s="942"/>
      <c r="LBE328" s="942"/>
      <c r="LBF328" s="942"/>
      <c r="LBG328" s="942"/>
      <c r="LBH328" s="942"/>
      <c r="LBI328" s="942"/>
      <c r="LBJ328" s="942"/>
      <c r="LBK328" s="942"/>
      <c r="LBL328" s="942"/>
      <c r="LBM328" s="942"/>
      <c r="LBN328" s="942"/>
      <c r="LBO328" s="942"/>
      <c r="LBP328" s="942"/>
      <c r="LBQ328" s="942"/>
      <c r="LBR328" s="942"/>
      <c r="LBS328" s="942"/>
      <c r="LBT328" s="942"/>
      <c r="LBU328" s="942"/>
      <c r="LBV328" s="942"/>
      <c r="LBW328" s="942"/>
      <c r="LBX328" s="942"/>
      <c r="LBY328" s="942"/>
      <c r="LBZ328" s="942"/>
      <c r="LCA328" s="942"/>
      <c r="LCB328" s="942"/>
      <c r="LCC328" s="942"/>
      <c r="LCD328" s="942"/>
      <c r="LCE328" s="942"/>
      <c r="LCF328" s="942"/>
      <c r="LCG328" s="942"/>
      <c r="LCH328" s="942"/>
      <c r="LCI328" s="942"/>
      <c r="LCJ328" s="942"/>
      <c r="LCK328" s="942"/>
      <c r="LCL328" s="942"/>
      <c r="LCM328" s="942"/>
      <c r="LCN328" s="942"/>
      <c r="LCO328" s="942"/>
      <c r="LCP328" s="942"/>
      <c r="LCQ328" s="942"/>
      <c r="LCR328" s="942"/>
      <c r="LCS328" s="942"/>
      <c r="LCT328" s="942"/>
      <c r="LCU328" s="942"/>
      <c r="LCV328" s="942"/>
      <c r="LCW328" s="942"/>
      <c r="LCX328" s="942"/>
      <c r="LCY328" s="942"/>
      <c r="LCZ328" s="942"/>
      <c r="LDA328" s="942"/>
      <c r="LDB328" s="942"/>
      <c r="LDC328" s="942"/>
      <c r="LDD328" s="942"/>
      <c r="LDE328" s="942"/>
      <c r="LDF328" s="942"/>
      <c r="LDG328" s="942"/>
      <c r="LDH328" s="942"/>
      <c r="LDI328" s="942"/>
      <c r="LDJ328" s="942"/>
      <c r="LDK328" s="942"/>
      <c r="LDL328" s="942"/>
      <c r="LDM328" s="942"/>
      <c r="LDN328" s="942"/>
      <c r="LDO328" s="942"/>
      <c r="LDP328" s="942"/>
      <c r="LDQ328" s="942"/>
      <c r="LDR328" s="942"/>
      <c r="LDS328" s="942"/>
      <c r="LDT328" s="942"/>
      <c r="LDU328" s="942"/>
      <c r="LDV328" s="942"/>
      <c r="LDW328" s="942"/>
      <c r="LDX328" s="942"/>
      <c r="LDY328" s="942"/>
      <c r="LDZ328" s="942"/>
      <c r="LEA328" s="942"/>
      <c r="LEB328" s="942"/>
      <c r="LEC328" s="942"/>
      <c r="LED328" s="942"/>
      <c r="LEE328" s="942"/>
      <c r="LEF328" s="942"/>
      <c r="LEG328" s="942"/>
      <c r="LEH328" s="942"/>
      <c r="LEI328" s="942"/>
      <c r="LEJ328" s="942"/>
      <c r="LEK328" s="942"/>
      <c r="LEL328" s="942"/>
      <c r="LEM328" s="942"/>
      <c r="LEN328" s="942"/>
      <c r="LEO328" s="942"/>
      <c r="LEP328" s="942"/>
      <c r="LEQ328" s="942"/>
      <c r="LER328" s="942"/>
      <c r="LES328" s="942"/>
      <c r="LET328" s="942"/>
      <c r="LEU328" s="942"/>
      <c r="LEV328" s="942"/>
      <c r="LEW328" s="942"/>
      <c r="LEX328" s="942"/>
      <c r="LEY328" s="942"/>
      <c r="LEZ328" s="942"/>
      <c r="LFA328" s="942"/>
      <c r="LFB328" s="942"/>
      <c r="LFC328" s="942"/>
      <c r="LFD328" s="942"/>
      <c r="LFE328" s="942"/>
      <c r="LFF328" s="942"/>
      <c r="LFG328" s="942"/>
      <c r="LFH328" s="942"/>
      <c r="LFI328" s="942"/>
      <c r="LFJ328" s="942"/>
      <c r="LFK328" s="942"/>
      <c r="LFL328" s="942"/>
      <c r="LFM328" s="942"/>
      <c r="LFN328" s="942"/>
      <c r="LFO328" s="942"/>
      <c r="LFP328" s="942"/>
      <c r="LFQ328" s="942"/>
      <c r="LFR328" s="942"/>
      <c r="LFS328" s="942"/>
      <c r="LFT328" s="942"/>
      <c r="LFU328" s="942"/>
      <c r="LFV328" s="942"/>
      <c r="LFW328" s="942"/>
      <c r="LFX328" s="942"/>
      <c r="LFY328" s="942"/>
      <c r="LFZ328" s="942"/>
      <c r="LGA328" s="942"/>
      <c r="LGB328" s="942"/>
      <c r="LGC328" s="942"/>
      <c r="LGD328" s="942"/>
      <c r="LGE328" s="942"/>
      <c r="LGF328" s="942"/>
      <c r="LGG328" s="942"/>
      <c r="LGH328" s="942"/>
      <c r="LGI328" s="942"/>
      <c r="LGJ328" s="942"/>
      <c r="LGK328" s="942"/>
      <c r="LGL328" s="942"/>
      <c r="LGM328" s="942"/>
      <c r="LGN328" s="942"/>
      <c r="LGO328" s="942"/>
      <c r="LGP328" s="942"/>
      <c r="LGQ328" s="942"/>
      <c r="LGR328" s="942"/>
      <c r="LGS328" s="942"/>
      <c r="LGT328" s="942"/>
      <c r="LGU328" s="942"/>
      <c r="LGV328" s="942"/>
      <c r="LGW328" s="942"/>
      <c r="LGX328" s="942"/>
      <c r="LGY328" s="942"/>
      <c r="LGZ328" s="942"/>
      <c r="LHA328" s="942"/>
      <c r="LHB328" s="942"/>
      <c r="LHC328" s="942"/>
      <c r="LHD328" s="942"/>
      <c r="LHE328" s="942"/>
      <c r="LHF328" s="942"/>
      <c r="LHG328" s="942"/>
      <c r="LHH328" s="942"/>
      <c r="LHI328" s="942"/>
      <c r="LHJ328" s="942"/>
      <c r="LHK328" s="942"/>
      <c r="LHL328" s="942"/>
      <c r="LHM328" s="942"/>
      <c r="LHN328" s="942"/>
      <c r="LHO328" s="942"/>
      <c r="LHP328" s="942"/>
      <c r="LHQ328" s="942"/>
      <c r="LHR328" s="942"/>
      <c r="LHS328" s="942"/>
      <c r="LHT328" s="942"/>
      <c r="LHU328" s="942"/>
      <c r="LHV328" s="942"/>
      <c r="LHW328" s="942"/>
      <c r="LHX328" s="942"/>
      <c r="LHY328" s="942"/>
      <c r="LHZ328" s="942"/>
      <c r="LIA328" s="942"/>
      <c r="LIB328" s="942"/>
      <c r="LIC328" s="942"/>
      <c r="LID328" s="942"/>
      <c r="LIE328" s="942"/>
      <c r="LIF328" s="942"/>
      <c r="LIG328" s="942"/>
      <c r="LIH328" s="942"/>
      <c r="LII328" s="942"/>
      <c r="LIJ328" s="942"/>
      <c r="LIK328" s="942"/>
      <c r="LIL328" s="942"/>
      <c r="LIM328" s="942"/>
      <c r="LIN328" s="942"/>
      <c r="LIO328" s="942"/>
      <c r="LIP328" s="942"/>
      <c r="LIQ328" s="942"/>
      <c r="LIR328" s="942"/>
      <c r="LIS328" s="942"/>
      <c r="LIT328" s="942"/>
      <c r="LIU328" s="942"/>
      <c r="LIV328" s="942"/>
      <c r="LIW328" s="942"/>
      <c r="LIX328" s="942"/>
      <c r="LIY328" s="942"/>
      <c r="LIZ328" s="942"/>
      <c r="LJA328" s="942"/>
      <c r="LJB328" s="942"/>
      <c r="LJC328" s="942"/>
      <c r="LJD328" s="942"/>
      <c r="LJE328" s="942"/>
      <c r="LJF328" s="942"/>
      <c r="LJG328" s="942"/>
      <c r="LJH328" s="942"/>
      <c r="LJI328" s="942"/>
      <c r="LJJ328" s="942"/>
      <c r="LJK328" s="942"/>
      <c r="LJL328" s="942"/>
      <c r="LJM328" s="942"/>
      <c r="LJN328" s="942"/>
      <c r="LJO328" s="942"/>
      <c r="LJP328" s="942"/>
      <c r="LJQ328" s="942"/>
      <c r="LJR328" s="942"/>
      <c r="LJS328" s="942"/>
      <c r="LJT328" s="942"/>
      <c r="LJU328" s="942"/>
      <c r="LJV328" s="942"/>
      <c r="LJW328" s="942"/>
      <c r="LJX328" s="942"/>
      <c r="LJY328" s="942"/>
      <c r="LJZ328" s="942"/>
      <c r="LKA328" s="942"/>
      <c r="LKB328" s="942"/>
      <c r="LKC328" s="942"/>
      <c r="LKD328" s="942"/>
      <c r="LKE328" s="942"/>
      <c r="LKF328" s="942"/>
      <c r="LKG328" s="942"/>
      <c r="LKH328" s="942"/>
      <c r="LKI328" s="942"/>
      <c r="LKJ328" s="942"/>
      <c r="LKK328" s="942"/>
      <c r="LKL328" s="942"/>
      <c r="LKM328" s="942"/>
      <c r="LKN328" s="942"/>
      <c r="LKO328" s="942"/>
      <c r="LKP328" s="942"/>
      <c r="LKQ328" s="942"/>
      <c r="LKR328" s="942"/>
      <c r="LKS328" s="942"/>
      <c r="LKT328" s="942"/>
      <c r="LKU328" s="942"/>
      <c r="LKV328" s="942"/>
      <c r="LKW328" s="942"/>
      <c r="LKX328" s="942"/>
      <c r="LKY328" s="942"/>
      <c r="LKZ328" s="942"/>
      <c r="LLA328" s="942"/>
      <c r="LLB328" s="942"/>
      <c r="LLC328" s="942"/>
      <c r="LLD328" s="942"/>
      <c r="LLE328" s="942"/>
      <c r="LLF328" s="942"/>
      <c r="LLG328" s="942"/>
      <c r="LLH328" s="942"/>
      <c r="LLI328" s="942"/>
      <c r="LLJ328" s="942"/>
      <c r="LLK328" s="942"/>
      <c r="LLL328" s="942"/>
      <c r="LLM328" s="942"/>
      <c r="LLN328" s="942"/>
      <c r="LLO328" s="942"/>
      <c r="LLP328" s="942"/>
      <c r="LLQ328" s="942"/>
      <c r="LLR328" s="942"/>
      <c r="LLS328" s="942"/>
      <c r="LLT328" s="942"/>
      <c r="LLU328" s="942"/>
      <c r="LLV328" s="942"/>
      <c r="LLW328" s="942"/>
      <c r="LLX328" s="942"/>
      <c r="LLY328" s="942"/>
      <c r="LLZ328" s="942"/>
      <c r="LMA328" s="942"/>
      <c r="LMB328" s="942"/>
      <c r="LMC328" s="942"/>
      <c r="LMD328" s="942"/>
      <c r="LME328" s="942"/>
      <c r="LMF328" s="942"/>
      <c r="LMG328" s="942"/>
      <c r="LMH328" s="942"/>
      <c r="LMI328" s="942"/>
      <c r="LMJ328" s="942"/>
      <c r="LMK328" s="942"/>
      <c r="LML328" s="942"/>
      <c r="LMM328" s="942"/>
      <c r="LMN328" s="942"/>
      <c r="LMO328" s="942"/>
      <c r="LMP328" s="942"/>
      <c r="LMQ328" s="942"/>
      <c r="LMR328" s="942"/>
      <c r="LMS328" s="942"/>
      <c r="LMT328" s="942"/>
      <c r="LMU328" s="942"/>
      <c r="LMV328" s="942"/>
      <c r="LMW328" s="942"/>
      <c r="LMX328" s="942"/>
      <c r="LMY328" s="942"/>
      <c r="LMZ328" s="942"/>
      <c r="LNA328" s="942"/>
      <c r="LNB328" s="942"/>
      <c r="LNC328" s="942"/>
      <c r="LND328" s="942"/>
      <c r="LNE328" s="942"/>
      <c r="LNF328" s="942"/>
      <c r="LNG328" s="942"/>
      <c r="LNH328" s="942"/>
      <c r="LNI328" s="942"/>
      <c r="LNJ328" s="942"/>
      <c r="LNK328" s="942"/>
      <c r="LNL328" s="942"/>
      <c r="LNM328" s="942"/>
      <c r="LNN328" s="942"/>
      <c r="LNO328" s="942"/>
      <c r="LNP328" s="942"/>
      <c r="LNQ328" s="942"/>
      <c r="LNR328" s="942"/>
      <c r="LNS328" s="942"/>
      <c r="LNT328" s="942"/>
      <c r="LNU328" s="942"/>
      <c r="LNV328" s="942"/>
      <c r="LNW328" s="942"/>
      <c r="LNX328" s="942"/>
      <c r="LNY328" s="942"/>
      <c r="LNZ328" s="942"/>
      <c r="LOA328" s="942"/>
      <c r="LOB328" s="942"/>
      <c r="LOC328" s="942"/>
      <c r="LOD328" s="942"/>
      <c r="LOE328" s="942"/>
      <c r="LOF328" s="942"/>
      <c r="LOG328" s="942"/>
      <c r="LOH328" s="942"/>
      <c r="LOI328" s="942"/>
      <c r="LOJ328" s="942"/>
      <c r="LOK328" s="942"/>
      <c r="LOL328" s="942"/>
      <c r="LOM328" s="942"/>
      <c r="LON328" s="942"/>
      <c r="LOO328" s="942"/>
      <c r="LOP328" s="942"/>
      <c r="LOQ328" s="942"/>
      <c r="LOR328" s="942"/>
      <c r="LOS328" s="942"/>
      <c r="LOT328" s="942"/>
      <c r="LOU328" s="942"/>
      <c r="LOV328" s="942"/>
      <c r="LOW328" s="942"/>
      <c r="LOX328" s="942"/>
      <c r="LOY328" s="942"/>
      <c r="LOZ328" s="942"/>
      <c r="LPA328" s="942"/>
      <c r="LPB328" s="942"/>
      <c r="LPC328" s="942"/>
      <c r="LPD328" s="942"/>
      <c r="LPE328" s="942"/>
      <c r="LPF328" s="942"/>
      <c r="LPG328" s="942"/>
      <c r="LPH328" s="942"/>
      <c r="LPI328" s="942"/>
      <c r="LPJ328" s="942"/>
      <c r="LPK328" s="942"/>
      <c r="LPL328" s="942"/>
      <c r="LPM328" s="942"/>
      <c r="LPN328" s="942"/>
      <c r="LPO328" s="942"/>
      <c r="LPP328" s="942"/>
      <c r="LPQ328" s="942"/>
      <c r="LPR328" s="942"/>
      <c r="LPS328" s="942"/>
      <c r="LPT328" s="942"/>
      <c r="LPU328" s="942"/>
      <c r="LPV328" s="942"/>
      <c r="LPW328" s="942"/>
      <c r="LPX328" s="942"/>
      <c r="LPY328" s="942"/>
      <c r="LPZ328" s="942"/>
      <c r="LQA328" s="942"/>
      <c r="LQB328" s="942"/>
      <c r="LQC328" s="942"/>
      <c r="LQD328" s="942"/>
      <c r="LQE328" s="942"/>
      <c r="LQF328" s="942"/>
      <c r="LQG328" s="942"/>
      <c r="LQH328" s="942"/>
      <c r="LQI328" s="942"/>
      <c r="LQJ328" s="942"/>
      <c r="LQK328" s="942"/>
      <c r="LQL328" s="942"/>
      <c r="LQM328" s="942"/>
      <c r="LQN328" s="942"/>
      <c r="LQO328" s="942"/>
      <c r="LQP328" s="942"/>
      <c r="LQQ328" s="942"/>
      <c r="LQR328" s="942"/>
      <c r="LQS328" s="942"/>
      <c r="LQT328" s="942"/>
      <c r="LQU328" s="942"/>
      <c r="LQV328" s="942"/>
      <c r="LQW328" s="942"/>
      <c r="LQX328" s="942"/>
      <c r="LQY328" s="942"/>
      <c r="LQZ328" s="942"/>
      <c r="LRA328" s="942"/>
      <c r="LRB328" s="942"/>
      <c r="LRC328" s="942"/>
      <c r="LRD328" s="942"/>
      <c r="LRE328" s="942"/>
      <c r="LRF328" s="942"/>
      <c r="LRG328" s="942"/>
      <c r="LRH328" s="942"/>
      <c r="LRI328" s="942"/>
      <c r="LRJ328" s="942"/>
      <c r="LRK328" s="942"/>
      <c r="LRL328" s="942"/>
      <c r="LRM328" s="942"/>
      <c r="LRN328" s="942"/>
      <c r="LRO328" s="942"/>
      <c r="LRP328" s="942"/>
      <c r="LRQ328" s="942"/>
      <c r="LRR328" s="942"/>
      <c r="LRS328" s="942"/>
      <c r="LRT328" s="942"/>
      <c r="LRU328" s="942"/>
      <c r="LRV328" s="942"/>
      <c r="LRW328" s="942"/>
      <c r="LRX328" s="942"/>
      <c r="LRY328" s="942"/>
      <c r="LRZ328" s="942"/>
      <c r="LSA328" s="942"/>
      <c r="LSB328" s="942"/>
      <c r="LSC328" s="942"/>
      <c r="LSD328" s="942"/>
      <c r="LSE328" s="942"/>
      <c r="LSF328" s="942"/>
      <c r="LSG328" s="942"/>
      <c r="LSH328" s="942"/>
      <c r="LSI328" s="942"/>
      <c r="LSJ328" s="942"/>
      <c r="LSK328" s="942"/>
      <c r="LSL328" s="942"/>
      <c r="LSM328" s="942"/>
      <c r="LSN328" s="942"/>
      <c r="LSO328" s="942"/>
      <c r="LSP328" s="942"/>
      <c r="LSQ328" s="942"/>
      <c r="LSR328" s="942"/>
      <c r="LSS328" s="942"/>
      <c r="LST328" s="942"/>
      <c r="LSU328" s="942"/>
      <c r="LSV328" s="942"/>
      <c r="LSW328" s="942"/>
      <c r="LSX328" s="942"/>
      <c r="LSY328" s="942"/>
      <c r="LSZ328" s="942"/>
      <c r="LTA328" s="942"/>
      <c r="LTB328" s="942"/>
      <c r="LTC328" s="942"/>
      <c r="LTD328" s="942"/>
      <c r="LTE328" s="942"/>
      <c r="LTF328" s="942"/>
      <c r="LTG328" s="942"/>
      <c r="LTH328" s="942"/>
      <c r="LTI328" s="942"/>
      <c r="LTJ328" s="942"/>
      <c r="LTK328" s="942"/>
      <c r="LTL328" s="942"/>
      <c r="LTM328" s="942"/>
      <c r="LTN328" s="942"/>
      <c r="LTO328" s="942"/>
      <c r="LTP328" s="942"/>
      <c r="LTQ328" s="942"/>
      <c r="LTR328" s="942"/>
      <c r="LTS328" s="942"/>
      <c r="LTT328" s="942"/>
      <c r="LTU328" s="942"/>
      <c r="LTV328" s="942"/>
      <c r="LTW328" s="942"/>
      <c r="LTX328" s="942"/>
      <c r="LTY328" s="942"/>
      <c r="LTZ328" s="942"/>
      <c r="LUA328" s="942"/>
      <c r="LUB328" s="942"/>
      <c r="LUC328" s="942"/>
      <c r="LUD328" s="942"/>
      <c r="LUE328" s="942"/>
      <c r="LUF328" s="942"/>
      <c r="LUG328" s="942"/>
      <c r="LUH328" s="942"/>
      <c r="LUI328" s="942"/>
      <c r="LUJ328" s="942"/>
      <c r="LUK328" s="942"/>
      <c r="LUL328" s="942"/>
      <c r="LUM328" s="942"/>
      <c r="LUN328" s="942"/>
      <c r="LUO328" s="942"/>
      <c r="LUP328" s="942"/>
      <c r="LUQ328" s="942"/>
      <c r="LUR328" s="942"/>
      <c r="LUS328" s="942"/>
      <c r="LUT328" s="942"/>
      <c r="LUU328" s="942"/>
      <c r="LUV328" s="942"/>
      <c r="LUW328" s="942"/>
      <c r="LUX328" s="942"/>
      <c r="LUY328" s="942"/>
      <c r="LUZ328" s="942"/>
      <c r="LVA328" s="942"/>
      <c r="LVB328" s="942"/>
      <c r="LVC328" s="942"/>
      <c r="LVD328" s="942"/>
      <c r="LVE328" s="942"/>
      <c r="LVF328" s="942"/>
      <c r="LVG328" s="942"/>
      <c r="LVH328" s="942"/>
      <c r="LVI328" s="942"/>
      <c r="LVJ328" s="942"/>
      <c r="LVK328" s="942"/>
      <c r="LVL328" s="942"/>
      <c r="LVM328" s="942"/>
      <c r="LVN328" s="942"/>
      <c r="LVO328" s="942"/>
      <c r="LVP328" s="942"/>
      <c r="LVQ328" s="942"/>
      <c r="LVR328" s="942"/>
      <c r="LVS328" s="942"/>
      <c r="LVT328" s="942"/>
      <c r="LVU328" s="942"/>
      <c r="LVV328" s="942"/>
      <c r="LVW328" s="942"/>
      <c r="LVX328" s="942"/>
      <c r="LVY328" s="942"/>
      <c r="LVZ328" s="942"/>
      <c r="LWA328" s="942"/>
      <c r="LWB328" s="942"/>
      <c r="LWC328" s="942"/>
      <c r="LWD328" s="942"/>
      <c r="LWE328" s="942"/>
      <c r="LWF328" s="942"/>
      <c r="LWG328" s="942"/>
      <c r="LWH328" s="942"/>
      <c r="LWI328" s="942"/>
      <c r="LWJ328" s="942"/>
      <c r="LWK328" s="942"/>
      <c r="LWL328" s="942"/>
      <c r="LWM328" s="942"/>
      <c r="LWN328" s="942"/>
      <c r="LWO328" s="942"/>
      <c r="LWP328" s="942"/>
      <c r="LWQ328" s="942"/>
      <c r="LWR328" s="942"/>
      <c r="LWS328" s="942"/>
      <c r="LWT328" s="942"/>
      <c r="LWU328" s="942"/>
      <c r="LWV328" s="942"/>
      <c r="LWW328" s="942"/>
      <c r="LWX328" s="942"/>
      <c r="LWY328" s="942"/>
      <c r="LWZ328" s="942"/>
      <c r="LXA328" s="942"/>
      <c r="LXB328" s="942"/>
      <c r="LXC328" s="942"/>
      <c r="LXD328" s="942"/>
      <c r="LXE328" s="942"/>
      <c r="LXF328" s="942"/>
      <c r="LXG328" s="942"/>
      <c r="LXH328" s="942"/>
      <c r="LXI328" s="942"/>
      <c r="LXJ328" s="942"/>
      <c r="LXK328" s="942"/>
      <c r="LXL328" s="942"/>
      <c r="LXM328" s="942"/>
      <c r="LXN328" s="942"/>
      <c r="LXO328" s="942"/>
      <c r="LXP328" s="942"/>
      <c r="LXQ328" s="942"/>
      <c r="LXR328" s="942"/>
      <c r="LXS328" s="942"/>
      <c r="LXT328" s="942"/>
      <c r="LXU328" s="942"/>
      <c r="LXV328" s="942"/>
      <c r="LXW328" s="942"/>
      <c r="LXX328" s="942"/>
      <c r="LXY328" s="942"/>
      <c r="LXZ328" s="942"/>
      <c r="LYA328" s="942"/>
      <c r="LYB328" s="942"/>
      <c r="LYC328" s="942"/>
      <c r="LYD328" s="942"/>
      <c r="LYE328" s="942"/>
      <c r="LYF328" s="942"/>
      <c r="LYG328" s="942"/>
      <c r="LYH328" s="942"/>
      <c r="LYI328" s="942"/>
      <c r="LYJ328" s="942"/>
      <c r="LYK328" s="942"/>
      <c r="LYL328" s="942"/>
      <c r="LYM328" s="942"/>
      <c r="LYN328" s="942"/>
      <c r="LYO328" s="942"/>
      <c r="LYP328" s="942"/>
      <c r="LYQ328" s="942"/>
      <c r="LYR328" s="942"/>
      <c r="LYS328" s="942"/>
      <c r="LYT328" s="942"/>
      <c r="LYU328" s="942"/>
      <c r="LYV328" s="942"/>
      <c r="LYW328" s="942"/>
      <c r="LYX328" s="942"/>
      <c r="LYY328" s="942"/>
      <c r="LYZ328" s="942"/>
      <c r="LZA328" s="942"/>
      <c r="LZB328" s="942"/>
      <c r="LZC328" s="942"/>
      <c r="LZD328" s="942"/>
      <c r="LZE328" s="942"/>
      <c r="LZF328" s="942"/>
      <c r="LZG328" s="942"/>
      <c r="LZH328" s="942"/>
      <c r="LZI328" s="942"/>
      <c r="LZJ328" s="942"/>
      <c r="LZK328" s="942"/>
      <c r="LZL328" s="942"/>
      <c r="LZM328" s="942"/>
      <c r="LZN328" s="942"/>
      <c r="LZO328" s="942"/>
      <c r="LZP328" s="942"/>
      <c r="LZQ328" s="942"/>
      <c r="LZR328" s="942"/>
      <c r="LZS328" s="942"/>
      <c r="LZT328" s="942"/>
      <c r="LZU328" s="942"/>
      <c r="LZV328" s="942"/>
      <c r="LZW328" s="942"/>
      <c r="LZX328" s="942"/>
      <c r="LZY328" s="942"/>
      <c r="LZZ328" s="942"/>
      <c r="MAA328" s="942"/>
      <c r="MAB328" s="942"/>
      <c r="MAC328" s="942"/>
      <c r="MAD328" s="942"/>
      <c r="MAE328" s="942"/>
      <c r="MAF328" s="942"/>
      <c r="MAG328" s="942"/>
      <c r="MAH328" s="942"/>
      <c r="MAI328" s="942"/>
      <c r="MAJ328" s="942"/>
      <c r="MAK328" s="942"/>
      <c r="MAL328" s="942"/>
      <c r="MAM328" s="942"/>
      <c r="MAN328" s="942"/>
      <c r="MAO328" s="942"/>
      <c r="MAP328" s="942"/>
      <c r="MAQ328" s="942"/>
      <c r="MAR328" s="942"/>
      <c r="MAS328" s="942"/>
      <c r="MAT328" s="942"/>
      <c r="MAU328" s="942"/>
      <c r="MAV328" s="942"/>
      <c r="MAW328" s="942"/>
      <c r="MAX328" s="942"/>
      <c r="MAY328" s="942"/>
      <c r="MAZ328" s="942"/>
      <c r="MBA328" s="942"/>
      <c r="MBB328" s="942"/>
      <c r="MBC328" s="942"/>
      <c r="MBD328" s="942"/>
      <c r="MBE328" s="942"/>
      <c r="MBF328" s="942"/>
      <c r="MBG328" s="942"/>
      <c r="MBH328" s="942"/>
      <c r="MBI328" s="942"/>
      <c r="MBJ328" s="942"/>
      <c r="MBK328" s="942"/>
      <c r="MBL328" s="942"/>
      <c r="MBM328" s="942"/>
      <c r="MBN328" s="942"/>
      <c r="MBO328" s="942"/>
      <c r="MBP328" s="942"/>
      <c r="MBQ328" s="942"/>
      <c r="MBR328" s="942"/>
      <c r="MBS328" s="942"/>
      <c r="MBT328" s="942"/>
      <c r="MBU328" s="942"/>
      <c r="MBV328" s="942"/>
      <c r="MBW328" s="942"/>
      <c r="MBX328" s="942"/>
      <c r="MBY328" s="942"/>
      <c r="MBZ328" s="942"/>
      <c r="MCA328" s="942"/>
      <c r="MCB328" s="942"/>
      <c r="MCC328" s="942"/>
      <c r="MCD328" s="942"/>
      <c r="MCE328" s="942"/>
      <c r="MCF328" s="942"/>
      <c r="MCG328" s="942"/>
      <c r="MCH328" s="942"/>
      <c r="MCI328" s="942"/>
      <c r="MCJ328" s="942"/>
      <c r="MCK328" s="942"/>
      <c r="MCL328" s="942"/>
      <c r="MCM328" s="942"/>
      <c r="MCN328" s="942"/>
      <c r="MCO328" s="942"/>
      <c r="MCP328" s="942"/>
      <c r="MCQ328" s="942"/>
      <c r="MCR328" s="942"/>
      <c r="MCS328" s="942"/>
      <c r="MCT328" s="942"/>
      <c r="MCU328" s="942"/>
      <c r="MCV328" s="942"/>
      <c r="MCW328" s="942"/>
      <c r="MCX328" s="942"/>
      <c r="MCY328" s="942"/>
      <c r="MCZ328" s="942"/>
      <c r="MDA328" s="942"/>
      <c r="MDB328" s="942"/>
      <c r="MDC328" s="942"/>
      <c r="MDD328" s="942"/>
      <c r="MDE328" s="942"/>
      <c r="MDF328" s="942"/>
      <c r="MDG328" s="942"/>
      <c r="MDH328" s="942"/>
      <c r="MDI328" s="942"/>
      <c r="MDJ328" s="942"/>
      <c r="MDK328" s="942"/>
      <c r="MDL328" s="942"/>
      <c r="MDM328" s="942"/>
      <c r="MDN328" s="942"/>
      <c r="MDO328" s="942"/>
      <c r="MDP328" s="942"/>
      <c r="MDQ328" s="942"/>
      <c r="MDR328" s="942"/>
      <c r="MDS328" s="942"/>
      <c r="MDT328" s="942"/>
      <c r="MDU328" s="942"/>
      <c r="MDV328" s="942"/>
      <c r="MDW328" s="942"/>
      <c r="MDX328" s="942"/>
      <c r="MDY328" s="942"/>
      <c r="MDZ328" s="942"/>
      <c r="MEA328" s="942"/>
      <c r="MEB328" s="942"/>
      <c r="MEC328" s="942"/>
      <c r="MED328" s="942"/>
      <c r="MEE328" s="942"/>
      <c r="MEF328" s="942"/>
      <c r="MEG328" s="942"/>
      <c r="MEH328" s="942"/>
      <c r="MEI328" s="942"/>
      <c r="MEJ328" s="942"/>
      <c r="MEK328" s="942"/>
      <c r="MEL328" s="942"/>
      <c r="MEM328" s="942"/>
      <c r="MEN328" s="942"/>
      <c r="MEO328" s="942"/>
      <c r="MEP328" s="942"/>
      <c r="MEQ328" s="942"/>
      <c r="MER328" s="942"/>
      <c r="MES328" s="942"/>
      <c r="MET328" s="942"/>
      <c r="MEU328" s="942"/>
      <c r="MEV328" s="942"/>
      <c r="MEW328" s="942"/>
      <c r="MEX328" s="942"/>
      <c r="MEY328" s="942"/>
      <c r="MEZ328" s="942"/>
      <c r="MFA328" s="942"/>
      <c r="MFB328" s="942"/>
      <c r="MFC328" s="942"/>
      <c r="MFD328" s="942"/>
      <c r="MFE328" s="942"/>
      <c r="MFF328" s="942"/>
      <c r="MFG328" s="942"/>
      <c r="MFH328" s="942"/>
      <c r="MFI328" s="942"/>
      <c r="MFJ328" s="942"/>
      <c r="MFK328" s="942"/>
      <c r="MFL328" s="942"/>
      <c r="MFM328" s="942"/>
      <c r="MFN328" s="942"/>
      <c r="MFO328" s="942"/>
      <c r="MFP328" s="942"/>
      <c r="MFQ328" s="942"/>
      <c r="MFR328" s="942"/>
      <c r="MFS328" s="942"/>
      <c r="MFT328" s="942"/>
      <c r="MFU328" s="942"/>
      <c r="MFV328" s="942"/>
      <c r="MFW328" s="942"/>
      <c r="MFX328" s="942"/>
      <c r="MFY328" s="942"/>
      <c r="MFZ328" s="942"/>
      <c r="MGA328" s="942"/>
      <c r="MGB328" s="942"/>
      <c r="MGC328" s="942"/>
      <c r="MGD328" s="942"/>
      <c r="MGE328" s="942"/>
      <c r="MGF328" s="942"/>
      <c r="MGG328" s="942"/>
      <c r="MGH328" s="942"/>
      <c r="MGI328" s="942"/>
      <c r="MGJ328" s="942"/>
      <c r="MGK328" s="942"/>
      <c r="MGL328" s="942"/>
      <c r="MGM328" s="942"/>
      <c r="MGN328" s="942"/>
      <c r="MGO328" s="942"/>
      <c r="MGP328" s="942"/>
      <c r="MGQ328" s="942"/>
      <c r="MGR328" s="942"/>
      <c r="MGS328" s="942"/>
      <c r="MGT328" s="942"/>
      <c r="MGU328" s="942"/>
      <c r="MGV328" s="942"/>
      <c r="MGW328" s="942"/>
      <c r="MGX328" s="942"/>
      <c r="MGY328" s="942"/>
      <c r="MGZ328" s="942"/>
      <c r="MHA328" s="942"/>
      <c r="MHB328" s="942"/>
      <c r="MHC328" s="942"/>
      <c r="MHD328" s="942"/>
      <c r="MHE328" s="942"/>
      <c r="MHF328" s="942"/>
      <c r="MHG328" s="942"/>
      <c r="MHH328" s="942"/>
      <c r="MHI328" s="942"/>
      <c r="MHJ328" s="942"/>
      <c r="MHK328" s="942"/>
      <c r="MHL328" s="942"/>
      <c r="MHM328" s="942"/>
      <c r="MHN328" s="942"/>
      <c r="MHO328" s="942"/>
      <c r="MHP328" s="942"/>
      <c r="MHQ328" s="942"/>
      <c r="MHR328" s="942"/>
      <c r="MHS328" s="942"/>
      <c r="MHT328" s="942"/>
      <c r="MHU328" s="942"/>
      <c r="MHV328" s="942"/>
      <c r="MHW328" s="942"/>
      <c r="MHX328" s="942"/>
      <c r="MHY328" s="942"/>
      <c r="MHZ328" s="942"/>
      <c r="MIA328" s="942"/>
      <c r="MIB328" s="942"/>
      <c r="MIC328" s="942"/>
      <c r="MID328" s="942"/>
      <c r="MIE328" s="942"/>
      <c r="MIF328" s="942"/>
      <c r="MIG328" s="942"/>
      <c r="MIH328" s="942"/>
      <c r="MII328" s="942"/>
      <c r="MIJ328" s="942"/>
      <c r="MIK328" s="942"/>
      <c r="MIL328" s="942"/>
      <c r="MIM328" s="942"/>
      <c r="MIN328" s="942"/>
      <c r="MIO328" s="942"/>
      <c r="MIP328" s="942"/>
      <c r="MIQ328" s="942"/>
      <c r="MIR328" s="942"/>
      <c r="MIS328" s="942"/>
      <c r="MIT328" s="942"/>
      <c r="MIU328" s="942"/>
      <c r="MIV328" s="942"/>
      <c r="MIW328" s="942"/>
      <c r="MIX328" s="942"/>
      <c r="MIY328" s="942"/>
      <c r="MIZ328" s="942"/>
      <c r="MJA328" s="942"/>
      <c r="MJB328" s="942"/>
      <c r="MJC328" s="942"/>
      <c r="MJD328" s="942"/>
      <c r="MJE328" s="942"/>
      <c r="MJF328" s="942"/>
      <c r="MJG328" s="942"/>
      <c r="MJH328" s="942"/>
      <c r="MJI328" s="942"/>
      <c r="MJJ328" s="942"/>
      <c r="MJK328" s="942"/>
      <c r="MJL328" s="942"/>
      <c r="MJM328" s="942"/>
      <c r="MJN328" s="942"/>
      <c r="MJO328" s="942"/>
      <c r="MJP328" s="942"/>
      <c r="MJQ328" s="942"/>
      <c r="MJR328" s="942"/>
      <c r="MJS328" s="942"/>
      <c r="MJT328" s="942"/>
      <c r="MJU328" s="942"/>
      <c r="MJV328" s="942"/>
      <c r="MJW328" s="942"/>
      <c r="MJX328" s="942"/>
      <c r="MJY328" s="942"/>
      <c r="MJZ328" s="942"/>
      <c r="MKA328" s="942"/>
      <c r="MKB328" s="942"/>
      <c r="MKC328" s="942"/>
      <c r="MKD328" s="942"/>
      <c r="MKE328" s="942"/>
      <c r="MKF328" s="942"/>
      <c r="MKG328" s="942"/>
      <c r="MKH328" s="942"/>
      <c r="MKI328" s="942"/>
      <c r="MKJ328" s="942"/>
      <c r="MKK328" s="942"/>
      <c r="MKL328" s="942"/>
      <c r="MKM328" s="942"/>
      <c r="MKN328" s="942"/>
      <c r="MKO328" s="942"/>
      <c r="MKP328" s="942"/>
      <c r="MKQ328" s="942"/>
      <c r="MKR328" s="942"/>
      <c r="MKS328" s="942"/>
      <c r="MKT328" s="942"/>
      <c r="MKU328" s="942"/>
      <c r="MKV328" s="942"/>
      <c r="MKW328" s="942"/>
      <c r="MKX328" s="942"/>
      <c r="MKY328" s="942"/>
      <c r="MKZ328" s="942"/>
      <c r="MLA328" s="942"/>
      <c r="MLB328" s="942"/>
      <c r="MLC328" s="942"/>
      <c r="MLD328" s="942"/>
      <c r="MLE328" s="942"/>
      <c r="MLF328" s="942"/>
      <c r="MLG328" s="942"/>
      <c r="MLH328" s="942"/>
      <c r="MLI328" s="942"/>
      <c r="MLJ328" s="942"/>
      <c r="MLK328" s="942"/>
      <c r="MLL328" s="942"/>
      <c r="MLM328" s="942"/>
      <c r="MLN328" s="942"/>
      <c r="MLO328" s="942"/>
      <c r="MLP328" s="942"/>
      <c r="MLQ328" s="942"/>
      <c r="MLR328" s="942"/>
      <c r="MLS328" s="942"/>
      <c r="MLT328" s="942"/>
      <c r="MLU328" s="942"/>
      <c r="MLV328" s="942"/>
      <c r="MLW328" s="942"/>
      <c r="MLX328" s="942"/>
      <c r="MLY328" s="942"/>
      <c r="MLZ328" s="942"/>
      <c r="MMA328" s="942"/>
      <c r="MMB328" s="942"/>
      <c r="MMC328" s="942"/>
      <c r="MMD328" s="942"/>
      <c r="MME328" s="942"/>
      <c r="MMF328" s="942"/>
      <c r="MMG328" s="942"/>
      <c r="MMH328" s="942"/>
      <c r="MMI328" s="942"/>
      <c r="MMJ328" s="942"/>
      <c r="MMK328" s="942"/>
      <c r="MML328" s="942"/>
      <c r="MMM328" s="942"/>
      <c r="MMN328" s="942"/>
      <c r="MMO328" s="942"/>
      <c r="MMP328" s="942"/>
      <c r="MMQ328" s="942"/>
      <c r="MMR328" s="942"/>
      <c r="MMS328" s="942"/>
      <c r="MMT328" s="942"/>
      <c r="MMU328" s="942"/>
      <c r="MMV328" s="942"/>
      <c r="MMW328" s="942"/>
      <c r="MMX328" s="942"/>
      <c r="MMY328" s="942"/>
      <c r="MMZ328" s="942"/>
      <c r="MNA328" s="942"/>
      <c r="MNB328" s="942"/>
      <c r="MNC328" s="942"/>
      <c r="MND328" s="942"/>
      <c r="MNE328" s="942"/>
      <c r="MNF328" s="942"/>
      <c r="MNG328" s="942"/>
      <c r="MNH328" s="942"/>
      <c r="MNI328" s="942"/>
      <c r="MNJ328" s="942"/>
      <c r="MNK328" s="942"/>
      <c r="MNL328" s="942"/>
      <c r="MNM328" s="942"/>
      <c r="MNN328" s="942"/>
      <c r="MNO328" s="942"/>
      <c r="MNP328" s="942"/>
      <c r="MNQ328" s="942"/>
      <c r="MNR328" s="942"/>
      <c r="MNS328" s="942"/>
      <c r="MNT328" s="942"/>
      <c r="MNU328" s="942"/>
      <c r="MNV328" s="942"/>
      <c r="MNW328" s="942"/>
      <c r="MNX328" s="942"/>
      <c r="MNY328" s="942"/>
      <c r="MNZ328" s="942"/>
      <c r="MOA328" s="942"/>
      <c r="MOB328" s="942"/>
      <c r="MOC328" s="942"/>
      <c r="MOD328" s="942"/>
      <c r="MOE328" s="942"/>
      <c r="MOF328" s="942"/>
      <c r="MOG328" s="942"/>
      <c r="MOH328" s="942"/>
      <c r="MOI328" s="942"/>
      <c r="MOJ328" s="942"/>
      <c r="MOK328" s="942"/>
      <c r="MOL328" s="942"/>
      <c r="MOM328" s="942"/>
      <c r="MON328" s="942"/>
      <c r="MOO328" s="942"/>
      <c r="MOP328" s="942"/>
      <c r="MOQ328" s="942"/>
      <c r="MOR328" s="942"/>
      <c r="MOS328" s="942"/>
      <c r="MOT328" s="942"/>
      <c r="MOU328" s="942"/>
      <c r="MOV328" s="942"/>
      <c r="MOW328" s="942"/>
      <c r="MOX328" s="942"/>
      <c r="MOY328" s="942"/>
      <c r="MOZ328" s="942"/>
      <c r="MPA328" s="942"/>
      <c r="MPB328" s="942"/>
      <c r="MPC328" s="942"/>
      <c r="MPD328" s="942"/>
      <c r="MPE328" s="942"/>
      <c r="MPF328" s="942"/>
      <c r="MPG328" s="942"/>
      <c r="MPH328" s="942"/>
      <c r="MPI328" s="942"/>
      <c r="MPJ328" s="942"/>
      <c r="MPK328" s="942"/>
      <c r="MPL328" s="942"/>
      <c r="MPM328" s="942"/>
      <c r="MPN328" s="942"/>
      <c r="MPO328" s="942"/>
      <c r="MPP328" s="942"/>
      <c r="MPQ328" s="942"/>
      <c r="MPR328" s="942"/>
      <c r="MPS328" s="942"/>
      <c r="MPT328" s="942"/>
      <c r="MPU328" s="942"/>
      <c r="MPV328" s="942"/>
      <c r="MPW328" s="942"/>
      <c r="MPX328" s="942"/>
      <c r="MPY328" s="942"/>
      <c r="MPZ328" s="942"/>
      <c r="MQA328" s="942"/>
      <c r="MQB328" s="942"/>
      <c r="MQC328" s="942"/>
      <c r="MQD328" s="942"/>
      <c r="MQE328" s="942"/>
      <c r="MQF328" s="942"/>
      <c r="MQG328" s="942"/>
      <c r="MQH328" s="942"/>
      <c r="MQI328" s="942"/>
      <c r="MQJ328" s="942"/>
      <c r="MQK328" s="942"/>
      <c r="MQL328" s="942"/>
      <c r="MQM328" s="942"/>
      <c r="MQN328" s="942"/>
      <c r="MQO328" s="942"/>
      <c r="MQP328" s="942"/>
      <c r="MQQ328" s="942"/>
      <c r="MQR328" s="942"/>
      <c r="MQS328" s="942"/>
      <c r="MQT328" s="942"/>
      <c r="MQU328" s="942"/>
      <c r="MQV328" s="942"/>
      <c r="MQW328" s="942"/>
      <c r="MQX328" s="942"/>
      <c r="MQY328" s="942"/>
      <c r="MQZ328" s="942"/>
      <c r="MRA328" s="942"/>
      <c r="MRB328" s="942"/>
      <c r="MRC328" s="942"/>
      <c r="MRD328" s="942"/>
      <c r="MRE328" s="942"/>
      <c r="MRF328" s="942"/>
      <c r="MRG328" s="942"/>
      <c r="MRH328" s="942"/>
      <c r="MRI328" s="942"/>
      <c r="MRJ328" s="942"/>
      <c r="MRK328" s="942"/>
      <c r="MRL328" s="942"/>
      <c r="MRM328" s="942"/>
      <c r="MRN328" s="942"/>
      <c r="MRO328" s="942"/>
      <c r="MRP328" s="942"/>
      <c r="MRQ328" s="942"/>
      <c r="MRR328" s="942"/>
      <c r="MRS328" s="942"/>
      <c r="MRT328" s="942"/>
      <c r="MRU328" s="942"/>
      <c r="MRV328" s="942"/>
      <c r="MRW328" s="942"/>
      <c r="MRX328" s="942"/>
      <c r="MRY328" s="942"/>
      <c r="MRZ328" s="942"/>
      <c r="MSA328" s="942"/>
      <c r="MSB328" s="942"/>
      <c r="MSC328" s="942"/>
      <c r="MSD328" s="942"/>
      <c r="MSE328" s="942"/>
      <c r="MSF328" s="942"/>
      <c r="MSG328" s="942"/>
      <c r="MSH328" s="942"/>
      <c r="MSI328" s="942"/>
      <c r="MSJ328" s="942"/>
      <c r="MSK328" s="942"/>
      <c r="MSL328" s="942"/>
      <c r="MSM328" s="942"/>
      <c r="MSN328" s="942"/>
      <c r="MSO328" s="942"/>
      <c r="MSP328" s="942"/>
      <c r="MSQ328" s="942"/>
      <c r="MSR328" s="942"/>
      <c r="MSS328" s="942"/>
      <c r="MST328" s="942"/>
      <c r="MSU328" s="942"/>
      <c r="MSV328" s="942"/>
      <c r="MSW328" s="942"/>
      <c r="MSX328" s="942"/>
      <c r="MSY328" s="942"/>
      <c r="MSZ328" s="942"/>
      <c r="MTA328" s="942"/>
      <c r="MTB328" s="942"/>
      <c r="MTC328" s="942"/>
      <c r="MTD328" s="942"/>
      <c r="MTE328" s="942"/>
      <c r="MTF328" s="942"/>
      <c r="MTG328" s="942"/>
      <c r="MTH328" s="942"/>
      <c r="MTI328" s="942"/>
      <c r="MTJ328" s="942"/>
      <c r="MTK328" s="942"/>
      <c r="MTL328" s="942"/>
      <c r="MTM328" s="942"/>
      <c r="MTN328" s="942"/>
      <c r="MTO328" s="942"/>
      <c r="MTP328" s="942"/>
      <c r="MTQ328" s="942"/>
      <c r="MTR328" s="942"/>
      <c r="MTS328" s="942"/>
      <c r="MTT328" s="942"/>
      <c r="MTU328" s="942"/>
      <c r="MTV328" s="942"/>
      <c r="MTW328" s="942"/>
      <c r="MTX328" s="942"/>
      <c r="MTY328" s="942"/>
      <c r="MTZ328" s="942"/>
      <c r="MUA328" s="942"/>
      <c r="MUB328" s="942"/>
      <c r="MUC328" s="942"/>
      <c r="MUD328" s="942"/>
      <c r="MUE328" s="942"/>
      <c r="MUF328" s="942"/>
      <c r="MUG328" s="942"/>
      <c r="MUH328" s="942"/>
      <c r="MUI328" s="942"/>
      <c r="MUJ328" s="942"/>
      <c r="MUK328" s="942"/>
      <c r="MUL328" s="942"/>
      <c r="MUM328" s="942"/>
      <c r="MUN328" s="942"/>
      <c r="MUO328" s="942"/>
      <c r="MUP328" s="942"/>
      <c r="MUQ328" s="942"/>
      <c r="MUR328" s="942"/>
      <c r="MUS328" s="942"/>
      <c r="MUT328" s="942"/>
      <c r="MUU328" s="942"/>
      <c r="MUV328" s="942"/>
      <c r="MUW328" s="942"/>
      <c r="MUX328" s="942"/>
      <c r="MUY328" s="942"/>
      <c r="MUZ328" s="942"/>
      <c r="MVA328" s="942"/>
      <c r="MVB328" s="942"/>
      <c r="MVC328" s="942"/>
      <c r="MVD328" s="942"/>
      <c r="MVE328" s="942"/>
      <c r="MVF328" s="942"/>
      <c r="MVG328" s="942"/>
      <c r="MVH328" s="942"/>
      <c r="MVI328" s="942"/>
      <c r="MVJ328" s="942"/>
      <c r="MVK328" s="942"/>
      <c r="MVL328" s="942"/>
      <c r="MVM328" s="942"/>
      <c r="MVN328" s="942"/>
      <c r="MVO328" s="942"/>
      <c r="MVP328" s="942"/>
      <c r="MVQ328" s="942"/>
      <c r="MVR328" s="942"/>
      <c r="MVS328" s="942"/>
      <c r="MVT328" s="942"/>
      <c r="MVU328" s="942"/>
      <c r="MVV328" s="942"/>
      <c r="MVW328" s="942"/>
      <c r="MVX328" s="942"/>
      <c r="MVY328" s="942"/>
      <c r="MVZ328" s="942"/>
      <c r="MWA328" s="942"/>
      <c r="MWB328" s="942"/>
      <c r="MWC328" s="942"/>
      <c r="MWD328" s="942"/>
      <c r="MWE328" s="942"/>
      <c r="MWF328" s="942"/>
      <c r="MWG328" s="942"/>
      <c r="MWH328" s="942"/>
      <c r="MWI328" s="942"/>
      <c r="MWJ328" s="942"/>
      <c r="MWK328" s="942"/>
      <c r="MWL328" s="942"/>
      <c r="MWM328" s="942"/>
      <c r="MWN328" s="942"/>
      <c r="MWO328" s="942"/>
      <c r="MWP328" s="942"/>
      <c r="MWQ328" s="942"/>
      <c r="MWR328" s="942"/>
      <c r="MWS328" s="942"/>
      <c r="MWT328" s="942"/>
      <c r="MWU328" s="942"/>
      <c r="MWV328" s="942"/>
      <c r="MWW328" s="942"/>
      <c r="MWX328" s="942"/>
      <c r="MWY328" s="942"/>
      <c r="MWZ328" s="942"/>
      <c r="MXA328" s="942"/>
      <c r="MXB328" s="942"/>
      <c r="MXC328" s="942"/>
      <c r="MXD328" s="942"/>
      <c r="MXE328" s="942"/>
      <c r="MXF328" s="942"/>
      <c r="MXG328" s="942"/>
      <c r="MXH328" s="942"/>
      <c r="MXI328" s="942"/>
      <c r="MXJ328" s="942"/>
      <c r="MXK328" s="942"/>
      <c r="MXL328" s="942"/>
      <c r="MXM328" s="942"/>
      <c r="MXN328" s="942"/>
      <c r="MXO328" s="942"/>
      <c r="MXP328" s="942"/>
      <c r="MXQ328" s="942"/>
      <c r="MXR328" s="942"/>
      <c r="MXS328" s="942"/>
      <c r="MXT328" s="942"/>
      <c r="MXU328" s="942"/>
      <c r="MXV328" s="942"/>
      <c r="MXW328" s="942"/>
      <c r="MXX328" s="942"/>
      <c r="MXY328" s="942"/>
      <c r="MXZ328" s="942"/>
      <c r="MYA328" s="942"/>
      <c r="MYB328" s="942"/>
      <c r="MYC328" s="942"/>
      <c r="MYD328" s="942"/>
      <c r="MYE328" s="942"/>
      <c r="MYF328" s="942"/>
      <c r="MYG328" s="942"/>
      <c r="MYH328" s="942"/>
      <c r="MYI328" s="942"/>
      <c r="MYJ328" s="942"/>
      <c r="MYK328" s="942"/>
      <c r="MYL328" s="942"/>
      <c r="MYM328" s="942"/>
      <c r="MYN328" s="942"/>
      <c r="MYO328" s="942"/>
      <c r="MYP328" s="942"/>
      <c r="MYQ328" s="942"/>
      <c r="MYR328" s="942"/>
      <c r="MYS328" s="942"/>
      <c r="MYT328" s="942"/>
      <c r="MYU328" s="942"/>
      <c r="MYV328" s="942"/>
      <c r="MYW328" s="942"/>
      <c r="MYX328" s="942"/>
      <c r="MYY328" s="942"/>
      <c r="MYZ328" s="942"/>
      <c r="MZA328" s="942"/>
      <c r="MZB328" s="942"/>
      <c r="MZC328" s="942"/>
      <c r="MZD328" s="942"/>
      <c r="MZE328" s="942"/>
      <c r="MZF328" s="942"/>
      <c r="MZG328" s="942"/>
      <c r="MZH328" s="942"/>
      <c r="MZI328" s="942"/>
      <c r="MZJ328" s="942"/>
      <c r="MZK328" s="942"/>
      <c r="MZL328" s="942"/>
      <c r="MZM328" s="942"/>
      <c r="MZN328" s="942"/>
      <c r="MZO328" s="942"/>
      <c r="MZP328" s="942"/>
      <c r="MZQ328" s="942"/>
      <c r="MZR328" s="942"/>
      <c r="MZS328" s="942"/>
      <c r="MZT328" s="942"/>
      <c r="MZU328" s="942"/>
      <c r="MZV328" s="942"/>
      <c r="MZW328" s="942"/>
      <c r="MZX328" s="942"/>
      <c r="MZY328" s="942"/>
      <c r="MZZ328" s="942"/>
      <c r="NAA328" s="942"/>
      <c r="NAB328" s="942"/>
      <c r="NAC328" s="942"/>
      <c r="NAD328" s="942"/>
      <c r="NAE328" s="942"/>
      <c r="NAF328" s="942"/>
      <c r="NAG328" s="942"/>
      <c r="NAH328" s="942"/>
      <c r="NAI328" s="942"/>
      <c r="NAJ328" s="942"/>
      <c r="NAK328" s="942"/>
      <c r="NAL328" s="942"/>
      <c r="NAM328" s="942"/>
      <c r="NAN328" s="942"/>
      <c r="NAO328" s="942"/>
      <c r="NAP328" s="942"/>
      <c r="NAQ328" s="942"/>
      <c r="NAR328" s="942"/>
      <c r="NAS328" s="942"/>
      <c r="NAT328" s="942"/>
      <c r="NAU328" s="942"/>
      <c r="NAV328" s="942"/>
      <c r="NAW328" s="942"/>
      <c r="NAX328" s="942"/>
      <c r="NAY328" s="942"/>
      <c r="NAZ328" s="942"/>
      <c r="NBA328" s="942"/>
      <c r="NBB328" s="942"/>
      <c r="NBC328" s="942"/>
      <c r="NBD328" s="942"/>
      <c r="NBE328" s="942"/>
      <c r="NBF328" s="942"/>
      <c r="NBG328" s="942"/>
      <c r="NBH328" s="942"/>
      <c r="NBI328" s="942"/>
      <c r="NBJ328" s="942"/>
      <c r="NBK328" s="942"/>
      <c r="NBL328" s="942"/>
      <c r="NBM328" s="942"/>
      <c r="NBN328" s="942"/>
      <c r="NBO328" s="942"/>
      <c r="NBP328" s="942"/>
      <c r="NBQ328" s="942"/>
      <c r="NBR328" s="942"/>
      <c r="NBS328" s="942"/>
      <c r="NBT328" s="942"/>
      <c r="NBU328" s="942"/>
      <c r="NBV328" s="942"/>
      <c r="NBW328" s="942"/>
      <c r="NBX328" s="942"/>
      <c r="NBY328" s="942"/>
      <c r="NBZ328" s="942"/>
      <c r="NCA328" s="942"/>
      <c r="NCB328" s="942"/>
      <c r="NCC328" s="942"/>
      <c r="NCD328" s="942"/>
      <c r="NCE328" s="942"/>
      <c r="NCF328" s="942"/>
      <c r="NCG328" s="942"/>
      <c r="NCH328" s="942"/>
      <c r="NCI328" s="942"/>
      <c r="NCJ328" s="942"/>
      <c r="NCK328" s="942"/>
      <c r="NCL328" s="942"/>
      <c r="NCM328" s="942"/>
      <c r="NCN328" s="942"/>
      <c r="NCO328" s="942"/>
      <c r="NCP328" s="942"/>
      <c r="NCQ328" s="942"/>
      <c r="NCR328" s="942"/>
      <c r="NCS328" s="942"/>
      <c r="NCT328" s="942"/>
      <c r="NCU328" s="942"/>
      <c r="NCV328" s="942"/>
      <c r="NCW328" s="942"/>
      <c r="NCX328" s="942"/>
      <c r="NCY328" s="942"/>
      <c r="NCZ328" s="942"/>
      <c r="NDA328" s="942"/>
      <c r="NDB328" s="942"/>
      <c r="NDC328" s="942"/>
      <c r="NDD328" s="942"/>
      <c r="NDE328" s="942"/>
      <c r="NDF328" s="942"/>
      <c r="NDG328" s="942"/>
      <c r="NDH328" s="942"/>
      <c r="NDI328" s="942"/>
      <c r="NDJ328" s="942"/>
      <c r="NDK328" s="942"/>
      <c r="NDL328" s="942"/>
      <c r="NDM328" s="942"/>
      <c r="NDN328" s="942"/>
      <c r="NDO328" s="942"/>
      <c r="NDP328" s="942"/>
      <c r="NDQ328" s="942"/>
      <c r="NDR328" s="942"/>
      <c r="NDS328" s="942"/>
      <c r="NDT328" s="942"/>
      <c r="NDU328" s="942"/>
      <c r="NDV328" s="942"/>
      <c r="NDW328" s="942"/>
      <c r="NDX328" s="942"/>
      <c r="NDY328" s="942"/>
      <c r="NDZ328" s="942"/>
      <c r="NEA328" s="942"/>
      <c r="NEB328" s="942"/>
      <c r="NEC328" s="942"/>
      <c r="NED328" s="942"/>
      <c r="NEE328" s="942"/>
      <c r="NEF328" s="942"/>
      <c r="NEG328" s="942"/>
      <c r="NEH328" s="942"/>
      <c r="NEI328" s="942"/>
      <c r="NEJ328" s="942"/>
      <c r="NEK328" s="942"/>
      <c r="NEL328" s="942"/>
      <c r="NEM328" s="942"/>
      <c r="NEN328" s="942"/>
      <c r="NEO328" s="942"/>
      <c r="NEP328" s="942"/>
      <c r="NEQ328" s="942"/>
      <c r="NER328" s="942"/>
      <c r="NES328" s="942"/>
      <c r="NET328" s="942"/>
      <c r="NEU328" s="942"/>
      <c r="NEV328" s="942"/>
      <c r="NEW328" s="942"/>
      <c r="NEX328" s="942"/>
      <c r="NEY328" s="942"/>
      <c r="NEZ328" s="942"/>
      <c r="NFA328" s="942"/>
      <c r="NFB328" s="942"/>
      <c r="NFC328" s="942"/>
      <c r="NFD328" s="942"/>
      <c r="NFE328" s="942"/>
      <c r="NFF328" s="942"/>
      <c r="NFG328" s="942"/>
      <c r="NFH328" s="942"/>
      <c r="NFI328" s="942"/>
      <c r="NFJ328" s="942"/>
      <c r="NFK328" s="942"/>
      <c r="NFL328" s="942"/>
      <c r="NFM328" s="942"/>
      <c r="NFN328" s="942"/>
      <c r="NFO328" s="942"/>
      <c r="NFP328" s="942"/>
      <c r="NFQ328" s="942"/>
      <c r="NFR328" s="942"/>
      <c r="NFS328" s="942"/>
      <c r="NFT328" s="942"/>
      <c r="NFU328" s="942"/>
      <c r="NFV328" s="942"/>
      <c r="NFW328" s="942"/>
      <c r="NFX328" s="942"/>
      <c r="NFY328" s="942"/>
      <c r="NFZ328" s="942"/>
      <c r="NGA328" s="942"/>
      <c r="NGB328" s="942"/>
      <c r="NGC328" s="942"/>
      <c r="NGD328" s="942"/>
      <c r="NGE328" s="942"/>
      <c r="NGF328" s="942"/>
      <c r="NGG328" s="942"/>
      <c r="NGH328" s="942"/>
      <c r="NGI328" s="942"/>
      <c r="NGJ328" s="942"/>
      <c r="NGK328" s="942"/>
      <c r="NGL328" s="942"/>
      <c r="NGM328" s="942"/>
      <c r="NGN328" s="942"/>
      <c r="NGO328" s="942"/>
      <c r="NGP328" s="942"/>
      <c r="NGQ328" s="942"/>
      <c r="NGR328" s="942"/>
      <c r="NGS328" s="942"/>
      <c r="NGT328" s="942"/>
      <c r="NGU328" s="942"/>
      <c r="NGV328" s="942"/>
      <c r="NGW328" s="942"/>
      <c r="NGX328" s="942"/>
      <c r="NGY328" s="942"/>
      <c r="NGZ328" s="942"/>
      <c r="NHA328" s="942"/>
      <c r="NHB328" s="942"/>
      <c r="NHC328" s="942"/>
      <c r="NHD328" s="942"/>
      <c r="NHE328" s="942"/>
      <c r="NHF328" s="942"/>
      <c r="NHG328" s="942"/>
      <c r="NHH328" s="942"/>
      <c r="NHI328" s="942"/>
      <c r="NHJ328" s="942"/>
      <c r="NHK328" s="942"/>
      <c r="NHL328" s="942"/>
      <c r="NHM328" s="942"/>
      <c r="NHN328" s="942"/>
      <c r="NHO328" s="942"/>
      <c r="NHP328" s="942"/>
      <c r="NHQ328" s="942"/>
      <c r="NHR328" s="942"/>
      <c r="NHS328" s="942"/>
      <c r="NHT328" s="942"/>
      <c r="NHU328" s="942"/>
      <c r="NHV328" s="942"/>
      <c r="NHW328" s="942"/>
      <c r="NHX328" s="942"/>
      <c r="NHY328" s="942"/>
      <c r="NHZ328" s="942"/>
      <c r="NIA328" s="942"/>
      <c r="NIB328" s="942"/>
      <c r="NIC328" s="942"/>
      <c r="NID328" s="942"/>
      <c r="NIE328" s="942"/>
      <c r="NIF328" s="942"/>
      <c r="NIG328" s="942"/>
      <c r="NIH328" s="942"/>
      <c r="NII328" s="942"/>
      <c r="NIJ328" s="942"/>
      <c r="NIK328" s="942"/>
      <c r="NIL328" s="942"/>
      <c r="NIM328" s="942"/>
      <c r="NIN328" s="942"/>
      <c r="NIO328" s="942"/>
      <c r="NIP328" s="942"/>
      <c r="NIQ328" s="942"/>
      <c r="NIR328" s="942"/>
      <c r="NIS328" s="942"/>
      <c r="NIT328" s="942"/>
      <c r="NIU328" s="942"/>
      <c r="NIV328" s="942"/>
      <c r="NIW328" s="942"/>
      <c r="NIX328" s="942"/>
      <c r="NIY328" s="942"/>
      <c r="NIZ328" s="942"/>
      <c r="NJA328" s="942"/>
      <c r="NJB328" s="942"/>
      <c r="NJC328" s="942"/>
      <c r="NJD328" s="942"/>
      <c r="NJE328" s="942"/>
      <c r="NJF328" s="942"/>
      <c r="NJG328" s="942"/>
      <c r="NJH328" s="942"/>
      <c r="NJI328" s="942"/>
      <c r="NJJ328" s="942"/>
      <c r="NJK328" s="942"/>
      <c r="NJL328" s="942"/>
      <c r="NJM328" s="942"/>
      <c r="NJN328" s="942"/>
      <c r="NJO328" s="942"/>
      <c r="NJP328" s="942"/>
      <c r="NJQ328" s="942"/>
      <c r="NJR328" s="942"/>
      <c r="NJS328" s="942"/>
      <c r="NJT328" s="942"/>
      <c r="NJU328" s="942"/>
      <c r="NJV328" s="942"/>
      <c r="NJW328" s="942"/>
      <c r="NJX328" s="942"/>
      <c r="NJY328" s="942"/>
      <c r="NJZ328" s="942"/>
      <c r="NKA328" s="942"/>
      <c r="NKB328" s="942"/>
      <c r="NKC328" s="942"/>
      <c r="NKD328" s="942"/>
      <c r="NKE328" s="942"/>
      <c r="NKF328" s="942"/>
      <c r="NKG328" s="942"/>
      <c r="NKH328" s="942"/>
      <c r="NKI328" s="942"/>
      <c r="NKJ328" s="942"/>
      <c r="NKK328" s="942"/>
      <c r="NKL328" s="942"/>
      <c r="NKM328" s="942"/>
      <c r="NKN328" s="942"/>
      <c r="NKO328" s="942"/>
      <c r="NKP328" s="942"/>
      <c r="NKQ328" s="942"/>
      <c r="NKR328" s="942"/>
      <c r="NKS328" s="942"/>
      <c r="NKT328" s="942"/>
      <c r="NKU328" s="942"/>
      <c r="NKV328" s="942"/>
      <c r="NKW328" s="942"/>
      <c r="NKX328" s="942"/>
      <c r="NKY328" s="942"/>
      <c r="NKZ328" s="942"/>
      <c r="NLA328" s="942"/>
      <c r="NLB328" s="942"/>
      <c r="NLC328" s="942"/>
      <c r="NLD328" s="942"/>
      <c r="NLE328" s="942"/>
      <c r="NLF328" s="942"/>
      <c r="NLG328" s="942"/>
      <c r="NLH328" s="942"/>
      <c r="NLI328" s="942"/>
      <c r="NLJ328" s="942"/>
      <c r="NLK328" s="942"/>
      <c r="NLL328" s="942"/>
      <c r="NLM328" s="942"/>
      <c r="NLN328" s="942"/>
      <c r="NLO328" s="942"/>
      <c r="NLP328" s="942"/>
      <c r="NLQ328" s="942"/>
      <c r="NLR328" s="942"/>
      <c r="NLS328" s="942"/>
      <c r="NLT328" s="942"/>
      <c r="NLU328" s="942"/>
      <c r="NLV328" s="942"/>
      <c r="NLW328" s="942"/>
      <c r="NLX328" s="942"/>
      <c r="NLY328" s="942"/>
      <c r="NLZ328" s="942"/>
      <c r="NMA328" s="942"/>
      <c r="NMB328" s="942"/>
      <c r="NMC328" s="942"/>
      <c r="NMD328" s="942"/>
      <c r="NME328" s="942"/>
      <c r="NMF328" s="942"/>
      <c r="NMG328" s="942"/>
      <c r="NMH328" s="942"/>
      <c r="NMI328" s="942"/>
      <c r="NMJ328" s="942"/>
      <c r="NMK328" s="942"/>
      <c r="NML328" s="942"/>
      <c r="NMM328" s="942"/>
      <c r="NMN328" s="942"/>
      <c r="NMO328" s="942"/>
      <c r="NMP328" s="942"/>
      <c r="NMQ328" s="942"/>
      <c r="NMR328" s="942"/>
      <c r="NMS328" s="942"/>
      <c r="NMT328" s="942"/>
      <c r="NMU328" s="942"/>
      <c r="NMV328" s="942"/>
      <c r="NMW328" s="942"/>
      <c r="NMX328" s="942"/>
      <c r="NMY328" s="942"/>
      <c r="NMZ328" s="942"/>
      <c r="NNA328" s="942"/>
      <c r="NNB328" s="942"/>
      <c r="NNC328" s="942"/>
      <c r="NND328" s="942"/>
      <c r="NNE328" s="942"/>
      <c r="NNF328" s="942"/>
      <c r="NNG328" s="942"/>
      <c r="NNH328" s="942"/>
      <c r="NNI328" s="942"/>
      <c r="NNJ328" s="942"/>
      <c r="NNK328" s="942"/>
      <c r="NNL328" s="942"/>
      <c r="NNM328" s="942"/>
      <c r="NNN328" s="942"/>
      <c r="NNO328" s="942"/>
      <c r="NNP328" s="942"/>
      <c r="NNQ328" s="942"/>
      <c r="NNR328" s="942"/>
      <c r="NNS328" s="942"/>
      <c r="NNT328" s="942"/>
      <c r="NNU328" s="942"/>
      <c r="NNV328" s="942"/>
      <c r="NNW328" s="942"/>
      <c r="NNX328" s="942"/>
      <c r="NNY328" s="942"/>
      <c r="NNZ328" s="942"/>
      <c r="NOA328" s="942"/>
      <c r="NOB328" s="942"/>
      <c r="NOC328" s="942"/>
      <c r="NOD328" s="942"/>
      <c r="NOE328" s="942"/>
      <c r="NOF328" s="942"/>
      <c r="NOG328" s="942"/>
      <c r="NOH328" s="942"/>
      <c r="NOI328" s="942"/>
      <c r="NOJ328" s="942"/>
      <c r="NOK328" s="942"/>
      <c r="NOL328" s="942"/>
      <c r="NOM328" s="942"/>
      <c r="NON328" s="942"/>
      <c r="NOO328" s="942"/>
      <c r="NOP328" s="942"/>
      <c r="NOQ328" s="942"/>
      <c r="NOR328" s="942"/>
      <c r="NOS328" s="942"/>
      <c r="NOT328" s="942"/>
      <c r="NOU328" s="942"/>
      <c r="NOV328" s="942"/>
      <c r="NOW328" s="942"/>
      <c r="NOX328" s="942"/>
      <c r="NOY328" s="942"/>
      <c r="NOZ328" s="942"/>
      <c r="NPA328" s="942"/>
      <c r="NPB328" s="942"/>
      <c r="NPC328" s="942"/>
      <c r="NPD328" s="942"/>
      <c r="NPE328" s="942"/>
      <c r="NPF328" s="942"/>
      <c r="NPG328" s="942"/>
      <c r="NPH328" s="942"/>
      <c r="NPI328" s="942"/>
      <c r="NPJ328" s="942"/>
      <c r="NPK328" s="942"/>
      <c r="NPL328" s="942"/>
      <c r="NPM328" s="942"/>
      <c r="NPN328" s="942"/>
      <c r="NPO328" s="942"/>
      <c r="NPP328" s="942"/>
      <c r="NPQ328" s="942"/>
      <c r="NPR328" s="942"/>
      <c r="NPS328" s="942"/>
      <c r="NPT328" s="942"/>
      <c r="NPU328" s="942"/>
      <c r="NPV328" s="942"/>
      <c r="NPW328" s="942"/>
      <c r="NPX328" s="942"/>
      <c r="NPY328" s="942"/>
      <c r="NPZ328" s="942"/>
      <c r="NQA328" s="942"/>
      <c r="NQB328" s="942"/>
      <c r="NQC328" s="942"/>
      <c r="NQD328" s="942"/>
      <c r="NQE328" s="942"/>
      <c r="NQF328" s="942"/>
      <c r="NQG328" s="942"/>
      <c r="NQH328" s="942"/>
      <c r="NQI328" s="942"/>
      <c r="NQJ328" s="942"/>
      <c r="NQK328" s="942"/>
      <c r="NQL328" s="942"/>
      <c r="NQM328" s="942"/>
      <c r="NQN328" s="942"/>
      <c r="NQO328" s="942"/>
      <c r="NQP328" s="942"/>
      <c r="NQQ328" s="942"/>
      <c r="NQR328" s="942"/>
      <c r="NQS328" s="942"/>
      <c r="NQT328" s="942"/>
      <c r="NQU328" s="942"/>
      <c r="NQV328" s="942"/>
      <c r="NQW328" s="942"/>
      <c r="NQX328" s="942"/>
      <c r="NQY328" s="942"/>
      <c r="NQZ328" s="942"/>
      <c r="NRA328" s="942"/>
      <c r="NRB328" s="942"/>
      <c r="NRC328" s="942"/>
      <c r="NRD328" s="942"/>
      <c r="NRE328" s="942"/>
      <c r="NRF328" s="942"/>
      <c r="NRG328" s="942"/>
      <c r="NRH328" s="942"/>
      <c r="NRI328" s="942"/>
      <c r="NRJ328" s="942"/>
      <c r="NRK328" s="942"/>
      <c r="NRL328" s="942"/>
      <c r="NRM328" s="942"/>
      <c r="NRN328" s="942"/>
      <c r="NRO328" s="942"/>
      <c r="NRP328" s="942"/>
      <c r="NRQ328" s="942"/>
      <c r="NRR328" s="942"/>
      <c r="NRS328" s="942"/>
      <c r="NRT328" s="942"/>
      <c r="NRU328" s="942"/>
      <c r="NRV328" s="942"/>
      <c r="NRW328" s="942"/>
      <c r="NRX328" s="942"/>
      <c r="NRY328" s="942"/>
      <c r="NRZ328" s="942"/>
      <c r="NSA328" s="942"/>
      <c r="NSB328" s="942"/>
      <c r="NSC328" s="942"/>
      <c r="NSD328" s="942"/>
      <c r="NSE328" s="942"/>
      <c r="NSF328" s="942"/>
      <c r="NSG328" s="942"/>
      <c r="NSH328" s="942"/>
      <c r="NSI328" s="942"/>
      <c r="NSJ328" s="942"/>
      <c r="NSK328" s="942"/>
      <c r="NSL328" s="942"/>
      <c r="NSM328" s="942"/>
      <c r="NSN328" s="942"/>
      <c r="NSO328" s="942"/>
      <c r="NSP328" s="942"/>
      <c r="NSQ328" s="942"/>
      <c r="NSR328" s="942"/>
      <c r="NSS328" s="942"/>
      <c r="NST328" s="942"/>
      <c r="NSU328" s="942"/>
      <c r="NSV328" s="942"/>
      <c r="NSW328" s="942"/>
      <c r="NSX328" s="942"/>
      <c r="NSY328" s="942"/>
      <c r="NSZ328" s="942"/>
      <c r="NTA328" s="942"/>
      <c r="NTB328" s="942"/>
      <c r="NTC328" s="942"/>
      <c r="NTD328" s="942"/>
      <c r="NTE328" s="942"/>
      <c r="NTF328" s="942"/>
      <c r="NTG328" s="942"/>
      <c r="NTH328" s="942"/>
      <c r="NTI328" s="942"/>
      <c r="NTJ328" s="942"/>
      <c r="NTK328" s="942"/>
      <c r="NTL328" s="942"/>
      <c r="NTM328" s="942"/>
      <c r="NTN328" s="942"/>
      <c r="NTO328" s="942"/>
      <c r="NTP328" s="942"/>
      <c r="NTQ328" s="942"/>
      <c r="NTR328" s="942"/>
      <c r="NTS328" s="942"/>
      <c r="NTT328" s="942"/>
      <c r="NTU328" s="942"/>
      <c r="NTV328" s="942"/>
      <c r="NTW328" s="942"/>
      <c r="NTX328" s="942"/>
      <c r="NTY328" s="942"/>
      <c r="NTZ328" s="942"/>
      <c r="NUA328" s="942"/>
      <c r="NUB328" s="942"/>
      <c r="NUC328" s="942"/>
      <c r="NUD328" s="942"/>
      <c r="NUE328" s="942"/>
      <c r="NUF328" s="942"/>
      <c r="NUG328" s="942"/>
      <c r="NUH328" s="942"/>
      <c r="NUI328" s="942"/>
      <c r="NUJ328" s="942"/>
      <c r="NUK328" s="942"/>
      <c r="NUL328" s="942"/>
      <c r="NUM328" s="942"/>
      <c r="NUN328" s="942"/>
      <c r="NUO328" s="942"/>
      <c r="NUP328" s="942"/>
      <c r="NUQ328" s="942"/>
      <c r="NUR328" s="942"/>
      <c r="NUS328" s="942"/>
      <c r="NUT328" s="942"/>
      <c r="NUU328" s="942"/>
      <c r="NUV328" s="942"/>
      <c r="NUW328" s="942"/>
      <c r="NUX328" s="942"/>
      <c r="NUY328" s="942"/>
      <c r="NUZ328" s="942"/>
      <c r="NVA328" s="942"/>
      <c r="NVB328" s="942"/>
      <c r="NVC328" s="942"/>
      <c r="NVD328" s="942"/>
      <c r="NVE328" s="942"/>
      <c r="NVF328" s="942"/>
      <c r="NVG328" s="942"/>
      <c r="NVH328" s="942"/>
      <c r="NVI328" s="942"/>
      <c r="NVJ328" s="942"/>
      <c r="NVK328" s="942"/>
      <c r="NVL328" s="942"/>
      <c r="NVM328" s="942"/>
      <c r="NVN328" s="942"/>
      <c r="NVO328" s="942"/>
      <c r="NVP328" s="942"/>
      <c r="NVQ328" s="942"/>
      <c r="NVR328" s="942"/>
      <c r="NVS328" s="942"/>
      <c r="NVT328" s="942"/>
      <c r="NVU328" s="942"/>
      <c r="NVV328" s="942"/>
      <c r="NVW328" s="942"/>
      <c r="NVX328" s="942"/>
      <c r="NVY328" s="942"/>
      <c r="NVZ328" s="942"/>
      <c r="NWA328" s="942"/>
      <c r="NWB328" s="942"/>
      <c r="NWC328" s="942"/>
      <c r="NWD328" s="942"/>
      <c r="NWE328" s="942"/>
      <c r="NWF328" s="942"/>
      <c r="NWG328" s="942"/>
      <c r="NWH328" s="942"/>
      <c r="NWI328" s="942"/>
      <c r="NWJ328" s="942"/>
      <c r="NWK328" s="942"/>
      <c r="NWL328" s="942"/>
      <c r="NWM328" s="942"/>
      <c r="NWN328" s="942"/>
      <c r="NWO328" s="942"/>
      <c r="NWP328" s="942"/>
      <c r="NWQ328" s="942"/>
      <c r="NWR328" s="942"/>
      <c r="NWS328" s="942"/>
      <c r="NWT328" s="942"/>
      <c r="NWU328" s="942"/>
      <c r="NWV328" s="942"/>
      <c r="NWW328" s="942"/>
      <c r="NWX328" s="942"/>
      <c r="NWY328" s="942"/>
      <c r="NWZ328" s="942"/>
      <c r="NXA328" s="942"/>
      <c r="NXB328" s="942"/>
      <c r="NXC328" s="942"/>
      <c r="NXD328" s="942"/>
      <c r="NXE328" s="942"/>
      <c r="NXF328" s="942"/>
      <c r="NXG328" s="942"/>
      <c r="NXH328" s="942"/>
      <c r="NXI328" s="942"/>
      <c r="NXJ328" s="942"/>
      <c r="NXK328" s="942"/>
      <c r="NXL328" s="942"/>
      <c r="NXM328" s="942"/>
      <c r="NXN328" s="942"/>
      <c r="NXO328" s="942"/>
      <c r="NXP328" s="942"/>
      <c r="NXQ328" s="942"/>
      <c r="NXR328" s="942"/>
      <c r="NXS328" s="942"/>
      <c r="NXT328" s="942"/>
      <c r="NXU328" s="942"/>
      <c r="NXV328" s="942"/>
      <c r="NXW328" s="942"/>
      <c r="NXX328" s="942"/>
      <c r="NXY328" s="942"/>
      <c r="NXZ328" s="942"/>
      <c r="NYA328" s="942"/>
      <c r="NYB328" s="942"/>
      <c r="NYC328" s="942"/>
      <c r="NYD328" s="942"/>
      <c r="NYE328" s="942"/>
      <c r="NYF328" s="942"/>
      <c r="NYG328" s="942"/>
      <c r="NYH328" s="942"/>
      <c r="NYI328" s="942"/>
      <c r="NYJ328" s="942"/>
      <c r="NYK328" s="942"/>
      <c r="NYL328" s="942"/>
      <c r="NYM328" s="942"/>
      <c r="NYN328" s="942"/>
      <c r="NYO328" s="942"/>
      <c r="NYP328" s="942"/>
      <c r="NYQ328" s="942"/>
      <c r="NYR328" s="942"/>
      <c r="NYS328" s="942"/>
      <c r="NYT328" s="942"/>
      <c r="NYU328" s="942"/>
      <c r="NYV328" s="942"/>
      <c r="NYW328" s="942"/>
      <c r="NYX328" s="942"/>
      <c r="NYY328" s="942"/>
      <c r="NYZ328" s="942"/>
      <c r="NZA328" s="942"/>
      <c r="NZB328" s="942"/>
      <c r="NZC328" s="942"/>
      <c r="NZD328" s="942"/>
      <c r="NZE328" s="942"/>
      <c r="NZF328" s="942"/>
      <c r="NZG328" s="942"/>
      <c r="NZH328" s="942"/>
      <c r="NZI328" s="942"/>
      <c r="NZJ328" s="942"/>
      <c r="NZK328" s="942"/>
      <c r="NZL328" s="942"/>
      <c r="NZM328" s="942"/>
      <c r="NZN328" s="942"/>
      <c r="NZO328" s="942"/>
      <c r="NZP328" s="942"/>
      <c r="NZQ328" s="942"/>
      <c r="NZR328" s="942"/>
      <c r="NZS328" s="942"/>
      <c r="NZT328" s="942"/>
      <c r="NZU328" s="942"/>
      <c r="NZV328" s="942"/>
      <c r="NZW328" s="942"/>
      <c r="NZX328" s="942"/>
      <c r="NZY328" s="942"/>
      <c r="NZZ328" s="942"/>
      <c r="OAA328" s="942"/>
      <c r="OAB328" s="942"/>
      <c r="OAC328" s="942"/>
      <c r="OAD328" s="942"/>
      <c r="OAE328" s="942"/>
      <c r="OAF328" s="942"/>
      <c r="OAG328" s="942"/>
      <c r="OAH328" s="942"/>
      <c r="OAI328" s="942"/>
      <c r="OAJ328" s="942"/>
      <c r="OAK328" s="942"/>
      <c r="OAL328" s="942"/>
      <c r="OAM328" s="942"/>
      <c r="OAN328" s="942"/>
      <c r="OAO328" s="942"/>
      <c r="OAP328" s="942"/>
      <c r="OAQ328" s="942"/>
      <c r="OAR328" s="942"/>
      <c r="OAS328" s="942"/>
      <c r="OAT328" s="942"/>
      <c r="OAU328" s="942"/>
      <c r="OAV328" s="942"/>
      <c r="OAW328" s="942"/>
      <c r="OAX328" s="942"/>
      <c r="OAY328" s="942"/>
      <c r="OAZ328" s="942"/>
      <c r="OBA328" s="942"/>
      <c r="OBB328" s="942"/>
      <c r="OBC328" s="942"/>
      <c r="OBD328" s="942"/>
      <c r="OBE328" s="942"/>
      <c r="OBF328" s="942"/>
      <c r="OBG328" s="942"/>
      <c r="OBH328" s="942"/>
      <c r="OBI328" s="942"/>
      <c r="OBJ328" s="942"/>
      <c r="OBK328" s="942"/>
      <c r="OBL328" s="942"/>
      <c r="OBM328" s="942"/>
      <c r="OBN328" s="942"/>
      <c r="OBO328" s="942"/>
      <c r="OBP328" s="942"/>
      <c r="OBQ328" s="942"/>
      <c r="OBR328" s="942"/>
      <c r="OBS328" s="942"/>
      <c r="OBT328" s="942"/>
      <c r="OBU328" s="942"/>
      <c r="OBV328" s="942"/>
      <c r="OBW328" s="942"/>
      <c r="OBX328" s="942"/>
      <c r="OBY328" s="942"/>
      <c r="OBZ328" s="942"/>
      <c r="OCA328" s="942"/>
      <c r="OCB328" s="942"/>
      <c r="OCC328" s="942"/>
      <c r="OCD328" s="942"/>
      <c r="OCE328" s="942"/>
      <c r="OCF328" s="942"/>
      <c r="OCG328" s="942"/>
      <c r="OCH328" s="942"/>
      <c r="OCI328" s="942"/>
      <c r="OCJ328" s="942"/>
      <c r="OCK328" s="942"/>
      <c r="OCL328" s="942"/>
      <c r="OCM328" s="942"/>
      <c r="OCN328" s="942"/>
      <c r="OCO328" s="942"/>
      <c r="OCP328" s="942"/>
      <c r="OCQ328" s="942"/>
      <c r="OCR328" s="942"/>
      <c r="OCS328" s="942"/>
      <c r="OCT328" s="942"/>
      <c r="OCU328" s="942"/>
      <c r="OCV328" s="942"/>
      <c r="OCW328" s="942"/>
      <c r="OCX328" s="942"/>
      <c r="OCY328" s="942"/>
      <c r="OCZ328" s="942"/>
      <c r="ODA328" s="942"/>
      <c r="ODB328" s="942"/>
      <c r="ODC328" s="942"/>
      <c r="ODD328" s="942"/>
      <c r="ODE328" s="942"/>
      <c r="ODF328" s="942"/>
      <c r="ODG328" s="942"/>
      <c r="ODH328" s="942"/>
      <c r="ODI328" s="942"/>
      <c r="ODJ328" s="942"/>
      <c r="ODK328" s="942"/>
      <c r="ODL328" s="942"/>
      <c r="ODM328" s="942"/>
      <c r="ODN328" s="942"/>
      <c r="ODO328" s="942"/>
      <c r="ODP328" s="942"/>
      <c r="ODQ328" s="942"/>
      <c r="ODR328" s="942"/>
      <c r="ODS328" s="942"/>
      <c r="ODT328" s="942"/>
      <c r="ODU328" s="942"/>
      <c r="ODV328" s="942"/>
      <c r="ODW328" s="942"/>
      <c r="ODX328" s="942"/>
      <c r="ODY328" s="942"/>
      <c r="ODZ328" s="942"/>
      <c r="OEA328" s="942"/>
      <c r="OEB328" s="942"/>
      <c r="OEC328" s="942"/>
      <c r="OED328" s="942"/>
      <c r="OEE328" s="942"/>
      <c r="OEF328" s="942"/>
      <c r="OEG328" s="942"/>
      <c r="OEH328" s="942"/>
      <c r="OEI328" s="942"/>
      <c r="OEJ328" s="942"/>
      <c r="OEK328" s="942"/>
      <c r="OEL328" s="942"/>
      <c r="OEM328" s="942"/>
      <c r="OEN328" s="942"/>
      <c r="OEO328" s="942"/>
      <c r="OEP328" s="942"/>
      <c r="OEQ328" s="942"/>
      <c r="OER328" s="942"/>
      <c r="OES328" s="942"/>
      <c r="OET328" s="942"/>
      <c r="OEU328" s="942"/>
      <c r="OEV328" s="942"/>
      <c r="OEW328" s="942"/>
      <c r="OEX328" s="942"/>
      <c r="OEY328" s="942"/>
      <c r="OEZ328" s="942"/>
      <c r="OFA328" s="942"/>
      <c r="OFB328" s="942"/>
      <c r="OFC328" s="942"/>
      <c r="OFD328" s="942"/>
      <c r="OFE328" s="942"/>
      <c r="OFF328" s="942"/>
      <c r="OFG328" s="942"/>
      <c r="OFH328" s="942"/>
      <c r="OFI328" s="942"/>
      <c r="OFJ328" s="942"/>
      <c r="OFK328" s="942"/>
      <c r="OFL328" s="942"/>
      <c r="OFM328" s="942"/>
      <c r="OFN328" s="942"/>
      <c r="OFO328" s="942"/>
      <c r="OFP328" s="942"/>
      <c r="OFQ328" s="942"/>
      <c r="OFR328" s="942"/>
      <c r="OFS328" s="942"/>
      <c r="OFT328" s="942"/>
      <c r="OFU328" s="942"/>
      <c r="OFV328" s="942"/>
      <c r="OFW328" s="942"/>
      <c r="OFX328" s="942"/>
      <c r="OFY328" s="942"/>
      <c r="OFZ328" s="942"/>
      <c r="OGA328" s="942"/>
      <c r="OGB328" s="942"/>
      <c r="OGC328" s="942"/>
      <c r="OGD328" s="942"/>
      <c r="OGE328" s="942"/>
      <c r="OGF328" s="942"/>
      <c r="OGG328" s="942"/>
      <c r="OGH328" s="942"/>
      <c r="OGI328" s="942"/>
      <c r="OGJ328" s="942"/>
      <c r="OGK328" s="942"/>
      <c r="OGL328" s="942"/>
      <c r="OGM328" s="942"/>
      <c r="OGN328" s="942"/>
      <c r="OGO328" s="942"/>
      <c r="OGP328" s="942"/>
      <c r="OGQ328" s="942"/>
      <c r="OGR328" s="942"/>
      <c r="OGS328" s="942"/>
      <c r="OGT328" s="942"/>
      <c r="OGU328" s="942"/>
      <c r="OGV328" s="942"/>
      <c r="OGW328" s="942"/>
      <c r="OGX328" s="942"/>
      <c r="OGY328" s="942"/>
      <c r="OGZ328" s="942"/>
      <c r="OHA328" s="942"/>
      <c r="OHB328" s="942"/>
      <c r="OHC328" s="942"/>
      <c r="OHD328" s="942"/>
      <c r="OHE328" s="942"/>
      <c r="OHF328" s="942"/>
      <c r="OHG328" s="942"/>
      <c r="OHH328" s="942"/>
      <c r="OHI328" s="942"/>
      <c r="OHJ328" s="942"/>
      <c r="OHK328" s="942"/>
      <c r="OHL328" s="942"/>
      <c r="OHM328" s="942"/>
      <c r="OHN328" s="942"/>
      <c r="OHO328" s="942"/>
      <c r="OHP328" s="942"/>
      <c r="OHQ328" s="942"/>
      <c r="OHR328" s="942"/>
      <c r="OHS328" s="942"/>
      <c r="OHT328" s="942"/>
      <c r="OHU328" s="942"/>
      <c r="OHV328" s="942"/>
      <c r="OHW328" s="942"/>
      <c r="OHX328" s="942"/>
      <c r="OHY328" s="942"/>
      <c r="OHZ328" s="942"/>
      <c r="OIA328" s="942"/>
      <c r="OIB328" s="942"/>
      <c r="OIC328" s="942"/>
      <c r="OID328" s="942"/>
      <c r="OIE328" s="942"/>
      <c r="OIF328" s="942"/>
      <c r="OIG328" s="942"/>
      <c r="OIH328" s="942"/>
      <c r="OII328" s="942"/>
      <c r="OIJ328" s="942"/>
      <c r="OIK328" s="942"/>
      <c r="OIL328" s="942"/>
      <c r="OIM328" s="942"/>
      <c r="OIN328" s="942"/>
      <c r="OIO328" s="942"/>
      <c r="OIP328" s="942"/>
      <c r="OIQ328" s="942"/>
      <c r="OIR328" s="942"/>
      <c r="OIS328" s="942"/>
      <c r="OIT328" s="942"/>
      <c r="OIU328" s="942"/>
      <c r="OIV328" s="942"/>
      <c r="OIW328" s="942"/>
      <c r="OIX328" s="942"/>
      <c r="OIY328" s="942"/>
      <c r="OIZ328" s="942"/>
      <c r="OJA328" s="942"/>
      <c r="OJB328" s="942"/>
      <c r="OJC328" s="942"/>
      <c r="OJD328" s="942"/>
      <c r="OJE328" s="942"/>
      <c r="OJF328" s="942"/>
      <c r="OJG328" s="942"/>
      <c r="OJH328" s="942"/>
      <c r="OJI328" s="942"/>
      <c r="OJJ328" s="942"/>
      <c r="OJK328" s="942"/>
      <c r="OJL328" s="942"/>
      <c r="OJM328" s="942"/>
      <c r="OJN328" s="942"/>
      <c r="OJO328" s="942"/>
      <c r="OJP328" s="942"/>
      <c r="OJQ328" s="942"/>
      <c r="OJR328" s="942"/>
      <c r="OJS328" s="942"/>
      <c r="OJT328" s="942"/>
      <c r="OJU328" s="942"/>
      <c r="OJV328" s="942"/>
      <c r="OJW328" s="942"/>
      <c r="OJX328" s="942"/>
      <c r="OJY328" s="942"/>
      <c r="OJZ328" s="942"/>
      <c r="OKA328" s="942"/>
      <c r="OKB328" s="942"/>
      <c r="OKC328" s="942"/>
      <c r="OKD328" s="942"/>
      <c r="OKE328" s="942"/>
      <c r="OKF328" s="942"/>
      <c r="OKG328" s="942"/>
      <c r="OKH328" s="942"/>
      <c r="OKI328" s="942"/>
      <c r="OKJ328" s="942"/>
      <c r="OKK328" s="942"/>
      <c r="OKL328" s="942"/>
      <c r="OKM328" s="942"/>
      <c r="OKN328" s="942"/>
      <c r="OKO328" s="942"/>
      <c r="OKP328" s="942"/>
      <c r="OKQ328" s="942"/>
      <c r="OKR328" s="942"/>
      <c r="OKS328" s="942"/>
      <c r="OKT328" s="942"/>
      <c r="OKU328" s="942"/>
      <c r="OKV328" s="942"/>
      <c r="OKW328" s="942"/>
      <c r="OKX328" s="942"/>
      <c r="OKY328" s="942"/>
      <c r="OKZ328" s="942"/>
      <c r="OLA328" s="942"/>
      <c r="OLB328" s="942"/>
      <c r="OLC328" s="942"/>
      <c r="OLD328" s="942"/>
      <c r="OLE328" s="942"/>
      <c r="OLF328" s="942"/>
      <c r="OLG328" s="942"/>
      <c r="OLH328" s="942"/>
      <c r="OLI328" s="942"/>
      <c r="OLJ328" s="942"/>
      <c r="OLK328" s="942"/>
      <c r="OLL328" s="942"/>
      <c r="OLM328" s="942"/>
      <c r="OLN328" s="942"/>
      <c r="OLO328" s="942"/>
      <c r="OLP328" s="942"/>
      <c r="OLQ328" s="942"/>
      <c r="OLR328" s="942"/>
      <c r="OLS328" s="942"/>
      <c r="OLT328" s="942"/>
      <c r="OLU328" s="942"/>
      <c r="OLV328" s="942"/>
      <c r="OLW328" s="942"/>
      <c r="OLX328" s="942"/>
      <c r="OLY328" s="942"/>
      <c r="OLZ328" s="942"/>
      <c r="OMA328" s="942"/>
      <c r="OMB328" s="942"/>
      <c r="OMC328" s="942"/>
      <c r="OMD328" s="942"/>
      <c r="OME328" s="942"/>
      <c r="OMF328" s="942"/>
      <c r="OMG328" s="942"/>
      <c r="OMH328" s="942"/>
      <c r="OMI328" s="942"/>
      <c r="OMJ328" s="942"/>
      <c r="OMK328" s="942"/>
      <c r="OML328" s="942"/>
      <c r="OMM328" s="942"/>
      <c r="OMN328" s="942"/>
      <c r="OMO328" s="942"/>
      <c r="OMP328" s="942"/>
      <c r="OMQ328" s="942"/>
      <c r="OMR328" s="942"/>
      <c r="OMS328" s="942"/>
      <c r="OMT328" s="942"/>
      <c r="OMU328" s="942"/>
      <c r="OMV328" s="942"/>
      <c r="OMW328" s="942"/>
      <c r="OMX328" s="942"/>
      <c r="OMY328" s="942"/>
      <c r="OMZ328" s="942"/>
      <c r="ONA328" s="942"/>
      <c r="ONB328" s="942"/>
      <c r="ONC328" s="942"/>
      <c r="OND328" s="942"/>
      <c r="ONE328" s="942"/>
      <c r="ONF328" s="942"/>
      <c r="ONG328" s="942"/>
      <c r="ONH328" s="942"/>
      <c r="ONI328" s="942"/>
      <c r="ONJ328" s="942"/>
      <c r="ONK328" s="942"/>
      <c r="ONL328" s="942"/>
      <c r="ONM328" s="942"/>
      <c r="ONN328" s="942"/>
      <c r="ONO328" s="942"/>
      <c r="ONP328" s="942"/>
      <c r="ONQ328" s="942"/>
      <c r="ONR328" s="942"/>
      <c r="ONS328" s="942"/>
      <c r="ONT328" s="942"/>
      <c r="ONU328" s="942"/>
      <c r="ONV328" s="942"/>
      <c r="ONW328" s="942"/>
      <c r="ONX328" s="942"/>
      <c r="ONY328" s="942"/>
      <c r="ONZ328" s="942"/>
      <c r="OOA328" s="942"/>
      <c r="OOB328" s="942"/>
      <c r="OOC328" s="942"/>
      <c r="OOD328" s="942"/>
      <c r="OOE328" s="942"/>
      <c r="OOF328" s="942"/>
      <c r="OOG328" s="942"/>
      <c r="OOH328" s="942"/>
      <c r="OOI328" s="942"/>
      <c r="OOJ328" s="942"/>
      <c r="OOK328" s="942"/>
      <c r="OOL328" s="942"/>
      <c r="OOM328" s="942"/>
      <c r="OON328" s="942"/>
      <c r="OOO328" s="942"/>
      <c r="OOP328" s="942"/>
      <c r="OOQ328" s="942"/>
      <c r="OOR328" s="942"/>
      <c r="OOS328" s="942"/>
      <c r="OOT328" s="942"/>
      <c r="OOU328" s="942"/>
      <c r="OOV328" s="942"/>
      <c r="OOW328" s="942"/>
      <c r="OOX328" s="942"/>
      <c r="OOY328" s="942"/>
      <c r="OOZ328" s="942"/>
      <c r="OPA328" s="942"/>
      <c r="OPB328" s="942"/>
      <c r="OPC328" s="942"/>
      <c r="OPD328" s="942"/>
      <c r="OPE328" s="942"/>
      <c r="OPF328" s="942"/>
      <c r="OPG328" s="942"/>
      <c r="OPH328" s="942"/>
      <c r="OPI328" s="942"/>
      <c r="OPJ328" s="942"/>
      <c r="OPK328" s="942"/>
      <c r="OPL328" s="942"/>
      <c r="OPM328" s="942"/>
      <c r="OPN328" s="942"/>
      <c r="OPO328" s="942"/>
      <c r="OPP328" s="942"/>
      <c r="OPQ328" s="942"/>
      <c r="OPR328" s="942"/>
      <c r="OPS328" s="942"/>
      <c r="OPT328" s="942"/>
      <c r="OPU328" s="942"/>
      <c r="OPV328" s="942"/>
      <c r="OPW328" s="942"/>
      <c r="OPX328" s="942"/>
      <c r="OPY328" s="942"/>
      <c r="OPZ328" s="942"/>
      <c r="OQA328" s="942"/>
      <c r="OQB328" s="942"/>
      <c r="OQC328" s="942"/>
      <c r="OQD328" s="942"/>
      <c r="OQE328" s="942"/>
      <c r="OQF328" s="942"/>
      <c r="OQG328" s="942"/>
      <c r="OQH328" s="942"/>
      <c r="OQI328" s="942"/>
      <c r="OQJ328" s="942"/>
      <c r="OQK328" s="942"/>
      <c r="OQL328" s="942"/>
      <c r="OQM328" s="942"/>
      <c r="OQN328" s="942"/>
      <c r="OQO328" s="942"/>
      <c r="OQP328" s="942"/>
      <c r="OQQ328" s="942"/>
      <c r="OQR328" s="942"/>
      <c r="OQS328" s="942"/>
      <c r="OQT328" s="942"/>
      <c r="OQU328" s="942"/>
      <c r="OQV328" s="942"/>
      <c r="OQW328" s="942"/>
      <c r="OQX328" s="942"/>
      <c r="OQY328" s="942"/>
      <c r="OQZ328" s="942"/>
      <c r="ORA328" s="942"/>
      <c r="ORB328" s="942"/>
      <c r="ORC328" s="942"/>
      <c r="ORD328" s="942"/>
      <c r="ORE328" s="942"/>
      <c r="ORF328" s="942"/>
      <c r="ORG328" s="942"/>
      <c r="ORH328" s="942"/>
      <c r="ORI328" s="942"/>
      <c r="ORJ328" s="942"/>
      <c r="ORK328" s="942"/>
      <c r="ORL328" s="942"/>
      <c r="ORM328" s="942"/>
      <c r="ORN328" s="942"/>
      <c r="ORO328" s="942"/>
      <c r="ORP328" s="942"/>
      <c r="ORQ328" s="942"/>
      <c r="ORR328" s="942"/>
      <c r="ORS328" s="942"/>
      <c r="ORT328" s="942"/>
      <c r="ORU328" s="942"/>
      <c r="ORV328" s="942"/>
      <c r="ORW328" s="942"/>
      <c r="ORX328" s="942"/>
      <c r="ORY328" s="942"/>
      <c r="ORZ328" s="942"/>
      <c r="OSA328" s="942"/>
      <c r="OSB328" s="942"/>
      <c r="OSC328" s="942"/>
      <c r="OSD328" s="942"/>
      <c r="OSE328" s="942"/>
      <c r="OSF328" s="942"/>
      <c r="OSG328" s="942"/>
      <c r="OSH328" s="942"/>
      <c r="OSI328" s="942"/>
      <c r="OSJ328" s="942"/>
      <c r="OSK328" s="942"/>
      <c r="OSL328" s="942"/>
      <c r="OSM328" s="942"/>
      <c r="OSN328" s="942"/>
      <c r="OSO328" s="942"/>
      <c r="OSP328" s="942"/>
      <c r="OSQ328" s="942"/>
      <c r="OSR328" s="942"/>
      <c r="OSS328" s="942"/>
      <c r="OST328" s="942"/>
      <c r="OSU328" s="942"/>
      <c r="OSV328" s="942"/>
      <c r="OSW328" s="942"/>
      <c r="OSX328" s="942"/>
      <c r="OSY328" s="942"/>
      <c r="OSZ328" s="942"/>
      <c r="OTA328" s="942"/>
      <c r="OTB328" s="942"/>
      <c r="OTC328" s="942"/>
      <c r="OTD328" s="942"/>
      <c r="OTE328" s="942"/>
      <c r="OTF328" s="942"/>
      <c r="OTG328" s="942"/>
      <c r="OTH328" s="942"/>
      <c r="OTI328" s="942"/>
      <c r="OTJ328" s="942"/>
      <c r="OTK328" s="942"/>
      <c r="OTL328" s="942"/>
      <c r="OTM328" s="942"/>
      <c r="OTN328" s="942"/>
      <c r="OTO328" s="942"/>
      <c r="OTP328" s="942"/>
      <c r="OTQ328" s="942"/>
      <c r="OTR328" s="942"/>
      <c r="OTS328" s="942"/>
      <c r="OTT328" s="942"/>
      <c r="OTU328" s="942"/>
      <c r="OTV328" s="942"/>
      <c r="OTW328" s="942"/>
      <c r="OTX328" s="942"/>
      <c r="OTY328" s="942"/>
      <c r="OTZ328" s="942"/>
      <c r="OUA328" s="942"/>
      <c r="OUB328" s="942"/>
      <c r="OUC328" s="942"/>
      <c r="OUD328" s="942"/>
      <c r="OUE328" s="942"/>
      <c r="OUF328" s="942"/>
      <c r="OUG328" s="942"/>
      <c r="OUH328" s="942"/>
      <c r="OUI328" s="942"/>
      <c r="OUJ328" s="942"/>
      <c r="OUK328" s="942"/>
      <c r="OUL328" s="942"/>
      <c r="OUM328" s="942"/>
      <c r="OUN328" s="942"/>
      <c r="OUO328" s="942"/>
      <c r="OUP328" s="942"/>
      <c r="OUQ328" s="942"/>
      <c r="OUR328" s="942"/>
      <c r="OUS328" s="942"/>
      <c r="OUT328" s="942"/>
      <c r="OUU328" s="942"/>
      <c r="OUV328" s="942"/>
      <c r="OUW328" s="942"/>
      <c r="OUX328" s="942"/>
      <c r="OUY328" s="942"/>
      <c r="OUZ328" s="942"/>
      <c r="OVA328" s="942"/>
      <c r="OVB328" s="942"/>
      <c r="OVC328" s="942"/>
      <c r="OVD328" s="942"/>
      <c r="OVE328" s="942"/>
      <c r="OVF328" s="942"/>
      <c r="OVG328" s="942"/>
      <c r="OVH328" s="942"/>
      <c r="OVI328" s="942"/>
      <c r="OVJ328" s="942"/>
      <c r="OVK328" s="942"/>
      <c r="OVL328" s="942"/>
      <c r="OVM328" s="942"/>
      <c r="OVN328" s="942"/>
      <c r="OVO328" s="942"/>
      <c r="OVP328" s="942"/>
      <c r="OVQ328" s="942"/>
      <c r="OVR328" s="942"/>
      <c r="OVS328" s="942"/>
      <c r="OVT328" s="942"/>
      <c r="OVU328" s="942"/>
      <c r="OVV328" s="942"/>
      <c r="OVW328" s="942"/>
      <c r="OVX328" s="942"/>
      <c r="OVY328" s="942"/>
      <c r="OVZ328" s="942"/>
      <c r="OWA328" s="942"/>
      <c r="OWB328" s="942"/>
      <c r="OWC328" s="942"/>
      <c r="OWD328" s="942"/>
      <c r="OWE328" s="942"/>
      <c r="OWF328" s="942"/>
      <c r="OWG328" s="942"/>
      <c r="OWH328" s="942"/>
      <c r="OWI328" s="942"/>
      <c r="OWJ328" s="942"/>
      <c r="OWK328" s="942"/>
      <c r="OWL328" s="942"/>
      <c r="OWM328" s="942"/>
      <c r="OWN328" s="942"/>
      <c r="OWO328" s="942"/>
      <c r="OWP328" s="942"/>
      <c r="OWQ328" s="942"/>
      <c r="OWR328" s="942"/>
      <c r="OWS328" s="942"/>
      <c r="OWT328" s="942"/>
      <c r="OWU328" s="942"/>
      <c r="OWV328" s="942"/>
      <c r="OWW328" s="942"/>
      <c r="OWX328" s="942"/>
      <c r="OWY328" s="942"/>
      <c r="OWZ328" s="942"/>
      <c r="OXA328" s="942"/>
      <c r="OXB328" s="942"/>
      <c r="OXC328" s="942"/>
      <c r="OXD328" s="942"/>
      <c r="OXE328" s="942"/>
      <c r="OXF328" s="942"/>
      <c r="OXG328" s="942"/>
      <c r="OXH328" s="942"/>
      <c r="OXI328" s="942"/>
      <c r="OXJ328" s="942"/>
      <c r="OXK328" s="942"/>
      <c r="OXL328" s="942"/>
      <c r="OXM328" s="942"/>
      <c r="OXN328" s="942"/>
      <c r="OXO328" s="942"/>
      <c r="OXP328" s="942"/>
      <c r="OXQ328" s="942"/>
      <c r="OXR328" s="942"/>
      <c r="OXS328" s="942"/>
      <c r="OXT328" s="942"/>
      <c r="OXU328" s="942"/>
      <c r="OXV328" s="942"/>
      <c r="OXW328" s="942"/>
      <c r="OXX328" s="942"/>
      <c r="OXY328" s="942"/>
      <c r="OXZ328" s="942"/>
      <c r="OYA328" s="942"/>
      <c r="OYB328" s="942"/>
      <c r="OYC328" s="942"/>
      <c r="OYD328" s="942"/>
      <c r="OYE328" s="942"/>
      <c r="OYF328" s="942"/>
      <c r="OYG328" s="942"/>
      <c r="OYH328" s="942"/>
      <c r="OYI328" s="942"/>
      <c r="OYJ328" s="942"/>
      <c r="OYK328" s="942"/>
      <c r="OYL328" s="942"/>
      <c r="OYM328" s="942"/>
      <c r="OYN328" s="942"/>
      <c r="OYO328" s="942"/>
      <c r="OYP328" s="942"/>
      <c r="OYQ328" s="942"/>
      <c r="OYR328" s="942"/>
      <c r="OYS328" s="942"/>
      <c r="OYT328" s="942"/>
      <c r="OYU328" s="942"/>
      <c r="OYV328" s="942"/>
      <c r="OYW328" s="942"/>
      <c r="OYX328" s="942"/>
      <c r="OYY328" s="942"/>
      <c r="OYZ328" s="942"/>
      <c r="OZA328" s="942"/>
      <c r="OZB328" s="942"/>
      <c r="OZC328" s="942"/>
      <c r="OZD328" s="942"/>
      <c r="OZE328" s="942"/>
      <c r="OZF328" s="942"/>
      <c r="OZG328" s="942"/>
      <c r="OZH328" s="942"/>
      <c r="OZI328" s="942"/>
      <c r="OZJ328" s="942"/>
      <c r="OZK328" s="942"/>
      <c r="OZL328" s="942"/>
      <c r="OZM328" s="942"/>
      <c r="OZN328" s="942"/>
      <c r="OZO328" s="942"/>
      <c r="OZP328" s="942"/>
      <c r="OZQ328" s="942"/>
      <c r="OZR328" s="942"/>
      <c r="OZS328" s="942"/>
      <c r="OZT328" s="942"/>
      <c r="OZU328" s="942"/>
      <c r="OZV328" s="942"/>
      <c r="OZW328" s="942"/>
      <c r="OZX328" s="942"/>
      <c r="OZY328" s="942"/>
      <c r="OZZ328" s="942"/>
      <c r="PAA328" s="942"/>
      <c r="PAB328" s="942"/>
      <c r="PAC328" s="942"/>
      <c r="PAD328" s="942"/>
      <c r="PAE328" s="942"/>
      <c r="PAF328" s="942"/>
      <c r="PAG328" s="942"/>
      <c r="PAH328" s="942"/>
      <c r="PAI328" s="942"/>
      <c r="PAJ328" s="942"/>
      <c r="PAK328" s="942"/>
      <c r="PAL328" s="942"/>
      <c r="PAM328" s="942"/>
      <c r="PAN328" s="942"/>
      <c r="PAO328" s="942"/>
      <c r="PAP328" s="942"/>
      <c r="PAQ328" s="942"/>
      <c r="PAR328" s="942"/>
      <c r="PAS328" s="942"/>
      <c r="PAT328" s="942"/>
      <c r="PAU328" s="942"/>
      <c r="PAV328" s="942"/>
      <c r="PAW328" s="942"/>
      <c r="PAX328" s="942"/>
      <c r="PAY328" s="942"/>
      <c r="PAZ328" s="942"/>
      <c r="PBA328" s="942"/>
      <c r="PBB328" s="942"/>
      <c r="PBC328" s="942"/>
      <c r="PBD328" s="942"/>
      <c r="PBE328" s="942"/>
      <c r="PBF328" s="942"/>
      <c r="PBG328" s="942"/>
      <c r="PBH328" s="942"/>
      <c r="PBI328" s="942"/>
      <c r="PBJ328" s="942"/>
      <c r="PBK328" s="942"/>
      <c r="PBL328" s="942"/>
      <c r="PBM328" s="942"/>
      <c r="PBN328" s="942"/>
      <c r="PBO328" s="942"/>
      <c r="PBP328" s="942"/>
      <c r="PBQ328" s="942"/>
      <c r="PBR328" s="942"/>
      <c r="PBS328" s="942"/>
      <c r="PBT328" s="942"/>
      <c r="PBU328" s="942"/>
      <c r="PBV328" s="942"/>
      <c r="PBW328" s="942"/>
      <c r="PBX328" s="942"/>
      <c r="PBY328" s="942"/>
      <c r="PBZ328" s="942"/>
      <c r="PCA328" s="942"/>
      <c r="PCB328" s="942"/>
      <c r="PCC328" s="942"/>
      <c r="PCD328" s="942"/>
      <c r="PCE328" s="942"/>
      <c r="PCF328" s="942"/>
      <c r="PCG328" s="942"/>
      <c r="PCH328" s="942"/>
      <c r="PCI328" s="942"/>
      <c r="PCJ328" s="942"/>
      <c r="PCK328" s="942"/>
      <c r="PCL328" s="942"/>
      <c r="PCM328" s="942"/>
      <c r="PCN328" s="942"/>
      <c r="PCO328" s="942"/>
      <c r="PCP328" s="942"/>
      <c r="PCQ328" s="942"/>
      <c r="PCR328" s="942"/>
      <c r="PCS328" s="942"/>
      <c r="PCT328" s="942"/>
      <c r="PCU328" s="942"/>
      <c r="PCV328" s="942"/>
      <c r="PCW328" s="942"/>
      <c r="PCX328" s="942"/>
      <c r="PCY328" s="942"/>
      <c r="PCZ328" s="942"/>
      <c r="PDA328" s="942"/>
      <c r="PDB328" s="942"/>
      <c r="PDC328" s="942"/>
      <c r="PDD328" s="942"/>
      <c r="PDE328" s="942"/>
      <c r="PDF328" s="942"/>
      <c r="PDG328" s="942"/>
      <c r="PDH328" s="942"/>
      <c r="PDI328" s="942"/>
      <c r="PDJ328" s="942"/>
      <c r="PDK328" s="942"/>
      <c r="PDL328" s="942"/>
      <c r="PDM328" s="942"/>
      <c r="PDN328" s="942"/>
      <c r="PDO328" s="942"/>
      <c r="PDP328" s="942"/>
      <c r="PDQ328" s="942"/>
      <c r="PDR328" s="942"/>
      <c r="PDS328" s="942"/>
      <c r="PDT328" s="942"/>
      <c r="PDU328" s="942"/>
      <c r="PDV328" s="942"/>
      <c r="PDW328" s="942"/>
      <c r="PDX328" s="942"/>
      <c r="PDY328" s="942"/>
      <c r="PDZ328" s="942"/>
      <c r="PEA328" s="942"/>
      <c r="PEB328" s="942"/>
      <c r="PEC328" s="942"/>
      <c r="PED328" s="942"/>
      <c r="PEE328" s="942"/>
      <c r="PEF328" s="942"/>
      <c r="PEG328" s="942"/>
      <c r="PEH328" s="942"/>
      <c r="PEI328" s="942"/>
      <c r="PEJ328" s="942"/>
      <c r="PEK328" s="942"/>
      <c r="PEL328" s="942"/>
      <c r="PEM328" s="942"/>
      <c r="PEN328" s="942"/>
      <c r="PEO328" s="942"/>
      <c r="PEP328" s="942"/>
      <c r="PEQ328" s="942"/>
      <c r="PER328" s="942"/>
      <c r="PES328" s="942"/>
      <c r="PET328" s="942"/>
      <c r="PEU328" s="942"/>
      <c r="PEV328" s="942"/>
      <c r="PEW328" s="942"/>
      <c r="PEX328" s="942"/>
      <c r="PEY328" s="942"/>
      <c r="PEZ328" s="942"/>
      <c r="PFA328" s="942"/>
      <c r="PFB328" s="942"/>
      <c r="PFC328" s="942"/>
      <c r="PFD328" s="942"/>
      <c r="PFE328" s="942"/>
      <c r="PFF328" s="942"/>
      <c r="PFG328" s="942"/>
      <c r="PFH328" s="942"/>
      <c r="PFI328" s="942"/>
      <c r="PFJ328" s="942"/>
      <c r="PFK328" s="942"/>
      <c r="PFL328" s="942"/>
      <c r="PFM328" s="942"/>
      <c r="PFN328" s="942"/>
      <c r="PFO328" s="942"/>
      <c r="PFP328" s="942"/>
      <c r="PFQ328" s="942"/>
      <c r="PFR328" s="942"/>
      <c r="PFS328" s="942"/>
      <c r="PFT328" s="942"/>
      <c r="PFU328" s="942"/>
      <c r="PFV328" s="942"/>
      <c r="PFW328" s="942"/>
      <c r="PFX328" s="942"/>
      <c r="PFY328" s="942"/>
      <c r="PFZ328" s="942"/>
      <c r="PGA328" s="942"/>
      <c r="PGB328" s="942"/>
      <c r="PGC328" s="942"/>
      <c r="PGD328" s="942"/>
      <c r="PGE328" s="942"/>
      <c r="PGF328" s="942"/>
      <c r="PGG328" s="942"/>
      <c r="PGH328" s="942"/>
      <c r="PGI328" s="942"/>
      <c r="PGJ328" s="942"/>
      <c r="PGK328" s="942"/>
      <c r="PGL328" s="942"/>
      <c r="PGM328" s="942"/>
      <c r="PGN328" s="942"/>
      <c r="PGO328" s="942"/>
      <c r="PGP328" s="942"/>
      <c r="PGQ328" s="942"/>
      <c r="PGR328" s="942"/>
      <c r="PGS328" s="942"/>
      <c r="PGT328" s="942"/>
      <c r="PGU328" s="942"/>
      <c r="PGV328" s="942"/>
      <c r="PGW328" s="942"/>
      <c r="PGX328" s="942"/>
      <c r="PGY328" s="942"/>
      <c r="PGZ328" s="942"/>
      <c r="PHA328" s="942"/>
      <c r="PHB328" s="942"/>
      <c r="PHC328" s="942"/>
      <c r="PHD328" s="942"/>
      <c r="PHE328" s="942"/>
      <c r="PHF328" s="942"/>
      <c r="PHG328" s="942"/>
      <c r="PHH328" s="942"/>
      <c r="PHI328" s="942"/>
      <c r="PHJ328" s="942"/>
      <c r="PHK328" s="942"/>
      <c r="PHL328" s="942"/>
      <c r="PHM328" s="942"/>
      <c r="PHN328" s="942"/>
      <c r="PHO328" s="942"/>
      <c r="PHP328" s="942"/>
      <c r="PHQ328" s="942"/>
      <c r="PHR328" s="942"/>
      <c r="PHS328" s="942"/>
      <c r="PHT328" s="942"/>
      <c r="PHU328" s="942"/>
      <c r="PHV328" s="942"/>
      <c r="PHW328" s="942"/>
      <c r="PHX328" s="942"/>
      <c r="PHY328" s="942"/>
      <c r="PHZ328" s="942"/>
      <c r="PIA328" s="942"/>
      <c r="PIB328" s="942"/>
      <c r="PIC328" s="942"/>
      <c r="PID328" s="942"/>
      <c r="PIE328" s="942"/>
      <c r="PIF328" s="942"/>
      <c r="PIG328" s="942"/>
      <c r="PIH328" s="942"/>
      <c r="PII328" s="942"/>
      <c r="PIJ328" s="942"/>
      <c r="PIK328" s="942"/>
      <c r="PIL328" s="942"/>
      <c r="PIM328" s="942"/>
      <c r="PIN328" s="942"/>
      <c r="PIO328" s="942"/>
      <c r="PIP328" s="942"/>
      <c r="PIQ328" s="942"/>
      <c r="PIR328" s="942"/>
      <c r="PIS328" s="942"/>
      <c r="PIT328" s="942"/>
      <c r="PIU328" s="942"/>
      <c r="PIV328" s="942"/>
      <c r="PIW328" s="942"/>
      <c r="PIX328" s="942"/>
      <c r="PIY328" s="942"/>
      <c r="PIZ328" s="942"/>
      <c r="PJA328" s="942"/>
      <c r="PJB328" s="942"/>
      <c r="PJC328" s="942"/>
      <c r="PJD328" s="942"/>
      <c r="PJE328" s="942"/>
      <c r="PJF328" s="942"/>
      <c r="PJG328" s="942"/>
      <c r="PJH328" s="942"/>
      <c r="PJI328" s="942"/>
      <c r="PJJ328" s="942"/>
      <c r="PJK328" s="942"/>
      <c r="PJL328" s="942"/>
      <c r="PJM328" s="942"/>
      <c r="PJN328" s="942"/>
      <c r="PJO328" s="942"/>
      <c r="PJP328" s="942"/>
      <c r="PJQ328" s="942"/>
      <c r="PJR328" s="942"/>
      <c r="PJS328" s="942"/>
      <c r="PJT328" s="942"/>
      <c r="PJU328" s="942"/>
      <c r="PJV328" s="942"/>
      <c r="PJW328" s="942"/>
      <c r="PJX328" s="942"/>
      <c r="PJY328" s="942"/>
      <c r="PJZ328" s="942"/>
      <c r="PKA328" s="942"/>
      <c r="PKB328" s="942"/>
      <c r="PKC328" s="942"/>
      <c r="PKD328" s="942"/>
      <c r="PKE328" s="942"/>
      <c r="PKF328" s="942"/>
      <c r="PKG328" s="942"/>
      <c r="PKH328" s="942"/>
      <c r="PKI328" s="942"/>
      <c r="PKJ328" s="942"/>
      <c r="PKK328" s="942"/>
      <c r="PKL328" s="942"/>
      <c r="PKM328" s="942"/>
      <c r="PKN328" s="942"/>
      <c r="PKO328" s="942"/>
      <c r="PKP328" s="942"/>
      <c r="PKQ328" s="942"/>
      <c r="PKR328" s="942"/>
      <c r="PKS328" s="942"/>
      <c r="PKT328" s="942"/>
      <c r="PKU328" s="942"/>
      <c r="PKV328" s="942"/>
      <c r="PKW328" s="942"/>
      <c r="PKX328" s="942"/>
      <c r="PKY328" s="942"/>
      <c r="PKZ328" s="942"/>
      <c r="PLA328" s="942"/>
      <c r="PLB328" s="942"/>
      <c r="PLC328" s="942"/>
      <c r="PLD328" s="942"/>
      <c r="PLE328" s="942"/>
      <c r="PLF328" s="942"/>
      <c r="PLG328" s="942"/>
      <c r="PLH328" s="942"/>
      <c r="PLI328" s="942"/>
      <c r="PLJ328" s="942"/>
      <c r="PLK328" s="942"/>
      <c r="PLL328" s="942"/>
      <c r="PLM328" s="942"/>
      <c r="PLN328" s="942"/>
      <c r="PLO328" s="942"/>
      <c r="PLP328" s="942"/>
      <c r="PLQ328" s="942"/>
      <c r="PLR328" s="942"/>
      <c r="PLS328" s="942"/>
      <c r="PLT328" s="942"/>
      <c r="PLU328" s="942"/>
      <c r="PLV328" s="942"/>
      <c r="PLW328" s="942"/>
      <c r="PLX328" s="942"/>
      <c r="PLY328" s="942"/>
      <c r="PLZ328" s="942"/>
      <c r="PMA328" s="942"/>
      <c r="PMB328" s="942"/>
      <c r="PMC328" s="942"/>
      <c r="PMD328" s="942"/>
      <c r="PME328" s="942"/>
      <c r="PMF328" s="942"/>
      <c r="PMG328" s="942"/>
      <c r="PMH328" s="942"/>
      <c r="PMI328" s="942"/>
      <c r="PMJ328" s="942"/>
      <c r="PMK328" s="942"/>
      <c r="PML328" s="942"/>
      <c r="PMM328" s="942"/>
      <c r="PMN328" s="942"/>
      <c r="PMO328" s="942"/>
      <c r="PMP328" s="942"/>
      <c r="PMQ328" s="942"/>
      <c r="PMR328" s="942"/>
      <c r="PMS328" s="942"/>
      <c r="PMT328" s="942"/>
      <c r="PMU328" s="942"/>
      <c r="PMV328" s="942"/>
      <c r="PMW328" s="942"/>
      <c r="PMX328" s="942"/>
      <c r="PMY328" s="942"/>
      <c r="PMZ328" s="942"/>
      <c r="PNA328" s="942"/>
      <c r="PNB328" s="942"/>
      <c r="PNC328" s="942"/>
      <c r="PND328" s="942"/>
      <c r="PNE328" s="942"/>
      <c r="PNF328" s="942"/>
      <c r="PNG328" s="942"/>
      <c r="PNH328" s="942"/>
      <c r="PNI328" s="942"/>
      <c r="PNJ328" s="942"/>
      <c r="PNK328" s="942"/>
      <c r="PNL328" s="942"/>
      <c r="PNM328" s="942"/>
      <c r="PNN328" s="942"/>
      <c r="PNO328" s="942"/>
      <c r="PNP328" s="942"/>
      <c r="PNQ328" s="942"/>
      <c r="PNR328" s="942"/>
      <c r="PNS328" s="942"/>
      <c r="PNT328" s="942"/>
      <c r="PNU328" s="942"/>
      <c r="PNV328" s="942"/>
      <c r="PNW328" s="942"/>
      <c r="PNX328" s="942"/>
      <c r="PNY328" s="942"/>
      <c r="PNZ328" s="942"/>
      <c r="POA328" s="942"/>
      <c r="POB328" s="942"/>
      <c r="POC328" s="942"/>
      <c r="POD328" s="942"/>
      <c r="POE328" s="942"/>
      <c r="POF328" s="942"/>
      <c r="POG328" s="942"/>
      <c r="POH328" s="942"/>
      <c r="POI328" s="942"/>
      <c r="POJ328" s="942"/>
      <c r="POK328" s="942"/>
      <c r="POL328" s="942"/>
      <c r="POM328" s="942"/>
      <c r="PON328" s="942"/>
      <c r="POO328" s="942"/>
      <c r="POP328" s="942"/>
      <c r="POQ328" s="942"/>
      <c r="POR328" s="942"/>
      <c r="POS328" s="942"/>
      <c r="POT328" s="942"/>
      <c r="POU328" s="942"/>
      <c r="POV328" s="942"/>
      <c r="POW328" s="942"/>
      <c r="POX328" s="942"/>
      <c r="POY328" s="942"/>
      <c r="POZ328" s="942"/>
      <c r="PPA328" s="942"/>
      <c r="PPB328" s="942"/>
      <c r="PPC328" s="942"/>
      <c r="PPD328" s="942"/>
      <c r="PPE328" s="942"/>
      <c r="PPF328" s="942"/>
      <c r="PPG328" s="942"/>
      <c r="PPH328" s="942"/>
      <c r="PPI328" s="942"/>
      <c r="PPJ328" s="942"/>
      <c r="PPK328" s="942"/>
      <c r="PPL328" s="942"/>
      <c r="PPM328" s="942"/>
      <c r="PPN328" s="942"/>
      <c r="PPO328" s="942"/>
      <c r="PPP328" s="942"/>
      <c r="PPQ328" s="942"/>
      <c r="PPR328" s="942"/>
      <c r="PPS328" s="942"/>
      <c r="PPT328" s="942"/>
      <c r="PPU328" s="942"/>
      <c r="PPV328" s="942"/>
      <c r="PPW328" s="942"/>
      <c r="PPX328" s="942"/>
      <c r="PPY328" s="942"/>
      <c r="PPZ328" s="942"/>
      <c r="PQA328" s="942"/>
      <c r="PQB328" s="942"/>
      <c r="PQC328" s="942"/>
      <c r="PQD328" s="942"/>
      <c r="PQE328" s="942"/>
      <c r="PQF328" s="942"/>
      <c r="PQG328" s="942"/>
      <c r="PQH328" s="942"/>
      <c r="PQI328" s="942"/>
      <c r="PQJ328" s="942"/>
      <c r="PQK328" s="942"/>
      <c r="PQL328" s="942"/>
      <c r="PQM328" s="942"/>
      <c r="PQN328" s="942"/>
      <c r="PQO328" s="942"/>
      <c r="PQP328" s="942"/>
      <c r="PQQ328" s="942"/>
      <c r="PQR328" s="942"/>
      <c r="PQS328" s="942"/>
      <c r="PQT328" s="942"/>
      <c r="PQU328" s="942"/>
      <c r="PQV328" s="942"/>
      <c r="PQW328" s="942"/>
      <c r="PQX328" s="942"/>
      <c r="PQY328" s="942"/>
      <c r="PQZ328" s="942"/>
      <c r="PRA328" s="942"/>
      <c r="PRB328" s="942"/>
      <c r="PRC328" s="942"/>
      <c r="PRD328" s="942"/>
      <c r="PRE328" s="942"/>
      <c r="PRF328" s="942"/>
      <c r="PRG328" s="942"/>
      <c r="PRH328" s="942"/>
      <c r="PRI328" s="942"/>
      <c r="PRJ328" s="942"/>
      <c r="PRK328" s="942"/>
      <c r="PRL328" s="942"/>
      <c r="PRM328" s="942"/>
      <c r="PRN328" s="942"/>
      <c r="PRO328" s="942"/>
      <c r="PRP328" s="942"/>
      <c r="PRQ328" s="942"/>
      <c r="PRR328" s="942"/>
      <c r="PRS328" s="942"/>
      <c r="PRT328" s="942"/>
      <c r="PRU328" s="942"/>
      <c r="PRV328" s="942"/>
      <c r="PRW328" s="942"/>
      <c r="PRX328" s="942"/>
      <c r="PRY328" s="942"/>
      <c r="PRZ328" s="942"/>
      <c r="PSA328" s="942"/>
      <c r="PSB328" s="942"/>
      <c r="PSC328" s="942"/>
      <c r="PSD328" s="942"/>
      <c r="PSE328" s="942"/>
      <c r="PSF328" s="942"/>
      <c r="PSG328" s="942"/>
      <c r="PSH328" s="942"/>
      <c r="PSI328" s="942"/>
      <c r="PSJ328" s="942"/>
      <c r="PSK328" s="942"/>
      <c r="PSL328" s="942"/>
      <c r="PSM328" s="942"/>
      <c r="PSN328" s="942"/>
      <c r="PSO328" s="942"/>
      <c r="PSP328" s="942"/>
      <c r="PSQ328" s="942"/>
      <c r="PSR328" s="942"/>
      <c r="PSS328" s="942"/>
      <c r="PST328" s="942"/>
      <c r="PSU328" s="942"/>
      <c r="PSV328" s="942"/>
      <c r="PSW328" s="942"/>
      <c r="PSX328" s="942"/>
      <c r="PSY328" s="942"/>
      <c r="PSZ328" s="942"/>
      <c r="PTA328" s="942"/>
      <c r="PTB328" s="942"/>
      <c r="PTC328" s="942"/>
      <c r="PTD328" s="942"/>
      <c r="PTE328" s="942"/>
      <c r="PTF328" s="942"/>
      <c r="PTG328" s="942"/>
      <c r="PTH328" s="942"/>
      <c r="PTI328" s="942"/>
      <c r="PTJ328" s="942"/>
      <c r="PTK328" s="942"/>
      <c r="PTL328" s="942"/>
      <c r="PTM328" s="942"/>
      <c r="PTN328" s="942"/>
      <c r="PTO328" s="942"/>
      <c r="PTP328" s="942"/>
      <c r="PTQ328" s="942"/>
      <c r="PTR328" s="942"/>
      <c r="PTS328" s="942"/>
      <c r="PTT328" s="942"/>
      <c r="PTU328" s="942"/>
      <c r="PTV328" s="942"/>
      <c r="PTW328" s="942"/>
      <c r="PTX328" s="942"/>
      <c r="PTY328" s="942"/>
      <c r="PTZ328" s="942"/>
      <c r="PUA328" s="942"/>
      <c r="PUB328" s="942"/>
      <c r="PUC328" s="942"/>
      <c r="PUD328" s="942"/>
      <c r="PUE328" s="942"/>
      <c r="PUF328" s="942"/>
      <c r="PUG328" s="942"/>
      <c r="PUH328" s="942"/>
      <c r="PUI328" s="942"/>
      <c r="PUJ328" s="942"/>
      <c r="PUK328" s="942"/>
      <c r="PUL328" s="942"/>
      <c r="PUM328" s="942"/>
      <c r="PUN328" s="942"/>
      <c r="PUO328" s="942"/>
      <c r="PUP328" s="942"/>
      <c r="PUQ328" s="942"/>
      <c r="PUR328" s="942"/>
      <c r="PUS328" s="942"/>
      <c r="PUT328" s="942"/>
      <c r="PUU328" s="942"/>
      <c r="PUV328" s="942"/>
      <c r="PUW328" s="942"/>
      <c r="PUX328" s="942"/>
      <c r="PUY328" s="942"/>
      <c r="PUZ328" s="942"/>
      <c r="PVA328" s="942"/>
      <c r="PVB328" s="942"/>
      <c r="PVC328" s="942"/>
      <c r="PVD328" s="942"/>
      <c r="PVE328" s="942"/>
      <c r="PVF328" s="942"/>
      <c r="PVG328" s="942"/>
      <c r="PVH328" s="942"/>
      <c r="PVI328" s="942"/>
      <c r="PVJ328" s="942"/>
      <c r="PVK328" s="942"/>
      <c r="PVL328" s="942"/>
      <c r="PVM328" s="942"/>
      <c r="PVN328" s="942"/>
      <c r="PVO328" s="942"/>
      <c r="PVP328" s="942"/>
      <c r="PVQ328" s="942"/>
      <c r="PVR328" s="942"/>
      <c r="PVS328" s="942"/>
      <c r="PVT328" s="942"/>
      <c r="PVU328" s="942"/>
      <c r="PVV328" s="942"/>
      <c r="PVW328" s="942"/>
      <c r="PVX328" s="942"/>
      <c r="PVY328" s="942"/>
      <c r="PVZ328" s="942"/>
      <c r="PWA328" s="942"/>
      <c r="PWB328" s="942"/>
      <c r="PWC328" s="942"/>
      <c r="PWD328" s="942"/>
      <c r="PWE328" s="942"/>
      <c r="PWF328" s="942"/>
      <c r="PWG328" s="942"/>
      <c r="PWH328" s="942"/>
      <c r="PWI328" s="942"/>
      <c r="PWJ328" s="942"/>
      <c r="PWK328" s="942"/>
      <c r="PWL328" s="942"/>
      <c r="PWM328" s="942"/>
      <c r="PWN328" s="942"/>
      <c r="PWO328" s="942"/>
      <c r="PWP328" s="942"/>
      <c r="PWQ328" s="942"/>
      <c r="PWR328" s="942"/>
      <c r="PWS328" s="942"/>
      <c r="PWT328" s="942"/>
      <c r="PWU328" s="942"/>
      <c r="PWV328" s="942"/>
      <c r="PWW328" s="942"/>
      <c r="PWX328" s="942"/>
      <c r="PWY328" s="942"/>
      <c r="PWZ328" s="942"/>
      <c r="PXA328" s="942"/>
      <c r="PXB328" s="942"/>
      <c r="PXC328" s="942"/>
      <c r="PXD328" s="942"/>
      <c r="PXE328" s="942"/>
      <c r="PXF328" s="942"/>
      <c r="PXG328" s="942"/>
      <c r="PXH328" s="942"/>
      <c r="PXI328" s="942"/>
      <c r="PXJ328" s="942"/>
      <c r="PXK328" s="942"/>
      <c r="PXL328" s="942"/>
      <c r="PXM328" s="942"/>
      <c r="PXN328" s="942"/>
      <c r="PXO328" s="942"/>
      <c r="PXP328" s="942"/>
      <c r="PXQ328" s="942"/>
      <c r="PXR328" s="942"/>
      <c r="PXS328" s="942"/>
      <c r="PXT328" s="942"/>
      <c r="PXU328" s="942"/>
      <c r="PXV328" s="942"/>
      <c r="PXW328" s="942"/>
      <c r="PXX328" s="942"/>
      <c r="PXY328" s="942"/>
      <c r="PXZ328" s="942"/>
      <c r="PYA328" s="942"/>
      <c r="PYB328" s="942"/>
      <c r="PYC328" s="942"/>
      <c r="PYD328" s="942"/>
      <c r="PYE328" s="942"/>
      <c r="PYF328" s="942"/>
      <c r="PYG328" s="942"/>
      <c r="PYH328" s="942"/>
      <c r="PYI328" s="942"/>
      <c r="PYJ328" s="942"/>
      <c r="PYK328" s="942"/>
      <c r="PYL328" s="942"/>
      <c r="PYM328" s="942"/>
      <c r="PYN328" s="942"/>
      <c r="PYO328" s="942"/>
      <c r="PYP328" s="942"/>
      <c r="PYQ328" s="942"/>
      <c r="PYR328" s="942"/>
      <c r="PYS328" s="942"/>
      <c r="PYT328" s="942"/>
      <c r="PYU328" s="942"/>
      <c r="PYV328" s="942"/>
      <c r="PYW328" s="942"/>
      <c r="PYX328" s="942"/>
      <c r="PYY328" s="942"/>
      <c r="PYZ328" s="942"/>
      <c r="PZA328" s="942"/>
      <c r="PZB328" s="942"/>
      <c r="PZC328" s="942"/>
      <c r="PZD328" s="942"/>
      <c r="PZE328" s="942"/>
      <c r="PZF328" s="942"/>
      <c r="PZG328" s="942"/>
      <c r="PZH328" s="942"/>
      <c r="PZI328" s="942"/>
      <c r="PZJ328" s="942"/>
      <c r="PZK328" s="942"/>
      <c r="PZL328" s="942"/>
      <c r="PZM328" s="942"/>
      <c r="PZN328" s="942"/>
      <c r="PZO328" s="942"/>
      <c r="PZP328" s="942"/>
      <c r="PZQ328" s="942"/>
      <c r="PZR328" s="942"/>
      <c r="PZS328" s="942"/>
      <c r="PZT328" s="942"/>
      <c r="PZU328" s="942"/>
      <c r="PZV328" s="942"/>
      <c r="PZW328" s="942"/>
      <c r="PZX328" s="942"/>
      <c r="PZY328" s="942"/>
      <c r="PZZ328" s="942"/>
      <c r="QAA328" s="942"/>
      <c r="QAB328" s="942"/>
      <c r="QAC328" s="942"/>
      <c r="QAD328" s="942"/>
      <c r="QAE328" s="942"/>
      <c r="QAF328" s="942"/>
      <c r="QAG328" s="942"/>
      <c r="QAH328" s="942"/>
      <c r="QAI328" s="942"/>
      <c r="QAJ328" s="942"/>
      <c r="QAK328" s="942"/>
      <c r="QAL328" s="942"/>
      <c r="QAM328" s="942"/>
      <c r="QAN328" s="942"/>
      <c r="QAO328" s="942"/>
      <c r="QAP328" s="942"/>
      <c r="QAQ328" s="942"/>
      <c r="QAR328" s="942"/>
      <c r="QAS328" s="942"/>
      <c r="QAT328" s="942"/>
      <c r="QAU328" s="942"/>
      <c r="QAV328" s="942"/>
      <c r="QAW328" s="942"/>
      <c r="QAX328" s="942"/>
      <c r="QAY328" s="942"/>
      <c r="QAZ328" s="942"/>
      <c r="QBA328" s="942"/>
      <c r="QBB328" s="942"/>
      <c r="QBC328" s="942"/>
      <c r="QBD328" s="942"/>
      <c r="QBE328" s="942"/>
      <c r="QBF328" s="942"/>
      <c r="QBG328" s="942"/>
      <c r="QBH328" s="942"/>
      <c r="QBI328" s="942"/>
      <c r="QBJ328" s="942"/>
      <c r="QBK328" s="942"/>
      <c r="QBL328" s="942"/>
      <c r="QBM328" s="942"/>
      <c r="QBN328" s="942"/>
      <c r="QBO328" s="942"/>
      <c r="QBP328" s="942"/>
      <c r="QBQ328" s="942"/>
      <c r="QBR328" s="942"/>
      <c r="QBS328" s="942"/>
      <c r="QBT328" s="942"/>
      <c r="QBU328" s="942"/>
      <c r="QBV328" s="942"/>
      <c r="QBW328" s="942"/>
      <c r="QBX328" s="942"/>
      <c r="QBY328" s="942"/>
      <c r="QBZ328" s="942"/>
      <c r="QCA328" s="942"/>
      <c r="QCB328" s="942"/>
      <c r="QCC328" s="942"/>
      <c r="QCD328" s="942"/>
      <c r="QCE328" s="942"/>
      <c r="QCF328" s="942"/>
      <c r="QCG328" s="942"/>
      <c r="QCH328" s="942"/>
      <c r="QCI328" s="942"/>
      <c r="QCJ328" s="942"/>
      <c r="QCK328" s="942"/>
      <c r="QCL328" s="942"/>
      <c r="QCM328" s="942"/>
      <c r="QCN328" s="942"/>
      <c r="QCO328" s="942"/>
      <c r="QCP328" s="942"/>
      <c r="QCQ328" s="942"/>
      <c r="QCR328" s="942"/>
      <c r="QCS328" s="942"/>
      <c r="QCT328" s="942"/>
      <c r="QCU328" s="942"/>
      <c r="QCV328" s="942"/>
      <c r="QCW328" s="942"/>
      <c r="QCX328" s="942"/>
      <c r="QCY328" s="942"/>
      <c r="QCZ328" s="942"/>
      <c r="QDA328" s="942"/>
      <c r="QDB328" s="942"/>
      <c r="QDC328" s="942"/>
      <c r="QDD328" s="942"/>
      <c r="QDE328" s="942"/>
      <c r="QDF328" s="942"/>
      <c r="QDG328" s="942"/>
      <c r="QDH328" s="942"/>
      <c r="QDI328" s="942"/>
      <c r="QDJ328" s="942"/>
      <c r="QDK328" s="942"/>
      <c r="QDL328" s="942"/>
      <c r="QDM328" s="942"/>
      <c r="QDN328" s="942"/>
      <c r="QDO328" s="942"/>
      <c r="QDP328" s="942"/>
      <c r="QDQ328" s="942"/>
      <c r="QDR328" s="942"/>
      <c r="QDS328" s="942"/>
      <c r="QDT328" s="942"/>
      <c r="QDU328" s="942"/>
      <c r="QDV328" s="942"/>
      <c r="QDW328" s="942"/>
      <c r="QDX328" s="942"/>
      <c r="QDY328" s="942"/>
      <c r="QDZ328" s="942"/>
      <c r="QEA328" s="942"/>
      <c r="QEB328" s="942"/>
      <c r="QEC328" s="942"/>
      <c r="QED328" s="942"/>
      <c r="QEE328" s="942"/>
      <c r="QEF328" s="942"/>
      <c r="QEG328" s="942"/>
      <c r="QEH328" s="942"/>
      <c r="QEI328" s="942"/>
      <c r="QEJ328" s="942"/>
      <c r="QEK328" s="942"/>
      <c r="QEL328" s="942"/>
      <c r="QEM328" s="942"/>
      <c r="QEN328" s="942"/>
      <c r="QEO328" s="942"/>
      <c r="QEP328" s="942"/>
      <c r="QEQ328" s="942"/>
      <c r="QER328" s="942"/>
      <c r="QES328" s="942"/>
      <c r="QET328" s="942"/>
      <c r="QEU328" s="942"/>
      <c r="QEV328" s="942"/>
      <c r="QEW328" s="942"/>
      <c r="QEX328" s="942"/>
      <c r="QEY328" s="942"/>
      <c r="QEZ328" s="942"/>
      <c r="QFA328" s="942"/>
      <c r="QFB328" s="942"/>
      <c r="QFC328" s="942"/>
      <c r="QFD328" s="942"/>
      <c r="QFE328" s="942"/>
      <c r="QFF328" s="942"/>
      <c r="QFG328" s="942"/>
      <c r="QFH328" s="942"/>
      <c r="QFI328" s="942"/>
      <c r="QFJ328" s="942"/>
      <c r="QFK328" s="942"/>
      <c r="QFL328" s="942"/>
      <c r="QFM328" s="942"/>
      <c r="QFN328" s="942"/>
      <c r="QFO328" s="942"/>
      <c r="QFP328" s="942"/>
      <c r="QFQ328" s="942"/>
      <c r="QFR328" s="942"/>
      <c r="QFS328" s="942"/>
      <c r="QFT328" s="942"/>
      <c r="QFU328" s="942"/>
      <c r="QFV328" s="942"/>
      <c r="QFW328" s="942"/>
      <c r="QFX328" s="942"/>
      <c r="QFY328" s="942"/>
      <c r="QFZ328" s="942"/>
      <c r="QGA328" s="942"/>
      <c r="QGB328" s="942"/>
      <c r="QGC328" s="942"/>
      <c r="QGD328" s="942"/>
      <c r="QGE328" s="942"/>
      <c r="QGF328" s="942"/>
      <c r="QGG328" s="942"/>
      <c r="QGH328" s="942"/>
      <c r="QGI328" s="942"/>
      <c r="QGJ328" s="942"/>
      <c r="QGK328" s="942"/>
      <c r="QGL328" s="942"/>
      <c r="QGM328" s="942"/>
      <c r="QGN328" s="942"/>
      <c r="QGO328" s="942"/>
      <c r="QGP328" s="942"/>
      <c r="QGQ328" s="942"/>
      <c r="QGR328" s="942"/>
      <c r="QGS328" s="942"/>
      <c r="QGT328" s="942"/>
      <c r="QGU328" s="942"/>
      <c r="QGV328" s="942"/>
      <c r="QGW328" s="942"/>
      <c r="QGX328" s="942"/>
      <c r="QGY328" s="942"/>
      <c r="QGZ328" s="942"/>
      <c r="QHA328" s="942"/>
      <c r="QHB328" s="942"/>
      <c r="QHC328" s="942"/>
      <c r="QHD328" s="942"/>
      <c r="QHE328" s="942"/>
      <c r="QHF328" s="942"/>
      <c r="QHG328" s="942"/>
      <c r="QHH328" s="942"/>
      <c r="QHI328" s="942"/>
      <c r="QHJ328" s="942"/>
      <c r="QHK328" s="942"/>
      <c r="QHL328" s="942"/>
      <c r="QHM328" s="942"/>
      <c r="QHN328" s="942"/>
      <c r="QHO328" s="942"/>
      <c r="QHP328" s="942"/>
      <c r="QHQ328" s="942"/>
      <c r="QHR328" s="942"/>
      <c r="QHS328" s="942"/>
      <c r="QHT328" s="942"/>
      <c r="QHU328" s="942"/>
      <c r="QHV328" s="942"/>
      <c r="QHW328" s="942"/>
      <c r="QHX328" s="942"/>
      <c r="QHY328" s="942"/>
      <c r="QHZ328" s="942"/>
      <c r="QIA328" s="942"/>
      <c r="QIB328" s="942"/>
      <c r="QIC328" s="942"/>
      <c r="QID328" s="942"/>
      <c r="QIE328" s="942"/>
      <c r="QIF328" s="942"/>
      <c r="QIG328" s="942"/>
      <c r="QIH328" s="942"/>
      <c r="QII328" s="942"/>
      <c r="QIJ328" s="942"/>
      <c r="QIK328" s="942"/>
      <c r="QIL328" s="942"/>
      <c r="QIM328" s="942"/>
      <c r="QIN328" s="942"/>
      <c r="QIO328" s="942"/>
      <c r="QIP328" s="942"/>
      <c r="QIQ328" s="942"/>
      <c r="QIR328" s="942"/>
      <c r="QIS328" s="942"/>
      <c r="QIT328" s="942"/>
      <c r="QIU328" s="942"/>
      <c r="QIV328" s="942"/>
      <c r="QIW328" s="942"/>
      <c r="QIX328" s="942"/>
      <c r="QIY328" s="942"/>
      <c r="QIZ328" s="942"/>
      <c r="QJA328" s="942"/>
      <c r="QJB328" s="942"/>
      <c r="QJC328" s="942"/>
      <c r="QJD328" s="942"/>
      <c r="QJE328" s="942"/>
      <c r="QJF328" s="942"/>
      <c r="QJG328" s="942"/>
      <c r="QJH328" s="942"/>
      <c r="QJI328" s="942"/>
      <c r="QJJ328" s="942"/>
      <c r="QJK328" s="942"/>
      <c r="QJL328" s="942"/>
      <c r="QJM328" s="942"/>
      <c r="QJN328" s="942"/>
      <c r="QJO328" s="942"/>
      <c r="QJP328" s="942"/>
      <c r="QJQ328" s="942"/>
      <c r="QJR328" s="942"/>
      <c r="QJS328" s="942"/>
      <c r="QJT328" s="942"/>
      <c r="QJU328" s="942"/>
      <c r="QJV328" s="942"/>
      <c r="QJW328" s="942"/>
      <c r="QJX328" s="942"/>
      <c r="QJY328" s="942"/>
      <c r="QJZ328" s="942"/>
      <c r="QKA328" s="942"/>
      <c r="QKB328" s="942"/>
      <c r="QKC328" s="942"/>
      <c r="QKD328" s="942"/>
      <c r="QKE328" s="942"/>
      <c r="QKF328" s="942"/>
      <c r="QKG328" s="942"/>
      <c r="QKH328" s="942"/>
      <c r="QKI328" s="942"/>
      <c r="QKJ328" s="942"/>
      <c r="QKK328" s="942"/>
      <c r="QKL328" s="942"/>
      <c r="QKM328" s="942"/>
      <c r="QKN328" s="942"/>
      <c r="QKO328" s="942"/>
      <c r="QKP328" s="942"/>
      <c r="QKQ328" s="942"/>
      <c r="QKR328" s="942"/>
      <c r="QKS328" s="942"/>
      <c r="QKT328" s="942"/>
      <c r="QKU328" s="942"/>
      <c r="QKV328" s="942"/>
      <c r="QKW328" s="942"/>
      <c r="QKX328" s="942"/>
      <c r="QKY328" s="942"/>
      <c r="QKZ328" s="942"/>
      <c r="QLA328" s="942"/>
      <c r="QLB328" s="942"/>
      <c r="QLC328" s="942"/>
      <c r="QLD328" s="942"/>
      <c r="QLE328" s="942"/>
      <c r="QLF328" s="942"/>
      <c r="QLG328" s="942"/>
      <c r="QLH328" s="942"/>
      <c r="QLI328" s="942"/>
      <c r="QLJ328" s="942"/>
      <c r="QLK328" s="942"/>
      <c r="QLL328" s="942"/>
      <c r="QLM328" s="942"/>
      <c r="QLN328" s="942"/>
      <c r="QLO328" s="942"/>
      <c r="QLP328" s="942"/>
      <c r="QLQ328" s="942"/>
      <c r="QLR328" s="942"/>
      <c r="QLS328" s="942"/>
      <c r="QLT328" s="942"/>
      <c r="QLU328" s="942"/>
      <c r="QLV328" s="942"/>
      <c r="QLW328" s="942"/>
      <c r="QLX328" s="942"/>
      <c r="QLY328" s="942"/>
      <c r="QLZ328" s="942"/>
      <c r="QMA328" s="942"/>
      <c r="QMB328" s="942"/>
      <c r="QMC328" s="942"/>
      <c r="QMD328" s="942"/>
      <c r="QME328" s="942"/>
      <c r="QMF328" s="942"/>
      <c r="QMG328" s="942"/>
      <c r="QMH328" s="942"/>
      <c r="QMI328" s="942"/>
      <c r="QMJ328" s="942"/>
      <c r="QMK328" s="942"/>
      <c r="QML328" s="942"/>
      <c r="QMM328" s="942"/>
      <c r="QMN328" s="942"/>
      <c r="QMO328" s="942"/>
      <c r="QMP328" s="942"/>
      <c r="QMQ328" s="942"/>
      <c r="QMR328" s="942"/>
      <c r="QMS328" s="942"/>
      <c r="QMT328" s="942"/>
      <c r="QMU328" s="942"/>
      <c r="QMV328" s="942"/>
      <c r="QMW328" s="942"/>
      <c r="QMX328" s="942"/>
      <c r="QMY328" s="942"/>
      <c r="QMZ328" s="942"/>
      <c r="QNA328" s="942"/>
      <c r="QNB328" s="942"/>
      <c r="QNC328" s="942"/>
      <c r="QND328" s="942"/>
      <c r="QNE328" s="942"/>
      <c r="QNF328" s="942"/>
      <c r="QNG328" s="942"/>
      <c r="QNH328" s="942"/>
      <c r="QNI328" s="942"/>
      <c r="QNJ328" s="942"/>
      <c r="QNK328" s="942"/>
      <c r="QNL328" s="942"/>
      <c r="QNM328" s="942"/>
      <c r="QNN328" s="942"/>
      <c r="QNO328" s="942"/>
      <c r="QNP328" s="942"/>
      <c r="QNQ328" s="942"/>
      <c r="QNR328" s="942"/>
      <c r="QNS328" s="942"/>
      <c r="QNT328" s="942"/>
      <c r="QNU328" s="942"/>
      <c r="QNV328" s="942"/>
      <c r="QNW328" s="942"/>
      <c r="QNX328" s="942"/>
      <c r="QNY328" s="942"/>
      <c r="QNZ328" s="942"/>
      <c r="QOA328" s="942"/>
      <c r="QOB328" s="942"/>
      <c r="QOC328" s="942"/>
      <c r="QOD328" s="942"/>
      <c r="QOE328" s="942"/>
      <c r="QOF328" s="942"/>
      <c r="QOG328" s="942"/>
      <c r="QOH328" s="942"/>
      <c r="QOI328" s="942"/>
      <c r="QOJ328" s="942"/>
      <c r="QOK328" s="942"/>
      <c r="QOL328" s="942"/>
      <c r="QOM328" s="942"/>
      <c r="QON328" s="942"/>
      <c r="QOO328" s="942"/>
      <c r="QOP328" s="942"/>
      <c r="QOQ328" s="942"/>
      <c r="QOR328" s="942"/>
      <c r="QOS328" s="942"/>
      <c r="QOT328" s="942"/>
      <c r="QOU328" s="942"/>
      <c r="QOV328" s="942"/>
      <c r="QOW328" s="942"/>
      <c r="QOX328" s="942"/>
      <c r="QOY328" s="942"/>
      <c r="QOZ328" s="942"/>
      <c r="QPA328" s="942"/>
      <c r="QPB328" s="942"/>
      <c r="QPC328" s="942"/>
      <c r="QPD328" s="942"/>
      <c r="QPE328" s="942"/>
      <c r="QPF328" s="942"/>
      <c r="QPG328" s="942"/>
      <c r="QPH328" s="942"/>
      <c r="QPI328" s="942"/>
      <c r="QPJ328" s="942"/>
      <c r="QPK328" s="942"/>
      <c r="QPL328" s="942"/>
      <c r="QPM328" s="942"/>
      <c r="QPN328" s="942"/>
      <c r="QPO328" s="942"/>
      <c r="QPP328" s="942"/>
      <c r="QPQ328" s="942"/>
      <c r="QPR328" s="942"/>
      <c r="QPS328" s="942"/>
      <c r="QPT328" s="942"/>
      <c r="QPU328" s="942"/>
      <c r="QPV328" s="942"/>
      <c r="QPW328" s="942"/>
      <c r="QPX328" s="942"/>
      <c r="QPY328" s="942"/>
      <c r="QPZ328" s="942"/>
      <c r="QQA328" s="942"/>
      <c r="QQB328" s="942"/>
      <c r="QQC328" s="942"/>
      <c r="QQD328" s="942"/>
      <c r="QQE328" s="942"/>
      <c r="QQF328" s="942"/>
      <c r="QQG328" s="942"/>
      <c r="QQH328" s="942"/>
      <c r="QQI328" s="942"/>
      <c r="QQJ328" s="942"/>
      <c r="QQK328" s="942"/>
      <c r="QQL328" s="942"/>
      <c r="QQM328" s="942"/>
      <c r="QQN328" s="942"/>
      <c r="QQO328" s="942"/>
      <c r="QQP328" s="942"/>
      <c r="QQQ328" s="942"/>
      <c r="QQR328" s="942"/>
      <c r="QQS328" s="942"/>
      <c r="QQT328" s="942"/>
      <c r="QQU328" s="942"/>
      <c r="QQV328" s="942"/>
      <c r="QQW328" s="942"/>
      <c r="QQX328" s="942"/>
      <c r="QQY328" s="942"/>
      <c r="QQZ328" s="942"/>
      <c r="QRA328" s="942"/>
      <c r="QRB328" s="942"/>
      <c r="QRC328" s="942"/>
      <c r="QRD328" s="942"/>
      <c r="QRE328" s="942"/>
      <c r="QRF328" s="942"/>
      <c r="QRG328" s="942"/>
      <c r="QRH328" s="942"/>
      <c r="QRI328" s="942"/>
      <c r="QRJ328" s="942"/>
      <c r="QRK328" s="942"/>
      <c r="QRL328" s="942"/>
      <c r="QRM328" s="942"/>
      <c r="QRN328" s="942"/>
      <c r="QRO328" s="942"/>
      <c r="QRP328" s="942"/>
      <c r="QRQ328" s="942"/>
      <c r="QRR328" s="942"/>
      <c r="QRS328" s="942"/>
      <c r="QRT328" s="942"/>
      <c r="QRU328" s="942"/>
      <c r="QRV328" s="942"/>
      <c r="QRW328" s="942"/>
      <c r="QRX328" s="942"/>
      <c r="QRY328" s="942"/>
      <c r="QRZ328" s="942"/>
      <c r="QSA328" s="942"/>
      <c r="QSB328" s="942"/>
      <c r="QSC328" s="942"/>
      <c r="QSD328" s="942"/>
      <c r="QSE328" s="942"/>
      <c r="QSF328" s="942"/>
      <c r="QSG328" s="942"/>
      <c r="QSH328" s="942"/>
      <c r="QSI328" s="942"/>
      <c r="QSJ328" s="942"/>
      <c r="QSK328" s="942"/>
      <c r="QSL328" s="942"/>
      <c r="QSM328" s="942"/>
      <c r="QSN328" s="942"/>
      <c r="QSO328" s="942"/>
      <c r="QSP328" s="942"/>
      <c r="QSQ328" s="942"/>
      <c r="QSR328" s="942"/>
      <c r="QSS328" s="942"/>
      <c r="QST328" s="942"/>
      <c r="QSU328" s="942"/>
      <c r="QSV328" s="942"/>
      <c r="QSW328" s="942"/>
      <c r="QSX328" s="942"/>
      <c r="QSY328" s="942"/>
      <c r="QSZ328" s="942"/>
      <c r="QTA328" s="942"/>
      <c r="QTB328" s="942"/>
      <c r="QTC328" s="942"/>
      <c r="QTD328" s="942"/>
      <c r="QTE328" s="942"/>
      <c r="QTF328" s="942"/>
      <c r="QTG328" s="942"/>
      <c r="QTH328" s="942"/>
      <c r="QTI328" s="942"/>
      <c r="QTJ328" s="942"/>
      <c r="QTK328" s="942"/>
      <c r="QTL328" s="942"/>
      <c r="QTM328" s="942"/>
      <c r="QTN328" s="942"/>
      <c r="QTO328" s="942"/>
      <c r="QTP328" s="942"/>
      <c r="QTQ328" s="942"/>
      <c r="QTR328" s="942"/>
      <c r="QTS328" s="942"/>
      <c r="QTT328" s="942"/>
      <c r="QTU328" s="942"/>
      <c r="QTV328" s="942"/>
      <c r="QTW328" s="942"/>
      <c r="QTX328" s="942"/>
      <c r="QTY328" s="942"/>
      <c r="QTZ328" s="942"/>
      <c r="QUA328" s="942"/>
      <c r="QUB328" s="942"/>
      <c r="QUC328" s="942"/>
      <c r="QUD328" s="942"/>
      <c r="QUE328" s="942"/>
      <c r="QUF328" s="942"/>
      <c r="QUG328" s="942"/>
      <c r="QUH328" s="942"/>
      <c r="QUI328" s="942"/>
      <c r="QUJ328" s="942"/>
      <c r="QUK328" s="942"/>
      <c r="QUL328" s="942"/>
      <c r="QUM328" s="942"/>
      <c r="QUN328" s="942"/>
      <c r="QUO328" s="942"/>
      <c r="QUP328" s="942"/>
      <c r="QUQ328" s="942"/>
      <c r="QUR328" s="942"/>
      <c r="QUS328" s="942"/>
      <c r="QUT328" s="942"/>
      <c r="QUU328" s="942"/>
      <c r="QUV328" s="942"/>
      <c r="QUW328" s="942"/>
      <c r="QUX328" s="942"/>
      <c r="QUY328" s="942"/>
      <c r="QUZ328" s="942"/>
      <c r="QVA328" s="942"/>
      <c r="QVB328" s="942"/>
      <c r="QVC328" s="942"/>
      <c r="QVD328" s="942"/>
      <c r="QVE328" s="942"/>
      <c r="QVF328" s="942"/>
      <c r="QVG328" s="942"/>
      <c r="QVH328" s="942"/>
      <c r="QVI328" s="942"/>
      <c r="QVJ328" s="942"/>
      <c r="QVK328" s="942"/>
      <c r="QVL328" s="942"/>
      <c r="QVM328" s="942"/>
      <c r="QVN328" s="942"/>
      <c r="QVO328" s="942"/>
      <c r="QVP328" s="942"/>
      <c r="QVQ328" s="942"/>
      <c r="QVR328" s="942"/>
      <c r="QVS328" s="942"/>
      <c r="QVT328" s="942"/>
      <c r="QVU328" s="942"/>
      <c r="QVV328" s="942"/>
      <c r="QVW328" s="942"/>
      <c r="QVX328" s="942"/>
      <c r="QVY328" s="942"/>
      <c r="QVZ328" s="942"/>
      <c r="QWA328" s="942"/>
      <c r="QWB328" s="942"/>
      <c r="QWC328" s="942"/>
      <c r="QWD328" s="942"/>
      <c r="QWE328" s="942"/>
      <c r="QWF328" s="942"/>
      <c r="QWG328" s="942"/>
      <c r="QWH328" s="942"/>
      <c r="QWI328" s="942"/>
      <c r="QWJ328" s="942"/>
      <c r="QWK328" s="942"/>
      <c r="QWL328" s="942"/>
      <c r="QWM328" s="942"/>
      <c r="QWN328" s="942"/>
      <c r="QWO328" s="942"/>
      <c r="QWP328" s="942"/>
      <c r="QWQ328" s="942"/>
      <c r="QWR328" s="942"/>
      <c r="QWS328" s="942"/>
      <c r="QWT328" s="942"/>
      <c r="QWU328" s="942"/>
      <c r="QWV328" s="942"/>
      <c r="QWW328" s="942"/>
      <c r="QWX328" s="942"/>
      <c r="QWY328" s="942"/>
      <c r="QWZ328" s="942"/>
      <c r="QXA328" s="942"/>
      <c r="QXB328" s="942"/>
      <c r="QXC328" s="942"/>
      <c r="QXD328" s="942"/>
      <c r="QXE328" s="942"/>
      <c r="QXF328" s="942"/>
      <c r="QXG328" s="942"/>
      <c r="QXH328" s="942"/>
      <c r="QXI328" s="942"/>
      <c r="QXJ328" s="942"/>
      <c r="QXK328" s="942"/>
      <c r="QXL328" s="942"/>
      <c r="QXM328" s="942"/>
      <c r="QXN328" s="942"/>
      <c r="QXO328" s="942"/>
      <c r="QXP328" s="942"/>
      <c r="QXQ328" s="942"/>
      <c r="QXR328" s="942"/>
      <c r="QXS328" s="942"/>
      <c r="QXT328" s="942"/>
      <c r="QXU328" s="942"/>
      <c r="QXV328" s="942"/>
      <c r="QXW328" s="942"/>
      <c r="QXX328" s="942"/>
      <c r="QXY328" s="942"/>
      <c r="QXZ328" s="942"/>
      <c r="QYA328" s="942"/>
      <c r="QYB328" s="942"/>
      <c r="QYC328" s="942"/>
      <c r="QYD328" s="942"/>
      <c r="QYE328" s="942"/>
      <c r="QYF328" s="942"/>
      <c r="QYG328" s="942"/>
      <c r="QYH328" s="942"/>
      <c r="QYI328" s="942"/>
      <c r="QYJ328" s="942"/>
      <c r="QYK328" s="942"/>
      <c r="QYL328" s="942"/>
      <c r="QYM328" s="942"/>
      <c r="QYN328" s="942"/>
      <c r="QYO328" s="942"/>
      <c r="QYP328" s="942"/>
      <c r="QYQ328" s="942"/>
      <c r="QYR328" s="942"/>
      <c r="QYS328" s="942"/>
      <c r="QYT328" s="942"/>
      <c r="QYU328" s="942"/>
      <c r="QYV328" s="942"/>
      <c r="QYW328" s="942"/>
      <c r="QYX328" s="942"/>
      <c r="QYY328" s="942"/>
      <c r="QYZ328" s="942"/>
      <c r="QZA328" s="942"/>
      <c r="QZB328" s="942"/>
      <c r="QZC328" s="942"/>
      <c r="QZD328" s="942"/>
      <c r="QZE328" s="942"/>
      <c r="QZF328" s="942"/>
      <c r="QZG328" s="942"/>
      <c r="QZH328" s="942"/>
      <c r="QZI328" s="942"/>
      <c r="QZJ328" s="942"/>
      <c r="QZK328" s="942"/>
      <c r="QZL328" s="942"/>
      <c r="QZM328" s="942"/>
      <c r="QZN328" s="942"/>
      <c r="QZO328" s="942"/>
      <c r="QZP328" s="942"/>
      <c r="QZQ328" s="942"/>
      <c r="QZR328" s="942"/>
      <c r="QZS328" s="942"/>
      <c r="QZT328" s="942"/>
      <c r="QZU328" s="942"/>
      <c r="QZV328" s="942"/>
      <c r="QZW328" s="942"/>
      <c r="QZX328" s="942"/>
      <c r="QZY328" s="942"/>
      <c r="QZZ328" s="942"/>
      <c r="RAA328" s="942"/>
      <c r="RAB328" s="942"/>
      <c r="RAC328" s="942"/>
      <c r="RAD328" s="942"/>
      <c r="RAE328" s="942"/>
      <c r="RAF328" s="942"/>
      <c r="RAG328" s="942"/>
      <c r="RAH328" s="942"/>
      <c r="RAI328" s="942"/>
      <c r="RAJ328" s="942"/>
      <c r="RAK328" s="942"/>
      <c r="RAL328" s="942"/>
      <c r="RAM328" s="942"/>
      <c r="RAN328" s="942"/>
      <c r="RAO328" s="942"/>
      <c r="RAP328" s="942"/>
      <c r="RAQ328" s="942"/>
      <c r="RAR328" s="942"/>
      <c r="RAS328" s="942"/>
      <c r="RAT328" s="942"/>
      <c r="RAU328" s="942"/>
      <c r="RAV328" s="942"/>
      <c r="RAW328" s="942"/>
      <c r="RAX328" s="942"/>
      <c r="RAY328" s="942"/>
      <c r="RAZ328" s="942"/>
      <c r="RBA328" s="942"/>
      <c r="RBB328" s="942"/>
      <c r="RBC328" s="942"/>
      <c r="RBD328" s="942"/>
      <c r="RBE328" s="942"/>
      <c r="RBF328" s="942"/>
      <c r="RBG328" s="942"/>
      <c r="RBH328" s="942"/>
      <c r="RBI328" s="942"/>
      <c r="RBJ328" s="942"/>
      <c r="RBK328" s="942"/>
      <c r="RBL328" s="942"/>
      <c r="RBM328" s="942"/>
      <c r="RBN328" s="942"/>
      <c r="RBO328" s="942"/>
      <c r="RBP328" s="942"/>
      <c r="RBQ328" s="942"/>
      <c r="RBR328" s="942"/>
      <c r="RBS328" s="942"/>
      <c r="RBT328" s="942"/>
      <c r="RBU328" s="942"/>
      <c r="RBV328" s="942"/>
      <c r="RBW328" s="942"/>
      <c r="RBX328" s="942"/>
      <c r="RBY328" s="942"/>
      <c r="RBZ328" s="942"/>
      <c r="RCA328" s="942"/>
      <c r="RCB328" s="942"/>
      <c r="RCC328" s="942"/>
      <c r="RCD328" s="942"/>
      <c r="RCE328" s="942"/>
      <c r="RCF328" s="942"/>
      <c r="RCG328" s="942"/>
      <c r="RCH328" s="942"/>
      <c r="RCI328" s="942"/>
      <c r="RCJ328" s="942"/>
      <c r="RCK328" s="942"/>
      <c r="RCL328" s="942"/>
      <c r="RCM328" s="942"/>
      <c r="RCN328" s="942"/>
      <c r="RCO328" s="942"/>
      <c r="RCP328" s="942"/>
      <c r="RCQ328" s="942"/>
      <c r="RCR328" s="942"/>
      <c r="RCS328" s="942"/>
      <c r="RCT328" s="942"/>
      <c r="RCU328" s="942"/>
      <c r="RCV328" s="942"/>
      <c r="RCW328" s="942"/>
      <c r="RCX328" s="942"/>
      <c r="RCY328" s="942"/>
      <c r="RCZ328" s="942"/>
      <c r="RDA328" s="942"/>
      <c r="RDB328" s="942"/>
      <c r="RDC328" s="942"/>
      <c r="RDD328" s="942"/>
      <c r="RDE328" s="942"/>
      <c r="RDF328" s="942"/>
      <c r="RDG328" s="942"/>
      <c r="RDH328" s="942"/>
      <c r="RDI328" s="942"/>
      <c r="RDJ328" s="942"/>
      <c r="RDK328" s="942"/>
      <c r="RDL328" s="942"/>
      <c r="RDM328" s="942"/>
      <c r="RDN328" s="942"/>
      <c r="RDO328" s="942"/>
      <c r="RDP328" s="942"/>
      <c r="RDQ328" s="942"/>
      <c r="RDR328" s="942"/>
      <c r="RDS328" s="942"/>
      <c r="RDT328" s="942"/>
      <c r="RDU328" s="942"/>
      <c r="RDV328" s="942"/>
      <c r="RDW328" s="942"/>
      <c r="RDX328" s="942"/>
      <c r="RDY328" s="942"/>
      <c r="RDZ328" s="942"/>
      <c r="REA328" s="942"/>
      <c r="REB328" s="942"/>
      <c r="REC328" s="942"/>
      <c r="RED328" s="942"/>
      <c r="REE328" s="942"/>
      <c r="REF328" s="942"/>
      <c r="REG328" s="942"/>
      <c r="REH328" s="942"/>
      <c r="REI328" s="942"/>
      <c r="REJ328" s="942"/>
      <c r="REK328" s="942"/>
      <c r="REL328" s="942"/>
      <c r="REM328" s="942"/>
      <c r="REN328" s="942"/>
      <c r="REO328" s="942"/>
      <c r="REP328" s="942"/>
      <c r="REQ328" s="942"/>
      <c r="RER328" s="942"/>
      <c r="RES328" s="942"/>
      <c r="RET328" s="942"/>
      <c r="REU328" s="942"/>
      <c r="REV328" s="942"/>
      <c r="REW328" s="942"/>
      <c r="REX328" s="942"/>
      <c r="REY328" s="942"/>
      <c r="REZ328" s="942"/>
      <c r="RFA328" s="942"/>
      <c r="RFB328" s="942"/>
      <c r="RFC328" s="942"/>
      <c r="RFD328" s="942"/>
      <c r="RFE328" s="942"/>
      <c r="RFF328" s="942"/>
      <c r="RFG328" s="942"/>
      <c r="RFH328" s="942"/>
      <c r="RFI328" s="942"/>
      <c r="RFJ328" s="942"/>
      <c r="RFK328" s="942"/>
      <c r="RFL328" s="942"/>
      <c r="RFM328" s="942"/>
      <c r="RFN328" s="942"/>
      <c r="RFO328" s="942"/>
      <c r="RFP328" s="942"/>
      <c r="RFQ328" s="942"/>
      <c r="RFR328" s="942"/>
      <c r="RFS328" s="942"/>
      <c r="RFT328" s="942"/>
      <c r="RFU328" s="942"/>
      <c r="RFV328" s="942"/>
      <c r="RFW328" s="942"/>
      <c r="RFX328" s="942"/>
      <c r="RFY328" s="942"/>
      <c r="RFZ328" s="942"/>
      <c r="RGA328" s="942"/>
      <c r="RGB328" s="942"/>
      <c r="RGC328" s="942"/>
      <c r="RGD328" s="942"/>
      <c r="RGE328" s="942"/>
      <c r="RGF328" s="942"/>
      <c r="RGG328" s="942"/>
      <c r="RGH328" s="942"/>
      <c r="RGI328" s="942"/>
      <c r="RGJ328" s="942"/>
      <c r="RGK328" s="942"/>
      <c r="RGL328" s="942"/>
      <c r="RGM328" s="942"/>
      <c r="RGN328" s="942"/>
      <c r="RGO328" s="942"/>
      <c r="RGP328" s="942"/>
      <c r="RGQ328" s="942"/>
      <c r="RGR328" s="942"/>
      <c r="RGS328" s="942"/>
      <c r="RGT328" s="942"/>
      <c r="RGU328" s="942"/>
      <c r="RGV328" s="942"/>
      <c r="RGW328" s="942"/>
      <c r="RGX328" s="942"/>
      <c r="RGY328" s="942"/>
      <c r="RGZ328" s="942"/>
      <c r="RHA328" s="942"/>
      <c r="RHB328" s="942"/>
      <c r="RHC328" s="942"/>
      <c r="RHD328" s="942"/>
      <c r="RHE328" s="942"/>
      <c r="RHF328" s="942"/>
      <c r="RHG328" s="942"/>
      <c r="RHH328" s="942"/>
      <c r="RHI328" s="942"/>
      <c r="RHJ328" s="942"/>
      <c r="RHK328" s="942"/>
      <c r="RHL328" s="942"/>
      <c r="RHM328" s="942"/>
      <c r="RHN328" s="942"/>
      <c r="RHO328" s="942"/>
      <c r="RHP328" s="942"/>
      <c r="RHQ328" s="942"/>
      <c r="RHR328" s="942"/>
      <c r="RHS328" s="942"/>
      <c r="RHT328" s="942"/>
      <c r="RHU328" s="942"/>
      <c r="RHV328" s="942"/>
      <c r="RHW328" s="942"/>
      <c r="RHX328" s="942"/>
      <c r="RHY328" s="942"/>
      <c r="RHZ328" s="942"/>
      <c r="RIA328" s="942"/>
      <c r="RIB328" s="942"/>
      <c r="RIC328" s="942"/>
      <c r="RID328" s="942"/>
      <c r="RIE328" s="942"/>
      <c r="RIF328" s="942"/>
      <c r="RIG328" s="942"/>
      <c r="RIH328" s="942"/>
      <c r="RII328" s="942"/>
      <c r="RIJ328" s="942"/>
      <c r="RIK328" s="942"/>
      <c r="RIL328" s="942"/>
      <c r="RIM328" s="942"/>
      <c r="RIN328" s="942"/>
      <c r="RIO328" s="942"/>
      <c r="RIP328" s="942"/>
      <c r="RIQ328" s="942"/>
      <c r="RIR328" s="942"/>
      <c r="RIS328" s="942"/>
      <c r="RIT328" s="942"/>
      <c r="RIU328" s="942"/>
      <c r="RIV328" s="942"/>
      <c r="RIW328" s="942"/>
      <c r="RIX328" s="942"/>
      <c r="RIY328" s="942"/>
      <c r="RIZ328" s="942"/>
      <c r="RJA328" s="942"/>
      <c r="RJB328" s="942"/>
      <c r="RJC328" s="942"/>
      <c r="RJD328" s="942"/>
      <c r="RJE328" s="942"/>
      <c r="RJF328" s="942"/>
      <c r="RJG328" s="942"/>
      <c r="RJH328" s="942"/>
      <c r="RJI328" s="942"/>
      <c r="RJJ328" s="942"/>
      <c r="RJK328" s="942"/>
      <c r="RJL328" s="942"/>
      <c r="RJM328" s="942"/>
      <c r="RJN328" s="942"/>
      <c r="RJO328" s="942"/>
      <c r="RJP328" s="942"/>
      <c r="RJQ328" s="942"/>
      <c r="RJR328" s="942"/>
      <c r="RJS328" s="942"/>
      <c r="RJT328" s="942"/>
      <c r="RJU328" s="942"/>
      <c r="RJV328" s="942"/>
      <c r="RJW328" s="942"/>
      <c r="RJX328" s="942"/>
      <c r="RJY328" s="942"/>
      <c r="RJZ328" s="942"/>
      <c r="RKA328" s="942"/>
      <c r="RKB328" s="942"/>
      <c r="RKC328" s="942"/>
      <c r="RKD328" s="942"/>
      <c r="RKE328" s="942"/>
      <c r="RKF328" s="942"/>
      <c r="RKG328" s="942"/>
      <c r="RKH328" s="942"/>
      <c r="RKI328" s="942"/>
      <c r="RKJ328" s="942"/>
      <c r="RKK328" s="942"/>
      <c r="RKL328" s="942"/>
      <c r="RKM328" s="942"/>
      <c r="RKN328" s="942"/>
      <c r="RKO328" s="942"/>
      <c r="RKP328" s="942"/>
      <c r="RKQ328" s="942"/>
      <c r="RKR328" s="942"/>
      <c r="RKS328" s="942"/>
      <c r="RKT328" s="942"/>
      <c r="RKU328" s="942"/>
      <c r="RKV328" s="942"/>
      <c r="RKW328" s="942"/>
      <c r="RKX328" s="942"/>
      <c r="RKY328" s="942"/>
      <c r="RKZ328" s="942"/>
      <c r="RLA328" s="942"/>
      <c r="RLB328" s="942"/>
      <c r="RLC328" s="942"/>
      <c r="RLD328" s="942"/>
      <c r="RLE328" s="942"/>
      <c r="RLF328" s="942"/>
      <c r="RLG328" s="942"/>
      <c r="RLH328" s="942"/>
      <c r="RLI328" s="942"/>
      <c r="RLJ328" s="942"/>
      <c r="RLK328" s="942"/>
      <c r="RLL328" s="942"/>
      <c r="RLM328" s="942"/>
      <c r="RLN328" s="942"/>
      <c r="RLO328" s="942"/>
      <c r="RLP328" s="942"/>
      <c r="RLQ328" s="942"/>
      <c r="RLR328" s="942"/>
      <c r="RLS328" s="942"/>
      <c r="RLT328" s="942"/>
      <c r="RLU328" s="942"/>
      <c r="RLV328" s="942"/>
      <c r="RLW328" s="942"/>
      <c r="RLX328" s="942"/>
      <c r="RLY328" s="942"/>
      <c r="RLZ328" s="942"/>
      <c r="RMA328" s="942"/>
      <c r="RMB328" s="942"/>
      <c r="RMC328" s="942"/>
      <c r="RMD328" s="942"/>
      <c r="RME328" s="942"/>
      <c r="RMF328" s="942"/>
      <c r="RMG328" s="942"/>
      <c r="RMH328" s="942"/>
      <c r="RMI328" s="942"/>
      <c r="RMJ328" s="942"/>
      <c r="RMK328" s="942"/>
      <c r="RML328" s="942"/>
      <c r="RMM328" s="942"/>
      <c r="RMN328" s="942"/>
      <c r="RMO328" s="942"/>
      <c r="RMP328" s="942"/>
      <c r="RMQ328" s="942"/>
      <c r="RMR328" s="942"/>
      <c r="RMS328" s="942"/>
      <c r="RMT328" s="942"/>
      <c r="RMU328" s="942"/>
      <c r="RMV328" s="942"/>
      <c r="RMW328" s="942"/>
      <c r="RMX328" s="942"/>
      <c r="RMY328" s="942"/>
      <c r="RMZ328" s="942"/>
      <c r="RNA328" s="942"/>
      <c r="RNB328" s="942"/>
      <c r="RNC328" s="942"/>
      <c r="RND328" s="942"/>
      <c r="RNE328" s="942"/>
      <c r="RNF328" s="942"/>
      <c r="RNG328" s="942"/>
      <c r="RNH328" s="942"/>
      <c r="RNI328" s="942"/>
      <c r="RNJ328" s="942"/>
      <c r="RNK328" s="942"/>
      <c r="RNL328" s="942"/>
      <c r="RNM328" s="942"/>
      <c r="RNN328" s="942"/>
      <c r="RNO328" s="942"/>
      <c r="RNP328" s="942"/>
      <c r="RNQ328" s="942"/>
      <c r="RNR328" s="942"/>
      <c r="RNS328" s="942"/>
      <c r="RNT328" s="942"/>
      <c r="RNU328" s="942"/>
      <c r="RNV328" s="942"/>
      <c r="RNW328" s="942"/>
      <c r="RNX328" s="942"/>
      <c r="RNY328" s="942"/>
      <c r="RNZ328" s="942"/>
      <c r="ROA328" s="942"/>
      <c r="ROB328" s="942"/>
      <c r="ROC328" s="942"/>
      <c r="ROD328" s="942"/>
      <c r="ROE328" s="942"/>
      <c r="ROF328" s="942"/>
      <c r="ROG328" s="942"/>
      <c r="ROH328" s="942"/>
      <c r="ROI328" s="942"/>
      <c r="ROJ328" s="942"/>
      <c r="ROK328" s="942"/>
      <c r="ROL328" s="942"/>
      <c r="ROM328" s="942"/>
      <c r="RON328" s="942"/>
      <c r="ROO328" s="942"/>
      <c r="ROP328" s="942"/>
      <c r="ROQ328" s="942"/>
      <c r="ROR328" s="942"/>
      <c r="ROS328" s="942"/>
      <c r="ROT328" s="942"/>
      <c r="ROU328" s="942"/>
      <c r="ROV328" s="942"/>
      <c r="ROW328" s="942"/>
      <c r="ROX328" s="942"/>
      <c r="ROY328" s="942"/>
      <c r="ROZ328" s="942"/>
      <c r="RPA328" s="942"/>
      <c r="RPB328" s="942"/>
      <c r="RPC328" s="942"/>
      <c r="RPD328" s="942"/>
      <c r="RPE328" s="942"/>
      <c r="RPF328" s="942"/>
      <c r="RPG328" s="942"/>
      <c r="RPH328" s="942"/>
      <c r="RPI328" s="942"/>
      <c r="RPJ328" s="942"/>
      <c r="RPK328" s="942"/>
      <c r="RPL328" s="942"/>
      <c r="RPM328" s="942"/>
      <c r="RPN328" s="942"/>
      <c r="RPO328" s="942"/>
      <c r="RPP328" s="942"/>
      <c r="RPQ328" s="942"/>
      <c r="RPR328" s="942"/>
      <c r="RPS328" s="942"/>
      <c r="RPT328" s="942"/>
      <c r="RPU328" s="942"/>
      <c r="RPV328" s="942"/>
      <c r="RPW328" s="942"/>
      <c r="RPX328" s="942"/>
      <c r="RPY328" s="942"/>
      <c r="RPZ328" s="942"/>
      <c r="RQA328" s="942"/>
      <c r="RQB328" s="942"/>
      <c r="RQC328" s="942"/>
      <c r="RQD328" s="942"/>
      <c r="RQE328" s="942"/>
      <c r="RQF328" s="942"/>
      <c r="RQG328" s="942"/>
      <c r="RQH328" s="942"/>
      <c r="RQI328" s="942"/>
      <c r="RQJ328" s="942"/>
      <c r="RQK328" s="942"/>
      <c r="RQL328" s="942"/>
      <c r="RQM328" s="942"/>
      <c r="RQN328" s="942"/>
      <c r="RQO328" s="942"/>
      <c r="RQP328" s="942"/>
      <c r="RQQ328" s="942"/>
      <c r="RQR328" s="942"/>
      <c r="RQS328" s="942"/>
      <c r="RQT328" s="942"/>
      <c r="RQU328" s="942"/>
      <c r="RQV328" s="942"/>
      <c r="RQW328" s="942"/>
      <c r="RQX328" s="942"/>
      <c r="RQY328" s="942"/>
      <c r="RQZ328" s="942"/>
      <c r="RRA328" s="942"/>
      <c r="RRB328" s="942"/>
      <c r="RRC328" s="942"/>
      <c r="RRD328" s="942"/>
      <c r="RRE328" s="942"/>
      <c r="RRF328" s="942"/>
      <c r="RRG328" s="942"/>
      <c r="RRH328" s="942"/>
      <c r="RRI328" s="942"/>
      <c r="RRJ328" s="942"/>
      <c r="RRK328" s="942"/>
      <c r="RRL328" s="942"/>
      <c r="RRM328" s="942"/>
      <c r="RRN328" s="942"/>
      <c r="RRO328" s="942"/>
      <c r="RRP328" s="942"/>
      <c r="RRQ328" s="942"/>
      <c r="RRR328" s="942"/>
      <c r="RRS328" s="942"/>
      <c r="RRT328" s="942"/>
      <c r="RRU328" s="942"/>
      <c r="RRV328" s="942"/>
      <c r="RRW328" s="942"/>
      <c r="RRX328" s="942"/>
      <c r="RRY328" s="942"/>
      <c r="RRZ328" s="942"/>
      <c r="RSA328" s="942"/>
      <c r="RSB328" s="942"/>
      <c r="RSC328" s="942"/>
      <c r="RSD328" s="942"/>
      <c r="RSE328" s="942"/>
      <c r="RSF328" s="942"/>
      <c r="RSG328" s="942"/>
      <c r="RSH328" s="942"/>
      <c r="RSI328" s="942"/>
      <c r="RSJ328" s="942"/>
      <c r="RSK328" s="942"/>
      <c r="RSL328" s="942"/>
      <c r="RSM328" s="942"/>
      <c r="RSN328" s="942"/>
      <c r="RSO328" s="942"/>
      <c r="RSP328" s="942"/>
      <c r="RSQ328" s="942"/>
      <c r="RSR328" s="942"/>
      <c r="RSS328" s="942"/>
      <c r="RST328" s="942"/>
      <c r="RSU328" s="942"/>
      <c r="RSV328" s="942"/>
      <c r="RSW328" s="942"/>
      <c r="RSX328" s="942"/>
      <c r="RSY328" s="942"/>
      <c r="RSZ328" s="942"/>
      <c r="RTA328" s="942"/>
      <c r="RTB328" s="942"/>
      <c r="RTC328" s="942"/>
      <c r="RTD328" s="942"/>
      <c r="RTE328" s="942"/>
      <c r="RTF328" s="942"/>
      <c r="RTG328" s="942"/>
      <c r="RTH328" s="942"/>
      <c r="RTI328" s="942"/>
      <c r="RTJ328" s="942"/>
      <c r="RTK328" s="942"/>
      <c r="RTL328" s="942"/>
      <c r="RTM328" s="942"/>
      <c r="RTN328" s="942"/>
      <c r="RTO328" s="942"/>
      <c r="RTP328" s="942"/>
      <c r="RTQ328" s="942"/>
      <c r="RTR328" s="942"/>
      <c r="RTS328" s="942"/>
      <c r="RTT328" s="942"/>
      <c r="RTU328" s="942"/>
      <c r="RTV328" s="942"/>
      <c r="RTW328" s="942"/>
      <c r="RTX328" s="942"/>
      <c r="RTY328" s="942"/>
      <c r="RTZ328" s="942"/>
      <c r="RUA328" s="942"/>
      <c r="RUB328" s="942"/>
      <c r="RUC328" s="942"/>
      <c r="RUD328" s="942"/>
      <c r="RUE328" s="942"/>
      <c r="RUF328" s="942"/>
      <c r="RUG328" s="942"/>
      <c r="RUH328" s="942"/>
      <c r="RUI328" s="942"/>
      <c r="RUJ328" s="942"/>
      <c r="RUK328" s="942"/>
      <c r="RUL328" s="942"/>
      <c r="RUM328" s="942"/>
      <c r="RUN328" s="942"/>
      <c r="RUO328" s="942"/>
      <c r="RUP328" s="942"/>
      <c r="RUQ328" s="942"/>
      <c r="RUR328" s="942"/>
      <c r="RUS328" s="942"/>
      <c r="RUT328" s="942"/>
      <c r="RUU328" s="942"/>
      <c r="RUV328" s="942"/>
      <c r="RUW328" s="942"/>
      <c r="RUX328" s="942"/>
      <c r="RUY328" s="942"/>
      <c r="RUZ328" s="942"/>
      <c r="RVA328" s="942"/>
      <c r="RVB328" s="942"/>
      <c r="RVC328" s="942"/>
      <c r="RVD328" s="942"/>
      <c r="RVE328" s="942"/>
      <c r="RVF328" s="942"/>
      <c r="RVG328" s="942"/>
      <c r="RVH328" s="942"/>
      <c r="RVI328" s="942"/>
      <c r="RVJ328" s="942"/>
      <c r="RVK328" s="942"/>
      <c r="RVL328" s="942"/>
      <c r="RVM328" s="942"/>
      <c r="RVN328" s="942"/>
      <c r="RVO328" s="942"/>
      <c r="RVP328" s="942"/>
      <c r="RVQ328" s="942"/>
      <c r="RVR328" s="942"/>
      <c r="RVS328" s="942"/>
      <c r="RVT328" s="942"/>
      <c r="RVU328" s="942"/>
      <c r="RVV328" s="942"/>
      <c r="RVW328" s="942"/>
      <c r="RVX328" s="942"/>
      <c r="RVY328" s="942"/>
      <c r="RVZ328" s="942"/>
      <c r="RWA328" s="942"/>
      <c r="RWB328" s="942"/>
      <c r="RWC328" s="942"/>
      <c r="RWD328" s="942"/>
      <c r="RWE328" s="942"/>
      <c r="RWF328" s="942"/>
      <c r="RWG328" s="942"/>
      <c r="RWH328" s="942"/>
      <c r="RWI328" s="942"/>
      <c r="RWJ328" s="942"/>
      <c r="RWK328" s="942"/>
      <c r="RWL328" s="942"/>
      <c r="RWM328" s="942"/>
      <c r="RWN328" s="942"/>
      <c r="RWO328" s="942"/>
      <c r="RWP328" s="942"/>
      <c r="RWQ328" s="942"/>
      <c r="RWR328" s="942"/>
      <c r="RWS328" s="942"/>
      <c r="RWT328" s="942"/>
      <c r="RWU328" s="942"/>
      <c r="RWV328" s="942"/>
      <c r="RWW328" s="942"/>
      <c r="RWX328" s="942"/>
      <c r="RWY328" s="942"/>
      <c r="RWZ328" s="942"/>
      <c r="RXA328" s="942"/>
      <c r="RXB328" s="942"/>
      <c r="RXC328" s="942"/>
      <c r="RXD328" s="942"/>
      <c r="RXE328" s="942"/>
      <c r="RXF328" s="942"/>
      <c r="RXG328" s="942"/>
      <c r="RXH328" s="942"/>
      <c r="RXI328" s="942"/>
      <c r="RXJ328" s="942"/>
      <c r="RXK328" s="942"/>
      <c r="RXL328" s="942"/>
      <c r="RXM328" s="942"/>
      <c r="RXN328" s="942"/>
      <c r="RXO328" s="942"/>
      <c r="RXP328" s="942"/>
      <c r="RXQ328" s="942"/>
      <c r="RXR328" s="942"/>
      <c r="RXS328" s="942"/>
      <c r="RXT328" s="942"/>
      <c r="RXU328" s="942"/>
      <c r="RXV328" s="942"/>
      <c r="RXW328" s="942"/>
      <c r="RXX328" s="942"/>
      <c r="RXY328" s="942"/>
      <c r="RXZ328" s="942"/>
      <c r="RYA328" s="942"/>
      <c r="RYB328" s="942"/>
      <c r="RYC328" s="942"/>
      <c r="RYD328" s="942"/>
      <c r="RYE328" s="942"/>
      <c r="RYF328" s="942"/>
      <c r="RYG328" s="942"/>
      <c r="RYH328" s="942"/>
      <c r="RYI328" s="942"/>
      <c r="RYJ328" s="942"/>
      <c r="RYK328" s="942"/>
      <c r="RYL328" s="942"/>
      <c r="RYM328" s="942"/>
      <c r="RYN328" s="942"/>
      <c r="RYO328" s="942"/>
      <c r="RYP328" s="942"/>
      <c r="RYQ328" s="942"/>
      <c r="RYR328" s="942"/>
      <c r="RYS328" s="942"/>
      <c r="RYT328" s="942"/>
      <c r="RYU328" s="942"/>
      <c r="RYV328" s="942"/>
      <c r="RYW328" s="942"/>
      <c r="RYX328" s="942"/>
      <c r="RYY328" s="942"/>
      <c r="RYZ328" s="942"/>
      <c r="RZA328" s="942"/>
      <c r="RZB328" s="942"/>
      <c r="RZC328" s="942"/>
      <c r="RZD328" s="942"/>
      <c r="RZE328" s="942"/>
      <c r="RZF328" s="942"/>
      <c r="RZG328" s="942"/>
      <c r="RZH328" s="942"/>
      <c r="RZI328" s="942"/>
      <c r="RZJ328" s="942"/>
      <c r="RZK328" s="942"/>
      <c r="RZL328" s="942"/>
      <c r="RZM328" s="942"/>
      <c r="RZN328" s="942"/>
      <c r="RZO328" s="942"/>
      <c r="RZP328" s="942"/>
      <c r="RZQ328" s="942"/>
      <c r="RZR328" s="942"/>
      <c r="RZS328" s="942"/>
      <c r="RZT328" s="942"/>
      <c r="RZU328" s="942"/>
      <c r="RZV328" s="942"/>
      <c r="RZW328" s="942"/>
      <c r="RZX328" s="942"/>
      <c r="RZY328" s="942"/>
      <c r="RZZ328" s="942"/>
      <c r="SAA328" s="942"/>
      <c r="SAB328" s="942"/>
      <c r="SAC328" s="942"/>
      <c r="SAD328" s="942"/>
      <c r="SAE328" s="942"/>
      <c r="SAF328" s="942"/>
      <c r="SAG328" s="942"/>
      <c r="SAH328" s="942"/>
      <c r="SAI328" s="942"/>
      <c r="SAJ328" s="942"/>
      <c r="SAK328" s="942"/>
      <c r="SAL328" s="942"/>
      <c r="SAM328" s="942"/>
      <c r="SAN328" s="942"/>
      <c r="SAO328" s="942"/>
      <c r="SAP328" s="942"/>
      <c r="SAQ328" s="942"/>
      <c r="SAR328" s="942"/>
      <c r="SAS328" s="942"/>
      <c r="SAT328" s="942"/>
      <c r="SAU328" s="942"/>
      <c r="SAV328" s="942"/>
      <c r="SAW328" s="942"/>
      <c r="SAX328" s="942"/>
      <c r="SAY328" s="942"/>
      <c r="SAZ328" s="942"/>
      <c r="SBA328" s="942"/>
      <c r="SBB328" s="942"/>
      <c r="SBC328" s="942"/>
      <c r="SBD328" s="942"/>
      <c r="SBE328" s="942"/>
      <c r="SBF328" s="942"/>
      <c r="SBG328" s="942"/>
      <c r="SBH328" s="942"/>
      <c r="SBI328" s="942"/>
      <c r="SBJ328" s="942"/>
      <c r="SBK328" s="942"/>
      <c r="SBL328" s="942"/>
      <c r="SBM328" s="942"/>
      <c r="SBN328" s="942"/>
      <c r="SBO328" s="942"/>
      <c r="SBP328" s="942"/>
      <c r="SBQ328" s="942"/>
      <c r="SBR328" s="942"/>
      <c r="SBS328" s="942"/>
      <c r="SBT328" s="942"/>
      <c r="SBU328" s="942"/>
      <c r="SBV328" s="942"/>
      <c r="SBW328" s="942"/>
      <c r="SBX328" s="942"/>
      <c r="SBY328" s="942"/>
      <c r="SBZ328" s="942"/>
      <c r="SCA328" s="942"/>
      <c r="SCB328" s="942"/>
      <c r="SCC328" s="942"/>
      <c r="SCD328" s="942"/>
      <c r="SCE328" s="942"/>
      <c r="SCF328" s="942"/>
      <c r="SCG328" s="942"/>
      <c r="SCH328" s="942"/>
      <c r="SCI328" s="942"/>
      <c r="SCJ328" s="942"/>
      <c r="SCK328" s="942"/>
      <c r="SCL328" s="942"/>
      <c r="SCM328" s="942"/>
      <c r="SCN328" s="942"/>
      <c r="SCO328" s="942"/>
      <c r="SCP328" s="942"/>
      <c r="SCQ328" s="942"/>
      <c r="SCR328" s="942"/>
      <c r="SCS328" s="942"/>
      <c r="SCT328" s="942"/>
      <c r="SCU328" s="942"/>
      <c r="SCV328" s="942"/>
      <c r="SCW328" s="942"/>
      <c r="SCX328" s="942"/>
      <c r="SCY328" s="942"/>
      <c r="SCZ328" s="942"/>
      <c r="SDA328" s="942"/>
      <c r="SDB328" s="942"/>
      <c r="SDC328" s="942"/>
      <c r="SDD328" s="942"/>
      <c r="SDE328" s="942"/>
      <c r="SDF328" s="942"/>
      <c r="SDG328" s="942"/>
      <c r="SDH328" s="942"/>
      <c r="SDI328" s="942"/>
      <c r="SDJ328" s="942"/>
      <c r="SDK328" s="942"/>
      <c r="SDL328" s="942"/>
      <c r="SDM328" s="942"/>
      <c r="SDN328" s="942"/>
      <c r="SDO328" s="942"/>
      <c r="SDP328" s="942"/>
      <c r="SDQ328" s="942"/>
      <c r="SDR328" s="942"/>
      <c r="SDS328" s="942"/>
      <c r="SDT328" s="942"/>
      <c r="SDU328" s="942"/>
      <c r="SDV328" s="942"/>
      <c r="SDW328" s="942"/>
      <c r="SDX328" s="942"/>
      <c r="SDY328" s="942"/>
      <c r="SDZ328" s="942"/>
      <c r="SEA328" s="942"/>
      <c r="SEB328" s="942"/>
      <c r="SEC328" s="942"/>
      <c r="SED328" s="942"/>
      <c r="SEE328" s="942"/>
      <c r="SEF328" s="942"/>
      <c r="SEG328" s="942"/>
      <c r="SEH328" s="942"/>
      <c r="SEI328" s="942"/>
      <c r="SEJ328" s="942"/>
      <c r="SEK328" s="942"/>
      <c r="SEL328" s="942"/>
      <c r="SEM328" s="942"/>
      <c r="SEN328" s="942"/>
      <c r="SEO328" s="942"/>
      <c r="SEP328" s="942"/>
      <c r="SEQ328" s="942"/>
      <c r="SER328" s="942"/>
      <c r="SES328" s="942"/>
      <c r="SET328" s="942"/>
      <c r="SEU328" s="942"/>
      <c r="SEV328" s="942"/>
      <c r="SEW328" s="942"/>
      <c r="SEX328" s="942"/>
      <c r="SEY328" s="942"/>
      <c r="SEZ328" s="942"/>
      <c r="SFA328" s="942"/>
      <c r="SFB328" s="942"/>
      <c r="SFC328" s="942"/>
      <c r="SFD328" s="942"/>
      <c r="SFE328" s="942"/>
      <c r="SFF328" s="942"/>
      <c r="SFG328" s="942"/>
      <c r="SFH328" s="942"/>
      <c r="SFI328" s="942"/>
      <c r="SFJ328" s="942"/>
      <c r="SFK328" s="942"/>
      <c r="SFL328" s="942"/>
      <c r="SFM328" s="942"/>
      <c r="SFN328" s="942"/>
      <c r="SFO328" s="942"/>
      <c r="SFP328" s="942"/>
      <c r="SFQ328" s="942"/>
      <c r="SFR328" s="942"/>
      <c r="SFS328" s="942"/>
      <c r="SFT328" s="942"/>
      <c r="SFU328" s="942"/>
      <c r="SFV328" s="942"/>
      <c r="SFW328" s="942"/>
      <c r="SFX328" s="942"/>
      <c r="SFY328" s="942"/>
      <c r="SFZ328" s="942"/>
      <c r="SGA328" s="942"/>
      <c r="SGB328" s="942"/>
      <c r="SGC328" s="942"/>
      <c r="SGD328" s="942"/>
      <c r="SGE328" s="942"/>
      <c r="SGF328" s="942"/>
      <c r="SGG328" s="942"/>
      <c r="SGH328" s="942"/>
      <c r="SGI328" s="942"/>
      <c r="SGJ328" s="942"/>
      <c r="SGK328" s="942"/>
      <c r="SGL328" s="942"/>
      <c r="SGM328" s="942"/>
      <c r="SGN328" s="942"/>
      <c r="SGO328" s="942"/>
      <c r="SGP328" s="942"/>
      <c r="SGQ328" s="942"/>
      <c r="SGR328" s="942"/>
      <c r="SGS328" s="942"/>
      <c r="SGT328" s="942"/>
      <c r="SGU328" s="942"/>
      <c r="SGV328" s="942"/>
      <c r="SGW328" s="942"/>
      <c r="SGX328" s="942"/>
      <c r="SGY328" s="942"/>
      <c r="SGZ328" s="942"/>
      <c r="SHA328" s="942"/>
      <c r="SHB328" s="942"/>
      <c r="SHC328" s="942"/>
      <c r="SHD328" s="942"/>
      <c r="SHE328" s="942"/>
      <c r="SHF328" s="942"/>
      <c r="SHG328" s="942"/>
      <c r="SHH328" s="942"/>
      <c r="SHI328" s="942"/>
      <c r="SHJ328" s="942"/>
      <c r="SHK328" s="942"/>
      <c r="SHL328" s="942"/>
      <c r="SHM328" s="942"/>
      <c r="SHN328" s="942"/>
      <c r="SHO328" s="942"/>
      <c r="SHP328" s="942"/>
      <c r="SHQ328" s="942"/>
      <c r="SHR328" s="942"/>
      <c r="SHS328" s="942"/>
      <c r="SHT328" s="942"/>
      <c r="SHU328" s="942"/>
      <c r="SHV328" s="942"/>
      <c r="SHW328" s="942"/>
      <c r="SHX328" s="942"/>
      <c r="SHY328" s="942"/>
      <c r="SHZ328" s="942"/>
      <c r="SIA328" s="942"/>
      <c r="SIB328" s="942"/>
      <c r="SIC328" s="942"/>
      <c r="SID328" s="942"/>
      <c r="SIE328" s="942"/>
      <c r="SIF328" s="942"/>
      <c r="SIG328" s="942"/>
      <c r="SIH328" s="942"/>
      <c r="SII328" s="942"/>
      <c r="SIJ328" s="942"/>
      <c r="SIK328" s="942"/>
      <c r="SIL328" s="942"/>
      <c r="SIM328" s="942"/>
      <c r="SIN328" s="942"/>
      <c r="SIO328" s="942"/>
      <c r="SIP328" s="942"/>
      <c r="SIQ328" s="942"/>
      <c r="SIR328" s="942"/>
      <c r="SIS328" s="942"/>
      <c r="SIT328" s="942"/>
      <c r="SIU328" s="942"/>
      <c r="SIV328" s="942"/>
      <c r="SIW328" s="942"/>
      <c r="SIX328" s="942"/>
      <c r="SIY328" s="942"/>
      <c r="SIZ328" s="942"/>
      <c r="SJA328" s="942"/>
      <c r="SJB328" s="942"/>
      <c r="SJC328" s="942"/>
      <c r="SJD328" s="942"/>
      <c r="SJE328" s="942"/>
      <c r="SJF328" s="942"/>
      <c r="SJG328" s="942"/>
      <c r="SJH328" s="942"/>
      <c r="SJI328" s="942"/>
      <c r="SJJ328" s="942"/>
      <c r="SJK328" s="942"/>
      <c r="SJL328" s="942"/>
      <c r="SJM328" s="942"/>
      <c r="SJN328" s="942"/>
      <c r="SJO328" s="942"/>
      <c r="SJP328" s="942"/>
      <c r="SJQ328" s="942"/>
      <c r="SJR328" s="942"/>
      <c r="SJS328" s="942"/>
      <c r="SJT328" s="942"/>
      <c r="SJU328" s="942"/>
      <c r="SJV328" s="942"/>
      <c r="SJW328" s="942"/>
      <c r="SJX328" s="942"/>
      <c r="SJY328" s="942"/>
      <c r="SJZ328" s="942"/>
      <c r="SKA328" s="942"/>
      <c r="SKB328" s="942"/>
      <c r="SKC328" s="942"/>
      <c r="SKD328" s="942"/>
      <c r="SKE328" s="942"/>
      <c r="SKF328" s="942"/>
      <c r="SKG328" s="942"/>
      <c r="SKH328" s="942"/>
      <c r="SKI328" s="942"/>
      <c r="SKJ328" s="942"/>
      <c r="SKK328" s="942"/>
      <c r="SKL328" s="942"/>
      <c r="SKM328" s="942"/>
      <c r="SKN328" s="942"/>
      <c r="SKO328" s="942"/>
      <c r="SKP328" s="942"/>
      <c r="SKQ328" s="942"/>
      <c r="SKR328" s="942"/>
      <c r="SKS328" s="942"/>
      <c r="SKT328" s="942"/>
      <c r="SKU328" s="942"/>
      <c r="SKV328" s="942"/>
      <c r="SKW328" s="942"/>
      <c r="SKX328" s="942"/>
      <c r="SKY328" s="942"/>
      <c r="SKZ328" s="942"/>
      <c r="SLA328" s="942"/>
      <c r="SLB328" s="942"/>
      <c r="SLC328" s="942"/>
      <c r="SLD328" s="942"/>
      <c r="SLE328" s="942"/>
      <c r="SLF328" s="942"/>
      <c r="SLG328" s="942"/>
      <c r="SLH328" s="942"/>
      <c r="SLI328" s="942"/>
      <c r="SLJ328" s="942"/>
      <c r="SLK328" s="942"/>
      <c r="SLL328" s="942"/>
      <c r="SLM328" s="942"/>
      <c r="SLN328" s="942"/>
      <c r="SLO328" s="942"/>
      <c r="SLP328" s="942"/>
      <c r="SLQ328" s="942"/>
      <c r="SLR328" s="942"/>
      <c r="SLS328" s="942"/>
      <c r="SLT328" s="942"/>
      <c r="SLU328" s="942"/>
      <c r="SLV328" s="942"/>
      <c r="SLW328" s="942"/>
      <c r="SLX328" s="942"/>
      <c r="SLY328" s="942"/>
      <c r="SLZ328" s="942"/>
      <c r="SMA328" s="942"/>
      <c r="SMB328" s="942"/>
      <c r="SMC328" s="942"/>
      <c r="SMD328" s="942"/>
      <c r="SME328" s="942"/>
      <c r="SMF328" s="942"/>
      <c r="SMG328" s="942"/>
      <c r="SMH328" s="942"/>
      <c r="SMI328" s="942"/>
      <c r="SMJ328" s="942"/>
      <c r="SMK328" s="942"/>
      <c r="SML328" s="942"/>
      <c r="SMM328" s="942"/>
      <c r="SMN328" s="942"/>
      <c r="SMO328" s="942"/>
      <c r="SMP328" s="942"/>
      <c r="SMQ328" s="942"/>
      <c r="SMR328" s="942"/>
      <c r="SMS328" s="942"/>
      <c r="SMT328" s="942"/>
      <c r="SMU328" s="942"/>
      <c r="SMV328" s="942"/>
      <c r="SMW328" s="942"/>
      <c r="SMX328" s="942"/>
      <c r="SMY328" s="942"/>
      <c r="SMZ328" s="942"/>
      <c r="SNA328" s="942"/>
      <c r="SNB328" s="942"/>
      <c r="SNC328" s="942"/>
      <c r="SND328" s="942"/>
      <c r="SNE328" s="942"/>
      <c r="SNF328" s="942"/>
      <c r="SNG328" s="942"/>
      <c r="SNH328" s="942"/>
      <c r="SNI328" s="942"/>
      <c r="SNJ328" s="942"/>
      <c r="SNK328" s="942"/>
      <c r="SNL328" s="942"/>
      <c r="SNM328" s="942"/>
      <c r="SNN328" s="942"/>
      <c r="SNO328" s="942"/>
      <c r="SNP328" s="942"/>
      <c r="SNQ328" s="942"/>
      <c r="SNR328" s="942"/>
      <c r="SNS328" s="942"/>
      <c r="SNT328" s="942"/>
      <c r="SNU328" s="942"/>
      <c r="SNV328" s="942"/>
      <c r="SNW328" s="942"/>
      <c r="SNX328" s="942"/>
      <c r="SNY328" s="942"/>
      <c r="SNZ328" s="942"/>
      <c r="SOA328" s="942"/>
      <c r="SOB328" s="942"/>
      <c r="SOC328" s="942"/>
      <c r="SOD328" s="942"/>
      <c r="SOE328" s="942"/>
      <c r="SOF328" s="942"/>
      <c r="SOG328" s="942"/>
      <c r="SOH328" s="942"/>
      <c r="SOI328" s="942"/>
      <c r="SOJ328" s="942"/>
      <c r="SOK328" s="942"/>
      <c r="SOL328" s="942"/>
      <c r="SOM328" s="942"/>
      <c r="SON328" s="942"/>
      <c r="SOO328" s="942"/>
      <c r="SOP328" s="942"/>
      <c r="SOQ328" s="942"/>
      <c r="SOR328" s="942"/>
      <c r="SOS328" s="942"/>
      <c r="SOT328" s="942"/>
      <c r="SOU328" s="942"/>
      <c r="SOV328" s="942"/>
      <c r="SOW328" s="942"/>
      <c r="SOX328" s="942"/>
      <c r="SOY328" s="942"/>
      <c r="SOZ328" s="942"/>
      <c r="SPA328" s="942"/>
      <c r="SPB328" s="942"/>
      <c r="SPC328" s="942"/>
      <c r="SPD328" s="942"/>
      <c r="SPE328" s="942"/>
      <c r="SPF328" s="942"/>
      <c r="SPG328" s="942"/>
      <c r="SPH328" s="942"/>
      <c r="SPI328" s="942"/>
      <c r="SPJ328" s="942"/>
      <c r="SPK328" s="942"/>
      <c r="SPL328" s="942"/>
      <c r="SPM328" s="942"/>
      <c r="SPN328" s="942"/>
      <c r="SPO328" s="942"/>
      <c r="SPP328" s="942"/>
      <c r="SPQ328" s="942"/>
      <c r="SPR328" s="942"/>
      <c r="SPS328" s="942"/>
      <c r="SPT328" s="942"/>
      <c r="SPU328" s="942"/>
      <c r="SPV328" s="942"/>
      <c r="SPW328" s="942"/>
      <c r="SPX328" s="942"/>
      <c r="SPY328" s="942"/>
      <c r="SPZ328" s="942"/>
      <c r="SQA328" s="942"/>
      <c r="SQB328" s="942"/>
      <c r="SQC328" s="942"/>
      <c r="SQD328" s="942"/>
      <c r="SQE328" s="942"/>
      <c r="SQF328" s="942"/>
      <c r="SQG328" s="942"/>
      <c r="SQH328" s="942"/>
      <c r="SQI328" s="942"/>
      <c r="SQJ328" s="942"/>
      <c r="SQK328" s="942"/>
      <c r="SQL328" s="942"/>
      <c r="SQM328" s="942"/>
      <c r="SQN328" s="942"/>
      <c r="SQO328" s="942"/>
      <c r="SQP328" s="942"/>
      <c r="SQQ328" s="942"/>
      <c r="SQR328" s="942"/>
      <c r="SQS328" s="942"/>
      <c r="SQT328" s="942"/>
      <c r="SQU328" s="942"/>
      <c r="SQV328" s="942"/>
      <c r="SQW328" s="942"/>
      <c r="SQX328" s="942"/>
      <c r="SQY328" s="942"/>
      <c r="SQZ328" s="942"/>
      <c r="SRA328" s="942"/>
      <c r="SRB328" s="942"/>
      <c r="SRC328" s="942"/>
      <c r="SRD328" s="942"/>
      <c r="SRE328" s="942"/>
      <c r="SRF328" s="942"/>
      <c r="SRG328" s="942"/>
      <c r="SRH328" s="942"/>
      <c r="SRI328" s="942"/>
      <c r="SRJ328" s="942"/>
      <c r="SRK328" s="942"/>
      <c r="SRL328" s="942"/>
      <c r="SRM328" s="942"/>
      <c r="SRN328" s="942"/>
      <c r="SRO328" s="942"/>
      <c r="SRP328" s="942"/>
      <c r="SRQ328" s="942"/>
      <c r="SRR328" s="942"/>
      <c r="SRS328" s="942"/>
      <c r="SRT328" s="942"/>
      <c r="SRU328" s="942"/>
      <c r="SRV328" s="942"/>
      <c r="SRW328" s="942"/>
      <c r="SRX328" s="942"/>
      <c r="SRY328" s="942"/>
      <c r="SRZ328" s="942"/>
      <c r="SSA328" s="942"/>
      <c r="SSB328" s="942"/>
      <c r="SSC328" s="942"/>
      <c r="SSD328" s="942"/>
      <c r="SSE328" s="942"/>
      <c r="SSF328" s="942"/>
      <c r="SSG328" s="942"/>
      <c r="SSH328" s="942"/>
      <c r="SSI328" s="942"/>
      <c r="SSJ328" s="942"/>
      <c r="SSK328" s="942"/>
      <c r="SSL328" s="942"/>
      <c r="SSM328" s="942"/>
      <c r="SSN328" s="942"/>
      <c r="SSO328" s="942"/>
      <c r="SSP328" s="942"/>
      <c r="SSQ328" s="942"/>
      <c r="SSR328" s="942"/>
      <c r="SSS328" s="942"/>
      <c r="SST328" s="942"/>
      <c r="SSU328" s="942"/>
      <c r="SSV328" s="942"/>
      <c r="SSW328" s="942"/>
      <c r="SSX328" s="942"/>
      <c r="SSY328" s="942"/>
      <c r="SSZ328" s="942"/>
      <c r="STA328" s="942"/>
      <c r="STB328" s="942"/>
      <c r="STC328" s="942"/>
      <c r="STD328" s="942"/>
      <c r="STE328" s="942"/>
      <c r="STF328" s="942"/>
      <c r="STG328" s="942"/>
      <c r="STH328" s="942"/>
      <c r="STI328" s="942"/>
      <c r="STJ328" s="942"/>
      <c r="STK328" s="942"/>
      <c r="STL328" s="942"/>
      <c r="STM328" s="942"/>
      <c r="STN328" s="942"/>
      <c r="STO328" s="942"/>
      <c r="STP328" s="942"/>
      <c r="STQ328" s="942"/>
      <c r="STR328" s="942"/>
      <c r="STS328" s="942"/>
      <c r="STT328" s="942"/>
      <c r="STU328" s="942"/>
      <c r="STV328" s="942"/>
      <c r="STW328" s="942"/>
      <c r="STX328" s="942"/>
      <c r="STY328" s="942"/>
      <c r="STZ328" s="942"/>
      <c r="SUA328" s="942"/>
      <c r="SUB328" s="942"/>
      <c r="SUC328" s="942"/>
      <c r="SUD328" s="942"/>
      <c r="SUE328" s="942"/>
      <c r="SUF328" s="942"/>
      <c r="SUG328" s="942"/>
      <c r="SUH328" s="942"/>
      <c r="SUI328" s="942"/>
      <c r="SUJ328" s="942"/>
      <c r="SUK328" s="942"/>
      <c r="SUL328" s="942"/>
      <c r="SUM328" s="942"/>
      <c r="SUN328" s="942"/>
      <c r="SUO328" s="942"/>
      <c r="SUP328" s="942"/>
      <c r="SUQ328" s="942"/>
      <c r="SUR328" s="942"/>
      <c r="SUS328" s="942"/>
      <c r="SUT328" s="942"/>
      <c r="SUU328" s="942"/>
      <c r="SUV328" s="942"/>
      <c r="SUW328" s="942"/>
      <c r="SUX328" s="942"/>
      <c r="SUY328" s="942"/>
      <c r="SUZ328" s="942"/>
      <c r="SVA328" s="942"/>
      <c r="SVB328" s="942"/>
      <c r="SVC328" s="942"/>
      <c r="SVD328" s="942"/>
      <c r="SVE328" s="942"/>
      <c r="SVF328" s="942"/>
      <c r="SVG328" s="942"/>
      <c r="SVH328" s="942"/>
      <c r="SVI328" s="942"/>
      <c r="SVJ328" s="942"/>
      <c r="SVK328" s="942"/>
      <c r="SVL328" s="942"/>
      <c r="SVM328" s="942"/>
      <c r="SVN328" s="942"/>
      <c r="SVO328" s="942"/>
      <c r="SVP328" s="942"/>
      <c r="SVQ328" s="942"/>
      <c r="SVR328" s="942"/>
      <c r="SVS328" s="942"/>
      <c r="SVT328" s="942"/>
      <c r="SVU328" s="942"/>
      <c r="SVV328" s="942"/>
      <c r="SVW328" s="942"/>
      <c r="SVX328" s="942"/>
      <c r="SVY328" s="942"/>
      <c r="SVZ328" s="942"/>
      <c r="SWA328" s="942"/>
      <c r="SWB328" s="942"/>
      <c r="SWC328" s="942"/>
      <c r="SWD328" s="942"/>
      <c r="SWE328" s="942"/>
      <c r="SWF328" s="942"/>
      <c r="SWG328" s="942"/>
      <c r="SWH328" s="942"/>
      <c r="SWI328" s="942"/>
      <c r="SWJ328" s="942"/>
      <c r="SWK328" s="942"/>
      <c r="SWL328" s="942"/>
      <c r="SWM328" s="942"/>
      <c r="SWN328" s="942"/>
      <c r="SWO328" s="942"/>
      <c r="SWP328" s="942"/>
      <c r="SWQ328" s="942"/>
      <c r="SWR328" s="942"/>
      <c r="SWS328" s="942"/>
      <c r="SWT328" s="942"/>
      <c r="SWU328" s="942"/>
      <c r="SWV328" s="942"/>
      <c r="SWW328" s="942"/>
      <c r="SWX328" s="942"/>
      <c r="SWY328" s="942"/>
      <c r="SWZ328" s="942"/>
      <c r="SXA328" s="942"/>
      <c r="SXB328" s="942"/>
      <c r="SXC328" s="942"/>
      <c r="SXD328" s="942"/>
      <c r="SXE328" s="942"/>
      <c r="SXF328" s="942"/>
      <c r="SXG328" s="942"/>
      <c r="SXH328" s="942"/>
      <c r="SXI328" s="942"/>
      <c r="SXJ328" s="942"/>
      <c r="SXK328" s="942"/>
      <c r="SXL328" s="942"/>
      <c r="SXM328" s="942"/>
      <c r="SXN328" s="942"/>
      <c r="SXO328" s="942"/>
      <c r="SXP328" s="942"/>
      <c r="SXQ328" s="942"/>
      <c r="SXR328" s="942"/>
      <c r="SXS328" s="942"/>
      <c r="SXT328" s="942"/>
      <c r="SXU328" s="942"/>
      <c r="SXV328" s="942"/>
      <c r="SXW328" s="942"/>
      <c r="SXX328" s="942"/>
      <c r="SXY328" s="942"/>
      <c r="SXZ328" s="942"/>
      <c r="SYA328" s="942"/>
      <c r="SYB328" s="942"/>
      <c r="SYC328" s="942"/>
      <c r="SYD328" s="942"/>
      <c r="SYE328" s="942"/>
      <c r="SYF328" s="942"/>
      <c r="SYG328" s="942"/>
      <c r="SYH328" s="942"/>
      <c r="SYI328" s="942"/>
      <c r="SYJ328" s="942"/>
      <c r="SYK328" s="942"/>
      <c r="SYL328" s="942"/>
      <c r="SYM328" s="942"/>
      <c r="SYN328" s="942"/>
      <c r="SYO328" s="942"/>
      <c r="SYP328" s="942"/>
      <c r="SYQ328" s="942"/>
      <c r="SYR328" s="942"/>
      <c r="SYS328" s="942"/>
      <c r="SYT328" s="942"/>
      <c r="SYU328" s="942"/>
      <c r="SYV328" s="942"/>
      <c r="SYW328" s="942"/>
      <c r="SYX328" s="942"/>
      <c r="SYY328" s="942"/>
      <c r="SYZ328" s="942"/>
      <c r="SZA328" s="942"/>
      <c r="SZB328" s="942"/>
      <c r="SZC328" s="942"/>
      <c r="SZD328" s="942"/>
      <c r="SZE328" s="942"/>
      <c r="SZF328" s="942"/>
      <c r="SZG328" s="942"/>
      <c r="SZH328" s="942"/>
      <c r="SZI328" s="942"/>
      <c r="SZJ328" s="942"/>
      <c r="SZK328" s="942"/>
      <c r="SZL328" s="942"/>
      <c r="SZM328" s="942"/>
      <c r="SZN328" s="942"/>
      <c r="SZO328" s="942"/>
      <c r="SZP328" s="942"/>
      <c r="SZQ328" s="942"/>
      <c r="SZR328" s="942"/>
      <c r="SZS328" s="942"/>
      <c r="SZT328" s="942"/>
      <c r="SZU328" s="942"/>
      <c r="SZV328" s="942"/>
      <c r="SZW328" s="942"/>
      <c r="SZX328" s="942"/>
      <c r="SZY328" s="942"/>
      <c r="SZZ328" s="942"/>
      <c r="TAA328" s="942"/>
      <c r="TAB328" s="942"/>
      <c r="TAC328" s="942"/>
      <c r="TAD328" s="942"/>
      <c r="TAE328" s="942"/>
      <c r="TAF328" s="942"/>
      <c r="TAG328" s="942"/>
      <c r="TAH328" s="942"/>
      <c r="TAI328" s="942"/>
      <c r="TAJ328" s="942"/>
      <c r="TAK328" s="942"/>
      <c r="TAL328" s="942"/>
      <c r="TAM328" s="942"/>
      <c r="TAN328" s="942"/>
      <c r="TAO328" s="942"/>
      <c r="TAP328" s="942"/>
      <c r="TAQ328" s="942"/>
      <c r="TAR328" s="942"/>
      <c r="TAS328" s="942"/>
      <c r="TAT328" s="942"/>
      <c r="TAU328" s="942"/>
      <c r="TAV328" s="942"/>
      <c r="TAW328" s="942"/>
      <c r="TAX328" s="942"/>
      <c r="TAY328" s="942"/>
      <c r="TAZ328" s="942"/>
      <c r="TBA328" s="942"/>
      <c r="TBB328" s="942"/>
      <c r="TBC328" s="942"/>
      <c r="TBD328" s="942"/>
      <c r="TBE328" s="942"/>
      <c r="TBF328" s="942"/>
      <c r="TBG328" s="942"/>
      <c r="TBH328" s="942"/>
      <c r="TBI328" s="942"/>
      <c r="TBJ328" s="942"/>
      <c r="TBK328" s="942"/>
      <c r="TBL328" s="942"/>
      <c r="TBM328" s="942"/>
      <c r="TBN328" s="942"/>
      <c r="TBO328" s="942"/>
      <c r="TBP328" s="942"/>
      <c r="TBQ328" s="942"/>
      <c r="TBR328" s="942"/>
      <c r="TBS328" s="942"/>
      <c r="TBT328" s="942"/>
      <c r="TBU328" s="942"/>
      <c r="TBV328" s="942"/>
      <c r="TBW328" s="942"/>
      <c r="TBX328" s="942"/>
      <c r="TBY328" s="942"/>
      <c r="TBZ328" s="942"/>
      <c r="TCA328" s="942"/>
      <c r="TCB328" s="942"/>
      <c r="TCC328" s="942"/>
      <c r="TCD328" s="942"/>
      <c r="TCE328" s="942"/>
      <c r="TCF328" s="942"/>
      <c r="TCG328" s="942"/>
      <c r="TCH328" s="942"/>
      <c r="TCI328" s="942"/>
      <c r="TCJ328" s="942"/>
      <c r="TCK328" s="942"/>
      <c r="TCL328" s="942"/>
      <c r="TCM328" s="942"/>
      <c r="TCN328" s="942"/>
      <c r="TCO328" s="942"/>
      <c r="TCP328" s="942"/>
      <c r="TCQ328" s="942"/>
      <c r="TCR328" s="942"/>
      <c r="TCS328" s="942"/>
      <c r="TCT328" s="942"/>
      <c r="TCU328" s="942"/>
      <c r="TCV328" s="942"/>
      <c r="TCW328" s="942"/>
      <c r="TCX328" s="942"/>
      <c r="TCY328" s="942"/>
      <c r="TCZ328" s="942"/>
      <c r="TDA328" s="942"/>
      <c r="TDB328" s="942"/>
      <c r="TDC328" s="942"/>
      <c r="TDD328" s="942"/>
      <c r="TDE328" s="942"/>
      <c r="TDF328" s="942"/>
      <c r="TDG328" s="942"/>
      <c r="TDH328" s="942"/>
      <c r="TDI328" s="942"/>
      <c r="TDJ328" s="942"/>
      <c r="TDK328" s="942"/>
      <c r="TDL328" s="942"/>
      <c r="TDM328" s="942"/>
      <c r="TDN328" s="942"/>
      <c r="TDO328" s="942"/>
      <c r="TDP328" s="942"/>
      <c r="TDQ328" s="942"/>
      <c r="TDR328" s="942"/>
      <c r="TDS328" s="942"/>
      <c r="TDT328" s="942"/>
      <c r="TDU328" s="942"/>
      <c r="TDV328" s="942"/>
      <c r="TDW328" s="942"/>
      <c r="TDX328" s="942"/>
      <c r="TDY328" s="942"/>
      <c r="TDZ328" s="942"/>
      <c r="TEA328" s="942"/>
      <c r="TEB328" s="942"/>
      <c r="TEC328" s="942"/>
      <c r="TED328" s="942"/>
      <c r="TEE328" s="942"/>
      <c r="TEF328" s="942"/>
      <c r="TEG328" s="942"/>
      <c r="TEH328" s="942"/>
      <c r="TEI328" s="942"/>
      <c r="TEJ328" s="942"/>
      <c r="TEK328" s="942"/>
      <c r="TEL328" s="942"/>
      <c r="TEM328" s="942"/>
      <c r="TEN328" s="942"/>
      <c r="TEO328" s="942"/>
      <c r="TEP328" s="942"/>
      <c r="TEQ328" s="942"/>
      <c r="TER328" s="942"/>
      <c r="TES328" s="942"/>
      <c r="TET328" s="942"/>
      <c r="TEU328" s="942"/>
      <c r="TEV328" s="942"/>
      <c r="TEW328" s="942"/>
      <c r="TEX328" s="942"/>
      <c r="TEY328" s="942"/>
      <c r="TEZ328" s="942"/>
      <c r="TFA328" s="942"/>
      <c r="TFB328" s="942"/>
      <c r="TFC328" s="942"/>
      <c r="TFD328" s="942"/>
      <c r="TFE328" s="942"/>
      <c r="TFF328" s="942"/>
      <c r="TFG328" s="942"/>
      <c r="TFH328" s="942"/>
      <c r="TFI328" s="942"/>
      <c r="TFJ328" s="942"/>
      <c r="TFK328" s="942"/>
      <c r="TFL328" s="942"/>
      <c r="TFM328" s="942"/>
      <c r="TFN328" s="942"/>
      <c r="TFO328" s="942"/>
      <c r="TFP328" s="942"/>
      <c r="TFQ328" s="942"/>
      <c r="TFR328" s="942"/>
      <c r="TFS328" s="942"/>
      <c r="TFT328" s="942"/>
      <c r="TFU328" s="942"/>
      <c r="TFV328" s="942"/>
      <c r="TFW328" s="942"/>
      <c r="TFX328" s="942"/>
      <c r="TFY328" s="942"/>
      <c r="TFZ328" s="942"/>
      <c r="TGA328" s="942"/>
      <c r="TGB328" s="942"/>
      <c r="TGC328" s="942"/>
      <c r="TGD328" s="942"/>
      <c r="TGE328" s="942"/>
      <c r="TGF328" s="942"/>
      <c r="TGG328" s="942"/>
      <c r="TGH328" s="942"/>
      <c r="TGI328" s="942"/>
      <c r="TGJ328" s="942"/>
      <c r="TGK328" s="942"/>
      <c r="TGL328" s="942"/>
      <c r="TGM328" s="942"/>
      <c r="TGN328" s="942"/>
      <c r="TGO328" s="942"/>
      <c r="TGP328" s="942"/>
      <c r="TGQ328" s="942"/>
      <c r="TGR328" s="942"/>
      <c r="TGS328" s="942"/>
      <c r="TGT328" s="942"/>
      <c r="TGU328" s="942"/>
      <c r="TGV328" s="942"/>
      <c r="TGW328" s="942"/>
      <c r="TGX328" s="942"/>
      <c r="TGY328" s="942"/>
      <c r="TGZ328" s="942"/>
      <c r="THA328" s="942"/>
      <c r="THB328" s="942"/>
      <c r="THC328" s="942"/>
      <c r="THD328" s="942"/>
      <c r="THE328" s="942"/>
      <c r="THF328" s="942"/>
      <c r="THG328" s="942"/>
      <c r="THH328" s="942"/>
      <c r="THI328" s="942"/>
      <c r="THJ328" s="942"/>
      <c r="THK328" s="942"/>
      <c r="THL328" s="942"/>
      <c r="THM328" s="942"/>
      <c r="THN328" s="942"/>
      <c r="THO328" s="942"/>
      <c r="THP328" s="942"/>
      <c r="THQ328" s="942"/>
      <c r="THR328" s="942"/>
      <c r="THS328" s="942"/>
      <c r="THT328" s="942"/>
      <c r="THU328" s="942"/>
      <c r="THV328" s="942"/>
      <c r="THW328" s="942"/>
      <c r="THX328" s="942"/>
      <c r="THY328" s="942"/>
      <c r="THZ328" s="942"/>
      <c r="TIA328" s="942"/>
      <c r="TIB328" s="942"/>
      <c r="TIC328" s="942"/>
      <c r="TID328" s="942"/>
      <c r="TIE328" s="942"/>
      <c r="TIF328" s="942"/>
      <c r="TIG328" s="942"/>
      <c r="TIH328" s="942"/>
      <c r="TII328" s="942"/>
      <c r="TIJ328" s="942"/>
      <c r="TIK328" s="942"/>
      <c r="TIL328" s="942"/>
      <c r="TIM328" s="942"/>
      <c r="TIN328" s="942"/>
      <c r="TIO328" s="942"/>
      <c r="TIP328" s="942"/>
      <c r="TIQ328" s="942"/>
      <c r="TIR328" s="942"/>
      <c r="TIS328" s="942"/>
      <c r="TIT328" s="942"/>
      <c r="TIU328" s="942"/>
      <c r="TIV328" s="942"/>
      <c r="TIW328" s="942"/>
      <c r="TIX328" s="942"/>
      <c r="TIY328" s="942"/>
      <c r="TIZ328" s="942"/>
      <c r="TJA328" s="942"/>
      <c r="TJB328" s="942"/>
      <c r="TJC328" s="942"/>
      <c r="TJD328" s="942"/>
      <c r="TJE328" s="942"/>
      <c r="TJF328" s="942"/>
      <c r="TJG328" s="942"/>
      <c r="TJH328" s="942"/>
      <c r="TJI328" s="942"/>
      <c r="TJJ328" s="942"/>
      <c r="TJK328" s="942"/>
      <c r="TJL328" s="942"/>
      <c r="TJM328" s="942"/>
      <c r="TJN328" s="942"/>
      <c r="TJO328" s="942"/>
      <c r="TJP328" s="942"/>
      <c r="TJQ328" s="942"/>
      <c r="TJR328" s="942"/>
      <c r="TJS328" s="942"/>
      <c r="TJT328" s="942"/>
      <c r="TJU328" s="942"/>
      <c r="TJV328" s="942"/>
      <c r="TJW328" s="942"/>
      <c r="TJX328" s="942"/>
      <c r="TJY328" s="942"/>
      <c r="TJZ328" s="942"/>
      <c r="TKA328" s="942"/>
      <c r="TKB328" s="942"/>
      <c r="TKC328" s="942"/>
      <c r="TKD328" s="942"/>
      <c r="TKE328" s="942"/>
      <c r="TKF328" s="942"/>
      <c r="TKG328" s="942"/>
      <c r="TKH328" s="942"/>
      <c r="TKI328" s="942"/>
      <c r="TKJ328" s="942"/>
      <c r="TKK328" s="942"/>
      <c r="TKL328" s="942"/>
      <c r="TKM328" s="942"/>
      <c r="TKN328" s="942"/>
      <c r="TKO328" s="942"/>
      <c r="TKP328" s="942"/>
      <c r="TKQ328" s="942"/>
      <c r="TKR328" s="942"/>
      <c r="TKS328" s="942"/>
      <c r="TKT328" s="942"/>
      <c r="TKU328" s="942"/>
      <c r="TKV328" s="942"/>
      <c r="TKW328" s="942"/>
      <c r="TKX328" s="942"/>
      <c r="TKY328" s="942"/>
      <c r="TKZ328" s="942"/>
      <c r="TLA328" s="942"/>
      <c r="TLB328" s="942"/>
      <c r="TLC328" s="942"/>
      <c r="TLD328" s="942"/>
      <c r="TLE328" s="942"/>
      <c r="TLF328" s="942"/>
      <c r="TLG328" s="942"/>
      <c r="TLH328" s="942"/>
      <c r="TLI328" s="942"/>
      <c r="TLJ328" s="942"/>
      <c r="TLK328" s="942"/>
      <c r="TLL328" s="942"/>
      <c r="TLM328" s="942"/>
      <c r="TLN328" s="942"/>
      <c r="TLO328" s="942"/>
      <c r="TLP328" s="942"/>
      <c r="TLQ328" s="942"/>
      <c r="TLR328" s="942"/>
      <c r="TLS328" s="942"/>
      <c r="TLT328" s="942"/>
      <c r="TLU328" s="942"/>
      <c r="TLV328" s="942"/>
      <c r="TLW328" s="942"/>
      <c r="TLX328" s="942"/>
      <c r="TLY328" s="942"/>
      <c r="TLZ328" s="942"/>
      <c r="TMA328" s="942"/>
      <c r="TMB328" s="942"/>
      <c r="TMC328" s="942"/>
      <c r="TMD328" s="942"/>
      <c r="TME328" s="942"/>
      <c r="TMF328" s="942"/>
      <c r="TMG328" s="942"/>
      <c r="TMH328" s="942"/>
      <c r="TMI328" s="942"/>
      <c r="TMJ328" s="942"/>
      <c r="TMK328" s="942"/>
      <c r="TML328" s="942"/>
      <c r="TMM328" s="942"/>
      <c r="TMN328" s="942"/>
      <c r="TMO328" s="942"/>
      <c r="TMP328" s="942"/>
      <c r="TMQ328" s="942"/>
      <c r="TMR328" s="942"/>
      <c r="TMS328" s="942"/>
      <c r="TMT328" s="942"/>
      <c r="TMU328" s="942"/>
      <c r="TMV328" s="942"/>
      <c r="TMW328" s="942"/>
      <c r="TMX328" s="942"/>
      <c r="TMY328" s="942"/>
      <c r="TMZ328" s="942"/>
      <c r="TNA328" s="942"/>
      <c r="TNB328" s="942"/>
      <c r="TNC328" s="942"/>
      <c r="TND328" s="942"/>
      <c r="TNE328" s="942"/>
      <c r="TNF328" s="942"/>
      <c r="TNG328" s="942"/>
      <c r="TNH328" s="942"/>
      <c r="TNI328" s="942"/>
      <c r="TNJ328" s="942"/>
      <c r="TNK328" s="942"/>
      <c r="TNL328" s="942"/>
      <c r="TNM328" s="942"/>
      <c r="TNN328" s="942"/>
      <c r="TNO328" s="942"/>
      <c r="TNP328" s="942"/>
      <c r="TNQ328" s="942"/>
      <c r="TNR328" s="942"/>
      <c r="TNS328" s="942"/>
      <c r="TNT328" s="942"/>
      <c r="TNU328" s="942"/>
      <c r="TNV328" s="942"/>
      <c r="TNW328" s="942"/>
      <c r="TNX328" s="942"/>
      <c r="TNY328" s="942"/>
      <c r="TNZ328" s="942"/>
      <c r="TOA328" s="942"/>
      <c r="TOB328" s="942"/>
      <c r="TOC328" s="942"/>
      <c r="TOD328" s="942"/>
      <c r="TOE328" s="942"/>
      <c r="TOF328" s="942"/>
      <c r="TOG328" s="942"/>
      <c r="TOH328" s="942"/>
      <c r="TOI328" s="942"/>
      <c r="TOJ328" s="942"/>
      <c r="TOK328" s="942"/>
      <c r="TOL328" s="942"/>
      <c r="TOM328" s="942"/>
      <c r="TON328" s="942"/>
      <c r="TOO328" s="942"/>
      <c r="TOP328" s="942"/>
      <c r="TOQ328" s="942"/>
      <c r="TOR328" s="942"/>
      <c r="TOS328" s="942"/>
      <c r="TOT328" s="942"/>
      <c r="TOU328" s="942"/>
      <c r="TOV328" s="942"/>
      <c r="TOW328" s="942"/>
      <c r="TOX328" s="942"/>
      <c r="TOY328" s="942"/>
      <c r="TOZ328" s="942"/>
      <c r="TPA328" s="942"/>
      <c r="TPB328" s="942"/>
      <c r="TPC328" s="942"/>
      <c r="TPD328" s="942"/>
      <c r="TPE328" s="942"/>
      <c r="TPF328" s="942"/>
      <c r="TPG328" s="942"/>
      <c r="TPH328" s="942"/>
      <c r="TPI328" s="942"/>
      <c r="TPJ328" s="942"/>
      <c r="TPK328" s="942"/>
      <c r="TPL328" s="942"/>
      <c r="TPM328" s="942"/>
      <c r="TPN328" s="942"/>
      <c r="TPO328" s="942"/>
      <c r="TPP328" s="942"/>
      <c r="TPQ328" s="942"/>
      <c r="TPR328" s="942"/>
      <c r="TPS328" s="942"/>
      <c r="TPT328" s="942"/>
      <c r="TPU328" s="942"/>
      <c r="TPV328" s="942"/>
      <c r="TPW328" s="942"/>
      <c r="TPX328" s="942"/>
      <c r="TPY328" s="942"/>
      <c r="TPZ328" s="942"/>
      <c r="TQA328" s="942"/>
      <c r="TQB328" s="942"/>
      <c r="TQC328" s="942"/>
      <c r="TQD328" s="942"/>
      <c r="TQE328" s="942"/>
      <c r="TQF328" s="942"/>
      <c r="TQG328" s="942"/>
      <c r="TQH328" s="942"/>
      <c r="TQI328" s="942"/>
      <c r="TQJ328" s="942"/>
      <c r="TQK328" s="942"/>
      <c r="TQL328" s="942"/>
      <c r="TQM328" s="942"/>
      <c r="TQN328" s="942"/>
      <c r="TQO328" s="942"/>
      <c r="TQP328" s="942"/>
      <c r="TQQ328" s="942"/>
      <c r="TQR328" s="942"/>
      <c r="TQS328" s="942"/>
      <c r="TQT328" s="942"/>
      <c r="TQU328" s="942"/>
      <c r="TQV328" s="942"/>
      <c r="TQW328" s="942"/>
      <c r="TQX328" s="942"/>
      <c r="TQY328" s="942"/>
      <c r="TQZ328" s="942"/>
      <c r="TRA328" s="942"/>
      <c r="TRB328" s="942"/>
      <c r="TRC328" s="942"/>
      <c r="TRD328" s="942"/>
      <c r="TRE328" s="942"/>
      <c r="TRF328" s="942"/>
      <c r="TRG328" s="942"/>
      <c r="TRH328" s="942"/>
      <c r="TRI328" s="942"/>
      <c r="TRJ328" s="942"/>
      <c r="TRK328" s="942"/>
      <c r="TRL328" s="942"/>
      <c r="TRM328" s="942"/>
      <c r="TRN328" s="942"/>
      <c r="TRO328" s="942"/>
      <c r="TRP328" s="942"/>
      <c r="TRQ328" s="942"/>
      <c r="TRR328" s="942"/>
      <c r="TRS328" s="942"/>
      <c r="TRT328" s="942"/>
      <c r="TRU328" s="942"/>
      <c r="TRV328" s="942"/>
      <c r="TRW328" s="942"/>
      <c r="TRX328" s="942"/>
      <c r="TRY328" s="942"/>
      <c r="TRZ328" s="942"/>
      <c r="TSA328" s="942"/>
      <c r="TSB328" s="942"/>
      <c r="TSC328" s="942"/>
      <c r="TSD328" s="942"/>
      <c r="TSE328" s="942"/>
      <c r="TSF328" s="942"/>
      <c r="TSG328" s="942"/>
      <c r="TSH328" s="942"/>
      <c r="TSI328" s="942"/>
      <c r="TSJ328" s="942"/>
      <c r="TSK328" s="942"/>
      <c r="TSL328" s="942"/>
      <c r="TSM328" s="942"/>
      <c r="TSN328" s="942"/>
      <c r="TSO328" s="942"/>
      <c r="TSP328" s="942"/>
      <c r="TSQ328" s="942"/>
      <c r="TSR328" s="942"/>
      <c r="TSS328" s="942"/>
      <c r="TST328" s="942"/>
      <c r="TSU328" s="942"/>
      <c r="TSV328" s="942"/>
      <c r="TSW328" s="942"/>
      <c r="TSX328" s="942"/>
      <c r="TSY328" s="942"/>
      <c r="TSZ328" s="942"/>
      <c r="TTA328" s="942"/>
      <c r="TTB328" s="942"/>
      <c r="TTC328" s="942"/>
      <c r="TTD328" s="942"/>
      <c r="TTE328" s="942"/>
      <c r="TTF328" s="942"/>
      <c r="TTG328" s="942"/>
      <c r="TTH328" s="942"/>
      <c r="TTI328" s="942"/>
      <c r="TTJ328" s="942"/>
      <c r="TTK328" s="942"/>
      <c r="TTL328" s="942"/>
      <c r="TTM328" s="942"/>
      <c r="TTN328" s="942"/>
      <c r="TTO328" s="942"/>
      <c r="TTP328" s="942"/>
      <c r="TTQ328" s="942"/>
      <c r="TTR328" s="942"/>
      <c r="TTS328" s="942"/>
      <c r="TTT328" s="942"/>
      <c r="TTU328" s="942"/>
      <c r="TTV328" s="942"/>
      <c r="TTW328" s="942"/>
      <c r="TTX328" s="942"/>
      <c r="TTY328" s="942"/>
      <c r="TTZ328" s="942"/>
      <c r="TUA328" s="942"/>
      <c r="TUB328" s="942"/>
      <c r="TUC328" s="942"/>
      <c r="TUD328" s="942"/>
      <c r="TUE328" s="942"/>
      <c r="TUF328" s="942"/>
      <c r="TUG328" s="942"/>
      <c r="TUH328" s="942"/>
      <c r="TUI328" s="942"/>
      <c r="TUJ328" s="942"/>
      <c r="TUK328" s="942"/>
      <c r="TUL328" s="942"/>
      <c r="TUM328" s="942"/>
      <c r="TUN328" s="942"/>
      <c r="TUO328" s="942"/>
      <c r="TUP328" s="942"/>
      <c r="TUQ328" s="942"/>
      <c r="TUR328" s="942"/>
      <c r="TUS328" s="942"/>
      <c r="TUT328" s="942"/>
      <c r="TUU328" s="942"/>
      <c r="TUV328" s="942"/>
      <c r="TUW328" s="942"/>
      <c r="TUX328" s="942"/>
      <c r="TUY328" s="942"/>
      <c r="TUZ328" s="942"/>
      <c r="TVA328" s="942"/>
      <c r="TVB328" s="942"/>
      <c r="TVC328" s="942"/>
      <c r="TVD328" s="942"/>
      <c r="TVE328" s="942"/>
      <c r="TVF328" s="942"/>
      <c r="TVG328" s="942"/>
      <c r="TVH328" s="942"/>
      <c r="TVI328" s="942"/>
      <c r="TVJ328" s="942"/>
      <c r="TVK328" s="942"/>
      <c r="TVL328" s="942"/>
      <c r="TVM328" s="942"/>
      <c r="TVN328" s="942"/>
      <c r="TVO328" s="942"/>
      <c r="TVP328" s="942"/>
      <c r="TVQ328" s="942"/>
      <c r="TVR328" s="942"/>
      <c r="TVS328" s="942"/>
      <c r="TVT328" s="942"/>
      <c r="TVU328" s="942"/>
      <c r="TVV328" s="942"/>
      <c r="TVW328" s="942"/>
      <c r="TVX328" s="942"/>
      <c r="TVY328" s="942"/>
      <c r="TVZ328" s="942"/>
      <c r="TWA328" s="942"/>
      <c r="TWB328" s="942"/>
      <c r="TWC328" s="942"/>
      <c r="TWD328" s="942"/>
      <c r="TWE328" s="942"/>
      <c r="TWF328" s="942"/>
      <c r="TWG328" s="942"/>
      <c r="TWH328" s="942"/>
      <c r="TWI328" s="942"/>
      <c r="TWJ328" s="942"/>
      <c r="TWK328" s="942"/>
      <c r="TWL328" s="942"/>
      <c r="TWM328" s="942"/>
      <c r="TWN328" s="942"/>
      <c r="TWO328" s="942"/>
      <c r="TWP328" s="942"/>
      <c r="TWQ328" s="942"/>
      <c r="TWR328" s="942"/>
      <c r="TWS328" s="942"/>
      <c r="TWT328" s="942"/>
      <c r="TWU328" s="942"/>
      <c r="TWV328" s="942"/>
      <c r="TWW328" s="942"/>
      <c r="TWX328" s="942"/>
      <c r="TWY328" s="942"/>
      <c r="TWZ328" s="942"/>
      <c r="TXA328" s="942"/>
      <c r="TXB328" s="942"/>
      <c r="TXC328" s="942"/>
      <c r="TXD328" s="942"/>
      <c r="TXE328" s="942"/>
      <c r="TXF328" s="942"/>
      <c r="TXG328" s="942"/>
      <c r="TXH328" s="942"/>
      <c r="TXI328" s="942"/>
      <c r="TXJ328" s="942"/>
      <c r="TXK328" s="942"/>
      <c r="TXL328" s="942"/>
      <c r="TXM328" s="942"/>
      <c r="TXN328" s="942"/>
      <c r="TXO328" s="942"/>
      <c r="TXP328" s="942"/>
      <c r="TXQ328" s="942"/>
      <c r="TXR328" s="942"/>
      <c r="TXS328" s="942"/>
      <c r="TXT328" s="942"/>
      <c r="TXU328" s="942"/>
      <c r="TXV328" s="942"/>
      <c r="TXW328" s="942"/>
      <c r="TXX328" s="942"/>
      <c r="TXY328" s="942"/>
      <c r="TXZ328" s="942"/>
      <c r="TYA328" s="942"/>
      <c r="TYB328" s="942"/>
      <c r="TYC328" s="942"/>
      <c r="TYD328" s="942"/>
      <c r="TYE328" s="942"/>
      <c r="TYF328" s="942"/>
      <c r="TYG328" s="942"/>
      <c r="TYH328" s="942"/>
      <c r="TYI328" s="942"/>
      <c r="TYJ328" s="942"/>
      <c r="TYK328" s="942"/>
      <c r="TYL328" s="942"/>
      <c r="TYM328" s="942"/>
      <c r="TYN328" s="942"/>
      <c r="TYO328" s="942"/>
      <c r="TYP328" s="942"/>
      <c r="TYQ328" s="942"/>
      <c r="TYR328" s="942"/>
      <c r="TYS328" s="942"/>
      <c r="TYT328" s="942"/>
      <c r="TYU328" s="942"/>
      <c r="TYV328" s="942"/>
      <c r="TYW328" s="942"/>
      <c r="TYX328" s="942"/>
      <c r="TYY328" s="942"/>
      <c r="TYZ328" s="942"/>
      <c r="TZA328" s="942"/>
      <c r="TZB328" s="942"/>
      <c r="TZC328" s="942"/>
      <c r="TZD328" s="942"/>
      <c r="TZE328" s="942"/>
      <c r="TZF328" s="942"/>
      <c r="TZG328" s="942"/>
      <c r="TZH328" s="942"/>
      <c r="TZI328" s="942"/>
      <c r="TZJ328" s="942"/>
      <c r="TZK328" s="942"/>
      <c r="TZL328" s="942"/>
      <c r="TZM328" s="942"/>
      <c r="TZN328" s="942"/>
      <c r="TZO328" s="942"/>
      <c r="TZP328" s="942"/>
      <c r="TZQ328" s="942"/>
      <c r="TZR328" s="942"/>
      <c r="TZS328" s="942"/>
      <c r="TZT328" s="942"/>
      <c r="TZU328" s="942"/>
      <c r="TZV328" s="942"/>
      <c r="TZW328" s="942"/>
      <c r="TZX328" s="942"/>
      <c r="TZY328" s="942"/>
      <c r="TZZ328" s="942"/>
      <c r="UAA328" s="942"/>
      <c r="UAB328" s="942"/>
      <c r="UAC328" s="942"/>
      <c r="UAD328" s="942"/>
      <c r="UAE328" s="942"/>
      <c r="UAF328" s="942"/>
      <c r="UAG328" s="942"/>
      <c r="UAH328" s="942"/>
      <c r="UAI328" s="942"/>
      <c r="UAJ328" s="942"/>
      <c r="UAK328" s="942"/>
      <c r="UAL328" s="942"/>
      <c r="UAM328" s="942"/>
      <c r="UAN328" s="942"/>
      <c r="UAO328" s="942"/>
      <c r="UAP328" s="942"/>
      <c r="UAQ328" s="942"/>
      <c r="UAR328" s="942"/>
      <c r="UAS328" s="942"/>
      <c r="UAT328" s="942"/>
      <c r="UAU328" s="942"/>
      <c r="UAV328" s="942"/>
      <c r="UAW328" s="942"/>
      <c r="UAX328" s="942"/>
      <c r="UAY328" s="942"/>
      <c r="UAZ328" s="942"/>
      <c r="UBA328" s="942"/>
      <c r="UBB328" s="942"/>
      <c r="UBC328" s="942"/>
      <c r="UBD328" s="942"/>
      <c r="UBE328" s="942"/>
      <c r="UBF328" s="942"/>
      <c r="UBG328" s="942"/>
      <c r="UBH328" s="942"/>
      <c r="UBI328" s="942"/>
      <c r="UBJ328" s="942"/>
      <c r="UBK328" s="942"/>
      <c r="UBL328" s="942"/>
      <c r="UBM328" s="942"/>
      <c r="UBN328" s="942"/>
      <c r="UBO328" s="942"/>
      <c r="UBP328" s="942"/>
      <c r="UBQ328" s="942"/>
      <c r="UBR328" s="942"/>
      <c r="UBS328" s="942"/>
      <c r="UBT328" s="942"/>
      <c r="UBU328" s="942"/>
      <c r="UBV328" s="942"/>
      <c r="UBW328" s="942"/>
      <c r="UBX328" s="942"/>
      <c r="UBY328" s="942"/>
      <c r="UBZ328" s="942"/>
      <c r="UCA328" s="942"/>
      <c r="UCB328" s="942"/>
      <c r="UCC328" s="942"/>
      <c r="UCD328" s="942"/>
      <c r="UCE328" s="942"/>
      <c r="UCF328" s="942"/>
      <c r="UCG328" s="942"/>
      <c r="UCH328" s="942"/>
      <c r="UCI328" s="942"/>
      <c r="UCJ328" s="942"/>
      <c r="UCK328" s="942"/>
      <c r="UCL328" s="942"/>
      <c r="UCM328" s="942"/>
      <c r="UCN328" s="942"/>
      <c r="UCO328" s="942"/>
      <c r="UCP328" s="942"/>
      <c r="UCQ328" s="942"/>
      <c r="UCR328" s="942"/>
      <c r="UCS328" s="942"/>
      <c r="UCT328" s="942"/>
      <c r="UCU328" s="942"/>
      <c r="UCV328" s="942"/>
      <c r="UCW328" s="942"/>
      <c r="UCX328" s="942"/>
      <c r="UCY328" s="942"/>
      <c r="UCZ328" s="942"/>
      <c r="UDA328" s="942"/>
      <c r="UDB328" s="942"/>
      <c r="UDC328" s="942"/>
      <c r="UDD328" s="942"/>
      <c r="UDE328" s="942"/>
      <c r="UDF328" s="942"/>
      <c r="UDG328" s="942"/>
      <c r="UDH328" s="942"/>
      <c r="UDI328" s="942"/>
      <c r="UDJ328" s="942"/>
      <c r="UDK328" s="942"/>
      <c r="UDL328" s="942"/>
      <c r="UDM328" s="942"/>
      <c r="UDN328" s="942"/>
      <c r="UDO328" s="942"/>
      <c r="UDP328" s="942"/>
      <c r="UDQ328" s="942"/>
      <c r="UDR328" s="942"/>
      <c r="UDS328" s="942"/>
      <c r="UDT328" s="942"/>
      <c r="UDU328" s="942"/>
      <c r="UDV328" s="942"/>
      <c r="UDW328" s="942"/>
      <c r="UDX328" s="942"/>
      <c r="UDY328" s="942"/>
      <c r="UDZ328" s="942"/>
      <c r="UEA328" s="942"/>
      <c r="UEB328" s="942"/>
      <c r="UEC328" s="942"/>
      <c r="UED328" s="942"/>
      <c r="UEE328" s="942"/>
      <c r="UEF328" s="942"/>
      <c r="UEG328" s="942"/>
      <c r="UEH328" s="942"/>
      <c r="UEI328" s="942"/>
      <c r="UEJ328" s="942"/>
      <c r="UEK328" s="942"/>
      <c r="UEL328" s="942"/>
      <c r="UEM328" s="942"/>
      <c r="UEN328" s="942"/>
      <c r="UEO328" s="942"/>
      <c r="UEP328" s="942"/>
      <c r="UEQ328" s="942"/>
      <c r="UER328" s="942"/>
      <c r="UES328" s="942"/>
      <c r="UET328" s="942"/>
      <c r="UEU328" s="942"/>
      <c r="UEV328" s="942"/>
      <c r="UEW328" s="942"/>
      <c r="UEX328" s="942"/>
      <c r="UEY328" s="942"/>
      <c r="UEZ328" s="942"/>
      <c r="UFA328" s="942"/>
      <c r="UFB328" s="942"/>
      <c r="UFC328" s="942"/>
      <c r="UFD328" s="942"/>
      <c r="UFE328" s="942"/>
      <c r="UFF328" s="942"/>
      <c r="UFG328" s="942"/>
      <c r="UFH328" s="942"/>
      <c r="UFI328" s="942"/>
      <c r="UFJ328" s="942"/>
      <c r="UFK328" s="942"/>
      <c r="UFL328" s="942"/>
      <c r="UFM328" s="942"/>
      <c r="UFN328" s="942"/>
      <c r="UFO328" s="942"/>
      <c r="UFP328" s="942"/>
      <c r="UFQ328" s="942"/>
      <c r="UFR328" s="942"/>
      <c r="UFS328" s="942"/>
      <c r="UFT328" s="942"/>
      <c r="UFU328" s="942"/>
      <c r="UFV328" s="942"/>
      <c r="UFW328" s="942"/>
      <c r="UFX328" s="942"/>
      <c r="UFY328" s="942"/>
      <c r="UFZ328" s="942"/>
      <c r="UGA328" s="942"/>
      <c r="UGB328" s="942"/>
      <c r="UGC328" s="942"/>
      <c r="UGD328" s="942"/>
      <c r="UGE328" s="942"/>
      <c r="UGF328" s="942"/>
      <c r="UGG328" s="942"/>
      <c r="UGH328" s="942"/>
      <c r="UGI328" s="942"/>
      <c r="UGJ328" s="942"/>
      <c r="UGK328" s="942"/>
      <c r="UGL328" s="942"/>
      <c r="UGM328" s="942"/>
      <c r="UGN328" s="942"/>
      <c r="UGO328" s="942"/>
      <c r="UGP328" s="942"/>
      <c r="UGQ328" s="942"/>
      <c r="UGR328" s="942"/>
      <c r="UGS328" s="942"/>
      <c r="UGT328" s="942"/>
      <c r="UGU328" s="942"/>
      <c r="UGV328" s="942"/>
      <c r="UGW328" s="942"/>
      <c r="UGX328" s="942"/>
      <c r="UGY328" s="942"/>
      <c r="UGZ328" s="942"/>
      <c r="UHA328" s="942"/>
      <c r="UHB328" s="942"/>
      <c r="UHC328" s="942"/>
      <c r="UHD328" s="942"/>
      <c r="UHE328" s="942"/>
      <c r="UHF328" s="942"/>
      <c r="UHG328" s="942"/>
      <c r="UHH328" s="942"/>
      <c r="UHI328" s="942"/>
      <c r="UHJ328" s="942"/>
      <c r="UHK328" s="942"/>
      <c r="UHL328" s="942"/>
      <c r="UHM328" s="942"/>
      <c r="UHN328" s="942"/>
      <c r="UHO328" s="942"/>
      <c r="UHP328" s="942"/>
      <c r="UHQ328" s="942"/>
      <c r="UHR328" s="942"/>
      <c r="UHS328" s="942"/>
      <c r="UHT328" s="942"/>
      <c r="UHU328" s="942"/>
      <c r="UHV328" s="942"/>
      <c r="UHW328" s="942"/>
      <c r="UHX328" s="942"/>
      <c r="UHY328" s="942"/>
      <c r="UHZ328" s="942"/>
      <c r="UIA328" s="942"/>
      <c r="UIB328" s="942"/>
      <c r="UIC328" s="942"/>
      <c r="UID328" s="942"/>
      <c r="UIE328" s="942"/>
      <c r="UIF328" s="942"/>
      <c r="UIG328" s="942"/>
      <c r="UIH328" s="942"/>
      <c r="UII328" s="942"/>
      <c r="UIJ328" s="942"/>
      <c r="UIK328" s="942"/>
      <c r="UIL328" s="942"/>
      <c r="UIM328" s="942"/>
      <c r="UIN328" s="942"/>
      <c r="UIO328" s="942"/>
      <c r="UIP328" s="942"/>
      <c r="UIQ328" s="942"/>
      <c r="UIR328" s="942"/>
      <c r="UIS328" s="942"/>
      <c r="UIT328" s="942"/>
      <c r="UIU328" s="942"/>
      <c r="UIV328" s="942"/>
      <c r="UIW328" s="942"/>
      <c r="UIX328" s="942"/>
      <c r="UIY328" s="942"/>
      <c r="UIZ328" s="942"/>
      <c r="UJA328" s="942"/>
      <c r="UJB328" s="942"/>
      <c r="UJC328" s="942"/>
      <c r="UJD328" s="942"/>
      <c r="UJE328" s="942"/>
      <c r="UJF328" s="942"/>
      <c r="UJG328" s="942"/>
      <c r="UJH328" s="942"/>
      <c r="UJI328" s="942"/>
      <c r="UJJ328" s="942"/>
      <c r="UJK328" s="942"/>
      <c r="UJL328" s="942"/>
      <c r="UJM328" s="942"/>
      <c r="UJN328" s="942"/>
      <c r="UJO328" s="942"/>
      <c r="UJP328" s="942"/>
      <c r="UJQ328" s="942"/>
      <c r="UJR328" s="942"/>
      <c r="UJS328" s="942"/>
      <c r="UJT328" s="942"/>
      <c r="UJU328" s="942"/>
      <c r="UJV328" s="942"/>
      <c r="UJW328" s="942"/>
      <c r="UJX328" s="942"/>
      <c r="UJY328" s="942"/>
      <c r="UJZ328" s="942"/>
      <c r="UKA328" s="942"/>
      <c r="UKB328" s="942"/>
      <c r="UKC328" s="942"/>
      <c r="UKD328" s="942"/>
      <c r="UKE328" s="942"/>
      <c r="UKF328" s="942"/>
      <c r="UKG328" s="942"/>
      <c r="UKH328" s="942"/>
      <c r="UKI328" s="942"/>
      <c r="UKJ328" s="942"/>
      <c r="UKK328" s="942"/>
      <c r="UKL328" s="942"/>
      <c r="UKM328" s="942"/>
      <c r="UKN328" s="942"/>
      <c r="UKO328" s="942"/>
      <c r="UKP328" s="942"/>
      <c r="UKQ328" s="942"/>
      <c r="UKR328" s="942"/>
      <c r="UKS328" s="942"/>
      <c r="UKT328" s="942"/>
      <c r="UKU328" s="942"/>
      <c r="UKV328" s="942"/>
      <c r="UKW328" s="942"/>
      <c r="UKX328" s="942"/>
      <c r="UKY328" s="942"/>
      <c r="UKZ328" s="942"/>
      <c r="ULA328" s="942"/>
      <c r="ULB328" s="942"/>
      <c r="ULC328" s="942"/>
      <c r="ULD328" s="942"/>
      <c r="ULE328" s="942"/>
      <c r="ULF328" s="942"/>
      <c r="ULG328" s="942"/>
      <c r="ULH328" s="942"/>
      <c r="ULI328" s="942"/>
      <c r="ULJ328" s="942"/>
      <c r="ULK328" s="942"/>
      <c r="ULL328" s="942"/>
      <c r="ULM328" s="942"/>
      <c r="ULN328" s="942"/>
      <c r="ULO328" s="942"/>
      <c r="ULP328" s="942"/>
      <c r="ULQ328" s="942"/>
      <c r="ULR328" s="942"/>
      <c r="ULS328" s="942"/>
      <c r="ULT328" s="942"/>
      <c r="ULU328" s="942"/>
      <c r="ULV328" s="942"/>
      <c r="ULW328" s="942"/>
      <c r="ULX328" s="942"/>
      <c r="ULY328" s="942"/>
      <c r="ULZ328" s="942"/>
      <c r="UMA328" s="942"/>
      <c r="UMB328" s="942"/>
      <c r="UMC328" s="942"/>
      <c r="UMD328" s="942"/>
      <c r="UME328" s="942"/>
      <c r="UMF328" s="942"/>
      <c r="UMG328" s="942"/>
      <c r="UMH328" s="942"/>
      <c r="UMI328" s="942"/>
      <c r="UMJ328" s="942"/>
      <c r="UMK328" s="942"/>
      <c r="UML328" s="942"/>
      <c r="UMM328" s="942"/>
      <c r="UMN328" s="942"/>
      <c r="UMO328" s="942"/>
      <c r="UMP328" s="942"/>
      <c r="UMQ328" s="942"/>
      <c r="UMR328" s="942"/>
      <c r="UMS328" s="942"/>
      <c r="UMT328" s="942"/>
      <c r="UMU328" s="942"/>
      <c r="UMV328" s="942"/>
      <c r="UMW328" s="942"/>
      <c r="UMX328" s="942"/>
      <c r="UMY328" s="942"/>
      <c r="UMZ328" s="942"/>
      <c r="UNA328" s="942"/>
      <c r="UNB328" s="942"/>
      <c r="UNC328" s="942"/>
      <c r="UND328" s="942"/>
      <c r="UNE328" s="942"/>
      <c r="UNF328" s="942"/>
      <c r="UNG328" s="942"/>
      <c r="UNH328" s="942"/>
      <c r="UNI328" s="942"/>
      <c r="UNJ328" s="942"/>
      <c r="UNK328" s="942"/>
      <c r="UNL328" s="942"/>
      <c r="UNM328" s="942"/>
      <c r="UNN328" s="942"/>
      <c r="UNO328" s="942"/>
      <c r="UNP328" s="942"/>
      <c r="UNQ328" s="942"/>
      <c r="UNR328" s="942"/>
      <c r="UNS328" s="942"/>
      <c r="UNT328" s="942"/>
      <c r="UNU328" s="942"/>
      <c r="UNV328" s="942"/>
      <c r="UNW328" s="942"/>
      <c r="UNX328" s="942"/>
      <c r="UNY328" s="942"/>
      <c r="UNZ328" s="942"/>
      <c r="UOA328" s="942"/>
      <c r="UOB328" s="942"/>
      <c r="UOC328" s="942"/>
      <c r="UOD328" s="942"/>
      <c r="UOE328" s="942"/>
      <c r="UOF328" s="942"/>
      <c r="UOG328" s="942"/>
      <c r="UOH328" s="942"/>
      <c r="UOI328" s="942"/>
      <c r="UOJ328" s="942"/>
      <c r="UOK328" s="942"/>
      <c r="UOL328" s="942"/>
      <c r="UOM328" s="942"/>
      <c r="UON328" s="942"/>
      <c r="UOO328" s="942"/>
      <c r="UOP328" s="942"/>
      <c r="UOQ328" s="942"/>
      <c r="UOR328" s="942"/>
      <c r="UOS328" s="942"/>
      <c r="UOT328" s="942"/>
      <c r="UOU328" s="942"/>
      <c r="UOV328" s="942"/>
      <c r="UOW328" s="942"/>
      <c r="UOX328" s="942"/>
      <c r="UOY328" s="942"/>
      <c r="UOZ328" s="942"/>
      <c r="UPA328" s="942"/>
      <c r="UPB328" s="942"/>
      <c r="UPC328" s="942"/>
      <c r="UPD328" s="942"/>
      <c r="UPE328" s="942"/>
      <c r="UPF328" s="942"/>
      <c r="UPG328" s="942"/>
      <c r="UPH328" s="942"/>
      <c r="UPI328" s="942"/>
      <c r="UPJ328" s="942"/>
      <c r="UPK328" s="942"/>
      <c r="UPL328" s="942"/>
      <c r="UPM328" s="942"/>
      <c r="UPN328" s="942"/>
      <c r="UPO328" s="942"/>
      <c r="UPP328" s="942"/>
      <c r="UPQ328" s="942"/>
      <c r="UPR328" s="942"/>
      <c r="UPS328" s="942"/>
      <c r="UPT328" s="942"/>
      <c r="UPU328" s="942"/>
      <c r="UPV328" s="942"/>
      <c r="UPW328" s="942"/>
      <c r="UPX328" s="942"/>
      <c r="UPY328" s="942"/>
      <c r="UPZ328" s="942"/>
      <c r="UQA328" s="942"/>
      <c r="UQB328" s="942"/>
      <c r="UQC328" s="942"/>
      <c r="UQD328" s="942"/>
      <c r="UQE328" s="942"/>
      <c r="UQF328" s="942"/>
      <c r="UQG328" s="942"/>
      <c r="UQH328" s="942"/>
      <c r="UQI328" s="942"/>
      <c r="UQJ328" s="942"/>
      <c r="UQK328" s="942"/>
      <c r="UQL328" s="942"/>
      <c r="UQM328" s="942"/>
      <c r="UQN328" s="942"/>
      <c r="UQO328" s="942"/>
      <c r="UQP328" s="942"/>
      <c r="UQQ328" s="942"/>
      <c r="UQR328" s="942"/>
      <c r="UQS328" s="942"/>
      <c r="UQT328" s="942"/>
      <c r="UQU328" s="942"/>
      <c r="UQV328" s="942"/>
      <c r="UQW328" s="942"/>
      <c r="UQX328" s="942"/>
      <c r="UQY328" s="942"/>
      <c r="UQZ328" s="942"/>
      <c r="URA328" s="942"/>
      <c r="URB328" s="942"/>
      <c r="URC328" s="942"/>
      <c r="URD328" s="942"/>
      <c r="URE328" s="942"/>
      <c r="URF328" s="942"/>
      <c r="URG328" s="942"/>
      <c r="URH328" s="942"/>
      <c r="URI328" s="942"/>
      <c r="URJ328" s="942"/>
      <c r="URK328" s="942"/>
      <c r="URL328" s="942"/>
      <c r="URM328" s="942"/>
      <c r="URN328" s="942"/>
      <c r="URO328" s="942"/>
      <c r="URP328" s="942"/>
      <c r="URQ328" s="942"/>
      <c r="URR328" s="942"/>
      <c r="URS328" s="942"/>
      <c r="URT328" s="942"/>
      <c r="URU328" s="942"/>
      <c r="URV328" s="942"/>
      <c r="URW328" s="942"/>
      <c r="URX328" s="942"/>
      <c r="URY328" s="942"/>
      <c r="URZ328" s="942"/>
      <c r="USA328" s="942"/>
      <c r="USB328" s="942"/>
      <c r="USC328" s="942"/>
      <c r="USD328" s="942"/>
      <c r="USE328" s="942"/>
      <c r="USF328" s="942"/>
      <c r="USG328" s="942"/>
      <c r="USH328" s="942"/>
      <c r="USI328" s="942"/>
      <c r="USJ328" s="942"/>
      <c r="USK328" s="942"/>
      <c r="USL328" s="942"/>
      <c r="USM328" s="942"/>
      <c r="USN328" s="942"/>
      <c r="USO328" s="942"/>
      <c r="USP328" s="942"/>
      <c r="USQ328" s="942"/>
      <c r="USR328" s="942"/>
      <c r="USS328" s="942"/>
      <c r="UST328" s="942"/>
      <c r="USU328" s="942"/>
      <c r="USV328" s="942"/>
      <c r="USW328" s="942"/>
      <c r="USX328" s="942"/>
      <c r="USY328" s="942"/>
      <c r="USZ328" s="942"/>
      <c r="UTA328" s="942"/>
      <c r="UTB328" s="942"/>
      <c r="UTC328" s="942"/>
      <c r="UTD328" s="942"/>
      <c r="UTE328" s="942"/>
      <c r="UTF328" s="942"/>
      <c r="UTG328" s="942"/>
      <c r="UTH328" s="942"/>
      <c r="UTI328" s="942"/>
      <c r="UTJ328" s="942"/>
      <c r="UTK328" s="942"/>
      <c r="UTL328" s="942"/>
      <c r="UTM328" s="942"/>
      <c r="UTN328" s="942"/>
      <c r="UTO328" s="942"/>
      <c r="UTP328" s="942"/>
      <c r="UTQ328" s="942"/>
      <c r="UTR328" s="942"/>
      <c r="UTS328" s="942"/>
      <c r="UTT328" s="942"/>
      <c r="UTU328" s="942"/>
      <c r="UTV328" s="942"/>
      <c r="UTW328" s="942"/>
      <c r="UTX328" s="942"/>
      <c r="UTY328" s="942"/>
      <c r="UTZ328" s="942"/>
      <c r="UUA328" s="942"/>
      <c r="UUB328" s="942"/>
      <c r="UUC328" s="942"/>
      <c r="UUD328" s="942"/>
      <c r="UUE328" s="942"/>
      <c r="UUF328" s="942"/>
      <c r="UUG328" s="942"/>
      <c r="UUH328" s="942"/>
      <c r="UUI328" s="942"/>
      <c r="UUJ328" s="942"/>
      <c r="UUK328" s="942"/>
      <c r="UUL328" s="942"/>
      <c r="UUM328" s="942"/>
      <c r="UUN328" s="942"/>
      <c r="UUO328" s="942"/>
      <c r="UUP328" s="942"/>
      <c r="UUQ328" s="942"/>
      <c r="UUR328" s="942"/>
      <c r="UUS328" s="942"/>
      <c r="UUT328" s="942"/>
      <c r="UUU328" s="942"/>
      <c r="UUV328" s="942"/>
      <c r="UUW328" s="942"/>
      <c r="UUX328" s="942"/>
      <c r="UUY328" s="942"/>
      <c r="UUZ328" s="942"/>
      <c r="UVA328" s="942"/>
      <c r="UVB328" s="942"/>
      <c r="UVC328" s="942"/>
      <c r="UVD328" s="942"/>
      <c r="UVE328" s="942"/>
      <c r="UVF328" s="942"/>
      <c r="UVG328" s="942"/>
      <c r="UVH328" s="942"/>
      <c r="UVI328" s="942"/>
      <c r="UVJ328" s="942"/>
      <c r="UVK328" s="942"/>
      <c r="UVL328" s="942"/>
      <c r="UVM328" s="942"/>
      <c r="UVN328" s="942"/>
      <c r="UVO328" s="942"/>
      <c r="UVP328" s="942"/>
      <c r="UVQ328" s="942"/>
      <c r="UVR328" s="942"/>
      <c r="UVS328" s="942"/>
      <c r="UVT328" s="942"/>
      <c r="UVU328" s="942"/>
      <c r="UVV328" s="942"/>
      <c r="UVW328" s="942"/>
      <c r="UVX328" s="942"/>
      <c r="UVY328" s="942"/>
      <c r="UVZ328" s="942"/>
      <c r="UWA328" s="942"/>
      <c r="UWB328" s="942"/>
      <c r="UWC328" s="942"/>
      <c r="UWD328" s="942"/>
      <c r="UWE328" s="942"/>
      <c r="UWF328" s="942"/>
      <c r="UWG328" s="942"/>
      <c r="UWH328" s="942"/>
      <c r="UWI328" s="942"/>
      <c r="UWJ328" s="942"/>
      <c r="UWK328" s="942"/>
      <c r="UWL328" s="942"/>
      <c r="UWM328" s="942"/>
      <c r="UWN328" s="942"/>
      <c r="UWO328" s="942"/>
      <c r="UWP328" s="942"/>
      <c r="UWQ328" s="942"/>
      <c r="UWR328" s="942"/>
      <c r="UWS328" s="942"/>
      <c r="UWT328" s="942"/>
      <c r="UWU328" s="942"/>
      <c r="UWV328" s="942"/>
      <c r="UWW328" s="942"/>
      <c r="UWX328" s="942"/>
      <c r="UWY328" s="942"/>
      <c r="UWZ328" s="942"/>
      <c r="UXA328" s="942"/>
      <c r="UXB328" s="942"/>
      <c r="UXC328" s="942"/>
      <c r="UXD328" s="942"/>
      <c r="UXE328" s="942"/>
      <c r="UXF328" s="942"/>
      <c r="UXG328" s="942"/>
      <c r="UXH328" s="942"/>
      <c r="UXI328" s="942"/>
      <c r="UXJ328" s="942"/>
      <c r="UXK328" s="942"/>
      <c r="UXL328" s="942"/>
      <c r="UXM328" s="942"/>
      <c r="UXN328" s="942"/>
      <c r="UXO328" s="942"/>
      <c r="UXP328" s="942"/>
      <c r="UXQ328" s="942"/>
      <c r="UXR328" s="942"/>
      <c r="UXS328" s="942"/>
      <c r="UXT328" s="942"/>
      <c r="UXU328" s="942"/>
      <c r="UXV328" s="942"/>
      <c r="UXW328" s="942"/>
      <c r="UXX328" s="942"/>
      <c r="UXY328" s="942"/>
      <c r="UXZ328" s="942"/>
      <c r="UYA328" s="942"/>
      <c r="UYB328" s="942"/>
      <c r="UYC328" s="942"/>
      <c r="UYD328" s="942"/>
      <c r="UYE328" s="942"/>
      <c r="UYF328" s="942"/>
      <c r="UYG328" s="942"/>
      <c r="UYH328" s="942"/>
      <c r="UYI328" s="942"/>
      <c r="UYJ328" s="942"/>
      <c r="UYK328" s="942"/>
      <c r="UYL328" s="942"/>
      <c r="UYM328" s="942"/>
      <c r="UYN328" s="942"/>
      <c r="UYO328" s="942"/>
      <c r="UYP328" s="942"/>
      <c r="UYQ328" s="942"/>
      <c r="UYR328" s="942"/>
      <c r="UYS328" s="942"/>
      <c r="UYT328" s="942"/>
      <c r="UYU328" s="942"/>
      <c r="UYV328" s="942"/>
      <c r="UYW328" s="942"/>
      <c r="UYX328" s="942"/>
      <c r="UYY328" s="942"/>
      <c r="UYZ328" s="942"/>
      <c r="UZA328" s="942"/>
      <c r="UZB328" s="942"/>
      <c r="UZC328" s="942"/>
      <c r="UZD328" s="942"/>
      <c r="UZE328" s="942"/>
      <c r="UZF328" s="942"/>
      <c r="UZG328" s="942"/>
      <c r="UZH328" s="942"/>
      <c r="UZI328" s="942"/>
      <c r="UZJ328" s="942"/>
      <c r="UZK328" s="942"/>
      <c r="UZL328" s="942"/>
      <c r="UZM328" s="942"/>
      <c r="UZN328" s="942"/>
      <c r="UZO328" s="942"/>
      <c r="UZP328" s="942"/>
      <c r="UZQ328" s="942"/>
      <c r="UZR328" s="942"/>
      <c r="UZS328" s="942"/>
      <c r="UZT328" s="942"/>
      <c r="UZU328" s="942"/>
      <c r="UZV328" s="942"/>
      <c r="UZW328" s="942"/>
      <c r="UZX328" s="942"/>
      <c r="UZY328" s="942"/>
      <c r="UZZ328" s="942"/>
      <c r="VAA328" s="942"/>
      <c r="VAB328" s="942"/>
      <c r="VAC328" s="942"/>
      <c r="VAD328" s="942"/>
      <c r="VAE328" s="942"/>
      <c r="VAF328" s="942"/>
      <c r="VAG328" s="942"/>
      <c r="VAH328" s="942"/>
      <c r="VAI328" s="942"/>
      <c r="VAJ328" s="942"/>
      <c r="VAK328" s="942"/>
      <c r="VAL328" s="942"/>
      <c r="VAM328" s="942"/>
      <c r="VAN328" s="942"/>
      <c r="VAO328" s="942"/>
      <c r="VAP328" s="942"/>
      <c r="VAQ328" s="942"/>
      <c r="VAR328" s="942"/>
      <c r="VAS328" s="942"/>
      <c r="VAT328" s="942"/>
      <c r="VAU328" s="942"/>
      <c r="VAV328" s="942"/>
      <c r="VAW328" s="942"/>
      <c r="VAX328" s="942"/>
      <c r="VAY328" s="942"/>
      <c r="VAZ328" s="942"/>
      <c r="VBA328" s="942"/>
      <c r="VBB328" s="942"/>
      <c r="VBC328" s="942"/>
      <c r="VBD328" s="942"/>
      <c r="VBE328" s="942"/>
      <c r="VBF328" s="942"/>
      <c r="VBG328" s="942"/>
      <c r="VBH328" s="942"/>
      <c r="VBI328" s="942"/>
      <c r="VBJ328" s="942"/>
      <c r="VBK328" s="942"/>
      <c r="VBL328" s="942"/>
      <c r="VBM328" s="942"/>
      <c r="VBN328" s="942"/>
      <c r="VBO328" s="942"/>
      <c r="VBP328" s="942"/>
      <c r="VBQ328" s="942"/>
      <c r="VBR328" s="942"/>
      <c r="VBS328" s="942"/>
      <c r="VBT328" s="942"/>
      <c r="VBU328" s="942"/>
      <c r="VBV328" s="942"/>
      <c r="VBW328" s="942"/>
      <c r="VBX328" s="942"/>
      <c r="VBY328" s="942"/>
      <c r="VBZ328" s="942"/>
      <c r="VCA328" s="942"/>
      <c r="VCB328" s="942"/>
      <c r="VCC328" s="942"/>
      <c r="VCD328" s="942"/>
      <c r="VCE328" s="942"/>
      <c r="VCF328" s="942"/>
      <c r="VCG328" s="942"/>
      <c r="VCH328" s="942"/>
      <c r="VCI328" s="942"/>
      <c r="VCJ328" s="942"/>
      <c r="VCK328" s="942"/>
      <c r="VCL328" s="942"/>
      <c r="VCM328" s="942"/>
      <c r="VCN328" s="942"/>
      <c r="VCO328" s="942"/>
      <c r="VCP328" s="942"/>
      <c r="VCQ328" s="942"/>
      <c r="VCR328" s="942"/>
      <c r="VCS328" s="942"/>
      <c r="VCT328" s="942"/>
      <c r="VCU328" s="942"/>
      <c r="VCV328" s="942"/>
      <c r="VCW328" s="942"/>
      <c r="VCX328" s="942"/>
      <c r="VCY328" s="942"/>
      <c r="VCZ328" s="942"/>
      <c r="VDA328" s="942"/>
      <c r="VDB328" s="942"/>
      <c r="VDC328" s="942"/>
      <c r="VDD328" s="942"/>
      <c r="VDE328" s="942"/>
      <c r="VDF328" s="942"/>
      <c r="VDG328" s="942"/>
      <c r="VDH328" s="942"/>
      <c r="VDI328" s="942"/>
      <c r="VDJ328" s="942"/>
      <c r="VDK328" s="942"/>
      <c r="VDL328" s="942"/>
      <c r="VDM328" s="942"/>
      <c r="VDN328" s="942"/>
      <c r="VDO328" s="942"/>
      <c r="VDP328" s="942"/>
      <c r="VDQ328" s="942"/>
      <c r="VDR328" s="942"/>
      <c r="VDS328" s="942"/>
      <c r="VDT328" s="942"/>
      <c r="VDU328" s="942"/>
      <c r="VDV328" s="942"/>
      <c r="VDW328" s="942"/>
      <c r="VDX328" s="942"/>
      <c r="VDY328" s="942"/>
      <c r="VDZ328" s="942"/>
      <c r="VEA328" s="942"/>
      <c r="VEB328" s="942"/>
      <c r="VEC328" s="942"/>
      <c r="VED328" s="942"/>
      <c r="VEE328" s="942"/>
      <c r="VEF328" s="942"/>
      <c r="VEG328" s="942"/>
      <c r="VEH328" s="942"/>
      <c r="VEI328" s="942"/>
      <c r="VEJ328" s="942"/>
      <c r="VEK328" s="942"/>
      <c r="VEL328" s="942"/>
      <c r="VEM328" s="942"/>
      <c r="VEN328" s="942"/>
      <c r="VEO328" s="942"/>
      <c r="VEP328" s="942"/>
      <c r="VEQ328" s="942"/>
      <c r="VER328" s="942"/>
      <c r="VES328" s="942"/>
      <c r="VET328" s="942"/>
      <c r="VEU328" s="942"/>
      <c r="VEV328" s="942"/>
      <c r="VEW328" s="942"/>
      <c r="VEX328" s="942"/>
      <c r="VEY328" s="942"/>
      <c r="VEZ328" s="942"/>
      <c r="VFA328" s="942"/>
      <c r="VFB328" s="942"/>
      <c r="VFC328" s="942"/>
      <c r="VFD328" s="942"/>
      <c r="VFE328" s="942"/>
      <c r="VFF328" s="942"/>
      <c r="VFG328" s="942"/>
      <c r="VFH328" s="942"/>
      <c r="VFI328" s="942"/>
      <c r="VFJ328" s="942"/>
      <c r="VFK328" s="942"/>
      <c r="VFL328" s="942"/>
      <c r="VFM328" s="942"/>
      <c r="VFN328" s="942"/>
      <c r="VFO328" s="942"/>
      <c r="VFP328" s="942"/>
      <c r="VFQ328" s="942"/>
      <c r="VFR328" s="942"/>
      <c r="VFS328" s="942"/>
      <c r="VFT328" s="942"/>
      <c r="VFU328" s="942"/>
      <c r="VFV328" s="942"/>
      <c r="VFW328" s="942"/>
      <c r="VFX328" s="942"/>
      <c r="VFY328" s="942"/>
      <c r="VFZ328" s="942"/>
      <c r="VGA328" s="942"/>
      <c r="VGB328" s="942"/>
      <c r="VGC328" s="942"/>
      <c r="VGD328" s="942"/>
      <c r="VGE328" s="942"/>
      <c r="VGF328" s="942"/>
      <c r="VGG328" s="942"/>
      <c r="VGH328" s="942"/>
      <c r="VGI328" s="942"/>
      <c r="VGJ328" s="942"/>
      <c r="VGK328" s="942"/>
      <c r="VGL328" s="942"/>
      <c r="VGM328" s="942"/>
      <c r="VGN328" s="942"/>
      <c r="VGO328" s="942"/>
      <c r="VGP328" s="942"/>
      <c r="VGQ328" s="942"/>
      <c r="VGR328" s="942"/>
      <c r="VGS328" s="942"/>
      <c r="VGT328" s="942"/>
      <c r="VGU328" s="942"/>
      <c r="VGV328" s="942"/>
      <c r="VGW328" s="942"/>
      <c r="VGX328" s="942"/>
      <c r="VGY328" s="942"/>
      <c r="VGZ328" s="942"/>
      <c r="VHA328" s="942"/>
      <c r="VHB328" s="942"/>
      <c r="VHC328" s="942"/>
      <c r="VHD328" s="942"/>
      <c r="VHE328" s="942"/>
      <c r="VHF328" s="942"/>
      <c r="VHG328" s="942"/>
      <c r="VHH328" s="942"/>
      <c r="VHI328" s="942"/>
      <c r="VHJ328" s="942"/>
      <c r="VHK328" s="942"/>
      <c r="VHL328" s="942"/>
      <c r="VHM328" s="942"/>
      <c r="VHN328" s="942"/>
      <c r="VHO328" s="942"/>
      <c r="VHP328" s="942"/>
      <c r="VHQ328" s="942"/>
      <c r="VHR328" s="942"/>
      <c r="VHS328" s="942"/>
      <c r="VHT328" s="942"/>
      <c r="VHU328" s="942"/>
      <c r="VHV328" s="942"/>
      <c r="VHW328" s="942"/>
      <c r="VHX328" s="942"/>
      <c r="VHY328" s="942"/>
      <c r="VHZ328" s="942"/>
      <c r="VIA328" s="942"/>
      <c r="VIB328" s="942"/>
      <c r="VIC328" s="942"/>
      <c r="VID328" s="942"/>
      <c r="VIE328" s="942"/>
      <c r="VIF328" s="942"/>
      <c r="VIG328" s="942"/>
      <c r="VIH328" s="942"/>
      <c r="VII328" s="942"/>
      <c r="VIJ328" s="942"/>
      <c r="VIK328" s="942"/>
      <c r="VIL328" s="942"/>
      <c r="VIM328" s="942"/>
      <c r="VIN328" s="942"/>
      <c r="VIO328" s="942"/>
      <c r="VIP328" s="942"/>
      <c r="VIQ328" s="942"/>
      <c r="VIR328" s="942"/>
      <c r="VIS328" s="942"/>
      <c r="VIT328" s="942"/>
      <c r="VIU328" s="942"/>
      <c r="VIV328" s="942"/>
      <c r="VIW328" s="942"/>
      <c r="VIX328" s="942"/>
      <c r="VIY328" s="942"/>
      <c r="VIZ328" s="942"/>
      <c r="VJA328" s="942"/>
      <c r="VJB328" s="942"/>
      <c r="VJC328" s="942"/>
      <c r="VJD328" s="942"/>
      <c r="VJE328" s="942"/>
      <c r="VJF328" s="942"/>
      <c r="VJG328" s="942"/>
      <c r="VJH328" s="942"/>
      <c r="VJI328" s="942"/>
      <c r="VJJ328" s="942"/>
      <c r="VJK328" s="942"/>
      <c r="VJL328" s="942"/>
      <c r="VJM328" s="942"/>
      <c r="VJN328" s="942"/>
      <c r="VJO328" s="942"/>
      <c r="VJP328" s="942"/>
      <c r="VJQ328" s="942"/>
      <c r="VJR328" s="942"/>
      <c r="VJS328" s="942"/>
      <c r="VJT328" s="942"/>
      <c r="VJU328" s="942"/>
      <c r="VJV328" s="942"/>
      <c r="VJW328" s="942"/>
      <c r="VJX328" s="942"/>
      <c r="VJY328" s="942"/>
      <c r="VJZ328" s="942"/>
      <c r="VKA328" s="942"/>
      <c r="VKB328" s="942"/>
      <c r="VKC328" s="942"/>
      <c r="VKD328" s="942"/>
      <c r="VKE328" s="942"/>
      <c r="VKF328" s="942"/>
      <c r="VKG328" s="942"/>
      <c r="VKH328" s="942"/>
      <c r="VKI328" s="942"/>
      <c r="VKJ328" s="942"/>
      <c r="VKK328" s="942"/>
      <c r="VKL328" s="942"/>
      <c r="VKM328" s="942"/>
      <c r="VKN328" s="942"/>
      <c r="VKO328" s="942"/>
      <c r="VKP328" s="942"/>
      <c r="VKQ328" s="942"/>
      <c r="VKR328" s="942"/>
      <c r="VKS328" s="942"/>
      <c r="VKT328" s="942"/>
      <c r="VKU328" s="942"/>
      <c r="VKV328" s="942"/>
      <c r="VKW328" s="942"/>
      <c r="VKX328" s="942"/>
      <c r="VKY328" s="942"/>
      <c r="VKZ328" s="942"/>
      <c r="VLA328" s="942"/>
      <c r="VLB328" s="942"/>
      <c r="VLC328" s="942"/>
      <c r="VLD328" s="942"/>
      <c r="VLE328" s="942"/>
      <c r="VLF328" s="942"/>
      <c r="VLG328" s="942"/>
      <c r="VLH328" s="942"/>
      <c r="VLI328" s="942"/>
      <c r="VLJ328" s="942"/>
      <c r="VLK328" s="942"/>
      <c r="VLL328" s="942"/>
      <c r="VLM328" s="942"/>
      <c r="VLN328" s="942"/>
      <c r="VLO328" s="942"/>
      <c r="VLP328" s="942"/>
      <c r="VLQ328" s="942"/>
      <c r="VLR328" s="942"/>
      <c r="VLS328" s="942"/>
      <c r="VLT328" s="942"/>
      <c r="VLU328" s="942"/>
      <c r="VLV328" s="942"/>
      <c r="VLW328" s="942"/>
      <c r="VLX328" s="942"/>
      <c r="VLY328" s="942"/>
      <c r="VLZ328" s="942"/>
      <c r="VMA328" s="942"/>
      <c r="VMB328" s="942"/>
      <c r="VMC328" s="942"/>
      <c r="VMD328" s="942"/>
      <c r="VME328" s="942"/>
      <c r="VMF328" s="942"/>
      <c r="VMG328" s="942"/>
      <c r="VMH328" s="942"/>
      <c r="VMI328" s="942"/>
      <c r="VMJ328" s="942"/>
      <c r="VMK328" s="942"/>
      <c r="VML328" s="942"/>
      <c r="VMM328" s="942"/>
      <c r="VMN328" s="942"/>
      <c r="VMO328" s="942"/>
      <c r="VMP328" s="942"/>
      <c r="VMQ328" s="942"/>
      <c r="VMR328" s="942"/>
      <c r="VMS328" s="942"/>
      <c r="VMT328" s="942"/>
      <c r="VMU328" s="942"/>
      <c r="VMV328" s="942"/>
      <c r="VMW328" s="942"/>
      <c r="VMX328" s="942"/>
      <c r="VMY328" s="942"/>
      <c r="VMZ328" s="942"/>
      <c r="VNA328" s="942"/>
      <c r="VNB328" s="942"/>
      <c r="VNC328" s="942"/>
      <c r="VND328" s="942"/>
      <c r="VNE328" s="942"/>
      <c r="VNF328" s="942"/>
      <c r="VNG328" s="942"/>
      <c r="VNH328" s="942"/>
      <c r="VNI328" s="942"/>
      <c r="VNJ328" s="942"/>
      <c r="VNK328" s="942"/>
      <c r="VNL328" s="942"/>
      <c r="VNM328" s="942"/>
      <c r="VNN328" s="942"/>
      <c r="VNO328" s="942"/>
      <c r="VNP328" s="942"/>
      <c r="VNQ328" s="942"/>
      <c r="VNR328" s="942"/>
      <c r="VNS328" s="942"/>
      <c r="VNT328" s="942"/>
      <c r="VNU328" s="942"/>
      <c r="VNV328" s="942"/>
      <c r="VNW328" s="942"/>
      <c r="VNX328" s="942"/>
      <c r="VNY328" s="942"/>
      <c r="VNZ328" s="942"/>
      <c r="VOA328" s="942"/>
      <c r="VOB328" s="942"/>
      <c r="VOC328" s="942"/>
      <c r="VOD328" s="942"/>
      <c r="VOE328" s="942"/>
      <c r="VOF328" s="942"/>
      <c r="VOG328" s="942"/>
      <c r="VOH328" s="942"/>
      <c r="VOI328" s="942"/>
      <c r="VOJ328" s="942"/>
      <c r="VOK328" s="942"/>
      <c r="VOL328" s="942"/>
      <c r="VOM328" s="942"/>
      <c r="VON328" s="942"/>
      <c r="VOO328" s="942"/>
      <c r="VOP328" s="942"/>
      <c r="VOQ328" s="942"/>
      <c r="VOR328" s="942"/>
      <c r="VOS328" s="942"/>
      <c r="VOT328" s="942"/>
      <c r="VOU328" s="942"/>
      <c r="VOV328" s="942"/>
      <c r="VOW328" s="942"/>
      <c r="VOX328" s="942"/>
      <c r="VOY328" s="942"/>
      <c r="VOZ328" s="942"/>
      <c r="VPA328" s="942"/>
      <c r="VPB328" s="942"/>
      <c r="VPC328" s="942"/>
      <c r="VPD328" s="942"/>
      <c r="VPE328" s="942"/>
      <c r="VPF328" s="942"/>
      <c r="VPG328" s="942"/>
      <c r="VPH328" s="942"/>
      <c r="VPI328" s="942"/>
      <c r="VPJ328" s="942"/>
      <c r="VPK328" s="942"/>
      <c r="VPL328" s="942"/>
      <c r="VPM328" s="942"/>
      <c r="VPN328" s="942"/>
      <c r="VPO328" s="942"/>
      <c r="VPP328" s="942"/>
      <c r="VPQ328" s="942"/>
      <c r="VPR328" s="942"/>
      <c r="VPS328" s="942"/>
      <c r="VPT328" s="942"/>
      <c r="VPU328" s="942"/>
      <c r="VPV328" s="942"/>
      <c r="VPW328" s="942"/>
      <c r="VPX328" s="942"/>
      <c r="VPY328" s="942"/>
      <c r="VPZ328" s="942"/>
      <c r="VQA328" s="942"/>
      <c r="VQB328" s="942"/>
      <c r="VQC328" s="942"/>
      <c r="VQD328" s="942"/>
      <c r="VQE328" s="942"/>
      <c r="VQF328" s="942"/>
      <c r="VQG328" s="942"/>
      <c r="VQH328" s="942"/>
      <c r="VQI328" s="942"/>
      <c r="VQJ328" s="942"/>
      <c r="VQK328" s="942"/>
      <c r="VQL328" s="942"/>
      <c r="VQM328" s="942"/>
      <c r="VQN328" s="942"/>
      <c r="VQO328" s="942"/>
      <c r="VQP328" s="942"/>
      <c r="VQQ328" s="942"/>
      <c r="VQR328" s="942"/>
      <c r="VQS328" s="942"/>
      <c r="VQT328" s="942"/>
      <c r="VQU328" s="942"/>
      <c r="VQV328" s="942"/>
      <c r="VQW328" s="942"/>
      <c r="VQX328" s="942"/>
      <c r="VQY328" s="942"/>
      <c r="VQZ328" s="942"/>
      <c r="VRA328" s="942"/>
      <c r="VRB328" s="942"/>
      <c r="VRC328" s="942"/>
      <c r="VRD328" s="942"/>
      <c r="VRE328" s="942"/>
      <c r="VRF328" s="942"/>
      <c r="VRG328" s="942"/>
      <c r="VRH328" s="942"/>
      <c r="VRI328" s="942"/>
      <c r="VRJ328" s="942"/>
      <c r="VRK328" s="942"/>
      <c r="VRL328" s="942"/>
      <c r="VRM328" s="942"/>
      <c r="VRN328" s="942"/>
      <c r="VRO328" s="942"/>
      <c r="VRP328" s="942"/>
      <c r="VRQ328" s="942"/>
      <c r="VRR328" s="942"/>
      <c r="VRS328" s="942"/>
      <c r="VRT328" s="942"/>
      <c r="VRU328" s="942"/>
      <c r="VRV328" s="942"/>
      <c r="VRW328" s="942"/>
      <c r="VRX328" s="942"/>
      <c r="VRY328" s="942"/>
      <c r="VRZ328" s="942"/>
      <c r="VSA328" s="942"/>
      <c r="VSB328" s="942"/>
      <c r="VSC328" s="942"/>
      <c r="VSD328" s="942"/>
      <c r="VSE328" s="942"/>
      <c r="VSF328" s="942"/>
      <c r="VSG328" s="942"/>
      <c r="VSH328" s="942"/>
      <c r="VSI328" s="942"/>
      <c r="VSJ328" s="942"/>
      <c r="VSK328" s="942"/>
      <c r="VSL328" s="942"/>
      <c r="VSM328" s="942"/>
      <c r="VSN328" s="942"/>
      <c r="VSO328" s="942"/>
      <c r="VSP328" s="942"/>
      <c r="VSQ328" s="942"/>
      <c r="VSR328" s="942"/>
      <c r="VSS328" s="942"/>
      <c r="VST328" s="942"/>
      <c r="VSU328" s="942"/>
      <c r="VSV328" s="942"/>
      <c r="VSW328" s="942"/>
      <c r="VSX328" s="942"/>
      <c r="VSY328" s="942"/>
      <c r="VSZ328" s="942"/>
      <c r="VTA328" s="942"/>
      <c r="VTB328" s="942"/>
      <c r="VTC328" s="942"/>
      <c r="VTD328" s="942"/>
      <c r="VTE328" s="942"/>
      <c r="VTF328" s="942"/>
      <c r="VTG328" s="942"/>
      <c r="VTH328" s="942"/>
      <c r="VTI328" s="942"/>
      <c r="VTJ328" s="942"/>
      <c r="VTK328" s="942"/>
      <c r="VTL328" s="942"/>
      <c r="VTM328" s="942"/>
      <c r="VTN328" s="942"/>
      <c r="VTO328" s="942"/>
      <c r="VTP328" s="942"/>
      <c r="VTQ328" s="942"/>
      <c r="VTR328" s="942"/>
      <c r="VTS328" s="942"/>
      <c r="VTT328" s="942"/>
      <c r="VTU328" s="942"/>
      <c r="VTV328" s="942"/>
      <c r="VTW328" s="942"/>
      <c r="VTX328" s="942"/>
      <c r="VTY328" s="942"/>
      <c r="VTZ328" s="942"/>
      <c r="VUA328" s="942"/>
      <c r="VUB328" s="942"/>
      <c r="VUC328" s="942"/>
      <c r="VUD328" s="942"/>
      <c r="VUE328" s="942"/>
      <c r="VUF328" s="942"/>
      <c r="VUG328" s="942"/>
      <c r="VUH328" s="942"/>
      <c r="VUI328" s="942"/>
      <c r="VUJ328" s="942"/>
      <c r="VUK328" s="942"/>
      <c r="VUL328" s="942"/>
      <c r="VUM328" s="942"/>
      <c r="VUN328" s="942"/>
      <c r="VUO328" s="942"/>
      <c r="VUP328" s="942"/>
      <c r="VUQ328" s="942"/>
      <c r="VUR328" s="942"/>
      <c r="VUS328" s="942"/>
      <c r="VUT328" s="942"/>
      <c r="VUU328" s="942"/>
      <c r="VUV328" s="942"/>
      <c r="VUW328" s="942"/>
      <c r="VUX328" s="942"/>
      <c r="VUY328" s="942"/>
      <c r="VUZ328" s="942"/>
      <c r="VVA328" s="942"/>
      <c r="VVB328" s="942"/>
      <c r="VVC328" s="942"/>
      <c r="VVD328" s="942"/>
      <c r="VVE328" s="942"/>
      <c r="VVF328" s="942"/>
      <c r="VVG328" s="942"/>
      <c r="VVH328" s="942"/>
      <c r="VVI328" s="942"/>
      <c r="VVJ328" s="942"/>
      <c r="VVK328" s="942"/>
      <c r="VVL328" s="942"/>
      <c r="VVM328" s="942"/>
      <c r="VVN328" s="942"/>
      <c r="VVO328" s="942"/>
      <c r="VVP328" s="942"/>
      <c r="VVQ328" s="942"/>
      <c r="VVR328" s="942"/>
      <c r="VVS328" s="942"/>
      <c r="VVT328" s="942"/>
      <c r="VVU328" s="942"/>
      <c r="VVV328" s="942"/>
      <c r="VVW328" s="942"/>
      <c r="VVX328" s="942"/>
      <c r="VVY328" s="942"/>
      <c r="VVZ328" s="942"/>
      <c r="VWA328" s="942"/>
      <c r="VWB328" s="942"/>
      <c r="VWC328" s="942"/>
      <c r="VWD328" s="942"/>
      <c r="VWE328" s="942"/>
      <c r="VWF328" s="942"/>
      <c r="VWG328" s="942"/>
      <c r="VWH328" s="942"/>
      <c r="VWI328" s="942"/>
      <c r="VWJ328" s="942"/>
      <c r="VWK328" s="942"/>
      <c r="VWL328" s="942"/>
      <c r="VWM328" s="942"/>
      <c r="VWN328" s="942"/>
      <c r="VWO328" s="942"/>
      <c r="VWP328" s="942"/>
      <c r="VWQ328" s="942"/>
      <c r="VWR328" s="942"/>
      <c r="VWS328" s="942"/>
      <c r="VWT328" s="942"/>
      <c r="VWU328" s="942"/>
      <c r="VWV328" s="942"/>
      <c r="VWW328" s="942"/>
      <c r="VWX328" s="942"/>
      <c r="VWY328" s="942"/>
      <c r="VWZ328" s="942"/>
      <c r="VXA328" s="942"/>
      <c r="VXB328" s="942"/>
      <c r="VXC328" s="942"/>
      <c r="VXD328" s="942"/>
      <c r="VXE328" s="942"/>
      <c r="VXF328" s="942"/>
      <c r="VXG328" s="942"/>
      <c r="VXH328" s="942"/>
      <c r="VXI328" s="942"/>
      <c r="VXJ328" s="942"/>
      <c r="VXK328" s="942"/>
      <c r="VXL328" s="942"/>
      <c r="VXM328" s="942"/>
      <c r="VXN328" s="942"/>
      <c r="VXO328" s="942"/>
      <c r="VXP328" s="942"/>
      <c r="VXQ328" s="942"/>
      <c r="VXR328" s="942"/>
      <c r="VXS328" s="942"/>
      <c r="VXT328" s="942"/>
      <c r="VXU328" s="942"/>
      <c r="VXV328" s="942"/>
      <c r="VXW328" s="942"/>
      <c r="VXX328" s="942"/>
      <c r="VXY328" s="942"/>
      <c r="VXZ328" s="942"/>
      <c r="VYA328" s="942"/>
      <c r="VYB328" s="942"/>
      <c r="VYC328" s="942"/>
      <c r="VYD328" s="942"/>
      <c r="VYE328" s="942"/>
      <c r="VYF328" s="942"/>
      <c r="VYG328" s="942"/>
      <c r="VYH328" s="942"/>
      <c r="VYI328" s="942"/>
      <c r="VYJ328" s="942"/>
      <c r="VYK328" s="942"/>
      <c r="VYL328" s="942"/>
      <c r="VYM328" s="942"/>
      <c r="VYN328" s="942"/>
      <c r="VYO328" s="942"/>
      <c r="VYP328" s="942"/>
      <c r="VYQ328" s="942"/>
      <c r="VYR328" s="942"/>
      <c r="VYS328" s="942"/>
      <c r="VYT328" s="942"/>
      <c r="VYU328" s="942"/>
      <c r="VYV328" s="942"/>
      <c r="VYW328" s="942"/>
      <c r="VYX328" s="942"/>
      <c r="VYY328" s="942"/>
      <c r="VYZ328" s="942"/>
      <c r="VZA328" s="942"/>
      <c r="VZB328" s="942"/>
      <c r="VZC328" s="942"/>
      <c r="VZD328" s="942"/>
      <c r="VZE328" s="942"/>
      <c r="VZF328" s="942"/>
      <c r="VZG328" s="942"/>
      <c r="VZH328" s="942"/>
      <c r="VZI328" s="942"/>
      <c r="VZJ328" s="942"/>
      <c r="VZK328" s="942"/>
      <c r="VZL328" s="942"/>
      <c r="VZM328" s="942"/>
      <c r="VZN328" s="942"/>
      <c r="VZO328" s="942"/>
      <c r="VZP328" s="942"/>
      <c r="VZQ328" s="942"/>
      <c r="VZR328" s="942"/>
      <c r="VZS328" s="942"/>
      <c r="VZT328" s="942"/>
      <c r="VZU328" s="942"/>
      <c r="VZV328" s="942"/>
      <c r="VZW328" s="942"/>
      <c r="VZX328" s="942"/>
      <c r="VZY328" s="942"/>
      <c r="VZZ328" s="942"/>
      <c r="WAA328" s="942"/>
      <c r="WAB328" s="942"/>
      <c r="WAC328" s="942"/>
      <c r="WAD328" s="942"/>
      <c r="WAE328" s="942"/>
      <c r="WAF328" s="942"/>
      <c r="WAG328" s="942"/>
      <c r="WAH328" s="942"/>
      <c r="WAI328" s="942"/>
      <c r="WAJ328" s="942"/>
      <c r="WAK328" s="942"/>
      <c r="WAL328" s="942"/>
      <c r="WAM328" s="942"/>
      <c r="WAN328" s="942"/>
      <c r="WAO328" s="942"/>
      <c r="WAP328" s="942"/>
      <c r="WAQ328" s="942"/>
      <c r="WAR328" s="942"/>
      <c r="WAS328" s="942"/>
      <c r="WAT328" s="942"/>
      <c r="WAU328" s="942"/>
      <c r="WAV328" s="942"/>
      <c r="WAW328" s="942"/>
      <c r="WAX328" s="942"/>
      <c r="WAY328" s="942"/>
      <c r="WAZ328" s="942"/>
      <c r="WBA328" s="942"/>
      <c r="WBB328" s="942"/>
      <c r="WBC328" s="942"/>
      <c r="WBD328" s="942"/>
      <c r="WBE328" s="942"/>
      <c r="WBF328" s="942"/>
      <c r="WBG328" s="942"/>
      <c r="WBH328" s="942"/>
      <c r="WBI328" s="942"/>
      <c r="WBJ328" s="942"/>
      <c r="WBK328" s="942"/>
      <c r="WBL328" s="942"/>
      <c r="WBM328" s="942"/>
      <c r="WBN328" s="942"/>
      <c r="WBO328" s="942"/>
      <c r="WBP328" s="942"/>
      <c r="WBQ328" s="942"/>
      <c r="WBR328" s="942"/>
      <c r="WBS328" s="942"/>
      <c r="WBT328" s="942"/>
      <c r="WBU328" s="942"/>
      <c r="WBV328" s="942"/>
      <c r="WBW328" s="942"/>
      <c r="WBX328" s="942"/>
      <c r="WBY328" s="942"/>
      <c r="WBZ328" s="942"/>
      <c r="WCA328" s="942"/>
      <c r="WCB328" s="942"/>
      <c r="WCC328" s="942"/>
      <c r="WCD328" s="942"/>
      <c r="WCE328" s="942"/>
      <c r="WCF328" s="942"/>
      <c r="WCG328" s="942"/>
      <c r="WCH328" s="942"/>
      <c r="WCI328" s="942"/>
      <c r="WCJ328" s="942"/>
      <c r="WCK328" s="942"/>
      <c r="WCL328" s="942"/>
      <c r="WCM328" s="942"/>
      <c r="WCN328" s="942"/>
      <c r="WCO328" s="942"/>
      <c r="WCP328" s="942"/>
      <c r="WCQ328" s="942"/>
      <c r="WCR328" s="942"/>
      <c r="WCS328" s="942"/>
      <c r="WCT328" s="942"/>
      <c r="WCU328" s="942"/>
      <c r="WCV328" s="942"/>
      <c r="WCW328" s="942"/>
      <c r="WCX328" s="942"/>
      <c r="WCY328" s="942"/>
      <c r="WCZ328" s="942"/>
      <c r="WDA328" s="942"/>
      <c r="WDB328" s="942"/>
      <c r="WDC328" s="942"/>
      <c r="WDD328" s="942"/>
      <c r="WDE328" s="942"/>
      <c r="WDF328" s="942"/>
      <c r="WDG328" s="942"/>
      <c r="WDH328" s="942"/>
      <c r="WDI328" s="942"/>
      <c r="WDJ328" s="942"/>
      <c r="WDK328" s="942"/>
      <c r="WDL328" s="942"/>
      <c r="WDM328" s="942"/>
      <c r="WDN328" s="942"/>
      <c r="WDO328" s="942"/>
      <c r="WDP328" s="942"/>
      <c r="WDQ328" s="942"/>
      <c r="WDR328" s="942"/>
      <c r="WDS328" s="942"/>
      <c r="WDT328" s="942"/>
      <c r="WDU328" s="942"/>
      <c r="WDV328" s="942"/>
      <c r="WDW328" s="942"/>
      <c r="WDX328" s="942"/>
      <c r="WDY328" s="942"/>
      <c r="WDZ328" s="942"/>
      <c r="WEA328" s="942"/>
      <c r="WEB328" s="942"/>
      <c r="WEC328" s="942"/>
      <c r="WED328" s="942"/>
      <c r="WEE328" s="942"/>
      <c r="WEF328" s="942"/>
      <c r="WEG328" s="942"/>
      <c r="WEH328" s="942"/>
      <c r="WEI328" s="942"/>
      <c r="WEJ328" s="942"/>
      <c r="WEK328" s="942"/>
      <c r="WEL328" s="942"/>
      <c r="WEM328" s="942"/>
      <c r="WEN328" s="942"/>
      <c r="WEO328" s="942"/>
      <c r="WEP328" s="942"/>
      <c r="WEQ328" s="942"/>
      <c r="WER328" s="942"/>
      <c r="WES328" s="942"/>
      <c r="WET328" s="942"/>
      <c r="WEU328" s="942"/>
      <c r="WEV328" s="942"/>
      <c r="WEW328" s="942"/>
      <c r="WEX328" s="942"/>
      <c r="WEY328" s="942"/>
      <c r="WEZ328" s="942"/>
      <c r="WFA328" s="942"/>
      <c r="WFB328" s="942"/>
      <c r="WFC328" s="942"/>
      <c r="WFD328" s="942"/>
      <c r="WFE328" s="942"/>
      <c r="WFF328" s="942"/>
      <c r="WFG328" s="942"/>
      <c r="WFH328" s="942"/>
      <c r="WFI328" s="942"/>
      <c r="WFJ328" s="942"/>
      <c r="WFK328" s="942"/>
      <c r="WFL328" s="942"/>
      <c r="WFM328" s="942"/>
      <c r="WFN328" s="942"/>
      <c r="WFO328" s="942"/>
      <c r="WFP328" s="942"/>
      <c r="WFQ328" s="942"/>
      <c r="WFR328" s="942"/>
      <c r="WFS328" s="942"/>
      <c r="WFT328" s="942"/>
      <c r="WFU328" s="942"/>
      <c r="WFV328" s="942"/>
      <c r="WFW328" s="942"/>
      <c r="WFX328" s="942"/>
      <c r="WFY328" s="942"/>
      <c r="WFZ328" s="942"/>
      <c r="WGA328" s="942"/>
      <c r="WGB328" s="942"/>
      <c r="WGC328" s="942"/>
      <c r="WGD328" s="942"/>
      <c r="WGE328" s="942"/>
      <c r="WGF328" s="942"/>
      <c r="WGG328" s="942"/>
      <c r="WGH328" s="942"/>
      <c r="WGI328" s="942"/>
      <c r="WGJ328" s="942"/>
      <c r="WGK328" s="942"/>
      <c r="WGL328" s="942"/>
      <c r="WGM328" s="942"/>
      <c r="WGN328" s="942"/>
      <c r="WGO328" s="942"/>
      <c r="WGP328" s="942"/>
      <c r="WGQ328" s="942"/>
      <c r="WGR328" s="942"/>
      <c r="WGS328" s="942"/>
      <c r="WGT328" s="942"/>
      <c r="WGU328" s="942"/>
      <c r="WGV328" s="942"/>
      <c r="WGW328" s="942"/>
      <c r="WGX328" s="942"/>
      <c r="WGY328" s="942"/>
      <c r="WGZ328" s="942"/>
      <c r="WHA328" s="942"/>
      <c r="WHB328" s="942"/>
      <c r="WHC328" s="942"/>
      <c r="WHD328" s="942"/>
      <c r="WHE328" s="942"/>
      <c r="WHF328" s="942"/>
      <c r="WHG328" s="942"/>
      <c r="WHH328" s="942"/>
      <c r="WHI328" s="942"/>
      <c r="WHJ328" s="942"/>
      <c r="WHK328" s="942"/>
      <c r="WHL328" s="942"/>
      <c r="WHM328" s="942"/>
      <c r="WHN328" s="942"/>
      <c r="WHO328" s="942"/>
      <c r="WHP328" s="942"/>
      <c r="WHQ328" s="942"/>
      <c r="WHR328" s="942"/>
      <c r="WHS328" s="942"/>
      <c r="WHT328" s="942"/>
      <c r="WHU328" s="942"/>
      <c r="WHV328" s="942"/>
      <c r="WHW328" s="942"/>
      <c r="WHX328" s="942"/>
      <c r="WHY328" s="942"/>
      <c r="WHZ328" s="942"/>
      <c r="WIA328" s="942"/>
      <c r="WIB328" s="942"/>
      <c r="WIC328" s="942"/>
      <c r="WID328" s="942"/>
      <c r="WIE328" s="942"/>
      <c r="WIF328" s="942"/>
      <c r="WIG328" s="942"/>
      <c r="WIH328" s="942"/>
      <c r="WII328" s="942"/>
      <c r="WIJ328" s="942"/>
      <c r="WIK328" s="942"/>
      <c r="WIL328" s="942"/>
      <c r="WIM328" s="942"/>
      <c r="WIN328" s="942"/>
      <c r="WIO328" s="942"/>
      <c r="WIP328" s="942"/>
      <c r="WIQ328" s="942"/>
      <c r="WIR328" s="942"/>
      <c r="WIS328" s="942"/>
      <c r="WIT328" s="942"/>
      <c r="WIU328" s="942"/>
      <c r="WIV328" s="942"/>
      <c r="WIW328" s="942"/>
      <c r="WIX328" s="942"/>
      <c r="WIY328" s="942"/>
      <c r="WIZ328" s="942"/>
      <c r="WJA328" s="942"/>
      <c r="WJB328" s="942"/>
      <c r="WJC328" s="942"/>
      <c r="WJD328" s="942"/>
      <c r="WJE328" s="942"/>
      <c r="WJF328" s="942"/>
      <c r="WJG328" s="942"/>
      <c r="WJH328" s="942"/>
      <c r="WJI328" s="942"/>
      <c r="WJJ328" s="942"/>
      <c r="WJK328" s="942"/>
      <c r="WJL328" s="942"/>
      <c r="WJM328" s="942"/>
      <c r="WJN328" s="942"/>
      <c r="WJO328" s="942"/>
      <c r="WJP328" s="942"/>
      <c r="WJQ328" s="942"/>
      <c r="WJR328" s="942"/>
      <c r="WJS328" s="942"/>
      <c r="WJT328" s="942"/>
      <c r="WJU328" s="942"/>
      <c r="WJV328" s="942"/>
      <c r="WJW328" s="942"/>
      <c r="WJX328" s="942"/>
      <c r="WJY328" s="942"/>
      <c r="WJZ328" s="942"/>
      <c r="WKA328" s="942"/>
      <c r="WKB328" s="942"/>
      <c r="WKC328" s="942"/>
      <c r="WKD328" s="942"/>
      <c r="WKE328" s="942"/>
      <c r="WKF328" s="942"/>
      <c r="WKG328" s="942"/>
      <c r="WKH328" s="942"/>
      <c r="WKI328" s="942"/>
      <c r="WKJ328" s="942"/>
      <c r="WKK328" s="942"/>
      <c r="WKL328" s="942"/>
      <c r="WKM328" s="942"/>
      <c r="WKN328" s="942"/>
      <c r="WKO328" s="942"/>
      <c r="WKP328" s="942"/>
      <c r="WKQ328" s="942"/>
      <c r="WKR328" s="942"/>
      <c r="WKS328" s="942"/>
      <c r="WKT328" s="942"/>
      <c r="WKU328" s="942"/>
      <c r="WKV328" s="942"/>
      <c r="WKW328" s="942"/>
      <c r="WKX328" s="942"/>
      <c r="WKY328" s="942"/>
      <c r="WKZ328" s="942"/>
      <c r="WLA328" s="942"/>
      <c r="WLB328" s="942"/>
      <c r="WLC328" s="942"/>
      <c r="WLD328" s="942"/>
      <c r="WLE328" s="942"/>
      <c r="WLF328" s="942"/>
      <c r="WLG328" s="942"/>
      <c r="WLH328" s="942"/>
      <c r="WLI328" s="942"/>
      <c r="WLJ328" s="942"/>
      <c r="WLK328" s="942"/>
      <c r="WLL328" s="942"/>
      <c r="WLM328" s="942"/>
      <c r="WLN328" s="942"/>
      <c r="WLO328" s="942"/>
      <c r="WLP328" s="942"/>
      <c r="WLQ328" s="942"/>
      <c r="WLR328" s="942"/>
      <c r="WLS328" s="942"/>
      <c r="WLT328" s="942"/>
      <c r="WLU328" s="942"/>
      <c r="WLV328" s="942"/>
      <c r="WLW328" s="942"/>
      <c r="WLX328" s="942"/>
      <c r="WLY328" s="942"/>
      <c r="WLZ328" s="942"/>
      <c r="WMA328" s="942"/>
      <c r="WMB328" s="942"/>
      <c r="WMC328" s="942"/>
      <c r="WMD328" s="942"/>
      <c r="WME328" s="942"/>
      <c r="WMF328" s="942"/>
      <c r="WMG328" s="942"/>
      <c r="WMH328" s="942"/>
      <c r="WMI328" s="942"/>
      <c r="WMJ328" s="942"/>
      <c r="WMK328" s="942"/>
      <c r="WML328" s="942"/>
      <c r="WMM328" s="942"/>
      <c r="WMN328" s="942"/>
      <c r="WMO328" s="942"/>
      <c r="WMP328" s="942"/>
      <c r="WMQ328" s="942"/>
      <c r="WMR328" s="942"/>
      <c r="WMS328" s="942"/>
      <c r="WMT328" s="942"/>
      <c r="WMU328" s="942"/>
      <c r="WMV328" s="942"/>
      <c r="WMW328" s="942"/>
      <c r="WMX328" s="942"/>
      <c r="WMY328" s="942"/>
      <c r="WMZ328" s="942"/>
      <c r="WNA328" s="942"/>
      <c r="WNB328" s="942"/>
      <c r="WNC328" s="942"/>
      <c r="WND328" s="942"/>
      <c r="WNE328" s="942"/>
      <c r="WNF328" s="942"/>
      <c r="WNG328" s="942"/>
      <c r="WNH328" s="942"/>
      <c r="WNI328" s="942"/>
      <c r="WNJ328" s="942"/>
      <c r="WNK328" s="942"/>
      <c r="WNL328" s="942"/>
      <c r="WNM328" s="942"/>
      <c r="WNN328" s="942"/>
      <c r="WNO328" s="942"/>
      <c r="WNP328" s="942"/>
      <c r="WNQ328" s="942"/>
      <c r="WNR328" s="942"/>
      <c r="WNS328" s="942"/>
      <c r="WNT328" s="942"/>
      <c r="WNU328" s="942"/>
      <c r="WNV328" s="942"/>
      <c r="WNW328" s="942"/>
      <c r="WNX328" s="942"/>
      <c r="WNY328" s="942"/>
      <c r="WNZ328" s="942"/>
      <c r="WOA328" s="942"/>
      <c r="WOB328" s="942"/>
      <c r="WOC328" s="942"/>
      <c r="WOD328" s="942"/>
      <c r="WOE328" s="942"/>
      <c r="WOF328" s="942"/>
      <c r="WOG328" s="942"/>
      <c r="WOH328" s="942"/>
      <c r="WOI328" s="942"/>
      <c r="WOJ328" s="942"/>
      <c r="WOK328" s="942"/>
      <c r="WOL328" s="942"/>
      <c r="WOM328" s="942"/>
      <c r="WON328" s="942"/>
      <c r="WOO328" s="942"/>
      <c r="WOP328" s="942"/>
      <c r="WOQ328" s="942"/>
      <c r="WOR328" s="942"/>
      <c r="WOS328" s="942"/>
      <c r="WOT328" s="942"/>
      <c r="WOU328" s="942"/>
      <c r="WOV328" s="942"/>
      <c r="WOW328" s="942"/>
      <c r="WOX328" s="942"/>
      <c r="WOY328" s="942"/>
      <c r="WOZ328" s="942"/>
      <c r="WPA328" s="942"/>
      <c r="WPB328" s="942"/>
      <c r="WPC328" s="942"/>
      <c r="WPD328" s="942"/>
      <c r="WPE328" s="942"/>
      <c r="WPF328" s="942"/>
      <c r="WPG328" s="942"/>
      <c r="WPH328" s="942"/>
      <c r="WPI328" s="942"/>
      <c r="WPJ328" s="942"/>
      <c r="WPK328" s="942"/>
      <c r="WPL328" s="942"/>
      <c r="WPM328" s="942"/>
      <c r="WPN328" s="942"/>
      <c r="WPO328" s="942"/>
      <c r="WPP328" s="942"/>
      <c r="WPQ328" s="942"/>
      <c r="WPR328" s="942"/>
      <c r="WPS328" s="942"/>
      <c r="WPT328" s="942"/>
      <c r="WPU328" s="942"/>
      <c r="WPV328" s="942"/>
      <c r="WPW328" s="942"/>
      <c r="WPX328" s="942"/>
      <c r="WPY328" s="942"/>
      <c r="WPZ328" s="942"/>
      <c r="WQA328" s="942"/>
      <c r="WQB328" s="942"/>
      <c r="WQC328" s="942"/>
      <c r="WQD328" s="942"/>
      <c r="WQE328" s="942"/>
      <c r="WQF328" s="942"/>
      <c r="WQG328" s="942"/>
      <c r="WQH328" s="942"/>
      <c r="WQI328" s="942"/>
      <c r="WQJ328" s="942"/>
      <c r="WQK328" s="942"/>
      <c r="WQL328" s="942"/>
      <c r="WQM328" s="942"/>
      <c r="WQN328" s="942"/>
      <c r="WQO328" s="942"/>
      <c r="WQP328" s="942"/>
      <c r="WQQ328" s="942"/>
      <c r="WQR328" s="942"/>
      <c r="WQS328" s="942"/>
      <c r="WQT328" s="942"/>
      <c r="WQU328" s="942"/>
      <c r="WQV328" s="942"/>
      <c r="WQW328" s="942"/>
      <c r="WQX328" s="942"/>
      <c r="WQY328" s="942"/>
      <c r="WQZ328" s="942"/>
      <c r="WRA328" s="942"/>
      <c r="WRB328" s="942"/>
      <c r="WRC328" s="942"/>
      <c r="WRD328" s="942"/>
      <c r="WRE328" s="942"/>
      <c r="WRF328" s="942"/>
      <c r="WRG328" s="942"/>
      <c r="WRH328" s="942"/>
      <c r="WRI328" s="942"/>
      <c r="WRJ328" s="942"/>
      <c r="WRK328" s="942"/>
      <c r="WRL328" s="942"/>
      <c r="WRM328" s="942"/>
      <c r="WRN328" s="942"/>
      <c r="WRO328" s="942"/>
      <c r="WRP328" s="942"/>
      <c r="WRQ328" s="942"/>
      <c r="WRR328" s="942"/>
      <c r="WRS328" s="942"/>
      <c r="WRT328" s="942"/>
      <c r="WRU328" s="942"/>
      <c r="WRV328" s="942"/>
      <c r="WRW328" s="942"/>
      <c r="WRX328" s="942"/>
      <c r="WRY328" s="942"/>
      <c r="WRZ328" s="942"/>
      <c r="WSA328" s="942"/>
      <c r="WSB328" s="942"/>
      <c r="WSC328" s="942"/>
      <c r="WSD328" s="942"/>
      <c r="WSE328" s="942"/>
      <c r="WSF328" s="942"/>
      <c r="WSG328" s="942"/>
      <c r="WSH328" s="942"/>
      <c r="WSI328" s="942"/>
      <c r="WSJ328" s="942"/>
      <c r="WSK328" s="942"/>
      <c r="WSL328" s="942"/>
      <c r="WSM328" s="942"/>
      <c r="WSN328" s="942"/>
      <c r="WSO328" s="942"/>
      <c r="WSP328" s="942"/>
      <c r="WSQ328" s="942"/>
      <c r="WSR328" s="942"/>
      <c r="WSS328" s="942"/>
      <c r="WST328" s="942"/>
      <c r="WSU328" s="942"/>
      <c r="WSV328" s="942"/>
      <c r="WSW328" s="942"/>
      <c r="WSX328" s="942"/>
      <c r="WSY328" s="942"/>
      <c r="WSZ328" s="942"/>
      <c r="WTA328" s="942"/>
      <c r="WTB328" s="942"/>
      <c r="WTC328" s="942"/>
      <c r="WTD328" s="942"/>
      <c r="WTE328" s="942"/>
      <c r="WTF328" s="942"/>
      <c r="WTG328" s="942"/>
      <c r="WTH328" s="942"/>
      <c r="WTI328" s="942"/>
      <c r="WTJ328" s="942"/>
      <c r="WTK328" s="942"/>
      <c r="WTL328" s="942"/>
      <c r="WTM328" s="942"/>
      <c r="WTN328" s="942"/>
      <c r="WTO328" s="942"/>
      <c r="WTP328" s="942"/>
      <c r="WTQ328" s="942"/>
      <c r="WTR328" s="942"/>
      <c r="WTS328" s="942"/>
      <c r="WTT328" s="942"/>
      <c r="WTU328" s="942"/>
      <c r="WTV328" s="942"/>
      <c r="WTW328" s="942"/>
      <c r="WTX328" s="942"/>
      <c r="WTY328" s="942"/>
      <c r="WTZ328" s="942"/>
      <c r="WUA328" s="942"/>
      <c r="WUB328" s="942"/>
      <c r="WUC328" s="942"/>
      <c r="WUD328" s="942"/>
      <c r="WUE328" s="942"/>
      <c r="WUF328" s="942"/>
      <c r="WUG328" s="942"/>
      <c r="WUH328" s="942"/>
      <c r="WUI328" s="942"/>
      <c r="WUJ328" s="942"/>
      <c r="WUK328" s="942"/>
      <c r="WUL328" s="942"/>
      <c r="WUM328" s="942"/>
      <c r="WUN328" s="942"/>
      <c r="WUO328" s="942"/>
      <c r="WUP328" s="942"/>
      <c r="WUQ328" s="942"/>
      <c r="WUR328" s="942"/>
      <c r="WUS328" s="942"/>
      <c r="WUT328" s="942"/>
      <c r="WUU328" s="942"/>
      <c r="WUV328" s="942"/>
      <c r="WUW328" s="942"/>
      <c r="WUX328" s="942"/>
      <c r="WUY328" s="942"/>
      <c r="WUZ328" s="942"/>
      <c r="WVA328" s="942"/>
      <c r="WVB328" s="942"/>
      <c r="WVC328" s="942"/>
      <c r="WVD328" s="942"/>
      <c r="WVE328" s="942"/>
      <c r="WVF328" s="942"/>
      <c r="WVG328" s="942"/>
      <c r="WVH328" s="942"/>
      <c r="WVI328" s="942"/>
      <c r="WVJ328" s="942"/>
      <c r="WVK328" s="942"/>
      <c r="WVL328" s="942"/>
      <c r="WVM328" s="942"/>
      <c r="WVN328" s="942"/>
      <c r="WVO328" s="942"/>
      <c r="WVP328" s="942"/>
      <c r="WVQ328" s="942"/>
      <c r="WVR328" s="942"/>
      <c r="WVS328" s="942"/>
      <c r="WVT328" s="942"/>
      <c r="WVU328" s="942"/>
      <c r="WVV328" s="942"/>
      <c r="WVW328" s="942"/>
      <c r="WVX328" s="942"/>
      <c r="WVY328" s="942"/>
      <c r="WVZ328" s="942"/>
      <c r="WWA328" s="942"/>
      <c r="WWB328" s="942"/>
      <c r="WWC328" s="942"/>
      <c r="WWD328" s="942"/>
      <c r="WWE328" s="942"/>
      <c r="WWF328" s="942"/>
      <c r="WWG328" s="942"/>
      <c r="WWH328" s="942"/>
      <c r="WWI328" s="942"/>
      <c r="WWJ328" s="942"/>
      <c r="WWK328" s="942"/>
      <c r="WWL328" s="942"/>
      <c r="WWM328" s="942"/>
      <c r="WWN328" s="942"/>
      <c r="WWO328" s="942"/>
      <c r="WWP328" s="942"/>
      <c r="WWQ328" s="942"/>
      <c r="WWR328" s="942"/>
      <c r="WWS328" s="942"/>
      <c r="WWT328" s="942"/>
      <c r="WWU328" s="942"/>
      <c r="WWV328" s="942"/>
      <c r="WWW328" s="942"/>
      <c r="WWX328" s="942"/>
      <c r="WWY328" s="942"/>
      <c r="WWZ328" s="942"/>
      <c r="WXA328" s="942"/>
      <c r="WXB328" s="942"/>
      <c r="WXC328" s="942"/>
      <c r="WXD328" s="942"/>
      <c r="WXE328" s="942"/>
      <c r="WXF328" s="942"/>
      <c r="WXG328" s="942"/>
      <c r="WXH328" s="942"/>
      <c r="WXI328" s="942"/>
      <c r="WXJ328" s="942"/>
      <c r="WXK328" s="942"/>
      <c r="WXL328" s="942"/>
      <c r="WXM328" s="942"/>
      <c r="WXN328" s="942"/>
      <c r="WXO328" s="942"/>
      <c r="WXP328" s="942"/>
      <c r="WXQ328" s="942"/>
      <c r="WXR328" s="942"/>
      <c r="WXS328" s="942"/>
      <c r="WXT328" s="942"/>
      <c r="WXU328" s="942"/>
      <c r="WXV328" s="942"/>
      <c r="WXW328" s="942"/>
      <c r="WXX328" s="942"/>
      <c r="WXY328" s="942"/>
      <c r="WXZ328" s="942"/>
      <c r="WYA328" s="942"/>
      <c r="WYB328" s="942"/>
      <c r="WYC328" s="942"/>
      <c r="WYD328" s="942"/>
      <c r="WYE328" s="942"/>
      <c r="WYF328" s="942"/>
      <c r="WYG328" s="942"/>
      <c r="WYH328" s="942"/>
      <c r="WYI328" s="942"/>
      <c r="WYJ328" s="942"/>
      <c r="WYK328" s="942"/>
      <c r="WYL328" s="942"/>
      <c r="WYM328" s="942"/>
      <c r="WYN328" s="942"/>
      <c r="WYO328" s="942"/>
      <c r="WYP328" s="942"/>
      <c r="WYQ328" s="942"/>
      <c r="WYR328" s="942"/>
      <c r="WYS328" s="942"/>
      <c r="WYT328" s="942"/>
      <c r="WYU328" s="942"/>
      <c r="WYV328" s="942"/>
      <c r="WYW328" s="942"/>
      <c r="WYX328" s="942"/>
      <c r="WYY328" s="942"/>
      <c r="WYZ328" s="942"/>
      <c r="WZA328" s="942"/>
      <c r="WZB328" s="942"/>
      <c r="WZC328" s="942"/>
      <c r="WZD328" s="942"/>
      <c r="WZE328" s="942"/>
      <c r="WZF328" s="942"/>
      <c r="WZG328" s="942"/>
      <c r="WZH328" s="942"/>
      <c r="WZI328" s="942"/>
      <c r="WZJ328" s="942"/>
      <c r="WZK328" s="942"/>
      <c r="WZL328" s="942"/>
      <c r="WZM328" s="942"/>
      <c r="WZN328" s="942"/>
      <c r="WZO328" s="942"/>
      <c r="WZP328" s="942"/>
      <c r="WZQ328" s="942"/>
      <c r="WZR328" s="942"/>
      <c r="WZS328" s="942"/>
      <c r="WZT328" s="942"/>
      <c r="WZU328" s="942"/>
      <c r="WZV328" s="942"/>
      <c r="WZW328" s="942"/>
      <c r="WZX328" s="942"/>
      <c r="WZY328" s="942"/>
      <c r="WZZ328" s="942"/>
      <c r="XAA328" s="942"/>
      <c r="XAB328" s="942"/>
      <c r="XAC328" s="942"/>
      <c r="XAD328" s="942"/>
      <c r="XAE328" s="942"/>
      <c r="XAF328" s="942"/>
      <c r="XAG328" s="942"/>
      <c r="XAH328" s="942"/>
      <c r="XAI328" s="942"/>
      <c r="XAJ328" s="942"/>
      <c r="XAK328" s="942"/>
      <c r="XAL328" s="942"/>
      <c r="XAM328" s="942"/>
      <c r="XAN328" s="942"/>
      <c r="XAO328" s="942"/>
      <c r="XAP328" s="942"/>
      <c r="XAQ328" s="942"/>
      <c r="XAR328" s="942"/>
      <c r="XAS328" s="942"/>
      <c r="XAT328" s="942"/>
      <c r="XAU328" s="942"/>
      <c r="XAV328" s="942"/>
      <c r="XAW328" s="942"/>
      <c r="XAX328" s="942"/>
      <c r="XAY328" s="942"/>
      <c r="XAZ328" s="942"/>
      <c r="XBA328" s="942"/>
      <c r="XBB328" s="942"/>
      <c r="XBC328" s="942"/>
      <c r="XBD328" s="942"/>
      <c r="XBE328" s="942"/>
      <c r="XBF328" s="942"/>
      <c r="XBG328" s="942"/>
      <c r="XBH328" s="942"/>
      <c r="XBI328" s="942"/>
      <c r="XBJ328" s="942"/>
      <c r="XBK328" s="942"/>
      <c r="XBL328" s="942"/>
      <c r="XBM328" s="942"/>
      <c r="XBN328" s="942"/>
      <c r="XBO328" s="942"/>
      <c r="XBP328" s="942"/>
      <c r="XBQ328" s="942"/>
      <c r="XBR328" s="942"/>
      <c r="XBS328" s="942"/>
      <c r="XBT328" s="942"/>
      <c r="XBU328" s="942"/>
      <c r="XBV328" s="942"/>
      <c r="XBW328" s="942"/>
      <c r="XBX328" s="942"/>
      <c r="XBY328" s="942"/>
      <c r="XBZ328" s="942"/>
      <c r="XCA328" s="942"/>
      <c r="XCB328" s="942"/>
      <c r="XCC328" s="942"/>
      <c r="XCD328" s="942"/>
      <c r="XCE328" s="942"/>
      <c r="XCF328" s="942"/>
      <c r="XCG328" s="942"/>
      <c r="XCH328" s="942"/>
      <c r="XCI328" s="942"/>
      <c r="XCJ328" s="942"/>
      <c r="XCK328" s="942"/>
      <c r="XCL328" s="942"/>
      <c r="XCM328" s="942"/>
      <c r="XCN328" s="942"/>
      <c r="XCO328" s="942"/>
      <c r="XCP328" s="942"/>
      <c r="XCQ328" s="942"/>
      <c r="XCR328" s="942"/>
      <c r="XCS328" s="942"/>
      <c r="XCT328" s="942"/>
      <c r="XCU328" s="942"/>
      <c r="XCV328" s="942"/>
      <c r="XCW328" s="942"/>
      <c r="XCX328" s="942"/>
      <c r="XCY328" s="942"/>
      <c r="XCZ328" s="942"/>
      <c r="XDA328" s="942"/>
      <c r="XDB328" s="942"/>
      <c r="XDC328" s="942"/>
      <c r="XDD328" s="942"/>
      <c r="XDE328" s="942"/>
      <c r="XDF328" s="942"/>
      <c r="XDG328" s="942"/>
      <c r="XDH328" s="942"/>
      <c r="XDI328" s="942"/>
      <c r="XDJ328" s="942"/>
      <c r="XDK328" s="942"/>
      <c r="XDL328" s="942"/>
      <c r="XDM328" s="942"/>
      <c r="XDN328" s="942"/>
      <c r="XDO328" s="942"/>
      <c r="XDP328" s="942"/>
      <c r="XDQ328" s="942"/>
      <c r="XDR328" s="942"/>
      <c r="XDS328" s="942"/>
      <c r="XDT328" s="942"/>
      <c r="XDU328" s="942"/>
      <c r="XDV328" s="942"/>
      <c r="XDW328" s="942"/>
      <c r="XDX328" s="942"/>
      <c r="XDY328" s="942"/>
      <c r="XDZ328" s="942"/>
      <c r="XEA328" s="942"/>
      <c r="XEB328" s="942"/>
      <c r="XEC328" s="942"/>
      <c r="XED328" s="942"/>
      <c r="XEE328" s="942"/>
      <c r="XEF328" s="942"/>
      <c r="XEG328" s="942"/>
      <c r="XEH328" s="942"/>
      <c r="XEI328" s="942"/>
      <c r="XEJ328" s="942"/>
      <c r="XEK328" s="942"/>
      <c r="XEL328" s="942"/>
      <c r="XEM328" s="942"/>
      <c r="XEN328" s="942"/>
      <c r="XEO328" s="942"/>
      <c r="XEP328" s="942"/>
      <c r="XEQ328" s="942"/>
      <c r="XER328" s="942"/>
      <c r="XES328" s="942"/>
      <c r="XET328" s="942"/>
      <c r="XEU328" s="942"/>
      <c r="XEV328" s="942"/>
      <c r="XEW328" s="942"/>
      <c r="XEX328" s="942"/>
      <c r="XEY328" s="942"/>
      <c r="XEZ328" s="942"/>
      <c r="XFA328" s="942"/>
      <c r="XFB328" s="942"/>
      <c r="XFC328" s="942"/>
      <c r="XFD328" s="942"/>
    </row>
    <row r="329" spans="2:16384" ht="30" customHeight="1">
      <c r="B329" s="934" t="s">
        <v>80</v>
      </c>
      <c r="C329" s="1359"/>
      <c r="D329" s="1359"/>
      <c r="E329" s="1362"/>
      <c r="F329" s="75"/>
      <c r="G329" s="196"/>
      <c r="H329" s="196"/>
      <c r="I329" s="196"/>
      <c r="J329" s="196"/>
      <c r="K329" s="196"/>
      <c r="L329" s="196"/>
      <c r="M329" s="196"/>
      <c r="N329" s="855"/>
      <c r="O329" s="900" t="e">
        <f>V329*('Common Calculations'!$C$45/'Common Calculations'!$L$45)</f>
        <v>#REF!</v>
      </c>
      <c r="P329" s="901" t="e">
        <f>W329*('Common Calculations'!$C$45/'Common Calculations'!$L$45)</f>
        <v>#REF!</v>
      </c>
      <c r="Q329" s="901" t="e">
        <f>X329*('Common Calculations'!$C$45/'Common Calculations'!$L$45)</f>
        <v>#REF!</v>
      </c>
      <c r="R329" s="901" t="e">
        <f>Y329*('Common Calculations'!$C$45/'Common Calculations'!$L$45)</f>
        <v>#REF!</v>
      </c>
      <c r="S329" s="901" t="e">
        <f>Z329*('Common Calculations'!$C$45/'Common Calculations'!$L$45)</f>
        <v>#REF!</v>
      </c>
      <c r="T329" s="942"/>
      <c r="U329" s="942"/>
      <c r="V329" s="900">
        <v>2641461.1956555052</v>
      </c>
      <c r="W329" s="900">
        <v>2079666.3074813653</v>
      </c>
      <c r="X329" s="900">
        <v>2345813.2870377735</v>
      </c>
      <c r="Y329" s="900">
        <v>1735649.5970082954</v>
      </c>
      <c r="Z329" s="900">
        <v>1721219.6591004033</v>
      </c>
      <c r="AA329" s="942"/>
      <c r="AB329" s="942"/>
      <c r="AC329" s="942"/>
      <c r="AD329" s="942"/>
      <c r="AE329" s="942"/>
      <c r="AF329" s="942"/>
      <c r="AG329" s="942"/>
      <c r="AH329" s="942"/>
      <c r="AI329" s="942"/>
      <c r="AJ329" s="942"/>
      <c r="AK329" s="942"/>
      <c r="AL329" s="942"/>
      <c r="AM329" s="942"/>
      <c r="AN329" s="942"/>
      <c r="AO329" s="942"/>
      <c r="AP329" s="942"/>
      <c r="AQ329" s="942"/>
      <c r="AR329" s="942"/>
      <c r="AS329" s="942"/>
      <c r="AT329" s="942"/>
      <c r="AU329" s="942"/>
      <c r="AV329" s="942"/>
      <c r="AW329" s="942"/>
      <c r="AX329" s="942"/>
      <c r="AY329" s="942"/>
      <c r="AZ329" s="942"/>
      <c r="BA329" s="942"/>
      <c r="BB329" s="942"/>
      <c r="BC329" s="942"/>
      <c r="BD329" s="942"/>
      <c r="BE329" s="942"/>
      <c r="BF329" s="942"/>
      <c r="BG329" s="942"/>
      <c r="BH329" s="942"/>
      <c r="BI329" s="942"/>
      <c r="BJ329" s="942"/>
      <c r="BK329" s="942"/>
      <c r="BL329" s="942"/>
      <c r="BM329" s="942"/>
      <c r="BN329" s="942"/>
      <c r="BO329" s="942"/>
      <c r="BP329" s="942"/>
      <c r="BQ329" s="942"/>
      <c r="BR329" s="942"/>
      <c r="BS329" s="942"/>
      <c r="BT329" s="942"/>
      <c r="BU329" s="942"/>
      <c r="BV329" s="942"/>
      <c r="BW329" s="942"/>
      <c r="BX329" s="942"/>
      <c r="BY329" s="942"/>
      <c r="BZ329" s="942"/>
      <c r="CA329" s="942"/>
      <c r="CB329" s="942"/>
      <c r="CC329" s="942"/>
      <c r="CD329" s="942"/>
      <c r="CE329" s="942"/>
      <c r="CF329" s="942"/>
      <c r="CG329" s="942"/>
      <c r="CH329" s="942"/>
      <c r="CI329" s="942"/>
      <c r="CJ329" s="942"/>
      <c r="CK329" s="942"/>
      <c r="CL329" s="942"/>
      <c r="CM329" s="942"/>
      <c r="CN329" s="942"/>
      <c r="CO329" s="942"/>
      <c r="CP329" s="942"/>
      <c r="CQ329" s="942"/>
      <c r="CR329" s="942"/>
      <c r="CS329" s="942"/>
      <c r="CT329" s="942"/>
      <c r="CU329" s="942"/>
      <c r="CV329" s="942"/>
      <c r="CW329" s="942"/>
      <c r="CX329" s="942"/>
      <c r="CY329" s="942"/>
      <c r="CZ329" s="942"/>
      <c r="DA329" s="942"/>
      <c r="DB329" s="942"/>
      <c r="DC329" s="942"/>
      <c r="DD329" s="942"/>
      <c r="DE329" s="942"/>
      <c r="DF329" s="942"/>
      <c r="DG329" s="942"/>
      <c r="DH329" s="942"/>
      <c r="DI329" s="942"/>
      <c r="DJ329" s="942"/>
      <c r="DK329" s="942"/>
      <c r="DL329" s="942"/>
      <c r="DM329" s="942"/>
      <c r="DN329" s="942"/>
      <c r="DO329" s="942"/>
      <c r="DP329" s="942"/>
      <c r="DQ329" s="942"/>
      <c r="DR329" s="942"/>
      <c r="DS329" s="942"/>
      <c r="DT329" s="942"/>
      <c r="DU329" s="942"/>
      <c r="DV329" s="942"/>
      <c r="DW329" s="942"/>
      <c r="DX329" s="942"/>
      <c r="DY329" s="942"/>
      <c r="DZ329" s="942"/>
      <c r="EA329" s="942"/>
      <c r="EB329" s="942"/>
      <c r="EC329" s="942"/>
      <c r="ED329" s="942"/>
      <c r="EE329" s="942"/>
      <c r="EF329" s="942"/>
      <c r="EG329" s="942"/>
      <c r="EH329" s="942"/>
      <c r="EI329" s="942"/>
      <c r="EJ329" s="942"/>
      <c r="EK329" s="942"/>
      <c r="EL329" s="942"/>
      <c r="EM329" s="942"/>
      <c r="EN329" s="942"/>
      <c r="EO329" s="942"/>
      <c r="EP329" s="942"/>
      <c r="EQ329" s="942"/>
      <c r="ER329" s="942"/>
      <c r="ES329" s="942"/>
      <c r="ET329" s="942"/>
      <c r="EU329" s="942"/>
      <c r="EV329" s="942"/>
      <c r="EW329" s="942"/>
      <c r="EX329" s="942"/>
      <c r="EY329" s="942"/>
      <c r="EZ329" s="942"/>
      <c r="FA329" s="942"/>
      <c r="FB329" s="942"/>
      <c r="FC329" s="942"/>
      <c r="FD329" s="942"/>
      <c r="FE329" s="942"/>
      <c r="FF329" s="942"/>
      <c r="FG329" s="942"/>
      <c r="FH329" s="942"/>
      <c r="FI329" s="942"/>
      <c r="FJ329" s="942"/>
      <c r="FK329" s="942"/>
      <c r="FL329" s="942"/>
      <c r="FM329" s="942"/>
      <c r="FN329" s="942"/>
      <c r="FO329" s="942"/>
      <c r="FP329" s="942"/>
      <c r="FQ329" s="942"/>
      <c r="FR329" s="942"/>
      <c r="FS329" s="942"/>
      <c r="FT329" s="942"/>
      <c r="FU329" s="942"/>
      <c r="FV329" s="942"/>
      <c r="FW329" s="942"/>
      <c r="FX329" s="942"/>
      <c r="FY329" s="942"/>
      <c r="FZ329" s="942"/>
      <c r="GA329" s="942"/>
      <c r="GB329" s="942"/>
      <c r="GC329" s="942"/>
      <c r="GD329" s="942"/>
      <c r="GE329" s="942"/>
      <c r="GF329" s="942"/>
      <c r="GG329" s="942"/>
      <c r="GH329" s="942"/>
      <c r="GI329" s="942"/>
      <c r="GJ329" s="942"/>
      <c r="GK329" s="942"/>
      <c r="GL329" s="942"/>
      <c r="GM329" s="942"/>
      <c r="GN329" s="942"/>
      <c r="GO329" s="942"/>
      <c r="GP329" s="942"/>
      <c r="GQ329" s="942"/>
      <c r="GR329" s="942"/>
      <c r="GS329" s="942"/>
      <c r="GT329" s="942"/>
      <c r="GU329" s="942"/>
      <c r="GV329" s="942"/>
      <c r="GW329" s="942"/>
      <c r="GX329" s="942"/>
      <c r="GY329" s="942"/>
      <c r="GZ329" s="942"/>
      <c r="HA329" s="942"/>
      <c r="HB329" s="942"/>
      <c r="HC329" s="942"/>
      <c r="HD329" s="942"/>
      <c r="HE329" s="942"/>
      <c r="HF329" s="942"/>
      <c r="HG329" s="942"/>
      <c r="HH329" s="942"/>
      <c r="HI329" s="942"/>
      <c r="HJ329" s="942"/>
      <c r="HK329" s="942"/>
      <c r="HL329" s="942"/>
      <c r="HM329" s="942"/>
      <c r="HN329" s="942"/>
      <c r="HO329" s="942"/>
      <c r="HP329" s="942"/>
      <c r="HQ329" s="942"/>
      <c r="HR329" s="942"/>
      <c r="HS329" s="942"/>
      <c r="HT329" s="942"/>
      <c r="HU329" s="942"/>
      <c r="HV329" s="942"/>
      <c r="HW329" s="942"/>
      <c r="HX329" s="942"/>
      <c r="HY329" s="942"/>
      <c r="HZ329" s="942"/>
      <c r="IA329" s="942"/>
      <c r="IB329" s="942"/>
      <c r="IC329" s="942"/>
      <c r="ID329" s="942"/>
      <c r="IE329" s="942"/>
      <c r="IF329" s="942"/>
      <c r="IG329" s="942"/>
      <c r="IH329" s="942"/>
      <c r="II329" s="942"/>
      <c r="IJ329" s="942"/>
      <c r="IK329" s="942"/>
      <c r="IL329" s="942"/>
      <c r="IM329" s="942"/>
      <c r="IN329" s="942"/>
      <c r="IO329" s="942"/>
      <c r="IP329" s="942"/>
      <c r="IQ329" s="942"/>
      <c r="IR329" s="942"/>
      <c r="IS329" s="942"/>
      <c r="IT329" s="942"/>
      <c r="IU329" s="942"/>
      <c r="IV329" s="942"/>
      <c r="IW329" s="942"/>
      <c r="IX329" s="942"/>
      <c r="IY329" s="942"/>
      <c r="IZ329" s="942"/>
      <c r="JA329" s="942"/>
      <c r="JB329" s="942"/>
      <c r="JC329" s="942"/>
      <c r="JD329" s="942"/>
      <c r="JE329" s="942"/>
      <c r="JF329" s="942"/>
      <c r="JG329" s="942"/>
      <c r="JH329" s="942"/>
      <c r="JI329" s="942"/>
      <c r="JJ329" s="942"/>
      <c r="JK329" s="942"/>
      <c r="JL329" s="942"/>
      <c r="JM329" s="942"/>
      <c r="JN329" s="942"/>
      <c r="JO329" s="942"/>
      <c r="JP329" s="942"/>
      <c r="JQ329" s="942"/>
      <c r="JR329" s="942"/>
      <c r="JS329" s="942"/>
      <c r="JT329" s="942"/>
      <c r="JU329" s="942"/>
      <c r="JV329" s="942"/>
      <c r="JW329" s="942"/>
      <c r="JX329" s="942"/>
      <c r="JY329" s="942"/>
      <c r="JZ329" s="942"/>
      <c r="KA329" s="942"/>
      <c r="KB329" s="942"/>
      <c r="KC329" s="942"/>
      <c r="KD329" s="942"/>
      <c r="KE329" s="942"/>
      <c r="KF329" s="942"/>
      <c r="KG329" s="942"/>
      <c r="KH329" s="942"/>
      <c r="KI329" s="942"/>
      <c r="KJ329" s="942"/>
      <c r="KK329" s="942"/>
      <c r="KL329" s="942"/>
      <c r="KM329" s="942"/>
      <c r="KN329" s="942"/>
      <c r="KO329" s="942"/>
      <c r="KP329" s="942"/>
      <c r="KQ329" s="942"/>
      <c r="KR329" s="942"/>
      <c r="KS329" s="942"/>
      <c r="KT329" s="942"/>
      <c r="KU329" s="942"/>
      <c r="KV329" s="942"/>
      <c r="KW329" s="942"/>
      <c r="KX329" s="942"/>
      <c r="KY329" s="942"/>
      <c r="KZ329" s="942"/>
      <c r="LA329" s="942"/>
      <c r="LB329" s="942"/>
      <c r="LC329" s="942"/>
      <c r="LD329" s="942"/>
      <c r="LE329" s="942"/>
      <c r="LF329" s="942"/>
      <c r="LG329" s="942"/>
      <c r="LH329" s="942"/>
      <c r="LI329" s="942"/>
      <c r="LJ329" s="942"/>
      <c r="LK329" s="942"/>
      <c r="LL329" s="942"/>
      <c r="LM329" s="942"/>
      <c r="LN329" s="942"/>
      <c r="LO329" s="942"/>
      <c r="LP329" s="942"/>
      <c r="LQ329" s="942"/>
      <c r="LR329" s="942"/>
      <c r="LS329" s="942"/>
      <c r="LT329" s="942"/>
      <c r="LU329" s="942"/>
      <c r="LV329" s="942"/>
      <c r="LW329" s="942"/>
      <c r="LX329" s="942"/>
      <c r="LY329" s="942"/>
      <c r="LZ329" s="942"/>
      <c r="MA329" s="942"/>
      <c r="MB329" s="942"/>
      <c r="MC329" s="942"/>
      <c r="MD329" s="942"/>
      <c r="ME329" s="942"/>
      <c r="MF329" s="942"/>
      <c r="MG329" s="942"/>
      <c r="MH329" s="942"/>
      <c r="MI329" s="942"/>
      <c r="MJ329" s="942"/>
      <c r="MK329" s="942"/>
      <c r="ML329" s="942"/>
      <c r="MM329" s="942"/>
      <c r="MN329" s="942"/>
      <c r="MO329" s="942"/>
      <c r="MP329" s="942"/>
      <c r="MQ329" s="942"/>
      <c r="MR329" s="942"/>
      <c r="MS329" s="942"/>
      <c r="MT329" s="942"/>
      <c r="MU329" s="942"/>
      <c r="MV329" s="942"/>
      <c r="MW329" s="942"/>
      <c r="MX329" s="942"/>
      <c r="MY329" s="942"/>
      <c r="MZ329" s="942"/>
      <c r="NA329" s="942"/>
      <c r="NB329" s="942"/>
      <c r="NC329" s="942"/>
      <c r="ND329" s="942"/>
      <c r="NE329" s="942"/>
      <c r="NF329" s="942"/>
      <c r="NG329" s="942"/>
      <c r="NH329" s="942"/>
      <c r="NI329" s="942"/>
      <c r="NJ329" s="942"/>
      <c r="NK329" s="942"/>
      <c r="NL329" s="942"/>
      <c r="NM329" s="942"/>
      <c r="NN329" s="942"/>
      <c r="NO329" s="942"/>
      <c r="NP329" s="942"/>
      <c r="NQ329" s="942"/>
      <c r="NR329" s="942"/>
      <c r="NS329" s="942"/>
      <c r="NT329" s="942"/>
      <c r="NU329" s="942"/>
      <c r="NV329" s="942"/>
      <c r="NW329" s="942"/>
      <c r="NX329" s="942"/>
      <c r="NY329" s="942"/>
      <c r="NZ329" s="942"/>
      <c r="OA329" s="942"/>
      <c r="OB329" s="942"/>
      <c r="OC329" s="942"/>
      <c r="OD329" s="942"/>
      <c r="OE329" s="942"/>
      <c r="OF329" s="942"/>
      <c r="OG329" s="942"/>
      <c r="OH329" s="942"/>
      <c r="OI329" s="942"/>
      <c r="OJ329" s="942"/>
      <c r="OK329" s="942"/>
      <c r="OL329" s="942"/>
      <c r="OM329" s="942"/>
      <c r="ON329" s="942"/>
      <c r="OO329" s="942"/>
      <c r="OP329" s="942"/>
      <c r="OQ329" s="942"/>
      <c r="OR329" s="942"/>
      <c r="OS329" s="942"/>
      <c r="OT329" s="942"/>
      <c r="OU329" s="942"/>
      <c r="OV329" s="942"/>
      <c r="OW329" s="942"/>
      <c r="OX329" s="942"/>
      <c r="OY329" s="942"/>
      <c r="OZ329" s="942"/>
      <c r="PA329" s="942"/>
      <c r="PB329" s="942"/>
      <c r="PC329" s="942"/>
      <c r="PD329" s="942"/>
      <c r="PE329" s="942"/>
      <c r="PF329" s="942"/>
      <c r="PG329" s="942"/>
      <c r="PH329" s="942"/>
      <c r="PI329" s="942"/>
      <c r="PJ329" s="942"/>
      <c r="PK329" s="942"/>
      <c r="PL329" s="942"/>
      <c r="PM329" s="942"/>
      <c r="PN329" s="942"/>
      <c r="PO329" s="942"/>
      <c r="PP329" s="942"/>
      <c r="PQ329" s="942"/>
      <c r="PR329" s="942"/>
      <c r="PS329" s="942"/>
      <c r="PT329" s="942"/>
      <c r="PU329" s="942"/>
      <c r="PV329" s="942"/>
      <c r="PW329" s="942"/>
      <c r="PX329" s="942"/>
      <c r="PY329" s="942"/>
      <c r="PZ329" s="942"/>
      <c r="QA329" s="942"/>
      <c r="QB329" s="942"/>
      <c r="QC329" s="942"/>
      <c r="QD329" s="942"/>
      <c r="QE329" s="942"/>
      <c r="QF329" s="942"/>
      <c r="QG329" s="942"/>
      <c r="QH329" s="942"/>
      <c r="QI329" s="942"/>
      <c r="QJ329" s="942"/>
      <c r="QK329" s="942"/>
      <c r="QL329" s="942"/>
      <c r="QM329" s="942"/>
      <c r="QN329" s="942"/>
      <c r="QO329" s="942"/>
      <c r="QP329" s="942"/>
      <c r="QQ329" s="942"/>
      <c r="QR329" s="942"/>
      <c r="QS329" s="942"/>
      <c r="QT329" s="942"/>
      <c r="QU329" s="942"/>
      <c r="QV329" s="942"/>
      <c r="QW329" s="942"/>
      <c r="QX329" s="942"/>
      <c r="QY329" s="942"/>
      <c r="QZ329" s="942"/>
      <c r="RA329" s="942"/>
      <c r="RB329" s="942"/>
      <c r="RC329" s="942"/>
      <c r="RD329" s="942"/>
      <c r="RE329" s="942"/>
      <c r="RF329" s="942"/>
      <c r="RG329" s="942"/>
      <c r="RH329" s="942"/>
      <c r="RI329" s="942"/>
      <c r="RJ329" s="942"/>
      <c r="RK329" s="942"/>
      <c r="RL329" s="942"/>
      <c r="RM329" s="942"/>
      <c r="RN329" s="942"/>
      <c r="RO329" s="942"/>
      <c r="RP329" s="942"/>
      <c r="RQ329" s="942"/>
      <c r="RR329" s="942"/>
      <c r="RS329" s="942"/>
      <c r="RT329" s="942"/>
      <c r="RU329" s="942"/>
      <c r="RV329" s="942"/>
      <c r="RW329" s="942"/>
      <c r="RX329" s="942"/>
      <c r="RY329" s="942"/>
      <c r="RZ329" s="942"/>
      <c r="SA329" s="942"/>
      <c r="SB329" s="942"/>
      <c r="SC329" s="942"/>
      <c r="SD329" s="942"/>
      <c r="SE329" s="942"/>
      <c r="SF329" s="942"/>
      <c r="SG329" s="942"/>
      <c r="SH329" s="942"/>
      <c r="SI329" s="942"/>
      <c r="SJ329" s="942"/>
      <c r="SK329" s="942"/>
      <c r="SL329" s="942"/>
      <c r="SM329" s="942"/>
      <c r="SN329" s="942"/>
      <c r="SO329" s="942"/>
      <c r="SP329" s="942"/>
      <c r="SQ329" s="942"/>
      <c r="SR329" s="942"/>
      <c r="SS329" s="942"/>
      <c r="ST329" s="942"/>
      <c r="SU329" s="942"/>
      <c r="SV329" s="942"/>
      <c r="SW329" s="942"/>
      <c r="SX329" s="942"/>
      <c r="SY329" s="942"/>
      <c r="SZ329" s="942"/>
      <c r="TA329" s="942"/>
      <c r="TB329" s="942"/>
      <c r="TC329" s="942"/>
      <c r="TD329" s="942"/>
      <c r="TE329" s="942"/>
      <c r="TF329" s="942"/>
      <c r="TG329" s="942"/>
      <c r="TH329" s="942"/>
      <c r="TI329" s="942"/>
      <c r="TJ329" s="942"/>
      <c r="TK329" s="942"/>
      <c r="TL329" s="942"/>
      <c r="TM329" s="942"/>
      <c r="TN329" s="942"/>
      <c r="TO329" s="942"/>
      <c r="TP329" s="942"/>
      <c r="TQ329" s="942"/>
      <c r="TR329" s="942"/>
      <c r="TS329" s="942"/>
      <c r="TT329" s="942"/>
      <c r="TU329" s="942"/>
      <c r="TV329" s="942"/>
      <c r="TW329" s="942"/>
      <c r="TX329" s="942"/>
      <c r="TY329" s="942"/>
      <c r="TZ329" s="942"/>
      <c r="UA329" s="942"/>
      <c r="UB329" s="942"/>
      <c r="UC329" s="942"/>
      <c r="UD329" s="942"/>
      <c r="UE329" s="942"/>
      <c r="UF329" s="942"/>
      <c r="UG329" s="942"/>
      <c r="UH329" s="942"/>
      <c r="UI329" s="942"/>
      <c r="UJ329" s="942"/>
      <c r="UK329" s="942"/>
      <c r="UL329" s="942"/>
      <c r="UM329" s="942"/>
      <c r="UN329" s="942"/>
      <c r="UO329" s="942"/>
      <c r="UP329" s="942"/>
      <c r="UQ329" s="942"/>
      <c r="UR329" s="942"/>
      <c r="US329" s="942"/>
      <c r="UT329" s="942"/>
      <c r="UU329" s="942"/>
      <c r="UV329" s="942"/>
      <c r="UW329" s="942"/>
      <c r="UX329" s="942"/>
      <c r="UY329" s="942"/>
      <c r="UZ329" s="942"/>
      <c r="VA329" s="942"/>
      <c r="VB329" s="942"/>
      <c r="VC329" s="942"/>
      <c r="VD329" s="942"/>
      <c r="VE329" s="942"/>
      <c r="VF329" s="942"/>
      <c r="VG329" s="942"/>
      <c r="VH329" s="942"/>
      <c r="VI329" s="942"/>
      <c r="VJ329" s="942"/>
      <c r="VK329" s="942"/>
      <c r="VL329" s="942"/>
      <c r="VM329" s="942"/>
      <c r="VN329" s="942"/>
      <c r="VO329" s="942"/>
      <c r="VP329" s="942"/>
      <c r="VQ329" s="942"/>
      <c r="VR329" s="942"/>
      <c r="VS329" s="942"/>
      <c r="VT329" s="942"/>
      <c r="VU329" s="942"/>
      <c r="VV329" s="942"/>
      <c r="VW329" s="942"/>
      <c r="VX329" s="942"/>
      <c r="VY329" s="942"/>
      <c r="VZ329" s="942"/>
      <c r="WA329" s="942"/>
      <c r="WB329" s="942"/>
      <c r="WC329" s="942"/>
      <c r="WD329" s="942"/>
      <c r="WE329" s="942"/>
      <c r="WF329" s="942"/>
      <c r="WG329" s="942"/>
      <c r="WH329" s="942"/>
      <c r="WI329" s="942"/>
      <c r="WJ329" s="942"/>
      <c r="WK329" s="942"/>
      <c r="WL329" s="942"/>
      <c r="WM329" s="942"/>
      <c r="WN329" s="942"/>
      <c r="WO329" s="942"/>
      <c r="WP329" s="942"/>
      <c r="WQ329" s="942"/>
      <c r="WR329" s="942"/>
      <c r="WS329" s="942"/>
      <c r="WT329" s="942"/>
      <c r="WU329" s="942"/>
      <c r="WV329" s="942"/>
      <c r="WW329" s="942"/>
      <c r="WX329" s="942"/>
      <c r="WY329" s="942"/>
      <c r="WZ329" s="942"/>
      <c r="XA329" s="942"/>
      <c r="XB329" s="942"/>
      <c r="XC329" s="942"/>
      <c r="XD329" s="942"/>
      <c r="XE329" s="942"/>
      <c r="XF329" s="942"/>
      <c r="XG329" s="942"/>
      <c r="XH329" s="942"/>
      <c r="XI329" s="942"/>
      <c r="XJ329" s="942"/>
      <c r="XK329" s="942"/>
      <c r="XL329" s="942"/>
      <c r="XM329" s="942"/>
      <c r="XN329" s="942"/>
      <c r="XO329" s="942"/>
      <c r="XP329" s="942"/>
      <c r="XQ329" s="942"/>
      <c r="XR329" s="942"/>
      <c r="XS329" s="942"/>
      <c r="XT329" s="942"/>
      <c r="XU329" s="942"/>
      <c r="XV329" s="942"/>
      <c r="XW329" s="942"/>
      <c r="XX329" s="942"/>
      <c r="XY329" s="942"/>
      <c r="XZ329" s="942"/>
      <c r="YA329" s="942"/>
      <c r="YB329" s="942"/>
      <c r="YC329" s="942"/>
      <c r="YD329" s="942"/>
      <c r="YE329" s="942"/>
      <c r="YF329" s="942"/>
      <c r="YG329" s="942"/>
      <c r="YH329" s="942"/>
      <c r="YI329" s="942"/>
      <c r="YJ329" s="942"/>
      <c r="YK329" s="942"/>
      <c r="YL329" s="942"/>
      <c r="YM329" s="942"/>
      <c r="YN329" s="942"/>
      <c r="YO329" s="942"/>
      <c r="YP329" s="942"/>
      <c r="YQ329" s="942"/>
      <c r="YR329" s="942"/>
      <c r="YS329" s="942"/>
      <c r="YT329" s="942"/>
      <c r="YU329" s="942"/>
      <c r="YV329" s="942"/>
      <c r="YW329" s="942"/>
      <c r="YX329" s="942"/>
      <c r="YY329" s="942"/>
      <c r="YZ329" s="942"/>
      <c r="ZA329" s="942"/>
      <c r="ZB329" s="942"/>
      <c r="ZC329" s="942"/>
      <c r="ZD329" s="942"/>
      <c r="ZE329" s="942"/>
      <c r="ZF329" s="942"/>
      <c r="ZG329" s="942"/>
      <c r="ZH329" s="942"/>
      <c r="ZI329" s="942"/>
      <c r="ZJ329" s="942"/>
      <c r="ZK329" s="942"/>
      <c r="ZL329" s="942"/>
      <c r="ZM329" s="942"/>
      <c r="ZN329" s="942"/>
      <c r="ZO329" s="942"/>
      <c r="ZP329" s="942"/>
      <c r="ZQ329" s="942"/>
      <c r="ZR329" s="942"/>
      <c r="ZS329" s="942"/>
      <c r="ZT329" s="942"/>
      <c r="ZU329" s="942"/>
      <c r="ZV329" s="942"/>
      <c r="ZW329" s="942"/>
      <c r="ZX329" s="942"/>
      <c r="ZY329" s="942"/>
      <c r="ZZ329" s="942"/>
      <c r="AAA329" s="942"/>
      <c r="AAB329" s="942"/>
      <c r="AAC329" s="942"/>
      <c r="AAD329" s="942"/>
      <c r="AAE329" s="942"/>
      <c r="AAF329" s="942"/>
      <c r="AAG329" s="942"/>
      <c r="AAH329" s="942"/>
      <c r="AAI329" s="942"/>
      <c r="AAJ329" s="942"/>
      <c r="AAK329" s="942"/>
      <c r="AAL329" s="942"/>
      <c r="AAM329" s="942"/>
      <c r="AAN329" s="942"/>
      <c r="AAO329" s="942"/>
      <c r="AAP329" s="942"/>
      <c r="AAQ329" s="942"/>
      <c r="AAR329" s="942"/>
      <c r="AAS329" s="942"/>
      <c r="AAT329" s="942"/>
      <c r="AAU329" s="942"/>
      <c r="AAV329" s="942"/>
      <c r="AAW329" s="942"/>
      <c r="AAX329" s="942"/>
      <c r="AAY329" s="942"/>
      <c r="AAZ329" s="942"/>
      <c r="ABA329" s="942"/>
      <c r="ABB329" s="942"/>
      <c r="ABC329" s="942"/>
      <c r="ABD329" s="942"/>
      <c r="ABE329" s="942"/>
      <c r="ABF329" s="942"/>
      <c r="ABG329" s="942"/>
      <c r="ABH329" s="942"/>
      <c r="ABI329" s="942"/>
      <c r="ABJ329" s="942"/>
      <c r="ABK329" s="942"/>
      <c r="ABL329" s="942"/>
      <c r="ABM329" s="942"/>
      <c r="ABN329" s="942"/>
      <c r="ABO329" s="942"/>
      <c r="ABP329" s="942"/>
      <c r="ABQ329" s="942"/>
      <c r="ABR329" s="942"/>
      <c r="ABS329" s="942"/>
      <c r="ABT329" s="942"/>
      <c r="ABU329" s="942"/>
      <c r="ABV329" s="942"/>
      <c r="ABW329" s="942"/>
      <c r="ABX329" s="942"/>
      <c r="ABY329" s="942"/>
      <c r="ABZ329" s="942"/>
      <c r="ACA329" s="942"/>
      <c r="ACB329" s="942"/>
      <c r="ACC329" s="942"/>
      <c r="ACD329" s="942"/>
      <c r="ACE329" s="942"/>
      <c r="ACF329" s="942"/>
      <c r="ACG329" s="942"/>
      <c r="ACH329" s="942"/>
      <c r="ACI329" s="942"/>
      <c r="ACJ329" s="942"/>
      <c r="ACK329" s="942"/>
      <c r="ACL329" s="942"/>
      <c r="ACM329" s="942"/>
      <c r="ACN329" s="942"/>
      <c r="ACO329" s="942"/>
      <c r="ACP329" s="942"/>
      <c r="ACQ329" s="942"/>
      <c r="ACR329" s="942"/>
      <c r="ACS329" s="942"/>
      <c r="ACT329" s="942"/>
      <c r="ACU329" s="942"/>
      <c r="ACV329" s="942"/>
      <c r="ACW329" s="942"/>
      <c r="ACX329" s="942"/>
      <c r="ACY329" s="942"/>
      <c r="ACZ329" s="942"/>
      <c r="ADA329" s="942"/>
      <c r="ADB329" s="942"/>
      <c r="ADC329" s="942"/>
      <c r="ADD329" s="942"/>
      <c r="ADE329" s="942"/>
      <c r="ADF329" s="942"/>
      <c r="ADG329" s="942"/>
      <c r="ADH329" s="942"/>
      <c r="ADI329" s="942"/>
      <c r="ADJ329" s="942"/>
      <c r="ADK329" s="942"/>
      <c r="ADL329" s="942"/>
      <c r="ADM329" s="942"/>
      <c r="ADN329" s="942"/>
      <c r="ADO329" s="942"/>
      <c r="ADP329" s="942"/>
      <c r="ADQ329" s="942"/>
      <c r="ADR329" s="942"/>
      <c r="ADS329" s="942"/>
      <c r="ADT329" s="942"/>
      <c r="ADU329" s="942"/>
      <c r="ADV329" s="942"/>
      <c r="ADW329" s="942"/>
      <c r="ADX329" s="942"/>
      <c r="ADY329" s="942"/>
      <c r="ADZ329" s="942"/>
      <c r="AEA329" s="942"/>
      <c r="AEB329" s="942"/>
      <c r="AEC329" s="942"/>
      <c r="AED329" s="942"/>
      <c r="AEE329" s="942"/>
      <c r="AEF329" s="942"/>
      <c r="AEG329" s="942"/>
      <c r="AEH329" s="942"/>
      <c r="AEI329" s="942"/>
      <c r="AEJ329" s="942"/>
      <c r="AEK329" s="942"/>
      <c r="AEL329" s="942"/>
      <c r="AEM329" s="942"/>
      <c r="AEN329" s="942"/>
      <c r="AEO329" s="942"/>
      <c r="AEP329" s="942"/>
      <c r="AEQ329" s="942"/>
      <c r="AER329" s="942"/>
      <c r="AES329" s="942"/>
      <c r="AET329" s="942"/>
      <c r="AEU329" s="942"/>
      <c r="AEV329" s="942"/>
      <c r="AEW329" s="942"/>
      <c r="AEX329" s="942"/>
      <c r="AEY329" s="942"/>
      <c r="AEZ329" s="942"/>
      <c r="AFA329" s="942"/>
      <c r="AFB329" s="942"/>
      <c r="AFC329" s="942"/>
      <c r="AFD329" s="942"/>
      <c r="AFE329" s="942"/>
      <c r="AFF329" s="942"/>
      <c r="AFG329" s="942"/>
      <c r="AFH329" s="942"/>
      <c r="AFI329" s="942"/>
      <c r="AFJ329" s="942"/>
      <c r="AFK329" s="942"/>
      <c r="AFL329" s="942"/>
      <c r="AFM329" s="942"/>
      <c r="AFN329" s="942"/>
      <c r="AFO329" s="942"/>
      <c r="AFP329" s="942"/>
      <c r="AFQ329" s="942"/>
      <c r="AFR329" s="942"/>
      <c r="AFS329" s="942"/>
      <c r="AFT329" s="942"/>
      <c r="AFU329" s="942"/>
      <c r="AFV329" s="942"/>
      <c r="AFW329" s="942"/>
      <c r="AFX329" s="942"/>
      <c r="AFY329" s="942"/>
      <c r="AFZ329" s="942"/>
      <c r="AGA329" s="942"/>
      <c r="AGB329" s="942"/>
      <c r="AGC329" s="942"/>
      <c r="AGD329" s="942"/>
      <c r="AGE329" s="942"/>
      <c r="AGF329" s="942"/>
      <c r="AGG329" s="942"/>
      <c r="AGH329" s="942"/>
      <c r="AGI329" s="942"/>
      <c r="AGJ329" s="942"/>
      <c r="AGK329" s="942"/>
      <c r="AGL329" s="942"/>
      <c r="AGM329" s="942"/>
      <c r="AGN329" s="942"/>
      <c r="AGO329" s="942"/>
      <c r="AGP329" s="942"/>
      <c r="AGQ329" s="942"/>
      <c r="AGR329" s="942"/>
      <c r="AGS329" s="942"/>
      <c r="AGT329" s="942"/>
      <c r="AGU329" s="942"/>
      <c r="AGV329" s="942"/>
      <c r="AGW329" s="942"/>
      <c r="AGX329" s="942"/>
      <c r="AGY329" s="942"/>
      <c r="AGZ329" s="942"/>
      <c r="AHA329" s="942"/>
      <c r="AHB329" s="942"/>
      <c r="AHC329" s="942"/>
      <c r="AHD329" s="942"/>
      <c r="AHE329" s="942"/>
      <c r="AHF329" s="942"/>
      <c r="AHG329" s="942"/>
      <c r="AHH329" s="942"/>
      <c r="AHI329" s="942"/>
      <c r="AHJ329" s="942"/>
      <c r="AHK329" s="942"/>
      <c r="AHL329" s="942"/>
      <c r="AHM329" s="942"/>
      <c r="AHN329" s="942"/>
      <c r="AHO329" s="942"/>
      <c r="AHP329" s="942"/>
      <c r="AHQ329" s="942"/>
      <c r="AHR329" s="942"/>
      <c r="AHS329" s="942"/>
      <c r="AHT329" s="942"/>
      <c r="AHU329" s="942"/>
      <c r="AHV329" s="942"/>
      <c r="AHW329" s="942"/>
      <c r="AHX329" s="942"/>
      <c r="AHY329" s="942"/>
      <c r="AHZ329" s="942"/>
      <c r="AIA329" s="942"/>
      <c r="AIB329" s="942"/>
      <c r="AIC329" s="942"/>
      <c r="AID329" s="942"/>
      <c r="AIE329" s="942"/>
      <c r="AIF329" s="942"/>
      <c r="AIG329" s="942"/>
      <c r="AIH329" s="942"/>
      <c r="AII329" s="942"/>
      <c r="AIJ329" s="942"/>
      <c r="AIK329" s="942"/>
      <c r="AIL329" s="942"/>
      <c r="AIM329" s="942"/>
      <c r="AIN329" s="942"/>
      <c r="AIO329" s="942"/>
      <c r="AIP329" s="942"/>
      <c r="AIQ329" s="942"/>
      <c r="AIR329" s="942"/>
      <c r="AIS329" s="942"/>
      <c r="AIT329" s="942"/>
      <c r="AIU329" s="942"/>
      <c r="AIV329" s="942"/>
      <c r="AIW329" s="942"/>
      <c r="AIX329" s="942"/>
      <c r="AIY329" s="942"/>
      <c r="AIZ329" s="942"/>
      <c r="AJA329" s="942"/>
      <c r="AJB329" s="942"/>
      <c r="AJC329" s="942"/>
      <c r="AJD329" s="942"/>
      <c r="AJE329" s="942"/>
      <c r="AJF329" s="942"/>
      <c r="AJG329" s="942"/>
      <c r="AJH329" s="942"/>
      <c r="AJI329" s="942"/>
      <c r="AJJ329" s="942"/>
      <c r="AJK329" s="942"/>
      <c r="AJL329" s="942"/>
      <c r="AJM329" s="942"/>
      <c r="AJN329" s="942"/>
      <c r="AJO329" s="942"/>
      <c r="AJP329" s="942"/>
      <c r="AJQ329" s="942"/>
      <c r="AJR329" s="942"/>
      <c r="AJS329" s="942"/>
      <c r="AJT329" s="942"/>
      <c r="AJU329" s="942"/>
      <c r="AJV329" s="942"/>
      <c r="AJW329" s="942"/>
      <c r="AJX329" s="942"/>
      <c r="AJY329" s="942"/>
      <c r="AJZ329" s="942"/>
      <c r="AKA329" s="942"/>
      <c r="AKB329" s="942"/>
      <c r="AKC329" s="942"/>
      <c r="AKD329" s="942"/>
      <c r="AKE329" s="942"/>
      <c r="AKF329" s="942"/>
      <c r="AKG329" s="942"/>
      <c r="AKH329" s="942"/>
      <c r="AKI329" s="942"/>
      <c r="AKJ329" s="942"/>
      <c r="AKK329" s="942"/>
      <c r="AKL329" s="942"/>
      <c r="AKM329" s="942"/>
      <c r="AKN329" s="942"/>
      <c r="AKO329" s="942"/>
      <c r="AKP329" s="942"/>
      <c r="AKQ329" s="942"/>
      <c r="AKR329" s="942"/>
      <c r="AKS329" s="942"/>
      <c r="AKT329" s="942"/>
      <c r="AKU329" s="942"/>
      <c r="AKV329" s="942"/>
      <c r="AKW329" s="942"/>
      <c r="AKX329" s="942"/>
      <c r="AKY329" s="942"/>
      <c r="AKZ329" s="942"/>
      <c r="ALA329" s="942"/>
      <c r="ALB329" s="942"/>
      <c r="ALC329" s="942"/>
      <c r="ALD329" s="942"/>
      <c r="ALE329" s="942"/>
      <c r="ALF329" s="942"/>
      <c r="ALG329" s="942"/>
      <c r="ALH329" s="942"/>
      <c r="ALI329" s="942"/>
      <c r="ALJ329" s="942"/>
      <c r="ALK329" s="942"/>
      <c r="ALL329" s="942"/>
      <c r="ALM329" s="942"/>
      <c r="ALN329" s="942"/>
      <c r="ALO329" s="942"/>
      <c r="ALP329" s="942"/>
      <c r="ALQ329" s="942"/>
      <c r="ALR329" s="942"/>
      <c r="ALS329" s="942"/>
      <c r="ALT329" s="942"/>
      <c r="ALU329" s="942"/>
      <c r="ALV329" s="942"/>
      <c r="ALW329" s="942"/>
      <c r="ALX329" s="942"/>
      <c r="ALY329" s="942"/>
      <c r="ALZ329" s="942"/>
      <c r="AMA329" s="942"/>
      <c r="AMB329" s="942"/>
      <c r="AMC329" s="942"/>
      <c r="AMD329" s="942"/>
      <c r="AME329" s="942"/>
      <c r="AMF329" s="942"/>
      <c r="AMG329" s="942"/>
      <c r="AMH329" s="942"/>
      <c r="AMI329" s="942"/>
      <c r="AMJ329" s="942"/>
      <c r="AMK329" s="942"/>
      <c r="AML329" s="942"/>
      <c r="AMM329" s="942"/>
      <c r="AMN329" s="942"/>
      <c r="AMO329" s="942"/>
      <c r="AMP329" s="942"/>
      <c r="AMQ329" s="942"/>
      <c r="AMR329" s="942"/>
      <c r="AMS329" s="942"/>
      <c r="AMT329" s="942"/>
      <c r="AMU329" s="942"/>
      <c r="AMV329" s="942"/>
      <c r="AMW329" s="942"/>
      <c r="AMX329" s="942"/>
      <c r="AMY329" s="942"/>
      <c r="AMZ329" s="942"/>
      <c r="ANA329" s="942"/>
      <c r="ANB329" s="942"/>
      <c r="ANC329" s="942"/>
      <c r="AND329" s="942"/>
      <c r="ANE329" s="942"/>
      <c r="ANF329" s="942"/>
      <c r="ANG329" s="942"/>
      <c r="ANH329" s="942"/>
      <c r="ANI329" s="942"/>
      <c r="ANJ329" s="942"/>
      <c r="ANK329" s="942"/>
      <c r="ANL329" s="942"/>
      <c r="ANM329" s="942"/>
      <c r="ANN329" s="942"/>
      <c r="ANO329" s="942"/>
      <c r="ANP329" s="942"/>
      <c r="ANQ329" s="942"/>
      <c r="ANR329" s="942"/>
      <c r="ANS329" s="942"/>
      <c r="ANT329" s="942"/>
      <c r="ANU329" s="942"/>
      <c r="ANV329" s="942"/>
      <c r="ANW329" s="942"/>
      <c r="ANX329" s="942"/>
      <c r="ANY329" s="942"/>
      <c r="ANZ329" s="942"/>
      <c r="AOA329" s="942"/>
      <c r="AOB329" s="942"/>
      <c r="AOC329" s="942"/>
      <c r="AOD329" s="942"/>
      <c r="AOE329" s="942"/>
      <c r="AOF329" s="942"/>
      <c r="AOG329" s="942"/>
      <c r="AOH329" s="942"/>
      <c r="AOI329" s="942"/>
      <c r="AOJ329" s="942"/>
      <c r="AOK329" s="942"/>
      <c r="AOL329" s="942"/>
      <c r="AOM329" s="942"/>
      <c r="AON329" s="942"/>
      <c r="AOO329" s="942"/>
      <c r="AOP329" s="942"/>
      <c r="AOQ329" s="942"/>
      <c r="AOR329" s="942"/>
      <c r="AOS329" s="942"/>
      <c r="AOT329" s="942"/>
      <c r="AOU329" s="942"/>
      <c r="AOV329" s="942"/>
      <c r="AOW329" s="942"/>
      <c r="AOX329" s="942"/>
      <c r="AOY329" s="942"/>
      <c r="AOZ329" s="942"/>
      <c r="APA329" s="942"/>
      <c r="APB329" s="942"/>
      <c r="APC329" s="942"/>
      <c r="APD329" s="942"/>
      <c r="APE329" s="942"/>
      <c r="APF329" s="942"/>
      <c r="APG329" s="942"/>
      <c r="APH329" s="942"/>
      <c r="API329" s="942"/>
      <c r="APJ329" s="942"/>
      <c r="APK329" s="942"/>
      <c r="APL329" s="942"/>
      <c r="APM329" s="942"/>
      <c r="APN329" s="942"/>
      <c r="APO329" s="942"/>
      <c r="APP329" s="942"/>
      <c r="APQ329" s="942"/>
      <c r="APR329" s="942"/>
      <c r="APS329" s="942"/>
      <c r="APT329" s="942"/>
      <c r="APU329" s="942"/>
      <c r="APV329" s="942"/>
      <c r="APW329" s="942"/>
      <c r="APX329" s="942"/>
      <c r="APY329" s="942"/>
      <c r="APZ329" s="942"/>
      <c r="AQA329" s="942"/>
      <c r="AQB329" s="942"/>
      <c r="AQC329" s="942"/>
      <c r="AQD329" s="942"/>
      <c r="AQE329" s="942"/>
      <c r="AQF329" s="942"/>
      <c r="AQG329" s="942"/>
      <c r="AQH329" s="942"/>
      <c r="AQI329" s="942"/>
      <c r="AQJ329" s="942"/>
      <c r="AQK329" s="942"/>
      <c r="AQL329" s="942"/>
      <c r="AQM329" s="942"/>
      <c r="AQN329" s="942"/>
      <c r="AQO329" s="942"/>
      <c r="AQP329" s="942"/>
      <c r="AQQ329" s="942"/>
      <c r="AQR329" s="942"/>
      <c r="AQS329" s="942"/>
      <c r="AQT329" s="942"/>
      <c r="AQU329" s="942"/>
      <c r="AQV329" s="942"/>
      <c r="AQW329" s="942"/>
      <c r="AQX329" s="942"/>
      <c r="AQY329" s="942"/>
      <c r="AQZ329" s="942"/>
      <c r="ARA329" s="942"/>
      <c r="ARB329" s="942"/>
      <c r="ARC329" s="942"/>
      <c r="ARD329" s="942"/>
      <c r="ARE329" s="942"/>
      <c r="ARF329" s="942"/>
      <c r="ARG329" s="942"/>
      <c r="ARH329" s="942"/>
      <c r="ARI329" s="942"/>
      <c r="ARJ329" s="942"/>
      <c r="ARK329" s="942"/>
      <c r="ARL329" s="942"/>
      <c r="ARM329" s="942"/>
      <c r="ARN329" s="942"/>
      <c r="ARO329" s="942"/>
      <c r="ARP329" s="942"/>
      <c r="ARQ329" s="942"/>
      <c r="ARR329" s="942"/>
      <c r="ARS329" s="942"/>
      <c r="ART329" s="942"/>
      <c r="ARU329" s="942"/>
      <c r="ARV329" s="942"/>
      <c r="ARW329" s="942"/>
      <c r="ARX329" s="942"/>
      <c r="ARY329" s="942"/>
      <c r="ARZ329" s="942"/>
      <c r="ASA329" s="942"/>
      <c r="ASB329" s="942"/>
      <c r="ASC329" s="942"/>
      <c r="ASD329" s="942"/>
      <c r="ASE329" s="942"/>
      <c r="ASF329" s="942"/>
      <c r="ASG329" s="942"/>
      <c r="ASH329" s="942"/>
      <c r="ASI329" s="942"/>
      <c r="ASJ329" s="942"/>
      <c r="ASK329" s="942"/>
      <c r="ASL329" s="942"/>
      <c r="ASM329" s="942"/>
      <c r="ASN329" s="942"/>
      <c r="ASO329" s="942"/>
      <c r="ASP329" s="942"/>
      <c r="ASQ329" s="942"/>
      <c r="ASR329" s="942"/>
      <c r="ASS329" s="942"/>
      <c r="AST329" s="942"/>
      <c r="ASU329" s="942"/>
      <c r="ASV329" s="942"/>
      <c r="ASW329" s="942"/>
      <c r="ASX329" s="942"/>
      <c r="ASY329" s="942"/>
      <c r="ASZ329" s="942"/>
      <c r="ATA329" s="942"/>
      <c r="ATB329" s="942"/>
      <c r="ATC329" s="942"/>
      <c r="ATD329" s="942"/>
      <c r="ATE329" s="942"/>
      <c r="ATF329" s="942"/>
      <c r="ATG329" s="942"/>
      <c r="ATH329" s="942"/>
      <c r="ATI329" s="942"/>
      <c r="ATJ329" s="942"/>
      <c r="ATK329" s="942"/>
      <c r="ATL329" s="942"/>
      <c r="ATM329" s="942"/>
      <c r="ATN329" s="942"/>
      <c r="ATO329" s="942"/>
      <c r="ATP329" s="942"/>
      <c r="ATQ329" s="942"/>
      <c r="ATR329" s="942"/>
      <c r="ATS329" s="942"/>
      <c r="ATT329" s="942"/>
      <c r="ATU329" s="942"/>
      <c r="ATV329" s="942"/>
      <c r="ATW329" s="942"/>
      <c r="ATX329" s="942"/>
      <c r="ATY329" s="942"/>
      <c r="ATZ329" s="942"/>
      <c r="AUA329" s="942"/>
      <c r="AUB329" s="942"/>
      <c r="AUC329" s="942"/>
      <c r="AUD329" s="942"/>
      <c r="AUE329" s="942"/>
      <c r="AUF329" s="942"/>
      <c r="AUG329" s="942"/>
      <c r="AUH329" s="942"/>
      <c r="AUI329" s="942"/>
      <c r="AUJ329" s="942"/>
      <c r="AUK329" s="942"/>
      <c r="AUL329" s="942"/>
      <c r="AUM329" s="942"/>
      <c r="AUN329" s="942"/>
      <c r="AUO329" s="942"/>
      <c r="AUP329" s="942"/>
      <c r="AUQ329" s="942"/>
      <c r="AUR329" s="942"/>
      <c r="AUS329" s="942"/>
      <c r="AUT329" s="942"/>
      <c r="AUU329" s="942"/>
      <c r="AUV329" s="942"/>
      <c r="AUW329" s="942"/>
      <c r="AUX329" s="942"/>
      <c r="AUY329" s="942"/>
      <c r="AUZ329" s="942"/>
      <c r="AVA329" s="942"/>
      <c r="AVB329" s="942"/>
      <c r="AVC329" s="942"/>
      <c r="AVD329" s="942"/>
      <c r="AVE329" s="942"/>
      <c r="AVF329" s="942"/>
      <c r="AVG329" s="942"/>
      <c r="AVH329" s="942"/>
      <c r="AVI329" s="942"/>
      <c r="AVJ329" s="942"/>
      <c r="AVK329" s="942"/>
      <c r="AVL329" s="942"/>
      <c r="AVM329" s="942"/>
      <c r="AVN329" s="942"/>
      <c r="AVO329" s="942"/>
      <c r="AVP329" s="942"/>
      <c r="AVQ329" s="942"/>
      <c r="AVR329" s="942"/>
      <c r="AVS329" s="942"/>
      <c r="AVT329" s="942"/>
      <c r="AVU329" s="942"/>
      <c r="AVV329" s="942"/>
      <c r="AVW329" s="942"/>
      <c r="AVX329" s="942"/>
      <c r="AVY329" s="942"/>
      <c r="AVZ329" s="942"/>
      <c r="AWA329" s="942"/>
      <c r="AWB329" s="942"/>
      <c r="AWC329" s="942"/>
      <c r="AWD329" s="942"/>
      <c r="AWE329" s="942"/>
      <c r="AWF329" s="942"/>
      <c r="AWG329" s="942"/>
      <c r="AWH329" s="942"/>
      <c r="AWI329" s="942"/>
      <c r="AWJ329" s="942"/>
      <c r="AWK329" s="942"/>
      <c r="AWL329" s="942"/>
      <c r="AWM329" s="942"/>
      <c r="AWN329" s="942"/>
      <c r="AWO329" s="942"/>
      <c r="AWP329" s="942"/>
      <c r="AWQ329" s="942"/>
      <c r="AWR329" s="942"/>
      <c r="AWS329" s="942"/>
      <c r="AWT329" s="942"/>
      <c r="AWU329" s="942"/>
      <c r="AWV329" s="942"/>
      <c r="AWW329" s="942"/>
      <c r="AWX329" s="942"/>
      <c r="AWY329" s="942"/>
      <c r="AWZ329" s="942"/>
      <c r="AXA329" s="942"/>
      <c r="AXB329" s="942"/>
      <c r="AXC329" s="942"/>
      <c r="AXD329" s="942"/>
      <c r="AXE329" s="942"/>
      <c r="AXF329" s="942"/>
      <c r="AXG329" s="942"/>
      <c r="AXH329" s="942"/>
      <c r="AXI329" s="942"/>
      <c r="AXJ329" s="942"/>
      <c r="AXK329" s="942"/>
      <c r="AXL329" s="942"/>
      <c r="AXM329" s="942"/>
      <c r="AXN329" s="942"/>
      <c r="AXO329" s="942"/>
      <c r="AXP329" s="942"/>
      <c r="AXQ329" s="942"/>
      <c r="AXR329" s="942"/>
      <c r="AXS329" s="942"/>
      <c r="AXT329" s="942"/>
      <c r="AXU329" s="942"/>
      <c r="AXV329" s="942"/>
      <c r="AXW329" s="942"/>
      <c r="AXX329" s="942"/>
      <c r="AXY329" s="942"/>
      <c r="AXZ329" s="942"/>
      <c r="AYA329" s="942"/>
      <c r="AYB329" s="942"/>
      <c r="AYC329" s="942"/>
      <c r="AYD329" s="942"/>
      <c r="AYE329" s="942"/>
      <c r="AYF329" s="942"/>
      <c r="AYG329" s="942"/>
      <c r="AYH329" s="942"/>
      <c r="AYI329" s="942"/>
      <c r="AYJ329" s="942"/>
      <c r="AYK329" s="942"/>
      <c r="AYL329" s="942"/>
      <c r="AYM329" s="942"/>
      <c r="AYN329" s="942"/>
      <c r="AYO329" s="942"/>
      <c r="AYP329" s="942"/>
      <c r="AYQ329" s="942"/>
      <c r="AYR329" s="942"/>
      <c r="AYS329" s="942"/>
      <c r="AYT329" s="942"/>
      <c r="AYU329" s="942"/>
      <c r="AYV329" s="942"/>
      <c r="AYW329" s="942"/>
      <c r="AYX329" s="942"/>
      <c r="AYY329" s="942"/>
      <c r="AYZ329" s="942"/>
      <c r="AZA329" s="942"/>
      <c r="AZB329" s="942"/>
      <c r="AZC329" s="942"/>
      <c r="AZD329" s="942"/>
      <c r="AZE329" s="942"/>
      <c r="AZF329" s="942"/>
      <c r="AZG329" s="942"/>
      <c r="AZH329" s="942"/>
      <c r="AZI329" s="942"/>
      <c r="AZJ329" s="942"/>
      <c r="AZK329" s="942"/>
      <c r="AZL329" s="942"/>
      <c r="AZM329" s="942"/>
      <c r="AZN329" s="942"/>
      <c r="AZO329" s="942"/>
      <c r="AZP329" s="942"/>
      <c r="AZQ329" s="942"/>
      <c r="AZR329" s="942"/>
      <c r="AZS329" s="942"/>
      <c r="AZT329" s="942"/>
      <c r="AZU329" s="942"/>
      <c r="AZV329" s="942"/>
      <c r="AZW329" s="942"/>
      <c r="AZX329" s="942"/>
      <c r="AZY329" s="942"/>
      <c r="AZZ329" s="942"/>
      <c r="BAA329" s="942"/>
      <c r="BAB329" s="942"/>
      <c r="BAC329" s="942"/>
      <c r="BAD329" s="942"/>
      <c r="BAE329" s="942"/>
      <c r="BAF329" s="942"/>
      <c r="BAG329" s="942"/>
      <c r="BAH329" s="942"/>
      <c r="BAI329" s="942"/>
      <c r="BAJ329" s="942"/>
      <c r="BAK329" s="942"/>
      <c r="BAL329" s="942"/>
      <c r="BAM329" s="942"/>
      <c r="BAN329" s="942"/>
      <c r="BAO329" s="942"/>
      <c r="BAP329" s="942"/>
      <c r="BAQ329" s="942"/>
      <c r="BAR329" s="942"/>
      <c r="BAS329" s="942"/>
      <c r="BAT329" s="942"/>
      <c r="BAU329" s="942"/>
      <c r="BAV329" s="942"/>
      <c r="BAW329" s="942"/>
      <c r="BAX329" s="942"/>
      <c r="BAY329" s="942"/>
      <c r="BAZ329" s="942"/>
      <c r="BBA329" s="942"/>
      <c r="BBB329" s="942"/>
      <c r="BBC329" s="942"/>
      <c r="BBD329" s="942"/>
      <c r="BBE329" s="942"/>
      <c r="BBF329" s="942"/>
      <c r="BBG329" s="942"/>
      <c r="BBH329" s="942"/>
      <c r="BBI329" s="942"/>
      <c r="BBJ329" s="942"/>
      <c r="BBK329" s="942"/>
      <c r="BBL329" s="942"/>
      <c r="BBM329" s="942"/>
      <c r="BBN329" s="942"/>
      <c r="BBO329" s="942"/>
      <c r="BBP329" s="942"/>
      <c r="BBQ329" s="942"/>
      <c r="BBR329" s="942"/>
      <c r="BBS329" s="942"/>
      <c r="BBT329" s="942"/>
      <c r="BBU329" s="942"/>
      <c r="BBV329" s="942"/>
      <c r="BBW329" s="942"/>
      <c r="BBX329" s="942"/>
      <c r="BBY329" s="942"/>
      <c r="BBZ329" s="942"/>
      <c r="BCA329" s="942"/>
      <c r="BCB329" s="942"/>
      <c r="BCC329" s="942"/>
      <c r="BCD329" s="942"/>
      <c r="BCE329" s="942"/>
      <c r="BCF329" s="942"/>
      <c r="BCG329" s="942"/>
      <c r="BCH329" s="942"/>
      <c r="BCI329" s="942"/>
      <c r="BCJ329" s="942"/>
      <c r="BCK329" s="942"/>
      <c r="BCL329" s="942"/>
      <c r="BCM329" s="942"/>
      <c r="BCN329" s="942"/>
      <c r="BCO329" s="942"/>
      <c r="BCP329" s="942"/>
      <c r="BCQ329" s="942"/>
      <c r="BCR329" s="942"/>
      <c r="BCS329" s="942"/>
      <c r="BCT329" s="942"/>
      <c r="BCU329" s="942"/>
      <c r="BCV329" s="942"/>
      <c r="BCW329" s="942"/>
      <c r="BCX329" s="942"/>
      <c r="BCY329" s="942"/>
      <c r="BCZ329" s="942"/>
      <c r="BDA329" s="942"/>
      <c r="BDB329" s="942"/>
      <c r="BDC329" s="942"/>
      <c r="BDD329" s="942"/>
      <c r="BDE329" s="942"/>
      <c r="BDF329" s="942"/>
      <c r="BDG329" s="942"/>
      <c r="BDH329" s="942"/>
      <c r="BDI329" s="942"/>
      <c r="BDJ329" s="942"/>
      <c r="BDK329" s="942"/>
      <c r="BDL329" s="942"/>
      <c r="BDM329" s="942"/>
      <c r="BDN329" s="942"/>
      <c r="BDO329" s="942"/>
      <c r="BDP329" s="942"/>
      <c r="BDQ329" s="942"/>
      <c r="BDR329" s="942"/>
      <c r="BDS329" s="942"/>
      <c r="BDT329" s="942"/>
      <c r="BDU329" s="942"/>
      <c r="BDV329" s="942"/>
      <c r="BDW329" s="942"/>
      <c r="BDX329" s="942"/>
      <c r="BDY329" s="942"/>
      <c r="BDZ329" s="942"/>
      <c r="BEA329" s="942"/>
      <c r="BEB329" s="942"/>
      <c r="BEC329" s="942"/>
      <c r="BED329" s="942"/>
      <c r="BEE329" s="942"/>
      <c r="BEF329" s="942"/>
      <c r="BEG329" s="942"/>
      <c r="BEH329" s="942"/>
      <c r="BEI329" s="942"/>
      <c r="BEJ329" s="942"/>
      <c r="BEK329" s="942"/>
      <c r="BEL329" s="942"/>
      <c r="BEM329" s="942"/>
      <c r="BEN329" s="942"/>
      <c r="BEO329" s="942"/>
      <c r="BEP329" s="942"/>
      <c r="BEQ329" s="942"/>
      <c r="BER329" s="942"/>
      <c r="BES329" s="942"/>
      <c r="BET329" s="942"/>
      <c r="BEU329" s="942"/>
      <c r="BEV329" s="942"/>
      <c r="BEW329" s="942"/>
      <c r="BEX329" s="942"/>
      <c r="BEY329" s="942"/>
      <c r="BEZ329" s="942"/>
      <c r="BFA329" s="942"/>
      <c r="BFB329" s="942"/>
      <c r="BFC329" s="942"/>
      <c r="BFD329" s="942"/>
      <c r="BFE329" s="942"/>
      <c r="BFF329" s="942"/>
      <c r="BFG329" s="942"/>
      <c r="BFH329" s="942"/>
      <c r="BFI329" s="942"/>
      <c r="BFJ329" s="942"/>
      <c r="BFK329" s="942"/>
      <c r="BFL329" s="942"/>
      <c r="BFM329" s="942"/>
      <c r="BFN329" s="942"/>
      <c r="BFO329" s="942"/>
      <c r="BFP329" s="942"/>
      <c r="BFQ329" s="942"/>
      <c r="BFR329" s="942"/>
      <c r="BFS329" s="942"/>
      <c r="BFT329" s="942"/>
      <c r="BFU329" s="942"/>
      <c r="BFV329" s="942"/>
      <c r="BFW329" s="942"/>
      <c r="BFX329" s="942"/>
      <c r="BFY329" s="942"/>
      <c r="BFZ329" s="942"/>
      <c r="BGA329" s="942"/>
      <c r="BGB329" s="942"/>
      <c r="BGC329" s="942"/>
      <c r="BGD329" s="942"/>
      <c r="BGE329" s="942"/>
      <c r="BGF329" s="942"/>
      <c r="BGG329" s="942"/>
      <c r="BGH329" s="942"/>
      <c r="BGI329" s="942"/>
      <c r="BGJ329" s="942"/>
      <c r="BGK329" s="942"/>
      <c r="BGL329" s="942"/>
      <c r="BGM329" s="942"/>
      <c r="BGN329" s="942"/>
      <c r="BGO329" s="942"/>
      <c r="BGP329" s="942"/>
      <c r="BGQ329" s="942"/>
      <c r="BGR329" s="942"/>
      <c r="BGS329" s="942"/>
      <c r="BGT329" s="942"/>
      <c r="BGU329" s="942"/>
      <c r="BGV329" s="942"/>
      <c r="BGW329" s="942"/>
      <c r="BGX329" s="942"/>
      <c r="BGY329" s="942"/>
      <c r="BGZ329" s="942"/>
      <c r="BHA329" s="942"/>
      <c r="BHB329" s="942"/>
      <c r="BHC329" s="942"/>
      <c r="BHD329" s="942"/>
      <c r="BHE329" s="942"/>
      <c r="BHF329" s="942"/>
      <c r="BHG329" s="942"/>
      <c r="BHH329" s="942"/>
      <c r="BHI329" s="942"/>
      <c r="BHJ329" s="942"/>
      <c r="BHK329" s="942"/>
      <c r="BHL329" s="942"/>
      <c r="BHM329" s="942"/>
      <c r="BHN329" s="942"/>
      <c r="BHO329" s="942"/>
      <c r="BHP329" s="942"/>
      <c r="BHQ329" s="942"/>
      <c r="BHR329" s="942"/>
      <c r="BHS329" s="942"/>
      <c r="BHT329" s="942"/>
      <c r="BHU329" s="942"/>
      <c r="BHV329" s="942"/>
      <c r="BHW329" s="942"/>
      <c r="BHX329" s="942"/>
      <c r="BHY329" s="942"/>
      <c r="BHZ329" s="942"/>
      <c r="BIA329" s="942"/>
      <c r="BIB329" s="942"/>
      <c r="BIC329" s="942"/>
      <c r="BID329" s="942"/>
      <c r="BIE329" s="942"/>
      <c r="BIF329" s="942"/>
      <c r="BIG329" s="942"/>
      <c r="BIH329" s="942"/>
      <c r="BII329" s="942"/>
      <c r="BIJ329" s="942"/>
      <c r="BIK329" s="942"/>
      <c r="BIL329" s="942"/>
      <c r="BIM329" s="942"/>
      <c r="BIN329" s="942"/>
      <c r="BIO329" s="942"/>
      <c r="BIP329" s="942"/>
      <c r="BIQ329" s="942"/>
      <c r="BIR329" s="942"/>
      <c r="BIS329" s="942"/>
      <c r="BIT329" s="942"/>
      <c r="BIU329" s="942"/>
      <c r="BIV329" s="942"/>
      <c r="BIW329" s="942"/>
      <c r="BIX329" s="942"/>
      <c r="BIY329" s="942"/>
      <c r="BIZ329" s="942"/>
      <c r="BJA329" s="942"/>
      <c r="BJB329" s="942"/>
      <c r="BJC329" s="942"/>
      <c r="BJD329" s="942"/>
      <c r="BJE329" s="942"/>
      <c r="BJF329" s="942"/>
      <c r="BJG329" s="942"/>
      <c r="BJH329" s="942"/>
      <c r="BJI329" s="942"/>
      <c r="BJJ329" s="942"/>
      <c r="BJK329" s="942"/>
      <c r="BJL329" s="942"/>
      <c r="BJM329" s="942"/>
      <c r="BJN329" s="942"/>
      <c r="BJO329" s="942"/>
      <c r="BJP329" s="942"/>
      <c r="BJQ329" s="942"/>
      <c r="BJR329" s="942"/>
      <c r="BJS329" s="942"/>
      <c r="BJT329" s="942"/>
      <c r="BJU329" s="942"/>
      <c r="BJV329" s="942"/>
      <c r="BJW329" s="942"/>
      <c r="BJX329" s="942"/>
      <c r="BJY329" s="942"/>
      <c r="BJZ329" s="942"/>
      <c r="BKA329" s="942"/>
      <c r="BKB329" s="942"/>
      <c r="BKC329" s="942"/>
      <c r="BKD329" s="942"/>
      <c r="BKE329" s="942"/>
      <c r="BKF329" s="942"/>
      <c r="BKG329" s="942"/>
      <c r="BKH329" s="942"/>
      <c r="BKI329" s="942"/>
      <c r="BKJ329" s="942"/>
      <c r="BKK329" s="942"/>
      <c r="BKL329" s="942"/>
      <c r="BKM329" s="942"/>
      <c r="BKN329" s="942"/>
      <c r="BKO329" s="942"/>
      <c r="BKP329" s="942"/>
      <c r="BKQ329" s="942"/>
      <c r="BKR329" s="942"/>
      <c r="BKS329" s="942"/>
      <c r="BKT329" s="942"/>
      <c r="BKU329" s="942"/>
      <c r="BKV329" s="942"/>
      <c r="BKW329" s="942"/>
      <c r="BKX329" s="942"/>
      <c r="BKY329" s="942"/>
      <c r="BKZ329" s="942"/>
      <c r="BLA329" s="942"/>
      <c r="BLB329" s="942"/>
      <c r="BLC329" s="942"/>
      <c r="BLD329" s="942"/>
      <c r="BLE329" s="942"/>
      <c r="BLF329" s="942"/>
      <c r="BLG329" s="942"/>
      <c r="BLH329" s="942"/>
      <c r="BLI329" s="942"/>
      <c r="BLJ329" s="942"/>
      <c r="BLK329" s="942"/>
      <c r="BLL329" s="942"/>
      <c r="BLM329" s="942"/>
      <c r="BLN329" s="942"/>
      <c r="BLO329" s="942"/>
      <c r="BLP329" s="942"/>
      <c r="BLQ329" s="942"/>
      <c r="BLR329" s="942"/>
      <c r="BLS329" s="942"/>
      <c r="BLT329" s="942"/>
      <c r="BLU329" s="942"/>
      <c r="BLV329" s="942"/>
      <c r="BLW329" s="942"/>
      <c r="BLX329" s="942"/>
      <c r="BLY329" s="942"/>
      <c r="BLZ329" s="942"/>
      <c r="BMA329" s="942"/>
      <c r="BMB329" s="942"/>
      <c r="BMC329" s="942"/>
      <c r="BMD329" s="942"/>
      <c r="BME329" s="942"/>
      <c r="BMF329" s="942"/>
      <c r="BMG329" s="942"/>
      <c r="BMH329" s="942"/>
      <c r="BMI329" s="942"/>
      <c r="BMJ329" s="942"/>
      <c r="BMK329" s="942"/>
      <c r="BML329" s="942"/>
      <c r="BMM329" s="942"/>
      <c r="BMN329" s="942"/>
      <c r="BMO329" s="942"/>
      <c r="BMP329" s="942"/>
      <c r="BMQ329" s="942"/>
      <c r="BMR329" s="942"/>
      <c r="BMS329" s="942"/>
      <c r="BMT329" s="942"/>
      <c r="BMU329" s="942"/>
      <c r="BMV329" s="942"/>
      <c r="BMW329" s="942"/>
      <c r="BMX329" s="942"/>
      <c r="BMY329" s="942"/>
      <c r="BMZ329" s="942"/>
      <c r="BNA329" s="942"/>
      <c r="BNB329" s="942"/>
      <c r="BNC329" s="942"/>
      <c r="BND329" s="942"/>
      <c r="BNE329" s="942"/>
      <c r="BNF329" s="942"/>
      <c r="BNG329" s="942"/>
      <c r="BNH329" s="942"/>
      <c r="BNI329" s="942"/>
      <c r="BNJ329" s="942"/>
      <c r="BNK329" s="942"/>
      <c r="BNL329" s="942"/>
      <c r="BNM329" s="942"/>
      <c r="BNN329" s="942"/>
      <c r="BNO329" s="942"/>
      <c r="BNP329" s="942"/>
      <c r="BNQ329" s="942"/>
      <c r="BNR329" s="942"/>
      <c r="BNS329" s="942"/>
      <c r="BNT329" s="942"/>
      <c r="BNU329" s="942"/>
      <c r="BNV329" s="942"/>
      <c r="BNW329" s="942"/>
      <c r="BNX329" s="942"/>
      <c r="BNY329" s="942"/>
      <c r="BNZ329" s="942"/>
      <c r="BOA329" s="942"/>
      <c r="BOB329" s="942"/>
      <c r="BOC329" s="942"/>
      <c r="BOD329" s="942"/>
      <c r="BOE329" s="942"/>
      <c r="BOF329" s="942"/>
      <c r="BOG329" s="942"/>
      <c r="BOH329" s="942"/>
      <c r="BOI329" s="942"/>
      <c r="BOJ329" s="942"/>
      <c r="BOK329" s="942"/>
      <c r="BOL329" s="942"/>
      <c r="BOM329" s="942"/>
      <c r="BON329" s="942"/>
      <c r="BOO329" s="942"/>
      <c r="BOP329" s="942"/>
      <c r="BOQ329" s="942"/>
      <c r="BOR329" s="942"/>
      <c r="BOS329" s="942"/>
      <c r="BOT329" s="942"/>
      <c r="BOU329" s="942"/>
      <c r="BOV329" s="942"/>
      <c r="BOW329" s="942"/>
      <c r="BOX329" s="942"/>
      <c r="BOY329" s="942"/>
      <c r="BOZ329" s="942"/>
      <c r="BPA329" s="942"/>
      <c r="BPB329" s="942"/>
      <c r="BPC329" s="942"/>
      <c r="BPD329" s="942"/>
      <c r="BPE329" s="942"/>
      <c r="BPF329" s="942"/>
      <c r="BPG329" s="942"/>
      <c r="BPH329" s="942"/>
      <c r="BPI329" s="942"/>
      <c r="BPJ329" s="942"/>
      <c r="BPK329" s="942"/>
      <c r="BPL329" s="942"/>
      <c r="BPM329" s="942"/>
      <c r="BPN329" s="942"/>
      <c r="BPO329" s="942"/>
      <c r="BPP329" s="942"/>
      <c r="BPQ329" s="942"/>
      <c r="BPR329" s="942"/>
      <c r="BPS329" s="942"/>
      <c r="BPT329" s="942"/>
      <c r="BPU329" s="942"/>
      <c r="BPV329" s="942"/>
      <c r="BPW329" s="942"/>
      <c r="BPX329" s="942"/>
      <c r="BPY329" s="942"/>
      <c r="BPZ329" s="942"/>
      <c r="BQA329" s="942"/>
      <c r="BQB329" s="942"/>
      <c r="BQC329" s="942"/>
      <c r="BQD329" s="942"/>
      <c r="BQE329" s="942"/>
      <c r="BQF329" s="942"/>
      <c r="BQG329" s="942"/>
      <c r="BQH329" s="942"/>
      <c r="BQI329" s="942"/>
      <c r="BQJ329" s="942"/>
      <c r="BQK329" s="942"/>
      <c r="BQL329" s="942"/>
      <c r="BQM329" s="942"/>
      <c r="BQN329" s="942"/>
      <c r="BQO329" s="942"/>
      <c r="BQP329" s="942"/>
      <c r="BQQ329" s="942"/>
      <c r="BQR329" s="942"/>
      <c r="BQS329" s="942"/>
      <c r="BQT329" s="942"/>
      <c r="BQU329" s="942"/>
      <c r="BQV329" s="942"/>
      <c r="BQW329" s="942"/>
      <c r="BQX329" s="942"/>
      <c r="BQY329" s="942"/>
      <c r="BQZ329" s="942"/>
      <c r="BRA329" s="942"/>
      <c r="BRB329" s="942"/>
      <c r="BRC329" s="942"/>
      <c r="BRD329" s="942"/>
      <c r="BRE329" s="942"/>
      <c r="BRF329" s="942"/>
      <c r="BRG329" s="942"/>
      <c r="BRH329" s="942"/>
      <c r="BRI329" s="942"/>
      <c r="BRJ329" s="942"/>
      <c r="BRK329" s="942"/>
      <c r="BRL329" s="942"/>
      <c r="BRM329" s="942"/>
      <c r="BRN329" s="942"/>
      <c r="BRO329" s="942"/>
      <c r="BRP329" s="942"/>
      <c r="BRQ329" s="942"/>
      <c r="BRR329" s="942"/>
      <c r="BRS329" s="942"/>
      <c r="BRT329" s="942"/>
      <c r="BRU329" s="942"/>
      <c r="BRV329" s="942"/>
      <c r="BRW329" s="942"/>
      <c r="BRX329" s="942"/>
      <c r="BRY329" s="942"/>
      <c r="BRZ329" s="942"/>
      <c r="BSA329" s="942"/>
      <c r="BSB329" s="942"/>
      <c r="BSC329" s="942"/>
      <c r="BSD329" s="942"/>
      <c r="BSE329" s="942"/>
      <c r="BSF329" s="942"/>
      <c r="BSG329" s="942"/>
      <c r="BSH329" s="942"/>
      <c r="BSI329" s="942"/>
      <c r="BSJ329" s="942"/>
      <c r="BSK329" s="942"/>
      <c r="BSL329" s="942"/>
      <c r="BSM329" s="942"/>
      <c r="BSN329" s="942"/>
      <c r="BSO329" s="942"/>
      <c r="BSP329" s="942"/>
      <c r="BSQ329" s="942"/>
      <c r="BSR329" s="942"/>
      <c r="BSS329" s="942"/>
      <c r="BST329" s="942"/>
      <c r="BSU329" s="942"/>
      <c r="BSV329" s="942"/>
      <c r="BSW329" s="942"/>
      <c r="BSX329" s="942"/>
      <c r="BSY329" s="942"/>
      <c r="BSZ329" s="942"/>
      <c r="BTA329" s="942"/>
      <c r="BTB329" s="942"/>
      <c r="BTC329" s="942"/>
      <c r="BTD329" s="942"/>
      <c r="BTE329" s="942"/>
      <c r="BTF329" s="942"/>
      <c r="BTG329" s="942"/>
      <c r="BTH329" s="942"/>
      <c r="BTI329" s="942"/>
      <c r="BTJ329" s="942"/>
      <c r="BTK329" s="942"/>
      <c r="BTL329" s="942"/>
      <c r="BTM329" s="942"/>
      <c r="BTN329" s="942"/>
      <c r="BTO329" s="942"/>
      <c r="BTP329" s="942"/>
      <c r="BTQ329" s="942"/>
      <c r="BTR329" s="942"/>
      <c r="BTS329" s="942"/>
      <c r="BTT329" s="942"/>
      <c r="BTU329" s="942"/>
      <c r="BTV329" s="942"/>
      <c r="BTW329" s="942"/>
      <c r="BTX329" s="942"/>
      <c r="BTY329" s="942"/>
      <c r="BTZ329" s="942"/>
      <c r="BUA329" s="942"/>
      <c r="BUB329" s="942"/>
      <c r="BUC329" s="942"/>
      <c r="BUD329" s="942"/>
      <c r="BUE329" s="942"/>
      <c r="BUF329" s="942"/>
      <c r="BUG329" s="942"/>
      <c r="BUH329" s="942"/>
      <c r="BUI329" s="942"/>
      <c r="BUJ329" s="942"/>
      <c r="BUK329" s="942"/>
      <c r="BUL329" s="942"/>
      <c r="BUM329" s="942"/>
      <c r="BUN329" s="942"/>
      <c r="BUO329" s="942"/>
      <c r="BUP329" s="942"/>
      <c r="BUQ329" s="942"/>
      <c r="BUR329" s="942"/>
      <c r="BUS329" s="942"/>
      <c r="BUT329" s="942"/>
      <c r="BUU329" s="942"/>
      <c r="BUV329" s="942"/>
      <c r="BUW329" s="942"/>
      <c r="BUX329" s="942"/>
      <c r="BUY329" s="942"/>
      <c r="BUZ329" s="942"/>
      <c r="BVA329" s="942"/>
      <c r="BVB329" s="942"/>
      <c r="BVC329" s="942"/>
      <c r="BVD329" s="942"/>
      <c r="BVE329" s="942"/>
      <c r="BVF329" s="942"/>
      <c r="BVG329" s="942"/>
      <c r="BVH329" s="942"/>
      <c r="BVI329" s="942"/>
      <c r="BVJ329" s="942"/>
      <c r="BVK329" s="942"/>
      <c r="BVL329" s="942"/>
      <c r="BVM329" s="942"/>
      <c r="BVN329" s="942"/>
      <c r="BVO329" s="942"/>
      <c r="BVP329" s="942"/>
      <c r="BVQ329" s="942"/>
      <c r="BVR329" s="942"/>
      <c r="BVS329" s="942"/>
      <c r="BVT329" s="942"/>
      <c r="BVU329" s="942"/>
      <c r="BVV329" s="942"/>
      <c r="BVW329" s="942"/>
      <c r="BVX329" s="942"/>
      <c r="BVY329" s="942"/>
      <c r="BVZ329" s="942"/>
      <c r="BWA329" s="942"/>
      <c r="BWB329" s="942"/>
      <c r="BWC329" s="942"/>
      <c r="BWD329" s="942"/>
      <c r="BWE329" s="942"/>
      <c r="BWF329" s="942"/>
      <c r="BWG329" s="942"/>
      <c r="BWH329" s="942"/>
      <c r="BWI329" s="942"/>
      <c r="BWJ329" s="942"/>
      <c r="BWK329" s="942"/>
      <c r="BWL329" s="942"/>
      <c r="BWM329" s="942"/>
      <c r="BWN329" s="942"/>
      <c r="BWO329" s="942"/>
      <c r="BWP329" s="942"/>
      <c r="BWQ329" s="942"/>
      <c r="BWR329" s="942"/>
      <c r="BWS329" s="942"/>
      <c r="BWT329" s="942"/>
      <c r="BWU329" s="942"/>
      <c r="BWV329" s="942"/>
      <c r="BWW329" s="942"/>
      <c r="BWX329" s="942"/>
      <c r="BWY329" s="942"/>
      <c r="BWZ329" s="942"/>
      <c r="BXA329" s="942"/>
      <c r="BXB329" s="942"/>
      <c r="BXC329" s="942"/>
      <c r="BXD329" s="942"/>
      <c r="BXE329" s="942"/>
      <c r="BXF329" s="942"/>
      <c r="BXG329" s="942"/>
      <c r="BXH329" s="942"/>
      <c r="BXI329" s="942"/>
      <c r="BXJ329" s="942"/>
      <c r="BXK329" s="942"/>
      <c r="BXL329" s="942"/>
      <c r="BXM329" s="942"/>
      <c r="BXN329" s="942"/>
      <c r="BXO329" s="942"/>
      <c r="BXP329" s="942"/>
      <c r="BXQ329" s="942"/>
      <c r="BXR329" s="942"/>
      <c r="BXS329" s="942"/>
      <c r="BXT329" s="942"/>
      <c r="BXU329" s="942"/>
      <c r="BXV329" s="942"/>
      <c r="BXW329" s="942"/>
      <c r="BXX329" s="942"/>
      <c r="BXY329" s="942"/>
      <c r="BXZ329" s="942"/>
      <c r="BYA329" s="942"/>
      <c r="BYB329" s="942"/>
      <c r="BYC329" s="942"/>
      <c r="BYD329" s="942"/>
      <c r="BYE329" s="942"/>
      <c r="BYF329" s="942"/>
      <c r="BYG329" s="942"/>
      <c r="BYH329" s="942"/>
      <c r="BYI329" s="942"/>
      <c r="BYJ329" s="942"/>
      <c r="BYK329" s="942"/>
      <c r="BYL329" s="942"/>
      <c r="BYM329" s="942"/>
      <c r="BYN329" s="942"/>
      <c r="BYO329" s="942"/>
      <c r="BYP329" s="942"/>
      <c r="BYQ329" s="942"/>
      <c r="BYR329" s="942"/>
      <c r="BYS329" s="942"/>
      <c r="BYT329" s="942"/>
      <c r="BYU329" s="942"/>
      <c r="BYV329" s="942"/>
      <c r="BYW329" s="942"/>
      <c r="BYX329" s="942"/>
      <c r="BYY329" s="942"/>
      <c r="BYZ329" s="942"/>
      <c r="BZA329" s="942"/>
      <c r="BZB329" s="942"/>
      <c r="BZC329" s="942"/>
      <c r="BZD329" s="942"/>
      <c r="BZE329" s="942"/>
      <c r="BZF329" s="942"/>
      <c r="BZG329" s="942"/>
      <c r="BZH329" s="942"/>
      <c r="BZI329" s="942"/>
      <c r="BZJ329" s="942"/>
      <c r="BZK329" s="942"/>
      <c r="BZL329" s="942"/>
      <c r="BZM329" s="942"/>
      <c r="BZN329" s="942"/>
      <c r="BZO329" s="942"/>
      <c r="BZP329" s="942"/>
      <c r="BZQ329" s="942"/>
      <c r="BZR329" s="942"/>
      <c r="BZS329" s="942"/>
      <c r="BZT329" s="942"/>
      <c r="BZU329" s="942"/>
      <c r="BZV329" s="942"/>
      <c r="BZW329" s="942"/>
      <c r="BZX329" s="942"/>
      <c r="BZY329" s="942"/>
      <c r="BZZ329" s="942"/>
      <c r="CAA329" s="942"/>
      <c r="CAB329" s="942"/>
      <c r="CAC329" s="942"/>
      <c r="CAD329" s="942"/>
      <c r="CAE329" s="942"/>
      <c r="CAF329" s="942"/>
      <c r="CAG329" s="942"/>
      <c r="CAH329" s="942"/>
      <c r="CAI329" s="942"/>
      <c r="CAJ329" s="942"/>
      <c r="CAK329" s="942"/>
      <c r="CAL329" s="942"/>
      <c r="CAM329" s="942"/>
      <c r="CAN329" s="942"/>
      <c r="CAO329" s="942"/>
      <c r="CAP329" s="942"/>
      <c r="CAQ329" s="942"/>
      <c r="CAR329" s="942"/>
      <c r="CAS329" s="942"/>
      <c r="CAT329" s="942"/>
      <c r="CAU329" s="942"/>
      <c r="CAV329" s="942"/>
      <c r="CAW329" s="942"/>
      <c r="CAX329" s="942"/>
      <c r="CAY329" s="942"/>
      <c r="CAZ329" s="942"/>
      <c r="CBA329" s="942"/>
      <c r="CBB329" s="942"/>
      <c r="CBC329" s="942"/>
      <c r="CBD329" s="942"/>
      <c r="CBE329" s="942"/>
      <c r="CBF329" s="942"/>
      <c r="CBG329" s="942"/>
      <c r="CBH329" s="942"/>
      <c r="CBI329" s="942"/>
      <c r="CBJ329" s="942"/>
      <c r="CBK329" s="942"/>
      <c r="CBL329" s="942"/>
      <c r="CBM329" s="942"/>
      <c r="CBN329" s="942"/>
      <c r="CBO329" s="942"/>
      <c r="CBP329" s="942"/>
      <c r="CBQ329" s="942"/>
      <c r="CBR329" s="942"/>
      <c r="CBS329" s="942"/>
      <c r="CBT329" s="942"/>
      <c r="CBU329" s="942"/>
      <c r="CBV329" s="942"/>
      <c r="CBW329" s="942"/>
      <c r="CBX329" s="942"/>
      <c r="CBY329" s="942"/>
      <c r="CBZ329" s="942"/>
      <c r="CCA329" s="942"/>
      <c r="CCB329" s="942"/>
      <c r="CCC329" s="942"/>
      <c r="CCD329" s="942"/>
      <c r="CCE329" s="942"/>
      <c r="CCF329" s="942"/>
      <c r="CCG329" s="942"/>
      <c r="CCH329" s="942"/>
      <c r="CCI329" s="942"/>
      <c r="CCJ329" s="942"/>
      <c r="CCK329" s="942"/>
      <c r="CCL329" s="942"/>
      <c r="CCM329" s="942"/>
      <c r="CCN329" s="942"/>
      <c r="CCO329" s="942"/>
      <c r="CCP329" s="942"/>
      <c r="CCQ329" s="942"/>
      <c r="CCR329" s="942"/>
      <c r="CCS329" s="942"/>
      <c r="CCT329" s="942"/>
      <c r="CCU329" s="942"/>
      <c r="CCV329" s="942"/>
      <c r="CCW329" s="942"/>
      <c r="CCX329" s="942"/>
      <c r="CCY329" s="942"/>
      <c r="CCZ329" s="942"/>
      <c r="CDA329" s="942"/>
      <c r="CDB329" s="942"/>
      <c r="CDC329" s="942"/>
      <c r="CDD329" s="942"/>
      <c r="CDE329" s="942"/>
      <c r="CDF329" s="942"/>
      <c r="CDG329" s="942"/>
      <c r="CDH329" s="942"/>
      <c r="CDI329" s="942"/>
      <c r="CDJ329" s="942"/>
      <c r="CDK329" s="942"/>
      <c r="CDL329" s="942"/>
      <c r="CDM329" s="942"/>
      <c r="CDN329" s="942"/>
      <c r="CDO329" s="942"/>
      <c r="CDP329" s="942"/>
      <c r="CDQ329" s="942"/>
      <c r="CDR329" s="942"/>
      <c r="CDS329" s="942"/>
      <c r="CDT329" s="942"/>
      <c r="CDU329" s="942"/>
      <c r="CDV329" s="942"/>
      <c r="CDW329" s="942"/>
      <c r="CDX329" s="942"/>
      <c r="CDY329" s="942"/>
      <c r="CDZ329" s="942"/>
      <c r="CEA329" s="942"/>
      <c r="CEB329" s="942"/>
      <c r="CEC329" s="942"/>
      <c r="CED329" s="942"/>
      <c r="CEE329" s="942"/>
      <c r="CEF329" s="942"/>
      <c r="CEG329" s="942"/>
      <c r="CEH329" s="942"/>
      <c r="CEI329" s="942"/>
      <c r="CEJ329" s="942"/>
      <c r="CEK329" s="942"/>
      <c r="CEL329" s="942"/>
      <c r="CEM329" s="942"/>
      <c r="CEN329" s="942"/>
      <c r="CEO329" s="942"/>
      <c r="CEP329" s="942"/>
      <c r="CEQ329" s="942"/>
      <c r="CER329" s="942"/>
      <c r="CES329" s="942"/>
      <c r="CET329" s="942"/>
      <c r="CEU329" s="942"/>
      <c r="CEV329" s="942"/>
      <c r="CEW329" s="942"/>
      <c r="CEX329" s="942"/>
      <c r="CEY329" s="942"/>
      <c r="CEZ329" s="942"/>
      <c r="CFA329" s="942"/>
      <c r="CFB329" s="942"/>
      <c r="CFC329" s="942"/>
      <c r="CFD329" s="942"/>
      <c r="CFE329" s="942"/>
      <c r="CFF329" s="942"/>
      <c r="CFG329" s="942"/>
      <c r="CFH329" s="942"/>
      <c r="CFI329" s="942"/>
      <c r="CFJ329" s="942"/>
      <c r="CFK329" s="942"/>
      <c r="CFL329" s="942"/>
      <c r="CFM329" s="942"/>
      <c r="CFN329" s="942"/>
      <c r="CFO329" s="942"/>
      <c r="CFP329" s="942"/>
      <c r="CFQ329" s="942"/>
      <c r="CFR329" s="942"/>
      <c r="CFS329" s="942"/>
      <c r="CFT329" s="942"/>
      <c r="CFU329" s="942"/>
      <c r="CFV329" s="942"/>
      <c r="CFW329" s="942"/>
      <c r="CFX329" s="942"/>
      <c r="CFY329" s="942"/>
      <c r="CFZ329" s="942"/>
      <c r="CGA329" s="942"/>
      <c r="CGB329" s="942"/>
      <c r="CGC329" s="942"/>
      <c r="CGD329" s="942"/>
      <c r="CGE329" s="942"/>
      <c r="CGF329" s="942"/>
      <c r="CGG329" s="942"/>
      <c r="CGH329" s="942"/>
      <c r="CGI329" s="942"/>
      <c r="CGJ329" s="942"/>
      <c r="CGK329" s="942"/>
      <c r="CGL329" s="942"/>
      <c r="CGM329" s="942"/>
      <c r="CGN329" s="942"/>
      <c r="CGO329" s="942"/>
      <c r="CGP329" s="942"/>
      <c r="CGQ329" s="942"/>
      <c r="CGR329" s="942"/>
      <c r="CGS329" s="942"/>
      <c r="CGT329" s="942"/>
      <c r="CGU329" s="942"/>
      <c r="CGV329" s="942"/>
      <c r="CGW329" s="942"/>
      <c r="CGX329" s="942"/>
      <c r="CGY329" s="942"/>
      <c r="CGZ329" s="942"/>
      <c r="CHA329" s="942"/>
      <c r="CHB329" s="942"/>
      <c r="CHC329" s="942"/>
      <c r="CHD329" s="942"/>
      <c r="CHE329" s="942"/>
      <c r="CHF329" s="942"/>
      <c r="CHG329" s="942"/>
      <c r="CHH329" s="942"/>
      <c r="CHI329" s="942"/>
      <c r="CHJ329" s="942"/>
      <c r="CHK329" s="942"/>
      <c r="CHL329" s="942"/>
      <c r="CHM329" s="942"/>
      <c r="CHN329" s="942"/>
      <c r="CHO329" s="942"/>
      <c r="CHP329" s="942"/>
      <c r="CHQ329" s="942"/>
      <c r="CHR329" s="942"/>
      <c r="CHS329" s="942"/>
      <c r="CHT329" s="942"/>
      <c r="CHU329" s="942"/>
      <c r="CHV329" s="942"/>
      <c r="CHW329" s="942"/>
      <c r="CHX329" s="942"/>
      <c r="CHY329" s="942"/>
      <c r="CHZ329" s="942"/>
      <c r="CIA329" s="942"/>
      <c r="CIB329" s="942"/>
      <c r="CIC329" s="942"/>
      <c r="CID329" s="942"/>
      <c r="CIE329" s="942"/>
      <c r="CIF329" s="942"/>
      <c r="CIG329" s="942"/>
      <c r="CIH329" s="942"/>
      <c r="CII329" s="942"/>
      <c r="CIJ329" s="942"/>
      <c r="CIK329" s="942"/>
      <c r="CIL329" s="942"/>
      <c r="CIM329" s="942"/>
      <c r="CIN329" s="942"/>
      <c r="CIO329" s="942"/>
      <c r="CIP329" s="942"/>
      <c r="CIQ329" s="942"/>
      <c r="CIR329" s="942"/>
      <c r="CIS329" s="942"/>
      <c r="CIT329" s="942"/>
      <c r="CIU329" s="942"/>
      <c r="CIV329" s="942"/>
      <c r="CIW329" s="942"/>
      <c r="CIX329" s="942"/>
      <c r="CIY329" s="942"/>
      <c r="CIZ329" s="942"/>
      <c r="CJA329" s="942"/>
      <c r="CJB329" s="942"/>
      <c r="CJC329" s="942"/>
      <c r="CJD329" s="942"/>
      <c r="CJE329" s="942"/>
      <c r="CJF329" s="942"/>
      <c r="CJG329" s="942"/>
      <c r="CJH329" s="942"/>
      <c r="CJI329" s="942"/>
      <c r="CJJ329" s="942"/>
      <c r="CJK329" s="942"/>
      <c r="CJL329" s="942"/>
      <c r="CJM329" s="942"/>
      <c r="CJN329" s="942"/>
      <c r="CJO329" s="942"/>
      <c r="CJP329" s="942"/>
      <c r="CJQ329" s="942"/>
      <c r="CJR329" s="942"/>
      <c r="CJS329" s="942"/>
      <c r="CJT329" s="942"/>
      <c r="CJU329" s="942"/>
      <c r="CJV329" s="942"/>
      <c r="CJW329" s="942"/>
      <c r="CJX329" s="942"/>
      <c r="CJY329" s="942"/>
      <c r="CJZ329" s="942"/>
      <c r="CKA329" s="942"/>
      <c r="CKB329" s="942"/>
      <c r="CKC329" s="942"/>
      <c r="CKD329" s="942"/>
      <c r="CKE329" s="942"/>
      <c r="CKF329" s="942"/>
      <c r="CKG329" s="942"/>
      <c r="CKH329" s="942"/>
      <c r="CKI329" s="942"/>
      <c r="CKJ329" s="942"/>
      <c r="CKK329" s="942"/>
      <c r="CKL329" s="942"/>
      <c r="CKM329" s="942"/>
      <c r="CKN329" s="942"/>
      <c r="CKO329" s="942"/>
      <c r="CKP329" s="942"/>
      <c r="CKQ329" s="942"/>
      <c r="CKR329" s="942"/>
      <c r="CKS329" s="942"/>
      <c r="CKT329" s="942"/>
      <c r="CKU329" s="942"/>
      <c r="CKV329" s="942"/>
      <c r="CKW329" s="942"/>
      <c r="CKX329" s="942"/>
      <c r="CKY329" s="942"/>
      <c r="CKZ329" s="942"/>
      <c r="CLA329" s="942"/>
      <c r="CLB329" s="942"/>
      <c r="CLC329" s="942"/>
      <c r="CLD329" s="942"/>
      <c r="CLE329" s="942"/>
      <c r="CLF329" s="942"/>
      <c r="CLG329" s="942"/>
      <c r="CLH329" s="942"/>
      <c r="CLI329" s="942"/>
      <c r="CLJ329" s="942"/>
      <c r="CLK329" s="942"/>
      <c r="CLL329" s="942"/>
      <c r="CLM329" s="942"/>
      <c r="CLN329" s="942"/>
      <c r="CLO329" s="942"/>
      <c r="CLP329" s="942"/>
      <c r="CLQ329" s="942"/>
      <c r="CLR329" s="942"/>
      <c r="CLS329" s="942"/>
      <c r="CLT329" s="942"/>
      <c r="CLU329" s="942"/>
      <c r="CLV329" s="942"/>
      <c r="CLW329" s="942"/>
      <c r="CLX329" s="942"/>
      <c r="CLY329" s="942"/>
      <c r="CLZ329" s="942"/>
      <c r="CMA329" s="942"/>
      <c r="CMB329" s="942"/>
      <c r="CMC329" s="942"/>
      <c r="CMD329" s="942"/>
      <c r="CME329" s="942"/>
      <c r="CMF329" s="942"/>
      <c r="CMG329" s="942"/>
      <c r="CMH329" s="942"/>
      <c r="CMI329" s="942"/>
      <c r="CMJ329" s="942"/>
      <c r="CMK329" s="942"/>
      <c r="CML329" s="942"/>
      <c r="CMM329" s="942"/>
      <c r="CMN329" s="942"/>
      <c r="CMO329" s="942"/>
      <c r="CMP329" s="942"/>
      <c r="CMQ329" s="942"/>
      <c r="CMR329" s="942"/>
      <c r="CMS329" s="942"/>
      <c r="CMT329" s="942"/>
      <c r="CMU329" s="942"/>
      <c r="CMV329" s="942"/>
      <c r="CMW329" s="942"/>
      <c r="CMX329" s="942"/>
      <c r="CMY329" s="942"/>
      <c r="CMZ329" s="942"/>
      <c r="CNA329" s="942"/>
      <c r="CNB329" s="942"/>
      <c r="CNC329" s="942"/>
      <c r="CND329" s="942"/>
      <c r="CNE329" s="942"/>
      <c r="CNF329" s="942"/>
      <c r="CNG329" s="942"/>
      <c r="CNH329" s="942"/>
      <c r="CNI329" s="942"/>
      <c r="CNJ329" s="942"/>
      <c r="CNK329" s="942"/>
      <c r="CNL329" s="942"/>
      <c r="CNM329" s="942"/>
      <c r="CNN329" s="942"/>
      <c r="CNO329" s="942"/>
      <c r="CNP329" s="942"/>
      <c r="CNQ329" s="942"/>
      <c r="CNR329" s="942"/>
      <c r="CNS329" s="942"/>
      <c r="CNT329" s="942"/>
      <c r="CNU329" s="942"/>
      <c r="CNV329" s="942"/>
      <c r="CNW329" s="942"/>
      <c r="CNX329" s="942"/>
      <c r="CNY329" s="942"/>
      <c r="CNZ329" s="942"/>
      <c r="COA329" s="942"/>
      <c r="COB329" s="942"/>
      <c r="COC329" s="942"/>
      <c r="COD329" s="942"/>
      <c r="COE329" s="942"/>
      <c r="COF329" s="942"/>
      <c r="COG329" s="942"/>
      <c r="COH329" s="942"/>
      <c r="COI329" s="942"/>
      <c r="COJ329" s="942"/>
      <c r="COK329" s="942"/>
      <c r="COL329" s="942"/>
      <c r="COM329" s="942"/>
      <c r="CON329" s="942"/>
      <c r="COO329" s="942"/>
      <c r="COP329" s="942"/>
      <c r="COQ329" s="942"/>
      <c r="COR329" s="942"/>
      <c r="COS329" s="942"/>
      <c r="COT329" s="942"/>
      <c r="COU329" s="942"/>
      <c r="COV329" s="942"/>
      <c r="COW329" s="942"/>
      <c r="COX329" s="942"/>
      <c r="COY329" s="942"/>
      <c r="COZ329" s="942"/>
      <c r="CPA329" s="942"/>
      <c r="CPB329" s="942"/>
      <c r="CPC329" s="942"/>
      <c r="CPD329" s="942"/>
      <c r="CPE329" s="942"/>
      <c r="CPF329" s="942"/>
      <c r="CPG329" s="942"/>
      <c r="CPH329" s="942"/>
      <c r="CPI329" s="942"/>
      <c r="CPJ329" s="942"/>
      <c r="CPK329" s="942"/>
      <c r="CPL329" s="942"/>
      <c r="CPM329" s="942"/>
      <c r="CPN329" s="942"/>
      <c r="CPO329" s="942"/>
      <c r="CPP329" s="942"/>
      <c r="CPQ329" s="942"/>
      <c r="CPR329" s="942"/>
      <c r="CPS329" s="942"/>
      <c r="CPT329" s="942"/>
      <c r="CPU329" s="942"/>
      <c r="CPV329" s="942"/>
      <c r="CPW329" s="942"/>
      <c r="CPX329" s="942"/>
      <c r="CPY329" s="942"/>
      <c r="CPZ329" s="942"/>
      <c r="CQA329" s="942"/>
      <c r="CQB329" s="942"/>
      <c r="CQC329" s="942"/>
      <c r="CQD329" s="942"/>
      <c r="CQE329" s="942"/>
      <c r="CQF329" s="942"/>
      <c r="CQG329" s="942"/>
      <c r="CQH329" s="942"/>
      <c r="CQI329" s="942"/>
      <c r="CQJ329" s="942"/>
      <c r="CQK329" s="942"/>
      <c r="CQL329" s="942"/>
      <c r="CQM329" s="942"/>
      <c r="CQN329" s="942"/>
      <c r="CQO329" s="942"/>
      <c r="CQP329" s="942"/>
      <c r="CQQ329" s="942"/>
      <c r="CQR329" s="942"/>
      <c r="CQS329" s="942"/>
      <c r="CQT329" s="942"/>
      <c r="CQU329" s="942"/>
      <c r="CQV329" s="942"/>
      <c r="CQW329" s="942"/>
      <c r="CQX329" s="942"/>
      <c r="CQY329" s="942"/>
      <c r="CQZ329" s="942"/>
      <c r="CRA329" s="942"/>
      <c r="CRB329" s="942"/>
      <c r="CRC329" s="942"/>
      <c r="CRD329" s="942"/>
      <c r="CRE329" s="942"/>
      <c r="CRF329" s="942"/>
      <c r="CRG329" s="942"/>
      <c r="CRH329" s="942"/>
      <c r="CRI329" s="942"/>
      <c r="CRJ329" s="942"/>
      <c r="CRK329" s="942"/>
      <c r="CRL329" s="942"/>
      <c r="CRM329" s="942"/>
      <c r="CRN329" s="942"/>
      <c r="CRO329" s="942"/>
      <c r="CRP329" s="942"/>
      <c r="CRQ329" s="942"/>
      <c r="CRR329" s="942"/>
      <c r="CRS329" s="942"/>
      <c r="CRT329" s="942"/>
      <c r="CRU329" s="942"/>
      <c r="CRV329" s="942"/>
      <c r="CRW329" s="942"/>
      <c r="CRX329" s="942"/>
      <c r="CRY329" s="942"/>
      <c r="CRZ329" s="942"/>
      <c r="CSA329" s="942"/>
      <c r="CSB329" s="942"/>
      <c r="CSC329" s="942"/>
      <c r="CSD329" s="942"/>
      <c r="CSE329" s="942"/>
      <c r="CSF329" s="942"/>
      <c r="CSG329" s="942"/>
      <c r="CSH329" s="942"/>
      <c r="CSI329" s="942"/>
      <c r="CSJ329" s="942"/>
      <c r="CSK329" s="942"/>
      <c r="CSL329" s="942"/>
      <c r="CSM329" s="942"/>
      <c r="CSN329" s="942"/>
      <c r="CSO329" s="942"/>
      <c r="CSP329" s="942"/>
      <c r="CSQ329" s="942"/>
      <c r="CSR329" s="942"/>
      <c r="CSS329" s="942"/>
      <c r="CST329" s="942"/>
      <c r="CSU329" s="942"/>
      <c r="CSV329" s="942"/>
      <c r="CSW329" s="942"/>
      <c r="CSX329" s="942"/>
      <c r="CSY329" s="942"/>
      <c r="CSZ329" s="942"/>
      <c r="CTA329" s="942"/>
      <c r="CTB329" s="942"/>
      <c r="CTC329" s="942"/>
      <c r="CTD329" s="942"/>
      <c r="CTE329" s="942"/>
      <c r="CTF329" s="942"/>
      <c r="CTG329" s="942"/>
      <c r="CTH329" s="942"/>
      <c r="CTI329" s="942"/>
      <c r="CTJ329" s="942"/>
      <c r="CTK329" s="942"/>
      <c r="CTL329" s="942"/>
      <c r="CTM329" s="942"/>
      <c r="CTN329" s="942"/>
      <c r="CTO329" s="942"/>
      <c r="CTP329" s="942"/>
      <c r="CTQ329" s="942"/>
      <c r="CTR329" s="942"/>
      <c r="CTS329" s="942"/>
      <c r="CTT329" s="942"/>
      <c r="CTU329" s="942"/>
      <c r="CTV329" s="942"/>
      <c r="CTW329" s="942"/>
      <c r="CTX329" s="942"/>
      <c r="CTY329" s="942"/>
      <c r="CTZ329" s="942"/>
      <c r="CUA329" s="942"/>
      <c r="CUB329" s="942"/>
      <c r="CUC329" s="942"/>
      <c r="CUD329" s="942"/>
      <c r="CUE329" s="942"/>
      <c r="CUF329" s="942"/>
      <c r="CUG329" s="942"/>
      <c r="CUH329" s="942"/>
      <c r="CUI329" s="942"/>
      <c r="CUJ329" s="942"/>
      <c r="CUK329" s="942"/>
      <c r="CUL329" s="942"/>
      <c r="CUM329" s="942"/>
      <c r="CUN329" s="942"/>
      <c r="CUO329" s="942"/>
      <c r="CUP329" s="942"/>
      <c r="CUQ329" s="942"/>
      <c r="CUR329" s="942"/>
      <c r="CUS329" s="942"/>
      <c r="CUT329" s="942"/>
      <c r="CUU329" s="942"/>
      <c r="CUV329" s="942"/>
      <c r="CUW329" s="942"/>
      <c r="CUX329" s="942"/>
      <c r="CUY329" s="942"/>
      <c r="CUZ329" s="942"/>
      <c r="CVA329" s="942"/>
      <c r="CVB329" s="942"/>
      <c r="CVC329" s="942"/>
      <c r="CVD329" s="942"/>
      <c r="CVE329" s="942"/>
      <c r="CVF329" s="942"/>
      <c r="CVG329" s="942"/>
      <c r="CVH329" s="942"/>
      <c r="CVI329" s="942"/>
      <c r="CVJ329" s="942"/>
      <c r="CVK329" s="942"/>
      <c r="CVL329" s="942"/>
      <c r="CVM329" s="942"/>
      <c r="CVN329" s="942"/>
      <c r="CVO329" s="942"/>
      <c r="CVP329" s="942"/>
      <c r="CVQ329" s="942"/>
      <c r="CVR329" s="942"/>
      <c r="CVS329" s="942"/>
      <c r="CVT329" s="942"/>
      <c r="CVU329" s="942"/>
      <c r="CVV329" s="942"/>
      <c r="CVW329" s="942"/>
      <c r="CVX329" s="942"/>
      <c r="CVY329" s="942"/>
      <c r="CVZ329" s="942"/>
      <c r="CWA329" s="942"/>
      <c r="CWB329" s="942"/>
      <c r="CWC329" s="942"/>
      <c r="CWD329" s="942"/>
      <c r="CWE329" s="942"/>
      <c r="CWF329" s="942"/>
      <c r="CWG329" s="942"/>
      <c r="CWH329" s="942"/>
      <c r="CWI329" s="942"/>
      <c r="CWJ329" s="942"/>
      <c r="CWK329" s="942"/>
      <c r="CWL329" s="942"/>
      <c r="CWM329" s="942"/>
      <c r="CWN329" s="942"/>
      <c r="CWO329" s="942"/>
      <c r="CWP329" s="942"/>
      <c r="CWQ329" s="942"/>
      <c r="CWR329" s="942"/>
      <c r="CWS329" s="942"/>
      <c r="CWT329" s="942"/>
      <c r="CWU329" s="942"/>
      <c r="CWV329" s="942"/>
      <c r="CWW329" s="942"/>
      <c r="CWX329" s="942"/>
      <c r="CWY329" s="942"/>
      <c r="CWZ329" s="942"/>
      <c r="CXA329" s="942"/>
      <c r="CXB329" s="942"/>
      <c r="CXC329" s="942"/>
      <c r="CXD329" s="942"/>
      <c r="CXE329" s="942"/>
      <c r="CXF329" s="942"/>
      <c r="CXG329" s="942"/>
      <c r="CXH329" s="942"/>
      <c r="CXI329" s="942"/>
      <c r="CXJ329" s="942"/>
      <c r="CXK329" s="942"/>
      <c r="CXL329" s="942"/>
      <c r="CXM329" s="942"/>
      <c r="CXN329" s="942"/>
      <c r="CXO329" s="942"/>
      <c r="CXP329" s="942"/>
      <c r="CXQ329" s="942"/>
      <c r="CXR329" s="942"/>
      <c r="CXS329" s="942"/>
      <c r="CXT329" s="942"/>
      <c r="CXU329" s="942"/>
      <c r="CXV329" s="942"/>
      <c r="CXW329" s="942"/>
      <c r="CXX329" s="942"/>
      <c r="CXY329" s="942"/>
      <c r="CXZ329" s="942"/>
      <c r="CYA329" s="942"/>
      <c r="CYB329" s="942"/>
      <c r="CYC329" s="942"/>
      <c r="CYD329" s="942"/>
      <c r="CYE329" s="942"/>
      <c r="CYF329" s="942"/>
      <c r="CYG329" s="942"/>
      <c r="CYH329" s="942"/>
      <c r="CYI329" s="942"/>
      <c r="CYJ329" s="942"/>
      <c r="CYK329" s="942"/>
      <c r="CYL329" s="942"/>
      <c r="CYM329" s="942"/>
      <c r="CYN329" s="942"/>
      <c r="CYO329" s="942"/>
      <c r="CYP329" s="942"/>
      <c r="CYQ329" s="942"/>
      <c r="CYR329" s="942"/>
      <c r="CYS329" s="942"/>
      <c r="CYT329" s="942"/>
      <c r="CYU329" s="942"/>
      <c r="CYV329" s="942"/>
      <c r="CYW329" s="942"/>
      <c r="CYX329" s="942"/>
      <c r="CYY329" s="942"/>
      <c r="CYZ329" s="942"/>
      <c r="CZA329" s="942"/>
      <c r="CZB329" s="942"/>
      <c r="CZC329" s="942"/>
      <c r="CZD329" s="942"/>
      <c r="CZE329" s="942"/>
      <c r="CZF329" s="942"/>
      <c r="CZG329" s="942"/>
      <c r="CZH329" s="942"/>
      <c r="CZI329" s="942"/>
      <c r="CZJ329" s="942"/>
      <c r="CZK329" s="942"/>
      <c r="CZL329" s="942"/>
      <c r="CZM329" s="942"/>
      <c r="CZN329" s="942"/>
      <c r="CZO329" s="942"/>
      <c r="CZP329" s="942"/>
      <c r="CZQ329" s="942"/>
      <c r="CZR329" s="942"/>
      <c r="CZS329" s="942"/>
      <c r="CZT329" s="942"/>
      <c r="CZU329" s="942"/>
      <c r="CZV329" s="942"/>
      <c r="CZW329" s="942"/>
      <c r="CZX329" s="942"/>
      <c r="CZY329" s="942"/>
      <c r="CZZ329" s="942"/>
      <c r="DAA329" s="942"/>
      <c r="DAB329" s="942"/>
      <c r="DAC329" s="942"/>
      <c r="DAD329" s="942"/>
      <c r="DAE329" s="942"/>
      <c r="DAF329" s="942"/>
      <c r="DAG329" s="942"/>
      <c r="DAH329" s="942"/>
      <c r="DAI329" s="942"/>
      <c r="DAJ329" s="942"/>
      <c r="DAK329" s="942"/>
      <c r="DAL329" s="942"/>
      <c r="DAM329" s="942"/>
      <c r="DAN329" s="942"/>
      <c r="DAO329" s="942"/>
      <c r="DAP329" s="942"/>
      <c r="DAQ329" s="942"/>
      <c r="DAR329" s="942"/>
      <c r="DAS329" s="942"/>
      <c r="DAT329" s="942"/>
      <c r="DAU329" s="942"/>
      <c r="DAV329" s="942"/>
      <c r="DAW329" s="942"/>
      <c r="DAX329" s="942"/>
      <c r="DAY329" s="942"/>
      <c r="DAZ329" s="942"/>
      <c r="DBA329" s="942"/>
      <c r="DBB329" s="942"/>
      <c r="DBC329" s="942"/>
      <c r="DBD329" s="942"/>
      <c r="DBE329" s="942"/>
      <c r="DBF329" s="942"/>
      <c r="DBG329" s="942"/>
      <c r="DBH329" s="942"/>
      <c r="DBI329" s="942"/>
      <c r="DBJ329" s="942"/>
      <c r="DBK329" s="942"/>
      <c r="DBL329" s="942"/>
      <c r="DBM329" s="942"/>
      <c r="DBN329" s="942"/>
      <c r="DBO329" s="942"/>
      <c r="DBP329" s="942"/>
      <c r="DBQ329" s="942"/>
      <c r="DBR329" s="942"/>
      <c r="DBS329" s="942"/>
      <c r="DBT329" s="942"/>
      <c r="DBU329" s="942"/>
      <c r="DBV329" s="942"/>
      <c r="DBW329" s="942"/>
      <c r="DBX329" s="942"/>
      <c r="DBY329" s="942"/>
      <c r="DBZ329" s="942"/>
      <c r="DCA329" s="942"/>
      <c r="DCB329" s="942"/>
      <c r="DCC329" s="942"/>
      <c r="DCD329" s="942"/>
      <c r="DCE329" s="942"/>
      <c r="DCF329" s="942"/>
      <c r="DCG329" s="942"/>
      <c r="DCH329" s="942"/>
      <c r="DCI329" s="942"/>
      <c r="DCJ329" s="942"/>
      <c r="DCK329" s="942"/>
      <c r="DCL329" s="942"/>
      <c r="DCM329" s="942"/>
      <c r="DCN329" s="942"/>
      <c r="DCO329" s="942"/>
      <c r="DCP329" s="942"/>
      <c r="DCQ329" s="942"/>
      <c r="DCR329" s="942"/>
      <c r="DCS329" s="942"/>
      <c r="DCT329" s="942"/>
      <c r="DCU329" s="942"/>
      <c r="DCV329" s="942"/>
      <c r="DCW329" s="942"/>
      <c r="DCX329" s="942"/>
      <c r="DCY329" s="942"/>
      <c r="DCZ329" s="942"/>
      <c r="DDA329" s="942"/>
      <c r="DDB329" s="942"/>
      <c r="DDC329" s="942"/>
      <c r="DDD329" s="942"/>
      <c r="DDE329" s="942"/>
      <c r="DDF329" s="942"/>
      <c r="DDG329" s="942"/>
      <c r="DDH329" s="942"/>
      <c r="DDI329" s="942"/>
      <c r="DDJ329" s="942"/>
      <c r="DDK329" s="942"/>
      <c r="DDL329" s="942"/>
      <c r="DDM329" s="942"/>
      <c r="DDN329" s="942"/>
      <c r="DDO329" s="942"/>
      <c r="DDP329" s="942"/>
      <c r="DDQ329" s="942"/>
      <c r="DDR329" s="942"/>
      <c r="DDS329" s="942"/>
      <c r="DDT329" s="942"/>
      <c r="DDU329" s="942"/>
      <c r="DDV329" s="942"/>
      <c r="DDW329" s="942"/>
      <c r="DDX329" s="942"/>
      <c r="DDY329" s="942"/>
      <c r="DDZ329" s="942"/>
      <c r="DEA329" s="942"/>
      <c r="DEB329" s="942"/>
      <c r="DEC329" s="942"/>
      <c r="DED329" s="942"/>
      <c r="DEE329" s="942"/>
      <c r="DEF329" s="942"/>
      <c r="DEG329" s="942"/>
      <c r="DEH329" s="942"/>
      <c r="DEI329" s="942"/>
      <c r="DEJ329" s="942"/>
      <c r="DEK329" s="942"/>
      <c r="DEL329" s="942"/>
      <c r="DEM329" s="942"/>
      <c r="DEN329" s="942"/>
      <c r="DEO329" s="942"/>
      <c r="DEP329" s="942"/>
      <c r="DEQ329" s="942"/>
      <c r="DER329" s="942"/>
      <c r="DES329" s="942"/>
      <c r="DET329" s="942"/>
      <c r="DEU329" s="942"/>
      <c r="DEV329" s="942"/>
      <c r="DEW329" s="942"/>
      <c r="DEX329" s="942"/>
      <c r="DEY329" s="942"/>
      <c r="DEZ329" s="942"/>
      <c r="DFA329" s="942"/>
      <c r="DFB329" s="942"/>
      <c r="DFC329" s="942"/>
      <c r="DFD329" s="942"/>
      <c r="DFE329" s="942"/>
      <c r="DFF329" s="942"/>
      <c r="DFG329" s="942"/>
      <c r="DFH329" s="942"/>
      <c r="DFI329" s="942"/>
      <c r="DFJ329" s="942"/>
      <c r="DFK329" s="942"/>
      <c r="DFL329" s="942"/>
      <c r="DFM329" s="942"/>
      <c r="DFN329" s="942"/>
      <c r="DFO329" s="942"/>
      <c r="DFP329" s="942"/>
      <c r="DFQ329" s="942"/>
      <c r="DFR329" s="942"/>
      <c r="DFS329" s="942"/>
      <c r="DFT329" s="942"/>
      <c r="DFU329" s="942"/>
      <c r="DFV329" s="942"/>
      <c r="DFW329" s="942"/>
      <c r="DFX329" s="942"/>
      <c r="DFY329" s="942"/>
      <c r="DFZ329" s="942"/>
      <c r="DGA329" s="942"/>
      <c r="DGB329" s="942"/>
      <c r="DGC329" s="942"/>
      <c r="DGD329" s="942"/>
      <c r="DGE329" s="942"/>
      <c r="DGF329" s="942"/>
      <c r="DGG329" s="942"/>
      <c r="DGH329" s="942"/>
      <c r="DGI329" s="942"/>
      <c r="DGJ329" s="942"/>
      <c r="DGK329" s="942"/>
      <c r="DGL329" s="942"/>
      <c r="DGM329" s="942"/>
      <c r="DGN329" s="942"/>
      <c r="DGO329" s="942"/>
      <c r="DGP329" s="942"/>
      <c r="DGQ329" s="942"/>
      <c r="DGR329" s="942"/>
      <c r="DGS329" s="942"/>
      <c r="DGT329" s="942"/>
      <c r="DGU329" s="942"/>
      <c r="DGV329" s="942"/>
      <c r="DGW329" s="942"/>
      <c r="DGX329" s="942"/>
      <c r="DGY329" s="942"/>
      <c r="DGZ329" s="942"/>
      <c r="DHA329" s="942"/>
      <c r="DHB329" s="942"/>
      <c r="DHC329" s="942"/>
      <c r="DHD329" s="942"/>
      <c r="DHE329" s="942"/>
      <c r="DHF329" s="942"/>
      <c r="DHG329" s="942"/>
      <c r="DHH329" s="942"/>
      <c r="DHI329" s="942"/>
      <c r="DHJ329" s="942"/>
      <c r="DHK329" s="942"/>
      <c r="DHL329" s="942"/>
      <c r="DHM329" s="942"/>
      <c r="DHN329" s="942"/>
      <c r="DHO329" s="942"/>
      <c r="DHP329" s="942"/>
      <c r="DHQ329" s="942"/>
      <c r="DHR329" s="942"/>
      <c r="DHS329" s="942"/>
      <c r="DHT329" s="942"/>
      <c r="DHU329" s="942"/>
      <c r="DHV329" s="942"/>
      <c r="DHW329" s="942"/>
      <c r="DHX329" s="942"/>
      <c r="DHY329" s="942"/>
      <c r="DHZ329" s="942"/>
      <c r="DIA329" s="942"/>
      <c r="DIB329" s="942"/>
      <c r="DIC329" s="942"/>
      <c r="DID329" s="942"/>
      <c r="DIE329" s="942"/>
      <c r="DIF329" s="942"/>
      <c r="DIG329" s="942"/>
      <c r="DIH329" s="942"/>
      <c r="DII329" s="942"/>
      <c r="DIJ329" s="942"/>
      <c r="DIK329" s="942"/>
      <c r="DIL329" s="942"/>
      <c r="DIM329" s="942"/>
      <c r="DIN329" s="942"/>
      <c r="DIO329" s="942"/>
      <c r="DIP329" s="942"/>
      <c r="DIQ329" s="942"/>
      <c r="DIR329" s="942"/>
      <c r="DIS329" s="942"/>
      <c r="DIT329" s="942"/>
      <c r="DIU329" s="942"/>
      <c r="DIV329" s="942"/>
      <c r="DIW329" s="942"/>
      <c r="DIX329" s="942"/>
      <c r="DIY329" s="942"/>
      <c r="DIZ329" s="942"/>
      <c r="DJA329" s="942"/>
      <c r="DJB329" s="942"/>
      <c r="DJC329" s="942"/>
      <c r="DJD329" s="942"/>
      <c r="DJE329" s="942"/>
      <c r="DJF329" s="942"/>
      <c r="DJG329" s="942"/>
      <c r="DJH329" s="942"/>
      <c r="DJI329" s="942"/>
      <c r="DJJ329" s="942"/>
      <c r="DJK329" s="942"/>
      <c r="DJL329" s="942"/>
      <c r="DJM329" s="942"/>
      <c r="DJN329" s="942"/>
      <c r="DJO329" s="942"/>
      <c r="DJP329" s="942"/>
      <c r="DJQ329" s="942"/>
      <c r="DJR329" s="942"/>
      <c r="DJS329" s="942"/>
      <c r="DJT329" s="942"/>
      <c r="DJU329" s="942"/>
      <c r="DJV329" s="942"/>
      <c r="DJW329" s="942"/>
      <c r="DJX329" s="942"/>
      <c r="DJY329" s="942"/>
      <c r="DJZ329" s="942"/>
      <c r="DKA329" s="942"/>
      <c r="DKB329" s="942"/>
      <c r="DKC329" s="942"/>
      <c r="DKD329" s="942"/>
      <c r="DKE329" s="942"/>
      <c r="DKF329" s="942"/>
      <c r="DKG329" s="942"/>
      <c r="DKH329" s="942"/>
      <c r="DKI329" s="942"/>
      <c r="DKJ329" s="942"/>
      <c r="DKK329" s="942"/>
      <c r="DKL329" s="942"/>
      <c r="DKM329" s="942"/>
      <c r="DKN329" s="942"/>
      <c r="DKO329" s="942"/>
      <c r="DKP329" s="942"/>
      <c r="DKQ329" s="942"/>
      <c r="DKR329" s="942"/>
      <c r="DKS329" s="942"/>
      <c r="DKT329" s="942"/>
      <c r="DKU329" s="942"/>
      <c r="DKV329" s="942"/>
      <c r="DKW329" s="942"/>
      <c r="DKX329" s="942"/>
      <c r="DKY329" s="942"/>
      <c r="DKZ329" s="942"/>
      <c r="DLA329" s="942"/>
      <c r="DLB329" s="942"/>
      <c r="DLC329" s="942"/>
      <c r="DLD329" s="942"/>
      <c r="DLE329" s="942"/>
      <c r="DLF329" s="942"/>
      <c r="DLG329" s="942"/>
      <c r="DLH329" s="942"/>
      <c r="DLI329" s="942"/>
      <c r="DLJ329" s="942"/>
      <c r="DLK329" s="942"/>
      <c r="DLL329" s="942"/>
      <c r="DLM329" s="942"/>
      <c r="DLN329" s="942"/>
      <c r="DLO329" s="942"/>
      <c r="DLP329" s="942"/>
      <c r="DLQ329" s="942"/>
      <c r="DLR329" s="942"/>
      <c r="DLS329" s="942"/>
      <c r="DLT329" s="942"/>
      <c r="DLU329" s="942"/>
      <c r="DLV329" s="942"/>
      <c r="DLW329" s="942"/>
      <c r="DLX329" s="942"/>
      <c r="DLY329" s="942"/>
      <c r="DLZ329" s="942"/>
      <c r="DMA329" s="942"/>
      <c r="DMB329" s="942"/>
      <c r="DMC329" s="942"/>
      <c r="DMD329" s="942"/>
      <c r="DME329" s="942"/>
      <c r="DMF329" s="942"/>
      <c r="DMG329" s="942"/>
      <c r="DMH329" s="942"/>
      <c r="DMI329" s="942"/>
      <c r="DMJ329" s="942"/>
      <c r="DMK329" s="942"/>
      <c r="DML329" s="942"/>
      <c r="DMM329" s="942"/>
      <c r="DMN329" s="942"/>
      <c r="DMO329" s="942"/>
      <c r="DMP329" s="942"/>
      <c r="DMQ329" s="942"/>
      <c r="DMR329" s="942"/>
      <c r="DMS329" s="942"/>
      <c r="DMT329" s="942"/>
      <c r="DMU329" s="942"/>
      <c r="DMV329" s="942"/>
      <c r="DMW329" s="942"/>
      <c r="DMX329" s="942"/>
      <c r="DMY329" s="942"/>
      <c r="DMZ329" s="942"/>
      <c r="DNA329" s="942"/>
      <c r="DNB329" s="942"/>
      <c r="DNC329" s="942"/>
      <c r="DND329" s="942"/>
      <c r="DNE329" s="942"/>
      <c r="DNF329" s="942"/>
      <c r="DNG329" s="942"/>
      <c r="DNH329" s="942"/>
      <c r="DNI329" s="942"/>
      <c r="DNJ329" s="942"/>
      <c r="DNK329" s="942"/>
      <c r="DNL329" s="942"/>
      <c r="DNM329" s="942"/>
      <c r="DNN329" s="942"/>
      <c r="DNO329" s="942"/>
      <c r="DNP329" s="942"/>
      <c r="DNQ329" s="942"/>
      <c r="DNR329" s="942"/>
      <c r="DNS329" s="942"/>
      <c r="DNT329" s="942"/>
      <c r="DNU329" s="942"/>
      <c r="DNV329" s="942"/>
      <c r="DNW329" s="942"/>
      <c r="DNX329" s="942"/>
      <c r="DNY329" s="942"/>
      <c r="DNZ329" s="942"/>
      <c r="DOA329" s="942"/>
      <c r="DOB329" s="942"/>
      <c r="DOC329" s="942"/>
      <c r="DOD329" s="942"/>
      <c r="DOE329" s="942"/>
      <c r="DOF329" s="942"/>
      <c r="DOG329" s="942"/>
      <c r="DOH329" s="942"/>
      <c r="DOI329" s="942"/>
      <c r="DOJ329" s="942"/>
      <c r="DOK329" s="942"/>
      <c r="DOL329" s="942"/>
      <c r="DOM329" s="942"/>
      <c r="DON329" s="942"/>
      <c r="DOO329" s="942"/>
      <c r="DOP329" s="942"/>
      <c r="DOQ329" s="942"/>
      <c r="DOR329" s="942"/>
      <c r="DOS329" s="942"/>
      <c r="DOT329" s="942"/>
      <c r="DOU329" s="942"/>
      <c r="DOV329" s="942"/>
      <c r="DOW329" s="942"/>
      <c r="DOX329" s="942"/>
      <c r="DOY329" s="942"/>
      <c r="DOZ329" s="942"/>
      <c r="DPA329" s="942"/>
      <c r="DPB329" s="942"/>
      <c r="DPC329" s="942"/>
      <c r="DPD329" s="942"/>
      <c r="DPE329" s="942"/>
      <c r="DPF329" s="942"/>
      <c r="DPG329" s="942"/>
      <c r="DPH329" s="942"/>
      <c r="DPI329" s="942"/>
      <c r="DPJ329" s="942"/>
      <c r="DPK329" s="942"/>
      <c r="DPL329" s="942"/>
      <c r="DPM329" s="942"/>
      <c r="DPN329" s="942"/>
      <c r="DPO329" s="942"/>
      <c r="DPP329" s="942"/>
      <c r="DPQ329" s="942"/>
      <c r="DPR329" s="942"/>
      <c r="DPS329" s="942"/>
      <c r="DPT329" s="942"/>
      <c r="DPU329" s="942"/>
      <c r="DPV329" s="942"/>
      <c r="DPW329" s="942"/>
      <c r="DPX329" s="942"/>
      <c r="DPY329" s="942"/>
      <c r="DPZ329" s="942"/>
      <c r="DQA329" s="942"/>
      <c r="DQB329" s="942"/>
      <c r="DQC329" s="942"/>
      <c r="DQD329" s="942"/>
      <c r="DQE329" s="942"/>
      <c r="DQF329" s="942"/>
      <c r="DQG329" s="942"/>
      <c r="DQH329" s="942"/>
      <c r="DQI329" s="942"/>
      <c r="DQJ329" s="942"/>
      <c r="DQK329" s="942"/>
      <c r="DQL329" s="942"/>
      <c r="DQM329" s="942"/>
      <c r="DQN329" s="942"/>
      <c r="DQO329" s="942"/>
      <c r="DQP329" s="942"/>
      <c r="DQQ329" s="942"/>
      <c r="DQR329" s="942"/>
      <c r="DQS329" s="942"/>
      <c r="DQT329" s="942"/>
      <c r="DQU329" s="942"/>
      <c r="DQV329" s="942"/>
      <c r="DQW329" s="942"/>
      <c r="DQX329" s="942"/>
      <c r="DQY329" s="942"/>
      <c r="DQZ329" s="942"/>
      <c r="DRA329" s="942"/>
      <c r="DRB329" s="942"/>
      <c r="DRC329" s="942"/>
      <c r="DRD329" s="942"/>
      <c r="DRE329" s="942"/>
      <c r="DRF329" s="942"/>
      <c r="DRG329" s="942"/>
      <c r="DRH329" s="942"/>
      <c r="DRI329" s="942"/>
      <c r="DRJ329" s="942"/>
      <c r="DRK329" s="942"/>
      <c r="DRL329" s="942"/>
      <c r="DRM329" s="942"/>
      <c r="DRN329" s="942"/>
      <c r="DRO329" s="942"/>
      <c r="DRP329" s="942"/>
      <c r="DRQ329" s="942"/>
      <c r="DRR329" s="942"/>
      <c r="DRS329" s="942"/>
      <c r="DRT329" s="942"/>
      <c r="DRU329" s="942"/>
      <c r="DRV329" s="942"/>
      <c r="DRW329" s="942"/>
      <c r="DRX329" s="942"/>
      <c r="DRY329" s="942"/>
      <c r="DRZ329" s="942"/>
      <c r="DSA329" s="942"/>
      <c r="DSB329" s="942"/>
      <c r="DSC329" s="942"/>
      <c r="DSD329" s="942"/>
      <c r="DSE329" s="942"/>
      <c r="DSF329" s="942"/>
      <c r="DSG329" s="942"/>
      <c r="DSH329" s="942"/>
      <c r="DSI329" s="942"/>
      <c r="DSJ329" s="942"/>
      <c r="DSK329" s="942"/>
      <c r="DSL329" s="942"/>
      <c r="DSM329" s="942"/>
      <c r="DSN329" s="942"/>
      <c r="DSO329" s="942"/>
      <c r="DSP329" s="942"/>
      <c r="DSQ329" s="942"/>
      <c r="DSR329" s="942"/>
      <c r="DSS329" s="942"/>
      <c r="DST329" s="942"/>
      <c r="DSU329" s="942"/>
      <c r="DSV329" s="942"/>
      <c r="DSW329" s="942"/>
      <c r="DSX329" s="942"/>
      <c r="DSY329" s="942"/>
      <c r="DSZ329" s="942"/>
      <c r="DTA329" s="942"/>
      <c r="DTB329" s="942"/>
      <c r="DTC329" s="942"/>
      <c r="DTD329" s="942"/>
      <c r="DTE329" s="942"/>
      <c r="DTF329" s="942"/>
      <c r="DTG329" s="942"/>
      <c r="DTH329" s="942"/>
      <c r="DTI329" s="942"/>
      <c r="DTJ329" s="942"/>
      <c r="DTK329" s="942"/>
      <c r="DTL329" s="942"/>
      <c r="DTM329" s="942"/>
      <c r="DTN329" s="942"/>
      <c r="DTO329" s="942"/>
      <c r="DTP329" s="942"/>
      <c r="DTQ329" s="942"/>
      <c r="DTR329" s="942"/>
      <c r="DTS329" s="942"/>
      <c r="DTT329" s="942"/>
      <c r="DTU329" s="942"/>
      <c r="DTV329" s="942"/>
      <c r="DTW329" s="942"/>
      <c r="DTX329" s="942"/>
      <c r="DTY329" s="942"/>
      <c r="DTZ329" s="942"/>
      <c r="DUA329" s="942"/>
      <c r="DUB329" s="942"/>
      <c r="DUC329" s="942"/>
      <c r="DUD329" s="942"/>
      <c r="DUE329" s="942"/>
      <c r="DUF329" s="942"/>
      <c r="DUG329" s="942"/>
      <c r="DUH329" s="942"/>
      <c r="DUI329" s="942"/>
      <c r="DUJ329" s="942"/>
      <c r="DUK329" s="942"/>
      <c r="DUL329" s="942"/>
      <c r="DUM329" s="942"/>
      <c r="DUN329" s="942"/>
      <c r="DUO329" s="942"/>
      <c r="DUP329" s="942"/>
      <c r="DUQ329" s="942"/>
      <c r="DUR329" s="942"/>
      <c r="DUS329" s="942"/>
      <c r="DUT329" s="942"/>
      <c r="DUU329" s="942"/>
      <c r="DUV329" s="942"/>
      <c r="DUW329" s="942"/>
      <c r="DUX329" s="942"/>
      <c r="DUY329" s="942"/>
      <c r="DUZ329" s="942"/>
      <c r="DVA329" s="942"/>
      <c r="DVB329" s="942"/>
      <c r="DVC329" s="942"/>
      <c r="DVD329" s="942"/>
      <c r="DVE329" s="942"/>
      <c r="DVF329" s="942"/>
      <c r="DVG329" s="942"/>
      <c r="DVH329" s="942"/>
      <c r="DVI329" s="942"/>
      <c r="DVJ329" s="942"/>
      <c r="DVK329" s="942"/>
      <c r="DVL329" s="942"/>
      <c r="DVM329" s="942"/>
      <c r="DVN329" s="942"/>
      <c r="DVO329" s="942"/>
      <c r="DVP329" s="942"/>
      <c r="DVQ329" s="942"/>
      <c r="DVR329" s="942"/>
      <c r="DVS329" s="942"/>
      <c r="DVT329" s="942"/>
      <c r="DVU329" s="942"/>
      <c r="DVV329" s="942"/>
      <c r="DVW329" s="942"/>
      <c r="DVX329" s="942"/>
      <c r="DVY329" s="942"/>
      <c r="DVZ329" s="942"/>
      <c r="DWA329" s="942"/>
      <c r="DWB329" s="942"/>
      <c r="DWC329" s="942"/>
      <c r="DWD329" s="942"/>
      <c r="DWE329" s="942"/>
      <c r="DWF329" s="942"/>
      <c r="DWG329" s="942"/>
      <c r="DWH329" s="942"/>
      <c r="DWI329" s="942"/>
      <c r="DWJ329" s="942"/>
      <c r="DWK329" s="942"/>
      <c r="DWL329" s="942"/>
      <c r="DWM329" s="942"/>
      <c r="DWN329" s="942"/>
      <c r="DWO329" s="942"/>
      <c r="DWP329" s="942"/>
      <c r="DWQ329" s="942"/>
      <c r="DWR329" s="942"/>
      <c r="DWS329" s="942"/>
      <c r="DWT329" s="942"/>
      <c r="DWU329" s="942"/>
      <c r="DWV329" s="942"/>
      <c r="DWW329" s="942"/>
      <c r="DWX329" s="942"/>
      <c r="DWY329" s="942"/>
      <c r="DWZ329" s="942"/>
      <c r="DXA329" s="942"/>
      <c r="DXB329" s="942"/>
      <c r="DXC329" s="942"/>
      <c r="DXD329" s="942"/>
      <c r="DXE329" s="942"/>
      <c r="DXF329" s="942"/>
      <c r="DXG329" s="942"/>
      <c r="DXH329" s="942"/>
      <c r="DXI329" s="942"/>
      <c r="DXJ329" s="942"/>
      <c r="DXK329" s="942"/>
      <c r="DXL329" s="942"/>
      <c r="DXM329" s="942"/>
      <c r="DXN329" s="942"/>
      <c r="DXO329" s="942"/>
      <c r="DXP329" s="942"/>
      <c r="DXQ329" s="942"/>
      <c r="DXR329" s="942"/>
      <c r="DXS329" s="942"/>
      <c r="DXT329" s="942"/>
      <c r="DXU329" s="942"/>
      <c r="DXV329" s="942"/>
      <c r="DXW329" s="942"/>
      <c r="DXX329" s="942"/>
      <c r="DXY329" s="942"/>
      <c r="DXZ329" s="942"/>
      <c r="DYA329" s="942"/>
      <c r="DYB329" s="942"/>
      <c r="DYC329" s="942"/>
      <c r="DYD329" s="942"/>
      <c r="DYE329" s="942"/>
      <c r="DYF329" s="942"/>
      <c r="DYG329" s="942"/>
      <c r="DYH329" s="942"/>
      <c r="DYI329" s="942"/>
      <c r="DYJ329" s="942"/>
      <c r="DYK329" s="942"/>
      <c r="DYL329" s="942"/>
      <c r="DYM329" s="942"/>
      <c r="DYN329" s="942"/>
      <c r="DYO329" s="942"/>
      <c r="DYP329" s="942"/>
      <c r="DYQ329" s="942"/>
      <c r="DYR329" s="942"/>
      <c r="DYS329" s="942"/>
      <c r="DYT329" s="942"/>
      <c r="DYU329" s="942"/>
      <c r="DYV329" s="942"/>
      <c r="DYW329" s="942"/>
      <c r="DYX329" s="942"/>
      <c r="DYY329" s="942"/>
      <c r="DYZ329" s="942"/>
      <c r="DZA329" s="942"/>
      <c r="DZB329" s="942"/>
      <c r="DZC329" s="942"/>
      <c r="DZD329" s="942"/>
      <c r="DZE329" s="942"/>
      <c r="DZF329" s="942"/>
      <c r="DZG329" s="942"/>
      <c r="DZH329" s="942"/>
      <c r="DZI329" s="942"/>
      <c r="DZJ329" s="942"/>
      <c r="DZK329" s="942"/>
      <c r="DZL329" s="942"/>
      <c r="DZM329" s="942"/>
      <c r="DZN329" s="942"/>
      <c r="DZO329" s="942"/>
      <c r="DZP329" s="942"/>
      <c r="DZQ329" s="942"/>
      <c r="DZR329" s="942"/>
      <c r="DZS329" s="942"/>
      <c r="DZT329" s="942"/>
      <c r="DZU329" s="942"/>
      <c r="DZV329" s="942"/>
      <c r="DZW329" s="942"/>
      <c r="DZX329" s="942"/>
      <c r="DZY329" s="942"/>
      <c r="DZZ329" s="942"/>
      <c r="EAA329" s="942"/>
      <c r="EAB329" s="942"/>
      <c r="EAC329" s="942"/>
      <c r="EAD329" s="942"/>
      <c r="EAE329" s="942"/>
      <c r="EAF329" s="942"/>
      <c r="EAG329" s="942"/>
      <c r="EAH329" s="942"/>
      <c r="EAI329" s="942"/>
      <c r="EAJ329" s="942"/>
      <c r="EAK329" s="942"/>
      <c r="EAL329" s="942"/>
      <c r="EAM329" s="942"/>
      <c r="EAN329" s="942"/>
      <c r="EAO329" s="942"/>
      <c r="EAP329" s="942"/>
      <c r="EAQ329" s="942"/>
      <c r="EAR329" s="942"/>
      <c r="EAS329" s="942"/>
      <c r="EAT329" s="942"/>
      <c r="EAU329" s="942"/>
      <c r="EAV329" s="942"/>
      <c r="EAW329" s="942"/>
      <c r="EAX329" s="942"/>
      <c r="EAY329" s="942"/>
      <c r="EAZ329" s="942"/>
      <c r="EBA329" s="942"/>
      <c r="EBB329" s="942"/>
      <c r="EBC329" s="942"/>
      <c r="EBD329" s="942"/>
      <c r="EBE329" s="942"/>
      <c r="EBF329" s="942"/>
      <c r="EBG329" s="942"/>
      <c r="EBH329" s="942"/>
      <c r="EBI329" s="942"/>
      <c r="EBJ329" s="942"/>
      <c r="EBK329" s="942"/>
      <c r="EBL329" s="942"/>
      <c r="EBM329" s="942"/>
      <c r="EBN329" s="942"/>
      <c r="EBO329" s="942"/>
      <c r="EBP329" s="942"/>
      <c r="EBQ329" s="942"/>
      <c r="EBR329" s="942"/>
      <c r="EBS329" s="942"/>
      <c r="EBT329" s="942"/>
      <c r="EBU329" s="942"/>
      <c r="EBV329" s="942"/>
      <c r="EBW329" s="942"/>
      <c r="EBX329" s="942"/>
      <c r="EBY329" s="942"/>
      <c r="EBZ329" s="942"/>
      <c r="ECA329" s="942"/>
      <c r="ECB329" s="942"/>
      <c r="ECC329" s="942"/>
      <c r="ECD329" s="942"/>
      <c r="ECE329" s="942"/>
      <c r="ECF329" s="942"/>
      <c r="ECG329" s="942"/>
      <c r="ECH329" s="942"/>
      <c r="ECI329" s="942"/>
      <c r="ECJ329" s="942"/>
      <c r="ECK329" s="942"/>
      <c r="ECL329" s="942"/>
      <c r="ECM329" s="942"/>
      <c r="ECN329" s="942"/>
      <c r="ECO329" s="942"/>
      <c r="ECP329" s="942"/>
      <c r="ECQ329" s="942"/>
      <c r="ECR329" s="942"/>
      <c r="ECS329" s="942"/>
      <c r="ECT329" s="942"/>
      <c r="ECU329" s="942"/>
      <c r="ECV329" s="942"/>
      <c r="ECW329" s="942"/>
      <c r="ECX329" s="942"/>
      <c r="ECY329" s="942"/>
      <c r="ECZ329" s="942"/>
      <c r="EDA329" s="942"/>
      <c r="EDB329" s="942"/>
      <c r="EDC329" s="942"/>
      <c r="EDD329" s="942"/>
      <c r="EDE329" s="942"/>
      <c r="EDF329" s="942"/>
      <c r="EDG329" s="942"/>
      <c r="EDH329" s="942"/>
      <c r="EDI329" s="942"/>
      <c r="EDJ329" s="942"/>
      <c r="EDK329" s="942"/>
      <c r="EDL329" s="942"/>
      <c r="EDM329" s="942"/>
      <c r="EDN329" s="942"/>
      <c r="EDO329" s="942"/>
      <c r="EDP329" s="942"/>
      <c r="EDQ329" s="942"/>
      <c r="EDR329" s="942"/>
      <c r="EDS329" s="942"/>
      <c r="EDT329" s="942"/>
      <c r="EDU329" s="942"/>
      <c r="EDV329" s="942"/>
      <c r="EDW329" s="942"/>
      <c r="EDX329" s="942"/>
      <c r="EDY329" s="942"/>
      <c r="EDZ329" s="942"/>
      <c r="EEA329" s="942"/>
      <c r="EEB329" s="942"/>
      <c r="EEC329" s="942"/>
      <c r="EED329" s="942"/>
      <c r="EEE329" s="942"/>
      <c r="EEF329" s="942"/>
      <c r="EEG329" s="942"/>
      <c r="EEH329" s="942"/>
      <c r="EEI329" s="942"/>
      <c r="EEJ329" s="942"/>
      <c r="EEK329" s="942"/>
      <c r="EEL329" s="942"/>
      <c r="EEM329" s="942"/>
      <c r="EEN329" s="942"/>
      <c r="EEO329" s="942"/>
      <c r="EEP329" s="942"/>
      <c r="EEQ329" s="942"/>
      <c r="EER329" s="942"/>
      <c r="EES329" s="942"/>
      <c r="EET329" s="942"/>
      <c r="EEU329" s="942"/>
      <c r="EEV329" s="942"/>
      <c r="EEW329" s="942"/>
      <c r="EEX329" s="942"/>
      <c r="EEY329" s="942"/>
      <c r="EEZ329" s="942"/>
      <c r="EFA329" s="942"/>
      <c r="EFB329" s="942"/>
      <c r="EFC329" s="942"/>
      <c r="EFD329" s="942"/>
      <c r="EFE329" s="942"/>
      <c r="EFF329" s="942"/>
      <c r="EFG329" s="942"/>
      <c r="EFH329" s="942"/>
      <c r="EFI329" s="942"/>
      <c r="EFJ329" s="942"/>
      <c r="EFK329" s="942"/>
      <c r="EFL329" s="942"/>
      <c r="EFM329" s="942"/>
      <c r="EFN329" s="942"/>
      <c r="EFO329" s="942"/>
      <c r="EFP329" s="942"/>
      <c r="EFQ329" s="942"/>
      <c r="EFR329" s="942"/>
      <c r="EFS329" s="942"/>
      <c r="EFT329" s="942"/>
      <c r="EFU329" s="942"/>
      <c r="EFV329" s="942"/>
      <c r="EFW329" s="942"/>
      <c r="EFX329" s="942"/>
      <c r="EFY329" s="942"/>
      <c r="EFZ329" s="942"/>
      <c r="EGA329" s="942"/>
      <c r="EGB329" s="942"/>
      <c r="EGC329" s="942"/>
      <c r="EGD329" s="942"/>
      <c r="EGE329" s="942"/>
      <c r="EGF329" s="942"/>
      <c r="EGG329" s="942"/>
      <c r="EGH329" s="942"/>
      <c r="EGI329" s="942"/>
      <c r="EGJ329" s="942"/>
      <c r="EGK329" s="942"/>
      <c r="EGL329" s="942"/>
      <c r="EGM329" s="942"/>
      <c r="EGN329" s="942"/>
      <c r="EGO329" s="942"/>
      <c r="EGP329" s="942"/>
      <c r="EGQ329" s="942"/>
      <c r="EGR329" s="942"/>
      <c r="EGS329" s="942"/>
      <c r="EGT329" s="942"/>
      <c r="EGU329" s="942"/>
      <c r="EGV329" s="942"/>
      <c r="EGW329" s="942"/>
      <c r="EGX329" s="942"/>
      <c r="EGY329" s="942"/>
      <c r="EGZ329" s="942"/>
      <c r="EHA329" s="942"/>
      <c r="EHB329" s="942"/>
      <c r="EHC329" s="942"/>
      <c r="EHD329" s="942"/>
      <c r="EHE329" s="942"/>
      <c r="EHF329" s="942"/>
      <c r="EHG329" s="942"/>
      <c r="EHH329" s="942"/>
      <c r="EHI329" s="942"/>
      <c r="EHJ329" s="942"/>
      <c r="EHK329" s="942"/>
      <c r="EHL329" s="942"/>
      <c r="EHM329" s="942"/>
      <c r="EHN329" s="942"/>
      <c r="EHO329" s="942"/>
      <c r="EHP329" s="942"/>
      <c r="EHQ329" s="942"/>
      <c r="EHR329" s="942"/>
      <c r="EHS329" s="942"/>
      <c r="EHT329" s="942"/>
      <c r="EHU329" s="942"/>
      <c r="EHV329" s="942"/>
      <c r="EHW329" s="942"/>
      <c r="EHX329" s="942"/>
      <c r="EHY329" s="942"/>
      <c r="EHZ329" s="942"/>
      <c r="EIA329" s="942"/>
      <c r="EIB329" s="942"/>
      <c r="EIC329" s="942"/>
      <c r="EID329" s="942"/>
      <c r="EIE329" s="942"/>
      <c r="EIF329" s="942"/>
      <c r="EIG329" s="942"/>
      <c r="EIH329" s="942"/>
      <c r="EII329" s="942"/>
      <c r="EIJ329" s="942"/>
      <c r="EIK329" s="942"/>
      <c r="EIL329" s="942"/>
      <c r="EIM329" s="942"/>
      <c r="EIN329" s="942"/>
      <c r="EIO329" s="942"/>
      <c r="EIP329" s="942"/>
      <c r="EIQ329" s="942"/>
      <c r="EIR329" s="942"/>
      <c r="EIS329" s="942"/>
      <c r="EIT329" s="942"/>
      <c r="EIU329" s="942"/>
      <c r="EIV329" s="942"/>
      <c r="EIW329" s="942"/>
      <c r="EIX329" s="942"/>
      <c r="EIY329" s="942"/>
      <c r="EIZ329" s="942"/>
      <c r="EJA329" s="942"/>
      <c r="EJB329" s="942"/>
      <c r="EJC329" s="942"/>
      <c r="EJD329" s="942"/>
      <c r="EJE329" s="942"/>
      <c r="EJF329" s="942"/>
      <c r="EJG329" s="942"/>
      <c r="EJH329" s="942"/>
      <c r="EJI329" s="942"/>
      <c r="EJJ329" s="942"/>
      <c r="EJK329" s="942"/>
      <c r="EJL329" s="942"/>
      <c r="EJM329" s="942"/>
      <c r="EJN329" s="942"/>
      <c r="EJO329" s="942"/>
      <c r="EJP329" s="942"/>
      <c r="EJQ329" s="942"/>
      <c r="EJR329" s="942"/>
      <c r="EJS329" s="942"/>
      <c r="EJT329" s="942"/>
      <c r="EJU329" s="942"/>
      <c r="EJV329" s="942"/>
      <c r="EJW329" s="942"/>
      <c r="EJX329" s="942"/>
      <c r="EJY329" s="942"/>
      <c r="EJZ329" s="942"/>
      <c r="EKA329" s="942"/>
      <c r="EKB329" s="942"/>
      <c r="EKC329" s="942"/>
      <c r="EKD329" s="942"/>
      <c r="EKE329" s="942"/>
      <c r="EKF329" s="942"/>
      <c r="EKG329" s="942"/>
      <c r="EKH329" s="942"/>
      <c r="EKI329" s="942"/>
      <c r="EKJ329" s="942"/>
      <c r="EKK329" s="942"/>
      <c r="EKL329" s="942"/>
      <c r="EKM329" s="942"/>
      <c r="EKN329" s="942"/>
      <c r="EKO329" s="942"/>
      <c r="EKP329" s="942"/>
      <c r="EKQ329" s="942"/>
      <c r="EKR329" s="942"/>
      <c r="EKS329" s="942"/>
      <c r="EKT329" s="942"/>
      <c r="EKU329" s="942"/>
      <c r="EKV329" s="942"/>
      <c r="EKW329" s="942"/>
      <c r="EKX329" s="942"/>
      <c r="EKY329" s="942"/>
      <c r="EKZ329" s="942"/>
      <c r="ELA329" s="942"/>
      <c r="ELB329" s="942"/>
      <c r="ELC329" s="942"/>
      <c r="ELD329" s="942"/>
      <c r="ELE329" s="942"/>
      <c r="ELF329" s="942"/>
      <c r="ELG329" s="942"/>
      <c r="ELH329" s="942"/>
      <c r="ELI329" s="942"/>
      <c r="ELJ329" s="942"/>
      <c r="ELK329" s="942"/>
      <c r="ELL329" s="942"/>
      <c r="ELM329" s="942"/>
      <c r="ELN329" s="942"/>
      <c r="ELO329" s="942"/>
      <c r="ELP329" s="942"/>
      <c r="ELQ329" s="942"/>
      <c r="ELR329" s="942"/>
      <c r="ELS329" s="942"/>
      <c r="ELT329" s="942"/>
      <c r="ELU329" s="942"/>
      <c r="ELV329" s="942"/>
      <c r="ELW329" s="942"/>
      <c r="ELX329" s="942"/>
      <c r="ELY329" s="942"/>
      <c r="ELZ329" s="942"/>
      <c r="EMA329" s="942"/>
      <c r="EMB329" s="942"/>
      <c r="EMC329" s="942"/>
      <c r="EMD329" s="942"/>
      <c r="EME329" s="942"/>
      <c r="EMF329" s="942"/>
      <c r="EMG329" s="942"/>
      <c r="EMH329" s="942"/>
      <c r="EMI329" s="942"/>
      <c r="EMJ329" s="942"/>
      <c r="EMK329" s="942"/>
      <c r="EML329" s="942"/>
      <c r="EMM329" s="942"/>
      <c r="EMN329" s="942"/>
      <c r="EMO329" s="942"/>
      <c r="EMP329" s="942"/>
      <c r="EMQ329" s="942"/>
      <c r="EMR329" s="942"/>
      <c r="EMS329" s="942"/>
      <c r="EMT329" s="942"/>
      <c r="EMU329" s="942"/>
      <c r="EMV329" s="942"/>
      <c r="EMW329" s="942"/>
      <c r="EMX329" s="942"/>
      <c r="EMY329" s="942"/>
      <c r="EMZ329" s="942"/>
      <c r="ENA329" s="942"/>
      <c r="ENB329" s="942"/>
      <c r="ENC329" s="942"/>
      <c r="END329" s="942"/>
      <c r="ENE329" s="942"/>
      <c r="ENF329" s="942"/>
      <c r="ENG329" s="942"/>
      <c r="ENH329" s="942"/>
      <c r="ENI329" s="942"/>
      <c r="ENJ329" s="942"/>
      <c r="ENK329" s="942"/>
      <c r="ENL329" s="942"/>
      <c r="ENM329" s="942"/>
      <c r="ENN329" s="942"/>
      <c r="ENO329" s="942"/>
      <c r="ENP329" s="942"/>
      <c r="ENQ329" s="942"/>
      <c r="ENR329" s="942"/>
      <c r="ENS329" s="942"/>
      <c r="ENT329" s="942"/>
      <c r="ENU329" s="942"/>
      <c r="ENV329" s="942"/>
      <c r="ENW329" s="942"/>
      <c r="ENX329" s="942"/>
      <c r="ENY329" s="942"/>
      <c r="ENZ329" s="942"/>
      <c r="EOA329" s="942"/>
      <c r="EOB329" s="942"/>
      <c r="EOC329" s="942"/>
      <c r="EOD329" s="942"/>
      <c r="EOE329" s="942"/>
      <c r="EOF329" s="942"/>
      <c r="EOG329" s="942"/>
      <c r="EOH329" s="942"/>
      <c r="EOI329" s="942"/>
      <c r="EOJ329" s="942"/>
      <c r="EOK329" s="942"/>
      <c r="EOL329" s="942"/>
      <c r="EOM329" s="942"/>
      <c r="EON329" s="942"/>
      <c r="EOO329" s="942"/>
      <c r="EOP329" s="942"/>
      <c r="EOQ329" s="942"/>
      <c r="EOR329" s="942"/>
      <c r="EOS329" s="942"/>
      <c r="EOT329" s="942"/>
      <c r="EOU329" s="942"/>
      <c r="EOV329" s="942"/>
      <c r="EOW329" s="942"/>
      <c r="EOX329" s="942"/>
      <c r="EOY329" s="942"/>
      <c r="EOZ329" s="942"/>
      <c r="EPA329" s="942"/>
      <c r="EPB329" s="942"/>
      <c r="EPC329" s="942"/>
      <c r="EPD329" s="942"/>
      <c r="EPE329" s="942"/>
      <c r="EPF329" s="942"/>
      <c r="EPG329" s="942"/>
      <c r="EPH329" s="942"/>
      <c r="EPI329" s="942"/>
      <c r="EPJ329" s="942"/>
      <c r="EPK329" s="942"/>
      <c r="EPL329" s="942"/>
      <c r="EPM329" s="942"/>
      <c r="EPN329" s="942"/>
      <c r="EPO329" s="942"/>
      <c r="EPP329" s="942"/>
      <c r="EPQ329" s="942"/>
      <c r="EPR329" s="942"/>
      <c r="EPS329" s="942"/>
      <c r="EPT329" s="942"/>
      <c r="EPU329" s="942"/>
      <c r="EPV329" s="942"/>
      <c r="EPW329" s="942"/>
      <c r="EPX329" s="942"/>
      <c r="EPY329" s="942"/>
      <c r="EPZ329" s="942"/>
      <c r="EQA329" s="942"/>
      <c r="EQB329" s="942"/>
      <c r="EQC329" s="942"/>
      <c r="EQD329" s="942"/>
      <c r="EQE329" s="942"/>
      <c r="EQF329" s="942"/>
      <c r="EQG329" s="942"/>
      <c r="EQH329" s="942"/>
      <c r="EQI329" s="942"/>
      <c r="EQJ329" s="942"/>
      <c r="EQK329" s="942"/>
      <c r="EQL329" s="942"/>
      <c r="EQM329" s="942"/>
      <c r="EQN329" s="942"/>
      <c r="EQO329" s="942"/>
      <c r="EQP329" s="942"/>
      <c r="EQQ329" s="942"/>
      <c r="EQR329" s="942"/>
      <c r="EQS329" s="942"/>
      <c r="EQT329" s="942"/>
      <c r="EQU329" s="942"/>
      <c r="EQV329" s="942"/>
      <c r="EQW329" s="942"/>
      <c r="EQX329" s="942"/>
      <c r="EQY329" s="942"/>
      <c r="EQZ329" s="942"/>
      <c r="ERA329" s="942"/>
      <c r="ERB329" s="942"/>
      <c r="ERC329" s="942"/>
      <c r="ERD329" s="942"/>
      <c r="ERE329" s="942"/>
      <c r="ERF329" s="942"/>
      <c r="ERG329" s="942"/>
      <c r="ERH329" s="942"/>
      <c r="ERI329" s="942"/>
      <c r="ERJ329" s="942"/>
      <c r="ERK329" s="942"/>
      <c r="ERL329" s="942"/>
      <c r="ERM329" s="942"/>
      <c r="ERN329" s="942"/>
      <c r="ERO329" s="942"/>
      <c r="ERP329" s="942"/>
      <c r="ERQ329" s="942"/>
      <c r="ERR329" s="942"/>
      <c r="ERS329" s="942"/>
      <c r="ERT329" s="942"/>
      <c r="ERU329" s="942"/>
      <c r="ERV329" s="942"/>
      <c r="ERW329" s="942"/>
      <c r="ERX329" s="942"/>
      <c r="ERY329" s="942"/>
      <c r="ERZ329" s="942"/>
      <c r="ESA329" s="942"/>
      <c r="ESB329" s="942"/>
      <c r="ESC329" s="942"/>
      <c r="ESD329" s="942"/>
      <c r="ESE329" s="942"/>
      <c r="ESF329" s="942"/>
      <c r="ESG329" s="942"/>
      <c r="ESH329" s="942"/>
      <c r="ESI329" s="942"/>
      <c r="ESJ329" s="942"/>
      <c r="ESK329" s="942"/>
      <c r="ESL329" s="942"/>
      <c r="ESM329" s="942"/>
      <c r="ESN329" s="942"/>
      <c r="ESO329" s="942"/>
      <c r="ESP329" s="942"/>
      <c r="ESQ329" s="942"/>
      <c r="ESR329" s="942"/>
      <c r="ESS329" s="942"/>
      <c r="EST329" s="942"/>
      <c r="ESU329" s="942"/>
      <c r="ESV329" s="942"/>
      <c r="ESW329" s="942"/>
      <c r="ESX329" s="942"/>
      <c r="ESY329" s="942"/>
      <c r="ESZ329" s="942"/>
      <c r="ETA329" s="942"/>
      <c r="ETB329" s="942"/>
      <c r="ETC329" s="942"/>
      <c r="ETD329" s="942"/>
      <c r="ETE329" s="942"/>
      <c r="ETF329" s="942"/>
      <c r="ETG329" s="942"/>
      <c r="ETH329" s="942"/>
      <c r="ETI329" s="942"/>
      <c r="ETJ329" s="942"/>
      <c r="ETK329" s="942"/>
      <c r="ETL329" s="942"/>
      <c r="ETM329" s="942"/>
      <c r="ETN329" s="942"/>
      <c r="ETO329" s="942"/>
      <c r="ETP329" s="942"/>
      <c r="ETQ329" s="942"/>
      <c r="ETR329" s="942"/>
      <c r="ETS329" s="942"/>
      <c r="ETT329" s="942"/>
      <c r="ETU329" s="942"/>
      <c r="ETV329" s="942"/>
      <c r="ETW329" s="942"/>
      <c r="ETX329" s="942"/>
      <c r="ETY329" s="942"/>
      <c r="ETZ329" s="942"/>
      <c r="EUA329" s="942"/>
      <c r="EUB329" s="942"/>
      <c r="EUC329" s="942"/>
      <c r="EUD329" s="942"/>
      <c r="EUE329" s="942"/>
      <c r="EUF329" s="942"/>
      <c r="EUG329" s="942"/>
      <c r="EUH329" s="942"/>
      <c r="EUI329" s="942"/>
      <c r="EUJ329" s="942"/>
      <c r="EUK329" s="942"/>
      <c r="EUL329" s="942"/>
      <c r="EUM329" s="942"/>
      <c r="EUN329" s="942"/>
      <c r="EUO329" s="942"/>
      <c r="EUP329" s="942"/>
      <c r="EUQ329" s="942"/>
      <c r="EUR329" s="942"/>
      <c r="EUS329" s="942"/>
      <c r="EUT329" s="942"/>
      <c r="EUU329" s="942"/>
      <c r="EUV329" s="942"/>
      <c r="EUW329" s="942"/>
      <c r="EUX329" s="942"/>
      <c r="EUY329" s="942"/>
      <c r="EUZ329" s="942"/>
      <c r="EVA329" s="942"/>
      <c r="EVB329" s="942"/>
      <c r="EVC329" s="942"/>
      <c r="EVD329" s="942"/>
      <c r="EVE329" s="942"/>
      <c r="EVF329" s="942"/>
      <c r="EVG329" s="942"/>
      <c r="EVH329" s="942"/>
      <c r="EVI329" s="942"/>
      <c r="EVJ329" s="942"/>
      <c r="EVK329" s="942"/>
      <c r="EVL329" s="942"/>
      <c r="EVM329" s="942"/>
      <c r="EVN329" s="942"/>
      <c r="EVO329" s="942"/>
      <c r="EVP329" s="942"/>
      <c r="EVQ329" s="942"/>
      <c r="EVR329" s="942"/>
      <c r="EVS329" s="942"/>
      <c r="EVT329" s="942"/>
      <c r="EVU329" s="942"/>
      <c r="EVV329" s="942"/>
      <c r="EVW329" s="942"/>
      <c r="EVX329" s="942"/>
      <c r="EVY329" s="942"/>
      <c r="EVZ329" s="942"/>
      <c r="EWA329" s="942"/>
      <c r="EWB329" s="942"/>
      <c r="EWC329" s="942"/>
      <c r="EWD329" s="942"/>
      <c r="EWE329" s="942"/>
      <c r="EWF329" s="942"/>
      <c r="EWG329" s="942"/>
      <c r="EWH329" s="942"/>
      <c r="EWI329" s="942"/>
      <c r="EWJ329" s="942"/>
      <c r="EWK329" s="942"/>
      <c r="EWL329" s="942"/>
      <c r="EWM329" s="942"/>
      <c r="EWN329" s="942"/>
      <c r="EWO329" s="942"/>
      <c r="EWP329" s="942"/>
      <c r="EWQ329" s="942"/>
      <c r="EWR329" s="942"/>
      <c r="EWS329" s="942"/>
      <c r="EWT329" s="942"/>
      <c r="EWU329" s="942"/>
      <c r="EWV329" s="942"/>
      <c r="EWW329" s="942"/>
      <c r="EWX329" s="942"/>
      <c r="EWY329" s="942"/>
      <c r="EWZ329" s="942"/>
      <c r="EXA329" s="942"/>
      <c r="EXB329" s="942"/>
      <c r="EXC329" s="942"/>
      <c r="EXD329" s="942"/>
      <c r="EXE329" s="942"/>
      <c r="EXF329" s="942"/>
      <c r="EXG329" s="942"/>
      <c r="EXH329" s="942"/>
      <c r="EXI329" s="942"/>
      <c r="EXJ329" s="942"/>
      <c r="EXK329" s="942"/>
      <c r="EXL329" s="942"/>
      <c r="EXM329" s="942"/>
      <c r="EXN329" s="942"/>
      <c r="EXO329" s="942"/>
      <c r="EXP329" s="942"/>
      <c r="EXQ329" s="942"/>
      <c r="EXR329" s="942"/>
      <c r="EXS329" s="942"/>
      <c r="EXT329" s="942"/>
      <c r="EXU329" s="942"/>
      <c r="EXV329" s="942"/>
      <c r="EXW329" s="942"/>
      <c r="EXX329" s="942"/>
      <c r="EXY329" s="942"/>
      <c r="EXZ329" s="942"/>
      <c r="EYA329" s="942"/>
      <c r="EYB329" s="942"/>
      <c r="EYC329" s="942"/>
      <c r="EYD329" s="942"/>
      <c r="EYE329" s="942"/>
      <c r="EYF329" s="942"/>
      <c r="EYG329" s="942"/>
      <c r="EYH329" s="942"/>
      <c r="EYI329" s="942"/>
      <c r="EYJ329" s="942"/>
      <c r="EYK329" s="942"/>
      <c r="EYL329" s="942"/>
      <c r="EYM329" s="942"/>
      <c r="EYN329" s="942"/>
      <c r="EYO329" s="942"/>
      <c r="EYP329" s="942"/>
      <c r="EYQ329" s="942"/>
      <c r="EYR329" s="942"/>
      <c r="EYS329" s="942"/>
      <c r="EYT329" s="942"/>
      <c r="EYU329" s="942"/>
      <c r="EYV329" s="942"/>
      <c r="EYW329" s="942"/>
      <c r="EYX329" s="942"/>
      <c r="EYY329" s="942"/>
      <c r="EYZ329" s="942"/>
      <c r="EZA329" s="942"/>
      <c r="EZB329" s="942"/>
      <c r="EZC329" s="942"/>
      <c r="EZD329" s="942"/>
      <c r="EZE329" s="942"/>
      <c r="EZF329" s="942"/>
      <c r="EZG329" s="942"/>
      <c r="EZH329" s="942"/>
      <c r="EZI329" s="942"/>
      <c r="EZJ329" s="942"/>
      <c r="EZK329" s="942"/>
      <c r="EZL329" s="942"/>
      <c r="EZM329" s="942"/>
      <c r="EZN329" s="942"/>
      <c r="EZO329" s="942"/>
      <c r="EZP329" s="942"/>
      <c r="EZQ329" s="942"/>
      <c r="EZR329" s="942"/>
      <c r="EZS329" s="942"/>
      <c r="EZT329" s="942"/>
      <c r="EZU329" s="942"/>
      <c r="EZV329" s="942"/>
      <c r="EZW329" s="942"/>
      <c r="EZX329" s="942"/>
      <c r="EZY329" s="942"/>
      <c r="EZZ329" s="942"/>
      <c r="FAA329" s="942"/>
      <c r="FAB329" s="942"/>
      <c r="FAC329" s="942"/>
      <c r="FAD329" s="942"/>
      <c r="FAE329" s="942"/>
      <c r="FAF329" s="942"/>
      <c r="FAG329" s="942"/>
      <c r="FAH329" s="942"/>
      <c r="FAI329" s="942"/>
      <c r="FAJ329" s="942"/>
      <c r="FAK329" s="942"/>
      <c r="FAL329" s="942"/>
      <c r="FAM329" s="942"/>
      <c r="FAN329" s="942"/>
      <c r="FAO329" s="942"/>
      <c r="FAP329" s="942"/>
      <c r="FAQ329" s="942"/>
      <c r="FAR329" s="942"/>
      <c r="FAS329" s="942"/>
      <c r="FAT329" s="942"/>
      <c r="FAU329" s="942"/>
      <c r="FAV329" s="942"/>
      <c r="FAW329" s="942"/>
      <c r="FAX329" s="942"/>
      <c r="FAY329" s="942"/>
      <c r="FAZ329" s="942"/>
      <c r="FBA329" s="942"/>
      <c r="FBB329" s="942"/>
      <c r="FBC329" s="942"/>
      <c r="FBD329" s="942"/>
      <c r="FBE329" s="942"/>
      <c r="FBF329" s="942"/>
      <c r="FBG329" s="942"/>
      <c r="FBH329" s="942"/>
      <c r="FBI329" s="942"/>
      <c r="FBJ329" s="942"/>
      <c r="FBK329" s="942"/>
      <c r="FBL329" s="942"/>
      <c r="FBM329" s="942"/>
      <c r="FBN329" s="942"/>
      <c r="FBO329" s="942"/>
      <c r="FBP329" s="942"/>
      <c r="FBQ329" s="942"/>
      <c r="FBR329" s="942"/>
      <c r="FBS329" s="942"/>
      <c r="FBT329" s="942"/>
      <c r="FBU329" s="942"/>
      <c r="FBV329" s="942"/>
      <c r="FBW329" s="942"/>
      <c r="FBX329" s="942"/>
      <c r="FBY329" s="942"/>
      <c r="FBZ329" s="942"/>
      <c r="FCA329" s="942"/>
      <c r="FCB329" s="942"/>
      <c r="FCC329" s="942"/>
      <c r="FCD329" s="942"/>
      <c r="FCE329" s="942"/>
      <c r="FCF329" s="942"/>
      <c r="FCG329" s="942"/>
      <c r="FCH329" s="942"/>
      <c r="FCI329" s="942"/>
      <c r="FCJ329" s="942"/>
      <c r="FCK329" s="942"/>
      <c r="FCL329" s="942"/>
      <c r="FCM329" s="942"/>
      <c r="FCN329" s="942"/>
      <c r="FCO329" s="942"/>
      <c r="FCP329" s="942"/>
      <c r="FCQ329" s="942"/>
      <c r="FCR329" s="942"/>
      <c r="FCS329" s="942"/>
      <c r="FCT329" s="942"/>
      <c r="FCU329" s="942"/>
      <c r="FCV329" s="942"/>
      <c r="FCW329" s="942"/>
      <c r="FCX329" s="942"/>
      <c r="FCY329" s="942"/>
      <c r="FCZ329" s="942"/>
      <c r="FDA329" s="942"/>
      <c r="FDB329" s="942"/>
      <c r="FDC329" s="942"/>
      <c r="FDD329" s="942"/>
      <c r="FDE329" s="942"/>
      <c r="FDF329" s="942"/>
      <c r="FDG329" s="942"/>
      <c r="FDH329" s="942"/>
      <c r="FDI329" s="942"/>
      <c r="FDJ329" s="942"/>
      <c r="FDK329" s="942"/>
      <c r="FDL329" s="942"/>
      <c r="FDM329" s="942"/>
      <c r="FDN329" s="942"/>
      <c r="FDO329" s="942"/>
      <c r="FDP329" s="942"/>
      <c r="FDQ329" s="942"/>
      <c r="FDR329" s="942"/>
      <c r="FDS329" s="942"/>
      <c r="FDT329" s="942"/>
      <c r="FDU329" s="942"/>
      <c r="FDV329" s="942"/>
      <c r="FDW329" s="942"/>
      <c r="FDX329" s="942"/>
      <c r="FDY329" s="942"/>
      <c r="FDZ329" s="942"/>
      <c r="FEA329" s="942"/>
      <c r="FEB329" s="942"/>
      <c r="FEC329" s="942"/>
      <c r="FED329" s="942"/>
      <c r="FEE329" s="942"/>
      <c r="FEF329" s="942"/>
      <c r="FEG329" s="942"/>
      <c r="FEH329" s="942"/>
      <c r="FEI329" s="942"/>
      <c r="FEJ329" s="942"/>
      <c r="FEK329" s="942"/>
      <c r="FEL329" s="942"/>
      <c r="FEM329" s="942"/>
      <c r="FEN329" s="942"/>
      <c r="FEO329" s="942"/>
      <c r="FEP329" s="942"/>
      <c r="FEQ329" s="942"/>
      <c r="FER329" s="942"/>
      <c r="FES329" s="942"/>
      <c r="FET329" s="942"/>
      <c r="FEU329" s="942"/>
      <c r="FEV329" s="942"/>
      <c r="FEW329" s="942"/>
      <c r="FEX329" s="942"/>
      <c r="FEY329" s="942"/>
      <c r="FEZ329" s="942"/>
      <c r="FFA329" s="942"/>
      <c r="FFB329" s="942"/>
      <c r="FFC329" s="942"/>
      <c r="FFD329" s="942"/>
      <c r="FFE329" s="942"/>
      <c r="FFF329" s="942"/>
      <c r="FFG329" s="942"/>
      <c r="FFH329" s="942"/>
      <c r="FFI329" s="942"/>
      <c r="FFJ329" s="942"/>
      <c r="FFK329" s="942"/>
      <c r="FFL329" s="942"/>
      <c r="FFM329" s="942"/>
      <c r="FFN329" s="942"/>
      <c r="FFO329" s="942"/>
      <c r="FFP329" s="942"/>
      <c r="FFQ329" s="942"/>
      <c r="FFR329" s="942"/>
      <c r="FFS329" s="942"/>
      <c r="FFT329" s="942"/>
      <c r="FFU329" s="942"/>
      <c r="FFV329" s="942"/>
      <c r="FFW329" s="942"/>
      <c r="FFX329" s="942"/>
      <c r="FFY329" s="942"/>
      <c r="FFZ329" s="942"/>
      <c r="FGA329" s="942"/>
      <c r="FGB329" s="942"/>
      <c r="FGC329" s="942"/>
      <c r="FGD329" s="942"/>
      <c r="FGE329" s="942"/>
      <c r="FGF329" s="942"/>
      <c r="FGG329" s="942"/>
      <c r="FGH329" s="942"/>
      <c r="FGI329" s="942"/>
      <c r="FGJ329" s="942"/>
      <c r="FGK329" s="942"/>
      <c r="FGL329" s="942"/>
      <c r="FGM329" s="942"/>
      <c r="FGN329" s="942"/>
      <c r="FGO329" s="942"/>
      <c r="FGP329" s="942"/>
      <c r="FGQ329" s="942"/>
      <c r="FGR329" s="942"/>
      <c r="FGS329" s="942"/>
      <c r="FGT329" s="942"/>
      <c r="FGU329" s="942"/>
      <c r="FGV329" s="942"/>
      <c r="FGW329" s="942"/>
      <c r="FGX329" s="942"/>
      <c r="FGY329" s="942"/>
      <c r="FGZ329" s="942"/>
      <c r="FHA329" s="942"/>
      <c r="FHB329" s="942"/>
      <c r="FHC329" s="942"/>
      <c r="FHD329" s="942"/>
      <c r="FHE329" s="942"/>
      <c r="FHF329" s="942"/>
      <c r="FHG329" s="942"/>
      <c r="FHH329" s="942"/>
      <c r="FHI329" s="942"/>
      <c r="FHJ329" s="942"/>
      <c r="FHK329" s="942"/>
      <c r="FHL329" s="942"/>
      <c r="FHM329" s="942"/>
      <c r="FHN329" s="942"/>
      <c r="FHO329" s="942"/>
      <c r="FHP329" s="942"/>
      <c r="FHQ329" s="942"/>
      <c r="FHR329" s="942"/>
      <c r="FHS329" s="942"/>
      <c r="FHT329" s="942"/>
      <c r="FHU329" s="942"/>
      <c r="FHV329" s="942"/>
      <c r="FHW329" s="942"/>
      <c r="FHX329" s="942"/>
      <c r="FHY329" s="942"/>
      <c r="FHZ329" s="942"/>
      <c r="FIA329" s="942"/>
      <c r="FIB329" s="942"/>
      <c r="FIC329" s="942"/>
      <c r="FID329" s="942"/>
      <c r="FIE329" s="942"/>
      <c r="FIF329" s="942"/>
      <c r="FIG329" s="942"/>
      <c r="FIH329" s="942"/>
      <c r="FII329" s="942"/>
      <c r="FIJ329" s="942"/>
      <c r="FIK329" s="942"/>
      <c r="FIL329" s="942"/>
      <c r="FIM329" s="942"/>
      <c r="FIN329" s="942"/>
      <c r="FIO329" s="942"/>
      <c r="FIP329" s="942"/>
      <c r="FIQ329" s="942"/>
      <c r="FIR329" s="942"/>
      <c r="FIS329" s="942"/>
      <c r="FIT329" s="942"/>
      <c r="FIU329" s="942"/>
      <c r="FIV329" s="942"/>
      <c r="FIW329" s="942"/>
      <c r="FIX329" s="942"/>
      <c r="FIY329" s="942"/>
      <c r="FIZ329" s="942"/>
      <c r="FJA329" s="942"/>
      <c r="FJB329" s="942"/>
      <c r="FJC329" s="942"/>
      <c r="FJD329" s="942"/>
      <c r="FJE329" s="942"/>
      <c r="FJF329" s="942"/>
      <c r="FJG329" s="942"/>
      <c r="FJH329" s="942"/>
      <c r="FJI329" s="942"/>
      <c r="FJJ329" s="942"/>
      <c r="FJK329" s="942"/>
      <c r="FJL329" s="942"/>
      <c r="FJM329" s="942"/>
      <c r="FJN329" s="942"/>
      <c r="FJO329" s="942"/>
      <c r="FJP329" s="942"/>
      <c r="FJQ329" s="942"/>
      <c r="FJR329" s="942"/>
      <c r="FJS329" s="942"/>
      <c r="FJT329" s="942"/>
      <c r="FJU329" s="942"/>
      <c r="FJV329" s="942"/>
      <c r="FJW329" s="942"/>
      <c r="FJX329" s="942"/>
      <c r="FJY329" s="942"/>
      <c r="FJZ329" s="942"/>
      <c r="FKA329" s="942"/>
      <c r="FKB329" s="942"/>
      <c r="FKC329" s="942"/>
      <c r="FKD329" s="942"/>
      <c r="FKE329" s="942"/>
      <c r="FKF329" s="942"/>
      <c r="FKG329" s="942"/>
      <c r="FKH329" s="942"/>
      <c r="FKI329" s="942"/>
      <c r="FKJ329" s="942"/>
      <c r="FKK329" s="942"/>
      <c r="FKL329" s="942"/>
      <c r="FKM329" s="942"/>
      <c r="FKN329" s="942"/>
      <c r="FKO329" s="942"/>
      <c r="FKP329" s="942"/>
      <c r="FKQ329" s="942"/>
      <c r="FKR329" s="942"/>
      <c r="FKS329" s="942"/>
      <c r="FKT329" s="942"/>
      <c r="FKU329" s="942"/>
      <c r="FKV329" s="942"/>
      <c r="FKW329" s="942"/>
      <c r="FKX329" s="942"/>
      <c r="FKY329" s="942"/>
      <c r="FKZ329" s="942"/>
      <c r="FLA329" s="942"/>
      <c r="FLB329" s="942"/>
      <c r="FLC329" s="942"/>
      <c r="FLD329" s="942"/>
      <c r="FLE329" s="942"/>
      <c r="FLF329" s="942"/>
      <c r="FLG329" s="942"/>
      <c r="FLH329" s="942"/>
      <c r="FLI329" s="942"/>
      <c r="FLJ329" s="942"/>
      <c r="FLK329" s="942"/>
      <c r="FLL329" s="942"/>
      <c r="FLM329" s="942"/>
      <c r="FLN329" s="942"/>
      <c r="FLO329" s="942"/>
      <c r="FLP329" s="942"/>
      <c r="FLQ329" s="942"/>
      <c r="FLR329" s="942"/>
      <c r="FLS329" s="942"/>
      <c r="FLT329" s="942"/>
      <c r="FLU329" s="942"/>
      <c r="FLV329" s="942"/>
      <c r="FLW329" s="942"/>
      <c r="FLX329" s="942"/>
      <c r="FLY329" s="942"/>
      <c r="FLZ329" s="942"/>
      <c r="FMA329" s="942"/>
      <c r="FMB329" s="942"/>
      <c r="FMC329" s="942"/>
      <c r="FMD329" s="942"/>
      <c r="FME329" s="942"/>
      <c r="FMF329" s="942"/>
      <c r="FMG329" s="942"/>
      <c r="FMH329" s="942"/>
      <c r="FMI329" s="942"/>
      <c r="FMJ329" s="942"/>
      <c r="FMK329" s="942"/>
      <c r="FML329" s="942"/>
      <c r="FMM329" s="942"/>
      <c r="FMN329" s="942"/>
      <c r="FMO329" s="942"/>
      <c r="FMP329" s="942"/>
      <c r="FMQ329" s="942"/>
      <c r="FMR329" s="942"/>
      <c r="FMS329" s="942"/>
      <c r="FMT329" s="942"/>
      <c r="FMU329" s="942"/>
      <c r="FMV329" s="942"/>
      <c r="FMW329" s="942"/>
      <c r="FMX329" s="942"/>
      <c r="FMY329" s="942"/>
      <c r="FMZ329" s="942"/>
      <c r="FNA329" s="942"/>
      <c r="FNB329" s="942"/>
      <c r="FNC329" s="942"/>
      <c r="FND329" s="942"/>
      <c r="FNE329" s="942"/>
      <c r="FNF329" s="942"/>
      <c r="FNG329" s="942"/>
      <c r="FNH329" s="942"/>
      <c r="FNI329" s="942"/>
      <c r="FNJ329" s="942"/>
      <c r="FNK329" s="942"/>
      <c r="FNL329" s="942"/>
      <c r="FNM329" s="942"/>
      <c r="FNN329" s="942"/>
      <c r="FNO329" s="942"/>
      <c r="FNP329" s="942"/>
      <c r="FNQ329" s="942"/>
      <c r="FNR329" s="942"/>
      <c r="FNS329" s="942"/>
      <c r="FNT329" s="942"/>
      <c r="FNU329" s="942"/>
      <c r="FNV329" s="942"/>
      <c r="FNW329" s="942"/>
      <c r="FNX329" s="942"/>
      <c r="FNY329" s="942"/>
      <c r="FNZ329" s="942"/>
      <c r="FOA329" s="942"/>
      <c r="FOB329" s="942"/>
      <c r="FOC329" s="942"/>
      <c r="FOD329" s="942"/>
      <c r="FOE329" s="942"/>
      <c r="FOF329" s="942"/>
      <c r="FOG329" s="942"/>
      <c r="FOH329" s="942"/>
      <c r="FOI329" s="942"/>
      <c r="FOJ329" s="942"/>
      <c r="FOK329" s="942"/>
      <c r="FOL329" s="942"/>
      <c r="FOM329" s="942"/>
      <c r="FON329" s="942"/>
      <c r="FOO329" s="942"/>
      <c r="FOP329" s="942"/>
      <c r="FOQ329" s="942"/>
      <c r="FOR329" s="942"/>
      <c r="FOS329" s="942"/>
      <c r="FOT329" s="942"/>
      <c r="FOU329" s="942"/>
      <c r="FOV329" s="942"/>
      <c r="FOW329" s="942"/>
      <c r="FOX329" s="942"/>
      <c r="FOY329" s="942"/>
      <c r="FOZ329" s="942"/>
      <c r="FPA329" s="942"/>
      <c r="FPB329" s="942"/>
      <c r="FPC329" s="942"/>
      <c r="FPD329" s="942"/>
      <c r="FPE329" s="942"/>
      <c r="FPF329" s="942"/>
      <c r="FPG329" s="942"/>
      <c r="FPH329" s="942"/>
      <c r="FPI329" s="942"/>
      <c r="FPJ329" s="942"/>
      <c r="FPK329" s="942"/>
      <c r="FPL329" s="942"/>
      <c r="FPM329" s="942"/>
      <c r="FPN329" s="942"/>
      <c r="FPO329" s="942"/>
      <c r="FPP329" s="942"/>
      <c r="FPQ329" s="942"/>
      <c r="FPR329" s="942"/>
      <c r="FPS329" s="942"/>
      <c r="FPT329" s="942"/>
      <c r="FPU329" s="942"/>
      <c r="FPV329" s="942"/>
      <c r="FPW329" s="942"/>
      <c r="FPX329" s="942"/>
      <c r="FPY329" s="942"/>
      <c r="FPZ329" s="942"/>
      <c r="FQA329" s="942"/>
      <c r="FQB329" s="942"/>
      <c r="FQC329" s="942"/>
      <c r="FQD329" s="942"/>
      <c r="FQE329" s="942"/>
      <c r="FQF329" s="942"/>
      <c r="FQG329" s="942"/>
      <c r="FQH329" s="942"/>
      <c r="FQI329" s="942"/>
      <c r="FQJ329" s="942"/>
      <c r="FQK329" s="942"/>
      <c r="FQL329" s="942"/>
      <c r="FQM329" s="942"/>
      <c r="FQN329" s="942"/>
      <c r="FQO329" s="942"/>
      <c r="FQP329" s="942"/>
      <c r="FQQ329" s="942"/>
      <c r="FQR329" s="942"/>
      <c r="FQS329" s="942"/>
      <c r="FQT329" s="942"/>
      <c r="FQU329" s="942"/>
      <c r="FQV329" s="942"/>
      <c r="FQW329" s="942"/>
      <c r="FQX329" s="942"/>
      <c r="FQY329" s="942"/>
      <c r="FQZ329" s="942"/>
      <c r="FRA329" s="942"/>
      <c r="FRB329" s="942"/>
      <c r="FRC329" s="942"/>
      <c r="FRD329" s="942"/>
      <c r="FRE329" s="942"/>
      <c r="FRF329" s="942"/>
      <c r="FRG329" s="942"/>
      <c r="FRH329" s="942"/>
      <c r="FRI329" s="942"/>
      <c r="FRJ329" s="942"/>
      <c r="FRK329" s="942"/>
      <c r="FRL329" s="942"/>
      <c r="FRM329" s="942"/>
      <c r="FRN329" s="942"/>
      <c r="FRO329" s="942"/>
      <c r="FRP329" s="942"/>
      <c r="FRQ329" s="942"/>
      <c r="FRR329" s="942"/>
      <c r="FRS329" s="942"/>
      <c r="FRT329" s="942"/>
      <c r="FRU329" s="942"/>
      <c r="FRV329" s="942"/>
      <c r="FRW329" s="942"/>
      <c r="FRX329" s="942"/>
      <c r="FRY329" s="942"/>
      <c r="FRZ329" s="942"/>
      <c r="FSA329" s="942"/>
      <c r="FSB329" s="942"/>
      <c r="FSC329" s="942"/>
      <c r="FSD329" s="942"/>
      <c r="FSE329" s="942"/>
      <c r="FSF329" s="942"/>
      <c r="FSG329" s="942"/>
      <c r="FSH329" s="942"/>
      <c r="FSI329" s="942"/>
      <c r="FSJ329" s="942"/>
      <c r="FSK329" s="942"/>
      <c r="FSL329" s="942"/>
      <c r="FSM329" s="942"/>
      <c r="FSN329" s="942"/>
      <c r="FSO329" s="942"/>
      <c r="FSP329" s="942"/>
      <c r="FSQ329" s="942"/>
      <c r="FSR329" s="942"/>
      <c r="FSS329" s="942"/>
      <c r="FST329" s="942"/>
      <c r="FSU329" s="942"/>
      <c r="FSV329" s="942"/>
      <c r="FSW329" s="942"/>
      <c r="FSX329" s="942"/>
      <c r="FSY329" s="942"/>
      <c r="FSZ329" s="942"/>
      <c r="FTA329" s="942"/>
      <c r="FTB329" s="942"/>
      <c r="FTC329" s="942"/>
      <c r="FTD329" s="942"/>
      <c r="FTE329" s="942"/>
      <c r="FTF329" s="942"/>
      <c r="FTG329" s="942"/>
      <c r="FTH329" s="942"/>
      <c r="FTI329" s="942"/>
      <c r="FTJ329" s="942"/>
      <c r="FTK329" s="942"/>
      <c r="FTL329" s="942"/>
      <c r="FTM329" s="942"/>
      <c r="FTN329" s="942"/>
      <c r="FTO329" s="942"/>
      <c r="FTP329" s="942"/>
      <c r="FTQ329" s="942"/>
      <c r="FTR329" s="942"/>
      <c r="FTS329" s="942"/>
      <c r="FTT329" s="942"/>
      <c r="FTU329" s="942"/>
      <c r="FTV329" s="942"/>
      <c r="FTW329" s="942"/>
      <c r="FTX329" s="942"/>
      <c r="FTY329" s="942"/>
      <c r="FTZ329" s="942"/>
      <c r="FUA329" s="942"/>
      <c r="FUB329" s="942"/>
      <c r="FUC329" s="942"/>
      <c r="FUD329" s="942"/>
      <c r="FUE329" s="942"/>
      <c r="FUF329" s="942"/>
      <c r="FUG329" s="942"/>
      <c r="FUH329" s="942"/>
      <c r="FUI329" s="942"/>
      <c r="FUJ329" s="942"/>
      <c r="FUK329" s="942"/>
      <c r="FUL329" s="942"/>
      <c r="FUM329" s="942"/>
      <c r="FUN329" s="942"/>
      <c r="FUO329" s="942"/>
      <c r="FUP329" s="942"/>
      <c r="FUQ329" s="942"/>
      <c r="FUR329" s="942"/>
      <c r="FUS329" s="942"/>
      <c r="FUT329" s="942"/>
      <c r="FUU329" s="942"/>
      <c r="FUV329" s="942"/>
      <c r="FUW329" s="942"/>
      <c r="FUX329" s="942"/>
      <c r="FUY329" s="942"/>
      <c r="FUZ329" s="942"/>
      <c r="FVA329" s="942"/>
      <c r="FVB329" s="942"/>
      <c r="FVC329" s="942"/>
      <c r="FVD329" s="942"/>
      <c r="FVE329" s="942"/>
      <c r="FVF329" s="942"/>
      <c r="FVG329" s="942"/>
      <c r="FVH329" s="942"/>
      <c r="FVI329" s="942"/>
      <c r="FVJ329" s="942"/>
      <c r="FVK329" s="942"/>
      <c r="FVL329" s="942"/>
      <c r="FVM329" s="942"/>
      <c r="FVN329" s="942"/>
      <c r="FVO329" s="942"/>
      <c r="FVP329" s="942"/>
      <c r="FVQ329" s="942"/>
      <c r="FVR329" s="942"/>
      <c r="FVS329" s="942"/>
      <c r="FVT329" s="942"/>
      <c r="FVU329" s="942"/>
      <c r="FVV329" s="942"/>
      <c r="FVW329" s="942"/>
      <c r="FVX329" s="942"/>
      <c r="FVY329" s="942"/>
      <c r="FVZ329" s="942"/>
      <c r="FWA329" s="942"/>
      <c r="FWB329" s="942"/>
      <c r="FWC329" s="942"/>
      <c r="FWD329" s="942"/>
      <c r="FWE329" s="942"/>
      <c r="FWF329" s="942"/>
      <c r="FWG329" s="942"/>
      <c r="FWH329" s="942"/>
      <c r="FWI329" s="942"/>
      <c r="FWJ329" s="942"/>
      <c r="FWK329" s="942"/>
      <c r="FWL329" s="942"/>
      <c r="FWM329" s="942"/>
      <c r="FWN329" s="942"/>
      <c r="FWO329" s="942"/>
      <c r="FWP329" s="942"/>
      <c r="FWQ329" s="942"/>
      <c r="FWR329" s="942"/>
      <c r="FWS329" s="942"/>
      <c r="FWT329" s="942"/>
      <c r="FWU329" s="942"/>
      <c r="FWV329" s="942"/>
      <c r="FWW329" s="942"/>
      <c r="FWX329" s="942"/>
      <c r="FWY329" s="942"/>
      <c r="FWZ329" s="942"/>
      <c r="FXA329" s="942"/>
      <c r="FXB329" s="942"/>
      <c r="FXC329" s="942"/>
      <c r="FXD329" s="942"/>
      <c r="FXE329" s="942"/>
      <c r="FXF329" s="942"/>
      <c r="FXG329" s="942"/>
      <c r="FXH329" s="942"/>
      <c r="FXI329" s="942"/>
      <c r="FXJ329" s="942"/>
      <c r="FXK329" s="942"/>
      <c r="FXL329" s="942"/>
      <c r="FXM329" s="942"/>
      <c r="FXN329" s="942"/>
      <c r="FXO329" s="942"/>
      <c r="FXP329" s="942"/>
      <c r="FXQ329" s="942"/>
      <c r="FXR329" s="942"/>
      <c r="FXS329" s="942"/>
      <c r="FXT329" s="942"/>
      <c r="FXU329" s="942"/>
      <c r="FXV329" s="942"/>
      <c r="FXW329" s="942"/>
      <c r="FXX329" s="942"/>
      <c r="FXY329" s="942"/>
      <c r="FXZ329" s="942"/>
      <c r="FYA329" s="942"/>
      <c r="FYB329" s="942"/>
      <c r="FYC329" s="942"/>
      <c r="FYD329" s="942"/>
      <c r="FYE329" s="942"/>
      <c r="FYF329" s="942"/>
      <c r="FYG329" s="942"/>
      <c r="FYH329" s="942"/>
      <c r="FYI329" s="942"/>
      <c r="FYJ329" s="942"/>
      <c r="FYK329" s="942"/>
      <c r="FYL329" s="942"/>
      <c r="FYM329" s="942"/>
      <c r="FYN329" s="942"/>
      <c r="FYO329" s="942"/>
      <c r="FYP329" s="942"/>
      <c r="FYQ329" s="942"/>
      <c r="FYR329" s="942"/>
      <c r="FYS329" s="942"/>
      <c r="FYT329" s="942"/>
      <c r="FYU329" s="942"/>
      <c r="FYV329" s="942"/>
      <c r="FYW329" s="942"/>
      <c r="FYX329" s="942"/>
      <c r="FYY329" s="942"/>
      <c r="FYZ329" s="942"/>
      <c r="FZA329" s="942"/>
      <c r="FZB329" s="942"/>
      <c r="FZC329" s="942"/>
      <c r="FZD329" s="942"/>
      <c r="FZE329" s="942"/>
      <c r="FZF329" s="942"/>
      <c r="FZG329" s="942"/>
      <c r="FZH329" s="942"/>
      <c r="FZI329" s="942"/>
      <c r="FZJ329" s="942"/>
      <c r="FZK329" s="942"/>
      <c r="FZL329" s="942"/>
      <c r="FZM329" s="942"/>
      <c r="FZN329" s="942"/>
      <c r="FZO329" s="942"/>
      <c r="FZP329" s="942"/>
      <c r="FZQ329" s="942"/>
      <c r="FZR329" s="942"/>
      <c r="FZS329" s="942"/>
      <c r="FZT329" s="942"/>
      <c r="FZU329" s="942"/>
      <c r="FZV329" s="942"/>
      <c r="FZW329" s="942"/>
      <c r="FZX329" s="942"/>
      <c r="FZY329" s="942"/>
      <c r="FZZ329" s="942"/>
      <c r="GAA329" s="942"/>
      <c r="GAB329" s="942"/>
      <c r="GAC329" s="942"/>
      <c r="GAD329" s="942"/>
      <c r="GAE329" s="942"/>
      <c r="GAF329" s="942"/>
      <c r="GAG329" s="942"/>
      <c r="GAH329" s="942"/>
      <c r="GAI329" s="942"/>
      <c r="GAJ329" s="942"/>
      <c r="GAK329" s="942"/>
      <c r="GAL329" s="942"/>
      <c r="GAM329" s="942"/>
      <c r="GAN329" s="942"/>
      <c r="GAO329" s="942"/>
      <c r="GAP329" s="942"/>
      <c r="GAQ329" s="942"/>
      <c r="GAR329" s="942"/>
      <c r="GAS329" s="942"/>
      <c r="GAT329" s="942"/>
      <c r="GAU329" s="942"/>
      <c r="GAV329" s="942"/>
      <c r="GAW329" s="942"/>
      <c r="GAX329" s="942"/>
      <c r="GAY329" s="942"/>
      <c r="GAZ329" s="942"/>
      <c r="GBA329" s="942"/>
      <c r="GBB329" s="942"/>
      <c r="GBC329" s="942"/>
      <c r="GBD329" s="942"/>
      <c r="GBE329" s="942"/>
      <c r="GBF329" s="942"/>
      <c r="GBG329" s="942"/>
      <c r="GBH329" s="942"/>
      <c r="GBI329" s="942"/>
      <c r="GBJ329" s="942"/>
      <c r="GBK329" s="942"/>
      <c r="GBL329" s="942"/>
      <c r="GBM329" s="942"/>
      <c r="GBN329" s="942"/>
      <c r="GBO329" s="942"/>
      <c r="GBP329" s="942"/>
      <c r="GBQ329" s="942"/>
      <c r="GBR329" s="942"/>
      <c r="GBS329" s="942"/>
      <c r="GBT329" s="942"/>
      <c r="GBU329" s="942"/>
      <c r="GBV329" s="942"/>
      <c r="GBW329" s="942"/>
      <c r="GBX329" s="942"/>
      <c r="GBY329" s="942"/>
      <c r="GBZ329" s="942"/>
      <c r="GCA329" s="942"/>
      <c r="GCB329" s="942"/>
      <c r="GCC329" s="942"/>
      <c r="GCD329" s="942"/>
      <c r="GCE329" s="942"/>
      <c r="GCF329" s="942"/>
      <c r="GCG329" s="942"/>
      <c r="GCH329" s="942"/>
      <c r="GCI329" s="942"/>
      <c r="GCJ329" s="942"/>
      <c r="GCK329" s="942"/>
      <c r="GCL329" s="942"/>
      <c r="GCM329" s="942"/>
      <c r="GCN329" s="942"/>
      <c r="GCO329" s="942"/>
      <c r="GCP329" s="942"/>
      <c r="GCQ329" s="942"/>
      <c r="GCR329" s="942"/>
      <c r="GCS329" s="942"/>
      <c r="GCT329" s="942"/>
      <c r="GCU329" s="942"/>
      <c r="GCV329" s="942"/>
      <c r="GCW329" s="942"/>
      <c r="GCX329" s="942"/>
      <c r="GCY329" s="942"/>
      <c r="GCZ329" s="942"/>
      <c r="GDA329" s="942"/>
      <c r="GDB329" s="942"/>
      <c r="GDC329" s="942"/>
      <c r="GDD329" s="942"/>
      <c r="GDE329" s="942"/>
      <c r="GDF329" s="942"/>
      <c r="GDG329" s="942"/>
      <c r="GDH329" s="942"/>
      <c r="GDI329" s="942"/>
      <c r="GDJ329" s="942"/>
      <c r="GDK329" s="942"/>
      <c r="GDL329" s="942"/>
      <c r="GDM329" s="942"/>
      <c r="GDN329" s="942"/>
      <c r="GDO329" s="942"/>
      <c r="GDP329" s="942"/>
      <c r="GDQ329" s="942"/>
      <c r="GDR329" s="942"/>
      <c r="GDS329" s="942"/>
      <c r="GDT329" s="942"/>
      <c r="GDU329" s="942"/>
      <c r="GDV329" s="942"/>
      <c r="GDW329" s="942"/>
      <c r="GDX329" s="942"/>
      <c r="GDY329" s="942"/>
      <c r="GDZ329" s="942"/>
      <c r="GEA329" s="942"/>
      <c r="GEB329" s="942"/>
      <c r="GEC329" s="942"/>
      <c r="GED329" s="942"/>
      <c r="GEE329" s="942"/>
      <c r="GEF329" s="942"/>
      <c r="GEG329" s="942"/>
      <c r="GEH329" s="942"/>
      <c r="GEI329" s="942"/>
      <c r="GEJ329" s="942"/>
      <c r="GEK329" s="942"/>
      <c r="GEL329" s="942"/>
      <c r="GEM329" s="942"/>
      <c r="GEN329" s="942"/>
      <c r="GEO329" s="942"/>
      <c r="GEP329" s="942"/>
      <c r="GEQ329" s="942"/>
      <c r="GER329" s="942"/>
      <c r="GES329" s="942"/>
      <c r="GET329" s="942"/>
      <c r="GEU329" s="942"/>
      <c r="GEV329" s="942"/>
      <c r="GEW329" s="942"/>
      <c r="GEX329" s="942"/>
      <c r="GEY329" s="942"/>
      <c r="GEZ329" s="942"/>
      <c r="GFA329" s="942"/>
      <c r="GFB329" s="942"/>
      <c r="GFC329" s="942"/>
      <c r="GFD329" s="942"/>
      <c r="GFE329" s="942"/>
      <c r="GFF329" s="942"/>
      <c r="GFG329" s="942"/>
      <c r="GFH329" s="942"/>
      <c r="GFI329" s="942"/>
      <c r="GFJ329" s="942"/>
      <c r="GFK329" s="942"/>
      <c r="GFL329" s="942"/>
      <c r="GFM329" s="942"/>
      <c r="GFN329" s="942"/>
      <c r="GFO329" s="942"/>
      <c r="GFP329" s="942"/>
      <c r="GFQ329" s="942"/>
      <c r="GFR329" s="942"/>
      <c r="GFS329" s="942"/>
      <c r="GFT329" s="942"/>
      <c r="GFU329" s="942"/>
      <c r="GFV329" s="942"/>
      <c r="GFW329" s="942"/>
      <c r="GFX329" s="942"/>
      <c r="GFY329" s="942"/>
      <c r="GFZ329" s="942"/>
      <c r="GGA329" s="942"/>
      <c r="GGB329" s="942"/>
      <c r="GGC329" s="942"/>
      <c r="GGD329" s="942"/>
      <c r="GGE329" s="942"/>
      <c r="GGF329" s="942"/>
      <c r="GGG329" s="942"/>
      <c r="GGH329" s="942"/>
      <c r="GGI329" s="942"/>
      <c r="GGJ329" s="942"/>
      <c r="GGK329" s="942"/>
      <c r="GGL329" s="942"/>
      <c r="GGM329" s="942"/>
      <c r="GGN329" s="942"/>
      <c r="GGO329" s="942"/>
      <c r="GGP329" s="942"/>
      <c r="GGQ329" s="942"/>
      <c r="GGR329" s="942"/>
      <c r="GGS329" s="942"/>
      <c r="GGT329" s="942"/>
      <c r="GGU329" s="942"/>
      <c r="GGV329" s="942"/>
      <c r="GGW329" s="942"/>
      <c r="GGX329" s="942"/>
      <c r="GGY329" s="942"/>
      <c r="GGZ329" s="942"/>
      <c r="GHA329" s="942"/>
      <c r="GHB329" s="942"/>
      <c r="GHC329" s="942"/>
      <c r="GHD329" s="942"/>
      <c r="GHE329" s="942"/>
      <c r="GHF329" s="942"/>
      <c r="GHG329" s="942"/>
      <c r="GHH329" s="942"/>
      <c r="GHI329" s="942"/>
      <c r="GHJ329" s="942"/>
      <c r="GHK329" s="942"/>
      <c r="GHL329" s="942"/>
      <c r="GHM329" s="942"/>
      <c r="GHN329" s="942"/>
      <c r="GHO329" s="942"/>
      <c r="GHP329" s="942"/>
      <c r="GHQ329" s="942"/>
      <c r="GHR329" s="942"/>
      <c r="GHS329" s="942"/>
      <c r="GHT329" s="942"/>
      <c r="GHU329" s="942"/>
      <c r="GHV329" s="942"/>
      <c r="GHW329" s="942"/>
      <c r="GHX329" s="942"/>
      <c r="GHY329" s="942"/>
      <c r="GHZ329" s="942"/>
      <c r="GIA329" s="942"/>
      <c r="GIB329" s="942"/>
      <c r="GIC329" s="942"/>
      <c r="GID329" s="942"/>
      <c r="GIE329" s="942"/>
      <c r="GIF329" s="942"/>
      <c r="GIG329" s="942"/>
      <c r="GIH329" s="942"/>
      <c r="GII329" s="942"/>
      <c r="GIJ329" s="942"/>
      <c r="GIK329" s="942"/>
      <c r="GIL329" s="942"/>
      <c r="GIM329" s="942"/>
      <c r="GIN329" s="942"/>
      <c r="GIO329" s="942"/>
      <c r="GIP329" s="942"/>
      <c r="GIQ329" s="942"/>
      <c r="GIR329" s="942"/>
      <c r="GIS329" s="942"/>
      <c r="GIT329" s="942"/>
      <c r="GIU329" s="942"/>
      <c r="GIV329" s="942"/>
      <c r="GIW329" s="942"/>
      <c r="GIX329" s="942"/>
      <c r="GIY329" s="942"/>
      <c r="GIZ329" s="942"/>
      <c r="GJA329" s="942"/>
      <c r="GJB329" s="942"/>
      <c r="GJC329" s="942"/>
      <c r="GJD329" s="942"/>
      <c r="GJE329" s="942"/>
      <c r="GJF329" s="942"/>
      <c r="GJG329" s="942"/>
      <c r="GJH329" s="942"/>
      <c r="GJI329" s="942"/>
      <c r="GJJ329" s="942"/>
      <c r="GJK329" s="942"/>
      <c r="GJL329" s="942"/>
      <c r="GJM329" s="942"/>
      <c r="GJN329" s="942"/>
      <c r="GJO329" s="942"/>
      <c r="GJP329" s="942"/>
      <c r="GJQ329" s="942"/>
      <c r="GJR329" s="942"/>
      <c r="GJS329" s="942"/>
      <c r="GJT329" s="942"/>
      <c r="GJU329" s="942"/>
      <c r="GJV329" s="942"/>
      <c r="GJW329" s="942"/>
      <c r="GJX329" s="942"/>
      <c r="GJY329" s="942"/>
      <c r="GJZ329" s="942"/>
      <c r="GKA329" s="942"/>
      <c r="GKB329" s="942"/>
      <c r="GKC329" s="942"/>
      <c r="GKD329" s="942"/>
      <c r="GKE329" s="942"/>
      <c r="GKF329" s="942"/>
      <c r="GKG329" s="942"/>
      <c r="GKH329" s="942"/>
      <c r="GKI329" s="942"/>
      <c r="GKJ329" s="942"/>
      <c r="GKK329" s="942"/>
      <c r="GKL329" s="942"/>
      <c r="GKM329" s="942"/>
      <c r="GKN329" s="942"/>
      <c r="GKO329" s="942"/>
      <c r="GKP329" s="942"/>
      <c r="GKQ329" s="942"/>
      <c r="GKR329" s="942"/>
      <c r="GKS329" s="942"/>
      <c r="GKT329" s="942"/>
      <c r="GKU329" s="942"/>
      <c r="GKV329" s="942"/>
      <c r="GKW329" s="942"/>
      <c r="GKX329" s="942"/>
      <c r="GKY329" s="942"/>
      <c r="GKZ329" s="942"/>
      <c r="GLA329" s="942"/>
      <c r="GLB329" s="942"/>
      <c r="GLC329" s="942"/>
      <c r="GLD329" s="942"/>
      <c r="GLE329" s="942"/>
      <c r="GLF329" s="942"/>
      <c r="GLG329" s="942"/>
      <c r="GLH329" s="942"/>
      <c r="GLI329" s="942"/>
      <c r="GLJ329" s="942"/>
      <c r="GLK329" s="942"/>
      <c r="GLL329" s="942"/>
      <c r="GLM329" s="942"/>
      <c r="GLN329" s="942"/>
      <c r="GLO329" s="942"/>
      <c r="GLP329" s="942"/>
      <c r="GLQ329" s="942"/>
      <c r="GLR329" s="942"/>
      <c r="GLS329" s="942"/>
      <c r="GLT329" s="942"/>
      <c r="GLU329" s="942"/>
      <c r="GLV329" s="942"/>
      <c r="GLW329" s="942"/>
      <c r="GLX329" s="942"/>
      <c r="GLY329" s="942"/>
      <c r="GLZ329" s="942"/>
      <c r="GMA329" s="942"/>
      <c r="GMB329" s="942"/>
      <c r="GMC329" s="942"/>
      <c r="GMD329" s="942"/>
      <c r="GME329" s="942"/>
      <c r="GMF329" s="942"/>
      <c r="GMG329" s="942"/>
      <c r="GMH329" s="942"/>
      <c r="GMI329" s="942"/>
      <c r="GMJ329" s="942"/>
      <c r="GMK329" s="942"/>
      <c r="GML329" s="942"/>
      <c r="GMM329" s="942"/>
      <c r="GMN329" s="942"/>
      <c r="GMO329" s="942"/>
      <c r="GMP329" s="942"/>
      <c r="GMQ329" s="942"/>
      <c r="GMR329" s="942"/>
      <c r="GMS329" s="942"/>
      <c r="GMT329" s="942"/>
      <c r="GMU329" s="942"/>
      <c r="GMV329" s="942"/>
      <c r="GMW329" s="942"/>
      <c r="GMX329" s="942"/>
      <c r="GMY329" s="942"/>
      <c r="GMZ329" s="942"/>
      <c r="GNA329" s="942"/>
      <c r="GNB329" s="942"/>
      <c r="GNC329" s="942"/>
      <c r="GND329" s="942"/>
      <c r="GNE329" s="942"/>
      <c r="GNF329" s="942"/>
      <c r="GNG329" s="942"/>
      <c r="GNH329" s="942"/>
      <c r="GNI329" s="942"/>
      <c r="GNJ329" s="942"/>
      <c r="GNK329" s="942"/>
      <c r="GNL329" s="942"/>
      <c r="GNM329" s="942"/>
      <c r="GNN329" s="942"/>
      <c r="GNO329" s="942"/>
      <c r="GNP329" s="942"/>
      <c r="GNQ329" s="942"/>
      <c r="GNR329" s="942"/>
      <c r="GNS329" s="942"/>
      <c r="GNT329" s="942"/>
      <c r="GNU329" s="942"/>
      <c r="GNV329" s="942"/>
      <c r="GNW329" s="942"/>
      <c r="GNX329" s="942"/>
      <c r="GNY329" s="942"/>
      <c r="GNZ329" s="942"/>
      <c r="GOA329" s="942"/>
      <c r="GOB329" s="942"/>
      <c r="GOC329" s="942"/>
      <c r="GOD329" s="942"/>
      <c r="GOE329" s="942"/>
      <c r="GOF329" s="942"/>
      <c r="GOG329" s="942"/>
      <c r="GOH329" s="942"/>
      <c r="GOI329" s="942"/>
      <c r="GOJ329" s="942"/>
      <c r="GOK329" s="942"/>
      <c r="GOL329" s="942"/>
      <c r="GOM329" s="942"/>
      <c r="GON329" s="942"/>
      <c r="GOO329" s="942"/>
      <c r="GOP329" s="942"/>
      <c r="GOQ329" s="942"/>
      <c r="GOR329" s="942"/>
      <c r="GOS329" s="942"/>
      <c r="GOT329" s="942"/>
      <c r="GOU329" s="942"/>
      <c r="GOV329" s="942"/>
      <c r="GOW329" s="942"/>
      <c r="GOX329" s="942"/>
      <c r="GOY329" s="942"/>
      <c r="GOZ329" s="942"/>
      <c r="GPA329" s="942"/>
      <c r="GPB329" s="942"/>
      <c r="GPC329" s="942"/>
      <c r="GPD329" s="942"/>
      <c r="GPE329" s="942"/>
      <c r="GPF329" s="942"/>
      <c r="GPG329" s="942"/>
      <c r="GPH329" s="942"/>
      <c r="GPI329" s="942"/>
      <c r="GPJ329" s="942"/>
      <c r="GPK329" s="942"/>
      <c r="GPL329" s="942"/>
      <c r="GPM329" s="942"/>
      <c r="GPN329" s="942"/>
      <c r="GPO329" s="942"/>
      <c r="GPP329" s="942"/>
      <c r="GPQ329" s="942"/>
      <c r="GPR329" s="942"/>
      <c r="GPS329" s="942"/>
      <c r="GPT329" s="942"/>
      <c r="GPU329" s="942"/>
      <c r="GPV329" s="942"/>
      <c r="GPW329" s="942"/>
      <c r="GPX329" s="942"/>
      <c r="GPY329" s="942"/>
      <c r="GPZ329" s="942"/>
      <c r="GQA329" s="942"/>
      <c r="GQB329" s="942"/>
      <c r="GQC329" s="942"/>
      <c r="GQD329" s="942"/>
      <c r="GQE329" s="942"/>
      <c r="GQF329" s="942"/>
      <c r="GQG329" s="942"/>
      <c r="GQH329" s="942"/>
      <c r="GQI329" s="942"/>
      <c r="GQJ329" s="942"/>
      <c r="GQK329" s="942"/>
      <c r="GQL329" s="942"/>
      <c r="GQM329" s="942"/>
      <c r="GQN329" s="942"/>
      <c r="GQO329" s="942"/>
      <c r="GQP329" s="942"/>
      <c r="GQQ329" s="942"/>
      <c r="GQR329" s="942"/>
      <c r="GQS329" s="942"/>
      <c r="GQT329" s="942"/>
      <c r="GQU329" s="942"/>
      <c r="GQV329" s="942"/>
      <c r="GQW329" s="942"/>
      <c r="GQX329" s="942"/>
      <c r="GQY329" s="942"/>
      <c r="GQZ329" s="942"/>
      <c r="GRA329" s="942"/>
      <c r="GRB329" s="942"/>
      <c r="GRC329" s="942"/>
      <c r="GRD329" s="942"/>
      <c r="GRE329" s="942"/>
      <c r="GRF329" s="942"/>
      <c r="GRG329" s="942"/>
      <c r="GRH329" s="942"/>
      <c r="GRI329" s="942"/>
      <c r="GRJ329" s="942"/>
      <c r="GRK329" s="942"/>
      <c r="GRL329" s="942"/>
      <c r="GRM329" s="942"/>
      <c r="GRN329" s="942"/>
      <c r="GRO329" s="942"/>
      <c r="GRP329" s="942"/>
      <c r="GRQ329" s="942"/>
      <c r="GRR329" s="942"/>
      <c r="GRS329" s="942"/>
      <c r="GRT329" s="942"/>
      <c r="GRU329" s="942"/>
      <c r="GRV329" s="942"/>
      <c r="GRW329" s="942"/>
      <c r="GRX329" s="942"/>
      <c r="GRY329" s="942"/>
      <c r="GRZ329" s="942"/>
      <c r="GSA329" s="942"/>
      <c r="GSB329" s="942"/>
      <c r="GSC329" s="942"/>
      <c r="GSD329" s="942"/>
      <c r="GSE329" s="942"/>
      <c r="GSF329" s="942"/>
      <c r="GSG329" s="942"/>
      <c r="GSH329" s="942"/>
      <c r="GSI329" s="942"/>
      <c r="GSJ329" s="942"/>
      <c r="GSK329" s="942"/>
      <c r="GSL329" s="942"/>
      <c r="GSM329" s="942"/>
      <c r="GSN329" s="942"/>
      <c r="GSO329" s="942"/>
      <c r="GSP329" s="942"/>
      <c r="GSQ329" s="942"/>
      <c r="GSR329" s="942"/>
      <c r="GSS329" s="942"/>
      <c r="GST329" s="942"/>
      <c r="GSU329" s="942"/>
      <c r="GSV329" s="942"/>
      <c r="GSW329" s="942"/>
      <c r="GSX329" s="942"/>
      <c r="GSY329" s="942"/>
      <c r="GSZ329" s="942"/>
      <c r="GTA329" s="942"/>
      <c r="GTB329" s="942"/>
      <c r="GTC329" s="942"/>
      <c r="GTD329" s="942"/>
      <c r="GTE329" s="942"/>
      <c r="GTF329" s="942"/>
      <c r="GTG329" s="942"/>
      <c r="GTH329" s="942"/>
      <c r="GTI329" s="942"/>
      <c r="GTJ329" s="942"/>
      <c r="GTK329" s="942"/>
      <c r="GTL329" s="942"/>
      <c r="GTM329" s="942"/>
      <c r="GTN329" s="942"/>
      <c r="GTO329" s="942"/>
      <c r="GTP329" s="942"/>
      <c r="GTQ329" s="942"/>
      <c r="GTR329" s="942"/>
      <c r="GTS329" s="942"/>
      <c r="GTT329" s="942"/>
      <c r="GTU329" s="942"/>
      <c r="GTV329" s="942"/>
      <c r="GTW329" s="942"/>
      <c r="GTX329" s="942"/>
      <c r="GTY329" s="942"/>
      <c r="GTZ329" s="942"/>
      <c r="GUA329" s="942"/>
      <c r="GUB329" s="942"/>
      <c r="GUC329" s="942"/>
      <c r="GUD329" s="942"/>
      <c r="GUE329" s="942"/>
      <c r="GUF329" s="942"/>
      <c r="GUG329" s="942"/>
      <c r="GUH329" s="942"/>
      <c r="GUI329" s="942"/>
      <c r="GUJ329" s="942"/>
      <c r="GUK329" s="942"/>
      <c r="GUL329" s="942"/>
      <c r="GUM329" s="942"/>
      <c r="GUN329" s="942"/>
      <c r="GUO329" s="942"/>
      <c r="GUP329" s="942"/>
      <c r="GUQ329" s="942"/>
      <c r="GUR329" s="942"/>
      <c r="GUS329" s="942"/>
      <c r="GUT329" s="942"/>
      <c r="GUU329" s="942"/>
      <c r="GUV329" s="942"/>
      <c r="GUW329" s="942"/>
      <c r="GUX329" s="942"/>
      <c r="GUY329" s="942"/>
      <c r="GUZ329" s="942"/>
      <c r="GVA329" s="942"/>
      <c r="GVB329" s="942"/>
      <c r="GVC329" s="942"/>
      <c r="GVD329" s="942"/>
      <c r="GVE329" s="942"/>
      <c r="GVF329" s="942"/>
      <c r="GVG329" s="942"/>
      <c r="GVH329" s="942"/>
      <c r="GVI329" s="942"/>
      <c r="GVJ329" s="942"/>
      <c r="GVK329" s="942"/>
      <c r="GVL329" s="942"/>
      <c r="GVM329" s="942"/>
      <c r="GVN329" s="942"/>
      <c r="GVO329" s="942"/>
      <c r="GVP329" s="942"/>
      <c r="GVQ329" s="942"/>
      <c r="GVR329" s="942"/>
      <c r="GVS329" s="942"/>
      <c r="GVT329" s="942"/>
      <c r="GVU329" s="942"/>
      <c r="GVV329" s="942"/>
      <c r="GVW329" s="942"/>
      <c r="GVX329" s="942"/>
      <c r="GVY329" s="942"/>
      <c r="GVZ329" s="942"/>
      <c r="GWA329" s="942"/>
      <c r="GWB329" s="942"/>
      <c r="GWC329" s="942"/>
      <c r="GWD329" s="942"/>
      <c r="GWE329" s="942"/>
      <c r="GWF329" s="942"/>
      <c r="GWG329" s="942"/>
      <c r="GWH329" s="942"/>
      <c r="GWI329" s="942"/>
      <c r="GWJ329" s="942"/>
      <c r="GWK329" s="942"/>
      <c r="GWL329" s="942"/>
      <c r="GWM329" s="942"/>
      <c r="GWN329" s="942"/>
      <c r="GWO329" s="942"/>
      <c r="GWP329" s="942"/>
      <c r="GWQ329" s="942"/>
      <c r="GWR329" s="942"/>
      <c r="GWS329" s="942"/>
      <c r="GWT329" s="942"/>
      <c r="GWU329" s="942"/>
      <c r="GWV329" s="942"/>
      <c r="GWW329" s="942"/>
      <c r="GWX329" s="942"/>
      <c r="GWY329" s="942"/>
      <c r="GWZ329" s="942"/>
      <c r="GXA329" s="942"/>
      <c r="GXB329" s="942"/>
      <c r="GXC329" s="942"/>
      <c r="GXD329" s="942"/>
      <c r="GXE329" s="942"/>
      <c r="GXF329" s="942"/>
      <c r="GXG329" s="942"/>
      <c r="GXH329" s="942"/>
      <c r="GXI329" s="942"/>
      <c r="GXJ329" s="942"/>
      <c r="GXK329" s="942"/>
      <c r="GXL329" s="942"/>
      <c r="GXM329" s="942"/>
      <c r="GXN329" s="942"/>
      <c r="GXO329" s="942"/>
      <c r="GXP329" s="942"/>
      <c r="GXQ329" s="942"/>
      <c r="GXR329" s="942"/>
      <c r="GXS329" s="942"/>
      <c r="GXT329" s="942"/>
      <c r="GXU329" s="942"/>
      <c r="GXV329" s="942"/>
      <c r="GXW329" s="942"/>
      <c r="GXX329" s="942"/>
      <c r="GXY329" s="942"/>
      <c r="GXZ329" s="942"/>
      <c r="GYA329" s="942"/>
      <c r="GYB329" s="942"/>
      <c r="GYC329" s="942"/>
      <c r="GYD329" s="942"/>
      <c r="GYE329" s="942"/>
      <c r="GYF329" s="942"/>
      <c r="GYG329" s="942"/>
      <c r="GYH329" s="942"/>
      <c r="GYI329" s="942"/>
      <c r="GYJ329" s="942"/>
      <c r="GYK329" s="942"/>
      <c r="GYL329" s="942"/>
      <c r="GYM329" s="942"/>
      <c r="GYN329" s="942"/>
      <c r="GYO329" s="942"/>
      <c r="GYP329" s="942"/>
      <c r="GYQ329" s="942"/>
      <c r="GYR329" s="942"/>
      <c r="GYS329" s="942"/>
      <c r="GYT329" s="942"/>
      <c r="GYU329" s="942"/>
      <c r="GYV329" s="942"/>
      <c r="GYW329" s="942"/>
      <c r="GYX329" s="942"/>
      <c r="GYY329" s="942"/>
      <c r="GYZ329" s="942"/>
      <c r="GZA329" s="942"/>
      <c r="GZB329" s="942"/>
      <c r="GZC329" s="942"/>
      <c r="GZD329" s="942"/>
      <c r="GZE329" s="942"/>
      <c r="GZF329" s="942"/>
      <c r="GZG329" s="942"/>
      <c r="GZH329" s="942"/>
      <c r="GZI329" s="942"/>
      <c r="GZJ329" s="942"/>
      <c r="GZK329" s="942"/>
      <c r="GZL329" s="942"/>
      <c r="GZM329" s="942"/>
      <c r="GZN329" s="942"/>
      <c r="GZO329" s="942"/>
      <c r="GZP329" s="942"/>
      <c r="GZQ329" s="942"/>
      <c r="GZR329" s="942"/>
      <c r="GZS329" s="942"/>
      <c r="GZT329" s="942"/>
      <c r="GZU329" s="942"/>
      <c r="GZV329" s="942"/>
      <c r="GZW329" s="942"/>
      <c r="GZX329" s="942"/>
      <c r="GZY329" s="942"/>
      <c r="GZZ329" s="942"/>
      <c r="HAA329" s="942"/>
      <c r="HAB329" s="942"/>
      <c r="HAC329" s="942"/>
      <c r="HAD329" s="942"/>
      <c r="HAE329" s="942"/>
      <c r="HAF329" s="942"/>
      <c r="HAG329" s="942"/>
      <c r="HAH329" s="942"/>
      <c r="HAI329" s="942"/>
      <c r="HAJ329" s="942"/>
      <c r="HAK329" s="942"/>
      <c r="HAL329" s="942"/>
      <c r="HAM329" s="942"/>
      <c r="HAN329" s="942"/>
      <c r="HAO329" s="942"/>
      <c r="HAP329" s="942"/>
      <c r="HAQ329" s="942"/>
      <c r="HAR329" s="942"/>
      <c r="HAS329" s="942"/>
      <c r="HAT329" s="942"/>
      <c r="HAU329" s="942"/>
      <c r="HAV329" s="942"/>
      <c r="HAW329" s="942"/>
      <c r="HAX329" s="942"/>
      <c r="HAY329" s="942"/>
      <c r="HAZ329" s="942"/>
      <c r="HBA329" s="942"/>
      <c r="HBB329" s="942"/>
      <c r="HBC329" s="942"/>
      <c r="HBD329" s="942"/>
      <c r="HBE329" s="942"/>
      <c r="HBF329" s="942"/>
      <c r="HBG329" s="942"/>
      <c r="HBH329" s="942"/>
      <c r="HBI329" s="942"/>
      <c r="HBJ329" s="942"/>
      <c r="HBK329" s="942"/>
      <c r="HBL329" s="942"/>
      <c r="HBM329" s="942"/>
      <c r="HBN329" s="942"/>
      <c r="HBO329" s="942"/>
      <c r="HBP329" s="942"/>
      <c r="HBQ329" s="942"/>
      <c r="HBR329" s="942"/>
      <c r="HBS329" s="942"/>
      <c r="HBT329" s="942"/>
      <c r="HBU329" s="942"/>
      <c r="HBV329" s="942"/>
      <c r="HBW329" s="942"/>
      <c r="HBX329" s="942"/>
      <c r="HBY329" s="942"/>
      <c r="HBZ329" s="942"/>
      <c r="HCA329" s="942"/>
      <c r="HCB329" s="942"/>
      <c r="HCC329" s="942"/>
      <c r="HCD329" s="942"/>
      <c r="HCE329" s="942"/>
      <c r="HCF329" s="942"/>
      <c r="HCG329" s="942"/>
      <c r="HCH329" s="942"/>
      <c r="HCI329" s="942"/>
      <c r="HCJ329" s="942"/>
      <c r="HCK329" s="942"/>
      <c r="HCL329" s="942"/>
      <c r="HCM329" s="942"/>
      <c r="HCN329" s="942"/>
      <c r="HCO329" s="942"/>
      <c r="HCP329" s="942"/>
      <c r="HCQ329" s="942"/>
      <c r="HCR329" s="942"/>
      <c r="HCS329" s="942"/>
      <c r="HCT329" s="942"/>
      <c r="HCU329" s="942"/>
      <c r="HCV329" s="942"/>
      <c r="HCW329" s="942"/>
      <c r="HCX329" s="942"/>
      <c r="HCY329" s="942"/>
      <c r="HCZ329" s="942"/>
      <c r="HDA329" s="942"/>
      <c r="HDB329" s="942"/>
      <c r="HDC329" s="942"/>
      <c r="HDD329" s="942"/>
      <c r="HDE329" s="942"/>
      <c r="HDF329" s="942"/>
      <c r="HDG329" s="942"/>
      <c r="HDH329" s="942"/>
      <c r="HDI329" s="942"/>
      <c r="HDJ329" s="942"/>
      <c r="HDK329" s="942"/>
      <c r="HDL329" s="942"/>
      <c r="HDM329" s="942"/>
      <c r="HDN329" s="942"/>
      <c r="HDO329" s="942"/>
      <c r="HDP329" s="942"/>
      <c r="HDQ329" s="942"/>
      <c r="HDR329" s="942"/>
      <c r="HDS329" s="942"/>
      <c r="HDT329" s="942"/>
      <c r="HDU329" s="942"/>
      <c r="HDV329" s="942"/>
      <c r="HDW329" s="942"/>
      <c r="HDX329" s="942"/>
      <c r="HDY329" s="942"/>
      <c r="HDZ329" s="942"/>
      <c r="HEA329" s="942"/>
      <c r="HEB329" s="942"/>
      <c r="HEC329" s="942"/>
      <c r="HED329" s="942"/>
      <c r="HEE329" s="942"/>
      <c r="HEF329" s="942"/>
      <c r="HEG329" s="942"/>
      <c r="HEH329" s="942"/>
      <c r="HEI329" s="942"/>
      <c r="HEJ329" s="942"/>
      <c r="HEK329" s="942"/>
      <c r="HEL329" s="942"/>
      <c r="HEM329" s="942"/>
      <c r="HEN329" s="942"/>
      <c r="HEO329" s="942"/>
      <c r="HEP329" s="942"/>
      <c r="HEQ329" s="942"/>
      <c r="HER329" s="942"/>
      <c r="HES329" s="942"/>
      <c r="HET329" s="942"/>
      <c r="HEU329" s="942"/>
      <c r="HEV329" s="942"/>
      <c r="HEW329" s="942"/>
      <c r="HEX329" s="942"/>
      <c r="HEY329" s="942"/>
      <c r="HEZ329" s="942"/>
      <c r="HFA329" s="942"/>
      <c r="HFB329" s="942"/>
      <c r="HFC329" s="942"/>
      <c r="HFD329" s="942"/>
      <c r="HFE329" s="942"/>
      <c r="HFF329" s="942"/>
      <c r="HFG329" s="942"/>
      <c r="HFH329" s="942"/>
      <c r="HFI329" s="942"/>
      <c r="HFJ329" s="942"/>
      <c r="HFK329" s="942"/>
      <c r="HFL329" s="942"/>
      <c r="HFM329" s="942"/>
      <c r="HFN329" s="942"/>
      <c r="HFO329" s="942"/>
      <c r="HFP329" s="942"/>
      <c r="HFQ329" s="942"/>
      <c r="HFR329" s="942"/>
      <c r="HFS329" s="942"/>
      <c r="HFT329" s="942"/>
      <c r="HFU329" s="942"/>
      <c r="HFV329" s="942"/>
      <c r="HFW329" s="942"/>
      <c r="HFX329" s="942"/>
      <c r="HFY329" s="942"/>
      <c r="HFZ329" s="942"/>
      <c r="HGA329" s="942"/>
      <c r="HGB329" s="942"/>
      <c r="HGC329" s="942"/>
      <c r="HGD329" s="942"/>
      <c r="HGE329" s="942"/>
      <c r="HGF329" s="942"/>
      <c r="HGG329" s="942"/>
      <c r="HGH329" s="942"/>
      <c r="HGI329" s="942"/>
      <c r="HGJ329" s="942"/>
      <c r="HGK329" s="942"/>
      <c r="HGL329" s="942"/>
      <c r="HGM329" s="942"/>
      <c r="HGN329" s="942"/>
      <c r="HGO329" s="942"/>
      <c r="HGP329" s="942"/>
      <c r="HGQ329" s="942"/>
      <c r="HGR329" s="942"/>
      <c r="HGS329" s="942"/>
      <c r="HGT329" s="942"/>
      <c r="HGU329" s="942"/>
      <c r="HGV329" s="942"/>
      <c r="HGW329" s="942"/>
      <c r="HGX329" s="942"/>
      <c r="HGY329" s="942"/>
      <c r="HGZ329" s="942"/>
      <c r="HHA329" s="942"/>
      <c r="HHB329" s="942"/>
      <c r="HHC329" s="942"/>
      <c r="HHD329" s="942"/>
      <c r="HHE329" s="942"/>
      <c r="HHF329" s="942"/>
      <c r="HHG329" s="942"/>
      <c r="HHH329" s="942"/>
      <c r="HHI329" s="942"/>
      <c r="HHJ329" s="942"/>
      <c r="HHK329" s="942"/>
      <c r="HHL329" s="942"/>
      <c r="HHM329" s="942"/>
      <c r="HHN329" s="942"/>
      <c r="HHO329" s="942"/>
      <c r="HHP329" s="942"/>
      <c r="HHQ329" s="942"/>
      <c r="HHR329" s="942"/>
      <c r="HHS329" s="942"/>
      <c r="HHT329" s="942"/>
      <c r="HHU329" s="942"/>
      <c r="HHV329" s="942"/>
      <c r="HHW329" s="942"/>
      <c r="HHX329" s="942"/>
      <c r="HHY329" s="942"/>
      <c r="HHZ329" s="942"/>
      <c r="HIA329" s="942"/>
      <c r="HIB329" s="942"/>
      <c r="HIC329" s="942"/>
      <c r="HID329" s="942"/>
      <c r="HIE329" s="942"/>
      <c r="HIF329" s="942"/>
      <c r="HIG329" s="942"/>
      <c r="HIH329" s="942"/>
      <c r="HII329" s="942"/>
      <c r="HIJ329" s="942"/>
      <c r="HIK329" s="942"/>
      <c r="HIL329" s="942"/>
      <c r="HIM329" s="942"/>
      <c r="HIN329" s="942"/>
      <c r="HIO329" s="942"/>
      <c r="HIP329" s="942"/>
      <c r="HIQ329" s="942"/>
      <c r="HIR329" s="942"/>
      <c r="HIS329" s="942"/>
      <c r="HIT329" s="942"/>
      <c r="HIU329" s="942"/>
      <c r="HIV329" s="942"/>
      <c r="HIW329" s="942"/>
      <c r="HIX329" s="942"/>
      <c r="HIY329" s="942"/>
      <c r="HIZ329" s="942"/>
      <c r="HJA329" s="942"/>
      <c r="HJB329" s="942"/>
      <c r="HJC329" s="942"/>
      <c r="HJD329" s="942"/>
      <c r="HJE329" s="942"/>
      <c r="HJF329" s="942"/>
      <c r="HJG329" s="942"/>
      <c r="HJH329" s="942"/>
      <c r="HJI329" s="942"/>
      <c r="HJJ329" s="942"/>
      <c r="HJK329" s="942"/>
      <c r="HJL329" s="942"/>
      <c r="HJM329" s="942"/>
      <c r="HJN329" s="942"/>
      <c r="HJO329" s="942"/>
      <c r="HJP329" s="942"/>
      <c r="HJQ329" s="942"/>
      <c r="HJR329" s="942"/>
      <c r="HJS329" s="942"/>
      <c r="HJT329" s="942"/>
      <c r="HJU329" s="942"/>
      <c r="HJV329" s="942"/>
      <c r="HJW329" s="942"/>
      <c r="HJX329" s="942"/>
      <c r="HJY329" s="942"/>
      <c r="HJZ329" s="942"/>
      <c r="HKA329" s="942"/>
      <c r="HKB329" s="942"/>
      <c r="HKC329" s="942"/>
      <c r="HKD329" s="942"/>
      <c r="HKE329" s="942"/>
      <c r="HKF329" s="942"/>
      <c r="HKG329" s="942"/>
      <c r="HKH329" s="942"/>
      <c r="HKI329" s="942"/>
      <c r="HKJ329" s="942"/>
      <c r="HKK329" s="942"/>
      <c r="HKL329" s="942"/>
      <c r="HKM329" s="942"/>
      <c r="HKN329" s="942"/>
      <c r="HKO329" s="942"/>
      <c r="HKP329" s="942"/>
      <c r="HKQ329" s="942"/>
      <c r="HKR329" s="942"/>
      <c r="HKS329" s="942"/>
      <c r="HKT329" s="942"/>
      <c r="HKU329" s="942"/>
      <c r="HKV329" s="942"/>
      <c r="HKW329" s="942"/>
      <c r="HKX329" s="942"/>
      <c r="HKY329" s="942"/>
      <c r="HKZ329" s="942"/>
      <c r="HLA329" s="942"/>
      <c r="HLB329" s="942"/>
      <c r="HLC329" s="942"/>
      <c r="HLD329" s="942"/>
      <c r="HLE329" s="942"/>
      <c r="HLF329" s="942"/>
      <c r="HLG329" s="942"/>
      <c r="HLH329" s="942"/>
      <c r="HLI329" s="942"/>
      <c r="HLJ329" s="942"/>
      <c r="HLK329" s="942"/>
      <c r="HLL329" s="942"/>
      <c r="HLM329" s="942"/>
      <c r="HLN329" s="942"/>
      <c r="HLO329" s="942"/>
      <c r="HLP329" s="942"/>
      <c r="HLQ329" s="942"/>
      <c r="HLR329" s="942"/>
      <c r="HLS329" s="942"/>
      <c r="HLT329" s="942"/>
      <c r="HLU329" s="942"/>
      <c r="HLV329" s="942"/>
      <c r="HLW329" s="942"/>
      <c r="HLX329" s="942"/>
      <c r="HLY329" s="942"/>
      <c r="HLZ329" s="942"/>
      <c r="HMA329" s="942"/>
      <c r="HMB329" s="942"/>
      <c r="HMC329" s="942"/>
      <c r="HMD329" s="942"/>
      <c r="HME329" s="942"/>
      <c r="HMF329" s="942"/>
      <c r="HMG329" s="942"/>
      <c r="HMH329" s="942"/>
      <c r="HMI329" s="942"/>
      <c r="HMJ329" s="942"/>
      <c r="HMK329" s="942"/>
      <c r="HML329" s="942"/>
      <c r="HMM329" s="942"/>
      <c r="HMN329" s="942"/>
      <c r="HMO329" s="942"/>
      <c r="HMP329" s="942"/>
      <c r="HMQ329" s="942"/>
      <c r="HMR329" s="942"/>
      <c r="HMS329" s="942"/>
      <c r="HMT329" s="942"/>
      <c r="HMU329" s="942"/>
      <c r="HMV329" s="942"/>
      <c r="HMW329" s="942"/>
      <c r="HMX329" s="942"/>
      <c r="HMY329" s="942"/>
      <c r="HMZ329" s="942"/>
      <c r="HNA329" s="942"/>
      <c r="HNB329" s="942"/>
      <c r="HNC329" s="942"/>
      <c r="HND329" s="942"/>
      <c r="HNE329" s="942"/>
      <c r="HNF329" s="942"/>
      <c r="HNG329" s="942"/>
      <c r="HNH329" s="942"/>
      <c r="HNI329" s="942"/>
      <c r="HNJ329" s="942"/>
      <c r="HNK329" s="942"/>
      <c r="HNL329" s="942"/>
      <c r="HNM329" s="942"/>
      <c r="HNN329" s="942"/>
      <c r="HNO329" s="942"/>
      <c r="HNP329" s="942"/>
      <c r="HNQ329" s="942"/>
      <c r="HNR329" s="942"/>
      <c r="HNS329" s="942"/>
      <c r="HNT329" s="942"/>
      <c r="HNU329" s="942"/>
      <c r="HNV329" s="942"/>
      <c r="HNW329" s="942"/>
      <c r="HNX329" s="942"/>
      <c r="HNY329" s="942"/>
      <c r="HNZ329" s="942"/>
      <c r="HOA329" s="942"/>
      <c r="HOB329" s="942"/>
      <c r="HOC329" s="942"/>
      <c r="HOD329" s="942"/>
      <c r="HOE329" s="942"/>
      <c r="HOF329" s="942"/>
      <c r="HOG329" s="942"/>
      <c r="HOH329" s="942"/>
      <c r="HOI329" s="942"/>
      <c r="HOJ329" s="942"/>
      <c r="HOK329" s="942"/>
      <c r="HOL329" s="942"/>
      <c r="HOM329" s="942"/>
      <c r="HON329" s="942"/>
      <c r="HOO329" s="942"/>
      <c r="HOP329" s="942"/>
      <c r="HOQ329" s="942"/>
      <c r="HOR329" s="942"/>
      <c r="HOS329" s="942"/>
      <c r="HOT329" s="942"/>
      <c r="HOU329" s="942"/>
      <c r="HOV329" s="942"/>
      <c r="HOW329" s="942"/>
      <c r="HOX329" s="942"/>
      <c r="HOY329" s="942"/>
      <c r="HOZ329" s="942"/>
      <c r="HPA329" s="942"/>
      <c r="HPB329" s="942"/>
      <c r="HPC329" s="942"/>
      <c r="HPD329" s="942"/>
      <c r="HPE329" s="942"/>
      <c r="HPF329" s="942"/>
      <c r="HPG329" s="942"/>
      <c r="HPH329" s="942"/>
      <c r="HPI329" s="942"/>
      <c r="HPJ329" s="942"/>
      <c r="HPK329" s="942"/>
      <c r="HPL329" s="942"/>
      <c r="HPM329" s="942"/>
      <c r="HPN329" s="942"/>
      <c r="HPO329" s="942"/>
      <c r="HPP329" s="942"/>
      <c r="HPQ329" s="942"/>
      <c r="HPR329" s="942"/>
      <c r="HPS329" s="942"/>
      <c r="HPT329" s="942"/>
      <c r="HPU329" s="942"/>
      <c r="HPV329" s="942"/>
      <c r="HPW329" s="942"/>
      <c r="HPX329" s="942"/>
      <c r="HPY329" s="942"/>
      <c r="HPZ329" s="942"/>
      <c r="HQA329" s="942"/>
      <c r="HQB329" s="942"/>
      <c r="HQC329" s="942"/>
      <c r="HQD329" s="942"/>
      <c r="HQE329" s="942"/>
      <c r="HQF329" s="942"/>
      <c r="HQG329" s="942"/>
      <c r="HQH329" s="942"/>
      <c r="HQI329" s="942"/>
      <c r="HQJ329" s="942"/>
      <c r="HQK329" s="942"/>
      <c r="HQL329" s="942"/>
      <c r="HQM329" s="942"/>
      <c r="HQN329" s="942"/>
      <c r="HQO329" s="942"/>
      <c r="HQP329" s="942"/>
      <c r="HQQ329" s="942"/>
      <c r="HQR329" s="942"/>
      <c r="HQS329" s="942"/>
      <c r="HQT329" s="942"/>
      <c r="HQU329" s="942"/>
      <c r="HQV329" s="942"/>
      <c r="HQW329" s="942"/>
      <c r="HQX329" s="942"/>
      <c r="HQY329" s="942"/>
      <c r="HQZ329" s="942"/>
      <c r="HRA329" s="942"/>
      <c r="HRB329" s="942"/>
      <c r="HRC329" s="942"/>
      <c r="HRD329" s="942"/>
      <c r="HRE329" s="942"/>
      <c r="HRF329" s="942"/>
      <c r="HRG329" s="942"/>
      <c r="HRH329" s="942"/>
      <c r="HRI329" s="942"/>
      <c r="HRJ329" s="942"/>
      <c r="HRK329" s="942"/>
      <c r="HRL329" s="942"/>
      <c r="HRM329" s="942"/>
      <c r="HRN329" s="942"/>
      <c r="HRO329" s="942"/>
      <c r="HRP329" s="942"/>
      <c r="HRQ329" s="942"/>
      <c r="HRR329" s="942"/>
      <c r="HRS329" s="942"/>
      <c r="HRT329" s="942"/>
      <c r="HRU329" s="942"/>
      <c r="HRV329" s="942"/>
      <c r="HRW329" s="942"/>
      <c r="HRX329" s="942"/>
      <c r="HRY329" s="942"/>
      <c r="HRZ329" s="942"/>
      <c r="HSA329" s="942"/>
      <c r="HSB329" s="942"/>
      <c r="HSC329" s="942"/>
      <c r="HSD329" s="942"/>
      <c r="HSE329" s="942"/>
      <c r="HSF329" s="942"/>
      <c r="HSG329" s="942"/>
      <c r="HSH329" s="942"/>
      <c r="HSI329" s="942"/>
      <c r="HSJ329" s="942"/>
      <c r="HSK329" s="942"/>
      <c r="HSL329" s="942"/>
      <c r="HSM329" s="942"/>
      <c r="HSN329" s="942"/>
      <c r="HSO329" s="942"/>
      <c r="HSP329" s="942"/>
      <c r="HSQ329" s="942"/>
      <c r="HSR329" s="942"/>
      <c r="HSS329" s="942"/>
      <c r="HST329" s="942"/>
      <c r="HSU329" s="942"/>
      <c r="HSV329" s="942"/>
      <c r="HSW329" s="942"/>
      <c r="HSX329" s="942"/>
      <c r="HSY329" s="942"/>
      <c r="HSZ329" s="942"/>
      <c r="HTA329" s="942"/>
      <c r="HTB329" s="942"/>
      <c r="HTC329" s="942"/>
      <c r="HTD329" s="942"/>
      <c r="HTE329" s="942"/>
      <c r="HTF329" s="942"/>
      <c r="HTG329" s="942"/>
      <c r="HTH329" s="942"/>
      <c r="HTI329" s="942"/>
      <c r="HTJ329" s="942"/>
      <c r="HTK329" s="942"/>
      <c r="HTL329" s="942"/>
      <c r="HTM329" s="942"/>
      <c r="HTN329" s="942"/>
      <c r="HTO329" s="942"/>
      <c r="HTP329" s="942"/>
      <c r="HTQ329" s="942"/>
      <c r="HTR329" s="942"/>
      <c r="HTS329" s="942"/>
      <c r="HTT329" s="942"/>
      <c r="HTU329" s="942"/>
      <c r="HTV329" s="942"/>
      <c r="HTW329" s="942"/>
      <c r="HTX329" s="942"/>
      <c r="HTY329" s="942"/>
      <c r="HTZ329" s="942"/>
      <c r="HUA329" s="942"/>
      <c r="HUB329" s="942"/>
      <c r="HUC329" s="942"/>
      <c r="HUD329" s="942"/>
      <c r="HUE329" s="942"/>
      <c r="HUF329" s="942"/>
      <c r="HUG329" s="942"/>
      <c r="HUH329" s="942"/>
      <c r="HUI329" s="942"/>
      <c r="HUJ329" s="942"/>
      <c r="HUK329" s="942"/>
      <c r="HUL329" s="942"/>
      <c r="HUM329" s="942"/>
      <c r="HUN329" s="942"/>
      <c r="HUO329" s="942"/>
      <c r="HUP329" s="942"/>
      <c r="HUQ329" s="942"/>
      <c r="HUR329" s="942"/>
      <c r="HUS329" s="942"/>
      <c r="HUT329" s="942"/>
      <c r="HUU329" s="942"/>
      <c r="HUV329" s="942"/>
      <c r="HUW329" s="942"/>
      <c r="HUX329" s="942"/>
      <c r="HUY329" s="942"/>
      <c r="HUZ329" s="942"/>
      <c r="HVA329" s="942"/>
      <c r="HVB329" s="942"/>
      <c r="HVC329" s="942"/>
      <c r="HVD329" s="942"/>
      <c r="HVE329" s="942"/>
      <c r="HVF329" s="942"/>
      <c r="HVG329" s="942"/>
      <c r="HVH329" s="942"/>
      <c r="HVI329" s="942"/>
      <c r="HVJ329" s="942"/>
      <c r="HVK329" s="942"/>
      <c r="HVL329" s="942"/>
      <c r="HVM329" s="942"/>
      <c r="HVN329" s="942"/>
      <c r="HVO329" s="942"/>
      <c r="HVP329" s="942"/>
      <c r="HVQ329" s="942"/>
      <c r="HVR329" s="942"/>
      <c r="HVS329" s="942"/>
      <c r="HVT329" s="942"/>
      <c r="HVU329" s="942"/>
      <c r="HVV329" s="942"/>
      <c r="HVW329" s="942"/>
      <c r="HVX329" s="942"/>
      <c r="HVY329" s="942"/>
      <c r="HVZ329" s="942"/>
      <c r="HWA329" s="942"/>
      <c r="HWB329" s="942"/>
      <c r="HWC329" s="942"/>
      <c r="HWD329" s="942"/>
      <c r="HWE329" s="942"/>
      <c r="HWF329" s="942"/>
      <c r="HWG329" s="942"/>
      <c r="HWH329" s="942"/>
      <c r="HWI329" s="942"/>
      <c r="HWJ329" s="942"/>
      <c r="HWK329" s="942"/>
      <c r="HWL329" s="942"/>
      <c r="HWM329" s="942"/>
      <c r="HWN329" s="942"/>
      <c r="HWO329" s="942"/>
      <c r="HWP329" s="942"/>
      <c r="HWQ329" s="942"/>
      <c r="HWR329" s="942"/>
      <c r="HWS329" s="942"/>
      <c r="HWT329" s="942"/>
      <c r="HWU329" s="942"/>
      <c r="HWV329" s="942"/>
      <c r="HWW329" s="942"/>
      <c r="HWX329" s="942"/>
      <c r="HWY329" s="942"/>
      <c r="HWZ329" s="942"/>
      <c r="HXA329" s="942"/>
      <c r="HXB329" s="942"/>
      <c r="HXC329" s="942"/>
      <c r="HXD329" s="942"/>
      <c r="HXE329" s="942"/>
      <c r="HXF329" s="942"/>
      <c r="HXG329" s="942"/>
      <c r="HXH329" s="942"/>
      <c r="HXI329" s="942"/>
      <c r="HXJ329" s="942"/>
      <c r="HXK329" s="942"/>
      <c r="HXL329" s="942"/>
      <c r="HXM329" s="942"/>
      <c r="HXN329" s="942"/>
      <c r="HXO329" s="942"/>
      <c r="HXP329" s="942"/>
      <c r="HXQ329" s="942"/>
      <c r="HXR329" s="942"/>
      <c r="HXS329" s="942"/>
      <c r="HXT329" s="942"/>
      <c r="HXU329" s="942"/>
      <c r="HXV329" s="942"/>
      <c r="HXW329" s="942"/>
      <c r="HXX329" s="942"/>
      <c r="HXY329" s="942"/>
      <c r="HXZ329" s="942"/>
      <c r="HYA329" s="942"/>
      <c r="HYB329" s="942"/>
      <c r="HYC329" s="942"/>
      <c r="HYD329" s="942"/>
      <c r="HYE329" s="942"/>
      <c r="HYF329" s="942"/>
      <c r="HYG329" s="942"/>
      <c r="HYH329" s="942"/>
      <c r="HYI329" s="942"/>
      <c r="HYJ329" s="942"/>
      <c r="HYK329" s="942"/>
      <c r="HYL329" s="942"/>
      <c r="HYM329" s="942"/>
      <c r="HYN329" s="942"/>
      <c r="HYO329" s="942"/>
      <c r="HYP329" s="942"/>
      <c r="HYQ329" s="942"/>
      <c r="HYR329" s="942"/>
      <c r="HYS329" s="942"/>
      <c r="HYT329" s="942"/>
      <c r="HYU329" s="942"/>
      <c r="HYV329" s="942"/>
      <c r="HYW329" s="942"/>
      <c r="HYX329" s="942"/>
      <c r="HYY329" s="942"/>
      <c r="HYZ329" s="942"/>
      <c r="HZA329" s="942"/>
      <c r="HZB329" s="942"/>
      <c r="HZC329" s="942"/>
      <c r="HZD329" s="942"/>
      <c r="HZE329" s="942"/>
      <c r="HZF329" s="942"/>
      <c r="HZG329" s="942"/>
      <c r="HZH329" s="942"/>
      <c r="HZI329" s="942"/>
      <c r="HZJ329" s="942"/>
      <c r="HZK329" s="942"/>
      <c r="HZL329" s="942"/>
      <c r="HZM329" s="942"/>
      <c r="HZN329" s="942"/>
      <c r="HZO329" s="942"/>
      <c r="HZP329" s="942"/>
      <c r="HZQ329" s="942"/>
      <c r="HZR329" s="942"/>
      <c r="HZS329" s="942"/>
      <c r="HZT329" s="942"/>
      <c r="HZU329" s="942"/>
      <c r="HZV329" s="942"/>
      <c r="HZW329" s="942"/>
      <c r="HZX329" s="942"/>
      <c r="HZY329" s="942"/>
      <c r="HZZ329" s="942"/>
      <c r="IAA329" s="942"/>
      <c r="IAB329" s="942"/>
      <c r="IAC329" s="942"/>
      <c r="IAD329" s="942"/>
      <c r="IAE329" s="942"/>
      <c r="IAF329" s="942"/>
      <c r="IAG329" s="942"/>
      <c r="IAH329" s="942"/>
      <c r="IAI329" s="942"/>
      <c r="IAJ329" s="942"/>
      <c r="IAK329" s="942"/>
      <c r="IAL329" s="942"/>
      <c r="IAM329" s="942"/>
      <c r="IAN329" s="942"/>
      <c r="IAO329" s="942"/>
      <c r="IAP329" s="942"/>
      <c r="IAQ329" s="942"/>
      <c r="IAR329" s="942"/>
      <c r="IAS329" s="942"/>
      <c r="IAT329" s="942"/>
      <c r="IAU329" s="942"/>
      <c r="IAV329" s="942"/>
      <c r="IAW329" s="942"/>
      <c r="IAX329" s="942"/>
      <c r="IAY329" s="942"/>
      <c r="IAZ329" s="942"/>
      <c r="IBA329" s="942"/>
      <c r="IBB329" s="942"/>
      <c r="IBC329" s="942"/>
      <c r="IBD329" s="942"/>
      <c r="IBE329" s="942"/>
      <c r="IBF329" s="942"/>
      <c r="IBG329" s="942"/>
      <c r="IBH329" s="942"/>
      <c r="IBI329" s="942"/>
      <c r="IBJ329" s="942"/>
      <c r="IBK329" s="942"/>
      <c r="IBL329" s="942"/>
      <c r="IBM329" s="942"/>
      <c r="IBN329" s="942"/>
      <c r="IBO329" s="942"/>
      <c r="IBP329" s="942"/>
      <c r="IBQ329" s="942"/>
      <c r="IBR329" s="942"/>
      <c r="IBS329" s="942"/>
      <c r="IBT329" s="942"/>
      <c r="IBU329" s="942"/>
      <c r="IBV329" s="942"/>
      <c r="IBW329" s="942"/>
      <c r="IBX329" s="942"/>
      <c r="IBY329" s="942"/>
      <c r="IBZ329" s="942"/>
      <c r="ICA329" s="942"/>
      <c r="ICB329" s="942"/>
      <c r="ICC329" s="942"/>
      <c r="ICD329" s="942"/>
      <c r="ICE329" s="942"/>
      <c r="ICF329" s="942"/>
      <c r="ICG329" s="942"/>
      <c r="ICH329" s="942"/>
      <c r="ICI329" s="942"/>
      <c r="ICJ329" s="942"/>
      <c r="ICK329" s="942"/>
      <c r="ICL329" s="942"/>
      <c r="ICM329" s="942"/>
      <c r="ICN329" s="942"/>
      <c r="ICO329" s="942"/>
      <c r="ICP329" s="942"/>
      <c r="ICQ329" s="942"/>
      <c r="ICR329" s="942"/>
      <c r="ICS329" s="942"/>
      <c r="ICT329" s="942"/>
      <c r="ICU329" s="942"/>
      <c r="ICV329" s="942"/>
      <c r="ICW329" s="942"/>
      <c r="ICX329" s="942"/>
      <c r="ICY329" s="942"/>
      <c r="ICZ329" s="942"/>
      <c r="IDA329" s="942"/>
      <c r="IDB329" s="942"/>
      <c r="IDC329" s="942"/>
      <c r="IDD329" s="942"/>
      <c r="IDE329" s="942"/>
      <c r="IDF329" s="942"/>
      <c r="IDG329" s="942"/>
      <c r="IDH329" s="942"/>
      <c r="IDI329" s="942"/>
      <c r="IDJ329" s="942"/>
      <c r="IDK329" s="942"/>
      <c r="IDL329" s="942"/>
      <c r="IDM329" s="942"/>
      <c r="IDN329" s="942"/>
      <c r="IDO329" s="942"/>
      <c r="IDP329" s="942"/>
      <c r="IDQ329" s="942"/>
      <c r="IDR329" s="942"/>
      <c r="IDS329" s="942"/>
      <c r="IDT329" s="942"/>
      <c r="IDU329" s="942"/>
      <c r="IDV329" s="942"/>
      <c r="IDW329" s="942"/>
      <c r="IDX329" s="942"/>
      <c r="IDY329" s="942"/>
      <c r="IDZ329" s="942"/>
      <c r="IEA329" s="942"/>
      <c r="IEB329" s="942"/>
      <c r="IEC329" s="942"/>
      <c r="IED329" s="942"/>
      <c r="IEE329" s="942"/>
      <c r="IEF329" s="942"/>
      <c r="IEG329" s="942"/>
      <c r="IEH329" s="942"/>
      <c r="IEI329" s="942"/>
      <c r="IEJ329" s="942"/>
      <c r="IEK329" s="942"/>
      <c r="IEL329" s="942"/>
      <c r="IEM329" s="942"/>
      <c r="IEN329" s="942"/>
      <c r="IEO329" s="942"/>
      <c r="IEP329" s="942"/>
      <c r="IEQ329" s="942"/>
      <c r="IER329" s="942"/>
      <c r="IES329" s="942"/>
      <c r="IET329" s="942"/>
      <c r="IEU329" s="942"/>
      <c r="IEV329" s="942"/>
      <c r="IEW329" s="942"/>
      <c r="IEX329" s="942"/>
      <c r="IEY329" s="942"/>
      <c r="IEZ329" s="942"/>
      <c r="IFA329" s="942"/>
      <c r="IFB329" s="942"/>
      <c r="IFC329" s="942"/>
      <c r="IFD329" s="942"/>
      <c r="IFE329" s="942"/>
      <c r="IFF329" s="942"/>
      <c r="IFG329" s="942"/>
      <c r="IFH329" s="942"/>
      <c r="IFI329" s="942"/>
      <c r="IFJ329" s="942"/>
      <c r="IFK329" s="942"/>
      <c r="IFL329" s="942"/>
      <c r="IFM329" s="942"/>
      <c r="IFN329" s="942"/>
      <c r="IFO329" s="942"/>
      <c r="IFP329" s="942"/>
      <c r="IFQ329" s="942"/>
      <c r="IFR329" s="942"/>
      <c r="IFS329" s="942"/>
      <c r="IFT329" s="942"/>
      <c r="IFU329" s="942"/>
      <c r="IFV329" s="942"/>
      <c r="IFW329" s="942"/>
      <c r="IFX329" s="942"/>
      <c r="IFY329" s="942"/>
      <c r="IFZ329" s="942"/>
      <c r="IGA329" s="942"/>
      <c r="IGB329" s="942"/>
      <c r="IGC329" s="942"/>
      <c r="IGD329" s="942"/>
      <c r="IGE329" s="942"/>
      <c r="IGF329" s="942"/>
      <c r="IGG329" s="942"/>
      <c r="IGH329" s="942"/>
      <c r="IGI329" s="942"/>
      <c r="IGJ329" s="942"/>
      <c r="IGK329" s="942"/>
      <c r="IGL329" s="942"/>
      <c r="IGM329" s="942"/>
      <c r="IGN329" s="942"/>
      <c r="IGO329" s="942"/>
      <c r="IGP329" s="942"/>
      <c r="IGQ329" s="942"/>
      <c r="IGR329" s="942"/>
      <c r="IGS329" s="942"/>
      <c r="IGT329" s="942"/>
      <c r="IGU329" s="942"/>
      <c r="IGV329" s="942"/>
      <c r="IGW329" s="942"/>
      <c r="IGX329" s="942"/>
      <c r="IGY329" s="942"/>
      <c r="IGZ329" s="942"/>
      <c r="IHA329" s="942"/>
      <c r="IHB329" s="942"/>
      <c r="IHC329" s="942"/>
      <c r="IHD329" s="942"/>
      <c r="IHE329" s="942"/>
      <c r="IHF329" s="942"/>
      <c r="IHG329" s="942"/>
      <c r="IHH329" s="942"/>
      <c r="IHI329" s="942"/>
      <c r="IHJ329" s="942"/>
      <c r="IHK329" s="942"/>
      <c r="IHL329" s="942"/>
      <c r="IHM329" s="942"/>
      <c r="IHN329" s="942"/>
      <c r="IHO329" s="942"/>
      <c r="IHP329" s="942"/>
      <c r="IHQ329" s="942"/>
      <c r="IHR329" s="942"/>
      <c r="IHS329" s="942"/>
      <c r="IHT329" s="942"/>
      <c r="IHU329" s="942"/>
      <c r="IHV329" s="942"/>
      <c r="IHW329" s="942"/>
      <c r="IHX329" s="942"/>
      <c r="IHY329" s="942"/>
      <c r="IHZ329" s="942"/>
      <c r="IIA329" s="942"/>
      <c r="IIB329" s="942"/>
      <c r="IIC329" s="942"/>
      <c r="IID329" s="942"/>
      <c r="IIE329" s="942"/>
      <c r="IIF329" s="942"/>
      <c r="IIG329" s="942"/>
      <c r="IIH329" s="942"/>
      <c r="III329" s="942"/>
      <c r="IIJ329" s="942"/>
      <c r="IIK329" s="942"/>
      <c r="IIL329" s="942"/>
      <c r="IIM329" s="942"/>
      <c r="IIN329" s="942"/>
      <c r="IIO329" s="942"/>
      <c r="IIP329" s="942"/>
      <c r="IIQ329" s="942"/>
      <c r="IIR329" s="942"/>
      <c r="IIS329" s="942"/>
      <c r="IIT329" s="942"/>
      <c r="IIU329" s="942"/>
      <c r="IIV329" s="942"/>
      <c r="IIW329" s="942"/>
      <c r="IIX329" s="942"/>
      <c r="IIY329" s="942"/>
      <c r="IIZ329" s="942"/>
      <c r="IJA329" s="942"/>
      <c r="IJB329" s="942"/>
      <c r="IJC329" s="942"/>
      <c r="IJD329" s="942"/>
      <c r="IJE329" s="942"/>
      <c r="IJF329" s="942"/>
      <c r="IJG329" s="942"/>
      <c r="IJH329" s="942"/>
      <c r="IJI329" s="942"/>
      <c r="IJJ329" s="942"/>
      <c r="IJK329" s="942"/>
      <c r="IJL329" s="942"/>
      <c r="IJM329" s="942"/>
      <c r="IJN329" s="942"/>
      <c r="IJO329" s="942"/>
      <c r="IJP329" s="942"/>
      <c r="IJQ329" s="942"/>
      <c r="IJR329" s="942"/>
      <c r="IJS329" s="942"/>
      <c r="IJT329" s="942"/>
      <c r="IJU329" s="942"/>
      <c r="IJV329" s="942"/>
      <c r="IJW329" s="942"/>
      <c r="IJX329" s="942"/>
      <c r="IJY329" s="942"/>
      <c r="IJZ329" s="942"/>
      <c r="IKA329" s="942"/>
      <c r="IKB329" s="942"/>
      <c r="IKC329" s="942"/>
      <c r="IKD329" s="942"/>
      <c r="IKE329" s="942"/>
      <c r="IKF329" s="942"/>
      <c r="IKG329" s="942"/>
      <c r="IKH329" s="942"/>
      <c r="IKI329" s="942"/>
      <c r="IKJ329" s="942"/>
      <c r="IKK329" s="942"/>
      <c r="IKL329" s="942"/>
      <c r="IKM329" s="942"/>
      <c r="IKN329" s="942"/>
      <c r="IKO329" s="942"/>
      <c r="IKP329" s="942"/>
      <c r="IKQ329" s="942"/>
      <c r="IKR329" s="942"/>
      <c r="IKS329" s="942"/>
      <c r="IKT329" s="942"/>
      <c r="IKU329" s="942"/>
      <c r="IKV329" s="942"/>
      <c r="IKW329" s="942"/>
      <c r="IKX329" s="942"/>
      <c r="IKY329" s="942"/>
      <c r="IKZ329" s="942"/>
      <c r="ILA329" s="942"/>
      <c r="ILB329" s="942"/>
      <c r="ILC329" s="942"/>
      <c r="ILD329" s="942"/>
      <c r="ILE329" s="942"/>
      <c r="ILF329" s="942"/>
      <c r="ILG329" s="942"/>
      <c r="ILH329" s="942"/>
      <c r="ILI329" s="942"/>
      <c r="ILJ329" s="942"/>
      <c r="ILK329" s="942"/>
      <c r="ILL329" s="942"/>
      <c r="ILM329" s="942"/>
      <c r="ILN329" s="942"/>
      <c r="ILO329" s="942"/>
      <c r="ILP329" s="942"/>
      <c r="ILQ329" s="942"/>
      <c r="ILR329" s="942"/>
      <c r="ILS329" s="942"/>
      <c r="ILT329" s="942"/>
      <c r="ILU329" s="942"/>
      <c r="ILV329" s="942"/>
      <c r="ILW329" s="942"/>
      <c r="ILX329" s="942"/>
      <c r="ILY329" s="942"/>
      <c r="ILZ329" s="942"/>
      <c r="IMA329" s="942"/>
      <c r="IMB329" s="942"/>
      <c r="IMC329" s="942"/>
      <c r="IMD329" s="942"/>
      <c r="IME329" s="942"/>
      <c r="IMF329" s="942"/>
      <c r="IMG329" s="942"/>
      <c r="IMH329" s="942"/>
      <c r="IMI329" s="942"/>
      <c r="IMJ329" s="942"/>
      <c r="IMK329" s="942"/>
      <c r="IML329" s="942"/>
      <c r="IMM329" s="942"/>
      <c r="IMN329" s="942"/>
      <c r="IMO329" s="942"/>
      <c r="IMP329" s="942"/>
      <c r="IMQ329" s="942"/>
      <c r="IMR329" s="942"/>
      <c r="IMS329" s="942"/>
      <c r="IMT329" s="942"/>
      <c r="IMU329" s="942"/>
      <c r="IMV329" s="942"/>
      <c r="IMW329" s="942"/>
      <c r="IMX329" s="942"/>
      <c r="IMY329" s="942"/>
      <c r="IMZ329" s="942"/>
      <c r="INA329" s="942"/>
      <c r="INB329" s="942"/>
      <c r="INC329" s="942"/>
      <c r="IND329" s="942"/>
      <c r="INE329" s="942"/>
      <c r="INF329" s="942"/>
      <c r="ING329" s="942"/>
      <c r="INH329" s="942"/>
      <c r="INI329" s="942"/>
      <c r="INJ329" s="942"/>
      <c r="INK329" s="942"/>
      <c r="INL329" s="942"/>
      <c r="INM329" s="942"/>
      <c r="INN329" s="942"/>
      <c r="INO329" s="942"/>
      <c r="INP329" s="942"/>
      <c r="INQ329" s="942"/>
      <c r="INR329" s="942"/>
      <c r="INS329" s="942"/>
      <c r="INT329" s="942"/>
      <c r="INU329" s="942"/>
      <c r="INV329" s="942"/>
      <c r="INW329" s="942"/>
      <c r="INX329" s="942"/>
      <c r="INY329" s="942"/>
      <c r="INZ329" s="942"/>
      <c r="IOA329" s="942"/>
      <c r="IOB329" s="942"/>
      <c r="IOC329" s="942"/>
      <c r="IOD329" s="942"/>
      <c r="IOE329" s="942"/>
      <c r="IOF329" s="942"/>
      <c r="IOG329" s="942"/>
      <c r="IOH329" s="942"/>
      <c r="IOI329" s="942"/>
      <c r="IOJ329" s="942"/>
      <c r="IOK329" s="942"/>
      <c r="IOL329" s="942"/>
      <c r="IOM329" s="942"/>
      <c r="ION329" s="942"/>
      <c r="IOO329" s="942"/>
      <c r="IOP329" s="942"/>
      <c r="IOQ329" s="942"/>
      <c r="IOR329" s="942"/>
      <c r="IOS329" s="942"/>
      <c r="IOT329" s="942"/>
      <c r="IOU329" s="942"/>
      <c r="IOV329" s="942"/>
      <c r="IOW329" s="942"/>
      <c r="IOX329" s="942"/>
      <c r="IOY329" s="942"/>
      <c r="IOZ329" s="942"/>
      <c r="IPA329" s="942"/>
      <c r="IPB329" s="942"/>
      <c r="IPC329" s="942"/>
      <c r="IPD329" s="942"/>
      <c r="IPE329" s="942"/>
      <c r="IPF329" s="942"/>
      <c r="IPG329" s="942"/>
      <c r="IPH329" s="942"/>
      <c r="IPI329" s="942"/>
      <c r="IPJ329" s="942"/>
      <c r="IPK329" s="942"/>
      <c r="IPL329" s="942"/>
      <c r="IPM329" s="942"/>
      <c r="IPN329" s="942"/>
      <c r="IPO329" s="942"/>
      <c r="IPP329" s="942"/>
      <c r="IPQ329" s="942"/>
      <c r="IPR329" s="942"/>
      <c r="IPS329" s="942"/>
      <c r="IPT329" s="942"/>
      <c r="IPU329" s="942"/>
      <c r="IPV329" s="942"/>
      <c r="IPW329" s="942"/>
      <c r="IPX329" s="942"/>
      <c r="IPY329" s="942"/>
      <c r="IPZ329" s="942"/>
      <c r="IQA329" s="942"/>
      <c r="IQB329" s="942"/>
      <c r="IQC329" s="942"/>
      <c r="IQD329" s="942"/>
      <c r="IQE329" s="942"/>
      <c r="IQF329" s="942"/>
      <c r="IQG329" s="942"/>
      <c r="IQH329" s="942"/>
      <c r="IQI329" s="942"/>
      <c r="IQJ329" s="942"/>
      <c r="IQK329" s="942"/>
      <c r="IQL329" s="942"/>
      <c r="IQM329" s="942"/>
      <c r="IQN329" s="942"/>
      <c r="IQO329" s="942"/>
      <c r="IQP329" s="942"/>
      <c r="IQQ329" s="942"/>
      <c r="IQR329" s="942"/>
      <c r="IQS329" s="942"/>
      <c r="IQT329" s="942"/>
      <c r="IQU329" s="942"/>
      <c r="IQV329" s="942"/>
      <c r="IQW329" s="942"/>
      <c r="IQX329" s="942"/>
      <c r="IQY329" s="942"/>
      <c r="IQZ329" s="942"/>
      <c r="IRA329" s="942"/>
      <c r="IRB329" s="942"/>
      <c r="IRC329" s="942"/>
      <c r="IRD329" s="942"/>
      <c r="IRE329" s="942"/>
      <c r="IRF329" s="942"/>
      <c r="IRG329" s="942"/>
      <c r="IRH329" s="942"/>
      <c r="IRI329" s="942"/>
      <c r="IRJ329" s="942"/>
      <c r="IRK329" s="942"/>
      <c r="IRL329" s="942"/>
      <c r="IRM329" s="942"/>
      <c r="IRN329" s="942"/>
      <c r="IRO329" s="942"/>
      <c r="IRP329" s="942"/>
      <c r="IRQ329" s="942"/>
      <c r="IRR329" s="942"/>
      <c r="IRS329" s="942"/>
      <c r="IRT329" s="942"/>
      <c r="IRU329" s="942"/>
      <c r="IRV329" s="942"/>
      <c r="IRW329" s="942"/>
      <c r="IRX329" s="942"/>
      <c r="IRY329" s="942"/>
      <c r="IRZ329" s="942"/>
      <c r="ISA329" s="942"/>
      <c r="ISB329" s="942"/>
      <c r="ISC329" s="942"/>
      <c r="ISD329" s="942"/>
      <c r="ISE329" s="942"/>
      <c r="ISF329" s="942"/>
      <c r="ISG329" s="942"/>
      <c r="ISH329" s="942"/>
      <c r="ISI329" s="942"/>
      <c r="ISJ329" s="942"/>
      <c r="ISK329" s="942"/>
      <c r="ISL329" s="942"/>
      <c r="ISM329" s="942"/>
      <c r="ISN329" s="942"/>
      <c r="ISO329" s="942"/>
      <c r="ISP329" s="942"/>
      <c r="ISQ329" s="942"/>
      <c r="ISR329" s="942"/>
      <c r="ISS329" s="942"/>
      <c r="IST329" s="942"/>
      <c r="ISU329" s="942"/>
      <c r="ISV329" s="942"/>
      <c r="ISW329" s="942"/>
      <c r="ISX329" s="942"/>
      <c r="ISY329" s="942"/>
      <c r="ISZ329" s="942"/>
      <c r="ITA329" s="942"/>
      <c r="ITB329" s="942"/>
      <c r="ITC329" s="942"/>
      <c r="ITD329" s="942"/>
      <c r="ITE329" s="942"/>
      <c r="ITF329" s="942"/>
      <c r="ITG329" s="942"/>
      <c r="ITH329" s="942"/>
      <c r="ITI329" s="942"/>
      <c r="ITJ329" s="942"/>
      <c r="ITK329" s="942"/>
      <c r="ITL329" s="942"/>
      <c r="ITM329" s="942"/>
      <c r="ITN329" s="942"/>
      <c r="ITO329" s="942"/>
      <c r="ITP329" s="942"/>
      <c r="ITQ329" s="942"/>
      <c r="ITR329" s="942"/>
      <c r="ITS329" s="942"/>
      <c r="ITT329" s="942"/>
      <c r="ITU329" s="942"/>
      <c r="ITV329" s="942"/>
      <c r="ITW329" s="942"/>
      <c r="ITX329" s="942"/>
      <c r="ITY329" s="942"/>
      <c r="ITZ329" s="942"/>
      <c r="IUA329" s="942"/>
      <c r="IUB329" s="942"/>
      <c r="IUC329" s="942"/>
      <c r="IUD329" s="942"/>
      <c r="IUE329" s="942"/>
      <c r="IUF329" s="942"/>
      <c r="IUG329" s="942"/>
      <c r="IUH329" s="942"/>
      <c r="IUI329" s="942"/>
      <c r="IUJ329" s="942"/>
      <c r="IUK329" s="942"/>
      <c r="IUL329" s="942"/>
      <c r="IUM329" s="942"/>
      <c r="IUN329" s="942"/>
      <c r="IUO329" s="942"/>
      <c r="IUP329" s="942"/>
      <c r="IUQ329" s="942"/>
      <c r="IUR329" s="942"/>
      <c r="IUS329" s="942"/>
      <c r="IUT329" s="942"/>
      <c r="IUU329" s="942"/>
      <c r="IUV329" s="942"/>
      <c r="IUW329" s="942"/>
      <c r="IUX329" s="942"/>
      <c r="IUY329" s="942"/>
      <c r="IUZ329" s="942"/>
      <c r="IVA329" s="942"/>
      <c r="IVB329" s="942"/>
      <c r="IVC329" s="942"/>
      <c r="IVD329" s="942"/>
      <c r="IVE329" s="942"/>
      <c r="IVF329" s="942"/>
      <c r="IVG329" s="942"/>
      <c r="IVH329" s="942"/>
      <c r="IVI329" s="942"/>
      <c r="IVJ329" s="942"/>
      <c r="IVK329" s="942"/>
      <c r="IVL329" s="942"/>
      <c r="IVM329" s="942"/>
      <c r="IVN329" s="942"/>
      <c r="IVO329" s="942"/>
      <c r="IVP329" s="942"/>
      <c r="IVQ329" s="942"/>
      <c r="IVR329" s="942"/>
      <c r="IVS329" s="942"/>
      <c r="IVT329" s="942"/>
      <c r="IVU329" s="942"/>
      <c r="IVV329" s="942"/>
      <c r="IVW329" s="942"/>
      <c r="IVX329" s="942"/>
      <c r="IVY329" s="942"/>
      <c r="IVZ329" s="942"/>
      <c r="IWA329" s="942"/>
      <c r="IWB329" s="942"/>
      <c r="IWC329" s="942"/>
      <c r="IWD329" s="942"/>
      <c r="IWE329" s="942"/>
      <c r="IWF329" s="942"/>
      <c r="IWG329" s="942"/>
      <c r="IWH329" s="942"/>
      <c r="IWI329" s="942"/>
      <c r="IWJ329" s="942"/>
      <c r="IWK329" s="942"/>
      <c r="IWL329" s="942"/>
      <c r="IWM329" s="942"/>
      <c r="IWN329" s="942"/>
      <c r="IWO329" s="942"/>
      <c r="IWP329" s="942"/>
      <c r="IWQ329" s="942"/>
      <c r="IWR329" s="942"/>
      <c r="IWS329" s="942"/>
      <c r="IWT329" s="942"/>
      <c r="IWU329" s="942"/>
      <c r="IWV329" s="942"/>
      <c r="IWW329" s="942"/>
      <c r="IWX329" s="942"/>
      <c r="IWY329" s="942"/>
      <c r="IWZ329" s="942"/>
      <c r="IXA329" s="942"/>
      <c r="IXB329" s="942"/>
      <c r="IXC329" s="942"/>
      <c r="IXD329" s="942"/>
      <c r="IXE329" s="942"/>
      <c r="IXF329" s="942"/>
      <c r="IXG329" s="942"/>
      <c r="IXH329" s="942"/>
      <c r="IXI329" s="942"/>
      <c r="IXJ329" s="942"/>
      <c r="IXK329" s="942"/>
      <c r="IXL329" s="942"/>
      <c r="IXM329" s="942"/>
      <c r="IXN329" s="942"/>
      <c r="IXO329" s="942"/>
      <c r="IXP329" s="942"/>
      <c r="IXQ329" s="942"/>
      <c r="IXR329" s="942"/>
      <c r="IXS329" s="942"/>
      <c r="IXT329" s="942"/>
      <c r="IXU329" s="942"/>
      <c r="IXV329" s="942"/>
      <c r="IXW329" s="942"/>
      <c r="IXX329" s="942"/>
      <c r="IXY329" s="942"/>
      <c r="IXZ329" s="942"/>
      <c r="IYA329" s="942"/>
      <c r="IYB329" s="942"/>
      <c r="IYC329" s="942"/>
      <c r="IYD329" s="942"/>
      <c r="IYE329" s="942"/>
      <c r="IYF329" s="942"/>
      <c r="IYG329" s="942"/>
      <c r="IYH329" s="942"/>
      <c r="IYI329" s="942"/>
      <c r="IYJ329" s="942"/>
      <c r="IYK329" s="942"/>
      <c r="IYL329" s="942"/>
      <c r="IYM329" s="942"/>
      <c r="IYN329" s="942"/>
      <c r="IYO329" s="942"/>
      <c r="IYP329" s="942"/>
      <c r="IYQ329" s="942"/>
      <c r="IYR329" s="942"/>
      <c r="IYS329" s="942"/>
      <c r="IYT329" s="942"/>
      <c r="IYU329" s="942"/>
      <c r="IYV329" s="942"/>
      <c r="IYW329" s="942"/>
      <c r="IYX329" s="942"/>
      <c r="IYY329" s="942"/>
      <c r="IYZ329" s="942"/>
      <c r="IZA329" s="942"/>
      <c r="IZB329" s="942"/>
      <c r="IZC329" s="942"/>
      <c r="IZD329" s="942"/>
      <c r="IZE329" s="942"/>
      <c r="IZF329" s="942"/>
      <c r="IZG329" s="942"/>
      <c r="IZH329" s="942"/>
      <c r="IZI329" s="942"/>
      <c r="IZJ329" s="942"/>
      <c r="IZK329" s="942"/>
      <c r="IZL329" s="942"/>
      <c r="IZM329" s="942"/>
      <c r="IZN329" s="942"/>
      <c r="IZO329" s="942"/>
      <c r="IZP329" s="942"/>
      <c r="IZQ329" s="942"/>
      <c r="IZR329" s="942"/>
      <c r="IZS329" s="942"/>
      <c r="IZT329" s="942"/>
      <c r="IZU329" s="942"/>
      <c r="IZV329" s="942"/>
      <c r="IZW329" s="942"/>
      <c r="IZX329" s="942"/>
      <c r="IZY329" s="942"/>
      <c r="IZZ329" s="942"/>
      <c r="JAA329" s="942"/>
      <c r="JAB329" s="942"/>
      <c r="JAC329" s="942"/>
      <c r="JAD329" s="942"/>
      <c r="JAE329" s="942"/>
      <c r="JAF329" s="942"/>
      <c r="JAG329" s="942"/>
      <c r="JAH329" s="942"/>
      <c r="JAI329" s="942"/>
      <c r="JAJ329" s="942"/>
      <c r="JAK329" s="942"/>
      <c r="JAL329" s="942"/>
      <c r="JAM329" s="942"/>
      <c r="JAN329" s="942"/>
      <c r="JAO329" s="942"/>
      <c r="JAP329" s="942"/>
      <c r="JAQ329" s="942"/>
      <c r="JAR329" s="942"/>
      <c r="JAS329" s="942"/>
      <c r="JAT329" s="942"/>
      <c r="JAU329" s="942"/>
      <c r="JAV329" s="942"/>
      <c r="JAW329" s="942"/>
      <c r="JAX329" s="942"/>
      <c r="JAY329" s="942"/>
      <c r="JAZ329" s="942"/>
      <c r="JBA329" s="942"/>
      <c r="JBB329" s="942"/>
      <c r="JBC329" s="942"/>
      <c r="JBD329" s="942"/>
      <c r="JBE329" s="942"/>
      <c r="JBF329" s="942"/>
      <c r="JBG329" s="942"/>
      <c r="JBH329" s="942"/>
      <c r="JBI329" s="942"/>
      <c r="JBJ329" s="942"/>
      <c r="JBK329" s="942"/>
      <c r="JBL329" s="942"/>
      <c r="JBM329" s="942"/>
      <c r="JBN329" s="942"/>
      <c r="JBO329" s="942"/>
      <c r="JBP329" s="942"/>
      <c r="JBQ329" s="942"/>
      <c r="JBR329" s="942"/>
      <c r="JBS329" s="942"/>
      <c r="JBT329" s="942"/>
      <c r="JBU329" s="942"/>
      <c r="JBV329" s="942"/>
      <c r="JBW329" s="942"/>
      <c r="JBX329" s="942"/>
      <c r="JBY329" s="942"/>
      <c r="JBZ329" s="942"/>
      <c r="JCA329" s="942"/>
      <c r="JCB329" s="942"/>
      <c r="JCC329" s="942"/>
      <c r="JCD329" s="942"/>
      <c r="JCE329" s="942"/>
      <c r="JCF329" s="942"/>
      <c r="JCG329" s="942"/>
      <c r="JCH329" s="942"/>
      <c r="JCI329" s="942"/>
      <c r="JCJ329" s="942"/>
      <c r="JCK329" s="942"/>
      <c r="JCL329" s="942"/>
      <c r="JCM329" s="942"/>
      <c r="JCN329" s="942"/>
      <c r="JCO329" s="942"/>
      <c r="JCP329" s="942"/>
      <c r="JCQ329" s="942"/>
      <c r="JCR329" s="942"/>
      <c r="JCS329" s="942"/>
      <c r="JCT329" s="942"/>
      <c r="JCU329" s="942"/>
      <c r="JCV329" s="942"/>
      <c r="JCW329" s="942"/>
      <c r="JCX329" s="942"/>
      <c r="JCY329" s="942"/>
      <c r="JCZ329" s="942"/>
      <c r="JDA329" s="942"/>
      <c r="JDB329" s="942"/>
      <c r="JDC329" s="942"/>
      <c r="JDD329" s="942"/>
      <c r="JDE329" s="942"/>
      <c r="JDF329" s="942"/>
      <c r="JDG329" s="942"/>
      <c r="JDH329" s="942"/>
      <c r="JDI329" s="942"/>
      <c r="JDJ329" s="942"/>
      <c r="JDK329" s="942"/>
      <c r="JDL329" s="942"/>
      <c r="JDM329" s="942"/>
      <c r="JDN329" s="942"/>
      <c r="JDO329" s="942"/>
      <c r="JDP329" s="942"/>
      <c r="JDQ329" s="942"/>
      <c r="JDR329" s="942"/>
      <c r="JDS329" s="942"/>
      <c r="JDT329" s="942"/>
      <c r="JDU329" s="942"/>
      <c r="JDV329" s="942"/>
      <c r="JDW329" s="942"/>
      <c r="JDX329" s="942"/>
      <c r="JDY329" s="942"/>
      <c r="JDZ329" s="942"/>
      <c r="JEA329" s="942"/>
      <c r="JEB329" s="942"/>
      <c r="JEC329" s="942"/>
      <c r="JED329" s="942"/>
      <c r="JEE329" s="942"/>
      <c r="JEF329" s="942"/>
      <c r="JEG329" s="942"/>
      <c r="JEH329" s="942"/>
      <c r="JEI329" s="942"/>
      <c r="JEJ329" s="942"/>
      <c r="JEK329" s="942"/>
      <c r="JEL329" s="942"/>
      <c r="JEM329" s="942"/>
      <c r="JEN329" s="942"/>
      <c r="JEO329" s="942"/>
      <c r="JEP329" s="942"/>
      <c r="JEQ329" s="942"/>
      <c r="JER329" s="942"/>
      <c r="JES329" s="942"/>
      <c r="JET329" s="942"/>
      <c r="JEU329" s="942"/>
      <c r="JEV329" s="942"/>
      <c r="JEW329" s="942"/>
      <c r="JEX329" s="942"/>
      <c r="JEY329" s="942"/>
      <c r="JEZ329" s="942"/>
      <c r="JFA329" s="942"/>
      <c r="JFB329" s="942"/>
      <c r="JFC329" s="942"/>
      <c r="JFD329" s="942"/>
      <c r="JFE329" s="942"/>
      <c r="JFF329" s="942"/>
      <c r="JFG329" s="942"/>
      <c r="JFH329" s="942"/>
      <c r="JFI329" s="942"/>
      <c r="JFJ329" s="942"/>
      <c r="JFK329" s="942"/>
      <c r="JFL329" s="942"/>
      <c r="JFM329" s="942"/>
      <c r="JFN329" s="942"/>
      <c r="JFO329" s="942"/>
      <c r="JFP329" s="942"/>
      <c r="JFQ329" s="942"/>
      <c r="JFR329" s="942"/>
      <c r="JFS329" s="942"/>
      <c r="JFT329" s="942"/>
      <c r="JFU329" s="942"/>
      <c r="JFV329" s="942"/>
      <c r="JFW329" s="942"/>
      <c r="JFX329" s="942"/>
      <c r="JFY329" s="942"/>
      <c r="JFZ329" s="942"/>
      <c r="JGA329" s="942"/>
      <c r="JGB329" s="942"/>
      <c r="JGC329" s="942"/>
      <c r="JGD329" s="942"/>
      <c r="JGE329" s="942"/>
      <c r="JGF329" s="942"/>
      <c r="JGG329" s="942"/>
      <c r="JGH329" s="942"/>
      <c r="JGI329" s="942"/>
      <c r="JGJ329" s="942"/>
      <c r="JGK329" s="942"/>
      <c r="JGL329" s="942"/>
      <c r="JGM329" s="942"/>
      <c r="JGN329" s="942"/>
      <c r="JGO329" s="942"/>
      <c r="JGP329" s="942"/>
      <c r="JGQ329" s="942"/>
      <c r="JGR329" s="942"/>
      <c r="JGS329" s="942"/>
      <c r="JGT329" s="942"/>
      <c r="JGU329" s="942"/>
      <c r="JGV329" s="942"/>
      <c r="JGW329" s="942"/>
      <c r="JGX329" s="942"/>
      <c r="JGY329" s="942"/>
      <c r="JGZ329" s="942"/>
      <c r="JHA329" s="942"/>
      <c r="JHB329" s="942"/>
      <c r="JHC329" s="942"/>
      <c r="JHD329" s="942"/>
      <c r="JHE329" s="942"/>
      <c r="JHF329" s="942"/>
      <c r="JHG329" s="942"/>
      <c r="JHH329" s="942"/>
      <c r="JHI329" s="942"/>
      <c r="JHJ329" s="942"/>
      <c r="JHK329" s="942"/>
      <c r="JHL329" s="942"/>
      <c r="JHM329" s="942"/>
      <c r="JHN329" s="942"/>
      <c r="JHO329" s="942"/>
      <c r="JHP329" s="942"/>
      <c r="JHQ329" s="942"/>
      <c r="JHR329" s="942"/>
      <c r="JHS329" s="942"/>
      <c r="JHT329" s="942"/>
      <c r="JHU329" s="942"/>
      <c r="JHV329" s="942"/>
      <c r="JHW329" s="942"/>
      <c r="JHX329" s="942"/>
      <c r="JHY329" s="942"/>
      <c r="JHZ329" s="942"/>
      <c r="JIA329" s="942"/>
      <c r="JIB329" s="942"/>
      <c r="JIC329" s="942"/>
      <c r="JID329" s="942"/>
      <c r="JIE329" s="942"/>
      <c r="JIF329" s="942"/>
      <c r="JIG329" s="942"/>
      <c r="JIH329" s="942"/>
      <c r="JII329" s="942"/>
      <c r="JIJ329" s="942"/>
      <c r="JIK329" s="942"/>
      <c r="JIL329" s="942"/>
      <c r="JIM329" s="942"/>
      <c r="JIN329" s="942"/>
      <c r="JIO329" s="942"/>
      <c r="JIP329" s="942"/>
      <c r="JIQ329" s="942"/>
      <c r="JIR329" s="942"/>
      <c r="JIS329" s="942"/>
      <c r="JIT329" s="942"/>
      <c r="JIU329" s="942"/>
      <c r="JIV329" s="942"/>
      <c r="JIW329" s="942"/>
      <c r="JIX329" s="942"/>
      <c r="JIY329" s="942"/>
      <c r="JIZ329" s="942"/>
      <c r="JJA329" s="942"/>
      <c r="JJB329" s="942"/>
      <c r="JJC329" s="942"/>
      <c r="JJD329" s="942"/>
      <c r="JJE329" s="942"/>
      <c r="JJF329" s="942"/>
      <c r="JJG329" s="942"/>
      <c r="JJH329" s="942"/>
      <c r="JJI329" s="942"/>
      <c r="JJJ329" s="942"/>
      <c r="JJK329" s="942"/>
      <c r="JJL329" s="942"/>
      <c r="JJM329" s="942"/>
      <c r="JJN329" s="942"/>
      <c r="JJO329" s="942"/>
      <c r="JJP329" s="942"/>
      <c r="JJQ329" s="942"/>
      <c r="JJR329" s="942"/>
      <c r="JJS329" s="942"/>
      <c r="JJT329" s="942"/>
      <c r="JJU329" s="942"/>
      <c r="JJV329" s="942"/>
      <c r="JJW329" s="942"/>
      <c r="JJX329" s="942"/>
      <c r="JJY329" s="942"/>
      <c r="JJZ329" s="942"/>
      <c r="JKA329" s="942"/>
      <c r="JKB329" s="942"/>
      <c r="JKC329" s="942"/>
      <c r="JKD329" s="942"/>
      <c r="JKE329" s="942"/>
      <c r="JKF329" s="942"/>
      <c r="JKG329" s="942"/>
      <c r="JKH329" s="942"/>
      <c r="JKI329" s="942"/>
      <c r="JKJ329" s="942"/>
      <c r="JKK329" s="942"/>
      <c r="JKL329" s="942"/>
      <c r="JKM329" s="942"/>
      <c r="JKN329" s="942"/>
      <c r="JKO329" s="942"/>
      <c r="JKP329" s="942"/>
      <c r="JKQ329" s="942"/>
      <c r="JKR329" s="942"/>
      <c r="JKS329" s="942"/>
      <c r="JKT329" s="942"/>
      <c r="JKU329" s="942"/>
      <c r="JKV329" s="942"/>
      <c r="JKW329" s="942"/>
      <c r="JKX329" s="942"/>
      <c r="JKY329" s="942"/>
      <c r="JKZ329" s="942"/>
      <c r="JLA329" s="942"/>
      <c r="JLB329" s="942"/>
      <c r="JLC329" s="942"/>
      <c r="JLD329" s="942"/>
      <c r="JLE329" s="942"/>
      <c r="JLF329" s="942"/>
      <c r="JLG329" s="942"/>
      <c r="JLH329" s="942"/>
      <c r="JLI329" s="942"/>
      <c r="JLJ329" s="942"/>
      <c r="JLK329" s="942"/>
      <c r="JLL329" s="942"/>
      <c r="JLM329" s="942"/>
      <c r="JLN329" s="942"/>
      <c r="JLO329" s="942"/>
      <c r="JLP329" s="942"/>
      <c r="JLQ329" s="942"/>
      <c r="JLR329" s="942"/>
      <c r="JLS329" s="942"/>
      <c r="JLT329" s="942"/>
      <c r="JLU329" s="942"/>
      <c r="JLV329" s="942"/>
      <c r="JLW329" s="942"/>
      <c r="JLX329" s="942"/>
      <c r="JLY329" s="942"/>
      <c r="JLZ329" s="942"/>
      <c r="JMA329" s="942"/>
      <c r="JMB329" s="942"/>
      <c r="JMC329" s="942"/>
      <c r="JMD329" s="942"/>
      <c r="JME329" s="942"/>
      <c r="JMF329" s="942"/>
      <c r="JMG329" s="942"/>
      <c r="JMH329" s="942"/>
      <c r="JMI329" s="942"/>
      <c r="JMJ329" s="942"/>
      <c r="JMK329" s="942"/>
      <c r="JML329" s="942"/>
      <c r="JMM329" s="942"/>
      <c r="JMN329" s="942"/>
      <c r="JMO329" s="942"/>
      <c r="JMP329" s="942"/>
      <c r="JMQ329" s="942"/>
      <c r="JMR329" s="942"/>
      <c r="JMS329" s="942"/>
      <c r="JMT329" s="942"/>
      <c r="JMU329" s="942"/>
      <c r="JMV329" s="942"/>
      <c r="JMW329" s="942"/>
      <c r="JMX329" s="942"/>
      <c r="JMY329" s="942"/>
      <c r="JMZ329" s="942"/>
      <c r="JNA329" s="942"/>
      <c r="JNB329" s="942"/>
      <c r="JNC329" s="942"/>
      <c r="JND329" s="942"/>
      <c r="JNE329" s="942"/>
      <c r="JNF329" s="942"/>
      <c r="JNG329" s="942"/>
      <c r="JNH329" s="942"/>
      <c r="JNI329" s="942"/>
      <c r="JNJ329" s="942"/>
      <c r="JNK329" s="942"/>
      <c r="JNL329" s="942"/>
      <c r="JNM329" s="942"/>
      <c r="JNN329" s="942"/>
      <c r="JNO329" s="942"/>
      <c r="JNP329" s="942"/>
      <c r="JNQ329" s="942"/>
      <c r="JNR329" s="942"/>
      <c r="JNS329" s="942"/>
      <c r="JNT329" s="942"/>
      <c r="JNU329" s="942"/>
      <c r="JNV329" s="942"/>
      <c r="JNW329" s="942"/>
      <c r="JNX329" s="942"/>
      <c r="JNY329" s="942"/>
      <c r="JNZ329" s="942"/>
      <c r="JOA329" s="942"/>
      <c r="JOB329" s="942"/>
      <c r="JOC329" s="942"/>
      <c r="JOD329" s="942"/>
      <c r="JOE329" s="942"/>
      <c r="JOF329" s="942"/>
      <c r="JOG329" s="942"/>
      <c r="JOH329" s="942"/>
      <c r="JOI329" s="942"/>
      <c r="JOJ329" s="942"/>
      <c r="JOK329" s="942"/>
      <c r="JOL329" s="942"/>
      <c r="JOM329" s="942"/>
      <c r="JON329" s="942"/>
      <c r="JOO329" s="942"/>
      <c r="JOP329" s="942"/>
      <c r="JOQ329" s="942"/>
      <c r="JOR329" s="942"/>
      <c r="JOS329" s="942"/>
      <c r="JOT329" s="942"/>
      <c r="JOU329" s="942"/>
      <c r="JOV329" s="942"/>
      <c r="JOW329" s="942"/>
      <c r="JOX329" s="942"/>
      <c r="JOY329" s="942"/>
      <c r="JOZ329" s="942"/>
      <c r="JPA329" s="942"/>
      <c r="JPB329" s="942"/>
      <c r="JPC329" s="942"/>
      <c r="JPD329" s="942"/>
      <c r="JPE329" s="942"/>
      <c r="JPF329" s="942"/>
      <c r="JPG329" s="942"/>
      <c r="JPH329" s="942"/>
      <c r="JPI329" s="942"/>
      <c r="JPJ329" s="942"/>
      <c r="JPK329" s="942"/>
      <c r="JPL329" s="942"/>
      <c r="JPM329" s="942"/>
      <c r="JPN329" s="942"/>
      <c r="JPO329" s="942"/>
      <c r="JPP329" s="942"/>
      <c r="JPQ329" s="942"/>
      <c r="JPR329" s="942"/>
      <c r="JPS329" s="942"/>
      <c r="JPT329" s="942"/>
      <c r="JPU329" s="942"/>
      <c r="JPV329" s="942"/>
      <c r="JPW329" s="942"/>
      <c r="JPX329" s="942"/>
      <c r="JPY329" s="942"/>
      <c r="JPZ329" s="942"/>
      <c r="JQA329" s="942"/>
      <c r="JQB329" s="942"/>
      <c r="JQC329" s="942"/>
      <c r="JQD329" s="942"/>
      <c r="JQE329" s="942"/>
      <c r="JQF329" s="942"/>
      <c r="JQG329" s="942"/>
      <c r="JQH329" s="942"/>
      <c r="JQI329" s="942"/>
      <c r="JQJ329" s="942"/>
      <c r="JQK329" s="942"/>
      <c r="JQL329" s="942"/>
      <c r="JQM329" s="942"/>
      <c r="JQN329" s="942"/>
      <c r="JQO329" s="942"/>
      <c r="JQP329" s="942"/>
      <c r="JQQ329" s="942"/>
      <c r="JQR329" s="942"/>
      <c r="JQS329" s="942"/>
      <c r="JQT329" s="942"/>
      <c r="JQU329" s="942"/>
      <c r="JQV329" s="942"/>
      <c r="JQW329" s="942"/>
      <c r="JQX329" s="942"/>
      <c r="JQY329" s="942"/>
      <c r="JQZ329" s="942"/>
      <c r="JRA329" s="942"/>
      <c r="JRB329" s="942"/>
      <c r="JRC329" s="942"/>
      <c r="JRD329" s="942"/>
      <c r="JRE329" s="942"/>
      <c r="JRF329" s="942"/>
      <c r="JRG329" s="942"/>
      <c r="JRH329" s="942"/>
      <c r="JRI329" s="942"/>
      <c r="JRJ329" s="942"/>
      <c r="JRK329" s="942"/>
      <c r="JRL329" s="942"/>
      <c r="JRM329" s="942"/>
      <c r="JRN329" s="942"/>
      <c r="JRO329" s="942"/>
      <c r="JRP329" s="942"/>
      <c r="JRQ329" s="942"/>
      <c r="JRR329" s="942"/>
      <c r="JRS329" s="942"/>
      <c r="JRT329" s="942"/>
      <c r="JRU329" s="942"/>
      <c r="JRV329" s="942"/>
      <c r="JRW329" s="942"/>
      <c r="JRX329" s="942"/>
      <c r="JRY329" s="942"/>
      <c r="JRZ329" s="942"/>
      <c r="JSA329" s="942"/>
      <c r="JSB329" s="942"/>
      <c r="JSC329" s="942"/>
      <c r="JSD329" s="942"/>
      <c r="JSE329" s="942"/>
      <c r="JSF329" s="942"/>
      <c r="JSG329" s="942"/>
      <c r="JSH329" s="942"/>
      <c r="JSI329" s="942"/>
      <c r="JSJ329" s="942"/>
      <c r="JSK329" s="942"/>
      <c r="JSL329" s="942"/>
      <c r="JSM329" s="942"/>
      <c r="JSN329" s="942"/>
      <c r="JSO329" s="942"/>
      <c r="JSP329" s="942"/>
      <c r="JSQ329" s="942"/>
      <c r="JSR329" s="942"/>
      <c r="JSS329" s="942"/>
      <c r="JST329" s="942"/>
      <c r="JSU329" s="942"/>
      <c r="JSV329" s="942"/>
      <c r="JSW329" s="942"/>
      <c r="JSX329" s="942"/>
      <c r="JSY329" s="942"/>
      <c r="JSZ329" s="942"/>
      <c r="JTA329" s="942"/>
      <c r="JTB329" s="942"/>
      <c r="JTC329" s="942"/>
      <c r="JTD329" s="942"/>
      <c r="JTE329" s="942"/>
      <c r="JTF329" s="942"/>
      <c r="JTG329" s="942"/>
      <c r="JTH329" s="942"/>
      <c r="JTI329" s="942"/>
      <c r="JTJ329" s="942"/>
      <c r="JTK329" s="942"/>
      <c r="JTL329" s="942"/>
      <c r="JTM329" s="942"/>
      <c r="JTN329" s="942"/>
      <c r="JTO329" s="942"/>
      <c r="JTP329" s="942"/>
      <c r="JTQ329" s="942"/>
      <c r="JTR329" s="942"/>
      <c r="JTS329" s="942"/>
      <c r="JTT329" s="942"/>
      <c r="JTU329" s="942"/>
      <c r="JTV329" s="942"/>
      <c r="JTW329" s="942"/>
      <c r="JTX329" s="942"/>
      <c r="JTY329" s="942"/>
      <c r="JTZ329" s="942"/>
      <c r="JUA329" s="942"/>
      <c r="JUB329" s="942"/>
      <c r="JUC329" s="942"/>
      <c r="JUD329" s="942"/>
      <c r="JUE329" s="942"/>
      <c r="JUF329" s="942"/>
      <c r="JUG329" s="942"/>
      <c r="JUH329" s="942"/>
      <c r="JUI329" s="942"/>
      <c r="JUJ329" s="942"/>
      <c r="JUK329" s="942"/>
      <c r="JUL329" s="942"/>
      <c r="JUM329" s="942"/>
      <c r="JUN329" s="942"/>
      <c r="JUO329" s="942"/>
      <c r="JUP329" s="942"/>
      <c r="JUQ329" s="942"/>
      <c r="JUR329" s="942"/>
      <c r="JUS329" s="942"/>
      <c r="JUT329" s="942"/>
      <c r="JUU329" s="942"/>
      <c r="JUV329" s="942"/>
      <c r="JUW329" s="942"/>
      <c r="JUX329" s="942"/>
      <c r="JUY329" s="942"/>
      <c r="JUZ329" s="942"/>
      <c r="JVA329" s="942"/>
      <c r="JVB329" s="942"/>
      <c r="JVC329" s="942"/>
      <c r="JVD329" s="942"/>
      <c r="JVE329" s="942"/>
      <c r="JVF329" s="942"/>
      <c r="JVG329" s="942"/>
      <c r="JVH329" s="942"/>
      <c r="JVI329" s="942"/>
      <c r="JVJ329" s="942"/>
      <c r="JVK329" s="942"/>
      <c r="JVL329" s="942"/>
      <c r="JVM329" s="942"/>
      <c r="JVN329" s="942"/>
      <c r="JVO329" s="942"/>
      <c r="JVP329" s="942"/>
      <c r="JVQ329" s="942"/>
      <c r="JVR329" s="942"/>
      <c r="JVS329" s="942"/>
      <c r="JVT329" s="942"/>
      <c r="JVU329" s="942"/>
      <c r="JVV329" s="942"/>
      <c r="JVW329" s="942"/>
      <c r="JVX329" s="942"/>
      <c r="JVY329" s="942"/>
      <c r="JVZ329" s="942"/>
      <c r="JWA329" s="942"/>
      <c r="JWB329" s="942"/>
      <c r="JWC329" s="942"/>
      <c r="JWD329" s="942"/>
      <c r="JWE329" s="942"/>
      <c r="JWF329" s="942"/>
      <c r="JWG329" s="942"/>
      <c r="JWH329" s="942"/>
      <c r="JWI329" s="942"/>
      <c r="JWJ329" s="942"/>
      <c r="JWK329" s="942"/>
      <c r="JWL329" s="942"/>
      <c r="JWM329" s="942"/>
      <c r="JWN329" s="942"/>
      <c r="JWO329" s="942"/>
      <c r="JWP329" s="942"/>
      <c r="JWQ329" s="942"/>
      <c r="JWR329" s="942"/>
      <c r="JWS329" s="942"/>
      <c r="JWT329" s="942"/>
      <c r="JWU329" s="942"/>
      <c r="JWV329" s="942"/>
      <c r="JWW329" s="942"/>
      <c r="JWX329" s="942"/>
      <c r="JWY329" s="942"/>
      <c r="JWZ329" s="942"/>
      <c r="JXA329" s="942"/>
      <c r="JXB329" s="942"/>
      <c r="JXC329" s="942"/>
      <c r="JXD329" s="942"/>
      <c r="JXE329" s="942"/>
      <c r="JXF329" s="942"/>
      <c r="JXG329" s="942"/>
      <c r="JXH329" s="942"/>
      <c r="JXI329" s="942"/>
      <c r="JXJ329" s="942"/>
      <c r="JXK329" s="942"/>
      <c r="JXL329" s="942"/>
      <c r="JXM329" s="942"/>
      <c r="JXN329" s="942"/>
      <c r="JXO329" s="942"/>
      <c r="JXP329" s="942"/>
      <c r="JXQ329" s="942"/>
      <c r="JXR329" s="942"/>
      <c r="JXS329" s="942"/>
      <c r="JXT329" s="942"/>
      <c r="JXU329" s="942"/>
      <c r="JXV329" s="942"/>
      <c r="JXW329" s="942"/>
      <c r="JXX329" s="942"/>
      <c r="JXY329" s="942"/>
      <c r="JXZ329" s="942"/>
      <c r="JYA329" s="942"/>
      <c r="JYB329" s="942"/>
      <c r="JYC329" s="942"/>
      <c r="JYD329" s="942"/>
      <c r="JYE329" s="942"/>
      <c r="JYF329" s="942"/>
      <c r="JYG329" s="942"/>
      <c r="JYH329" s="942"/>
      <c r="JYI329" s="942"/>
      <c r="JYJ329" s="942"/>
      <c r="JYK329" s="942"/>
      <c r="JYL329" s="942"/>
      <c r="JYM329" s="942"/>
      <c r="JYN329" s="942"/>
      <c r="JYO329" s="942"/>
      <c r="JYP329" s="942"/>
      <c r="JYQ329" s="942"/>
      <c r="JYR329" s="942"/>
      <c r="JYS329" s="942"/>
      <c r="JYT329" s="942"/>
      <c r="JYU329" s="942"/>
      <c r="JYV329" s="942"/>
      <c r="JYW329" s="942"/>
      <c r="JYX329" s="942"/>
      <c r="JYY329" s="942"/>
      <c r="JYZ329" s="942"/>
      <c r="JZA329" s="942"/>
      <c r="JZB329" s="942"/>
      <c r="JZC329" s="942"/>
      <c r="JZD329" s="942"/>
      <c r="JZE329" s="942"/>
      <c r="JZF329" s="942"/>
      <c r="JZG329" s="942"/>
      <c r="JZH329" s="942"/>
      <c r="JZI329" s="942"/>
      <c r="JZJ329" s="942"/>
      <c r="JZK329" s="942"/>
      <c r="JZL329" s="942"/>
      <c r="JZM329" s="942"/>
      <c r="JZN329" s="942"/>
      <c r="JZO329" s="942"/>
      <c r="JZP329" s="942"/>
      <c r="JZQ329" s="942"/>
      <c r="JZR329" s="942"/>
      <c r="JZS329" s="942"/>
      <c r="JZT329" s="942"/>
      <c r="JZU329" s="942"/>
      <c r="JZV329" s="942"/>
      <c r="JZW329" s="942"/>
      <c r="JZX329" s="942"/>
      <c r="JZY329" s="942"/>
      <c r="JZZ329" s="942"/>
      <c r="KAA329" s="942"/>
      <c r="KAB329" s="942"/>
      <c r="KAC329" s="942"/>
      <c r="KAD329" s="942"/>
      <c r="KAE329" s="942"/>
      <c r="KAF329" s="942"/>
      <c r="KAG329" s="942"/>
      <c r="KAH329" s="942"/>
      <c r="KAI329" s="942"/>
      <c r="KAJ329" s="942"/>
      <c r="KAK329" s="942"/>
      <c r="KAL329" s="942"/>
      <c r="KAM329" s="942"/>
      <c r="KAN329" s="942"/>
      <c r="KAO329" s="942"/>
      <c r="KAP329" s="942"/>
      <c r="KAQ329" s="942"/>
      <c r="KAR329" s="942"/>
      <c r="KAS329" s="942"/>
      <c r="KAT329" s="942"/>
      <c r="KAU329" s="942"/>
      <c r="KAV329" s="942"/>
      <c r="KAW329" s="942"/>
      <c r="KAX329" s="942"/>
      <c r="KAY329" s="942"/>
      <c r="KAZ329" s="942"/>
      <c r="KBA329" s="942"/>
      <c r="KBB329" s="942"/>
      <c r="KBC329" s="942"/>
      <c r="KBD329" s="942"/>
      <c r="KBE329" s="942"/>
      <c r="KBF329" s="942"/>
      <c r="KBG329" s="942"/>
      <c r="KBH329" s="942"/>
      <c r="KBI329" s="942"/>
      <c r="KBJ329" s="942"/>
      <c r="KBK329" s="942"/>
      <c r="KBL329" s="942"/>
      <c r="KBM329" s="942"/>
      <c r="KBN329" s="942"/>
      <c r="KBO329" s="942"/>
      <c r="KBP329" s="942"/>
      <c r="KBQ329" s="942"/>
      <c r="KBR329" s="942"/>
      <c r="KBS329" s="942"/>
      <c r="KBT329" s="942"/>
      <c r="KBU329" s="942"/>
      <c r="KBV329" s="942"/>
      <c r="KBW329" s="942"/>
      <c r="KBX329" s="942"/>
      <c r="KBY329" s="942"/>
      <c r="KBZ329" s="942"/>
      <c r="KCA329" s="942"/>
      <c r="KCB329" s="942"/>
      <c r="KCC329" s="942"/>
      <c r="KCD329" s="942"/>
      <c r="KCE329" s="942"/>
      <c r="KCF329" s="942"/>
      <c r="KCG329" s="942"/>
      <c r="KCH329" s="942"/>
      <c r="KCI329" s="942"/>
      <c r="KCJ329" s="942"/>
      <c r="KCK329" s="942"/>
      <c r="KCL329" s="942"/>
      <c r="KCM329" s="942"/>
      <c r="KCN329" s="942"/>
      <c r="KCO329" s="942"/>
      <c r="KCP329" s="942"/>
      <c r="KCQ329" s="942"/>
      <c r="KCR329" s="942"/>
      <c r="KCS329" s="942"/>
      <c r="KCT329" s="942"/>
      <c r="KCU329" s="942"/>
      <c r="KCV329" s="942"/>
      <c r="KCW329" s="942"/>
      <c r="KCX329" s="942"/>
      <c r="KCY329" s="942"/>
      <c r="KCZ329" s="942"/>
      <c r="KDA329" s="942"/>
      <c r="KDB329" s="942"/>
      <c r="KDC329" s="942"/>
      <c r="KDD329" s="942"/>
      <c r="KDE329" s="942"/>
      <c r="KDF329" s="942"/>
      <c r="KDG329" s="942"/>
      <c r="KDH329" s="942"/>
      <c r="KDI329" s="942"/>
      <c r="KDJ329" s="942"/>
      <c r="KDK329" s="942"/>
      <c r="KDL329" s="942"/>
      <c r="KDM329" s="942"/>
      <c r="KDN329" s="942"/>
      <c r="KDO329" s="942"/>
      <c r="KDP329" s="942"/>
      <c r="KDQ329" s="942"/>
      <c r="KDR329" s="942"/>
      <c r="KDS329" s="942"/>
      <c r="KDT329" s="942"/>
      <c r="KDU329" s="942"/>
      <c r="KDV329" s="942"/>
      <c r="KDW329" s="942"/>
      <c r="KDX329" s="942"/>
      <c r="KDY329" s="942"/>
      <c r="KDZ329" s="942"/>
      <c r="KEA329" s="942"/>
      <c r="KEB329" s="942"/>
      <c r="KEC329" s="942"/>
      <c r="KED329" s="942"/>
      <c r="KEE329" s="942"/>
      <c r="KEF329" s="942"/>
      <c r="KEG329" s="942"/>
      <c r="KEH329" s="942"/>
      <c r="KEI329" s="942"/>
      <c r="KEJ329" s="942"/>
      <c r="KEK329" s="942"/>
      <c r="KEL329" s="942"/>
      <c r="KEM329" s="942"/>
      <c r="KEN329" s="942"/>
      <c r="KEO329" s="942"/>
      <c r="KEP329" s="942"/>
      <c r="KEQ329" s="942"/>
      <c r="KER329" s="942"/>
      <c r="KES329" s="942"/>
      <c r="KET329" s="942"/>
      <c r="KEU329" s="942"/>
      <c r="KEV329" s="942"/>
      <c r="KEW329" s="942"/>
      <c r="KEX329" s="942"/>
      <c r="KEY329" s="942"/>
      <c r="KEZ329" s="942"/>
      <c r="KFA329" s="942"/>
      <c r="KFB329" s="942"/>
      <c r="KFC329" s="942"/>
      <c r="KFD329" s="942"/>
      <c r="KFE329" s="942"/>
      <c r="KFF329" s="942"/>
      <c r="KFG329" s="942"/>
      <c r="KFH329" s="942"/>
      <c r="KFI329" s="942"/>
      <c r="KFJ329" s="942"/>
      <c r="KFK329" s="942"/>
      <c r="KFL329" s="942"/>
      <c r="KFM329" s="942"/>
      <c r="KFN329" s="942"/>
      <c r="KFO329" s="942"/>
      <c r="KFP329" s="942"/>
      <c r="KFQ329" s="942"/>
      <c r="KFR329" s="942"/>
      <c r="KFS329" s="942"/>
      <c r="KFT329" s="942"/>
      <c r="KFU329" s="942"/>
      <c r="KFV329" s="942"/>
      <c r="KFW329" s="942"/>
      <c r="KFX329" s="942"/>
      <c r="KFY329" s="942"/>
      <c r="KFZ329" s="942"/>
      <c r="KGA329" s="942"/>
      <c r="KGB329" s="942"/>
      <c r="KGC329" s="942"/>
      <c r="KGD329" s="942"/>
      <c r="KGE329" s="942"/>
      <c r="KGF329" s="942"/>
      <c r="KGG329" s="942"/>
      <c r="KGH329" s="942"/>
      <c r="KGI329" s="942"/>
      <c r="KGJ329" s="942"/>
      <c r="KGK329" s="942"/>
      <c r="KGL329" s="942"/>
      <c r="KGM329" s="942"/>
      <c r="KGN329" s="942"/>
      <c r="KGO329" s="942"/>
      <c r="KGP329" s="942"/>
      <c r="KGQ329" s="942"/>
      <c r="KGR329" s="942"/>
      <c r="KGS329" s="942"/>
      <c r="KGT329" s="942"/>
      <c r="KGU329" s="942"/>
      <c r="KGV329" s="942"/>
      <c r="KGW329" s="942"/>
      <c r="KGX329" s="942"/>
      <c r="KGY329" s="942"/>
      <c r="KGZ329" s="942"/>
      <c r="KHA329" s="942"/>
      <c r="KHB329" s="942"/>
      <c r="KHC329" s="942"/>
      <c r="KHD329" s="942"/>
      <c r="KHE329" s="942"/>
      <c r="KHF329" s="942"/>
      <c r="KHG329" s="942"/>
      <c r="KHH329" s="942"/>
      <c r="KHI329" s="942"/>
      <c r="KHJ329" s="942"/>
      <c r="KHK329" s="942"/>
      <c r="KHL329" s="942"/>
      <c r="KHM329" s="942"/>
      <c r="KHN329" s="942"/>
      <c r="KHO329" s="942"/>
      <c r="KHP329" s="942"/>
      <c r="KHQ329" s="942"/>
      <c r="KHR329" s="942"/>
      <c r="KHS329" s="942"/>
      <c r="KHT329" s="942"/>
      <c r="KHU329" s="942"/>
      <c r="KHV329" s="942"/>
      <c r="KHW329" s="942"/>
      <c r="KHX329" s="942"/>
      <c r="KHY329" s="942"/>
      <c r="KHZ329" s="942"/>
      <c r="KIA329" s="942"/>
      <c r="KIB329" s="942"/>
      <c r="KIC329" s="942"/>
      <c r="KID329" s="942"/>
      <c r="KIE329" s="942"/>
      <c r="KIF329" s="942"/>
      <c r="KIG329" s="942"/>
      <c r="KIH329" s="942"/>
      <c r="KII329" s="942"/>
      <c r="KIJ329" s="942"/>
      <c r="KIK329" s="942"/>
      <c r="KIL329" s="942"/>
      <c r="KIM329" s="942"/>
      <c r="KIN329" s="942"/>
      <c r="KIO329" s="942"/>
      <c r="KIP329" s="942"/>
      <c r="KIQ329" s="942"/>
      <c r="KIR329" s="942"/>
      <c r="KIS329" s="942"/>
      <c r="KIT329" s="942"/>
      <c r="KIU329" s="942"/>
      <c r="KIV329" s="942"/>
      <c r="KIW329" s="942"/>
      <c r="KIX329" s="942"/>
      <c r="KIY329" s="942"/>
      <c r="KIZ329" s="942"/>
      <c r="KJA329" s="942"/>
      <c r="KJB329" s="942"/>
      <c r="KJC329" s="942"/>
      <c r="KJD329" s="942"/>
      <c r="KJE329" s="942"/>
      <c r="KJF329" s="942"/>
      <c r="KJG329" s="942"/>
      <c r="KJH329" s="942"/>
      <c r="KJI329" s="942"/>
      <c r="KJJ329" s="942"/>
      <c r="KJK329" s="942"/>
      <c r="KJL329" s="942"/>
      <c r="KJM329" s="942"/>
      <c r="KJN329" s="942"/>
      <c r="KJO329" s="942"/>
      <c r="KJP329" s="942"/>
      <c r="KJQ329" s="942"/>
      <c r="KJR329" s="942"/>
      <c r="KJS329" s="942"/>
      <c r="KJT329" s="942"/>
      <c r="KJU329" s="942"/>
      <c r="KJV329" s="942"/>
      <c r="KJW329" s="942"/>
      <c r="KJX329" s="942"/>
      <c r="KJY329" s="942"/>
      <c r="KJZ329" s="942"/>
      <c r="KKA329" s="942"/>
      <c r="KKB329" s="942"/>
      <c r="KKC329" s="942"/>
      <c r="KKD329" s="942"/>
      <c r="KKE329" s="942"/>
      <c r="KKF329" s="942"/>
      <c r="KKG329" s="942"/>
      <c r="KKH329" s="942"/>
      <c r="KKI329" s="942"/>
      <c r="KKJ329" s="942"/>
      <c r="KKK329" s="942"/>
      <c r="KKL329" s="942"/>
      <c r="KKM329" s="942"/>
      <c r="KKN329" s="942"/>
      <c r="KKO329" s="942"/>
      <c r="KKP329" s="942"/>
      <c r="KKQ329" s="942"/>
      <c r="KKR329" s="942"/>
      <c r="KKS329" s="942"/>
      <c r="KKT329" s="942"/>
      <c r="KKU329" s="942"/>
      <c r="KKV329" s="942"/>
      <c r="KKW329" s="942"/>
      <c r="KKX329" s="942"/>
      <c r="KKY329" s="942"/>
      <c r="KKZ329" s="942"/>
      <c r="KLA329" s="942"/>
      <c r="KLB329" s="942"/>
      <c r="KLC329" s="942"/>
      <c r="KLD329" s="942"/>
      <c r="KLE329" s="942"/>
      <c r="KLF329" s="942"/>
      <c r="KLG329" s="942"/>
      <c r="KLH329" s="942"/>
      <c r="KLI329" s="942"/>
      <c r="KLJ329" s="942"/>
      <c r="KLK329" s="942"/>
      <c r="KLL329" s="942"/>
      <c r="KLM329" s="942"/>
      <c r="KLN329" s="942"/>
      <c r="KLO329" s="942"/>
      <c r="KLP329" s="942"/>
      <c r="KLQ329" s="942"/>
      <c r="KLR329" s="942"/>
      <c r="KLS329" s="942"/>
      <c r="KLT329" s="942"/>
      <c r="KLU329" s="942"/>
      <c r="KLV329" s="942"/>
      <c r="KLW329" s="942"/>
      <c r="KLX329" s="942"/>
      <c r="KLY329" s="942"/>
      <c r="KLZ329" s="942"/>
      <c r="KMA329" s="942"/>
      <c r="KMB329" s="942"/>
      <c r="KMC329" s="942"/>
      <c r="KMD329" s="942"/>
      <c r="KME329" s="942"/>
      <c r="KMF329" s="942"/>
      <c r="KMG329" s="942"/>
      <c r="KMH329" s="942"/>
      <c r="KMI329" s="942"/>
      <c r="KMJ329" s="942"/>
      <c r="KMK329" s="942"/>
      <c r="KML329" s="942"/>
      <c r="KMM329" s="942"/>
      <c r="KMN329" s="942"/>
      <c r="KMO329" s="942"/>
      <c r="KMP329" s="942"/>
      <c r="KMQ329" s="942"/>
      <c r="KMR329" s="942"/>
      <c r="KMS329" s="942"/>
      <c r="KMT329" s="942"/>
      <c r="KMU329" s="942"/>
      <c r="KMV329" s="942"/>
      <c r="KMW329" s="942"/>
      <c r="KMX329" s="942"/>
      <c r="KMY329" s="942"/>
      <c r="KMZ329" s="942"/>
      <c r="KNA329" s="942"/>
      <c r="KNB329" s="942"/>
      <c r="KNC329" s="942"/>
      <c r="KND329" s="942"/>
      <c r="KNE329" s="942"/>
      <c r="KNF329" s="942"/>
      <c r="KNG329" s="942"/>
      <c r="KNH329" s="942"/>
      <c r="KNI329" s="942"/>
      <c r="KNJ329" s="942"/>
      <c r="KNK329" s="942"/>
      <c r="KNL329" s="942"/>
      <c r="KNM329" s="942"/>
      <c r="KNN329" s="942"/>
      <c r="KNO329" s="942"/>
      <c r="KNP329" s="942"/>
      <c r="KNQ329" s="942"/>
      <c r="KNR329" s="942"/>
      <c r="KNS329" s="942"/>
      <c r="KNT329" s="942"/>
      <c r="KNU329" s="942"/>
      <c r="KNV329" s="942"/>
      <c r="KNW329" s="942"/>
      <c r="KNX329" s="942"/>
      <c r="KNY329" s="942"/>
      <c r="KNZ329" s="942"/>
      <c r="KOA329" s="942"/>
      <c r="KOB329" s="942"/>
      <c r="KOC329" s="942"/>
      <c r="KOD329" s="942"/>
      <c r="KOE329" s="942"/>
      <c r="KOF329" s="942"/>
      <c r="KOG329" s="942"/>
      <c r="KOH329" s="942"/>
      <c r="KOI329" s="942"/>
      <c r="KOJ329" s="942"/>
      <c r="KOK329" s="942"/>
      <c r="KOL329" s="942"/>
      <c r="KOM329" s="942"/>
      <c r="KON329" s="942"/>
      <c r="KOO329" s="942"/>
      <c r="KOP329" s="942"/>
      <c r="KOQ329" s="942"/>
      <c r="KOR329" s="942"/>
      <c r="KOS329" s="942"/>
      <c r="KOT329" s="942"/>
      <c r="KOU329" s="942"/>
      <c r="KOV329" s="942"/>
      <c r="KOW329" s="942"/>
      <c r="KOX329" s="942"/>
      <c r="KOY329" s="942"/>
      <c r="KOZ329" s="942"/>
      <c r="KPA329" s="942"/>
      <c r="KPB329" s="942"/>
      <c r="KPC329" s="942"/>
      <c r="KPD329" s="942"/>
      <c r="KPE329" s="942"/>
      <c r="KPF329" s="942"/>
      <c r="KPG329" s="942"/>
      <c r="KPH329" s="942"/>
      <c r="KPI329" s="942"/>
      <c r="KPJ329" s="942"/>
      <c r="KPK329" s="942"/>
      <c r="KPL329" s="942"/>
      <c r="KPM329" s="942"/>
      <c r="KPN329" s="942"/>
      <c r="KPO329" s="942"/>
      <c r="KPP329" s="942"/>
      <c r="KPQ329" s="942"/>
      <c r="KPR329" s="942"/>
      <c r="KPS329" s="942"/>
      <c r="KPT329" s="942"/>
      <c r="KPU329" s="942"/>
      <c r="KPV329" s="942"/>
      <c r="KPW329" s="942"/>
      <c r="KPX329" s="942"/>
      <c r="KPY329" s="942"/>
      <c r="KPZ329" s="942"/>
      <c r="KQA329" s="942"/>
      <c r="KQB329" s="942"/>
      <c r="KQC329" s="942"/>
      <c r="KQD329" s="942"/>
      <c r="KQE329" s="942"/>
      <c r="KQF329" s="942"/>
      <c r="KQG329" s="942"/>
      <c r="KQH329" s="942"/>
      <c r="KQI329" s="942"/>
      <c r="KQJ329" s="942"/>
      <c r="KQK329" s="942"/>
      <c r="KQL329" s="942"/>
      <c r="KQM329" s="942"/>
      <c r="KQN329" s="942"/>
      <c r="KQO329" s="942"/>
      <c r="KQP329" s="942"/>
      <c r="KQQ329" s="942"/>
      <c r="KQR329" s="942"/>
      <c r="KQS329" s="942"/>
      <c r="KQT329" s="942"/>
      <c r="KQU329" s="942"/>
      <c r="KQV329" s="942"/>
      <c r="KQW329" s="942"/>
      <c r="KQX329" s="942"/>
      <c r="KQY329" s="942"/>
      <c r="KQZ329" s="942"/>
      <c r="KRA329" s="942"/>
      <c r="KRB329" s="942"/>
      <c r="KRC329" s="942"/>
      <c r="KRD329" s="942"/>
      <c r="KRE329" s="942"/>
      <c r="KRF329" s="942"/>
      <c r="KRG329" s="942"/>
      <c r="KRH329" s="942"/>
      <c r="KRI329" s="942"/>
      <c r="KRJ329" s="942"/>
      <c r="KRK329" s="942"/>
      <c r="KRL329" s="942"/>
      <c r="KRM329" s="942"/>
      <c r="KRN329" s="942"/>
      <c r="KRO329" s="942"/>
      <c r="KRP329" s="942"/>
      <c r="KRQ329" s="942"/>
      <c r="KRR329" s="942"/>
      <c r="KRS329" s="942"/>
      <c r="KRT329" s="942"/>
      <c r="KRU329" s="942"/>
      <c r="KRV329" s="942"/>
      <c r="KRW329" s="942"/>
      <c r="KRX329" s="942"/>
      <c r="KRY329" s="942"/>
      <c r="KRZ329" s="942"/>
      <c r="KSA329" s="942"/>
      <c r="KSB329" s="942"/>
      <c r="KSC329" s="942"/>
      <c r="KSD329" s="942"/>
      <c r="KSE329" s="942"/>
      <c r="KSF329" s="942"/>
      <c r="KSG329" s="942"/>
      <c r="KSH329" s="942"/>
      <c r="KSI329" s="942"/>
      <c r="KSJ329" s="942"/>
      <c r="KSK329" s="942"/>
      <c r="KSL329" s="942"/>
      <c r="KSM329" s="942"/>
      <c r="KSN329" s="942"/>
      <c r="KSO329" s="942"/>
      <c r="KSP329" s="942"/>
      <c r="KSQ329" s="942"/>
      <c r="KSR329" s="942"/>
      <c r="KSS329" s="942"/>
      <c r="KST329" s="942"/>
      <c r="KSU329" s="942"/>
      <c r="KSV329" s="942"/>
      <c r="KSW329" s="942"/>
      <c r="KSX329" s="942"/>
      <c r="KSY329" s="942"/>
      <c r="KSZ329" s="942"/>
      <c r="KTA329" s="942"/>
      <c r="KTB329" s="942"/>
      <c r="KTC329" s="942"/>
      <c r="KTD329" s="942"/>
      <c r="KTE329" s="942"/>
      <c r="KTF329" s="942"/>
      <c r="KTG329" s="942"/>
      <c r="KTH329" s="942"/>
      <c r="KTI329" s="942"/>
      <c r="KTJ329" s="942"/>
      <c r="KTK329" s="942"/>
      <c r="KTL329" s="942"/>
      <c r="KTM329" s="942"/>
      <c r="KTN329" s="942"/>
      <c r="KTO329" s="942"/>
      <c r="KTP329" s="942"/>
      <c r="KTQ329" s="942"/>
      <c r="KTR329" s="942"/>
      <c r="KTS329" s="942"/>
      <c r="KTT329" s="942"/>
      <c r="KTU329" s="942"/>
      <c r="KTV329" s="942"/>
      <c r="KTW329" s="942"/>
      <c r="KTX329" s="942"/>
      <c r="KTY329" s="942"/>
      <c r="KTZ329" s="942"/>
      <c r="KUA329" s="942"/>
      <c r="KUB329" s="942"/>
      <c r="KUC329" s="942"/>
      <c r="KUD329" s="942"/>
      <c r="KUE329" s="942"/>
      <c r="KUF329" s="942"/>
      <c r="KUG329" s="942"/>
      <c r="KUH329" s="942"/>
      <c r="KUI329" s="942"/>
      <c r="KUJ329" s="942"/>
      <c r="KUK329" s="942"/>
      <c r="KUL329" s="942"/>
      <c r="KUM329" s="942"/>
      <c r="KUN329" s="942"/>
      <c r="KUO329" s="942"/>
      <c r="KUP329" s="942"/>
      <c r="KUQ329" s="942"/>
      <c r="KUR329" s="942"/>
      <c r="KUS329" s="942"/>
      <c r="KUT329" s="942"/>
      <c r="KUU329" s="942"/>
      <c r="KUV329" s="942"/>
      <c r="KUW329" s="942"/>
      <c r="KUX329" s="942"/>
      <c r="KUY329" s="942"/>
      <c r="KUZ329" s="942"/>
      <c r="KVA329" s="942"/>
      <c r="KVB329" s="942"/>
      <c r="KVC329" s="942"/>
      <c r="KVD329" s="942"/>
      <c r="KVE329" s="942"/>
      <c r="KVF329" s="942"/>
      <c r="KVG329" s="942"/>
      <c r="KVH329" s="942"/>
      <c r="KVI329" s="942"/>
      <c r="KVJ329" s="942"/>
      <c r="KVK329" s="942"/>
      <c r="KVL329" s="942"/>
      <c r="KVM329" s="942"/>
      <c r="KVN329" s="942"/>
      <c r="KVO329" s="942"/>
      <c r="KVP329" s="942"/>
      <c r="KVQ329" s="942"/>
      <c r="KVR329" s="942"/>
      <c r="KVS329" s="942"/>
      <c r="KVT329" s="942"/>
      <c r="KVU329" s="942"/>
      <c r="KVV329" s="942"/>
      <c r="KVW329" s="942"/>
      <c r="KVX329" s="942"/>
      <c r="KVY329" s="942"/>
      <c r="KVZ329" s="942"/>
      <c r="KWA329" s="942"/>
      <c r="KWB329" s="942"/>
      <c r="KWC329" s="942"/>
      <c r="KWD329" s="942"/>
      <c r="KWE329" s="942"/>
      <c r="KWF329" s="942"/>
      <c r="KWG329" s="942"/>
      <c r="KWH329" s="942"/>
      <c r="KWI329" s="942"/>
      <c r="KWJ329" s="942"/>
      <c r="KWK329" s="942"/>
      <c r="KWL329" s="942"/>
      <c r="KWM329" s="942"/>
      <c r="KWN329" s="942"/>
      <c r="KWO329" s="942"/>
      <c r="KWP329" s="942"/>
      <c r="KWQ329" s="942"/>
      <c r="KWR329" s="942"/>
      <c r="KWS329" s="942"/>
      <c r="KWT329" s="942"/>
      <c r="KWU329" s="942"/>
      <c r="KWV329" s="942"/>
      <c r="KWW329" s="942"/>
      <c r="KWX329" s="942"/>
      <c r="KWY329" s="942"/>
      <c r="KWZ329" s="942"/>
      <c r="KXA329" s="942"/>
      <c r="KXB329" s="942"/>
      <c r="KXC329" s="942"/>
      <c r="KXD329" s="942"/>
      <c r="KXE329" s="942"/>
      <c r="KXF329" s="942"/>
      <c r="KXG329" s="942"/>
      <c r="KXH329" s="942"/>
      <c r="KXI329" s="942"/>
      <c r="KXJ329" s="942"/>
      <c r="KXK329" s="942"/>
      <c r="KXL329" s="942"/>
      <c r="KXM329" s="942"/>
      <c r="KXN329" s="942"/>
      <c r="KXO329" s="942"/>
      <c r="KXP329" s="942"/>
      <c r="KXQ329" s="942"/>
      <c r="KXR329" s="942"/>
      <c r="KXS329" s="942"/>
      <c r="KXT329" s="942"/>
      <c r="KXU329" s="942"/>
      <c r="KXV329" s="942"/>
      <c r="KXW329" s="942"/>
      <c r="KXX329" s="942"/>
      <c r="KXY329" s="942"/>
      <c r="KXZ329" s="942"/>
      <c r="KYA329" s="942"/>
      <c r="KYB329" s="942"/>
      <c r="KYC329" s="942"/>
      <c r="KYD329" s="942"/>
      <c r="KYE329" s="942"/>
      <c r="KYF329" s="942"/>
      <c r="KYG329" s="942"/>
      <c r="KYH329" s="942"/>
      <c r="KYI329" s="942"/>
      <c r="KYJ329" s="942"/>
      <c r="KYK329" s="942"/>
      <c r="KYL329" s="942"/>
      <c r="KYM329" s="942"/>
      <c r="KYN329" s="942"/>
      <c r="KYO329" s="942"/>
      <c r="KYP329" s="942"/>
      <c r="KYQ329" s="942"/>
      <c r="KYR329" s="942"/>
      <c r="KYS329" s="942"/>
      <c r="KYT329" s="942"/>
      <c r="KYU329" s="942"/>
      <c r="KYV329" s="942"/>
      <c r="KYW329" s="942"/>
      <c r="KYX329" s="942"/>
      <c r="KYY329" s="942"/>
      <c r="KYZ329" s="942"/>
      <c r="KZA329" s="942"/>
      <c r="KZB329" s="942"/>
      <c r="KZC329" s="942"/>
      <c r="KZD329" s="942"/>
      <c r="KZE329" s="942"/>
      <c r="KZF329" s="942"/>
      <c r="KZG329" s="942"/>
      <c r="KZH329" s="942"/>
      <c r="KZI329" s="942"/>
      <c r="KZJ329" s="942"/>
      <c r="KZK329" s="942"/>
      <c r="KZL329" s="942"/>
      <c r="KZM329" s="942"/>
      <c r="KZN329" s="942"/>
      <c r="KZO329" s="942"/>
      <c r="KZP329" s="942"/>
      <c r="KZQ329" s="942"/>
      <c r="KZR329" s="942"/>
      <c r="KZS329" s="942"/>
      <c r="KZT329" s="942"/>
      <c r="KZU329" s="942"/>
      <c r="KZV329" s="942"/>
      <c r="KZW329" s="942"/>
      <c r="KZX329" s="942"/>
      <c r="KZY329" s="942"/>
      <c r="KZZ329" s="942"/>
      <c r="LAA329" s="942"/>
      <c r="LAB329" s="942"/>
      <c r="LAC329" s="942"/>
      <c r="LAD329" s="942"/>
      <c r="LAE329" s="942"/>
      <c r="LAF329" s="942"/>
      <c r="LAG329" s="942"/>
      <c r="LAH329" s="942"/>
      <c r="LAI329" s="942"/>
      <c r="LAJ329" s="942"/>
      <c r="LAK329" s="942"/>
      <c r="LAL329" s="942"/>
      <c r="LAM329" s="942"/>
      <c r="LAN329" s="942"/>
      <c r="LAO329" s="942"/>
      <c r="LAP329" s="942"/>
      <c r="LAQ329" s="942"/>
      <c r="LAR329" s="942"/>
      <c r="LAS329" s="942"/>
      <c r="LAT329" s="942"/>
      <c r="LAU329" s="942"/>
      <c r="LAV329" s="942"/>
      <c r="LAW329" s="942"/>
      <c r="LAX329" s="942"/>
      <c r="LAY329" s="942"/>
      <c r="LAZ329" s="942"/>
      <c r="LBA329" s="942"/>
      <c r="LBB329" s="942"/>
      <c r="LBC329" s="942"/>
      <c r="LBD329" s="942"/>
      <c r="LBE329" s="942"/>
      <c r="LBF329" s="942"/>
      <c r="LBG329" s="942"/>
      <c r="LBH329" s="942"/>
      <c r="LBI329" s="942"/>
      <c r="LBJ329" s="942"/>
      <c r="LBK329" s="942"/>
      <c r="LBL329" s="942"/>
      <c r="LBM329" s="942"/>
      <c r="LBN329" s="942"/>
      <c r="LBO329" s="942"/>
      <c r="LBP329" s="942"/>
      <c r="LBQ329" s="942"/>
      <c r="LBR329" s="942"/>
      <c r="LBS329" s="942"/>
      <c r="LBT329" s="942"/>
      <c r="LBU329" s="942"/>
      <c r="LBV329" s="942"/>
      <c r="LBW329" s="942"/>
      <c r="LBX329" s="942"/>
      <c r="LBY329" s="942"/>
      <c r="LBZ329" s="942"/>
      <c r="LCA329" s="942"/>
      <c r="LCB329" s="942"/>
      <c r="LCC329" s="942"/>
      <c r="LCD329" s="942"/>
      <c r="LCE329" s="942"/>
      <c r="LCF329" s="942"/>
      <c r="LCG329" s="942"/>
      <c r="LCH329" s="942"/>
      <c r="LCI329" s="942"/>
      <c r="LCJ329" s="942"/>
      <c r="LCK329" s="942"/>
      <c r="LCL329" s="942"/>
      <c r="LCM329" s="942"/>
      <c r="LCN329" s="942"/>
      <c r="LCO329" s="942"/>
      <c r="LCP329" s="942"/>
      <c r="LCQ329" s="942"/>
      <c r="LCR329" s="942"/>
      <c r="LCS329" s="942"/>
      <c r="LCT329" s="942"/>
      <c r="LCU329" s="942"/>
      <c r="LCV329" s="942"/>
      <c r="LCW329" s="942"/>
      <c r="LCX329" s="942"/>
      <c r="LCY329" s="942"/>
      <c r="LCZ329" s="942"/>
      <c r="LDA329" s="942"/>
      <c r="LDB329" s="942"/>
      <c r="LDC329" s="942"/>
      <c r="LDD329" s="942"/>
      <c r="LDE329" s="942"/>
      <c r="LDF329" s="942"/>
      <c r="LDG329" s="942"/>
      <c r="LDH329" s="942"/>
      <c r="LDI329" s="942"/>
      <c r="LDJ329" s="942"/>
      <c r="LDK329" s="942"/>
      <c r="LDL329" s="942"/>
      <c r="LDM329" s="942"/>
      <c r="LDN329" s="942"/>
      <c r="LDO329" s="942"/>
      <c r="LDP329" s="942"/>
      <c r="LDQ329" s="942"/>
      <c r="LDR329" s="942"/>
      <c r="LDS329" s="942"/>
      <c r="LDT329" s="942"/>
      <c r="LDU329" s="942"/>
      <c r="LDV329" s="942"/>
      <c r="LDW329" s="942"/>
      <c r="LDX329" s="942"/>
      <c r="LDY329" s="942"/>
      <c r="LDZ329" s="942"/>
      <c r="LEA329" s="942"/>
      <c r="LEB329" s="942"/>
      <c r="LEC329" s="942"/>
      <c r="LED329" s="942"/>
      <c r="LEE329" s="942"/>
      <c r="LEF329" s="942"/>
      <c r="LEG329" s="942"/>
      <c r="LEH329" s="942"/>
      <c r="LEI329" s="942"/>
      <c r="LEJ329" s="942"/>
      <c r="LEK329" s="942"/>
      <c r="LEL329" s="942"/>
      <c r="LEM329" s="942"/>
      <c r="LEN329" s="942"/>
      <c r="LEO329" s="942"/>
      <c r="LEP329" s="942"/>
      <c r="LEQ329" s="942"/>
      <c r="LER329" s="942"/>
      <c r="LES329" s="942"/>
      <c r="LET329" s="942"/>
      <c r="LEU329" s="942"/>
      <c r="LEV329" s="942"/>
      <c r="LEW329" s="942"/>
      <c r="LEX329" s="942"/>
      <c r="LEY329" s="942"/>
      <c r="LEZ329" s="942"/>
      <c r="LFA329" s="942"/>
      <c r="LFB329" s="942"/>
      <c r="LFC329" s="942"/>
      <c r="LFD329" s="942"/>
      <c r="LFE329" s="942"/>
      <c r="LFF329" s="942"/>
      <c r="LFG329" s="942"/>
      <c r="LFH329" s="942"/>
      <c r="LFI329" s="942"/>
      <c r="LFJ329" s="942"/>
      <c r="LFK329" s="942"/>
      <c r="LFL329" s="942"/>
      <c r="LFM329" s="942"/>
      <c r="LFN329" s="942"/>
      <c r="LFO329" s="942"/>
      <c r="LFP329" s="942"/>
      <c r="LFQ329" s="942"/>
      <c r="LFR329" s="942"/>
      <c r="LFS329" s="942"/>
      <c r="LFT329" s="942"/>
      <c r="LFU329" s="942"/>
      <c r="LFV329" s="942"/>
      <c r="LFW329" s="942"/>
      <c r="LFX329" s="942"/>
      <c r="LFY329" s="942"/>
      <c r="LFZ329" s="942"/>
      <c r="LGA329" s="942"/>
      <c r="LGB329" s="942"/>
      <c r="LGC329" s="942"/>
      <c r="LGD329" s="942"/>
      <c r="LGE329" s="942"/>
      <c r="LGF329" s="942"/>
      <c r="LGG329" s="942"/>
      <c r="LGH329" s="942"/>
      <c r="LGI329" s="942"/>
      <c r="LGJ329" s="942"/>
      <c r="LGK329" s="942"/>
      <c r="LGL329" s="942"/>
      <c r="LGM329" s="942"/>
      <c r="LGN329" s="942"/>
      <c r="LGO329" s="942"/>
      <c r="LGP329" s="942"/>
      <c r="LGQ329" s="942"/>
      <c r="LGR329" s="942"/>
      <c r="LGS329" s="942"/>
      <c r="LGT329" s="942"/>
      <c r="LGU329" s="942"/>
      <c r="LGV329" s="942"/>
      <c r="LGW329" s="942"/>
      <c r="LGX329" s="942"/>
      <c r="LGY329" s="942"/>
      <c r="LGZ329" s="942"/>
      <c r="LHA329" s="942"/>
      <c r="LHB329" s="942"/>
      <c r="LHC329" s="942"/>
      <c r="LHD329" s="942"/>
      <c r="LHE329" s="942"/>
      <c r="LHF329" s="942"/>
      <c r="LHG329" s="942"/>
      <c r="LHH329" s="942"/>
      <c r="LHI329" s="942"/>
      <c r="LHJ329" s="942"/>
      <c r="LHK329" s="942"/>
      <c r="LHL329" s="942"/>
      <c r="LHM329" s="942"/>
      <c r="LHN329" s="942"/>
      <c r="LHO329" s="942"/>
      <c r="LHP329" s="942"/>
      <c r="LHQ329" s="942"/>
      <c r="LHR329" s="942"/>
      <c r="LHS329" s="942"/>
      <c r="LHT329" s="942"/>
      <c r="LHU329" s="942"/>
      <c r="LHV329" s="942"/>
      <c r="LHW329" s="942"/>
      <c r="LHX329" s="942"/>
      <c r="LHY329" s="942"/>
      <c r="LHZ329" s="942"/>
      <c r="LIA329" s="942"/>
      <c r="LIB329" s="942"/>
      <c r="LIC329" s="942"/>
      <c r="LID329" s="942"/>
      <c r="LIE329" s="942"/>
      <c r="LIF329" s="942"/>
      <c r="LIG329" s="942"/>
      <c r="LIH329" s="942"/>
      <c r="LII329" s="942"/>
      <c r="LIJ329" s="942"/>
      <c r="LIK329" s="942"/>
      <c r="LIL329" s="942"/>
      <c r="LIM329" s="942"/>
      <c r="LIN329" s="942"/>
      <c r="LIO329" s="942"/>
      <c r="LIP329" s="942"/>
      <c r="LIQ329" s="942"/>
      <c r="LIR329" s="942"/>
      <c r="LIS329" s="942"/>
      <c r="LIT329" s="942"/>
      <c r="LIU329" s="942"/>
      <c r="LIV329" s="942"/>
      <c r="LIW329" s="942"/>
      <c r="LIX329" s="942"/>
      <c r="LIY329" s="942"/>
      <c r="LIZ329" s="942"/>
      <c r="LJA329" s="942"/>
      <c r="LJB329" s="942"/>
      <c r="LJC329" s="942"/>
      <c r="LJD329" s="942"/>
      <c r="LJE329" s="942"/>
      <c r="LJF329" s="942"/>
      <c r="LJG329" s="942"/>
      <c r="LJH329" s="942"/>
      <c r="LJI329" s="942"/>
      <c r="LJJ329" s="942"/>
      <c r="LJK329" s="942"/>
      <c r="LJL329" s="942"/>
      <c r="LJM329" s="942"/>
      <c r="LJN329" s="942"/>
      <c r="LJO329" s="942"/>
      <c r="LJP329" s="942"/>
      <c r="LJQ329" s="942"/>
      <c r="LJR329" s="942"/>
      <c r="LJS329" s="942"/>
      <c r="LJT329" s="942"/>
      <c r="LJU329" s="942"/>
      <c r="LJV329" s="942"/>
      <c r="LJW329" s="942"/>
      <c r="LJX329" s="942"/>
      <c r="LJY329" s="942"/>
      <c r="LJZ329" s="942"/>
      <c r="LKA329" s="942"/>
      <c r="LKB329" s="942"/>
      <c r="LKC329" s="942"/>
      <c r="LKD329" s="942"/>
      <c r="LKE329" s="942"/>
      <c r="LKF329" s="942"/>
      <c r="LKG329" s="942"/>
      <c r="LKH329" s="942"/>
      <c r="LKI329" s="942"/>
      <c r="LKJ329" s="942"/>
      <c r="LKK329" s="942"/>
      <c r="LKL329" s="942"/>
      <c r="LKM329" s="942"/>
      <c r="LKN329" s="942"/>
      <c r="LKO329" s="942"/>
      <c r="LKP329" s="942"/>
      <c r="LKQ329" s="942"/>
      <c r="LKR329" s="942"/>
      <c r="LKS329" s="942"/>
      <c r="LKT329" s="942"/>
      <c r="LKU329" s="942"/>
      <c r="LKV329" s="942"/>
      <c r="LKW329" s="942"/>
      <c r="LKX329" s="942"/>
      <c r="LKY329" s="942"/>
      <c r="LKZ329" s="942"/>
      <c r="LLA329" s="942"/>
      <c r="LLB329" s="942"/>
      <c r="LLC329" s="942"/>
      <c r="LLD329" s="942"/>
      <c r="LLE329" s="942"/>
      <c r="LLF329" s="942"/>
      <c r="LLG329" s="942"/>
      <c r="LLH329" s="942"/>
      <c r="LLI329" s="942"/>
      <c r="LLJ329" s="942"/>
      <c r="LLK329" s="942"/>
      <c r="LLL329" s="942"/>
      <c r="LLM329" s="942"/>
      <c r="LLN329" s="942"/>
      <c r="LLO329" s="942"/>
      <c r="LLP329" s="942"/>
      <c r="LLQ329" s="942"/>
      <c r="LLR329" s="942"/>
      <c r="LLS329" s="942"/>
      <c r="LLT329" s="942"/>
      <c r="LLU329" s="942"/>
      <c r="LLV329" s="942"/>
      <c r="LLW329" s="942"/>
      <c r="LLX329" s="942"/>
      <c r="LLY329" s="942"/>
      <c r="LLZ329" s="942"/>
      <c r="LMA329" s="942"/>
      <c r="LMB329" s="942"/>
      <c r="LMC329" s="942"/>
      <c r="LMD329" s="942"/>
      <c r="LME329" s="942"/>
      <c r="LMF329" s="942"/>
      <c r="LMG329" s="942"/>
      <c r="LMH329" s="942"/>
      <c r="LMI329" s="942"/>
      <c r="LMJ329" s="942"/>
      <c r="LMK329" s="942"/>
      <c r="LML329" s="942"/>
      <c r="LMM329" s="942"/>
      <c r="LMN329" s="942"/>
      <c r="LMO329" s="942"/>
      <c r="LMP329" s="942"/>
      <c r="LMQ329" s="942"/>
      <c r="LMR329" s="942"/>
      <c r="LMS329" s="942"/>
      <c r="LMT329" s="942"/>
      <c r="LMU329" s="942"/>
      <c r="LMV329" s="942"/>
      <c r="LMW329" s="942"/>
      <c r="LMX329" s="942"/>
      <c r="LMY329" s="942"/>
      <c r="LMZ329" s="942"/>
      <c r="LNA329" s="942"/>
      <c r="LNB329" s="942"/>
      <c r="LNC329" s="942"/>
      <c r="LND329" s="942"/>
      <c r="LNE329" s="942"/>
      <c r="LNF329" s="942"/>
      <c r="LNG329" s="942"/>
      <c r="LNH329" s="942"/>
      <c r="LNI329" s="942"/>
      <c r="LNJ329" s="942"/>
      <c r="LNK329" s="942"/>
      <c r="LNL329" s="942"/>
      <c r="LNM329" s="942"/>
      <c r="LNN329" s="942"/>
      <c r="LNO329" s="942"/>
      <c r="LNP329" s="942"/>
      <c r="LNQ329" s="942"/>
      <c r="LNR329" s="942"/>
      <c r="LNS329" s="942"/>
      <c r="LNT329" s="942"/>
      <c r="LNU329" s="942"/>
      <c r="LNV329" s="942"/>
      <c r="LNW329" s="942"/>
      <c r="LNX329" s="942"/>
      <c r="LNY329" s="942"/>
      <c r="LNZ329" s="942"/>
      <c r="LOA329" s="942"/>
      <c r="LOB329" s="942"/>
      <c r="LOC329" s="942"/>
      <c r="LOD329" s="942"/>
      <c r="LOE329" s="942"/>
      <c r="LOF329" s="942"/>
      <c r="LOG329" s="942"/>
      <c r="LOH329" s="942"/>
      <c r="LOI329" s="942"/>
      <c r="LOJ329" s="942"/>
      <c r="LOK329" s="942"/>
      <c r="LOL329" s="942"/>
      <c r="LOM329" s="942"/>
      <c r="LON329" s="942"/>
      <c r="LOO329" s="942"/>
      <c r="LOP329" s="942"/>
      <c r="LOQ329" s="942"/>
      <c r="LOR329" s="942"/>
      <c r="LOS329" s="942"/>
      <c r="LOT329" s="942"/>
      <c r="LOU329" s="942"/>
      <c r="LOV329" s="942"/>
      <c r="LOW329" s="942"/>
      <c r="LOX329" s="942"/>
      <c r="LOY329" s="942"/>
      <c r="LOZ329" s="942"/>
      <c r="LPA329" s="942"/>
      <c r="LPB329" s="942"/>
      <c r="LPC329" s="942"/>
      <c r="LPD329" s="942"/>
      <c r="LPE329" s="942"/>
      <c r="LPF329" s="942"/>
      <c r="LPG329" s="942"/>
      <c r="LPH329" s="942"/>
      <c r="LPI329" s="942"/>
      <c r="LPJ329" s="942"/>
      <c r="LPK329" s="942"/>
      <c r="LPL329" s="942"/>
      <c r="LPM329" s="942"/>
      <c r="LPN329" s="942"/>
      <c r="LPO329" s="942"/>
      <c r="LPP329" s="942"/>
      <c r="LPQ329" s="942"/>
      <c r="LPR329" s="942"/>
      <c r="LPS329" s="942"/>
      <c r="LPT329" s="942"/>
      <c r="LPU329" s="942"/>
      <c r="LPV329" s="942"/>
      <c r="LPW329" s="942"/>
      <c r="LPX329" s="942"/>
      <c r="LPY329" s="942"/>
      <c r="LPZ329" s="942"/>
      <c r="LQA329" s="942"/>
      <c r="LQB329" s="942"/>
      <c r="LQC329" s="942"/>
      <c r="LQD329" s="942"/>
      <c r="LQE329" s="942"/>
      <c r="LQF329" s="942"/>
      <c r="LQG329" s="942"/>
      <c r="LQH329" s="942"/>
      <c r="LQI329" s="942"/>
      <c r="LQJ329" s="942"/>
      <c r="LQK329" s="942"/>
      <c r="LQL329" s="942"/>
      <c r="LQM329" s="942"/>
      <c r="LQN329" s="942"/>
      <c r="LQO329" s="942"/>
      <c r="LQP329" s="942"/>
      <c r="LQQ329" s="942"/>
      <c r="LQR329" s="942"/>
      <c r="LQS329" s="942"/>
      <c r="LQT329" s="942"/>
      <c r="LQU329" s="942"/>
      <c r="LQV329" s="942"/>
      <c r="LQW329" s="942"/>
      <c r="LQX329" s="942"/>
      <c r="LQY329" s="942"/>
      <c r="LQZ329" s="942"/>
      <c r="LRA329" s="942"/>
      <c r="LRB329" s="942"/>
      <c r="LRC329" s="942"/>
      <c r="LRD329" s="942"/>
      <c r="LRE329" s="942"/>
      <c r="LRF329" s="942"/>
      <c r="LRG329" s="942"/>
      <c r="LRH329" s="942"/>
      <c r="LRI329" s="942"/>
      <c r="LRJ329" s="942"/>
      <c r="LRK329" s="942"/>
      <c r="LRL329" s="942"/>
      <c r="LRM329" s="942"/>
      <c r="LRN329" s="942"/>
      <c r="LRO329" s="942"/>
      <c r="LRP329" s="942"/>
      <c r="LRQ329" s="942"/>
      <c r="LRR329" s="942"/>
      <c r="LRS329" s="942"/>
      <c r="LRT329" s="942"/>
      <c r="LRU329" s="942"/>
      <c r="LRV329" s="942"/>
      <c r="LRW329" s="942"/>
      <c r="LRX329" s="942"/>
      <c r="LRY329" s="942"/>
      <c r="LRZ329" s="942"/>
      <c r="LSA329" s="942"/>
      <c r="LSB329" s="942"/>
      <c r="LSC329" s="942"/>
      <c r="LSD329" s="942"/>
      <c r="LSE329" s="942"/>
      <c r="LSF329" s="942"/>
      <c r="LSG329" s="942"/>
      <c r="LSH329" s="942"/>
      <c r="LSI329" s="942"/>
      <c r="LSJ329" s="942"/>
      <c r="LSK329" s="942"/>
      <c r="LSL329" s="942"/>
      <c r="LSM329" s="942"/>
      <c r="LSN329" s="942"/>
      <c r="LSO329" s="942"/>
      <c r="LSP329" s="942"/>
      <c r="LSQ329" s="942"/>
      <c r="LSR329" s="942"/>
      <c r="LSS329" s="942"/>
      <c r="LST329" s="942"/>
      <c r="LSU329" s="942"/>
      <c r="LSV329" s="942"/>
      <c r="LSW329" s="942"/>
      <c r="LSX329" s="942"/>
      <c r="LSY329" s="942"/>
      <c r="LSZ329" s="942"/>
      <c r="LTA329" s="942"/>
      <c r="LTB329" s="942"/>
      <c r="LTC329" s="942"/>
      <c r="LTD329" s="942"/>
      <c r="LTE329" s="942"/>
      <c r="LTF329" s="942"/>
      <c r="LTG329" s="942"/>
      <c r="LTH329" s="942"/>
      <c r="LTI329" s="942"/>
      <c r="LTJ329" s="942"/>
      <c r="LTK329" s="942"/>
      <c r="LTL329" s="942"/>
      <c r="LTM329" s="942"/>
      <c r="LTN329" s="942"/>
      <c r="LTO329" s="942"/>
      <c r="LTP329" s="942"/>
      <c r="LTQ329" s="942"/>
      <c r="LTR329" s="942"/>
      <c r="LTS329" s="942"/>
      <c r="LTT329" s="942"/>
      <c r="LTU329" s="942"/>
      <c r="LTV329" s="942"/>
      <c r="LTW329" s="942"/>
      <c r="LTX329" s="942"/>
      <c r="LTY329" s="942"/>
      <c r="LTZ329" s="942"/>
      <c r="LUA329" s="942"/>
      <c r="LUB329" s="942"/>
      <c r="LUC329" s="942"/>
      <c r="LUD329" s="942"/>
      <c r="LUE329" s="942"/>
      <c r="LUF329" s="942"/>
      <c r="LUG329" s="942"/>
      <c r="LUH329" s="942"/>
      <c r="LUI329" s="942"/>
      <c r="LUJ329" s="942"/>
      <c r="LUK329" s="942"/>
      <c r="LUL329" s="942"/>
      <c r="LUM329" s="942"/>
      <c r="LUN329" s="942"/>
      <c r="LUO329" s="942"/>
      <c r="LUP329" s="942"/>
      <c r="LUQ329" s="942"/>
      <c r="LUR329" s="942"/>
      <c r="LUS329" s="942"/>
      <c r="LUT329" s="942"/>
      <c r="LUU329" s="942"/>
      <c r="LUV329" s="942"/>
      <c r="LUW329" s="942"/>
      <c r="LUX329" s="942"/>
      <c r="LUY329" s="942"/>
      <c r="LUZ329" s="942"/>
      <c r="LVA329" s="942"/>
      <c r="LVB329" s="942"/>
      <c r="LVC329" s="942"/>
      <c r="LVD329" s="942"/>
      <c r="LVE329" s="942"/>
      <c r="LVF329" s="942"/>
      <c r="LVG329" s="942"/>
      <c r="LVH329" s="942"/>
      <c r="LVI329" s="942"/>
      <c r="LVJ329" s="942"/>
      <c r="LVK329" s="942"/>
      <c r="LVL329" s="942"/>
      <c r="LVM329" s="942"/>
      <c r="LVN329" s="942"/>
      <c r="LVO329" s="942"/>
      <c r="LVP329" s="942"/>
      <c r="LVQ329" s="942"/>
      <c r="LVR329" s="942"/>
      <c r="LVS329" s="942"/>
      <c r="LVT329" s="942"/>
      <c r="LVU329" s="942"/>
      <c r="LVV329" s="942"/>
      <c r="LVW329" s="942"/>
      <c r="LVX329" s="942"/>
      <c r="LVY329" s="942"/>
      <c r="LVZ329" s="942"/>
      <c r="LWA329" s="942"/>
      <c r="LWB329" s="942"/>
      <c r="LWC329" s="942"/>
      <c r="LWD329" s="942"/>
      <c r="LWE329" s="942"/>
      <c r="LWF329" s="942"/>
      <c r="LWG329" s="942"/>
      <c r="LWH329" s="942"/>
      <c r="LWI329" s="942"/>
      <c r="LWJ329" s="942"/>
      <c r="LWK329" s="942"/>
      <c r="LWL329" s="942"/>
      <c r="LWM329" s="942"/>
      <c r="LWN329" s="942"/>
      <c r="LWO329" s="942"/>
      <c r="LWP329" s="942"/>
      <c r="LWQ329" s="942"/>
      <c r="LWR329" s="942"/>
      <c r="LWS329" s="942"/>
      <c r="LWT329" s="942"/>
      <c r="LWU329" s="942"/>
      <c r="LWV329" s="942"/>
      <c r="LWW329" s="942"/>
      <c r="LWX329" s="942"/>
      <c r="LWY329" s="942"/>
      <c r="LWZ329" s="942"/>
      <c r="LXA329" s="942"/>
      <c r="LXB329" s="942"/>
      <c r="LXC329" s="942"/>
      <c r="LXD329" s="942"/>
      <c r="LXE329" s="942"/>
      <c r="LXF329" s="942"/>
      <c r="LXG329" s="942"/>
      <c r="LXH329" s="942"/>
      <c r="LXI329" s="942"/>
      <c r="LXJ329" s="942"/>
      <c r="LXK329" s="942"/>
      <c r="LXL329" s="942"/>
      <c r="LXM329" s="942"/>
      <c r="LXN329" s="942"/>
      <c r="LXO329" s="942"/>
      <c r="LXP329" s="942"/>
      <c r="LXQ329" s="942"/>
      <c r="LXR329" s="942"/>
      <c r="LXS329" s="942"/>
      <c r="LXT329" s="942"/>
      <c r="LXU329" s="942"/>
      <c r="LXV329" s="942"/>
      <c r="LXW329" s="942"/>
      <c r="LXX329" s="942"/>
      <c r="LXY329" s="942"/>
      <c r="LXZ329" s="942"/>
      <c r="LYA329" s="942"/>
      <c r="LYB329" s="942"/>
      <c r="LYC329" s="942"/>
      <c r="LYD329" s="942"/>
      <c r="LYE329" s="942"/>
      <c r="LYF329" s="942"/>
      <c r="LYG329" s="942"/>
      <c r="LYH329" s="942"/>
      <c r="LYI329" s="942"/>
      <c r="LYJ329" s="942"/>
      <c r="LYK329" s="942"/>
      <c r="LYL329" s="942"/>
      <c r="LYM329" s="942"/>
      <c r="LYN329" s="942"/>
      <c r="LYO329" s="942"/>
      <c r="LYP329" s="942"/>
      <c r="LYQ329" s="942"/>
      <c r="LYR329" s="942"/>
      <c r="LYS329" s="942"/>
      <c r="LYT329" s="942"/>
      <c r="LYU329" s="942"/>
      <c r="LYV329" s="942"/>
      <c r="LYW329" s="942"/>
      <c r="LYX329" s="942"/>
      <c r="LYY329" s="942"/>
      <c r="LYZ329" s="942"/>
      <c r="LZA329" s="942"/>
      <c r="LZB329" s="942"/>
      <c r="LZC329" s="942"/>
      <c r="LZD329" s="942"/>
      <c r="LZE329" s="942"/>
      <c r="LZF329" s="942"/>
      <c r="LZG329" s="942"/>
      <c r="LZH329" s="942"/>
      <c r="LZI329" s="942"/>
      <c r="LZJ329" s="942"/>
      <c r="LZK329" s="942"/>
      <c r="LZL329" s="942"/>
      <c r="LZM329" s="942"/>
      <c r="LZN329" s="942"/>
      <c r="LZO329" s="942"/>
      <c r="LZP329" s="942"/>
      <c r="LZQ329" s="942"/>
      <c r="LZR329" s="942"/>
      <c r="LZS329" s="942"/>
      <c r="LZT329" s="942"/>
      <c r="LZU329" s="942"/>
      <c r="LZV329" s="942"/>
      <c r="LZW329" s="942"/>
      <c r="LZX329" s="942"/>
      <c r="LZY329" s="942"/>
      <c r="LZZ329" s="942"/>
      <c r="MAA329" s="942"/>
      <c r="MAB329" s="942"/>
      <c r="MAC329" s="942"/>
      <c r="MAD329" s="942"/>
      <c r="MAE329" s="942"/>
      <c r="MAF329" s="942"/>
      <c r="MAG329" s="942"/>
      <c r="MAH329" s="942"/>
      <c r="MAI329" s="942"/>
      <c r="MAJ329" s="942"/>
      <c r="MAK329" s="942"/>
      <c r="MAL329" s="942"/>
      <c r="MAM329" s="942"/>
      <c r="MAN329" s="942"/>
      <c r="MAO329" s="942"/>
      <c r="MAP329" s="942"/>
      <c r="MAQ329" s="942"/>
      <c r="MAR329" s="942"/>
      <c r="MAS329" s="942"/>
      <c r="MAT329" s="942"/>
      <c r="MAU329" s="942"/>
      <c r="MAV329" s="942"/>
      <c r="MAW329" s="942"/>
      <c r="MAX329" s="942"/>
      <c r="MAY329" s="942"/>
      <c r="MAZ329" s="942"/>
      <c r="MBA329" s="942"/>
      <c r="MBB329" s="942"/>
      <c r="MBC329" s="942"/>
      <c r="MBD329" s="942"/>
      <c r="MBE329" s="942"/>
      <c r="MBF329" s="942"/>
      <c r="MBG329" s="942"/>
      <c r="MBH329" s="942"/>
      <c r="MBI329" s="942"/>
      <c r="MBJ329" s="942"/>
      <c r="MBK329" s="942"/>
      <c r="MBL329" s="942"/>
      <c r="MBM329" s="942"/>
      <c r="MBN329" s="942"/>
      <c r="MBO329" s="942"/>
      <c r="MBP329" s="942"/>
      <c r="MBQ329" s="942"/>
      <c r="MBR329" s="942"/>
      <c r="MBS329" s="942"/>
      <c r="MBT329" s="942"/>
      <c r="MBU329" s="942"/>
      <c r="MBV329" s="942"/>
      <c r="MBW329" s="942"/>
      <c r="MBX329" s="942"/>
      <c r="MBY329" s="942"/>
      <c r="MBZ329" s="942"/>
      <c r="MCA329" s="942"/>
      <c r="MCB329" s="942"/>
      <c r="MCC329" s="942"/>
      <c r="MCD329" s="942"/>
      <c r="MCE329" s="942"/>
      <c r="MCF329" s="942"/>
      <c r="MCG329" s="942"/>
      <c r="MCH329" s="942"/>
      <c r="MCI329" s="942"/>
      <c r="MCJ329" s="942"/>
      <c r="MCK329" s="942"/>
      <c r="MCL329" s="942"/>
      <c r="MCM329" s="942"/>
      <c r="MCN329" s="942"/>
      <c r="MCO329" s="942"/>
      <c r="MCP329" s="942"/>
      <c r="MCQ329" s="942"/>
      <c r="MCR329" s="942"/>
      <c r="MCS329" s="942"/>
      <c r="MCT329" s="942"/>
      <c r="MCU329" s="942"/>
      <c r="MCV329" s="942"/>
      <c r="MCW329" s="942"/>
      <c r="MCX329" s="942"/>
      <c r="MCY329" s="942"/>
      <c r="MCZ329" s="942"/>
      <c r="MDA329" s="942"/>
      <c r="MDB329" s="942"/>
      <c r="MDC329" s="942"/>
      <c r="MDD329" s="942"/>
      <c r="MDE329" s="942"/>
      <c r="MDF329" s="942"/>
      <c r="MDG329" s="942"/>
      <c r="MDH329" s="942"/>
      <c r="MDI329" s="942"/>
      <c r="MDJ329" s="942"/>
      <c r="MDK329" s="942"/>
      <c r="MDL329" s="942"/>
      <c r="MDM329" s="942"/>
      <c r="MDN329" s="942"/>
      <c r="MDO329" s="942"/>
      <c r="MDP329" s="942"/>
      <c r="MDQ329" s="942"/>
      <c r="MDR329" s="942"/>
      <c r="MDS329" s="942"/>
      <c r="MDT329" s="942"/>
      <c r="MDU329" s="942"/>
      <c r="MDV329" s="942"/>
      <c r="MDW329" s="942"/>
      <c r="MDX329" s="942"/>
      <c r="MDY329" s="942"/>
      <c r="MDZ329" s="942"/>
      <c r="MEA329" s="942"/>
      <c r="MEB329" s="942"/>
      <c r="MEC329" s="942"/>
      <c r="MED329" s="942"/>
      <c r="MEE329" s="942"/>
      <c r="MEF329" s="942"/>
      <c r="MEG329" s="942"/>
      <c r="MEH329" s="942"/>
      <c r="MEI329" s="942"/>
      <c r="MEJ329" s="942"/>
      <c r="MEK329" s="942"/>
      <c r="MEL329" s="942"/>
      <c r="MEM329" s="942"/>
      <c r="MEN329" s="942"/>
      <c r="MEO329" s="942"/>
      <c r="MEP329" s="942"/>
      <c r="MEQ329" s="942"/>
      <c r="MER329" s="942"/>
      <c r="MES329" s="942"/>
      <c r="MET329" s="942"/>
      <c r="MEU329" s="942"/>
      <c r="MEV329" s="942"/>
      <c r="MEW329" s="942"/>
      <c r="MEX329" s="942"/>
      <c r="MEY329" s="942"/>
      <c r="MEZ329" s="942"/>
      <c r="MFA329" s="942"/>
      <c r="MFB329" s="942"/>
      <c r="MFC329" s="942"/>
      <c r="MFD329" s="942"/>
      <c r="MFE329" s="942"/>
      <c r="MFF329" s="942"/>
      <c r="MFG329" s="942"/>
      <c r="MFH329" s="942"/>
      <c r="MFI329" s="942"/>
      <c r="MFJ329" s="942"/>
      <c r="MFK329" s="942"/>
      <c r="MFL329" s="942"/>
      <c r="MFM329" s="942"/>
      <c r="MFN329" s="942"/>
      <c r="MFO329" s="942"/>
      <c r="MFP329" s="942"/>
      <c r="MFQ329" s="942"/>
      <c r="MFR329" s="942"/>
      <c r="MFS329" s="942"/>
      <c r="MFT329" s="942"/>
      <c r="MFU329" s="942"/>
      <c r="MFV329" s="942"/>
      <c r="MFW329" s="942"/>
      <c r="MFX329" s="942"/>
      <c r="MFY329" s="942"/>
      <c r="MFZ329" s="942"/>
      <c r="MGA329" s="942"/>
      <c r="MGB329" s="942"/>
      <c r="MGC329" s="942"/>
      <c r="MGD329" s="942"/>
      <c r="MGE329" s="942"/>
      <c r="MGF329" s="942"/>
      <c r="MGG329" s="942"/>
      <c r="MGH329" s="942"/>
      <c r="MGI329" s="942"/>
      <c r="MGJ329" s="942"/>
      <c r="MGK329" s="942"/>
      <c r="MGL329" s="942"/>
      <c r="MGM329" s="942"/>
      <c r="MGN329" s="942"/>
      <c r="MGO329" s="942"/>
      <c r="MGP329" s="942"/>
      <c r="MGQ329" s="942"/>
      <c r="MGR329" s="942"/>
      <c r="MGS329" s="942"/>
      <c r="MGT329" s="942"/>
      <c r="MGU329" s="942"/>
      <c r="MGV329" s="942"/>
      <c r="MGW329" s="942"/>
      <c r="MGX329" s="942"/>
      <c r="MGY329" s="942"/>
      <c r="MGZ329" s="942"/>
      <c r="MHA329" s="942"/>
      <c r="MHB329" s="942"/>
      <c r="MHC329" s="942"/>
      <c r="MHD329" s="942"/>
      <c r="MHE329" s="942"/>
      <c r="MHF329" s="942"/>
      <c r="MHG329" s="942"/>
      <c r="MHH329" s="942"/>
      <c r="MHI329" s="942"/>
      <c r="MHJ329" s="942"/>
      <c r="MHK329" s="942"/>
      <c r="MHL329" s="942"/>
      <c r="MHM329" s="942"/>
      <c r="MHN329" s="942"/>
      <c r="MHO329" s="942"/>
      <c r="MHP329" s="942"/>
      <c r="MHQ329" s="942"/>
      <c r="MHR329" s="942"/>
      <c r="MHS329" s="942"/>
      <c r="MHT329" s="942"/>
      <c r="MHU329" s="942"/>
      <c r="MHV329" s="942"/>
      <c r="MHW329" s="942"/>
      <c r="MHX329" s="942"/>
      <c r="MHY329" s="942"/>
      <c r="MHZ329" s="942"/>
      <c r="MIA329" s="942"/>
      <c r="MIB329" s="942"/>
      <c r="MIC329" s="942"/>
      <c r="MID329" s="942"/>
      <c r="MIE329" s="942"/>
      <c r="MIF329" s="942"/>
      <c r="MIG329" s="942"/>
      <c r="MIH329" s="942"/>
      <c r="MII329" s="942"/>
      <c r="MIJ329" s="942"/>
      <c r="MIK329" s="942"/>
      <c r="MIL329" s="942"/>
      <c r="MIM329" s="942"/>
      <c r="MIN329" s="942"/>
      <c r="MIO329" s="942"/>
      <c r="MIP329" s="942"/>
      <c r="MIQ329" s="942"/>
      <c r="MIR329" s="942"/>
      <c r="MIS329" s="942"/>
      <c r="MIT329" s="942"/>
      <c r="MIU329" s="942"/>
      <c r="MIV329" s="942"/>
      <c r="MIW329" s="942"/>
      <c r="MIX329" s="942"/>
      <c r="MIY329" s="942"/>
      <c r="MIZ329" s="942"/>
      <c r="MJA329" s="942"/>
      <c r="MJB329" s="942"/>
      <c r="MJC329" s="942"/>
      <c r="MJD329" s="942"/>
      <c r="MJE329" s="942"/>
      <c r="MJF329" s="942"/>
      <c r="MJG329" s="942"/>
      <c r="MJH329" s="942"/>
      <c r="MJI329" s="942"/>
      <c r="MJJ329" s="942"/>
      <c r="MJK329" s="942"/>
      <c r="MJL329" s="942"/>
      <c r="MJM329" s="942"/>
      <c r="MJN329" s="942"/>
      <c r="MJO329" s="942"/>
      <c r="MJP329" s="942"/>
      <c r="MJQ329" s="942"/>
      <c r="MJR329" s="942"/>
      <c r="MJS329" s="942"/>
      <c r="MJT329" s="942"/>
      <c r="MJU329" s="942"/>
      <c r="MJV329" s="942"/>
      <c r="MJW329" s="942"/>
      <c r="MJX329" s="942"/>
      <c r="MJY329" s="942"/>
      <c r="MJZ329" s="942"/>
      <c r="MKA329" s="942"/>
      <c r="MKB329" s="942"/>
      <c r="MKC329" s="942"/>
      <c r="MKD329" s="942"/>
      <c r="MKE329" s="942"/>
      <c r="MKF329" s="942"/>
      <c r="MKG329" s="942"/>
      <c r="MKH329" s="942"/>
      <c r="MKI329" s="942"/>
      <c r="MKJ329" s="942"/>
      <c r="MKK329" s="942"/>
      <c r="MKL329" s="942"/>
      <c r="MKM329" s="942"/>
      <c r="MKN329" s="942"/>
      <c r="MKO329" s="942"/>
      <c r="MKP329" s="942"/>
      <c r="MKQ329" s="942"/>
      <c r="MKR329" s="942"/>
      <c r="MKS329" s="942"/>
      <c r="MKT329" s="942"/>
      <c r="MKU329" s="942"/>
      <c r="MKV329" s="942"/>
      <c r="MKW329" s="942"/>
      <c r="MKX329" s="942"/>
      <c r="MKY329" s="942"/>
      <c r="MKZ329" s="942"/>
      <c r="MLA329" s="942"/>
      <c r="MLB329" s="942"/>
      <c r="MLC329" s="942"/>
      <c r="MLD329" s="942"/>
      <c r="MLE329" s="942"/>
      <c r="MLF329" s="942"/>
      <c r="MLG329" s="942"/>
      <c r="MLH329" s="942"/>
      <c r="MLI329" s="942"/>
      <c r="MLJ329" s="942"/>
      <c r="MLK329" s="942"/>
      <c r="MLL329" s="942"/>
      <c r="MLM329" s="942"/>
      <c r="MLN329" s="942"/>
      <c r="MLO329" s="942"/>
      <c r="MLP329" s="942"/>
      <c r="MLQ329" s="942"/>
      <c r="MLR329" s="942"/>
      <c r="MLS329" s="942"/>
      <c r="MLT329" s="942"/>
      <c r="MLU329" s="942"/>
      <c r="MLV329" s="942"/>
      <c r="MLW329" s="942"/>
      <c r="MLX329" s="942"/>
      <c r="MLY329" s="942"/>
      <c r="MLZ329" s="942"/>
      <c r="MMA329" s="942"/>
      <c r="MMB329" s="942"/>
      <c r="MMC329" s="942"/>
      <c r="MMD329" s="942"/>
      <c r="MME329" s="942"/>
      <c r="MMF329" s="942"/>
      <c r="MMG329" s="942"/>
      <c r="MMH329" s="942"/>
      <c r="MMI329" s="942"/>
      <c r="MMJ329" s="942"/>
      <c r="MMK329" s="942"/>
      <c r="MML329" s="942"/>
      <c r="MMM329" s="942"/>
      <c r="MMN329" s="942"/>
      <c r="MMO329" s="942"/>
      <c r="MMP329" s="942"/>
      <c r="MMQ329" s="942"/>
      <c r="MMR329" s="942"/>
      <c r="MMS329" s="942"/>
      <c r="MMT329" s="942"/>
      <c r="MMU329" s="942"/>
      <c r="MMV329" s="942"/>
      <c r="MMW329" s="942"/>
      <c r="MMX329" s="942"/>
      <c r="MMY329" s="942"/>
      <c r="MMZ329" s="942"/>
      <c r="MNA329" s="942"/>
      <c r="MNB329" s="942"/>
      <c r="MNC329" s="942"/>
      <c r="MND329" s="942"/>
      <c r="MNE329" s="942"/>
      <c r="MNF329" s="942"/>
      <c r="MNG329" s="942"/>
      <c r="MNH329" s="942"/>
      <c r="MNI329" s="942"/>
      <c r="MNJ329" s="942"/>
      <c r="MNK329" s="942"/>
      <c r="MNL329" s="942"/>
      <c r="MNM329" s="942"/>
      <c r="MNN329" s="942"/>
      <c r="MNO329" s="942"/>
      <c r="MNP329" s="942"/>
      <c r="MNQ329" s="942"/>
      <c r="MNR329" s="942"/>
      <c r="MNS329" s="942"/>
      <c r="MNT329" s="942"/>
      <c r="MNU329" s="942"/>
      <c r="MNV329" s="942"/>
      <c r="MNW329" s="942"/>
      <c r="MNX329" s="942"/>
      <c r="MNY329" s="942"/>
      <c r="MNZ329" s="942"/>
      <c r="MOA329" s="942"/>
      <c r="MOB329" s="942"/>
      <c r="MOC329" s="942"/>
      <c r="MOD329" s="942"/>
      <c r="MOE329" s="942"/>
      <c r="MOF329" s="942"/>
      <c r="MOG329" s="942"/>
      <c r="MOH329" s="942"/>
      <c r="MOI329" s="942"/>
      <c r="MOJ329" s="942"/>
      <c r="MOK329" s="942"/>
      <c r="MOL329" s="942"/>
      <c r="MOM329" s="942"/>
      <c r="MON329" s="942"/>
      <c r="MOO329" s="942"/>
      <c r="MOP329" s="942"/>
      <c r="MOQ329" s="942"/>
      <c r="MOR329" s="942"/>
      <c r="MOS329" s="942"/>
      <c r="MOT329" s="942"/>
      <c r="MOU329" s="942"/>
      <c r="MOV329" s="942"/>
      <c r="MOW329" s="942"/>
      <c r="MOX329" s="942"/>
      <c r="MOY329" s="942"/>
      <c r="MOZ329" s="942"/>
      <c r="MPA329" s="942"/>
      <c r="MPB329" s="942"/>
      <c r="MPC329" s="942"/>
      <c r="MPD329" s="942"/>
      <c r="MPE329" s="942"/>
      <c r="MPF329" s="942"/>
      <c r="MPG329" s="942"/>
      <c r="MPH329" s="942"/>
      <c r="MPI329" s="942"/>
      <c r="MPJ329" s="942"/>
      <c r="MPK329" s="942"/>
      <c r="MPL329" s="942"/>
      <c r="MPM329" s="942"/>
      <c r="MPN329" s="942"/>
      <c r="MPO329" s="942"/>
      <c r="MPP329" s="942"/>
      <c r="MPQ329" s="942"/>
      <c r="MPR329" s="942"/>
      <c r="MPS329" s="942"/>
      <c r="MPT329" s="942"/>
      <c r="MPU329" s="942"/>
      <c r="MPV329" s="942"/>
      <c r="MPW329" s="942"/>
      <c r="MPX329" s="942"/>
      <c r="MPY329" s="942"/>
      <c r="MPZ329" s="942"/>
      <c r="MQA329" s="942"/>
      <c r="MQB329" s="942"/>
      <c r="MQC329" s="942"/>
      <c r="MQD329" s="942"/>
      <c r="MQE329" s="942"/>
      <c r="MQF329" s="942"/>
      <c r="MQG329" s="942"/>
      <c r="MQH329" s="942"/>
      <c r="MQI329" s="942"/>
      <c r="MQJ329" s="942"/>
      <c r="MQK329" s="942"/>
      <c r="MQL329" s="942"/>
      <c r="MQM329" s="942"/>
      <c r="MQN329" s="942"/>
      <c r="MQO329" s="942"/>
      <c r="MQP329" s="942"/>
      <c r="MQQ329" s="942"/>
      <c r="MQR329" s="942"/>
      <c r="MQS329" s="942"/>
      <c r="MQT329" s="942"/>
      <c r="MQU329" s="942"/>
      <c r="MQV329" s="942"/>
      <c r="MQW329" s="942"/>
      <c r="MQX329" s="942"/>
      <c r="MQY329" s="942"/>
      <c r="MQZ329" s="942"/>
      <c r="MRA329" s="942"/>
      <c r="MRB329" s="942"/>
      <c r="MRC329" s="942"/>
      <c r="MRD329" s="942"/>
      <c r="MRE329" s="942"/>
      <c r="MRF329" s="942"/>
      <c r="MRG329" s="942"/>
      <c r="MRH329" s="942"/>
      <c r="MRI329" s="942"/>
      <c r="MRJ329" s="942"/>
      <c r="MRK329" s="942"/>
      <c r="MRL329" s="942"/>
      <c r="MRM329" s="942"/>
      <c r="MRN329" s="942"/>
      <c r="MRO329" s="942"/>
      <c r="MRP329" s="942"/>
      <c r="MRQ329" s="942"/>
      <c r="MRR329" s="942"/>
      <c r="MRS329" s="942"/>
      <c r="MRT329" s="942"/>
      <c r="MRU329" s="942"/>
      <c r="MRV329" s="942"/>
      <c r="MRW329" s="942"/>
      <c r="MRX329" s="942"/>
      <c r="MRY329" s="942"/>
      <c r="MRZ329" s="942"/>
      <c r="MSA329" s="942"/>
      <c r="MSB329" s="942"/>
      <c r="MSC329" s="942"/>
      <c r="MSD329" s="942"/>
      <c r="MSE329" s="942"/>
      <c r="MSF329" s="942"/>
      <c r="MSG329" s="942"/>
      <c r="MSH329" s="942"/>
      <c r="MSI329" s="942"/>
      <c r="MSJ329" s="942"/>
      <c r="MSK329" s="942"/>
      <c r="MSL329" s="942"/>
      <c r="MSM329" s="942"/>
      <c r="MSN329" s="942"/>
      <c r="MSO329" s="942"/>
      <c r="MSP329" s="942"/>
      <c r="MSQ329" s="942"/>
      <c r="MSR329" s="942"/>
      <c r="MSS329" s="942"/>
      <c r="MST329" s="942"/>
      <c r="MSU329" s="942"/>
      <c r="MSV329" s="942"/>
      <c r="MSW329" s="942"/>
      <c r="MSX329" s="942"/>
      <c r="MSY329" s="942"/>
      <c r="MSZ329" s="942"/>
      <c r="MTA329" s="942"/>
      <c r="MTB329" s="942"/>
      <c r="MTC329" s="942"/>
      <c r="MTD329" s="942"/>
      <c r="MTE329" s="942"/>
      <c r="MTF329" s="942"/>
      <c r="MTG329" s="942"/>
      <c r="MTH329" s="942"/>
      <c r="MTI329" s="942"/>
      <c r="MTJ329" s="942"/>
      <c r="MTK329" s="942"/>
      <c r="MTL329" s="942"/>
      <c r="MTM329" s="942"/>
      <c r="MTN329" s="942"/>
      <c r="MTO329" s="942"/>
      <c r="MTP329" s="942"/>
      <c r="MTQ329" s="942"/>
      <c r="MTR329" s="942"/>
      <c r="MTS329" s="942"/>
      <c r="MTT329" s="942"/>
      <c r="MTU329" s="942"/>
      <c r="MTV329" s="942"/>
      <c r="MTW329" s="942"/>
      <c r="MTX329" s="942"/>
      <c r="MTY329" s="942"/>
      <c r="MTZ329" s="942"/>
      <c r="MUA329" s="942"/>
      <c r="MUB329" s="942"/>
      <c r="MUC329" s="942"/>
      <c r="MUD329" s="942"/>
      <c r="MUE329" s="942"/>
      <c r="MUF329" s="942"/>
      <c r="MUG329" s="942"/>
      <c r="MUH329" s="942"/>
      <c r="MUI329" s="942"/>
      <c r="MUJ329" s="942"/>
      <c r="MUK329" s="942"/>
      <c r="MUL329" s="942"/>
      <c r="MUM329" s="942"/>
      <c r="MUN329" s="942"/>
      <c r="MUO329" s="942"/>
      <c r="MUP329" s="942"/>
      <c r="MUQ329" s="942"/>
      <c r="MUR329" s="942"/>
      <c r="MUS329" s="942"/>
      <c r="MUT329" s="942"/>
      <c r="MUU329" s="942"/>
      <c r="MUV329" s="942"/>
      <c r="MUW329" s="942"/>
      <c r="MUX329" s="942"/>
      <c r="MUY329" s="942"/>
      <c r="MUZ329" s="942"/>
      <c r="MVA329" s="942"/>
      <c r="MVB329" s="942"/>
      <c r="MVC329" s="942"/>
      <c r="MVD329" s="942"/>
      <c r="MVE329" s="942"/>
      <c r="MVF329" s="942"/>
      <c r="MVG329" s="942"/>
      <c r="MVH329" s="942"/>
      <c r="MVI329" s="942"/>
      <c r="MVJ329" s="942"/>
      <c r="MVK329" s="942"/>
      <c r="MVL329" s="942"/>
      <c r="MVM329" s="942"/>
      <c r="MVN329" s="942"/>
      <c r="MVO329" s="942"/>
      <c r="MVP329" s="942"/>
      <c r="MVQ329" s="942"/>
      <c r="MVR329" s="942"/>
      <c r="MVS329" s="942"/>
      <c r="MVT329" s="942"/>
      <c r="MVU329" s="942"/>
      <c r="MVV329" s="942"/>
      <c r="MVW329" s="942"/>
      <c r="MVX329" s="942"/>
      <c r="MVY329" s="942"/>
      <c r="MVZ329" s="942"/>
      <c r="MWA329" s="942"/>
      <c r="MWB329" s="942"/>
      <c r="MWC329" s="942"/>
      <c r="MWD329" s="942"/>
      <c r="MWE329" s="942"/>
      <c r="MWF329" s="942"/>
      <c r="MWG329" s="942"/>
      <c r="MWH329" s="942"/>
      <c r="MWI329" s="942"/>
      <c r="MWJ329" s="942"/>
      <c r="MWK329" s="942"/>
      <c r="MWL329" s="942"/>
      <c r="MWM329" s="942"/>
      <c r="MWN329" s="942"/>
      <c r="MWO329" s="942"/>
      <c r="MWP329" s="942"/>
      <c r="MWQ329" s="942"/>
      <c r="MWR329" s="942"/>
      <c r="MWS329" s="942"/>
      <c r="MWT329" s="942"/>
      <c r="MWU329" s="942"/>
      <c r="MWV329" s="942"/>
      <c r="MWW329" s="942"/>
      <c r="MWX329" s="942"/>
      <c r="MWY329" s="942"/>
      <c r="MWZ329" s="942"/>
      <c r="MXA329" s="942"/>
      <c r="MXB329" s="942"/>
      <c r="MXC329" s="942"/>
      <c r="MXD329" s="942"/>
      <c r="MXE329" s="942"/>
      <c r="MXF329" s="942"/>
      <c r="MXG329" s="942"/>
      <c r="MXH329" s="942"/>
      <c r="MXI329" s="942"/>
      <c r="MXJ329" s="942"/>
      <c r="MXK329" s="942"/>
      <c r="MXL329" s="942"/>
      <c r="MXM329" s="942"/>
      <c r="MXN329" s="942"/>
      <c r="MXO329" s="942"/>
      <c r="MXP329" s="942"/>
      <c r="MXQ329" s="942"/>
      <c r="MXR329" s="942"/>
      <c r="MXS329" s="942"/>
      <c r="MXT329" s="942"/>
      <c r="MXU329" s="942"/>
      <c r="MXV329" s="942"/>
      <c r="MXW329" s="942"/>
      <c r="MXX329" s="942"/>
      <c r="MXY329" s="942"/>
      <c r="MXZ329" s="942"/>
      <c r="MYA329" s="942"/>
      <c r="MYB329" s="942"/>
      <c r="MYC329" s="942"/>
      <c r="MYD329" s="942"/>
      <c r="MYE329" s="942"/>
      <c r="MYF329" s="942"/>
      <c r="MYG329" s="942"/>
      <c r="MYH329" s="942"/>
      <c r="MYI329" s="942"/>
      <c r="MYJ329" s="942"/>
      <c r="MYK329" s="942"/>
      <c r="MYL329" s="942"/>
      <c r="MYM329" s="942"/>
      <c r="MYN329" s="942"/>
      <c r="MYO329" s="942"/>
      <c r="MYP329" s="942"/>
      <c r="MYQ329" s="942"/>
      <c r="MYR329" s="942"/>
      <c r="MYS329" s="942"/>
      <c r="MYT329" s="942"/>
      <c r="MYU329" s="942"/>
      <c r="MYV329" s="942"/>
      <c r="MYW329" s="942"/>
      <c r="MYX329" s="942"/>
      <c r="MYY329" s="942"/>
      <c r="MYZ329" s="942"/>
      <c r="MZA329" s="942"/>
      <c r="MZB329" s="942"/>
      <c r="MZC329" s="942"/>
      <c r="MZD329" s="942"/>
      <c r="MZE329" s="942"/>
      <c r="MZF329" s="942"/>
      <c r="MZG329" s="942"/>
      <c r="MZH329" s="942"/>
      <c r="MZI329" s="942"/>
      <c r="MZJ329" s="942"/>
      <c r="MZK329" s="942"/>
      <c r="MZL329" s="942"/>
      <c r="MZM329" s="942"/>
      <c r="MZN329" s="942"/>
      <c r="MZO329" s="942"/>
      <c r="MZP329" s="942"/>
      <c r="MZQ329" s="942"/>
      <c r="MZR329" s="942"/>
      <c r="MZS329" s="942"/>
      <c r="MZT329" s="942"/>
      <c r="MZU329" s="942"/>
      <c r="MZV329" s="942"/>
      <c r="MZW329" s="942"/>
      <c r="MZX329" s="942"/>
      <c r="MZY329" s="942"/>
      <c r="MZZ329" s="942"/>
      <c r="NAA329" s="942"/>
      <c r="NAB329" s="942"/>
      <c r="NAC329" s="942"/>
      <c r="NAD329" s="942"/>
      <c r="NAE329" s="942"/>
      <c r="NAF329" s="942"/>
      <c r="NAG329" s="942"/>
      <c r="NAH329" s="942"/>
      <c r="NAI329" s="942"/>
      <c r="NAJ329" s="942"/>
      <c r="NAK329" s="942"/>
      <c r="NAL329" s="942"/>
      <c r="NAM329" s="942"/>
      <c r="NAN329" s="942"/>
      <c r="NAO329" s="942"/>
      <c r="NAP329" s="942"/>
      <c r="NAQ329" s="942"/>
      <c r="NAR329" s="942"/>
      <c r="NAS329" s="942"/>
      <c r="NAT329" s="942"/>
      <c r="NAU329" s="942"/>
      <c r="NAV329" s="942"/>
      <c r="NAW329" s="942"/>
      <c r="NAX329" s="942"/>
      <c r="NAY329" s="942"/>
      <c r="NAZ329" s="942"/>
      <c r="NBA329" s="942"/>
      <c r="NBB329" s="942"/>
      <c r="NBC329" s="942"/>
      <c r="NBD329" s="942"/>
      <c r="NBE329" s="942"/>
      <c r="NBF329" s="942"/>
      <c r="NBG329" s="942"/>
      <c r="NBH329" s="942"/>
      <c r="NBI329" s="942"/>
      <c r="NBJ329" s="942"/>
      <c r="NBK329" s="942"/>
      <c r="NBL329" s="942"/>
      <c r="NBM329" s="942"/>
      <c r="NBN329" s="942"/>
      <c r="NBO329" s="942"/>
      <c r="NBP329" s="942"/>
      <c r="NBQ329" s="942"/>
      <c r="NBR329" s="942"/>
      <c r="NBS329" s="942"/>
      <c r="NBT329" s="942"/>
      <c r="NBU329" s="942"/>
      <c r="NBV329" s="942"/>
      <c r="NBW329" s="942"/>
      <c r="NBX329" s="942"/>
      <c r="NBY329" s="942"/>
      <c r="NBZ329" s="942"/>
      <c r="NCA329" s="942"/>
      <c r="NCB329" s="942"/>
      <c r="NCC329" s="942"/>
      <c r="NCD329" s="942"/>
      <c r="NCE329" s="942"/>
      <c r="NCF329" s="942"/>
      <c r="NCG329" s="942"/>
      <c r="NCH329" s="942"/>
      <c r="NCI329" s="942"/>
      <c r="NCJ329" s="942"/>
      <c r="NCK329" s="942"/>
      <c r="NCL329" s="942"/>
      <c r="NCM329" s="942"/>
      <c r="NCN329" s="942"/>
      <c r="NCO329" s="942"/>
      <c r="NCP329" s="942"/>
      <c r="NCQ329" s="942"/>
      <c r="NCR329" s="942"/>
      <c r="NCS329" s="942"/>
      <c r="NCT329" s="942"/>
      <c r="NCU329" s="942"/>
      <c r="NCV329" s="942"/>
      <c r="NCW329" s="942"/>
      <c r="NCX329" s="942"/>
      <c r="NCY329" s="942"/>
      <c r="NCZ329" s="942"/>
      <c r="NDA329" s="942"/>
      <c r="NDB329" s="942"/>
      <c r="NDC329" s="942"/>
      <c r="NDD329" s="942"/>
      <c r="NDE329" s="942"/>
      <c r="NDF329" s="942"/>
      <c r="NDG329" s="942"/>
      <c r="NDH329" s="942"/>
      <c r="NDI329" s="942"/>
      <c r="NDJ329" s="942"/>
      <c r="NDK329" s="942"/>
      <c r="NDL329" s="942"/>
      <c r="NDM329" s="942"/>
      <c r="NDN329" s="942"/>
      <c r="NDO329" s="942"/>
      <c r="NDP329" s="942"/>
      <c r="NDQ329" s="942"/>
      <c r="NDR329" s="942"/>
      <c r="NDS329" s="942"/>
      <c r="NDT329" s="942"/>
      <c r="NDU329" s="942"/>
      <c r="NDV329" s="942"/>
      <c r="NDW329" s="942"/>
      <c r="NDX329" s="942"/>
      <c r="NDY329" s="942"/>
      <c r="NDZ329" s="942"/>
      <c r="NEA329" s="942"/>
      <c r="NEB329" s="942"/>
      <c r="NEC329" s="942"/>
      <c r="NED329" s="942"/>
      <c r="NEE329" s="942"/>
      <c r="NEF329" s="942"/>
      <c r="NEG329" s="942"/>
      <c r="NEH329" s="942"/>
      <c r="NEI329" s="942"/>
      <c r="NEJ329" s="942"/>
      <c r="NEK329" s="942"/>
      <c r="NEL329" s="942"/>
      <c r="NEM329" s="942"/>
      <c r="NEN329" s="942"/>
      <c r="NEO329" s="942"/>
      <c r="NEP329" s="942"/>
      <c r="NEQ329" s="942"/>
      <c r="NER329" s="942"/>
      <c r="NES329" s="942"/>
      <c r="NET329" s="942"/>
      <c r="NEU329" s="942"/>
      <c r="NEV329" s="942"/>
      <c r="NEW329" s="942"/>
      <c r="NEX329" s="942"/>
      <c r="NEY329" s="942"/>
      <c r="NEZ329" s="942"/>
      <c r="NFA329" s="942"/>
      <c r="NFB329" s="942"/>
      <c r="NFC329" s="942"/>
      <c r="NFD329" s="942"/>
      <c r="NFE329" s="942"/>
      <c r="NFF329" s="942"/>
      <c r="NFG329" s="942"/>
      <c r="NFH329" s="942"/>
      <c r="NFI329" s="942"/>
      <c r="NFJ329" s="942"/>
      <c r="NFK329" s="942"/>
      <c r="NFL329" s="942"/>
      <c r="NFM329" s="942"/>
      <c r="NFN329" s="942"/>
      <c r="NFO329" s="942"/>
      <c r="NFP329" s="942"/>
      <c r="NFQ329" s="942"/>
      <c r="NFR329" s="942"/>
      <c r="NFS329" s="942"/>
      <c r="NFT329" s="942"/>
      <c r="NFU329" s="942"/>
      <c r="NFV329" s="942"/>
      <c r="NFW329" s="942"/>
      <c r="NFX329" s="942"/>
      <c r="NFY329" s="942"/>
      <c r="NFZ329" s="942"/>
      <c r="NGA329" s="942"/>
      <c r="NGB329" s="942"/>
      <c r="NGC329" s="942"/>
      <c r="NGD329" s="942"/>
      <c r="NGE329" s="942"/>
      <c r="NGF329" s="942"/>
      <c r="NGG329" s="942"/>
      <c r="NGH329" s="942"/>
      <c r="NGI329" s="942"/>
      <c r="NGJ329" s="942"/>
      <c r="NGK329" s="942"/>
      <c r="NGL329" s="942"/>
      <c r="NGM329" s="942"/>
      <c r="NGN329" s="942"/>
      <c r="NGO329" s="942"/>
      <c r="NGP329" s="942"/>
      <c r="NGQ329" s="942"/>
      <c r="NGR329" s="942"/>
      <c r="NGS329" s="942"/>
      <c r="NGT329" s="942"/>
      <c r="NGU329" s="942"/>
      <c r="NGV329" s="942"/>
      <c r="NGW329" s="942"/>
      <c r="NGX329" s="942"/>
      <c r="NGY329" s="942"/>
      <c r="NGZ329" s="942"/>
      <c r="NHA329" s="942"/>
      <c r="NHB329" s="942"/>
      <c r="NHC329" s="942"/>
      <c r="NHD329" s="942"/>
      <c r="NHE329" s="942"/>
      <c r="NHF329" s="942"/>
      <c r="NHG329" s="942"/>
      <c r="NHH329" s="942"/>
      <c r="NHI329" s="942"/>
      <c r="NHJ329" s="942"/>
      <c r="NHK329" s="942"/>
      <c r="NHL329" s="942"/>
      <c r="NHM329" s="942"/>
      <c r="NHN329" s="942"/>
      <c r="NHO329" s="942"/>
      <c r="NHP329" s="942"/>
      <c r="NHQ329" s="942"/>
      <c r="NHR329" s="942"/>
      <c r="NHS329" s="942"/>
      <c r="NHT329" s="942"/>
      <c r="NHU329" s="942"/>
      <c r="NHV329" s="942"/>
      <c r="NHW329" s="942"/>
      <c r="NHX329" s="942"/>
      <c r="NHY329" s="942"/>
      <c r="NHZ329" s="942"/>
      <c r="NIA329" s="942"/>
      <c r="NIB329" s="942"/>
      <c r="NIC329" s="942"/>
      <c r="NID329" s="942"/>
      <c r="NIE329" s="942"/>
      <c r="NIF329" s="942"/>
      <c r="NIG329" s="942"/>
      <c r="NIH329" s="942"/>
      <c r="NII329" s="942"/>
      <c r="NIJ329" s="942"/>
      <c r="NIK329" s="942"/>
      <c r="NIL329" s="942"/>
      <c r="NIM329" s="942"/>
      <c r="NIN329" s="942"/>
      <c r="NIO329" s="942"/>
      <c r="NIP329" s="942"/>
      <c r="NIQ329" s="942"/>
      <c r="NIR329" s="942"/>
      <c r="NIS329" s="942"/>
      <c r="NIT329" s="942"/>
      <c r="NIU329" s="942"/>
      <c r="NIV329" s="942"/>
      <c r="NIW329" s="942"/>
      <c r="NIX329" s="942"/>
      <c r="NIY329" s="942"/>
      <c r="NIZ329" s="942"/>
      <c r="NJA329" s="942"/>
      <c r="NJB329" s="942"/>
      <c r="NJC329" s="942"/>
      <c r="NJD329" s="942"/>
      <c r="NJE329" s="942"/>
      <c r="NJF329" s="942"/>
      <c r="NJG329" s="942"/>
      <c r="NJH329" s="942"/>
      <c r="NJI329" s="942"/>
      <c r="NJJ329" s="942"/>
      <c r="NJK329" s="942"/>
      <c r="NJL329" s="942"/>
      <c r="NJM329" s="942"/>
      <c r="NJN329" s="942"/>
      <c r="NJO329" s="942"/>
      <c r="NJP329" s="942"/>
      <c r="NJQ329" s="942"/>
      <c r="NJR329" s="942"/>
      <c r="NJS329" s="942"/>
      <c r="NJT329" s="942"/>
      <c r="NJU329" s="942"/>
      <c r="NJV329" s="942"/>
      <c r="NJW329" s="942"/>
      <c r="NJX329" s="942"/>
      <c r="NJY329" s="942"/>
      <c r="NJZ329" s="942"/>
      <c r="NKA329" s="942"/>
      <c r="NKB329" s="942"/>
      <c r="NKC329" s="942"/>
      <c r="NKD329" s="942"/>
      <c r="NKE329" s="942"/>
      <c r="NKF329" s="942"/>
      <c r="NKG329" s="942"/>
      <c r="NKH329" s="942"/>
      <c r="NKI329" s="942"/>
      <c r="NKJ329" s="942"/>
      <c r="NKK329" s="942"/>
      <c r="NKL329" s="942"/>
      <c r="NKM329" s="942"/>
      <c r="NKN329" s="942"/>
      <c r="NKO329" s="942"/>
      <c r="NKP329" s="942"/>
      <c r="NKQ329" s="942"/>
      <c r="NKR329" s="942"/>
      <c r="NKS329" s="942"/>
      <c r="NKT329" s="942"/>
      <c r="NKU329" s="942"/>
      <c r="NKV329" s="942"/>
      <c r="NKW329" s="942"/>
      <c r="NKX329" s="942"/>
      <c r="NKY329" s="942"/>
      <c r="NKZ329" s="942"/>
      <c r="NLA329" s="942"/>
      <c r="NLB329" s="942"/>
      <c r="NLC329" s="942"/>
      <c r="NLD329" s="942"/>
      <c r="NLE329" s="942"/>
      <c r="NLF329" s="942"/>
      <c r="NLG329" s="942"/>
      <c r="NLH329" s="942"/>
      <c r="NLI329" s="942"/>
      <c r="NLJ329" s="942"/>
      <c r="NLK329" s="942"/>
      <c r="NLL329" s="942"/>
      <c r="NLM329" s="942"/>
      <c r="NLN329" s="942"/>
      <c r="NLO329" s="942"/>
      <c r="NLP329" s="942"/>
      <c r="NLQ329" s="942"/>
      <c r="NLR329" s="942"/>
      <c r="NLS329" s="942"/>
      <c r="NLT329" s="942"/>
      <c r="NLU329" s="942"/>
      <c r="NLV329" s="942"/>
      <c r="NLW329" s="942"/>
      <c r="NLX329" s="942"/>
      <c r="NLY329" s="942"/>
      <c r="NLZ329" s="942"/>
      <c r="NMA329" s="942"/>
      <c r="NMB329" s="942"/>
      <c r="NMC329" s="942"/>
      <c r="NMD329" s="942"/>
      <c r="NME329" s="942"/>
      <c r="NMF329" s="942"/>
      <c r="NMG329" s="942"/>
      <c r="NMH329" s="942"/>
      <c r="NMI329" s="942"/>
      <c r="NMJ329" s="942"/>
      <c r="NMK329" s="942"/>
      <c r="NML329" s="942"/>
      <c r="NMM329" s="942"/>
      <c r="NMN329" s="942"/>
      <c r="NMO329" s="942"/>
      <c r="NMP329" s="942"/>
      <c r="NMQ329" s="942"/>
      <c r="NMR329" s="942"/>
      <c r="NMS329" s="942"/>
      <c r="NMT329" s="942"/>
      <c r="NMU329" s="942"/>
      <c r="NMV329" s="942"/>
      <c r="NMW329" s="942"/>
      <c r="NMX329" s="942"/>
      <c r="NMY329" s="942"/>
      <c r="NMZ329" s="942"/>
      <c r="NNA329" s="942"/>
      <c r="NNB329" s="942"/>
      <c r="NNC329" s="942"/>
      <c r="NND329" s="942"/>
      <c r="NNE329" s="942"/>
      <c r="NNF329" s="942"/>
      <c r="NNG329" s="942"/>
      <c r="NNH329" s="942"/>
      <c r="NNI329" s="942"/>
      <c r="NNJ329" s="942"/>
      <c r="NNK329" s="942"/>
      <c r="NNL329" s="942"/>
      <c r="NNM329" s="942"/>
      <c r="NNN329" s="942"/>
      <c r="NNO329" s="942"/>
      <c r="NNP329" s="942"/>
      <c r="NNQ329" s="942"/>
      <c r="NNR329" s="942"/>
      <c r="NNS329" s="942"/>
      <c r="NNT329" s="942"/>
      <c r="NNU329" s="942"/>
      <c r="NNV329" s="942"/>
      <c r="NNW329" s="942"/>
      <c r="NNX329" s="942"/>
      <c r="NNY329" s="942"/>
      <c r="NNZ329" s="942"/>
      <c r="NOA329" s="942"/>
      <c r="NOB329" s="942"/>
      <c r="NOC329" s="942"/>
      <c r="NOD329" s="942"/>
      <c r="NOE329" s="942"/>
      <c r="NOF329" s="942"/>
      <c r="NOG329" s="942"/>
      <c r="NOH329" s="942"/>
      <c r="NOI329" s="942"/>
      <c r="NOJ329" s="942"/>
      <c r="NOK329" s="942"/>
      <c r="NOL329" s="942"/>
      <c r="NOM329" s="942"/>
      <c r="NON329" s="942"/>
      <c r="NOO329" s="942"/>
      <c r="NOP329" s="942"/>
      <c r="NOQ329" s="942"/>
      <c r="NOR329" s="942"/>
      <c r="NOS329" s="942"/>
      <c r="NOT329" s="942"/>
      <c r="NOU329" s="942"/>
      <c r="NOV329" s="942"/>
      <c r="NOW329" s="942"/>
      <c r="NOX329" s="942"/>
      <c r="NOY329" s="942"/>
      <c r="NOZ329" s="942"/>
      <c r="NPA329" s="942"/>
      <c r="NPB329" s="942"/>
      <c r="NPC329" s="942"/>
      <c r="NPD329" s="942"/>
      <c r="NPE329" s="942"/>
      <c r="NPF329" s="942"/>
      <c r="NPG329" s="942"/>
      <c r="NPH329" s="942"/>
      <c r="NPI329" s="942"/>
      <c r="NPJ329" s="942"/>
      <c r="NPK329" s="942"/>
      <c r="NPL329" s="942"/>
      <c r="NPM329" s="942"/>
      <c r="NPN329" s="942"/>
      <c r="NPO329" s="942"/>
      <c r="NPP329" s="942"/>
      <c r="NPQ329" s="942"/>
      <c r="NPR329" s="942"/>
      <c r="NPS329" s="942"/>
      <c r="NPT329" s="942"/>
      <c r="NPU329" s="942"/>
      <c r="NPV329" s="942"/>
      <c r="NPW329" s="942"/>
      <c r="NPX329" s="942"/>
      <c r="NPY329" s="942"/>
      <c r="NPZ329" s="942"/>
      <c r="NQA329" s="942"/>
      <c r="NQB329" s="942"/>
      <c r="NQC329" s="942"/>
      <c r="NQD329" s="942"/>
      <c r="NQE329" s="942"/>
      <c r="NQF329" s="942"/>
      <c r="NQG329" s="942"/>
      <c r="NQH329" s="942"/>
      <c r="NQI329" s="942"/>
      <c r="NQJ329" s="942"/>
      <c r="NQK329" s="942"/>
      <c r="NQL329" s="942"/>
      <c r="NQM329" s="942"/>
      <c r="NQN329" s="942"/>
      <c r="NQO329" s="942"/>
      <c r="NQP329" s="942"/>
      <c r="NQQ329" s="942"/>
      <c r="NQR329" s="942"/>
      <c r="NQS329" s="942"/>
      <c r="NQT329" s="942"/>
      <c r="NQU329" s="942"/>
      <c r="NQV329" s="942"/>
      <c r="NQW329" s="942"/>
      <c r="NQX329" s="942"/>
      <c r="NQY329" s="942"/>
      <c r="NQZ329" s="942"/>
      <c r="NRA329" s="942"/>
      <c r="NRB329" s="942"/>
      <c r="NRC329" s="942"/>
      <c r="NRD329" s="942"/>
      <c r="NRE329" s="942"/>
      <c r="NRF329" s="942"/>
      <c r="NRG329" s="942"/>
      <c r="NRH329" s="942"/>
      <c r="NRI329" s="942"/>
      <c r="NRJ329" s="942"/>
      <c r="NRK329" s="942"/>
      <c r="NRL329" s="942"/>
      <c r="NRM329" s="942"/>
      <c r="NRN329" s="942"/>
      <c r="NRO329" s="942"/>
      <c r="NRP329" s="942"/>
      <c r="NRQ329" s="942"/>
      <c r="NRR329" s="942"/>
      <c r="NRS329" s="942"/>
      <c r="NRT329" s="942"/>
      <c r="NRU329" s="942"/>
      <c r="NRV329" s="942"/>
      <c r="NRW329" s="942"/>
      <c r="NRX329" s="942"/>
      <c r="NRY329" s="942"/>
      <c r="NRZ329" s="942"/>
      <c r="NSA329" s="942"/>
      <c r="NSB329" s="942"/>
      <c r="NSC329" s="942"/>
      <c r="NSD329" s="942"/>
      <c r="NSE329" s="942"/>
      <c r="NSF329" s="942"/>
      <c r="NSG329" s="942"/>
      <c r="NSH329" s="942"/>
      <c r="NSI329" s="942"/>
      <c r="NSJ329" s="942"/>
      <c r="NSK329" s="942"/>
      <c r="NSL329" s="942"/>
      <c r="NSM329" s="942"/>
      <c r="NSN329" s="942"/>
      <c r="NSO329" s="942"/>
      <c r="NSP329" s="942"/>
      <c r="NSQ329" s="942"/>
      <c r="NSR329" s="942"/>
      <c r="NSS329" s="942"/>
      <c r="NST329" s="942"/>
      <c r="NSU329" s="942"/>
      <c r="NSV329" s="942"/>
      <c r="NSW329" s="942"/>
      <c r="NSX329" s="942"/>
      <c r="NSY329" s="942"/>
      <c r="NSZ329" s="942"/>
      <c r="NTA329" s="942"/>
      <c r="NTB329" s="942"/>
      <c r="NTC329" s="942"/>
      <c r="NTD329" s="942"/>
      <c r="NTE329" s="942"/>
      <c r="NTF329" s="942"/>
      <c r="NTG329" s="942"/>
      <c r="NTH329" s="942"/>
      <c r="NTI329" s="942"/>
      <c r="NTJ329" s="942"/>
      <c r="NTK329" s="942"/>
      <c r="NTL329" s="942"/>
      <c r="NTM329" s="942"/>
      <c r="NTN329" s="942"/>
      <c r="NTO329" s="942"/>
      <c r="NTP329" s="942"/>
      <c r="NTQ329" s="942"/>
      <c r="NTR329" s="942"/>
      <c r="NTS329" s="942"/>
      <c r="NTT329" s="942"/>
      <c r="NTU329" s="942"/>
      <c r="NTV329" s="942"/>
      <c r="NTW329" s="942"/>
      <c r="NTX329" s="942"/>
      <c r="NTY329" s="942"/>
      <c r="NTZ329" s="942"/>
      <c r="NUA329" s="942"/>
      <c r="NUB329" s="942"/>
      <c r="NUC329" s="942"/>
      <c r="NUD329" s="942"/>
      <c r="NUE329" s="942"/>
      <c r="NUF329" s="942"/>
      <c r="NUG329" s="942"/>
      <c r="NUH329" s="942"/>
      <c r="NUI329" s="942"/>
      <c r="NUJ329" s="942"/>
      <c r="NUK329" s="942"/>
      <c r="NUL329" s="942"/>
      <c r="NUM329" s="942"/>
      <c r="NUN329" s="942"/>
      <c r="NUO329" s="942"/>
      <c r="NUP329" s="942"/>
      <c r="NUQ329" s="942"/>
      <c r="NUR329" s="942"/>
      <c r="NUS329" s="942"/>
      <c r="NUT329" s="942"/>
      <c r="NUU329" s="942"/>
      <c r="NUV329" s="942"/>
      <c r="NUW329" s="942"/>
      <c r="NUX329" s="942"/>
      <c r="NUY329" s="942"/>
      <c r="NUZ329" s="942"/>
      <c r="NVA329" s="942"/>
      <c r="NVB329" s="942"/>
      <c r="NVC329" s="942"/>
      <c r="NVD329" s="942"/>
      <c r="NVE329" s="942"/>
      <c r="NVF329" s="942"/>
      <c r="NVG329" s="942"/>
      <c r="NVH329" s="942"/>
      <c r="NVI329" s="942"/>
      <c r="NVJ329" s="942"/>
      <c r="NVK329" s="942"/>
      <c r="NVL329" s="942"/>
      <c r="NVM329" s="942"/>
      <c r="NVN329" s="942"/>
      <c r="NVO329" s="942"/>
      <c r="NVP329" s="942"/>
      <c r="NVQ329" s="942"/>
      <c r="NVR329" s="942"/>
      <c r="NVS329" s="942"/>
      <c r="NVT329" s="942"/>
      <c r="NVU329" s="942"/>
      <c r="NVV329" s="942"/>
      <c r="NVW329" s="942"/>
      <c r="NVX329" s="942"/>
      <c r="NVY329" s="942"/>
      <c r="NVZ329" s="942"/>
      <c r="NWA329" s="942"/>
      <c r="NWB329" s="942"/>
      <c r="NWC329" s="942"/>
      <c r="NWD329" s="942"/>
      <c r="NWE329" s="942"/>
      <c r="NWF329" s="942"/>
      <c r="NWG329" s="942"/>
      <c r="NWH329" s="942"/>
      <c r="NWI329" s="942"/>
      <c r="NWJ329" s="942"/>
      <c r="NWK329" s="942"/>
      <c r="NWL329" s="942"/>
      <c r="NWM329" s="942"/>
      <c r="NWN329" s="942"/>
      <c r="NWO329" s="942"/>
      <c r="NWP329" s="942"/>
      <c r="NWQ329" s="942"/>
      <c r="NWR329" s="942"/>
      <c r="NWS329" s="942"/>
      <c r="NWT329" s="942"/>
      <c r="NWU329" s="942"/>
      <c r="NWV329" s="942"/>
      <c r="NWW329" s="942"/>
      <c r="NWX329" s="942"/>
      <c r="NWY329" s="942"/>
      <c r="NWZ329" s="942"/>
      <c r="NXA329" s="942"/>
      <c r="NXB329" s="942"/>
      <c r="NXC329" s="942"/>
      <c r="NXD329" s="942"/>
      <c r="NXE329" s="942"/>
      <c r="NXF329" s="942"/>
      <c r="NXG329" s="942"/>
      <c r="NXH329" s="942"/>
      <c r="NXI329" s="942"/>
      <c r="NXJ329" s="942"/>
      <c r="NXK329" s="942"/>
      <c r="NXL329" s="942"/>
      <c r="NXM329" s="942"/>
      <c r="NXN329" s="942"/>
      <c r="NXO329" s="942"/>
      <c r="NXP329" s="942"/>
      <c r="NXQ329" s="942"/>
      <c r="NXR329" s="942"/>
      <c r="NXS329" s="942"/>
      <c r="NXT329" s="942"/>
      <c r="NXU329" s="942"/>
      <c r="NXV329" s="942"/>
      <c r="NXW329" s="942"/>
      <c r="NXX329" s="942"/>
      <c r="NXY329" s="942"/>
      <c r="NXZ329" s="942"/>
      <c r="NYA329" s="942"/>
      <c r="NYB329" s="942"/>
      <c r="NYC329" s="942"/>
      <c r="NYD329" s="942"/>
      <c r="NYE329" s="942"/>
      <c r="NYF329" s="942"/>
      <c r="NYG329" s="942"/>
      <c r="NYH329" s="942"/>
      <c r="NYI329" s="942"/>
      <c r="NYJ329" s="942"/>
      <c r="NYK329" s="942"/>
      <c r="NYL329" s="942"/>
      <c r="NYM329" s="942"/>
      <c r="NYN329" s="942"/>
      <c r="NYO329" s="942"/>
      <c r="NYP329" s="942"/>
      <c r="NYQ329" s="942"/>
      <c r="NYR329" s="942"/>
      <c r="NYS329" s="942"/>
      <c r="NYT329" s="942"/>
      <c r="NYU329" s="942"/>
      <c r="NYV329" s="942"/>
      <c r="NYW329" s="942"/>
      <c r="NYX329" s="942"/>
      <c r="NYY329" s="942"/>
      <c r="NYZ329" s="942"/>
      <c r="NZA329" s="942"/>
      <c r="NZB329" s="942"/>
      <c r="NZC329" s="942"/>
      <c r="NZD329" s="942"/>
      <c r="NZE329" s="942"/>
      <c r="NZF329" s="942"/>
      <c r="NZG329" s="942"/>
      <c r="NZH329" s="942"/>
      <c r="NZI329" s="942"/>
      <c r="NZJ329" s="942"/>
      <c r="NZK329" s="942"/>
      <c r="NZL329" s="942"/>
      <c r="NZM329" s="942"/>
      <c r="NZN329" s="942"/>
      <c r="NZO329" s="942"/>
      <c r="NZP329" s="942"/>
      <c r="NZQ329" s="942"/>
      <c r="NZR329" s="942"/>
      <c r="NZS329" s="942"/>
      <c r="NZT329" s="942"/>
      <c r="NZU329" s="942"/>
      <c r="NZV329" s="942"/>
      <c r="NZW329" s="942"/>
      <c r="NZX329" s="942"/>
      <c r="NZY329" s="942"/>
      <c r="NZZ329" s="942"/>
      <c r="OAA329" s="942"/>
      <c r="OAB329" s="942"/>
      <c r="OAC329" s="942"/>
      <c r="OAD329" s="942"/>
      <c r="OAE329" s="942"/>
      <c r="OAF329" s="942"/>
      <c r="OAG329" s="942"/>
      <c r="OAH329" s="942"/>
      <c r="OAI329" s="942"/>
      <c r="OAJ329" s="942"/>
      <c r="OAK329" s="942"/>
      <c r="OAL329" s="942"/>
      <c r="OAM329" s="942"/>
      <c r="OAN329" s="942"/>
      <c r="OAO329" s="942"/>
      <c r="OAP329" s="942"/>
      <c r="OAQ329" s="942"/>
      <c r="OAR329" s="942"/>
      <c r="OAS329" s="942"/>
      <c r="OAT329" s="942"/>
      <c r="OAU329" s="942"/>
      <c r="OAV329" s="942"/>
      <c r="OAW329" s="942"/>
      <c r="OAX329" s="942"/>
      <c r="OAY329" s="942"/>
      <c r="OAZ329" s="942"/>
      <c r="OBA329" s="942"/>
      <c r="OBB329" s="942"/>
      <c r="OBC329" s="942"/>
      <c r="OBD329" s="942"/>
      <c r="OBE329" s="942"/>
      <c r="OBF329" s="942"/>
      <c r="OBG329" s="942"/>
      <c r="OBH329" s="942"/>
      <c r="OBI329" s="942"/>
      <c r="OBJ329" s="942"/>
      <c r="OBK329" s="942"/>
      <c r="OBL329" s="942"/>
      <c r="OBM329" s="942"/>
      <c r="OBN329" s="942"/>
      <c r="OBO329" s="942"/>
      <c r="OBP329" s="942"/>
      <c r="OBQ329" s="942"/>
      <c r="OBR329" s="942"/>
      <c r="OBS329" s="942"/>
      <c r="OBT329" s="942"/>
      <c r="OBU329" s="942"/>
      <c r="OBV329" s="942"/>
      <c r="OBW329" s="942"/>
      <c r="OBX329" s="942"/>
      <c r="OBY329" s="942"/>
      <c r="OBZ329" s="942"/>
      <c r="OCA329" s="942"/>
      <c r="OCB329" s="942"/>
      <c r="OCC329" s="942"/>
      <c r="OCD329" s="942"/>
      <c r="OCE329" s="942"/>
      <c r="OCF329" s="942"/>
      <c r="OCG329" s="942"/>
      <c r="OCH329" s="942"/>
      <c r="OCI329" s="942"/>
      <c r="OCJ329" s="942"/>
      <c r="OCK329" s="942"/>
      <c r="OCL329" s="942"/>
      <c r="OCM329" s="942"/>
      <c r="OCN329" s="942"/>
      <c r="OCO329" s="942"/>
      <c r="OCP329" s="942"/>
      <c r="OCQ329" s="942"/>
      <c r="OCR329" s="942"/>
      <c r="OCS329" s="942"/>
      <c r="OCT329" s="942"/>
      <c r="OCU329" s="942"/>
      <c r="OCV329" s="942"/>
      <c r="OCW329" s="942"/>
      <c r="OCX329" s="942"/>
      <c r="OCY329" s="942"/>
      <c r="OCZ329" s="942"/>
      <c r="ODA329" s="942"/>
      <c r="ODB329" s="942"/>
      <c r="ODC329" s="942"/>
      <c r="ODD329" s="942"/>
      <c r="ODE329" s="942"/>
      <c r="ODF329" s="942"/>
      <c r="ODG329" s="942"/>
      <c r="ODH329" s="942"/>
      <c r="ODI329" s="942"/>
      <c r="ODJ329" s="942"/>
      <c r="ODK329" s="942"/>
      <c r="ODL329" s="942"/>
      <c r="ODM329" s="942"/>
      <c r="ODN329" s="942"/>
      <c r="ODO329" s="942"/>
      <c r="ODP329" s="942"/>
      <c r="ODQ329" s="942"/>
      <c r="ODR329" s="942"/>
      <c r="ODS329" s="942"/>
      <c r="ODT329" s="942"/>
      <c r="ODU329" s="942"/>
      <c r="ODV329" s="942"/>
      <c r="ODW329" s="942"/>
      <c r="ODX329" s="942"/>
      <c r="ODY329" s="942"/>
      <c r="ODZ329" s="942"/>
      <c r="OEA329" s="942"/>
      <c r="OEB329" s="942"/>
      <c r="OEC329" s="942"/>
      <c r="OED329" s="942"/>
      <c r="OEE329" s="942"/>
      <c r="OEF329" s="942"/>
      <c r="OEG329" s="942"/>
      <c r="OEH329" s="942"/>
      <c r="OEI329" s="942"/>
      <c r="OEJ329" s="942"/>
      <c r="OEK329" s="942"/>
      <c r="OEL329" s="942"/>
      <c r="OEM329" s="942"/>
      <c r="OEN329" s="942"/>
      <c r="OEO329" s="942"/>
      <c r="OEP329" s="942"/>
      <c r="OEQ329" s="942"/>
      <c r="OER329" s="942"/>
      <c r="OES329" s="942"/>
      <c r="OET329" s="942"/>
      <c r="OEU329" s="942"/>
      <c r="OEV329" s="942"/>
      <c r="OEW329" s="942"/>
      <c r="OEX329" s="942"/>
      <c r="OEY329" s="942"/>
      <c r="OEZ329" s="942"/>
      <c r="OFA329" s="942"/>
      <c r="OFB329" s="942"/>
      <c r="OFC329" s="942"/>
      <c r="OFD329" s="942"/>
      <c r="OFE329" s="942"/>
      <c r="OFF329" s="942"/>
      <c r="OFG329" s="942"/>
      <c r="OFH329" s="942"/>
      <c r="OFI329" s="942"/>
      <c r="OFJ329" s="942"/>
      <c r="OFK329" s="942"/>
      <c r="OFL329" s="942"/>
      <c r="OFM329" s="942"/>
      <c r="OFN329" s="942"/>
      <c r="OFO329" s="942"/>
      <c r="OFP329" s="942"/>
      <c r="OFQ329" s="942"/>
      <c r="OFR329" s="942"/>
      <c r="OFS329" s="942"/>
      <c r="OFT329" s="942"/>
      <c r="OFU329" s="942"/>
      <c r="OFV329" s="942"/>
      <c r="OFW329" s="942"/>
      <c r="OFX329" s="942"/>
      <c r="OFY329" s="942"/>
      <c r="OFZ329" s="942"/>
      <c r="OGA329" s="942"/>
      <c r="OGB329" s="942"/>
      <c r="OGC329" s="942"/>
      <c r="OGD329" s="942"/>
      <c r="OGE329" s="942"/>
      <c r="OGF329" s="942"/>
      <c r="OGG329" s="942"/>
      <c r="OGH329" s="942"/>
      <c r="OGI329" s="942"/>
      <c r="OGJ329" s="942"/>
      <c r="OGK329" s="942"/>
      <c r="OGL329" s="942"/>
      <c r="OGM329" s="942"/>
      <c r="OGN329" s="942"/>
      <c r="OGO329" s="942"/>
      <c r="OGP329" s="942"/>
      <c r="OGQ329" s="942"/>
      <c r="OGR329" s="942"/>
      <c r="OGS329" s="942"/>
      <c r="OGT329" s="942"/>
      <c r="OGU329" s="942"/>
      <c r="OGV329" s="942"/>
      <c r="OGW329" s="942"/>
      <c r="OGX329" s="942"/>
      <c r="OGY329" s="942"/>
      <c r="OGZ329" s="942"/>
      <c r="OHA329" s="942"/>
      <c r="OHB329" s="942"/>
      <c r="OHC329" s="942"/>
      <c r="OHD329" s="942"/>
      <c r="OHE329" s="942"/>
      <c r="OHF329" s="942"/>
      <c r="OHG329" s="942"/>
      <c r="OHH329" s="942"/>
      <c r="OHI329" s="942"/>
      <c r="OHJ329" s="942"/>
      <c r="OHK329" s="942"/>
      <c r="OHL329" s="942"/>
      <c r="OHM329" s="942"/>
      <c r="OHN329" s="942"/>
      <c r="OHO329" s="942"/>
      <c r="OHP329" s="942"/>
      <c r="OHQ329" s="942"/>
      <c r="OHR329" s="942"/>
      <c r="OHS329" s="942"/>
      <c r="OHT329" s="942"/>
      <c r="OHU329" s="942"/>
      <c r="OHV329" s="942"/>
      <c r="OHW329" s="942"/>
      <c r="OHX329" s="942"/>
      <c r="OHY329" s="942"/>
      <c r="OHZ329" s="942"/>
      <c r="OIA329" s="942"/>
      <c r="OIB329" s="942"/>
      <c r="OIC329" s="942"/>
      <c r="OID329" s="942"/>
      <c r="OIE329" s="942"/>
      <c r="OIF329" s="942"/>
      <c r="OIG329" s="942"/>
      <c r="OIH329" s="942"/>
      <c r="OII329" s="942"/>
      <c r="OIJ329" s="942"/>
      <c r="OIK329" s="942"/>
      <c r="OIL329" s="942"/>
      <c r="OIM329" s="942"/>
      <c r="OIN329" s="942"/>
      <c r="OIO329" s="942"/>
      <c r="OIP329" s="942"/>
      <c r="OIQ329" s="942"/>
      <c r="OIR329" s="942"/>
      <c r="OIS329" s="942"/>
      <c r="OIT329" s="942"/>
      <c r="OIU329" s="942"/>
      <c r="OIV329" s="942"/>
      <c r="OIW329" s="942"/>
      <c r="OIX329" s="942"/>
      <c r="OIY329" s="942"/>
      <c r="OIZ329" s="942"/>
      <c r="OJA329" s="942"/>
      <c r="OJB329" s="942"/>
      <c r="OJC329" s="942"/>
      <c r="OJD329" s="942"/>
      <c r="OJE329" s="942"/>
      <c r="OJF329" s="942"/>
      <c r="OJG329" s="942"/>
      <c r="OJH329" s="942"/>
      <c r="OJI329" s="942"/>
      <c r="OJJ329" s="942"/>
      <c r="OJK329" s="942"/>
      <c r="OJL329" s="942"/>
      <c r="OJM329" s="942"/>
      <c r="OJN329" s="942"/>
      <c r="OJO329" s="942"/>
      <c r="OJP329" s="942"/>
      <c r="OJQ329" s="942"/>
      <c r="OJR329" s="942"/>
      <c r="OJS329" s="942"/>
      <c r="OJT329" s="942"/>
      <c r="OJU329" s="942"/>
      <c r="OJV329" s="942"/>
      <c r="OJW329" s="942"/>
      <c r="OJX329" s="942"/>
      <c r="OJY329" s="942"/>
      <c r="OJZ329" s="942"/>
      <c r="OKA329" s="942"/>
      <c r="OKB329" s="942"/>
      <c r="OKC329" s="942"/>
      <c r="OKD329" s="942"/>
      <c r="OKE329" s="942"/>
      <c r="OKF329" s="942"/>
      <c r="OKG329" s="942"/>
      <c r="OKH329" s="942"/>
      <c r="OKI329" s="942"/>
      <c r="OKJ329" s="942"/>
      <c r="OKK329" s="942"/>
      <c r="OKL329" s="942"/>
      <c r="OKM329" s="942"/>
      <c r="OKN329" s="942"/>
      <c r="OKO329" s="942"/>
      <c r="OKP329" s="942"/>
      <c r="OKQ329" s="942"/>
      <c r="OKR329" s="942"/>
      <c r="OKS329" s="942"/>
      <c r="OKT329" s="942"/>
      <c r="OKU329" s="942"/>
      <c r="OKV329" s="942"/>
      <c r="OKW329" s="942"/>
      <c r="OKX329" s="942"/>
      <c r="OKY329" s="942"/>
      <c r="OKZ329" s="942"/>
      <c r="OLA329" s="942"/>
      <c r="OLB329" s="942"/>
      <c r="OLC329" s="942"/>
      <c r="OLD329" s="942"/>
      <c r="OLE329" s="942"/>
      <c r="OLF329" s="942"/>
      <c r="OLG329" s="942"/>
      <c r="OLH329" s="942"/>
      <c r="OLI329" s="942"/>
      <c r="OLJ329" s="942"/>
      <c r="OLK329" s="942"/>
      <c r="OLL329" s="942"/>
      <c r="OLM329" s="942"/>
      <c r="OLN329" s="942"/>
      <c r="OLO329" s="942"/>
      <c r="OLP329" s="942"/>
      <c r="OLQ329" s="942"/>
      <c r="OLR329" s="942"/>
      <c r="OLS329" s="942"/>
      <c r="OLT329" s="942"/>
      <c r="OLU329" s="942"/>
      <c r="OLV329" s="942"/>
      <c r="OLW329" s="942"/>
      <c r="OLX329" s="942"/>
      <c r="OLY329" s="942"/>
      <c r="OLZ329" s="942"/>
      <c r="OMA329" s="942"/>
      <c r="OMB329" s="942"/>
      <c r="OMC329" s="942"/>
      <c r="OMD329" s="942"/>
      <c r="OME329" s="942"/>
      <c r="OMF329" s="942"/>
      <c r="OMG329" s="942"/>
      <c r="OMH329" s="942"/>
      <c r="OMI329" s="942"/>
      <c r="OMJ329" s="942"/>
      <c r="OMK329" s="942"/>
      <c r="OML329" s="942"/>
      <c r="OMM329" s="942"/>
      <c r="OMN329" s="942"/>
      <c r="OMO329" s="942"/>
      <c r="OMP329" s="942"/>
      <c r="OMQ329" s="942"/>
      <c r="OMR329" s="942"/>
      <c r="OMS329" s="942"/>
      <c r="OMT329" s="942"/>
      <c r="OMU329" s="942"/>
      <c r="OMV329" s="942"/>
      <c r="OMW329" s="942"/>
      <c r="OMX329" s="942"/>
      <c r="OMY329" s="942"/>
      <c r="OMZ329" s="942"/>
      <c r="ONA329" s="942"/>
      <c r="ONB329" s="942"/>
      <c r="ONC329" s="942"/>
      <c r="OND329" s="942"/>
      <c r="ONE329" s="942"/>
      <c r="ONF329" s="942"/>
      <c r="ONG329" s="942"/>
      <c r="ONH329" s="942"/>
      <c r="ONI329" s="942"/>
      <c r="ONJ329" s="942"/>
      <c r="ONK329" s="942"/>
      <c r="ONL329" s="942"/>
      <c r="ONM329" s="942"/>
      <c r="ONN329" s="942"/>
      <c r="ONO329" s="942"/>
      <c r="ONP329" s="942"/>
      <c r="ONQ329" s="942"/>
      <c r="ONR329" s="942"/>
      <c r="ONS329" s="942"/>
      <c r="ONT329" s="942"/>
      <c r="ONU329" s="942"/>
      <c r="ONV329" s="942"/>
      <c r="ONW329" s="942"/>
      <c r="ONX329" s="942"/>
      <c r="ONY329" s="942"/>
      <c r="ONZ329" s="942"/>
      <c r="OOA329" s="942"/>
      <c r="OOB329" s="942"/>
      <c r="OOC329" s="942"/>
      <c r="OOD329" s="942"/>
      <c r="OOE329" s="942"/>
      <c r="OOF329" s="942"/>
      <c r="OOG329" s="942"/>
      <c r="OOH329" s="942"/>
      <c r="OOI329" s="942"/>
      <c r="OOJ329" s="942"/>
      <c r="OOK329" s="942"/>
      <c r="OOL329" s="942"/>
      <c r="OOM329" s="942"/>
      <c r="OON329" s="942"/>
      <c r="OOO329" s="942"/>
      <c r="OOP329" s="942"/>
      <c r="OOQ329" s="942"/>
      <c r="OOR329" s="942"/>
      <c r="OOS329" s="942"/>
      <c r="OOT329" s="942"/>
      <c r="OOU329" s="942"/>
      <c r="OOV329" s="942"/>
      <c r="OOW329" s="942"/>
      <c r="OOX329" s="942"/>
      <c r="OOY329" s="942"/>
      <c r="OOZ329" s="942"/>
      <c r="OPA329" s="942"/>
      <c r="OPB329" s="942"/>
      <c r="OPC329" s="942"/>
      <c r="OPD329" s="942"/>
      <c r="OPE329" s="942"/>
      <c r="OPF329" s="942"/>
      <c r="OPG329" s="942"/>
      <c r="OPH329" s="942"/>
      <c r="OPI329" s="942"/>
      <c r="OPJ329" s="942"/>
      <c r="OPK329" s="942"/>
      <c r="OPL329" s="942"/>
      <c r="OPM329" s="942"/>
      <c r="OPN329" s="942"/>
      <c r="OPO329" s="942"/>
      <c r="OPP329" s="942"/>
      <c r="OPQ329" s="942"/>
      <c r="OPR329" s="942"/>
      <c r="OPS329" s="942"/>
      <c r="OPT329" s="942"/>
      <c r="OPU329" s="942"/>
      <c r="OPV329" s="942"/>
      <c r="OPW329" s="942"/>
      <c r="OPX329" s="942"/>
      <c r="OPY329" s="942"/>
      <c r="OPZ329" s="942"/>
      <c r="OQA329" s="942"/>
      <c r="OQB329" s="942"/>
      <c r="OQC329" s="942"/>
      <c r="OQD329" s="942"/>
      <c r="OQE329" s="942"/>
      <c r="OQF329" s="942"/>
      <c r="OQG329" s="942"/>
      <c r="OQH329" s="942"/>
      <c r="OQI329" s="942"/>
      <c r="OQJ329" s="942"/>
      <c r="OQK329" s="942"/>
      <c r="OQL329" s="942"/>
      <c r="OQM329" s="942"/>
      <c r="OQN329" s="942"/>
      <c r="OQO329" s="942"/>
      <c r="OQP329" s="942"/>
      <c r="OQQ329" s="942"/>
      <c r="OQR329" s="942"/>
      <c r="OQS329" s="942"/>
      <c r="OQT329" s="942"/>
      <c r="OQU329" s="942"/>
      <c r="OQV329" s="942"/>
      <c r="OQW329" s="942"/>
      <c r="OQX329" s="942"/>
      <c r="OQY329" s="942"/>
      <c r="OQZ329" s="942"/>
      <c r="ORA329" s="942"/>
      <c r="ORB329" s="942"/>
      <c r="ORC329" s="942"/>
      <c r="ORD329" s="942"/>
      <c r="ORE329" s="942"/>
      <c r="ORF329" s="942"/>
      <c r="ORG329" s="942"/>
      <c r="ORH329" s="942"/>
      <c r="ORI329" s="942"/>
      <c r="ORJ329" s="942"/>
      <c r="ORK329" s="942"/>
      <c r="ORL329" s="942"/>
      <c r="ORM329" s="942"/>
      <c r="ORN329" s="942"/>
      <c r="ORO329" s="942"/>
      <c r="ORP329" s="942"/>
      <c r="ORQ329" s="942"/>
      <c r="ORR329" s="942"/>
      <c r="ORS329" s="942"/>
      <c r="ORT329" s="942"/>
      <c r="ORU329" s="942"/>
      <c r="ORV329" s="942"/>
      <c r="ORW329" s="942"/>
      <c r="ORX329" s="942"/>
      <c r="ORY329" s="942"/>
      <c r="ORZ329" s="942"/>
      <c r="OSA329" s="942"/>
      <c r="OSB329" s="942"/>
      <c r="OSC329" s="942"/>
      <c r="OSD329" s="942"/>
      <c r="OSE329" s="942"/>
      <c r="OSF329" s="942"/>
      <c r="OSG329" s="942"/>
      <c r="OSH329" s="942"/>
      <c r="OSI329" s="942"/>
      <c r="OSJ329" s="942"/>
      <c r="OSK329" s="942"/>
      <c r="OSL329" s="942"/>
      <c r="OSM329" s="942"/>
      <c r="OSN329" s="942"/>
      <c r="OSO329" s="942"/>
      <c r="OSP329" s="942"/>
      <c r="OSQ329" s="942"/>
      <c r="OSR329" s="942"/>
      <c r="OSS329" s="942"/>
      <c r="OST329" s="942"/>
      <c r="OSU329" s="942"/>
      <c r="OSV329" s="942"/>
      <c r="OSW329" s="942"/>
      <c r="OSX329" s="942"/>
      <c r="OSY329" s="942"/>
      <c r="OSZ329" s="942"/>
      <c r="OTA329" s="942"/>
      <c r="OTB329" s="942"/>
      <c r="OTC329" s="942"/>
      <c r="OTD329" s="942"/>
      <c r="OTE329" s="942"/>
      <c r="OTF329" s="942"/>
      <c r="OTG329" s="942"/>
      <c r="OTH329" s="942"/>
      <c r="OTI329" s="942"/>
      <c r="OTJ329" s="942"/>
      <c r="OTK329" s="942"/>
      <c r="OTL329" s="942"/>
      <c r="OTM329" s="942"/>
      <c r="OTN329" s="942"/>
      <c r="OTO329" s="942"/>
      <c r="OTP329" s="942"/>
      <c r="OTQ329" s="942"/>
      <c r="OTR329" s="942"/>
      <c r="OTS329" s="942"/>
      <c r="OTT329" s="942"/>
      <c r="OTU329" s="942"/>
      <c r="OTV329" s="942"/>
      <c r="OTW329" s="942"/>
      <c r="OTX329" s="942"/>
      <c r="OTY329" s="942"/>
      <c r="OTZ329" s="942"/>
      <c r="OUA329" s="942"/>
      <c r="OUB329" s="942"/>
      <c r="OUC329" s="942"/>
      <c r="OUD329" s="942"/>
      <c r="OUE329" s="942"/>
      <c r="OUF329" s="942"/>
      <c r="OUG329" s="942"/>
      <c r="OUH329" s="942"/>
      <c r="OUI329" s="942"/>
      <c r="OUJ329" s="942"/>
      <c r="OUK329" s="942"/>
      <c r="OUL329" s="942"/>
      <c r="OUM329" s="942"/>
      <c r="OUN329" s="942"/>
      <c r="OUO329" s="942"/>
      <c r="OUP329" s="942"/>
      <c r="OUQ329" s="942"/>
      <c r="OUR329" s="942"/>
      <c r="OUS329" s="942"/>
      <c r="OUT329" s="942"/>
      <c r="OUU329" s="942"/>
      <c r="OUV329" s="942"/>
      <c r="OUW329" s="942"/>
      <c r="OUX329" s="942"/>
      <c r="OUY329" s="942"/>
      <c r="OUZ329" s="942"/>
      <c r="OVA329" s="942"/>
      <c r="OVB329" s="942"/>
      <c r="OVC329" s="942"/>
      <c r="OVD329" s="942"/>
      <c r="OVE329" s="942"/>
      <c r="OVF329" s="942"/>
      <c r="OVG329" s="942"/>
      <c r="OVH329" s="942"/>
      <c r="OVI329" s="942"/>
      <c r="OVJ329" s="942"/>
      <c r="OVK329" s="942"/>
      <c r="OVL329" s="942"/>
      <c r="OVM329" s="942"/>
      <c r="OVN329" s="942"/>
      <c r="OVO329" s="942"/>
      <c r="OVP329" s="942"/>
      <c r="OVQ329" s="942"/>
      <c r="OVR329" s="942"/>
      <c r="OVS329" s="942"/>
      <c r="OVT329" s="942"/>
      <c r="OVU329" s="942"/>
      <c r="OVV329" s="942"/>
      <c r="OVW329" s="942"/>
      <c r="OVX329" s="942"/>
      <c r="OVY329" s="942"/>
      <c r="OVZ329" s="942"/>
      <c r="OWA329" s="942"/>
      <c r="OWB329" s="942"/>
      <c r="OWC329" s="942"/>
      <c r="OWD329" s="942"/>
      <c r="OWE329" s="942"/>
      <c r="OWF329" s="942"/>
      <c r="OWG329" s="942"/>
      <c r="OWH329" s="942"/>
      <c r="OWI329" s="942"/>
      <c r="OWJ329" s="942"/>
      <c r="OWK329" s="942"/>
      <c r="OWL329" s="942"/>
      <c r="OWM329" s="942"/>
      <c r="OWN329" s="942"/>
      <c r="OWO329" s="942"/>
      <c r="OWP329" s="942"/>
      <c r="OWQ329" s="942"/>
      <c r="OWR329" s="942"/>
      <c r="OWS329" s="942"/>
      <c r="OWT329" s="942"/>
      <c r="OWU329" s="942"/>
      <c r="OWV329" s="942"/>
      <c r="OWW329" s="942"/>
      <c r="OWX329" s="942"/>
      <c r="OWY329" s="942"/>
      <c r="OWZ329" s="942"/>
      <c r="OXA329" s="942"/>
      <c r="OXB329" s="942"/>
      <c r="OXC329" s="942"/>
      <c r="OXD329" s="942"/>
      <c r="OXE329" s="942"/>
      <c r="OXF329" s="942"/>
      <c r="OXG329" s="942"/>
      <c r="OXH329" s="942"/>
      <c r="OXI329" s="942"/>
      <c r="OXJ329" s="942"/>
      <c r="OXK329" s="942"/>
      <c r="OXL329" s="942"/>
      <c r="OXM329" s="942"/>
      <c r="OXN329" s="942"/>
      <c r="OXO329" s="942"/>
      <c r="OXP329" s="942"/>
      <c r="OXQ329" s="942"/>
      <c r="OXR329" s="942"/>
      <c r="OXS329" s="942"/>
      <c r="OXT329" s="942"/>
      <c r="OXU329" s="942"/>
      <c r="OXV329" s="942"/>
      <c r="OXW329" s="942"/>
      <c r="OXX329" s="942"/>
      <c r="OXY329" s="942"/>
      <c r="OXZ329" s="942"/>
      <c r="OYA329" s="942"/>
      <c r="OYB329" s="942"/>
      <c r="OYC329" s="942"/>
      <c r="OYD329" s="942"/>
      <c r="OYE329" s="942"/>
      <c r="OYF329" s="942"/>
      <c r="OYG329" s="942"/>
      <c r="OYH329" s="942"/>
      <c r="OYI329" s="942"/>
      <c r="OYJ329" s="942"/>
      <c r="OYK329" s="942"/>
      <c r="OYL329" s="942"/>
      <c r="OYM329" s="942"/>
      <c r="OYN329" s="942"/>
      <c r="OYO329" s="942"/>
      <c r="OYP329" s="942"/>
      <c r="OYQ329" s="942"/>
      <c r="OYR329" s="942"/>
      <c r="OYS329" s="942"/>
      <c r="OYT329" s="942"/>
      <c r="OYU329" s="942"/>
      <c r="OYV329" s="942"/>
      <c r="OYW329" s="942"/>
      <c r="OYX329" s="942"/>
      <c r="OYY329" s="942"/>
      <c r="OYZ329" s="942"/>
      <c r="OZA329" s="942"/>
      <c r="OZB329" s="942"/>
      <c r="OZC329" s="942"/>
      <c r="OZD329" s="942"/>
      <c r="OZE329" s="942"/>
      <c r="OZF329" s="942"/>
      <c r="OZG329" s="942"/>
      <c r="OZH329" s="942"/>
      <c r="OZI329" s="942"/>
      <c r="OZJ329" s="942"/>
      <c r="OZK329" s="942"/>
      <c r="OZL329" s="942"/>
      <c r="OZM329" s="942"/>
      <c r="OZN329" s="942"/>
      <c r="OZO329" s="942"/>
      <c r="OZP329" s="942"/>
      <c r="OZQ329" s="942"/>
      <c r="OZR329" s="942"/>
      <c r="OZS329" s="942"/>
      <c r="OZT329" s="942"/>
      <c r="OZU329" s="942"/>
      <c r="OZV329" s="942"/>
      <c r="OZW329" s="942"/>
      <c r="OZX329" s="942"/>
      <c r="OZY329" s="942"/>
      <c r="OZZ329" s="942"/>
      <c r="PAA329" s="942"/>
      <c r="PAB329" s="942"/>
      <c r="PAC329" s="942"/>
      <c r="PAD329" s="942"/>
      <c r="PAE329" s="942"/>
      <c r="PAF329" s="942"/>
      <c r="PAG329" s="942"/>
      <c r="PAH329" s="942"/>
      <c r="PAI329" s="942"/>
      <c r="PAJ329" s="942"/>
      <c r="PAK329" s="942"/>
      <c r="PAL329" s="942"/>
      <c r="PAM329" s="942"/>
      <c r="PAN329" s="942"/>
      <c r="PAO329" s="942"/>
      <c r="PAP329" s="942"/>
      <c r="PAQ329" s="942"/>
      <c r="PAR329" s="942"/>
      <c r="PAS329" s="942"/>
      <c r="PAT329" s="942"/>
      <c r="PAU329" s="942"/>
      <c r="PAV329" s="942"/>
      <c r="PAW329" s="942"/>
      <c r="PAX329" s="942"/>
      <c r="PAY329" s="942"/>
      <c r="PAZ329" s="942"/>
      <c r="PBA329" s="942"/>
      <c r="PBB329" s="942"/>
      <c r="PBC329" s="942"/>
      <c r="PBD329" s="942"/>
      <c r="PBE329" s="942"/>
      <c r="PBF329" s="942"/>
      <c r="PBG329" s="942"/>
      <c r="PBH329" s="942"/>
      <c r="PBI329" s="942"/>
      <c r="PBJ329" s="942"/>
      <c r="PBK329" s="942"/>
      <c r="PBL329" s="942"/>
      <c r="PBM329" s="942"/>
      <c r="PBN329" s="942"/>
      <c r="PBO329" s="942"/>
      <c r="PBP329" s="942"/>
      <c r="PBQ329" s="942"/>
      <c r="PBR329" s="942"/>
      <c r="PBS329" s="942"/>
      <c r="PBT329" s="942"/>
      <c r="PBU329" s="942"/>
      <c r="PBV329" s="942"/>
      <c r="PBW329" s="942"/>
      <c r="PBX329" s="942"/>
      <c r="PBY329" s="942"/>
      <c r="PBZ329" s="942"/>
      <c r="PCA329" s="942"/>
      <c r="PCB329" s="942"/>
      <c r="PCC329" s="942"/>
      <c r="PCD329" s="942"/>
      <c r="PCE329" s="942"/>
      <c r="PCF329" s="942"/>
      <c r="PCG329" s="942"/>
      <c r="PCH329" s="942"/>
      <c r="PCI329" s="942"/>
      <c r="PCJ329" s="942"/>
      <c r="PCK329" s="942"/>
      <c r="PCL329" s="942"/>
      <c r="PCM329" s="942"/>
      <c r="PCN329" s="942"/>
      <c r="PCO329" s="942"/>
      <c r="PCP329" s="942"/>
      <c r="PCQ329" s="942"/>
      <c r="PCR329" s="942"/>
      <c r="PCS329" s="942"/>
      <c r="PCT329" s="942"/>
      <c r="PCU329" s="942"/>
      <c r="PCV329" s="942"/>
      <c r="PCW329" s="942"/>
      <c r="PCX329" s="942"/>
      <c r="PCY329" s="942"/>
      <c r="PCZ329" s="942"/>
      <c r="PDA329" s="942"/>
      <c r="PDB329" s="942"/>
      <c r="PDC329" s="942"/>
      <c r="PDD329" s="942"/>
      <c r="PDE329" s="942"/>
      <c r="PDF329" s="942"/>
      <c r="PDG329" s="942"/>
      <c r="PDH329" s="942"/>
      <c r="PDI329" s="942"/>
      <c r="PDJ329" s="942"/>
      <c r="PDK329" s="942"/>
      <c r="PDL329" s="942"/>
      <c r="PDM329" s="942"/>
      <c r="PDN329" s="942"/>
      <c r="PDO329" s="942"/>
      <c r="PDP329" s="942"/>
      <c r="PDQ329" s="942"/>
      <c r="PDR329" s="942"/>
      <c r="PDS329" s="942"/>
      <c r="PDT329" s="942"/>
      <c r="PDU329" s="942"/>
      <c r="PDV329" s="942"/>
      <c r="PDW329" s="942"/>
      <c r="PDX329" s="942"/>
      <c r="PDY329" s="942"/>
      <c r="PDZ329" s="942"/>
      <c r="PEA329" s="942"/>
      <c r="PEB329" s="942"/>
      <c r="PEC329" s="942"/>
      <c r="PED329" s="942"/>
      <c r="PEE329" s="942"/>
      <c r="PEF329" s="942"/>
      <c r="PEG329" s="942"/>
      <c r="PEH329" s="942"/>
      <c r="PEI329" s="942"/>
      <c r="PEJ329" s="942"/>
      <c r="PEK329" s="942"/>
      <c r="PEL329" s="942"/>
      <c r="PEM329" s="942"/>
      <c r="PEN329" s="942"/>
      <c r="PEO329" s="942"/>
      <c r="PEP329" s="942"/>
      <c r="PEQ329" s="942"/>
      <c r="PER329" s="942"/>
      <c r="PES329" s="942"/>
      <c r="PET329" s="942"/>
      <c r="PEU329" s="942"/>
      <c r="PEV329" s="942"/>
      <c r="PEW329" s="942"/>
      <c r="PEX329" s="942"/>
      <c r="PEY329" s="942"/>
      <c r="PEZ329" s="942"/>
      <c r="PFA329" s="942"/>
      <c r="PFB329" s="942"/>
      <c r="PFC329" s="942"/>
      <c r="PFD329" s="942"/>
      <c r="PFE329" s="942"/>
      <c r="PFF329" s="942"/>
      <c r="PFG329" s="942"/>
      <c r="PFH329" s="942"/>
      <c r="PFI329" s="942"/>
      <c r="PFJ329" s="942"/>
      <c r="PFK329" s="942"/>
      <c r="PFL329" s="942"/>
      <c r="PFM329" s="942"/>
      <c r="PFN329" s="942"/>
      <c r="PFO329" s="942"/>
      <c r="PFP329" s="942"/>
      <c r="PFQ329" s="942"/>
      <c r="PFR329" s="942"/>
      <c r="PFS329" s="942"/>
      <c r="PFT329" s="942"/>
      <c r="PFU329" s="942"/>
      <c r="PFV329" s="942"/>
      <c r="PFW329" s="942"/>
      <c r="PFX329" s="942"/>
      <c r="PFY329" s="942"/>
      <c r="PFZ329" s="942"/>
      <c r="PGA329" s="942"/>
      <c r="PGB329" s="942"/>
      <c r="PGC329" s="942"/>
      <c r="PGD329" s="942"/>
      <c r="PGE329" s="942"/>
      <c r="PGF329" s="942"/>
      <c r="PGG329" s="942"/>
      <c r="PGH329" s="942"/>
      <c r="PGI329" s="942"/>
      <c r="PGJ329" s="942"/>
      <c r="PGK329" s="942"/>
      <c r="PGL329" s="942"/>
      <c r="PGM329" s="942"/>
      <c r="PGN329" s="942"/>
      <c r="PGO329" s="942"/>
      <c r="PGP329" s="942"/>
      <c r="PGQ329" s="942"/>
      <c r="PGR329" s="942"/>
      <c r="PGS329" s="942"/>
      <c r="PGT329" s="942"/>
      <c r="PGU329" s="942"/>
      <c r="PGV329" s="942"/>
      <c r="PGW329" s="942"/>
      <c r="PGX329" s="942"/>
      <c r="PGY329" s="942"/>
      <c r="PGZ329" s="942"/>
      <c r="PHA329" s="942"/>
      <c r="PHB329" s="942"/>
      <c r="PHC329" s="942"/>
      <c r="PHD329" s="942"/>
      <c r="PHE329" s="942"/>
      <c r="PHF329" s="942"/>
      <c r="PHG329" s="942"/>
      <c r="PHH329" s="942"/>
      <c r="PHI329" s="942"/>
      <c r="PHJ329" s="942"/>
      <c r="PHK329" s="942"/>
      <c r="PHL329" s="942"/>
      <c r="PHM329" s="942"/>
      <c r="PHN329" s="942"/>
      <c r="PHO329" s="942"/>
      <c r="PHP329" s="942"/>
      <c r="PHQ329" s="942"/>
      <c r="PHR329" s="942"/>
      <c r="PHS329" s="942"/>
      <c r="PHT329" s="942"/>
      <c r="PHU329" s="942"/>
      <c r="PHV329" s="942"/>
      <c r="PHW329" s="942"/>
      <c r="PHX329" s="942"/>
      <c r="PHY329" s="942"/>
      <c r="PHZ329" s="942"/>
      <c r="PIA329" s="942"/>
      <c r="PIB329" s="942"/>
      <c r="PIC329" s="942"/>
      <c r="PID329" s="942"/>
      <c r="PIE329" s="942"/>
      <c r="PIF329" s="942"/>
      <c r="PIG329" s="942"/>
      <c r="PIH329" s="942"/>
      <c r="PII329" s="942"/>
      <c r="PIJ329" s="942"/>
      <c r="PIK329" s="942"/>
      <c r="PIL329" s="942"/>
      <c r="PIM329" s="942"/>
      <c r="PIN329" s="942"/>
      <c r="PIO329" s="942"/>
      <c r="PIP329" s="942"/>
      <c r="PIQ329" s="942"/>
      <c r="PIR329" s="942"/>
      <c r="PIS329" s="942"/>
      <c r="PIT329" s="942"/>
      <c r="PIU329" s="942"/>
      <c r="PIV329" s="942"/>
      <c r="PIW329" s="942"/>
      <c r="PIX329" s="942"/>
      <c r="PIY329" s="942"/>
      <c r="PIZ329" s="942"/>
      <c r="PJA329" s="942"/>
      <c r="PJB329" s="942"/>
      <c r="PJC329" s="942"/>
      <c r="PJD329" s="942"/>
      <c r="PJE329" s="942"/>
      <c r="PJF329" s="942"/>
      <c r="PJG329" s="942"/>
      <c r="PJH329" s="942"/>
      <c r="PJI329" s="942"/>
      <c r="PJJ329" s="942"/>
      <c r="PJK329" s="942"/>
      <c r="PJL329" s="942"/>
      <c r="PJM329" s="942"/>
      <c r="PJN329" s="942"/>
      <c r="PJO329" s="942"/>
      <c r="PJP329" s="942"/>
      <c r="PJQ329" s="942"/>
      <c r="PJR329" s="942"/>
      <c r="PJS329" s="942"/>
      <c r="PJT329" s="942"/>
      <c r="PJU329" s="942"/>
      <c r="PJV329" s="942"/>
      <c r="PJW329" s="942"/>
      <c r="PJX329" s="942"/>
      <c r="PJY329" s="942"/>
      <c r="PJZ329" s="942"/>
      <c r="PKA329" s="942"/>
      <c r="PKB329" s="942"/>
      <c r="PKC329" s="942"/>
      <c r="PKD329" s="942"/>
      <c r="PKE329" s="942"/>
      <c r="PKF329" s="942"/>
      <c r="PKG329" s="942"/>
      <c r="PKH329" s="942"/>
      <c r="PKI329" s="942"/>
      <c r="PKJ329" s="942"/>
      <c r="PKK329" s="942"/>
      <c r="PKL329" s="942"/>
      <c r="PKM329" s="942"/>
      <c r="PKN329" s="942"/>
      <c r="PKO329" s="942"/>
      <c r="PKP329" s="942"/>
      <c r="PKQ329" s="942"/>
      <c r="PKR329" s="942"/>
      <c r="PKS329" s="942"/>
      <c r="PKT329" s="942"/>
      <c r="PKU329" s="942"/>
      <c r="PKV329" s="942"/>
      <c r="PKW329" s="942"/>
      <c r="PKX329" s="942"/>
      <c r="PKY329" s="942"/>
      <c r="PKZ329" s="942"/>
      <c r="PLA329" s="942"/>
      <c r="PLB329" s="942"/>
      <c r="PLC329" s="942"/>
      <c r="PLD329" s="942"/>
      <c r="PLE329" s="942"/>
      <c r="PLF329" s="942"/>
      <c r="PLG329" s="942"/>
      <c r="PLH329" s="942"/>
      <c r="PLI329" s="942"/>
      <c r="PLJ329" s="942"/>
      <c r="PLK329" s="942"/>
      <c r="PLL329" s="942"/>
      <c r="PLM329" s="942"/>
      <c r="PLN329" s="942"/>
      <c r="PLO329" s="942"/>
      <c r="PLP329" s="942"/>
      <c r="PLQ329" s="942"/>
      <c r="PLR329" s="942"/>
      <c r="PLS329" s="942"/>
      <c r="PLT329" s="942"/>
      <c r="PLU329" s="942"/>
      <c r="PLV329" s="942"/>
      <c r="PLW329" s="942"/>
      <c r="PLX329" s="942"/>
      <c r="PLY329" s="942"/>
      <c r="PLZ329" s="942"/>
      <c r="PMA329" s="942"/>
      <c r="PMB329" s="942"/>
      <c r="PMC329" s="942"/>
      <c r="PMD329" s="942"/>
      <c r="PME329" s="942"/>
      <c r="PMF329" s="942"/>
      <c r="PMG329" s="942"/>
      <c r="PMH329" s="942"/>
      <c r="PMI329" s="942"/>
      <c r="PMJ329" s="942"/>
      <c r="PMK329" s="942"/>
      <c r="PML329" s="942"/>
      <c r="PMM329" s="942"/>
      <c r="PMN329" s="942"/>
      <c r="PMO329" s="942"/>
      <c r="PMP329" s="942"/>
      <c r="PMQ329" s="942"/>
      <c r="PMR329" s="942"/>
      <c r="PMS329" s="942"/>
      <c r="PMT329" s="942"/>
      <c r="PMU329" s="942"/>
      <c r="PMV329" s="942"/>
      <c r="PMW329" s="942"/>
      <c r="PMX329" s="942"/>
      <c r="PMY329" s="942"/>
      <c r="PMZ329" s="942"/>
      <c r="PNA329" s="942"/>
      <c r="PNB329" s="942"/>
      <c r="PNC329" s="942"/>
      <c r="PND329" s="942"/>
      <c r="PNE329" s="942"/>
      <c r="PNF329" s="942"/>
      <c r="PNG329" s="942"/>
      <c r="PNH329" s="942"/>
      <c r="PNI329" s="942"/>
      <c r="PNJ329" s="942"/>
      <c r="PNK329" s="942"/>
      <c r="PNL329" s="942"/>
      <c r="PNM329" s="942"/>
      <c r="PNN329" s="942"/>
      <c r="PNO329" s="942"/>
      <c r="PNP329" s="942"/>
      <c r="PNQ329" s="942"/>
      <c r="PNR329" s="942"/>
      <c r="PNS329" s="942"/>
      <c r="PNT329" s="942"/>
      <c r="PNU329" s="942"/>
      <c r="PNV329" s="942"/>
      <c r="PNW329" s="942"/>
      <c r="PNX329" s="942"/>
      <c r="PNY329" s="942"/>
      <c r="PNZ329" s="942"/>
      <c r="POA329" s="942"/>
      <c r="POB329" s="942"/>
      <c r="POC329" s="942"/>
      <c r="POD329" s="942"/>
      <c r="POE329" s="942"/>
      <c r="POF329" s="942"/>
      <c r="POG329" s="942"/>
      <c r="POH329" s="942"/>
      <c r="POI329" s="942"/>
      <c r="POJ329" s="942"/>
      <c r="POK329" s="942"/>
      <c r="POL329" s="942"/>
      <c r="POM329" s="942"/>
      <c r="PON329" s="942"/>
      <c r="POO329" s="942"/>
      <c r="POP329" s="942"/>
      <c r="POQ329" s="942"/>
      <c r="POR329" s="942"/>
      <c r="POS329" s="942"/>
      <c r="POT329" s="942"/>
      <c r="POU329" s="942"/>
      <c r="POV329" s="942"/>
      <c r="POW329" s="942"/>
      <c r="POX329" s="942"/>
      <c r="POY329" s="942"/>
      <c r="POZ329" s="942"/>
      <c r="PPA329" s="942"/>
      <c r="PPB329" s="942"/>
      <c r="PPC329" s="942"/>
      <c r="PPD329" s="942"/>
      <c r="PPE329" s="942"/>
      <c r="PPF329" s="942"/>
      <c r="PPG329" s="942"/>
      <c r="PPH329" s="942"/>
      <c r="PPI329" s="942"/>
      <c r="PPJ329" s="942"/>
      <c r="PPK329" s="942"/>
      <c r="PPL329" s="942"/>
      <c r="PPM329" s="942"/>
      <c r="PPN329" s="942"/>
      <c r="PPO329" s="942"/>
      <c r="PPP329" s="942"/>
      <c r="PPQ329" s="942"/>
      <c r="PPR329" s="942"/>
      <c r="PPS329" s="942"/>
      <c r="PPT329" s="942"/>
      <c r="PPU329" s="942"/>
      <c r="PPV329" s="942"/>
      <c r="PPW329" s="942"/>
      <c r="PPX329" s="942"/>
      <c r="PPY329" s="942"/>
      <c r="PPZ329" s="942"/>
      <c r="PQA329" s="942"/>
      <c r="PQB329" s="942"/>
      <c r="PQC329" s="942"/>
      <c r="PQD329" s="942"/>
      <c r="PQE329" s="942"/>
      <c r="PQF329" s="942"/>
      <c r="PQG329" s="942"/>
      <c r="PQH329" s="942"/>
      <c r="PQI329" s="942"/>
      <c r="PQJ329" s="942"/>
      <c r="PQK329" s="942"/>
      <c r="PQL329" s="942"/>
      <c r="PQM329" s="942"/>
      <c r="PQN329" s="942"/>
      <c r="PQO329" s="942"/>
      <c r="PQP329" s="942"/>
      <c r="PQQ329" s="942"/>
      <c r="PQR329" s="942"/>
      <c r="PQS329" s="942"/>
      <c r="PQT329" s="942"/>
      <c r="PQU329" s="942"/>
      <c r="PQV329" s="942"/>
      <c r="PQW329" s="942"/>
      <c r="PQX329" s="942"/>
      <c r="PQY329" s="942"/>
      <c r="PQZ329" s="942"/>
      <c r="PRA329" s="942"/>
      <c r="PRB329" s="942"/>
      <c r="PRC329" s="942"/>
      <c r="PRD329" s="942"/>
      <c r="PRE329" s="942"/>
      <c r="PRF329" s="942"/>
      <c r="PRG329" s="942"/>
      <c r="PRH329" s="942"/>
      <c r="PRI329" s="942"/>
      <c r="PRJ329" s="942"/>
      <c r="PRK329" s="942"/>
      <c r="PRL329" s="942"/>
      <c r="PRM329" s="942"/>
      <c r="PRN329" s="942"/>
      <c r="PRO329" s="942"/>
      <c r="PRP329" s="942"/>
      <c r="PRQ329" s="942"/>
      <c r="PRR329" s="942"/>
      <c r="PRS329" s="942"/>
      <c r="PRT329" s="942"/>
      <c r="PRU329" s="942"/>
      <c r="PRV329" s="942"/>
      <c r="PRW329" s="942"/>
      <c r="PRX329" s="942"/>
      <c r="PRY329" s="942"/>
      <c r="PRZ329" s="942"/>
      <c r="PSA329" s="942"/>
      <c r="PSB329" s="942"/>
      <c r="PSC329" s="942"/>
      <c r="PSD329" s="942"/>
      <c r="PSE329" s="942"/>
      <c r="PSF329" s="942"/>
      <c r="PSG329" s="942"/>
      <c r="PSH329" s="942"/>
      <c r="PSI329" s="942"/>
      <c r="PSJ329" s="942"/>
      <c r="PSK329" s="942"/>
      <c r="PSL329" s="942"/>
      <c r="PSM329" s="942"/>
      <c r="PSN329" s="942"/>
      <c r="PSO329" s="942"/>
      <c r="PSP329" s="942"/>
      <c r="PSQ329" s="942"/>
      <c r="PSR329" s="942"/>
      <c r="PSS329" s="942"/>
      <c r="PST329" s="942"/>
      <c r="PSU329" s="942"/>
      <c r="PSV329" s="942"/>
      <c r="PSW329" s="942"/>
      <c r="PSX329" s="942"/>
      <c r="PSY329" s="942"/>
      <c r="PSZ329" s="942"/>
      <c r="PTA329" s="942"/>
      <c r="PTB329" s="942"/>
      <c r="PTC329" s="942"/>
      <c r="PTD329" s="942"/>
      <c r="PTE329" s="942"/>
      <c r="PTF329" s="942"/>
      <c r="PTG329" s="942"/>
      <c r="PTH329" s="942"/>
      <c r="PTI329" s="942"/>
      <c r="PTJ329" s="942"/>
      <c r="PTK329" s="942"/>
      <c r="PTL329" s="942"/>
      <c r="PTM329" s="942"/>
      <c r="PTN329" s="942"/>
      <c r="PTO329" s="942"/>
      <c r="PTP329" s="942"/>
      <c r="PTQ329" s="942"/>
      <c r="PTR329" s="942"/>
      <c r="PTS329" s="942"/>
      <c r="PTT329" s="942"/>
      <c r="PTU329" s="942"/>
      <c r="PTV329" s="942"/>
      <c r="PTW329" s="942"/>
      <c r="PTX329" s="942"/>
      <c r="PTY329" s="942"/>
      <c r="PTZ329" s="942"/>
      <c r="PUA329" s="942"/>
      <c r="PUB329" s="942"/>
      <c r="PUC329" s="942"/>
      <c r="PUD329" s="942"/>
      <c r="PUE329" s="942"/>
      <c r="PUF329" s="942"/>
      <c r="PUG329" s="942"/>
      <c r="PUH329" s="942"/>
      <c r="PUI329" s="942"/>
      <c r="PUJ329" s="942"/>
      <c r="PUK329" s="942"/>
      <c r="PUL329" s="942"/>
      <c r="PUM329" s="942"/>
      <c r="PUN329" s="942"/>
      <c r="PUO329" s="942"/>
      <c r="PUP329" s="942"/>
      <c r="PUQ329" s="942"/>
      <c r="PUR329" s="942"/>
      <c r="PUS329" s="942"/>
      <c r="PUT329" s="942"/>
      <c r="PUU329" s="942"/>
      <c r="PUV329" s="942"/>
      <c r="PUW329" s="942"/>
      <c r="PUX329" s="942"/>
      <c r="PUY329" s="942"/>
      <c r="PUZ329" s="942"/>
      <c r="PVA329" s="942"/>
      <c r="PVB329" s="942"/>
      <c r="PVC329" s="942"/>
      <c r="PVD329" s="942"/>
      <c r="PVE329" s="942"/>
      <c r="PVF329" s="942"/>
      <c r="PVG329" s="942"/>
      <c r="PVH329" s="942"/>
      <c r="PVI329" s="942"/>
      <c r="PVJ329" s="942"/>
      <c r="PVK329" s="942"/>
      <c r="PVL329" s="942"/>
      <c r="PVM329" s="942"/>
      <c r="PVN329" s="942"/>
      <c r="PVO329" s="942"/>
      <c r="PVP329" s="942"/>
      <c r="PVQ329" s="942"/>
      <c r="PVR329" s="942"/>
      <c r="PVS329" s="942"/>
      <c r="PVT329" s="942"/>
      <c r="PVU329" s="942"/>
      <c r="PVV329" s="942"/>
      <c r="PVW329" s="942"/>
      <c r="PVX329" s="942"/>
      <c r="PVY329" s="942"/>
      <c r="PVZ329" s="942"/>
      <c r="PWA329" s="942"/>
      <c r="PWB329" s="942"/>
      <c r="PWC329" s="942"/>
      <c r="PWD329" s="942"/>
      <c r="PWE329" s="942"/>
      <c r="PWF329" s="942"/>
      <c r="PWG329" s="942"/>
      <c r="PWH329" s="942"/>
      <c r="PWI329" s="942"/>
      <c r="PWJ329" s="942"/>
      <c r="PWK329" s="942"/>
      <c r="PWL329" s="942"/>
      <c r="PWM329" s="942"/>
      <c r="PWN329" s="942"/>
      <c r="PWO329" s="942"/>
      <c r="PWP329" s="942"/>
      <c r="PWQ329" s="942"/>
      <c r="PWR329" s="942"/>
      <c r="PWS329" s="942"/>
      <c r="PWT329" s="942"/>
      <c r="PWU329" s="942"/>
      <c r="PWV329" s="942"/>
      <c r="PWW329" s="942"/>
      <c r="PWX329" s="942"/>
      <c r="PWY329" s="942"/>
      <c r="PWZ329" s="942"/>
      <c r="PXA329" s="942"/>
      <c r="PXB329" s="942"/>
      <c r="PXC329" s="942"/>
      <c r="PXD329" s="942"/>
      <c r="PXE329" s="942"/>
      <c r="PXF329" s="942"/>
      <c r="PXG329" s="942"/>
      <c r="PXH329" s="942"/>
      <c r="PXI329" s="942"/>
      <c r="PXJ329" s="942"/>
      <c r="PXK329" s="942"/>
      <c r="PXL329" s="942"/>
      <c r="PXM329" s="942"/>
      <c r="PXN329" s="942"/>
      <c r="PXO329" s="942"/>
      <c r="PXP329" s="942"/>
      <c r="PXQ329" s="942"/>
      <c r="PXR329" s="942"/>
      <c r="PXS329" s="942"/>
      <c r="PXT329" s="942"/>
      <c r="PXU329" s="942"/>
      <c r="PXV329" s="942"/>
      <c r="PXW329" s="942"/>
      <c r="PXX329" s="942"/>
      <c r="PXY329" s="942"/>
      <c r="PXZ329" s="942"/>
      <c r="PYA329" s="942"/>
      <c r="PYB329" s="942"/>
      <c r="PYC329" s="942"/>
      <c r="PYD329" s="942"/>
      <c r="PYE329" s="942"/>
      <c r="PYF329" s="942"/>
      <c r="PYG329" s="942"/>
      <c r="PYH329" s="942"/>
      <c r="PYI329" s="942"/>
      <c r="PYJ329" s="942"/>
      <c r="PYK329" s="942"/>
      <c r="PYL329" s="942"/>
      <c r="PYM329" s="942"/>
      <c r="PYN329" s="942"/>
      <c r="PYO329" s="942"/>
      <c r="PYP329" s="942"/>
      <c r="PYQ329" s="942"/>
      <c r="PYR329" s="942"/>
      <c r="PYS329" s="942"/>
      <c r="PYT329" s="942"/>
      <c r="PYU329" s="942"/>
      <c r="PYV329" s="942"/>
      <c r="PYW329" s="942"/>
      <c r="PYX329" s="942"/>
      <c r="PYY329" s="942"/>
      <c r="PYZ329" s="942"/>
      <c r="PZA329" s="942"/>
      <c r="PZB329" s="942"/>
      <c r="PZC329" s="942"/>
      <c r="PZD329" s="942"/>
      <c r="PZE329" s="942"/>
      <c r="PZF329" s="942"/>
      <c r="PZG329" s="942"/>
      <c r="PZH329" s="942"/>
      <c r="PZI329" s="942"/>
      <c r="PZJ329" s="942"/>
      <c r="PZK329" s="942"/>
      <c r="PZL329" s="942"/>
      <c r="PZM329" s="942"/>
      <c r="PZN329" s="942"/>
      <c r="PZO329" s="942"/>
      <c r="PZP329" s="942"/>
      <c r="PZQ329" s="942"/>
      <c r="PZR329" s="942"/>
      <c r="PZS329" s="942"/>
      <c r="PZT329" s="942"/>
      <c r="PZU329" s="942"/>
      <c r="PZV329" s="942"/>
      <c r="PZW329" s="942"/>
      <c r="PZX329" s="942"/>
      <c r="PZY329" s="942"/>
      <c r="PZZ329" s="942"/>
      <c r="QAA329" s="942"/>
      <c r="QAB329" s="942"/>
      <c r="QAC329" s="942"/>
      <c r="QAD329" s="942"/>
      <c r="QAE329" s="942"/>
      <c r="QAF329" s="942"/>
      <c r="QAG329" s="942"/>
      <c r="QAH329" s="942"/>
      <c r="QAI329" s="942"/>
      <c r="QAJ329" s="942"/>
      <c r="QAK329" s="942"/>
      <c r="QAL329" s="942"/>
      <c r="QAM329" s="942"/>
      <c r="QAN329" s="942"/>
      <c r="QAO329" s="942"/>
      <c r="QAP329" s="942"/>
      <c r="QAQ329" s="942"/>
      <c r="QAR329" s="942"/>
      <c r="QAS329" s="942"/>
      <c r="QAT329" s="942"/>
      <c r="QAU329" s="942"/>
      <c r="QAV329" s="942"/>
      <c r="QAW329" s="942"/>
      <c r="QAX329" s="942"/>
      <c r="QAY329" s="942"/>
      <c r="QAZ329" s="942"/>
      <c r="QBA329" s="942"/>
      <c r="QBB329" s="942"/>
      <c r="QBC329" s="942"/>
      <c r="QBD329" s="942"/>
      <c r="QBE329" s="942"/>
      <c r="QBF329" s="942"/>
      <c r="QBG329" s="942"/>
      <c r="QBH329" s="942"/>
      <c r="QBI329" s="942"/>
      <c r="QBJ329" s="942"/>
      <c r="QBK329" s="942"/>
      <c r="QBL329" s="942"/>
      <c r="QBM329" s="942"/>
      <c r="QBN329" s="942"/>
      <c r="QBO329" s="942"/>
      <c r="QBP329" s="942"/>
      <c r="QBQ329" s="942"/>
      <c r="QBR329" s="942"/>
      <c r="QBS329" s="942"/>
      <c r="QBT329" s="942"/>
      <c r="QBU329" s="942"/>
      <c r="QBV329" s="942"/>
      <c r="QBW329" s="942"/>
      <c r="QBX329" s="942"/>
      <c r="QBY329" s="942"/>
      <c r="QBZ329" s="942"/>
      <c r="QCA329" s="942"/>
      <c r="QCB329" s="942"/>
      <c r="QCC329" s="942"/>
      <c r="QCD329" s="942"/>
      <c r="QCE329" s="942"/>
      <c r="QCF329" s="942"/>
      <c r="QCG329" s="942"/>
      <c r="QCH329" s="942"/>
      <c r="QCI329" s="942"/>
      <c r="QCJ329" s="942"/>
      <c r="QCK329" s="942"/>
      <c r="QCL329" s="942"/>
      <c r="QCM329" s="942"/>
      <c r="QCN329" s="942"/>
      <c r="QCO329" s="942"/>
      <c r="QCP329" s="942"/>
      <c r="QCQ329" s="942"/>
      <c r="QCR329" s="942"/>
      <c r="QCS329" s="942"/>
      <c r="QCT329" s="942"/>
      <c r="QCU329" s="942"/>
      <c r="QCV329" s="942"/>
      <c r="QCW329" s="942"/>
      <c r="QCX329" s="942"/>
      <c r="QCY329" s="942"/>
      <c r="QCZ329" s="942"/>
      <c r="QDA329" s="942"/>
      <c r="QDB329" s="942"/>
      <c r="QDC329" s="942"/>
      <c r="QDD329" s="942"/>
      <c r="QDE329" s="942"/>
      <c r="QDF329" s="942"/>
      <c r="QDG329" s="942"/>
      <c r="QDH329" s="942"/>
      <c r="QDI329" s="942"/>
      <c r="QDJ329" s="942"/>
      <c r="QDK329" s="942"/>
      <c r="QDL329" s="942"/>
      <c r="QDM329" s="942"/>
      <c r="QDN329" s="942"/>
      <c r="QDO329" s="942"/>
      <c r="QDP329" s="942"/>
      <c r="QDQ329" s="942"/>
      <c r="QDR329" s="942"/>
      <c r="QDS329" s="942"/>
      <c r="QDT329" s="942"/>
      <c r="QDU329" s="942"/>
      <c r="QDV329" s="942"/>
      <c r="QDW329" s="942"/>
      <c r="QDX329" s="942"/>
      <c r="QDY329" s="942"/>
      <c r="QDZ329" s="942"/>
      <c r="QEA329" s="942"/>
      <c r="QEB329" s="942"/>
      <c r="QEC329" s="942"/>
      <c r="QED329" s="942"/>
      <c r="QEE329" s="942"/>
      <c r="QEF329" s="942"/>
      <c r="QEG329" s="942"/>
      <c r="QEH329" s="942"/>
      <c r="QEI329" s="942"/>
      <c r="QEJ329" s="942"/>
      <c r="QEK329" s="942"/>
      <c r="QEL329" s="942"/>
      <c r="QEM329" s="942"/>
      <c r="QEN329" s="942"/>
      <c r="QEO329" s="942"/>
      <c r="QEP329" s="942"/>
      <c r="QEQ329" s="942"/>
      <c r="QER329" s="942"/>
      <c r="QES329" s="942"/>
      <c r="QET329" s="942"/>
      <c r="QEU329" s="942"/>
      <c r="QEV329" s="942"/>
      <c r="QEW329" s="942"/>
      <c r="QEX329" s="942"/>
      <c r="QEY329" s="942"/>
      <c r="QEZ329" s="942"/>
      <c r="QFA329" s="942"/>
      <c r="QFB329" s="942"/>
      <c r="QFC329" s="942"/>
      <c r="QFD329" s="942"/>
      <c r="QFE329" s="942"/>
      <c r="QFF329" s="942"/>
      <c r="QFG329" s="942"/>
      <c r="QFH329" s="942"/>
      <c r="QFI329" s="942"/>
      <c r="QFJ329" s="942"/>
      <c r="QFK329" s="942"/>
      <c r="QFL329" s="942"/>
      <c r="QFM329" s="942"/>
      <c r="QFN329" s="942"/>
      <c r="QFO329" s="942"/>
      <c r="QFP329" s="942"/>
      <c r="QFQ329" s="942"/>
      <c r="QFR329" s="942"/>
      <c r="QFS329" s="942"/>
      <c r="QFT329" s="942"/>
      <c r="QFU329" s="942"/>
      <c r="QFV329" s="942"/>
      <c r="QFW329" s="942"/>
      <c r="QFX329" s="942"/>
      <c r="QFY329" s="942"/>
      <c r="QFZ329" s="942"/>
      <c r="QGA329" s="942"/>
      <c r="QGB329" s="942"/>
      <c r="QGC329" s="942"/>
      <c r="QGD329" s="942"/>
      <c r="QGE329" s="942"/>
      <c r="QGF329" s="942"/>
      <c r="QGG329" s="942"/>
      <c r="QGH329" s="942"/>
      <c r="QGI329" s="942"/>
      <c r="QGJ329" s="942"/>
      <c r="QGK329" s="942"/>
      <c r="QGL329" s="942"/>
      <c r="QGM329" s="942"/>
      <c r="QGN329" s="942"/>
      <c r="QGO329" s="942"/>
      <c r="QGP329" s="942"/>
      <c r="QGQ329" s="942"/>
      <c r="QGR329" s="942"/>
      <c r="QGS329" s="942"/>
      <c r="QGT329" s="942"/>
      <c r="QGU329" s="942"/>
      <c r="QGV329" s="942"/>
      <c r="QGW329" s="942"/>
      <c r="QGX329" s="942"/>
      <c r="QGY329" s="942"/>
      <c r="QGZ329" s="942"/>
      <c r="QHA329" s="942"/>
      <c r="QHB329" s="942"/>
      <c r="QHC329" s="942"/>
      <c r="QHD329" s="942"/>
      <c r="QHE329" s="942"/>
      <c r="QHF329" s="942"/>
      <c r="QHG329" s="942"/>
      <c r="QHH329" s="942"/>
      <c r="QHI329" s="942"/>
      <c r="QHJ329" s="942"/>
      <c r="QHK329" s="942"/>
      <c r="QHL329" s="942"/>
      <c r="QHM329" s="942"/>
      <c r="QHN329" s="942"/>
      <c r="QHO329" s="942"/>
      <c r="QHP329" s="942"/>
      <c r="QHQ329" s="942"/>
      <c r="QHR329" s="942"/>
      <c r="QHS329" s="942"/>
      <c r="QHT329" s="942"/>
      <c r="QHU329" s="942"/>
      <c r="QHV329" s="942"/>
      <c r="QHW329" s="942"/>
      <c r="QHX329" s="942"/>
      <c r="QHY329" s="942"/>
      <c r="QHZ329" s="942"/>
      <c r="QIA329" s="942"/>
      <c r="QIB329" s="942"/>
      <c r="QIC329" s="942"/>
      <c r="QID329" s="942"/>
      <c r="QIE329" s="942"/>
      <c r="QIF329" s="942"/>
      <c r="QIG329" s="942"/>
      <c r="QIH329" s="942"/>
      <c r="QII329" s="942"/>
      <c r="QIJ329" s="942"/>
      <c r="QIK329" s="942"/>
      <c r="QIL329" s="942"/>
      <c r="QIM329" s="942"/>
      <c r="QIN329" s="942"/>
      <c r="QIO329" s="942"/>
      <c r="QIP329" s="942"/>
      <c r="QIQ329" s="942"/>
      <c r="QIR329" s="942"/>
      <c r="QIS329" s="942"/>
      <c r="QIT329" s="942"/>
      <c r="QIU329" s="942"/>
      <c r="QIV329" s="942"/>
      <c r="QIW329" s="942"/>
      <c r="QIX329" s="942"/>
      <c r="QIY329" s="942"/>
      <c r="QIZ329" s="942"/>
      <c r="QJA329" s="942"/>
      <c r="QJB329" s="942"/>
      <c r="QJC329" s="942"/>
      <c r="QJD329" s="942"/>
      <c r="QJE329" s="942"/>
      <c r="QJF329" s="942"/>
      <c r="QJG329" s="942"/>
      <c r="QJH329" s="942"/>
      <c r="QJI329" s="942"/>
      <c r="QJJ329" s="942"/>
      <c r="QJK329" s="942"/>
      <c r="QJL329" s="942"/>
      <c r="QJM329" s="942"/>
      <c r="QJN329" s="942"/>
      <c r="QJO329" s="942"/>
      <c r="QJP329" s="942"/>
      <c r="QJQ329" s="942"/>
      <c r="QJR329" s="942"/>
      <c r="QJS329" s="942"/>
      <c r="QJT329" s="942"/>
      <c r="QJU329" s="942"/>
      <c r="QJV329" s="942"/>
      <c r="QJW329" s="942"/>
      <c r="QJX329" s="942"/>
      <c r="QJY329" s="942"/>
      <c r="QJZ329" s="942"/>
      <c r="QKA329" s="942"/>
      <c r="QKB329" s="942"/>
      <c r="QKC329" s="942"/>
      <c r="QKD329" s="942"/>
      <c r="QKE329" s="942"/>
      <c r="QKF329" s="942"/>
      <c r="QKG329" s="942"/>
      <c r="QKH329" s="942"/>
      <c r="QKI329" s="942"/>
      <c r="QKJ329" s="942"/>
      <c r="QKK329" s="942"/>
      <c r="QKL329" s="942"/>
      <c r="QKM329" s="942"/>
      <c r="QKN329" s="942"/>
      <c r="QKO329" s="942"/>
      <c r="QKP329" s="942"/>
      <c r="QKQ329" s="942"/>
      <c r="QKR329" s="942"/>
      <c r="QKS329" s="942"/>
      <c r="QKT329" s="942"/>
      <c r="QKU329" s="942"/>
      <c r="QKV329" s="942"/>
      <c r="QKW329" s="942"/>
      <c r="QKX329" s="942"/>
      <c r="QKY329" s="942"/>
      <c r="QKZ329" s="942"/>
      <c r="QLA329" s="942"/>
      <c r="QLB329" s="942"/>
      <c r="QLC329" s="942"/>
      <c r="QLD329" s="942"/>
      <c r="QLE329" s="942"/>
      <c r="QLF329" s="942"/>
      <c r="QLG329" s="942"/>
      <c r="QLH329" s="942"/>
      <c r="QLI329" s="942"/>
      <c r="QLJ329" s="942"/>
      <c r="QLK329" s="942"/>
      <c r="QLL329" s="942"/>
      <c r="QLM329" s="942"/>
      <c r="QLN329" s="942"/>
      <c r="QLO329" s="942"/>
      <c r="QLP329" s="942"/>
      <c r="QLQ329" s="942"/>
      <c r="QLR329" s="942"/>
      <c r="QLS329" s="942"/>
      <c r="QLT329" s="942"/>
      <c r="QLU329" s="942"/>
      <c r="QLV329" s="942"/>
      <c r="QLW329" s="942"/>
      <c r="QLX329" s="942"/>
      <c r="QLY329" s="942"/>
      <c r="QLZ329" s="942"/>
      <c r="QMA329" s="942"/>
      <c r="QMB329" s="942"/>
      <c r="QMC329" s="942"/>
      <c r="QMD329" s="942"/>
      <c r="QME329" s="942"/>
      <c r="QMF329" s="942"/>
      <c r="QMG329" s="942"/>
      <c r="QMH329" s="942"/>
      <c r="QMI329" s="942"/>
      <c r="QMJ329" s="942"/>
      <c r="QMK329" s="942"/>
      <c r="QML329" s="942"/>
      <c r="QMM329" s="942"/>
      <c r="QMN329" s="942"/>
      <c r="QMO329" s="942"/>
      <c r="QMP329" s="942"/>
      <c r="QMQ329" s="942"/>
      <c r="QMR329" s="942"/>
      <c r="QMS329" s="942"/>
      <c r="QMT329" s="942"/>
      <c r="QMU329" s="942"/>
      <c r="QMV329" s="942"/>
      <c r="QMW329" s="942"/>
      <c r="QMX329" s="942"/>
      <c r="QMY329" s="942"/>
      <c r="QMZ329" s="942"/>
      <c r="QNA329" s="942"/>
      <c r="QNB329" s="942"/>
      <c r="QNC329" s="942"/>
      <c r="QND329" s="942"/>
      <c r="QNE329" s="942"/>
      <c r="QNF329" s="942"/>
      <c r="QNG329" s="942"/>
      <c r="QNH329" s="942"/>
      <c r="QNI329" s="942"/>
      <c r="QNJ329" s="942"/>
      <c r="QNK329" s="942"/>
      <c r="QNL329" s="942"/>
      <c r="QNM329" s="942"/>
      <c r="QNN329" s="942"/>
      <c r="QNO329" s="942"/>
      <c r="QNP329" s="942"/>
      <c r="QNQ329" s="942"/>
      <c r="QNR329" s="942"/>
      <c r="QNS329" s="942"/>
      <c r="QNT329" s="942"/>
      <c r="QNU329" s="942"/>
      <c r="QNV329" s="942"/>
      <c r="QNW329" s="942"/>
      <c r="QNX329" s="942"/>
      <c r="QNY329" s="942"/>
      <c r="QNZ329" s="942"/>
      <c r="QOA329" s="942"/>
      <c r="QOB329" s="942"/>
      <c r="QOC329" s="942"/>
      <c r="QOD329" s="942"/>
      <c r="QOE329" s="942"/>
      <c r="QOF329" s="942"/>
      <c r="QOG329" s="942"/>
      <c r="QOH329" s="942"/>
      <c r="QOI329" s="942"/>
      <c r="QOJ329" s="942"/>
      <c r="QOK329" s="942"/>
      <c r="QOL329" s="942"/>
      <c r="QOM329" s="942"/>
      <c r="QON329" s="942"/>
      <c r="QOO329" s="942"/>
      <c r="QOP329" s="942"/>
      <c r="QOQ329" s="942"/>
      <c r="QOR329" s="942"/>
      <c r="QOS329" s="942"/>
      <c r="QOT329" s="942"/>
      <c r="QOU329" s="942"/>
      <c r="QOV329" s="942"/>
      <c r="QOW329" s="942"/>
      <c r="QOX329" s="942"/>
      <c r="QOY329" s="942"/>
      <c r="QOZ329" s="942"/>
      <c r="QPA329" s="942"/>
      <c r="QPB329" s="942"/>
      <c r="QPC329" s="942"/>
      <c r="QPD329" s="942"/>
      <c r="QPE329" s="942"/>
      <c r="QPF329" s="942"/>
      <c r="QPG329" s="942"/>
      <c r="QPH329" s="942"/>
      <c r="QPI329" s="942"/>
      <c r="QPJ329" s="942"/>
      <c r="QPK329" s="942"/>
      <c r="QPL329" s="942"/>
      <c r="QPM329" s="942"/>
      <c r="QPN329" s="942"/>
      <c r="QPO329" s="942"/>
      <c r="QPP329" s="942"/>
      <c r="QPQ329" s="942"/>
      <c r="QPR329" s="942"/>
      <c r="QPS329" s="942"/>
      <c r="QPT329" s="942"/>
      <c r="QPU329" s="942"/>
      <c r="QPV329" s="942"/>
      <c r="QPW329" s="942"/>
      <c r="QPX329" s="942"/>
      <c r="QPY329" s="942"/>
      <c r="QPZ329" s="942"/>
      <c r="QQA329" s="942"/>
      <c r="QQB329" s="942"/>
      <c r="QQC329" s="942"/>
      <c r="QQD329" s="942"/>
      <c r="QQE329" s="942"/>
      <c r="QQF329" s="942"/>
      <c r="QQG329" s="942"/>
      <c r="QQH329" s="942"/>
      <c r="QQI329" s="942"/>
      <c r="QQJ329" s="942"/>
      <c r="QQK329" s="942"/>
      <c r="QQL329" s="942"/>
      <c r="QQM329" s="942"/>
      <c r="QQN329" s="942"/>
      <c r="QQO329" s="942"/>
      <c r="QQP329" s="942"/>
      <c r="QQQ329" s="942"/>
      <c r="QQR329" s="942"/>
      <c r="QQS329" s="942"/>
      <c r="QQT329" s="942"/>
      <c r="QQU329" s="942"/>
      <c r="QQV329" s="942"/>
      <c r="QQW329" s="942"/>
      <c r="QQX329" s="942"/>
      <c r="QQY329" s="942"/>
      <c r="QQZ329" s="942"/>
      <c r="QRA329" s="942"/>
      <c r="QRB329" s="942"/>
      <c r="QRC329" s="942"/>
      <c r="QRD329" s="942"/>
      <c r="QRE329" s="942"/>
      <c r="QRF329" s="942"/>
      <c r="QRG329" s="942"/>
      <c r="QRH329" s="942"/>
      <c r="QRI329" s="942"/>
      <c r="QRJ329" s="942"/>
      <c r="QRK329" s="942"/>
      <c r="QRL329" s="942"/>
      <c r="QRM329" s="942"/>
      <c r="QRN329" s="942"/>
      <c r="QRO329" s="942"/>
      <c r="QRP329" s="942"/>
      <c r="QRQ329" s="942"/>
      <c r="QRR329" s="942"/>
      <c r="QRS329" s="942"/>
      <c r="QRT329" s="942"/>
      <c r="QRU329" s="942"/>
      <c r="QRV329" s="942"/>
      <c r="QRW329" s="942"/>
      <c r="QRX329" s="942"/>
      <c r="QRY329" s="942"/>
      <c r="QRZ329" s="942"/>
      <c r="QSA329" s="942"/>
      <c r="QSB329" s="942"/>
      <c r="QSC329" s="942"/>
      <c r="QSD329" s="942"/>
      <c r="QSE329" s="942"/>
      <c r="QSF329" s="942"/>
      <c r="QSG329" s="942"/>
      <c r="QSH329" s="942"/>
      <c r="QSI329" s="942"/>
      <c r="QSJ329" s="942"/>
      <c r="QSK329" s="942"/>
      <c r="QSL329" s="942"/>
      <c r="QSM329" s="942"/>
      <c r="QSN329" s="942"/>
      <c r="QSO329" s="942"/>
      <c r="QSP329" s="942"/>
      <c r="QSQ329" s="942"/>
      <c r="QSR329" s="942"/>
      <c r="QSS329" s="942"/>
      <c r="QST329" s="942"/>
      <c r="QSU329" s="942"/>
      <c r="QSV329" s="942"/>
      <c r="QSW329" s="942"/>
      <c r="QSX329" s="942"/>
      <c r="QSY329" s="942"/>
      <c r="QSZ329" s="942"/>
      <c r="QTA329" s="942"/>
      <c r="QTB329" s="942"/>
      <c r="QTC329" s="942"/>
      <c r="QTD329" s="942"/>
      <c r="QTE329" s="942"/>
      <c r="QTF329" s="942"/>
      <c r="QTG329" s="942"/>
      <c r="QTH329" s="942"/>
      <c r="QTI329" s="942"/>
      <c r="QTJ329" s="942"/>
      <c r="QTK329" s="942"/>
      <c r="QTL329" s="942"/>
      <c r="QTM329" s="942"/>
      <c r="QTN329" s="942"/>
      <c r="QTO329" s="942"/>
      <c r="QTP329" s="942"/>
      <c r="QTQ329" s="942"/>
      <c r="QTR329" s="942"/>
      <c r="QTS329" s="942"/>
      <c r="QTT329" s="942"/>
      <c r="QTU329" s="942"/>
      <c r="QTV329" s="942"/>
      <c r="QTW329" s="942"/>
      <c r="QTX329" s="942"/>
      <c r="QTY329" s="942"/>
      <c r="QTZ329" s="942"/>
      <c r="QUA329" s="942"/>
      <c r="QUB329" s="942"/>
      <c r="QUC329" s="942"/>
      <c r="QUD329" s="942"/>
      <c r="QUE329" s="942"/>
      <c r="QUF329" s="942"/>
      <c r="QUG329" s="942"/>
      <c r="QUH329" s="942"/>
      <c r="QUI329" s="942"/>
      <c r="QUJ329" s="942"/>
      <c r="QUK329" s="942"/>
      <c r="QUL329" s="942"/>
      <c r="QUM329" s="942"/>
      <c r="QUN329" s="942"/>
      <c r="QUO329" s="942"/>
      <c r="QUP329" s="942"/>
      <c r="QUQ329" s="942"/>
      <c r="QUR329" s="942"/>
      <c r="QUS329" s="942"/>
      <c r="QUT329" s="942"/>
      <c r="QUU329" s="942"/>
      <c r="QUV329" s="942"/>
      <c r="QUW329" s="942"/>
      <c r="QUX329" s="942"/>
      <c r="QUY329" s="942"/>
      <c r="QUZ329" s="942"/>
      <c r="QVA329" s="942"/>
      <c r="QVB329" s="942"/>
      <c r="QVC329" s="942"/>
      <c r="QVD329" s="942"/>
      <c r="QVE329" s="942"/>
      <c r="QVF329" s="942"/>
      <c r="QVG329" s="942"/>
      <c r="QVH329" s="942"/>
      <c r="QVI329" s="942"/>
      <c r="QVJ329" s="942"/>
      <c r="QVK329" s="942"/>
      <c r="QVL329" s="942"/>
      <c r="QVM329" s="942"/>
      <c r="QVN329" s="942"/>
      <c r="QVO329" s="942"/>
      <c r="QVP329" s="942"/>
      <c r="QVQ329" s="942"/>
      <c r="QVR329" s="942"/>
      <c r="QVS329" s="942"/>
      <c r="QVT329" s="942"/>
      <c r="QVU329" s="942"/>
      <c r="QVV329" s="942"/>
      <c r="QVW329" s="942"/>
      <c r="QVX329" s="942"/>
      <c r="QVY329" s="942"/>
      <c r="QVZ329" s="942"/>
      <c r="QWA329" s="942"/>
      <c r="QWB329" s="942"/>
      <c r="QWC329" s="942"/>
      <c r="QWD329" s="942"/>
      <c r="QWE329" s="942"/>
      <c r="QWF329" s="942"/>
      <c r="QWG329" s="942"/>
      <c r="QWH329" s="942"/>
      <c r="QWI329" s="942"/>
      <c r="QWJ329" s="942"/>
      <c r="QWK329" s="942"/>
      <c r="QWL329" s="942"/>
      <c r="QWM329" s="942"/>
      <c r="QWN329" s="942"/>
      <c r="QWO329" s="942"/>
      <c r="QWP329" s="942"/>
      <c r="QWQ329" s="942"/>
      <c r="QWR329" s="942"/>
      <c r="QWS329" s="942"/>
      <c r="QWT329" s="942"/>
      <c r="QWU329" s="942"/>
      <c r="QWV329" s="942"/>
      <c r="QWW329" s="942"/>
      <c r="QWX329" s="942"/>
      <c r="QWY329" s="942"/>
      <c r="QWZ329" s="942"/>
      <c r="QXA329" s="942"/>
      <c r="QXB329" s="942"/>
      <c r="QXC329" s="942"/>
      <c r="QXD329" s="942"/>
      <c r="QXE329" s="942"/>
      <c r="QXF329" s="942"/>
      <c r="QXG329" s="942"/>
      <c r="QXH329" s="942"/>
      <c r="QXI329" s="942"/>
      <c r="QXJ329" s="942"/>
      <c r="QXK329" s="942"/>
      <c r="QXL329" s="942"/>
      <c r="QXM329" s="942"/>
      <c r="QXN329" s="942"/>
      <c r="QXO329" s="942"/>
      <c r="QXP329" s="942"/>
      <c r="QXQ329" s="942"/>
      <c r="QXR329" s="942"/>
      <c r="QXS329" s="942"/>
      <c r="QXT329" s="942"/>
      <c r="QXU329" s="942"/>
      <c r="QXV329" s="942"/>
      <c r="QXW329" s="942"/>
      <c r="QXX329" s="942"/>
      <c r="QXY329" s="942"/>
      <c r="QXZ329" s="942"/>
      <c r="QYA329" s="942"/>
      <c r="QYB329" s="942"/>
      <c r="QYC329" s="942"/>
      <c r="QYD329" s="942"/>
      <c r="QYE329" s="942"/>
      <c r="QYF329" s="942"/>
      <c r="QYG329" s="942"/>
      <c r="QYH329" s="942"/>
      <c r="QYI329" s="942"/>
      <c r="QYJ329" s="942"/>
      <c r="QYK329" s="942"/>
      <c r="QYL329" s="942"/>
      <c r="QYM329" s="942"/>
      <c r="QYN329" s="942"/>
      <c r="QYO329" s="942"/>
      <c r="QYP329" s="942"/>
      <c r="QYQ329" s="942"/>
      <c r="QYR329" s="942"/>
      <c r="QYS329" s="942"/>
      <c r="QYT329" s="942"/>
      <c r="QYU329" s="942"/>
      <c r="QYV329" s="942"/>
      <c r="QYW329" s="942"/>
      <c r="QYX329" s="942"/>
      <c r="QYY329" s="942"/>
      <c r="QYZ329" s="942"/>
      <c r="QZA329" s="942"/>
      <c r="QZB329" s="942"/>
      <c r="QZC329" s="942"/>
      <c r="QZD329" s="942"/>
      <c r="QZE329" s="942"/>
      <c r="QZF329" s="942"/>
      <c r="QZG329" s="942"/>
      <c r="QZH329" s="942"/>
      <c r="QZI329" s="942"/>
      <c r="QZJ329" s="942"/>
      <c r="QZK329" s="942"/>
      <c r="QZL329" s="942"/>
      <c r="QZM329" s="942"/>
      <c r="QZN329" s="942"/>
      <c r="QZO329" s="942"/>
      <c r="QZP329" s="942"/>
      <c r="QZQ329" s="942"/>
      <c r="QZR329" s="942"/>
      <c r="QZS329" s="942"/>
      <c r="QZT329" s="942"/>
      <c r="QZU329" s="942"/>
      <c r="QZV329" s="942"/>
      <c r="QZW329" s="942"/>
      <c r="QZX329" s="942"/>
      <c r="QZY329" s="942"/>
      <c r="QZZ329" s="942"/>
      <c r="RAA329" s="942"/>
      <c r="RAB329" s="942"/>
      <c r="RAC329" s="942"/>
      <c r="RAD329" s="942"/>
      <c r="RAE329" s="942"/>
      <c r="RAF329" s="942"/>
      <c r="RAG329" s="942"/>
      <c r="RAH329" s="942"/>
      <c r="RAI329" s="942"/>
      <c r="RAJ329" s="942"/>
      <c r="RAK329" s="942"/>
      <c r="RAL329" s="942"/>
      <c r="RAM329" s="942"/>
      <c r="RAN329" s="942"/>
      <c r="RAO329" s="942"/>
      <c r="RAP329" s="942"/>
      <c r="RAQ329" s="942"/>
      <c r="RAR329" s="942"/>
      <c r="RAS329" s="942"/>
      <c r="RAT329" s="942"/>
      <c r="RAU329" s="942"/>
      <c r="RAV329" s="942"/>
      <c r="RAW329" s="942"/>
      <c r="RAX329" s="942"/>
      <c r="RAY329" s="942"/>
      <c r="RAZ329" s="942"/>
      <c r="RBA329" s="942"/>
      <c r="RBB329" s="942"/>
      <c r="RBC329" s="942"/>
      <c r="RBD329" s="942"/>
      <c r="RBE329" s="942"/>
      <c r="RBF329" s="942"/>
      <c r="RBG329" s="942"/>
      <c r="RBH329" s="942"/>
      <c r="RBI329" s="942"/>
      <c r="RBJ329" s="942"/>
      <c r="RBK329" s="942"/>
      <c r="RBL329" s="942"/>
      <c r="RBM329" s="942"/>
      <c r="RBN329" s="942"/>
      <c r="RBO329" s="942"/>
      <c r="RBP329" s="942"/>
      <c r="RBQ329" s="942"/>
      <c r="RBR329" s="942"/>
      <c r="RBS329" s="942"/>
      <c r="RBT329" s="942"/>
      <c r="RBU329" s="942"/>
      <c r="RBV329" s="942"/>
      <c r="RBW329" s="942"/>
      <c r="RBX329" s="942"/>
      <c r="RBY329" s="942"/>
      <c r="RBZ329" s="942"/>
      <c r="RCA329" s="942"/>
      <c r="RCB329" s="942"/>
      <c r="RCC329" s="942"/>
      <c r="RCD329" s="942"/>
      <c r="RCE329" s="942"/>
      <c r="RCF329" s="942"/>
      <c r="RCG329" s="942"/>
      <c r="RCH329" s="942"/>
      <c r="RCI329" s="942"/>
      <c r="RCJ329" s="942"/>
      <c r="RCK329" s="942"/>
      <c r="RCL329" s="942"/>
      <c r="RCM329" s="942"/>
      <c r="RCN329" s="942"/>
      <c r="RCO329" s="942"/>
      <c r="RCP329" s="942"/>
      <c r="RCQ329" s="942"/>
      <c r="RCR329" s="942"/>
      <c r="RCS329" s="942"/>
      <c r="RCT329" s="942"/>
      <c r="RCU329" s="942"/>
      <c r="RCV329" s="942"/>
      <c r="RCW329" s="942"/>
      <c r="RCX329" s="942"/>
      <c r="RCY329" s="942"/>
      <c r="RCZ329" s="942"/>
      <c r="RDA329" s="942"/>
      <c r="RDB329" s="942"/>
      <c r="RDC329" s="942"/>
      <c r="RDD329" s="942"/>
      <c r="RDE329" s="942"/>
      <c r="RDF329" s="942"/>
      <c r="RDG329" s="942"/>
      <c r="RDH329" s="942"/>
      <c r="RDI329" s="942"/>
      <c r="RDJ329" s="942"/>
      <c r="RDK329" s="942"/>
      <c r="RDL329" s="942"/>
      <c r="RDM329" s="942"/>
      <c r="RDN329" s="942"/>
      <c r="RDO329" s="942"/>
      <c r="RDP329" s="942"/>
      <c r="RDQ329" s="942"/>
      <c r="RDR329" s="942"/>
      <c r="RDS329" s="942"/>
      <c r="RDT329" s="942"/>
      <c r="RDU329" s="942"/>
      <c r="RDV329" s="942"/>
      <c r="RDW329" s="942"/>
      <c r="RDX329" s="942"/>
      <c r="RDY329" s="942"/>
      <c r="RDZ329" s="942"/>
      <c r="REA329" s="942"/>
      <c r="REB329" s="942"/>
      <c r="REC329" s="942"/>
      <c r="RED329" s="942"/>
      <c r="REE329" s="942"/>
      <c r="REF329" s="942"/>
      <c r="REG329" s="942"/>
      <c r="REH329" s="942"/>
      <c r="REI329" s="942"/>
      <c r="REJ329" s="942"/>
      <c r="REK329" s="942"/>
      <c r="REL329" s="942"/>
      <c r="REM329" s="942"/>
      <c r="REN329" s="942"/>
      <c r="REO329" s="942"/>
      <c r="REP329" s="942"/>
      <c r="REQ329" s="942"/>
      <c r="RER329" s="942"/>
      <c r="RES329" s="942"/>
      <c r="RET329" s="942"/>
      <c r="REU329" s="942"/>
      <c r="REV329" s="942"/>
      <c r="REW329" s="942"/>
      <c r="REX329" s="942"/>
      <c r="REY329" s="942"/>
      <c r="REZ329" s="942"/>
      <c r="RFA329" s="942"/>
      <c r="RFB329" s="942"/>
      <c r="RFC329" s="942"/>
      <c r="RFD329" s="942"/>
      <c r="RFE329" s="942"/>
      <c r="RFF329" s="942"/>
      <c r="RFG329" s="942"/>
      <c r="RFH329" s="942"/>
      <c r="RFI329" s="942"/>
      <c r="RFJ329" s="942"/>
      <c r="RFK329" s="942"/>
      <c r="RFL329" s="942"/>
      <c r="RFM329" s="942"/>
      <c r="RFN329" s="942"/>
      <c r="RFO329" s="942"/>
      <c r="RFP329" s="942"/>
      <c r="RFQ329" s="942"/>
      <c r="RFR329" s="942"/>
      <c r="RFS329" s="942"/>
      <c r="RFT329" s="942"/>
      <c r="RFU329" s="942"/>
      <c r="RFV329" s="942"/>
      <c r="RFW329" s="942"/>
      <c r="RFX329" s="942"/>
      <c r="RFY329" s="942"/>
      <c r="RFZ329" s="942"/>
      <c r="RGA329" s="942"/>
      <c r="RGB329" s="942"/>
      <c r="RGC329" s="942"/>
      <c r="RGD329" s="942"/>
      <c r="RGE329" s="942"/>
      <c r="RGF329" s="942"/>
      <c r="RGG329" s="942"/>
      <c r="RGH329" s="942"/>
      <c r="RGI329" s="942"/>
      <c r="RGJ329" s="942"/>
      <c r="RGK329" s="942"/>
      <c r="RGL329" s="942"/>
      <c r="RGM329" s="942"/>
      <c r="RGN329" s="942"/>
      <c r="RGO329" s="942"/>
      <c r="RGP329" s="942"/>
      <c r="RGQ329" s="942"/>
      <c r="RGR329" s="942"/>
      <c r="RGS329" s="942"/>
      <c r="RGT329" s="942"/>
      <c r="RGU329" s="942"/>
      <c r="RGV329" s="942"/>
      <c r="RGW329" s="942"/>
      <c r="RGX329" s="942"/>
      <c r="RGY329" s="942"/>
      <c r="RGZ329" s="942"/>
      <c r="RHA329" s="942"/>
      <c r="RHB329" s="942"/>
      <c r="RHC329" s="942"/>
      <c r="RHD329" s="942"/>
      <c r="RHE329" s="942"/>
      <c r="RHF329" s="942"/>
      <c r="RHG329" s="942"/>
      <c r="RHH329" s="942"/>
      <c r="RHI329" s="942"/>
      <c r="RHJ329" s="942"/>
      <c r="RHK329" s="942"/>
      <c r="RHL329" s="942"/>
      <c r="RHM329" s="942"/>
      <c r="RHN329" s="942"/>
      <c r="RHO329" s="942"/>
      <c r="RHP329" s="942"/>
      <c r="RHQ329" s="942"/>
      <c r="RHR329" s="942"/>
      <c r="RHS329" s="942"/>
      <c r="RHT329" s="942"/>
      <c r="RHU329" s="942"/>
      <c r="RHV329" s="942"/>
      <c r="RHW329" s="942"/>
      <c r="RHX329" s="942"/>
      <c r="RHY329" s="942"/>
      <c r="RHZ329" s="942"/>
      <c r="RIA329" s="942"/>
      <c r="RIB329" s="942"/>
      <c r="RIC329" s="942"/>
      <c r="RID329" s="942"/>
      <c r="RIE329" s="942"/>
      <c r="RIF329" s="942"/>
      <c r="RIG329" s="942"/>
      <c r="RIH329" s="942"/>
      <c r="RII329" s="942"/>
      <c r="RIJ329" s="942"/>
      <c r="RIK329" s="942"/>
      <c r="RIL329" s="942"/>
      <c r="RIM329" s="942"/>
      <c r="RIN329" s="942"/>
      <c r="RIO329" s="942"/>
      <c r="RIP329" s="942"/>
      <c r="RIQ329" s="942"/>
      <c r="RIR329" s="942"/>
      <c r="RIS329" s="942"/>
      <c r="RIT329" s="942"/>
      <c r="RIU329" s="942"/>
      <c r="RIV329" s="942"/>
      <c r="RIW329" s="942"/>
      <c r="RIX329" s="942"/>
      <c r="RIY329" s="942"/>
      <c r="RIZ329" s="942"/>
      <c r="RJA329" s="942"/>
      <c r="RJB329" s="942"/>
      <c r="RJC329" s="942"/>
      <c r="RJD329" s="942"/>
      <c r="RJE329" s="942"/>
      <c r="RJF329" s="942"/>
      <c r="RJG329" s="942"/>
      <c r="RJH329" s="942"/>
      <c r="RJI329" s="942"/>
      <c r="RJJ329" s="942"/>
      <c r="RJK329" s="942"/>
      <c r="RJL329" s="942"/>
      <c r="RJM329" s="942"/>
      <c r="RJN329" s="942"/>
      <c r="RJO329" s="942"/>
      <c r="RJP329" s="942"/>
      <c r="RJQ329" s="942"/>
      <c r="RJR329" s="942"/>
      <c r="RJS329" s="942"/>
      <c r="RJT329" s="942"/>
      <c r="RJU329" s="942"/>
      <c r="RJV329" s="942"/>
      <c r="RJW329" s="942"/>
      <c r="RJX329" s="942"/>
      <c r="RJY329" s="942"/>
      <c r="RJZ329" s="942"/>
      <c r="RKA329" s="942"/>
      <c r="RKB329" s="942"/>
      <c r="RKC329" s="942"/>
      <c r="RKD329" s="942"/>
      <c r="RKE329" s="942"/>
      <c r="RKF329" s="942"/>
      <c r="RKG329" s="942"/>
      <c r="RKH329" s="942"/>
      <c r="RKI329" s="942"/>
      <c r="RKJ329" s="942"/>
      <c r="RKK329" s="942"/>
      <c r="RKL329" s="942"/>
      <c r="RKM329" s="942"/>
      <c r="RKN329" s="942"/>
      <c r="RKO329" s="942"/>
      <c r="RKP329" s="942"/>
      <c r="RKQ329" s="942"/>
      <c r="RKR329" s="942"/>
      <c r="RKS329" s="942"/>
      <c r="RKT329" s="942"/>
      <c r="RKU329" s="942"/>
      <c r="RKV329" s="942"/>
      <c r="RKW329" s="942"/>
      <c r="RKX329" s="942"/>
      <c r="RKY329" s="942"/>
      <c r="RKZ329" s="942"/>
      <c r="RLA329" s="942"/>
      <c r="RLB329" s="942"/>
      <c r="RLC329" s="942"/>
      <c r="RLD329" s="942"/>
      <c r="RLE329" s="942"/>
      <c r="RLF329" s="942"/>
      <c r="RLG329" s="942"/>
      <c r="RLH329" s="942"/>
      <c r="RLI329" s="942"/>
      <c r="RLJ329" s="942"/>
      <c r="RLK329" s="942"/>
      <c r="RLL329" s="942"/>
      <c r="RLM329" s="942"/>
      <c r="RLN329" s="942"/>
      <c r="RLO329" s="942"/>
      <c r="RLP329" s="942"/>
      <c r="RLQ329" s="942"/>
      <c r="RLR329" s="942"/>
      <c r="RLS329" s="942"/>
      <c r="RLT329" s="942"/>
      <c r="RLU329" s="942"/>
      <c r="RLV329" s="942"/>
      <c r="RLW329" s="942"/>
      <c r="RLX329" s="942"/>
      <c r="RLY329" s="942"/>
      <c r="RLZ329" s="942"/>
      <c r="RMA329" s="942"/>
      <c r="RMB329" s="942"/>
      <c r="RMC329" s="942"/>
      <c r="RMD329" s="942"/>
      <c r="RME329" s="942"/>
      <c r="RMF329" s="942"/>
      <c r="RMG329" s="942"/>
      <c r="RMH329" s="942"/>
      <c r="RMI329" s="942"/>
      <c r="RMJ329" s="942"/>
      <c r="RMK329" s="942"/>
      <c r="RML329" s="942"/>
      <c r="RMM329" s="942"/>
      <c r="RMN329" s="942"/>
      <c r="RMO329" s="942"/>
      <c r="RMP329" s="942"/>
      <c r="RMQ329" s="942"/>
      <c r="RMR329" s="942"/>
      <c r="RMS329" s="942"/>
      <c r="RMT329" s="942"/>
      <c r="RMU329" s="942"/>
      <c r="RMV329" s="942"/>
      <c r="RMW329" s="942"/>
      <c r="RMX329" s="942"/>
      <c r="RMY329" s="942"/>
      <c r="RMZ329" s="942"/>
      <c r="RNA329" s="942"/>
      <c r="RNB329" s="942"/>
      <c r="RNC329" s="942"/>
      <c r="RND329" s="942"/>
      <c r="RNE329" s="942"/>
      <c r="RNF329" s="942"/>
      <c r="RNG329" s="942"/>
      <c r="RNH329" s="942"/>
      <c r="RNI329" s="942"/>
      <c r="RNJ329" s="942"/>
      <c r="RNK329" s="942"/>
      <c r="RNL329" s="942"/>
      <c r="RNM329" s="942"/>
      <c r="RNN329" s="942"/>
      <c r="RNO329" s="942"/>
      <c r="RNP329" s="942"/>
      <c r="RNQ329" s="942"/>
      <c r="RNR329" s="942"/>
      <c r="RNS329" s="942"/>
      <c r="RNT329" s="942"/>
      <c r="RNU329" s="942"/>
      <c r="RNV329" s="942"/>
      <c r="RNW329" s="942"/>
      <c r="RNX329" s="942"/>
      <c r="RNY329" s="942"/>
      <c r="RNZ329" s="942"/>
      <c r="ROA329" s="942"/>
      <c r="ROB329" s="942"/>
      <c r="ROC329" s="942"/>
      <c r="ROD329" s="942"/>
      <c r="ROE329" s="942"/>
      <c r="ROF329" s="942"/>
      <c r="ROG329" s="942"/>
      <c r="ROH329" s="942"/>
      <c r="ROI329" s="942"/>
      <c r="ROJ329" s="942"/>
      <c r="ROK329" s="942"/>
      <c r="ROL329" s="942"/>
      <c r="ROM329" s="942"/>
      <c r="RON329" s="942"/>
      <c r="ROO329" s="942"/>
      <c r="ROP329" s="942"/>
      <c r="ROQ329" s="942"/>
      <c r="ROR329" s="942"/>
      <c r="ROS329" s="942"/>
      <c r="ROT329" s="942"/>
      <c r="ROU329" s="942"/>
      <c r="ROV329" s="942"/>
      <c r="ROW329" s="942"/>
      <c r="ROX329" s="942"/>
      <c r="ROY329" s="942"/>
      <c r="ROZ329" s="942"/>
      <c r="RPA329" s="942"/>
      <c r="RPB329" s="942"/>
      <c r="RPC329" s="942"/>
      <c r="RPD329" s="942"/>
      <c r="RPE329" s="942"/>
      <c r="RPF329" s="942"/>
      <c r="RPG329" s="942"/>
      <c r="RPH329" s="942"/>
      <c r="RPI329" s="942"/>
      <c r="RPJ329" s="942"/>
      <c r="RPK329" s="942"/>
      <c r="RPL329" s="942"/>
      <c r="RPM329" s="942"/>
      <c r="RPN329" s="942"/>
      <c r="RPO329" s="942"/>
      <c r="RPP329" s="942"/>
      <c r="RPQ329" s="942"/>
      <c r="RPR329" s="942"/>
      <c r="RPS329" s="942"/>
      <c r="RPT329" s="942"/>
      <c r="RPU329" s="942"/>
      <c r="RPV329" s="942"/>
      <c r="RPW329" s="942"/>
      <c r="RPX329" s="942"/>
      <c r="RPY329" s="942"/>
      <c r="RPZ329" s="942"/>
      <c r="RQA329" s="942"/>
      <c r="RQB329" s="942"/>
      <c r="RQC329" s="942"/>
      <c r="RQD329" s="942"/>
      <c r="RQE329" s="942"/>
      <c r="RQF329" s="942"/>
      <c r="RQG329" s="942"/>
      <c r="RQH329" s="942"/>
      <c r="RQI329" s="942"/>
      <c r="RQJ329" s="942"/>
      <c r="RQK329" s="942"/>
      <c r="RQL329" s="942"/>
      <c r="RQM329" s="942"/>
      <c r="RQN329" s="942"/>
      <c r="RQO329" s="942"/>
      <c r="RQP329" s="942"/>
      <c r="RQQ329" s="942"/>
      <c r="RQR329" s="942"/>
      <c r="RQS329" s="942"/>
      <c r="RQT329" s="942"/>
      <c r="RQU329" s="942"/>
      <c r="RQV329" s="942"/>
      <c r="RQW329" s="942"/>
      <c r="RQX329" s="942"/>
      <c r="RQY329" s="942"/>
      <c r="RQZ329" s="942"/>
      <c r="RRA329" s="942"/>
      <c r="RRB329" s="942"/>
      <c r="RRC329" s="942"/>
      <c r="RRD329" s="942"/>
      <c r="RRE329" s="942"/>
      <c r="RRF329" s="942"/>
      <c r="RRG329" s="942"/>
      <c r="RRH329" s="942"/>
      <c r="RRI329" s="942"/>
      <c r="RRJ329" s="942"/>
      <c r="RRK329" s="942"/>
      <c r="RRL329" s="942"/>
      <c r="RRM329" s="942"/>
      <c r="RRN329" s="942"/>
      <c r="RRO329" s="942"/>
      <c r="RRP329" s="942"/>
      <c r="RRQ329" s="942"/>
      <c r="RRR329" s="942"/>
      <c r="RRS329" s="942"/>
      <c r="RRT329" s="942"/>
      <c r="RRU329" s="942"/>
      <c r="RRV329" s="942"/>
      <c r="RRW329" s="942"/>
      <c r="RRX329" s="942"/>
      <c r="RRY329" s="942"/>
      <c r="RRZ329" s="942"/>
      <c r="RSA329" s="942"/>
      <c r="RSB329" s="942"/>
      <c r="RSC329" s="942"/>
      <c r="RSD329" s="942"/>
      <c r="RSE329" s="942"/>
      <c r="RSF329" s="942"/>
      <c r="RSG329" s="942"/>
      <c r="RSH329" s="942"/>
      <c r="RSI329" s="942"/>
      <c r="RSJ329" s="942"/>
      <c r="RSK329" s="942"/>
      <c r="RSL329" s="942"/>
      <c r="RSM329" s="942"/>
      <c r="RSN329" s="942"/>
      <c r="RSO329" s="942"/>
      <c r="RSP329" s="942"/>
      <c r="RSQ329" s="942"/>
      <c r="RSR329" s="942"/>
      <c r="RSS329" s="942"/>
      <c r="RST329" s="942"/>
      <c r="RSU329" s="942"/>
      <c r="RSV329" s="942"/>
      <c r="RSW329" s="942"/>
      <c r="RSX329" s="942"/>
      <c r="RSY329" s="942"/>
      <c r="RSZ329" s="942"/>
      <c r="RTA329" s="942"/>
      <c r="RTB329" s="942"/>
      <c r="RTC329" s="942"/>
      <c r="RTD329" s="942"/>
      <c r="RTE329" s="942"/>
      <c r="RTF329" s="942"/>
      <c r="RTG329" s="942"/>
      <c r="RTH329" s="942"/>
      <c r="RTI329" s="942"/>
      <c r="RTJ329" s="942"/>
      <c r="RTK329" s="942"/>
      <c r="RTL329" s="942"/>
      <c r="RTM329" s="942"/>
      <c r="RTN329" s="942"/>
      <c r="RTO329" s="942"/>
      <c r="RTP329" s="942"/>
      <c r="RTQ329" s="942"/>
      <c r="RTR329" s="942"/>
      <c r="RTS329" s="942"/>
      <c r="RTT329" s="942"/>
      <c r="RTU329" s="942"/>
      <c r="RTV329" s="942"/>
      <c r="RTW329" s="942"/>
      <c r="RTX329" s="942"/>
      <c r="RTY329" s="942"/>
      <c r="RTZ329" s="942"/>
      <c r="RUA329" s="942"/>
      <c r="RUB329" s="942"/>
      <c r="RUC329" s="942"/>
      <c r="RUD329" s="942"/>
      <c r="RUE329" s="942"/>
      <c r="RUF329" s="942"/>
      <c r="RUG329" s="942"/>
      <c r="RUH329" s="942"/>
      <c r="RUI329" s="942"/>
      <c r="RUJ329" s="942"/>
      <c r="RUK329" s="942"/>
      <c r="RUL329" s="942"/>
      <c r="RUM329" s="942"/>
      <c r="RUN329" s="942"/>
      <c r="RUO329" s="942"/>
      <c r="RUP329" s="942"/>
      <c r="RUQ329" s="942"/>
      <c r="RUR329" s="942"/>
      <c r="RUS329" s="942"/>
      <c r="RUT329" s="942"/>
      <c r="RUU329" s="942"/>
      <c r="RUV329" s="942"/>
      <c r="RUW329" s="942"/>
      <c r="RUX329" s="942"/>
      <c r="RUY329" s="942"/>
      <c r="RUZ329" s="942"/>
      <c r="RVA329" s="942"/>
      <c r="RVB329" s="942"/>
      <c r="RVC329" s="942"/>
      <c r="RVD329" s="942"/>
      <c r="RVE329" s="942"/>
      <c r="RVF329" s="942"/>
      <c r="RVG329" s="942"/>
      <c r="RVH329" s="942"/>
      <c r="RVI329" s="942"/>
      <c r="RVJ329" s="942"/>
      <c r="RVK329" s="942"/>
      <c r="RVL329" s="942"/>
      <c r="RVM329" s="942"/>
      <c r="RVN329" s="942"/>
      <c r="RVO329" s="942"/>
      <c r="RVP329" s="942"/>
      <c r="RVQ329" s="942"/>
      <c r="RVR329" s="942"/>
      <c r="RVS329" s="942"/>
      <c r="RVT329" s="942"/>
      <c r="RVU329" s="942"/>
      <c r="RVV329" s="942"/>
      <c r="RVW329" s="942"/>
      <c r="RVX329" s="942"/>
      <c r="RVY329" s="942"/>
      <c r="RVZ329" s="942"/>
      <c r="RWA329" s="942"/>
      <c r="RWB329" s="942"/>
      <c r="RWC329" s="942"/>
      <c r="RWD329" s="942"/>
      <c r="RWE329" s="942"/>
      <c r="RWF329" s="942"/>
      <c r="RWG329" s="942"/>
      <c r="RWH329" s="942"/>
      <c r="RWI329" s="942"/>
      <c r="RWJ329" s="942"/>
      <c r="RWK329" s="942"/>
      <c r="RWL329" s="942"/>
      <c r="RWM329" s="942"/>
      <c r="RWN329" s="942"/>
      <c r="RWO329" s="942"/>
      <c r="RWP329" s="942"/>
      <c r="RWQ329" s="942"/>
      <c r="RWR329" s="942"/>
      <c r="RWS329" s="942"/>
      <c r="RWT329" s="942"/>
      <c r="RWU329" s="942"/>
      <c r="RWV329" s="942"/>
      <c r="RWW329" s="942"/>
      <c r="RWX329" s="942"/>
      <c r="RWY329" s="942"/>
      <c r="RWZ329" s="942"/>
      <c r="RXA329" s="942"/>
      <c r="RXB329" s="942"/>
      <c r="RXC329" s="942"/>
      <c r="RXD329" s="942"/>
      <c r="RXE329" s="942"/>
      <c r="RXF329" s="942"/>
      <c r="RXG329" s="942"/>
      <c r="RXH329" s="942"/>
      <c r="RXI329" s="942"/>
      <c r="RXJ329" s="942"/>
      <c r="RXK329" s="942"/>
      <c r="RXL329" s="942"/>
      <c r="RXM329" s="942"/>
      <c r="RXN329" s="942"/>
      <c r="RXO329" s="942"/>
      <c r="RXP329" s="942"/>
      <c r="RXQ329" s="942"/>
      <c r="RXR329" s="942"/>
      <c r="RXS329" s="942"/>
      <c r="RXT329" s="942"/>
      <c r="RXU329" s="942"/>
      <c r="RXV329" s="942"/>
      <c r="RXW329" s="942"/>
      <c r="RXX329" s="942"/>
      <c r="RXY329" s="942"/>
      <c r="RXZ329" s="942"/>
      <c r="RYA329" s="942"/>
      <c r="RYB329" s="942"/>
      <c r="RYC329" s="942"/>
      <c r="RYD329" s="942"/>
      <c r="RYE329" s="942"/>
      <c r="RYF329" s="942"/>
      <c r="RYG329" s="942"/>
      <c r="RYH329" s="942"/>
      <c r="RYI329" s="942"/>
      <c r="RYJ329" s="942"/>
      <c r="RYK329" s="942"/>
      <c r="RYL329" s="942"/>
      <c r="RYM329" s="942"/>
      <c r="RYN329" s="942"/>
      <c r="RYO329" s="942"/>
      <c r="RYP329" s="942"/>
      <c r="RYQ329" s="942"/>
      <c r="RYR329" s="942"/>
      <c r="RYS329" s="942"/>
      <c r="RYT329" s="942"/>
      <c r="RYU329" s="942"/>
      <c r="RYV329" s="942"/>
      <c r="RYW329" s="942"/>
      <c r="RYX329" s="942"/>
      <c r="RYY329" s="942"/>
      <c r="RYZ329" s="942"/>
      <c r="RZA329" s="942"/>
      <c r="RZB329" s="942"/>
      <c r="RZC329" s="942"/>
      <c r="RZD329" s="942"/>
      <c r="RZE329" s="942"/>
      <c r="RZF329" s="942"/>
      <c r="RZG329" s="942"/>
      <c r="RZH329" s="942"/>
      <c r="RZI329" s="942"/>
      <c r="RZJ329" s="942"/>
      <c r="RZK329" s="942"/>
      <c r="RZL329" s="942"/>
      <c r="RZM329" s="942"/>
      <c r="RZN329" s="942"/>
      <c r="RZO329" s="942"/>
      <c r="RZP329" s="942"/>
      <c r="RZQ329" s="942"/>
      <c r="RZR329" s="942"/>
      <c r="RZS329" s="942"/>
      <c r="RZT329" s="942"/>
      <c r="RZU329" s="942"/>
      <c r="RZV329" s="942"/>
      <c r="RZW329" s="942"/>
      <c r="RZX329" s="942"/>
      <c r="RZY329" s="942"/>
      <c r="RZZ329" s="942"/>
      <c r="SAA329" s="942"/>
      <c r="SAB329" s="942"/>
      <c r="SAC329" s="942"/>
      <c r="SAD329" s="942"/>
      <c r="SAE329" s="942"/>
      <c r="SAF329" s="942"/>
      <c r="SAG329" s="942"/>
      <c r="SAH329" s="942"/>
      <c r="SAI329" s="942"/>
      <c r="SAJ329" s="942"/>
      <c r="SAK329" s="942"/>
      <c r="SAL329" s="942"/>
      <c r="SAM329" s="942"/>
      <c r="SAN329" s="942"/>
      <c r="SAO329" s="942"/>
      <c r="SAP329" s="942"/>
      <c r="SAQ329" s="942"/>
      <c r="SAR329" s="942"/>
      <c r="SAS329" s="942"/>
      <c r="SAT329" s="942"/>
      <c r="SAU329" s="942"/>
      <c r="SAV329" s="942"/>
      <c r="SAW329" s="942"/>
      <c r="SAX329" s="942"/>
      <c r="SAY329" s="942"/>
      <c r="SAZ329" s="942"/>
      <c r="SBA329" s="942"/>
      <c r="SBB329" s="942"/>
      <c r="SBC329" s="942"/>
      <c r="SBD329" s="942"/>
      <c r="SBE329" s="942"/>
      <c r="SBF329" s="942"/>
      <c r="SBG329" s="942"/>
      <c r="SBH329" s="942"/>
      <c r="SBI329" s="942"/>
      <c r="SBJ329" s="942"/>
      <c r="SBK329" s="942"/>
      <c r="SBL329" s="942"/>
      <c r="SBM329" s="942"/>
      <c r="SBN329" s="942"/>
      <c r="SBO329" s="942"/>
      <c r="SBP329" s="942"/>
      <c r="SBQ329" s="942"/>
      <c r="SBR329" s="942"/>
      <c r="SBS329" s="942"/>
      <c r="SBT329" s="942"/>
      <c r="SBU329" s="942"/>
      <c r="SBV329" s="942"/>
      <c r="SBW329" s="942"/>
      <c r="SBX329" s="942"/>
      <c r="SBY329" s="942"/>
      <c r="SBZ329" s="942"/>
      <c r="SCA329" s="942"/>
      <c r="SCB329" s="942"/>
      <c r="SCC329" s="942"/>
      <c r="SCD329" s="942"/>
      <c r="SCE329" s="942"/>
      <c r="SCF329" s="942"/>
      <c r="SCG329" s="942"/>
      <c r="SCH329" s="942"/>
      <c r="SCI329" s="942"/>
      <c r="SCJ329" s="942"/>
      <c r="SCK329" s="942"/>
      <c r="SCL329" s="942"/>
      <c r="SCM329" s="942"/>
      <c r="SCN329" s="942"/>
      <c r="SCO329" s="942"/>
      <c r="SCP329" s="942"/>
      <c r="SCQ329" s="942"/>
      <c r="SCR329" s="942"/>
      <c r="SCS329" s="942"/>
      <c r="SCT329" s="942"/>
      <c r="SCU329" s="942"/>
      <c r="SCV329" s="942"/>
      <c r="SCW329" s="942"/>
      <c r="SCX329" s="942"/>
      <c r="SCY329" s="942"/>
      <c r="SCZ329" s="942"/>
      <c r="SDA329" s="942"/>
      <c r="SDB329" s="942"/>
      <c r="SDC329" s="942"/>
      <c r="SDD329" s="942"/>
      <c r="SDE329" s="942"/>
      <c r="SDF329" s="942"/>
      <c r="SDG329" s="942"/>
      <c r="SDH329" s="942"/>
      <c r="SDI329" s="942"/>
      <c r="SDJ329" s="942"/>
      <c r="SDK329" s="942"/>
      <c r="SDL329" s="942"/>
      <c r="SDM329" s="942"/>
      <c r="SDN329" s="942"/>
      <c r="SDO329" s="942"/>
      <c r="SDP329" s="942"/>
      <c r="SDQ329" s="942"/>
      <c r="SDR329" s="942"/>
      <c r="SDS329" s="942"/>
      <c r="SDT329" s="942"/>
      <c r="SDU329" s="942"/>
      <c r="SDV329" s="942"/>
      <c r="SDW329" s="942"/>
      <c r="SDX329" s="942"/>
      <c r="SDY329" s="942"/>
      <c r="SDZ329" s="942"/>
      <c r="SEA329" s="942"/>
      <c r="SEB329" s="942"/>
      <c r="SEC329" s="942"/>
      <c r="SED329" s="942"/>
      <c r="SEE329" s="942"/>
      <c r="SEF329" s="942"/>
      <c r="SEG329" s="942"/>
      <c r="SEH329" s="942"/>
      <c r="SEI329" s="942"/>
      <c r="SEJ329" s="942"/>
      <c r="SEK329" s="942"/>
      <c r="SEL329" s="942"/>
      <c r="SEM329" s="942"/>
      <c r="SEN329" s="942"/>
      <c r="SEO329" s="942"/>
      <c r="SEP329" s="942"/>
      <c r="SEQ329" s="942"/>
      <c r="SER329" s="942"/>
      <c r="SES329" s="942"/>
      <c r="SET329" s="942"/>
      <c r="SEU329" s="942"/>
      <c r="SEV329" s="942"/>
      <c r="SEW329" s="942"/>
      <c r="SEX329" s="942"/>
      <c r="SEY329" s="942"/>
      <c r="SEZ329" s="942"/>
      <c r="SFA329" s="942"/>
      <c r="SFB329" s="942"/>
      <c r="SFC329" s="942"/>
      <c r="SFD329" s="942"/>
      <c r="SFE329" s="942"/>
      <c r="SFF329" s="942"/>
      <c r="SFG329" s="942"/>
      <c r="SFH329" s="942"/>
      <c r="SFI329" s="942"/>
      <c r="SFJ329" s="942"/>
      <c r="SFK329" s="942"/>
      <c r="SFL329" s="942"/>
      <c r="SFM329" s="942"/>
      <c r="SFN329" s="942"/>
      <c r="SFO329" s="942"/>
      <c r="SFP329" s="942"/>
      <c r="SFQ329" s="942"/>
      <c r="SFR329" s="942"/>
      <c r="SFS329" s="942"/>
      <c r="SFT329" s="942"/>
      <c r="SFU329" s="942"/>
      <c r="SFV329" s="942"/>
      <c r="SFW329" s="942"/>
      <c r="SFX329" s="942"/>
      <c r="SFY329" s="942"/>
      <c r="SFZ329" s="942"/>
      <c r="SGA329" s="942"/>
      <c r="SGB329" s="942"/>
      <c r="SGC329" s="942"/>
      <c r="SGD329" s="942"/>
      <c r="SGE329" s="942"/>
      <c r="SGF329" s="942"/>
      <c r="SGG329" s="942"/>
      <c r="SGH329" s="942"/>
      <c r="SGI329" s="942"/>
      <c r="SGJ329" s="942"/>
      <c r="SGK329" s="942"/>
      <c r="SGL329" s="942"/>
      <c r="SGM329" s="942"/>
      <c r="SGN329" s="942"/>
      <c r="SGO329" s="942"/>
      <c r="SGP329" s="942"/>
      <c r="SGQ329" s="942"/>
      <c r="SGR329" s="942"/>
      <c r="SGS329" s="942"/>
      <c r="SGT329" s="942"/>
      <c r="SGU329" s="942"/>
      <c r="SGV329" s="942"/>
      <c r="SGW329" s="942"/>
      <c r="SGX329" s="942"/>
      <c r="SGY329" s="942"/>
      <c r="SGZ329" s="942"/>
      <c r="SHA329" s="942"/>
      <c r="SHB329" s="942"/>
      <c r="SHC329" s="942"/>
      <c r="SHD329" s="942"/>
      <c r="SHE329" s="942"/>
      <c r="SHF329" s="942"/>
      <c r="SHG329" s="942"/>
      <c r="SHH329" s="942"/>
      <c r="SHI329" s="942"/>
      <c r="SHJ329" s="942"/>
      <c r="SHK329" s="942"/>
      <c r="SHL329" s="942"/>
      <c r="SHM329" s="942"/>
      <c r="SHN329" s="942"/>
      <c r="SHO329" s="942"/>
      <c r="SHP329" s="942"/>
      <c r="SHQ329" s="942"/>
      <c r="SHR329" s="942"/>
      <c r="SHS329" s="942"/>
      <c r="SHT329" s="942"/>
      <c r="SHU329" s="942"/>
      <c r="SHV329" s="942"/>
      <c r="SHW329" s="942"/>
      <c r="SHX329" s="942"/>
      <c r="SHY329" s="942"/>
      <c r="SHZ329" s="942"/>
      <c r="SIA329" s="942"/>
      <c r="SIB329" s="942"/>
      <c r="SIC329" s="942"/>
      <c r="SID329" s="942"/>
      <c r="SIE329" s="942"/>
      <c r="SIF329" s="942"/>
      <c r="SIG329" s="942"/>
      <c r="SIH329" s="942"/>
      <c r="SII329" s="942"/>
      <c r="SIJ329" s="942"/>
      <c r="SIK329" s="942"/>
      <c r="SIL329" s="942"/>
      <c r="SIM329" s="942"/>
      <c r="SIN329" s="942"/>
      <c r="SIO329" s="942"/>
      <c r="SIP329" s="942"/>
      <c r="SIQ329" s="942"/>
      <c r="SIR329" s="942"/>
      <c r="SIS329" s="942"/>
      <c r="SIT329" s="942"/>
      <c r="SIU329" s="942"/>
      <c r="SIV329" s="942"/>
      <c r="SIW329" s="942"/>
      <c r="SIX329" s="942"/>
      <c r="SIY329" s="942"/>
      <c r="SIZ329" s="942"/>
      <c r="SJA329" s="942"/>
      <c r="SJB329" s="942"/>
      <c r="SJC329" s="942"/>
      <c r="SJD329" s="942"/>
      <c r="SJE329" s="942"/>
      <c r="SJF329" s="942"/>
      <c r="SJG329" s="942"/>
      <c r="SJH329" s="942"/>
      <c r="SJI329" s="942"/>
      <c r="SJJ329" s="942"/>
      <c r="SJK329" s="942"/>
      <c r="SJL329" s="942"/>
      <c r="SJM329" s="942"/>
      <c r="SJN329" s="942"/>
      <c r="SJO329" s="942"/>
      <c r="SJP329" s="942"/>
      <c r="SJQ329" s="942"/>
      <c r="SJR329" s="942"/>
      <c r="SJS329" s="942"/>
      <c r="SJT329" s="942"/>
      <c r="SJU329" s="942"/>
      <c r="SJV329" s="942"/>
      <c r="SJW329" s="942"/>
      <c r="SJX329" s="942"/>
      <c r="SJY329" s="942"/>
      <c r="SJZ329" s="942"/>
      <c r="SKA329" s="942"/>
      <c r="SKB329" s="942"/>
      <c r="SKC329" s="942"/>
      <c r="SKD329" s="942"/>
      <c r="SKE329" s="942"/>
      <c r="SKF329" s="942"/>
      <c r="SKG329" s="942"/>
      <c r="SKH329" s="942"/>
      <c r="SKI329" s="942"/>
      <c r="SKJ329" s="942"/>
      <c r="SKK329" s="942"/>
      <c r="SKL329" s="942"/>
      <c r="SKM329" s="942"/>
      <c r="SKN329" s="942"/>
      <c r="SKO329" s="942"/>
      <c r="SKP329" s="942"/>
      <c r="SKQ329" s="942"/>
      <c r="SKR329" s="942"/>
      <c r="SKS329" s="942"/>
      <c r="SKT329" s="942"/>
      <c r="SKU329" s="942"/>
      <c r="SKV329" s="942"/>
      <c r="SKW329" s="942"/>
      <c r="SKX329" s="942"/>
      <c r="SKY329" s="942"/>
      <c r="SKZ329" s="942"/>
      <c r="SLA329" s="942"/>
      <c r="SLB329" s="942"/>
      <c r="SLC329" s="942"/>
      <c r="SLD329" s="942"/>
      <c r="SLE329" s="942"/>
      <c r="SLF329" s="942"/>
      <c r="SLG329" s="942"/>
      <c r="SLH329" s="942"/>
      <c r="SLI329" s="942"/>
      <c r="SLJ329" s="942"/>
      <c r="SLK329" s="942"/>
      <c r="SLL329" s="942"/>
      <c r="SLM329" s="942"/>
      <c r="SLN329" s="942"/>
      <c r="SLO329" s="942"/>
      <c r="SLP329" s="942"/>
      <c r="SLQ329" s="942"/>
      <c r="SLR329" s="942"/>
      <c r="SLS329" s="942"/>
      <c r="SLT329" s="942"/>
      <c r="SLU329" s="942"/>
      <c r="SLV329" s="942"/>
      <c r="SLW329" s="942"/>
      <c r="SLX329" s="942"/>
      <c r="SLY329" s="942"/>
      <c r="SLZ329" s="942"/>
      <c r="SMA329" s="942"/>
      <c r="SMB329" s="942"/>
      <c r="SMC329" s="942"/>
      <c r="SMD329" s="942"/>
      <c r="SME329" s="942"/>
      <c r="SMF329" s="942"/>
      <c r="SMG329" s="942"/>
      <c r="SMH329" s="942"/>
      <c r="SMI329" s="942"/>
      <c r="SMJ329" s="942"/>
      <c r="SMK329" s="942"/>
      <c r="SML329" s="942"/>
      <c r="SMM329" s="942"/>
      <c r="SMN329" s="942"/>
      <c r="SMO329" s="942"/>
      <c r="SMP329" s="942"/>
      <c r="SMQ329" s="942"/>
      <c r="SMR329" s="942"/>
      <c r="SMS329" s="942"/>
      <c r="SMT329" s="942"/>
      <c r="SMU329" s="942"/>
      <c r="SMV329" s="942"/>
      <c r="SMW329" s="942"/>
      <c r="SMX329" s="942"/>
      <c r="SMY329" s="942"/>
      <c r="SMZ329" s="942"/>
      <c r="SNA329" s="942"/>
      <c r="SNB329" s="942"/>
      <c r="SNC329" s="942"/>
      <c r="SND329" s="942"/>
      <c r="SNE329" s="942"/>
      <c r="SNF329" s="942"/>
      <c r="SNG329" s="942"/>
      <c r="SNH329" s="942"/>
      <c r="SNI329" s="942"/>
      <c r="SNJ329" s="942"/>
      <c r="SNK329" s="942"/>
      <c r="SNL329" s="942"/>
      <c r="SNM329" s="942"/>
      <c r="SNN329" s="942"/>
      <c r="SNO329" s="942"/>
      <c r="SNP329" s="942"/>
      <c r="SNQ329" s="942"/>
      <c r="SNR329" s="942"/>
      <c r="SNS329" s="942"/>
      <c r="SNT329" s="942"/>
      <c r="SNU329" s="942"/>
      <c r="SNV329" s="942"/>
      <c r="SNW329" s="942"/>
      <c r="SNX329" s="942"/>
      <c r="SNY329" s="942"/>
      <c r="SNZ329" s="942"/>
      <c r="SOA329" s="942"/>
      <c r="SOB329" s="942"/>
      <c r="SOC329" s="942"/>
      <c r="SOD329" s="942"/>
      <c r="SOE329" s="942"/>
      <c r="SOF329" s="942"/>
      <c r="SOG329" s="942"/>
      <c r="SOH329" s="942"/>
      <c r="SOI329" s="942"/>
      <c r="SOJ329" s="942"/>
      <c r="SOK329" s="942"/>
      <c r="SOL329" s="942"/>
      <c r="SOM329" s="942"/>
      <c r="SON329" s="942"/>
      <c r="SOO329" s="942"/>
      <c r="SOP329" s="942"/>
      <c r="SOQ329" s="942"/>
      <c r="SOR329" s="942"/>
      <c r="SOS329" s="942"/>
      <c r="SOT329" s="942"/>
      <c r="SOU329" s="942"/>
      <c r="SOV329" s="942"/>
      <c r="SOW329" s="942"/>
      <c r="SOX329" s="942"/>
      <c r="SOY329" s="942"/>
      <c r="SOZ329" s="942"/>
      <c r="SPA329" s="942"/>
      <c r="SPB329" s="942"/>
      <c r="SPC329" s="942"/>
      <c r="SPD329" s="942"/>
      <c r="SPE329" s="942"/>
      <c r="SPF329" s="942"/>
      <c r="SPG329" s="942"/>
      <c r="SPH329" s="942"/>
      <c r="SPI329" s="942"/>
      <c r="SPJ329" s="942"/>
      <c r="SPK329" s="942"/>
      <c r="SPL329" s="942"/>
      <c r="SPM329" s="942"/>
      <c r="SPN329" s="942"/>
      <c r="SPO329" s="942"/>
      <c r="SPP329" s="942"/>
      <c r="SPQ329" s="942"/>
      <c r="SPR329" s="942"/>
      <c r="SPS329" s="942"/>
      <c r="SPT329" s="942"/>
      <c r="SPU329" s="942"/>
      <c r="SPV329" s="942"/>
      <c r="SPW329" s="942"/>
      <c r="SPX329" s="942"/>
      <c r="SPY329" s="942"/>
      <c r="SPZ329" s="942"/>
      <c r="SQA329" s="942"/>
      <c r="SQB329" s="942"/>
      <c r="SQC329" s="942"/>
      <c r="SQD329" s="942"/>
      <c r="SQE329" s="942"/>
      <c r="SQF329" s="942"/>
      <c r="SQG329" s="942"/>
      <c r="SQH329" s="942"/>
      <c r="SQI329" s="942"/>
      <c r="SQJ329" s="942"/>
      <c r="SQK329" s="942"/>
      <c r="SQL329" s="942"/>
      <c r="SQM329" s="942"/>
      <c r="SQN329" s="942"/>
      <c r="SQO329" s="942"/>
      <c r="SQP329" s="942"/>
      <c r="SQQ329" s="942"/>
      <c r="SQR329" s="942"/>
      <c r="SQS329" s="942"/>
      <c r="SQT329" s="942"/>
      <c r="SQU329" s="942"/>
      <c r="SQV329" s="942"/>
      <c r="SQW329" s="942"/>
      <c r="SQX329" s="942"/>
      <c r="SQY329" s="942"/>
      <c r="SQZ329" s="942"/>
      <c r="SRA329" s="942"/>
      <c r="SRB329" s="942"/>
      <c r="SRC329" s="942"/>
      <c r="SRD329" s="942"/>
      <c r="SRE329" s="942"/>
      <c r="SRF329" s="942"/>
      <c r="SRG329" s="942"/>
      <c r="SRH329" s="942"/>
      <c r="SRI329" s="942"/>
      <c r="SRJ329" s="942"/>
      <c r="SRK329" s="942"/>
      <c r="SRL329" s="942"/>
      <c r="SRM329" s="942"/>
      <c r="SRN329" s="942"/>
      <c r="SRO329" s="942"/>
      <c r="SRP329" s="942"/>
      <c r="SRQ329" s="942"/>
      <c r="SRR329" s="942"/>
      <c r="SRS329" s="942"/>
      <c r="SRT329" s="942"/>
      <c r="SRU329" s="942"/>
      <c r="SRV329" s="942"/>
      <c r="SRW329" s="942"/>
      <c r="SRX329" s="942"/>
      <c r="SRY329" s="942"/>
      <c r="SRZ329" s="942"/>
      <c r="SSA329" s="942"/>
      <c r="SSB329" s="942"/>
      <c r="SSC329" s="942"/>
      <c r="SSD329" s="942"/>
      <c r="SSE329" s="942"/>
      <c r="SSF329" s="942"/>
      <c r="SSG329" s="942"/>
      <c r="SSH329" s="942"/>
      <c r="SSI329" s="942"/>
      <c r="SSJ329" s="942"/>
      <c r="SSK329" s="942"/>
      <c r="SSL329" s="942"/>
      <c r="SSM329" s="942"/>
      <c r="SSN329" s="942"/>
      <c r="SSO329" s="942"/>
      <c r="SSP329" s="942"/>
      <c r="SSQ329" s="942"/>
      <c r="SSR329" s="942"/>
      <c r="SSS329" s="942"/>
      <c r="SST329" s="942"/>
      <c r="SSU329" s="942"/>
      <c r="SSV329" s="942"/>
      <c r="SSW329" s="942"/>
      <c r="SSX329" s="942"/>
      <c r="SSY329" s="942"/>
      <c r="SSZ329" s="942"/>
      <c r="STA329" s="942"/>
      <c r="STB329" s="942"/>
      <c r="STC329" s="942"/>
      <c r="STD329" s="942"/>
      <c r="STE329" s="942"/>
      <c r="STF329" s="942"/>
      <c r="STG329" s="942"/>
      <c r="STH329" s="942"/>
      <c r="STI329" s="942"/>
      <c r="STJ329" s="942"/>
      <c r="STK329" s="942"/>
      <c r="STL329" s="942"/>
      <c r="STM329" s="942"/>
      <c r="STN329" s="942"/>
      <c r="STO329" s="942"/>
      <c r="STP329" s="942"/>
      <c r="STQ329" s="942"/>
      <c r="STR329" s="942"/>
      <c r="STS329" s="942"/>
      <c r="STT329" s="942"/>
      <c r="STU329" s="942"/>
      <c r="STV329" s="942"/>
      <c r="STW329" s="942"/>
      <c r="STX329" s="942"/>
      <c r="STY329" s="942"/>
      <c r="STZ329" s="942"/>
      <c r="SUA329" s="942"/>
      <c r="SUB329" s="942"/>
      <c r="SUC329" s="942"/>
      <c r="SUD329" s="942"/>
      <c r="SUE329" s="942"/>
      <c r="SUF329" s="942"/>
      <c r="SUG329" s="942"/>
      <c r="SUH329" s="942"/>
      <c r="SUI329" s="942"/>
      <c r="SUJ329" s="942"/>
      <c r="SUK329" s="942"/>
      <c r="SUL329" s="942"/>
      <c r="SUM329" s="942"/>
      <c r="SUN329" s="942"/>
      <c r="SUO329" s="942"/>
      <c r="SUP329" s="942"/>
      <c r="SUQ329" s="942"/>
      <c r="SUR329" s="942"/>
      <c r="SUS329" s="942"/>
      <c r="SUT329" s="942"/>
      <c r="SUU329" s="942"/>
      <c r="SUV329" s="942"/>
      <c r="SUW329" s="942"/>
      <c r="SUX329" s="942"/>
      <c r="SUY329" s="942"/>
      <c r="SUZ329" s="942"/>
      <c r="SVA329" s="942"/>
      <c r="SVB329" s="942"/>
      <c r="SVC329" s="942"/>
      <c r="SVD329" s="942"/>
      <c r="SVE329" s="942"/>
      <c r="SVF329" s="942"/>
      <c r="SVG329" s="942"/>
      <c r="SVH329" s="942"/>
      <c r="SVI329" s="942"/>
      <c r="SVJ329" s="942"/>
      <c r="SVK329" s="942"/>
      <c r="SVL329" s="942"/>
      <c r="SVM329" s="942"/>
      <c r="SVN329" s="942"/>
      <c r="SVO329" s="942"/>
      <c r="SVP329" s="942"/>
      <c r="SVQ329" s="942"/>
      <c r="SVR329" s="942"/>
      <c r="SVS329" s="942"/>
      <c r="SVT329" s="942"/>
      <c r="SVU329" s="942"/>
      <c r="SVV329" s="942"/>
      <c r="SVW329" s="942"/>
      <c r="SVX329" s="942"/>
      <c r="SVY329" s="942"/>
      <c r="SVZ329" s="942"/>
      <c r="SWA329" s="942"/>
      <c r="SWB329" s="942"/>
      <c r="SWC329" s="942"/>
      <c r="SWD329" s="942"/>
      <c r="SWE329" s="942"/>
      <c r="SWF329" s="942"/>
      <c r="SWG329" s="942"/>
      <c r="SWH329" s="942"/>
      <c r="SWI329" s="942"/>
      <c r="SWJ329" s="942"/>
      <c r="SWK329" s="942"/>
      <c r="SWL329" s="942"/>
      <c r="SWM329" s="942"/>
      <c r="SWN329" s="942"/>
      <c r="SWO329" s="942"/>
      <c r="SWP329" s="942"/>
      <c r="SWQ329" s="942"/>
      <c r="SWR329" s="942"/>
      <c r="SWS329" s="942"/>
      <c r="SWT329" s="942"/>
      <c r="SWU329" s="942"/>
      <c r="SWV329" s="942"/>
      <c r="SWW329" s="942"/>
      <c r="SWX329" s="942"/>
      <c r="SWY329" s="942"/>
      <c r="SWZ329" s="942"/>
      <c r="SXA329" s="942"/>
      <c r="SXB329" s="942"/>
      <c r="SXC329" s="942"/>
      <c r="SXD329" s="942"/>
      <c r="SXE329" s="942"/>
      <c r="SXF329" s="942"/>
      <c r="SXG329" s="942"/>
      <c r="SXH329" s="942"/>
      <c r="SXI329" s="942"/>
      <c r="SXJ329" s="942"/>
      <c r="SXK329" s="942"/>
      <c r="SXL329" s="942"/>
      <c r="SXM329" s="942"/>
      <c r="SXN329" s="942"/>
      <c r="SXO329" s="942"/>
      <c r="SXP329" s="942"/>
      <c r="SXQ329" s="942"/>
      <c r="SXR329" s="942"/>
      <c r="SXS329" s="942"/>
      <c r="SXT329" s="942"/>
      <c r="SXU329" s="942"/>
      <c r="SXV329" s="942"/>
      <c r="SXW329" s="942"/>
      <c r="SXX329" s="942"/>
      <c r="SXY329" s="942"/>
      <c r="SXZ329" s="942"/>
      <c r="SYA329" s="942"/>
      <c r="SYB329" s="942"/>
      <c r="SYC329" s="942"/>
      <c r="SYD329" s="942"/>
      <c r="SYE329" s="942"/>
      <c r="SYF329" s="942"/>
      <c r="SYG329" s="942"/>
      <c r="SYH329" s="942"/>
      <c r="SYI329" s="942"/>
      <c r="SYJ329" s="942"/>
      <c r="SYK329" s="942"/>
      <c r="SYL329" s="942"/>
      <c r="SYM329" s="942"/>
      <c r="SYN329" s="942"/>
      <c r="SYO329" s="942"/>
      <c r="SYP329" s="942"/>
      <c r="SYQ329" s="942"/>
      <c r="SYR329" s="942"/>
      <c r="SYS329" s="942"/>
      <c r="SYT329" s="942"/>
      <c r="SYU329" s="942"/>
      <c r="SYV329" s="942"/>
      <c r="SYW329" s="942"/>
      <c r="SYX329" s="942"/>
      <c r="SYY329" s="942"/>
      <c r="SYZ329" s="942"/>
      <c r="SZA329" s="942"/>
      <c r="SZB329" s="942"/>
      <c r="SZC329" s="942"/>
      <c r="SZD329" s="942"/>
      <c r="SZE329" s="942"/>
      <c r="SZF329" s="942"/>
      <c r="SZG329" s="942"/>
      <c r="SZH329" s="942"/>
      <c r="SZI329" s="942"/>
      <c r="SZJ329" s="942"/>
      <c r="SZK329" s="942"/>
      <c r="SZL329" s="942"/>
      <c r="SZM329" s="942"/>
      <c r="SZN329" s="942"/>
      <c r="SZO329" s="942"/>
      <c r="SZP329" s="942"/>
      <c r="SZQ329" s="942"/>
      <c r="SZR329" s="942"/>
      <c r="SZS329" s="942"/>
      <c r="SZT329" s="942"/>
      <c r="SZU329" s="942"/>
      <c r="SZV329" s="942"/>
      <c r="SZW329" s="942"/>
      <c r="SZX329" s="942"/>
      <c r="SZY329" s="942"/>
      <c r="SZZ329" s="942"/>
      <c r="TAA329" s="942"/>
      <c r="TAB329" s="942"/>
      <c r="TAC329" s="942"/>
      <c r="TAD329" s="942"/>
      <c r="TAE329" s="942"/>
      <c r="TAF329" s="942"/>
      <c r="TAG329" s="942"/>
      <c r="TAH329" s="942"/>
      <c r="TAI329" s="942"/>
      <c r="TAJ329" s="942"/>
      <c r="TAK329" s="942"/>
      <c r="TAL329" s="942"/>
      <c r="TAM329" s="942"/>
      <c r="TAN329" s="942"/>
      <c r="TAO329" s="942"/>
      <c r="TAP329" s="942"/>
      <c r="TAQ329" s="942"/>
      <c r="TAR329" s="942"/>
      <c r="TAS329" s="942"/>
      <c r="TAT329" s="942"/>
      <c r="TAU329" s="942"/>
      <c r="TAV329" s="942"/>
      <c r="TAW329" s="942"/>
      <c r="TAX329" s="942"/>
      <c r="TAY329" s="942"/>
      <c r="TAZ329" s="942"/>
      <c r="TBA329" s="942"/>
      <c r="TBB329" s="942"/>
      <c r="TBC329" s="942"/>
      <c r="TBD329" s="942"/>
      <c r="TBE329" s="942"/>
      <c r="TBF329" s="942"/>
      <c r="TBG329" s="942"/>
      <c r="TBH329" s="942"/>
      <c r="TBI329" s="942"/>
      <c r="TBJ329" s="942"/>
      <c r="TBK329" s="942"/>
      <c r="TBL329" s="942"/>
      <c r="TBM329" s="942"/>
      <c r="TBN329" s="942"/>
      <c r="TBO329" s="942"/>
      <c r="TBP329" s="942"/>
      <c r="TBQ329" s="942"/>
      <c r="TBR329" s="942"/>
      <c r="TBS329" s="942"/>
      <c r="TBT329" s="942"/>
      <c r="TBU329" s="942"/>
      <c r="TBV329" s="942"/>
      <c r="TBW329" s="942"/>
      <c r="TBX329" s="942"/>
      <c r="TBY329" s="942"/>
      <c r="TBZ329" s="942"/>
      <c r="TCA329" s="942"/>
      <c r="TCB329" s="942"/>
      <c r="TCC329" s="942"/>
      <c r="TCD329" s="942"/>
      <c r="TCE329" s="942"/>
      <c r="TCF329" s="942"/>
      <c r="TCG329" s="942"/>
      <c r="TCH329" s="942"/>
      <c r="TCI329" s="942"/>
      <c r="TCJ329" s="942"/>
      <c r="TCK329" s="942"/>
      <c r="TCL329" s="942"/>
      <c r="TCM329" s="942"/>
      <c r="TCN329" s="942"/>
      <c r="TCO329" s="942"/>
      <c r="TCP329" s="942"/>
      <c r="TCQ329" s="942"/>
      <c r="TCR329" s="942"/>
      <c r="TCS329" s="942"/>
      <c r="TCT329" s="942"/>
      <c r="TCU329" s="942"/>
      <c r="TCV329" s="942"/>
      <c r="TCW329" s="942"/>
      <c r="TCX329" s="942"/>
      <c r="TCY329" s="942"/>
      <c r="TCZ329" s="942"/>
      <c r="TDA329" s="942"/>
      <c r="TDB329" s="942"/>
      <c r="TDC329" s="942"/>
      <c r="TDD329" s="942"/>
      <c r="TDE329" s="942"/>
      <c r="TDF329" s="942"/>
      <c r="TDG329" s="942"/>
      <c r="TDH329" s="942"/>
      <c r="TDI329" s="942"/>
      <c r="TDJ329" s="942"/>
      <c r="TDK329" s="942"/>
      <c r="TDL329" s="942"/>
      <c r="TDM329" s="942"/>
      <c r="TDN329" s="942"/>
      <c r="TDO329" s="942"/>
      <c r="TDP329" s="942"/>
      <c r="TDQ329" s="942"/>
      <c r="TDR329" s="942"/>
      <c r="TDS329" s="942"/>
      <c r="TDT329" s="942"/>
      <c r="TDU329" s="942"/>
      <c r="TDV329" s="942"/>
      <c r="TDW329" s="942"/>
      <c r="TDX329" s="942"/>
      <c r="TDY329" s="942"/>
      <c r="TDZ329" s="942"/>
      <c r="TEA329" s="942"/>
      <c r="TEB329" s="942"/>
      <c r="TEC329" s="942"/>
      <c r="TED329" s="942"/>
      <c r="TEE329" s="942"/>
      <c r="TEF329" s="942"/>
      <c r="TEG329" s="942"/>
      <c r="TEH329" s="942"/>
      <c r="TEI329" s="942"/>
      <c r="TEJ329" s="942"/>
      <c r="TEK329" s="942"/>
      <c r="TEL329" s="942"/>
      <c r="TEM329" s="942"/>
      <c r="TEN329" s="942"/>
      <c r="TEO329" s="942"/>
      <c r="TEP329" s="942"/>
      <c r="TEQ329" s="942"/>
      <c r="TER329" s="942"/>
      <c r="TES329" s="942"/>
      <c r="TET329" s="942"/>
      <c r="TEU329" s="942"/>
      <c r="TEV329" s="942"/>
      <c r="TEW329" s="942"/>
      <c r="TEX329" s="942"/>
      <c r="TEY329" s="942"/>
      <c r="TEZ329" s="942"/>
      <c r="TFA329" s="942"/>
      <c r="TFB329" s="942"/>
      <c r="TFC329" s="942"/>
      <c r="TFD329" s="942"/>
      <c r="TFE329" s="942"/>
      <c r="TFF329" s="942"/>
      <c r="TFG329" s="942"/>
      <c r="TFH329" s="942"/>
      <c r="TFI329" s="942"/>
      <c r="TFJ329" s="942"/>
      <c r="TFK329" s="942"/>
      <c r="TFL329" s="942"/>
      <c r="TFM329" s="942"/>
      <c r="TFN329" s="942"/>
      <c r="TFO329" s="942"/>
      <c r="TFP329" s="942"/>
      <c r="TFQ329" s="942"/>
      <c r="TFR329" s="942"/>
      <c r="TFS329" s="942"/>
      <c r="TFT329" s="942"/>
      <c r="TFU329" s="942"/>
      <c r="TFV329" s="942"/>
      <c r="TFW329" s="942"/>
      <c r="TFX329" s="942"/>
      <c r="TFY329" s="942"/>
      <c r="TFZ329" s="942"/>
      <c r="TGA329" s="942"/>
      <c r="TGB329" s="942"/>
      <c r="TGC329" s="942"/>
      <c r="TGD329" s="942"/>
      <c r="TGE329" s="942"/>
      <c r="TGF329" s="942"/>
      <c r="TGG329" s="942"/>
      <c r="TGH329" s="942"/>
      <c r="TGI329" s="942"/>
      <c r="TGJ329" s="942"/>
      <c r="TGK329" s="942"/>
      <c r="TGL329" s="942"/>
      <c r="TGM329" s="942"/>
      <c r="TGN329" s="942"/>
      <c r="TGO329" s="942"/>
      <c r="TGP329" s="942"/>
      <c r="TGQ329" s="942"/>
      <c r="TGR329" s="942"/>
      <c r="TGS329" s="942"/>
      <c r="TGT329" s="942"/>
      <c r="TGU329" s="942"/>
      <c r="TGV329" s="942"/>
      <c r="TGW329" s="942"/>
      <c r="TGX329" s="942"/>
      <c r="TGY329" s="942"/>
      <c r="TGZ329" s="942"/>
      <c r="THA329" s="942"/>
      <c r="THB329" s="942"/>
      <c r="THC329" s="942"/>
      <c r="THD329" s="942"/>
      <c r="THE329" s="942"/>
      <c r="THF329" s="942"/>
      <c r="THG329" s="942"/>
      <c r="THH329" s="942"/>
      <c r="THI329" s="942"/>
      <c r="THJ329" s="942"/>
      <c r="THK329" s="942"/>
      <c r="THL329" s="942"/>
      <c r="THM329" s="942"/>
      <c r="THN329" s="942"/>
      <c r="THO329" s="942"/>
      <c r="THP329" s="942"/>
      <c r="THQ329" s="942"/>
      <c r="THR329" s="942"/>
      <c r="THS329" s="942"/>
      <c r="THT329" s="942"/>
      <c r="THU329" s="942"/>
      <c r="THV329" s="942"/>
      <c r="THW329" s="942"/>
      <c r="THX329" s="942"/>
      <c r="THY329" s="942"/>
      <c r="THZ329" s="942"/>
      <c r="TIA329" s="942"/>
      <c r="TIB329" s="942"/>
      <c r="TIC329" s="942"/>
      <c r="TID329" s="942"/>
      <c r="TIE329" s="942"/>
      <c r="TIF329" s="942"/>
      <c r="TIG329" s="942"/>
      <c r="TIH329" s="942"/>
      <c r="TII329" s="942"/>
      <c r="TIJ329" s="942"/>
      <c r="TIK329" s="942"/>
      <c r="TIL329" s="942"/>
      <c r="TIM329" s="942"/>
      <c r="TIN329" s="942"/>
      <c r="TIO329" s="942"/>
      <c r="TIP329" s="942"/>
      <c r="TIQ329" s="942"/>
      <c r="TIR329" s="942"/>
      <c r="TIS329" s="942"/>
      <c r="TIT329" s="942"/>
      <c r="TIU329" s="942"/>
      <c r="TIV329" s="942"/>
      <c r="TIW329" s="942"/>
      <c r="TIX329" s="942"/>
      <c r="TIY329" s="942"/>
      <c r="TIZ329" s="942"/>
      <c r="TJA329" s="942"/>
      <c r="TJB329" s="942"/>
      <c r="TJC329" s="942"/>
      <c r="TJD329" s="942"/>
      <c r="TJE329" s="942"/>
      <c r="TJF329" s="942"/>
      <c r="TJG329" s="942"/>
      <c r="TJH329" s="942"/>
      <c r="TJI329" s="942"/>
      <c r="TJJ329" s="942"/>
      <c r="TJK329" s="942"/>
      <c r="TJL329" s="942"/>
      <c r="TJM329" s="942"/>
      <c r="TJN329" s="942"/>
      <c r="TJO329" s="942"/>
      <c r="TJP329" s="942"/>
      <c r="TJQ329" s="942"/>
      <c r="TJR329" s="942"/>
      <c r="TJS329" s="942"/>
      <c r="TJT329" s="942"/>
      <c r="TJU329" s="942"/>
      <c r="TJV329" s="942"/>
      <c r="TJW329" s="942"/>
      <c r="TJX329" s="942"/>
      <c r="TJY329" s="942"/>
      <c r="TJZ329" s="942"/>
      <c r="TKA329" s="942"/>
      <c r="TKB329" s="942"/>
      <c r="TKC329" s="942"/>
      <c r="TKD329" s="942"/>
      <c r="TKE329" s="942"/>
      <c r="TKF329" s="942"/>
      <c r="TKG329" s="942"/>
      <c r="TKH329" s="942"/>
      <c r="TKI329" s="942"/>
      <c r="TKJ329" s="942"/>
      <c r="TKK329" s="942"/>
      <c r="TKL329" s="942"/>
      <c r="TKM329" s="942"/>
      <c r="TKN329" s="942"/>
      <c r="TKO329" s="942"/>
      <c r="TKP329" s="942"/>
      <c r="TKQ329" s="942"/>
      <c r="TKR329" s="942"/>
      <c r="TKS329" s="942"/>
      <c r="TKT329" s="942"/>
      <c r="TKU329" s="942"/>
      <c r="TKV329" s="942"/>
      <c r="TKW329" s="942"/>
      <c r="TKX329" s="942"/>
      <c r="TKY329" s="942"/>
      <c r="TKZ329" s="942"/>
      <c r="TLA329" s="942"/>
      <c r="TLB329" s="942"/>
      <c r="TLC329" s="942"/>
      <c r="TLD329" s="942"/>
      <c r="TLE329" s="942"/>
      <c r="TLF329" s="942"/>
      <c r="TLG329" s="942"/>
      <c r="TLH329" s="942"/>
      <c r="TLI329" s="942"/>
      <c r="TLJ329" s="942"/>
      <c r="TLK329" s="942"/>
      <c r="TLL329" s="942"/>
      <c r="TLM329" s="942"/>
      <c r="TLN329" s="942"/>
      <c r="TLO329" s="942"/>
      <c r="TLP329" s="942"/>
      <c r="TLQ329" s="942"/>
      <c r="TLR329" s="942"/>
      <c r="TLS329" s="942"/>
      <c r="TLT329" s="942"/>
      <c r="TLU329" s="942"/>
      <c r="TLV329" s="942"/>
      <c r="TLW329" s="942"/>
      <c r="TLX329" s="942"/>
      <c r="TLY329" s="942"/>
      <c r="TLZ329" s="942"/>
      <c r="TMA329" s="942"/>
      <c r="TMB329" s="942"/>
      <c r="TMC329" s="942"/>
      <c r="TMD329" s="942"/>
      <c r="TME329" s="942"/>
      <c r="TMF329" s="942"/>
      <c r="TMG329" s="942"/>
      <c r="TMH329" s="942"/>
      <c r="TMI329" s="942"/>
      <c r="TMJ329" s="942"/>
      <c r="TMK329" s="942"/>
      <c r="TML329" s="942"/>
      <c r="TMM329" s="942"/>
      <c r="TMN329" s="942"/>
      <c r="TMO329" s="942"/>
      <c r="TMP329" s="942"/>
      <c r="TMQ329" s="942"/>
      <c r="TMR329" s="942"/>
      <c r="TMS329" s="942"/>
      <c r="TMT329" s="942"/>
      <c r="TMU329" s="942"/>
      <c r="TMV329" s="942"/>
      <c r="TMW329" s="942"/>
      <c r="TMX329" s="942"/>
      <c r="TMY329" s="942"/>
      <c r="TMZ329" s="942"/>
      <c r="TNA329" s="942"/>
      <c r="TNB329" s="942"/>
      <c r="TNC329" s="942"/>
      <c r="TND329" s="942"/>
      <c r="TNE329" s="942"/>
      <c r="TNF329" s="942"/>
      <c r="TNG329" s="942"/>
      <c r="TNH329" s="942"/>
      <c r="TNI329" s="942"/>
      <c r="TNJ329" s="942"/>
      <c r="TNK329" s="942"/>
      <c r="TNL329" s="942"/>
      <c r="TNM329" s="942"/>
      <c r="TNN329" s="942"/>
      <c r="TNO329" s="942"/>
      <c r="TNP329" s="942"/>
      <c r="TNQ329" s="942"/>
      <c r="TNR329" s="942"/>
      <c r="TNS329" s="942"/>
      <c r="TNT329" s="942"/>
      <c r="TNU329" s="942"/>
      <c r="TNV329" s="942"/>
      <c r="TNW329" s="942"/>
      <c r="TNX329" s="942"/>
      <c r="TNY329" s="942"/>
      <c r="TNZ329" s="942"/>
      <c r="TOA329" s="942"/>
      <c r="TOB329" s="942"/>
      <c r="TOC329" s="942"/>
      <c r="TOD329" s="942"/>
      <c r="TOE329" s="942"/>
      <c r="TOF329" s="942"/>
      <c r="TOG329" s="942"/>
      <c r="TOH329" s="942"/>
      <c r="TOI329" s="942"/>
      <c r="TOJ329" s="942"/>
      <c r="TOK329" s="942"/>
      <c r="TOL329" s="942"/>
      <c r="TOM329" s="942"/>
      <c r="TON329" s="942"/>
      <c r="TOO329" s="942"/>
      <c r="TOP329" s="942"/>
      <c r="TOQ329" s="942"/>
      <c r="TOR329" s="942"/>
      <c r="TOS329" s="942"/>
      <c r="TOT329" s="942"/>
      <c r="TOU329" s="942"/>
      <c r="TOV329" s="942"/>
      <c r="TOW329" s="942"/>
      <c r="TOX329" s="942"/>
      <c r="TOY329" s="942"/>
      <c r="TOZ329" s="942"/>
      <c r="TPA329" s="942"/>
      <c r="TPB329" s="942"/>
      <c r="TPC329" s="942"/>
      <c r="TPD329" s="942"/>
      <c r="TPE329" s="942"/>
      <c r="TPF329" s="942"/>
      <c r="TPG329" s="942"/>
      <c r="TPH329" s="942"/>
      <c r="TPI329" s="942"/>
      <c r="TPJ329" s="942"/>
      <c r="TPK329" s="942"/>
      <c r="TPL329" s="942"/>
      <c r="TPM329" s="942"/>
      <c r="TPN329" s="942"/>
      <c r="TPO329" s="942"/>
      <c r="TPP329" s="942"/>
      <c r="TPQ329" s="942"/>
      <c r="TPR329" s="942"/>
      <c r="TPS329" s="942"/>
      <c r="TPT329" s="942"/>
      <c r="TPU329" s="942"/>
      <c r="TPV329" s="942"/>
      <c r="TPW329" s="942"/>
      <c r="TPX329" s="942"/>
      <c r="TPY329" s="942"/>
      <c r="TPZ329" s="942"/>
      <c r="TQA329" s="942"/>
      <c r="TQB329" s="942"/>
      <c r="TQC329" s="942"/>
      <c r="TQD329" s="942"/>
      <c r="TQE329" s="942"/>
      <c r="TQF329" s="942"/>
      <c r="TQG329" s="942"/>
      <c r="TQH329" s="942"/>
      <c r="TQI329" s="942"/>
      <c r="TQJ329" s="942"/>
      <c r="TQK329" s="942"/>
      <c r="TQL329" s="942"/>
      <c r="TQM329" s="942"/>
      <c r="TQN329" s="942"/>
      <c r="TQO329" s="942"/>
      <c r="TQP329" s="942"/>
      <c r="TQQ329" s="942"/>
      <c r="TQR329" s="942"/>
      <c r="TQS329" s="942"/>
      <c r="TQT329" s="942"/>
      <c r="TQU329" s="942"/>
      <c r="TQV329" s="942"/>
      <c r="TQW329" s="942"/>
      <c r="TQX329" s="942"/>
      <c r="TQY329" s="942"/>
      <c r="TQZ329" s="942"/>
      <c r="TRA329" s="942"/>
      <c r="TRB329" s="942"/>
      <c r="TRC329" s="942"/>
      <c r="TRD329" s="942"/>
      <c r="TRE329" s="942"/>
      <c r="TRF329" s="942"/>
      <c r="TRG329" s="942"/>
      <c r="TRH329" s="942"/>
      <c r="TRI329" s="942"/>
      <c r="TRJ329" s="942"/>
      <c r="TRK329" s="942"/>
      <c r="TRL329" s="942"/>
      <c r="TRM329" s="942"/>
      <c r="TRN329" s="942"/>
      <c r="TRO329" s="942"/>
      <c r="TRP329" s="942"/>
      <c r="TRQ329" s="942"/>
      <c r="TRR329" s="942"/>
      <c r="TRS329" s="942"/>
      <c r="TRT329" s="942"/>
      <c r="TRU329" s="942"/>
      <c r="TRV329" s="942"/>
      <c r="TRW329" s="942"/>
      <c r="TRX329" s="942"/>
      <c r="TRY329" s="942"/>
      <c r="TRZ329" s="942"/>
      <c r="TSA329" s="942"/>
      <c r="TSB329" s="942"/>
      <c r="TSC329" s="942"/>
      <c r="TSD329" s="942"/>
      <c r="TSE329" s="942"/>
      <c r="TSF329" s="942"/>
      <c r="TSG329" s="942"/>
      <c r="TSH329" s="942"/>
      <c r="TSI329" s="942"/>
      <c r="TSJ329" s="942"/>
      <c r="TSK329" s="942"/>
      <c r="TSL329" s="942"/>
      <c r="TSM329" s="942"/>
      <c r="TSN329" s="942"/>
      <c r="TSO329" s="942"/>
      <c r="TSP329" s="942"/>
      <c r="TSQ329" s="942"/>
      <c r="TSR329" s="942"/>
      <c r="TSS329" s="942"/>
      <c r="TST329" s="942"/>
      <c r="TSU329" s="942"/>
      <c r="TSV329" s="942"/>
      <c r="TSW329" s="942"/>
      <c r="TSX329" s="942"/>
      <c r="TSY329" s="942"/>
      <c r="TSZ329" s="942"/>
      <c r="TTA329" s="942"/>
      <c r="TTB329" s="942"/>
      <c r="TTC329" s="942"/>
      <c r="TTD329" s="942"/>
      <c r="TTE329" s="942"/>
      <c r="TTF329" s="942"/>
      <c r="TTG329" s="942"/>
      <c r="TTH329" s="942"/>
      <c r="TTI329" s="942"/>
      <c r="TTJ329" s="942"/>
      <c r="TTK329" s="942"/>
      <c r="TTL329" s="942"/>
      <c r="TTM329" s="942"/>
      <c r="TTN329" s="942"/>
      <c r="TTO329" s="942"/>
      <c r="TTP329" s="942"/>
      <c r="TTQ329" s="942"/>
      <c r="TTR329" s="942"/>
      <c r="TTS329" s="942"/>
      <c r="TTT329" s="942"/>
      <c r="TTU329" s="942"/>
      <c r="TTV329" s="942"/>
      <c r="TTW329" s="942"/>
      <c r="TTX329" s="942"/>
      <c r="TTY329" s="942"/>
      <c r="TTZ329" s="942"/>
      <c r="TUA329" s="942"/>
      <c r="TUB329" s="942"/>
      <c r="TUC329" s="942"/>
      <c r="TUD329" s="942"/>
      <c r="TUE329" s="942"/>
      <c r="TUF329" s="942"/>
      <c r="TUG329" s="942"/>
      <c r="TUH329" s="942"/>
      <c r="TUI329" s="942"/>
      <c r="TUJ329" s="942"/>
      <c r="TUK329" s="942"/>
      <c r="TUL329" s="942"/>
      <c r="TUM329" s="942"/>
      <c r="TUN329" s="942"/>
      <c r="TUO329" s="942"/>
      <c r="TUP329" s="942"/>
      <c r="TUQ329" s="942"/>
      <c r="TUR329" s="942"/>
      <c r="TUS329" s="942"/>
      <c r="TUT329" s="942"/>
      <c r="TUU329" s="942"/>
      <c r="TUV329" s="942"/>
      <c r="TUW329" s="942"/>
      <c r="TUX329" s="942"/>
      <c r="TUY329" s="942"/>
      <c r="TUZ329" s="942"/>
      <c r="TVA329" s="942"/>
      <c r="TVB329" s="942"/>
      <c r="TVC329" s="942"/>
      <c r="TVD329" s="942"/>
      <c r="TVE329" s="942"/>
      <c r="TVF329" s="942"/>
      <c r="TVG329" s="942"/>
      <c r="TVH329" s="942"/>
      <c r="TVI329" s="942"/>
      <c r="TVJ329" s="942"/>
      <c r="TVK329" s="942"/>
      <c r="TVL329" s="942"/>
      <c r="TVM329" s="942"/>
      <c r="TVN329" s="942"/>
      <c r="TVO329" s="942"/>
      <c r="TVP329" s="942"/>
      <c r="TVQ329" s="942"/>
      <c r="TVR329" s="942"/>
      <c r="TVS329" s="942"/>
      <c r="TVT329" s="942"/>
      <c r="TVU329" s="942"/>
      <c r="TVV329" s="942"/>
      <c r="TVW329" s="942"/>
      <c r="TVX329" s="942"/>
      <c r="TVY329" s="942"/>
      <c r="TVZ329" s="942"/>
      <c r="TWA329" s="942"/>
      <c r="TWB329" s="942"/>
      <c r="TWC329" s="942"/>
      <c r="TWD329" s="942"/>
      <c r="TWE329" s="942"/>
      <c r="TWF329" s="942"/>
      <c r="TWG329" s="942"/>
      <c r="TWH329" s="942"/>
      <c r="TWI329" s="942"/>
      <c r="TWJ329" s="942"/>
      <c r="TWK329" s="942"/>
      <c r="TWL329" s="942"/>
      <c r="TWM329" s="942"/>
      <c r="TWN329" s="942"/>
      <c r="TWO329" s="942"/>
      <c r="TWP329" s="942"/>
      <c r="TWQ329" s="942"/>
      <c r="TWR329" s="942"/>
      <c r="TWS329" s="942"/>
      <c r="TWT329" s="942"/>
      <c r="TWU329" s="942"/>
      <c r="TWV329" s="942"/>
      <c r="TWW329" s="942"/>
      <c r="TWX329" s="942"/>
      <c r="TWY329" s="942"/>
      <c r="TWZ329" s="942"/>
      <c r="TXA329" s="942"/>
      <c r="TXB329" s="942"/>
      <c r="TXC329" s="942"/>
      <c r="TXD329" s="942"/>
      <c r="TXE329" s="942"/>
      <c r="TXF329" s="942"/>
      <c r="TXG329" s="942"/>
      <c r="TXH329" s="942"/>
      <c r="TXI329" s="942"/>
      <c r="TXJ329" s="942"/>
      <c r="TXK329" s="942"/>
      <c r="TXL329" s="942"/>
      <c r="TXM329" s="942"/>
      <c r="TXN329" s="942"/>
      <c r="TXO329" s="942"/>
      <c r="TXP329" s="942"/>
      <c r="TXQ329" s="942"/>
      <c r="TXR329" s="942"/>
      <c r="TXS329" s="942"/>
      <c r="TXT329" s="942"/>
      <c r="TXU329" s="942"/>
      <c r="TXV329" s="942"/>
      <c r="TXW329" s="942"/>
      <c r="TXX329" s="942"/>
      <c r="TXY329" s="942"/>
      <c r="TXZ329" s="942"/>
      <c r="TYA329" s="942"/>
      <c r="TYB329" s="942"/>
      <c r="TYC329" s="942"/>
      <c r="TYD329" s="942"/>
      <c r="TYE329" s="942"/>
      <c r="TYF329" s="942"/>
      <c r="TYG329" s="942"/>
      <c r="TYH329" s="942"/>
      <c r="TYI329" s="942"/>
      <c r="TYJ329" s="942"/>
      <c r="TYK329" s="942"/>
      <c r="TYL329" s="942"/>
      <c r="TYM329" s="942"/>
      <c r="TYN329" s="942"/>
      <c r="TYO329" s="942"/>
      <c r="TYP329" s="942"/>
      <c r="TYQ329" s="942"/>
      <c r="TYR329" s="942"/>
      <c r="TYS329" s="942"/>
      <c r="TYT329" s="942"/>
      <c r="TYU329" s="942"/>
      <c r="TYV329" s="942"/>
      <c r="TYW329" s="942"/>
      <c r="TYX329" s="942"/>
      <c r="TYY329" s="942"/>
      <c r="TYZ329" s="942"/>
      <c r="TZA329" s="942"/>
      <c r="TZB329" s="942"/>
      <c r="TZC329" s="942"/>
      <c r="TZD329" s="942"/>
      <c r="TZE329" s="942"/>
      <c r="TZF329" s="942"/>
      <c r="TZG329" s="942"/>
      <c r="TZH329" s="942"/>
      <c r="TZI329" s="942"/>
      <c r="TZJ329" s="942"/>
      <c r="TZK329" s="942"/>
      <c r="TZL329" s="942"/>
      <c r="TZM329" s="942"/>
      <c r="TZN329" s="942"/>
      <c r="TZO329" s="942"/>
      <c r="TZP329" s="942"/>
      <c r="TZQ329" s="942"/>
      <c r="TZR329" s="942"/>
      <c r="TZS329" s="942"/>
      <c r="TZT329" s="942"/>
      <c r="TZU329" s="942"/>
      <c r="TZV329" s="942"/>
      <c r="TZW329" s="942"/>
      <c r="TZX329" s="942"/>
      <c r="TZY329" s="942"/>
      <c r="TZZ329" s="942"/>
      <c r="UAA329" s="942"/>
      <c r="UAB329" s="942"/>
      <c r="UAC329" s="942"/>
      <c r="UAD329" s="942"/>
      <c r="UAE329" s="942"/>
      <c r="UAF329" s="942"/>
      <c r="UAG329" s="942"/>
      <c r="UAH329" s="942"/>
      <c r="UAI329" s="942"/>
      <c r="UAJ329" s="942"/>
      <c r="UAK329" s="942"/>
      <c r="UAL329" s="942"/>
      <c r="UAM329" s="942"/>
      <c r="UAN329" s="942"/>
      <c r="UAO329" s="942"/>
      <c r="UAP329" s="942"/>
      <c r="UAQ329" s="942"/>
      <c r="UAR329" s="942"/>
      <c r="UAS329" s="942"/>
      <c r="UAT329" s="942"/>
      <c r="UAU329" s="942"/>
      <c r="UAV329" s="942"/>
      <c r="UAW329" s="942"/>
      <c r="UAX329" s="942"/>
      <c r="UAY329" s="942"/>
      <c r="UAZ329" s="942"/>
      <c r="UBA329" s="942"/>
      <c r="UBB329" s="942"/>
      <c r="UBC329" s="942"/>
      <c r="UBD329" s="942"/>
      <c r="UBE329" s="942"/>
      <c r="UBF329" s="942"/>
      <c r="UBG329" s="942"/>
      <c r="UBH329" s="942"/>
      <c r="UBI329" s="942"/>
      <c r="UBJ329" s="942"/>
      <c r="UBK329" s="942"/>
      <c r="UBL329" s="942"/>
      <c r="UBM329" s="942"/>
      <c r="UBN329" s="942"/>
      <c r="UBO329" s="942"/>
      <c r="UBP329" s="942"/>
      <c r="UBQ329" s="942"/>
      <c r="UBR329" s="942"/>
      <c r="UBS329" s="942"/>
      <c r="UBT329" s="942"/>
      <c r="UBU329" s="942"/>
      <c r="UBV329" s="942"/>
      <c r="UBW329" s="942"/>
      <c r="UBX329" s="942"/>
      <c r="UBY329" s="942"/>
      <c r="UBZ329" s="942"/>
      <c r="UCA329" s="942"/>
      <c r="UCB329" s="942"/>
      <c r="UCC329" s="942"/>
      <c r="UCD329" s="942"/>
      <c r="UCE329" s="942"/>
      <c r="UCF329" s="942"/>
      <c r="UCG329" s="942"/>
      <c r="UCH329" s="942"/>
      <c r="UCI329" s="942"/>
      <c r="UCJ329" s="942"/>
      <c r="UCK329" s="942"/>
      <c r="UCL329" s="942"/>
      <c r="UCM329" s="942"/>
      <c r="UCN329" s="942"/>
      <c r="UCO329" s="942"/>
      <c r="UCP329" s="942"/>
      <c r="UCQ329" s="942"/>
      <c r="UCR329" s="942"/>
      <c r="UCS329" s="942"/>
      <c r="UCT329" s="942"/>
      <c r="UCU329" s="942"/>
      <c r="UCV329" s="942"/>
      <c r="UCW329" s="942"/>
      <c r="UCX329" s="942"/>
      <c r="UCY329" s="942"/>
      <c r="UCZ329" s="942"/>
      <c r="UDA329" s="942"/>
      <c r="UDB329" s="942"/>
      <c r="UDC329" s="942"/>
      <c r="UDD329" s="942"/>
      <c r="UDE329" s="942"/>
      <c r="UDF329" s="942"/>
      <c r="UDG329" s="942"/>
      <c r="UDH329" s="942"/>
      <c r="UDI329" s="942"/>
      <c r="UDJ329" s="942"/>
      <c r="UDK329" s="942"/>
      <c r="UDL329" s="942"/>
      <c r="UDM329" s="942"/>
      <c r="UDN329" s="942"/>
      <c r="UDO329" s="942"/>
      <c r="UDP329" s="942"/>
      <c r="UDQ329" s="942"/>
      <c r="UDR329" s="942"/>
      <c r="UDS329" s="942"/>
      <c r="UDT329" s="942"/>
      <c r="UDU329" s="942"/>
      <c r="UDV329" s="942"/>
      <c r="UDW329" s="942"/>
      <c r="UDX329" s="942"/>
      <c r="UDY329" s="942"/>
      <c r="UDZ329" s="942"/>
      <c r="UEA329" s="942"/>
      <c r="UEB329" s="942"/>
      <c r="UEC329" s="942"/>
      <c r="UED329" s="942"/>
      <c r="UEE329" s="942"/>
      <c r="UEF329" s="942"/>
      <c r="UEG329" s="942"/>
      <c r="UEH329" s="942"/>
      <c r="UEI329" s="942"/>
      <c r="UEJ329" s="942"/>
      <c r="UEK329" s="942"/>
      <c r="UEL329" s="942"/>
      <c r="UEM329" s="942"/>
      <c r="UEN329" s="942"/>
      <c r="UEO329" s="942"/>
      <c r="UEP329" s="942"/>
      <c r="UEQ329" s="942"/>
      <c r="UER329" s="942"/>
      <c r="UES329" s="942"/>
      <c r="UET329" s="942"/>
      <c r="UEU329" s="942"/>
      <c r="UEV329" s="942"/>
      <c r="UEW329" s="942"/>
      <c r="UEX329" s="942"/>
      <c r="UEY329" s="942"/>
      <c r="UEZ329" s="942"/>
      <c r="UFA329" s="942"/>
      <c r="UFB329" s="942"/>
      <c r="UFC329" s="942"/>
      <c r="UFD329" s="942"/>
      <c r="UFE329" s="942"/>
      <c r="UFF329" s="942"/>
      <c r="UFG329" s="942"/>
      <c r="UFH329" s="942"/>
      <c r="UFI329" s="942"/>
      <c r="UFJ329" s="942"/>
      <c r="UFK329" s="942"/>
      <c r="UFL329" s="942"/>
      <c r="UFM329" s="942"/>
      <c r="UFN329" s="942"/>
      <c r="UFO329" s="942"/>
      <c r="UFP329" s="942"/>
      <c r="UFQ329" s="942"/>
      <c r="UFR329" s="942"/>
      <c r="UFS329" s="942"/>
      <c r="UFT329" s="942"/>
      <c r="UFU329" s="942"/>
      <c r="UFV329" s="942"/>
      <c r="UFW329" s="942"/>
      <c r="UFX329" s="942"/>
      <c r="UFY329" s="942"/>
      <c r="UFZ329" s="942"/>
      <c r="UGA329" s="942"/>
      <c r="UGB329" s="942"/>
      <c r="UGC329" s="942"/>
      <c r="UGD329" s="942"/>
      <c r="UGE329" s="942"/>
      <c r="UGF329" s="942"/>
      <c r="UGG329" s="942"/>
      <c r="UGH329" s="942"/>
      <c r="UGI329" s="942"/>
      <c r="UGJ329" s="942"/>
      <c r="UGK329" s="942"/>
      <c r="UGL329" s="942"/>
      <c r="UGM329" s="942"/>
      <c r="UGN329" s="942"/>
      <c r="UGO329" s="942"/>
      <c r="UGP329" s="942"/>
      <c r="UGQ329" s="942"/>
      <c r="UGR329" s="942"/>
      <c r="UGS329" s="942"/>
      <c r="UGT329" s="942"/>
      <c r="UGU329" s="942"/>
      <c r="UGV329" s="942"/>
      <c r="UGW329" s="942"/>
      <c r="UGX329" s="942"/>
      <c r="UGY329" s="942"/>
      <c r="UGZ329" s="942"/>
      <c r="UHA329" s="942"/>
      <c r="UHB329" s="942"/>
      <c r="UHC329" s="942"/>
      <c r="UHD329" s="942"/>
      <c r="UHE329" s="942"/>
      <c r="UHF329" s="942"/>
      <c r="UHG329" s="942"/>
      <c r="UHH329" s="942"/>
      <c r="UHI329" s="942"/>
      <c r="UHJ329" s="942"/>
      <c r="UHK329" s="942"/>
      <c r="UHL329" s="942"/>
      <c r="UHM329" s="942"/>
      <c r="UHN329" s="942"/>
      <c r="UHO329" s="942"/>
      <c r="UHP329" s="942"/>
      <c r="UHQ329" s="942"/>
      <c r="UHR329" s="942"/>
      <c r="UHS329" s="942"/>
      <c r="UHT329" s="942"/>
      <c r="UHU329" s="942"/>
      <c r="UHV329" s="942"/>
      <c r="UHW329" s="942"/>
      <c r="UHX329" s="942"/>
      <c r="UHY329" s="942"/>
      <c r="UHZ329" s="942"/>
      <c r="UIA329" s="942"/>
      <c r="UIB329" s="942"/>
      <c r="UIC329" s="942"/>
      <c r="UID329" s="942"/>
      <c r="UIE329" s="942"/>
      <c r="UIF329" s="942"/>
      <c r="UIG329" s="942"/>
      <c r="UIH329" s="942"/>
      <c r="UII329" s="942"/>
      <c r="UIJ329" s="942"/>
      <c r="UIK329" s="942"/>
      <c r="UIL329" s="942"/>
      <c r="UIM329" s="942"/>
      <c r="UIN329" s="942"/>
      <c r="UIO329" s="942"/>
      <c r="UIP329" s="942"/>
      <c r="UIQ329" s="942"/>
      <c r="UIR329" s="942"/>
      <c r="UIS329" s="942"/>
      <c r="UIT329" s="942"/>
      <c r="UIU329" s="942"/>
      <c r="UIV329" s="942"/>
      <c r="UIW329" s="942"/>
      <c r="UIX329" s="942"/>
      <c r="UIY329" s="942"/>
      <c r="UIZ329" s="942"/>
      <c r="UJA329" s="942"/>
      <c r="UJB329" s="942"/>
      <c r="UJC329" s="942"/>
      <c r="UJD329" s="942"/>
      <c r="UJE329" s="942"/>
      <c r="UJF329" s="942"/>
      <c r="UJG329" s="942"/>
      <c r="UJH329" s="942"/>
      <c r="UJI329" s="942"/>
      <c r="UJJ329" s="942"/>
      <c r="UJK329" s="942"/>
      <c r="UJL329" s="942"/>
      <c r="UJM329" s="942"/>
      <c r="UJN329" s="942"/>
      <c r="UJO329" s="942"/>
      <c r="UJP329" s="942"/>
      <c r="UJQ329" s="942"/>
      <c r="UJR329" s="942"/>
      <c r="UJS329" s="942"/>
      <c r="UJT329" s="942"/>
      <c r="UJU329" s="942"/>
      <c r="UJV329" s="942"/>
      <c r="UJW329" s="942"/>
      <c r="UJX329" s="942"/>
      <c r="UJY329" s="942"/>
      <c r="UJZ329" s="942"/>
      <c r="UKA329" s="942"/>
      <c r="UKB329" s="942"/>
      <c r="UKC329" s="942"/>
      <c r="UKD329" s="942"/>
      <c r="UKE329" s="942"/>
      <c r="UKF329" s="942"/>
      <c r="UKG329" s="942"/>
      <c r="UKH329" s="942"/>
      <c r="UKI329" s="942"/>
      <c r="UKJ329" s="942"/>
      <c r="UKK329" s="942"/>
      <c r="UKL329" s="942"/>
      <c r="UKM329" s="942"/>
      <c r="UKN329" s="942"/>
      <c r="UKO329" s="942"/>
      <c r="UKP329" s="942"/>
      <c r="UKQ329" s="942"/>
      <c r="UKR329" s="942"/>
      <c r="UKS329" s="942"/>
      <c r="UKT329" s="942"/>
      <c r="UKU329" s="942"/>
      <c r="UKV329" s="942"/>
      <c r="UKW329" s="942"/>
      <c r="UKX329" s="942"/>
      <c r="UKY329" s="942"/>
      <c r="UKZ329" s="942"/>
      <c r="ULA329" s="942"/>
      <c r="ULB329" s="942"/>
      <c r="ULC329" s="942"/>
      <c r="ULD329" s="942"/>
      <c r="ULE329" s="942"/>
      <c r="ULF329" s="942"/>
      <c r="ULG329" s="942"/>
      <c r="ULH329" s="942"/>
      <c r="ULI329" s="942"/>
      <c r="ULJ329" s="942"/>
      <c r="ULK329" s="942"/>
      <c r="ULL329" s="942"/>
      <c r="ULM329" s="942"/>
      <c r="ULN329" s="942"/>
      <c r="ULO329" s="942"/>
      <c r="ULP329" s="942"/>
      <c r="ULQ329" s="942"/>
      <c r="ULR329" s="942"/>
      <c r="ULS329" s="942"/>
      <c r="ULT329" s="942"/>
      <c r="ULU329" s="942"/>
      <c r="ULV329" s="942"/>
      <c r="ULW329" s="942"/>
      <c r="ULX329" s="942"/>
      <c r="ULY329" s="942"/>
      <c r="ULZ329" s="942"/>
      <c r="UMA329" s="942"/>
      <c r="UMB329" s="942"/>
      <c r="UMC329" s="942"/>
      <c r="UMD329" s="942"/>
      <c r="UME329" s="942"/>
      <c r="UMF329" s="942"/>
      <c r="UMG329" s="942"/>
      <c r="UMH329" s="942"/>
      <c r="UMI329" s="942"/>
      <c r="UMJ329" s="942"/>
      <c r="UMK329" s="942"/>
      <c r="UML329" s="942"/>
      <c r="UMM329" s="942"/>
      <c r="UMN329" s="942"/>
      <c r="UMO329" s="942"/>
      <c r="UMP329" s="942"/>
      <c r="UMQ329" s="942"/>
      <c r="UMR329" s="942"/>
      <c r="UMS329" s="942"/>
      <c r="UMT329" s="942"/>
      <c r="UMU329" s="942"/>
      <c r="UMV329" s="942"/>
      <c r="UMW329" s="942"/>
      <c r="UMX329" s="942"/>
      <c r="UMY329" s="942"/>
      <c r="UMZ329" s="942"/>
      <c r="UNA329" s="942"/>
      <c r="UNB329" s="942"/>
      <c r="UNC329" s="942"/>
      <c r="UND329" s="942"/>
      <c r="UNE329" s="942"/>
      <c r="UNF329" s="942"/>
      <c r="UNG329" s="942"/>
      <c r="UNH329" s="942"/>
      <c r="UNI329" s="942"/>
      <c r="UNJ329" s="942"/>
      <c r="UNK329" s="942"/>
      <c r="UNL329" s="942"/>
      <c r="UNM329" s="942"/>
      <c r="UNN329" s="942"/>
      <c r="UNO329" s="942"/>
      <c r="UNP329" s="942"/>
      <c r="UNQ329" s="942"/>
      <c r="UNR329" s="942"/>
      <c r="UNS329" s="942"/>
      <c r="UNT329" s="942"/>
      <c r="UNU329" s="942"/>
      <c r="UNV329" s="942"/>
      <c r="UNW329" s="942"/>
      <c r="UNX329" s="942"/>
      <c r="UNY329" s="942"/>
      <c r="UNZ329" s="942"/>
      <c r="UOA329" s="942"/>
      <c r="UOB329" s="942"/>
      <c r="UOC329" s="942"/>
      <c r="UOD329" s="942"/>
      <c r="UOE329" s="942"/>
      <c r="UOF329" s="942"/>
      <c r="UOG329" s="942"/>
      <c r="UOH329" s="942"/>
      <c r="UOI329" s="942"/>
      <c r="UOJ329" s="942"/>
      <c r="UOK329" s="942"/>
      <c r="UOL329" s="942"/>
      <c r="UOM329" s="942"/>
      <c r="UON329" s="942"/>
      <c r="UOO329" s="942"/>
      <c r="UOP329" s="942"/>
      <c r="UOQ329" s="942"/>
      <c r="UOR329" s="942"/>
      <c r="UOS329" s="942"/>
      <c r="UOT329" s="942"/>
      <c r="UOU329" s="942"/>
      <c r="UOV329" s="942"/>
      <c r="UOW329" s="942"/>
      <c r="UOX329" s="942"/>
      <c r="UOY329" s="942"/>
      <c r="UOZ329" s="942"/>
      <c r="UPA329" s="942"/>
      <c r="UPB329" s="942"/>
      <c r="UPC329" s="942"/>
      <c r="UPD329" s="942"/>
      <c r="UPE329" s="942"/>
      <c r="UPF329" s="942"/>
      <c r="UPG329" s="942"/>
      <c r="UPH329" s="942"/>
      <c r="UPI329" s="942"/>
      <c r="UPJ329" s="942"/>
      <c r="UPK329" s="942"/>
      <c r="UPL329" s="942"/>
      <c r="UPM329" s="942"/>
      <c r="UPN329" s="942"/>
      <c r="UPO329" s="942"/>
      <c r="UPP329" s="942"/>
      <c r="UPQ329" s="942"/>
      <c r="UPR329" s="942"/>
      <c r="UPS329" s="942"/>
      <c r="UPT329" s="942"/>
      <c r="UPU329" s="942"/>
      <c r="UPV329" s="942"/>
      <c r="UPW329" s="942"/>
      <c r="UPX329" s="942"/>
      <c r="UPY329" s="942"/>
      <c r="UPZ329" s="942"/>
      <c r="UQA329" s="942"/>
      <c r="UQB329" s="942"/>
      <c r="UQC329" s="942"/>
      <c r="UQD329" s="942"/>
      <c r="UQE329" s="942"/>
      <c r="UQF329" s="942"/>
      <c r="UQG329" s="942"/>
      <c r="UQH329" s="942"/>
      <c r="UQI329" s="942"/>
      <c r="UQJ329" s="942"/>
      <c r="UQK329" s="942"/>
      <c r="UQL329" s="942"/>
      <c r="UQM329" s="942"/>
      <c r="UQN329" s="942"/>
      <c r="UQO329" s="942"/>
      <c r="UQP329" s="942"/>
      <c r="UQQ329" s="942"/>
      <c r="UQR329" s="942"/>
      <c r="UQS329" s="942"/>
      <c r="UQT329" s="942"/>
      <c r="UQU329" s="942"/>
      <c r="UQV329" s="942"/>
      <c r="UQW329" s="942"/>
      <c r="UQX329" s="942"/>
      <c r="UQY329" s="942"/>
      <c r="UQZ329" s="942"/>
      <c r="URA329" s="942"/>
      <c r="URB329" s="942"/>
      <c r="URC329" s="942"/>
      <c r="URD329" s="942"/>
      <c r="URE329" s="942"/>
      <c r="URF329" s="942"/>
      <c r="URG329" s="942"/>
      <c r="URH329" s="942"/>
      <c r="URI329" s="942"/>
      <c r="URJ329" s="942"/>
      <c r="URK329" s="942"/>
      <c r="URL329" s="942"/>
      <c r="URM329" s="942"/>
      <c r="URN329" s="942"/>
      <c r="URO329" s="942"/>
      <c r="URP329" s="942"/>
      <c r="URQ329" s="942"/>
      <c r="URR329" s="942"/>
      <c r="URS329" s="942"/>
      <c r="URT329" s="942"/>
      <c r="URU329" s="942"/>
      <c r="URV329" s="942"/>
      <c r="URW329" s="942"/>
      <c r="URX329" s="942"/>
      <c r="URY329" s="942"/>
      <c r="URZ329" s="942"/>
      <c r="USA329" s="942"/>
      <c r="USB329" s="942"/>
      <c r="USC329" s="942"/>
      <c r="USD329" s="942"/>
      <c r="USE329" s="942"/>
      <c r="USF329" s="942"/>
      <c r="USG329" s="942"/>
      <c r="USH329" s="942"/>
      <c r="USI329" s="942"/>
      <c r="USJ329" s="942"/>
      <c r="USK329" s="942"/>
      <c r="USL329" s="942"/>
      <c r="USM329" s="942"/>
      <c r="USN329" s="942"/>
      <c r="USO329" s="942"/>
      <c r="USP329" s="942"/>
      <c r="USQ329" s="942"/>
      <c r="USR329" s="942"/>
      <c r="USS329" s="942"/>
      <c r="UST329" s="942"/>
      <c r="USU329" s="942"/>
      <c r="USV329" s="942"/>
      <c r="USW329" s="942"/>
      <c r="USX329" s="942"/>
      <c r="USY329" s="942"/>
      <c r="USZ329" s="942"/>
      <c r="UTA329" s="942"/>
      <c r="UTB329" s="942"/>
      <c r="UTC329" s="942"/>
      <c r="UTD329" s="942"/>
      <c r="UTE329" s="942"/>
      <c r="UTF329" s="942"/>
      <c r="UTG329" s="942"/>
      <c r="UTH329" s="942"/>
      <c r="UTI329" s="942"/>
      <c r="UTJ329" s="942"/>
      <c r="UTK329" s="942"/>
      <c r="UTL329" s="942"/>
      <c r="UTM329" s="942"/>
      <c r="UTN329" s="942"/>
      <c r="UTO329" s="942"/>
      <c r="UTP329" s="942"/>
      <c r="UTQ329" s="942"/>
      <c r="UTR329" s="942"/>
      <c r="UTS329" s="942"/>
      <c r="UTT329" s="942"/>
      <c r="UTU329" s="942"/>
      <c r="UTV329" s="942"/>
      <c r="UTW329" s="942"/>
      <c r="UTX329" s="942"/>
      <c r="UTY329" s="942"/>
      <c r="UTZ329" s="942"/>
      <c r="UUA329" s="942"/>
      <c r="UUB329" s="942"/>
      <c r="UUC329" s="942"/>
      <c r="UUD329" s="942"/>
      <c r="UUE329" s="942"/>
      <c r="UUF329" s="942"/>
      <c r="UUG329" s="942"/>
      <c r="UUH329" s="942"/>
      <c r="UUI329" s="942"/>
      <c r="UUJ329" s="942"/>
      <c r="UUK329" s="942"/>
      <c r="UUL329" s="942"/>
      <c r="UUM329" s="942"/>
      <c r="UUN329" s="942"/>
      <c r="UUO329" s="942"/>
      <c r="UUP329" s="942"/>
      <c r="UUQ329" s="942"/>
      <c r="UUR329" s="942"/>
      <c r="UUS329" s="942"/>
      <c r="UUT329" s="942"/>
      <c r="UUU329" s="942"/>
      <c r="UUV329" s="942"/>
      <c r="UUW329" s="942"/>
      <c r="UUX329" s="942"/>
      <c r="UUY329" s="942"/>
      <c r="UUZ329" s="942"/>
      <c r="UVA329" s="942"/>
      <c r="UVB329" s="942"/>
      <c r="UVC329" s="942"/>
      <c r="UVD329" s="942"/>
      <c r="UVE329" s="942"/>
      <c r="UVF329" s="942"/>
      <c r="UVG329" s="942"/>
      <c r="UVH329" s="942"/>
      <c r="UVI329" s="942"/>
      <c r="UVJ329" s="942"/>
      <c r="UVK329" s="942"/>
      <c r="UVL329" s="942"/>
      <c r="UVM329" s="942"/>
      <c r="UVN329" s="942"/>
      <c r="UVO329" s="942"/>
      <c r="UVP329" s="942"/>
      <c r="UVQ329" s="942"/>
      <c r="UVR329" s="942"/>
      <c r="UVS329" s="942"/>
      <c r="UVT329" s="942"/>
      <c r="UVU329" s="942"/>
      <c r="UVV329" s="942"/>
      <c r="UVW329" s="942"/>
      <c r="UVX329" s="942"/>
      <c r="UVY329" s="942"/>
      <c r="UVZ329" s="942"/>
      <c r="UWA329" s="942"/>
      <c r="UWB329" s="942"/>
      <c r="UWC329" s="942"/>
      <c r="UWD329" s="942"/>
      <c r="UWE329" s="942"/>
      <c r="UWF329" s="942"/>
      <c r="UWG329" s="942"/>
      <c r="UWH329" s="942"/>
      <c r="UWI329" s="942"/>
      <c r="UWJ329" s="942"/>
      <c r="UWK329" s="942"/>
      <c r="UWL329" s="942"/>
      <c r="UWM329" s="942"/>
      <c r="UWN329" s="942"/>
      <c r="UWO329" s="942"/>
      <c r="UWP329" s="942"/>
      <c r="UWQ329" s="942"/>
      <c r="UWR329" s="942"/>
      <c r="UWS329" s="942"/>
      <c r="UWT329" s="942"/>
      <c r="UWU329" s="942"/>
      <c r="UWV329" s="942"/>
      <c r="UWW329" s="942"/>
      <c r="UWX329" s="942"/>
      <c r="UWY329" s="942"/>
      <c r="UWZ329" s="942"/>
      <c r="UXA329" s="942"/>
      <c r="UXB329" s="942"/>
      <c r="UXC329" s="942"/>
      <c r="UXD329" s="942"/>
      <c r="UXE329" s="942"/>
      <c r="UXF329" s="942"/>
      <c r="UXG329" s="942"/>
      <c r="UXH329" s="942"/>
      <c r="UXI329" s="942"/>
      <c r="UXJ329" s="942"/>
      <c r="UXK329" s="942"/>
      <c r="UXL329" s="942"/>
      <c r="UXM329" s="942"/>
      <c r="UXN329" s="942"/>
      <c r="UXO329" s="942"/>
      <c r="UXP329" s="942"/>
      <c r="UXQ329" s="942"/>
      <c r="UXR329" s="942"/>
      <c r="UXS329" s="942"/>
      <c r="UXT329" s="942"/>
      <c r="UXU329" s="942"/>
      <c r="UXV329" s="942"/>
      <c r="UXW329" s="942"/>
      <c r="UXX329" s="942"/>
      <c r="UXY329" s="942"/>
      <c r="UXZ329" s="942"/>
      <c r="UYA329" s="942"/>
      <c r="UYB329" s="942"/>
      <c r="UYC329" s="942"/>
      <c r="UYD329" s="942"/>
      <c r="UYE329" s="942"/>
      <c r="UYF329" s="942"/>
      <c r="UYG329" s="942"/>
      <c r="UYH329" s="942"/>
      <c r="UYI329" s="942"/>
      <c r="UYJ329" s="942"/>
      <c r="UYK329" s="942"/>
      <c r="UYL329" s="942"/>
      <c r="UYM329" s="942"/>
      <c r="UYN329" s="942"/>
      <c r="UYO329" s="942"/>
      <c r="UYP329" s="942"/>
      <c r="UYQ329" s="942"/>
      <c r="UYR329" s="942"/>
      <c r="UYS329" s="942"/>
      <c r="UYT329" s="942"/>
      <c r="UYU329" s="942"/>
      <c r="UYV329" s="942"/>
      <c r="UYW329" s="942"/>
      <c r="UYX329" s="942"/>
      <c r="UYY329" s="942"/>
      <c r="UYZ329" s="942"/>
      <c r="UZA329" s="942"/>
      <c r="UZB329" s="942"/>
      <c r="UZC329" s="942"/>
      <c r="UZD329" s="942"/>
      <c r="UZE329" s="942"/>
      <c r="UZF329" s="942"/>
      <c r="UZG329" s="942"/>
      <c r="UZH329" s="942"/>
      <c r="UZI329" s="942"/>
      <c r="UZJ329" s="942"/>
      <c r="UZK329" s="942"/>
      <c r="UZL329" s="942"/>
      <c r="UZM329" s="942"/>
      <c r="UZN329" s="942"/>
      <c r="UZO329" s="942"/>
      <c r="UZP329" s="942"/>
      <c r="UZQ329" s="942"/>
      <c r="UZR329" s="942"/>
      <c r="UZS329" s="942"/>
      <c r="UZT329" s="942"/>
      <c r="UZU329" s="942"/>
      <c r="UZV329" s="942"/>
      <c r="UZW329" s="942"/>
      <c r="UZX329" s="942"/>
      <c r="UZY329" s="942"/>
      <c r="UZZ329" s="942"/>
      <c r="VAA329" s="942"/>
      <c r="VAB329" s="942"/>
      <c r="VAC329" s="942"/>
      <c r="VAD329" s="942"/>
      <c r="VAE329" s="942"/>
      <c r="VAF329" s="942"/>
      <c r="VAG329" s="942"/>
      <c r="VAH329" s="942"/>
      <c r="VAI329" s="942"/>
      <c r="VAJ329" s="942"/>
      <c r="VAK329" s="942"/>
      <c r="VAL329" s="942"/>
      <c r="VAM329" s="942"/>
      <c r="VAN329" s="942"/>
      <c r="VAO329" s="942"/>
      <c r="VAP329" s="942"/>
      <c r="VAQ329" s="942"/>
      <c r="VAR329" s="942"/>
      <c r="VAS329" s="942"/>
      <c r="VAT329" s="942"/>
      <c r="VAU329" s="942"/>
      <c r="VAV329" s="942"/>
      <c r="VAW329" s="942"/>
      <c r="VAX329" s="942"/>
      <c r="VAY329" s="942"/>
      <c r="VAZ329" s="942"/>
      <c r="VBA329" s="942"/>
      <c r="VBB329" s="942"/>
      <c r="VBC329" s="942"/>
      <c r="VBD329" s="942"/>
      <c r="VBE329" s="942"/>
      <c r="VBF329" s="942"/>
      <c r="VBG329" s="942"/>
      <c r="VBH329" s="942"/>
      <c r="VBI329" s="942"/>
      <c r="VBJ329" s="942"/>
      <c r="VBK329" s="942"/>
      <c r="VBL329" s="942"/>
      <c r="VBM329" s="942"/>
      <c r="VBN329" s="942"/>
      <c r="VBO329" s="942"/>
      <c r="VBP329" s="942"/>
      <c r="VBQ329" s="942"/>
      <c r="VBR329" s="942"/>
      <c r="VBS329" s="942"/>
      <c r="VBT329" s="942"/>
      <c r="VBU329" s="942"/>
      <c r="VBV329" s="942"/>
      <c r="VBW329" s="942"/>
      <c r="VBX329" s="942"/>
      <c r="VBY329" s="942"/>
      <c r="VBZ329" s="942"/>
      <c r="VCA329" s="942"/>
      <c r="VCB329" s="942"/>
      <c r="VCC329" s="942"/>
      <c r="VCD329" s="942"/>
      <c r="VCE329" s="942"/>
      <c r="VCF329" s="942"/>
      <c r="VCG329" s="942"/>
      <c r="VCH329" s="942"/>
      <c r="VCI329" s="942"/>
      <c r="VCJ329" s="942"/>
      <c r="VCK329" s="942"/>
      <c r="VCL329" s="942"/>
      <c r="VCM329" s="942"/>
      <c r="VCN329" s="942"/>
      <c r="VCO329" s="942"/>
      <c r="VCP329" s="942"/>
      <c r="VCQ329" s="942"/>
      <c r="VCR329" s="942"/>
      <c r="VCS329" s="942"/>
      <c r="VCT329" s="942"/>
      <c r="VCU329" s="942"/>
      <c r="VCV329" s="942"/>
      <c r="VCW329" s="942"/>
      <c r="VCX329" s="942"/>
      <c r="VCY329" s="942"/>
      <c r="VCZ329" s="942"/>
      <c r="VDA329" s="942"/>
      <c r="VDB329" s="942"/>
      <c r="VDC329" s="942"/>
      <c r="VDD329" s="942"/>
      <c r="VDE329" s="942"/>
      <c r="VDF329" s="942"/>
      <c r="VDG329" s="942"/>
      <c r="VDH329" s="942"/>
      <c r="VDI329" s="942"/>
      <c r="VDJ329" s="942"/>
      <c r="VDK329" s="942"/>
      <c r="VDL329" s="942"/>
      <c r="VDM329" s="942"/>
      <c r="VDN329" s="942"/>
      <c r="VDO329" s="942"/>
      <c r="VDP329" s="942"/>
      <c r="VDQ329" s="942"/>
      <c r="VDR329" s="942"/>
      <c r="VDS329" s="942"/>
      <c r="VDT329" s="942"/>
      <c r="VDU329" s="942"/>
      <c r="VDV329" s="942"/>
      <c r="VDW329" s="942"/>
      <c r="VDX329" s="942"/>
      <c r="VDY329" s="942"/>
      <c r="VDZ329" s="942"/>
      <c r="VEA329" s="942"/>
      <c r="VEB329" s="942"/>
      <c r="VEC329" s="942"/>
      <c r="VED329" s="942"/>
      <c r="VEE329" s="942"/>
      <c r="VEF329" s="942"/>
      <c r="VEG329" s="942"/>
      <c r="VEH329" s="942"/>
      <c r="VEI329" s="942"/>
      <c r="VEJ329" s="942"/>
      <c r="VEK329" s="942"/>
      <c r="VEL329" s="942"/>
      <c r="VEM329" s="942"/>
      <c r="VEN329" s="942"/>
      <c r="VEO329" s="942"/>
      <c r="VEP329" s="942"/>
      <c r="VEQ329" s="942"/>
      <c r="VER329" s="942"/>
      <c r="VES329" s="942"/>
      <c r="VET329" s="942"/>
      <c r="VEU329" s="942"/>
      <c r="VEV329" s="942"/>
      <c r="VEW329" s="942"/>
      <c r="VEX329" s="942"/>
      <c r="VEY329" s="942"/>
      <c r="VEZ329" s="942"/>
      <c r="VFA329" s="942"/>
      <c r="VFB329" s="942"/>
      <c r="VFC329" s="942"/>
      <c r="VFD329" s="942"/>
      <c r="VFE329" s="942"/>
      <c r="VFF329" s="942"/>
      <c r="VFG329" s="942"/>
      <c r="VFH329" s="942"/>
      <c r="VFI329" s="942"/>
      <c r="VFJ329" s="942"/>
      <c r="VFK329" s="942"/>
      <c r="VFL329" s="942"/>
      <c r="VFM329" s="942"/>
      <c r="VFN329" s="942"/>
      <c r="VFO329" s="942"/>
      <c r="VFP329" s="942"/>
      <c r="VFQ329" s="942"/>
      <c r="VFR329" s="942"/>
      <c r="VFS329" s="942"/>
      <c r="VFT329" s="942"/>
      <c r="VFU329" s="942"/>
      <c r="VFV329" s="942"/>
      <c r="VFW329" s="942"/>
      <c r="VFX329" s="942"/>
      <c r="VFY329" s="942"/>
      <c r="VFZ329" s="942"/>
      <c r="VGA329" s="942"/>
      <c r="VGB329" s="942"/>
      <c r="VGC329" s="942"/>
      <c r="VGD329" s="942"/>
      <c r="VGE329" s="942"/>
      <c r="VGF329" s="942"/>
      <c r="VGG329" s="942"/>
      <c r="VGH329" s="942"/>
      <c r="VGI329" s="942"/>
      <c r="VGJ329" s="942"/>
      <c r="VGK329" s="942"/>
      <c r="VGL329" s="942"/>
      <c r="VGM329" s="942"/>
      <c r="VGN329" s="942"/>
      <c r="VGO329" s="942"/>
      <c r="VGP329" s="942"/>
      <c r="VGQ329" s="942"/>
      <c r="VGR329" s="942"/>
      <c r="VGS329" s="942"/>
      <c r="VGT329" s="942"/>
      <c r="VGU329" s="942"/>
      <c r="VGV329" s="942"/>
      <c r="VGW329" s="942"/>
      <c r="VGX329" s="942"/>
      <c r="VGY329" s="942"/>
      <c r="VGZ329" s="942"/>
      <c r="VHA329" s="942"/>
      <c r="VHB329" s="942"/>
      <c r="VHC329" s="942"/>
      <c r="VHD329" s="942"/>
      <c r="VHE329" s="942"/>
      <c r="VHF329" s="942"/>
      <c r="VHG329" s="942"/>
      <c r="VHH329" s="942"/>
      <c r="VHI329" s="942"/>
      <c r="VHJ329" s="942"/>
      <c r="VHK329" s="942"/>
      <c r="VHL329" s="942"/>
      <c r="VHM329" s="942"/>
      <c r="VHN329" s="942"/>
      <c r="VHO329" s="942"/>
      <c r="VHP329" s="942"/>
      <c r="VHQ329" s="942"/>
      <c r="VHR329" s="942"/>
      <c r="VHS329" s="942"/>
      <c r="VHT329" s="942"/>
      <c r="VHU329" s="942"/>
      <c r="VHV329" s="942"/>
      <c r="VHW329" s="942"/>
      <c r="VHX329" s="942"/>
      <c r="VHY329" s="942"/>
      <c r="VHZ329" s="942"/>
      <c r="VIA329" s="942"/>
      <c r="VIB329" s="942"/>
      <c r="VIC329" s="942"/>
      <c r="VID329" s="942"/>
      <c r="VIE329" s="942"/>
      <c r="VIF329" s="942"/>
      <c r="VIG329" s="942"/>
      <c r="VIH329" s="942"/>
      <c r="VII329" s="942"/>
      <c r="VIJ329" s="942"/>
      <c r="VIK329" s="942"/>
      <c r="VIL329" s="942"/>
      <c r="VIM329" s="942"/>
      <c r="VIN329" s="942"/>
      <c r="VIO329" s="942"/>
      <c r="VIP329" s="942"/>
      <c r="VIQ329" s="942"/>
      <c r="VIR329" s="942"/>
      <c r="VIS329" s="942"/>
      <c r="VIT329" s="942"/>
      <c r="VIU329" s="942"/>
      <c r="VIV329" s="942"/>
      <c r="VIW329" s="942"/>
      <c r="VIX329" s="942"/>
      <c r="VIY329" s="942"/>
      <c r="VIZ329" s="942"/>
      <c r="VJA329" s="942"/>
      <c r="VJB329" s="942"/>
      <c r="VJC329" s="942"/>
      <c r="VJD329" s="942"/>
      <c r="VJE329" s="942"/>
      <c r="VJF329" s="942"/>
      <c r="VJG329" s="942"/>
      <c r="VJH329" s="942"/>
      <c r="VJI329" s="942"/>
      <c r="VJJ329" s="942"/>
      <c r="VJK329" s="942"/>
      <c r="VJL329" s="942"/>
      <c r="VJM329" s="942"/>
      <c r="VJN329" s="942"/>
      <c r="VJO329" s="942"/>
      <c r="VJP329" s="942"/>
      <c r="VJQ329" s="942"/>
      <c r="VJR329" s="942"/>
      <c r="VJS329" s="942"/>
      <c r="VJT329" s="942"/>
      <c r="VJU329" s="942"/>
      <c r="VJV329" s="942"/>
      <c r="VJW329" s="942"/>
      <c r="VJX329" s="942"/>
      <c r="VJY329" s="942"/>
      <c r="VJZ329" s="942"/>
      <c r="VKA329" s="942"/>
      <c r="VKB329" s="942"/>
      <c r="VKC329" s="942"/>
      <c r="VKD329" s="942"/>
      <c r="VKE329" s="942"/>
      <c r="VKF329" s="942"/>
      <c r="VKG329" s="942"/>
      <c r="VKH329" s="942"/>
      <c r="VKI329" s="942"/>
      <c r="VKJ329" s="942"/>
      <c r="VKK329" s="942"/>
      <c r="VKL329" s="942"/>
      <c r="VKM329" s="942"/>
      <c r="VKN329" s="942"/>
      <c r="VKO329" s="942"/>
      <c r="VKP329" s="942"/>
      <c r="VKQ329" s="942"/>
      <c r="VKR329" s="942"/>
      <c r="VKS329" s="942"/>
      <c r="VKT329" s="942"/>
      <c r="VKU329" s="942"/>
      <c r="VKV329" s="942"/>
      <c r="VKW329" s="942"/>
      <c r="VKX329" s="942"/>
      <c r="VKY329" s="942"/>
      <c r="VKZ329" s="942"/>
      <c r="VLA329" s="942"/>
      <c r="VLB329" s="942"/>
      <c r="VLC329" s="942"/>
      <c r="VLD329" s="942"/>
      <c r="VLE329" s="942"/>
      <c r="VLF329" s="942"/>
      <c r="VLG329" s="942"/>
      <c r="VLH329" s="942"/>
      <c r="VLI329" s="942"/>
      <c r="VLJ329" s="942"/>
      <c r="VLK329" s="942"/>
      <c r="VLL329" s="942"/>
      <c r="VLM329" s="942"/>
      <c r="VLN329" s="942"/>
      <c r="VLO329" s="942"/>
      <c r="VLP329" s="942"/>
      <c r="VLQ329" s="942"/>
      <c r="VLR329" s="942"/>
      <c r="VLS329" s="942"/>
      <c r="VLT329" s="942"/>
      <c r="VLU329" s="942"/>
      <c r="VLV329" s="942"/>
      <c r="VLW329" s="942"/>
      <c r="VLX329" s="942"/>
      <c r="VLY329" s="942"/>
      <c r="VLZ329" s="942"/>
      <c r="VMA329" s="942"/>
      <c r="VMB329" s="942"/>
      <c r="VMC329" s="942"/>
      <c r="VMD329" s="942"/>
      <c r="VME329" s="942"/>
      <c r="VMF329" s="942"/>
      <c r="VMG329" s="942"/>
      <c r="VMH329" s="942"/>
      <c r="VMI329" s="942"/>
      <c r="VMJ329" s="942"/>
      <c r="VMK329" s="942"/>
      <c r="VML329" s="942"/>
      <c r="VMM329" s="942"/>
      <c r="VMN329" s="942"/>
      <c r="VMO329" s="942"/>
      <c r="VMP329" s="942"/>
      <c r="VMQ329" s="942"/>
      <c r="VMR329" s="942"/>
      <c r="VMS329" s="942"/>
      <c r="VMT329" s="942"/>
      <c r="VMU329" s="942"/>
      <c r="VMV329" s="942"/>
      <c r="VMW329" s="942"/>
      <c r="VMX329" s="942"/>
      <c r="VMY329" s="942"/>
      <c r="VMZ329" s="942"/>
      <c r="VNA329" s="942"/>
      <c r="VNB329" s="942"/>
      <c r="VNC329" s="942"/>
      <c r="VND329" s="942"/>
      <c r="VNE329" s="942"/>
      <c r="VNF329" s="942"/>
      <c r="VNG329" s="942"/>
      <c r="VNH329" s="942"/>
      <c r="VNI329" s="942"/>
      <c r="VNJ329" s="942"/>
      <c r="VNK329" s="942"/>
      <c r="VNL329" s="942"/>
      <c r="VNM329" s="942"/>
      <c r="VNN329" s="942"/>
      <c r="VNO329" s="942"/>
      <c r="VNP329" s="942"/>
      <c r="VNQ329" s="942"/>
      <c r="VNR329" s="942"/>
      <c r="VNS329" s="942"/>
      <c r="VNT329" s="942"/>
      <c r="VNU329" s="942"/>
      <c r="VNV329" s="942"/>
      <c r="VNW329" s="942"/>
      <c r="VNX329" s="942"/>
      <c r="VNY329" s="942"/>
      <c r="VNZ329" s="942"/>
      <c r="VOA329" s="942"/>
      <c r="VOB329" s="942"/>
      <c r="VOC329" s="942"/>
      <c r="VOD329" s="942"/>
      <c r="VOE329" s="942"/>
      <c r="VOF329" s="942"/>
      <c r="VOG329" s="942"/>
      <c r="VOH329" s="942"/>
      <c r="VOI329" s="942"/>
      <c r="VOJ329" s="942"/>
      <c r="VOK329" s="942"/>
      <c r="VOL329" s="942"/>
      <c r="VOM329" s="942"/>
      <c r="VON329" s="942"/>
      <c r="VOO329" s="942"/>
      <c r="VOP329" s="942"/>
      <c r="VOQ329" s="942"/>
      <c r="VOR329" s="942"/>
      <c r="VOS329" s="942"/>
      <c r="VOT329" s="942"/>
      <c r="VOU329" s="942"/>
      <c r="VOV329" s="942"/>
      <c r="VOW329" s="942"/>
      <c r="VOX329" s="942"/>
      <c r="VOY329" s="942"/>
      <c r="VOZ329" s="942"/>
      <c r="VPA329" s="942"/>
      <c r="VPB329" s="942"/>
      <c r="VPC329" s="942"/>
      <c r="VPD329" s="942"/>
      <c r="VPE329" s="942"/>
      <c r="VPF329" s="942"/>
      <c r="VPG329" s="942"/>
      <c r="VPH329" s="942"/>
      <c r="VPI329" s="942"/>
      <c r="VPJ329" s="942"/>
      <c r="VPK329" s="942"/>
      <c r="VPL329" s="942"/>
      <c r="VPM329" s="942"/>
      <c r="VPN329" s="942"/>
      <c r="VPO329" s="942"/>
      <c r="VPP329" s="942"/>
      <c r="VPQ329" s="942"/>
      <c r="VPR329" s="942"/>
      <c r="VPS329" s="942"/>
      <c r="VPT329" s="942"/>
      <c r="VPU329" s="942"/>
      <c r="VPV329" s="942"/>
      <c r="VPW329" s="942"/>
      <c r="VPX329" s="942"/>
      <c r="VPY329" s="942"/>
      <c r="VPZ329" s="942"/>
      <c r="VQA329" s="942"/>
      <c r="VQB329" s="942"/>
      <c r="VQC329" s="942"/>
      <c r="VQD329" s="942"/>
      <c r="VQE329" s="942"/>
      <c r="VQF329" s="942"/>
      <c r="VQG329" s="942"/>
      <c r="VQH329" s="942"/>
      <c r="VQI329" s="942"/>
      <c r="VQJ329" s="942"/>
      <c r="VQK329" s="942"/>
      <c r="VQL329" s="942"/>
      <c r="VQM329" s="942"/>
      <c r="VQN329" s="942"/>
      <c r="VQO329" s="942"/>
      <c r="VQP329" s="942"/>
      <c r="VQQ329" s="942"/>
      <c r="VQR329" s="942"/>
      <c r="VQS329" s="942"/>
      <c r="VQT329" s="942"/>
      <c r="VQU329" s="942"/>
      <c r="VQV329" s="942"/>
      <c r="VQW329" s="942"/>
      <c r="VQX329" s="942"/>
      <c r="VQY329" s="942"/>
      <c r="VQZ329" s="942"/>
      <c r="VRA329" s="942"/>
      <c r="VRB329" s="942"/>
      <c r="VRC329" s="942"/>
      <c r="VRD329" s="942"/>
      <c r="VRE329" s="942"/>
      <c r="VRF329" s="942"/>
      <c r="VRG329" s="942"/>
      <c r="VRH329" s="942"/>
      <c r="VRI329" s="942"/>
      <c r="VRJ329" s="942"/>
      <c r="VRK329" s="942"/>
      <c r="VRL329" s="942"/>
      <c r="VRM329" s="942"/>
      <c r="VRN329" s="942"/>
      <c r="VRO329" s="942"/>
      <c r="VRP329" s="942"/>
      <c r="VRQ329" s="942"/>
      <c r="VRR329" s="942"/>
      <c r="VRS329" s="942"/>
      <c r="VRT329" s="942"/>
      <c r="VRU329" s="942"/>
      <c r="VRV329" s="942"/>
      <c r="VRW329" s="942"/>
      <c r="VRX329" s="942"/>
      <c r="VRY329" s="942"/>
      <c r="VRZ329" s="942"/>
      <c r="VSA329" s="942"/>
      <c r="VSB329" s="942"/>
      <c r="VSC329" s="942"/>
      <c r="VSD329" s="942"/>
      <c r="VSE329" s="942"/>
      <c r="VSF329" s="942"/>
      <c r="VSG329" s="942"/>
      <c r="VSH329" s="942"/>
      <c r="VSI329" s="942"/>
      <c r="VSJ329" s="942"/>
      <c r="VSK329" s="942"/>
      <c r="VSL329" s="942"/>
      <c r="VSM329" s="942"/>
      <c r="VSN329" s="942"/>
      <c r="VSO329" s="942"/>
      <c r="VSP329" s="942"/>
      <c r="VSQ329" s="942"/>
      <c r="VSR329" s="942"/>
      <c r="VSS329" s="942"/>
      <c r="VST329" s="942"/>
      <c r="VSU329" s="942"/>
      <c r="VSV329" s="942"/>
      <c r="VSW329" s="942"/>
      <c r="VSX329" s="942"/>
      <c r="VSY329" s="942"/>
      <c r="VSZ329" s="942"/>
      <c r="VTA329" s="942"/>
      <c r="VTB329" s="942"/>
      <c r="VTC329" s="942"/>
      <c r="VTD329" s="942"/>
      <c r="VTE329" s="942"/>
      <c r="VTF329" s="942"/>
      <c r="VTG329" s="942"/>
      <c r="VTH329" s="942"/>
      <c r="VTI329" s="942"/>
      <c r="VTJ329" s="942"/>
      <c r="VTK329" s="942"/>
      <c r="VTL329" s="942"/>
      <c r="VTM329" s="942"/>
      <c r="VTN329" s="942"/>
      <c r="VTO329" s="942"/>
      <c r="VTP329" s="942"/>
      <c r="VTQ329" s="942"/>
      <c r="VTR329" s="942"/>
      <c r="VTS329" s="942"/>
      <c r="VTT329" s="942"/>
      <c r="VTU329" s="942"/>
      <c r="VTV329" s="942"/>
      <c r="VTW329" s="942"/>
      <c r="VTX329" s="942"/>
      <c r="VTY329" s="942"/>
      <c r="VTZ329" s="942"/>
      <c r="VUA329" s="942"/>
      <c r="VUB329" s="942"/>
      <c r="VUC329" s="942"/>
      <c r="VUD329" s="942"/>
      <c r="VUE329" s="942"/>
      <c r="VUF329" s="942"/>
      <c r="VUG329" s="942"/>
      <c r="VUH329" s="942"/>
      <c r="VUI329" s="942"/>
      <c r="VUJ329" s="942"/>
      <c r="VUK329" s="942"/>
      <c r="VUL329" s="942"/>
      <c r="VUM329" s="942"/>
      <c r="VUN329" s="942"/>
      <c r="VUO329" s="942"/>
      <c r="VUP329" s="942"/>
      <c r="VUQ329" s="942"/>
      <c r="VUR329" s="942"/>
      <c r="VUS329" s="942"/>
      <c r="VUT329" s="942"/>
      <c r="VUU329" s="942"/>
      <c r="VUV329" s="942"/>
      <c r="VUW329" s="942"/>
      <c r="VUX329" s="942"/>
      <c r="VUY329" s="942"/>
      <c r="VUZ329" s="942"/>
      <c r="VVA329" s="942"/>
      <c r="VVB329" s="942"/>
      <c r="VVC329" s="942"/>
      <c r="VVD329" s="942"/>
      <c r="VVE329" s="942"/>
      <c r="VVF329" s="942"/>
      <c r="VVG329" s="942"/>
      <c r="VVH329" s="942"/>
      <c r="VVI329" s="942"/>
      <c r="VVJ329" s="942"/>
      <c r="VVK329" s="942"/>
      <c r="VVL329" s="942"/>
      <c r="VVM329" s="942"/>
      <c r="VVN329" s="942"/>
      <c r="VVO329" s="942"/>
      <c r="VVP329" s="942"/>
      <c r="VVQ329" s="942"/>
      <c r="VVR329" s="942"/>
      <c r="VVS329" s="942"/>
      <c r="VVT329" s="942"/>
      <c r="VVU329" s="942"/>
      <c r="VVV329" s="942"/>
      <c r="VVW329" s="942"/>
      <c r="VVX329" s="942"/>
      <c r="VVY329" s="942"/>
      <c r="VVZ329" s="942"/>
      <c r="VWA329" s="942"/>
      <c r="VWB329" s="942"/>
      <c r="VWC329" s="942"/>
      <c r="VWD329" s="942"/>
      <c r="VWE329" s="942"/>
      <c r="VWF329" s="942"/>
      <c r="VWG329" s="942"/>
      <c r="VWH329" s="942"/>
      <c r="VWI329" s="942"/>
      <c r="VWJ329" s="942"/>
      <c r="VWK329" s="942"/>
      <c r="VWL329" s="942"/>
      <c r="VWM329" s="942"/>
      <c r="VWN329" s="942"/>
      <c r="VWO329" s="942"/>
      <c r="VWP329" s="942"/>
      <c r="VWQ329" s="942"/>
      <c r="VWR329" s="942"/>
      <c r="VWS329" s="942"/>
      <c r="VWT329" s="942"/>
      <c r="VWU329" s="942"/>
      <c r="VWV329" s="942"/>
      <c r="VWW329" s="942"/>
      <c r="VWX329" s="942"/>
      <c r="VWY329" s="942"/>
      <c r="VWZ329" s="942"/>
      <c r="VXA329" s="942"/>
      <c r="VXB329" s="942"/>
      <c r="VXC329" s="942"/>
      <c r="VXD329" s="942"/>
      <c r="VXE329" s="942"/>
      <c r="VXF329" s="942"/>
      <c r="VXG329" s="942"/>
      <c r="VXH329" s="942"/>
      <c r="VXI329" s="942"/>
      <c r="VXJ329" s="942"/>
      <c r="VXK329" s="942"/>
      <c r="VXL329" s="942"/>
      <c r="VXM329" s="942"/>
      <c r="VXN329" s="942"/>
      <c r="VXO329" s="942"/>
      <c r="VXP329" s="942"/>
      <c r="VXQ329" s="942"/>
      <c r="VXR329" s="942"/>
      <c r="VXS329" s="942"/>
      <c r="VXT329" s="942"/>
      <c r="VXU329" s="942"/>
      <c r="VXV329" s="942"/>
      <c r="VXW329" s="942"/>
      <c r="VXX329" s="942"/>
      <c r="VXY329" s="942"/>
      <c r="VXZ329" s="942"/>
      <c r="VYA329" s="942"/>
      <c r="VYB329" s="942"/>
      <c r="VYC329" s="942"/>
      <c r="VYD329" s="942"/>
      <c r="VYE329" s="942"/>
      <c r="VYF329" s="942"/>
      <c r="VYG329" s="942"/>
      <c r="VYH329" s="942"/>
      <c r="VYI329" s="942"/>
      <c r="VYJ329" s="942"/>
      <c r="VYK329" s="942"/>
      <c r="VYL329" s="942"/>
      <c r="VYM329" s="942"/>
      <c r="VYN329" s="942"/>
      <c r="VYO329" s="942"/>
      <c r="VYP329" s="942"/>
      <c r="VYQ329" s="942"/>
      <c r="VYR329" s="942"/>
      <c r="VYS329" s="942"/>
      <c r="VYT329" s="942"/>
      <c r="VYU329" s="942"/>
      <c r="VYV329" s="942"/>
      <c r="VYW329" s="942"/>
      <c r="VYX329" s="942"/>
      <c r="VYY329" s="942"/>
      <c r="VYZ329" s="942"/>
      <c r="VZA329" s="942"/>
      <c r="VZB329" s="942"/>
      <c r="VZC329" s="942"/>
      <c r="VZD329" s="942"/>
      <c r="VZE329" s="942"/>
      <c r="VZF329" s="942"/>
      <c r="VZG329" s="942"/>
      <c r="VZH329" s="942"/>
      <c r="VZI329" s="942"/>
      <c r="VZJ329" s="942"/>
      <c r="VZK329" s="942"/>
      <c r="VZL329" s="942"/>
      <c r="VZM329" s="942"/>
      <c r="VZN329" s="942"/>
      <c r="VZO329" s="942"/>
      <c r="VZP329" s="942"/>
      <c r="VZQ329" s="942"/>
      <c r="VZR329" s="942"/>
      <c r="VZS329" s="942"/>
      <c r="VZT329" s="942"/>
      <c r="VZU329" s="942"/>
      <c r="VZV329" s="942"/>
      <c r="VZW329" s="942"/>
      <c r="VZX329" s="942"/>
      <c r="VZY329" s="942"/>
      <c r="VZZ329" s="942"/>
      <c r="WAA329" s="942"/>
      <c r="WAB329" s="942"/>
      <c r="WAC329" s="942"/>
      <c r="WAD329" s="942"/>
      <c r="WAE329" s="942"/>
      <c r="WAF329" s="942"/>
      <c r="WAG329" s="942"/>
      <c r="WAH329" s="942"/>
      <c r="WAI329" s="942"/>
      <c r="WAJ329" s="942"/>
      <c r="WAK329" s="942"/>
      <c r="WAL329" s="942"/>
      <c r="WAM329" s="942"/>
      <c r="WAN329" s="942"/>
      <c r="WAO329" s="942"/>
      <c r="WAP329" s="942"/>
      <c r="WAQ329" s="942"/>
      <c r="WAR329" s="942"/>
      <c r="WAS329" s="942"/>
      <c r="WAT329" s="942"/>
      <c r="WAU329" s="942"/>
      <c r="WAV329" s="942"/>
      <c r="WAW329" s="942"/>
      <c r="WAX329" s="942"/>
      <c r="WAY329" s="942"/>
      <c r="WAZ329" s="942"/>
      <c r="WBA329" s="942"/>
      <c r="WBB329" s="942"/>
      <c r="WBC329" s="942"/>
      <c r="WBD329" s="942"/>
      <c r="WBE329" s="942"/>
      <c r="WBF329" s="942"/>
      <c r="WBG329" s="942"/>
      <c r="WBH329" s="942"/>
      <c r="WBI329" s="942"/>
      <c r="WBJ329" s="942"/>
      <c r="WBK329" s="942"/>
      <c r="WBL329" s="942"/>
      <c r="WBM329" s="942"/>
      <c r="WBN329" s="942"/>
      <c r="WBO329" s="942"/>
      <c r="WBP329" s="942"/>
      <c r="WBQ329" s="942"/>
      <c r="WBR329" s="942"/>
      <c r="WBS329" s="942"/>
      <c r="WBT329" s="942"/>
      <c r="WBU329" s="942"/>
      <c r="WBV329" s="942"/>
      <c r="WBW329" s="942"/>
      <c r="WBX329" s="942"/>
      <c r="WBY329" s="942"/>
      <c r="WBZ329" s="942"/>
      <c r="WCA329" s="942"/>
      <c r="WCB329" s="942"/>
      <c r="WCC329" s="942"/>
      <c r="WCD329" s="942"/>
      <c r="WCE329" s="942"/>
      <c r="WCF329" s="942"/>
      <c r="WCG329" s="942"/>
      <c r="WCH329" s="942"/>
      <c r="WCI329" s="942"/>
      <c r="WCJ329" s="942"/>
      <c r="WCK329" s="942"/>
      <c r="WCL329" s="942"/>
      <c r="WCM329" s="942"/>
      <c r="WCN329" s="942"/>
      <c r="WCO329" s="942"/>
      <c r="WCP329" s="942"/>
      <c r="WCQ329" s="942"/>
      <c r="WCR329" s="942"/>
      <c r="WCS329" s="942"/>
      <c r="WCT329" s="942"/>
      <c r="WCU329" s="942"/>
      <c r="WCV329" s="942"/>
      <c r="WCW329" s="942"/>
      <c r="WCX329" s="942"/>
      <c r="WCY329" s="942"/>
      <c r="WCZ329" s="942"/>
      <c r="WDA329" s="942"/>
      <c r="WDB329" s="942"/>
      <c r="WDC329" s="942"/>
      <c r="WDD329" s="942"/>
      <c r="WDE329" s="942"/>
      <c r="WDF329" s="942"/>
      <c r="WDG329" s="942"/>
      <c r="WDH329" s="942"/>
      <c r="WDI329" s="942"/>
      <c r="WDJ329" s="942"/>
      <c r="WDK329" s="942"/>
      <c r="WDL329" s="942"/>
      <c r="WDM329" s="942"/>
      <c r="WDN329" s="942"/>
      <c r="WDO329" s="942"/>
      <c r="WDP329" s="942"/>
      <c r="WDQ329" s="942"/>
      <c r="WDR329" s="942"/>
      <c r="WDS329" s="942"/>
      <c r="WDT329" s="942"/>
      <c r="WDU329" s="942"/>
      <c r="WDV329" s="942"/>
      <c r="WDW329" s="942"/>
      <c r="WDX329" s="942"/>
      <c r="WDY329" s="942"/>
      <c r="WDZ329" s="942"/>
      <c r="WEA329" s="942"/>
      <c r="WEB329" s="942"/>
      <c r="WEC329" s="942"/>
      <c r="WED329" s="942"/>
      <c r="WEE329" s="942"/>
      <c r="WEF329" s="942"/>
      <c r="WEG329" s="942"/>
      <c r="WEH329" s="942"/>
      <c r="WEI329" s="942"/>
      <c r="WEJ329" s="942"/>
      <c r="WEK329" s="942"/>
      <c r="WEL329" s="942"/>
      <c r="WEM329" s="942"/>
      <c r="WEN329" s="942"/>
      <c r="WEO329" s="942"/>
      <c r="WEP329" s="942"/>
      <c r="WEQ329" s="942"/>
      <c r="WER329" s="942"/>
      <c r="WES329" s="942"/>
      <c r="WET329" s="942"/>
      <c r="WEU329" s="942"/>
      <c r="WEV329" s="942"/>
      <c r="WEW329" s="942"/>
      <c r="WEX329" s="942"/>
      <c r="WEY329" s="942"/>
      <c r="WEZ329" s="942"/>
      <c r="WFA329" s="942"/>
      <c r="WFB329" s="942"/>
      <c r="WFC329" s="942"/>
      <c r="WFD329" s="942"/>
      <c r="WFE329" s="942"/>
      <c r="WFF329" s="942"/>
      <c r="WFG329" s="942"/>
      <c r="WFH329" s="942"/>
      <c r="WFI329" s="942"/>
      <c r="WFJ329" s="942"/>
      <c r="WFK329" s="942"/>
      <c r="WFL329" s="942"/>
      <c r="WFM329" s="942"/>
      <c r="WFN329" s="942"/>
      <c r="WFO329" s="942"/>
      <c r="WFP329" s="942"/>
      <c r="WFQ329" s="942"/>
      <c r="WFR329" s="942"/>
      <c r="WFS329" s="942"/>
      <c r="WFT329" s="942"/>
      <c r="WFU329" s="942"/>
      <c r="WFV329" s="942"/>
      <c r="WFW329" s="942"/>
      <c r="WFX329" s="942"/>
      <c r="WFY329" s="942"/>
      <c r="WFZ329" s="942"/>
      <c r="WGA329" s="942"/>
      <c r="WGB329" s="942"/>
      <c r="WGC329" s="942"/>
      <c r="WGD329" s="942"/>
      <c r="WGE329" s="942"/>
      <c r="WGF329" s="942"/>
      <c r="WGG329" s="942"/>
      <c r="WGH329" s="942"/>
      <c r="WGI329" s="942"/>
      <c r="WGJ329" s="942"/>
      <c r="WGK329" s="942"/>
      <c r="WGL329" s="942"/>
      <c r="WGM329" s="942"/>
      <c r="WGN329" s="942"/>
      <c r="WGO329" s="942"/>
      <c r="WGP329" s="942"/>
      <c r="WGQ329" s="942"/>
      <c r="WGR329" s="942"/>
      <c r="WGS329" s="942"/>
      <c r="WGT329" s="942"/>
      <c r="WGU329" s="942"/>
      <c r="WGV329" s="942"/>
      <c r="WGW329" s="942"/>
      <c r="WGX329" s="942"/>
      <c r="WGY329" s="942"/>
      <c r="WGZ329" s="942"/>
      <c r="WHA329" s="942"/>
      <c r="WHB329" s="942"/>
      <c r="WHC329" s="942"/>
      <c r="WHD329" s="942"/>
      <c r="WHE329" s="942"/>
      <c r="WHF329" s="942"/>
      <c r="WHG329" s="942"/>
      <c r="WHH329" s="942"/>
      <c r="WHI329" s="942"/>
      <c r="WHJ329" s="942"/>
      <c r="WHK329" s="942"/>
      <c r="WHL329" s="942"/>
      <c r="WHM329" s="942"/>
      <c r="WHN329" s="942"/>
      <c r="WHO329" s="942"/>
      <c r="WHP329" s="942"/>
      <c r="WHQ329" s="942"/>
      <c r="WHR329" s="942"/>
      <c r="WHS329" s="942"/>
      <c r="WHT329" s="942"/>
      <c r="WHU329" s="942"/>
      <c r="WHV329" s="942"/>
      <c r="WHW329" s="942"/>
      <c r="WHX329" s="942"/>
      <c r="WHY329" s="942"/>
      <c r="WHZ329" s="942"/>
      <c r="WIA329" s="942"/>
      <c r="WIB329" s="942"/>
      <c r="WIC329" s="942"/>
      <c r="WID329" s="942"/>
      <c r="WIE329" s="942"/>
      <c r="WIF329" s="942"/>
      <c r="WIG329" s="942"/>
      <c r="WIH329" s="942"/>
      <c r="WII329" s="942"/>
      <c r="WIJ329" s="942"/>
      <c r="WIK329" s="942"/>
      <c r="WIL329" s="942"/>
      <c r="WIM329" s="942"/>
      <c r="WIN329" s="942"/>
      <c r="WIO329" s="942"/>
      <c r="WIP329" s="942"/>
      <c r="WIQ329" s="942"/>
      <c r="WIR329" s="942"/>
      <c r="WIS329" s="942"/>
      <c r="WIT329" s="942"/>
      <c r="WIU329" s="942"/>
      <c r="WIV329" s="942"/>
      <c r="WIW329" s="942"/>
      <c r="WIX329" s="942"/>
      <c r="WIY329" s="942"/>
      <c r="WIZ329" s="942"/>
      <c r="WJA329" s="942"/>
      <c r="WJB329" s="942"/>
      <c r="WJC329" s="942"/>
      <c r="WJD329" s="942"/>
      <c r="WJE329" s="942"/>
      <c r="WJF329" s="942"/>
      <c r="WJG329" s="942"/>
      <c r="WJH329" s="942"/>
      <c r="WJI329" s="942"/>
      <c r="WJJ329" s="942"/>
      <c r="WJK329" s="942"/>
      <c r="WJL329" s="942"/>
      <c r="WJM329" s="942"/>
      <c r="WJN329" s="942"/>
      <c r="WJO329" s="942"/>
      <c r="WJP329" s="942"/>
      <c r="WJQ329" s="942"/>
      <c r="WJR329" s="942"/>
      <c r="WJS329" s="942"/>
      <c r="WJT329" s="942"/>
      <c r="WJU329" s="942"/>
      <c r="WJV329" s="942"/>
      <c r="WJW329" s="942"/>
      <c r="WJX329" s="942"/>
      <c r="WJY329" s="942"/>
      <c r="WJZ329" s="942"/>
      <c r="WKA329" s="942"/>
      <c r="WKB329" s="942"/>
      <c r="WKC329" s="942"/>
      <c r="WKD329" s="942"/>
      <c r="WKE329" s="942"/>
      <c r="WKF329" s="942"/>
      <c r="WKG329" s="942"/>
      <c r="WKH329" s="942"/>
      <c r="WKI329" s="942"/>
      <c r="WKJ329" s="942"/>
      <c r="WKK329" s="942"/>
      <c r="WKL329" s="942"/>
      <c r="WKM329" s="942"/>
      <c r="WKN329" s="942"/>
      <c r="WKO329" s="942"/>
      <c r="WKP329" s="942"/>
      <c r="WKQ329" s="942"/>
      <c r="WKR329" s="942"/>
      <c r="WKS329" s="942"/>
      <c r="WKT329" s="942"/>
      <c r="WKU329" s="942"/>
      <c r="WKV329" s="942"/>
      <c r="WKW329" s="942"/>
      <c r="WKX329" s="942"/>
      <c r="WKY329" s="942"/>
      <c r="WKZ329" s="942"/>
      <c r="WLA329" s="942"/>
      <c r="WLB329" s="942"/>
      <c r="WLC329" s="942"/>
      <c r="WLD329" s="942"/>
      <c r="WLE329" s="942"/>
      <c r="WLF329" s="942"/>
      <c r="WLG329" s="942"/>
      <c r="WLH329" s="942"/>
      <c r="WLI329" s="942"/>
      <c r="WLJ329" s="942"/>
      <c r="WLK329" s="942"/>
      <c r="WLL329" s="942"/>
      <c r="WLM329" s="942"/>
      <c r="WLN329" s="942"/>
      <c r="WLO329" s="942"/>
      <c r="WLP329" s="942"/>
      <c r="WLQ329" s="942"/>
      <c r="WLR329" s="942"/>
      <c r="WLS329" s="942"/>
      <c r="WLT329" s="942"/>
      <c r="WLU329" s="942"/>
      <c r="WLV329" s="942"/>
      <c r="WLW329" s="942"/>
      <c r="WLX329" s="942"/>
      <c r="WLY329" s="942"/>
      <c r="WLZ329" s="942"/>
      <c r="WMA329" s="942"/>
      <c r="WMB329" s="942"/>
      <c r="WMC329" s="942"/>
      <c r="WMD329" s="942"/>
      <c r="WME329" s="942"/>
      <c r="WMF329" s="942"/>
      <c r="WMG329" s="942"/>
      <c r="WMH329" s="942"/>
      <c r="WMI329" s="942"/>
      <c r="WMJ329" s="942"/>
      <c r="WMK329" s="942"/>
      <c r="WML329" s="942"/>
      <c r="WMM329" s="942"/>
      <c r="WMN329" s="942"/>
      <c r="WMO329" s="942"/>
      <c r="WMP329" s="942"/>
      <c r="WMQ329" s="942"/>
      <c r="WMR329" s="942"/>
      <c r="WMS329" s="942"/>
      <c r="WMT329" s="942"/>
      <c r="WMU329" s="942"/>
      <c r="WMV329" s="942"/>
      <c r="WMW329" s="942"/>
      <c r="WMX329" s="942"/>
      <c r="WMY329" s="942"/>
      <c r="WMZ329" s="942"/>
      <c r="WNA329" s="942"/>
      <c r="WNB329" s="942"/>
      <c r="WNC329" s="942"/>
      <c r="WND329" s="942"/>
      <c r="WNE329" s="942"/>
      <c r="WNF329" s="942"/>
      <c r="WNG329" s="942"/>
      <c r="WNH329" s="942"/>
      <c r="WNI329" s="942"/>
      <c r="WNJ329" s="942"/>
      <c r="WNK329" s="942"/>
      <c r="WNL329" s="942"/>
      <c r="WNM329" s="942"/>
      <c r="WNN329" s="942"/>
      <c r="WNO329" s="942"/>
      <c r="WNP329" s="942"/>
      <c r="WNQ329" s="942"/>
      <c r="WNR329" s="942"/>
      <c r="WNS329" s="942"/>
      <c r="WNT329" s="942"/>
      <c r="WNU329" s="942"/>
      <c r="WNV329" s="942"/>
      <c r="WNW329" s="942"/>
      <c r="WNX329" s="942"/>
      <c r="WNY329" s="942"/>
      <c r="WNZ329" s="942"/>
      <c r="WOA329" s="942"/>
      <c r="WOB329" s="942"/>
      <c r="WOC329" s="942"/>
      <c r="WOD329" s="942"/>
      <c r="WOE329" s="942"/>
      <c r="WOF329" s="942"/>
      <c r="WOG329" s="942"/>
      <c r="WOH329" s="942"/>
      <c r="WOI329" s="942"/>
      <c r="WOJ329" s="942"/>
      <c r="WOK329" s="942"/>
      <c r="WOL329" s="942"/>
      <c r="WOM329" s="942"/>
      <c r="WON329" s="942"/>
      <c r="WOO329" s="942"/>
      <c r="WOP329" s="942"/>
      <c r="WOQ329" s="942"/>
      <c r="WOR329" s="942"/>
      <c r="WOS329" s="942"/>
      <c r="WOT329" s="942"/>
      <c r="WOU329" s="942"/>
      <c r="WOV329" s="942"/>
      <c r="WOW329" s="942"/>
      <c r="WOX329" s="942"/>
      <c r="WOY329" s="942"/>
      <c r="WOZ329" s="942"/>
      <c r="WPA329" s="942"/>
      <c r="WPB329" s="942"/>
      <c r="WPC329" s="942"/>
      <c r="WPD329" s="942"/>
      <c r="WPE329" s="942"/>
      <c r="WPF329" s="942"/>
      <c r="WPG329" s="942"/>
      <c r="WPH329" s="942"/>
      <c r="WPI329" s="942"/>
      <c r="WPJ329" s="942"/>
      <c r="WPK329" s="942"/>
      <c r="WPL329" s="942"/>
      <c r="WPM329" s="942"/>
      <c r="WPN329" s="942"/>
      <c r="WPO329" s="942"/>
      <c r="WPP329" s="942"/>
      <c r="WPQ329" s="942"/>
      <c r="WPR329" s="942"/>
      <c r="WPS329" s="942"/>
      <c r="WPT329" s="942"/>
      <c r="WPU329" s="942"/>
      <c r="WPV329" s="942"/>
      <c r="WPW329" s="942"/>
      <c r="WPX329" s="942"/>
      <c r="WPY329" s="942"/>
      <c r="WPZ329" s="942"/>
      <c r="WQA329" s="942"/>
      <c r="WQB329" s="942"/>
      <c r="WQC329" s="942"/>
      <c r="WQD329" s="942"/>
      <c r="WQE329" s="942"/>
      <c r="WQF329" s="942"/>
      <c r="WQG329" s="942"/>
      <c r="WQH329" s="942"/>
      <c r="WQI329" s="942"/>
      <c r="WQJ329" s="942"/>
      <c r="WQK329" s="942"/>
      <c r="WQL329" s="942"/>
      <c r="WQM329" s="942"/>
      <c r="WQN329" s="942"/>
      <c r="WQO329" s="942"/>
      <c r="WQP329" s="942"/>
      <c r="WQQ329" s="942"/>
      <c r="WQR329" s="942"/>
      <c r="WQS329" s="942"/>
      <c r="WQT329" s="942"/>
      <c r="WQU329" s="942"/>
      <c r="WQV329" s="942"/>
      <c r="WQW329" s="942"/>
      <c r="WQX329" s="942"/>
      <c r="WQY329" s="942"/>
      <c r="WQZ329" s="942"/>
      <c r="WRA329" s="942"/>
      <c r="WRB329" s="942"/>
      <c r="WRC329" s="942"/>
      <c r="WRD329" s="942"/>
      <c r="WRE329" s="942"/>
      <c r="WRF329" s="942"/>
      <c r="WRG329" s="942"/>
      <c r="WRH329" s="942"/>
      <c r="WRI329" s="942"/>
      <c r="WRJ329" s="942"/>
      <c r="WRK329" s="942"/>
      <c r="WRL329" s="942"/>
      <c r="WRM329" s="942"/>
      <c r="WRN329" s="942"/>
      <c r="WRO329" s="942"/>
      <c r="WRP329" s="942"/>
      <c r="WRQ329" s="942"/>
      <c r="WRR329" s="942"/>
      <c r="WRS329" s="942"/>
      <c r="WRT329" s="942"/>
      <c r="WRU329" s="942"/>
      <c r="WRV329" s="942"/>
      <c r="WRW329" s="942"/>
      <c r="WRX329" s="942"/>
      <c r="WRY329" s="942"/>
      <c r="WRZ329" s="942"/>
      <c r="WSA329" s="942"/>
      <c r="WSB329" s="942"/>
      <c r="WSC329" s="942"/>
      <c r="WSD329" s="942"/>
      <c r="WSE329" s="942"/>
      <c r="WSF329" s="942"/>
      <c r="WSG329" s="942"/>
      <c r="WSH329" s="942"/>
      <c r="WSI329" s="942"/>
      <c r="WSJ329" s="942"/>
      <c r="WSK329" s="942"/>
      <c r="WSL329" s="942"/>
      <c r="WSM329" s="942"/>
      <c r="WSN329" s="942"/>
      <c r="WSO329" s="942"/>
      <c r="WSP329" s="942"/>
      <c r="WSQ329" s="942"/>
      <c r="WSR329" s="942"/>
      <c r="WSS329" s="942"/>
      <c r="WST329" s="942"/>
      <c r="WSU329" s="942"/>
      <c r="WSV329" s="942"/>
      <c r="WSW329" s="942"/>
      <c r="WSX329" s="942"/>
      <c r="WSY329" s="942"/>
      <c r="WSZ329" s="942"/>
      <c r="WTA329" s="942"/>
      <c r="WTB329" s="942"/>
      <c r="WTC329" s="942"/>
      <c r="WTD329" s="942"/>
      <c r="WTE329" s="942"/>
      <c r="WTF329" s="942"/>
      <c r="WTG329" s="942"/>
      <c r="WTH329" s="942"/>
      <c r="WTI329" s="942"/>
      <c r="WTJ329" s="942"/>
      <c r="WTK329" s="942"/>
      <c r="WTL329" s="942"/>
      <c r="WTM329" s="942"/>
      <c r="WTN329" s="942"/>
      <c r="WTO329" s="942"/>
      <c r="WTP329" s="942"/>
      <c r="WTQ329" s="942"/>
      <c r="WTR329" s="942"/>
      <c r="WTS329" s="942"/>
      <c r="WTT329" s="942"/>
      <c r="WTU329" s="942"/>
      <c r="WTV329" s="942"/>
      <c r="WTW329" s="942"/>
      <c r="WTX329" s="942"/>
      <c r="WTY329" s="942"/>
      <c r="WTZ329" s="942"/>
      <c r="WUA329" s="942"/>
      <c r="WUB329" s="942"/>
      <c r="WUC329" s="942"/>
      <c r="WUD329" s="942"/>
      <c r="WUE329" s="942"/>
      <c r="WUF329" s="942"/>
      <c r="WUG329" s="942"/>
      <c r="WUH329" s="942"/>
      <c r="WUI329" s="942"/>
      <c r="WUJ329" s="942"/>
      <c r="WUK329" s="942"/>
      <c r="WUL329" s="942"/>
      <c r="WUM329" s="942"/>
      <c r="WUN329" s="942"/>
      <c r="WUO329" s="942"/>
      <c r="WUP329" s="942"/>
      <c r="WUQ329" s="942"/>
      <c r="WUR329" s="942"/>
      <c r="WUS329" s="942"/>
      <c r="WUT329" s="942"/>
      <c r="WUU329" s="942"/>
      <c r="WUV329" s="942"/>
      <c r="WUW329" s="942"/>
      <c r="WUX329" s="942"/>
      <c r="WUY329" s="942"/>
      <c r="WUZ329" s="942"/>
      <c r="WVA329" s="942"/>
      <c r="WVB329" s="942"/>
      <c r="WVC329" s="942"/>
      <c r="WVD329" s="942"/>
      <c r="WVE329" s="942"/>
      <c r="WVF329" s="942"/>
      <c r="WVG329" s="942"/>
      <c r="WVH329" s="942"/>
      <c r="WVI329" s="942"/>
      <c r="WVJ329" s="942"/>
      <c r="WVK329" s="942"/>
      <c r="WVL329" s="942"/>
      <c r="WVM329" s="942"/>
      <c r="WVN329" s="942"/>
      <c r="WVO329" s="942"/>
      <c r="WVP329" s="942"/>
      <c r="WVQ329" s="942"/>
      <c r="WVR329" s="942"/>
      <c r="WVS329" s="942"/>
      <c r="WVT329" s="942"/>
      <c r="WVU329" s="942"/>
      <c r="WVV329" s="942"/>
      <c r="WVW329" s="942"/>
      <c r="WVX329" s="942"/>
      <c r="WVY329" s="942"/>
      <c r="WVZ329" s="942"/>
      <c r="WWA329" s="942"/>
      <c r="WWB329" s="942"/>
      <c r="WWC329" s="942"/>
      <c r="WWD329" s="942"/>
      <c r="WWE329" s="942"/>
      <c r="WWF329" s="942"/>
      <c r="WWG329" s="942"/>
      <c r="WWH329" s="942"/>
      <c r="WWI329" s="942"/>
      <c r="WWJ329" s="942"/>
      <c r="WWK329" s="942"/>
      <c r="WWL329" s="942"/>
      <c r="WWM329" s="942"/>
      <c r="WWN329" s="942"/>
      <c r="WWO329" s="942"/>
      <c r="WWP329" s="942"/>
      <c r="WWQ329" s="942"/>
      <c r="WWR329" s="942"/>
      <c r="WWS329" s="942"/>
      <c r="WWT329" s="942"/>
      <c r="WWU329" s="942"/>
      <c r="WWV329" s="942"/>
      <c r="WWW329" s="942"/>
      <c r="WWX329" s="942"/>
      <c r="WWY329" s="942"/>
      <c r="WWZ329" s="942"/>
      <c r="WXA329" s="942"/>
      <c r="WXB329" s="942"/>
      <c r="WXC329" s="942"/>
      <c r="WXD329" s="942"/>
      <c r="WXE329" s="942"/>
      <c r="WXF329" s="942"/>
      <c r="WXG329" s="942"/>
      <c r="WXH329" s="942"/>
      <c r="WXI329" s="942"/>
      <c r="WXJ329" s="942"/>
      <c r="WXK329" s="942"/>
      <c r="WXL329" s="942"/>
      <c r="WXM329" s="942"/>
      <c r="WXN329" s="942"/>
      <c r="WXO329" s="942"/>
      <c r="WXP329" s="942"/>
      <c r="WXQ329" s="942"/>
      <c r="WXR329" s="942"/>
      <c r="WXS329" s="942"/>
      <c r="WXT329" s="942"/>
      <c r="WXU329" s="942"/>
      <c r="WXV329" s="942"/>
      <c r="WXW329" s="942"/>
      <c r="WXX329" s="942"/>
      <c r="WXY329" s="942"/>
      <c r="WXZ329" s="942"/>
      <c r="WYA329" s="942"/>
      <c r="WYB329" s="942"/>
      <c r="WYC329" s="942"/>
      <c r="WYD329" s="942"/>
      <c r="WYE329" s="942"/>
      <c r="WYF329" s="942"/>
      <c r="WYG329" s="942"/>
      <c r="WYH329" s="942"/>
      <c r="WYI329" s="942"/>
      <c r="WYJ329" s="942"/>
      <c r="WYK329" s="942"/>
      <c r="WYL329" s="942"/>
      <c r="WYM329" s="942"/>
      <c r="WYN329" s="942"/>
      <c r="WYO329" s="942"/>
      <c r="WYP329" s="942"/>
      <c r="WYQ329" s="942"/>
      <c r="WYR329" s="942"/>
      <c r="WYS329" s="942"/>
      <c r="WYT329" s="942"/>
      <c r="WYU329" s="942"/>
      <c r="WYV329" s="942"/>
      <c r="WYW329" s="942"/>
      <c r="WYX329" s="942"/>
      <c r="WYY329" s="942"/>
      <c r="WYZ329" s="942"/>
      <c r="WZA329" s="942"/>
      <c r="WZB329" s="942"/>
      <c r="WZC329" s="942"/>
      <c r="WZD329" s="942"/>
      <c r="WZE329" s="942"/>
      <c r="WZF329" s="942"/>
      <c r="WZG329" s="942"/>
      <c r="WZH329" s="942"/>
      <c r="WZI329" s="942"/>
      <c r="WZJ329" s="942"/>
      <c r="WZK329" s="942"/>
      <c r="WZL329" s="942"/>
      <c r="WZM329" s="942"/>
      <c r="WZN329" s="942"/>
      <c r="WZO329" s="942"/>
      <c r="WZP329" s="942"/>
      <c r="WZQ329" s="942"/>
      <c r="WZR329" s="942"/>
      <c r="WZS329" s="942"/>
      <c r="WZT329" s="942"/>
      <c r="WZU329" s="942"/>
      <c r="WZV329" s="942"/>
      <c r="WZW329" s="942"/>
      <c r="WZX329" s="942"/>
      <c r="WZY329" s="942"/>
      <c r="WZZ329" s="942"/>
      <c r="XAA329" s="942"/>
      <c r="XAB329" s="942"/>
      <c r="XAC329" s="942"/>
      <c r="XAD329" s="942"/>
      <c r="XAE329" s="942"/>
      <c r="XAF329" s="942"/>
      <c r="XAG329" s="942"/>
      <c r="XAH329" s="942"/>
      <c r="XAI329" s="942"/>
      <c r="XAJ329" s="942"/>
      <c r="XAK329" s="942"/>
      <c r="XAL329" s="942"/>
      <c r="XAM329" s="942"/>
      <c r="XAN329" s="942"/>
      <c r="XAO329" s="942"/>
      <c r="XAP329" s="942"/>
      <c r="XAQ329" s="942"/>
      <c r="XAR329" s="942"/>
      <c r="XAS329" s="942"/>
      <c r="XAT329" s="942"/>
      <c r="XAU329" s="942"/>
      <c r="XAV329" s="942"/>
      <c r="XAW329" s="942"/>
      <c r="XAX329" s="942"/>
      <c r="XAY329" s="942"/>
      <c r="XAZ329" s="942"/>
      <c r="XBA329" s="942"/>
      <c r="XBB329" s="942"/>
      <c r="XBC329" s="942"/>
      <c r="XBD329" s="942"/>
      <c r="XBE329" s="942"/>
      <c r="XBF329" s="942"/>
      <c r="XBG329" s="942"/>
      <c r="XBH329" s="942"/>
      <c r="XBI329" s="942"/>
      <c r="XBJ329" s="942"/>
      <c r="XBK329" s="942"/>
      <c r="XBL329" s="942"/>
      <c r="XBM329" s="942"/>
      <c r="XBN329" s="942"/>
      <c r="XBO329" s="942"/>
      <c r="XBP329" s="942"/>
      <c r="XBQ329" s="942"/>
      <c r="XBR329" s="942"/>
      <c r="XBS329" s="942"/>
      <c r="XBT329" s="942"/>
      <c r="XBU329" s="942"/>
      <c r="XBV329" s="942"/>
      <c r="XBW329" s="942"/>
      <c r="XBX329" s="942"/>
      <c r="XBY329" s="942"/>
      <c r="XBZ329" s="942"/>
      <c r="XCA329" s="942"/>
      <c r="XCB329" s="942"/>
      <c r="XCC329" s="942"/>
      <c r="XCD329" s="942"/>
      <c r="XCE329" s="942"/>
      <c r="XCF329" s="942"/>
      <c r="XCG329" s="942"/>
      <c r="XCH329" s="942"/>
      <c r="XCI329" s="942"/>
      <c r="XCJ329" s="942"/>
      <c r="XCK329" s="942"/>
      <c r="XCL329" s="942"/>
      <c r="XCM329" s="942"/>
      <c r="XCN329" s="942"/>
      <c r="XCO329" s="942"/>
      <c r="XCP329" s="942"/>
      <c r="XCQ329" s="942"/>
      <c r="XCR329" s="942"/>
      <c r="XCS329" s="942"/>
      <c r="XCT329" s="942"/>
      <c r="XCU329" s="942"/>
      <c r="XCV329" s="942"/>
      <c r="XCW329" s="942"/>
      <c r="XCX329" s="942"/>
      <c r="XCY329" s="942"/>
      <c r="XCZ329" s="942"/>
      <c r="XDA329" s="942"/>
      <c r="XDB329" s="942"/>
      <c r="XDC329" s="942"/>
      <c r="XDD329" s="942"/>
      <c r="XDE329" s="942"/>
      <c r="XDF329" s="942"/>
      <c r="XDG329" s="942"/>
      <c r="XDH329" s="942"/>
      <c r="XDI329" s="942"/>
      <c r="XDJ329" s="942"/>
      <c r="XDK329" s="942"/>
      <c r="XDL329" s="942"/>
      <c r="XDM329" s="942"/>
      <c r="XDN329" s="942"/>
      <c r="XDO329" s="942"/>
      <c r="XDP329" s="942"/>
      <c r="XDQ329" s="942"/>
      <c r="XDR329" s="942"/>
      <c r="XDS329" s="942"/>
      <c r="XDT329" s="942"/>
      <c r="XDU329" s="942"/>
      <c r="XDV329" s="942"/>
      <c r="XDW329" s="942"/>
      <c r="XDX329" s="942"/>
      <c r="XDY329" s="942"/>
      <c r="XDZ329" s="942"/>
      <c r="XEA329" s="942"/>
      <c r="XEB329" s="942"/>
      <c r="XEC329" s="942"/>
      <c r="XED329" s="942"/>
      <c r="XEE329" s="942"/>
      <c r="XEF329" s="942"/>
      <c r="XEG329" s="942"/>
      <c r="XEH329" s="942"/>
      <c r="XEI329" s="942"/>
      <c r="XEJ329" s="942"/>
      <c r="XEK329" s="942"/>
      <c r="XEL329" s="942"/>
      <c r="XEM329" s="942"/>
      <c r="XEN329" s="942"/>
      <c r="XEO329" s="942"/>
      <c r="XEP329" s="942"/>
      <c r="XEQ329" s="942"/>
      <c r="XER329" s="942"/>
      <c r="XES329" s="942"/>
      <c r="XET329" s="942"/>
      <c r="XEU329" s="942"/>
      <c r="XEV329" s="942"/>
      <c r="XEW329" s="942"/>
      <c r="XEX329" s="942"/>
      <c r="XEY329" s="942"/>
      <c r="XEZ329" s="942"/>
      <c r="XFA329" s="942"/>
      <c r="XFB329" s="942"/>
      <c r="XFC329" s="942"/>
      <c r="XFD329" s="942"/>
    </row>
    <row r="330" spans="2:16384" ht="30" customHeight="1">
      <c r="B330" s="938" t="s">
        <v>81</v>
      </c>
      <c r="C330" s="1360"/>
      <c r="D330" s="1360"/>
      <c r="E330" s="1363"/>
      <c r="F330" s="75"/>
      <c r="G330" s="74">
        <f t="shared" ref="G330:S330" si="71">SUM(G326:G329)</f>
        <v>0</v>
      </c>
      <c r="H330" s="74">
        <f t="shared" si="71"/>
        <v>0</v>
      </c>
      <c r="I330" s="74">
        <f t="shared" si="71"/>
        <v>0</v>
      </c>
      <c r="J330" s="74">
        <f t="shared" si="71"/>
        <v>0</v>
      </c>
      <c r="K330" s="74">
        <f t="shared" si="71"/>
        <v>0</v>
      </c>
      <c r="L330" s="74">
        <f t="shared" si="71"/>
        <v>0</v>
      </c>
      <c r="M330" s="74">
        <f t="shared" si="71"/>
        <v>0</v>
      </c>
      <c r="N330" s="856">
        <f t="shared" si="71"/>
        <v>0</v>
      </c>
      <c r="O330" s="870" t="e">
        <f t="shared" si="71"/>
        <v>#REF!</v>
      </c>
      <c r="P330" s="74" t="e">
        <f t="shared" si="71"/>
        <v>#REF!</v>
      </c>
      <c r="Q330" s="74" t="e">
        <f t="shared" si="71"/>
        <v>#REF!</v>
      </c>
      <c r="R330" s="74" t="e">
        <f t="shared" si="71"/>
        <v>#REF!</v>
      </c>
      <c r="S330" s="74" t="e">
        <f t="shared" si="71"/>
        <v>#REF!</v>
      </c>
      <c r="T330" s="942"/>
      <c r="U330" s="942"/>
      <c r="V330" s="870">
        <f>SUM(V326:V329)</f>
        <v>14726010.61344327</v>
      </c>
      <c r="W330" s="870">
        <f t="shared" ref="W330:Z330" si="72">SUM(W326:W329)</f>
        <v>11594032.904695969</v>
      </c>
      <c r="X330" s="870">
        <f t="shared" si="72"/>
        <v>13077788.691790579</v>
      </c>
      <c r="Y330" s="870">
        <f t="shared" si="72"/>
        <v>9674194.5671480428</v>
      </c>
      <c r="Z330" s="870">
        <f t="shared" si="72"/>
        <v>9636426.9962749332</v>
      </c>
      <c r="AA330" s="942"/>
      <c r="AB330" s="942"/>
      <c r="AC330" s="942"/>
      <c r="AD330" s="942"/>
      <c r="AE330" s="942"/>
      <c r="AF330" s="942"/>
      <c r="AG330" s="942"/>
      <c r="AH330" s="942"/>
      <c r="AI330" s="942"/>
      <c r="AJ330" s="942"/>
      <c r="AK330" s="942"/>
      <c r="AL330" s="942"/>
      <c r="AM330" s="942"/>
      <c r="AN330" s="942"/>
      <c r="AO330" s="942"/>
      <c r="AP330" s="942"/>
      <c r="AQ330" s="942"/>
      <c r="AR330" s="942"/>
      <c r="AS330" s="942"/>
      <c r="AT330" s="942"/>
      <c r="AU330" s="942"/>
      <c r="AV330" s="942"/>
      <c r="AW330" s="942"/>
      <c r="AX330" s="942"/>
      <c r="AY330" s="942"/>
      <c r="AZ330" s="942"/>
      <c r="BA330" s="942"/>
      <c r="BB330" s="942"/>
      <c r="BC330" s="942"/>
      <c r="BD330" s="942"/>
      <c r="BE330" s="942"/>
      <c r="BF330" s="942"/>
      <c r="BG330" s="942"/>
      <c r="BH330" s="942"/>
      <c r="BI330" s="942"/>
      <c r="BJ330" s="942"/>
      <c r="BK330" s="942"/>
      <c r="BL330" s="942"/>
      <c r="BM330" s="942"/>
      <c r="BN330" s="942"/>
      <c r="BO330" s="942"/>
      <c r="BP330" s="942"/>
      <c r="BQ330" s="942"/>
      <c r="BR330" s="942"/>
      <c r="BS330" s="942"/>
      <c r="BT330" s="942"/>
      <c r="BU330" s="942"/>
      <c r="BV330" s="942"/>
      <c r="BW330" s="942"/>
      <c r="BX330" s="942"/>
      <c r="BY330" s="942"/>
      <c r="BZ330" s="942"/>
      <c r="CA330" s="942"/>
      <c r="CB330" s="942"/>
      <c r="CC330" s="942"/>
      <c r="CD330" s="942"/>
      <c r="CE330" s="942"/>
      <c r="CF330" s="942"/>
      <c r="CG330" s="942"/>
      <c r="CH330" s="942"/>
      <c r="CI330" s="942"/>
      <c r="CJ330" s="942"/>
      <c r="CK330" s="942"/>
      <c r="CL330" s="942"/>
      <c r="CM330" s="942"/>
      <c r="CN330" s="942"/>
      <c r="CO330" s="942"/>
      <c r="CP330" s="942"/>
      <c r="CQ330" s="942"/>
      <c r="CR330" s="942"/>
      <c r="CS330" s="942"/>
      <c r="CT330" s="942"/>
      <c r="CU330" s="942"/>
      <c r="CV330" s="942"/>
      <c r="CW330" s="942"/>
      <c r="CX330" s="942"/>
      <c r="CY330" s="942"/>
      <c r="CZ330" s="942"/>
      <c r="DA330" s="942"/>
      <c r="DB330" s="942"/>
      <c r="DC330" s="942"/>
      <c r="DD330" s="942"/>
      <c r="DE330" s="942"/>
      <c r="DF330" s="942"/>
      <c r="DG330" s="942"/>
      <c r="DH330" s="942"/>
      <c r="DI330" s="942"/>
      <c r="DJ330" s="942"/>
      <c r="DK330" s="942"/>
      <c r="DL330" s="942"/>
      <c r="DM330" s="942"/>
      <c r="DN330" s="942"/>
      <c r="DO330" s="942"/>
      <c r="DP330" s="942"/>
      <c r="DQ330" s="942"/>
      <c r="DR330" s="942"/>
      <c r="DS330" s="942"/>
      <c r="DT330" s="942"/>
      <c r="DU330" s="942"/>
      <c r="DV330" s="942"/>
      <c r="DW330" s="942"/>
      <c r="DX330" s="942"/>
      <c r="DY330" s="942"/>
      <c r="DZ330" s="942"/>
      <c r="EA330" s="942"/>
      <c r="EB330" s="942"/>
      <c r="EC330" s="942"/>
      <c r="ED330" s="942"/>
      <c r="EE330" s="942"/>
      <c r="EF330" s="942"/>
      <c r="EG330" s="942"/>
      <c r="EH330" s="942"/>
      <c r="EI330" s="942"/>
      <c r="EJ330" s="942"/>
      <c r="EK330" s="942"/>
      <c r="EL330" s="942"/>
      <c r="EM330" s="942"/>
      <c r="EN330" s="942"/>
      <c r="EO330" s="942"/>
      <c r="EP330" s="942"/>
      <c r="EQ330" s="942"/>
      <c r="ER330" s="942"/>
      <c r="ES330" s="942"/>
      <c r="ET330" s="942"/>
      <c r="EU330" s="942"/>
      <c r="EV330" s="942"/>
      <c r="EW330" s="942"/>
      <c r="EX330" s="942"/>
      <c r="EY330" s="942"/>
      <c r="EZ330" s="942"/>
      <c r="FA330" s="942"/>
      <c r="FB330" s="942"/>
      <c r="FC330" s="942"/>
      <c r="FD330" s="942"/>
      <c r="FE330" s="942"/>
      <c r="FF330" s="942"/>
      <c r="FG330" s="942"/>
      <c r="FH330" s="942"/>
      <c r="FI330" s="942"/>
      <c r="FJ330" s="942"/>
      <c r="FK330" s="942"/>
      <c r="FL330" s="942"/>
      <c r="FM330" s="942"/>
      <c r="FN330" s="942"/>
      <c r="FO330" s="942"/>
      <c r="FP330" s="942"/>
      <c r="FQ330" s="942"/>
      <c r="FR330" s="942"/>
      <c r="FS330" s="942"/>
      <c r="FT330" s="942"/>
      <c r="FU330" s="942"/>
      <c r="FV330" s="942"/>
      <c r="FW330" s="942"/>
      <c r="FX330" s="942"/>
      <c r="FY330" s="942"/>
      <c r="FZ330" s="942"/>
      <c r="GA330" s="942"/>
      <c r="GB330" s="942"/>
      <c r="GC330" s="942"/>
      <c r="GD330" s="942"/>
      <c r="GE330" s="942"/>
      <c r="GF330" s="942"/>
      <c r="GG330" s="942"/>
      <c r="GH330" s="942"/>
      <c r="GI330" s="942"/>
      <c r="GJ330" s="942"/>
      <c r="GK330" s="942"/>
      <c r="GL330" s="942"/>
      <c r="GM330" s="942"/>
      <c r="GN330" s="942"/>
      <c r="GO330" s="942"/>
      <c r="GP330" s="942"/>
      <c r="GQ330" s="942"/>
      <c r="GR330" s="942"/>
      <c r="GS330" s="942"/>
      <c r="GT330" s="942"/>
      <c r="GU330" s="942"/>
      <c r="GV330" s="942"/>
      <c r="GW330" s="942"/>
      <c r="GX330" s="942"/>
      <c r="GY330" s="942"/>
      <c r="GZ330" s="942"/>
      <c r="HA330" s="942"/>
      <c r="HB330" s="942"/>
      <c r="HC330" s="942"/>
      <c r="HD330" s="942"/>
      <c r="HE330" s="942"/>
      <c r="HF330" s="942"/>
      <c r="HG330" s="942"/>
      <c r="HH330" s="942"/>
      <c r="HI330" s="942"/>
      <c r="HJ330" s="942"/>
      <c r="HK330" s="942"/>
      <c r="HL330" s="942"/>
      <c r="HM330" s="942"/>
      <c r="HN330" s="942"/>
      <c r="HO330" s="942"/>
      <c r="HP330" s="942"/>
      <c r="HQ330" s="942"/>
      <c r="HR330" s="942"/>
      <c r="HS330" s="942"/>
      <c r="HT330" s="942"/>
      <c r="HU330" s="942"/>
      <c r="HV330" s="942"/>
      <c r="HW330" s="942"/>
      <c r="HX330" s="942"/>
      <c r="HY330" s="942"/>
      <c r="HZ330" s="942"/>
      <c r="IA330" s="942"/>
      <c r="IB330" s="942"/>
      <c r="IC330" s="942"/>
      <c r="ID330" s="942"/>
      <c r="IE330" s="942"/>
      <c r="IF330" s="942"/>
      <c r="IG330" s="942"/>
      <c r="IH330" s="942"/>
      <c r="II330" s="942"/>
      <c r="IJ330" s="942"/>
      <c r="IK330" s="942"/>
      <c r="IL330" s="942"/>
      <c r="IM330" s="942"/>
      <c r="IN330" s="942"/>
      <c r="IO330" s="942"/>
      <c r="IP330" s="942"/>
      <c r="IQ330" s="942"/>
      <c r="IR330" s="942"/>
      <c r="IS330" s="942"/>
      <c r="IT330" s="942"/>
      <c r="IU330" s="942"/>
      <c r="IV330" s="942"/>
      <c r="IW330" s="942"/>
      <c r="IX330" s="942"/>
      <c r="IY330" s="942"/>
      <c r="IZ330" s="942"/>
      <c r="JA330" s="942"/>
      <c r="JB330" s="942"/>
      <c r="JC330" s="942"/>
      <c r="JD330" s="942"/>
      <c r="JE330" s="942"/>
      <c r="JF330" s="942"/>
      <c r="JG330" s="942"/>
      <c r="JH330" s="942"/>
      <c r="JI330" s="942"/>
      <c r="JJ330" s="942"/>
      <c r="JK330" s="942"/>
      <c r="JL330" s="942"/>
      <c r="JM330" s="942"/>
      <c r="JN330" s="942"/>
      <c r="JO330" s="942"/>
      <c r="JP330" s="942"/>
      <c r="JQ330" s="942"/>
      <c r="JR330" s="942"/>
      <c r="JS330" s="942"/>
      <c r="JT330" s="942"/>
      <c r="JU330" s="942"/>
      <c r="JV330" s="942"/>
      <c r="JW330" s="942"/>
      <c r="JX330" s="942"/>
      <c r="JY330" s="942"/>
      <c r="JZ330" s="942"/>
      <c r="KA330" s="942"/>
      <c r="KB330" s="942"/>
      <c r="KC330" s="942"/>
      <c r="KD330" s="942"/>
      <c r="KE330" s="942"/>
      <c r="KF330" s="942"/>
      <c r="KG330" s="942"/>
      <c r="KH330" s="942"/>
      <c r="KI330" s="942"/>
      <c r="KJ330" s="942"/>
      <c r="KK330" s="942"/>
      <c r="KL330" s="942"/>
      <c r="KM330" s="942"/>
      <c r="KN330" s="942"/>
      <c r="KO330" s="942"/>
      <c r="KP330" s="942"/>
      <c r="KQ330" s="942"/>
      <c r="KR330" s="942"/>
      <c r="KS330" s="942"/>
      <c r="KT330" s="942"/>
      <c r="KU330" s="942"/>
      <c r="KV330" s="942"/>
      <c r="KW330" s="942"/>
      <c r="KX330" s="942"/>
      <c r="KY330" s="942"/>
      <c r="KZ330" s="942"/>
      <c r="LA330" s="942"/>
      <c r="LB330" s="942"/>
      <c r="LC330" s="942"/>
      <c r="LD330" s="942"/>
      <c r="LE330" s="942"/>
      <c r="LF330" s="942"/>
      <c r="LG330" s="942"/>
      <c r="LH330" s="942"/>
      <c r="LI330" s="942"/>
      <c r="LJ330" s="942"/>
      <c r="LK330" s="942"/>
      <c r="LL330" s="942"/>
      <c r="LM330" s="942"/>
      <c r="LN330" s="942"/>
      <c r="LO330" s="942"/>
      <c r="LP330" s="942"/>
      <c r="LQ330" s="942"/>
      <c r="LR330" s="942"/>
      <c r="LS330" s="942"/>
      <c r="LT330" s="942"/>
      <c r="LU330" s="942"/>
      <c r="LV330" s="942"/>
      <c r="LW330" s="942"/>
      <c r="LX330" s="942"/>
      <c r="LY330" s="942"/>
      <c r="LZ330" s="942"/>
      <c r="MA330" s="942"/>
      <c r="MB330" s="942"/>
      <c r="MC330" s="942"/>
      <c r="MD330" s="942"/>
      <c r="ME330" s="942"/>
      <c r="MF330" s="942"/>
      <c r="MG330" s="942"/>
      <c r="MH330" s="942"/>
      <c r="MI330" s="942"/>
      <c r="MJ330" s="942"/>
      <c r="MK330" s="942"/>
      <c r="ML330" s="942"/>
      <c r="MM330" s="942"/>
      <c r="MN330" s="942"/>
      <c r="MO330" s="942"/>
      <c r="MP330" s="942"/>
      <c r="MQ330" s="942"/>
      <c r="MR330" s="942"/>
      <c r="MS330" s="942"/>
      <c r="MT330" s="942"/>
      <c r="MU330" s="942"/>
      <c r="MV330" s="942"/>
      <c r="MW330" s="942"/>
      <c r="MX330" s="942"/>
      <c r="MY330" s="942"/>
      <c r="MZ330" s="942"/>
      <c r="NA330" s="942"/>
      <c r="NB330" s="942"/>
      <c r="NC330" s="942"/>
      <c r="ND330" s="942"/>
      <c r="NE330" s="942"/>
      <c r="NF330" s="942"/>
      <c r="NG330" s="942"/>
      <c r="NH330" s="942"/>
      <c r="NI330" s="942"/>
      <c r="NJ330" s="942"/>
      <c r="NK330" s="942"/>
      <c r="NL330" s="942"/>
      <c r="NM330" s="942"/>
      <c r="NN330" s="942"/>
      <c r="NO330" s="942"/>
      <c r="NP330" s="942"/>
      <c r="NQ330" s="942"/>
      <c r="NR330" s="942"/>
      <c r="NS330" s="942"/>
      <c r="NT330" s="942"/>
      <c r="NU330" s="942"/>
      <c r="NV330" s="942"/>
      <c r="NW330" s="942"/>
      <c r="NX330" s="942"/>
      <c r="NY330" s="942"/>
      <c r="NZ330" s="942"/>
      <c r="OA330" s="942"/>
      <c r="OB330" s="942"/>
      <c r="OC330" s="942"/>
      <c r="OD330" s="942"/>
      <c r="OE330" s="942"/>
      <c r="OF330" s="942"/>
      <c r="OG330" s="942"/>
      <c r="OH330" s="942"/>
      <c r="OI330" s="942"/>
      <c r="OJ330" s="942"/>
      <c r="OK330" s="942"/>
      <c r="OL330" s="942"/>
      <c r="OM330" s="942"/>
      <c r="ON330" s="942"/>
      <c r="OO330" s="942"/>
      <c r="OP330" s="942"/>
      <c r="OQ330" s="942"/>
      <c r="OR330" s="942"/>
      <c r="OS330" s="942"/>
      <c r="OT330" s="942"/>
      <c r="OU330" s="942"/>
      <c r="OV330" s="942"/>
      <c r="OW330" s="942"/>
      <c r="OX330" s="942"/>
      <c r="OY330" s="942"/>
      <c r="OZ330" s="942"/>
      <c r="PA330" s="942"/>
      <c r="PB330" s="942"/>
      <c r="PC330" s="942"/>
      <c r="PD330" s="942"/>
      <c r="PE330" s="942"/>
      <c r="PF330" s="942"/>
      <c r="PG330" s="942"/>
      <c r="PH330" s="942"/>
      <c r="PI330" s="942"/>
      <c r="PJ330" s="942"/>
      <c r="PK330" s="942"/>
      <c r="PL330" s="942"/>
      <c r="PM330" s="942"/>
      <c r="PN330" s="942"/>
      <c r="PO330" s="942"/>
      <c r="PP330" s="942"/>
      <c r="PQ330" s="942"/>
      <c r="PR330" s="942"/>
      <c r="PS330" s="942"/>
      <c r="PT330" s="942"/>
      <c r="PU330" s="942"/>
      <c r="PV330" s="942"/>
      <c r="PW330" s="942"/>
      <c r="PX330" s="942"/>
      <c r="PY330" s="942"/>
      <c r="PZ330" s="942"/>
      <c r="QA330" s="942"/>
      <c r="QB330" s="942"/>
      <c r="QC330" s="942"/>
      <c r="QD330" s="942"/>
      <c r="QE330" s="942"/>
      <c r="QF330" s="942"/>
      <c r="QG330" s="942"/>
      <c r="QH330" s="942"/>
      <c r="QI330" s="942"/>
      <c r="QJ330" s="942"/>
      <c r="QK330" s="942"/>
      <c r="QL330" s="942"/>
      <c r="QM330" s="942"/>
      <c r="QN330" s="942"/>
      <c r="QO330" s="942"/>
      <c r="QP330" s="942"/>
      <c r="QQ330" s="942"/>
      <c r="QR330" s="942"/>
      <c r="QS330" s="942"/>
      <c r="QT330" s="942"/>
      <c r="QU330" s="942"/>
      <c r="QV330" s="942"/>
      <c r="QW330" s="942"/>
      <c r="QX330" s="942"/>
      <c r="QY330" s="942"/>
      <c r="QZ330" s="942"/>
      <c r="RA330" s="942"/>
      <c r="RB330" s="942"/>
      <c r="RC330" s="942"/>
      <c r="RD330" s="942"/>
      <c r="RE330" s="942"/>
      <c r="RF330" s="942"/>
      <c r="RG330" s="942"/>
      <c r="RH330" s="942"/>
      <c r="RI330" s="942"/>
      <c r="RJ330" s="942"/>
      <c r="RK330" s="942"/>
      <c r="RL330" s="942"/>
      <c r="RM330" s="942"/>
      <c r="RN330" s="942"/>
      <c r="RO330" s="942"/>
      <c r="RP330" s="942"/>
      <c r="RQ330" s="942"/>
      <c r="RR330" s="942"/>
      <c r="RS330" s="942"/>
      <c r="RT330" s="942"/>
      <c r="RU330" s="942"/>
      <c r="RV330" s="942"/>
      <c r="RW330" s="942"/>
      <c r="RX330" s="942"/>
      <c r="RY330" s="942"/>
      <c r="RZ330" s="942"/>
      <c r="SA330" s="942"/>
      <c r="SB330" s="942"/>
      <c r="SC330" s="942"/>
      <c r="SD330" s="942"/>
      <c r="SE330" s="942"/>
      <c r="SF330" s="942"/>
      <c r="SG330" s="942"/>
      <c r="SH330" s="942"/>
      <c r="SI330" s="942"/>
      <c r="SJ330" s="942"/>
      <c r="SK330" s="942"/>
      <c r="SL330" s="942"/>
      <c r="SM330" s="942"/>
      <c r="SN330" s="942"/>
      <c r="SO330" s="942"/>
      <c r="SP330" s="942"/>
      <c r="SQ330" s="942"/>
      <c r="SR330" s="942"/>
      <c r="SS330" s="942"/>
      <c r="ST330" s="942"/>
      <c r="SU330" s="942"/>
      <c r="SV330" s="942"/>
      <c r="SW330" s="942"/>
      <c r="SX330" s="942"/>
      <c r="SY330" s="942"/>
      <c r="SZ330" s="942"/>
      <c r="TA330" s="942"/>
      <c r="TB330" s="942"/>
      <c r="TC330" s="942"/>
      <c r="TD330" s="942"/>
      <c r="TE330" s="942"/>
      <c r="TF330" s="942"/>
      <c r="TG330" s="942"/>
      <c r="TH330" s="942"/>
      <c r="TI330" s="942"/>
      <c r="TJ330" s="942"/>
      <c r="TK330" s="942"/>
      <c r="TL330" s="942"/>
      <c r="TM330" s="942"/>
      <c r="TN330" s="942"/>
      <c r="TO330" s="942"/>
      <c r="TP330" s="942"/>
      <c r="TQ330" s="942"/>
      <c r="TR330" s="942"/>
      <c r="TS330" s="942"/>
      <c r="TT330" s="942"/>
      <c r="TU330" s="942"/>
      <c r="TV330" s="942"/>
      <c r="TW330" s="942"/>
      <c r="TX330" s="942"/>
      <c r="TY330" s="942"/>
      <c r="TZ330" s="942"/>
      <c r="UA330" s="942"/>
      <c r="UB330" s="942"/>
      <c r="UC330" s="942"/>
      <c r="UD330" s="942"/>
      <c r="UE330" s="942"/>
      <c r="UF330" s="942"/>
      <c r="UG330" s="942"/>
      <c r="UH330" s="942"/>
      <c r="UI330" s="942"/>
      <c r="UJ330" s="942"/>
      <c r="UK330" s="942"/>
      <c r="UL330" s="942"/>
      <c r="UM330" s="942"/>
      <c r="UN330" s="942"/>
      <c r="UO330" s="942"/>
      <c r="UP330" s="942"/>
      <c r="UQ330" s="942"/>
      <c r="UR330" s="942"/>
      <c r="US330" s="942"/>
      <c r="UT330" s="942"/>
      <c r="UU330" s="942"/>
      <c r="UV330" s="942"/>
      <c r="UW330" s="942"/>
      <c r="UX330" s="942"/>
      <c r="UY330" s="942"/>
      <c r="UZ330" s="942"/>
      <c r="VA330" s="942"/>
      <c r="VB330" s="942"/>
      <c r="VC330" s="942"/>
      <c r="VD330" s="942"/>
      <c r="VE330" s="942"/>
      <c r="VF330" s="942"/>
      <c r="VG330" s="942"/>
      <c r="VH330" s="942"/>
      <c r="VI330" s="942"/>
      <c r="VJ330" s="942"/>
      <c r="VK330" s="942"/>
      <c r="VL330" s="942"/>
      <c r="VM330" s="942"/>
      <c r="VN330" s="942"/>
      <c r="VO330" s="942"/>
      <c r="VP330" s="942"/>
      <c r="VQ330" s="942"/>
      <c r="VR330" s="942"/>
      <c r="VS330" s="942"/>
      <c r="VT330" s="942"/>
      <c r="VU330" s="942"/>
      <c r="VV330" s="942"/>
      <c r="VW330" s="942"/>
      <c r="VX330" s="942"/>
      <c r="VY330" s="942"/>
      <c r="VZ330" s="942"/>
      <c r="WA330" s="942"/>
      <c r="WB330" s="942"/>
      <c r="WC330" s="942"/>
      <c r="WD330" s="942"/>
      <c r="WE330" s="942"/>
      <c r="WF330" s="942"/>
      <c r="WG330" s="942"/>
      <c r="WH330" s="942"/>
      <c r="WI330" s="942"/>
      <c r="WJ330" s="942"/>
      <c r="WK330" s="942"/>
      <c r="WL330" s="942"/>
      <c r="WM330" s="942"/>
      <c r="WN330" s="942"/>
      <c r="WO330" s="942"/>
      <c r="WP330" s="942"/>
      <c r="WQ330" s="942"/>
      <c r="WR330" s="942"/>
      <c r="WS330" s="942"/>
      <c r="WT330" s="942"/>
      <c r="WU330" s="942"/>
      <c r="WV330" s="942"/>
      <c r="WW330" s="942"/>
      <c r="WX330" s="942"/>
      <c r="WY330" s="942"/>
      <c r="WZ330" s="942"/>
      <c r="XA330" s="942"/>
      <c r="XB330" s="942"/>
      <c r="XC330" s="942"/>
      <c r="XD330" s="942"/>
      <c r="XE330" s="942"/>
      <c r="XF330" s="942"/>
      <c r="XG330" s="942"/>
      <c r="XH330" s="942"/>
      <c r="XI330" s="942"/>
      <c r="XJ330" s="942"/>
      <c r="XK330" s="942"/>
      <c r="XL330" s="942"/>
      <c r="XM330" s="942"/>
      <c r="XN330" s="942"/>
      <c r="XO330" s="942"/>
      <c r="XP330" s="942"/>
      <c r="XQ330" s="942"/>
      <c r="XR330" s="942"/>
      <c r="XS330" s="942"/>
      <c r="XT330" s="942"/>
      <c r="XU330" s="942"/>
      <c r="XV330" s="942"/>
      <c r="XW330" s="942"/>
      <c r="XX330" s="942"/>
      <c r="XY330" s="942"/>
      <c r="XZ330" s="942"/>
      <c r="YA330" s="942"/>
      <c r="YB330" s="942"/>
      <c r="YC330" s="942"/>
      <c r="YD330" s="942"/>
      <c r="YE330" s="942"/>
      <c r="YF330" s="942"/>
      <c r="YG330" s="942"/>
      <c r="YH330" s="942"/>
      <c r="YI330" s="942"/>
      <c r="YJ330" s="942"/>
      <c r="YK330" s="942"/>
      <c r="YL330" s="942"/>
      <c r="YM330" s="942"/>
      <c r="YN330" s="942"/>
      <c r="YO330" s="942"/>
      <c r="YP330" s="942"/>
      <c r="YQ330" s="942"/>
      <c r="YR330" s="942"/>
      <c r="YS330" s="942"/>
      <c r="YT330" s="942"/>
      <c r="YU330" s="942"/>
      <c r="YV330" s="942"/>
      <c r="YW330" s="942"/>
      <c r="YX330" s="942"/>
      <c r="YY330" s="942"/>
      <c r="YZ330" s="942"/>
      <c r="ZA330" s="942"/>
      <c r="ZB330" s="942"/>
      <c r="ZC330" s="942"/>
      <c r="ZD330" s="942"/>
      <c r="ZE330" s="942"/>
      <c r="ZF330" s="942"/>
      <c r="ZG330" s="942"/>
      <c r="ZH330" s="942"/>
      <c r="ZI330" s="942"/>
      <c r="ZJ330" s="942"/>
      <c r="ZK330" s="942"/>
      <c r="ZL330" s="942"/>
      <c r="ZM330" s="942"/>
      <c r="ZN330" s="942"/>
      <c r="ZO330" s="942"/>
      <c r="ZP330" s="942"/>
      <c r="ZQ330" s="942"/>
      <c r="ZR330" s="942"/>
      <c r="ZS330" s="942"/>
      <c r="ZT330" s="942"/>
      <c r="ZU330" s="942"/>
      <c r="ZV330" s="942"/>
      <c r="ZW330" s="942"/>
      <c r="ZX330" s="942"/>
      <c r="ZY330" s="942"/>
      <c r="ZZ330" s="942"/>
      <c r="AAA330" s="942"/>
      <c r="AAB330" s="942"/>
      <c r="AAC330" s="942"/>
      <c r="AAD330" s="942"/>
      <c r="AAE330" s="942"/>
      <c r="AAF330" s="942"/>
      <c r="AAG330" s="942"/>
      <c r="AAH330" s="942"/>
      <c r="AAI330" s="942"/>
      <c r="AAJ330" s="942"/>
      <c r="AAK330" s="942"/>
      <c r="AAL330" s="942"/>
      <c r="AAM330" s="942"/>
      <c r="AAN330" s="942"/>
      <c r="AAO330" s="942"/>
      <c r="AAP330" s="942"/>
      <c r="AAQ330" s="942"/>
      <c r="AAR330" s="942"/>
      <c r="AAS330" s="942"/>
      <c r="AAT330" s="942"/>
      <c r="AAU330" s="942"/>
      <c r="AAV330" s="942"/>
      <c r="AAW330" s="942"/>
      <c r="AAX330" s="942"/>
      <c r="AAY330" s="942"/>
      <c r="AAZ330" s="942"/>
      <c r="ABA330" s="942"/>
      <c r="ABB330" s="942"/>
      <c r="ABC330" s="942"/>
      <c r="ABD330" s="942"/>
      <c r="ABE330" s="942"/>
      <c r="ABF330" s="942"/>
      <c r="ABG330" s="942"/>
      <c r="ABH330" s="942"/>
      <c r="ABI330" s="942"/>
      <c r="ABJ330" s="942"/>
      <c r="ABK330" s="942"/>
      <c r="ABL330" s="942"/>
      <c r="ABM330" s="942"/>
      <c r="ABN330" s="942"/>
      <c r="ABO330" s="942"/>
      <c r="ABP330" s="942"/>
      <c r="ABQ330" s="942"/>
      <c r="ABR330" s="942"/>
      <c r="ABS330" s="942"/>
      <c r="ABT330" s="942"/>
      <c r="ABU330" s="942"/>
      <c r="ABV330" s="942"/>
      <c r="ABW330" s="942"/>
      <c r="ABX330" s="942"/>
      <c r="ABY330" s="942"/>
      <c r="ABZ330" s="942"/>
      <c r="ACA330" s="942"/>
      <c r="ACB330" s="942"/>
      <c r="ACC330" s="942"/>
      <c r="ACD330" s="942"/>
      <c r="ACE330" s="942"/>
      <c r="ACF330" s="942"/>
      <c r="ACG330" s="942"/>
      <c r="ACH330" s="942"/>
      <c r="ACI330" s="942"/>
      <c r="ACJ330" s="942"/>
      <c r="ACK330" s="942"/>
      <c r="ACL330" s="942"/>
      <c r="ACM330" s="942"/>
      <c r="ACN330" s="942"/>
      <c r="ACO330" s="942"/>
      <c r="ACP330" s="942"/>
      <c r="ACQ330" s="942"/>
      <c r="ACR330" s="942"/>
      <c r="ACS330" s="942"/>
      <c r="ACT330" s="942"/>
      <c r="ACU330" s="942"/>
      <c r="ACV330" s="942"/>
      <c r="ACW330" s="942"/>
      <c r="ACX330" s="942"/>
      <c r="ACY330" s="942"/>
      <c r="ACZ330" s="942"/>
      <c r="ADA330" s="942"/>
      <c r="ADB330" s="942"/>
      <c r="ADC330" s="942"/>
      <c r="ADD330" s="942"/>
      <c r="ADE330" s="942"/>
      <c r="ADF330" s="942"/>
      <c r="ADG330" s="942"/>
      <c r="ADH330" s="942"/>
      <c r="ADI330" s="942"/>
      <c r="ADJ330" s="942"/>
      <c r="ADK330" s="942"/>
      <c r="ADL330" s="942"/>
      <c r="ADM330" s="942"/>
      <c r="ADN330" s="942"/>
      <c r="ADO330" s="942"/>
      <c r="ADP330" s="942"/>
      <c r="ADQ330" s="942"/>
      <c r="ADR330" s="942"/>
      <c r="ADS330" s="942"/>
      <c r="ADT330" s="942"/>
      <c r="ADU330" s="942"/>
      <c r="ADV330" s="942"/>
      <c r="ADW330" s="942"/>
      <c r="ADX330" s="942"/>
      <c r="ADY330" s="942"/>
      <c r="ADZ330" s="942"/>
      <c r="AEA330" s="942"/>
      <c r="AEB330" s="942"/>
      <c r="AEC330" s="942"/>
      <c r="AED330" s="942"/>
      <c r="AEE330" s="942"/>
      <c r="AEF330" s="942"/>
      <c r="AEG330" s="942"/>
      <c r="AEH330" s="942"/>
      <c r="AEI330" s="942"/>
      <c r="AEJ330" s="942"/>
      <c r="AEK330" s="942"/>
      <c r="AEL330" s="942"/>
      <c r="AEM330" s="942"/>
      <c r="AEN330" s="942"/>
      <c r="AEO330" s="942"/>
      <c r="AEP330" s="942"/>
      <c r="AEQ330" s="942"/>
      <c r="AER330" s="942"/>
      <c r="AES330" s="942"/>
      <c r="AET330" s="942"/>
      <c r="AEU330" s="942"/>
      <c r="AEV330" s="942"/>
      <c r="AEW330" s="942"/>
      <c r="AEX330" s="942"/>
      <c r="AEY330" s="942"/>
      <c r="AEZ330" s="942"/>
      <c r="AFA330" s="942"/>
      <c r="AFB330" s="942"/>
      <c r="AFC330" s="942"/>
      <c r="AFD330" s="942"/>
      <c r="AFE330" s="942"/>
      <c r="AFF330" s="942"/>
      <c r="AFG330" s="942"/>
      <c r="AFH330" s="942"/>
      <c r="AFI330" s="942"/>
      <c r="AFJ330" s="942"/>
      <c r="AFK330" s="942"/>
      <c r="AFL330" s="942"/>
      <c r="AFM330" s="942"/>
      <c r="AFN330" s="942"/>
      <c r="AFO330" s="942"/>
      <c r="AFP330" s="942"/>
      <c r="AFQ330" s="942"/>
      <c r="AFR330" s="942"/>
      <c r="AFS330" s="942"/>
      <c r="AFT330" s="942"/>
      <c r="AFU330" s="942"/>
      <c r="AFV330" s="942"/>
      <c r="AFW330" s="942"/>
      <c r="AFX330" s="942"/>
      <c r="AFY330" s="942"/>
      <c r="AFZ330" s="942"/>
      <c r="AGA330" s="942"/>
      <c r="AGB330" s="942"/>
      <c r="AGC330" s="942"/>
      <c r="AGD330" s="942"/>
      <c r="AGE330" s="942"/>
      <c r="AGF330" s="942"/>
      <c r="AGG330" s="942"/>
      <c r="AGH330" s="942"/>
      <c r="AGI330" s="942"/>
      <c r="AGJ330" s="942"/>
      <c r="AGK330" s="942"/>
      <c r="AGL330" s="942"/>
      <c r="AGM330" s="942"/>
      <c r="AGN330" s="942"/>
      <c r="AGO330" s="942"/>
      <c r="AGP330" s="942"/>
      <c r="AGQ330" s="942"/>
      <c r="AGR330" s="942"/>
      <c r="AGS330" s="942"/>
      <c r="AGT330" s="942"/>
      <c r="AGU330" s="942"/>
      <c r="AGV330" s="942"/>
      <c r="AGW330" s="942"/>
      <c r="AGX330" s="942"/>
      <c r="AGY330" s="942"/>
      <c r="AGZ330" s="942"/>
      <c r="AHA330" s="942"/>
      <c r="AHB330" s="942"/>
      <c r="AHC330" s="942"/>
      <c r="AHD330" s="942"/>
      <c r="AHE330" s="942"/>
      <c r="AHF330" s="942"/>
      <c r="AHG330" s="942"/>
      <c r="AHH330" s="942"/>
      <c r="AHI330" s="942"/>
      <c r="AHJ330" s="942"/>
      <c r="AHK330" s="942"/>
      <c r="AHL330" s="942"/>
      <c r="AHM330" s="942"/>
      <c r="AHN330" s="942"/>
      <c r="AHO330" s="942"/>
      <c r="AHP330" s="942"/>
      <c r="AHQ330" s="942"/>
      <c r="AHR330" s="942"/>
      <c r="AHS330" s="942"/>
      <c r="AHT330" s="942"/>
      <c r="AHU330" s="942"/>
      <c r="AHV330" s="942"/>
      <c r="AHW330" s="942"/>
      <c r="AHX330" s="942"/>
      <c r="AHY330" s="942"/>
      <c r="AHZ330" s="942"/>
      <c r="AIA330" s="942"/>
      <c r="AIB330" s="942"/>
      <c r="AIC330" s="942"/>
      <c r="AID330" s="942"/>
      <c r="AIE330" s="942"/>
      <c r="AIF330" s="942"/>
      <c r="AIG330" s="942"/>
      <c r="AIH330" s="942"/>
      <c r="AII330" s="942"/>
      <c r="AIJ330" s="942"/>
      <c r="AIK330" s="942"/>
      <c r="AIL330" s="942"/>
      <c r="AIM330" s="942"/>
      <c r="AIN330" s="942"/>
      <c r="AIO330" s="942"/>
      <c r="AIP330" s="942"/>
      <c r="AIQ330" s="942"/>
      <c r="AIR330" s="942"/>
      <c r="AIS330" s="942"/>
      <c r="AIT330" s="942"/>
      <c r="AIU330" s="942"/>
      <c r="AIV330" s="942"/>
      <c r="AIW330" s="942"/>
      <c r="AIX330" s="942"/>
      <c r="AIY330" s="942"/>
      <c r="AIZ330" s="942"/>
      <c r="AJA330" s="942"/>
      <c r="AJB330" s="942"/>
      <c r="AJC330" s="942"/>
      <c r="AJD330" s="942"/>
      <c r="AJE330" s="942"/>
      <c r="AJF330" s="942"/>
      <c r="AJG330" s="942"/>
      <c r="AJH330" s="942"/>
      <c r="AJI330" s="942"/>
      <c r="AJJ330" s="942"/>
      <c r="AJK330" s="942"/>
      <c r="AJL330" s="942"/>
      <c r="AJM330" s="942"/>
      <c r="AJN330" s="942"/>
      <c r="AJO330" s="942"/>
      <c r="AJP330" s="942"/>
      <c r="AJQ330" s="942"/>
      <c r="AJR330" s="942"/>
      <c r="AJS330" s="942"/>
      <c r="AJT330" s="942"/>
      <c r="AJU330" s="942"/>
      <c r="AJV330" s="942"/>
      <c r="AJW330" s="942"/>
      <c r="AJX330" s="942"/>
      <c r="AJY330" s="942"/>
      <c r="AJZ330" s="942"/>
      <c r="AKA330" s="942"/>
      <c r="AKB330" s="942"/>
      <c r="AKC330" s="942"/>
      <c r="AKD330" s="942"/>
      <c r="AKE330" s="942"/>
      <c r="AKF330" s="942"/>
      <c r="AKG330" s="942"/>
      <c r="AKH330" s="942"/>
      <c r="AKI330" s="942"/>
      <c r="AKJ330" s="942"/>
      <c r="AKK330" s="942"/>
      <c r="AKL330" s="942"/>
      <c r="AKM330" s="942"/>
      <c r="AKN330" s="942"/>
      <c r="AKO330" s="942"/>
      <c r="AKP330" s="942"/>
      <c r="AKQ330" s="942"/>
      <c r="AKR330" s="942"/>
      <c r="AKS330" s="942"/>
      <c r="AKT330" s="942"/>
      <c r="AKU330" s="942"/>
      <c r="AKV330" s="942"/>
      <c r="AKW330" s="942"/>
      <c r="AKX330" s="942"/>
      <c r="AKY330" s="942"/>
      <c r="AKZ330" s="942"/>
      <c r="ALA330" s="942"/>
      <c r="ALB330" s="942"/>
      <c r="ALC330" s="942"/>
      <c r="ALD330" s="942"/>
      <c r="ALE330" s="942"/>
      <c r="ALF330" s="942"/>
      <c r="ALG330" s="942"/>
      <c r="ALH330" s="942"/>
      <c r="ALI330" s="942"/>
      <c r="ALJ330" s="942"/>
      <c r="ALK330" s="942"/>
      <c r="ALL330" s="942"/>
      <c r="ALM330" s="942"/>
      <c r="ALN330" s="942"/>
      <c r="ALO330" s="942"/>
      <c r="ALP330" s="942"/>
      <c r="ALQ330" s="942"/>
      <c r="ALR330" s="942"/>
      <c r="ALS330" s="942"/>
      <c r="ALT330" s="942"/>
      <c r="ALU330" s="942"/>
      <c r="ALV330" s="942"/>
      <c r="ALW330" s="942"/>
      <c r="ALX330" s="942"/>
      <c r="ALY330" s="942"/>
      <c r="ALZ330" s="942"/>
      <c r="AMA330" s="942"/>
      <c r="AMB330" s="942"/>
      <c r="AMC330" s="942"/>
      <c r="AMD330" s="942"/>
      <c r="AME330" s="942"/>
      <c r="AMF330" s="942"/>
      <c r="AMG330" s="942"/>
      <c r="AMH330" s="942"/>
      <c r="AMI330" s="942"/>
      <c r="AMJ330" s="942"/>
      <c r="AMK330" s="942"/>
      <c r="AML330" s="942"/>
      <c r="AMM330" s="942"/>
      <c r="AMN330" s="942"/>
      <c r="AMO330" s="942"/>
      <c r="AMP330" s="942"/>
      <c r="AMQ330" s="942"/>
      <c r="AMR330" s="942"/>
      <c r="AMS330" s="942"/>
      <c r="AMT330" s="942"/>
      <c r="AMU330" s="942"/>
      <c r="AMV330" s="942"/>
      <c r="AMW330" s="942"/>
      <c r="AMX330" s="942"/>
      <c r="AMY330" s="942"/>
      <c r="AMZ330" s="942"/>
      <c r="ANA330" s="942"/>
      <c r="ANB330" s="942"/>
      <c r="ANC330" s="942"/>
      <c r="AND330" s="942"/>
      <c r="ANE330" s="942"/>
      <c r="ANF330" s="942"/>
      <c r="ANG330" s="942"/>
      <c r="ANH330" s="942"/>
      <c r="ANI330" s="942"/>
      <c r="ANJ330" s="942"/>
      <c r="ANK330" s="942"/>
      <c r="ANL330" s="942"/>
      <c r="ANM330" s="942"/>
      <c r="ANN330" s="942"/>
      <c r="ANO330" s="942"/>
      <c r="ANP330" s="942"/>
      <c r="ANQ330" s="942"/>
      <c r="ANR330" s="942"/>
      <c r="ANS330" s="942"/>
      <c r="ANT330" s="942"/>
      <c r="ANU330" s="942"/>
      <c r="ANV330" s="942"/>
      <c r="ANW330" s="942"/>
      <c r="ANX330" s="942"/>
      <c r="ANY330" s="942"/>
      <c r="ANZ330" s="942"/>
      <c r="AOA330" s="942"/>
      <c r="AOB330" s="942"/>
      <c r="AOC330" s="942"/>
      <c r="AOD330" s="942"/>
      <c r="AOE330" s="942"/>
      <c r="AOF330" s="942"/>
      <c r="AOG330" s="942"/>
      <c r="AOH330" s="942"/>
      <c r="AOI330" s="942"/>
      <c r="AOJ330" s="942"/>
      <c r="AOK330" s="942"/>
      <c r="AOL330" s="942"/>
      <c r="AOM330" s="942"/>
      <c r="AON330" s="942"/>
      <c r="AOO330" s="942"/>
      <c r="AOP330" s="942"/>
      <c r="AOQ330" s="942"/>
      <c r="AOR330" s="942"/>
      <c r="AOS330" s="942"/>
      <c r="AOT330" s="942"/>
      <c r="AOU330" s="942"/>
      <c r="AOV330" s="942"/>
      <c r="AOW330" s="942"/>
      <c r="AOX330" s="942"/>
      <c r="AOY330" s="942"/>
      <c r="AOZ330" s="942"/>
      <c r="APA330" s="942"/>
      <c r="APB330" s="942"/>
      <c r="APC330" s="942"/>
      <c r="APD330" s="942"/>
      <c r="APE330" s="942"/>
      <c r="APF330" s="942"/>
      <c r="APG330" s="942"/>
      <c r="APH330" s="942"/>
      <c r="API330" s="942"/>
      <c r="APJ330" s="942"/>
      <c r="APK330" s="942"/>
      <c r="APL330" s="942"/>
      <c r="APM330" s="942"/>
      <c r="APN330" s="942"/>
      <c r="APO330" s="942"/>
      <c r="APP330" s="942"/>
      <c r="APQ330" s="942"/>
      <c r="APR330" s="942"/>
      <c r="APS330" s="942"/>
      <c r="APT330" s="942"/>
      <c r="APU330" s="942"/>
      <c r="APV330" s="942"/>
      <c r="APW330" s="942"/>
      <c r="APX330" s="942"/>
      <c r="APY330" s="942"/>
      <c r="APZ330" s="942"/>
      <c r="AQA330" s="942"/>
      <c r="AQB330" s="942"/>
      <c r="AQC330" s="942"/>
      <c r="AQD330" s="942"/>
      <c r="AQE330" s="942"/>
      <c r="AQF330" s="942"/>
      <c r="AQG330" s="942"/>
      <c r="AQH330" s="942"/>
      <c r="AQI330" s="942"/>
      <c r="AQJ330" s="942"/>
      <c r="AQK330" s="942"/>
      <c r="AQL330" s="942"/>
      <c r="AQM330" s="942"/>
      <c r="AQN330" s="942"/>
      <c r="AQO330" s="942"/>
      <c r="AQP330" s="942"/>
      <c r="AQQ330" s="942"/>
      <c r="AQR330" s="942"/>
      <c r="AQS330" s="942"/>
      <c r="AQT330" s="942"/>
      <c r="AQU330" s="942"/>
      <c r="AQV330" s="942"/>
      <c r="AQW330" s="942"/>
      <c r="AQX330" s="942"/>
      <c r="AQY330" s="942"/>
      <c r="AQZ330" s="942"/>
      <c r="ARA330" s="942"/>
      <c r="ARB330" s="942"/>
      <c r="ARC330" s="942"/>
      <c r="ARD330" s="942"/>
      <c r="ARE330" s="942"/>
      <c r="ARF330" s="942"/>
      <c r="ARG330" s="942"/>
      <c r="ARH330" s="942"/>
      <c r="ARI330" s="942"/>
      <c r="ARJ330" s="942"/>
      <c r="ARK330" s="942"/>
      <c r="ARL330" s="942"/>
      <c r="ARM330" s="942"/>
      <c r="ARN330" s="942"/>
      <c r="ARO330" s="942"/>
      <c r="ARP330" s="942"/>
      <c r="ARQ330" s="942"/>
      <c r="ARR330" s="942"/>
      <c r="ARS330" s="942"/>
      <c r="ART330" s="942"/>
      <c r="ARU330" s="942"/>
      <c r="ARV330" s="942"/>
      <c r="ARW330" s="942"/>
      <c r="ARX330" s="942"/>
      <c r="ARY330" s="942"/>
      <c r="ARZ330" s="942"/>
      <c r="ASA330" s="942"/>
      <c r="ASB330" s="942"/>
      <c r="ASC330" s="942"/>
      <c r="ASD330" s="942"/>
      <c r="ASE330" s="942"/>
      <c r="ASF330" s="942"/>
      <c r="ASG330" s="942"/>
      <c r="ASH330" s="942"/>
      <c r="ASI330" s="942"/>
      <c r="ASJ330" s="942"/>
      <c r="ASK330" s="942"/>
      <c r="ASL330" s="942"/>
      <c r="ASM330" s="942"/>
      <c r="ASN330" s="942"/>
      <c r="ASO330" s="942"/>
      <c r="ASP330" s="942"/>
      <c r="ASQ330" s="942"/>
      <c r="ASR330" s="942"/>
      <c r="ASS330" s="942"/>
      <c r="AST330" s="942"/>
      <c r="ASU330" s="942"/>
      <c r="ASV330" s="942"/>
      <c r="ASW330" s="942"/>
      <c r="ASX330" s="942"/>
      <c r="ASY330" s="942"/>
      <c r="ASZ330" s="942"/>
      <c r="ATA330" s="942"/>
      <c r="ATB330" s="942"/>
      <c r="ATC330" s="942"/>
      <c r="ATD330" s="942"/>
      <c r="ATE330" s="942"/>
      <c r="ATF330" s="942"/>
      <c r="ATG330" s="942"/>
      <c r="ATH330" s="942"/>
      <c r="ATI330" s="942"/>
      <c r="ATJ330" s="942"/>
      <c r="ATK330" s="942"/>
      <c r="ATL330" s="942"/>
      <c r="ATM330" s="942"/>
      <c r="ATN330" s="942"/>
      <c r="ATO330" s="942"/>
      <c r="ATP330" s="942"/>
      <c r="ATQ330" s="942"/>
      <c r="ATR330" s="942"/>
      <c r="ATS330" s="942"/>
      <c r="ATT330" s="942"/>
      <c r="ATU330" s="942"/>
      <c r="ATV330" s="942"/>
      <c r="ATW330" s="942"/>
      <c r="ATX330" s="942"/>
      <c r="ATY330" s="942"/>
      <c r="ATZ330" s="942"/>
      <c r="AUA330" s="942"/>
      <c r="AUB330" s="942"/>
      <c r="AUC330" s="942"/>
      <c r="AUD330" s="942"/>
      <c r="AUE330" s="942"/>
      <c r="AUF330" s="942"/>
      <c r="AUG330" s="942"/>
      <c r="AUH330" s="942"/>
      <c r="AUI330" s="942"/>
      <c r="AUJ330" s="942"/>
      <c r="AUK330" s="942"/>
      <c r="AUL330" s="942"/>
      <c r="AUM330" s="942"/>
      <c r="AUN330" s="942"/>
      <c r="AUO330" s="942"/>
      <c r="AUP330" s="942"/>
      <c r="AUQ330" s="942"/>
      <c r="AUR330" s="942"/>
      <c r="AUS330" s="942"/>
      <c r="AUT330" s="942"/>
      <c r="AUU330" s="942"/>
      <c r="AUV330" s="942"/>
      <c r="AUW330" s="942"/>
      <c r="AUX330" s="942"/>
      <c r="AUY330" s="942"/>
      <c r="AUZ330" s="942"/>
      <c r="AVA330" s="942"/>
      <c r="AVB330" s="942"/>
      <c r="AVC330" s="942"/>
      <c r="AVD330" s="942"/>
      <c r="AVE330" s="942"/>
      <c r="AVF330" s="942"/>
      <c r="AVG330" s="942"/>
      <c r="AVH330" s="942"/>
      <c r="AVI330" s="942"/>
      <c r="AVJ330" s="942"/>
      <c r="AVK330" s="942"/>
      <c r="AVL330" s="942"/>
      <c r="AVM330" s="942"/>
      <c r="AVN330" s="942"/>
      <c r="AVO330" s="942"/>
      <c r="AVP330" s="942"/>
      <c r="AVQ330" s="942"/>
      <c r="AVR330" s="942"/>
      <c r="AVS330" s="942"/>
      <c r="AVT330" s="942"/>
      <c r="AVU330" s="942"/>
      <c r="AVV330" s="942"/>
      <c r="AVW330" s="942"/>
      <c r="AVX330" s="942"/>
      <c r="AVY330" s="942"/>
      <c r="AVZ330" s="942"/>
      <c r="AWA330" s="942"/>
      <c r="AWB330" s="942"/>
      <c r="AWC330" s="942"/>
      <c r="AWD330" s="942"/>
      <c r="AWE330" s="942"/>
      <c r="AWF330" s="942"/>
      <c r="AWG330" s="942"/>
      <c r="AWH330" s="942"/>
      <c r="AWI330" s="942"/>
      <c r="AWJ330" s="942"/>
      <c r="AWK330" s="942"/>
      <c r="AWL330" s="942"/>
      <c r="AWM330" s="942"/>
      <c r="AWN330" s="942"/>
      <c r="AWO330" s="942"/>
      <c r="AWP330" s="942"/>
      <c r="AWQ330" s="942"/>
      <c r="AWR330" s="942"/>
      <c r="AWS330" s="942"/>
      <c r="AWT330" s="942"/>
      <c r="AWU330" s="942"/>
      <c r="AWV330" s="942"/>
      <c r="AWW330" s="942"/>
      <c r="AWX330" s="942"/>
      <c r="AWY330" s="942"/>
      <c r="AWZ330" s="942"/>
      <c r="AXA330" s="942"/>
      <c r="AXB330" s="942"/>
      <c r="AXC330" s="942"/>
      <c r="AXD330" s="942"/>
      <c r="AXE330" s="942"/>
      <c r="AXF330" s="942"/>
      <c r="AXG330" s="942"/>
      <c r="AXH330" s="942"/>
      <c r="AXI330" s="942"/>
      <c r="AXJ330" s="942"/>
      <c r="AXK330" s="942"/>
      <c r="AXL330" s="942"/>
      <c r="AXM330" s="942"/>
      <c r="AXN330" s="942"/>
      <c r="AXO330" s="942"/>
      <c r="AXP330" s="942"/>
      <c r="AXQ330" s="942"/>
      <c r="AXR330" s="942"/>
      <c r="AXS330" s="942"/>
      <c r="AXT330" s="942"/>
      <c r="AXU330" s="942"/>
      <c r="AXV330" s="942"/>
      <c r="AXW330" s="942"/>
      <c r="AXX330" s="942"/>
      <c r="AXY330" s="942"/>
      <c r="AXZ330" s="942"/>
      <c r="AYA330" s="942"/>
      <c r="AYB330" s="942"/>
      <c r="AYC330" s="942"/>
      <c r="AYD330" s="942"/>
      <c r="AYE330" s="942"/>
      <c r="AYF330" s="942"/>
      <c r="AYG330" s="942"/>
      <c r="AYH330" s="942"/>
      <c r="AYI330" s="942"/>
      <c r="AYJ330" s="942"/>
      <c r="AYK330" s="942"/>
      <c r="AYL330" s="942"/>
      <c r="AYM330" s="942"/>
      <c r="AYN330" s="942"/>
      <c r="AYO330" s="942"/>
      <c r="AYP330" s="942"/>
      <c r="AYQ330" s="942"/>
      <c r="AYR330" s="942"/>
      <c r="AYS330" s="942"/>
      <c r="AYT330" s="942"/>
      <c r="AYU330" s="942"/>
      <c r="AYV330" s="942"/>
      <c r="AYW330" s="942"/>
      <c r="AYX330" s="942"/>
      <c r="AYY330" s="942"/>
      <c r="AYZ330" s="942"/>
      <c r="AZA330" s="942"/>
      <c r="AZB330" s="942"/>
      <c r="AZC330" s="942"/>
      <c r="AZD330" s="942"/>
      <c r="AZE330" s="942"/>
      <c r="AZF330" s="942"/>
      <c r="AZG330" s="942"/>
      <c r="AZH330" s="942"/>
      <c r="AZI330" s="942"/>
      <c r="AZJ330" s="942"/>
      <c r="AZK330" s="942"/>
      <c r="AZL330" s="942"/>
      <c r="AZM330" s="942"/>
      <c r="AZN330" s="942"/>
      <c r="AZO330" s="942"/>
      <c r="AZP330" s="942"/>
      <c r="AZQ330" s="942"/>
      <c r="AZR330" s="942"/>
      <c r="AZS330" s="942"/>
      <c r="AZT330" s="942"/>
      <c r="AZU330" s="942"/>
      <c r="AZV330" s="942"/>
      <c r="AZW330" s="942"/>
      <c r="AZX330" s="942"/>
      <c r="AZY330" s="942"/>
      <c r="AZZ330" s="942"/>
      <c r="BAA330" s="942"/>
      <c r="BAB330" s="942"/>
      <c r="BAC330" s="942"/>
      <c r="BAD330" s="942"/>
      <c r="BAE330" s="942"/>
      <c r="BAF330" s="942"/>
      <c r="BAG330" s="942"/>
      <c r="BAH330" s="942"/>
      <c r="BAI330" s="942"/>
      <c r="BAJ330" s="942"/>
      <c r="BAK330" s="942"/>
      <c r="BAL330" s="942"/>
      <c r="BAM330" s="942"/>
      <c r="BAN330" s="942"/>
      <c r="BAO330" s="942"/>
      <c r="BAP330" s="942"/>
      <c r="BAQ330" s="942"/>
      <c r="BAR330" s="942"/>
      <c r="BAS330" s="942"/>
      <c r="BAT330" s="942"/>
      <c r="BAU330" s="942"/>
      <c r="BAV330" s="942"/>
      <c r="BAW330" s="942"/>
      <c r="BAX330" s="942"/>
      <c r="BAY330" s="942"/>
      <c r="BAZ330" s="942"/>
      <c r="BBA330" s="942"/>
      <c r="BBB330" s="942"/>
      <c r="BBC330" s="942"/>
      <c r="BBD330" s="942"/>
      <c r="BBE330" s="942"/>
      <c r="BBF330" s="942"/>
      <c r="BBG330" s="942"/>
      <c r="BBH330" s="942"/>
      <c r="BBI330" s="942"/>
      <c r="BBJ330" s="942"/>
      <c r="BBK330" s="942"/>
      <c r="BBL330" s="942"/>
      <c r="BBM330" s="942"/>
      <c r="BBN330" s="942"/>
      <c r="BBO330" s="942"/>
      <c r="BBP330" s="942"/>
      <c r="BBQ330" s="942"/>
      <c r="BBR330" s="942"/>
      <c r="BBS330" s="942"/>
      <c r="BBT330" s="942"/>
      <c r="BBU330" s="942"/>
      <c r="BBV330" s="942"/>
      <c r="BBW330" s="942"/>
      <c r="BBX330" s="942"/>
      <c r="BBY330" s="942"/>
      <c r="BBZ330" s="942"/>
      <c r="BCA330" s="942"/>
      <c r="BCB330" s="942"/>
      <c r="BCC330" s="942"/>
      <c r="BCD330" s="942"/>
      <c r="BCE330" s="942"/>
      <c r="BCF330" s="942"/>
      <c r="BCG330" s="942"/>
      <c r="BCH330" s="942"/>
      <c r="BCI330" s="942"/>
      <c r="BCJ330" s="942"/>
      <c r="BCK330" s="942"/>
      <c r="BCL330" s="942"/>
      <c r="BCM330" s="942"/>
      <c r="BCN330" s="942"/>
      <c r="BCO330" s="942"/>
      <c r="BCP330" s="942"/>
      <c r="BCQ330" s="942"/>
      <c r="BCR330" s="942"/>
      <c r="BCS330" s="942"/>
      <c r="BCT330" s="942"/>
      <c r="BCU330" s="942"/>
      <c r="BCV330" s="942"/>
      <c r="BCW330" s="942"/>
      <c r="BCX330" s="942"/>
      <c r="BCY330" s="942"/>
      <c r="BCZ330" s="942"/>
      <c r="BDA330" s="942"/>
      <c r="BDB330" s="942"/>
      <c r="BDC330" s="942"/>
      <c r="BDD330" s="942"/>
      <c r="BDE330" s="942"/>
      <c r="BDF330" s="942"/>
      <c r="BDG330" s="942"/>
      <c r="BDH330" s="942"/>
      <c r="BDI330" s="942"/>
      <c r="BDJ330" s="942"/>
      <c r="BDK330" s="942"/>
      <c r="BDL330" s="942"/>
      <c r="BDM330" s="942"/>
      <c r="BDN330" s="942"/>
      <c r="BDO330" s="942"/>
      <c r="BDP330" s="942"/>
      <c r="BDQ330" s="942"/>
      <c r="BDR330" s="942"/>
      <c r="BDS330" s="942"/>
      <c r="BDT330" s="942"/>
      <c r="BDU330" s="942"/>
      <c r="BDV330" s="942"/>
      <c r="BDW330" s="942"/>
      <c r="BDX330" s="942"/>
      <c r="BDY330" s="942"/>
      <c r="BDZ330" s="942"/>
      <c r="BEA330" s="942"/>
      <c r="BEB330" s="942"/>
      <c r="BEC330" s="942"/>
      <c r="BED330" s="942"/>
      <c r="BEE330" s="942"/>
      <c r="BEF330" s="942"/>
      <c r="BEG330" s="942"/>
      <c r="BEH330" s="942"/>
      <c r="BEI330" s="942"/>
      <c r="BEJ330" s="942"/>
      <c r="BEK330" s="942"/>
      <c r="BEL330" s="942"/>
      <c r="BEM330" s="942"/>
      <c r="BEN330" s="942"/>
      <c r="BEO330" s="942"/>
      <c r="BEP330" s="942"/>
      <c r="BEQ330" s="942"/>
      <c r="BER330" s="942"/>
      <c r="BES330" s="942"/>
      <c r="BET330" s="942"/>
      <c r="BEU330" s="942"/>
      <c r="BEV330" s="942"/>
      <c r="BEW330" s="942"/>
      <c r="BEX330" s="942"/>
      <c r="BEY330" s="942"/>
      <c r="BEZ330" s="942"/>
      <c r="BFA330" s="942"/>
      <c r="BFB330" s="942"/>
      <c r="BFC330" s="942"/>
      <c r="BFD330" s="942"/>
      <c r="BFE330" s="942"/>
      <c r="BFF330" s="942"/>
      <c r="BFG330" s="942"/>
      <c r="BFH330" s="942"/>
      <c r="BFI330" s="942"/>
      <c r="BFJ330" s="942"/>
      <c r="BFK330" s="942"/>
      <c r="BFL330" s="942"/>
      <c r="BFM330" s="942"/>
      <c r="BFN330" s="942"/>
      <c r="BFO330" s="942"/>
      <c r="BFP330" s="942"/>
      <c r="BFQ330" s="942"/>
      <c r="BFR330" s="942"/>
      <c r="BFS330" s="942"/>
      <c r="BFT330" s="942"/>
      <c r="BFU330" s="942"/>
      <c r="BFV330" s="942"/>
      <c r="BFW330" s="942"/>
      <c r="BFX330" s="942"/>
      <c r="BFY330" s="942"/>
      <c r="BFZ330" s="942"/>
      <c r="BGA330" s="942"/>
      <c r="BGB330" s="942"/>
      <c r="BGC330" s="942"/>
      <c r="BGD330" s="942"/>
      <c r="BGE330" s="942"/>
      <c r="BGF330" s="942"/>
      <c r="BGG330" s="942"/>
      <c r="BGH330" s="942"/>
      <c r="BGI330" s="942"/>
      <c r="BGJ330" s="942"/>
      <c r="BGK330" s="942"/>
      <c r="BGL330" s="942"/>
      <c r="BGM330" s="942"/>
      <c r="BGN330" s="942"/>
      <c r="BGO330" s="942"/>
      <c r="BGP330" s="942"/>
      <c r="BGQ330" s="942"/>
      <c r="BGR330" s="942"/>
      <c r="BGS330" s="942"/>
      <c r="BGT330" s="942"/>
      <c r="BGU330" s="942"/>
      <c r="BGV330" s="942"/>
      <c r="BGW330" s="942"/>
      <c r="BGX330" s="942"/>
      <c r="BGY330" s="942"/>
      <c r="BGZ330" s="942"/>
      <c r="BHA330" s="942"/>
      <c r="BHB330" s="942"/>
      <c r="BHC330" s="942"/>
      <c r="BHD330" s="942"/>
      <c r="BHE330" s="942"/>
      <c r="BHF330" s="942"/>
      <c r="BHG330" s="942"/>
      <c r="BHH330" s="942"/>
      <c r="BHI330" s="942"/>
      <c r="BHJ330" s="942"/>
      <c r="BHK330" s="942"/>
      <c r="BHL330" s="942"/>
      <c r="BHM330" s="942"/>
      <c r="BHN330" s="942"/>
      <c r="BHO330" s="942"/>
      <c r="BHP330" s="942"/>
      <c r="BHQ330" s="942"/>
      <c r="BHR330" s="942"/>
      <c r="BHS330" s="942"/>
      <c r="BHT330" s="942"/>
      <c r="BHU330" s="942"/>
      <c r="BHV330" s="942"/>
      <c r="BHW330" s="942"/>
      <c r="BHX330" s="942"/>
      <c r="BHY330" s="942"/>
      <c r="BHZ330" s="942"/>
      <c r="BIA330" s="942"/>
      <c r="BIB330" s="942"/>
      <c r="BIC330" s="942"/>
      <c r="BID330" s="942"/>
      <c r="BIE330" s="942"/>
      <c r="BIF330" s="942"/>
      <c r="BIG330" s="942"/>
      <c r="BIH330" s="942"/>
      <c r="BII330" s="942"/>
      <c r="BIJ330" s="942"/>
      <c r="BIK330" s="942"/>
      <c r="BIL330" s="942"/>
      <c r="BIM330" s="942"/>
      <c r="BIN330" s="942"/>
      <c r="BIO330" s="942"/>
      <c r="BIP330" s="942"/>
      <c r="BIQ330" s="942"/>
      <c r="BIR330" s="942"/>
      <c r="BIS330" s="942"/>
      <c r="BIT330" s="942"/>
      <c r="BIU330" s="942"/>
      <c r="BIV330" s="942"/>
      <c r="BIW330" s="942"/>
      <c r="BIX330" s="942"/>
      <c r="BIY330" s="942"/>
      <c r="BIZ330" s="942"/>
      <c r="BJA330" s="942"/>
      <c r="BJB330" s="942"/>
      <c r="BJC330" s="942"/>
      <c r="BJD330" s="942"/>
      <c r="BJE330" s="942"/>
      <c r="BJF330" s="942"/>
      <c r="BJG330" s="942"/>
      <c r="BJH330" s="942"/>
      <c r="BJI330" s="942"/>
      <c r="BJJ330" s="942"/>
      <c r="BJK330" s="942"/>
      <c r="BJL330" s="942"/>
      <c r="BJM330" s="942"/>
      <c r="BJN330" s="942"/>
      <c r="BJO330" s="942"/>
      <c r="BJP330" s="942"/>
      <c r="BJQ330" s="942"/>
      <c r="BJR330" s="942"/>
      <c r="BJS330" s="942"/>
      <c r="BJT330" s="942"/>
      <c r="BJU330" s="942"/>
      <c r="BJV330" s="942"/>
      <c r="BJW330" s="942"/>
      <c r="BJX330" s="942"/>
      <c r="BJY330" s="942"/>
      <c r="BJZ330" s="942"/>
      <c r="BKA330" s="942"/>
      <c r="BKB330" s="942"/>
      <c r="BKC330" s="942"/>
      <c r="BKD330" s="942"/>
      <c r="BKE330" s="942"/>
      <c r="BKF330" s="942"/>
      <c r="BKG330" s="942"/>
      <c r="BKH330" s="942"/>
      <c r="BKI330" s="942"/>
      <c r="BKJ330" s="942"/>
      <c r="BKK330" s="942"/>
      <c r="BKL330" s="942"/>
      <c r="BKM330" s="942"/>
      <c r="BKN330" s="942"/>
      <c r="BKO330" s="942"/>
      <c r="BKP330" s="942"/>
      <c r="BKQ330" s="942"/>
      <c r="BKR330" s="942"/>
      <c r="BKS330" s="942"/>
      <c r="BKT330" s="942"/>
      <c r="BKU330" s="942"/>
      <c r="BKV330" s="942"/>
      <c r="BKW330" s="942"/>
      <c r="BKX330" s="942"/>
      <c r="BKY330" s="942"/>
      <c r="BKZ330" s="942"/>
      <c r="BLA330" s="942"/>
      <c r="BLB330" s="942"/>
      <c r="BLC330" s="942"/>
      <c r="BLD330" s="942"/>
      <c r="BLE330" s="942"/>
      <c r="BLF330" s="942"/>
      <c r="BLG330" s="942"/>
      <c r="BLH330" s="942"/>
      <c r="BLI330" s="942"/>
      <c r="BLJ330" s="942"/>
      <c r="BLK330" s="942"/>
      <c r="BLL330" s="942"/>
      <c r="BLM330" s="942"/>
      <c r="BLN330" s="942"/>
      <c r="BLO330" s="942"/>
      <c r="BLP330" s="942"/>
      <c r="BLQ330" s="942"/>
      <c r="BLR330" s="942"/>
      <c r="BLS330" s="942"/>
      <c r="BLT330" s="942"/>
      <c r="BLU330" s="942"/>
      <c r="BLV330" s="942"/>
      <c r="BLW330" s="942"/>
      <c r="BLX330" s="942"/>
      <c r="BLY330" s="942"/>
      <c r="BLZ330" s="942"/>
      <c r="BMA330" s="942"/>
      <c r="BMB330" s="942"/>
      <c r="BMC330" s="942"/>
      <c r="BMD330" s="942"/>
      <c r="BME330" s="942"/>
      <c r="BMF330" s="942"/>
      <c r="BMG330" s="942"/>
      <c r="BMH330" s="942"/>
      <c r="BMI330" s="942"/>
      <c r="BMJ330" s="942"/>
      <c r="BMK330" s="942"/>
      <c r="BML330" s="942"/>
      <c r="BMM330" s="942"/>
      <c r="BMN330" s="942"/>
      <c r="BMO330" s="942"/>
      <c r="BMP330" s="942"/>
      <c r="BMQ330" s="942"/>
      <c r="BMR330" s="942"/>
      <c r="BMS330" s="942"/>
      <c r="BMT330" s="942"/>
      <c r="BMU330" s="942"/>
      <c r="BMV330" s="942"/>
      <c r="BMW330" s="942"/>
      <c r="BMX330" s="942"/>
      <c r="BMY330" s="942"/>
      <c r="BMZ330" s="942"/>
      <c r="BNA330" s="942"/>
      <c r="BNB330" s="942"/>
      <c r="BNC330" s="942"/>
      <c r="BND330" s="942"/>
      <c r="BNE330" s="942"/>
      <c r="BNF330" s="942"/>
      <c r="BNG330" s="942"/>
      <c r="BNH330" s="942"/>
      <c r="BNI330" s="942"/>
      <c r="BNJ330" s="942"/>
      <c r="BNK330" s="942"/>
      <c r="BNL330" s="942"/>
      <c r="BNM330" s="942"/>
      <c r="BNN330" s="942"/>
      <c r="BNO330" s="942"/>
      <c r="BNP330" s="942"/>
      <c r="BNQ330" s="942"/>
      <c r="BNR330" s="942"/>
      <c r="BNS330" s="942"/>
      <c r="BNT330" s="942"/>
      <c r="BNU330" s="942"/>
      <c r="BNV330" s="942"/>
      <c r="BNW330" s="942"/>
      <c r="BNX330" s="942"/>
      <c r="BNY330" s="942"/>
      <c r="BNZ330" s="942"/>
      <c r="BOA330" s="942"/>
      <c r="BOB330" s="942"/>
      <c r="BOC330" s="942"/>
      <c r="BOD330" s="942"/>
      <c r="BOE330" s="942"/>
      <c r="BOF330" s="942"/>
      <c r="BOG330" s="942"/>
      <c r="BOH330" s="942"/>
      <c r="BOI330" s="942"/>
      <c r="BOJ330" s="942"/>
      <c r="BOK330" s="942"/>
      <c r="BOL330" s="942"/>
      <c r="BOM330" s="942"/>
      <c r="BON330" s="942"/>
      <c r="BOO330" s="942"/>
      <c r="BOP330" s="942"/>
      <c r="BOQ330" s="942"/>
      <c r="BOR330" s="942"/>
      <c r="BOS330" s="942"/>
      <c r="BOT330" s="942"/>
      <c r="BOU330" s="942"/>
      <c r="BOV330" s="942"/>
      <c r="BOW330" s="942"/>
      <c r="BOX330" s="942"/>
      <c r="BOY330" s="942"/>
      <c r="BOZ330" s="942"/>
      <c r="BPA330" s="942"/>
      <c r="BPB330" s="942"/>
      <c r="BPC330" s="942"/>
      <c r="BPD330" s="942"/>
      <c r="BPE330" s="942"/>
      <c r="BPF330" s="942"/>
      <c r="BPG330" s="942"/>
      <c r="BPH330" s="942"/>
      <c r="BPI330" s="942"/>
      <c r="BPJ330" s="942"/>
      <c r="BPK330" s="942"/>
      <c r="BPL330" s="942"/>
      <c r="BPM330" s="942"/>
      <c r="BPN330" s="942"/>
      <c r="BPO330" s="942"/>
      <c r="BPP330" s="942"/>
      <c r="BPQ330" s="942"/>
      <c r="BPR330" s="942"/>
      <c r="BPS330" s="942"/>
      <c r="BPT330" s="942"/>
      <c r="BPU330" s="942"/>
      <c r="BPV330" s="942"/>
      <c r="BPW330" s="942"/>
      <c r="BPX330" s="942"/>
      <c r="BPY330" s="942"/>
      <c r="BPZ330" s="942"/>
      <c r="BQA330" s="942"/>
      <c r="BQB330" s="942"/>
      <c r="BQC330" s="942"/>
      <c r="BQD330" s="942"/>
      <c r="BQE330" s="942"/>
      <c r="BQF330" s="942"/>
      <c r="BQG330" s="942"/>
      <c r="BQH330" s="942"/>
      <c r="BQI330" s="942"/>
      <c r="BQJ330" s="942"/>
      <c r="BQK330" s="942"/>
      <c r="BQL330" s="942"/>
      <c r="BQM330" s="942"/>
      <c r="BQN330" s="942"/>
      <c r="BQO330" s="942"/>
      <c r="BQP330" s="942"/>
      <c r="BQQ330" s="942"/>
      <c r="BQR330" s="942"/>
      <c r="BQS330" s="942"/>
      <c r="BQT330" s="942"/>
      <c r="BQU330" s="942"/>
      <c r="BQV330" s="942"/>
      <c r="BQW330" s="942"/>
      <c r="BQX330" s="942"/>
      <c r="BQY330" s="942"/>
      <c r="BQZ330" s="942"/>
      <c r="BRA330" s="942"/>
      <c r="BRB330" s="942"/>
      <c r="BRC330" s="942"/>
      <c r="BRD330" s="942"/>
      <c r="BRE330" s="942"/>
      <c r="BRF330" s="942"/>
      <c r="BRG330" s="942"/>
      <c r="BRH330" s="942"/>
      <c r="BRI330" s="942"/>
      <c r="BRJ330" s="942"/>
      <c r="BRK330" s="942"/>
      <c r="BRL330" s="942"/>
      <c r="BRM330" s="942"/>
      <c r="BRN330" s="942"/>
      <c r="BRO330" s="942"/>
      <c r="BRP330" s="942"/>
      <c r="BRQ330" s="942"/>
      <c r="BRR330" s="942"/>
      <c r="BRS330" s="942"/>
      <c r="BRT330" s="942"/>
      <c r="BRU330" s="942"/>
      <c r="BRV330" s="942"/>
      <c r="BRW330" s="942"/>
      <c r="BRX330" s="942"/>
      <c r="BRY330" s="942"/>
      <c r="BRZ330" s="942"/>
      <c r="BSA330" s="942"/>
      <c r="BSB330" s="942"/>
      <c r="BSC330" s="942"/>
      <c r="BSD330" s="942"/>
      <c r="BSE330" s="942"/>
      <c r="BSF330" s="942"/>
      <c r="BSG330" s="942"/>
      <c r="BSH330" s="942"/>
      <c r="BSI330" s="942"/>
      <c r="BSJ330" s="942"/>
      <c r="BSK330" s="942"/>
      <c r="BSL330" s="942"/>
      <c r="BSM330" s="942"/>
      <c r="BSN330" s="942"/>
      <c r="BSO330" s="942"/>
      <c r="BSP330" s="942"/>
      <c r="BSQ330" s="942"/>
      <c r="BSR330" s="942"/>
      <c r="BSS330" s="942"/>
      <c r="BST330" s="942"/>
      <c r="BSU330" s="942"/>
      <c r="BSV330" s="942"/>
      <c r="BSW330" s="942"/>
      <c r="BSX330" s="942"/>
      <c r="BSY330" s="942"/>
      <c r="BSZ330" s="942"/>
      <c r="BTA330" s="942"/>
      <c r="BTB330" s="942"/>
      <c r="BTC330" s="942"/>
      <c r="BTD330" s="942"/>
      <c r="BTE330" s="942"/>
      <c r="BTF330" s="942"/>
      <c r="BTG330" s="942"/>
      <c r="BTH330" s="942"/>
      <c r="BTI330" s="942"/>
      <c r="BTJ330" s="942"/>
      <c r="BTK330" s="942"/>
      <c r="BTL330" s="942"/>
      <c r="BTM330" s="942"/>
      <c r="BTN330" s="942"/>
      <c r="BTO330" s="942"/>
      <c r="BTP330" s="942"/>
      <c r="BTQ330" s="942"/>
      <c r="BTR330" s="942"/>
      <c r="BTS330" s="942"/>
      <c r="BTT330" s="942"/>
      <c r="BTU330" s="942"/>
      <c r="BTV330" s="942"/>
      <c r="BTW330" s="942"/>
      <c r="BTX330" s="942"/>
      <c r="BTY330" s="942"/>
      <c r="BTZ330" s="942"/>
      <c r="BUA330" s="942"/>
      <c r="BUB330" s="942"/>
      <c r="BUC330" s="942"/>
      <c r="BUD330" s="942"/>
      <c r="BUE330" s="942"/>
      <c r="BUF330" s="942"/>
      <c r="BUG330" s="942"/>
      <c r="BUH330" s="942"/>
      <c r="BUI330" s="942"/>
      <c r="BUJ330" s="942"/>
      <c r="BUK330" s="942"/>
      <c r="BUL330" s="942"/>
      <c r="BUM330" s="942"/>
      <c r="BUN330" s="942"/>
      <c r="BUO330" s="942"/>
      <c r="BUP330" s="942"/>
      <c r="BUQ330" s="942"/>
      <c r="BUR330" s="942"/>
      <c r="BUS330" s="942"/>
      <c r="BUT330" s="942"/>
      <c r="BUU330" s="942"/>
      <c r="BUV330" s="942"/>
      <c r="BUW330" s="942"/>
      <c r="BUX330" s="942"/>
      <c r="BUY330" s="942"/>
      <c r="BUZ330" s="942"/>
      <c r="BVA330" s="942"/>
      <c r="BVB330" s="942"/>
      <c r="BVC330" s="942"/>
      <c r="BVD330" s="942"/>
      <c r="BVE330" s="942"/>
      <c r="BVF330" s="942"/>
      <c r="BVG330" s="942"/>
      <c r="BVH330" s="942"/>
      <c r="BVI330" s="942"/>
      <c r="BVJ330" s="942"/>
      <c r="BVK330" s="942"/>
      <c r="BVL330" s="942"/>
      <c r="BVM330" s="942"/>
      <c r="BVN330" s="942"/>
      <c r="BVO330" s="942"/>
      <c r="BVP330" s="942"/>
      <c r="BVQ330" s="942"/>
      <c r="BVR330" s="942"/>
      <c r="BVS330" s="942"/>
      <c r="BVT330" s="942"/>
      <c r="BVU330" s="942"/>
      <c r="BVV330" s="942"/>
      <c r="BVW330" s="942"/>
      <c r="BVX330" s="942"/>
      <c r="BVY330" s="942"/>
      <c r="BVZ330" s="942"/>
      <c r="BWA330" s="942"/>
      <c r="BWB330" s="942"/>
      <c r="BWC330" s="942"/>
      <c r="BWD330" s="942"/>
      <c r="BWE330" s="942"/>
      <c r="BWF330" s="942"/>
      <c r="BWG330" s="942"/>
      <c r="BWH330" s="942"/>
      <c r="BWI330" s="942"/>
      <c r="BWJ330" s="942"/>
      <c r="BWK330" s="942"/>
      <c r="BWL330" s="942"/>
      <c r="BWM330" s="942"/>
      <c r="BWN330" s="942"/>
      <c r="BWO330" s="942"/>
      <c r="BWP330" s="942"/>
      <c r="BWQ330" s="942"/>
      <c r="BWR330" s="942"/>
      <c r="BWS330" s="942"/>
      <c r="BWT330" s="942"/>
      <c r="BWU330" s="942"/>
      <c r="BWV330" s="942"/>
      <c r="BWW330" s="942"/>
      <c r="BWX330" s="942"/>
      <c r="BWY330" s="942"/>
      <c r="BWZ330" s="942"/>
      <c r="BXA330" s="942"/>
      <c r="BXB330" s="942"/>
      <c r="BXC330" s="942"/>
      <c r="BXD330" s="942"/>
      <c r="BXE330" s="942"/>
      <c r="BXF330" s="942"/>
      <c r="BXG330" s="942"/>
      <c r="BXH330" s="942"/>
      <c r="BXI330" s="942"/>
      <c r="BXJ330" s="942"/>
      <c r="BXK330" s="942"/>
      <c r="BXL330" s="942"/>
      <c r="BXM330" s="942"/>
      <c r="BXN330" s="942"/>
      <c r="BXO330" s="942"/>
      <c r="BXP330" s="942"/>
      <c r="BXQ330" s="942"/>
      <c r="BXR330" s="942"/>
      <c r="BXS330" s="942"/>
      <c r="BXT330" s="942"/>
      <c r="BXU330" s="942"/>
      <c r="BXV330" s="942"/>
      <c r="BXW330" s="942"/>
      <c r="BXX330" s="942"/>
      <c r="BXY330" s="942"/>
      <c r="BXZ330" s="942"/>
      <c r="BYA330" s="942"/>
      <c r="BYB330" s="942"/>
      <c r="BYC330" s="942"/>
      <c r="BYD330" s="942"/>
      <c r="BYE330" s="942"/>
      <c r="BYF330" s="942"/>
      <c r="BYG330" s="942"/>
      <c r="BYH330" s="942"/>
      <c r="BYI330" s="942"/>
      <c r="BYJ330" s="942"/>
      <c r="BYK330" s="942"/>
      <c r="BYL330" s="942"/>
      <c r="BYM330" s="942"/>
      <c r="BYN330" s="942"/>
      <c r="BYO330" s="942"/>
      <c r="BYP330" s="942"/>
      <c r="BYQ330" s="942"/>
      <c r="BYR330" s="942"/>
      <c r="BYS330" s="942"/>
      <c r="BYT330" s="942"/>
      <c r="BYU330" s="942"/>
      <c r="BYV330" s="942"/>
      <c r="BYW330" s="942"/>
      <c r="BYX330" s="942"/>
      <c r="BYY330" s="942"/>
      <c r="BYZ330" s="942"/>
      <c r="BZA330" s="942"/>
      <c r="BZB330" s="942"/>
      <c r="BZC330" s="942"/>
      <c r="BZD330" s="942"/>
      <c r="BZE330" s="942"/>
      <c r="BZF330" s="942"/>
      <c r="BZG330" s="942"/>
      <c r="BZH330" s="942"/>
      <c r="BZI330" s="942"/>
      <c r="BZJ330" s="942"/>
      <c r="BZK330" s="942"/>
      <c r="BZL330" s="942"/>
      <c r="BZM330" s="942"/>
      <c r="BZN330" s="942"/>
      <c r="BZO330" s="942"/>
      <c r="BZP330" s="942"/>
      <c r="BZQ330" s="942"/>
      <c r="BZR330" s="942"/>
      <c r="BZS330" s="942"/>
      <c r="BZT330" s="942"/>
      <c r="BZU330" s="942"/>
      <c r="BZV330" s="942"/>
      <c r="BZW330" s="942"/>
      <c r="BZX330" s="942"/>
      <c r="BZY330" s="942"/>
      <c r="BZZ330" s="942"/>
      <c r="CAA330" s="942"/>
      <c r="CAB330" s="942"/>
      <c r="CAC330" s="942"/>
      <c r="CAD330" s="942"/>
      <c r="CAE330" s="942"/>
      <c r="CAF330" s="942"/>
      <c r="CAG330" s="942"/>
      <c r="CAH330" s="942"/>
      <c r="CAI330" s="942"/>
      <c r="CAJ330" s="942"/>
      <c r="CAK330" s="942"/>
      <c r="CAL330" s="942"/>
      <c r="CAM330" s="942"/>
      <c r="CAN330" s="942"/>
      <c r="CAO330" s="942"/>
      <c r="CAP330" s="942"/>
      <c r="CAQ330" s="942"/>
      <c r="CAR330" s="942"/>
      <c r="CAS330" s="942"/>
      <c r="CAT330" s="942"/>
      <c r="CAU330" s="942"/>
      <c r="CAV330" s="942"/>
      <c r="CAW330" s="942"/>
      <c r="CAX330" s="942"/>
      <c r="CAY330" s="942"/>
      <c r="CAZ330" s="942"/>
      <c r="CBA330" s="942"/>
      <c r="CBB330" s="942"/>
      <c r="CBC330" s="942"/>
      <c r="CBD330" s="942"/>
      <c r="CBE330" s="942"/>
      <c r="CBF330" s="942"/>
      <c r="CBG330" s="942"/>
      <c r="CBH330" s="942"/>
      <c r="CBI330" s="942"/>
      <c r="CBJ330" s="942"/>
      <c r="CBK330" s="942"/>
      <c r="CBL330" s="942"/>
      <c r="CBM330" s="942"/>
      <c r="CBN330" s="942"/>
      <c r="CBO330" s="942"/>
      <c r="CBP330" s="942"/>
      <c r="CBQ330" s="942"/>
      <c r="CBR330" s="942"/>
      <c r="CBS330" s="942"/>
      <c r="CBT330" s="942"/>
      <c r="CBU330" s="942"/>
      <c r="CBV330" s="942"/>
      <c r="CBW330" s="942"/>
      <c r="CBX330" s="942"/>
      <c r="CBY330" s="942"/>
      <c r="CBZ330" s="942"/>
      <c r="CCA330" s="942"/>
      <c r="CCB330" s="942"/>
      <c r="CCC330" s="942"/>
      <c r="CCD330" s="942"/>
      <c r="CCE330" s="942"/>
      <c r="CCF330" s="942"/>
      <c r="CCG330" s="942"/>
      <c r="CCH330" s="942"/>
      <c r="CCI330" s="942"/>
      <c r="CCJ330" s="942"/>
      <c r="CCK330" s="942"/>
      <c r="CCL330" s="942"/>
      <c r="CCM330" s="942"/>
      <c r="CCN330" s="942"/>
      <c r="CCO330" s="942"/>
      <c r="CCP330" s="942"/>
      <c r="CCQ330" s="942"/>
      <c r="CCR330" s="942"/>
      <c r="CCS330" s="942"/>
      <c r="CCT330" s="942"/>
      <c r="CCU330" s="942"/>
      <c r="CCV330" s="942"/>
      <c r="CCW330" s="942"/>
      <c r="CCX330" s="942"/>
      <c r="CCY330" s="942"/>
      <c r="CCZ330" s="942"/>
      <c r="CDA330" s="942"/>
      <c r="CDB330" s="942"/>
      <c r="CDC330" s="942"/>
      <c r="CDD330" s="942"/>
      <c r="CDE330" s="942"/>
      <c r="CDF330" s="942"/>
      <c r="CDG330" s="942"/>
      <c r="CDH330" s="942"/>
      <c r="CDI330" s="942"/>
      <c r="CDJ330" s="942"/>
      <c r="CDK330" s="942"/>
      <c r="CDL330" s="942"/>
      <c r="CDM330" s="942"/>
      <c r="CDN330" s="942"/>
      <c r="CDO330" s="942"/>
      <c r="CDP330" s="942"/>
      <c r="CDQ330" s="942"/>
      <c r="CDR330" s="942"/>
      <c r="CDS330" s="942"/>
      <c r="CDT330" s="942"/>
      <c r="CDU330" s="942"/>
      <c r="CDV330" s="942"/>
      <c r="CDW330" s="942"/>
      <c r="CDX330" s="942"/>
      <c r="CDY330" s="942"/>
      <c r="CDZ330" s="942"/>
      <c r="CEA330" s="942"/>
      <c r="CEB330" s="942"/>
      <c r="CEC330" s="942"/>
      <c r="CED330" s="942"/>
      <c r="CEE330" s="942"/>
      <c r="CEF330" s="942"/>
      <c r="CEG330" s="942"/>
      <c r="CEH330" s="942"/>
      <c r="CEI330" s="942"/>
      <c r="CEJ330" s="942"/>
      <c r="CEK330" s="942"/>
      <c r="CEL330" s="942"/>
      <c r="CEM330" s="942"/>
      <c r="CEN330" s="942"/>
      <c r="CEO330" s="942"/>
      <c r="CEP330" s="942"/>
      <c r="CEQ330" s="942"/>
      <c r="CER330" s="942"/>
      <c r="CES330" s="942"/>
      <c r="CET330" s="942"/>
      <c r="CEU330" s="942"/>
      <c r="CEV330" s="942"/>
      <c r="CEW330" s="942"/>
      <c r="CEX330" s="942"/>
      <c r="CEY330" s="942"/>
      <c r="CEZ330" s="942"/>
      <c r="CFA330" s="942"/>
      <c r="CFB330" s="942"/>
      <c r="CFC330" s="942"/>
      <c r="CFD330" s="942"/>
      <c r="CFE330" s="942"/>
      <c r="CFF330" s="942"/>
      <c r="CFG330" s="942"/>
      <c r="CFH330" s="942"/>
      <c r="CFI330" s="942"/>
      <c r="CFJ330" s="942"/>
      <c r="CFK330" s="942"/>
      <c r="CFL330" s="942"/>
      <c r="CFM330" s="942"/>
      <c r="CFN330" s="942"/>
      <c r="CFO330" s="942"/>
      <c r="CFP330" s="942"/>
      <c r="CFQ330" s="942"/>
      <c r="CFR330" s="942"/>
      <c r="CFS330" s="942"/>
      <c r="CFT330" s="942"/>
      <c r="CFU330" s="942"/>
      <c r="CFV330" s="942"/>
      <c r="CFW330" s="942"/>
      <c r="CFX330" s="942"/>
      <c r="CFY330" s="942"/>
      <c r="CFZ330" s="942"/>
      <c r="CGA330" s="942"/>
      <c r="CGB330" s="942"/>
      <c r="CGC330" s="942"/>
      <c r="CGD330" s="942"/>
      <c r="CGE330" s="942"/>
      <c r="CGF330" s="942"/>
      <c r="CGG330" s="942"/>
      <c r="CGH330" s="942"/>
      <c r="CGI330" s="942"/>
      <c r="CGJ330" s="942"/>
      <c r="CGK330" s="942"/>
      <c r="CGL330" s="942"/>
      <c r="CGM330" s="942"/>
      <c r="CGN330" s="942"/>
      <c r="CGO330" s="942"/>
      <c r="CGP330" s="942"/>
      <c r="CGQ330" s="942"/>
      <c r="CGR330" s="942"/>
      <c r="CGS330" s="942"/>
      <c r="CGT330" s="942"/>
      <c r="CGU330" s="942"/>
      <c r="CGV330" s="942"/>
      <c r="CGW330" s="942"/>
      <c r="CGX330" s="942"/>
      <c r="CGY330" s="942"/>
      <c r="CGZ330" s="942"/>
      <c r="CHA330" s="942"/>
      <c r="CHB330" s="942"/>
      <c r="CHC330" s="942"/>
      <c r="CHD330" s="942"/>
      <c r="CHE330" s="942"/>
      <c r="CHF330" s="942"/>
      <c r="CHG330" s="942"/>
      <c r="CHH330" s="942"/>
      <c r="CHI330" s="942"/>
      <c r="CHJ330" s="942"/>
      <c r="CHK330" s="942"/>
      <c r="CHL330" s="942"/>
      <c r="CHM330" s="942"/>
      <c r="CHN330" s="942"/>
      <c r="CHO330" s="942"/>
      <c r="CHP330" s="942"/>
      <c r="CHQ330" s="942"/>
      <c r="CHR330" s="942"/>
      <c r="CHS330" s="942"/>
      <c r="CHT330" s="942"/>
      <c r="CHU330" s="942"/>
      <c r="CHV330" s="942"/>
      <c r="CHW330" s="942"/>
      <c r="CHX330" s="942"/>
      <c r="CHY330" s="942"/>
      <c r="CHZ330" s="942"/>
      <c r="CIA330" s="942"/>
      <c r="CIB330" s="942"/>
      <c r="CIC330" s="942"/>
      <c r="CID330" s="942"/>
      <c r="CIE330" s="942"/>
      <c r="CIF330" s="942"/>
      <c r="CIG330" s="942"/>
      <c r="CIH330" s="942"/>
      <c r="CII330" s="942"/>
      <c r="CIJ330" s="942"/>
      <c r="CIK330" s="942"/>
      <c r="CIL330" s="942"/>
      <c r="CIM330" s="942"/>
      <c r="CIN330" s="942"/>
      <c r="CIO330" s="942"/>
      <c r="CIP330" s="942"/>
      <c r="CIQ330" s="942"/>
      <c r="CIR330" s="942"/>
      <c r="CIS330" s="942"/>
      <c r="CIT330" s="942"/>
      <c r="CIU330" s="942"/>
      <c r="CIV330" s="942"/>
      <c r="CIW330" s="942"/>
      <c r="CIX330" s="942"/>
      <c r="CIY330" s="942"/>
      <c r="CIZ330" s="942"/>
      <c r="CJA330" s="942"/>
      <c r="CJB330" s="942"/>
      <c r="CJC330" s="942"/>
      <c r="CJD330" s="942"/>
      <c r="CJE330" s="942"/>
      <c r="CJF330" s="942"/>
      <c r="CJG330" s="942"/>
      <c r="CJH330" s="942"/>
      <c r="CJI330" s="942"/>
      <c r="CJJ330" s="942"/>
      <c r="CJK330" s="942"/>
      <c r="CJL330" s="942"/>
      <c r="CJM330" s="942"/>
      <c r="CJN330" s="942"/>
      <c r="CJO330" s="942"/>
      <c r="CJP330" s="942"/>
      <c r="CJQ330" s="942"/>
      <c r="CJR330" s="942"/>
      <c r="CJS330" s="942"/>
      <c r="CJT330" s="942"/>
      <c r="CJU330" s="942"/>
      <c r="CJV330" s="942"/>
      <c r="CJW330" s="942"/>
      <c r="CJX330" s="942"/>
      <c r="CJY330" s="942"/>
      <c r="CJZ330" s="942"/>
      <c r="CKA330" s="942"/>
      <c r="CKB330" s="942"/>
      <c r="CKC330" s="942"/>
      <c r="CKD330" s="942"/>
      <c r="CKE330" s="942"/>
      <c r="CKF330" s="942"/>
      <c r="CKG330" s="942"/>
      <c r="CKH330" s="942"/>
      <c r="CKI330" s="942"/>
      <c r="CKJ330" s="942"/>
      <c r="CKK330" s="942"/>
      <c r="CKL330" s="942"/>
      <c r="CKM330" s="942"/>
      <c r="CKN330" s="942"/>
      <c r="CKO330" s="942"/>
      <c r="CKP330" s="942"/>
      <c r="CKQ330" s="942"/>
      <c r="CKR330" s="942"/>
      <c r="CKS330" s="942"/>
      <c r="CKT330" s="942"/>
      <c r="CKU330" s="942"/>
      <c r="CKV330" s="942"/>
      <c r="CKW330" s="942"/>
      <c r="CKX330" s="942"/>
      <c r="CKY330" s="942"/>
      <c r="CKZ330" s="942"/>
      <c r="CLA330" s="942"/>
      <c r="CLB330" s="942"/>
      <c r="CLC330" s="942"/>
      <c r="CLD330" s="942"/>
      <c r="CLE330" s="942"/>
      <c r="CLF330" s="942"/>
      <c r="CLG330" s="942"/>
      <c r="CLH330" s="942"/>
      <c r="CLI330" s="942"/>
      <c r="CLJ330" s="942"/>
      <c r="CLK330" s="942"/>
      <c r="CLL330" s="942"/>
      <c r="CLM330" s="942"/>
      <c r="CLN330" s="942"/>
      <c r="CLO330" s="942"/>
      <c r="CLP330" s="942"/>
      <c r="CLQ330" s="942"/>
      <c r="CLR330" s="942"/>
      <c r="CLS330" s="942"/>
      <c r="CLT330" s="942"/>
      <c r="CLU330" s="942"/>
      <c r="CLV330" s="942"/>
      <c r="CLW330" s="942"/>
      <c r="CLX330" s="942"/>
      <c r="CLY330" s="942"/>
      <c r="CLZ330" s="942"/>
      <c r="CMA330" s="942"/>
      <c r="CMB330" s="942"/>
      <c r="CMC330" s="942"/>
      <c r="CMD330" s="942"/>
      <c r="CME330" s="942"/>
      <c r="CMF330" s="942"/>
      <c r="CMG330" s="942"/>
      <c r="CMH330" s="942"/>
      <c r="CMI330" s="942"/>
      <c r="CMJ330" s="942"/>
      <c r="CMK330" s="942"/>
      <c r="CML330" s="942"/>
      <c r="CMM330" s="942"/>
      <c r="CMN330" s="942"/>
      <c r="CMO330" s="942"/>
      <c r="CMP330" s="942"/>
      <c r="CMQ330" s="942"/>
      <c r="CMR330" s="942"/>
      <c r="CMS330" s="942"/>
      <c r="CMT330" s="942"/>
      <c r="CMU330" s="942"/>
      <c r="CMV330" s="942"/>
      <c r="CMW330" s="942"/>
      <c r="CMX330" s="942"/>
      <c r="CMY330" s="942"/>
      <c r="CMZ330" s="942"/>
      <c r="CNA330" s="942"/>
      <c r="CNB330" s="942"/>
      <c r="CNC330" s="942"/>
      <c r="CND330" s="942"/>
      <c r="CNE330" s="942"/>
      <c r="CNF330" s="942"/>
      <c r="CNG330" s="942"/>
      <c r="CNH330" s="942"/>
      <c r="CNI330" s="942"/>
      <c r="CNJ330" s="942"/>
      <c r="CNK330" s="942"/>
      <c r="CNL330" s="942"/>
      <c r="CNM330" s="942"/>
      <c r="CNN330" s="942"/>
      <c r="CNO330" s="942"/>
      <c r="CNP330" s="942"/>
      <c r="CNQ330" s="942"/>
      <c r="CNR330" s="942"/>
      <c r="CNS330" s="942"/>
      <c r="CNT330" s="942"/>
      <c r="CNU330" s="942"/>
      <c r="CNV330" s="942"/>
      <c r="CNW330" s="942"/>
      <c r="CNX330" s="942"/>
      <c r="CNY330" s="942"/>
      <c r="CNZ330" s="942"/>
      <c r="COA330" s="942"/>
      <c r="COB330" s="942"/>
      <c r="COC330" s="942"/>
      <c r="COD330" s="942"/>
      <c r="COE330" s="942"/>
      <c r="COF330" s="942"/>
      <c r="COG330" s="942"/>
      <c r="COH330" s="942"/>
      <c r="COI330" s="942"/>
      <c r="COJ330" s="942"/>
      <c r="COK330" s="942"/>
      <c r="COL330" s="942"/>
      <c r="COM330" s="942"/>
      <c r="CON330" s="942"/>
      <c r="COO330" s="942"/>
      <c r="COP330" s="942"/>
      <c r="COQ330" s="942"/>
      <c r="COR330" s="942"/>
      <c r="COS330" s="942"/>
      <c r="COT330" s="942"/>
      <c r="COU330" s="942"/>
      <c r="COV330" s="942"/>
      <c r="COW330" s="942"/>
      <c r="COX330" s="942"/>
      <c r="COY330" s="942"/>
      <c r="COZ330" s="942"/>
      <c r="CPA330" s="942"/>
      <c r="CPB330" s="942"/>
      <c r="CPC330" s="942"/>
      <c r="CPD330" s="942"/>
      <c r="CPE330" s="942"/>
      <c r="CPF330" s="942"/>
      <c r="CPG330" s="942"/>
      <c r="CPH330" s="942"/>
      <c r="CPI330" s="942"/>
      <c r="CPJ330" s="942"/>
      <c r="CPK330" s="942"/>
      <c r="CPL330" s="942"/>
      <c r="CPM330" s="942"/>
      <c r="CPN330" s="942"/>
      <c r="CPO330" s="942"/>
      <c r="CPP330" s="942"/>
      <c r="CPQ330" s="942"/>
      <c r="CPR330" s="942"/>
      <c r="CPS330" s="942"/>
      <c r="CPT330" s="942"/>
      <c r="CPU330" s="942"/>
      <c r="CPV330" s="942"/>
      <c r="CPW330" s="942"/>
      <c r="CPX330" s="942"/>
      <c r="CPY330" s="942"/>
      <c r="CPZ330" s="942"/>
      <c r="CQA330" s="942"/>
      <c r="CQB330" s="942"/>
      <c r="CQC330" s="942"/>
      <c r="CQD330" s="942"/>
      <c r="CQE330" s="942"/>
      <c r="CQF330" s="942"/>
      <c r="CQG330" s="942"/>
      <c r="CQH330" s="942"/>
      <c r="CQI330" s="942"/>
      <c r="CQJ330" s="942"/>
      <c r="CQK330" s="942"/>
      <c r="CQL330" s="942"/>
      <c r="CQM330" s="942"/>
      <c r="CQN330" s="942"/>
      <c r="CQO330" s="942"/>
      <c r="CQP330" s="942"/>
      <c r="CQQ330" s="942"/>
      <c r="CQR330" s="942"/>
      <c r="CQS330" s="942"/>
      <c r="CQT330" s="942"/>
      <c r="CQU330" s="942"/>
      <c r="CQV330" s="942"/>
      <c r="CQW330" s="942"/>
      <c r="CQX330" s="942"/>
      <c r="CQY330" s="942"/>
      <c r="CQZ330" s="942"/>
      <c r="CRA330" s="942"/>
      <c r="CRB330" s="942"/>
      <c r="CRC330" s="942"/>
      <c r="CRD330" s="942"/>
      <c r="CRE330" s="942"/>
      <c r="CRF330" s="942"/>
      <c r="CRG330" s="942"/>
      <c r="CRH330" s="942"/>
      <c r="CRI330" s="942"/>
      <c r="CRJ330" s="942"/>
      <c r="CRK330" s="942"/>
      <c r="CRL330" s="942"/>
      <c r="CRM330" s="942"/>
      <c r="CRN330" s="942"/>
      <c r="CRO330" s="942"/>
      <c r="CRP330" s="942"/>
      <c r="CRQ330" s="942"/>
      <c r="CRR330" s="942"/>
      <c r="CRS330" s="942"/>
      <c r="CRT330" s="942"/>
      <c r="CRU330" s="942"/>
      <c r="CRV330" s="942"/>
      <c r="CRW330" s="942"/>
      <c r="CRX330" s="942"/>
      <c r="CRY330" s="942"/>
      <c r="CRZ330" s="942"/>
      <c r="CSA330" s="942"/>
      <c r="CSB330" s="942"/>
      <c r="CSC330" s="942"/>
      <c r="CSD330" s="942"/>
      <c r="CSE330" s="942"/>
      <c r="CSF330" s="942"/>
      <c r="CSG330" s="942"/>
      <c r="CSH330" s="942"/>
      <c r="CSI330" s="942"/>
      <c r="CSJ330" s="942"/>
      <c r="CSK330" s="942"/>
      <c r="CSL330" s="942"/>
      <c r="CSM330" s="942"/>
      <c r="CSN330" s="942"/>
      <c r="CSO330" s="942"/>
      <c r="CSP330" s="942"/>
      <c r="CSQ330" s="942"/>
      <c r="CSR330" s="942"/>
      <c r="CSS330" s="942"/>
      <c r="CST330" s="942"/>
      <c r="CSU330" s="942"/>
      <c r="CSV330" s="942"/>
      <c r="CSW330" s="942"/>
      <c r="CSX330" s="942"/>
      <c r="CSY330" s="942"/>
      <c r="CSZ330" s="942"/>
      <c r="CTA330" s="942"/>
      <c r="CTB330" s="942"/>
      <c r="CTC330" s="942"/>
      <c r="CTD330" s="942"/>
      <c r="CTE330" s="942"/>
      <c r="CTF330" s="942"/>
      <c r="CTG330" s="942"/>
      <c r="CTH330" s="942"/>
      <c r="CTI330" s="942"/>
      <c r="CTJ330" s="942"/>
      <c r="CTK330" s="942"/>
      <c r="CTL330" s="942"/>
      <c r="CTM330" s="942"/>
      <c r="CTN330" s="942"/>
      <c r="CTO330" s="942"/>
      <c r="CTP330" s="942"/>
      <c r="CTQ330" s="942"/>
      <c r="CTR330" s="942"/>
      <c r="CTS330" s="942"/>
      <c r="CTT330" s="942"/>
      <c r="CTU330" s="942"/>
      <c r="CTV330" s="942"/>
      <c r="CTW330" s="942"/>
      <c r="CTX330" s="942"/>
      <c r="CTY330" s="942"/>
      <c r="CTZ330" s="942"/>
      <c r="CUA330" s="942"/>
      <c r="CUB330" s="942"/>
      <c r="CUC330" s="942"/>
      <c r="CUD330" s="942"/>
      <c r="CUE330" s="942"/>
      <c r="CUF330" s="942"/>
      <c r="CUG330" s="942"/>
      <c r="CUH330" s="942"/>
      <c r="CUI330" s="942"/>
      <c r="CUJ330" s="942"/>
      <c r="CUK330" s="942"/>
      <c r="CUL330" s="942"/>
      <c r="CUM330" s="942"/>
      <c r="CUN330" s="942"/>
      <c r="CUO330" s="942"/>
      <c r="CUP330" s="942"/>
      <c r="CUQ330" s="942"/>
      <c r="CUR330" s="942"/>
      <c r="CUS330" s="942"/>
      <c r="CUT330" s="942"/>
      <c r="CUU330" s="942"/>
      <c r="CUV330" s="942"/>
      <c r="CUW330" s="942"/>
      <c r="CUX330" s="942"/>
      <c r="CUY330" s="942"/>
      <c r="CUZ330" s="942"/>
      <c r="CVA330" s="942"/>
      <c r="CVB330" s="942"/>
      <c r="CVC330" s="942"/>
      <c r="CVD330" s="942"/>
      <c r="CVE330" s="942"/>
      <c r="CVF330" s="942"/>
      <c r="CVG330" s="942"/>
      <c r="CVH330" s="942"/>
      <c r="CVI330" s="942"/>
      <c r="CVJ330" s="942"/>
      <c r="CVK330" s="942"/>
      <c r="CVL330" s="942"/>
      <c r="CVM330" s="942"/>
      <c r="CVN330" s="942"/>
      <c r="CVO330" s="942"/>
      <c r="CVP330" s="942"/>
      <c r="CVQ330" s="942"/>
      <c r="CVR330" s="942"/>
      <c r="CVS330" s="942"/>
      <c r="CVT330" s="942"/>
      <c r="CVU330" s="942"/>
      <c r="CVV330" s="942"/>
      <c r="CVW330" s="942"/>
      <c r="CVX330" s="942"/>
      <c r="CVY330" s="942"/>
      <c r="CVZ330" s="942"/>
      <c r="CWA330" s="942"/>
      <c r="CWB330" s="942"/>
      <c r="CWC330" s="942"/>
      <c r="CWD330" s="942"/>
      <c r="CWE330" s="942"/>
      <c r="CWF330" s="942"/>
      <c r="CWG330" s="942"/>
      <c r="CWH330" s="942"/>
      <c r="CWI330" s="942"/>
      <c r="CWJ330" s="942"/>
      <c r="CWK330" s="942"/>
      <c r="CWL330" s="942"/>
      <c r="CWM330" s="942"/>
      <c r="CWN330" s="942"/>
      <c r="CWO330" s="942"/>
      <c r="CWP330" s="942"/>
      <c r="CWQ330" s="942"/>
      <c r="CWR330" s="942"/>
      <c r="CWS330" s="942"/>
      <c r="CWT330" s="942"/>
      <c r="CWU330" s="942"/>
      <c r="CWV330" s="942"/>
      <c r="CWW330" s="942"/>
      <c r="CWX330" s="942"/>
      <c r="CWY330" s="942"/>
      <c r="CWZ330" s="942"/>
      <c r="CXA330" s="942"/>
      <c r="CXB330" s="942"/>
      <c r="CXC330" s="942"/>
      <c r="CXD330" s="942"/>
      <c r="CXE330" s="942"/>
      <c r="CXF330" s="942"/>
      <c r="CXG330" s="942"/>
      <c r="CXH330" s="942"/>
      <c r="CXI330" s="942"/>
      <c r="CXJ330" s="942"/>
      <c r="CXK330" s="942"/>
      <c r="CXL330" s="942"/>
      <c r="CXM330" s="942"/>
      <c r="CXN330" s="942"/>
      <c r="CXO330" s="942"/>
      <c r="CXP330" s="942"/>
      <c r="CXQ330" s="942"/>
      <c r="CXR330" s="942"/>
      <c r="CXS330" s="942"/>
      <c r="CXT330" s="942"/>
      <c r="CXU330" s="942"/>
      <c r="CXV330" s="942"/>
      <c r="CXW330" s="942"/>
      <c r="CXX330" s="942"/>
      <c r="CXY330" s="942"/>
      <c r="CXZ330" s="942"/>
      <c r="CYA330" s="942"/>
      <c r="CYB330" s="942"/>
      <c r="CYC330" s="942"/>
      <c r="CYD330" s="942"/>
      <c r="CYE330" s="942"/>
      <c r="CYF330" s="942"/>
      <c r="CYG330" s="942"/>
      <c r="CYH330" s="942"/>
      <c r="CYI330" s="942"/>
      <c r="CYJ330" s="942"/>
      <c r="CYK330" s="942"/>
      <c r="CYL330" s="942"/>
      <c r="CYM330" s="942"/>
      <c r="CYN330" s="942"/>
      <c r="CYO330" s="942"/>
      <c r="CYP330" s="942"/>
      <c r="CYQ330" s="942"/>
      <c r="CYR330" s="942"/>
      <c r="CYS330" s="942"/>
      <c r="CYT330" s="942"/>
      <c r="CYU330" s="942"/>
      <c r="CYV330" s="942"/>
      <c r="CYW330" s="942"/>
      <c r="CYX330" s="942"/>
      <c r="CYY330" s="942"/>
      <c r="CYZ330" s="942"/>
      <c r="CZA330" s="942"/>
      <c r="CZB330" s="942"/>
      <c r="CZC330" s="942"/>
      <c r="CZD330" s="942"/>
      <c r="CZE330" s="942"/>
      <c r="CZF330" s="942"/>
      <c r="CZG330" s="942"/>
      <c r="CZH330" s="942"/>
      <c r="CZI330" s="942"/>
      <c r="CZJ330" s="942"/>
      <c r="CZK330" s="942"/>
      <c r="CZL330" s="942"/>
      <c r="CZM330" s="942"/>
      <c r="CZN330" s="942"/>
      <c r="CZO330" s="942"/>
      <c r="CZP330" s="942"/>
      <c r="CZQ330" s="942"/>
      <c r="CZR330" s="942"/>
      <c r="CZS330" s="942"/>
      <c r="CZT330" s="942"/>
      <c r="CZU330" s="942"/>
      <c r="CZV330" s="942"/>
      <c r="CZW330" s="942"/>
      <c r="CZX330" s="942"/>
      <c r="CZY330" s="942"/>
      <c r="CZZ330" s="942"/>
      <c r="DAA330" s="942"/>
      <c r="DAB330" s="942"/>
      <c r="DAC330" s="942"/>
      <c r="DAD330" s="942"/>
      <c r="DAE330" s="942"/>
      <c r="DAF330" s="942"/>
      <c r="DAG330" s="942"/>
      <c r="DAH330" s="942"/>
      <c r="DAI330" s="942"/>
      <c r="DAJ330" s="942"/>
      <c r="DAK330" s="942"/>
      <c r="DAL330" s="942"/>
      <c r="DAM330" s="942"/>
      <c r="DAN330" s="942"/>
      <c r="DAO330" s="942"/>
      <c r="DAP330" s="942"/>
      <c r="DAQ330" s="942"/>
      <c r="DAR330" s="942"/>
      <c r="DAS330" s="942"/>
      <c r="DAT330" s="942"/>
      <c r="DAU330" s="942"/>
      <c r="DAV330" s="942"/>
      <c r="DAW330" s="942"/>
      <c r="DAX330" s="942"/>
      <c r="DAY330" s="942"/>
      <c r="DAZ330" s="942"/>
      <c r="DBA330" s="942"/>
      <c r="DBB330" s="942"/>
      <c r="DBC330" s="942"/>
      <c r="DBD330" s="942"/>
      <c r="DBE330" s="942"/>
      <c r="DBF330" s="942"/>
      <c r="DBG330" s="942"/>
      <c r="DBH330" s="942"/>
      <c r="DBI330" s="942"/>
      <c r="DBJ330" s="942"/>
      <c r="DBK330" s="942"/>
      <c r="DBL330" s="942"/>
      <c r="DBM330" s="942"/>
      <c r="DBN330" s="942"/>
      <c r="DBO330" s="942"/>
      <c r="DBP330" s="942"/>
      <c r="DBQ330" s="942"/>
      <c r="DBR330" s="942"/>
      <c r="DBS330" s="942"/>
      <c r="DBT330" s="942"/>
      <c r="DBU330" s="942"/>
      <c r="DBV330" s="942"/>
      <c r="DBW330" s="942"/>
      <c r="DBX330" s="942"/>
      <c r="DBY330" s="942"/>
      <c r="DBZ330" s="942"/>
      <c r="DCA330" s="942"/>
      <c r="DCB330" s="942"/>
      <c r="DCC330" s="942"/>
      <c r="DCD330" s="942"/>
      <c r="DCE330" s="942"/>
      <c r="DCF330" s="942"/>
      <c r="DCG330" s="942"/>
      <c r="DCH330" s="942"/>
      <c r="DCI330" s="942"/>
      <c r="DCJ330" s="942"/>
      <c r="DCK330" s="942"/>
      <c r="DCL330" s="942"/>
      <c r="DCM330" s="942"/>
      <c r="DCN330" s="942"/>
      <c r="DCO330" s="942"/>
      <c r="DCP330" s="942"/>
      <c r="DCQ330" s="942"/>
      <c r="DCR330" s="942"/>
      <c r="DCS330" s="942"/>
      <c r="DCT330" s="942"/>
      <c r="DCU330" s="942"/>
      <c r="DCV330" s="942"/>
      <c r="DCW330" s="942"/>
      <c r="DCX330" s="942"/>
      <c r="DCY330" s="942"/>
      <c r="DCZ330" s="942"/>
      <c r="DDA330" s="942"/>
      <c r="DDB330" s="942"/>
      <c r="DDC330" s="942"/>
      <c r="DDD330" s="942"/>
      <c r="DDE330" s="942"/>
      <c r="DDF330" s="942"/>
      <c r="DDG330" s="942"/>
      <c r="DDH330" s="942"/>
      <c r="DDI330" s="942"/>
      <c r="DDJ330" s="942"/>
      <c r="DDK330" s="942"/>
      <c r="DDL330" s="942"/>
      <c r="DDM330" s="942"/>
      <c r="DDN330" s="942"/>
      <c r="DDO330" s="942"/>
      <c r="DDP330" s="942"/>
      <c r="DDQ330" s="942"/>
      <c r="DDR330" s="942"/>
      <c r="DDS330" s="942"/>
      <c r="DDT330" s="942"/>
      <c r="DDU330" s="942"/>
      <c r="DDV330" s="942"/>
      <c r="DDW330" s="942"/>
      <c r="DDX330" s="942"/>
      <c r="DDY330" s="942"/>
      <c r="DDZ330" s="942"/>
      <c r="DEA330" s="942"/>
      <c r="DEB330" s="942"/>
      <c r="DEC330" s="942"/>
      <c r="DED330" s="942"/>
      <c r="DEE330" s="942"/>
      <c r="DEF330" s="942"/>
      <c r="DEG330" s="942"/>
      <c r="DEH330" s="942"/>
      <c r="DEI330" s="942"/>
      <c r="DEJ330" s="942"/>
      <c r="DEK330" s="942"/>
      <c r="DEL330" s="942"/>
      <c r="DEM330" s="942"/>
      <c r="DEN330" s="942"/>
      <c r="DEO330" s="942"/>
      <c r="DEP330" s="942"/>
      <c r="DEQ330" s="942"/>
      <c r="DER330" s="942"/>
      <c r="DES330" s="942"/>
      <c r="DET330" s="942"/>
      <c r="DEU330" s="942"/>
      <c r="DEV330" s="942"/>
      <c r="DEW330" s="942"/>
      <c r="DEX330" s="942"/>
      <c r="DEY330" s="942"/>
      <c r="DEZ330" s="942"/>
      <c r="DFA330" s="942"/>
      <c r="DFB330" s="942"/>
      <c r="DFC330" s="942"/>
      <c r="DFD330" s="942"/>
      <c r="DFE330" s="942"/>
      <c r="DFF330" s="942"/>
      <c r="DFG330" s="942"/>
      <c r="DFH330" s="942"/>
      <c r="DFI330" s="942"/>
      <c r="DFJ330" s="942"/>
      <c r="DFK330" s="942"/>
      <c r="DFL330" s="942"/>
      <c r="DFM330" s="942"/>
      <c r="DFN330" s="942"/>
      <c r="DFO330" s="942"/>
      <c r="DFP330" s="942"/>
      <c r="DFQ330" s="942"/>
      <c r="DFR330" s="942"/>
      <c r="DFS330" s="942"/>
      <c r="DFT330" s="942"/>
      <c r="DFU330" s="942"/>
      <c r="DFV330" s="942"/>
      <c r="DFW330" s="942"/>
      <c r="DFX330" s="942"/>
      <c r="DFY330" s="942"/>
      <c r="DFZ330" s="942"/>
      <c r="DGA330" s="942"/>
      <c r="DGB330" s="942"/>
      <c r="DGC330" s="942"/>
      <c r="DGD330" s="942"/>
      <c r="DGE330" s="942"/>
      <c r="DGF330" s="942"/>
      <c r="DGG330" s="942"/>
      <c r="DGH330" s="942"/>
      <c r="DGI330" s="942"/>
      <c r="DGJ330" s="942"/>
      <c r="DGK330" s="942"/>
      <c r="DGL330" s="942"/>
      <c r="DGM330" s="942"/>
      <c r="DGN330" s="942"/>
      <c r="DGO330" s="942"/>
      <c r="DGP330" s="942"/>
      <c r="DGQ330" s="942"/>
      <c r="DGR330" s="942"/>
      <c r="DGS330" s="942"/>
      <c r="DGT330" s="942"/>
      <c r="DGU330" s="942"/>
      <c r="DGV330" s="942"/>
      <c r="DGW330" s="942"/>
      <c r="DGX330" s="942"/>
      <c r="DGY330" s="942"/>
      <c r="DGZ330" s="942"/>
      <c r="DHA330" s="942"/>
      <c r="DHB330" s="942"/>
      <c r="DHC330" s="942"/>
      <c r="DHD330" s="942"/>
      <c r="DHE330" s="942"/>
      <c r="DHF330" s="942"/>
      <c r="DHG330" s="942"/>
      <c r="DHH330" s="942"/>
      <c r="DHI330" s="942"/>
      <c r="DHJ330" s="942"/>
      <c r="DHK330" s="942"/>
      <c r="DHL330" s="942"/>
      <c r="DHM330" s="942"/>
      <c r="DHN330" s="942"/>
      <c r="DHO330" s="942"/>
      <c r="DHP330" s="942"/>
      <c r="DHQ330" s="942"/>
      <c r="DHR330" s="942"/>
      <c r="DHS330" s="942"/>
      <c r="DHT330" s="942"/>
      <c r="DHU330" s="942"/>
      <c r="DHV330" s="942"/>
      <c r="DHW330" s="942"/>
      <c r="DHX330" s="942"/>
      <c r="DHY330" s="942"/>
      <c r="DHZ330" s="942"/>
      <c r="DIA330" s="942"/>
      <c r="DIB330" s="942"/>
      <c r="DIC330" s="942"/>
      <c r="DID330" s="942"/>
      <c r="DIE330" s="942"/>
      <c r="DIF330" s="942"/>
      <c r="DIG330" s="942"/>
      <c r="DIH330" s="942"/>
      <c r="DII330" s="942"/>
      <c r="DIJ330" s="942"/>
      <c r="DIK330" s="942"/>
      <c r="DIL330" s="942"/>
      <c r="DIM330" s="942"/>
      <c r="DIN330" s="942"/>
      <c r="DIO330" s="942"/>
      <c r="DIP330" s="942"/>
      <c r="DIQ330" s="942"/>
      <c r="DIR330" s="942"/>
      <c r="DIS330" s="942"/>
      <c r="DIT330" s="942"/>
      <c r="DIU330" s="942"/>
      <c r="DIV330" s="942"/>
      <c r="DIW330" s="942"/>
      <c r="DIX330" s="942"/>
      <c r="DIY330" s="942"/>
      <c r="DIZ330" s="942"/>
      <c r="DJA330" s="942"/>
      <c r="DJB330" s="942"/>
      <c r="DJC330" s="942"/>
      <c r="DJD330" s="942"/>
      <c r="DJE330" s="942"/>
      <c r="DJF330" s="942"/>
      <c r="DJG330" s="942"/>
      <c r="DJH330" s="942"/>
      <c r="DJI330" s="942"/>
      <c r="DJJ330" s="942"/>
      <c r="DJK330" s="942"/>
      <c r="DJL330" s="942"/>
      <c r="DJM330" s="942"/>
      <c r="DJN330" s="942"/>
      <c r="DJO330" s="942"/>
      <c r="DJP330" s="942"/>
      <c r="DJQ330" s="942"/>
      <c r="DJR330" s="942"/>
      <c r="DJS330" s="942"/>
      <c r="DJT330" s="942"/>
      <c r="DJU330" s="942"/>
      <c r="DJV330" s="942"/>
      <c r="DJW330" s="942"/>
      <c r="DJX330" s="942"/>
      <c r="DJY330" s="942"/>
      <c r="DJZ330" s="942"/>
      <c r="DKA330" s="942"/>
      <c r="DKB330" s="942"/>
      <c r="DKC330" s="942"/>
      <c r="DKD330" s="942"/>
      <c r="DKE330" s="942"/>
      <c r="DKF330" s="942"/>
      <c r="DKG330" s="942"/>
      <c r="DKH330" s="942"/>
      <c r="DKI330" s="942"/>
      <c r="DKJ330" s="942"/>
      <c r="DKK330" s="942"/>
      <c r="DKL330" s="942"/>
      <c r="DKM330" s="942"/>
      <c r="DKN330" s="942"/>
      <c r="DKO330" s="942"/>
      <c r="DKP330" s="942"/>
      <c r="DKQ330" s="942"/>
      <c r="DKR330" s="942"/>
      <c r="DKS330" s="942"/>
      <c r="DKT330" s="942"/>
      <c r="DKU330" s="942"/>
      <c r="DKV330" s="942"/>
      <c r="DKW330" s="942"/>
      <c r="DKX330" s="942"/>
      <c r="DKY330" s="942"/>
      <c r="DKZ330" s="942"/>
      <c r="DLA330" s="942"/>
      <c r="DLB330" s="942"/>
      <c r="DLC330" s="942"/>
      <c r="DLD330" s="942"/>
      <c r="DLE330" s="942"/>
      <c r="DLF330" s="942"/>
      <c r="DLG330" s="942"/>
      <c r="DLH330" s="942"/>
      <c r="DLI330" s="942"/>
      <c r="DLJ330" s="942"/>
      <c r="DLK330" s="942"/>
      <c r="DLL330" s="942"/>
      <c r="DLM330" s="942"/>
      <c r="DLN330" s="942"/>
      <c r="DLO330" s="942"/>
      <c r="DLP330" s="942"/>
      <c r="DLQ330" s="942"/>
      <c r="DLR330" s="942"/>
      <c r="DLS330" s="942"/>
      <c r="DLT330" s="942"/>
      <c r="DLU330" s="942"/>
      <c r="DLV330" s="942"/>
      <c r="DLW330" s="942"/>
      <c r="DLX330" s="942"/>
      <c r="DLY330" s="942"/>
      <c r="DLZ330" s="942"/>
      <c r="DMA330" s="942"/>
      <c r="DMB330" s="942"/>
      <c r="DMC330" s="942"/>
      <c r="DMD330" s="942"/>
      <c r="DME330" s="942"/>
      <c r="DMF330" s="942"/>
      <c r="DMG330" s="942"/>
      <c r="DMH330" s="942"/>
      <c r="DMI330" s="942"/>
      <c r="DMJ330" s="942"/>
      <c r="DMK330" s="942"/>
      <c r="DML330" s="942"/>
      <c r="DMM330" s="942"/>
      <c r="DMN330" s="942"/>
      <c r="DMO330" s="942"/>
      <c r="DMP330" s="942"/>
      <c r="DMQ330" s="942"/>
      <c r="DMR330" s="942"/>
      <c r="DMS330" s="942"/>
      <c r="DMT330" s="942"/>
      <c r="DMU330" s="942"/>
      <c r="DMV330" s="942"/>
      <c r="DMW330" s="942"/>
      <c r="DMX330" s="942"/>
      <c r="DMY330" s="942"/>
      <c r="DMZ330" s="942"/>
      <c r="DNA330" s="942"/>
      <c r="DNB330" s="942"/>
      <c r="DNC330" s="942"/>
      <c r="DND330" s="942"/>
      <c r="DNE330" s="942"/>
      <c r="DNF330" s="942"/>
      <c r="DNG330" s="942"/>
      <c r="DNH330" s="942"/>
      <c r="DNI330" s="942"/>
      <c r="DNJ330" s="942"/>
      <c r="DNK330" s="942"/>
      <c r="DNL330" s="942"/>
      <c r="DNM330" s="942"/>
      <c r="DNN330" s="942"/>
      <c r="DNO330" s="942"/>
      <c r="DNP330" s="942"/>
      <c r="DNQ330" s="942"/>
      <c r="DNR330" s="942"/>
      <c r="DNS330" s="942"/>
      <c r="DNT330" s="942"/>
      <c r="DNU330" s="942"/>
      <c r="DNV330" s="942"/>
      <c r="DNW330" s="942"/>
      <c r="DNX330" s="942"/>
      <c r="DNY330" s="942"/>
      <c r="DNZ330" s="942"/>
      <c r="DOA330" s="942"/>
      <c r="DOB330" s="942"/>
      <c r="DOC330" s="942"/>
      <c r="DOD330" s="942"/>
      <c r="DOE330" s="942"/>
      <c r="DOF330" s="942"/>
      <c r="DOG330" s="942"/>
      <c r="DOH330" s="942"/>
      <c r="DOI330" s="942"/>
      <c r="DOJ330" s="942"/>
      <c r="DOK330" s="942"/>
      <c r="DOL330" s="942"/>
      <c r="DOM330" s="942"/>
      <c r="DON330" s="942"/>
      <c r="DOO330" s="942"/>
      <c r="DOP330" s="942"/>
      <c r="DOQ330" s="942"/>
      <c r="DOR330" s="942"/>
      <c r="DOS330" s="942"/>
      <c r="DOT330" s="942"/>
      <c r="DOU330" s="942"/>
      <c r="DOV330" s="942"/>
      <c r="DOW330" s="942"/>
      <c r="DOX330" s="942"/>
      <c r="DOY330" s="942"/>
      <c r="DOZ330" s="942"/>
      <c r="DPA330" s="942"/>
      <c r="DPB330" s="942"/>
      <c r="DPC330" s="942"/>
      <c r="DPD330" s="942"/>
      <c r="DPE330" s="942"/>
      <c r="DPF330" s="942"/>
      <c r="DPG330" s="942"/>
      <c r="DPH330" s="942"/>
      <c r="DPI330" s="942"/>
      <c r="DPJ330" s="942"/>
      <c r="DPK330" s="942"/>
      <c r="DPL330" s="942"/>
      <c r="DPM330" s="942"/>
      <c r="DPN330" s="942"/>
      <c r="DPO330" s="942"/>
      <c r="DPP330" s="942"/>
      <c r="DPQ330" s="942"/>
      <c r="DPR330" s="942"/>
      <c r="DPS330" s="942"/>
      <c r="DPT330" s="942"/>
      <c r="DPU330" s="942"/>
      <c r="DPV330" s="942"/>
      <c r="DPW330" s="942"/>
      <c r="DPX330" s="942"/>
      <c r="DPY330" s="942"/>
      <c r="DPZ330" s="942"/>
      <c r="DQA330" s="942"/>
      <c r="DQB330" s="942"/>
      <c r="DQC330" s="942"/>
      <c r="DQD330" s="942"/>
      <c r="DQE330" s="942"/>
      <c r="DQF330" s="942"/>
      <c r="DQG330" s="942"/>
      <c r="DQH330" s="942"/>
      <c r="DQI330" s="942"/>
      <c r="DQJ330" s="942"/>
      <c r="DQK330" s="942"/>
      <c r="DQL330" s="942"/>
      <c r="DQM330" s="942"/>
      <c r="DQN330" s="942"/>
      <c r="DQO330" s="942"/>
      <c r="DQP330" s="942"/>
      <c r="DQQ330" s="942"/>
      <c r="DQR330" s="942"/>
      <c r="DQS330" s="942"/>
      <c r="DQT330" s="942"/>
      <c r="DQU330" s="942"/>
      <c r="DQV330" s="942"/>
      <c r="DQW330" s="942"/>
      <c r="DQX330" s="942"/>
      <c r="DQY330" s="942"/>
      <c r="DQZ330" s="942"/>
      <c r="DRA330" s="942"/>
      <c r="DRB330" s="942"/>
      <c r="DRC330" s="942"/>
      <c r="DRD330" s="942"/>
      <c r="DRE330" s="942"/>
      <c r="DRF330" s="942"/>
      <c r="DRG330" s="942"/>
      <c r="DRH330" s="942"/>
      <c r="DRI330" s="942"/>
      <c r="DRJ330" s="942"/>
      <c r="DRK330" s="942"/>
      <c r="DRL330" s="942"/>
      <c r="DRM330" s="942"/>
      <c r="DRN330" s="942"/>
      <c r="DRO330" s="942"/>
      <c r="DRP330" s="942"/>
      <c r="DRQ330" s="942"/>
      <c r="DRR330" s="942"/>
      <c r="DRS330" s="942"/>
      <c r="DRT330" s="942"/>
      <c r="DRU330" s="942"/>
      <c r="DRV330" s="942"/>
      <c r="DRW330" s="942"/>
      <c r="DRX330" s="942"/>
      <c r="DRY330" s="942"/>
      <c r="DRZ330" s="942"/>
      <c r="DSA330" s="942"/>
      <c r="DSB330" s="942"/>
      <c r="DSC330" s="942"/>
      <c r="DSD330" s="942"/>
      <c r="DSE330" s="942"/>
      <c r="DSF330" s="942"/>
      <c r="DSG330" s="942"/>
      <c r="DSH330" s="942"/>
      <c r="DSI330" s="942"/>
      <c r="DSJ330" s="942"/>
      <c r="DSK330" s="942"/>
      <c r="DSL330" s="942"/>
      <c r="DSM330" s="942"/>
      <c r="DSN330" s="942"/>
      <c r="DSO330" s="942"/>
      <c r="DSP330" s="942"/>
      <c r="DSQ330" s="942"/>
      <c r="DSR330" s="942"/>
      <c r="DSS330" s="942"/>
      <c r="DST330" s="942"/>
      <c r="DSU330" s="942"/>
      <c r="DSV330" s="942"/>
      <c r="DSW330" s="942"/>
      <c r="DSX330" s="942"/>
      <c r="DSY330" s="942"/>
      <c r="DSZ330" s="942"/>
      <c r="DTA330" s="942"/>
      <c r="DTB330" s="942"/>
      <c r="DTC330" s="942"/>
      <c r="DTD330" s="942"/>
      <c r="DTE330" s="942"/>
      <c r="DTF330" s="942"/>
      <c r="DTG330" s="942"/>
      <c r="DTH330" s="942"/>
      <c r="DTI330" s="942"/>
      <c r="DTJ330" s="942"/>
      <c r="DTK330" s="942"/>
      <c r="DTL330" s="942"/>
      <c r="DTM330" s="942"/>
      <c r="DTN330" s="942"/>
      <c r="DTO330" s="942"/>
      <c r="DTP330" s="942"/>
      <c r="DTQ330" s="942"/>
      <c r="DTR330" s="942"/>
      <c r="DTS330" s="942"/>
      <c r="DTT330" s="942"/>
      <c r="DTU330" s="942"/>
      <c r="DTV330" s="942"/>
      <c r="DTW330" s="942"/>
      <c r="DTX330" s="942"/>
      <c r="DTY330" s="942"/>
      <c r="DTZ330" s="942"/>
      <c r="DUA330" s="942"/>
      <c r="DUB330" s="942"/>
      <c r="DUC330" s="942"/>
      <c r="DUD330" s="942"/>
      <c r="DUE330" s="942"/>
      <c r="DUF330" s="942"/>
      <c r="DUG330" s="942"/>
      <c r="DUH330" s="942"/>
      <c r="DUI330" s="942"/>
      <c r="DUJ330" s="942"/>
      <c r="DUK330" s="942"/>
      <c r="DUL330" s="942"/>
      <c r="DUM330" s="942"/>
      <c r="DUN330" s="942"/>
      <c r="DUO330" s="942"/>
      <c r="DUP330" s="942"/>
      <c r="DUQ330" s="942"/>
      <c r="DUR330" s="942"/>
      <c r="DUS330" s="942"/>
      <c r="DUT330" s="942"/>
      <c r="DUU330" s="942"/>
      <c r="DUV330" s="942"/>
      <c r="DUW330" s="942"/>
      <c r="DUX330" s="942"/>
      <c r="DUY330" s="942"/>
      <c r="DUZ330" s="942"/>
      <c r="DVA330" s="942"/>
      <c r="DVB330" s="942"/>
      <c r="DVC330" s="942"/>
      <c r="DVD330" s="942"/>
      <c r="DVE330" s="942"/>
      <c r="DVF330" s="942"/>
      <c r="DVG330" s="942"/>
      <c r="DVH330" s="942"/>
      <c r="DVI330" s="942"/>
      <c r="DVJ330" s="942"/>
      <c r="DVK330" s="942"/>
      <c r="DVL330" s="942"/>
      <c r="DVM330" s="942"/>
      <c r="DVN330" s="942"/>
      <c r="DVO330" s="942"/>
      <c r="DVP330" s="942"/>
      <c r="DVQ330" s="942"/>
      <c r="DVR330" s="942"/>
      <c r="DVS330" s="942"/>
      <c r="DVT330" s="942"/>
      <c r="DVU330" s="942"/>
      <c r="DVV330" s="942"/>
      <c r="DVW330" s="942"/>
      <c r="DVX330" s="942"/>
      <c r="DVY330" s="942"/>
      <c r="DVZ330" s="942"/>
      <c r="DWA330" s="942"/>
      <c r="DWB330" s="942"/>
      <c r="DWC330" s="942"/>
      <c r="DWD330" s="942"/>
      <c r="DWE330" s="942"/>
      <c r="DWF330" s="942"/>
      <c r="DWG330" s="942"/>
      <c r="DWH330" s="942"/>
      <c r="DWI330" s="942"/>
      <c r="DWJ330" s="942"/>
      <c r="DWK330" s="942"/>
      <c r="DWL330" s="942"/>
      <c r="DWM330" s="942"/>
      <c r="DWN330" s="942"/>
      <c r="DWO330" s="942"/>
      <c r="DWP330" s="942"/>
      <c r="DWQ330" s="942"/>
      <c r="DWR330" s="942"/>
      <c r="DWS330" s="942"/>
      <c r="DWT330" s="942"/>
      <c r="DWU330" s="942"/>
      <c r="DWV330" s="942"/>
      <c r="DWW330" s="942"/>
      <c r="DWX330" s="942"/>
      <c r="DWY330" s="942"/>
      <c r="DWZ330" s="942"/>
      <c r="DXA330" s="942"/>
      <c r="DXB330" s="942"/>
      <c r="DXC330" s="942"/>
      <c r="DXD330" s="942"/>
      <c r="DXE330" s="942"/>
      <c r="DXF330" s="942"/>
      <c r="DXG330" s="942"/>
      <c r="DXH330" s="942"/>
      <c r="DXI330" s="942"/>
      <c r="DXJ330" s="942"/>
      <c r="DXK330" s="942"/>
      <c r="DXL330" s="942"/>
      <c r="DXM330" s="942"/>
      <c r="DXN330" s="942"/>
      <c r="DXO330" s="942"/>
      <c r="DXP330" s="942"/>
      <c r="DXQ330" s="942"/>
      <c r="DXR330" s="942"/>
      <c r="DXS330" s="942"/>
      <c r="DXT330" s="942"/>
      <c r="DXU330" s="942"/>
      <c r="DXV330" s="942"/>
      <c r="DXW330" s="942"/>
      <c r="DXX330" s="942"/>
      <c r="DXY330" s="942"/>
      <c r="DXZ330" s="942"/>
      <c r="DYA330" s="942"/>
      <c r="DYB330" s="942"/>
      <c r="DYC330" s="942"/>
      <c r="DYD330" s="942"/>
      <c r="DYE330" s="942"/>
      <c r="DYF330" s="942"/>
      <c r="DYG330" s="942"/>
      <c r="DYH330" s="942"/>
      <c r="DYI330" s="942"/>
      <c r="DYJ330" s="942"/>
      <c r="DYK330" s="942"/>
      <c r="DYL330" s="942"/>
      <c r="DYM330" s="942"/>
      <c r="DYN330" s="942"/>
      <c r="DYO330" s="942"/>
      <c r="DYP330" s="942"/>
      <c r="DYQ330" s="942"/>
      <c r="DYR330" s="942"/>
      <c r="DYS330" s="942"/>
      <c r="DYT330" s="942"/>
      <c r="DYU330" s="942"/>
      <c r="DYV330" s="942"/>
      <c r="DYW330" s="942"/>
      <c r="DYX330" s="942"/>
      <c r="DYY330" s="942"/>
      <c r="DYZ330" s="942"/>
      <c r="DZA330" s="942"/>
      <c r="DZB330" s="942"/>
      <c r="DZC330" s="942"/>
      <c r="DZD330" s="942"/>
      <c r="DZE330" s="942"/>
      <c r="DZF330" s="942"/>
      <c r="DZG330" s="942"/>
      <c r="DZH330" s="942"/>
      <c r="DZI330" s="942"/>
      <c r="DZJ330" s="942"/>
      <c r="DZK330" s="942"/>
      <c r="DZL330" s="942"/>
      <c r="DZM330" s="942"/>
      <c r="DZN330" s="942"/>
      <c r="DZO330" s="942"/>
      <c r="DZP330" s="942"/>
      <c r="DZQ330" s="942"/>
      <c r="DZR330" s="942"/>
      <c r="DZS330" s="942"/>
      <c r="DZT330" s="942"/>
      <c r="DZU330" s="942"/>
      <c r="DZV330" s="942"/>
      <c r="DZW330" s="942"/>
      <c r="DZX330" s="942"/>
      <c r="DZY330" s="942"/>
      <c r="DZZ330" s="942"/>
      <c r="EAA330" s="942"/>
      <c r="EAB330" s="942"/>
      <c r="EAC330" s="942"/>
      <c r="EAD330" s="942"/>
      <c r="EAE330" s="942"/>
      <c r="EAF330" s="942"/>
      <c r="EAG330" s="942"/>
      <c r="EAH330" s="942"/>
      <c r="EAI330" s="942"/>
      <c r="EAJ330" s="942"/>
      <c r="EAK330" s="942"/>
      <c r="EAL330" s="942"/>
      <c r="EAM330" s="942"/>
      <c r="EAN330" s="942"/>
      <c r="EAO330" s="942"/>
      <c r="EAP330" s="942"/>
      <c r="EAQ330" s="942"/>
      <c r="EAR330" s="942"/>
      <c r="EAS330" s="942"/>
      <c r="EAT330" s="942"/>
      <c r="EAU330" s="942"/>
      <c r="EAV330" s="942"/>
      <c r="EAW330" s="942"/>
      <c r="EAX330" s="942"/>
      <c r="EAY330" s="942"/>
      <c r="EAZ330" s="942"/>
      <c r="EBA330" s="942"/>
      <c r="EBB330" s="942"/>
      <c r="EBC330" s="942"/>
      <c r="EBD330" s="942"/>
      <c r="EBE330" s="942"/>
      <c r="EBF330" s="942"/>
      <c r="EBG330" s="942"/>
      <c r="EBH330" s="942"/>
      <c r="EBI330" s="942"/>
      <c r="EBJ330" s="942"/>
      <c r="EBK330" s="942"/>
      <c r="EBL330" s="942"/>
      <c r="EBM330" s="942"/>
      <c r="EBN330" s="942"/>
      <c r="EBO330" s="942"/>
      <c r="EBP330" s="942"/>
      <c r="EBQ330" s="942"/>
      <c r="EBR330" s="942"/>
      <c r="EBS330" s="942"/>
      <c r="EBT330" s="942"/>
      <c r="EBU330" s="942"/>
      <c r="EBV330" s="942"/>
      <c r="EBW330" s="942"/>
      <c r="EBX330" s="942"/>
      <c r="EBY330" s="942"/>
      <c r="EBZ330" s="942"/>
      <c r="ECA330" s="942"/>
      <c r="ECB330" s="942"/>
      <c r="ECC330" s="942"/>
      <c r="ECD330" s="942"/>
      <c r="ECE330" s="942"/>
      <c r="ECF330" s="942"/>
      <c r="ECG330" s="942"/>
      <c r="ECH330" s="942"/>
      <c r="ECI330" s="942"/>
      <c r="ECJ330" s="942"/>
      <c r="ECK330" s="942"/>
      <c r="ECL330" s="942"/>
      <c r="ECM330" s="942"/>
      <c r="ECN330" s="942"/>
      <c r="ECO330" s="942"/>
      <c r="ECP330" s="942"/>
      <c r="ECQ330" s="942"/>
      <c r="ECR330" s="942"/>
      <c r="ECS330" s="942"/>
      <c r="ECT330" s="942"/>
      <c r="ECU330" s="942"/>
      <c r="ECV330" s="942"/>
      <c r="ECW330" s="942"/>
      <c r="ECX330" s="942"/>
      <c r="ECY330" s="942"/>
      <c r="ECZ330" s="942"/>
      <c r="EDA330" s="942"/>
      <c r="EDB330" s="942"/>
      <c r="EDC330" s="942"/>
      <c r="EDD330" s="942"/>
      <c r="EDE330" s="942"/>
      <c r="EDF330" s="942"/>
      <c r="EDG330" s="942"/>
      <c r="EDH330" s="942"/>
      <c r="EDI330" s="942"/>
      <c r="EDJ330" s="942"/>
      <c r="EDK330" s="942"/>
      <c r="EDL330" s="942"/>
      <c r="EDM330" s="942"/>
      <c r="EDN330" s="942"/>
      <c r="EDO330" s="942"/>
      <c r="EDP330" s="942"/>
      <c r="EDQ330" s="942"/>
      <c r="EDR330" s="942"/>
      <c r="EDS330" s="942"/>
      <c r="EDT330" s="942"/>
      <c r="EDU330" s="942"/>
      <c r="EDV330" s="942"/>
      <c r="EDW330" s="942"/>
      <c r="EDX330" s="942"/>
      <c r="EDY330" s="942"/>
      <c r="EDZ330" s="942"/>
      <c r="EEA330" s="942"/>
      <c r="EEB330" s="942"/>
      <c r="EEC330" s="942"/>
      <c r="EED330" s="942"/>
      <c r="EEE330" s="942"/>
      <c r="EEF330" s="942"/>
      <c r="EEG330" s="942"/>
      <c r="EEH330" s="942"/>
      <c r="EEI330" s="942"/>
      <c r="EEJ330" s="942"/>
      <c r="EEK330" s="942"/>
      <c r="EEL330" s="942"/>
      <c r="EEM330" s="942"/>
      <c r="EEN330" s="942"/>
      <c r="EEO330" s="942"/>
      <c r="EEP330" s="942"/>
      <c r="EEQ330" s="942"/>
      <c r="EER330" s="942"/>
      <c r="EES330" s="942"/>
      <c r="EET330" s="942"/>
      <c r="EEU330" s="942"/>
      <c r="EEV330" s="942"/>
      <c r="EEW330" s="942"/>
      <c r="EEX330" s="942"/>
      <c r="EEY330" s="942"/>
      <c r="EEZ330" s="942"/>
      <c r="EFA330" s="942"/>
      <c r="EFB330" s="942"/>
      <c r="EFC330" s="942"/>
      <c r="EFD330" s="942"/>
      <c r="EFE330" s="942"/>
      <c r="EFF330" s="942"/>
      <c r="EFG330" s="942"/>
      <c r="EFH330" s="942"/>
      <c r="EFI330" s="942"/>
      <c r="EFJ330" s="942"/>
      <c r="EFK330" s="942"/>
      <c r="EFL330" s="942"/>
      <c r="EFM330" s="942"/>
      <c r="EFN330" s="942"/>
      <c r="EFO330" s="942"/>
      <c r="EFP330" s="942"/>
      <c r="EFQ330" s="942"/>
      <c r="EFR330" s="942"/>
      <c r="EFS330" s="942"/>
      <c r="EFT330" s="942"/>
      <c r="EFU330" s="942"/>
      <c r="EFV330" s="942"/>
      <c r="EFW330" s="942"/>
      <c r="EFX330" s="942"/>
      <c r="EFY330" s="942"/>
      <c r="EFZ330" s="942"/>
      <c r="EGA330" s="942"/>
      <c r="EGB330" s="942"/>
      <c r="EGC330" s="942"/>
      <c r="EGD330" s="942"/>
      <c r="EGE330" s="942"/>
      <c r="EGF330" s="942"/>
      <c r="EGG330" s="942"/>
      <c r="EGH330" s="942"/>
      <c r="EGI330" s="942"/>
      <c r="EGJ330" s="942"/>
      <c r="EGK330" s="942"/>
      <c r="EGL330" s="942"/>
      <c r="EGM330" s="942"/>
      <c r="EGN330" s="942"/>
      <c r="EGO330" s="942"/>
      <c r="EGP330" s="942"/>
      <c r="EGQ330" s="942"/>
      <c r="EGR330" s="942"/>
      <c r="EGS330" s="942"/>
      <c r="EGT330" s="942"/>
      <c r="EGU330" s="942"/>
      <c r="EGV330" s="942"/>
      <c r="EGW330" s="942"/>
      <c r="EGX330" s="942"/>
      <c r="EGY330" s="942"/>
      <c r="EGZ330" s="942"/>
      <c r="EHA330" s="942"/>
      <c r="EHB330" s="942"/>
      <c r="EHC330" s="942"/>
      <c r="EHD330" s="942"/>
      <c r="EHE330" s="942"/>
      <c r="EHF330" s="942"/>
      <c r="EHG330" s="942"/>
      <c r="EHH330" s="942"/>
      <c r="EHI330" s="942"/>
      <c r="EHJ330" s="942"/>
      <c r="EHK330" s="942"/>
      <c r="EHL330" s="942"/>
      <c r="EHM330" s="942"/>
      <c r="EHN330" s="942"/>
      <c r="EHO330" s="942"/>
      <c r="EHP330" s="942"/>
      <c r="EHQ330" s="942"/>
      <c r="EHR330" s="942"/>
      <c r="EHS330" s="942"/>
      <c r="EHT330" s="942"/>
      <c r="EHU330" s="942"/>
      <c r="EHV330" s="942"/>
      <c r="EHW330" s="942"/>
      <c r="EHX330" s="942"/>
      <c r="EHY330" s="942"/>
      <c r="EHZ330" s="942"/>
      <c r="EIA330" s="942"/>
      <c r="EIB330" s="942"/>
      <c r="EIC330" s="942"/>
      <c r="EID330" s="942"/>
      <c r="EIE330" s="942"/>
      <c r="EIF330" s="942"/>
      <c r="EIG330" s="942"/>
      <c r="EIH330" s="942"/>
      <c r="EII330" s="942"/>
      <c r="EIJ330" s="942"/>
      <c r="EIK330" s="942"/>
      <c r="EIL330" s="942"/>
      <c r="EIM330" s="942"/>
      <c r="EIN330" s="942"/>
      <c r="EIO330" s="942"/>
      <c r="EIP330" s="942"/>
      <c r="EIQ330" s="942"/>
      <c r="EIR330" s="942"/>
      <c r="EIS330" s="942"/>
      <c r="EIT330" s="942"/>
      <c r="EIU330" s="942"/>
      <c r="EIV330" s="942"/>
      <c r="EIW330" s="942"/>
      <c r="EIX330" s="942"/>
      <c r="EIY330" s="942"/>
      <c r="EIZ330" s="942"/>
      <c r="EJA330" s="942"/>
      <c r="EJB330" s="942"/>
      <c r="EJC330" s="942"/>
      <c r="EJD330" s="942"/>
      <c r="EJE330" s="942"/>
      <c r="EJF330" s="942"/>
      <c r="EJG330" s="942"/>
      <c r="EJH330" s="942"/>
      <c r="EJI330" s="942"/>
      <c r="EJJ330" s="942"/>
      <c r="EJK330" s="942"/>
      <c r="EJL330" s="942"/>
      <c r="EJM330" s="942"/>
      <c r="EJN330" s="942"/>
      <c r="EJO330" s="942"/>
      <c r="EJP330" s="942"/>
      <c r="EJQ330" s="942"/>
      <c r="EJR330" s="942"/>
      <c r="EJS330" s="942"/>
      <c r="EJT330" s="942"/>
      <c r="EJU330" s="942"/>
      <c r="EJV330" s="942"/>
      <c r="EJW330" s="942"/>
      <c r="EJX330" s="942"/>
      <c r="EJY330" s="942"/>
      <c r="EJZ330" s="942"/>
      <c r="EKA330" s="942"/>
      <c r="EKB330" s="942"/>
      <c r="EKC330" s="942"/>
      <c r="EKD330" s="942"/>
      <c r="EKE330" s="942"/>
      <c r="EKF330" s="942"/>
      <c r="EKG330" s="942"/>
      <c r="EKH330" s="942"/>
      <c r="EKI330" s="942"/>
      <c r="EKJ330" s="942"/>
      <c r="EKK330" s="942"/>
      <c r="EKL330" s="942"/>
      <c r="EKM330" s="942"/>
      <c r="EKN330" s="942"/>
      <c r="EKO330" s="942"/>
      <c r="EKP330" s="942"/>
      <c r="EKQ330" s="942"/>
      <c r="EKR330" s="942"/>
      <c r="EKS330" s="942"/>
      <c r="EKT330" s="942"/>
      <c r="EKU330" s="942"/>
      <c r="EKV330" s="942"/>
      <c r="EKW330" s="942"/>
      <c r="EKX330" s="942"/>
      <c r="EKY330" s="942"/>
      <c r="EKZ330" s="942"/>
      <c r="ELA330" s="942"/>
      <c r="ELB330" s="942"/>
      <c r="ELC330" s="942"/>
      <c r="ELD330" s="942"/>
      <c r="ELE330" s="942"/>
      <c r="ELF330" s="942"/>
      <c r="ELG330" s="942"/>
      <c r="ELH330" s="942"/>
      <c r="ELI330" s="942"/>
      <c r="ELJ330" s="942"/>
      <c r="ELK330" s="942"/>
      <c r="ELL330" s="942"/>
      <c r="ELM330" s="942"/>
      <c r="ELN330" s="942"/>
      <c r="ELO330" s="942"/>
      <c r="ELP330" s="942"/>
      <c r="ELQ330" s="942"/>
      <c r="ELR330" s="942"/>
      <c r="ELS330" s="942"/>
      <c r="ELT330" s="942"/>
      <c r="ELU330" s="942"/>
      <c r="ELV330" s="942"/>
      <c r="ELW330" s="942"/>
      <c r="ELX330" s="942"/>
      <c r="ELY330" s="942"/>
      <c r="ELZ330" s="942"/>
      <c r="EMA330" s="942"/>
      <c r="EMB330" s="942"/>
      <c r="EMC330" s="942"/>
      <c r="EMD330" s="942"/>
      <c r="EME330" s="942"/>
      <c r="EMF330" s="942"/>
      <c r="EMG330" s="942"/>
      <c r="EMH330" s="942"/>
      <c r="EMI330" s="942"/>
      <c r="EMJ330" s="942"/>
      <c r="EMK330" s="942"/>
      <c r="EML330" s="942"/>
      <c r="EMM330" s="942"/>
      <c r="EMN330" s="942"/>
      <c r="EMO330" s="942"/>
      <c r="EMP330" s="942"/>
      <c r="EMQ330" s="942"/>
      <c r="EMR330" s="942"/>
      <c r="EMS330" s="942"/>
      <c r="EMT330" s="942"/>
      <c r="EMU330" s="942"/>
      <c r="EMV330" s="942"/>
      <c r="EMW330" s="942"/>
      <c r="EMX330" s="942"/>
      <c r="EMY330" s="942"/>
      <c r="EMZ330" s="942"/>
      <c r="ENA330" s="942"/>
      <c r="ENB330" s="942"/>
      <c r="ENC330" s="942"/>
      <c r="END330" s="942"/>
      <c r="ENE330" s="942"/>
      <c r="ENF330" s="942"/>
      <c r="ENG330" s="942"/>
      <c r="ENH330" s="942"/>
      <c r="ENI330" s="942"/>
      <c r="ENJ330" s="942"/>
      <c r="ENK330" s="942"/>
      <c r="ENL330" s="942"/>
      <c r="ENM330" s="942"/>
      <c r="ENN330" s="942"/>
      <c r="ENO330" s="942"/>
      <c r="ENP330" s="942"/>
      <c r="ENQ330" s="942"/>
      <c r="ENR330" s="942"/>
      <c r="ENS330" s="942"/>
      <c r="ENT330" s="942"/>
      <c r="ENU330" s="942"/>
      <c r="ENV330" s="942"/>
      <c r="ENW330" s="942"/>
      <c r="ENX330" s="942"/>
      <c r="ENY330" s="942"/>
      <c r="ENZ330" s="942"/>
      <c r="EOA330" s="942"/>
      <c r="EOB330" s="942"/>
      <c r="EOC330" s="942"/>
      <c r="EOD330" s="942"/>
      <c r="EOE330" s="942"/>
      <c r="EOF330" s="942"/>
      <c r="EOG330" s="942"/>
      <c r="EOH330" s="942"/>
      <c r="EOI330" s="942"/>
      <c r="EOJ330" s="942"/>
      <c r="EOK330" s="942"/>
      <c r="EOL330" s="942"/>
      <c r="EOM330" s="942"/>
      <c r="EON330" s="942"/>
      <c r="EOO330" s="942"/>
      <c r="EOP330" s="942"/>
      <c r="EOQ330" s="942"/>
      <c r="EOR330" s="942"/>
      <c r="EOS330" s="942"/>
      <c r="EOT330" s="942"/>
      <c r="EOU330" s="942"/>
      <c r="EOV330" s="942"/>
      <c r="EOW330" s="942"/>
      <c r="EOX330" s="942"/>
      <c r="EOY330" s="942"/>
      <c r="EOZ330" s="942"/>
      <c r="EPA330" s="942"/>
      <c r="EPB330" s="942"/>
      <c r="EPC330" s="942"/>
      <c r="EPD330" s="942"/>
      <c r="EPE330" s="942"/>
      <c r="EPF330" s="942"/>
      <c r="EPG330" s="942"/>
      <c r="EPH330" s="942"/>
      <c r="EPI330" s="942"/>
      <c r="EPJ330" s="942"/>
      <c r="EPK330" s="942"/>
      <c r="EPL330" s="942"/>
      <c r="EPM330" s="942"/>
      <c r="EPN330" s="942"/>
      <c r="EPO330" s="942"/>
      <c r="EPP330" s="942"/>
      <c r="EPQ330" s="942"/>
      <c r="EPR330" s="942"/>
      <c r="EPS330" s="942"/>
      <c r="EPT330" s="942"/>
      <c r="EPU330" s="942"/>
      <c r="EPV330" s="942"/>
      <c r="EPW330" s="942"/>
      <c r="EPX330" s="942"/>
      <c r="EPY330" s="942"/>
      <c r="EPZ330" s="942"/>
      <c r="EQA330" s="942"/>
      <c r="EQB330" s="942"/>
      <c r="EQC330" s="942"/>
      <c r="EQD330" s="942"/>
      <c r="EQE330" s="942"/>
      <c r="EQF330" s="942"/>
      <c r="EQG330" s="942"/>
      <c r="EQH330" s="942"/>
      <c r="EQI330" s="942"/>
      <c r="EQJ330" s="942"/>
      <c r="EQK330" s="942"/>
      <c r="EQL330" s="942"/>
      <c r="EQM330" s="942"/>
      <c r="EQN330" s="942"/>
      <c r="EQO330" s="942"/>
      <c r="EQP330" s="942"/>
      <c r="EQQ330" s="942"/>
      <c r="EQR330" s="942"/>
      <c r="EQS330" s="942"/>
      <c r="EQT330" s="942"/>
      <c r="EQU330" s="942"/>
      <c r="EQV330" s="942"/>
      <c r="EQW330" s="942"/>
      <c r="EQX330" s="942"/>
      <c r="EQY330" s="942"/>
      <c r="EQZ330" s="942"/>
      <c r="ERA330" s="942"/>
      <c r="ERB330" s="942"/>
      <c r="ERC330" s="942"/>
      <c r="ERD330" s="942"/>
      <c r="ERE330" s="942"/>
      <c r="ERF330" s="942"/>
      <c r="ERG330" s="942"/>
      <c r="ERH330" s="942"/>
      <c r="ERI330" s="942"/>
      <c r="ERJ330" s="942"/>
      <c r="ERK330" s="942"/>
      <c r="ERL330" s="942"/>
      <c r="ERM330" s="942"/>
      <c r="ERN330" s="942"/>
      <c r="ERO330" s="942"/>
      <c r="ERP330" s="942"/>
      <c r="ERQ330" s="942"/>
      <c r="ERR330" s="942"/>
      <c r="ERS330" s="942"/>
      <c r="ERT330" s="942"/>
      <c r="ERU330" s="942"/>
      <c r="ERV330" s="942"/>
      <c r="ERW330" s="942"/>
      <c r="ERX330" s="942"/>
      <c r="ERY330" s="942"/>
      <c r="ERZ330" s="942"/>
      <c r="ESA330" s="942"/>
      <c r="ESB330" s="942"/>
      <c r="ESC330" s="942"/>
      <c r="ESD330" s="942"/>
      <c r="ESE330" s="942"/>
      <c r="ESF330" s="942"/>
      <c r="ESG330" s="942"/>
      <c r="ESH330" s="942"/>
      <c r="ESI330" s="942"/>
      <c r="ESJ330" s="942"/>
      <c r="ESK330" s="942"/>
      <c r="ESL330" s="942"/>
      <c r="ESM330" s="942"/>
      <c r="ESN330" s="942"/>
      <c r="ESO330" s="942"/>
      <c r="ESP330" s="942"/>
      <c r="ESQ330" s="942"/>
      <c r="ESR330" s="942"/>
      <c r="ESS330" s="942"/>
      <c r="EST330" s="942"/>
      <c r="ESU330" s="942"/>
      <c r="ESV330" s="942"/>
      <c r="ESW330" s="942"/>
      <c r="ESX330" s="942"/>
      <c r="ESY330" s="942"/>
      <c r="ESZ330" s="942"/>
      <c r="ETA330" s="942"/>
      <c r="ETB330" s="942"/>
      <c r="ETC330" s="942"/>
      <c r="ETD330" s="942"/>
      <c r="ETE330" s="942"/>
      <c r="ETF330" s="942"/>
      <c r="ETG330" s="942"/>
      <c r="ETH330" s="942"/>
      <c r="ETI330" s="942"/>
      <c r="ETJ330" s="942"/>
      <c r="ETK330" s="942"/>
      <c r="ETL330" s="942"/>
      <c r="ETM330" s="942"/>
      <c r="ETN330" s="942"/>
      <c r="ETO330" s="942"/>
      <c r="ETP330" s="942"/>
      <c r="ETQ330" s="942"/>
      <c r="ETR330" s="942"/>
      <c r="ETS330" s="942"/>
      <c r="ETT330" s="942"/>
      <c r="ETU330" s="942"/>
      <c r="ETV330" s="942"/>
      <c r="ETW330" s="942"/>
      <c r="ETX330" s="942"/>
      <c r="ETY330" s="942"/>
      <c r="ETZ330" s="942"/>
      <c r="EUA330" s="942"/>
      <c r="EUB330" s="942"/>
      <c r="EUC330" s="942"/>
      <c r="EUD330" s="942"/>
      <c r="EUE330" s="942"/>
      <c r="EUF330" s="942"/>
      <c r="EUG330" s="942"/>
      <c r="EUH330" s="942"/>
      <c r="EUI330" s="942"/>
      <c r="EUJ330" s="942"/>
      <c r="EUK330" s="942"/>
      <c r="EUL330" s="942"/>
      <c r="EUM330" s="942"/>
      <c r="EUN330" s="942"/>
      <c r="EUO330" s="942"/>
      <c r="EUP330" s="942"/>
      <c r="EUQ330" s="942"/>
      <c r="EUR330" s="942"/>
      <c r="EUS330" s="942"/>
      <c r="EUT330" s="942"/>
      <c r="EUU330" s="942"/>
      <c r="EUV330" s="942"/>
      <c r="EUW330" s="942"/>
      <c r="EUX330" s="942"/>
      <c r="EUY330" s="942"/>
      <c r="EUZ330" s="942"/>
      <c r="EVA330" s="942"/>
      <c r="EVB330" s="942"/>
      <c r="EVC330" s="942"/>
      <c r="EVD330" s="942"/>
      <c r="EVE330" s="942"/>
      <c r="EVF330" s="942"/>
      <c r="EVG330" s="942"/>
      <c r="EVH330" s="942"/>
      <c r="EVI330" s="942"/>
      <c r="EVJ330" s="942"/>
      <c r="EVK330" s="942"/>
      <c r="EVL330" s="942"/>
      <c r="EVM330" s="942"/>
      <c r="EVN330" s="942"/>
      <c r="EVO330" s="942"/>
      <c r="EVP330" s="942"/>
      <c r="EVQ330" s="942"/>
      <c r="EVR330" s="942"/>
      <c r="EVS330" s="942"/>
      <c r="EVT330" s="942"/>
      <c r="EVU330" s="942"/>
      <c r="EVV330" s="942"/>
      <c r="EVW330" s="942"/>
      <c r="EVX330" s="942"/>
      <c r="EVY330" s="942"/>
      <c r="EVZ330" s="942"/>
      <c r="EWA330" s="942"/>
      <c r="EWB330" s="942"/>
      <c r="EWC330" s="942"/>
      <c r="EWD330" s="942"/>
      <c r="EWE330" s="942"/>
      <c r="EWF330" s="942"/>
      <c r="EWG330" s="942"/>
      <c r="EWH330" s="942"/>
      <c r="EWI330" s="942"/>
      <c r="EWJ330" s="942"/>
      <c r="EWK330" s="942"/>
      <c r="EWL330" s="942"/>
      <c r="EWM330" s="942"/>
      <c r="EWN330" s="942"/>
      <c r="EWO330" s="942"/>
      <c r="EWP330" s="942"/>
      <c r="EWQ330" s="942"/>
      <c r="EWR330" s="942"/>
      <c r="EWS330" s="942"/>
      <c r="EWT330" s="942"/>
      <c r="EWU330" s="942"/>
      <c r="EWV330" s="942"/>
      <c r="EWW330" s="942"/>
      <c r="EWX330" s="942"/>
      <c r="EWY330" s="942"/>
      <c r="EWZ330" s="942"/>
      <c r="EXA330" s="942"/>
      <c r="EXB330" s="942"/>
      <c r="EXC330" s="942"/>
      <c r="EXD330" s="942"/>
      <c r="EXE330" s="942"/>
      <c r="EXF330" s="942"/>
      <c r="EXG330" s="942"/>
      <c r="EXH330" s="942"/>
      <c r="EXI330" s="942"/>
      <c r="EXJ330" s="942"/>
      <c r="EXK330" s="942"/>
      <c r="EXL330" s="942"/>
      <c r="EXM330" s="942"/>
      <c r="EXN330" s="942"/>
      <c r="EXO330" s="942"/>
      <c r="EXP330" s="942"/>
      <c r="EXQ330" s="942"/>
      <c r="EXR330" s="942"/>
      <c r="EXS330" s="942"/>
      <c r="EXT330" s="942"/>
      <c r="EXU330" s="942"/>
      <c r="EXV330" s="942"/>
      <c r="EXW330" s="942"/>
      <c r="EXX330" s="942"/>
      <c r="EXY330" s="942"/>
      <c r="EXZ330" s="942"/>
      <c r="EYA330" s="942"/>
      <c r="EYB330" s="942"/>
      <c r="EYC330" s="942"/>
      <c r="EYD330" s="942"/>
      <c r="EYE330" s="942"/>
      <c r="EYF330" s="942"/>
      <c r="EYG330" s="942"/>
      <c r="EYH330" s="942"/>
      <c r="EYI330" s="942"/>
      <c r="EYJ330" s="942"/>
      <c r="EYK330" s="942"/>
      <c r="EYL330" s="942"/>
      <c r="EYM330" s="942"/>
      <c r="EYN330" s="942"/>
      <c r="EYO330" s="942"/>
      <c r="EYP330" s="942"/>
      <c r="EYQ330" s="942"/>
      <c r="EYR330" s="942"/>
      <c r="EYS330" s="942"/>
      <c r="EYT330" s="942"/>
      <c r="EYU330" s="942"/>
      <c r="EYV330" s="942"/>
      <c r="EYW330" s="942"/>
      <c r="EYX330" s="942"/>
      <c r="EYY330" s="942"/>
      <c r="EYZ330" s="942"/>
      <c r="EZA330" s="942"/>
      <c r="EZB330" s="942"/>
      <c r="EZC330" s="942"/>
      <c r="EZD330" s="942"/>
      <c r="EZE330" s="942"/>
      <c r="EZF330" s="942"/>
      <c r="EZG330" s="942"/>
      <c r="EZH330" s="942"/>
      <c r="EZI330" s="942"/>
      <c r="EZJ330" s="942"/>
      <c r="EZK330" s="942"/>
      <c r="EZL330" s="942"/>
      <c r="EZM330" s="942"/>
      <c r="EZN330" s="942"/>
      <c r="EZO330" s="942"/>
      <c r="EZP330" s="942"/>
      <c r="EZQ330" s="942"/>
      <c r="EZR330" s="942"/>
      <c r="EZS330" s="942"/>
      <c r="EZT330" s="942"/>
      <c r="EZU330" s="942"/>
      <c r="EZV330" s="942"/>
      <c r="EZW330" s="942"/>
      <c r="EZX330" s="942"/>
      <c r="EZY330" s="942"/>
      <c r="EZZ330" s="942"/>
      <c r="FAA330" s="942"/>
      <c r="FAB330" s="942"/>
      <c r="FAC330" s="942"/>
      <c r="FAD330" s="942"/>
      <c r="FAE330" s="942"/>
      <c r="FAF330" s="942"/>
      <c r="FAG330" s="942"/>
      <c r="FAH330" s="942"/>
      <c r="FAI330" s="942"/>
      <c r="FAJ330" s="942"/>
      <c r="FAK330" s="942"/>
      <c r="FAL330" s="942"/>
      <c r="FAM330" s="942"/>
      <c r="FAN330" s="942"/>
      <c r="FAO330" s="942"/>
      <c r="FAP330" s="942"/>
      <c r="FAQ330" s="942"/>
      <c r="FAR330" s="942"/>
      <c r="FAS330" s="942"/>
      <c r="FAT330" s="942"/>
      <c r="FAU330" s="942"/>
      <c r="FAV330" s="942"/>
      <c r="FAW330" s="942"/>
      <c r="FAX330" s="942"/>
      <c r="FAY330" s="942"/>
      <c r="FAZ330" s="942"/>
      <c r="FBA330" s="942"/>
      <c r="FBB330" s="942"/>
      <c r="FBC330" s="942"/>
      <c r="FBD330" s="942"/>
      <c r="FBE330" s="942"/>
      <c r="FBF330" s="942"/>
      <c r="FBG330" s="942"/>
      <c r="FBH330" s="942"/>
      <c r="FBI330" s="942"/>
      <c r="FBJ330" s="942"/>
      <c r="FBK330" s="942"/>
      <c r="FBL330" s="942"/>
      <c r="FBM330" s="942"/>
      <c r="FBN330" s="942"/>
      <c r="FBO330" s="942"/>
      <c r="FBP330" s="942"/>
      <c r="FBQ330" s="942"/>
      <c r="FBR330" s="942"/>
      <c r="FBS330" s="942"/>
      <c r="FBT330" s="942"/>
      <c r="FBU330" s="942"/>
      <c r="FBV330" s="942"/>
      <c r="FBW330" s="942"/>
      <c r="FBX330" s="942"/>
      <c r="FBY330" s="942"/>
      <c r="FBZ330" s="942"/>
      <c r="FCA330" s="942"/>
      <c r="FCB330" s="942"/>
      <c r="FCC330" s="942"/>
      <c r="FCD330" s="942"/>
      <c r="FCE330" s="942"/>
      <c r="FCF330" s="942"/>
      <c r="FCG330" s="942"/>
      <c r="FCH330" s="942"/>
      <c r="FCI330" s="942"/>
      <c r="FCJ330" s="942"/>
      <c r="FCK330" s="942"/>
      <c r="FCL330" s="942"/>
      <c r="FCM330" s="942"/>
      <c r="FCN330" s="942"/>
      <c r="FCO330" s="942"/>
      <c r="FCP330" s="942"/>
      <c r="FCQ330" s="942"/>
      <c r="FCR330" s="942"/>
      <c r="FCS330" s="942"/>
      <c r="FCT330" s="942"/>
      <c r="FCU330" s="942"/>
      <c r="FCV330" s="942"/>
      <c r="FCW330" s="942"/>
      <c r="FCX330" s="942"/>
      <c r="FCY330" s="942"/>
      <c r="FCZ330" s="942"/>
      <c r="FDA330" s="942"/>
      <c r="FDB330" s="942"/>
      <c r="FDC330" s="942"/>
      <c r="FDD330" s="942"/>
      <c r="FDE330" s="942"/>
      <c r="FDF330" s="942"/>
      <c r="FDG330" s="942"/>
      <c r="FDH330" s="942"/>
      <c r="FDI330" s="942"/>
      <c r="FDJ330" s="942"/>
      <c r="FDK330" s="942"/>
      <c r="FDL330" s="942"/>
      <c r="FDM330" s="942"/>
      <c r="FDN330" s="942"/>
      <c r="FDO330" s="942"/>
      <c r="FDP330" s="942"/>
      <c r="FDQ330" s="942"/>
      <c r="FDR330" s="942"/>
      <c r="FDS330" s="942"/>
      <c r="FDT330" s="942"/>
      <c r="FDU330" s="942"/>
      <c r="FDV330" s="942"/>
      <c r="FDW330" s="942"/>
      <c r="FDX330" s="942"/>
      <c r="FDY330" s="942"/>
      <c r="FDZ330" s="942"/>
      <c r="FEA330" s="942"/>
      <c r="FEB330" s="942"/>
      <c r="FEC330" s="942"/>
      <c r="FED330" s="942"/>
      <c r="FEE330" s="942"/>
      <c r="FEF330" s="942"/>
      <c r="FEG330" s="942"/>
      <c r="FEH330" s="942"/>
      <c r="FEI330" s="942"/>
      <c r="FEJ330" s="942"/>
      <c r="FEK330" s="942"/>
      <c r="FEL330" s="942"/>
      <c r="FEM330" s="942"/>
      <c r="FEN330" s="942"/>
      <c r="FEO330" s="942"/>
      <c r="FEP330" s="942"/>
      <c r="FEQ330" s="942"/>
      <c r="FER330" s="942"/>
      <c r="FES330" s="942"/>
      <c r="FET330" s="942"/>
      <c r="FEU330" s="942"/>
      <c r="FEV330" s="942"/>
      <c r="FEW330" s="942"/>
      <c r="FEX330" s="942"/>
      <c r="FEY330" s="942"/>
      <c r="FEZ330" s="942"/>
      <c r="FFA330" s="942"/>
      <c r="FFB330" s="942"/>
      <c r="FFC330" s="942"/>
      <c r="FFD330" s="942"/>
      <c r="FFE330" s="942"/>
      <c r="FFF330" s="942"/>
      <c r="FFG330" s="942"/>
      <c r="FFH330" s="942"/>
      <c r="FFI330" s="942"/>
      <c r="FFJ330" s="942"/>
      <c r="FFK330" s="942"/>
      <c r="FFL330" s="942"/>
      <c r="FFM330" s="942"/>
      <c r="FFN330" s="942"/>
      <c r="FFO330" s="942"/>
      <c r="FFP330" s="942"/>
      <c r="FFQ330" s="942"/>
      <c r="FFR330" s="942"/>
      <c r="FFS330" s="942"/>
      <c r="FFT330" s="942"/>
      <c r="FFU330" s="942"/>
      <c r="FFV330" s="942"/>
      <c r="FFW330" s="942"/>
      <c r="FFX330" s="942"/>
      <c r="FFY330" s="942"/>
      <c r="FFZ330" s="942"/>
      <c r="FGA330" s="942"/>
      <c r="FGB330" s="942"/>
      <c r="FGC330" s="942"/>
      <c r="FGD330" s="942"/>
      <c r="FGE330" s="942"/>
      <c r="FGF330" s="942"/>
      <c r="FGG330" s="942"/>
      <c r="FGH330" s="942"/>
      <c r="FGI330" s="942"/>
      <c r="FGJ330" s="942"/>
      <c r="FGK330" s="942"/>
      <c r="FGL330" s="942"/>
      <c r="FGM330" s="942"/>
      <c r="FGN330" s="942"/>
      <c r="FGO330" s="942"/>
      <c r="FGP330" s="942"/>
      <c r="FGQ330" s="942"/>
      <c r="FGR330" s="942"/>
      <c r="FGS330" s="942"/>
      <c r="FGT330" s="942"/>
      <c r="FGU330" s="942"/>
      <c r="FGV330" s="942"/>
      <c r="FGW330" s="942"/>
      <c r="FGX330" s="942"/>
      <c r="FGY330" s="942"/>
      <c r="FGZ330" s="942"/>
      <c r="FHA330" s="942"/>
      <c r="FHB330" s="942"/>
      <c r="FHC330" s="942"/>
      <c r="FHD330" s="942"/>
      <c r="FHE330" s="942"/>
      <c r="FHF330" s="942"/>
      <c r="FHG330" s="942"/>
      <c r="FHH330" s="942"/>
      <c r="FHI330" s="942"/>
      <c r="FHJ330" s="942"/>
      <c r="FHK330" s="942"/>
      <c r="FHL330" s="942"/>
      <c r="FHM330" s="942"/>
      <c r="FHN330" s="942"/>
      <c r="FHO330" s="942"/>
      <c r="FHP330" s="942"/>
      <c r="FHQ330" s="942"/>
      <c r="FHR330" s="942"/>
      <c r="FHS330" s="942"/>
      <c r="FHT330" s="942"/>
      <c r="FHU330" s="942"/>
      <c r="FHV330" s="942"/>
      <c r="FHW330" s="942"/>
      <c r="FHX330" s="942"/>
      <c r="FHY330" s="942"/>
      <c r="FHZ330" s="942"/>
      <c r="FIA330" s="942"/>
      <c r="FIB330" s="942"/>
      <c r="FIC330" s="942"/>
      <c r="FID330" s="942"/>
      <c r="FIE330" s="942"/>
      <c r="FIF330" s="942"/>
      <c r="FIG330" s="942"/>
      <c r="FIH330" s="942"/>
      <c r="FII330" s="942"/>
      <c r="FIJ330" s="942"/>
      <c r="FIK330" s="942"/>
      <c r="FIL330" s="942"/>
      <c r="FIM330" s="942"/>
      <c r="FIN330" s="942"/>
      <c r="FIO330" s="942"/>
      <c r="FIP330" s="942"/>
      <c r="FIQ330" s="942"/>
      <c r="FIR330" s="942"/>
      <c r="FIS330" s="942"/>
      <c r="FIT330" s="942"/>
      <c r="FIU330" s="942"/>
      <c r="FIV330" s="942"/>
      <c r="FIW330" s="942"/>
      <c r="FIX330" s="942"/>
      <c r="FIY330" s="942"/>
      <c r="FIZ330" s="942"/>
      <c r="FJA330" s="942"/>
      <c r="FJB330" s="942"/>
      <c r="FJC330" s="942"/>
      <c r="FJD330" s="942"/>
      <c r="FJE330" s="942"/>
      <c r="FJF330" s="942"/>
      <c r="FJG330" s="942"/>
      <c r="FJH330" s="942"/>
      <c r="FJI330" s="942"/>
      <c r="FJJ330" s="942"/>
      <c r="FJK330" s="942"/>
      <c r="FJL330" s="942"/>
      <c r="FJM330" s="942"/>
      <c r="FJN330" s="942"/>
      <c r="FJO330" s="942"/>
      <c r="FJP330" s="942"/>
      <c r="FJQ330" s="942"/>
      <c r="FJR330" s="942"/>
      <c r="FJS330" s="942"/>
      <c r="FJT330" s="942"/>
      <c r="FJU330" s="942"/>
      <c r="FJV330" s="942"/>
      <c r="FJW330" s="942"/>
      <c r="FJX330" s="942"/>
      <c r="FJY330" s="942"/>
      <c r="FJZ330" s="942"/>
      <c r="FKA330" s="942"/>
      <c r="FKB330" s="942"/>
      <c r="FKC330" s="942"/>
      <c r="FKD330" s="942"/>
      <c r="FKE330" s="942"/>
      <c r="FKF330" s="942"/>
      <c r="FKG330" s="942"/>
      <c r="FKH330" s="942"/>
      <c r="FKI330" s="942"/>
      <c r="FKJ330" s="942"/>
      <c r="FKK330" s="942"/>
      <c r="FKL330" s="942"/>
      <c r="FKM330" s="942"/>
      <c r="FKN330" s="942"/>
      <c r="FKO330" s="942"/>
      <c r="FKP330" s="942"/>
      <c r="FKQ330" s="942"/>
      <c r="FKR330" s="942"/>
      <c r="FKS330" s="942"/>
      <c r="FKT330" s="942"/>
      <c r="FKU330" s="942"/>
      <c r="FKV330" s="942"/>
      <c r="FKW330" s="942"/>
      <c r="FKX330" s="942"/>
      <c r="FKY330" s="942"/>
      <c r="FKZ330" s="942"/>
      <c r="FLA330" s="942"/>
      <c r="FLB330" s="942"/>
      <c r="FLC330" s="942"/>
      <c r="FLD330" s="942"/>
      <c r="FLE330" s="942"/>
      <c r="FLF330" s="942"/>
      <c r="FLG330" s="942"/>
      <c r="FLH330" s="942"/>
      <c r="FLI330" s="942"/>
      <c r="FLJ330" s="942"/>
      <c r="FLK330" s="942"/>
      <c r="FLL330" s="942"/>
      <c r="FLM330" s="942"/>
      <c r="FLN330" s="942"/>
      <c r="FLO330" s="942"/>
      <c r="FLP330" s="942"/>
      <c r="FLQ330" s="942"/>
      <c r="FLR330" s="942"/>
      <c r="FLS330" s="942"/>
      <c r="FLT330" s="942"/>
      <c r="FLU330" s="942"/>
      <c r="FLV330" s="942"/>
      <c r="FLW330" s="942"/>
      <c r="FLX330" s="942"/>
      <c r="FLY330" s="942"/>
      <c r="FLZ330" s="942"/>
      <c r="FMA330" s="942"/>
      <c r="FMB330" s="942"/>
      <c r="FMC330" s="942"/>
      <c r="FMD330" s="942"/>
      <c r="FME330" s="942"/>
      <c r="FMF330" s="942"/>
      <c r="FMG330" s="942"/>
      <c r="FMH330" s="942"/>
      <c r="FMI330" s="942"/>
      <c r="FMJ330" s="942"/>
      <c r="FMK330" s="942"/>
      <c r="FML330" s="942"/>
      <c r="FMM330" s="942"/>
      <c r="FMN330" s="942"/>
      <c r="FMO330" s="942"/>
      <c r="FMP330" s="942"/>
      <c r="FMQ330" s="942"/>
      <c r="FMR330" s="942"/>
      <c r="FMS330" s="942"/>
      <c r="FMT330" s="942"/>
      <c r="FMU330" s="942"/>
      <c r="FMV330" s="942"/>
      <c r="FMW330" s="942"/>
      <c r="FMX330" s="942"/>
      <c r="FMY330" s="942"/>
      <c r="FMZ330" s="942"/>
      <c r="FNA330" s="942"/>
      <c r="FNB330" s="942"/>
      <c r="FNC330" s="942"/>
      <c r="FND330" s="942"/>
      <c r="FNE330" s="942"/>
      <c r="FNF330" s="942"/>
      <c r="FNG330" s="942"/>
      <c r="FNH330" s="942"/>
      <c r="FNI330" s="942"/>
      <c r="FNJ330" s="942"/>
      <c r="FNK330" s="942"/>
      <c r="FNL330" s="942"/>
      <c r="FNM330" s="942"/>
      <c r="FNN330" s="942"/>
      <c r="FNO330" s="942"/>
      <c r="FNP330" s="942"/>
      <c r="FNQ330" s="942"/>
      <c r="FNR330" s="942"/>
      <c r="FNS330" s="942"/>
      <c r="FNT330" s="942"/>
      <c r="FNU330" s="942"/>
      <c r="FNV330" s="942"/>
      <c r="FNW330" s="942"/>
      <c r="FNX330" s="942"/>
      <c r="FNY330" s="942"/>
      <c r="FNZ330" s="942"/>
      <c r="FOA330" s="942"/>
      <c r="FOB330" s="942"/>
      <c r="FOC330" s="942"/>
      <c r="FOD330" s="942"/>
      <c r="FOE330" s="942"/>
      <c r="FOF330" s="942"/>
      <c r="FOG330" s="942"/>
      <c r="FOH330" s="942"/>
      <c r="FOI330" s="942"/>
      <c r="FOJ330" s="942"/>
      <c r="FOK330" s="942"/>
      <c r="FOL330" s="942"/>
      <c r="FOM330" s="942"/>
      <c r="FON330" s="942"/>
      <c r="FOO330" s="942"/>
      <c r="FOP330" s="942"/>
      <c r="FOQ330" s="942"/>
      <c r="FOR330" s="942"/>
      <c r="FOS330" s="942"/>
      <c r="FOT330" s="942"/>
      <c r="FOU330" s="942"/>
      <c r="FOV330" s="942"/>
      <c r="FOW330" s="942"/>
      <c r="FOX330" s="942"/>
      <c r="FOY330" s="942"/>
      <c r="FOZ330" s="942"/>
      <c r="FPA330" s="942"/>
      <c r="FPB330" s="942"/>
      <c r="FPC330" s="942"/>
      <c r="FPD330" s="942"/>
      <c r="FPE330" s="942"/>
      <c r="FPF330" s="942"/>
      <c r="FPG330" s="942"/>
      <c r="FPH330" s="942"/>
      <c r="FPI330" s="942"/>
      <c r="FPJ330" s="942"/>
      <c r="FPK330" s="942"/>
      <c r="FPL330" s="942"/>
      <c r="FPM330" s="942"/>
      <c r="FPN330" s="942"/>
      <c r="FPO330" s="942"/>
      <c r="FPP330" s="942"/>
      <c r="FPQ330" s="942"/>
      <c r="FPR330" s="942"/>
      <c r="FPS330" s="942"/>
      <c r="FPT330" s="942"/>
      <c r="FPU330" s="942"/>
      <c r="FPV330" s="942"/>
      <c r="FPW330" s="942"/>
      <c r="FPX330" s="942"/>
      <c r="FPY330" s="942"/>
      <c r="FPZ330" s="942"/>
      <c r="FQA330" s="942"/>
      <c r="FQB330" s="942"/>
      <c r="FQC330" s="942"/>
      <c r="FQD330" s="942"/>
      <c r="FQE330" s="942"/>
      <c r="FQF330" s="942"/>
      <c r="FQG330" s="942"/>
      <c r="FQH330" s="942"/>
      <c r="FQI330" s="942"/>
      <c r="FQJ330" s="942"/>
      <c r="FQK330" s="942"/>
      <c r="FQL330" s="942"/>
      <c r="FQM330" s="942"/>
      <c r="FQN330" s="942"/>
      <c r="FQO330" s="942"/>
      <c r="FQP330" s="942"/>
      <c r="FQQ330" s="942"/>
      <c r="FQR330" s="942"/>
      <c r="FQS330" s="942"/>
      <c r="FQT330" s="942"/>
      <c r="FQU330" s="942"/>
      <c r="FQV330" s="942"/>
      <c r="FQW330" s="942"/>
      <c r="FQX330" s="942"/>
      <c r="FQY330" s="942"/>
      <c r="FQZ330" s="942"/>
      <c r="FRA330" s="942"/>
      <c r="FRB330" s="942"/>
      <c r="FRC330" s="942"/>
      <c r="FRD330" s="942"/>
      <c r="FRE330" s="942"/>
      <c r="FRF330" s="942"/>
      <c r="FRG330" s="942"/>
      <c r="FRH330" s="942"/>
      <c r="FRI330" s="942"/>
      <c r="FRJ330" s="942"/>
      <c r="FRK330" s="942"/>
      <c r="FRL330" s="942"/>
      <c r="FRM330" s="942"/>
      <c r="FRN330" s="942"/>
      <c r="FRO330" s="942"/>
      <c r="FRP330" s="942"/>
      <c r="FRQ330" s="942"/>
      <c r="FRR330" s="942"/>
      <c r="FRS330" s="942"/>
      <c r="FRT330" s="942"/>
      <c r="FRU330" s="942"/>
      <c r="FRV330" s="942"/>
      <c r="FRW330" s="942"/>
      <c r="FRX330" s="942"/>
      <c r="FRY330" s="942"/>
      <c r="FRZ330" s="942"/>
      <c r="FSA330" s="942"/>
      <c r="FSB330" s="942"/>
      <c r="FSC330" s="942"/>
      <c r="FSD330" s="942"/>
      <c r="FSE330" s="942"/>
      <c r="FSF330" s="942"/>
      <c r="FSG330" s="942"/>
      <c r="FSH330" s="942"/>
      <c r="FSI330" s="942"/>
      <c r="FSJ330" s="942"/>
      <c r="FSK330" s="942"/>
      <c r="FSL330" s="942"/>
      <c r="FSM330" s="942"/>
      <c r="FSN330" s="942"/>
      <c r="FSO330" s="942"/>
      <c r="FSP330" s="942"/>
      <c r="FSQ330" s="942"/>
      <c r="FSR330" s="942"/>
      <c r="FSS330" s="942"/>
      <c r="FST330" s="942"/>
      <c r="FSU330" s="942"/>
      <c r="FSV330" s="942"/>
      <c r="FSW330" s="942"/>
      <c r="FSX330" s="942"/>
      <c r="FSY330" s="942"/>
      <c r="FSZ330" s="942"/>
      <c r="FTA330" s="942"/>
      <c r="FTB330" s="942"/>
      <c r="FTC330" s="942"/>
      <c r="FTD330" s="942"/>
      <c r="FTE330" s="942"/>
      <c r="FTF330" s="942"/>
      <c r="FTG330" s="942"/>
      <c r="FTH330" s="942"/>
      <c r="FTI330" s="942"/>
      <c r="FTJ330" s="942"/>
      <c r="FTK330" s="942"/>
      <c r="FTL330" s="942"/>
      <c r="FTM330" s="942"/>
      <c r="FTN330" s="942"/>
      <c r="FTO330" s="942"/>
      <c r="FTP330" s="942"/>
      <c r="FTQ330" s="942"/>
      <c r="FTR330" s="942"/>
      <c r="FTS330" s="942"/>
      <c r="FTT330" s="942"/>
      <c r="FTU330" s="942"/>
      <c r="FTV330" s="942"/>
      <c r="FTW330" s="942"/>
      <c r="FTX330" s="942"/>
      <c r="FTY330" s="942"/>
      <c r="FTZ330" s="942"/>
      <c r="FUA330" s="942"/>
      <c r="FUB330" s="942"/>
      <c r="FUC330" s="942"/>
      <c r="FUD330" s="942"/>
      <c r="FUE330" s="942"/>
      <c r="FUF330" s="942"/>
      <c r="FUG330" s="942"/>
      <c r="FUH330" s="942"/>
      <c r="FUI330" s="942"/>
      <c r="FUJ330" s="942"/>
      <c r="FUK330" s="942"/>
      <c r="FUL330" s="942"/>
      <c r="FUM330" s="942"/>
      <c r="FUN330" s="942"/>
      <c r="FUO330" s="942"/>
      <c r="FUP330" s="942"/>
      <c r="FUQ330" s="942"/>
      <c r="FUR330" s="942"/>
      <c r="FUS330" s="942"/>
      <c r="FUT330" s="942"/>
      <c r="FUU330" s="942"/>
      <c r="FUV330" s="942"/>
      <c r="FUW330" s="942"/>
      <c r="FUX330" s="942"/>
      <c r="FUY330" s="942"/>
      <c r="FUZ330" s="942"/>
      <c r="FVA330" s="942"/>
      <c r="FVB330" s="942"/>
      <c r="FVC330" s="942"/>
      <c r="FVD330" s="942"/>
      <c r="FVE330" s="942"/>
      <c r="FVF330" s="942"/>
      <c r="FVG330" s="942"/>
      <c r="FVH330" s="942"/>
      <c r="FVI330" s="942"/>
      <c r="FVJ330" s="942"/>
      <c r="FVK330" s="942"/>
      <c r="FVL330" s="942"/>
      <c r="FVM330" s="942"/>
      <c r="FVN330" s="942"/>
      <c r="FVO330" s="942"/>
      <c r="FVP330" s="942"/>
      <c r="FVQ330" s="942"/>
      <c r="FVR330" s="942"/>
      <c r="FVS330" s="942"/>
      <c r="FVT330" s="942"/>
      <c r="FVU330" s="942"/>
      <c r="FVV330" s="942"/>
      <c r="FVW330" s="942"/>
      <c r="FVX330" s="942"/>
      <c r="FVY330" s="942"/>
      <c r="FVZ330" s="942"/>
      <c r="FWA330" s="942"/>
      <c r="FWB330" s="942"/>
      <c r="FWC330" s="942"/>
      <c r="FWD330" s="942"/>
      <c r="FWE330" s="942"/>
      <c r="FWF330" s="942"/>
      <c r="FWG330" s="942"/>
      <c r="FWH330" s="942"/>
      <c r="FWI330" s="942"/>
      <c r="FWJ330" s="942"/>
      <c r="FWK330" s="942"/>
      <c r="FWL330" s="942"/>
      <c r="FWM330" s="942"/>
      <c r="FWN330" s="942"/>
      <c r="FWO330" s="942"/>
      <c r="FWP330" s="942"/>
      <c r="FWQ330" s="942"/>
      <c r="FWR330" s="942"/>
      <c r="FWS330" s="942"/>
      <c r="FWT330" s="942"/>
      <c r="FWU330" s="942"/>
      <c r="FWV330" s="942"/>
      <c r="FWW330" s="942"/>
      <c r="FWX330" s="942"/>
      <c r="FWY330" s="942"/>
      <c r="FWZ330" s="942"/>
      <c r="FXA330" s="942"/>
      <c r="FXB330" s="942"/>
      <c r="FXC330" s="942"/>
      <c r="FXD330" s="942"/>
      <c r="FXE330" s="942"/>
      <c r="FXF330" s="942"/>
      <c r="FXG330" s="942"/>
      <c r="FXH330" s="942"/>
      <c r="FXI330" s="942"/>
      <c r="FXJ330" s="942"/>
      <c r="FXK330" s="942"/>
      <c r="FXL330" s="942"/>
      <c r="FXM330" s="942"/>
      <c r="FXN330" s="942"/>
      <c r="FXO330" s="942"/>
      <c r="FXP330" s="942"/>
      <c r="FXQ330" s="942"/>
      <c r="FXR330" s="942"/>
      <c r="FXS330" s="942"/>
      <c r="FXT330" s="942"/>
      <c r="FXU330" s="942"/>
      <c r="FXV330" s="942"/>
      <c r="FXW330" s="942"/>
      <c r="FXX330" s="942"/>
      <c r="FXY330" s="942"/>
      <c r="FXZ330" s="942"/>
      <c r="FYA330" s="942"/>
      <c r="FYB330" s="942"/>
      <c r="FYC330" s="942"/>
      <c r="FYD330" s="942"/>
      <c r="FYE330" s="942"/>
      <c r="FYF330" s="942"/>
      <c r="FYG330" s="942"/>
      <c r="FYH330" s="942"/>
      <c r="FYI330" s="942"/>
      <c r="FYJ330" s="942"/>
      <c r="FYK330" s="942"/>
      <c r="FYL330" s="942"/>
      <c r="FYM330" s="942"/>
      <c r="FYN330" s="942"/>
      <c r="FYO330" s="942"/>
      <c r="FYP330" s="942"/>
      <c r="FYQ330" s="942"/>
      <c r="FYR330" s="942"/>
      <c r="FYS330" s="942"/>
      <c r="FYT330" s="942"/>
      <c r="FYU330" s="942"/>
      <c r="FYV330" s="942"/>
      <c r="FYW330" s="942"/>
      <c r="FYX330" s="942"/>
      <c r="FYY330" s="942"/>
      <c r="FYZ330" s="942"/>
      <c r="FZA330" s="942"/>
      <c r="FZB330" s="942"/>
      <c r="FZC330" s="942"/>
      <c r="FZD330" s="942"/>
      <c r="FZE330" s="942"/>
      <c r="FZF330" s="942"/>
      <c r="FZG330" s="942"/>
      <c r="FZH330" s="942"/>
      <c r="FZI330" s="942"/>
      <c r="FZJ330" s="942"/>
      <c r="FZK330" s="942"/>
      <c r="FZL330" s="942"/>
      <c r="FZM330" s="942"/>
      <c r="FZN330" s="942"/>
      <c r="FZO330" s="942"/>
      <c r="FZP330" s="942"/>
      <c r="FZQ330" s="942"/>
      <c r="FZR330" s="942"/>
      <c r="FZS330" s="942"/>
      <c r="FZT330" s="942"/>
      <c r="FZU330" s="942"/>
      <c r="FZV330" s="942"/>
      <c r="FZW330" s="942"/>
      <c r="FZX330" s="942"/>
      <c r="FZY330" s="942"/>
      <c r="FZZ330" s="942"/>
      <c r="GAA330" s="942"/>
      <c r="GAB330" s="942"/>
      <c r="GAC330" s="942"/>
      <c r="GAD330" s="942"/>
      <c r="GAE330" s="942"/>
      <c r="GAF330" s="942"/>
      <c r="GAG330" s="942"/>
      <c r="GAH330" s="942"/>
      <c r="GAI330" s="942"/>
      <c r="GAJ330" s="942"/>
      <c r="GAK330" s="942"/>
      <c r="GAL330" s="942"/>
      <c r="GAM330" s="942"/>
      <c r="GAN330" s="942"/>
      <c r="GAO330" s="942"/>
      <c r="GAP330" s="942"/>
      <c r="GAQ330" s="942"/>
      <c r="GAR330" s="942"/>
      <c r="GAS330" s="942"/>
      <c r="GAT330" s="942"/>
      <c r="GAU330" s="942"/>
      <c r="GAV330" s="942"/>
      <c r="GAW330" s="942"/>
      <c r="GAX330" s="942"/>
      <c r="GAY330" s="942"/>
      <c r="GAZ330" s="942"/>
      <c r="GBA330" s="942"/>
      <c r="GBB330" s="942"/>
      <c r="GBC330" s="942"/>
      <c r="GBD330" s="942"/>
      <c r="GBE330" s="942"/>
      <c r="GBF330" s="942"/>
      <c r="GBG330" s="942"/>
      <c r="GBH330" s="942"/>
      <c r="GBI330" s="942"/>
      <c r="GBJ330" s="942"/>
      <c r="GBK330" s="942"/>
      <c r="GBL330" s="942"/>
      <c r="GBM330" s="942"/>
      <c r="GBN330" s="942"/>
      <c r="GBO330" s="942"/>
      <c r="GBP330" s="942"/>
      <c r="GBQ330" s="942"/>
      <c r="GBR330" s="942"/>
      <c r="GBS330" s="942"/>
      <c r="GBT330" s="942"/>
      <c r="GBU330" s="942"/>
      <c r="GBV330" s="942"/>
      <c r="GBW330" s="942"/>
      <c r="GBX330" s="942"/>
      <c r="GBY330" s="942"/>
      <c r="GBZ330" s="942"/>
      <c r="GCA330" s="942"/>
      <c r="GCB330" s="942"/>
      <c r="GCC330" s="942"/>
      <c r="GCD330" s="942"/>
      <c r="GCE330" s="942"/>
      <c r="GCF330" s="942"/>
      <c r="GCG330" s="942"/>
      <c r="GCH330" s="942"/>
      <c r="GCI330" s="942"/>
      <c r="GCJ330" s="942"/>
      <c r="GCK330" s="942"/>
      <c r="GCL330" s="942"/>
      <c r="GCM330" s="942"/>
      <c r="GCN330" s="942"/>
      <c r="GCO330" s="942"/>
      <c r="GCP330" s="942"/>
      <c r="GCQ330" s="942"/>
      <c r="GCR330" s="942"/>
      <c r="GCS330" s="942"/>
      <c r="GCT330" s="942"/>
      <c r="GCU330" s="942"/>
      <c r="GCV330" s="942"/>
      <c r="GCW330" s="942"/>
      <c r="GCX330" s="942"/>
      <c r="GCY330" s="942"/>
      <c r="GCZ330" s="942"/>
      <c r="GDA330" s="942"/>
      <c r="GDB330" s="942"/>
      <c r="GDC330" s="942"/>
      <c r="GDD330" s="942"/>
      <c r="GDE330" s="942"/>
      <c r="GDF330" s="942"/>
      <c r="GDG330" s="942"/>
      <c r="GDH330" s="942"/>
      <c r="GDI330" s="942"/>
      <c r="GDJ330" s="942"/>
      <c r="GDK330" s="942"/>
      <c r="GDL330" s="942"/>
      <c r="GDM330" s="942"/>
      <c r="GDN330" s="942"/>
      <c r="GDO330" s="942"/>
      <c r="GDP330" s="942"/>
      <c r="GDQ330" s="942"/>
      <c r="GDR330" s="942"/>
      <c r="GDS330" s="942"/>
      <c r="GDT330" s="942"/>
      <c r="GDU330" s="942"/>
      <c r="GDV330" s="942"/>
      <c r="GDW330" s="942"/>
      <c r="GDX330" s="942"/>
      <c r="GDY330" s="942"/>
      <c r="GDZ330" s="942"/>
      <c r="GEA330" s="942"/>
      <c r="GEB330" s="942"/>
      <c r="GEC330" s="942"/>
      <c r="GED330" s="942"/>
      <c r="GEE330" s="942"/>
      <c r="GEF330" s="942"/>
      <c r="GEG330" s="942"/>
      <c r="GEH330" s="942"/>
      <c r="GEI330" s="942"/>
      <c r="GEJ330" s="942"/>
      <c r="GEK330" s="942"/>
      <c r="GEL330" s="942"/>
      <c r="GEM330" s="942"/>
      <c r="GEN330" s="942"/>
      <c r="GEO330" s="942"/>
      <c r="GEP330" s="942"/>
      <c r="GEQ330" s="942"/>
      <c r="GER330" s="942"/>
      <c r="GES330" s="942"/>
      <c r="GET330" s="942"/>
      <c r="GEU330" s="942"/>
      <c r="GEV330" s="942"/>
      <c r="GEW330" s="942"/>
      <c r="GEX330" s="942"/>
      <c r="GEY330" s="942"/>
      <c r="GEZ330" s="942"/>
      <c r="GFA330" s="942"/>
      <c r="GFB330" s="942"/>
      <c r="GFC330" s="942"/>
      <c r="GFD330" s="942"/>
      <c r="GFE330" s="942"/>
      <c r="GFF330" s="942"/>
      <c r="GFG330" s="942"/>
      <c r="GFH330" s="942"/>
      <c r="GFI330" s="942"/>
      <c r="GFJ330" s="942"/>
      <c r="GFK330" s="942"/>
      <c r="GFL330" s="942"/>
      <c r="GFM330" s="942"/>
      <c r="GFN330" s="942"/>
      <c r="GFO330" s="942"/>
      <c r="GFP330" s="942"/>
      <c r="GFQ330" s="942"/>
      <c r="GFR330" s="942"/>
      <c r="GFS330" s="942"/>
      <c r="GFT330" s="942"/>
      <c r="GFU330" s="942"/>
      <c r="GFV330" s="942"/>
      <c r="GFW330" s="942"/>
      <c r="GFX330" s="942"/>
      <c r="GFY330" s="942"/>
      <c r="GFZ330" s="942"/>
      <c r="GGA330" s="942"/>
      <c r="GGB330" s="942"/>
      <c r="GGC330" s="942"/>
      <c r="GGD330" s="942"/>
      <c r="GGE330" s="942"/>
      <c r="GGF330" s="942"/>
      <c r="GGG330" s="942"/>
      <c r="GGH330" s="942"/>
      <c r="GGI330" s="942"/>
      <c r="GGJ330" s="942"/>
      <c r="GGK330" s="942"/>
      <c r="GGL330" s="942"/>
      <c r="GGM330" s="942"/>
      <c r="GGN330" s="942"/>
      <c r="GGO330" s="942"/>
      <c r="GGP330" s="942"/>
      <c r="GGQ330" s="942"/>
      <c r="GGR330" s="942"/>
      <c r="GGS330" s="942"/>
      <c r="GGT330" s="942"/>
      <c r="GGU330" s="942"/>
      <c r="GGV330" s="942"/>
      <c r="GGW330" s="942"/>
      <c r="GGX330" s="942"/>
      <c r="GGY330" s="942"/>
      <c r="GGZ330" s="942"/>
      <c r="GHA330" s="942"/>
      <c r="GHB330" s="942"/>
      <c r="GHC330" s="942"/>
      <c r="GHD330" s="942"/>
      <c r="GHE330" s="942"/>
      <c r="GHF330" s="942"/>
      <c r="GHG330" s="942"/>
      <c r="GHH330" s="942"/>
      <c r="GHI330" s="942"/>
      <c r="GHJ330" s="942"/>
      <c r="GHK330" s="942"/>
      <c r="GHL330" s="942"/>
      <c r="GHM330" s="942"/>
      <c r="GHN330" s="942"/>
      <c r="GHO330" s="942"/>
      <c r="GHP330" s="942"/>
      <c r="GHQ330" s="942"/>
      <c r="GHR330" s="942"/>
      <c r="GHS330" s="942"/>
      <c r="GHT330" s="942"/>
      <c r="GHU330" s="942"/>
      <c r="GHV330" s="942"/>
      <c r="GHW330" s="942"/>
      <c r="GHX330" s="942"/>
      <c r="GHY330" s="942"/>
      <c r="GHZ330" s="942"/>
      <c r="GIA330" s="942"/>
      <c r="GIB330" s="942"/>
      <c r="GIC330" s="942"/>
      <c r="GID330" s="942"/>
      <c r="GIE330" s="942"/>
      <c r="GIF330" s="942"/>
      <c r="GIG330" s="942"/>
      <c r="GIH330" s="942"/>
      <c r="GII330" s="942"/>
      <c r="GIJ330" s="942"/>
      <c r="GIK330" s="942"/>
      <c r="GIL330" s="942"/>
      <c r="GIM330" s="942"/>
      <c r="GIN330" s="942"/>
      <c r="GIO330" s="942"/>
      <c r="GIP330" s="942"/>
      <c r="GIQ330" s="942"/>
      <c r="GIR330" s="942"/>
      <c r="GIS330" s="942"/>
      <c r="GIT330" s="942"/>
      <c r="GIU330" s="942"/>
      <c r="GIV330" s="942"/>
      <c r="GIW330" s="942"/>
      <c r="GIX330" s="942"/>
      <c r="GIY330" s="942"/>
      <c r="GIZ330" s="942"/>
      <c r="GJA330" s="942"/>
      <c r="GJB330" s="942"/>
      <c r="GJC330" s="942"/>
      <c r="GJD330" s="942"/>
      <c r="GJE330" s="942"/>
      <c r="GJF330" s="942"/>
      <c r="GJG330" s="942"/>
      <c r="GJH330" s="942"/>
      <c r="GJI330" s="942"/>
      <c r="GJJ330" s="942"/>
      <c r="GJK330" s="942"/>
      <c r="GJL330" s="942"/>
      <c r="GJM330" s="942"/>
      <c r="GJN330" s="942"/>
      <c r="GJO330" s="942"/>
      <c r="GJP330" s="942"/>
      <c r="GJQ330" s="942"/>
      <c r="GJR330" s="942"/>
      <c r="GJS330" s="942"/>
      <c r="GJT330" s="942"/>
      <c r="GJU330" s="942"/>
      <c r="GJV330" s="942"/>
      <c r="GJW330" s="942"/>
      <c r="GJX330" s="942"/>
      <c r="GJY330" s="942"/>
      <c r="GJZ330" s="942"/>
      <c r="GKA330" s="942"/>
      <c r="GKB330" s="942"/>
      <c r="GKC330" s="942"/>
      <c r="GKD330" s="942"/>
      <c r="GKE330" s="942"/>
      <c r="GKF330" s="942"/>
      <c r="GKG330" s="942"/>
      <c r="GKH330" s="942"/>
      <c r="GKI330" s="942"/>
      <c r="GKJ330" s="942"/>
      <c r="GKK330" s="942"/>
      <c r="GKL330" s="942"/>
      <c r="GKM330" s="942"/>
      <c r="GKN330" s="942"/>
      <c r="GKO330" s="942"/>
      <c r="GKP330" s="942"/>
      <c r="GKQ330" s="942"/>
      <c r="GKR330" s="942"/>
      <c r="GKS330" s="942"/>
      <c r="GKT330" s="942"/>
      <c r="GKU330" s="942"/>
      <c r="GKV330" s="942"/>
      <c r="GKW330" s="942"/>
      <c r="GKX330" s="942"/>
      <c r="GKY330" s="942"/>
      <c r="GKZ330" s="942"/>
      <c r="GLA330" s="942"/>
      <c r="GLB330" s="942"/>
      <c r="GLC330" s="942"/>
      <c r="GLD330" s="942"/>
      <c r="GLE330" s="942"/>
      <c r="GLF330" s="942"/>
      <c r="GLG330" s="942"/>
      <c r="GLH330" s="942"/>
      <c r="GLI330" s="942"/>
      <c r="GLJ330" s="942"/>
      <c r="GLK330" s="942"/>
      <c r="GLL330" s="942"/>
      <c r="GLM330" s="942"/>
      <c r="GLN330" s="942"/>
      <c r="GLO330" s="942"/>
      <c r="GLP330" s="942"/>
      <c r="GLQ330" s="942"/>
      <c r="GLR330" s="942"/>
      <c r="GLS330" s="942"/>
      <c r="GLT330" s="942"/>
      <c r="GLU330" s="942"/>
      <c r="GLV330" s="942"/>
      <c r="GLW330" s="942"/>
      <c r="GLX330" s="942"/>
      <c r="GLY330" s="942"/>
      <c r="GLZ330" s="942"/>
      <c r="GMA330" s="942"/>
      <c r="GMB330" s="942"/>
      <c r="GMC330" s="942"/>
      <c r="GMD330" s="942"/>
      <c r="GME330" s="942"/>
      <c r="GMF330" s="942"/>
      <c r="GMG330" s="942"/>
      <c r="GMH330" s="942"/>
      <c r="GMI330" s="942"/>
      <c r="GMJ330" s="942"/>
      <c r="GMK330" s="942"/>
      <c r="GML330" s="942"/>
      <c r="GMM330" s="942"/>
      <c r="GMN330" s="942"/>
      <c r="GMO330" s="942"/>
      <c r="GMP330" s="942"/>
      <c r="GMQ330" s="942"/>
      <c r="GMR330" s="942"/>
      <c r="GMS330" s="942"/>
      <c r="GMT330" s="942"/>
      <c r="GMU330" s="942"/>
      <c r="GMV330" s="942"/>
      <c r="GMW330" s="942"/>
      <c r="GMX330" s="942"/>
      <c r="GMY330" s="942"/>
      <c r="GMZ330" s="942"/>
      <c r="GNA330" s="942"/>
      <c r="GNB330" s="942"/>
      <c r="GNC330" s="942"/>
      <c r="GND330" s="942"/>
      <c r="GNE330" s="942"/>
      <c r="GNF330" s="942"/>
      <c r="GNG330" s="942"/>
      <c r="GNH330" s="942"/>
      <c r="GNI330" s="942"/>
      <c r="GNJ330" s="942"/>
      <c r="GNK330" s="942"/>
      <c r="GNL330" s="942"/>
      <c r="GNM330" s="942"/>
      <c r="GNN330" s="942"/>
      <c r="GNO330" s="942"/>
      <c r="GNP330" s="942"/>
      <c r="GNQ330" s="942"/>
      <c r="GNR330" s="942"/>
      <c r="GNS330" s="942"/>
      <c r="GNT330" s="942"/>
      <c r="GNU330" s="942"/>
      <c r="GNV330" s="942"/>
      <c r="GNW330" s="942"/>
      <c r="GNX330" s="942"/>
      <c r="GNY330" s="942"/>
      <c r="GNZ330" s="942"/>
      <c r="GOA330" s="942"/>
      <c r="GOB330" s="942"/>
      <c r="GOC330" s="942"/>
      <c r="GOD330" s="942"/>
      <c r="GOE330" s="942"/>
      <c r="GOF330" s="942"/>
      <c r="GOG330" s="942"/>
      <c r="GOH330" s="942"/>
      <c r="GOI330" s="942"/>
      <c r="GOJ330" s="942"/>
      <c r="GOK330" s="942"/>
      <c r="GOL330" s="942"/>
      <c r="GOM330" s="942"/>
      <c r="GON330" s="942"/>
      <c r="GOO330" s="942"/>
      <c r="GOP330" s="942"/>
      <c r="GOQ330" s="942"/>
      <c r="GOR330" s="942"/>
      <c r="GOS330" s="942"/>
      <c r="GOT330" s="942"/>
      <c r="GOU330" s="942"/>
      <c r="GOV330" s="942"/>
      <c r="GOW330" s="942"/>
      <c r="GOX330" s="942"/>
      <c r="GOY330" s="942"/>
      <c r="GOZ330" s="942"/>
      <c r="GPA330" s="942"/>
      <c r="GPB330" s="942"/>
      <c r="GPC330" s="942"/>
      <c r="GPD330" s="942"/>
      <c r="GPE330" s="942"/>
      <c r="GPF330" s="942"/>
      <c r="GPG330" s="942"/>
      <c r="GPH330" s="942"/>
      <c r="GPI330" s="942"/>
      <c r="GPJ330" s="942"/>
      <c r="GPK330" s="942"/>
      <c r="GPL330" s="942"/>
      <c r="GPM330" s="942"/>
      <c r="GPN330" s="942"/>
      <c r="GPO330" s="942"/>
      <c r="GPP330" s="942"/>
      <c r="GPQ330" s="942"/>
      <c r="GPR330" s="942"/>
      <c r="GPS330" s="942"/>
      <c r="GPT330" s="942"/>
      <c r="GPU330" s="942"/>
      <c r="GPV330" s="942"/>
      <c r="GPW330" s="942"/>
      <c r="GPX330" s="942"/>
      <c r="GPY330" s="942"/>
      <c r="GPZ330" s="942"/>
      <c r="GQA330" s="942"/>
      <c r="GQB330" s="942"/>
      <c r="GQC330" s="942"/>
      <c r="GQD330" s="942"/>
      <c r="GQE330" s="942"/>
      <c r="GQF330" s="942"/>
      <c r="GQG330" s="942"/>
      <c r="GQH330" s="942"/>
      <c r="GQI330" s="942"/>
      <c r="GQJ330" s="942"/>
      <c r="GQK330" s="942"/>
      <c r="GQL330" s="942"/>
      <c r="GQM330" s="942"/>
      <c r="GQN330" s="942"/>
      <c r="GQO330" s="942"/>
      <c r="GQP330" s="942"/>
      <c r="GQQ330" s="942"/>
      <c r="GQR330" s="942"/>
      <c r="GQS330" s="942"/>
      <c r="GQT330" s="942"/>
      <c r="GQU330" s="942"/>
      <c r="GQV330" s="942"/>
      <c r="GQW330" s="942"/>
      <c r="GQX330" s="942"/>
      <c r="GQY330" s="942"/>
      <c r="GQZ330" s="942"/>
      <c r="GRA330" s="942"/>
      <c r="GRB330" s="942"/>
      <c r="GRC330" s="942"/>
      <c r="GRD330" s="942"/>
      <c r="GRE330" s="942"/>
      <c r="GRF330" s="942"/>
      <c r="GRG330" s="942"/>
      <c r="GRH330" s="942"/>
      <c r="GRI330" s="942"/>
      <c r="GRJ330" s="942"/>
      <c r="GRK330" s="942"/>
      <c r="GRL330" s="942"/>
      <c r="GRM330" s="942"/>
      <c r="GRN330" s="942"/>
      <c r="GRO330" s="942"/>
      <c r="GRP330" s="942"/>
      <c r="GRQ330" s="942"/>
      <c r="GRR330" s="942"/>
      <c r="GRS330" s="942"/>
      <c r="GRT330" s="942"/>
      <c r="GRU330" s="942"/>
      <c r="GRV330" s="942"/>
      <c r="GRW330" s="942"/>
      <c r="GRX330" s="942"/>
      <c r="GRY330" s="942"/>
      <c r="GRZ330" s="942"/>
      <c r="GSA330" s="942"/>
      <c r="GSB330" s="942"/>
      <c r="GSC330" s="942"/>
      <c r="GSD330" s="942"/>
      <c r="GSE330" s="942"/>
      <c r="GSF330" s="942"/>
      <c r="GSG330" s="942"/>
      <c r="GSH330" s="942"/>
      <c r="GSI330" s="942"/>
      <c r="GSJ330" s="942"/>
      <c r="GSK330" s="942"/>
      <c r="GSL330" s="942"/>
      <c r="GSM330" s="942"/>
      <c r="GSN330" s="942"/>
      <c r="GSO330" s="942"/>
      <c r="GSP330" s="942"/>
      <c r="GSQ330" s="942"/>
      <c r="GSR330" s="942"/>
      <c r="GSS330" s="942"/>
      <c r="GST330" s="942"/>
      <c r="GSU330" s="942"/>
      <c r="GSV330" s="942"/>
      <c r="GSW330" s="942"/>
      <c r="GSX330" s="942"/>
      <c r="GSY330" s="942"/>
      <c r="GSZ330" s="942"/>
      <c r="GTA330" s="942"/>
      <c r="GTB330" s="942"/>
      <c r="GTC330" s="942"/>
      <c r="GTD330" s="942"/>
      <c r="GTE330" s="942"/>
      <c r="GTF330" s="942"/>
      <c r="GTG330" s="942"/>
      <c r="GTH330" s="942"/>
      <c r="GTI330" s="942"/>
      <c r="GTJ330" s="942"/>
      <c r="GTK330" s="942"/>
      <c r="GTL330" s="942"/>
      <c r="GTM330" s="942"/>
      <c r="GTN330" s="942"/>
      <c r="GTO330" s="942"/>
      <c r="GTP330" s="942"/>
      <c r="GTQ330" s="942"/>
      <c r="GTR330" s="942"/>
      <c r="GTS330" s="942"/>
      <c r="GTT330" s="942"/>
      <c r="GTU330" s="942"/>
      <c r="GTV330" s="942"/>
      <c r="GTW330" s="942"/>
      <c r="GTX330" s="942"/>
      <c r="GTY330" s="942"/>
      <c r="GTZ330" s="942"/>
      <c r="GUA330" s="942"/>
      <c r="GUB330" s="942"/>
      <c r="GUC330" s="942"/>
      <c r="GUD330" s="942"/>
      <c r="GUE330" s="942"/>
      <c r="GUF330" s="942"/>
      <c r="GUG330" s="942"/>
      <c r="GUH330" s="942"/>
      <c r="GUI330" s="942"/>
      <c r="GUJ330" s="942"/>
      <c r="GUK330" s="942"/>
      <c r="GUL330" s="942"/>
      <c r="GUM330" s="942"/>
      <c r="GUN330" s="942"/>
      <c r="GUO330" s="942"/>
      <c r="GUP330" s="942"/>
      <c r="GUQ330" s="942"/>
      <c r="GUR330" s="942"/>
      <c r="GUS330" s="942"/>
      <c r="GUT330" s="942"/>
      <c r="GUU330" s="942"/>
      <c r="GUV330" s="942"/>
      <c r="GUW330" s="942"/>
      <c r="GUX330" s="942"/>
      <c r="GUY330" s="942"/>
      <c r="GUZ330" s="942"/>
      <c r="GVA330" s="942"/>
      <c r="GVB330" s="942"/>
      <c r="GVC330" s="942"/>
      <c r="GVD330" s="942"/>
      <c r="GVE330" s="942"/>
      <c r="GVF330" s="942"/>
      <c r="GVG330" s="942"/>
      <c r="GVH330" s="942"/>
      <c r="GVI330" s="942"/>
      <c r="GVJ330" s="942"/>
      <c r="GVK330" s="942"/>
      <c r="GVL330" s="942"/>
      <c r="GVM330" s="942"/>
      <c r="GVN330" s="942"/>
      <c r="GVO330" s="942"/>
      <c r="GVP330" s="942"/>
      <c r="GVQ330" s="942"/>
      <c r="GVR330" s="942"/>
      <c r="GVS330" s="942"/>
      <c r="GVT330" s="942"/>
      <c r="GVU330" s="942"/>
      <c r="GVV330" s="942"/>
      <c r="GVW330" s="942"/>
      <c r="GVX330" s="942"/>
      <c r="GVY330" s="942"/>
      <c r="GVZ330" s="942"/>
      <c r="GWA330" s="942"/>
      <c r="GWB330" s="942"/>
      <c r="GWC330" s="942"/>
      <c r="GWD330" s="942"/>
      <c r="GWE330" s="942"/>
      <c r="GWF330" s="942"/>
      <c r="GWG330" s="942"/>
      <c r="GWH330" s="942"/>
      <c r="GWI330" s="942"/>
      <c r="GWJ330" s="942"/>
      <c r="GWK330" s="942"/>
      <c r="GWL330" s="942"/>
      <c r="GWM330" s="942"/>
      <c r="GWN330" s="942"/>
      <c r="GWO330" s="942"/>
      <c r="GWP330" s="942"/>
      <c r="GWQ330" s="942"/>
      <c r="GWR330" s="942"/>
      <c r="GWS330" s="942"/>
      <c r="GWT330" s="942"/>
      <c r="GWU330" s="942"/>
      <c r="GWV330" s="942"/>
      <c r="GWW330" s="942"/>
      <c r="GWX330" s="942"/>
      <c r="GWY330" s="942"/>
      <c r="GWZ330" s="942"/>
      <c r="GXA330" s="942"/>
      <c r="GXB330" s="942"/>
      <c r="GXC330" s="942"/>
      <c r="GXD330" s="942"/>
      <c r="GXE330" s="942"/>
      <c r="GXF330" s="942"/>
      <c r="GXG330" s="942"/>
      <c r="GXH330" s="942"/>
      <c r="GXI330" s="942"/>
      <c r="GXJ330" s="942"/>
      <c r="GXK330" s="942"/>
      <c r="GXL330" s="942"/>
      <c r="GXM330" s="942"/>
      <c r="GXN330" s="942"/>
      <c r="GXO330" s="942"/>
      <c r="GXP330" s="942"/>
      <c r="GXQ330" s="942"/>
      <c r="GXR330" s="942"/>
      <c r="GXS330" s="942"/>
      <c r="GXT330" s="942"/>
      <c r="GXU330" s="942"/>
      <c r="GXV330" s="942"/>
      <c r="GXW330" s="942"/>
      <c r="GXX330" s="942"/>
      <c r="GXY330" s="942"/>
      <c r="GXZ330" s="942"/>
      <c r="GYA330" s="942"/>
      <c r="GYB330" s="942"/>
      <c r="GYC330" s="942"/>
      <c r="GYD330" s="942"/>
      <c r="GYE330" s="942"/>
      <c r="GYF330" s="942"/>
      <c r="GYG330" s="942"/>
      <c r="GYH330" s="942"/>
      <c r="GYI330" s="942"/>
      <c r="GYJ330" s="942"/>
      <c r="GYK330" s="942"/>
      <c r="GYL330" s="942"/>
      <c r="GYM330" s="942"/>
      <c r="GYN330" s="942"/>
      <c r="GYO330" s="942"/>
      <c r="GYP330" s="942"/>
      <c r="GYQ330" s="942"/>
      <c r="GYR330" s="942"/>
      <c r="GYS330" s="942"/>
      <c r="GYT330" s="942"/>
      <c r="GYU330" s="942"/>
      <c r="GYV330" s="942"/>
      <c r="GYW330" s="942"/>
      <c r="GYX330" s="942"/>
      <c r="GYY330" s="942"/>
      <c r="GYZ330" s="942"/>
      <c r="GZA330" s="942"/>
      <c r="GZB330" s="942"/>
      <c r="GZC330" s="942"/>
      <c r="GZD330" s="942"/>
      <c r="GZE330" s="942"/>
      <c r="GZF330" s="942"/>
      <c r="GZG330" s="942"/>
      <c r="GZH330" s="942"/>
      <c r="GZI330" s="942"/>
      <c r="GZJ330" s="942"/>
      <c r="GZK330" s="942"/>
      <c r="GZL330" s="942"/>
      <c r="GZM330" s="942"/>
      <c r="GZN330" s="942"/>
      <c r="GZO330" s="942"/>
      <c r="GZP330" s="942"/>
      <c r="GZQ330" s="942"/>
      <c r="GZR330" s="942"/>
      <c r="GZS330" s="942"/>
      <c r="GZT330" s="942"/>
      <c r="GZU330" s="942"/>
      <c r="GZV330" s="942"/>
      <c r="GZW330" s="942"/>
      <c r="GZX330" s="942"/>
      <c r="GZY330" s="942"/>
      <c r="GZZ330" s="942"/>
      <c r="HAA330" s="942"/>
      <c r="HAB330" s="942"/>
      <c r="HAC330" s="942"/>
      <c r="HAD330" s="942"/>
      <c r="HAE330" s="942"/>
      <c r="HAF330" s="942"/>
      <c r="HAG330" s="942"/>
      <c r="HAH330" s="942"/>
      <c r="HAI330" s="942"/>
      <c r="HAJ330" s="942"/>
      <c r="HAK330" s="942"/>
      <c r="HAL330" s="942"/>
      <c r="HAM330" s="942"/>
      <c r="HAN330" s="942"/>
      <c r="HAO330" s="942"/>
      <c r="HAP330" s="942"/>
      <c r="HAQ330" s="942"/>
      <c r="HAR330" s="942"/>
      <c r="HAS330" s="942"/>
      <c r="HAT330" s="942"/>
      <c r="HAU330" s="942"/>
      <c r="HAV330" s="942"/>
      <c r="HAW330" s="942"/>
      <c r="HAX330" s="942"/>
      <c r="HAY330" s="942"/>
      <c r="HAZ330" s="942"/>
      <c r="HBA330" s="942"/>
      <c r="HBB330" s="942"/>
      <c r="HBC330" s="942"/>
      <c r="HBD330" s="942"/>
      <c r="HBE330" s="942"/>
      <c r="HBF330" s="942"/>
      <c r="HBG330" s="942"/>
      <c r="HBH330" s="942"/>
      <c r="HBI330" s="942"/>
      <c r="HBJ330" s="942"/>
      <c r="HBK330" s="942"/>
      <c r="HBL330" s="942"/>
      <c r="HBM330" s="942"/>
      <c r="HBN330" s="942"/>
      <c r="HBO330" s="942"/>
      <c r="HBP330" s="942"/>
      <c r="HBQ330" s="942"/>
      <c r="HBR330" s="942"/>
      <c r="HBS330" s="942"/>
      <c r="HBT330" s="942"/>
      <c r="HBU330" s="942"/>
      <c r="HBV330" s="942"/>
      <c r="HBW330" s="942"/>
      <c r="HBX330" s="942"/>
      <c r="HBY330" s="942"/>
      <c r="HBZ330" s="942"/>
      <c r="HCA330" s="942"/>
      <c r="HCB330" s="942"/>
      <c r="HCC330" s="942"/>
      <c r="HCD330" s="942"/>
      <c r="HCE330" s="942"/>
      <c r="HCF330" s="942"/>
      <c r="HCG330" s="942"/>
      <c r="HCH330" s="942"/>
      <c r="HCI330" s="942"/>
      <c r="HCJ330" s="942"/>
      <c r="HCK330" s="942"/>
      <c r="HCL330" s="942"/>
      <c r="HCM330" s="942"/>
      <c r="HCN330" s="942"/>
      <c r="HCO330" s="942"/>
      <c r="HCP330" s="942"/>
      <c r="HCQ330" s="942"/>
      <c r="HCR330" s="942"/>
      <c r="HCS330" s="942"/>
      <c r="HCT330" s="942"/>
      <c r="HCU330" s="942"/>
      <c r="HCV330" s="942"/>
      <c r="HCW330" s="942"/>
      <c r="HCX330" s="942"/>
      <c r="HCY330" s="942"/>
      <c r="HCZ330" s="942"/>
      <c r="HDA330" s="942"/>
      <c r="HDB330" s="942"/>
      <c r="HDC330" s="942"/>
      <c r="HDD330" s="942"/>
      <c r="HDE330" s="942"/>
      <c r="HDF330" s="942"/>
      <c r="HDG330" s="942"/>
      <c r="HDH330" s="942"/>
      <c r="HDI330" s="942"/>
      <c r="HDJ330" s="942"/>
      <c r="HDK330" s="942"/>
      <c r="HDL330" s="942"/>
      <c r="HDM330" s="942"/>
      <c r="HDN330" s="942"/>
      <c r="HDO330" s="942"/>
      <c r="HDP330" s="942"/>
      <c r="HDQ330" s="942"/>
      <c r="HDR330" s="942"/>
      <c r="HDS330" s="942"/>
      <c r="HDT330" s="942"/>
      <c r="HDU330" s="942"/>
      <c r="HDV330" s="942"/>
      <c r="HDW330" s="942"/>
      <c r="HDX330" s="942"/>
      <c r="HDY330" s="942"/>
      <c r="HDZ330" s="942"/>
      <c r="HEA330" s="942"/>
      <c r="HEB330" s="942"/>
      <c r="HEC330" s="942"/>
      <c r="HED330" s="942"/>
      <c r="HEE330" s="942"/>
      <c r="HEF330" s="942"/>
      <c r="HEG330" s="942"/>
      <c r="HEH330" s="942"/>
      <c r="HEI330" s="942"/>
      <c r="HEJ330" s="942"/>
      <c r="HEK330" s="942"/>
      <c r="HEL330" s="942"/>
      <c r="HEM330" s="942"/>
      <c r="HEN330" s="942"/>
      <c r="HEO330" s="942"/>
      <c r="HEP330" s="942"/>
      <c r="HEQ330" s="942"/>
      <c r="HER330" s="942"/>
      <c r="HES330" s="942"/>
      <c r="HET330" s="942"/>
      <c r="HEU330" s="942"/>
      <c r="HEV330" s="942"/>
      <c r="HEW330" s="942"/>
      <c r="HEX330" s="942"/>
      <c r="HEY330" s="942"/>
      <c r="HEZ330" s="942"/>
      <c r="HFA330" s="942"/>
      <c r="HFB330" s="942"/>
      <c r="HFC330" s="942"/>
      <c r="HFD330" s="942"/>
      <c r="HFE330" s="942"/>
      <c r="HFF330" s="942"/>
      <c r="HFG330" s="942"/>
      <c r="HFH330" s="942"/>
      <c r="HFI330" s="942"/>
      <c r="HFJ330" s="942"/>
      <c r="HFK330" s="942"/>
      <c r="HFL330" s="942"/>
      <c r="HFM330" s="942"/>
      <c r="HFN330" s="942"/>
      <c r="HFO330" s="942"/>
      <c r="HFP330" s="942"/>
      <c r="HFQ330" s="942"/>
      <c r="HFR330" s="942"/>
      <c r="HFS330" s="942"/>
      <c r="HFT330" s="942"/>
      <c r="HFU330" s="942"/>
      <c r="HFV330" s="942"/>
      <c r="HFW330" s="942"/>
      <c r="HFX330" s="942"/>
      <c r="HFY330" s="942"/>
      <c r="HFZ330" s="942"/>
      <c r="HGA330" s="942"/>
      <c r="HGB330" s="942"/>
      <c r="HGC330" s="942"/>
      <c r="HGD330" s="942"/>
      <c r="HGE330" s="942"/>
      <c r="HGF330" s="942"/>
      <c r="HGG330" s="942"/>
      <c r="HGH330" s="942"/>
      <c r="HGI330" s="942"/>
      <c r="HGJ330" s="942"/>
      <c r="HGK330" s="942"/>
      <c r="HGL330" s="942"/>
      <c r="HGM330" s="942"/>
      <c r="HGN330" s="942"/>
      <c r="HGO330" s="942"/>
      <c r="HGP330" s="942"/>
      <c r="HGQ330" s="942"/>
      <c r="HGR330" s="942"/>
      <c r="HGS330" s="942"/>
      <c r="HGT330" s="942"/>
      <c r="HGU330" s="942"/>
      <c r="HGV330" s="942"/>
      <c r="HGW330" s="942"/>
      <c r="HGX330" s="942"/>
      <c r="HGY330" s="942"/>
      <c r="HGZ330" s="942"/>
      <c r="HHA330" s="942"/>
      <c r="HHB330" s="942"/>
      <c r="HHC330" s="942"/>
      <c r="HHD330" s="942"/>
      <c r="HHE330" s="942"/>
      <c r="HHF330" s="942"/>
      <c r="HHG330" s="942"/>
      <c r="HHH330" s="942"/>
      <c r="HHI330" s="942"/>
      <c r="HHJ330" s="942"/>
      <c r="HHK330" s="942"/>
      <c r="HHL330" s="942"/>
      <c r="HHM330" s="942"/>
      <c r="HHN330" s="942"/>
      <c r="HHO330" s="942"/>
      <c r="HHP330" s="942"/>
      <c r="HHQ330" s="942"/>
      <c r="HHR330" s="942"/>
      <c r="HHS330" s="942"/>
      <c r="HHT330" s="942"/>
      <c r="HHU330" s="942"/>
      <c r="HHV330" s="942"/>
      <c r="HHW330" s="942"/>
      <c r="HHX330" s="942"/>
      <c r="HHY330" s="942"/>
      <c r="HHZ330" s="942"/>
      <c r="HIA330" s="942"/>
      <c r="HIB330" s="942"/>
      <c r="HIC330" s="942"/>
      <c r="HID330" s="942"/>
      <c r="HIE330" s="942"/>
      <c r="HIF330" s="942"/>
      <c r="HIG330" s="942"/>
      <c r="HIH330" s="942"/>
      <c r="HII330" s="942"/>
      <c r="HIJ330" s="942"/>
      <c r="HIK330" s="942"/>
      <c r="HIL330" s="942"/>
      <c r="HIM330" s="942"/>
      <c r="HIN330" s="942"/>
      <c r="HIO330" s="942"/>
      <c r="HIP330" s="942"/>
      <c r="HIQ330" s="942"/>
      <c r="HIR330" s="942"/>
      <c r="HIS330" s="942"/>
      <c r="HIT330" s="942"/>
      <c r="HIU330" s="942"/>
      <c r="HIV330" s="942"/>
      <c r="HIW330" s="942"/>
      <c r="HIX330" s="942"/>
      <c r="HIY330" s="942"/>
      <c r="HIZ330" s="942"/>
      <c r="HJA330" s="942"/>
      <c r="HJB330" s="942"/>
      <c r="HJC330" s="942"/>
      <c r="HJD330" s="942"/>
      <c r="HJE330" s="942"/>
      <c r="HJF330" s="942"/>
      <c r="HJG330" s="942"/>
      <c r="HJH330" s="942"/>
      <c r="HJI330" s="942"/>
      <c r="HJJ330" s="942"/>
      <c r="HJK330" s="942"/>
      <c r="HJL330" s="942"/>
      <c r="HJM330" s="942"/>
      <c r="HJN330" s="942"/>
      <c r="HJO330" s="942"/>
      <c r="HJP330" s="942"/>
      <c r="HJQ330" s="942"/>
      <c r="HJR330" s="942"/>
      <c r="HJS330" s="942"/>
      <c r="HJT330" s="942"/>
      <c r="HJU330" s="942"/>
      <c r="HJV330" s="942"/>
      <c r="HJW330" s="942"/>
      <c r="HJX330" s="942"/>
      <c r="HJY330" s="942"/>
      <c r="HJZ330" s="942"/>
      <c r="HKA330" s="942"/>
      <c r="HKB330" s="942"/>
      <c r="HKC330" s="942"/>
      <c r="HKD330" s="942"/>
      <c r="HKE330" s="942"/>
      <c r="HKF330" s="942"/>
      <c r="HKG330" s="942"/>
      <c r="HKH330" s="942"/>
      <c r="HKI330" s="942"/>
      <c r="HKJ330" s="942"/>
      <c r="HKK330" s="942"/>
      <c r="HKL330" s="942"/>
      <c r="HKM330" s="942"/>
      <c r="HKN330" s="942"/>
      <c r="HKO330" s="942"/>
      <c r="HKP330" s="942"/>
      <c r="HKQ330" s="942"/>
      <c r="HKR330" s="942"/>
      <c r="HKS330" s="942"/>
      <c r="HKT330" s="942"/>
      <c r="HKU330" s="942"/>
      <c r="HKV330" s="942"/>
      <c r="HKW330" s="942"/>
      <c r="HKX330" s="942"/>
      <c r="HKY330" s="942"/>
      <c r="HKZ330" s="942"/>
      <c r="HLA330" s="942"/>
      <c r="HLB330" s="942"/>
      <c r="HLC330" s="942"/>
      <c r="HLD330" s="942"/>
      <c r="HLE330" s="942"/>
      <c r="HLF330" s="942"/>
      <c r="HLG330" s="942"/>
      <c r="HLH330" s="942"/>
      <c r="HLI330" s="942"/>
      <c r="HLJ330" s="942"/>
      <c r="HLK330" s="942"/>
      <c r="HLL330" s="942"/>
      <c r="HLM330" s="942"/>
      <c r="HLN330" s="942"/>
      <c r="HLO330" s="942"/>
      <c r="HLP330" s="942"/>
      <c r="HLQ330" s="942"/>
      <c r="HLR330" s="942"/>
      <c r="HLS330" s="942"/>
      <c r="HLT330" s="942"/>
      <c r="HLU330" s="942"/>
      <c r="HLV330" s="942"/>
      <c r="HLW330" s="942"/>
      <c r="HLX330" s="942"/>
      <c r="HLY330" s="942"/>
      <c r="HLZ330" s="942"/>
      <c r="HMA330" s="942"/>
      <c r="HMB330" s="942"/>
      <c r="HMC330" s="942"/>
      <c r="HMD330" s="942"/>
      <c r="HME330" s="942"/>
      <c r="HMF330" s="942"/>
      <c r="HMG330" s="942"/>
      <c r="HMH330" s="942"/>
      <c r="HMI330" s="942"/>
      <c r="HMJ330" s="942"/>
      <c r="HMK330" s="942"/>
      <c r="HML330" s="942"/>
      <c r="HMM330" s="942"/>
      <c r="HMN330" s="942"/>
      <c r="HMO330" s="942"/>
      <c r="HMP330" s="942"/>
      <c r="HMQ330" s="942"/>
      <c r="HMR330" s="942"/>
      <c r="HMS330" s="942"/>
      <c r="HMT330" s="942"/>
      <c r="HMU330" s="942"/>
      <c r="HMV330" s="942"/>
      <c r="HMW330" s="942"/>
      <c r="HMX330" s="942"/>
      <c r="HMY330" s="942"/>
      <c r="HMZ330" s="942"/>
      <c r="HNA330" s="942"/>
      <c r="HNB330" s="942"/>
      <c r="HNC330" s="942"/>
      <c r="HND330" s="942"/>
      <c r="HNE330" s="942"/>
      <c r="HNF330" s="942"/>
      <c r="HNG330" s="942"/>
      <c r="HNH330" s="942"/>
      <c r="HNI330" s="942"/>
      <c r="HNJ330" s="942"/>
      <c r="HNK330" s="942"/>
      <c r="HNL330" s="942"/>
      <c r="HNM330" s="942"/>
      <c r="HNN330" s="942"/>
      <c r="HNO330" s="942"/>
      <c r="HNP330" s="942"/>
      <c r="HNQ330" s="942"/>
      <c r="HNR330" s="942"/>
      <c r="HNS330" s="942"/>
      <c r="HNT330" s="942"/>
      <c r="HNU330" s="942"/>
      <c r="HNV330" s="942"/>
      <c r="HNW330" s="942"/>
      <c r="HNX330" s="942"/>
      <c r="HNY330" s="942"/>
      <c r="HNZ330" s="942"/>
      <c r="HOA330" s="942"/>
      <c r="HOB330" s="942"/>
      <c r="HOC330" s="942"/>
      <c r="HOD330" s="942"/>
      <c r="HOE330" s="942"/>
      <c r="HOF330" s="942"/>
      <c r="HOG330" s="942"/>
      <c r="HOH330" s="942"/>
      <c r="HOI330" s="942"/>
      <c r="HOJ330" s="942"/>
      <c r="HOK330" s="942"/>
      <c r="HOL330" s="942"/>
      <c r="HOM330" s="942"/>
      <c r="HON330" s="942"/>
      <c r="HOO330" s="942"/>
      <c r="HOP330" s="942"/>
      <c r="HOQ330" s="942"/>
      <c r="HOR330" s="942"/>
      <c r="HOS330" s="942"/>
      <c r="HOT330" s="942"/>
      <c r="HOU330" s="942"/>
      <c r="HOV330" s="942"/>
      <c r="HOW330" s="942"/>
      <c r="HOX330" s="942"/>
      <c r="HOY330" s="942"/>
      <c r="HOZ330" s="942"/>
      <c r="HPA330" s="942"/>
      <c r="HPB330" s="942"/>
      <c r="HPC330" s="942"/>
      <c r="HPD330" s="942"/>
      <c r="HPE330" s="942"/>
      <c r="HPF330" s="942"/>
      <c r="HPG330" s="942"/>
      <c r="HPH330" s="942"/>
      <c r="HPI330" s="942"/>
      <c r="HPJ330" s="942"/>
      <c r="HPK330" s="942"/>
      <c r="HPL330" s="942"/>
      <c r="HPM330" s="942"/>
      <c r="HPN330" s="942"/>
      <c r="HPO330" s="942"/>
      <c r="HPP330" s="942"/>
      <c r="HPQ330" s="942"/>
      <c r="HPR330" s="942"/>
      <c r="HPS330" s="942"/>
      <c r="HPT330" s="942"/>
      <c r="HPU330" s="942"/>
      <c r="HPV330" s="942"/>
      <c r="HPW330" s="942"/>
      <c r="HPX330" s="942"/>
      <c r="HPY330" s="942"/>
      <c r="HPZ330" s="942"/>
      <c r="HQA330" s="942"/>
      <c r="HQB330" s="942"/>
      <c r="HQC330" s="942"/>
      <c r="HQD330" s="942"/>
      <c r="HQE330" s="942"/>
      <c r="HQF330" s="942"/>
      <c r="HQG330" s="942"/>
      <c r="HQH330" s="942"/>
      <c r="HQI330" s="942"/>
      <c r="HQJ330" s="942"/>
      <c r="HQK330" s="942"/>
      <c r="HQL330" s="942"/>
      <c r="HQM330" s="942"/>
      <c r="HQN330" s="942"/>
      <c r="HQO330" s="942"/>
      <c r="HQP330" s="942"/>
      <c r="HQQ330" s="942"/>
      <c r="HQR330" s="942"/>
      <c r="HQS330" s="942"/>
      <c r="HQT330" s="942"/>
      <c r="HQU330" s="942"/>
      <c r="HQV330" s="942"/>
      <c r="HQW330" s="942"/>
      <c r="HQX330" s="942"/>
      <c r="HQY330" s="942"/>
      <c r="HQZ330" s="942"/>
      <c r="HRA330" s="942"/>
      <c r="HRB330" s="942"/>
      <c r="HRC330" s="942"/>
      <c r="HRD330" s="942"/>
      <c r="HRE330" s="942"/>
      <c r="HRF330" s="942"/>
      <c r="HRG330" s="942"/>
      <c r="HRH330" s="942"/>
      <c r="HRI330" s="942"/>
      <c r="HRJ330" s="942"/>
      <c r="HRK330" s="942"/>
      <c r="HRL330" s="942"/>
      <c r="HRM330" s="942"/>
      <c r="HRN330" s="942"/>
      <c r="HRO330" s="942"/>
      <c r="HRP330" s="942"/>
      <c r="HRQ330" s="942"/>
      <c r="HRR330" s="942"/>
      <c r="HRS330" s="942"/>
      <c r="HRT330" s="942"/>
      <c r="HRU330" s="942"/>
      <c r="HRV330" s="942"/>
      <c r="HRW330" s="942"/>
      <c r="HRX330" s="942"/>
      <c r="HRY330" s="942"/>
      <c r="HRZ330" s="942"/>
      <c r="HSA330" s="942"/>
      <c r="HSB330" s="942"/>
      <c r="HSC330" s="942"/>
      <c r="HSD330" s="942"/>
      <c r="HSE330" s="942"/>
      <c r="HSF330" s="942"/>
      <c r="HSG330" s="942"/>
      <c r="HSH330" s="942"/>
      <c r="HSI330" s="942"/>
      <c r="HSJ330" s="942"/>
      <c r="HSK330" s="942"/>
      <c r="HSL330" s="942"/>
      <c r="HSM330" s="942"/>
      <c r="HSN330" s="942"/>
      <c r="HSO330" s="942"/>
      <c r="HSP330" s="942"/>
      <c r="HSQ330" s="942"/>
      <c r="HSR330" s="942"/>
      <c r="HSS330" s="942"/>
      <c r="HST330" s="942"/>
      <c r="HSU330" s="942"/>
      <c r="HSV330" s="942"/>
      <c r="HSW330" s="942"/>
      <c r="HSX330" s="942"/>
      <c r="HSY330" s="942"/>
      <c r="HSZ330" s="942"/>
      <c r="HTA330" s="942"/>
      <c r="HTB330" s="942"/>
      <c r="HTC330" s="942"/>
      <c r="HTD330" s="942"/>
      <c r="HTE330" s="942"/>
      <c r="HTF330" s="942"/>
      <c r="HTG330" s="942"/>
      <c r="HTH330" s="942"/>
      <c r="HTI330" s="942"/>
      <c r="HTJ330" s="942"/>
      <c r="HTK330" s="942"/>
      <c r="HTL330" s="942"/>
      <c r="HTM330" s="942"/>
      <c r="HTN330" s="942"/>
      <c r="HTO330" s="942"/>
      <c r="HTP330" s="942"/>
      <c r="HTQ330" s="942"/>
      <c r="HTR330" s="942"/>
      <c r="HTS330" s="942"/>
      <c r="HTT330" s="942"/>
      <c r="HTU330" s="942"/>
      <c r="HTV330" s="942"/>
      <c r="HTW330" s="942"/>
      <c r="HTX330" s="942"/>
      <c r="HTY330" s="942"/>
      <c r="HTZ330" s="942"/>
      <c r="HUA330" s="942"/>
      <c r="HUB330" s="942"/>
      <c r="HUC330" s="942"/>
      <c r="HUD330" s="942"/>
      <c r="HUE330" s="942"/>
      <c r="HUF330" s="942"/>
      <c r="HUG330" s="942"/>
      <c r="HUH330" s="942"/>
      <c r="HUI330" s="942"/>
      <c r="HUJ330" s="942"/>
      <c r="HUK330" s="942"/>
      <c r="HUL330" s="942"/>
      <c r="HUM330" s="942"/>
      <c r="HUN330" s="942"/>
      <c r="HUO330" s="942"/>
      <c r="HUP330" s="942"/>
      <c r="HUQ330" s="942"/>
      <c r="HUR330" s="942"/>
      <c r="HUS330" s="942"/>
      <c r="HUT330" s="942"/>
      <c r="HUU330" s="942"/>
      <c r="HUV330" s="942"/>
      <c r="HUW330" s="942"/>
      <c r="HUX330" s="942"/>
      <c r="HUY330" s="942"/>
      <c r="HUZ330" s="942"/>
      <c r="HVA330" s="942"/>
      <c r="HVB330" s="942"/>
      <c r="HVC330" s="942"/>
      <c r="HVD330" s="942"/>
      <c r="HVE330" s="942"/>
      <c r="HVF330" s="942"/>
      <c r="HVG330" s="942"/>
      <c r="HVH330" s="942"/>
      <c r="HVI330" s="942"/>
      <c r="HVJ330" s="942"/>
      <c r="HVK330" s="942"/>
      <c r="HVL330" s="942"/>
      <c r="HVM330" s="942"/>
      <c r="HVN330" s="942"/>
      <c r="HVO330" s="942"/>
      <c r="HVP330" s="942"/>
      <c r="HVQ330" s="942"/>
      <c r="HVR330" s="942"/>
      <c r="HVS330" s="942"/>
      <c r="HVT330" s="942"/>
      <c r="HVU330" s="942"/>
      <c r="HVV330" s="942"/>
      <c r="HVW330" s="942"/>
      <c r="HVX330" s="942"/>
      <c r="HVY330" s="942"/>
      <c r="HVZ330" s="942"/>
      <c r="HWA330" s="942"/>
      <c r="HWB330" s="942"/>
      <c r="HWC330" s="942"/>
      <c r="HWD330" s="942"/>
      <c r="HWE330" s="942"/>
      <c r="HWF330" s="942"/>
      <c r="HWG330" s="942"/>
      <c r="HWH330" s="942"/>
      <c r="HWI330" s="942"/>
      <c r="HWJ330" s="942"/>
      <c r="HWK330" s="942"/>
      <c r="HWL330" s="942"/>
      <c r="HWM330" s="942"/>
      <c r="HWN330" s="942"/>
      <c r="HWO330" s="942"/>
      <c r="HWP330" s="942"/>
      <c r="HWQ330" s="942"/>
      <c r="HWR330" s="942"/>
      <c r="HWS330" s="942"/>
      <c r="HWT330" s="942"/>
      <c r="HWU330" s="942"/>
      <c r="HWV330" s="942"/>
      <c r="HWW330" s="942"/>
      <c r="HWX330" s="942"/>
      <c r="HWY330" s="942"/>
      <c r="HWZ330" s="942"/>
      <c r="HXA330" s="942"/>
      <c r="HXB330" s="942"/>
      <c r="HXC330" s="942"/>
      <c r="HXD330" s="942"/>
      <c r="HXE330" s="942"/>
      <c r="HXF330" s="942"/>
      <c r="HXG330" s="942"/>
      <c r="HXH330" s="942"/>
      <c r="HXI330" s="942"/>
      <c r="HXJ330" s="942"/>
      <c r="HXK330" s="942"/>
      <c r="HXL330" s="942"/>
      <c r="HXM330" s="942"/>
      <c r="HXN330" s="942"/>
      <c r="HXO330" s="942"/>
      <c r="HXP330" s="942"/>
      <c r="HXQ330" s="942"/>
      <c r="HXR330" s="942"/>
      <c r="HXS330" s="942"/>
      <c r="HXT330" s="942"/>
      <c r="HXU330" s="942"/>
      <c r="HXV330" s="942"/>
      <c r="HXW330" s="942"/>
      <c r="HXX330" s="942"/>
      <c r="HXY330" s="942"/>
      <c r="HXZ330" s="942"/>
      <c r="HYA330" s="942"/>
      <c r="HYB330" s="942"/>
      <c r="HYC330" s="942"/>
      <c r="HYD330" s="942"/>
      <c r="HYE330" s="942"/>
      <c r="HYF330" s="942"/>
      <c r="HYG330" s="942"/>
      <c r="HYH330" s="942"/>
      <c r="HYI330" s="942"/>
      <c r="HYJ330" s="942"/>
      <c r="HYK330" s="942"/>
      <c r="HYL330" s="942"/>
      <c r="HYM330" s="942"/>
      <c r="HYN330" s="942"/>
      <c r="HYO330" s="942"/>
      <c r="HYP330" s="942"/>
      <c r="HYQ330" s="942"/>
      <c r="HYR330" s="942"/>
      <c r="HYS330" s="942"/>
      <c r="HYT330" s="942"/>
      <c r="HYU330" s="942"/>
      <c r="HYV330" s="942"/>
      <c r="HYW330" s="942"/>
      <c r="HYX330" s="942"/>
      <c r="HYY330" s="942"/>
      <c r="HYZ330" s="942"/>
      <c r="HZA330" s="942"/>
      <c r="HZB330" s="942"/>
      <c r="HZC330" s="942"/>
      <c r="HZD330" s="942"/>
      <c r="HZE330" s="942"/>
      <c r="HZF330" s="942"/>
      <c r="HZG330" s="942"/>
      <c r="HZH330" s="942"/>
      <c r="HZI330" s="942"/>
      <c r="HZJ330" s="942"/>
      <c r="HZK330" s="942"/>
      <c r="HZL330" s="942"/>
      <c r="HZM330" s="942"/>
      <c r="HZN330" s="942"/>
      <c r="HZO330" s="942"/>
      <c r="HZP330" s="942"/>
      <c r="HZQ330" s="942"/>
      <c r="HZR330" s="942"/>
      <c r="HZS330" s="942"/>
      <c r="HZT330" s="942"/>
      <c r="HZU330" s="942"/>
      <c r="HZV330" s="942"/>
      <c r="HZW330" s="942"/>
      <c r="HZX330" s="942"/>
      <c r="HZY330" s="942"/>
      <c r="HZZ330" s="942"/>
      <c r="IAA330" s="942"/>
      <c r="IAB330" s="942"/>
      <c r="IAC330" s="942"/>
      <c r="IAD330" s="942"/>
      <c r="IAE330" s="942"/>
      <c r="IAF330" s="942"/>
      <c r="IAG330" s="942"/>
      <c r="IAH330" s="942"/>
      <c r="IAI330" s="942"/>
      <c r="IAJ330" s="942"/>
      <c r="IAK330" s="942"/>
      <c r="IAL330" s="942"/>
      <c r="IAM330" s="942"/>
      <c r="IAN330" s="942"/>
      <c r="IAO330" s="942"/>
      <c r="IAP330" s="942"/>
      <c r="IAQ330" s="942"/>
      <c r="IAR330" s="942"/>
      <c r="IAS330" s="942"/>
      <c r="IAT330" s="942"/>
      <c r="IAU330" s="942"/>
      <c r="IAV330" s="942"/>
      <c r="IAW330" s="942"/>
      <c r="IAX330" s="942"/>
      <c r="IAY330" s="942"/>
      <c r="IAZ330" s="942"/>
      <c r="IBA330" s="942"/>
      <c r="IBB330" s="942"/>
      <c r="IBC330" s="942"/>
      <c r="IBD330" s="942"/>
      <c r="IBE330" s="942"/>
      <c r="IBF330" s="942"/>
      <c r="IBG330" s="942"/>
      <c r="IBH330" s="942"/>
      <c r="IBI330" s="942"/>
      <c r="IBJ330" s="942"/>
      <c r="IBK330" s="942"/>
      <c r="IBL330" s="942"/>
      <c r="IBM330" s="942"/>
      <c r="IBN330" s="942"/>
      <c r="IBO330" s="942"/>
      <c r="IBP330" s="942"/>
      <c r="IBQ330" s="942"/>
      <c r="IBR330" s="942"/>
      <c r="IBS330" s="942"/>
      <c r="IBT330" s="942"/>
      <c r="IBU330" s="942"/>
      <c r="IBV330" s="942"/>
      <c r="IBW330" s="942"/>
      <c r="IBX330" s="942"/>
      <c r="IBY330" s="942"/>
      <c r="IBZ330" s="942"/>
      <c r="ICA330" s="942"/>
      <c r="ICB330" s="942"/>
      <c r="ICC330" s="942"/>
      <c r="ICD330" s="942"/>
      <c r="ICE330" s="942"/>
      <c r="ICF330" s="942"/>
      <c r="ICG330" s="942"/>
      <c r="ICH330" s="942"/>
      <c r="ICI330" s="942"/>
      <c r="ICJ330" s="942"/>
      <c r="ICK330" s="942"/>
      <c r="ICL330" s="942"/>
      <c r="ICM330" s="942"/>
      <c r="ICN330" s="942"/>
      <c r="ICO330" s="942"/>
      <c r="ICP330" s="942"/>
      <c r="ICQ330" s="942"/>
      <c r="ICR330" s="942"/>
      <c r="ICS330" s="942"/>
      <c r="ICT330" s="942"/>
      <c r="ICU330" s="942"/>
      <c r="ICV330" s="942"/>
      <c r="ICW330" s="942"/>
      <c r="ICX330" s="942"/>
      <c r="ICY330" s="942"/>
      <c r="ICZ330" s="942"/>
      <c r="IDA330" s="942"/>
      <c r="IDB330" s="942"/>
      <c r="IDC330" s="942"/>
      <c r="IDD330" s="942"/>
      <c r="IDE330" s="942"/>
      <c r="IDF330" s="942"/>
      <c r="IDG330" s="942"/>
      <c r="IDH330" s="942"/>
      <c r="IDI330" s="942"/>
      <c r="IDJ330" s="942"/>
      <c r="IDK330" s="942"/>
      <c r="IDL330" s="942"/>
      <c r="IDM330" s="942"/>
      <c r="IDN330" s="942"/>
      <c r="IDO330" s="942"/>
      <c r="IDP330" s="942"/>
      <c r="IDQ330" s="942"/>
      <c r="IDR330" s="942"/>
      <c r="IDS330" s="942"/>
      <c r="IDT330" s="942"/>
      <c r="IDU330" s="942"/>
      <c r="IDV330" s="942"/>
      <c r="IDW330" s="942"/>
      <c r="IDX330" s="942"/>
      <c r="IDY330" s="942"/>
      <c r="IDZ330" s="942"/>
      <c r="IEA330" s="942"/>
      <c r="IEB330" s="942"/>
      <c r="IEC330" s="942"/>
      <c r="IED330" s="942"/>
      <c r="IEE330" s="942"/>
      <c r="IEF330" s="942"/>
      <c r="IEG330" s="942"/>
      <c r="IEH330" s="942"/>
      <c r="IEI330" s="942"/>
      <c r="IEJ330" s="942"/>
      <c r="IEK330" s="942"/>
      <c r="IEL330" s="942"/>
      <c r="IEM330" s="942"/>
      <c r="IEN330" s="942"/>
      <c r="IEO330" s="942"/>
      <c r="IEP330" s="942"/>
      <c r="IEQ330" s="942"/>
      <c r="IER330" s="942"/>
      <c r="IES330" s="942"/>
      <c r="IET330" s="942"/>
      <c r="IEU330" s="942"/>
      <c r="IEV330" s="942"/>
      <c r="IEW330" s="942"/>
      <c r="IEX330" s="942"/>
      <c r="IEY330" s="942"/>
      <c r="IEZ330" s="942"/>
      <c r="IFA330" s="942"/>
      <c r="IFB330" s="942"/>
      <c r="IFC330" s="942"/>
      <c r="IFD330" s="942"/>
      <c r="IFE330" s="942"/>
      <c r="IFF330" s="942"/>
      <c r="IFG330" s="942"/>
      <c r="IFH330" s="942"/>
      <c r="IFI330" s="942"/>
      <c r="IFJ330" s="942"/>
      <c r="IFK330" s="942"/>
      <c r="IFL330" s="942"/>
      <c r="IFM330" s="942"/>
      <c r="IFN330" s="942"/>
      <c r="IFO330" s="942"/>
      <c r="IFP330" s="942"/>
      <c r="IFQ330" s="942"/>
      <c r="IFR330" s="942"/>
      <c r="IFS330" s="942"/>
      <c r="IFT330" s="942"/>
      <c r="IFU330" s="942"/>
      <c r="IFV330" s="942"/>
      <c r="IFW330" s="942"/>
      <c r="IFX330" s="942"/>
      <c r="IFY330" s="942"/>
      <c r="IFZ330" s="942"/>
      <c r="IGA330" s="942"/>
      <c r="IGB330" s="942"/>
      <c r="IGC330" s="942"/>
      <c r="IGD330" s="942"/>
      <c r="IGE330" s="942"/>
      <c r="IGF330" s="942"/>
      <c r="IGG330" s="942"/>
      <c r="IGH330" s="942"/>
      <c r="IGI330" s="942"/>
      <c r="IGJ330" s="942"/>
      <c r="IGK330" s="942"/>
      <c r="IGL330" s="942"/>
      <c r="IGM330" s="942"/>
      <c r="IGN330" s="942"/>
      <c r="IGO330" s="942"/>
      <c r="IGP330" s="942"/>
      <c r="IGQ330" s="942"/>
      <c r="IGR330" s="942"/>
      <c r="IGS330" s="942"/>
      <c r="IGT330" s="942"/>
      <c r="IGU330" s="942"/>
      <c r="IGV330" s="942"/>
      <c r="IGW330" s="942"/>
      <c r="IGX330" s="942"/>
      <c r="IGY330" s="942"/>
      <c r="IGZ330" s="942"/>
      <c r="IHA330" s="942"/>
      <c r="IHB330" s="942"/>
      <c r="IHC330" s="942"/>
      <c r="IHD330" s="942"/>
      <c r="IHE330" s="942"/>
      <c r="IHF330" s="942"/>
      <c r="IHG330" s="942"/>
      <c r="IHH330" s="942"/>
      <c r="IHI330" s="942"/>
      <c r="IHJ330" s="942"/>
      <c r="IHK330" s="942"/>
      <c r="IHL330" s="942"/>
      <c r="IHM330" s="942"/>
      <c r="IHN330" s="942"/>
      <c r="IHO330" s="942"/>
      <c r="IHP330" s="942"/>
      <c r="IHQ330" s="942"/>
      <c r="IHR330" s="942"/>
      <c r="IHS330" s="942"/>
      <c r="IHT330" s="942"/>
      <c r="IHU330" s="942"/>
      <c r="IHV330" s="942"/>
      <c r="IHW330" s="942"/>
      <c r="IHX330" s="942"/>
      <c r="IHY330" s="942"/>
      <c r="IHZ330" s="942"/>
      <c r="IIA330" s="942"/>
      <c r="IIB330" s="942"/>
      <c r="IIC330" s="942"/>
      <c r="IID330" s="942"/>
      <c r="IIE330" s="942"/>
      <c r="IIF330" s="942"/>
      <c r="IIG330" s="942"/>
      <c r="IIH330" s="942"/>
      <c r="III330" s="942"/>
      <c r="IIJ330" s="942"/>
      <c r="IIK330" s="942"/>
      <c r="IIL330" s="942"/>
      <c r="IIM330" s="942"/>
      <c r="IIN330" s="942"/>
      <c r="IIO330" s="942"/>
      <c r="IIP330" s="942"/>
      <c r="IIQ330" s="942"/>
      <c r="IIR330" s="942"/>
      <c r="IIS330" s="942"/>
      <c r="IIT330" s="942"/>
      <c r="IIU330" s="942"/>
      <c r="IIV330" s="942"/>
      <c r="IIW330" s="942"/>
      <c r="IIX330" s="942"/>
      <c r="IIY330" s="942"/>
      <c r="IIZ330" s="942"/>
      <c r="IJA330" s="942"/>
      <c r="IJB330" s="942"/>
      <c r="IJC330" s="942"/>
      <c r="IJD330" s="942"/>
      <c r="IJE330" s="942"/>
      <c r="IJF330" s="942"/>
      <c r="IJG330" s="942"/>
      <c r="IJH330" s="942"/>
      <c r="IJI330" s="942"/>
      <c r="IJJ330" s="942"/>
      <c r="IJK330" s="942"/>
      <c r="IJL330" s="942"/>
      <c r="IJM330" s="942"/>
      <c r="IJN330" s="942"/>
      <c r="IJO330" s="942"/>
      <c r="IJP330" s="942"/>
      <c r="IJQ330" s="942"/>
      <c r="IJR330" s="942"/>
      <c r="IJS330" s="942"/>
      <c r="IJT330" s="942"/>
      <c r="IJU330" s="942"/>
      <c r="IJV330" s="942"/>
      <c r="IJW330" s="942"/>
      <c r="IJX330" s="942"/>
      <c r="IJY330" s="942"/>
      <c r="IJZ330" s="942"/>
      <c r="IKA330" s="942"/>
      <c r="IKB330" s="942"/>
      <c r="IKC330" s="942"/>
      <c r="IKD330" s="942"/>
      <c r="IKE330" s="942"/>
      <c r="IKF330" s="942"/>
      <c r="IKG330" s="942"/>
      <c r="IKH330" s="942"/>
      <c r="IKI330" s="942"/>
      <c r="IKJ330" s="942"/>
      <c r="IKK330" s="942"/>
      <c r="IKL330" s="942"/>
      <c r="IKM330" s="942"/>
      <c r="IKN330" s="942"/>
      <c r="IKO330" s="942"/>
      <c r="IKP330" s="942"/>
      <c r="IKQ330" s="942"/>
      <c r="IKR330" s="942"/>
      <c r="IKS330" s="942"/>
      <c r="IKT330" s="942"/>
      <c r="IKU330" s="942"/>
      <c r="IKV330" s="942"/>
      <c r="IKW330" s="942"/>
      <c r="IKX330" s="942"/>
      <c r="IKY330" s="942"/>
      <c r="IKZ330" s="942"/>
      <c r="ILA330" s="942"/>
      <c r="ILB330" s="942"/>
      <c r="ILC330" s="942"/>
      <c r="ILD330" s="942"/>
      <c r="ILE330" s="942"/>
      <c r="ILF330" s="942"/>
      <c r="ILG330" s="942"/>
      <c r="ILH330" s="942"/>
      <c r="ILI330" s="942"/>
      <c r="ILJ330" s="942"/>
      <c r="ILK330" s="942"/>
      <c r="ILL330" s="942"/>
      <c r="ILM330" s="942"/>
      <c r="ILN330" s="942"/>
      <c r="ILO330" s="942"/>
      <c r="ILP330" s="942"/>
      <c r="ILQ330" s="942"/>
      <c r="ILR330" s="942"/>
      <c r="ILS330" s="942"/>
      <c r="ILT330" s="942"/>
      <c r="ILU330" s="942"/>
      <c r="ILV330" s="942"/>
      <c r="ILW330" s="942"/>
      <c r="ILX330" s="942"/>
      <c r="ILY330" s="942"/>
      <c r="ILZ330" s="942"/>
      <c r="IMA330" s="942"/>
      <c r="IMB330" s="942"/>
      <c r="IMC330" s="942"/>
      <c r="IMD330" s="942"/>
      <c r="IME330" s="942"/>
      <c r="IMF330" s="942"/>
      <c r="IMG330" s="942"/>
      <c r="IMH330" s="942"/>
      <c r="IMI330" s="942"/>
      <c r="IMJ330" s="942"/>
      <c r="IMK330" s="942"/>
      <c r="IML330" s="942"/>
      <c r="IMM330" s="942"/>
      <c r="IMN330" s="942"/>
      <c r="IMO330" s="942"/>
      <c r="IMP330" s="942"/>
      <c r="IMQ330" s="942"/>
      <c r="IMR330" s="942"/>
      <c r="IMS330" s="942"/>
      <c r="IMT330" s="942"/>
      <c r="IMU330" s="942"/>
      <c r="IMV330" s="942"/>
      <c r="IMW330" s="942"/>
      <c r="IMX330" s="942"/>
      <c r="IMY330" s="942"/>
      <c r="IMZ330" s="942"/>
      <c r="INA330" s="942"/>
      <c r="INB330" s="942"/>
      <c r="INC330" s="942"/>
      <c r="IND330" s="942"/>
      <c r="INE330" s="942"/>
      <c r="INF330" s="942"/>
      <c r="ING330" s="942"/>
      <c r="INH330" s="942"/>
      <c r="INI330" s="942"/>
      <c r="INJ330" s="942"/>
      <c r="INK330" s="942"/>
      <c r="INL330" s="942"/>
      <c r="INM330" s="942"/>
      <c r="INN330" s="942"/>
      <c r="INO330" s="942"/>
      <c r="INP330" s="942"/>
      <c r="INQ330" s="942"/>
      <c r="INR330" s="942"/>
      <c r="INS330" s="942"/>
      <c r="INT330" s="942"/>
      <c r="INU330" s="942"/>
      <c r="INV330" s="942"/>
      <c r="INW330" s="942"/>
      <c r="INX330" s="942"/>
      <c r="INY330" s="942"/>
      <c r="INZ330" s="942"/>
      <c r="IOA330" s="942"/>
      <c r="IOB330" s="942"/>
      <c r="IOC330" s="942"/>
      <c r="IOD330" s="942"/>
      <c r="IOE330" s="942"/>
      <c r="IOF330" s="942"/>
      <c r="IOG330" s="942"/>
      <c r="IOH330" s="942"/>
      <c r="IOI330" s="942"/>
      <c r="IOJ330" s="942"/>
      <c r="IOK330" s="942"/>
      <c r="IOL330" s="942"/>
      <c r="IOM330" s="942"/>
      <c r="ION330" s="942"/>
      <c r="IOO330" s="942"/>
      <c r="IOP330" s="942"/>
      <c r="IOQ330" s="942"/>
      <c r="IOR330" s="942"/>
      <c r="IOS330" s="942"/>
      <c r="IOT330" s="942"/>
      <c r="IOU330" s="942"/>
      <c r="IOV330" s="942"/>
      <c r="IOW330" s="942"/>
      <c r="IOX330" s="942"/>
      <c r="IOY330" s="942"/>
      <c r="IOZ330" s="942"/>
      <c r="IPA330" s="942"/>
      <c r="IPB330" s="942"/>
      <c r="IPC330" s="942"/>
      <c r="IPD330" s="942"/>
      <c r="IPE330" s="942"/>
      <c r="IPF330" s="942"/>
      <c r="IPG330" s="942"/>
      <c r="IPH330" s="942"/>
      <c r="IPI330" s="942"/>
      <c r="IPJ330" s="942"/>
      <c r="IPK330" s="942"/>
      <c r="IPL330" s="942"/>
      <c r="IPM330" s="942"/>
      <c r="IPN330" s="942"/>
      <c r="IPO330" s="942"/>
      <c r="IPP330" s="942"/>
      <c r="IPQ330" s="942"/>
      <c r="IPR330" s="942"/>
      <c r="IPS330" s="942"/>
      <c r="IPT330" s="942"/>
      <c r="IPU330" s="942"/>
      <c r="IPV330" s="942"/>
      <c r="IPW330" s="942"/>
      <c r="IPX330" s="942"/>
      <c r="IPY330" s="942"/>
      <c r="IPZ330" s="942"/>
      <c r="IQA330" s="942"/>
      <c r="IQB330" s="942"/>
      <c r="IQC330" s="942"/>
      <c r="IQD330" s="942"/>
      <c r="IQE330" s="942"/>
      <c r="IQF330" s="942"/>
      <c r="IQG330" s="942"/>
      <c r="IQH330" s="942"/>
      <c r="IQI330" s="942"/>
      <c r="IQJ330" s="942"/>
      <c r="IQK330" s="942"/>
      <c r="IQL330" s="942"/>
      <c r="IQM330" s="942"/>
      <c r="IQN330" s="942"/>
      <c r="IQO330" s="942"/>
      <c r="IQP330" s="942"/>
      <c r="IQQ330" s="942"/>
      <c r="IQR330" s="942"/>
      <c r="IQS330" s="942"/>
      <c r="IQT330" s="942"/>
      <c r="IQU330" s="942"/>
      <c r="IQV330" s="942"/>
      <c r="IQW330" s="942"/>
      <c r="IQX330" s="942"/>
      <c r="IQY330" s="942"/>
      <c r="IQZ330" s="942"/>
      <c r="IRA330" s="942"/>
      <c r="IRB330" s="942"/>
      <c r="IRC330" s="942"/>
      <c r="IRD330" s="942"/>
      <c r="IRE330" s="942"/>
      <c r="IRF330" s="942"/>
      <c r="IRG330" s="942"/>
      <c r="IRH330" s="942"/>
      <c r="IRI330" s="942"/>
      <c r="IRJ330" s="942"/>
      <c r="IRK330" s="942"/>
      <c r="IRL330" s="942"/>
      <c r="IRM330" s="942"/>
      <c r="IRN330" s="942"/>
      <c r="IRO330" s="942"/>
      <c r="IRP330" s="942"/>
      <c r="IRQ330" s="942"/>
      <c r="IRR330" s="942"/>
      <c r="IRS330" s="942"/>
      <c r="IRT330" s="942"/>
      <c r="IRU330" s="942"/>
      <c r="IRV330" s="942"/>
      <c r="IRW330" s="942"/>
      <c r="IRX330" s="942"/>
      <c r="IRY330" s="942"/>
      <c r="IRZ330" s="942"/>
      <c r="ISA330" s="942"/>
      <c r="ISB330" s="942"/>
      <c r="ISC330" s="942"/>
      <c r="ISD330" s="942"/>
      <c r="ISE330" s="942"/>
      <c r="ISF330" s="942"/>
      <c r="ISG330" s="942"/>
      <c r="ISH330" s="942"/>
      <c r="ISI330" s="942"/>
      <c r="ISJ330" s="942"/>
      <c r="ISK330" s="942"/>
      <c r="ISL330" s="942"/>
      <c r="ISM330" s="942"/>
      <c r="ISN330" s="942"/>
      <c r="ISO330" s="942"/>
      <c r="ISP330" s="942"/>
      <c r="ISQ330" s="942"/>
      <c r="ISR330" s="942"/>
      <c r="ISS330" s="942"/>
      <c r="IST330" s="942"/>
      <c r="ISU330" s="942"/>
      <c r="ISV330" s="942"/>
      <c r="ISW330" s="942"/>
      <c r="ISX330" s="942"/>
      <c r="ISY330" s="942"/>
      <c r="ISZ330" s="942"/>
      <c r="ITA330" s="942"/>
      <c r="ITB330" s="942"/>
      <c r="ITC330" s="942"/>
      <c r="ITD330" s="942"/>
      <c r="ITE330" s="942"/>
      <c r="ITF330" s="942"/>
      <c r="ITG330" s="942"/>
      <c r="ITH330" s="942"/>
      <c r="ITI330" s="942"/>
      <c r="ITJ330" s="942"/>
      <c r="ITK330" s="942"/>
      <c r="ITL330" s="942"/>
      <c r="ITM330" s="942"/>
      <c r="ITN330" s="942"/>
      <c r="ITO330" s="942"/>
      <c r="ITP330" s="942"/>
      <c r="ITQ330" s="942"/>
      <c r="ITR330" s="942"/>
      <c r="ITS330" s="942"/>
      <c r="ITT330" s="942"/>
      <c r="ITU330" s="942"/>
      <c r="ITV330" s="942"/>
      <c r="ITW330" s="942"/>
      <c r="ITX330" s="942"/>
      <c r="ITY330" s="942"/>
      <c r="ITZ330" s="942"/>
      <c r="IUA330" s="942"/>
      <c r="IUB330" s="942"/>
      <c r="IUC330" s="942"/>
      <c r="IUD330" s="942"/>
      <c r="IUE330" s="942"/>
      <c r="IUF330" s="942"/>
      <c r="IUG330" s="942"/>
      <c r="IUH330" s="942"/>
      <c r="IUI330" s="942"/>
      <c r="IUJ330" s="942"/>
      <c r="IUK330" s="942"/>
      <c r="IUL330" s="942"/>
      <c r="IUM330" s="942"/>
      <c r="IUN330" s="942"/>
      <c r="IUO330" s="942"/>
      <c r="IUP330" s="942"/>
      <c r="IUQ330" s="942"/>
      <c r="IUR330" s="942"/>
      <c r="IUS330" s="942"/>
      <c r="IUT330" s="942"/>
      <c r="IUU330" s="942"/>
      <c r="IUV330" s="942"/>
      <c r="IUW330" s="942"/>
      <c r="IUX330" s="942"/>
      <c r="IUY330" s="942"/>
      <c r="IUZ330" s="942"/>
      <c r="IVA330" s="942"/>
      <c r="IVB330" s="942"/>
      <c r="IVC330" s="942"/>
      <c r="IVD330" s="942"/>
      <c r="IVE330" s="942"/>
      <c r="IVF330" s="942"/>
      <c r="IVG330" s="942"/>
      <c r="IVH330" s="942"/>
      <c r="IVI330" s="942"/>
      <c r="IVJ330" s="942"/>
      <c r="IVK330" s="942"/>
      <c r="IVL330" s="942"/>
      <c r="IVM330" s="942"/>
      <c r="IVN330" s="942"/>
      <c r="IVO330" s="942"/>
      <c r="IVP330" s="942"/>
      <c r="IVQ330" s="942"/>
      <c r="IVR330" s="942"/>
      <c r="IVS330" s="942"/>
      <c r="IVT330" s="942"/>
      <c r="IVU330" s="942"/>
      <c r="IVV330" s="942"/>
      <c r="IVW330" s="942"/>
      <c r="IVX330" s="942"/>
      <c r="IVY330" s="942"/>
      <c r="IVZ330" s="942"/>
      <c r="IWA330" s="942"/>
      <c r="IWB330" s="942"/>
      <c r="IWC330" s="942"/>
      <c r="IWD330" s="942"/>
      <c r="IWE330" s="942"/>
      <c r="IWF330" s="942"/>
      <c r="IWG330" s="942"/>
      <c r="IWH330" s="942"/>
      <c r="IWI330" s="942"/>
      <c r="IWJ330" s="942"/>
      <c r="IWK330" s="942"/>
      <c r="IWL330" s="942"/>
      <c r="IWM330" s="942"/>
      <c r="IWN330" s="942"/>
      <c r="IWO330" s="942"/>
      <c r="IWP330" s="942"/>
      <c r="IWQ330" s="942"/>
      <c r="IWR330" s="942"/>
      <c r="IWS330" s="942"/>
      <c r="IWT330" s="942"/>
      <c r="IWU330" s="942"/>
      <c r="IWV330" s="942"/>
      <c r="IWW330" s="942"/>
      <c r="IWX330" s="942"/>
      <c r="IWY330" s="942"/>
      <c r="IWZ330" s="942"/>
      <c r="IXA330" s="942"/>
      <c r="IXB330" s="942"/>
      <c r="IXC330" s="942"/>
      <c r="IXD330" s="942"/>
      <c r="IXE330" s="942"/>
      <c r="IXF330" s="942"/>
      <c r="IXG330" s="942"/>
      <c r="IXH330" s="942"/>
      <c r="IXI330" s="942"/>
      <c r="IXJ330" s="942"/>
      <c r="IXK330" s="942"/>
      <c r="IXL330" s="942"/>
      <c r="IXM330" s="942"/>
      <c r="IXN330" s="942"/>
      <c r="IXO330" s="942"/>
      <c r="IXP330" s="942"/>
      <c r="IXQ330" s="942"/>
      <c r="IXR330" s="942"/>
      <c r="IXS330" s="942"/>
      <c r="IXT330" s="942"/>
      <c r="IXU330" s="942"/>
      <c r="IXV330" s="942"/>
      <c r="IXW330" s="942"/>
      <c r="IXX330" s="942"/>
      <c r="IXY330" s="942"/>
      <c r="IXZ330" s="942"/>
      <c r="IYA330" s="942"/>
      <c r="IYB330" s="942"/>
      <c r="IYC330" s="942"/>
      <c r="IYD330" s="942"/>
      <c r="IYE330" s="942"/>
      <c r="IYF330" s="942"/>
      <c r="IYG330" s="942"/>
      <c r="IYH330" s="942"/>
      <c r="IYI330" s="942"/>
      <c r="IYJ330" s="942"/>
      <c r="IYK330" s="942"/>
      <c r="IYL330" s="942"/>
      <c r="IYM330" s="942"/>
      <c r="IYN330" s="942"/>
      <c r="IYO330" s="942"/>
      <c r="IYP330" s="942"/>
      <c r="IYQ330" s="942"/>
      <c r="IYR330" s="942"/>
      <c r="IYS330" s="942"/>
      <c r="IYT330" s="942"/>
      <c r="IYU330" s="942"/>
      <c r="IYV330" s="942"/>
      <c r="IYW330" s="942"/>
      <c r="IYX330" s="942"/>
      <c r="IYY330" s="942"/>
      <c r="IYZ330" s="942"/>
      <c r="IZA330" s="942"/>
      <c r="IZB330" s="942"/>
      <c r="IZC330" s="942"/>
      <c r="IZD330" s="942"/>
      <c r="IZE330" s="942"/>
      <c r="IZF330" s="942"/>
      <c r="IZG330" s="942"/>
      <c r="IZH330" s="942"/>
      <c r="IZI330" s="942"/>
      <c r="IZJ330" s="942"/>
      <c r="IZK330" s="942"/>
      <c r="IZL330" s="942"/>
      <c r="IZM330" s="942"/>
      <c r="IZN330" s="942"/>
      <c r="IZO330" s="942"/>
      <c r="IZP330" s="942"/>
      <c r="IZQ330" s="942"/>
      <c r="IZR330" s="942"/>
      <c r="IZS330" s="942"/>
      <c r="IZT330" s="942"/>
      <c r="IZU330" s="942"/>
      <c r="IZV330" s="942"/>
      <c r="IZW330" s="942"/>
      <c r="IZX330" s="942"/>
      <c r="IZY330" s="942"/>
      <c r="IZZ330" s="942"/>
      <c r="JAA330" s="942"/>
      <c r="JAB330" s="942"/>
      <c r="JAC330" s="942"/>
      <c r="JAD330" s="942"/>
      <c r="JAE330" s="942"/>
      <c r="JAF330" s="942"/>
      <c r="JAG330" s="942"/>
      <c r="JAH330" s="942"/>
      <c r="JAI330" s="942"/>
      <c r="JAJ330" s="942"/>
      <c r="JAK330" s="942"/>
      <c r="JAL330" s="942"/>
      <c r="JAM330" s="942"/>
      <c r="JAN330" s="942"/>
      <c r="JAO330" s="942"/>
      <c r="JAP330" s="942"/>
      <c r="JAQ330" s="942"/>
      <c r="JAR330" s="942"/>
      <c r="JAS330" s="942"/>
      <c r="JAT330" s="942"/>
      <c r="JAU330" s="942"/>
      <c r="JAV330" s="942"/>
      <c r="JAW330" s="942"/>
      <c r="JAX330" s="942"/>
      <c r="JAY330" s="942"/>
      <c r="JAZ330" s="942"/>
      <c r="JBA330" s="942"/>
      <c r="JBB330" s="942"/>
      <c r="JBC330" s="942"/>
      <c r="JBD330" s="942"/>
      <c r="JBE330" s="942"/>
      <c r="JBF330" s="942"/>
      <c r="JBG330" s="942"/>
      <c r="JBH330" s="942"/>
      <c r="JBI330" s="942"/>
      <c r="JBJ330" s="942"/>
      <c r="JBK330" s="942"/>
      <c r="JBL330" s="942"/>
      <c r="JBM330" s="942"/>
      <c r="JBN330" s="942"/>
      <c r="JBO330" s="942"/>
      <c r="JBP330" s="942"/>
      <c r="JBQ330" s="942"/>
      <c r="JBR330" s="942"/>
      <c r="JBS330" s="942"/>
      <c r="JBT330" s="942"/>
      <c r="JBU330" s="942"/>
      <c r="JBV330" s="942"/>
      <c r="JBW330" s="942"/>
      <c r="JBX330" s="942"/>
      <c r="JBY330" s="942"/>
      <c r="JBZ330" s="942"/>
      <c r="JCA330" s="942"/>
      <c r="JCB330" s="942"/>
      <c r="JCC330" s="942"/>
      <c r="JCD330" s="942"/>
      <c r="JCE330" s="942"/>
      <c r="JCF330" s="942"/>
      <c r="JCG330" s="942"/>
      <c r="JCH330" s="942"/>
      <c r="JCI330" s="942"/>
      <c r="JCJ330" s="942"/>
      <c r="JCK330" s="942"/>
      <c r="JCL330" s="942"/>
      <c r="JCM330" s="942"/>
      <c r="JCN330" s="942"/>
      <c r="JCO330" s="942"/>
      <c r="JCP330" s="942"/>
      <c r="JCQ330" s="942"/>
      <c r="JCR330" s="942"/>
      <c r="JCS330" s="942"/>
      <c r="JCT330" s="942"/>
      <c r="JCU330" s="942"/>
      <c r="JCV330" s="942"/>
      <c r="JCW330" s="942"/>
      <c r="JCX330" s="942"/>
      <c r="JCY330" s="942"/>
      <c r="JCZ330" s="942"/>
      <c r="JDA330" s="942"/>
      <c r="JDB330" s="942"/>
      <c r="JDC330" s="942"/>
      <c r="JDD330" s="942"/>
      <c r="JDE330" s="942"/>
      <c r="JDF330" s="942"/>
      <c r="JDG330" s="942"/>
      <c r="JDH330" s="942"/>
      <c r="JDI330" s="942"/>
      <c r="JDJ330" s="942"/>
      <c r="JDK330" s="942"/>
      <c r="JDL330" s="942"/>
      <c r="JDM330" s="942"/>
      <c r="JDN330" s="942"/>
      <c r="JDO330" s="942"/>
      <c r="JDP330" s="942"/>
      <c r="JDQ330" s="942"/>
      <c r="JDR330" s="942"/>
      <c r="JDS330" s="942"/>
      <c r="JDT330" s="942"/>
      <c r="JDU330" s="942"/>
      <c r="JDV330" s="942"/>
      <c r="JDW330" s="942"/>
      <c r="JDX330" s="942"/>
      <c r="JDY330" s="942"/>
      <c r="JDZ330" s="942"/>
      <c r="JEA330" s="942"/>
      <c r="JEB330" s="942"/>
      <c r="JEC330" s="942"/>
      <c r="JED330" s="942"/>
      <c r="JEE330" s="942"/>
      <c r="JEF330" s="942"/>
      <c r="JEG330" s="942"/>
      <c r="JEH330" s="942"/>
      <c r="JEI330" s="942"/>
      <c r="JEJ330" s="942"/>
      <c r="JEK330" s="942"/>
      <c r="JEL330" s="942"/>
      <c r="JEM330" s="942"/>
      <c r="JEN330" s="942"/>
      <c r="JEO330" s="942"/>
      <c r="JEP330" s="942"/>
      <c r="JEQ330" s="942"/>
      <c r="JER330" s="942"/>
      <c r="JES330" s="942"/>
      <c r="JET330" s="942"/>
      <c r="JEU330" s="942"/>
      <c r="JEV330" s="942"/>
      <c r="JEW330" s="942"/>
      <c r="JEX330" s="942"/>
      <c r="JEY330" s="942"/>
      <c r="JEZ330" s="942"/>
      <c r="JFA330" s="942"/>
      <c r="JFB330" s="942"/>
      <c r="JFC330" s="942"/>
      <c r="JFD330" s="942"/>
      <c r="JFE330" s="942"/>
      <c r="JFF330" s="942"/>
      <c r="JFG330" s="942"/>
      <c r="JFH330" s="942"/>
      <c r="JFI330" s="942"/>
      <c r="JFJ330" s="942"/>
      <c r="JFK330" s="942"/>
      <c r="JFL330" s="942"/>
      <c r="JFM330" s="942"/>
      <c r="JFN330" s="942"/>
      <c r="JFO330" s="942"/>
      <c r="JFP330" s="942"/>
      <c r="JFQ330" s="942"/>
      <c r="JFR330" s="942"/>
      <c r="JFS330" s="942"/>
      <c r="JFT330" s="942"/>
      <c r="JFU330" s="942"/>
      <c r="JFV330" s="942"/>
      <c r="JFW330" s="942"/>
      <c r="JFX330" s="942"/>
      <c r="JFY330" s="942"/>
      <c r="JFZ330" s="942"/>
      <c r="JGA330" s="942"/>
      <c r="JGB330" s="942"/>
      <c r="JGC330" s="942"/>
      <c r="JGD330" s="942"/>
      <c r="JGE330" s="942"/>
      <c r="JGF330" s="942"/>
      <c r="JGG330" s="942"/>
      <c r="JGH330" s="942"/>
      <c r="JGI330" s="942"/>
      <c r="JGJ330" s="942"/>
      <c r="JGK330" s="942"/>
      <c r="JGL330" s="942"/>
      <c r="JGM330" s="942"/>
      <c r="JGN330" s="942"/>
      <c r="JGO330" s="942"/>
      <c r="JGP330" s="942"/>
      <c r="JGQ330" s="942"/>
      <c r="JGR330" s="942"/>
      <c r="JGS330" s="942"/>
      <c r="JGT330" s="942"/>
      <c r="JGU330" s="942"/>
      <c r="JGV330" s="942"/>
      <c r="JGW330" s="942"/>
      <c r="JGX330" s="942"/>
      <c r="JGY330" s="942"/>
      <c r="JGZ330" s="942"/>
      <c r="JHA330" s="942"/>
      <c r="JHB330" s="942"/>
      <c r="JHC330" s="942"/>
      <c r="JHD330" s="942"/>
      <c r="JHE330" s="942"/>
      <c r="JHF330" s="942"/>
      <c r="JHG330" s="942"/>
      <c r="JHH330" s="942"/>
      <c r="JHI330" s="942"/>
      <c r="JHJ330" s="942"/>
      <c r="JHK330" s="942"/>
      <c r="JHL330" s="942"/>
      <c r="JHM330" s="942"/>
      <c r="JHN330" s="942"/>
      <c r="JHO330" s="942"/>
      <c r="JHP330" s="942"/>
      <c r="JHQ330" s="942"/>
      <c r="JHR330" s="942"/>
      <c r="JHS330" s="942"/>
      <c r="JHT330" s="942"/>
      <c r="JHU330" s="942"/>
      <c r="JHV330" s="942"/>
      <c r="JHW330" s="942"/>
      <c r="JHX330" s="942"/>
      <c r="JHY330" s="942"/>
      <c r="JHZ330" s="942"/>
      <c r="JIA330" s="942"/>
      <c r="JIB330" s="942"/>
      <c r="JIC330" s="942"/>
      <c r="JID330" s="942"/>
      <c r="JIE330" s="942"/>
      <c r="JIF330" s="942"/>
      <c r="JIG330" s="942"/>
      <c r="JIH330" s="942"/>
      <c r="JII330" s="942"/>
      <c r="JIJ330" s="942"/>
      <c r="JIK330" s="942"/>
      <c r="JIL330" s="942"/>
      <c r="JIM330" s="942"/>
      <c r="JIN330" s="942"/>
      <c r="JIO330" s="942"/>
      <c r="JIP330" s="942"/>
      <c r="JIQ330" s="942"/>
      <c r="JIR330" s="942"/>
      <c r="JIS330" s="942"/>
      <c r="JIT330" s="942"/>
      <c r="JIU330" s="942"/>
      <c r="JIV330" s="942"/>
      <c r="JIW330" s="942"/>
      <c r="JIX330" s="942"/>
      <c r="JIY330" s="942"/>
      <c r="JIZ330" s="942"/>
      <c r="JJA330" s="942"/>
      <c r="JJB330" s="942"/>
      <c r="JJC330" s="942"/>
      <c r="JJD330" s="942"/>
      <c r="JJE330" s="942"/>
      <c r="JJF330" s="942"/>
      <c r="JJG330" s="942"/>
      <c r="JJH330" s="942"/>
      <c r="JJI330" s="942"/>
      <c r="JJJ330" s="942"/>
      <c r="JJK330" s="942"/>
      <c r="JJL330" s="942"/>
      <c r="JJM330" s="942"/>
      <c r="JJN330" s="942"/>
      <c r="JJO330" s="942"/>
      <c r="JJP330" s="942"/>
      <c r="JJQ330" s="942"/>
      <c r="JJR330" s="942"/>
      <c r="JJS330" s="942"/>
      <c r="JJT330" s="942"/>
      <c r="JJU330" s="942"/>
      <c r="JJV330" s="942"/>
      <c r="JJW330" s="942"/>
      <c r="JJX330" s="942"/>
      <c r="JJY330" s="942"/>
      <c r="JJZ330" s="942"/>
      <c r="JKA330" s="942"/>
      <c r="JKB330" s="942"/>
      <c r="JKC330" s="942"/>
      <c r="JKD330" s="942"/>
      <c r="JKE330" s="942"/>
      <c r="JKF330" s="942"/>
      <c r="JKG330" s="942"/>
      <c r="JKH330" s="942"/>
      <c r="JKI330" s="942"/>
      <c r="JKJ330" s="942"/>
      <c r="JKK330" s="942"/>
      <c r="JKL330" s="942"/>
      <c r="JKM330" s="942"/>
      <c r="JKN330" s="942"/>
      <c r="JKO330" s="942"/>
      <c r="JKP330" s="942"/>
      <c r="JKQ330" s="942"/>
      <c r="JKR330" s="942"/>
      <c r="JKS330" s="942"/>
      <c r="JKT330" s="942"/>
      <c r="JKU330" s="942"/>
      <c r="JKV330" s="942"/>
      <c r="JKW330" s="942"/>
      <c r="JKX330" s="942"/>
      <c r="JKY330" s="942"/>
      <c r="JKZ330" s="942"/>
      <c r="JLA330" s="942"/>
      <c r="JLB330" s="942"/>
      <c r="JLC330" s="942"/>
      <c r="JLD330" s="942"/>
      <c r="JLE330" s="942"/>
      <c r="JLF330" s="942"/>
      <c r="JLG330" s="942"/>
      <c r="JLH330" s="942"/>
      <c r="JLI330" s="942"/>
      <c r="JLJ330" s="942"/>
      <c r="JLK330" s="942"/>
      <c r="JLL330" s="942"/>
      <c r="JLM330" s="942"/>
      <c r="JLN330" s="942"/>
      <c r="JLO330" s="942"/>
      <c r="JLP330" s="942"/>
      <c r="JLQ330" s="942"/>
      <c r="JLR330" s="942"/>
      <c r="JLS330" s="942"/>
      <c r="JLT330" s="942"/>
      <c r="JLU330" s="942"/>
      <c r="JLV330" s="942"/>
      <c r="JLW330" s="942"/>
      <c r="JLX330" s="942"/>
      <c r="JLY330" s="942"/>
      <c r="JLZ330" s="942"/>
      <c r="JMA330" s="942"/>
      <c r="JMB330" s="942"/>
      <c r="JMC330" s="942"/>
      <c r="JMD330" s="942"/>
      <c r="JME330" s="942"/>
      <c r="JMF330" s="942"/>
      <c r="JMG330" s="942"/>
      <c r="JMH330" s="942"/>
      <c r="JMI330" s="942"/>
      <c r="JMJ330" s="942"/>
      <c r="JMK330" s="942"/>
      <c r="JML330" s="942"/>
      <c r="JMM330" s="942"/>
      <c r="JMN330" s="942"/>
      <c r="JMO330" s="942"/>
      <c r="JMP330" s="942"/>
      <c r="JMQ330" s="942"/>
      <c r="JMR330" s="942"/>
      <c r="JMS330" s="942"/>
      <c r="JMT330" s="942"/>
      <c r="JMU330" s="942"/>
      <c r="JMV330" s="942"/>
      <c r="JMW330" s="942"/>
      <c r="JMX330" s="942"/>
      <c r="JMY330" s="942"/>
      <c r="JMZ330" s="942"/>
      <c r="JNA330" s="942"/>
      <c r="JNB330" s="942"/>
      <c r="JNC330" s="942"/>
      <c r="JND330" s="942"/>
      <c r="JNE330" s="942"/>
      <c r="JNF330" s="942"/>
      <c r="JNG330" s="942"/>
      <c r="JNH330" s="942"/>
      <c r="JNI330" s="942"/>
      <c r="JNJ330" s="942"/>
      <c r="JNK330" s="942"/>
      <c r="JNL330" s="942"/>
      <c r="JNM330" s="942"/>
      <c r="JNN330" s="942"/>
      <c r="JNO330" s="942"/>
      <c r="JNP330" s="942"/>
      <c r="JNQ330" s="942"/>
      <c r="JNR330" s="942"/>
      <c r="JNS330" s="942"/>
      <c r="JNT330" s="942"/>
      <c r="JNU330" s="942"/>
      <c r="JNV330" s="942"/>
      <c r="JNW330" s="942"/>
      <c r="JNX330" s="942"/>
      <c r="JNY330" s="942"/>
      <c r="JNZ330" s="942"/>
      <c r="JOA330" s="942"/>
      <c r="JOB330" s="942"/>
      <c r="JOC330" s="942"/>
      <c r="JOD330" s="942"/>
      <c r="JOE330" s="942"/>
      <c r="JOF330" s="942"/>
      <c r="JOG330" s="942"/>
      <c r="JOH330" s="942"/>
      <c r="JOI330" s="942"/>
      <c r="JOJ330" s="942"/>
      <c r="JOK330" s="942"/>
      <c r="JOL330" s="942"/>
      <c r="JOM330" s="942"/>
      <c r="JON330" s="942"/>
      <c r="JOO330" s="942"/>
      <c r="JOP330" s="942"/>
      <c r="JOQ330" s="942"/>
      <c r="JOR330" s="942"/>
      <c r="JOS330" s="942"/>
      <c r="JOT330" s="942"/>
      <c r="JOU330" s="942"/>
      <c r="JOV330" s="942"/>
      <c r="JOW330" s="942"/>
      <c r="JOX330" s="942"/>
      <c r="JOY330" s="942"/>
      <c r="JOZ330" s="942"/>
      <c r="JPA330" s="942"/>
      <c r="JPB330" s="942"/>
      <c r="JPC330" s="942"/>
      <c r="JPD330" s="942"/>
      <c r="JPE330" s="942"/>
      <c r="JPF330" s="942"/>
      <c r="JPG330" s="942"/>
      <c r="JPH330" s="942"/>
      <c r="JPI330" s="942"/>
      <c r="JPJ330" s="942"/>
      <c r="JPK330" s="942"/>
      <c r="JPL330" s="942"/>
      <c r="JPM330" s="942"/>
      <c r="JPN330" s="942"/>
      <c r="JPO330" s="942"/>
      <c r="JPP330" s="942"/>
      <c r="JPQ330" s="942"/>
      <c r="JPR330" s="942"/>
      <c r="JPS330" s="942"/>
      <c r="JPT330" s="942"/>
      <c r="JPU330" s="942"/>
      <c r="JPV330" s="942"/>
      <c r="JPW330" s="942"/>
      <c r="JPX330" s="942"/>
      <c r="JPY330" s="942"/>
      <c r="JPZ330" s="942"/>
      <c r="JQA330" s="942"/>
      <c r="JQB330" s="942"/>
      <c r="JQC330" s="942"/>
      <c r="JQD330" s="942"/>
      <c r="JQE330" s="942"/>
      <c r="JQF330" s="942"/>
      <c r="JQG330" s="942"/>
      <c r="JQH330" s="942"/>
      <c r="JQI330" s="942"/>
      <c r="JQJ330" s="942"/>
      <c r="JQK330" s="942"/>
      <c r="JQL330" s="942"/>
      <c r="JQM330" s="942"/>
      <c r="JQN330" s="942"/>
      <c r="JQO330" s="942"/>
      <c r="JQP330" s="942"/>
      <c r="JQQ330" s="942"/>
      <c r="JQR330" s="942"/>
      <c r="JQS330" s="942"/>
      <c r="JQT330" s="942"/>
      <c r="JQU330" s="942"/>
      <c r="JQV330" s="942"/>
      <c r="JQW330" s="942"/>
      <c r="JQX330" s="942"/>
      <c r="JQY330" s="942"/>
      <c r="JQZ330" s="942"/>
      <c r="JRA330" s="942"/>
      <c r="JRB330" s="942"/>
      <c r="JRC330" s="942"/>
      <c r="JRD330" s="942"/>
      <c r="JRE330" s="942"/>
      <c r="JRF330" s="942"/>
      <c r="JRG330" s="942"/>
      <c r="JRH330" s="942"/>
      <c r="JRI330" s="942"/>
      <c r="JRJ330" s="942"/>
      <c r="JRK330" s="942"/>
      <c r="JRL330" s="942"/>
      <c r="JRM330" s="942"/>
      <c r="JRN330" s="942"/>
      <c r="JRO330" s="942"/>
      <c r="JRP330" s="942"/>
      <c r="JRQ330" s="942"/>
      <c r="JRR330" s="942"/>
      <c r="JRS330" s="942"/>
      <c r="JRT330" s="942"/>
      <c r="JRU330" s="942"/>
      <c r="JRV330" s="942"/>
      <c r="JRW330" s="942"/>
      <c r="JRX330" s="942"/>
      <c r="JRY330" s="942"/>
      <c r="JRZ330" s="942"/>
      <c r="JSA330" s="942"/>
      <c r="JSB330" s="942"/>
      <c r="JSC330" s="942"/>
      <c r="JSD330" s="942"/>
      <c r="JSE330" s="942"/>
      <c r="JSF330" s="942"/>
      <c r="JSG330" s="942"/>
      <c r="JSH330" s="942"/>
      <c r="JSI330" s="942"/>
      <c r="JSJ330" s="942"/>
      <c r="JSK330" s="942"/>
      <c r="JSL330" s="942"/>
      <c r="JSM330" s="942"/>
      <c r="JSN330" s="942"/>
      <c r="JSO330" s="942"/>
      <c r="JSP330" s="942"/>
      <c r="JSQ330" s="942"/>
      <c r="JSR330" s="942"/>
      <c r="JSS330" s="942"/>
      <c r="JST330" s="942"/>
      <c r="JSU330" s="942"/>
      <c r="JSV330" s="942"/>
      <c r="JSW330" s="942"/>
      <c r="JSX330" s="942"/>
      <c r="JSY330" s="942"/>
      <c r="JSZ330" s="942"/>
      <c r="JTA330" s="942"/>
      <c r="JTB330" s="942"/>
      <c r="JTC330" s="942"/>
      <c r="JTD330" s="942"/>
      <c r="JTE330" s="942"/>
      <c r="JTF330" s="942"/>
      <c r="JTG330" s="942"/>
      <c r="JTH330" s="942"/>
      <c r="JTI330" s="942"/>
      <c r="JTJ330" s="942"/>
      <c r="JTK330" s="942"/>
      <c r="JTL330" s="942"/>
      <c r="JTM330" s="942"/>
      <c r="JTN330" s="942"/>
      <c r="JTO330" s="942"/>
      <c r="JTP330" s="942"/>
      <c r="JTQ330" s="942"/>
      <c r="JTR330" s="942"/>
      <c r="JTS330" s="942"/>
      <c r="JTT330" s="942"/>
      <c r="JTU330" s="942"/>
      <c r="JTV330" s="942"/>
      <c r="JTW330" s="942"/>
      <c r="JTX330" s="942"/>
      <c r="JTY330" s="942"/>
      <c r="JTZ330" s="942"/>
      <c r="JUA330" s="942"/>
      <c r="JUB330" s="942"/>
      <c r="JUC330" s="942"/>
      <c r="JUD330" s="942"/>
      <c r="JUE330" s="942"/>
      <c r="JUF330" s="942"/>
      <c r="JUG330" s="942"/>
      <c r="JUH330" s="942"/>
      <c r="JUI330" s="942"/>
      <c r="JUJ330" s="942"/>
      <c r="JUK330" s="942"/>
      <c r="JUL330" s="942"/>
      <c r="JUM330" s="942"/>
      <c r="JUN330" s="942"/>
      <c r="JUO330" s="942"/>
      <c r="JUP330" s="942"/>
      <c r="JUQ330" s="942"/>
      <c r="JUR330" s="942"/>
      <c r="JUS330" s="942"/>
      <c r="JUT330" s="942"/>
      <c r="JUU330" s="942"/>
      <c r="JUV330" s="942"/>
      <c r="JUW330" s="942"/>
      <c r="JUX330" s="942"/>
      <c r="JUY330" s="942"/>
      <c r="JUZ330" s="942"/>
      <c r="JVA330" s="942"/>
      <c r="JVB330" s="942"/>
      <c r="JVC330" s="942"/>
      <c r="JVD330" s="942"/>
      <c r="JVE330" s="942"/>
      <c r="JVF330" s="942"/>
      <c r="JVG330" s="942"/>
      <c r="JVH330" s="942"/>
      <c r="JVI330" s="942"/>
      <c r="JVJ330" s="942"/>
      <c r="JVK330" s="942"/>
      <c r="JVL330" s="942"/>
      <c r="JVM330" s="942"/>
      <c r="JVN330" s="942"/>
      <c r="JVO330" s="942"/>
      <c r="JVP330" s="942"/>
      <c r="JVQ330" s="942"/>
      <c r="JVR330" s="942"/>
      <c r="JVS330" s="942"/>
      <c r="JVT330" s="942"/>
      <c r="JVU330" s="942"/>
      <c r="JVV330" s="942"/>
      <c r="JVW330" s="942"/>
      <c r="JVX330" s="942"/>
      <c r="JVY330" s="942"/>
      <c r="JVZ330" s="942"/>
      <c r="JWA330" s="942"/>
      <c r="JWB330" s="942"/>
      <c r="JWC330" s="942"/>
      <c r="JWD330" s="942"/>
      <c r="JWE330" s="942"/>
      <c r="JWF330" s="942"/>
      <c r="JWG330" s="942"/>
      <c r="JWH330" s="942"/>
      <c r="JWI330" s="942"/>
      <c r="JWJ330" s="942"/>
      <c r="JWK330" s="942"/>
      <c r="JWL330" s="942"/>
      <c r="JWM330" s="942"/>
      <c r="JWN330" s="942"/>
      <c r="JWO330" s="942"/>
      <c r="JWP330" s="942"/>
      <c r="JWQ330" s="942"/>
      <c r="JWR330" s="942"/>
      <c r="JWS330" s="942"/>
      <c r="JWT330" s="942"/>
      <c r="JWU330" s="942"/>
      <c r="JWV330" s="942"/>
      <c r="JWW330" s="942"/>
      <c r="JWX330" s="942"/>
      <c r="JWY330" s="942"/>
      <c r="JWZ330" s="942"/>
      <c r="JXA330" s="942"/>
      <c r="JXB330" s="942"/>
      <c r="JXC330" s="942"/>
      <c r="JXD330" s="942"/>
      <c r="JXE330" s="942"/>
      <c r="JXF330" s="942"/>
      <c r="JXG330" s="942"/>
      <c r="JXH330" s="942"/>
      <c r="JXI330" s="942"/>
      <c r="JXJ330" s="942"/>
      <c r="JXK330" s="942"/>
      <c r="JXL330" s="942"/>
      <c r="JXM330" s="942"/>
      <c r="JXN330" s="942"/>
      <c r="JXO330" s="942"/>
      <c r="JXP330" s="942"/>
      <c r="JXQ330" s="942"/>
      <c r="JXR330" s="942"/>
      <c r="JXS330" s="942"/>
      <c r="JXT330" s="942"/>
      <c r="JXU330" s="942"/>
      <c r="JXV330" s="942"/>
      <c r="JXW330" s="942"/>
      <c r="JXX330" s="942"/>
      <c r="JXY330" s="942"/>
      <c r="JXZ330" s="942"/>
      <c r="JYA330" s="942"/>
      <c r="JYB330" s="942"/>
      <c r="JYC330" s="942"/>
      <c r="JYD330" s="942"/>
      <c r="JYE330" s="942"/>
      <c r="JYF330" s="942"/>
      <c r="JYG330" s="942"/>
      <c r="JYH330" s="942"/>
      <c r="JYI330" s="942"/>
      <c r="JYJ330" s="942"/>
      <c r="JYK330" s="942"/>
      <c r="JYL330" s="942"/>
      <c r="JYM330" s="942"/>
      <c r="JYN330" s="942"/>
      <c r="JYO330" s="942"/>
      <c r="JYP330" s="942"/>
      <c r="JYQ330" s="942"/>
      <c r="JYR330" s="942"/>
      <c r="JYS330" s="942"/>
      <c r="JYT330" s="942"/>
      <c r="JYU330" s="942"/>
      <c r="JYV330" s="942"/>
      <c r="JYW330" s="942"/>
      <c r="JYX330" s="942"/>
      <c r="JYY330" s="942"/>
      <c r="JYZ330" s="942"/>
      <c r="JZA330" s="942"/>
      <c r="JZB330" s="942"/>
      <c r="JZC330" s="942"/>
      <c r="JZD330" s="942"/>
      <c r="JZE330" s="942"/>
      <c r="JZF330" s="942"/>
      <c r="JZG330" s="942"/>
      <c r="JZH330" s="942"/>
      <c r="JZI330" s="942"/>
      <c r="JZJ330" s="942"/>
      <c r="JZK330" s="942"/>
      <c r="JZL330" s="942"/>
      <c r="JZM330" s="942"/>
      <c r="JZN330" s="942"/>
      <c r="JZO330" s="942"/>
      <c r="JZP330" s="942"/>
      <c r="JZQ330" s="942"/>
      <c r="JZR330" s="942"/>
      <c r="JZS330" s="942"/>
      <c r="JZT330" s="942"/>
      <c r="JZU330" s="942"/>
      <c r="JZV330" s="942"/>
      <c r="JZW330" s="942"/>
      <c r="JZX330" s="942"/>
      <c r="JZY330" s="942"/>
      <c r="JZZ330" s="942"/>
      <c r="KAA330" s="942"/>
      <c r="KAB330" s="942"/>
      <c r="KAC330" s="942"/>
      <c r="KAD330" s="942"/>
      <c r="KAE330" s="942"/>
      <c r="KAF330" s="942"/>
      <c r="KAG330" s="942"/>
      <c r="KAH330" s="942"/>
      <c r="KAI330" s="942"/>
      <c r="KAJ330" s="942"/>
      <c r="KAK330" s="942"/>
      <c r="KAL330" s="942"/>
      <c r="KAM330" s="942"/>
      <c r="KAN330" s="942"/>
      <c r="KAO330" s="942"/>
      <c r="KAP330" s="942"/>
      <c r="KAQ330" s="942"/>
      <c r="KAR330" s="942"/>
      <c r="KAS330" s="942"/>
      <c r="KAT330" s="942"/>
      <c r="KAU330" s="942"/>
      <c r="KAV330" s="942"/>
      <c r="KAW330" s="942"/>
      <c r="KAX330" s="942"/>
      <c r="KAY330" s="942"/>
      <c r="KAZ330" s="942"/>
      <c r="KBA330" s="942"/>
      <c r="KBB330" s="942"/>
      <c r="KBC330" s="942"/>
      <c r="KBD330" s="942"/>
      <c r="KBE330" s="942"/>
      <c r="KBF330" s="942"/>
      <c r="KBG330" s="942"/>
      <c r="KBH330" s="942"/>
      <c r="KBI330" s="942"/>
      <c r="KBJ330" s="942"/>
      <c r="KBK330" s="942"/>
      <c r="KBL330" s="942"/>
      <c r="KBM330" s="942"/>
      <c r="KBN330" s="942"/>
      <c r="KBO330" s="942"/>
      <c r="KBP330" s="942"/>
      <c r="KBQ330" s="942"/>
      <c r="KBR330" s="942"/>
      <c r="KBS330" s="942"/>
      <c r="KBT330" s="942"/>
      <c r="KBU330" s="942"/>
      <c r="KBV330" s="942"/>
      <c r="KBW330" s="942"/>
      <c r="KBX330" s="942"/>
      <c r="KBY330" s="942"/>
      <c r="KBZ330" s="942"/>
      <c r="KCA330" s="942"/>
      <c r="KCB330" s="942"/>
      <c r="KCC330" s="942"/>
      <c r="KCD330" s="942"/>
      <c r="KCE330" s="942"/>
      <c r="KCF330" s="942"/>
      <c r="KCG330" s="942"/>
      <c r="KCH330" s="942"/>
      <c r="KCI330" s="942"/>
      <c r="KCJ330" s="942"/>
      <c r="KCK330" s="942"/>
      <c r="KCL330" s="942"/>
      <c r="KCM330" s="942"/>
      <c r="KCN330" s="942"/>
      <c r="KCO330" s="942"/>
      <c r="KCP330" s="942"/>
      <c r="KCQ330" s="942"/>
      <c r="KCR330" s="942"/>
      <c r="KCS330" s="942"/>
      <c r="KCT330" s="942"/>
      <c r="KCU330" s="942"/>
      <c r="KCV330" s="942"/>
      <c r="KCW330" s="942"/>
      <c r="KCX330" s="942"/>
      <c r="KCY330" s="942"/>
      <c r="KCZ330" s="942"/>
      <c r="KDA330" s="942"/>
      <c r="KDB330" s="942"/>
      <c r="KDC330" s="942"/>
      <c r="KDD330" s="942"/>
      <c r="KDE330" s="942"/>
      <c r="KDF330" s="942"/>
      <c r="KDG330" s="942"/>
      <c r="KDH330" s="942"/>
      <c r="KDI330" s="942"/>
      <c r="KDJ330" s="942"/>
      <c r="KDK330" s="942"/>
      <c r="KDL330" s="942"/>
      <c r="KDM330" s="942"/>
      <c r="KDN330" s="942"/>
      <c r="KDO330" s="942"/>
      <c r="KDP330" s="942"/>
      <c r="KDQ330" s="942"/>
      <c r="KDR330" s="942"/>
      <c r="KDS330" s="942"/>
      <c r="KDT330" s="942"/>
      <c r="KDU330" s="942"/>
      <c r="KDV330" s="942"/>
      <c r="KDW330" s="942"/>
      <c r="KDX330" s="942"/>
      <c r="KDY330" s="942"/>
      <c r="KDZ330" s="942"/>
      <c r="KEA330" s="942"/>
      <c r="KEB330" s="942"/>
      <c r="KEC330" s="942"/>
      <c r="KED330" s="942"/>
      <c r="KEE330" s="942"/>
      <c r="KEF330" s="942"/>
      <c r="KEG330" s="942"/>
      <c r="KEH330" s="942"/>
      <c r="KEI330" s="942"/>
      <c r="KEJ330" s="942"/>
      <c r="KEK330" s="942"/>
      <c r="KEL330" s="942"/>
      <c r="KEM330" s="942"/>
      <c r="KEN330" s="942"/>
      <c r="KEO330" s="942"/>
      <c r="KEP330" s="942"/>
      <c r="KEQ330" s="942"/>
      <c r="KER330" s="942"/>
      <c r="KES330" s="942"/>
      <c r="KET330" s="942"/>
      <c r="KEU330" s="942"/>
      <c r="KEV330" s="942"/>
      <c r="KEW330" s="942"/>
      <c r="KEX330" s="942"/>
      <c r="KEY330" s="942"/>
      <c r="KEZ330" s="942"/>
      <c r="KFA330" s="942"/>
      <c r="KFB330" s="942"/>
      <c r="KFC330" s="942"/>
      <c r="KFD330" s="942"/>
      <c r="KFE330" s="942"/>
      <c r="KFF330" s="942"/>
      <c r="KFG330" s="942"/>
      <c r="KFH330" s="942"/>
      <c r="KFI330" s="942"/>
      <c r="KFJ330" s="942"/>
      <c r="KFK330" s="942"/>
      <c r="KFL330" s="942"/>
      <c r="KFM330" s="942"/>
      <c r="KFN330" s="942"/>
      <c r="KFO330" s="942"/>
      <c r="KFP330" s="942"/>
      <c r="KFQ330" s="942"/>
      <c r="KFR330" s="942"/>
      <c r="KFS330" s="942"/>
      <c r="KFT330" s="942"/>
      <c r="KFU330" s="942"/>
      <c r="KFV330" s="942"/>
      <c r="KFW330" s="942"/>
      <c r="KFX330" s="942"/>
      <c r="KFY330" s="942"/>
      <c r="KFZ330" s="942"/>
      <c r="KGA330" s="942"/>
      <c r="KGB330" s="942"/>
      <c r="KGC330" s="942"/>
      <c r="KGD330" s="942"/>
      <c r="KGE330" s="942"/>
      <c r="KGF330" s="942"/>
      <c r="KGG330" s="942"/>
      <c r="KGH330" s="942"/>
      <c r="KGI330" s="942"/>
      <c r="KGJ330" s="942"/>
      <c r="KGK330" s="942"/>
      <c r="KGL330" s="942"/>
      <c r="KGM330" s="942"/>
      <c r="KGN330" s="942"/>
      <c r="KGO330" s="942"/>
      <c r="KGP330" s="942"/>
      <c r="KGQ330" s="942"/>
      <c r="KGR330" s="942"/>
      <c r="KGS330" s="942"/>
      <c r="KGT330" s="942"/>
      <c r="KGU330" s="942"/>
      <c r="KGV330" s="942"/>
      <c r="KGW330" s="942"/>
      <c r="KGX330" s="942"/>
      <c r="KGY330" s="942"/>
      <c r="KGZ330" s="942"/>
      <c r="KHA330" s="942"/>
      <c r="KHB330" s="942"/>
      <c r="KHC330" s="942"/>
      <c r="KHD330" s="942"/>
      <c r="KHE330" s="942"/>
      <c r="KHF330" s="942"/>
      <c r="KHG330" s="942"/>
      <c r="KHH330" s="942"/>
      <c r="KHI330" s="942"/>
      <c r="KHJ330" s="942"/>
      <c r="KHK330" s="942"/>
      <c r="KHL330" s="942"/>
      <c r="KHM330" s="942"/>
      <c r="KHN330" s="942"/>
      <c r="KHO330" s="942"/>
      <c r="KHP330" s="942"/>
      <c r="KHQ330" s="942"/>
      <c r="KHR330" s="942"/>
      <c r="KHS330" s="942"/>
      <c r="KHT330" s="942"/>
      <c r="KHU330" s="942"/>
      <c r="KHV330" s="942"/>
      <c r="KHW330" s="942"/>
      <c r="KHX330" s="942"/>
      <c r="KHY330" s="942"/>
      <c r="KHZ330" s="942"/>
      <c r="KIA330" s="942"/>
      <c r="KIB330" s="942"/>
      <c r="KIC330" s="942"/>
      <c r="KID330" s="942"/>
      <c r="KIE330" s="942"/>
      <c r="KIF330" s="942"/>
      <c r="KIG330" s="942"/>
      <c r="KIH330" s="942"/>
      <c r="KII330" s="942"/>
      <c r="KIJ330" s="942"/>
      <c r="KIK330" s="942"/>
      <c r="KIL330" s="942"/>
      <c r="KIM330" s="942"/>
      <c r="KIN330" s="942"/>
      <c r="KIO330" s="942"/>
      <c r="KIP330" s="942"/>
      <c r="KIQ330" s="942"/>
      <c r="KIR330" s="942"/>
      <c r="KIS330" s="942"/>
      <c r="KIT330" s="942"/>
      <c r="KIU330" s="942"/>
      <c r="KIV330" s="942"/>
      <c r="KIW330" s="942"/>
      <c r="KIX330" s="942"/>
      <c r="KIY330" s="942"/>
      <c r="KIZ330" s="942"/>
      <c r="KJA330" s="942"/>
      <c r="KJB330" s="942"/>
      <c r="KJC330" s="942"/>
      <c r="KJD330" s="942"/>
      <c r="KJE330" s="942"/>
      <c r="KJF330" s="942"/>
      <c r="KJG330" s="942"/>
      <c r="KJH330" s="942"/>
      <c r="KJI330" s="942"/>
      <c r="KJJ330" s="942"/>
      <c r="KJK330" s="942"/>
      <c r="KJL330" s="942"/>
      <c r="KJM330" s="942"/>
      <c r="KJN330" s="942"/>
      <c r="KJO330" s="942"/>
      <c r="KJP330" s="942"/>
      <c r="KJQ330" s="942"/>
      <c r="KJR330" s="942"/>
      <c r="KJS330" s="942"/>
      <c r="KJT330" s="942"/>
      <c r="KJU330" s="942"/>
      <c r="KJV330" s="942"/>
      <c r="KJW330" s="942"/>
      <c r="KJX330" s="942"/>
      <c r="KJY330" s="942"/>
      <c r="KJZ330" s="942"/>
      <c r="KKA330" s="942"/>
      <c r="KKB330" s="942"/>
      <c r="KKC330" s="942"/>
      <c r="KKD330" s="942"/>
      <c r="KKE330" s="942"/>
      <c r="KKF330" s="942"/>
      <c r="KKG330" s="942"/>
      <c r="KKH330" s="942"/>
      <c r="KKI330" s="942"/>
      <c r="KKJ330" s="942"/>
      <c r="KKK330" s="942"/>
      <c r="KKL330" s="942"/>
      <c r="KKM330" s="942"/>
      <c r="KKN330" s="942"/>
      <c r="KKO330" s="942"/>
      <c r="KKP330" s="942"/>
      <c r="KKQ330" s="942"/>
      <c r="KKR330" s="942"/>
      <c r="KKS330" s="942"/>
      <c r="KKT330" s="942"/>
      <c r="KKU330" s="942"/>
      <c r="KKV330" s="942"/>
      <c r="KKW330" s="942"/>
      <c r="KKX330" s="942"/>
      <c r="KKY330" s="942"/>
      <c r="KKZ330" s="942"/>
      <c r="KLA330" s="942"/>
      <c r="KLB330" s="942"/>
      <c r="KLC330" s="942"/>
      <c r="KLD330" s="942"/>
      <c r="KLE330" s="942"/>
      <c r="KLF330" s="942"/>
      <c r="KLG330" s="942"/>
      <c r="KLH330" s="942"/>
      <c r="KLI330" s="942"/>
      <c r="KLJ330" s="942"/>
      <c r="KLK330" s="942"/>
      <c r="KLL330" s="942"/>
      <c r="KLM330" s="942"/>
      <c r="KLN330" s="942"/>
      <c r="KLO330" s="942"/>
      <c r="KLP330" s="942"/>
      <c r="KLQ330" s="942"/>
      <c r="KLR330" s="942"/>
      <c r="KLS330" s="942"/>
      <c r="KLT330" s="942"/>
      <c r="KLU330" s="942"/>
      <c r="KLV330" s="942"/>
      <c r="KLW330" s="942"/>
      <c r="KLX330" s="942"/>
      <c r="KLY330" s="942"/>
      <c r="KLZ330" s="942"/>
      <c r="KMA330" s="942"/>
      <c r="KMB330" s="942"/>
      <c r="KMC330" s="942"/>
      <c r="KMD330" s="942"/>
      <c r="KME330" s="942"/>
      <c r="KMF330" s="942"/>
      <c r="KMG330" s="942"/>
      <c r="KMH330" s="942"/>
      <c r="KMI330" s="942"/>
      <c r="KMJ330" s="942"/>
      <c r="KMK330" s="942"/>
      <c r="KML330" s="942"/>
      <c r="KMM330" s="942"/>
      <c r="KMN330" s="942"/>
      <c r="KMO330" s="942"/>
      <c r="KMP330" s="942"/>
      <c r="KMQ330" s="942"/>
      <c r="KMR330" s="942"/>
      <c r="KMS330" s="942"/>
      <c r="KMT330" s="942"/>
      <c r="KMU330" s="942"/>
      <c r="KMV330" s="942"/>
      <c r="KMW330" s="942"/>
      <c r="KMX330" s="942"/>
      <c r="KMY330" s="942"/>
      <c r="KMZ330" s="942"/>
      <c r="KNA330" s="942"/>
      <c r="KNB330" s="942"/>
      <c r="KNC330" s="942"/>
      <c r="KND330" s="942"/>
      <c r="KNE330" s="942"/>
      <c r="KNF330" s="942"/>
      <c r="KNG330" s="942"/>
      <c r="KNH330" s="942"/>
      <c r="KNI330" s="942"/>
      <c r="KNJ330" s="942"/>
      <c r="KNK330" s="942"/>
      <c r="KNL330" s="942"/>
      <c r="KNM330" s="942"/>
      <c r="KNN330" s="942"/>
      <c r="KNO330" s="942"/>
      <c r="KNP330" s="942"/>
      <c r="KNQ330" s="942"/>
      <c r="KNR330" s="942"/>
      <c r="KNS330" s="942"/>
      <c r="KNT330" s="942"/>
      <c r="KNU330" s="942"/>
      <c r="KNV330" s="942"/>
      <c r="KNW330" s="942"/>
      <c r="KNX330" s="942"/>
      <c r="KNY330" s="942"/>
      <c r="KNZ330" s="942"/>
      <c r="KOA330" s="942"/>
      <c r="KOB330" s="942"/>
      <c r="KOC330" s="942"/>
      <c r="KOD330" s="942"/>
      <c r="KOE330" s="942"/>
      <c r="KOF330" s="942"/>
      <c r="KOG330" s="942"/>
      <c r="KOH330" s="942"/>
      <c r="KOI330" s="942"/>
      <c r="KOJ330" s="942"/>
      <c r="KOK330" s="942"/>
      <c r="KOL330" s="942"/>
      <c r="KOM330" s="942"/>
      <c r="KON330" s="942"/>
      <c r="KOO330" s="942"/>
      <c r="KOP330" s="942"/>
      <c r="KOQ330" s="942"/>
      <c r="KOR330" s="942"/>
      <c r="KOS330" s="942"/>
      <c r="KOT330" s="942"/>
      <c r="KOU330" s="942"/>
      <c r="KOV330" s="942"/>
      <c r="KOW330" s="942"/>
      <c r="KOX330" s="942"/>
      <c r="KOY330" s="942"/>
      <c r="KOZ330" s="942"/>
      <c r="KPA330" s="942"/>
      <c r="KPB330" s="942"/>
      <c r="KPC330" s="942"/>
      <c r="KPD330" s="942"/>
      <c r="KPE330" s="942"/>
      <c r="KPF330" s="942"/>
      <c r="KPG330" s="942"/>
      <c r="KPH330" s="942"/>
      <c r="KPI330" s="942"/>
      <c r="KPJ330" s="942"/>
      <c r="KPK330" s="942"/>
      <c r="KPL330" s="942"/>
      <c r="KPM330" s="942"/>
      <c r="KPN330" s="942"/>
      <c r="KPO330" s="942"/>
      <c r="KPP330" s="942"/>
      <c r="KPQ330" s="942"/>
      <c r="KPR330" s="942"/>
      <c r="KPS330" s="942"/>
      <c r="KPT330" s="942"/>
      <c r="KPU330" s="942"/>
      <c r="KPV330" s="942"/>
      <c r="KPW330" s="942"/>
      <c r="KPX330" s="942"/>
      <c r="KPY330" s="942"/>
      <c r="KPZ330" s="942"/>
      <c r="KQA330" s="942"/>
      <c r="KQB330" s="942"/>
      <c r="KQC330" s="942"/>
      <c r="KQD330" s="942"/>
      <c r="KQE330" s="942"/>
      <c r="KQF330" s="942"/>
      <c r="KQG330" s="942"/>
      <c r="KQH330" s="942"/>
      <c r="KQI330" s="942"/>
      <c r="KQJ330" s="942"/>
      <c r="KQK330" s="942"/>
      <c r="KQL330" s="942"/>
      <c r="KQM330" s="942"/>
      <c r="KQN330" s="942"/>
      <c r="KQO330" s="942"/>
      <c r="KQP330" s="942"/>
      <c r="KQQ330" s="942"/>
      <c r="KQR330" s="942"/>
      <c r="KQS330" s="942"/>
      <c r="KQT330" s="942"/>
      <c r="KQU330" s="942"/>
      <c r="KQV330" s="942"/>
      <c r="KQW330" s="942"/>
      <c r="KQX330" s="942"/>
      <c r="KQY330" s="942"/>
      <c r="KQZ330" s="942"/>
      <c r="KRA330" s="942"/>
      <c r="KRB330" s="942"/>
      <c r="KRC330" s="942"/>
      <c r="KRD330" s="942"/>
      <c r="KRE330" s="942"/>
      <c r="KRF330" s="942"/>
      <c r="KRG330" s="942"/>
      <c r="KRH330" s="942"/>
      <c r="KRI330" s="942"/>
      <c r="KRJ330" s="942"/>
      <c r="KRK330" s="942"/>
      <c r="KRL330" s="942"/>
      <c r="KRM330" s="942"/>
      <c r="KRN330" s="942"/>
      <c r="KRO330" s="942"/>
      <c r="KRP330" s="942"/>
      <c r="KRQ330" s="942"/>
      <c r="KRR330" s="942"/>
      <c r="KRS330" s="942"/>
      <c r="KRT330" s="942"/>
      <c r="KRU330" s="942"/>
      <c r="KRV330" s="942"/>
      <c r="KRW330" s="942"/>
      <c r="KRX330" s="942"/>
      <c r="KRY330" s="942"/>
      <c r="KRZ330" s="942"/>
      <c r="KSA330" s="942"/>
      <c r="KSB330" s="942"/>
      <c r="KSC330" s="942"/>
      <c r="KSD330" s="942"/>
      <c r="KSE330" s="942"/>
      <c r="KSF330" s="942"/>
      <c r="KSG330" s="942"/>
      <c r="KSH330" s="942"/>
      <c r="KSI330" s="942"/>
      <c r="KSJ330" s="942"/>
      <c r="KSK330" s="942"/>
      <c r="KSL330" s="942"/>
      <c r="KSM330" s="942"/>
      <c r="KSN330" s="942"/>
      <c r="KSO330" s="942"/>
      <c r="KSP330" s="942"/>
      <c r="KSQ330" s="942"/>
      <c r="KSR330" s="942"/>
      <c r="KSS330" s="942"/>
      <c r="KST330" s="942"/>
      <c r="KSU330" s="942"/>
      <c r="KSV330" s="942"/>
      <c r="KSW330" s="942"/>
      <c r="KSX330" s="942"/>
      <c r="KSY330" s="942"/>
      <c r="KSZ330" s="942"/>
      <c r="KTA330" s="942"/>
      <c r="KTB330" s="942"/>
      <c r="KTC330" s="942"/>
      <c r="KTD330" s="942"/>
      <c r="KTE330" s="942"/>
      <c r="KTF330" s="942"/>
      <c r="KTG330" s="942"/>
      <c r="KTH330" s="942"/>
      <c r="KTI330" s="942"/>
      <c r="KTJ330" s="942"/>
      <c r="KTK330" s="942"/>
      <c r="KTL330" s="942"/>
      <c r="KTM330" s="942"/>
      <c r="KTN330" s="942"/>
      <c r="KTO330" s="942"/>
      <c r="KTP330" s="942"/>
      <c r="KTQ330" s="942"/>
      <c r="KTR330" s="942"/>
      <c r="KTS330" s="942"/>
      <c r="KTT330" s="942"/>
      <c r="KTU330" s="942"/>
      <c r="KTV330" s="942"/>
      <c r="KTW330" s="942"/>
      <c r="KTX330" s="942"/>
      <c r="KTY330" s="942"/>
      <c r="KTZ330" s="942"/>
      <c r="KUA330" s="942"/>
      <c r="KUB330" s="942"/>
      <c r="KUC330" s="942"/>
      <c r="KUD330" s="942"/>
      <c r="KUE330" s="942"/>
      <c r="KUF330" s="942"/>
      <c r="KUG330" s="942"/>
      <c r="KUH330" s="942"/>
      <c r="KUI330" s="942"/>
      <c r="KUJ330" s="942"/>
      <c r="KUK330" s="942"/>
      <c r="KUL330" s="942"/>
      <c r="KUM330" s="942"/>
      <c r="KUN330" s="942"/>
      <c r="KUO330" s="942"/>
      <c r="KUP330" s="942"/>
      <c r="KUQ330" s="942"/>
      <c r="KUR330" s="942"/>
      <c r="KUS330" s="942"/>
      <c r="KUT330" s="942"/>
      <c r="KUU330" s="942"/>
      <c r="KUV330" s="942"/>
      <c r="KUW330" s="942"/>
      <c r="KUX330" s="942"/>
      <c r="KUY330" s="942"/>
      <c r="KUZ330" s="942"/>
      <c r="KVA330" s="942"/>
      <c r="KVB330" s="942"/>
      <c r="KVC330" s="942"/>
      <c r="KVD330" s="942"/>
      <c r="KVE330" s="942"/>
      <c r="KVF330" s="942"/>
      <c r="KVG330" s="942"/>
      <c r="KVH330" s="942"/>
      <c r="KVI330" s="942"/>
      <c r="KVJ330" s="942"/>
      <c r="KVK330" s="942"/>
      <c r="KVL330" s="942"/>
      <c r="KVM330" s="942"/>
      <c r="KVN330" s="942"/>
      <c r="KVO330" s="942"/>
      <c r="KVP330" s="942"/>
      <c r="KVQ330" s="942"/>
      <c r="KVR330" s="942"/>
      <c r="KVS330" s="942"/>
      <c r="KVT330" s="942"/>
      <c r="KVU330" s="942"/>
      <c r="KVV330" s="942"/>
      <c r="KVW330" s="942"/>
      <c r="KVX330" s="942"/>
      <c r="KVY330" s="942"/>
      <c r="KVZ330" s="942"/>
      <c r="KWA330" s="942"/>
      <c r="KWB330" s="942"/>
      <c r="KWC330" s="942"/>
      <c r="KWD330" s="942"/>
      <c r="KWE330" s="942"/>
      <c r="KWF330" s="942"/>
      <c r="KWG330" s="942"/>
      <c r="KWH330" s="942"/>
      <c r="KWI330" s="942"/>
      <c r="KWJ330" s="942"/>
      <c r="KWK330" s="942"/>
      <c r="KWL330" s="942"/>
      <c r="KWM330" s="942"/>
      <c r="KWN330" s="942"/>
      <c r="KWO330" s="942"/>
      <c r="KWP330" s="942"/>
      <c r="KWQ330" s="942"/>
      <c r="KWR330" s="942"/>
      <c r="KWS330" s="942"/>
      <c r="KWT330" s="942"/>
      <c r="KWU330" s="942"/>
      <c r="KWV330" s="942"/>
      <c r="KWW330" s="942"/>
      <c r="KWX330" s="942"/>
      <c r="KWY330" s="942"/>
      <c r="KWZ330" s="942"/>
      <c r="KXA330" s="942"/>
      <c r="KXB330" s="942"/>
      <c r="KXC330" s="942"/>
      <c r="KXD330" s="942"/>
      <c r="KXE330" s="942"/>
      <c r="KXF330" s="942"/>
      <c r="KXG330" s="942"/>
      <c r="KXH330" s="942"/>
      <c r="KXI330" s="942"/>
      <c r="KXJ330" s="942"/>
      <c r="KXK330" s="942"/>
      <c r="KXL330" s="942"/>
      <c r="KXM330" s="942"/>
      <c r="KXN330" s="942"/>
      <c r="KXO330" s="942"/>
      <c r="KXP330" s="942"/>
      <c r="KXQ330" s="942"/>
      <c r="KXR330" s="942"/>
      <c r="KXS330" s="942"/>
      <c r="KXT330" s="942"/>
      <c r="KXU330" s="942"/>
      <c r="KXV330" s="942"/>
      <c r="KXW330" s="942"/>
      <c r="KXX330" s="942"/>
      <c r="KXY330" s="942"/>
      <c r="KXZ330" s="942"/>
      <c r="KYA330" s="942"/>
      <c r="KYB330" s="942"/>
      <c r="KYC330" s="942"/>
      <c r="KYD330" s="942"/>
      <c r="KYE330" s="942"/>
      <c r="KYF330" s="942"/>
      <c r="KYG330" s="942"/>
      <c r="KYH330" s="942"/>
      <c r="KYI330" s="942"/>
      <c r="KYJ330" s="942"/>
      <c r="KYK330" s="942"/>
      <c r="KYL330" s="942"/>
      <c r="KYM330" s="942"/>
      <c r="KYN330" s="942"/>
      <c r="KYO330" s="942"/>
      <c r="KYP330" s="942"/>
      <c r="KYQ330" s="942"/>
      <c r="KYR330" s="942"/>
      <c r="KYS330" s="942"/>
      <c r="KYT330" s="942"/>
      <c r="KYU330" s="942"/>
      <c r="KYV330" s="942"/>
      <c r="KYW330" s="942"/>
      <c r="KYX330" s="942"/>
      <c r="KYY330" s="942"/>
      <c r="KYZ330" s="942"/>
      <c r="KZA330" s="942"/>
      <c r="KZB330" s="942"/>
      <c r="KZC330" s="942"/>
      <c r="KZD330" s="942"/>
      <c r="KZE330" s="942"/>
      <c r="KZF330" s="942"/>
      <c r="KZG330" s="942"/>
      <c r="KZH330" s="942"/>
      <c r="KZI330" s="942"/>
      <c r="KZJ330" s="942"/>
      <c r="KZK330" s="942"/>
      <c r="KZL330" s="942"/>
      <c r="KZM330" s="942"/>
      <c r="KZN330" s="942"/>
      <c r="KZO330" s="942"/>
      <c r="KZP330" s="942"/>
      <c r="KZQ330" s="942"/>
      <c r="KZR330" s="942"/>
      <c r="KZS330" s="942"/>
      <c r="KZT330" s="942"/>
      <c r="KZU330" s="942"/>
      <c r="KZV330" s="942"/>
      <c r="KZW330" s="942"/>
      <c r="KZX330" s="942"/>
      <c r="KZY330" s="942"/>
      <c r="KZZ330" s="942"/>
      <c r="LAA330" s="942"/>
      <c r="LAB330" s="942"/>
      <c r="LAC330" s="942"/>
      <c r="LAD330" s="942"/>
      <c r="LAE330" s="942"/>
      <c r="LAF330" s="942"/>
      <c r="LAG330" s="942"/>
      <c r="LAH330" s="942"/>
      <c r="LAI330" s="942"/>
      <c r="LAJ330" s="942"/>
      <c r="LAK330" s="942"/>
      <c r="LAL330" s="942"/>
      <c r="LAM330" s="942"/>
      <c r="LAN330" s="942"/>
      <c r="LAO330" s="942"/>
      <c r="LAP330" s="942"/>
      <c r="LAQ330" s="942"/>
      <c r="LAR330" s="942"/>
      <c r="LAS330" s="942"/>
      <c r="LAT330" s="942"/>
      <c r="LAU330" s="942"/>
      <c r="LAV330" s="942"/>
      <c r="LAW330" s="942"/>
      <c r="LAX330" s="942"/>
      <c r="LAY330" s="942"/>
      <c r="LAZ330" s="942"/>
      <c r="LBA330" s="942"/>
      <c r="LBB330" s="942"/>
      <c r="LBC330" s="942"/>
      <c r="LBD330" s="942"/>
      <c r="LBE330" s="942"/>
      <c r="LBF330" s="942"/>
      <c r="LBG330" s="942"/>
      <c r="LBH330" s="942"/>
      <c r="LBI330" s="942"/>
      <c r="LBJ330" s="942"/>
      <c r="LBK330" s="942"/>
      <c r="LBL330" s="942"/>
      <c r="LBM330" s="942"/>
      <c r="LBN330" s="942"/>
      <c r="LBO330" s="942"/>
      <c r="LBP330" s="942"/>
      <c r="LBQ330" s="942"/>
      <c r="LBR330" s="942"/>
      <c r="LBS330" s="942"/>
      <c r="LBT330" s="942"/>
      <c r="LBU330" s="942"/>
      <c r="LBV330" s="942"/>
      <c r="LBW330" s="942"/>
      <c r="LBX330" s="942"/>
      <c r="LBY330" s="942"/>
      <c r="LBZ330" s="942"/>
      <c r="LCA330" s="942"/>
      <c r="LCB330" s="942"/>
      <c r="LCC330" s="942"/>
      <c r="LCD330" s="942"/>
      <c r="LCE330" s="942"/>
      <c r="LCF330" s="942"/>
      <c r="LCG330" s="942"/>
      <c r="LCH330" s="942"/>
      <c r="LCI330" s="942"/>
      <c r="LCJ330" s="942"/>
      <c r="LCK330" s="942"/>
      <c r="LCL330" s="942"/>
      <c r="LCM330" s="942"/>
      <c r="LCN330" s="942"/>
      <c r="LCO330" s="942"/>
      <c r="LCP330" s="942"/>
      <c r="LCQ330" s="942"/>
      <c r="LCR330" s="942"/>
      <c r="LCS330" s="942"/>
      <c r="LCT330" s="942"/>
      <c r="LCU330" s="942"/>
      <c r="LCV330" s="942"/>
      <c r="LCW330" s="942"/>
      <c r="LCX330" s="942"/>
      <c r="LCY330" s="942"/>
      <c r="LCZ330" s="942"/>
      <c r="LDA330" s="942"/>
      <c r="LDB330" s="942"/>
      <c r="LDC330" s="942"/>
      <c r="LDD330" s="942"/>
      <c r="LDE330" s="942"/>
      <c r="LDF330" s="942"/>
      <c r="LDG330" s="942"/>
      <c r="LDH330" s="942"/>
      <c r="LDI330" s="942"/>
      <c r="LDJ330" s="942"/>
      <c r="LDK330" s="942"/>
      <c r="LDL330" s="942"/>
      <c r="LDM330" s="942"/>
      <c r="LDN330" s="942"/>
      <c r="LDO330" s="942"/>
      <c r="LDP330" s="942"/>
      <c r="LDQ330" s="942"/>
      <c r="LDR330" s="942"/>
      <c r="LDS330" s="942"/>
      <c r="LDT330" s="942"/>
      <c r="LDU330" s="942"/>
      <c r="LDV330" s="942"/>
      <c r="LDW330" s="942"/>
      <c r="LDX330" s="942"/>
      <c r="LDY330" s="942"/>
      <c r="LDZ330" s="942"/>
      <c r="LEA330" s="942"/>
      <c r="LEB330" s="942"/>
      <c r="LEC330" s="942"/>
      <c r="LED330" s="942"/>
      <c r="LEE330" s="942"/>
      <c r="LEF330" s="942"/>
      <c r="LEG330" s="942"/>
      <c r="LEH330" s="942"/>
      <c r="LEI330" s="942"/>
      <c r="LEJ330" s="942"/>
      <c r="LEK330" s="942"/>
      <c r="LEL330" s="942"/>
      <c r="LEM330" s="942"/>
      <c r="LEN330" s="942"/>
      <c r="LEO330" s="942"/>
      <c r="LEP330" s="942"/>
      <c r="LEQ330" s="942"/>
      <c r="LER330" s="942"/>
      <c r="LES330" s="942"/>
      <c r="LET330" s="942"/>
      <c r="LEU330" s="942"/>
      <c r="LEV330" s="942"/>
      <c r="LEW330" s="942"/>
      <c r="LEX330" s="942"/>
      <c r="LEY330" s="942"/>
      <c r="LEZ330" s="942"/>
      <c r="LFA330" s="942"/>
      <c r="LFB330" s="942"/>
      <c r="LFC330" s="942"/>
      <c r="LFD330" s="942"/>
      <c r="LFE330" s="942"/>
      <c r="LFF330" s="942"/>
      <c r="LFG330" s="942"/>
      <c r="LFH330" s="942"/>
      <c r="LFI330" s="942"/>
      <c r="LFJ330" s="942"/>
      <c r="LFK330" s="942"/>
      <c r="LFL330" s="942"/>
      <c r="LFM330" s="942"/>
      <c r="LFN330" s="942"/>
      <c r="LFO330" s="942"/>
      <c r="LFP330" s="942"/>
      <c r="LFQ330" s="942"/>
      <c r="LFR330" s="942"/>
      <c r="LFS330" s="942"/>
      <c r="LFT330" s="942"/>
      <c r="LFU330" s="942"/>
      <c r="LFV330" s="942"/>
      <c r="LFW330" s="942"/>
      <c r="LFX330" s="942"/>
      <c r="LFY330" s="942"/>
      <c r="LFZ330" s="942"/>
      <c r="LGA330" s="942"/>
      <c r="LGB330" s="942"/>
      <c r="LGC330" s="942"/>
      <c r="LGD330" s="942"/>
      <c r="LGE330" s="942"/>
      <c r="LGF330" s="942"/>
      <c r="LGG330" s="942"/>
      <c r="LGH330" s="942"/>
      <c r="LGI330" s="942"/>
      <c r="LGJ330" s="942"/>
      <c r="LGK330" s="942"/>
      <c r="LGL330" s="942"/>
      <c r="LGM330" s="942"/>
      <c r="LGN330" s="942"/>
      <c r="LGO330" s="942"/>
      <c r="LGP330" s="942"/>
      <c r="LGQ330" s="942"/>
      <c r="LGR330" s="942"/>
      <c r="LGS330" s="942"/>
      <c r="LGT330" s="942"/>
      <c r="LGU330" s="942"/>
      <c r="LGV330" s="942"/>
      <c r="LGW330" s="942"/>
      <c r="LGX330" s="942"/>
      <c r="LGY330" s="942"/>
      <c r="LGZ330" s="942"/>
      <c r="LHA330" s="942"/>
      <c r="LHB330" s="942"/>
      <c r="LHC330" s="942"/>
      <c r="LHD330" s="942"/>
      <c r="LHE330" s="942"/>
      <c r="LHF330" s="942"/>
      <c r="LHG330" s="942"/>
      <c r="LHH330" s="942"/>
      <c r="LHI330" s="942"/>
      <c r="LHJ330" s="942"/>
      <c r="LHK330" s="942"/>
      <c r="LHL330" s="942"/>
      <c r="LHM330" s="942"/>
      <c r="LHN330" s="942"/>
      <c r="LHO330" s="942"/>
      <c r="LHP330" s="942"/>
      <c r="LHQ330" s="942"/>
      <c r="LHR330" s="942"/>
      <c r="LHS330" s="942"/>
      <c r="LHT330" s="942"/>
      <c r="LHU330" s="942"/>
      <c r="LHV330" s="942"/>
      <c r="LHW330" s="942"/>
      <c r="LHX330" s="942"/>
      <c r="LHY330" s="942"/>
      <c r="LHZ330" s="942"/>
      <c r="LIA330" s="942"/>
      <c r="LIB330" s="942"/>
      <c r="LIC330" s="942"/>
      <c r="LID330" s="942"/>
      <c r="LIE330" s="942"/>
      <c r="LIF330" s="942"/>
      <c r="LIG330" s="942"/>
      <c r="LIH330" s="942"/>
      <c r="LII330" s="942"/>
      <c r="LIJ330" s="942"/>
      <c r="LIK330" s="942"/>
      <c r="LIL330" s="942"/>
      <c r="LIM330" s="942"/>
      <c r="LIN330" s="942"/>
      <c r="LIO330" s="942"/>
      <c r="LIP330" s="942"/>
      <c r="LIQ330" s="942"/>
      <c r="LIR330" s="942"/>
      <c r="LIS330" s="942"/>
      <c r="LIT330" s="942"/>
      <c r="LIU330" s="942"/>
      <c r="LIV330" s="942"/>
      <c r="LIW330" s="942"/>
      <c r="LIX330" s="942"/>
      <c r="LIY330" s="942"/>
      <c r="LIZ330" s="942"/>
      <c r="LJA330" s="942"/>
      <c r="LJB330" s="942"/>
      <c r="LJC330" s="942"/>
      <c r="LJD330" s="942"/>
      <c r="LJE330" s="942"/>
      <c r="LJF330" s="942"/>
      <c r="LJG330" s="942"/>
      <c r="LJH330" s="942"/>
      <c r="LJI330" s="942"/>
      <c r="LJJ330" s="942"/>
      <c r="LJK330" s="942"/>
      <c r="LJL330" s="942"/>
      <c r="LJM330" s="942"/>
      <c r="LJN330" s="942"/>
      <c r="LJO330" s="942"/>
      <c r="LJP330" s="942"/>
      <c r="LJQ330" s="942"/>
      <c r="LJR330" s="942"/>
      <c r="LJS330" s="942"/>
      <c r="LJT330" s="942"/>
      <c r="LJU330" s="942"/>
      <c r="LJV330" s="942"/>
      <c r="LJW330" s="942"/>
      <c r="LJX330" s="942"/>
      <c r="LJY330" s="942"/>
      <c r="LJZ330" s="942"/>
      <c r="LKA330" s="942"/>
      <c r="LKB330" s="942"/>
      <c r="LKC330" s="942"/>
      <c r="LKD330" s="942"/>
      <c r="LKE330" s="942"/>
      <c r="LKF330" s="942"/>
      <c r="LKG330" s="942"/>
      <c r="LKH330" s="942"/>
      <c r="LKI330" s="942"/>
      <c r="LKJ330" s="942"/>
      <c r="LKK330" s="942"/>
      <c r="LKL330" s="942"/>
      <c r="LKM330" s="942"/>
      <c r="LKN330" s="942"/>
      <c r="LKO330" s="942"/>
      <c r="LKP330" s="942"/>
      <c r="LKQ330" s="942"/>
      <c r="LKR330" s="942"/>
      <c r="LKS330" s="942"/>
      <c r="LKT330" s="942"/>
      <c r="LKU330" s="942"/>
      <c r="LKV330" s="942"/>
      <c r="LKW330" s="942"/>
      <c r="LKX330" s="942"/>
      <c r="LKY330" s="942"/>
      <c r="LKZ330" s="942"/>
      <c r="LLA330" s="942"/>
      <c r="LLB330" s="942"/>
      <c r="LLC330" s="942"/>
      <c r="LLD330" s="942"/>
      <c r="LLE330" s="942"/>
      <c r="LLF330" s="942"/>
      <c r="LLG330" s="942"/>
      <c r="LLH330" s="942"/>
      <c r="LLI330" s="942"/>
      <c r="LLJ330" s="942"/>
      <c r="LLK330" s="942"/>
      <c r="LLL330" s="942"/>
      <c r="LLM330" s="942"/>
      <c r="LLN330" s="942"/>
      <c r="LLO330" s="942"/>
      <c r="LLP330" s="942"/>
      <c r="LLQ330" s="942"/>
      <c r="LLR330" s="942"/>
      <c r="LLS330" s="942"/>
      <c r="LLT330" s="942"/>
      <c r="LLU330" s="942"/>
      <c r="LLV330" s="942"/>
      <c r="LLW330" s="942"/>
      <c r="LLX330" s="942"/>
      <c r="LLY330" s="942"/>
      <c r="LLZ330" s="942"/>
      <c r="LMA330" s="942"/>
      <c r="LMB330" s="942"/>
      <c r="LMC330" s="942"/>
      <c r="LMD330" s="942"/>
      <c r="LME330" s="942"/>
      <c r="LMF330" s="942"/>
      <c r="LMG330" s="942"/>
      <c r="LMH330" s="942"/>
      <c r="LMI330" s="942"/>
      <c r="LMJ330" s="942"/>
      <c r="LMK330" s="942"/>
      <c r="LML330" s="942"/>
      <c r="LMM330" s="942"/>
      <c r="LMN330" s="942"/>
      <c r="LMO330" s="942"/>
      <c r="LMP330" s="942"/>
      <c r="LMQ330" s="942"/>
      <c r="LMR330" s="942"/>
      <c r="LMS330" s="942"/>
      <c r="LMT330" s="942"/>
      <c r="LMU330" s="942"/>
      <c r="LMV330" s="942"/>
      <c r="LMW330" s="942"/>
      <c r="LMX330" s="942"/>
      <c r="LMY330" s="942"/>
      <c r="LMZ330" s="942"/>
      <c r="LNA330" s="942"/>
      <c r="LNB330" s="942"/>
      <c r="LNC330" s="942"/>
      <c r="LND330" s="942"/>
      <c r="LNE330" s="942"/>
      <c r="LNF330" s="942"/>
      <c r="LNG330" s="942"/>
      <c r="LNH330" s="942"/>
      <c r="LNI330" s="942"/>
      <c r="LNJ330" s="942"/>
      <c r="LNK330" s="942"/>
      <c r="LNL330" s="942"/>
      <c r="LNM330" s="942"/>
      <c r="LNN330" s="942"/>
      <c r="LNO330" s="942"/>
      <c r="LNP330" s="942"/>
      <c r="LNQ330" s="942"/>
      <c r="LNR330" s="942"/>
      <c r="LNS330" s="942"/>
      <c r="LNT330" s="942"/>
      <c r="LNU330" s="942"/>
      <c r="LNV330" s="942"/>
      <c r="LNW330" s="942"/>
      <c r="LNX330" s="942"/>
      <c r="LNY330" s="942"/>
      <c r="LNZ330" s="942"/>
      <c r="LOA330" s="942"/>
      <c r="LOB330" s="942"/>
      <c r="LOC330" s="942"/>
      <c r="LOD330" s="942"/>
      <c r="LOE330" s="942"/>
      <c r="LOF330" s="942"/>
      <c r="LOG330" s="942"/>
      <c r="LOH330" s="942"/>
      <c r="LOI330" s="942"/>
      <c r="LOJ330" s="942"/>
      <c r="LOK330" s="942"/>
      <c r="LOL330" s="942"/>
      <c r="LOM330" s="942"/>
      <c r="LON330" s="942"/>
      <c r="LOO330" s="942"/>
      <c r="LOP330" s="942"/>
      <c r="LOQ330" s="942"/>
      <c r="LOR330" s="942"/>
      <c r="LOS330" s="942"/>
      <c r="LOT330" s="942"/>
      <c r="LOU330" s="942"/>
      <c r="LOV330" s="942"/>
      <c r="LOW330" s="942"/>
      <c r="LOX330" s="942"/>
      <c r="LOY330" s="942"/>
      <c r="LOZ330" s="942"/>
      <c r="LPA330" s="942"/>
      <c r="LPB330" s="942"/>
      <c r="LPC330" s="942"/>
      <c r="LPD330" s="942"/>
      <c r="LPE330" s="942"/>
      <c r="LPF330" s="942"/>
      <c r="LPG330" s="942"/>
      <c r="LPH330" s="942"/>
      <c r="LPI330" s="942"/>
      <c r="LPJ330" s="942"/>
      <c r="LPK330" s="942"/>
      <c r="LPL330" s="942"/>
      <c r="LPM330" s="942"/>
      <c r="LPN330" s="942"/>
      <c r="LPO330" s="942"/>
      <c r="LPP330" s="942"/>
      <c r="LPQ330" s="942"/>
      <c r="LPR330" s="942"/>
      <c r="LPS330" s="942"/>
      <c r="LPT330" s="942"/>
      <c r="LPU330" s="942"/>
      <c r="LPV330" s="942"/>
      <c r="LPW330" s="942"/>
      <c r="LPX330" s="942"/>
      <c r="LPY330" s="942"/>
      <c r="LPZ330" s="942"/>
      <c r="LQA330" s="942"/>
      <c r="LQB330" s="942"/>
      <c r="LQC330" s="942"/>
      <c r="LQD330" s="942"/>
      <c r="LQE330" s="942"/>
      <c r="LQF330" s="942"/>
      <c r="LQG330" s="942"/>
      <c r="LQH330" s="942"/>
      <c r="LQI330" s="942"/>
      <c r="LQJ330" s="942"/>
      <c r="LQK330" s="942"/>
      <c r="LQL330" s="942"/>
      <c r="LQM330" s="942"/>
      <c r="LQN330" s="942"/>
      <c r="LQO330" s="942"/>
      <c r="LQP330" s="942"/>
      <c r="LQQ330" s="942"/>
      <c r="LQR330" s="942"/>
      <c r="LQS330" s="942"/>
      <c r="LQT330" s="942"/>
      <c r="LQU330" s="942"/>
      <c r="LQV330" s="942"/>
      <c r="LQW330" s="942"/>
      <c r="LQX330" s="942"/>
      <c r="LQY330" s="942"/>
      <c r="LQZ330" s="942"/>
      <c r="LRA330" s="942"/>
      <c r="LRB330" s="942"/>
      <c r="LRC330" s="942"/>
      <c r="LRD330" s="942"/>
      <c r="LRE330" s="942"/>
      <c r="LRF330" s="942"/>
      <c r="LRG330" s="942"/>
      <c r="LRH330" s="942"/>
      <c r="LRI330" s="942"/>
      <c r="LRJ330" s="942"/>
      <c r="LRK330" s="942"/>
      <c r="LRL330" s="942"/>
      <c r="LRM330" s="942"/>
      <c r="LRN330" s="942"/>
      <c r="LRO330" s="942"/>
      <c r="LRP330" s="942"/>
      <c r="LRQ330" s="942"/>
      <c r="LRR330" s="942"/>
      <c r="LRS330" s="942"/>
      <c r="LRT330" s="942"/>
      <c r="LRU330" s="942"/>
      <c r="LRV330" s="942"/>
      <c r="LRW330" s="942"/>
      <c r="LRX330" s="942"/>
      <c r="LRY330" s="942"/>
      <c r="LRZ330" s="942"/>
      <c r="LSA330" s="942"/>
      <c r="LSB330" s="942"/>
      <c r="LSC330" s="942"/>
      <c r="LSD330" s="942"/>
      <c r="LSE330" s="942"/>
      <c r="LSF330" s="942"/>
      <c r="LSG330" s="942"/>
      <c r="LSH330" s="942"/>
      <c r="LSI330" s="942"/>
      <c r="LSJ330" s="942"/>
      <c r="LSK330" s="942"/>
      <c r="LSL330" s="942"/>
      <c r="LSM330" s="942"/>
      <c r="LSN330" s="942"/>
      <c r="LSO330" s="942"/>
      <c r="LSP330" s="942"/>
      <c r="LSQ330" s="942"/>
      <c r="LSR330" s="942"/>
      <c r="LSS330" s="942"/>
      <c r="LST330" s="942"/>
      <c r="LSU330" s="942"/>
      <c r="LSV330" s="942"/>
      <c r="LSW330" s="942"/>
      <c r="LSX330" s="942"/>
      <c r="LSY330" s="942"/>
      <c r="LSZ330" s="942"/>
      <c r="LTA330" s="942"/>
      <c r="LTB330" s="942"/>
      <c r="LTC330" s="942"/>
      <c r="LTD330" s="942"/>
      <c r="LTE330" s="942"/>
      <c r="LTF330" s="942"/>
      <c r="LTG330" s="942"/>
      <c r="LTH330" s="942"/>
      <c r="LTI330" s="942"/>
      <c r="LTJ330" s="942"/>
      <c r="LTK330" s="942"/>
      <c r="LTL330" s="942"/>
      <c r="LTM330" s="942"/>
      <c r="LTN330" s="942"/>
      <c r="LTO330" s="942"/>
      <c r="LTP330" s="942"/>
      <c r="LTQ330" s="942"/>
      <c r="LTR330" s="942"/>
      <c r="LTS330" s="942"/>
      <c r="LTT330" s="942"/>
      <c r="LTU330" s="942"/>
      <c r="LTV330" s="942"/>
      <c r="LTW330" s="942"/>
      <c r="LTX330" s="942"/>
      <c r="LTY330" s="942"/>
      <c r="LTZ330" s="942"/>
      <c r="LUA330" s="942"/>
      <c r="LUB330" s="942"/>
      <c r="LUC330" s="942"/>
      <c r="LUD330" s="942"/>
      <c r="LUE330" s="942"/>
      <c r="LUF330" s="942"/>
      <c r="LUG330" s="942"/>
      <c r="LUH330" s="942"/>
      <c r="LUI330" s="942"/>
      <c r="LUJ330" s="942"/>
      <c r="LUK330" s="942"/>
      <c r="LUL330" s="942"/>
      <c r="LUM330" s="942"/>
      <c r="LUN330" s="942"/>
      <c r="LUO330" s="942"/>
      <c r="LUP330" s="942"/>
      <c r="LUQ330" s="942"/>
      <c r="LUR330" s="942"/>
      <c r="LUS330" s="942"/>
      <c r="LUT330" s="942"/>
      <c r="LUU330" s="942"/>
      <c r="LUV330" s="942"/>
      <c r="LUW330" s="942"/>
      <c r="LUX330" s="942"/>
      <c r="LUY330" s="942"/>
      <c r="LUZ330" s="942"/>
      <c r="LVA330" s="942"/>
      <c r="LVB330" s="942"/>
      <c r="LVC330" s="942"/>
      <c r="LVD330" s="942"/>
      <c r="LVE330" s="942"/>
      <c r="LVF330" s="942"/>
      <c r="LVG330" s="942"/>
      <c r="LVH330" s="942"/>
      <c r="LVI330" s="942"/>
      <c r="LVJ330" s="942"/>
      <c r="LVK330" s="942"/>
      <c r="LVL330" s="942"/>
      <c r="LVM330" s="942"/>
      <c r="LVN330" s="942"/>
      <c r="LVO330" s="942"/>
      <c r="LVP330" s="942"/>
      <c r="LVQ330" s="942"/>
      <c r="LVR330" s="942"/>
      <c r="LVS330" s="942"/>
      <c r="LVT330" s="942"/>
      <c r="LVU330" s="942"/>
      <c r="LVV330" s="942"/>
      <c r="LVW330" s="942"/>
      <c r="LVX330" s="942"/>
      <c r="LVY330" s="942"/>
      <c r="LVZ330" s="942"/>
      <c r="LWA330" s="942"/>
      <c r="LWB330" s="942"/>
      <c r="LWC330" s="942"/>
      <c r="LWD330" s="942"/>
      <c r="LWE330" s="942"/>
      <c r="LWF330" s="942"/>
      <c r="LWG330" s="942"/>
      <c r="LWH330" s="942"/>
      <c r="LWI330" s="942"/>
      <c r="LWJ330" s="942"/>
      <c r="LWK330" s="942"/>
      <c r="LWL330" s="942"/>
      <c r="LWM330" s="942"/>
      <c r="LWN330" s="942"/>
      <c r="LWO330" s="942"/>
      <c r="LWP330" s="942"/>
      <c r="LWQ330" s="942"/>
      <c r="LWR330" s="942"/>
      <c r="LWS330" s="942"/>
      <c r="LWT330" s="942"/>
      <c r="LWU330" s="942"/>
      <c r="LWV330" s="942"/>
      <c r="LWW330" s="942"/>
      <c r="LWX330" s="942"/>
      <c r="LWY330" s="942"/>
      <c r="LWZ330" s="942"/>
      <c r="LXA330" s="942"/>
      <c r="LXB330" s="942"/>
      <c r="LXC330" s="942"/>
      <c r="LXD330" s="942"/>
      <c r="LXE330" s="942"/>
      <c r="LXF330" s="942"/>
      <c r="LXG330" s="942"/>
      <c r="LXH330" s="942"/>
      <c r="LXI330" s="942"/>
      <c r="LXJ330" s="942"/>
      <c r="LXK330" s="942"/>
      <c r="LXL330" s="942"/>
      <c r="LXM330" s="942"/>
      <c r="LXN330" s="942"/>
      <c r="LXO330" s="942"/>
      <c r="LXP330" s="942"/>
      <c r="LXQ330" s="942"/>
      <c r="LXR330" s="942"/>
      <c r="LXS330" s="942"/>
      <c r="LXT330" s="942"/>
      <c r="LXU330" s="942"/>
      <c r="LXV330" s="942"/>
      <c r="LXW330" s="942"/>
      <c r="LXX330" s="942"/>
      <c r="LXY330" s="942"/>
      <c r="LXZ330" s="942"/>
      <c r="LYA330" s="942"/>
      <c r="LYB330" s="942"/>
      <c r="LYC330" s="942"/>
      <c r="LYD330" s="942"/>
      <c r="LYE330" s="942"/>
      <c r="LYF330" s="942"/>
      <c r="LYG330" s="942"/>
      <c r="LYH330" s="942"/>
      <c r="LYI330" s="942"/>
      <c r="LYJ330" s="942"/>
      <c r="LYK330" s="942"/>
      <c r="LYL330" s="942"/>
      <c r="LYM330" s="942"/>
      <c r="LYN330" s="942"/>
      <c r="LYO330" s="942"/>
      <c r="LYP330" s="942"/>
      <c r="LYQ330" s="942"/>
      <c r="LYR330" s="942"/>
      <c r="LYS330" s="942"/>
      <c r="LYT330" s="942"/>
      <c r="LYU330" s="942"/>
      <c r="LYV330" s="942"/>
      <c r="LYW330" s="942"/>
      <c r="LYX330" s="942"/>
      <c r="LYY330" s="942"/>
      <c r="LYZ330" s="942"/>
      <c r="LZA330" s="942"/>
      <c r="LZB330" s="942"/>
      <c r="LZC330" s="942"/>
      <c r="LZD330" s="942"/>
      <c r="LZE330" s="942"/>
      <c r="LZF330" s="942"/>
      <c r="LZG330" s="942"/>
      <c r="LZH330" s="942"/>
      <c r="LZI330" s="942"/>
      <c r="LZJ330" s="942"/>
      <c r="LZK330" s="942"/>
      <c r="LZL330" s="942"/>
      <c r="LZM330" s="942"/>
      <c r="LZN330" s="942"/>
      <c r="LZO330" s="942"/>
      <c r="LZP330" s="942"/>
      <c r="LZQ330" s="942"/>
      <c r="LZR330" s="942"/>
      <c r="LZS330" s="942"/>
      <c r="LZT330" s="942"/>
      <c r="LZU330" s="942"/>
      <c r="LZV330" s="942"/>
      <c r="LZW330" s="942"/>
      <c r="LZX330" s="942"/>
      <c r="LZY330" s="942"/>
      <c r="LZZ330" s="942"/>
      <c r="MAA330" s="942"/>
      <c r="MAB330" s="942"/>
      <c r="MAC330" s="942"/>
      <c r="MAD330" s="942"/>
      <c r="MAE330" s="942"/>
      <c r="MAF330" s="942"/>
      <c r="MAG330" s="942"/>
      <c r="MAH330" s="942"/>
      <c r="MAI330" s="942"/>
      <c r="MAJ330" s="942"/>
      <c r="MAK330" s="942"/>
      <c r="MAL330" s="942"/>
      <c r="MAM330" s="942"/>
      <c r="MAN330" s="942"/>
      <c r="MAO330" s="942"/>
      <c r="MAP330" s="942"/>
      <c r="MAQ330" s="942"/>
      <c r="MAR330" s="942"/>
      <c r="MAS330" s="942"/>
      <c r="MAT330" s="942"/>
      <c r="MAU330" s="942"/>
      <c r="MAV330" s="942"/>
      <c r="MAW330" s="942"/>
      <c r="MAX330" s="942"/>
      <c r="MAY330" s="942"/>
      <c r="MAZ330" s="942"/>
      <c r="MBA330" s="942"/>
      <c r="MBB330" s="942"/>
      <c r="MBC330" s="942"/>
      <c r="MBD330" s="942"/>
      <c r="MBE330" s="942"/>
      <c r="MBF330" s="942"/>
      <c r="MBG330" s="942"/>
      <c r="MBH330" s="942"/>
      <c r="MBI330" s="942"/>
      <c r="MBJ330" s="942"/>
      <c r="MBK330" s="942"/>
      <c r="MBL330" s="942"/>
      <c r="MBM330" s="942"/>
      <c r="MBN330" s="942"/>
      <c r="MBO330" s="942"/>
      <c r="MBP330" s="942"/>
      <c r="MBQ330" s="942"/>
      <c r="MBR330" s="942"/>
      <c r="MBS330" s="942"/>
      <c r="MBT330" s="942"/>
      <c r="MBU330" s="942"/>
      <c r="MBV330" s="942"/>
      <c r="MBW330" s="942"/>
      <c r="MBX330" s="942"/>
      <c r="MBY330" s="942"/>
      <c r="MBZ330" s="942"/>
      <c r="MCA330" s="942"/>
      <c r="MCB330" s="942"/>
      <c r="MCC330" s="942"/>
      <c r="MCD330" s="942"/>
      <c r="MCE330" s="942"/>
      <c r="MCF330" s="942"/>
      <c r="MCG330" s="942"/>
      <c r="MCH330" s="942"/>
      <c r="MCI330" s="942"/>
      <c r="MCJ330" s="942"/>
      <c r="MCK330" s="942"/>
      <c r="MCL330" s="942"/>
      <c r="MCM330" s="942"/>
      <c r="MCN330" s="942"/>
      <c r="MCO330" s="942"/>
      <c r="MCP330" s="942"/>
      <c r="MCQ330" s="942"/>
      <c r="MCR330" s="942"/>
      <c r="MCS330" s="942"/>
      <c r="MCT330" s="942"/>
      <c r="MCU330" s="942"/>
      <c r="MCV330" s="942"/>
      <c r="MCW330" s="942"/>
      <c r="MCX330" s="942"/>
      <c r="MCY330" s="942"/>
      <c r="MCZ330" s="942"/>
      <c r="MDA330" s="942"/>
      <c r="MDB330" s="942"/>
      <c r="MDC330" s="942"/>
      <c r="MDD330" s="942"/>
      <c r="MDE330" s="942"/>
      <c r="MDF330" s="942"/>
      <c r="MDG330" s="942"/>
      <c r="MDH330" s="942"/>
      <c r="MDI330" s="942"/>
      <c r="MDJ330" s="942"/>
      <c r="MDK330" s="942"/>
      <c r="MDL330" s="942"/>
      <c r="MDM330" s="942"/>
      <c r="MDN330" s="942"/>
      <c r="MDO330" s="942"/>
      <c r="MDP330" s="942"/>
      <c r="MDQ330" s="942"/>
      <c r="MDR330" s="942"/>
      <c r="MDS330" s="942"/>
      <c r="MDT330" s="942"/>
      <c r="MDU330" s="942"/>
      <c r="MDV330" s="942"/>
      <c r="MDW330" s="942"/>
      <c r="MDX330" s="942"/>
      <c r="MDY330" s="942"/>
      <c r="MDZ330" s="942"/>
      <c r="MEA330" s="942"/>
      <c r="MEB330" s="942"/>
      <c r="MEC330" s="942"/>
      <c r="MED330" s="942"/>
      <c r="MEE330" s="942"/>
      <c r="MEF330" s="942"/>
      <c r="MEG330" s="942"/>
      <c r="MEH330" s="942"/>
      <c r="MEI330" s="942"/>
      <c r="MEJ330" s="942"/>
      <c r="MEK330" s="942"/>
      <c r="MEL330" s="942"/>
      <c r="MEM330" s="942"/>
      <c r="MEN330" s="942"/>
      <c r="MEO330" s="942"/>
      <c r="MEP330" s="942"/>
      <c r="MEQ330" s="942"/>
      <c r="MER330" s="942"/>
      <c r="MES330" s="942"/>
      <c r="MET330" s="942"/>
      <c r="MEU330" s="942"/>
      <c r="MEV330" s="942"/>
      <c r="MEW330" s="942"/>
      <c r="MEX330" s="942"/>
      <c r="MEY330" s="942"/>
      <c r="MEZ330" s="942"/>
      <c r="MFA330" s="942"/>
      <c r="MFB330" s="942"/>
      <c r="MFC330" s="942"/>
      <c r="MFD330" s="942"/>
      <c r="MFE330" s="942"/>
      <c r="MFF330" s="942"/>
      <c r="MFG330" s="942"/>
      <c r="MFH330" s="942"/>
      <c r="MFI330" s="942"/>
      <c r="MFJ330" s="942"/>
      <c r="MFK330" s="942"/>
      <c r="MFL330" s="942"/>
      <c r="MFM330" s="942"/>
      <c r="MFN330" s="942"/>
      <c r="MFO330" s="942"/>
      <c r="MFP330" s="942"/>
      <c r="MFQ330" s="942"/>
      <c r="MFR330" s="942"/>
      <c r="MFS330" s="942"/>
      <c r="MFT330" s="942"/>
      <c r="MFU330" s="942"/>
      <c r="MFV330" s="942"/>
      <c r="MFW330" s="942"/>
      <c r="MFX330" s="942"/>
      <c r="MFY330" s="942"/>
      <c r="MFZ330" s="942"/>
      <c r="MGA330" s="942"/>
      <c r="MGB330" s="942"/>
      <c r="MGC330" s="942"/>
      <c r="MGD330" s="942"/>
      <c r="MGE330" s="942"/>
      <c r="MGF330" s="942"/>
      <c r="MGG330" s="942"/>
      <c r="MGH330" s="942"/>
      <c r="MGI330" s="942"/>
      <c r="MGJ330" s="942"/>
      <c r="MGK330" s="942"/>
      <c r="MGL330" s="942"/>
      <c r="MGM330" s="942"/>
      <c r="MGN330" s="942"/>
      <c r="MGO330" s="942"/>
      <c r="MGP330" s="942"/>
      <c r="MGQ330" s="942"/>
      <c r="MGR330" s="942"/>
      <c r="MGS330" s="942"/>
      <c r="MGT330" s="942"/>
      <c r="MGU330" s="942"/>
      <c r="MGV330" s="942"/>
      <c r="MGW330" s="942"/>
      <c r="MGX330" s="942"/>
      <c r="MGY330" s="942"/>
      <c r="MGZ330" s="942"/>
      <c r="MHA330" s="942"/>
      <c r="MHB330" s="942"/>
      <c r="MHC330" s="942"/>
      <c r="MHD330" s="942"/>
      <c r="MHE330" s="942"/>
      <c r="MHF330" s="942"/>
      <c r="MHG330" s="942"/>
      <c r="MHH330" s="942"/>
      <c r="MHI330" s="942"/>
      <c r="MHJ330" s="942"/>
      <c r="MHK330" s="942"/>
      <c r="MHL330" s="942"/>
      <c r="MHM330" s="942"/>
      <c r="MHN330" s="942"/>
      <c r="MHO330" s="942"/>
      <c r="MHP330" s="942"/>
      <c r="MHQ330" s="942"/>
      <c r="MHR330" s="942"/>
      <c r="MHS330" s="942"/>
      <c r="MHT330" s="942"/>
      <c r="MHU330" s="942"/>
      <c r="MHV330" s="942"/>
      <c r="MHW330" s="942"/>
      <c r="MHX330" s="942"/>
      <c r="MHY330" s="942"/>
      <c r="MHZ330" s="942"/>
      <c r="MIA330" s="942"/>
      <c r="MIB330" s="942"/>
      <c r="MIC330" s="942"/>
      <c r="MID330" s="942"/>
      <c r="MIE330" s="942"/>
      <c r="MIF330" s="942"/>
      <c r="MIG330" s="942"/>
      <c r="MIH330" s="942"/>
      <c r="MII330" s="942"/>
      <c r="MIJ330" s="942"/>
      <c r="MIK330" s="942"/>
      <c r="MIL330" s="942"/>
      <c r="MIM330" s="942"/>
      <c r="MIN330" s="942"/>
      <c r="MIO330" s="942"/>
      <c r="MIP330" s="942"/>
      <c r="MIQ330" s="942"/>
      <c r="MIR330" s="942"/>
      <c r="MIS330" s="942"/>
      <c r="MIT330" s="942"/>
      <c r="MIU330" s="942"/>
      <c r="MIV330" s="942"/>
      <c r="MIW330" s="942"/>
      <c r="MIX330" s="942"/>
      <c r="MIY330" s="942"/>
      <c r="MIZ330" s="942"/>
      <c r="MJA330" s="942"/>
      <c r="MJB330" s="942"/>
      <c r="MJC330" s="942"/>
      <c r="MJD330" s="942"/>
      <c r="MJE330" s="942"/>
      <c r="MJF330" s="942"/>
      <c r="MJG330" s="942"/>
      <c r="MJH330" s="942"/>
      <c r="MJI330" s="942"/>
      <c r="MJJ330" s="942"/>
      <c r="MJK330" s="942"/>
      <c r="MJL330" s="942"/>
      <c r="MJM330" s="942"/>
      <c r="MJN330" s="942"/>
      <c r="MJO330" s="942"/>
      <c r="MJP330" s="942"/>
      <c r="MJQ330" s="942"/>
      <c r="MJR330" s="942"/>
      <c r="MJS330" s="942"/>
      <c r="MJT330" s="942"/>
      <c r="MJU330" s="942"/>
      <c r="MJV330" s="942"/>
      <c r="MJW330" s="942"/>
      <c r="MJX330" s="942"/>
      <c r="MJY330" s="942"/>
      <c r="MJZ330" s="942"/>
      <c r="MKA330" s="942"/>
      <c r="MKB330" s="942"/>
      <c r="MKC330" s="942"/>
      <c r="MKD330" s="942"/>
      <c r="MKE330" s="942"/>
      <c r="MKF330" s="942"/>
      <c r="MKG330" s="942"/>
      <c r="MKH330" s="942"/>
      <c r="MKI330" s="942"/>
      <c r="MKJ330" s="942"/>
      <c r="MKK330" s="942"/>
      <c r="MKL330" s="942"/>
      <c r="MKM330" s="942"/>
      <c r="MKN330" s="942"/>
      <c r="MKO330" s="942"/>
      <c r="MKP330" s="942"/>
      <c r="MKQ330" s="942"/>
      <c r="MKR330" s="942"/>
      <c r="MKS330" s="942"/>
      <c r="MKT330" s="942"/>
      <c r="MKU330" s="942"/>
      <c r="MKV330" s="942"/>
      <c r="MKW330" s="942"/>
      <c r="MKX330" s="942"/>
      <c r="MKY330" s="942"/>
      <c r="MKZ330" s="942"/>
      <c r="MLA330" s="942"/>
      <c r="MLB330" s="942"/>
      <c r="MLC330" s="942"/>
      <c r="MLD330" s="942"/>
      <c r="MLE330" s="942"/>
      <c r="MLF330" s="942"/>
      <c r="MLG330" s="942"/>
      <c r="MLH330" s="942"/>
      <c r="MLI330" s="942"/>
      <c r="MLJ330" s="942"/>
      <c r="MLK330" s="942"/>
      <c r="MLL330" s="942"/>
      <c r="MLM330" s="942"/>
      <c r="MLN330" s="942"/>
      <c r="MLO330" s="942"/>
      <c r="MLP330" s="942"/>
      <c r="MLQ330" s="942"/>
      <c r="MLR330" s="942"/>
      <c r="MLS330" s="942"/>
      <c r="MLT330" s="942"/>
      <c r="MLU330" s="942"/>
      <c r="MLV330" s="942"/>
      <c r="MLW330" s="942"/>
      <c r="MLX330" s="942"/>
      <c r="MLY330" s="942"/>
      <c r="MLZ330" s="942"/>
      <c r="MMA330" s="942"/>
      <c r="MMB330" s="942"/>
      <c r="MMC330" s="942"/>
      <c r="MMD330" s="942"/>
      <c r="MME330" s="942"/>
      <c r="MMF330" s="942"/>
      <c r="MMG330" s="942"/>
      <c r="MMH330" s="942"/>
      <c r="MMI330" s="942"/>
      <c r="MMJ330" s="942"/>
      <c r="MMK330" s="942"/>
      <c r="MML330" s="942"/>
      <c r="MMM330" s="942"/>
      <c r="MMN330" s="942"/>
      <c r="MMO330" s="942"/>
      <c r="MMP330" s="942"/>
      <c r="MMQ330" s="942"/>
      <c r="MMR330" s="942"/>
      <c r="MMS330" s="942"/>
      <c r="MMT330" s="942"/>
      <c r="MMU330" s="942"/>
      <c r="MMV330" s="942"/>
      <c r="MMW330" s="942"/>
      <c r="MMX330" s="942"/>
      <c r="MMY330" s="942"/>
      <c r="MMZ330" s="942"/>
      <c r="MNA330" s="942"/>
      <c r="MNB330" s="942"/>
      <c r="MNC330" s="942"/>
      <c r="MND330" s="942"/>
      <c r="MNE330" s="942"/>
      <c r="MNF330" s="942"/>
      <c r="MNG330" s="942"/>
      <c r="MNH330" s="942"/>
      <c r="MNI330" s="942"/>
      <c r="MNJ330" s="942"/>
      <c r="MNK330" s="942"/>
      <c r="MNL330" s="942"/>
      <c r="MNM330" s="942"/>
      <c r="MNN330" s="942"/>
      <c r="MNO330" s="942"/>
      <c r="MNP330" s="942"/>
      <c r="MNQ330" s="942"/>
      <c r="MNR330" s="942"/>
      <c r="MNS330" s="942"/>
      <c r="MNT330" s="942"/>
      <c r="MNU330" s="942"/>
      <c r="MNV330" s="942"/>
      <c r="MNW330" s="942"/>
      <c r="MNX330" s="942"/>
      <c r="MNY330" s="942"/>
      <c r="MNZ330" s="942"/>
      <c r="MOA330" s="942"/>
      <c r="MOB330" s="942"/>
      <c r="MOC330" s="942"/>
      <c r="MOD330" s="942"/>
      <c r="MOE330" s="942"/>
      <c r="MOF330" s="942"/>
      <c r="MOG330" s="942"/>
      <c r="MOH330" s="942"/>
      <c r="MOI330" s="942"/>
      <c r="MOJ330" s="942"/>
      <c r="MOK330" s="942"/>
      <c r="MOL330" s="942"/>
      <c r="MOM330" s="942"/>
      <c r="MON330" s="942"/>
      <c r="MOO330" s="942"/>
      <c r="MOP330" s="942"/>
      <c r="MOQ330" s="942"/>
      <c r="MOR330" s="942"/>
      <c r="MOS330" s="942"/>
      <c r="MOT330" s="942"/>
      <c r="MOU330" s="942"/>
      <c r="MOV330" s="942"/>
      <c r="MOW330" s="942"/>
      <c r="MOX330" s="942"/>
      <c r="MOY330" s="942"/>
      <c r="MOZ330" s="942"/>
      <c r="MPA330" s="942"/>
      <c r="MPB330" s="942"/>
      <c r="MPC330" s="942"/>
      <c r="MPD330" s="942"/>
      <c r="MPE330" s="942"/>
      <c r="MPF330" s="942"/>
      <c r="MPG330" s="942"/>
      <c r="MPH330" s="942"/>
      <c r="MPI330" s="942"/>
      <c r="MPJ330" s="942"/>
      <c r="MPK330" s="942"/>
      <c r="MPL330" s="942"/>
      <c r="MPM330" s="942"/>
      <c r="MPN330" s="942"/>
      <c r="MPO330" s="942"/>
      <c r="MPP330" s="942"/>
      <c r="MPQ330" s="942"/>
      <c r="MPR330" s="942"/>
      <c r="MPS330" s="942"/>
      <c r="MPT330" s="942"/>
      <c r="MPU330" s="942"/>
      <c r="MPV330" s="942"/>
      <c r="MPW330" s="942"/>
      <c r="MPX330" s="942"/>
      <c r="MPY330" s="942"/>
      <c r="MPZ330" s="942"/>
      <c r="MQA330" s="942"/>
      <c r="MQB330" s="942"/>
      <c r="MQC330" s="942"/>
      <c r="MQD330" s="942"/>
      <c r="MQE330" s="942"/>
      <c r="MQF330" s="942"/>
      <c r="MQG330" s="942"/>
      <c r="MQH330" s="942"/>
      <c r="MQI330" s="942"/>
      <c r="MQJ330" s="942"/>
      <c r="MQK330" s="942"/>
      <c r="MQL330" s="942"/>
      <c r="MQM330" s="942"/>
      <c r="MQN330" s="942"/>
      <c r="MQO330" s="942"/>
      <c r="MQP330" s="942"/>
      <c r="MQQ330" s="942"/>
      <c r="MQR330" s="942"/>
      <c r="MQS330" s="942"/>
      <c r="MQT330" s="942"/>
      <c r="MQU330" s="942"/>
      <c r="MQV330" s="942"/>
      <c r="MQW330" s="942"/>
      <c r="MQX330" s="942"/>
      <c r="MQY330" s="942"/>
      <c r="MQZ330" s="942"/>
      <c r="MRA330" s="942"/>
      <c r="MRB330" s="942"/>
      <c r="MRC330" s="942"/>
      <c r="MRD330" s="942"/>
      <c r="MRE330" s="942"/>
      <c r="MRF330" s="942"/>
      <c r="MRG330" s="942"/>
      <c r="MRH330" s="942"/>
      <c r="MRI330" s="942"/>
      <c r="MRJ330" s="942"/>
      <c r="MRK330" s="942"/>
      <c r="MRL330" s="942"/>
      <c r="MRM330" s="942"/>
      <c r="MRN330" s="942"/>
      <c r="MRO330" s="942"/>
      <c r="MRP330" s="942"/>
      <c r="MRQ330" s="942"/>
      <c r="MRR330" s="942"/>
      <c r="MRS330" s="942"/>
      <c r="MRT330" s="942"/>
      <c r="MRU330" s="942"/>
      <c r="MRV330" s="942"/>
      <c r="MRW330" s="942"/>
      <c r="MRX330" s="942"/>
      <c r="MRY330" s="942"/>
      <c r="MRZ330" s="942"/>
      <c r="MSA330" s="942"/>
      <c r="MSB330" s="942"/>
      <c r="MSC330" s="942"/>
      <c r="MSD330" s="942"/>
      <c r="MSE330" s="942"/>
      <c r="MSF330" s="942"/>
      <c r="MSG330" s="942"/>
      <c r="MSH330" s="942"/>
      <c r="MSI330" s="942"/>
      <c r="MSJ330" s="942"/>
      <c r="MSK330" s="942"/>
      <c r="MSL330" s="942"/>
      <c r="MSM330" s="942"/>
      <c r="MSN330" s="942"/>
      <c r="MSO330" s="942"/>
      <c r="MSP330" s="942"/>
      <c r="MSQ330" s="942"/>
      <c r="MSR330" s="942"/>
      <c r="MSS330" s="942"/>
      <c r="MST330" s="942"/>
      <c r="MSU330" s="942"/>
      <c r="MSV330" s="942"/>
      <c r="MSW330" s="942"/>
      <c r="MSX330" s="942"/>
      <c r="MSY330" s="942"/>
      <c r="MSZ330" s="942"/>
      <c r="MTA330" s="942"/>
      <c r="MTB330" s="942"/>
      <c r="MTC330" s="942"/>
      <c r="MTD330" s="942"/>
      <c r="MTE330" s="942"/>
      <c r="MTF330" s="942"/>
      <c r="MTG330" s="942"/>
      <c r="MTH330" s="942"/>
      <c r="MTI330" s="942"/>
      <c r="MTJ330" s="942"/>
      <c r="MTK330" s="942"/>
      <c r="MTL330" s="942"/>
      <c r="MTM330" s="942"/>
      <c r="MTN330" s="942"/>
      <c r="MTO330" s="942"/>
      <c r="MTP330" s="942"/>
      <c r="MTQ330" s="942"/>
      <c r="MTR330" s="942"/>
      <c r="MTS330" s="942"/>
      <c r="MTT330" s="942"/>
      <c r="MTU330" s="942"/>
      <c r="MTV330" s="942"/>
      <c r="MTW330" s="942"/>
      <c r="MTX330" s="942"/>
      <c r="MTY330" s="942"/>
      <c r="MTZ330" s="942"/>
      <c r="MUA330" s="942"/>
      <c r="MUB330" s="942"/>
      <c r="MUC330" s="942"/>
      <c r="MUD330" s="942"/>
      <c r="MUE330" s="942"/>
      <c r="MUF330" s="942"/>
      <c r="MUG330" s="942"/>
      <c r="MUH330" s="942"/>
      <c r="MUI330" s="942"/>
      <c r="MUJ330" s="942"/>
      <c r="MUK330" s="942"/>
      <c r="MUL330" s="942"/>
      <c r="MUM330" s="942"/>
      <c r="MUN330" s="942"/>
      <c r="MUO330" s="942"/>
      <c r="MUP330" s="942"/>
      <c r="MUQ330" s="942"/>
      <c r="MUR330" s="942"/>
      <c r="MUS330" s="942"/>
      <c r="MUT330" s="942"/>
      <c r="MUU330" s="942"/>
      <c r="MUV330" s="942"/>
      <c r="MUW330" s="942"/>
      <c r="MUX330" s="942"/>
      <c r="MUY330" s="942"/>
      <c r="MUZ330" s="942"/>
      <c r="MVA330" s="942"/>
      <c r="MVB330" s="942"/>
      <c r="MVC330" s="942"/>
      <c r="MVD330" s="942"/>
      <c r="MVE330" s="942"/>
      <c r="MVF330" s="942"/>
      <c r="MVG330" s="942"/>
      <c r="MVH330" s="942"/>
      <c r="MVI330" s="942"/>
      <c r="MVJ330" s="942"/>
      <c r="MVK330" s="942"/>
      <c r="MVL330" s="942"/>
      <c r="MVM330" s="942"/>
      <c r="MVN330" s="942"/>
      <c r="MVO330" s="942"/>
      <c r="MVP330" s="942"/>
      <c r="MVQ330" s="942"/>
      <c r="MVR330" s="942"/>
      <c r="MVS330" s="942"/>
      <c r="MVT330" s="942"/>
      <c r="MVU330" s="942"/>
      <c r="MVV330" s="942"/>
      <c r="MVW330" s="942"/>
      <c r="MVX330" s="942"/>
      <c r="MVY330" s="942"/>
      <c r="MVZ330" s="942"/>
      <c r="MWA330" s="942"/>
      <c r="MWB330" s="942"/>
      <c r="MWC330" s="942"/>
      <c r="MWD330" s="942"/>
      <c r="MWE330" s="942"/>
      <c r="MWF330" s="942"/>
      <c r="MWG330" s="942"/>
      <c r="MWH330" s="942"/>
      <c r="MWI330" s="942"/>
      <c r="MWJ330" s="942"/>
      <c r="MWK330" s="942"/>
      <c r="MWL330" s="942"/>
      <c r="MWM330" s="942"/>
      <c r="MWN330" s="942"/>
      <c r="MWO330" s="942"/>
      <c r="MWP330" s="942"/>
      <c r="MWQ330" s="942"/>
      <c r="MWR330" s="942"/>
      <c r="MWS330" s="942"/>
      <c r="MWT330" s="942"/>
      <c r="MWU330" s="942"/>
      <c r="MWV330" s="942"/>
      <c r="MWW330" s="942"/>
      <c r="MWX330" s="942"/>
      <c r="MWY330" s="942"/>
      <c r="MWZ330" s="942"/>
      <c r="MXA330" s="942"/>
      <c r="MXB330" s="942"/>
      <c r="MXC330" s="942"/>
      <c r="MXD330" s="942"/>
      <c r="MXE330" s="942"/>
      <c r="MXF330" s="942"/>
      <c r="MXG330" s="942"/>
      <c r="MXH330" s="942"/>
      <c r="MXI330" s="942"/>
      <c r="MXJ330" s="942"/>
      <c r="MXK330" s="942"/>
      <c r="MXL330" s="942"/>
      <c r="MXM330" s="942"/>
      <c r="MXN330" s="942"/>
      <c r="MXO330" s="942"/>
      <c r="MXP330" s="942"/>
      <c r="MXQ330" s="942"/>
      <c r="MXR330" s="942"/>
      <c r="MXS330" s="942"/>
      <c r="MXT330" s="942"/>
      <c r="MXU330" s="942"/>
      <c r="MXV330" s="942"/>
      <c r="MXW330" s="942"/>
      <c r="MXX330" s="942"/>
      <c r="MXY330" s="942"/>
      <c r="MXZ330" s="942"/>
      <c r="MYA330" s="942"/>
      <c r="MYB330" s="942"/>
      <c r="MYC330" s="942"/>
      <c r="MYD330" s="942"/>
      <c r="MYE330" s="942"/>
      <c r="MYF330" s="942"/>
      <c r="MYG330" s="942"/>
      <c r="MYH330" s="942"/>
      <c r="MYI330" s="942"/>
      <c r="MYJ330" s="942"/>
      <c r="MYK330" s="942"/>
      <c r="MYL330" s="942"/>
      <c r="MYM330" s="942"/>
      <c r="MYN330" s="942"/>
      <c r="MYO330" s="942"/>
      <c r="MYP330" s="942"/>
      <c r="MYQ330" s="942"/>
      <c r="MYR330" s="942"/>
      <c r="MYS330" s="942"/>
      <c r="MYT330" s="942"/>
      <c r="MYU330" s="942"/>
      <c r="MYV330" s="942"/>
      <c r="MYW330" s="942"/>
      <c r="MYX330" s="942"/>
      <c r="MYY330" s="942"/>
      <c r="MYZ330" s="942"/>
      <c r="MZA330" s="942"/>
      <c r="MZB330" s="942"/>
      <c r="MZC330" s="942"/>
      <c r="MZD330" s="942"/>
      <c r="MZE330" s="942"/>
      <c r="MZF330" s="942"/>
      <c r="MZG330" s="942"/>
      <c r="MZH330" s="942"/>
      <c r="MZI330" s="942"/>
      <c r="MZJ330" s="942"/>
      <c r="MZK330" s="942"/>
      <c r="MZL330" s="942"/>
      <c r="MZM330" s="942"/>
      <c r="MZN330" s="942"/>
      <c r="MZO330" s="942"/>
      <c r="MZP330" s="942"/>
      <c r="MZQ330" s="942"/>
      <c r="MZR330" s="942"/>
      <c r="MZS330" s="942"/>
      <c r="MZT330" s="942"/>
      <c r="MZU330" s="942"/>
      <c r="MZV330" s="942"/>
      <c r="MZW330" s="942"/>
      <c r="MZX330" s="942"/>
      <c r="MZY330" s="942"/>
      <c r="MZZ330" s="942"/>
      <c r="NAA330" s="942"/>
      <c r="NAB330" s="942"/>
      <c r="NAC330" s="942"/>
      <c r="NAD330" s="942"/>
      <c r="NAE330" s="942"/>
      <c r="NAF330" s="942"/>
      <c r="NAG330" s="942"/>
      <c r="NAH330" s="942"/>
      <c r="NAI330" s="942"/>
      <c r="NAJ330" s="942"/>
      <c r="NAK330" s="942"/>
      <c r="NAL330" s="942"/>
      <c r="NAM330" s="942"/>
      <c r="NAN330" s="942"/>
      <c r="NAO330" s="942"/>
      <c r="NAP330" s="942"/>
      <c r="NAQ330" s="942"/>
      <c r="NAR330" s="942"/>
      <c r="NAS330" s="942"/>
      <c r="NAT330" s="942"/>
      <c r="NAU330" s="942"/>
      <c r="NAV330" s="942"/>
      <c r="NAW330" s="942"/>
      <c r="NAX330" s="942"/>
      <c r="NAY330" s="942"/>
      <c r="NAZ330" s="942"/>
      <c r="NBA330" s="942"/>
      <c r="NBB330" s="942"/>
      <c r="NBC330" s="942"/>
      <c r="NBD330" s="942"/>
      <c r="NBE330" s="942"/>
      <c r="NBF330" s="942"/>
      <c r="NBG330" s="942"/>
      <c r="NBH330" s="942"/>
      <c r="NBI330" s="942"/>
      <c r="NBJ330" s="942"/>
      <c r="NBK330" s="942"/>
      <c r="NBL330" s="942"/>
      <c r="NBM330" s="942"/>
      <c r="NBN330" s="942"/>
      <c r="NBO330" s="942"/>
      <c r="NBP330" s="942"/>
      <c r="NBQ330" s="942"/>
      <c r="NBR330" s="942"/>
      <c r="NBS330" s="942"/>
      <c r="NBT330" s="942"/>
      <c r="NBU330" s="942"/>
      <c r="NBV330" s="942"/>
      <c r="NBW330" s="942"/>
      <c r="NBX330" s="942"/>
      <c r="NBY330" s="942"/>
      <c r="NBZ330" s="942"/>
      <c r="NCA330" s="942"/>
      <c r="NCB330" s="942"/>
      <c r="NCC330" s="942"/>
      <c r="NCD330" s="942"/>
      <c r="NCE330" s="942"/>
      <c r="NCF330" s="942"/>
      <c r="NCG330" s="942"/>
      <c r="NCH330" s="942"/>
      <c r="NCI330" s="942"/>
      <c r="NCJ330" s="942"/>
      <c r="NCK330" s="942"/>
      <c r="NCL330" s="942"/>
      <c r="NCM330" s="942"/>
      <c r="NCN330" s="942"/>
      <c r="NCO330" s="942"/>
      <c r="NCP330" s="942"/>
      <c r="NCQ330" s="942"/>
      <c r="NCR330" s="942"/>
      <c r="NCS330" s="942"/>
      <c r="NCT330" s="942"/>
      <c r="NCU330" s="942"/>
      <c r="NCV330" s="942"/>
      <c r="NCW330" s="942"/>
      <c r="NCX330" s="942"/>
      <c r="NCY330" s="942"/>
      <c r="NCZ330" s="942"/>
      <c r="NDA330" s="942"/>
      <c r="NDB330" s="942"/>
      <c r="NDC330" s="942"/>
      <c r="NDD330" s="942"/>
      <c r="NDE330" s="942"/>
      <c r="NDF330" s="942"/>
      <c r="NDG330" s="942"/>
      <c r="NDH330" s="942"/>
      <c r="NDI330" s="942"/>
      <c r="NDJ330" s="942"/>
      <c r="NDK330" s="942"/>
      <c r="NDL330" s="942"/>
      <c r="NDM330" s="942"/>
      <c r="NDN330" s="942"/>
      <c r="NDO330" s="942"/>
      <c r="NDP330" s="942"/>
      <c r="NDQ330" s="942"/>
      <c r="NDR330" s="942"/>
      <c r="NDS330" s="942"/>
      <c r="NDT330" s="942"/>
      <c r="NDU330" s="942"/>
      <c r="NDV330" s="942"/>
      <c r="NDW330" s="942"/>
      <c r="NDX330" s="942"/>
      <c r="NDY330" s="942"/>
      <c r="NDZ330" s="942"/>
      <c r="NEA330" s="942"/>
      <c r="NEB330" s="942"/>
      <c r="NEC330" s="942"/>
      <c r="NED330" s="942"/>
      <c r="NEE330" s="942"/>
      <c r="NEF330" s="942"/>
      <c r="NEG330" s="942"/>
      <c r="NEH330" s="942"/>
      <c r="NEI330" s="942"/>
      <c r="NEJ330" s="942"/>
      <c r="NEK330" s="942"/>
      <c r="NEL330" s="942"/>
      <c r="NEM330" s="942"/>
      <c r="NEN330" s="942"/>
      <c r="NEO330" s="942"/>
      <c r="NEP330" s="942"/>
      <c r="NEQ330" s="942"/>
      <c r="NER330" s="942"/>
      <c r="NES330" s="942"/>
      <c r="NET330" s="942"/>
      <c r="NEU330" s="942"/>
      <c r="NEV330" s="942"/>
      <c r="NEW330" s="942"/>
      <c r="NEX330" s="942"/>
      <c r="NEY330" s="942"/>
      <c r="NEZ330" s="942"/>
      <c r="NFA330" s="942"/>
      <c r="NFB330" s="942"/>
      <c r="NFC330" s="942"/>
      <c r="NFD330" s="942"/>
      <c r="NFE330" s="942"/>
      <c r="NFF330" s="942"/>
      <c r="NFG330" s="942"/>
      <c r="NFH330" s="942"/>
      <c r="NFI330" s="942"/>
      <c r="NFJ330" s="942"/>
      <c r="NFK330" s="942"/>
      <c r="NFL330" s="942"/>
      <c r="NFM330" s="942"/>
      <c r="NFN330" s="942"/>
      <c r="NFO330" s="942"/>
      <c r="NFP330" s="942"/>
      <c r="NFQ330" s="942"/>
      <c r="NFR330" s="942"/>
      <c r="NFS330" s="942"/>
      <c r="NFT330" s="942"/>
      <c r="NFU330" s="942"/>
      <c r="NFV330" s="942"/>
      <c r="NFW330" s="942"/>
      <c r="NFX330" s="942"/>
      <c r="NFY330" s="942"/>
      <c r="NFZ330" s="942"/>
      <c r="NGA330" s="942"/>
      <c r="NGB330" s="942"/>
      <c r="NGC330" s="942"/>
      <c r="NGD330" s="942"/>
      <c r="NGE330" s="942"/>
      <c r="NGF330" s="942"/>
      <c r="NGG330" s="942"/>
      <c r="NGH330" s="942"/>
      <c r="NGI330" s="942"/>
      <c r="NGJ330" s="942"/>
      <c r="NGK330" s="942"/>
      <c r="NGL330" s="942"/>
      <c r="NGM330" s="942"/>
      <c r="NGN330" s="942"/>
      <c r="NGO330" s="942"/>
      <c r="NGP330" s="942"/>
      <c r="NGQ330" s="942"/>
      <c r="NGR330" s="942"/>
      <c r="NGS330" s="942"/>
      <c r="NGT330" s="942"/>
      <c r="NGU330" s="942"/>
      <c r="NGV330" s="942"/>
      <c r="NGW330" s="942"/>
      <c r="NGX330" s="942"/>
      <c r="NGY330" s="942"/>
      <c r="NGZ330" s="942"/>
      <c r="NHA330" s="942"/>
      <c r="NHB330" s="942"/>
      <c r="NHC330" s="942"/>
      <c r="NHD330" s="942"/>
      <c r="NHE330" s="942"/>
      <c r="NHF330" s="942"/>
      <c r="NHG330" s="942"/>
      <c r="NHH330" s="942"/>
      <c r="NHI330" s="942"/>
      <c r="NHJ330" s="942"/>
      <c r="NHK330" s="942"/>
      <c r="NHL330" s="942"/>
      <c r="NHM330" s="942"/>
      <c r="NHN330" s="942"/>
      <c r="NHO330" s="942"/>
      <c r="NHP330" s="942"/>
      <c r="NHQ330" s="942"/>
      <c r="NHR330" s="942"/>
      <c r="NHS330" s="942"/>
      <c r="NHT330" s="942"/>
      <c r="NHU330" s="942"/>
      <c r="NHV330" s="942"/>
      <c r="NHW330" s="942"/>
      <c r="NHX330" s="942"/>
      <c r="NHY330" s="942"/>
      <c r="NHZ330" s="942"/>
      <c r="NIA330" s="942"/>
      <c r="NIB330" s="942"/>
      <c r="NIC330" s="942"/>
      <c r="NID330" s="942"/>
      <c r="NIE330" s="942"/>
      <c r="NIF330" s="942"/>
      <c r="NIG330" s="942"/>
      <c r="NIH330" s="942"/>
      <c r="NII330" s="942"/>
      <c r="NIJ330" s="942"/>
      <c r="NIK330" s="942"/>
      <c r="NIL330" s="942"/>
      <c r="NIM330" s="942"/>
      <c r="NIN330" s="942"/>
      <c r="NIO330" s="942"/>
      <c r="NIP330" s="942"/>
      <c r="NIQ330" s="942"/>
      <c r="NIR330" s="942"/>
      <c r="NIS330" s="942"/>
      <c r="NIT330" s="942"/>
      <c r="NIU330" s="942"/>
      <c r="NIV330" s="942"/>
      <c r="NIW330" s="942"/>
      <c r="NIX330" s="942"/>
      <c r="NIY330" s="942"/>
      <c r="NIZ330" s="942"/>
      <c r="NJA330" s="942"/>
      <c r="NJB330" s="942"/>
      <c r="NJC330" s="942"/>
      <c r="NJD330" s="942"/>
      <c r="NJE330" s="942"/>
      <c r="NJF330" s="942"/>
      <c r="NJG330" s="942"/>
      <c r="NJH330" s="942"/>
      <c r="NJI330" s="942"/>
      <c r="NJJ330" s="942"/>
      <c r="NJK330" s="942"/>
      <c r="NJL330" s="942"/>
      <c r="NJM330" s="942"/>
      <c r="NJN330" s="942"/>
      <c r="NJO330" s="942"/>
      <c r="NJP330" s="942"/>
      <c r="NJQ330" s="942"/>
      <c r="NJR330" s="942"/>
      <c r="NJS330" s="942"/>
      <c r="NJT330" s="942"/>
      <c r="NJU330" s="942"/>
      <c r="NJV330" s="942"/>
      <c r="NJW330" s="942"/>
      <c r="NJX330" s="942"/>
      <c r="NJY330" s="942"/>
      <c r="NJZ330" s="942"/>
      <c r="NKA330" s="942"/>
      <c r="NKB330" s="942"/>
      <c r="NKC330" s="942"/>
      <c r="NKD330" s="942"/>
      <c r="NKE330" s="942"/>
      <c r="NKF330" s="942"/>
      <c r="NKG330" s="942"/>
      <c r="NKH330" s="942"/>
      <c r="NKI330" s="942"/>
      <c r="NKJ330" s="942"/>
      <c r="NKK330" s="942"/>
      <c r="NKL330" s="942"/>
      <c r="NKM330" s="942"/>
      <c r="NKN330" s="942"/>
      <c r="NKO330" s="942"/>
      <c r="NKP330" s="942"/>
      <c r="NKQ330" s="942"/>
      <c r="NKR330" s="942"/>
      <c r="NKS330" s="942"/>
      <c r="NKT330" s="942"/>
      <c r="NKU330" s="942"/>
      <c r="NKV330" s="942"/>
      <c r="NKW330" s="942"/>
      <c r="NKX330" s="942"/>
      <c r="NKY330" s="942"/>
      <c r="NKZ330" s="942"/>
      <c r="NLA330" s="942"/>
      <c r="NLB330" s="942"/>
      <c r="NLC330" s="942"/>
      <c r="NLD330" s="942"/>
      <c r="NLE330" s="942"/>
      <c r="NLF330" s="942"/>
      <c r="NLG330" s="942"/>
      <c r="NLH330" s="942"/>
      <c r="NLI330" s="942"/>
      <c r="NLJ330" s="942"/>
      <c r="NLK330" s="942"/>
      <c r="NLL330" s="942"/>
      <c r="NLM330" s="942"/>
      <c r="NLN330" s="942"/>
      <c r="NLO330" s="942"/>
      <c r="NLP330" s="942"/>
      <c r="NLQ330" s="942"/>
      <c r="NLR330" s="942"/>
      <c r="NLS330" s="942"/>
      <c r="NLT330" s="942"/>
      <c r="NLU330" s="942"/>
      <c r="NLV330" s="942"/>
      <c r="NLW330" s="942"/>
      <c r="NLX330" s="942"/>
      <c r="NLY330" s="942"/>
      <c r="NLZ330" s="942"/>
      <c r="NMA330" s="942"/>
      <c r="NMB330" s="942"/>
      <c r="NMC330" s="942"/>
      <c r="NMD330" s="942"/>
      <c r="NME330" s="942"/>
      <c r="NMF330" s="942"/>
      <c r="NMG330" s="942"/>
      <c r="NMH330" s="942"/>
      <c r="NMI330" s="942"/>
      <c r="NMJ330" s="942"/>
      <c r="NMK330" s="942"/>
      <c r="NML330" s="942"/>
      <c r="NMM330" s="942"/>
      <c r="NMN330" s="942"/>
      <c r="NMO330" s="942"/>
      <c r="NMP330" s="942"/>
      <c r="NMQ330" s="942"/>
      <c r="NMR330" s="942"/>
      <c r="NMS330" s="942"/>
      <c r="NMT330" s="942"/>
      <c r="NMU330" s="942"/>
      <c r="NMV330" s="942"/>
      <c r="NMW330" s="942"/>
      <c r="NMX330" s="942"/>
      <c r="NMY330" s="942"/>
      <c r="NMZ330" s="942"/>
      <c r="NNA330" s="942"/>
      <c r="NNB330" s="942"/>
      <c r="NNC330" s="942"/>
      <c r="NND330" s="942"/>
      <c r="NNE330" s="942"/>
      <c r="NNF330" s="942"/>
      <c r="NNG330" s="942"/>
      <c r="NNH330" s="942"/>
      <c r="NNI330" s="942"/>
      <c r="NNJ330" s="942"/>
      <c r="NNK330" s="942"/>
      <c r="NNL330" s="942"/>
      <c r="NNM330" s="942"/>
      <c r="NNN330" s="942"/>
      <c r="NNO330" s="942"/>
      <c r="NNP330" s="942"/>
      <c r="NNQ330" s="942"/>
      <c r="NNR330" s="942"/>
      <c r="NNS330" s="942"/>
      <c r="NNT330" s="942"/>
      <c r="NNU330" s="942"/>
      <c r="NNV330" s="942"/>
      <c r="NNW330" s="942"/>
      <c r="NNX330" s="942"/>
      <c r="NNY330" s="942"/>
      <c r="NNZ330" s="942"/>
      <c r="NOA330" s="942"/>
      <c r="NOB330" s="942"/>
      <c r="NOC330" s="942"/>
      <c r="NOD330" s="942"/>
      <c r="NOE330" s="942"/>
      <c r="NOF330" s="942"/>
      <c r="NOG330" s="942"/>
      <c r="NOH330" s="942"/>
      <c r="NOI330" s="942"/>
      <c r="NOJ330" s="942"/>
      <c r="NOK330" s="942"/>
      <c r="NOL330" s="942"/>
      <c r="NOM330" s="942"/>
      <c r="NON330" s="942"/>
      <c r="NOO330" s="942"/>
      <c r="NOP330" s="942"/>
      <c r="NOQ330" s="942"/>
      <c r="NOR330" s="942"/>
      <c r="NOS330" s="942"/>
      <c r="NOT330" s="942"/>
      <c r="NOU330" s="942"/>
      <c r="NOV330" s="942"/>
      <c r="NOW330" s="942"/>
      <c r="NOX330" s="942"/>
      <c r="NOY330" s="942"/>
      <c r="NOZ330" s="942"/>
      <c r="NPA330" s="942"/>
      <c r="NPB330" s="942"/>
      <c r="NPC330" s="942"/>
      <c r="NPD330" s="942"/>
      <c r="NPE330" s="942"/>
      <c r="NPF330" s="942"/>
      <c r="NPG330" s="942"/>
      <c r="NPH330" s="942"/>
      <c r="NPI330" s="942"/>
      <c r="NPJ330" s="942"/>
      <c r="NPK330" s="942"/>
      <c r="NPL330" s="942"/>
      <c r="NPM330" s="942"/>
      <c r="NPN330" s="942"/>
      <c r="NPO330" s="942"/>
      <c r="NPP330" s="942"/>
      <c r="NPQ330" s="942"/>
      <c r="NPR330" s="942"/>
      <c r="NPS330" s="942"/>
      <c r="NPT330" s="942"/>
      <c r="NPU330" s="942"/>
      <c r="NPV330" s="942"/>
      <c r="NPW330" s="942"/>
      <c r="NPX330" s="942"/>
      <c r="NPY330" s="942"/>
      <c r="NPZ330" s="942"/>
      <c r="NQA330" s="942"/>
      <c r="NQB330" s="942"/>
      <c r="NQC330" s="942"/>
      <c r="NQD330" s="942"/>
      <c r="NQE330" s="942"/>
      <c r="NQF330" s="942"/>
      <c r="NQG330" s="942"/>
      <c r="NQH330" s="942"/>
      <c r="NQI330" s="942"/>
      <c r="NQJ330" s="942"/>
      <c r="NQK330" s="942"/>
      <c r="NQL330" s="942"/>
      <c r="NQM330" s="942"/>
      <c r="NQN330" s="942"/>
      <c r="NQO330" s="942"/>
      <c r="NQP330" s="942"/>
      <c r="NQQ330" s="942"/>
      <c r="NQR330" s="942"/>
      <c r="NQS330" s="942"/>
      <c r="NQT330" s="942"/>
      <c r="NQU330" s="942"/>
      <c r="NQV330" s="942"/>
      <c r="NQW330" s="942"/>
      <c r="NQX330" s="942"/>
      <c r="NQY330" s="942"/>
      <c r="NQZ330" s="942"/>
      <c r="NRA330" s="942"/>
      <c r="NRB330" s="942"/>
      <c r="NRC330" s="942"/>
      <c r="NRD330" s="942"/>
      <c r="NRE330" s="942"/>
      <c r="NRF330" s="942"/>
      <c r="NRG330" s="942"/>
      <c r="NRH330" s="942"/>
      <c r="NRI330" s="942"/>
      <c r="NRJ330" s="942"/>
      <c r="NRK330" s="942"/>
      <c r="NRL330" s="942"/>
      <c r="NRM330" s="942"/>
      <c r="NRN330" s="942"/>
      <c r="NRO330" s="942"/>
      <c r="NRP330" s="942"/>
      <c r="NRQ330" s="942"/>
      <c r="NRR330" s="942"/>
      <c r="NRS330" s="942"/>
      <c r="NRT330" s="942"/>
      <c r="NRU330" s="942"/>
      <c r="NRV330" s="942"/>
      <c r="NRW330" s="942"/>
      <c r="NRX330" s="942"/>
      <c r="NRY330" s="942"/>
      <c r="NRZ330" s="942"/>
      <c r="NSA330" s="942"/>
      <c r="NSB330" s="942"/>
      <c r="NSC330" s="942"/>
      <c r="NSD330" s="942"/>
      <c r="NSE330" s="942"/>
      <c r="NSF330" s="942"/>
      <c r="NSG330" s="942"/>
      <c r="NSH330" s="942"/>
      <c r="NSI330" s="942"/>
      <c r="NSJ330" s="942"/>
      <c r="NSK330" s="942"/>
      <c r="NSL330" s="942"/>
      <c r="NSM330" s="942"/>
      <c r="NSN330" s="942"/>
      <c r="NSO330" s="942"/>
      <c r="NSP330" s="942"/>
      <c r="NSQ330" s="942"/>
      <c r="NSR330" s="942"/>
      <c r="NSS330" s="942"/>
      <c r="NST330" s="942"/>
      <c r="NSU330" s="942"/>
      <c r="NSV330" s="942"/>
      <c r="NSW330" s="942"/>
      <c r="NSX330" s="942"/>
      <c r="NSY330" s="942"/>
      <c r="NSZ330" s="942"/>
      <c r="NTA330" s="942"/>
      <c r="NTB330" s="942"/>
      <c r="NTC330" s="942"/>
      <c r="NTD330" s="942"/>
      <c r="NTE330" s="942"/>
      <c r="NTF330" s="942"/>
      <c r="NTG330" s="942"/>
      <c r="NTH330" s="942"/>
      <c r="NTI330" s="942"/>
      <c r="NTJ330" s="942"/>
      <c r="NTK330" s="942"/>
      <c r="NTL330" s="942"/>
      <c r="NTM330" s="942"/>
      <c r="NTN330" s="942"/>
      <c r="NTO330" s="942"/>
      <c r="NTP330" s="942"/>
      <c r="NTQ330" s="942"/>
      <c r="NTR330" s="942"/>
      <c r="NTS330" s="942"/>
      <c r="NTT330" s="942"/>
      <c r="NTU330" s="942"/>
      <c r="NTV330" s="942"/>
      <c r="NTW330" s="942"/>
      <c r="NTX330" s="942"/>
      <c r="NTY330" s="942"/>
      <c r="NTZ330" s="942"/>
      <c r="NUA330" s="942"/>
      <c r="NUB330" s="942"/>
      <c r="NUC330" s="942"/>
      <c r="NUD330" s="942"/>
      <c r="NUE330" s="942"/>
      <c r="NUF330" s="942"/>
      <c r="NUG330" s="942"/>
      <c r="NUH330" s="942"/>
      <c r="NUI330" s="942"/>
      <c r="NUJ330" s="942"/>
      <c r="NUK330" s="942"/>
      <c r="NUL330" s="942"/>
      <c r="NUM330" s="942"/>
      <c r="NUN330" s="942"/>
      <c r="NUO330" s="942"/>
      <c r="NUP330" s="942"/>
      <c r="NUQ330" s="942"/>
      <c r="NUR330" s="942"/>
      <c r="NUS330" s="942"/>
      <c r="NUT330" s="942"/>
      <c r="NUU330" s="942"/>
      <c r="NUV330" s="942"/>
      <c r="NUW330" s="942"/>
      <c r="NUX330" s="942"/>
      <c r="NUY330" s="942"/>
      <c r="NUZ330" s="942"/>
      <c r="NVA330" s="942"/>
      <c r="NVB330" s="942"/>
      <c r="NVC330" s="942"/>
      <c r="NVD330" s="942"/>
      <c r="NVE330" s="942"/>
      <c r="NVF330" s="942"/>
      <c r="NVG330" s="942"/>
      <c r="NVH330" s="942"/>
      <c r="NVI330" s="942"/>
      <c r="NVJ330" s="942"/>
      <c r="NVK330" s="942"/>
      <c r="NVL330" s="942"/>
      <c r="NVM330" s="942"/>
      <c r="NVN330" s="942"/>
      <c r="NVO330" s="942"/>
      <c r="NVP330" s="942"/>
      <c r="NVQ330" s="942"/>
      <c r="NVR330" s="942"/>
      <c r="NVS330" s="942"/>
      <c r="NVT330" s="942"/>
      <c r="NVU330" s="942"/>
      <c r="NVV330" s="942"/>
      <c r="NVW330" s="942"/>
      <c r="NVX330" s="942"/>
      <c r="NVY330" s="942"/>
      <c r="NVZ330" s="942"/>
      <c r="NWA330" s="942"/>
      <c r="NWB330" s="942"/>
      <c r="NWC330" s="942"/>
      <c r="NWD330" s="942"/>
      <c r="NWE330" s="942"/>
      <c r="NWF330" s="942"/>
      <c r="NWG330" s="942"/>
      <c r="NWH330" s="942"/>
      <c r="NWI330" s="942"/>
      <c r="NWJ330" s="942"/>
      <c r="NWK330" s="942"/>
      <c r="NWL330" s="942"/>
      <c r="NWM330" s="942"/>
      <c r="NWN330" s="942"/>
      <c r="NWO330" s="942"/>
      <c r="NWP330" s="942"/>
      <c r="NWQ330" s="942"/>
      <c r="NWR330" s="942"/>
      <c r="NWS330" s="942"/>
      <c r="NWT330" s="942"/>
      <c r="NWU330" s="942"/>
      <c r="NWV330" s="942"/>
      <c r="NWW330" s="942"/>
      <c r="NWX330" s="942"/>
      <c r="NWY330" s="942"/>
      <c r="NWZ330" s="942"/>
      <c r="NXA330" s="942"/>
      <c r="NXB330" s="942"/>
      <c r="NXC330" s="942"/>
      <c r="NXD330" s="942"/>
      <c r="NXE330" s="942"/>
      <c r="NXF330" s="942"/>
      <c r="NXG330" s="942"/>
      <c r="NXH330" s="942"/>
      <c r="NXI330" s="942"/>
      <c r="NXJ330" s="942"/>
      <c r="NXK330" s="942"/>
      <c r="NXL330" s="942"/>
      <c r="NXM330" s="942"/>
      <c r="NXN330" s="942"/>
      <c r="NXO330" s="942"/>
      <c r="NXP330" s="942"/>
      <c r="NXQ330" s="942"/>
      <c r="NXR330" s="942"/>
      <c r="NXS330" s="942"/>
      <c r="NXT330" s="942"/>
      <c r="NXU330" s="942"/>
      <c r="NXV330" s="942"/>
      <c r="NXW330" s="942"/>
      <c r="NXX330" s="942"/>
      <c r="NXY330" s="942"/>
      <c r="NXZ330" s="942"/>
      <c r="NYA330" s="942"/>
      <c r="NYB330" s="942"/>
      <c r="NYC330" s="942"/>
      <c r="NYD330" s="942"/>
      <c r="NYE330" s="942"/>
      <c r="NYF330" s="942"/>
      <c r="NYG330" s="942"/>
      <c r="NYH330" s="942"/>
      <c r="NYI330" s="942"/>
      <c r="NYJ330" s="942"/>
      <c r="NYK330" s="942"/>
      <c r="NYL330" s="942"/>
      <c r="NYM330" s="942"/>
      <c r="NYN330" s="942"/>
      <c r="NYO330" s="942"/>
      <c r="NYP330" s="942"/>
      <c r="NYQ330" s="942"/>
      <c r="NYR330" s="942"/>
      <c r="NYS330" s="942"/>
      <c r="NYT330" s="942"/>
      <c r="NYU330" s="942"/>
      <c r="NYV330" s="942"/>
      <c r="NYW330" s="942"/>
      <c r="NYX330" s="942"/>
      <c r="NYY330" s="942"/>
      <c r="NYZ330" s="942"/>
      <c r="NZA330" s="942"/>
      <c r="NZB330" s="942"/>
      <c r="NZC330" s="942"/>
      <c r="NZD330" s="942"/>
      <c r="NZE330" s="942"/>
      <c r="NZF330" s="942"/>
      <c r="NZG330" s="942"/>
      <c r="NZH330" s="942"/>
      <c r="NZI330" s="942"/>
      <c r="NZJ330" s="942"/>
      <c r="NZK330" s="942"/>
      <c r="NZL330" s="942"/>
      <c r="NZM330" s="942"/>
      <c r="NZN330" s="942"/>
      <c r="NZO330" s="942"/>
      <c r="NZP330" s="942"/>
      <c r="NZQ330" s="942"/>
      <c r="NZR330" s="942"/>
      <c r="NZS330" s="942"/>
      <c r="NZT330" s="942"/>
      <c r="NZU330" s="942"/>
      <c r="NZV330" s="942"/>
      <c r="NZW330" s="942"/>
      <c r="NZX330" s="942"/>
      <c r="NZY330" s="942"/>
      <c r="NZZ330" s="942"/>
      <c r="OAA330" s="942"/>
      <c r="OAB330" s="942"/>
      <c r="OAC330" s="942"/>
      <c r="OAD330" s="942"/>
      <c r="OAE330" s="942"/>
      <c r="OAF330" s="942"/>
      <c r="OAG330" s="942"/>
      <c r="OAH330" s="942"/>
      <c r="OAI330" s="942"/>
      <c r="OAJ330" s="942"/>
      <c r="OAK330" s="942"/>
      <c r="OAL330" s="942"/>
      <c r="OAM330" s="942"/>
      <c r="OAN330" s="942"/>
      <c r="OAO330" s="942"/>
      <c r="OAP330" s="942"/>
      <c r="OAQ330" s="942"/>
      <c r="OAR330" s="942"/>
      <c r="OAS330" s="942"/>
      <c r="OAT330" s="942"/>
      <c r="OAU330" s="942"/>
      <c r="OAV330" s="942"/>
      <c r="OAW330" s="942"/>
      <c r="OAX330" s="942"/>
      <c r="OAY330" s="942"/>
      <c r="OAZ330" s="942"/>
      <c r="OBA330" s="942"/>
      <c r="OBB330" s="942"/>
      <c r="OBC330" s="942"/>
      <c r="OBD330" s="942"/>
      <c r="OBE330" s="942"/>
      <c r="OBF330" s="942"/>
      <c r="OBG330" s="942"/>
      <c r="OBH330" s="942"/>
      <c r="OBI330" s="942"/>
      <c r="OBJ330" s="942"/>
      <c r="OBK330" s="942"/>
      <c r="OBL330" s="942"/>
      <c r="OBM330" s="942"/>
      <c r="OBN330" s="942"/>
      <c r="OBO330" s="942"/>
      <c r="OBP330" s="942"/>
      <c r="OBQ330" s="942"/>
      <c r="OBR330" s="942"/>
      <c r="OBS330" s="942"/>
      <c r="OBT330" s="942"/>
      <c r="OBU330" s="942"/>
      <c r="OBV330" s="942"/>
      <c r="OBW330" s="942"/>
      <c r="OBX330" s="942"/>
      <c r="OBY330" s="942"/>
      <c r="OBZ330" s="942"/>
      <c r="OCA330" s="942"/>
      <c r="OCB330" s="942"/>
      <c r="OCC330" s="942"/>
      <c r="OCD330" s="942"/>
      <c r="OCE330" s="942"/>
      <c r="OCF330" s="942"/>
      <c r="OCG330" s="942"/>
      <c r="OCH330" s="942"/>
      <c r="OCI330" s="942"/>
      <c r="OCJ330" s="942"/>
      <c r="OCK330" s="942"/>
      <c r="OCL330" s="942"/>
      <c r="OCM330" s="942"/>
      <c r="OCN330" s="942"/>
      <c r="OCO330" s="942"/>
      <c r="OCP330" s="942"/>
      <c r="OCQ330" s="942"/>
      <c r="OCR330" s="942"/>
      <c r="OCS330" s="942"/>
      <c r="OCT330" s="942"/>
      <c r="OCU330" s="942"/>
      <c r="OCV330" s="942"/>
      <c r="OCW330" s="942"/>
      <c r="OCX330" s="942"/>
      <c r="OCY330" s="942"/>
      <c r="OCZ330" s="942"/>
      <c r="ODA330" s="942"/>
      <c r="ODB330" s="942"/>
      <c r="ODC330" s="942"/>
      <c r="ODD330" s="942"/>
      <c r="ODE330" s="942"/>
      <c r="ODF330" s="942"/>
      <c r="ODG330" s="942"/>
      <c r="ODH330" s="942"/>
      <c r="ODI330" s="942"/>
      <c r="ODJ330" s="942"/>
      <c r="ODK330" s="942"/>
      <c r="ODL330" s="942"/>
      <c r="ODM330" s="942"/>
      <c r="ODN330" s="942"/>
      <c r="ODO330" s="942"/>
      <c r="ODP330" s="942"/>
      <c r="ODQ330" s="942"/>
      <c r="ODR330" s="942"/>
      <c r="ODS330" s="942"/>
      <c r="ODT330" s="942"/>
      <c r="ODU330" s="942"/>
      <c r="ODV330" s="942"/>
      <c r="ODW330" s="942"/>
      <c r="ODX330" s="942"/>
      <c r="ODY330" s="942"/>
      <c r="ODZ330" s="942"/>
      <c r="OEA330" s="942"/>
      <c r="OEB330" s="942"/>
      <c r="OEC330" s="942"/>
      <c r="OED330" s="942"/>
      <c r="OEE330" s="942"/>
      <c r="OEF330" s="942"/>
      <c r="OEG330" s="942"/>
      <c r="OEH330" s="942"/>
      <c r="OEI330" s="942"/>
      <c r="OEJ330" s="942"/>
      <c r="OEK330" s="942"/>
      <c r="OEL330" s="942"/>
      <c r="OEM330" s="942"/>
      <c r="OEN330" s="942"/>
      <c r="OEO330" s="942"/>
      <c r="OEP330" s="942"/>
      <c r="OEQ330" s="942"/>
      <c r="OER330" s="942"/>
      <c r="OES330" s="942"/>
      <c r="OET330" s="942"/>
      <c r="OEU330" s="942"/>
      <c r="OEV330" s="942"/>
      <c r="OEW330" s="942"/>
      <c r="OEX330" s="942"/>
      <c r="OEY330" s="942"/>
      <c r="OEZ330" s="942"/>
      <c r="OFA330" s="942"/>
      <c r="OFB330" s="942"/>
      <c r="OFC330" s="942"/>
      <c r="OFD330" s="942"/>
      <c r="OFE330" s="942"/>
      <c r="OFF330" s="942"/>
      <c r="OFG330" s="942"/>
      <c r="OFH330" s="942"/>
      <c r="OFI330" s="942"/>
      <c r="OFJ330" s="942"/>
      <c r="OFK330" s="942"/>
      <c r="OFL330" s="942"/>
      <c r="OFM330" s="942"/>
      <c r="OFN330" s="942"/>
      <c r="OFO330" s="942"/>
      <c r="OFP330" s="942"/>
      <c r="OFQ330" s="942"/>
      <c r="OFR330" s="942"/>
      <c r="OFS330" s="942"/>
      <c r="OFT330" s="942"/>
      <c r="OFU330" s="942"/>
      <c r="OFV330" s="942"/>
      <c r="OFW330" s="942"/>
      <c r="OFX330" s="942"/>
      <c r="OFY330" s="942"/>
      <c r="OFZ330" s="942"/>
      <c r="OGA330" s="942"/>
      <c r="OGB330" s="942"/>
      <c r="OGC330" s="942"/>
      <c r="OGD330" s="942"/>
      <c r="OGE330" s="942"/>
      <c r="OGF330" s="942"/>
      <c r="OGG330" s="942"/>
      <c r="OGH330" s="942"/>
      <c r="OGI330" s="942"/>
      <c r="OGJ330" s="942"/>
      <c r="OGK330" s="942"/>
      <c r="OGL330" s="942"/>
      <c r="OGM330" s="942"/>
      <c r="OGN330" s="942"/>
      <c r="OGO330" s="942"/>
      <c r="OGP330" s="942"/>
      <c r="OGQ330" s="942"/>
      <c r="OGR330" s="942"/>
      <c r="OGS330" s="942"/>
      <c r="OGT330" s="942"/>
      <c r="OGU330" s="942"/>
      <c r="OGV330" s="942"/>
      <c r="OGW330" s="942"/>
      <c r="OGX330" s="942"/>
      <c r="OGY330" s="942"/>
      <c r="OGZ330" s="942"/>
      <c r="OHA330" s="942"/>
      <c r="OHB330" s="942"/>
      <c r="OHC330" s="942"/>
      <c r="OHD330" s="942"/>
      <c r="OHE330" s="942"/>
      <c r="OHF330" s="942"/>
      <c r="OHG330" s="942"/>
      <c r="OHH330" s="942"/>
      <c r="OHI330" s="942"/>
      <c r="OHJ330" s="942"/>
      <c r="OHK330" s="942"/>
      <c r="OHL330" s="942"/>
      <c r="OHM330" s="942"/>
      <c r="OHN330" s="942"/>
      <c r="OHO330" s="942"/>
      <c r="OHP330" s="942"/>
      <c r="OHQ330" s="942"/>
      <c r="OHR330" s="942"/>
      <c r="OHS330" s="942"/>
      <c r="OHT330" s="942"/>
      <c r="OHU330" s="942"/>
      <c r="OHV330" s="942"/>
      <c r="OHW330" s="942"/>
      <c r="OHX330" s="942"/>
      <c r="OHY330" s="942"/>
      <c r="OHZ330" s="942"/>
      <c r="OIA330" s="942"/>
      <c r="OIB330" s="942"/>
      <c r="OIC330" s="942"/>
      <c r="OID330" s="942"/>
      <c r="OIE330" s="942"/>
      <c r="OIF330" s="942"/>
      <c r="OIG330" s="942"/>
      <c r="OIH330" s="942"/>
      <c r="OII330" s="942"/>
      <c r="OIJ330" s="942"/>
      <c r="OIK330" s="942"/>
      <c r="OIL330" s="942"/>
      <c r="OIM330" s="942"/>
      <c r="OIN330" s="942"/>
      <c r="OIO330" s="942"/>
      <c r="OIP330" s="942"/>
      <c r="OIQ330" s="942"/>
      <c r="OIR330" s="942"/>
      <c r="OIS330" s="942"/>
      <c r="OIT330" s="942"/>
      <c r="OIU330" s="942"/>
      <c r="OIV330" s="942"/>
      <c r="OIW330" s="942"/>
      <c r="OIX330" s="942"/>
      <c r="OIY330" s="942"/>
      <c r="OIZ330" s="942"/>
      <c r="OJA330" s="942"/>
      <c r="OJB330" s="942"/>
      <c r="OJC330" s="942"/>
      <c r="OJD330" s="942"/>
      <c r="OJE330" s="942"/>
      <c r="OJF330" s="942"/>
      <c r="OJG330" s="942"/>
      <c r="OJH330" s="942"/>
      <c r="OJI330" s="942"/>
      <c r="OJJ330" s="942"/>
      <c r="OJK330" s="942"/>
      <c r="OJL330" s="942"/>
      <c r="OJM330" s="942"/>
      <c r="OJN330" s="942"/>
      <c r="OJO330" s="942"/>
      <c r="OJP330" s="942"/>
      <c r="OJQ330" s="942"/>
      <c r="OJR330" s="942"/>
      <c r="OJS330" s="942"/>
      <c r="OJT330" s="942"/>
      <c r="OJU330" s="942"/>
      <c r="OJV330" s="942"/>
      <c r="OJW330" s="942"/>
      <c r="OJX330" s="942"/>
      <c r="OJY330" s="942"/>
      <c r="OJZ330" s="942"/>
      <c r="OKA330" s="942"/>
      <c r="OKB330" s="942"/>
      <c r="OKC330" s="942"/>
      <c r="OKD330" s="942"/>
      <c r="OKE330" s="942"/>
      <c r="OKF330" s="942"/>
      <c r="OKG330" s="942"/>
      <c r="OKH330" s="942"/>
      <c r="OKI330" s="942"/>
      <c r="OKJ330" s="942"/>
      <c r="OKK330" s="942"/>
      <c r="OKL330" s="942"/>
      <c r="OKM330" s="942"/>
      <c r="OKN330" s="942"/>
      <c r="OKO330" s="942"/>
      <c r="OKP330" s="942"/>
      <c r="OKQ330" s="942"/>
      <c r="OKR330" s="942"/>
      <c r="OKS330" s="942"/>
      <c r="OKT330" s="942"/>
      <c r="OKU330" s="942"/>
      <c r="OKV330" s="942"/>
      <c r="OKW330" s="942"/>
      <c r="OKX330" s="942"/>
      <c r="OKY330" s="942"/>
      <c r="OKZ330" s="942"/>
      <c r="OLA330" s="942"/>
      <c r="OLB330" s="942"/>
      <c r="OLC330" s="942"/>
      <c r="OLD330" s="942"/>
      <c r="OLE330" s="942"/>
      <c r="OLF330" s="942"/>
      <c r="OLG330" s="942"/>
      <c r="OLH330" s="942"/>
      <c r="OLI330" s="942"/>
      <c r="OLJ330" s="942"/>
      <c r="OLK330" s="942"/>
      <c r="OLL330" s="942"/>
      <c r="OLM330" s="942"/>
      <c r="OLN330" s="942"/>
      <c r="OLO330" s="942"/>
      <c r="OLP330" s="942"/>
      <c r="OLQ330" s="942"/>
      <c r="OLR330" s="942"/>
      <c r="OLS330" s="942"/>
      <c r="OLT330" s="942"/>
      <c r="OLU330" s="942"/>
      <c r="OLV330" s="942"/>
      <c r="OLW330" s="942"/>
      <c r="OLX330" s="942"/>
      <c r="OLY330" s="942"/>
      <c r="OLZ330" s="942"/>
      <c r="OMA330" s="942"/>
      <c r="OMB330" s="942"/>
      <c r="OMC330" s="942"/>
      <c r="OMD330" s="942"/>
      <c r="OME330" s="942"/>
      <c r="OMF330" s="942"/>
      <c r="OMG330" s="942"/>
      <c r="OMH330" s="942"/>
      <c r="OMI330" s="942"/>
      <c r="OMJ330" s="942"/>
      <c r="OMK330" s="942"/>
      <c r="OML330" s="942"/>
      <c r="OMM330" s="942"/>
      <c r="OMN330" s="942"/>
      <c r="OMO330" s="942"/>
      <c r="OMP330" s="942"/>
      <c r="OMQ330" s="942"/>
      <c r="OMR330" s="942"/>
      <c r="OMS330" s="942"/>
      <c r="OMT330" s="942"/>
      <c r="OMU330" s="942"/>
      <c r="OMV330" s="942"/>
      <c r="OMW330" s="942"/>
      <c r="OMX330" s="942"/>
      <c r="OMY330" s="942"/>
      <c r="OMZ330" s="942"/>
      <c r="ONA330" s="942"/>
      <c r="ONB330" s="942"/>
      <c r="ONC330" s="942"/>
      <c r="OND330" s="942"/>
      <c r="ONE330" s="942"/>
      <c r="ONF330" s="942"/>
      <c r="ONG330" s="942"/>
      <c r="ONH330" s="942"/>
      <c r="ONI330" s="942"/>
      <c r="ONJ330" s="942"/>
      <c r="ONK330" s="942"/>
      <c r="ONL330" s="942"/>
      <c r="ONM330" s="942"/>
      <c r="ONN330" s="942"/>
      <c r="ONO330" s="942"/>
      <c r="ONP330" s="942"/>
      <c r="ONQ330" s="942"/>
      <c r="ONR330" s="942"/>
      <c r="ONS330" s="942"/>
      <c r="ONT330" s="942"/>
      <c r="ONU330" s="942"/>
      <c r="ONV330" s="942"/>
      <c r="ONW330" s="942"/>
      <c r="ONX330" s="942"/>
      <c r="ONY330" s="942"/>
      <c r="ONZ330" s="942"/>
      <c r="OOA330" s="942"/>
      <c r="OOB330" s="942"/>
      <c r="OOC330" s="942"/>
      <c r="OOD330" s="942"/>
      <c r="OOE330" s="942"/>
      <c r="OOF330" s="942"/>
      <c r="OOG330" s="942"/>
      <c r="OOH330" s="942"/>
      <c r="OOI330" s="942"/>
      <c r="OOJ330" s="942"/>
      <c r="OOK330" s="942"/>
      <c r="OOL330" s="942"/>
      <c r="OOM330" s="942"/>
      <c r="OON330" s="942"/>
      <c r="OOO330" s="942"/>
      <c r="OOP330" s="942"/>
      <c r="OOQ330" s="942"/>
      <c r="OOR330" s="942"/>
      <c r="OOS330" s="942"/>
      <c r="OOT330" s="942"/>
      <c r="OOU330" s="942"/>
      <c r="OOV330" s="942"/>
      <c r="OOW330" s="942"/>
      <c r="OOX330" s="942"/>
      <c r="OOY330" s="942"/>
      <c r="OOZ330" s="942"/>
      <c r="OPA330" s="942"/>
      <c r="OPB330" s="942"/>
      <c r="OPC330" s="942"/>
      <c r="OPD330" s="942"/>
      <c r="OPE330" s="942"/>
      <c r="OPF330" s="942"/>
      <c r="OPG330" s="942"/>
      <c r="OPH330" s="942"/>
      <c r="OPI330" s="942"/>
      <c r="OPJ330" s="942"/>
      <c r="OPK330" s="942"/>
      <c r="OPL330" s="942"/>
      <c r="OPM330" s="942"/>
      <c r="OPN330" s="942"/>
      <c r="OPO330" s="942"/>
      <c r="OPP330" s="942"/>
      <c r="OPQ330" s="942"/>
      <c r="OPR330" s="942"/>
      <c r="OPS330" s="942"/>
      <c r="OPT330" s="942"/>
      <c r="OPU330" s="942"/>
      <c r="OPV330" s="942"/>
      <c r="OPW330" s="942"/>
      <c r="OPX330" s="942"/>
      <c r="OPY330" s="942"/>
      <c r="OPZ330" s="942"/>
      <c r="OQA330" s="942"/>
      <c r="OQB330" s="942"/>
      <c r="OQC330" s="942"/>
      <c r="OQD330" s="942"/>
      <c r="OQE330" s="942"/>
      <c r="OQF330" s="942"/>
      <c r="OQG330" s="942"/>
      <c r="OQH330" s="942"/>
      <c r="OQI330" s="942"/>
      <c r="OQJ330" s="942"/>
      <c r="OQK330" s="942"/>
      <c r="OQL330" s="942"/>
      <c r="OQM330" s="942"/>
      <c r="OQN330" s="942"/>
      <c r="OQO330" s="942"/>
      <c r="OQP330" s="942"/>
      <c r="OQQ330" s="942"/>
      <c r="OQR330" s="942"/>
      <c r="OQS330" s="942"/>
      <c r="OQT330" s="942"/>
      <c r="OQU330" s="942"/>
      <c r="OQV330" s="942"/>
      <c r="OQW330" s="942"/>
      <c r="OQX330" s="942"/>
      <c r="OQY330" s="942"/>
      <c r="OQZ330" s="942"/>
      <c r="ORA330" s="942"/>
      <c r="ORB330" s="942"/>
      <c r="ORC330" s="942"/>
      <c r="ORD330" s="942"/>
      <c r="ORE330" s="942"/>
      <c r="ORF330" s="942"/>
      <c r="ORG330" s="942"/>
      <c r="ORH330" s="942"/>
      <c r="ORI330" s="942"/>
      <c r="ORJ330" s="942"/>
      <c r="ORK330" s="942"/>
      <c r="ORL330" s="942"/>
      <c r="ORM330" s="942"/>
      <c r="ORN330" s="942"/>
      <c r="ORO330" s="942"/>
      <c r="ORP330" s="942"/>
      <c r="ORQ330" s="942"/>
      <c r="ORR330" s="942"/>
      <c r="ORS330" s="942"/>
      <c r="ORT330" s="942"/>
      <c r="ORU330" s="942"/>
      <c r="ORV330" s="942"/>
      <c r="ORW330" s="942"/>
      <c r="ORX330" s="942"/>
      <c r="ORY330" s="942"/>
      <c r="ORZ330" s="942"/>
      <c r="OSA330" s="942"/>
      <c r="OSB330" s="942"/>
      <c r="OSC330" s="942"/>
      <c r="OSD330" s="942"/>
      <c r="OSE330" s="942"/>
      <c r="OSF330" s="942"/>
      <c r="OSG330" s="942"/>
      <c r="OSH330" s="942"/>
      <c r="OSI330" s="942"/>
      <c r="OSJ330" s="942"/>
      <c r="OSK330" s="942"/>
      <c r="OSL330" s="942"/>
      <c r="OSM330" s="942"/>
      <c r="OSN330" s="942"/>
      <c r="OSO330" s="942"/>
      <c r="OSP330" s="942"/>
      <c r="OSQ330" s="942"/>
      <c r="OSR330" s="942"/>
      <c r="OSS330" s="942"/>
      <c r="OST330" s="942"/>
      <c r="OSU330" s="942"/>
      <c r="OSV330" s="942"/>
      <c r="OSW330" s="942"/>
      <c r="OSX330" s="942"/>
      <c r="OSY330" s="942"/>
      <c r="OSZ330" s="942"/>
      <c r="OTA330" s="942"/>
      <c r="OTB330" s="942"/>
      <c r="OTC330" s="942"/>
      <c r="OTD330" s="942"/>
      <c r="OTE330" s="942"/>
      <c r="OTF330" s="942"/>
      <c r="OTG330" s="942"/>
      <c r="OTH330" s="942"/>
      <c r="OTI330" s="942"/>
      <c r="OTJ330" s="942"/>
      <c r="OTK330" s="942"/>
      <c r="OTL330" s="942"/>
      <c r="OTM330" s="942"/>
      <c r="OTN330" s="942"/>
      <c r="OTO330" s="942"/>
      <c r="OTP330" s="942"/>
      <c r="OTQ330" s="942"/>
      <c r="OTR330" s="942"/>
      <c r="OTS330" s="942"/>
      <c r="OTT330" s="942"/>
      <c r="OTU330" s="942"/>
      <c r="OTV330" s="942"/>
      <c r="OTW330" s="942"/>
      <c r="OTX330" s="942"/>
      <c r="OTY330" s="942"/>
      <c r="OTZ330" s="942"/>
      <c r="OUA330" s="942"/>
      <c r="OUB330" s="942"/>
      <c r="OUC330" s="942"/>
      <c r="OUD330" s="942"/>
      <c r="OUE330" s="942"/>
      <c r="OUF330" s="942"/>
      <c r="OUG330" s="942"/>
      <c r="OUH330" s="942"/>
      <c r="OUI330" s="942"/>
      <c r="OUJ330" s="942"/>
      <c r="OUK330" s="942"/>
      <c r="OUL330" s="942"/>
      <c r="OUM330" s="942"/>
      <c r="OUN330" s="942"/>
      <c r="OUO330" s="942"/>
      <c r="OUP330" s="942"/>
      <c r="OUQ330" s="942"/>
      <c r="OUR330" s="942"/>
      <c r="OUS330" s="942"/>
      <c r="OUT330" s="942"/>
      <c r="OUU330" s="942"/>
      <c r="OUV330" s="942"/>
      <c r="OUW330" s="942"/>
      <c r="OUX330" s="942"/>
      <c r="OUY330" s="942"/>
      <c r="OUZ330" s="942"/>
      <c r="OVA330" s="942"/>
      <c r="OVB330" s="942"/>
      <c r="OVC330" s="942"/>
      <c r="OVD330" s="942"/>
      <c r="OVE330" s="942"/>
      <c r="OVF330" s="942"/>
      <c r="OVG330" s="942"/>
      <c r="OVH330" s="942"/>
      <c r="OVI330" s="942"/>
      <c r="OVJ330" s="942"/>
      <c r="OVK330" s="942"/>
      <c r="OVL330" s="942"/>
      <c r="OVM330" s="942"/>
      <c r="OVN330" s="942"/>
      <c r="OVO330" s="942"/>
      <c r="OVP330" s="942"/>
      <c r="OVQ330" s="942"/>
      <c r="OVR330" s="942"/>
      <c r="OVS330" s="942"/>
      <c r="OVT330" s="942"/>
      <c r="OVU330" s="942"/>
      <c r="OVV330" s="942"/>
      <c r="OVW330" s="942"/>
      <c r="OVX330" s="942"/>
      <c r="OVY330" s="942"/>
      <c r="OVZ330" s="942"/>
      <c r="OWA330" s="942"/>
      <c r="OWB330" s="942"/>
      <c r="OWC330" s="942"/>
      <c r="OWD330" s="942"/>
      <c r="OWE330" s="942"/>
      <c r="OWF330" s="942"/>
      <c r="OWG330" s="942"/>
      <c r="OWH330" s="942"/>
      <c r="OWI330" s="942"/>
      <c r="OWJ330" s="942"/>
      <c r="OWK330" s="942"/>
      <c r="OWL330" s="942"/>
      <c r="OWM330" s="942"/>
      <c r="OWN330" s="942"/>
      <c r="OWO330" s="942"/>
      <c r="OWP330" s="942"/>
      <c r="OWQ330" s="942"/>
      <c r="OWR330" s="942"/>
      <c r="OWS330" s="942"/>
      <c r="OWT330" s="942"/>
      <c r="OWU330" s="942"/>
      <c r="OWV330" s="942"/>
      <c r="OWW330" s="942"/>
      <c r="OWX330" s="942"/>
      <c r="OWY330" s="942"/>
      <c r="OWZ330" s="942"/>
      <c r="OXA330" s="942"/>
      <c r="OXB330" s="942"/>
      <c r="OXC330" s="942"/>
      <c r="OXD330" s="942"/>
      <c r="OXE330" s="942"/>
      <c r="OXF330" s="942"/>
      <c r="OXG330" s="942"/>
      <c r="OXH330" s="942"/>
      <c r="OXI330" s="942"/>
      <c r="OXJ330" s="942"/>
      <c r="OXK330" s="942"/>
      <c r="OXL330" s="942"/>
      <c r="OXM330" s="942"/>
      <c r="OXN330" s="942"/>
      <c r="OXO330" s="942"/>
      <c r="OXP330" s="942"/>
      <c r="OXQ330" s="942"/>
      <c r="OXR330" s="942"/>
      <c r="OXS330" s="942"/>
      <c r="OXT330" s="942"/>
      <c r="OXU330" s="942"/>
      <c r="OXV330" s="942"/>
      <c r="OXW330" s="942"/>
      <c r="OXX330" s="942"/>
      <c r="OXY330" s="942"/>
      <c r="OXZ330" s="942"/>
      <c r="OYA330" s="942"/>
      <c r="OYB330" s="942"/>
      <c r="OYC330" s="942"/>
      <c r="OYD330" s="942"/>
      <c r="OYE330" s="942"/>
      <c r="OYF330" s="942"/>
      <c r="OYG330" s="942"/>
      <c r="OYH330" s="942"/>
      <c r="OYI330" s="942"/>
      <c r="OYJ330" s="942"/>
      <c r="OYK330" s="942"/>
      <c r="OYL330" s="942"/>
      <c r="OYM330" s="942"/>
      <c r="OYN330" s="942"/>
      <c r="OYO330" s="942"/>
      <c r="OYP330" s="942"/>
      <c r="OYQ330" s="942"/>
      <c r="OYR330" s="942"/>
      <c r="OYS330" s="942"/>
      <c r="OYT330" s="942"/>
      <c r="OYU330" s="942"/>
      <c r="OYV330" s="942"/>
      <c r="OYW330" s="942"/>
      <c r="OYX330" s="942"/>
      <c r="OYY330" s="942"/>
      <c r="OYZ330" s="942"/>
      <c r="OZA330" s="942"/>
      <c r="OZB330" s="942"/>
      <c r="OZC330" s="942"/>
      <c r="OZD330" s="942"/>
      <c r="OZE330" s="942"/>
      <c r="OZF330" s="942"/>
      <c r="OZG330" s="942"/>
      <c r="OZH330" s="942"/>
      <c r="OZI330" s="942"/>
      <c r="OZJ330" s="942"/>
      <c r="OZK330" s="942"/>
      <c r="OZL330" s="942"/>
      <c r="OZM330" s="942"/>
      <c r="OZN330" s="942"/>
      <c r="OZO330" s="942"/>
      <c r="OZP330" s="942"/>
      <c r="OZQ330" s="942"/>
      <c r="OZR330" s="942"/>
      <c r="OZS330" s="942"/>
      <c r="OZT330" s="942"/>
      <c r="OZU330" s="942"/>
      <c r="OZV330" s="942"/>
      <c r="OZW330" s="942"/>
      <c r="OZX330" s="942"/>
      <c r="OZY330" s="942"/>
      <c r="OZZ330" s="942"/>
      <c r="PAA330" s="942"/>
      <c r="PAB330" s="942"/>
      <c r="PAC330" s="942"/>
      <c r="PAD330" s="942"/>
      <c r="PAE330" s="942"/>
      <c r="PAF330" s="942"/>
      <c r="PAG330" s="942"/>
      <c r="PAH330" s="942"/>
      <c r="PAI330" s="942"/>
      <c r="PAJ330" s="942"/>
      <c r="PAK330" s="942"/>
      <c r="PAL330" s="942"/>
      <c r="PAM330" s="942"/>
      <c r="PAN330" s="942"/>
      <c r="PAO330" s="942"/>
      <c r="PAP330" s="942"/>
      <c r="PAQ330" s="942"/>
      <c r="PAR330" s="942"/>
      <c r="PAS330" s="942"/>
      <c r="PAT330" s="942"/>
      <c r="PAU330" s="942"/>
      <c r="PAV330" s="942"/>
      <c r="PAW330" s="942"/>
      <c r="PAX330" s="942"/>
      <c r="PAY330" s="942"/>
      <c r="PAZ330" s="942"/>
      <c r="PBA330" s="942"/>
      <c r="PBB330" s="942"/>
      <c r="PBC330" s="942"/>
      <c r="PBD330" s="942"/>
      <c r="PBE330" s="942"/>
      <c r="PBF330" s="942"/>
      <c r="PBG330" s="942"/>
      <c r="PBH330" s="942"/>
      <c r="PBI330" s="942"/>
      <c r="PBJ330" s="942"/>
      <c r="PBK330" s="942"/>
      <c r="PBL330" s="942"/>
      <c r="PBM330" s="942"/>
      <c r="PBN330" s="942"/>
      <c r="PBO330" s="942"/>
      <c r="PBP330" s="942"/>
      <c r="PBQ330" s="942"/>
      <c r="PBR330" s="942"/>
      <c r="PBS330" s="942"/>
      <c r="PBT330" s="942"/>
      <c r="PBU330" s="942"/>
      <c r="PBV330" s="942"/>
      <c r="PBW330" s="942"/>
      <c r="PBX330" s="942"/>
      <c r="PBY330" s="942"/>
      <c r="PBZ330" s="942"/>
      <c r="PCA330" s="942"/>
      <c r="PCB330" s="942"/>
      <c r="PCC330" s="942"/>
      <c r="PCD330" s="942"/>
      <c r="PCE330" s="942"/>
      <c r="PCF330" s="942"/>
      <c r="PCG330" s="942"/>
      <c r="PCH330" s="942"/>
      <c r="PCI330" s="942"/>
      <c r="PCJ330" s="942"/>
      <c r="PCK330" s="942"/>
      <c r="PCL330" s="942"/>
      <c r="PCM330" s="942"/>
      <c r="PCN330" s="942"/>
      <c r="PCO330" s="942"/>
      <c r="PCP330" s="942"/>
      <c r="PCQ330" s="942"/>
      <c r="PCR330" s="942"/>
      <c r="PCS330" s="942"/>
      <c r="PCT330" s="942"/>
      <c r="PCU330" s="942"/>
      <c r="PCV330" s="942"/>
      <c r="PCW330" s="942"/>
      <c r="PCX330" s="942"/>
      <c r="PCY330" s="942"/>
      <c r="PCZ330" s="942"/>
      <c r="PDA330" s="942"/>
      <c r="PDB330" s="942"/>
      <c r="PDC330" s="942"/>
      <c r="PDD330" s="942"/>
      <c r="PDE330" s="942"/>
      <c r="PDF330" s="942"/>
      <c r="PDG330" s="942"/>
      <c r="PDH330" s="942"/>
      <c r="PDI330" s="942"/>
      <c r="PDJ330" s="942"/>
      <c r="PDK330" s="942"/>
      <c r="PDL330" s="942"/>
      <c r="PDM330" s="942"/>
      <c r="PDN330" s="942"/>
      <c r="PDO330" s="942"/>
      <c r="PDP330" s="942"/>
      <c r="PDQ330" s="942"/>
      <c r="PDR330" s="942"/>
      <c r="PDS330" s="942"/>
      <c r="PDT330" s="942"/>
      <c r="PDU330" s="942"/>
      <c r="PDV330" s="942"/>
      <c r="PDW330" s="942"/>
      <c r="PDX330" s="942"/>
      <c r="PDY330" s="942"/>
      <c r="PDZ330" s="942"/>
      <c r="PEA330" s="942"/>
      <c r="PEB330" s="942"/>
      <c r="PEC330" s="942"/>
      <c r="PED330" s="942"/>
      <c r="PEE330" s="942"/>
      <c r="PEF330" s="942"/>
      <c r="PEG330" s="942"/>
      <c r="PEH330" s="942"/>
      <c r="PEI330" s="942"/>
      <c r="PEJ330" s="942"/>
      <c r="PEK330" s="942"/>
      <c r="PEL330" s="942"/>
      <c r="PEM330" s="942"/>
      <c r="PEN330" s="942"/>
      <c r="PEO330" s="942"/>
      <c r="PEP330" s="942"/>
      <c r="PEQ330" s="942"/>
      <c r="PER330" s="942"/>
      <c r="PES330" s="942"/>
      <c r="PET330" s="942"/>
      <c r="PEU330" s="942"/>
      <c r="PEV330" s="942"/>
      <c r="PEW330" s="942"/>
      <c r="PEX330" s="942"/>
      <c r="PEY330" s="942"/>
      <c r="PEZ330" s="942"/>
      <c r="PFA330" s="942"/>
      <c r="PFB330" s="942"/>
      <c r="PFC330" s="942"/>
      <c r="PFD330" s="942"/>
      <c r="PFE330" s="942"/>
      <c r="PFF330" s="942"/>
      <c r="PFG330" s="942"/>
      <c r="PFH330" s="942"/>
      <c r="PFI330" s="942"/>
      <c r="PFJ330" s="942"/>
      <c r="PFK330" s="942"/>
      <c r="PFL330" s="942"/>
      <c r="PFM330" s="942"/>
      <c r="PFN330" s="942"/>
      <c r="PFO330" s="942"/>
      <c r="PFP330" s="942"/>
      <c r="PFQ330" s="942"/>
      <c r="PFR330" s="942"/>
      <c r="PFS330" s="942"/>
      <c r="PFT330" s="942"/>
      <c r="PFU330" s="942"/>
      <c r="PFV330" s="942"/>
      <c r="PFW330" s="942"/>
      <c r="PFX330" s="942"/>
      <c r="PFY330" s="942"/>
      <c r="PFZ330" s="942"/>
      <c r="PGA330" s="942"/>
      <c r="PGB330" s="942"/>
      <c r="PGC330" s="942"/>
      <c r="PGD330" s="942"/>
      <c r="PGE330" s="942"/>
      <c r="PGF330" s="942"/>
      <c r="PGG330" s="942"/>
      <c r="PGH330" s="942"/>
      <c r="PGI330" s="942"/>
      <c r="PGJ330" s="942"/>
      <c r="PGK330" s="942"/>
      <c r="PGL330" s="942"/>
      <c r="PGM330" s="942"/>
      <c r="PGN330" s="942"/>
      <c r="PGO330" s="942"/>
      <c r="PGP330" s="942"/>
      <c r="PGQ330" s="942"/>
      <c r="PGR330" s="942"/>
      <c r="PGS330" s="942"/>
      <c r="PGT330" s="942"/>
      <c r="PGU330" s="942"/>
      <c r="PGV330" s="942"/>
      <c r="PGW330" s="942"/>
      <c r="PGX330" s="942"/>
      <c r="PGY330" s="942"/>
      <c r="PGZ330" s="942"/>
      <c r="PHA330" s="942"/>
      <c r="PHB330" s="942"/>
      <c r="PHC330" s="942"/>
      <c r="PHD330" s="942"/>
      <c r="PHE330" s="942"/>
      <c r="PHF330" s="942"/>
      <c r="PHG330" s="942"/>
      <c r="PHH330" s="942"/>
      <c r="PHI330" s="942"/>
      <c r="PHJ330" s="942"/>
      <c r="PHK330" s="942"/>
      <c r="PHL330" s="942"/>
      <c r="PHM330" s="942"/>
      <c r="PHN330" s="942"/>
      <c r="PHO330" s="942"/>
      <c r="PHP330" s="942"/>
      <c r="PHQ330" s="942"/>
      <c r="PHR330" s="942"/>
      <c r="PHS330" s="942"/>
      <c r="PHT330" s="942"/>
      <c r="PHU330" s="942"/>
      <c r="PHV330" s="942"/>
      <c r="PHW330" s="942"/>
      <c r="PHX330" s="942"/>
      <c r="PHY330" s="942"/>
      <c r="PHZ330" s="942"/>
      <c r="PIA330" s="942"/>
      <c r="PIB330" s="942"/>
      <c r="PIC330" s="942"/>
      <c r="PID330" s="942"/>
      <c r="PIE330" s="942"/>
      <c r="PIF330" s="942"/>
      <c r="PIG330" s="942"/>
      <c r="PIH330" s="942"/>
      <c r="PII330" s="942"/>
      <c r="PIJ330" s="942"/>
      <c r="PIK330" s="942"/>
      <c r="PIL330" s="942"/>
      <c r="PIM330" s="942"/>
      <c r="PIN330" s="942"/>
      <c r="PIO330" s="942"/>
      <c r="PIP330" s="942"/>
      <c r="PIQ330" s="942"/>
      <c r="PIR330" s="942"/>
      <c r="PIS330" s="942"/>
      <c r="PIT330" s="942"/>
      <c r="PIU330" s="942"/>
      <c r="PIV330" s="942"/>
      <c r="PIW330" s="942"/>
      <c r="PIX330" s="942"/>
      <c r="PIY330" s="942"/>
      <c r="PIZ330" s="942"/>
      <c r="PJA330" s="942"/>
      <c r="PJB330" s="942"/>
      <c r="PJC330" s="942"/>
      <c r="PJD330" s="942"/>
      <c r="PJE330" s="942"/>
      <c r="PJF330" s="942"/>
      <c r="PJG330" s="942"/>
      <c r="PJH330" s="942"/>
      <c r="PJI330" s="942"/>
      <c r="PJJ330" s="942"/>
      <c r="PJK330" s="942"/>
      <c r="PJL330" s="942"/>
      <c r="PJM330" s="942"/>
      <c r="PJN330" s="942"/>
      <c r="PJO330" s="942"/>
      <c r="PJP330" s="942"/>
      <c r="PJQ330" s="942"/>
      <c r="PJR330" s="942"/>
      <c r="PJS330" s="942"/>
      <c r="PJT330" s="942"/>
      <c r="PJU330" s="942"/>
      <c r="PJV330" s="942"/>
      <c r="PJW330" s="942"/>
      <c r="PJX330" s="942"/>
      <c r="PJY330" s="942"/>
      <c r="PJZ330" s="942"/>
      <c r="PKA330" s="942"/>
      <c r="PKB330" s="942"/>
      <c r="PKC330" s="942"/>
      <c r="PKD330" s="942"/>
      <c r="PKE330" s="942"/>
      <c r="PKF330" s="942"/>
      <c r="PKG330" s="942"/>
      <c r="PKH330" s="942"/>
      <c r="PKI330" s="942"/>
      <c r="PKJ330" s="942"/>
      <c r="PKK330" s="942"/>
      <c r="PKL330" s="942"/>
      <c r="PKM330" s="942"/>
      <c r="PKN330" s="942"/>
      <c r="PKO330" s="942"/>
      <c r="PKP330" s="942"/>
      <c r="PKQ330" s="942"/>
      <c r="PKR330" s="942"/>
      <c r="PKS330" s="942"/>
      <c r="PKT330" s="942"/>
      <c r="PKU330" s="942"/>
      <c r="PKV330" s="942"/>
      <c r="PKW330" s="942"/>
      <c r="PKX330" s="942"/>
      <c r="PKY330" s="942"/>
      <c r="PKZ330" s="942"/>
      <c r="PLA330" s="942"/>
      <c r="PLB330" s="942"/>
      <c r="PLC330" s="942"/>
      <c r="PLD330" s="942"/>
      <c r="PLE330" s="942"/>
      <c r="PLF330" s="942"/>
      <c r="PLG330" s="942"/>
      <c r="PLH330" s="942"/>
      <c r="PLI330" s="942"/>
      <c r="PLJ330" s="942"/>
      <c r="PLK330" s="942"/>
      <c r="PLL330" s="942"/>
      <c r="PLM330" s="942"/>
      <c r="PLN330" s="942"/>
      <c r="PLO330" s="942"/>
      <c r="PLP330" s="942"/>
      <c r="PLQ330" s="942"/>
      <c r="PLR330" s="942"/>
      <c r="PLS330" s="942"/>
      <c r="PLT330" s="942"/>
      <c r="PLU330" s="942"/>
      <c r="PLV330" s="942"/>
      <c r="PLW330" s="942"/>
      <c r="PLX330" s="942"/>
      <c r="PLY330" s="942"/>
      <c r="PLZ330" s="942"/>
      <c r="PMA330" s="942"/>
      <c r="PMB330" s="942"/>
      <c r="PMC330" s="942"/>
      <c r="PMD330" s="942"/>
      <c r="PME330" s="942"/>
      <c r="PMF330" s="942"/>
      <c r="PMG330" s="942"/>
      <c r="PMH330" s="942"/>
      <c r="PMI330" s="942"/>
      <c r="PMJ330" s="942"/>
      <c r="PMK330" s="942"/>
      <c r="PML330" s="942"/>
      <c r="PMM330" s="942"/>
      <c r="PMN330" s="942"/>
      <c r="PMO330" s="942"/>
      <c r="PMP330" s="942"/>
      <c r="PMQ330" s="942"/>
      <c r="PMR330" s="942"/>
      <c r="PMS330" s="942"/>
      <c r="PMT330" s="942"/>
      <c r="PMU330" s="942"/>
      <c r="PMV330" s="942"/>
      <c r="PMW330" s="942"/>
      <c r="PMX330" s="942"/>
      <c r="PMY330" s="942"/>
      <c r="PMZ330" s="942"/>
      <c r="PNA330" s="942"/>
      <c r="PNB330" s="942"/>
      <c r="PNC330" s="942"/>
      <c r="PND330" s="942"/>
      <c r="PNE330" s="942"/>
      <c r="PNF330" s="942"/>
      <c r="PNG330" s="942"/>
      <c r="PNH330" s="942"/>
      <c r="PNI330" s="942"/>
      <c r="PNJ330" s="942"/>
      <c r="PNK330" s="942"/>
      <c r="PNL330" s="942"/>
      <c r="PNM330" s="942"/>
      <c r="PNN330" s="942"/>
      <c r="PNO330" s="942"/>
      <c r="PNP330" s="942"/>
      <c r="PNQ330" s="942"/>
      <c r="PNR330" s="942"/>
      <c r="PNS330" s="942"/>
      <c r="PNT330" s="942"/>
      <c r="PNU330" s="942"/>
      <c r="PNV330" s="942"/>
      <c r="PNW330" s="942"/>
      <c r="PNX330" s="942"/>
      <c r="PNY330" s="942"/>
      <c r="PNZ330" s="942"/>
      <c r="POA330" s="942"/>
      <c r="POB330" s="942"/>
      <c r="POC330" s="942"/>
      <c r="POD330" s="942"/>
      <c r="POE330" s="942"/>
      <c r="POF330" s="942"/>
      <c r="POG330" s="942"/>
      <c r="POH330" s="942"/>
      <c r="POI330" s="942"/>
      <c r="POJ330" s="942"/>
      <c r="POK330" s="942"/>
      <c r="POL330" s="942"/>
      <c r="POM330" s="942"/>
      <c r="PON330" s="942"/>
      <c r="POO330" s="942"/>
      <c r="POP330" s="942"/>
      <c r="POQ330" s="942"/>
      <c r="POR330" s="942"/>
      <c r="POS330" s="942"/>
      <c r="POT330" s="942"/>
      <c r="POU330" s="942"/>
      <c r="POV330" s="942"/>
      <c r="POW330" s="942"/>
      <c r="POX330" s="942"/>
      <c r="POY330" s="942"/>
      <c r="POZ330" s="942"/>
      <c r="PPA330" s="942"/>
      <c r="PPB330" s="942"/>
      <c r="PPC330" s="942"/>
      <c r="PPD330" s="942"/>
      <c r="PPE330" s="942"/>
      <c r="PPF330" s="942"/>
      <c r="PPG330" s="942"/>
      <c r="PPH330" s="942"/>
      <c r="PPI330" s="942"/>
      <c r="PPJ330" s="942"/>
      <c r="PPK330" s="942"/>
      <c r="PPL330" s="942"/>
      <c r="PPM330" s="942"/>
      <c r="PPN330" s="942"/>
      <c r="PPO330" s="942"/>
      <c r="PPP330" s="942"/>
      <c r="PPQ330" s="942"/>
      <c r="PPR330" s="942"/>
      <c r="PPS330" s="942"/>
      <c r="PPT330" s="942"/>
      <c r="PPU330" s="942"/>
      <c r="PPV330" s="942"/>
      <c r="PPW330" s="942"/>
      <c r="PPX330" s="942"/>
      <c r="PPY330" s="942"/>
      <c r="PPZ330" s="942"/>
      <c r="PQA330" s="942"/>
      <c r="PQB330" s="942"/>
      <c r="PQC330" s="942"/>
      <c r="PQD330" s="942"/>
      <c r="PQE330" s="942"/>
      <c r="PQF330" s="942"/>
      <c r="PQG330" s="942"/>
      <c r="PQH330" s="942"/>
      <c r="PQI330" s="942"/>
      <c r="PQJ330" s="942"/>
      <c r="PQK330" s="942"/>
      <c r="PQL330" s="942"/>
      <c r="PQM330" s="942"/>
      <c r="PQN330" s="942"/>
      <c r="PQO330" s="942"/>
      <c r="PQP330" s="942"/>
      <c r="PQQ330" s="942"/>
      <c r="PQR330" s="942"/>
      <c r="PQS330" s="942"/>
      <c r="PQT330" s="942"/>
      <c r="PQU330" s="942"/>
      <c r="PQV330" s="942"/>
      <c r="PQW330" s="942"/>
      <c r="PQX330" s="942"/>
      <c r="PQY330" s="942"/>
      <c r="PQZ330" s="942"/>
      <c r="PRA330" s="942"/>
      <c r="PRB330" s="942"/>
      <c r="PRC330" s="942"/>
      <c r="PRD330" s="942"/>
      <c r="PRE330" s="942"/>
      <c r="PRF330" s="942"/>
      <c r="PRG330" s="942"/>
      <c r="PRH330" s="942"/>
      <c r="PRI330" s="942"/>
      <c r="PRJ330" s="942"/>
      <c r="PRK330" s="942"/>
      <c r="PRL330" s="942"/>
      <c r="PRM330" s="942"/>
      <c r="PRN330" s="942"/>
      <c r="PRO330" s="942"/>
      <c r="PRP330" s="942"/>
      <c r="PRQ330" s="942"/>
      <c r="PRR330" s="942"/>
      <c r="PRS330" s="942"/>
      <c r="PRT330" s="942"/>
      <c r="PRU330" s="942"/>
      <c r="PRV330" s="942"/>
      <c r="PRW330" s="942"/>
      <c r="PRX330" s="942"/>
      <c r="PRY330" s="942"/>
      <c r="PRZ330" s="942"/>
      <c r="PSA330" s="942"/>
      <c r="PSB330" s="942"/>
      <c r="PSC330" s="942"/>
      <c r="PSD330" s="942"/>
      <c r="PSE330" s="942"/>
      <c r="PSF330" s="942"/>
      <c r="PSG330" s="942"/>
      <c r="PSH330" s="942"/>
      <c r="PSI330" s="942"/>
      <c r="PSJ330" s="942"/>
      <c r="PSK330" s="942"/>
      <c r="PSL330" s="942"/>
      <c r="PSM330" s="942"/>
      <c r="PSN330" s="942"/>
      <c r="PSO330" s="942"/>
      <c r="PSP330" s="942"/>
      <c r="PSQ330" s="942"/>
      <c r="PSR330" s="942"/>
      <c r="PSS330" s="942"/>
      <c r="PST330" s="942"/>
      <c r="PSU330" s="942"/>
      <c r="PSV330" s="942"/>
      <c r="PSW330" s="942"/>
      <c r="PSX330" s="942"/>
      <c r="PSY330" s="942"/>
      <c r="PSZ330" s="942"/>
      <c r="PTA330" s="942"/>
      <c r="PTB330" s="942"/>
      <c r="PTC330" s="942"/>
      <c r="PTD330" s="942"/>
      <c r="PTE330" s="942"/>
      <c r="PTF330" s="942"/>
      <c r="PTG330" s="942"/>
      <c r="PTH330" s="942"/>
      <c r="PTI330" s="942"/>
      <c r="PTJ330" s="942"/>
      <c r="PTK330" s="942"/>
      <c r="PTL330" s="942"/>
      <c r="PTM330" s="942"/>
      <c r="PTN330" s="942"/>
      <c r="PTO330" s="942"/>
      <c r="PTP330" s="942"/>
      <c r="PTQ330" s="942"/>
      <c r="PTR330" s="942"/>
      <c r="PTS330" s="942"/>
      <c r="PTT330" s="942"/>
      <c r="PTU330" s="942"/>
      <c r="PTV330" s="942"/>
      <c r="PTW330" s="942"/>
      <c r="PTX330" s="942"/>
      <c r="PTY330" s="942"/>
      <c r="PTZ330" s="942"/>
      <c r="PUA330" s="942"/>
      <c r="PUB330" s="942"/>
      <c r="PUC330" s="942"/>
      <c r="PUD330" s="942"/>
      <c r="PUE330" s="942"/>
      <c r="PUF330" s="942"/>
      <c r="PUG330" s="942"/>
      <c r="PUH330" s="942"/>
      <c r="PUI330" s="942"/>
      <c r="PUJ330" s="942"/>
      <c r="PUK330" s="942"/>
      <c r="PUL330" s="942"/>
      <c r="PUM330" s="942"/>
      <c r="PUN330" s="942"/>
      <c r="PUO330" s="942"/>
      <c r="PUP330" s="942"/>
      <c r="PUQ330" s="942"/>
      <c r="PUR330" s="942"/>
      <c r="PUS330" s="942"/>
      <c r="PUT330" s="942"/>
      <c r="PUU330" s="942"/>
      <c r="PUV330" s="942"/>
      <c r="PUW330" s="942"/>
      <c r="PUX330" s="942"/>
      <c r="PUY330" s="942"/>
      <c r="PUZ330" s="942"/>
      <c r="PVA330" s="942"/>
      <c r="PVB330" s="942"/>
      <c r="PVC330" s="942"/>
      <c r="PVD330" s="942"/>
      <c r="PVE330" s="942"/>
      <c r="PVF330" s="942"/>
      <c r="PVG330" s="942"/>
      <c r="PVH330" s="942"/>
      <c r="PVI330" s="942"/>
      <c r="PVJ330" s="942"/>
      <c r="PVK330" s="942"/>
      <c r="PVL330" s="942"/>
      <c r="PVM330" s="942"/>
      <c r="PVN330" s="942"/>
      <c r="PVO330" s="942"/>
      <c r="PVP330" s="942"/>
      <c r="PVQ330" s="942"/>
      <c r="PVR330" s="942"/>
      <c r="PVS330" s="942"/>
      <c r="PVT330" s="942"/>
      <c r="PVU330" s="942"/>
      <c r="PVV330" s="942"/>
      <c r="PVW330" s="942"/>
      <c r="PVX330" s="942"/>
      <c r="PVY330" s="942"/>
      <c r="PVZ330" s="942"/>
      <c r="PWA330" s="942"/>
      <c r="PWB330" s="942"/>
      <c r="PWC330" s="942"/>
      <c r="PWD330" s="942"/>
      <c r="PWE330" s="942"/>
      <c r="PWF330" s="942"/>
      <c r="PWG330" s="942"/>
      <c r="PWH330" s="942"/>
      <c r="PWI330" s="942"/>
      <c r="PWJ330" s="942"/>
      <c r="PWK330" s="942"/>
      <c r="PWL330" s="942"/>
      <c r="PWM330" s="942"/>
      <c r="PWN330" s="942"/>
      <c r="PWO330" s="942"/>
      <c r="PWP330" s="942"/>
      <c r="PWQ330" s="942"/>
      <c r="PWR330" s="942"/>
      <c r="PWS330" s="942"/>
      <c r="PWT330" s="942"/>
      <c r="PWU330" s="942"/>
      <c r="PWV330" s="942"/>
      <c r="PWW330" s="942"/>
      <c r="PWX330" s="942"/>
      <c r="PWY330" s="942"/>
      <c r="PWZ330" s="942"/>
      <c r="PXA330" s="942"/>
      <c r="PXB330" s="942"/>
      <c r="PXC330" s="942"/>
      <c r="PXD330" s="942"/>
      <c r="PXE330" s="942"/>
      <c r="PXF330" s="942"/>
      <c r="PXG330" s="942"/>
      <c r="PXH330" s="942"/>
      <c r="PXI330" s="942"/>
      <c r="PXJ330" s="942"/>
      <c r="PXK330" s="942"/>
      <c r="PXL330" s="942"/>
      <c r="PXM330" s="942"/>
      <c r="PXN330" s="942"/>
      <c r="PXO330" s="942"/>
      <c r="PXP330" s="942"/>
      <c r="PXQ330" s="942"/>
      <c r="PXR330" s="942"/>
      <c r="PXS330" s="942"/>
      <c r="PXT330" s="942"/>
      <c r="PXU330" s="942"/>
      <c r="PXV330" s="942"/>
      <c r="PXW330" s="942"/>
      <c r="PXX330" s="942"/>
      <c r="PXY330" s="942"/>
      <c r="PXZ330" s="942"/>
      <c r="PYA330" s="942"/>
      <c r="PYB330" s="942"/>
      <c r="PYC330" s="942"/>
      <c r="PYD330" s="942"/>
      <c r="PYE330" s="942"/>
      <c r="PYF330" s="942"/>
      <c r="PYG330" s="942"/>
      <c r="PYH330" s="942"/>
      <c r="PYI330" s="942"/>
      <c r="PYJ330" s="942"/>
      <c r="PYK330" s="942"/>
      <c r="PYL330" s="942"/>
      <c r="PYM330" s="942"/>
      <c r="PYN330" s="942"/>
      <c r="PYO330" s="942"/>
      <c r="PYP330" s="942"/>
      <c r="PYQ330" s="942"/>
      <c r="PYR330" s="942"/>
      <c r="PYS330" s="942"/>
      <c r="PYT330" s="942"/>
      <c r="PYU330" s="942"/>
      <c r="PYV330" s="942"/>
      <c r="PYW330" s="942"/>
      <c r="PYX330" s="942"/>
      <c r="PYY330" s="942"/>
      <c r="PYZ330" s="942"/>
      <c r="PZA330" s="942"/>
      <c r="PZB330" s="942"/>
      <c r="PZC330" s="942"/>
      <c r="PZD330" s="942"/>
      <c r="PZE330" s="942"/>
      <c r="PZF330" s="942"/>
      <c r="PZG330" s="942"/>
      <c r="PZH330" s="942"/>
      <c r="PZI330" s="942"/>
      <c r="PZJ330" s="942"/>
      <c r="PZK330" s="942"/>
      <c r="PZL330" s="942"/>
      <c r="PZM330" s="942"/>
      <c r="PZN330" s="942"/>
      <c r="PZO330" s="942"/>
      <c r="PZP330" s="942"/>
      <c r="PZQ330" s="942"/>
      <c r="PZR330" s="942"/>
      <c r="PZS330" s="942"/>
      <c r="PZT330" s="942"/>
      <c r="PZU330" s="942"/>
      <c r="PZV330" s="942"/>
      <c r="PZW330" s="942"/>
      <c r="PZX330" s="942"/>
      <c r="PZY330" s="942"/>
      <c r="PZZ330" s="942"/>
      <c r="QAA330" s="942"/>
      <c r="QAB330" s="942"/>
      <c r="QAC330" s="942"/>
      <c r="QAD330" s="942"/>
      <c r="QAE330" s="942"/>
      <c r="QAF330" s="942"/>
      <c r="QAG330" s="942"/>
      <c r="QAH330" s="942"/>
      <c r="QAI330" s="942"/>
      <c r="QAJ330" s="942"/>
      <c r="QAK330" s="942"/>
      <c r="QAL330" s="942"/>
      <c r="QAM330" s="942"/>
      <c r="QAN330" s="942"/>
      <c r="QAO330" s="942"/>
      <c r="QAP330" s="942"/>
      <c r="QAQ330" s="942"/>
      <c r="QAR330" s="942"/>
      <c r="QAS330" s="942"/>
      <c r="QAT330" s="942"/>
      <c r="QAU330" s="942"/>
      <c r="QAV330" s="942"/>
      <c r="QAW330" s="942"/>
      <c r="QAX330" s="942"/>
      <c r="QAY330" s="942"/>
      <c r="QAZ330" s="942"/>
      <c r="QBA330" s="942"/>
      <c r="QBB330" s="942"/>
      <c r="QBC330" s="942"/>
      <c r="QBD330" s="942"/>
      <c r="QBE330" s="942"/>
      <c r="QBF330" s="942"/>
      <c r="QBG330" s="942"/>
      <c r="QBH330" s="942"/>
      <c r="QBI330" s="942"/>
      <c r="QBJ330" s="942"/>
      <c r="QBK330" s="942"/>
      <c r="QBL330" s="942"/>
      <c r="QBM330" s="942"/>
      <c r="QBN330" s="942"/>
      <c r="QBO330" s="942"/>
      <c r="QBP330" s="942"/>
      <c r="QBQ330" s="942"/>
      <c r="QBR330" s="942"/>
      <c r="QBS330" s="942"/>
      <c r="QBT330" s="942"/>
      <c r="QBU330" s="942"/>
      <c r="QBV330" s="942"/>
      <c r="QBW330" s="942"/>
      <c r="QBX330" s="942"/>
      <c r="QBY330" s="942"/>
      <c r="QBZ330" s="942"/>
      <c r="QCA330" s="942"/>
      <c r="QCB330" s="942"/>
      <c r="QCC330" s="942"/>
      <c r="QCD330" s="942"/>
      <c r="QCE330" s="942"/>
      <c r="QCF330" s="942"/>
      <c r="QCG330" s="942"/>
      <c r="QCH330" s="942"/>
      <c r="QCI330" s="942"/>
      <c r="QCJ330" s="942"/>
      <c r="QCK330" s="942"/>
      <c r="QCL330" s="942"/>
      <c r="QCM330" s="942"/>
      <c r="QCN330" s="942"/>
      <c r="QCO330" s="942"/>
      <c r="QCP330" s="942"/>
      <c r="QCQ330" s="942"/>
      <c r="QCR330" s="942"/>
      <c r="QCS330" s="942"/>
      <c r="QCT330" s="942"/>
      <c r="QCU330" s="942"/>
      <c r="QCV330" s="942"/>
      <c r="QCW330" s="942"/>
      <c r="QCX330" s="942"/>
      <c r="QCY330" s="942"/>
      <c r="QCZ330" s="942"/>
      <c r="QDA330" s="942"/>
      <c r="QDB330" s="942"/>
      <c r="QDC330" s="942"/>
      <c r="QDD330" s="942"/>
      <c r="QDE330" s="942"/>
      <c r="QDF330" s="942"/>
      <c r="QDG330" s="942"/>
      <c r="QDH330" s="942"/>
      <c r="QDI330" s="942"/>
      <c r="QDJ330" s="942"/>
      <c r="QDK330" s="942"/>
      <c r="QDL330" s="942"/>
      <c r="QDM330" s="942"/>
      <c r="QDN330" s="942"/>
      <c r="QDO330" s="942"/>
      <c r="QDP330" s="942"/>
      <c r="QDQ330" s="942"/>
      <c r="QDR330" s="942"/>
      <c r="QDS330" s="942"/>
      <c r="QDT330" s="942"/>
      <c r="QDU330" s="942"/>
      <c r="QDV330" s="942"/>
      <c r="QDW330" s="942"/>
      <c r="QDX330" s="942"/>
      <c r="QDY330" s="942"/>
      <c r="QDZ330" s="942"/>
      <c r="QEA330" s="942"/>
      <c r="QEB330" s="942"/>
      <c r="QEC330" s="942"/>
      <c r="QED330" s="942"/>
      <c r="QEE330" s="942"/>
      <c r="QEF330" s="942"/>
      <c r="QEG330" s="942"/>
      <c r="QEH330" s="942"/>
      <c r="QEI330" s="942"/>
      <c r="QEJ330" s="942"/>
      <c r="QEK330" s="942"/>
      <c r="QEL330" s="942"/>
      <c r="QEM330" s="942"/>
      <c r="QEN330" s="942"/>
      <c r="QEO330" s="942"/>
      <c r="QEP330" s="942"/>
      <c r="QEQ330" s="942"/>
      <c r="QER330" s="942"/>
      <c r="QES330" s="942"/>
      <c r="QET330" s="942"/>
      <c r="QEU330" s="942"/>
      <c r="QEV330" s="942"/>
      <c r="QEW330" s="942"/>
      <c r="QEX330" s="942"/>
      <c r="QEY330" s="942"/>
      <c r="QEZ330" s="942"/>
      <c r="QFA330" s="942"/>
      <c r="QFB330" s="942"/>
      <c r="QFC330" s="942"/>
      <c r="QFD330" s="942"/>
      <c r="QFE330" s="942"/>
      <c r="QFF330" s="942"/>
      <c r="QFG330" s="942"/>
      <c r="QFH330" s="942"/>
      <c r="QFI330" s="942"/>
      <c r="QFJ330" s="942"/>
      <c r="QFK330" s="942"/>
      <c r="QFL330" s="942"/>
      <c r="QFM330" s="942"/>
      <c r="QFN330" s="942"/>
      <c r="QFO330" s="942"/>
      <c r="QFP330" s="942"/>
      <c r="QFQ330" s="942"/>
      <c r="QFR330" s="942"/>
      <c r="QFS330" s="942"/>
      <c r="QFT330" s="942"/>
      <c r="QFU330" s="942"/>
      <c r="QFV330" s="942"/>
      <c r="QFW330" s="942"/>
      <c r="QFX330" s="942"/>
      <c r="QFY330" s="942"/>
      <c r="QFZ330" s="942"/>
      <c r="QGA330" s="942"/>
      <c r="QGB330" s="942"/>
      <c r="QGC330" s="942"/>
      <c r="QGD330" s="942"/>
      <c r="QGE330" s="942"/>
      <c r="QGF330" s="942"/>
      <c r="QGG330" s="942"/>
      <c r="QGH330" s="942"/>
      <c r="QGI330" s="942"/>
      <c r="QGJ330" s="942"/>
      <c r="QGK330" s="942"/>
      <c r="QGL330" s="942"/>
      <c r="QGM330" s="942"/>
      <c r="QGN330" s="942"/>
      <c r="QGO330" s="942"/>
      <c r="QGP330" s="942"/>
      <c r="QGQ330" s="942"/>
      <c r="QGR330" s="942"/>
      <c r="QGS330" s="942"/>
      <c r="QGT330" s="942"/>
      <c r="QGU330" s="942"/>
      <c r="QGV330" s="942"/>
      <c r="QGW330" s="942"/>
      <c r="QGX330" s="942"/>
      <c r="QGY330" s="942"/>
      <c r="QGZ330" s="942"/>
      <c r="QHA330" s="942"/>
      <c r="QHB330" s="942"/>
      <c r="QHC330" s="942"/>
      <c r="QHD330" s="942"/>
      <c r="QHE330" s="942"/>
      <c r="QHF330" s="942"/>
      <c r="QHG330" s="942"/>
      <c r="QHH330" s="942"/>
      <c r="QHI330" s="942"/>
      <c r="QHJ330" s="942"/>
      <c r="QHK330" s="942"/>
      <c r="QHL330" s="942"/>
      <c r="QHM330" s="942"/>
      <c r="QHN330" s="942"/>
      <c r="QHO330" s="942"/>
      <c r="QHP330" s="942"/>
      <c r="QHQ330" s="942"/>
      <c r="QHR330" s="942"/>
      <c r="QHS330" s="942"/>
      <c r="QHT330" s="942"/>
      <c r="QHU330" s="942"/>
      <c r="QHV330" s="942"/>
      <c r="QHW330" s="942"/>
      <c r="QHX330" s="942"/>
      <c r="QHY330" s="942"/>
      <c r="QHZ330" s="942"/>
      <c r="QIA330" s="942"/>
      <c r="QIB330" s="942"/>
      <c r="QIC330" s="942"/>
      <c r="QID330" s="942"/>
      <c r="QIE330" s="942"/>
      <c r="QIF330" s="942"/>
      <c r="QIG330" s="942"/>
      <c r="QIH330" s="942"/>
      <c r="QII330" s="942"/>
      <c r="QIJ330" s="942"/>
      <c r="QIK330" s="942"/>
      <c r="QIL330" s="942"/>
      <c r="QIM330" s="942"/>
      <c r="QIN330" s="942"/>
      <c r="QIO330" s="942"/>
      <c r="QIP330" s="942"/>
      <c r="QIQ330" s="942"/>
      <c r="QIR330" s="942"/>
      <c r="QIS330" s="942"/>
      <c r="QIT330" s="942"/>
      <c r="QIU330" s="942"/>
      <c r="QIV330" s="942"/>
      <c r="QIW330" s="942"/>
      <c r="QIX330" s="942"/>
      <c r="QIY330" s="942"/>
      <c r="QIZ330" s="942"/>
      <c r="QJA330" s="942"/>
      <c r="QJB330" s="942"/>
      <c r="QJC330" s="942"/>
      <c r="QJD330" s="942"/>
      <c r="QJE330" s="942"/>
      <c r="QJF330" s="942"/>
      <c r="QJG330" s="942"/>
      <c r="QJH330" s="942"/>
      <c r="QJI330" s="942"/>
      <c r="QJJ330" s="942"/>
      <c r="QJK330" s="942"/>
      <c r="QJL330" s="942"/>
      <c r="QJM330" s="942"/>
      <c r="QJN330" s="942"/>
      <c r="QJO330" s="942"/>
      <c r="QJP330" s="942"/>
      <c r="QJQ330" s="942"/>
      <c r="QJR330" s="942"/>
      <c r="QJS330" s="942"/>
      <c r="QJT330" s="942"/>
      <c r="QJU330" s="942"/>
      <c r="QJV330" s="942"/>
      <c r="QJW330" s="942"/>
      <c r="QJX330" s="942"/>
      <c r="QJY330" s="942"/>
      <c r="QJZ330" s="942"/>
      <c r="QKA330" s="942"/>
      <c r="QKB330" s="942"/>
      <c r="QKC330" s="942"/>
      <c r="QKD330" s="942"/>
      <c r="QKE330" s="942"/>
      <c r="QKF330" s="942"/>
      <c r="QKG330" s="942"/>
      <c r="QKH330" s="942"/>
      <c r="QKI330" s="942"/>
      <c r="QKJ330" s="942"/>
      <c r="QKK330" s="942"/>
      <c r="QKL330" s="942"/>
      <c r="QKM330" s="942"/>
      <c r="QKN330" s="942"/>
      <c r="QKO330" s="942"/>
      <c r="QKP330" s="942"/>
      <c r="QKQ330" s="942"/>
      <c r="QKR330" s="942"/>
      <c r="QKS330" s="942"/>
      <c r="QKT330" s="942"/>
      <c r="QKU330" s="942"/>
      <c r="QKV330" s="942"/>
      <c r="QKW330" s="942"/>
      <c r="QKX330" s="942"/>
      <c r="QKY330" s="942"/>
      <c r="QKZ330" s="942"/>
      <c r="QLA330" s="942"/>
      <c r="QLB330" s="942"/>
      <c r="QLC330" s="942"/>
      <c r="QLD330" s="942"/>
      <c r="QLE330" s="942"/>
      <c r="QLF330" s="942"/>
      <c r="QLG330" s="942"/>
      <c r="QLH330" s="942"/>
      <c r="QLI330" s="942"/>
      <c r="QLJ330" s="942"/>
      <c r="QLK330" s="942"/>
      <c r="QLL330" s="942"/>
      <c r="QLM330" s="942"/>
      <c r="QLN330" s="942"/>
      <c r="QLO330" s="942"/>
      <c r="QLP330" s="942"/>
      <c r="QLQ330" s="942"/>
      <c r="QLR330" s="942"/>
      <c r="QLS330" s="942"/>
      <c r="QLT330" s="942"/>
      <c r="QLU330" s="942"/>
      <c r="QLV330" s="942"/>
      <c r="QLW330" s="942"/>
      <c r="QLX330" s="942"/>
      <c r="QLY330" s="942"/>
      <c r="QLZ330" s="942"/>
      <c r="QMA330" s="942"/>
      <c r="QMB330" s="942"/>
      <c r="QMC330" s="942"/>
      <c r="QMD330" s="942"/>
      <c r="QME330" s="942"/>
      <c r="QMF330" s="942"/>
      <c r="QMG330" s="942"/>
      <c r="QMH330" s="942"/>
      <c r="QMI330" s="942"/>
      <c r="QMJ330" s="942"/>
      <c r="QMK330" s="942"/>
      <c r="QML330" s="942"/>
      <c r="QMM330" s="942"/>
      <c r="QMN330" s="942"/>
      <c r="QMO330" s="942"/>
      <c r="QMP330" s="942"/>
      <c r="QMQ330" s="942"/>
      <c r="QMR330" s="942"/>
      <c r="QMS330" s="942"/>
      <c r="QMT330" s="942"/>
      <c r="QMU330" s="942"/>
      <c r="QMV330" s="942"/>
      <c r="QMW330" s="942"/>
      <c r="QMX330" s="942"/>
      <c r="QMY330" s="942"/>
      <c r="QMZ330" s="942"/>
      <c r="QNA330" s="942"/>
      <c r="QNB330" s="942"/>
      <c r="QNC330" s="942"/>
      <c r="QND330" s="942"/>
      <c r="QNE330" s="942"/>
      <c r="QNF330" s="942"/>
      <c r="QNG330" s="942"/>
      <c r="QNH330" s="942"/>
      <c r="QNI330" s="942"/>
      <c r="QNJ330" s="942"/>
      <c r="QNK330" s="942"/>
      <c r="QNL330" s="942"/>
      <c r="QNM330" s="942"/>
      <c r="QNN330" s="942"/>
      <c r="QNO330" s="942"/>
      <c r="QNP330" s="942"/>
      <c r="QNQ330" s="942"/>
      <c r="QNR330" s="942"/>
      <c r="QNS330" s="942"/>
      <c r="QNT330" s="942"/>
      <c r="QNU330" s="942"/>
      <c r="QNV330" s="942"/>
      <c r="QNW330" s="942"/>
      <c r="QNX330" s="942"/>
      <c r="QNY330" s="942"/>
      <c r="QNZ330" s="942"/>
      <c r="QOA330" s="942"/>
      <c r="QOB330" s="942"/>
      <c r="QOC330" s="942"/>
      <c r="QOD330" s="942"/>
      <c r="QOE330" s="942"/>
      <c r="QOF330" s="942"/>
      <c r="QOG330" s="942"/>
      <c r="QOH330" s="942"/>
      <c r="QOI330" s="942"/>
      <c r="QOJ330" s="942"/>
      <c r="QOK330" s="942"/>
      <c r="QOL330" s="942"/>
      <c r="QOM330" s="942"/>
      <c r="QON330" s="942"/>
      <c r="QOO330" s="942"/>
      <c r="QOP330" s="942"/>
      <c r="QOQ330" s="942"/>
      <c r="QOR330" s="942"/>
      <c r="QOS330" s="942"/>
      <c r="QOT330" s="942"/>
      <c r="QOU330" s="942"/>
      <c r="QOV330" s="942"/>
      <c r="QOW330" s="942"/>
      <c r="QOX330" s="942"/>
      <c r="QOY330" s="942"/>
      <c r="QOZ330" s="942"/>
      <c r="QPA330" s="942"/>
      <c r="QPB330" s="942"/>
      <c r="QPC330" s="942"/>
      <c r="QPD330" s="942"/>
      <c r="QPE330" s="942"/>
      <c r="QPF330" s="942"/>
      <c r="QPG330" s="942"/>
      <c r="QPH330" s="942"/>
      <c r="QPI330" s="942"/>
      <c r="QPJ330" s="942"/>
      <c r="QPK330" s="942"/>
      <c r="QPL330" s="942"/>
      <c r="QPM330" s="942"/>
      <c r="QPN330" s="942"/>
      <c r="QPO330" s="942"/>
      <c r="QPP330" s="942"/>
      <c r="QPQ330" s="942"/>
      <c r="QPR330" s="942"/>
      <c r="QPS330" s="942"/>
      <c r="QPT330" s="942"/>
      <c r="QPU330" s="942"/>
      <c r="QPV330" s="942"/>
      <c r="QPW330" s="942"/>
      <c r="QPX330" s="942"/>
      <c r="QPY330" s="942"/>
      <c r="QPZ330" s="942"/>
      <c r="QQA330" s="942"/>
      <c r="QQB330" s="942"/>
      <c r="QQC330" s="942"/>
      <c r="QQD330" s="942"/>
      <c r="QQE330" s="942"/>
      <c r="QQF330" s="942"/>
      <c r="QQG330" s="942"/>
      <c r="QQH330" s="942"/>
      <c r="QQI330" s="942"/>
      <c r="QQJ330" s="942"/>
      <c r="QQK330" s="942"/>
      <c r="QQL330" s="942"/>
      <c r="QQM330" s="942"/>
      <c r="QQN330" s="942"/>
      <c r="QQO330" s="942"/>
      <c r="QQP330" s="942"/>
      <c r="QQQ330" s="942"/>
      <c r="QQR330" s="942"/>
      <c r="QQS330" s="942"/>
      <c r="QQT330" s="942"/>
      <c r="QQU330" s="942"/>
      <c r="QQV330" s="942"/>
      <c r="QQW330" s="942"/>
      <c r="QQX330" s="942"/>
      <c r="QQY330" s="942"/>
      <c r="QQZ330" s="942"/>
      <c r="QRA330" s="942"/>
      <c r="QRB330" s="942"/>
      <c r="QRC330" s="942"/>
      <c r="QRD330" s="942"/>
      <c r="QRE330" s="942"/>
      <c r="QRF330" s="942"/>
      <c r="QRG330" s="942"/>
      <c r="QRH330" s="942"/>
      <c r="QRI330" s="942"/>
      <c r="QRJ330" s="942"/>
      <c r="QRK330" s="942"/>
      <c r="QRL330" s="942"/>
      <c r="QRM330" s="942"/>
      <c r="QRN330" s="942"/>
      <c r="QRO330" s="942"/>
      <c r="QRP330" s="942"/>
      <c r="QRQ330" s="942"/>
      <c r="QRR330" s="942"/>
      <c r="QRS330" s="942"/>
      <c r="QRT330" s="942"/>
      <c r="QRU330" s="942"/>
      <c r="QRV330" s="942"/>
      <c r="QRW330" s="942"/>
      <c r="QRX330" s="942"/>
      <c r="QRY330" s="942"/>
      <c r="QRZ330" s="942"/>
      <c r="QSA330" s="942"/>
      <c r="QSB330" s="942"/>
      <c r="QSC330" s="942"/>
      <c r="QSD330" s="942"/>
      <c r="QSE330" s="942"/>
      <c r="QSF330" s="942"/>
      <c r="QSG330" s="942"/>
      <c r="QSH330" s="942"/>
      <c r="QSI330" s="942"/>
      <c r="QSJ330" s="942"/>
      <c r="QSK330" s="942"/>
      <c r="QSL330" s="942"/>
      <c r="QSM330" s="942"/>
      <c r="QSN330" s="942"/>
      <c r="QSO330" s="942"/>
      <c r="QSP330" s="942"/>
      <c r="QSQ330" s="942"/>
      <c r="QSR330" s="942"/>
      <c r="QSS330" s="942"/>
      <c r="QST330" s="942"/>
      <c r="QSU330" s="942"/>
      <c r="QSV330" s="942"/>
      <c r="QSW330" s="942"/>
      <c r="QSX330" s="942"/>
      <c r="QSY330" s="942"/>
      <c r="QSZ330" s="942"/>
      <c r="QTA330" s="942"/>
      <c r="QTB330" s="942"/>
      <c r="QTC330" s="942"/>
      <c r="QTD330" s="942"/>
      <c r="QTE330" s="942"/>
      <c r="QTF330" s="942"/>
      <c r="QTG330" s="942"/>
      <c r="QTH330" s="942"/>
      <c r="QTI330" s="942"/>
      <c r="QTJ330" s="942"/>
      <c r="QTK330" s="942"/>
      <c r="QTL330" s="942"/>
      <c r="QTM330" s="942"/>
      <c r="QTN330" s="942"/>
      <c r="QTO330" s="942"/>
      <c r="QTP330" s="942"/>
      <c r="QTQ330" s="942"/>
      <c r="QTR330" s="942"/>
      <c r="QTS330" s="942"/>
      <c r="QTT330" s="942"/>
      <c r="QTU330" s="942"/>
      <c r="QTV330" s="942"/>
      <c r="QTW330" s="942"/>
      <c r="QTX330" s="942"/>
      <c r="QTY330" s="942"/>
      <c r="QTZ330" s="942"/>
      <c r="QUA330" s="942"/>
      <c r="QUB330" s="942"/>
      <c r="QUC330" s="942"/>
      <c r="QUD330" s="942"/>
      <c r="QUE330" s="942"/>
      <c r="QUF330" s="942"/>
      <c r="QUG330" s="942"/>
      <c r="QUH330" s="942"/>
      <c r="QUI330" s="942"/>
      <c r="QUJ330" s="942"/>
      <c r="QUK330" s="942"/>
      <c r="QUL330" s="942"/>
      <c r="QUM330" s="942"/>
      <c r="QUN330" s="942"/>
      <c r="QUO330" s="942"/>
      <c r="QUP330" s="942"/>
      <c r="QUQ330" s="942"/>
      <c r="QUR330" s="942"/>
      <c r="QUS330" s="942"/>
      <c r="QUT330" s="942"/>
      <c r="QUU330" s="942"/>
      <c r="QUV330" s="942"/>
      <c r="QUW330" s="942"/>
      <c r="QUX330" s="942"/>
      <c r="QUY330" s="942"/>
      <c r="QUZ330" s="942"/>
      <c r="QVA330" s="942"/>
      <c r="QVB330" s="942"/>
      <c r="QVC330" s="942"/>
      <c r="QVD330" s="942"/>
      <c r="QVE330" s="942"/>
      <c r="QVF330" s="942"/>
      <c r="QVG330" s="942"/>
      <c r="QVH330" s="942"/>
      <c r="QVI330" s="942"/>
      <c r="QVJ330" s="942"/>
      <c r="QVK330" s="942"/>
      <c r="QVL330" s="942"/>
      <c r="QVM330" s="942"/>
      <c r="QVN330" s="942"/>
      <c r="QVO330" s="942"/>
      <c r="QVP330" s="942"/>
      <c r="QVQ330" s="942"/>
      <c r="QVR330" s="942"/>
      <c r="QVS330" s="942"/>
      <c r="QVT330" s="942"/>
      <c r="QVU330" s="942"/>
      <c r="QVV330" s="942"/>
      <c r="QVW330" s="942"/>
      <c r="QVX330" s="942"/>
      <c r="QVY330" s="942"/>
      <c r="QVZ330" s="942"/>
      <c r="QWA330" s="942"/>
      <c r="QWB330" s="942"/>
      <c r="QWC330" s="942"/>
      <c r="QWD330" s="942"/>
      <c r="QWE330" s="942"/>
      <c r="QWF330" s="942"/>
      <c r="QWG330" s="942"/>
      <c r="QWH330" s="942"/>
      <c r="QWI330" s="942"/>
      <c r="QWJ330" s="942"/>
      <c r="QWK330" s="942"/>
      <c r="QWL330" s="942"/>
      <c r="QWM330" s="942"/>
      <c r="QWN330" s="942"/>
      <c r="QWO330" s="942"/>
      <c r="QWP330" s="942"/>
      <c r="QWQ330" s="942"/>
      <c r="QWR330" s="942"/>
      <c r="QWS330" s="942"/>
      <c r="QWT330" s="942"/>
      <c r="QWU330" s="942"/>
      <c r="QWV330" s="942"/>
      <c r="QWW330" s="942"/>
      <c r="QWX330" s="942"/>
      <c r="QWY330" s="942"/>
      <c r="QWZ330" s="942"/>
      <c r="QXA330" s="942"/>
      <c r="QXB330" s="942"/>
      <c r="QXC330" s="942"/>
      <c r="QXD330" s="942"/>
      <c r="QXE330" s="942"/>
      <c r="QXF330" s="942"/>
      <c r="QXG330" s="942"/>
      <c r="QXH330" s="942"/>
      <c r="QXI330" s="942"/>
      <c r="QXJ330" s="942"/>
      <c r="QXK330" s="942"/>
      <c r="QXL330" s="942"/>
      <c r="QXM330" s="942"/>
      <c r="QXN330" s="942"/>
      <c r="QXO330" s="942"/>
      <c r="QXP330" s="942"/>
      <c r="QXQ330" s="942"/>
      <c r="QXR330" s="942"/>
      <c r="QXS330" s="942"/>
      <c r="QXT330" s="942"/>
      <c r="QXU330" s="942"/>
      <c r="QXV330" s="942"/>
      <c r="QXW330" s="942"/>
      <c r="QXX330" s="942"/>
      <c r="QXY330" s="942"/>
      <c r="QXZ330" s="942"/>
      <c r="QYA330" s="942"/>
      <c r="QYB330" s="942"/>
      <c r="QYC330" s="942"/>
      <c r="QYD330" s="942"/>
      <c r="QYE330" s="942"/>
      <c r="QYF330" s="942"/>
      <c r="QYG330" s="942"/>
      <c r="QYH330" s="942"/>
      <c r="QYI330" s="942"/>
      <c r="QYJ330" s="942"/>
      <c r="QYK330" s="942"/>
      <c r="QYL330" s="942"/>
      <c r="QYM330" s="942"/>
      <c r="QYN330" s="942"/>
      <c r="QYO330" s="942"/>
      <c r="QYP330" s="942"/>
      <c r="QYQ330" s="942"/>
      <c r="QYR330" s="942"/>
      <c r="QYS330" s="942"/>
      <c r="QYT330" s="942"/>
      <c r="QYU330" s="942"/>
      <c r="QYV330" s="942"/>
      <c r="QYW330" s="942"/>
      <c r="QYX330" s="942"/>
      <c r="QYY330" s="942"/>
      <c r="QYZ330" s="942"/>
      <c r="QZA330" s="942"/>
      <c r="QZB330" s="942"/>
      <c r="QZC330" s="942"/>
      <c r="QZD330" s="942"/>
      <c r="QZE330" s="942"/>
      <c r="QZF330" s="942"/>
      <c r="QZG330" s="942"/>
      <c r="QZH330" s="942"/>
      <c r="QZI330" s="942"/>
      <c r="QZJ330" s="942"/>
      <c r="QZK330" s="942"/>
      <c r="QZL330" s="942"/>
      <c r="QZM330" s="942"/>
      <c r="QZN330" s="942"/>
      <c r="QZO330" s="942"/>
      <c r="QZP330" s="942"/>
      <c r="QZQ330" s="942"/>
      <c r="QZR330" s="942"/>
      <c r="QZS330" s="942"/>
      <c r="QZT330" s="942"/>
      <c r="QZU330" s="942"/>
      <c r="QZV330" s="942"/>
      <c r="QZW330" s="942"/>
      <c r="QZX330" s="942"/>
      <c r="QZY330" s="942"/>
      <c r="QZZ330" s="942"/>
      <c r="RAA330" s="942"/>
      <c r="RAB330" s="942"/>
      <c r="RAC330" s="942"/>
      <c r="RAD330" s="942"/>
      <c r="RAE330" s="942"/>
      <c r="RAF330" s="942"/>
      <c r="RAG330" s="942"/>
      <c r="RAH330" s="942"/>
      <c r="RAI330" s="942"/>
      <c r="RAJ330" s="942"/>
      <c r="RAK330" s="942"/>
      <c r="RAL330" s="942"/>
      <c r="RAM330" s="942"/>
      <c r="RAN330" s="942"/>
      <c r="RAO330" s="942"/>
      <c r="RAP330" s="942"/>
      <c r="RAQ330" s="942"/>
      <c r="RAR330" s="942"/>
      <c r="RAS330" s="942"/>
      <c r="RAT330" s="942"/>
      <c r="RAU330" s="942"/>
      <c r="RAV330" s="942"/>
      <c r="RAW330" s="942"/>
      <c r="RAX330" s="942"/>
      <c r="RAY330" s="942"/>
      <c r="RAZ330" s="942"/>
      <c r="RBA330" s="942"/>
      <c r="RBB330" s="942"/>
      <c r="RBC330" s="942"/>
      <c r="RBD330" s="942"/>
      <c r="RBE330" s="942"/>
      <c r="RBF330" s="942"/>
      <c r="RBG330" s="942"/>
      <c r="RBH330" s="942"/>
      <c r="RBI330" s="942"/>
      <c r="RBJ330" s="942"/>
      <c r="RBK330" s="942"/>
      <c r="RBL330" s="942"/>
      <c r="RBM330" s="942"/>
      <c r="RBN330" s="942"/>
      <c r="RBO330" s="942"/>
      <c r="RBP330" s="942"/>
      <c r="RBQ330" s="942"/>
      <c r="RBR330" s="942"/>
      <c r="RBS330" s="942"/>
      <c r="RBT330" s="942"/>
      <c r="RBU330" s="942"/>
      <c r="RBV330" s="942"/>
      <c r="RBW330" s="942"/>
      <c r="RBX330" s="942"/>
      <c r="RBY330" s="942"/>
      <c r="RBZ330" s="942"/>
      <c r="RCA330" s="942"/>
      <c r="RCB330" s="942"/>
      <c r="RCC330" s="942"/>
      <c r="RCD330" s="942"/>
      <c r="RCE330" s="942"/>
      <c r="RCF330" s="942"/>
      <c r="RCG330" s="942"/>
      <c r="RCH330" s="942"/>
      <c r="RCI330" s="942"/>
      <c r="RCJ330" s="942"/>
      <c r="RCK330" s="942"/>
      <c r="RCL330" s="942"/>
      <c r="RCM330" s="942"/>
      <c r="RCN330" s="942"/>
      <c r="RCO330" s="942"/>
      <c r="RCP330" s="942"/>
      <c r="RCQ330" s="942"/>
      <c r="RCR330" s="942"/>
      <c r="RCS330" s="942"/>
      <c r="RCT330" s="942"/>
      <c r="RCU330" s="942"/>
      <c r="RCV330" s="942"/>
      <c r="RCW330" s="942"/>
      <c r="RCX330" s="942"/>
      <c r="RCY330" s="942"/>
      <c r="RCZ330" s="942"/>
      <c r="RDA330" s="942"/>
      <c r="RDB330" s="942"/>
      <c r="RDC330" s="942"/>
      <c r="RDD330" s="942"/>
      <c r="RDE330" s="942"/>
      <c r="RDF330" s="942"/>
      <c r="RDG330" s="942"/>
      <c r="RDH330" s="942"/>
      <c r="RDI330" s="942"/>
      <c r="RDJ330" s="942"/>
      <c r="RDK330" s="942"/>
      <c r="RDL330" s="942"/>
      <c r="RDM330" s="942"/>
      <c r="RDN330" s="942"/>
      <c r="RDO330" s="942"/>
      <c r="RDP330" s="942"/>
      <c r="RDQ330" s="942"/>
      <c r="RDR330" s="942"/>
      <c r="RDS330" s="942"/>
      <c r="RDT330" s="942"/>
      <c r="RDU330" s="942"/>
      <c r="RDV330" s="942"/>
      <c r="RDW330" s="942"/>
      <c r="RDX330" s="942"/>
      <c r="RDY330" s="942"/>
      <c r="RDZ330" s="942"/>
      <c r="REA330" s="942"/>
      <c r="REB330" s="942"/>
      <c r="REC330" s="942"/>
      <c r="RED330" s="942"/>
      <c r="REE330" s="942"/>
      <c r="REF330" s="942"/>
      <c r="REG330" s="942"/>
      <c r="REH330" s="942"/>
      <c r="REI330" s="942"/>
      <c r="REJ330" s="942"/>
      <c r="REK330" s="942"/>
      <c r="REL330" s="942"/>
      <c r="REM330" s="942"/>
      <c r="REN330" s="942"/>
      <c r="REO330" s="942"/>
      <c r="REP330" s="942"/>
      <c r="REQ330" s="942"/>
      <c r="RER330" s="942"/>
      <c r="RES330" s="942"/>
      <c r="RET330" s="942"/>
      <c r="REU330" s="942"/>
      <c r="REV330" s="942"/>
      <c r="REW330" s="942"/>
      <c r="REX330" s="942"/>
      <c r="REY330" s="942"/>
      <c r="REZ330" s="942"/>
      <c r="RFA330" s="942"/>
      <c r="RFB330" s="942"/>
      <c r="RFC330" s="942"/>
      <c r="RFD330" s="942"/>
      <c r="RFE330" s="942"/>
      <c r="RFF330" s="942"/>
      <c r="RFG330" s="942"/>
      <c r="RFH330" s="942"/>
      <c r="RFI330" s="942"/>
      <c r="RFJ330" s="942"/>
      <c r="RFK330" s="942"/>
      <c r="RFL330" s="942"/>
      <c r="RFM330" s="942"/>
      <c r="RFN330" s="942"/>
      <c r="RFO330" s="942"/>
      <c r="RFP330" s="942"/>
      <c r="RFQ330" s="942"/>
      <c r="RFR330" s="942"/>
      <c r="RFS330" s="942"/>
      <c r="RFT330" s="942"/>
      <c r="RFU330" s="942"/>
      <c r="RFV330" s="942"/>
      <c r="RFW330" s="942"/>
      <c r="RFX330" s="942"/>
      <c r="RFY330" s="942"/>
      <c r="RFZ330" s="942"/>
      <c r="RGA330" s="942"/>
      <c r="RGB330" s="942"/>
      <c r="RGC330" s="942"/>
      <c r="RGD330" s="942"/>
      <c r="RGE330" s="942"/>
      <c r="RGF330" s="942"/>
      <c r="RGG330" s="942"/>
      <c r="RGH330" s="942"/>
      <c r="RGI330" s="942"/>
      <c r="RGJ330" s="942"/>
      <c r="RGK330" s="942"/>
      <c r="RGL330" s="942"/>
      <c r="RGM330" s="942"/>
      <c r="RGN330" s="942"/>
      <c r="RGO330" s="942"/>
      <c r="RGP330" s="942"/>
      <c r="RGQ330" s="942"/>
      <c r="RGR330" s="942"/>
      <c r="RGS330" s="942"/>
      <c r="RGT330" s="942"/>
      <c r="RGU330" s="942"/>
      <c r="RGV330" s="942"/>
      <c r="RGW330" s="942"/>
      <c r="RGX330" s="942"/>
      <c r="RGY330" s="942"/>
      <c r="RGZ330" s="942"/>
      <c r="RHA330" s="942"/>
      <c r="RHB330" s="942"/>
      <c r="RHC330" s="942"/>
      <c r="RHD330" s="942"/>
      <c r="RHE330" s="942"/>
      <c r="RHF330" s="942"/>
      <c r="RHG330" s="942"/>
      <c r="RHH330" s="942"/>
      <c r="RHI330" s="942"/>
      <c r="RHJ330" s="942"/>
      <c r="RHK330" s="942"/>
      <c r="RHL330" s="942"/>
      <c r="RHM330" s="942"/>
      <c r="RHN330" s="942"/>
      <c r="RHO330" s="942"/>
      <c r="RHP330" s="942"/>
      <c r="RHQ330" s="942"/>
      <c r="RHR330" s="942"/>
      <c r="RHS330" s="942"/>
      <c r="RHT330" s="942"/>
      <c r="RHU330" s="942"/>
      <c r="RHV330" s="942"/>
      <c r="RHW330" s="942"/>
      <c r="RHX330" s="942"/>
      <c r="RHY330" s="942"/>
      <c r="RHZ330" s="942"/>
      <c r="RIA330" s="942"/>
      <c r="RIB330" s="942"/>
      <c r="RIC330" s="942"/>
      <c r="RID330" s="942"/>
      <c r="RIE330" s="942"/>
      <c r="RIF330" s="942"/>
      <c r="RIG330" s="942"/>
      <c r="RIH330" s="942"/>
      <c r="RII330" s="942"/>
      <c r="RIJ330" s="942"/>
      <c r="RIK330" s="942"/>
      <c r="RIL330" s="942"/>
      <c r="RIM330" s="942"/>
      <c r="RIN330" s="942"/>
      <c r="RIO330" s="942"/>
      <c r="RIP330" s="942"/>
      <c r="RIQ330" s="942"/>
      <c r="RIR330" s="942"/>
      <c r="RIS330" s="942"/>
      <c r="RIT330" s="942"/>
      <c r="RIU330" s="942"/>
      <c r="RIV330" s="942"/>
      <c r="RIW330" s="942"/>
      <c r="RIX330" s="942"/>
      <c r="RIY330" s="942"/>
      <c r="RIZ330" s="942"/>
      <c r="RJA330" s="942"/>
      <c r="RJB330" s="942"/>
      <c r="RJC330" s="942"/>
      <c r="RJD330" s="942"/>
      <c r="RJE330" s="942"/>
      <c r="RJF330" s="942"/>
      <c r="RJG330" s="942"/>
      <c r="RJH330" s="942"/>
      <c r="RJI330" s="942"/>
      <c r="RJJ330" s="942"/>
      <c r="RJK330" s="942"/>
      <c r="RJL330" s="942"/>
      <c r="RJM330" s="942"/>
      <c r="RJN330" s="942"/>
      <c r="RJO330" s="942"/>
      <c r="RJP330" s="942"/>
      <c r="RJQ330" s="942"/>
      <c r="RJR330" s="942"/>
      <c r="RJS330" s="942"/>
      <c r="RJT330" s="942"/>
      <c r="RJU330" s="942"/>
      <c r="RJV330" s="942"/>
      <c r="RJW330" s="942"/>
      <c r="RJX330" s="942"/>
      <c r="RJY330" s="942"/>
      <c r="RJZ330" s="942"/>
      <c r="RKA330" s="942"/>
      <c r="RKB330" s="942"/>
      <c r="RKC330" s="942"/>
      <c r="RKD330" s="942"/>
      <c r="RKE330" s="942"/>
      <c r="RKF330" s="942"/>
      <c r="RKG330" s="942"/>
      <c r="RKH330" s="942"/>
      <c r="RKI330" s="942"/>
      <c r="RKJ330" s="942"/>
      <c r="RKK330" s="942"/>
      <c r="RKL330" s="942"/>
      <c r="RKM330" s="942"/>
      <c r="RKN330" s="942"/>
      <c r="RKO330" s="942"/>
      <c r="RKP330" s="942"/>
      <c r="RKQ330" s="942"/>
      <c r="RKR330" s="942"/>
      <c r="RKS330" s="942"/>
      <c r="RKT330" s="942"/>
      <c r="RKU330" s="942"/>
      <c r="RKV330" s="942"/>
      <c r="RKW330" s="942"/>
      <c r="RKX330" s="942"/>
      <c r="RKY330" s="942"/>
      <c r="RKZ330" s="942"/>
      <c r="RLA330" s="942"/>
      <c r="RLB330" s="942"/>
      <c r="RLC330" s="942"/>
      <c r="RLD330" s="942"/>
      <c r="RLE330" s="942"/>
      <c r="RLF330" s="942"/>
      <c r="RLG330" s="942"/>
      <c r="RLH330" s="942"/>
      <c r="RLI330" s="942"/>
      <c r="RLJ330" s="942"/>
      <c r="RLK330" s="942"/>
      <c r="RLL330" s="942"/>
      <c r="RLM330" s="942"/>
      <c r="RLN330" s="942"/>
      <c r="RLO330" s="942"/>
      <c r="RLP330" s="942"/>
      <c r="RLQ330" s="942"/>
      <c r="RLR330" s="942"/>
      <c r="RLS330" s="942"/>
      <c r="RLT330" s="942"/>
      <c r="RLU330" s="942"/>
      <c r="RLV330" s="942"/>
      <c r="RLW330" s="942"/>
      <c r="RLX330" s="942"/>
      <c r="RLY330" s="942"/>
      <c r="RLZ330" s="942"/>
      <c r="RMA330" s="942"/>
      <c r="RMB330" s="942"/>
      <c r="RMC330" s="942"/>
      <c r="RMD330" s="942"/>
      <c r="RME330" s="942"/>
      <c r="RMF330" s="942"/>
      <c r="RMG330" s="942"/>
      <c r="RMH330" s="942"/>
      <c r="RMI330" s="942"/>
      <c r="RMJ330" s="942"/>
      <c r="RMK330" s="942"/>
      <c r="RML330" s="942"/>
      <c r="RMM330" s="942"/>
      <c r="RMN330" s="942"/>
      <c r="RMO330" s="942"/>
      <c r="RMP330" s="942"/>
      <c r="RMQ330" s="942"/>
      <c r="RMR330" s="942"/>
      <c r="RMS330" s="942"/>
      <c r="RMT330" s="942"/>
      <c r="RMU330" s="942"/>
      <c r="RMV330" s="942"/>
      <c r="RMW330" s="942"/>
      <c r="RMX330" s="942"/>
      <c r="RMY330" s="942"/>
      <c r="RMZ330" s="942"/>
      <c r="RNA330" s="942"/>
      <c r="RNB330" s="942"/>
      <c r="RNC330" s="942"/>
      <c r="RND330" s="942"/>
      <c r="RNE330" s="942"/>
      <c r="RNF330" s="942"/>
      <c r="RNG330" s="942"/>
      <c r="RNH330" s="942"/>
      <c r="RNI330" s="942"/>
      <c r="RNJ330" s="942"/>
      <c r="RNK330" s="942"/>
      <c r="RNL330" s="942"/>
      <c r="RNM330" s="942"/>
      <c r="RNN330" s="942"/>
      <c r="RNO330" s="942"/>
      <c r="RNP330" s="942"/>
      <c r="RNQ330" s="942"/>
      <c r="RNR330" s="942"/>
      <c r="RNS330" s="942"/>
      <c r="RNT330" s="942"/>
      <c r="RNU330" s="942"/>
      <c r="RNV330" s="942"/>
      <c r="RNW330" s="942"/>
      <c r="RNX330" s="942"/>
      <c r="RNY330" s="942"/>
      <c r="RNZ330" s="942"/>
      <c r="ROA330" s="942"/>
      <c r="ROB330" s="942"/>
      <c r="ROC330" s="942"/>
      <c r="ROD330" s="942"/>
      <c r="ROE330" s="942"/>
      <c r="ROF330" s="942"/>
      <c r="ROG330" s="942"/>
      <c r="ROH330" s="942"/>
      <c r="ROI330" s="942"/>
      <c r="ROJ330" s="942"/>
      <c r="ROK330" s="942"/>
      <c r="ROL330" s="942"/>
      <c r="ROM330" s="942"/>
      <c r="RON330" s="942"/>
      <c r="ROO330" s="942"/>
      <c r="ROP330" s="942"/>
      <c r="ROQ330" s="942"/>
      <c r="ROR330" s="942"/>
      <c r="ROS330" s="942"/>
      <c r="ROT330" s="942"/>
      <c r="ROU330" s="942"/>
      <c r="ROV330" s="942"/>
      <c r="ROW330" s="942"/>
      <c r="ROX330" s="942"/>
      <c r="ROY330" s="942"/>
      <c r="ROZ330" s="942"/>
      <c r="RPA330" s="942"/>
      <c r="RPB330" s="942"/>
      <c r="RPC330" s="942"/>
      <c r="RPD330" s="942"/>
      <c r="RPE330" s="942"/>
      <c r="RPF330" s="942"/>
      <c r="RPG330" s="942"/>
      <c r="RPH330" s="942"/>
      <c r="RPI330" s="942"/>
      <c r="RPJ330" s="942"/>
      <c r="RPK330" s="942"/>
      <c r="RPL330" s="942"/>
      <c r="RPM330" s="942"/>
      <c r="RPN330" s="942"/>
      <c r="RPO330" s="942"/>
      <c r="RPP330" s="942"/>
      <c r="RPQ330" s="942"/>
      <c r="RPR330" s="942"/>
      <c r="RPS330" s="942"/>
      <c r="RPT330" s="942"/>
      <c r="RPU330" s="942"/>
      <c r="RPV330" s="942"/>
      <c r="RPW330" s="942"/>
      <c r="RPX330" s="942"/>
      <c r="RPY330" s="942"/>
      <c r="RPZ330" s="942"/>
      <c r="RQA330" s="942"/>
      <c r="RQB330" s="942"/>
      <c r="RQC330" s="942"/>
      <c r="RQD330" s="942"/>
      <c r="RQE330" s="942"/>
      <c r="RQF330" s="942"/>
      <c r="RQG330" s="942"/>
      <c r="RQH330" s="942"/>
      <c r="RQI330" s="942"/>
      <c r="RQJ330" s="942"/>
      <c r="RQK330" s="942"/>
      <c r="RQL330" s="942"/>
      <c r="RQM330" s="942"/>
      <c r="RQN330" s="942"/>
      <c r="RQO330" s="942"/>
      <c r="RQP330" s="942"/>
      <c r="RQQ330" s="942"/>
      <c r="RQR330" s="942"/>
      <c r="RQS330" s="942"/>
      <c r="RQT330" s="942"/>
      <c r="RQU330" s="942"/>
      <c r="RQV330" s="942"/>
      <c r="RQW330" s="942"/>
      <c r="RQX330" s="942"/>
      <c r="RQY330" s="942"/>
      <c r="RQZ330" s="942"/>
      <c r="RRA330" s="942"/>
      <c r="RRB330" s="942"/>
      <c r="RRC330" s="942"/>
      <c r="RRD330" s="942"/>
      <c r="RRE330" s="942"/>
      <c r="RRF330" s="942"/>
      <c r="RRG330" s="942"/>
      <c r="RRH330" s="942"/>
      <c r="RRI330" s="942"/>
      <c r="RRJ330" s="942"/>
      <c r="RRK330" s="942"/>
      <c r="RRL330" s="942"/>
      <c r="RRM330" s="942"/>
      <c r="RRN330" s="942"/>
      <c r="RRO330" s="942"/>
      <c r="RRP330" s="942"/>
      <c r="RRQ330" s="942"/>
      <c r="RRR330" s="942"/>
      <c r="RRS330" s="942"/>
      <c r="RRT330" s="942"/>
      <c r="RRU330" s="942"/>
      <c r="RRV330" s="942"/>
      <c r="RRW330" s="942"/>
      <c r="RRX330" s="942"/>
      <c r="RRY330" s="942"/>
      <c r="RRZ330" s="942"/>
      <c r="RSA330" s="942"/>
      <c r="RSB330" s="942"/>
      <c r="RSC330" s="942"/>
      <c r="RSD330" s="942"/>
      <c r="RSE330" s="942"/>
      <c r="RSF330" s="942"/>
      <c r="RSG330" s="942"/>
      <c r="RSH330" s="942"/>
      <c r="RSI330" s="942"/>
      <c r="RSJ330" s="942"/>
      <c r="RSK330" s="942"/>
      <c r="RSL330" s="942"/>
      <c r="RSM330" s="942"/>
      <c r="RSN330" s="942"/>
      <c r="RSO330" s="942"/>
      <c r="RSP330" s="942"/>
      <c r="RSQ330" s="942"/>
      <c r="RSR330" s="942"/>
      <c r="RSS330" s="942"/>
      <c r="RST330" s="942"/>
      <c r="RSU330" s="942"/>
      <c r="RSV330" s="942"/>
      <c r="RSW330" s="942"/>
      <c r="RSX330" s="942"/>
      <c r="RSY330" s="942"/>
      <c r="RSZ330" s="942"/>
      <c r="RTA330" s="942"/>
      <c r="RTB330" s="942"/>
      <c r="RTC330" s="942"/>
      <c r="RTD330" s="942"/>
      <c r="RTE330" s="942"/>
      <c r="RTF330" s="942"/>
      <c r="RTG330" s="942"/>
      <c r="RTH330" s="942"/>
      <c r="RTI330" s="942"/>
      <c r="RTJ330" s="942"/>
      <c r="RTK330" s="942"/>
      <c r="RTL330" s="942"/>
      <c r="RTM330" s="942"/>
      <c r="RTN330" s="942"/>
      <c r="RTO330" s="942"/>
      <c r="RTP330" s="942"/>
      <c r="RTQ330" s="942"/>
      <c r="RTR330" s="942"/>
      <c r="RTS330" s="942"/>
      <c r="RTT330" s="942"/>
      <c r="RTU330" s="942"/>
      <c r="RTV330" s="942"/>
      <c r="RTW330" s="942"/>
      <c r="RTX330" s="942"/>
      <c r="RTY330" s="942"/>
      <c r="RTZ330" s="942"/>
      <c r="RUA330" s="942"/>
      <c r="RUB330" s="942"/>
      <c r="RUC330" s="942"/>
      <c r="RUD330" s="942"/>
      <c r="RUE330" s="942"/>
      <c r="RUF330" s="942"/>
      <c r="RUG330" s="942"/>
      <c r="RUH330" s="942"/>
      <c r="RUI330" s="942"/>
      <c r="RUJ330" s="942"/>
      <c r="RUK330" s="942"/>
      <c r="RUL330" s="942"/>
      <c r="RUM330" s="942"/>
      <c r="RUN330" s="942"/>
      <c r="RUO330" s="942"/>
      <c r="RUP330" s="942"/>
      <c r="RUQ330" s="942"/>
      <c r="RUR330" s="942"/>
      <c r="RUS330" s="942"/>
      <c r="RUT330" s="942"/>
      <c r="RUU330" s="942"/>
      <c r="RUV330" s="942"/>
      <c r="RUW330" s="942"/>
      <c r="RUX330" s="942"/>
      <c r="RUY330" s="942"/>
      <c r="RUZ330" s="942"/>
      <c r="RVA330" s="942"/>
      <c r="RVB330" s="942"/>
      <c r="RVC330" s="942"/>
      <c r="RVD330" s="942"/>
      <c r="RVE330" s="942"/>
      <c r="RVF330" s="942"/>
      <c r="RVG330" s="942"/>
      <c r="RVH330" s="942"/>
      <c r="RVI330" s="942"/>
      <c r="RVJ330" s="942"/>
      <c r="RVK330" s="942"/>
      <c r="RVL330" s="942"/>
      <c r="RVM330" s="942"/>
      <c r="RVN330" s="942"/>
      <c r="RVO330" s="942"/>
      <c r="RVP330" s="942"/>
      <c r="RVQ330" s="942"/>
      <c r="RVR330" s="942"/>
      <c r="RVS330" s="942"/>
      <c r="RVT330" s="942"/>
      <c r="RVU330" s="942"/>
      <c r="RVV330" s="942"/>
      <c r="RVW330" s="942"/>
      <c r="RVX330" s="942"/>
      <c r="RVY330" s="942"/>
      <c r="RVZ330" s="942"/>
      <c r="RWA330" s="942"/>
      <c r="RWB330" s="942"/>
      <c r="RWC330" s="942"/>
      <c r="RWD330" s="942"/>
      <c r="RWE330" s="942"/>
      <c r="RWF330" s="942"/>
      <c r="RWG330" s="942"/>
      <c r="RWH330" s="942"/>
      <c r="RWI330" s="942"/>
      <c r="RWJ330" s="942"/>
      <c r="RWK330" s="942"/>
      <c r="RWL330" s="942"/>
      <c r="RWM330" s="942"/>
      <c r="RWN330" s="942"/>
      <c r="RWO330" s="942"/>
      <c r="RWP330" s="942"/>
      <c r="RWQ330" s="942"/>
      <c r="RWR330" s="942"/>
      <c r="RWS330" s="942"/>
      <c r="RWT330" s="942"/>
      <c r="RWU330" s="942"/>
      <c r="RWV330" s="942"/>
      <c r="RWW330" s="942"/>
      <c r="RWX330" s="942"/>
      <c r="RWY330" s="942"/>
      <c r="RWZ330" s="942"/>
      <c r="RXA330" s="942"/>
      <c r="RXB330" s="942"/>
      <c r="RXC330" s="942"/>
      <c r="RXD330" s="942"/>
      <c r="RXE330" s="942"/>
      <c r="RXF330" s="942"/>
      <c r="RXG330" s="942"/>
      <c r="RXH330" s="942"/>
      <c r="RXI330" s="942"/>
      <c r="RXJ330" s="942"/>
      <c r="RXK330" s="942"/>
      <c r="RXL330" s="942"/>
      <c r="RXM330" s="942"/>
      <c r="RXN330" s="942"/>
      <c r="RXO330" s="942"/>
      <c r="RXP330" s="942"/>
      <c r="RXQ330" s="942"/>
      <c r="RXR330" s="942"/>
      <c r="RXS330" s="942"/>
      <c r="RXT330" s="942"/>
      <c r="RXU330" s="942"/>
      <c r="RXV330" s="942"/>
      <c r="RXW330" s="942"/>
      <c r="RXX330" s="942"/>
      <c r="RXY330" s="942"/>
      <c r="RXZ330" s="942"/>
      <c r="RYA330" s="942"/>
      <c r="RYB330" s="942"/>
      <c r="RYC330" s="942"/>
      <c r="RYD330" s="942"/>
      <c r="RYE330" s="942"/>
      <c r="RYF330" s="942"/>
      <c r="RYG330" s="942"/>
      <c r="RYH330" s="942"/>
      <c r="RYI330" s="942"/>
      <c r="RYJ330" s="942"/>
      <c r="RYK330" s="942"/>
      <c r="RYL330" s="942"/>
      <c r="RYM330" s="942"/>
      <c r="RYN330" s="942"/>
      <c r="RYO330" s="942"/>
      <c r="RYP330" s="942"/>
      <c r="RYQ330" s="942"/>
      <c r="RYR330" s="942"/>
      <c r="RYS330" s="942"/>
      <c r="RYT330" s="942"/>
      <c r="RYU330" s="942"/>
      <c r="RYV330" s="942"/>
      <c r="RYW330" s="942"/>
      <c r="RYX330" s="942"/>
      <c r="RYY330" s="942"/>
      <c r="RYZ330" s="942"/>
      <c r="RZA330" s="942"/>
      <c r="RZB330" s="942"/>
      <c r="RZC330" s="942"/>
      <c r="RZD330" s="942"/>
      <c r="RZE330" s="942"/>
      <c r="RZF330" s="942"/>
      <c r="RZG330" s="942"/>
      <c r="RZH330" s="942"/>
      <c r="RZI330" s="942"/>
      <c r="RZJ330" s="942"/>
      <c r="RZK330" s="942"/>
      <c r="RZL330" s="942"/>
      <c r="RZM330" s="942"/>
      <c r="RZN330" s="942"/>
      <c r="RZO330" s="942"/>
      <c r="RZP330" s="942"/>
      <c r="RZQ330" s="942"/>
      <c r="RZR330" s="942"/>
      <c r="RZS330" s="942"/>
      <c r="RZT330" s="942"/>
      <c r="RZU330" s="942"/>
      <c r="RZV330" s="942"/>
      <c r="RZW330" s="942"/>
      <c r="RZX330" s="942"/>
      <c r="RZY330" s="942"/>
      <c r="RZZ330" s="942"/>
      <c r="SAA330" s="942"/>
      <c r="SAB330" s="942"/>
      <c r="SAC330" s="942"/>
      <c r="SAD330" s="942"/>
      <c r="SAE330" s="942"/>
      <c r="SAF330" s="942"/>
      <c r="SAG330" s="942"/>
      <c r="SAH330" s="942"/>
      <c r="SAI330" s="942"/>
      <c r="SAJ330" s="942"/>
      <c r="SAK330" s="942"/>
      <c r="SAL330" s="942"/>
      <c r="SAM330" s="942"/>
      <c r="SAN330" s="942"/>
      <c r="SAO330" s="942"/>
      <c r="SAP330" s="942"/>
      <c r="SAQ330" s="942"/>
      <c r="SAR330" s="942"/>
      <c r="SAS330" s="942"/>
      <c r="SAT330" s="942"/>
      <c r="SAU330" s="942"/>
      <c r="SAV330" s="942"/>
      <c r="SAW330" s="942"/>
      <c r="SAX330" s="942"/>
      <c r="SAY330" s="942"/>
      <c r="SAZ330" s="942"/>
      <c r="SBA330" s="942"/>
      <c r="SBB330" s="942"/>
      <c r="SBC330" s="942"/>
      <c r="SBD330" s="942"/>
      <c r="SBE330" s="942"/>
      <c r="SBF330" s="942"/>
      <c r="SBG330" s="942"/>
      <c r="SBH330" s="942"/>
      <c r="SBI330" s="942"/>
      <c r="SBJ330" s="942"/>
      <c r="SBK330" s="942"/>
      <c r="SBL330" s="942"/>
      <c r="SBM330" s="942"/>
      <c r="SBN330" s="942"/>
      <c r="SBO330" s="942"/>
      <c r="SBP330" s="942"/>
      <c r="SBQ330" s="942"/>
      <c r="SBR330" s="942"/>
      <c r="SBS330" s="942"/>
      <c r="SBT330" s="942"/>
      <c r="SBU330" s="942"/>
      <c r="SBV330" s="942"/>
      <c r="SBW330" s="942"/>
      <c r="SBX330" s="942"/>
      <c r="SBY330" s="942"/>
      <c r="SBZ330" s="942"/>
      <c r="SCA330" s="942"/>
      <c r="SCB330" s="942"/>
      <c r="SCC330" s="942"/>
      <c r="SCD330" s="942"/>
      <c r="SCE330" s="942"/>
      <c r="SCF330" s="942"/>
      <c r="SCG330" s="942"/>
      <c r="SCH330" s="942"/>
      <c r="SCI330" s="942"/>
      <c r="SCJ330" s="942"/>
      <c r="SCK330" s="942"/>
      <c r="SCL330" s="942"/>
      <c r="SCM330" s="942"/>
      <c r="SCN330" s="942"/>
      <c r="SCO330" s="942"/>
      <c r="SCP330" s="942"/>
      <c r="SCQ330" s="942"/>
      <c r="SCR330" s="942"/>
      <c r="SCS330" s="942"/>
      <c r="SCT330" s="942"/>
      <c r="SCU330" s="942"/>
      <c r="SCV330" s="942"/>
      <c r="SCW330" s="942"/>
      <c r="SCX330" s="942"/>
      <c r="SCY330" s="942"/>
      <c r="SCZ330" s="942"/>
      <c r="SDA330" s="942"/>
      <c r="SDB330" s="942"/>
      <c r="SDC330" s="942"/>
      <c r="SDD330" s="942"/>
      <c r="SDE330" s="942"/>
      <c r="SDF330" s="942"/>
      <c r="SDG330" s="942"/>
      <c r="SDH330" s="942"/>
      <c r="SDI330" s="942"/>
      <c r="SDJ330" s="942"/>
      <c r="SDK330" s="942"/>
      <c r="SDL330" s="942"/>
      <c r="SDM330" s="942"/>
      <c r="SDN330" s="942"/>
      <c r="SDO330" s="942"/>
      <c r="SDP330" s="942"/>
      <c r="SDQ330" s="942"/>
      <c r="SDR330" s="942"/>
      <c r="SDS330" s="942"/>
      <c r="SDT330" s="942"/>
      <c r="SDU330" s="942"/>
      <c r="SDV330" s="942"/>
      <c r="SDW330" s="942"/>
      <c r="SDX330" s="942"/>
      <c r="SDY330" s="942"/>
      <c r="SDZ330" s="942"/>
      <c r="SEA330" s="942"/>
      <c r="SEB330" s="942"/>
      <c r="SEC330" s="942"/>
      <c r="SED330" s="942"/>
      <c r="SEE330" s="942"/>
      <c r="SEF330" s="942"/>
      <c r="SEG330" s="942"/>
      <c r="SEH330" s="942"/>
      <c r="SEI330" s="942"/>
      <c r="SEJ330" s="942"/>
      <c r="SEK330" s="942"/>
      <c r="SEL330" s="942"/>
      <c r="SEM330" s="942"/>
      <c r="SEN330" s="942"/>
      <c r="SEO330" s="942"/>
      <c r="SEP330" s="942"/>
      <c r="SEQ330" s="942"/>
      <c r="SER330" s="942"/>
      <c r="SES330" s="942"/>
      <c r="SET330" s="942"/>
      <c r="SEU330" s="942"/>
      <c r="SEV330" s="942"/>
      <c r="SEW330" s="942"/>
      <c r="SEX330" s="942"/>
      <c r="SEY330" s="942"/>
      <c r="SEZ330" s="942"/>
      <c r="SFA330" s="942"/>
      <c r="SFB330" s="942"/>
      <c r="SFC330" s="942"/>
      <c r="SFD330" s="942"/>
      <c r="SFE330" s="942"/>
      <c r="SFF330" s="942"/>
      <c r="SFG330" s="942"/>
      <c r="SFH330" s="942"/>
      <c r="SFI330" s="942"/>
      <c r="SFJ330" s="942"/>
      <c r="SFK330" s="942"/>
      <c r="SFL330" s="942"/>
      <c r="SFM330" s="942"/>
      <c r="SFN330" s="942"/>
      <c r="SFO330" s="942"/>
      <c r="SFP330" s="942"/>
      <c r="SFQ330" s="942"/>
      <c r="SFR330" s="942"/>
      <c r="SFS330" s="942"/>
      <c r="SFT330" s="942"/>
      <c r="SFU330" s="942"/>
      <c r="SFV330" s="942"/>
      <c r="SFW330" s="942"/>
      <c r="SFX330" s="942"/>
      <c r="SFY330" s="942"/>
      <c r="SFZ330" s="942"/>
      <c r="SGA330" s="942"/>
      <c r="SGB330" s="942"/>
      <c r="SGC330" s="942"/>
      <c r="SGD330" s="942"/>
      <c r="SGE330" s="942"/>
      <c r="SGF330" s="942"/>
      <c r="SGG330" s="942"/>
      <c r="SGH330" s="942"/>
      <c r="SGI330" s="942"/>
      <c r="SGJ330" s="942"/>
      <c r="SGK330" s="942"/>
      <c r="SGL330" s="942"/>
      <c r="SGM330" s="942"/>
      <c r="SGN330" s="942"/>
      <c r="SGO330" s="942"/>
      <c r="SGP330" s="942"/>
      <c r="SGQ330" s="942"/>
      <c r="SGR330" s="942"/>
      <c r="SGS330" s="942"/>
      <c r="SGT330" s="942"/>
      <c r="SGU330" s="942"/>
      <c r="SGV330" s="942"/>
      <c r="SGW330" s="942"/>
      <c r="SGX330" s="942"/>
      <c r="SGY330" s="942"/>
      <c r="SGZ330" s="942"/>
      <c r="SHA330" s="942"/>
      <c r="SHB330" s="942"/>
      <c r="SHC330" s="942"/>
      <c r="SHD330" s="942"/>
      <c r="SHE330" s="942"/>
      <c r="SHF330" s="942"/>
      <c r="SHG330" s="942"/>
      <c r="SHH330" s="942"/>
      <c r="SHI330" s="942"/>
      <c r="SHJ330" s="942"/>
      <c r="SHK330" s="942"/>
      <c r="SHL330" s="942"/>
      <c r="SHM330" s="942"/>
      <c r="SHN330" s="942"/>
      <c r="SHO330" s="942"/>
      <c r="SHP330" s="942"/>
      <c r="SHQ330" s="942"/>
      <c r="SHR330" s="942"/>
      <c r="SHS330" s="942"/>
      <c r="SHT330" s="942"/>
      <c r="SHU330" s="942"/>
      <c r="SHV330" s="942"/>
      <c r="SHW330" s="942"/>
      <c r="SHX330" s="942"/>
      <c r="SHY330" s="942"/>
      <c r="SHZ330" s="942"/>
      <c r="SIA330" s="942"/>
      <c r="SIB330" s="942"/>
      <c r="SIC330" s="942"/>
      <c r="SID330" s="942"/>
      <c r="SIE330" s="942"/>
      <c r="SIF330" s="942"/>
      <c r="SIG330" s="942"/>
      <c r="SIH330" s="942"/>
      <c r="SII330" s="942"/>
      <c r="SIJ330" s="942"/>
      <c r="SIK330" s="942"/>
      <c r="SIL330" s="942"/>
      <c r="SIM330" s="942"/>
      <c r="SIN330" s="942"/>
      <c r="SIO330" s="942"/>
      <c r="SIP330" s="942"/>
      <c r="SIQ330" s="942"/>
      <c r="SIR330" s="942"/>
      <c r="SIS330" s="942"/>
      <c r="SIT330" s="942"/>
      <c r="SIU330" s="942"/>
      <c r="SIV330" s="942"/>
      <c r="SIW330" s="942"/>
      <c r="SIX330" s="942"/>
      <c r="SIY330" s="942"/>
      <c r="SIZ330" s="942"/>
      <c r="SJA330" s="942"/>
      <c r="SJB330" s="942"/>
      <c r="SJC330" s="942"/>
      <c r="SJD330" s="942"/>
      <c r="SJE330" s="942"/>
      <c r="SJF330" s="942"/>
      <c r="SJG330" s="942"/>
      <c r="SJH330" s="942"/>
      <c r="SJI330" s="942"/>
      <c r="SJJ330" s="942"/>
      <c r="SJK330" s="942"/>
      <c r="SJL330" s="942"/>
      <c r="SJM330" s="942"/>
      <c r="SJN330" s="942"/>
      <c r="SJO330" s="942"/>
      <c r="SJP330" s="942"/>
      <c r="SJQ330" s="942"/>
      <c r="SJR330" s="942"/>
      <c r="SJS330" s="942"/>
      <c r="SJT330" s="942"/>
      <c r="SJU330" s="942"/>
      <c r="SJV330" s="942"/>
      <c r="SJW330" s="942"/>
      <c r="SJX330" s="942"/>
      <c r="SJY330" s="942"/>
      <c r="SJZ330" s="942"/>
      <c r="SKA330" s="942"/>
      <c r="SKB330" s="942"/>
      <c r="SKC330" s="942"/>
      <c r="SKD330" s="942"/>
      <c r="SKE330" s="942"/>
      <c r="SKF330" s="942"/>
      <c r="SKG330" s="942"/>
      <c r="SKH330" s="942"/>
      <c r="SKI330" s="942"/>
      <c r="SKJ330" s="942"/>
      <c r="SKK330" s="942"/>
      <c r="SKL330" s="942"/>
      <c r="SKM330" s="942"/>
      <c r="SKN330" s="942"/>
      <c r="SKO330" s="942"/>
      <c r="SKP330" s="942"/>
      <c r="SKQ330" s="942"/>
      <c r="SKR330" s="942"/>
      <c r="SKS330" s="942"/>
      <c r="SKT330" s="942"/>
      <c r="SKU330" s="942"/>
      <c r="SKV330" s="942"/>
      <c r="SKW330" s="942"/>
      <c r="SKX330" s="942"/>
      <c r="SKY330" s="942"/>
      <c r="SKZ330" s="942"/>
      <c r="SLA330" s="942"/>
      <c r="SLB330" s="942"/>
      <c r="SLC330" s="942"/>
      <c r="SLD330" s="942"/>
      <c r="SLE330" s="942"/>
      <c r="SLF330" s="942"/>
      <c r="SLG330" s="942"/>
      <c r="SLH330" s="942"/>
      <c r="SLI330" s="942"/>
      <c r="SLJ330" s="942"/>
      <c r="SLK330" s="942"/>
      <c r="SLL330" s="942"/>
      <c r="SLM330" s="942"/>
      <c r="SLN330" s="942"/>
      <c r="SLO330" s="942"/>
      <c r="SLP330" s="942"/>
      <c r="SLQ330" s="942"/>
      <c r="SLR330" s="942"/>
      <c r="SLS330" s="942"/>
      <c r="SLT330" s="942"/>
      <c r="SLU330" s="942"/>
      <c r="SLV330" s="942"/>
      <c r="SLW330" s="942"/>
      <c r="SLX330" s="942"/>
      <c r="SLY330" s="942"/>
      <c r="SLZ330" s="942"/>
      <c r="SMA330" s="942"/>
      <c r="SMB330" s="942"/>
      <c r="SMC330" s="942"/>
      <c r="SMD330" s="942"/>
      <c r="SME330" s="942"/>
      <c r="SMF330" s="942"/>
      <c r="SMG330" s="942"/>
      <c r="SMH330" s="942"/>
      <c r="SMI330" s="942"/>
      <c r="SMJ330" s="942"/>
      <c r="SMK330" s="942"/>
      <c r="SML330" s="942"/>
      <c r="SMM330" s="942"/>
      <c r="SMN330" s="942"/>
      <c r="SMO330" s="942"/>
      <c r="SMP330" s="942"/>
      <c r="SMQ330" s="942"/>
      <c r="SMR330" s="942"/>
      <c r="SMS330" s="942"/>
      <c r="SMT330" s="942"/>
      <c r="SMU330" s="942"/>
      <c r="SMV330" s="942"/>
      <c r="SMW330" s="942"/>
      <c r="SMX330" s="942"/>
      <c r="SMY330" s="942"/>
      <c r="SMZ330" s="942"/>
      <c r="SNA330" s="942"/>
      <c r="SNB330" s="942"/>
      <c r="SNC330" s="942"/>
      <c r="SND330" s="942"/>
      <c r="SNE330" s="942"/>
      <c r="SNF330" s="942"/>
      <c r="SNG330" s="942"/>
      <c r="SNH330" s="942"/>
      <c r="SNI330" s="942"/>
      <c r="SNJ330" s="942"/>
      <c r="SNK330" s="942"/>
      <c r="SNL330" s="942"/>
      <c r="SNM330" s="942"/>
      <c r="SNN330" s="942"/>
      <c r="SNO330" s="942"/>
      <c r="SNP330" s="942"/>
      <c r="SNQ330" s="942"/>
      <c r="SNR330" s="942"/>
      <c r="SNS330" s="942"/>
      <c r="SNT330" s="942"/>
      <c r="SNU330" s="942"/>
      <c r="SNV330" s="942"/>
      <c r="SNW330" s="942"/>
      <c r="SNX330" s="942"/>
      <c r="SNY330" s="942"/>
      <c r="SNZ330" s="942"/>
      <c r="SOA330" s="942"/>
      <c r="SOB330" s="942"/>
      <c r="SOC330" s="942"/>
      <c r="SOD330" s="942"/>
      <c r="SOE330" s="942"/>
      <c r="SOF330" s="942"/>
      <c r="SOG330" s="942"/>
      <c r="SOH330" s="942"/>
      <c r="SOI330" s="942"/>
      <c r="SOJ330" s="942"/>
      <c r="SOK330" s="942"/>
      <c r="SOL330" s="942"/>
      <c r="SOM330" s="942"/>
      <c r="SON330" s="942"/>
      <c r="SOO330" s="942"/>
      <c r="SOP330" s="942"/>
      <c r="SOQ330" s="942"/>
      <c r="SOR330" s="942"/>
      <c r="SOS330" s="942"/>
      <c r="SOT330" s="942"/>
      <c r="SOU330" s="942"/>
      <c r="SOV330" s="942"/>
      <c r="SOW330" s="942"/>
      <c r="SOX330" s="942"/>
      <c r="SOY330" s="942"/>
      <c r="SOZ330" s="942"/>
      <c r="SPA330" s="942"/>
      <c r="SPB330" s="942"/>
      <c r="SPC330" s="942"/>
      <c r="SPD330" s="942"/>
      <c r="SPE330" s="942"/>
      <c r="SPF330" s="942"/>
      <c r="SPG330" s="942"/>
      <c r="SPH330" s="942"/>
      <c r="SPI330" s="942"/>
      <c r="SPJ330" s="942"/>
      <c r="SPK330" s="942"/>
      <c r="SPL330" s="942"/>
      <c r="SPM330" s="942"/>
      <c r="SPN330" s="942"/>
      <c r="SPO330" s="942"/>
      <c r="SPP330" s="942"/>
      <c r="SPQ330" s="942"/>
      <c r="SPR330" s="942"/>
      <c r="SPS330" s="942"/>
      <c r="SPT330" s="942"/>
      <c r="SPU330" s="942"/>
      <c r="SPV330" s="942"/>
      <c r="SPW330" s="942"/>
      <c r="SPX330" s="942"/>
      <c r="SPY330" s="942"/>
      <c r="SPZ330" s="942"/>
      <c r="SQA330" s="942"/>
      <c r="SQB330" s="942"/>
      <c r="SQC330" s="942"/>
      <c r="SQD330" s="942"/>
      <c r="SQE330" s="942"/>
      <c r="SQF330" s="942"/>
      <c r="SQG330" s="942"/>
      <c r="SQH330" s="942"/>
      <c r="SQI330" s="942"/>
      <c r="SQJ330" s="942"/>
      <c r="SQK330" s="942"/>
      <c r="SQL330" s="942"/>
      <c r="SQM330" s="942"/>
      <c r="SQN330" s="942"/>
      <c r="SQO330" s="942"/>
      <c r="SQP330" s="942"/>
      <c r="SQQ330" s="942"/>
      <c r="SQR330" s="942"/>
      <c r="SQS330" s="942"/>
      <c r="SQT330" s="942"/>
      <c r="SQU330" s="942"/>
      <c r="SQV330" s="942"/>
      <c r="SQW330" s="942"/>
      <c r="SQX330" s="942"/>
      <c r="SQY330" s="942"/>
      <c r="SQZ330" s="942"/>
      <c r="SRA330" s="942"/>
      <c r="SRB330" s="942"/>
      <c r="SRC330" s="942"/>
      <c r="SRD330" s="942"/>
      <c r="SRE330" s="942"/>
      <c r="SRF330" s="942"/>
      <c r="SRG330" s="942"/>
      <c r="SRH330" s="942"/>
      <c r="SRI330" s="942"/>
      <c r="SRJ330" s="942"/>
      <c r="SRK330" s="942"/>
      <c r="SRL330" s="942"/>
      <c r="SRM330" s="942"/>
      <c r="SRN330" s="942"/>
      <c r="SRO330" s="942"/>
      <c r="SRP330" s="942"/>
      <c r="SRQ330" s="942"/>
      <c r="SRR330" s="942"/>
      <c r="SRS330" s="942"/>
      <c r="SRT330" s="942"/>
      <c r="SRU330" s="942"/>
      <c r="SRV330" s="942"/>
      <c r="SRW330" s="942"/>
      <c r="SRX330" s="942"/>
      <c r="SRY330" s="942"/>
      <c r="SRZ330" s="942"/>
      <c r="SSA330" s="942"/>
      <c r="SSB330" s="942"/>
      <c r="SSC330" s="942"/>
      <c r="SSD330" s="942"/>
      <c r="SSE330" s="942"/>
      <c r="SSF330" s="942"/>
      <c r="SSG330" s="942"/>
      <c r="SSH330" s="942"/>
      <c r="SSI330" s="942"/>
      <c r="SSJ330" s="942"/>
      <c r="SSK330" s="942"/>
      <c r="SSL330" s="942"/>
      <c r="SSM330" s="942"/>
      <c r="SSN330" s="942"/>
      <c r="SSO330" s="942"/>
      <c r="SSP330" s="942"/>
      <c r="SSQ330" s="942"/>
      <c r="SSR330" s="942"/>
      <c r="SSS330" s="942"/>
      <c r="SST330" s="942"/>
      <c r="SSU330" s="942"/>
      <c r="SSV330" s="942"/>
      <c r="SSW330" s="942"/>
      <c r="SSX330" s="942"/>
      <c r="SSY330" s="942"/>
      <c r="SSZ330" s="942"/>
      <c r="STA330" s="942"/>
      <c r="STB330" s="942"/>
      <c r="STC330" s="942"/>
      <c r="STD330" s="942"/>
      <c r="STE330" s="942"/>
      <c r="STF330" s="942"/>
      <c r="STG330" s="942"/>
      <c r="STH330" s="942"/>
      <c r="STI330" s="942"/>
      <c r="STJ330" s="942"/>
      <c r="STK330" s="942"/>
      <c r="STL330" s="942"/>
      <c r="STM330" s="942"/>
      <c r="STN330" s="942"/>
      <c r="STO330" s="942"/>
      <c r="STP330" s="942"/>
      <c r="STQ330" s="942"/>
      <c r="STR330" s="942"/>
      <c r="STS330" s="942"/>
      <c r="STT330" s="942"/>
      <c r="STU330" s="942"/>
      <c r="STV330" s="942"/>
      <c r="STW330" s="942"/>
      <c r="STX330" s="942"/>
      <c r="STY330" s="942"/>
      <c r="STZ330" s="942"/>
      <c r="SUA330" s="942"/>
      <c r="SUB330" s="942"/>
      <c r="SUC330" s="942"/>
      <c r="SUD330" s="942"/>
      <c r="SUE330" s="942"/>
      <c r="SUF330" s="942"/>
      <c r="SUG330" s="942"/>
      <c r="SUH330" s="942"/>
      <c r="SUI330" s="942"/>
      <c r="SUJ330" s="942"/>
      <c r="SUK330" s="942"/>
      <c r="SUL330" s="942"/>
      <c r="SUM330" s="942"/>
      <c r="SUN330" s="942"/>
      <c r="SUO330" s="942"/>
      <c r="SUP330" s="942"/>
      <c r="SUQ330" s="942"/>
      <c r="SUR330" s="942"/>
      <c r="SUS330" s="942"/>
      <c r="SUT330" s="942"/>
      <c r="SUU330" s="942"/>
      <c r="SUV330" s="942"/>
      <c r="SUW330" s="942"/>
      <c r="SUX330" s="942"/>
      <c r="SUY330" s="942"/>
      <c r="SUZ330" s="942"/>
      <c r="SVA330" s="942"/>
      <c r="SVB330" s="942"/>
      <c r="SVC330" s="942"/>
      <c r="SVD330" s="942"/>
      <c r="SVE330" s="942"/>
      <c r="SVF330" s="942"/>
      <c r="SVG330" s="942"/>
      <c r="SVH330" s="942"/>
      <c r="SVI330" s="942"/>
      <c r="SVJ330" s="942"/>
      <c r="SVK330" s="942"/>
      <c r="SVL330" s="942"/>
      <c r="SVM330" s="942"/>
      <c r="SVN330" s="942"/>
      <c r="SVO330" s="942"/>
      <c r="SVP330" s="942"/>
      <c r="SVQ330" s="942"/>
      <c r="SVR330" s="942"/>
      <c r="SVS330" s="942"/>
      <c r="SVT330" s="942"/>
      <c r="SVU330" s="942"/>
      <c r="SVV330" s="942"/>
      <c r="SVW330" s="942"/>
      <c r="SVX330" s="942"/>
      <c r="SVY330" s="942"/>
      <c r="SVZ330" s="942"/>
      <c r="SWA330" s="942"/>
      <c r="SWB330" s="942"/>
      <c r="SWC330" s="942"/>
      <c r="SWD330" s="942"/>
      <c r="SWE330" s="942"/>
      <c r="SWF330" s="942"/>
      <c r="SWG330" s="942"/>
      <c r="SWH330" s="942"/>
      <c r="SWI330" s="942"/>
      <c r="SWJ330" s="942"/>
      <c r="SWK330" s="942"/>
      <c r="SWL330" s="942"/>
      <c r="SWM330" s="942"/>
      <c r="SWN330" s="942"/>
      <c r="SWO330" s="942"/>
      <c r="SWP330" s="942"/>
      <c r="SWQ330" s="942"/>
      <c r="SWR330" s="942"/>
      <c r="SWS330" s="942"/>
      <c r="SWT330" s="942"/>
      <c r="SWU330" s="942"/>
      <c r="SWV330" s="942"/>
      <c r="SWW330" s="942"/>
      <c r="SWX330" s="942"/>
      <c r="SWY330" s="942"/>
      <c r="SWZ330" s="942"/>
      <c r="SXA330" s="942"/>
      <c r="SXB330" s="942"/>
      <c r="SXC330" s="942"/>
      <c r="SXD330" s="942"/>
      <c r="SXE330" s="942"/>
      <c r="SXF330" s="942"/>
      <c r="SXG330" s="942"/>
      <c r="SXH330" s="942"/>
      <c r="SXI330" s="942"/>
      <c r="SXJ330" s="942"/>
      <c r="SXK330" s="942"/>
      <c r="SXL330" s="942"/>
      <c r="SXM330" s="942"/>
      <c r="SXN330" s="942"/>
      <c r="SXO330" s="942"/>
      <c r="SXP330" s="942"/>
      <c r="SXQ330" s="942"/>
      <c r="SXR330" s="942"/>
      <c r="SXS330" s="942"/>
      <c r="SXT330" s="942"/>
      <c r="SXU330" s="942"/>
      <c r="SXV330" s="942"/>
      <c r="SXW330" s="942"/>
      <c r="SXX330" s="942"/>
      <c r="SXY330" s="942"/>
      <c r="SXZ330" s="942"/>
      <c r="SYA330" s="942"/>
      <c r="SYB330" s="942"/>
      <c r="SYC330" s="942"/>
      <c r="SYD330" s="942"/>
      <c r="SYE330" s="942"/>
      <c r="SYF330" s="942"/>
      <c r="SYG330" s="942"/>
      <c r="SYH330" s="942"/>
      <c r="SYI330" s="942"/>
      <c r="SYJ330" s="942"/>
      <c r="SYK330" s="942"/>
      <c r="SYL330" s="942"/>
      <c r="SYM330" s="942"/>
      <c r="SYN330" s="942"/>
      <c r="SYO330" s="942"/>
      <c r="SYP330" s="942"/>
      <c r="SYQ330" s="942"/>
      <c r="SYR330" s="942"/>
      <c r="SYS330" s="942"/>
      <c r="SYT330" s="942"/>
      <c r="SYU330" s="942"/>
      <c r="SYV330" s="942"/>
      <c r="SYW330" s="942"/>
      <c r="SYX330" s="942"/>
      <c r="SYY330" s="942"/>
      <c r="SYZ330" s="942"/>
      <c r="SZA330" s="942"/>
      <c r="SZB330" s="942"/>
      <c r="SZC330" s="942"/>
      <c r="SZD330" s="942"/>
      <c r="SZE330" s="942"/>
      <c r="SZF330" s="942"/>
      <c r="SZG330" s="942"/>
      <c r="SZH330" s="942"/>
      <c r="SZI330" s="942"/>
      <c r="SZJ330" s="942"/>
      <c r="SZK330" s="942"/>
      <c r="SZL330" s="942"/>
      <c r="SZM330" s="942"/>
      <c r="SZN330" s="942"/>
      <c r="SZO330" s="942"/>
      <c r="SZP330" s="942"/>
      <c r="SZQ330" s="942"/>
      <c r="SZR330" s="942"/>
      <c r="SZS330" s="942"/>
      <c r="SZT330" s="942"/>
      <c r="SZU330" s="942"/>
      <c r="SZV330" s="942"/>
      <c r="SZW330" s="942"/>
      <c r="SZX330" s="942"/>
      <c r="SZY330" s="942"/>
      <c r="SZZ330" s="942"/>
      <c r="TAA330" s="942"/>
      <c r="TAB330" s="942"/>
      <c r="TAC330" s="942"/>
      <c r="TAD330" s="942"/>
      <c r="TAE330" s="942"/>
      <c r="TAF330" s="942"/>
      <c r="TAG330" s="942"/>
      <c r="TAH330" s="942"/>
      <c r="TAI330" s="942"/>
      <c r="TAJ330" s="942"/>
      <c r="TAK330" s="942"/>
      <c r="TAL330" s="942"/>
      <c r="TAM330" s="942"/>
      <c r="TAN330" s="942"/>
      <c r="TAO330" s="942"/>
      <c r="TAP330" s="942"/>
      <c r="TAQ330" s="942"/>
      <c r="TAR330" s="942"/>
      <c r="TAS330" s="942"/>
      <c r="TAT330" s="942"/>
      <c r="TAU330" s="942"/>
      <c r="TAV330" s="942"/>
      <c r="TAW330" s="942"/>
      <c r="TAX330" s="942"/>
      <c r="TAY330" s="942"/>
      <c r="TAZ330" s="942"/>
      <c r="TBA330" s="942"/>
      <c r="TBB330" s="942"/>
      <c r="TBC330" s="942"/>
      <c r="TBD330" s="942"/>
      <c r="TBE330" s="942"/>
      <c r="TBF330" s="942"/>
      <c r="TBG330" s="942"/>
      <c r="TBH330" s="942"/>
      <c r="TBI330" s="942"/>
      <c r="TBJ330" s="942"/>
      <c r="TBK330" s="942"/>
      <c r="TBL330" s="942"/>
      <c r="TBM330" s="942"/>
      <c r="TBN330" s="942"/>
      <c r="TBO330" s="942"/>
      <c r="TBP330" s="942"/>
      <c r="TBQ330" s="942"/>
      <c r="TBR330" s="942"/>
      <c r="TBS330" s="942"/>
      <c r="TBT330" s="942"/>
      <c r="TBU330" s="942"/>
      <c r="TBV330" s="942"/>
      <c r="TBW330" s="942"/>
      <c r="TBX330" s="942"/>
      <c r="TBY330" s="942"/>
      <c r="TBZ330" s="942"/>
      <c r="TCA330" s="942"/>
      <c r="TCB330" s="942"/>
      <c r="TCC330" s="942"/>
      <c r="TCD330" s="942"/>
      <c r="TCE330" s="942"/>
      <c r="TCF330" s="942"/>
      <c r="TCG330" s="942"/>
      <c r="TCH330" s="942"/>
      <c r="TCI330" s="942"/>
      <c r="TCJ330" s="942"/>
      <c r="TCK330" s="942"/>
      <c r="TCL330" s="942"/>
      <c r="TCM330" s="942"/>
      <c r="TCN330" s="942"/>
      <c r="TCO330" s="942"/>
      <c r="TCP330" s="942"/>
      <c r="TCQ330" s="942"/>
      <c r="TCR330" s="942"/>
      <c r="TCS330" s="942"/>
      <c r="TCT330" s="942"/>
      <c r="TCU330" s="942"/>
      <c r="TCV330" s="942"/>
      <c r="TCW330" s="942"/>
      <c r="TCX330" s="942"/>
      <c r="TCY330" s="942"/>
      <c r="TCZ330" s="942"/>
      <c r="TDA330" s="942"/>
      <c r="TDB330" s="942"/>
      <c r="TDC330" s="942"/>
      <c r="TDD330" s="942"/>
      <c r="TDE330" s="942"/>
      <c r="TDF330" s="942"/>
      <c r="TDG330" s="942"/>
      <c r="TDH330" s="942"/>
      <c r="TDI330" s="942"/>
      <c r="TDJ330" s="942"/>
      <c r="TDK330" s="942"/>
      <c r="TDL330" s="942"/>
      <c r="TDM330" s="942"/>
      <c r="TDN330" s="942"/>
      <c r="TDO330" s="942"/>
      <c r="TDP330" s="942"/>
      <c r="TDQ330" s="942"/>
      <c r="TDR330" s="942"/>
      <c r="TDS330" s="942"/>
      <c r="TDT330" s="942"/>
      <c r="TDU330" s="942"/>
      <c r="TDV330" s="942"/>
      <c r="TDW330" s="942"/>
      <c r="TDX330" s="942"/>
      <c r="TDY330" s="942"/>
      <c r="TDZ330" s="942"/>
      <c r="TEA330" s="942"/>
      <c r="TEB330" s="942"/>
      <c r="TEC330" s="942"/>
      <c r="TED330" s="942"/>
      <c r="TEE330" s="942"/>
      <c r="TEF330" s="942"/>
      <c r="TEG330" s="942"/>
      <c r="TEH330" s="942"/>
      <c r="TEI330" s="942"/>
      <c r="TEJ330" s="942"/>
      <c r="TEK330" s="942"/>
      <c r="TEL330" s="942"/>
      <c r="TEM330" s="942"/>
      <c r="TEN330" s="942"/>
      <c r="TEO330" s="942"/>
      <c r="TEP330" s="942"/>
      <c r="TEQ330" s="942"/>
      <c r="TER330" s="942"/>
      <c r="TES330" s="942"/>
      <c r="TET330" s="942"/>
      <c r="TEU330" s="942"/>
      <c r="TEV330" s="942"/>
      <c r="TEW330" s="942"/>
      <c r="TEX330" s="942"/>
      <c r="TEY330" s="942"/>
      <c r="TEZ330" s="942"/>
      <c r="TFA330" s="942"/>
      <c r="TFB330" s="942"/>
      <c r="TFC330" s="942"/>
      <c r="TFD330" s="942"/>
      <c r="TFE330" s="942"/>
      <c r="TFF330" s="942"/>
      <c r="TFG330" s="942"/>
      <c r="TFH330" s="942"/>
      <c r="TFI330" s="942"/>
      <c r="TFJ330" s="942"/>
      <c r="TFK330" s="942"/>
      <c r="TFL330" s="942"/>
      <c r="TFM330" s="942"/>
      <c r="TFN330" s="942"/>
      <c r="TFO330" s="942"/>
      <c r="TFP330" s="942"/>
      <c r="TFQ330" s="942"/>
      <c r="TFR330" s="942"/>
      <c r="TFS330" s="942"/>
      <c r="TFT330" s="942"/>
      <c r="TFU330" s="942"/>
      <c r="TFV330" s="942"/>
      <c r="TFW330" s="942"/>
      <c r="TFX330" s="942"/>
      <c r="TFY330" s="942"/>
      <c r="TFZ330" s="942"/>
      <c r="TGA330" s="942"/>
      <c r="TGB330" s="942"/>
      <c r="TGC330" s="942"/>
      <c r="TGD330" s="942"/>
      <c r="TGE330" s="942"/>
      <c r="TGF330" s="942"/>
      <c r="TGG330" s="942"/>
      <c r="TGH330" s="942"/>
      <c r="TGI330" s="942"/>
      <c r="TGJ330" s="942"/>
      <c r="TGK330" s="942"/>
      <c r="TGL330" s="942"/>
      <c r="TGM330" s="942"/>
      <c r="TGN330" s="942"/>
      <c r="TGO330" s="942"/>
      <c r="TGP330" s="942"/>
      <c r="TGQ330" s="942"/>
      <c r="TGR330" s="942"/>
      <c r="TGS330" s="942"/>
      <c r="TGT330" s="942"/>
      <c r="TGU330" s="942"/>
      <c r="TGV330" s="942"/>
      <c r="TGW330" s="942"/>
      <c r="TGX330" s="942"/>
      <c r="TGY330" s="942"/>
      <c r="TGZ330" s="942"/>
      <c r="THA330" s="942"/>
      <c r="THB330" s="942"/>
      <c r="THC330" s="942"/>
      <c r="THD330" s="942"/>
      <c r="THE330" s="942"/>
      <c r="THF330" s="942"/>
      <c r="THG330" s="942"/>
      <c r="THH330" s="942"/>
      <c r="THI330" s="942"/>
      <c r="THJ330" s="942"/>
      <c r="THK330" s="942"/>
      <c r="THL330" s="942"/>
      <c r="THM330" s="942"/>
      <c r="THN330" s="942"/>
      <c r="THO330" s="942"/>
      <c r="THP330" s="942"/>
      <c r="THQ330" s="942"/>
      <c r="THR330" s="942"/>
      <c r="THS330" s="942"/>
      <c r="THT330" s="942"/>
      <c r="THU330" s="942"/>
      <c r="THV330" s="942"/>
      <c r="THW330" s="942"/>
      <c r="THX330" s="942"/>
      <c r="THY330" s="942"/>
      <c r="THZ330" s="942"/>
      <c r="TIA330" s="942"/>
      <c r="TIB330" s="942"/>
      <c r="TIC330" s="942"/>
      <c r="TID330" s="942"/>
      <c r="TIE330" s="942"/>
      <c r="TIF330" s="942"/>
      <c r="TIG330" s="942"/>
      <c r="TIH330" s="942"/>
      <c r="TII330" s="942"/>
      <c r="TIJ330" s="942"/>
      <c r="TIK330" s="942"/>
      <c r="TIL330" s="942"/>
      <c r="TIM330" s="942"/>
      <c r="TIN330" s="942"/>
      <c r="TIO330" s="942"/>
      <c r="TIP330" s="942"/>
      <c r="TIQ330" s="942"/>
      <c r="TIR330" s="942"/>
      <c r="TIS330" s="942"/>
      <c r="TIT330" s="942"/>
      <c r="TIU330" s="942"/>
      <c r="TIV330" s="942"/>
      <c r="TIW330" s="942"/>
      <c r="TIX330" s="942"/>
      <c r="TIY330" s="942"/>
      <c r="TIZ330" s="942"/>
      <c r="TJA330" s="942"/>
      <c r="TJB330" s="942"/>
      <c r="TJC330" s="942"/>
      <c r="TJD330" s="942"/>
      <c r="TJE330" s="942"/>
      <c r="TJF330" s="942"/>
      <c r="TJG330" s="942"/>
      <c r="TJH330" s="942"/>
      <c r="TJI330" s="942"/>
      <c r="TJJ330" s="942"/>
      <c r="TJK330" s="942"/>
      <c r="TJL330" s="942"/>
      <c r="TJM330" s="942"/>
      <c r="TJN330" s="942"/>
      <c r="TJO330" s="942"/>
      <c r="TJP330" s="942"/>
      <c r="TJQ330" s="942"/>
      <c r="TJR330" s="942"/>
      <c r="TJS330" s="942"/>
      <c r="TJT330" s="942"/>
      <c r="TJU330" s="942"/>
      <c r="TJV330" s="942"/>
      <c r="TJW330" s="942"/>
      <c r="TJX330" s="942"/>
      <c r="TJY330" s="942"/>
      <c r="TJZ330" s="942"/>
      <c r="TKA330" s="942"/>
      <c r="TKB330" s="942"/>
      <c r="TKC330" s="942"/>
      <c r="TKD330" s="942"/>
      <c r="TKE330" s="942"/>
      <c r="TKF330" s="942"/>
      <c r="TKG330" s="942"/>
      <c r="TKH330" s="942"/>
      <c r="TKI330" s="942"/>
      <c r="TKJ330" s="942"/>
      <c r="TKK330" s="942"/>
      <c r="TKL330" s="942"/>
      <c r="TKM330" s="942"/>
      <c r="TKN330" s="942"/>
      <c r="TKO330" s="942"/>
      <c r="TKP330" s="942"/>
      <c r="TKQ330" s="942"/>
      <c r="TKR330" s="942"/>
      <c r="TKS330" s="942"/>
      <c r="TKT330" s="942"/>
      <c r="TKU330" s="942"/>
      <c r="TKV330" s="942"/>
      <c r="TKW330" s="942"/>
      <c r="TKX330" s="942"/>
      <c r="TKY330" s="942"/>
      <c r="TKZ330" s="942"/>
      <c r="TLA330" s="942"/>
      <c r="TLB330" s="942"/>
      <c r="TLC330" s="942"/>
      <c r="TLD330" s="942"/>
      <c r="TLE330" s="942"/>
      <c r="TLF330" s="942"/>
      <c r="TLG330" s="942"/>
      <c r="TLH330" s="942"/>
      <c r="TLI330" s="942"/>
      <c r="TLJ330" s="942"/>
      <c r="TLK330" s="942"/>
      <c r="TLL330" s="942"/>
      <c r="TLM330" s="942"/>
      <c r="TLN330" s="942"/>
      <c r="TLO330" s="942"/>
      <c r="TLP330" s="942"/>
      <c r="TLQ330" s="942"/>
      <c r="TLR330" s="942"/>
      <c r="TLS330" s="942"/>
      <c r="TLT330" s="942"/>
      <c r="TLU330" s="942"/>
      <c r="TLV330" s="942"/>
      <c r="TLW330" s="942"/>
      <c r="TLX330" s="942"/>
      <c r="TLY330" s="942"/>
      <c r="TLZ330" s="942"/>
      <c r="TMA330" s="942"/>
      <c r="TMB330" s="942"/>
      <c r="TMC330" s="942"/>
      <c r="TMD330" s="942"/>
      <c r="TME330" s="942"/>
      <c r="TMF330" s="942"/>
      <c r="TMG330" s="942"/>
      <c r="TMH330" s="942"/>
      <c r="TMI330" s="942"/>
      <c r="TMJ330" s="942"/>
      <c r="TMK330" s="942"/>
      <c r="TML330" s="942"/>
      <c r="TMM330" s="942"/>
      <c r="TMN330" s="942"/>
      <c r="TMO330" s="942"/>
      <c r="TMP330" s="942"/>
      <c r="TMQ330" s="942"/>
      <c r="TMR330" s="942"/>
      <c r="TMS330" s="942"/>
      <c r="TMT330" s="942"/>
      <c r="TMU330" s="942"/>
      <c r="TMV330" s="942"/>
      <c r="TMW330" s="942"/>
      <c r="TMX330" s="942"/>
      <c r="TMY330" s="942"/>
      <c r="TMZ330" s="942"/>
      <c r="TNA330" s="942"/>
      <c r="TNB330" s="942"/>
      <c r="TNC330" s="942"/>
      <c r="TND330" s="942"/>
      <c r="TNE330" s="942"/>
      <c r="TNF330" s="942"/>
      <c r="TNG330" s="942"/>
      <c r="TNH330" s="942"/>
      <c r="TNI330" s="942"/>
      <c r="TNJ330" s="942"/>
      <c r="TNK330" s="942"/>
      <c r="TNL330" s="942"/>
      <c r="TNM330" s="942"/>
      <c r="TNN330" s="942"/>
      <c r="TNO330" s="942"/>
      <c r="TNP330" s="942"/>
      <c r="TNQ330" s="942"/>
      <c r="TNR330" s="942"/>
      <c r="TNS330" s="942"/>
      <c r="TNT330" s="942"/>
      <c r="TNU330" s="942"/>
      <c r="TNV330" s="942"/>
      <c r="TNW330" s="942"/>
      <c r="TNX330" s="942"/>
      <c r="TNY330" s="942"/>
      <c r="TNZ330" s="942"/>
      <c r="TOA330" s="942"/>
      <c r="TOB330" s="942"/>
      <c r="TOC330" s="942"/>
      <c r="TOD330" s="942"/>
      <c r="TOE330" s="942"/>
      <c r="TOF330" s="942"/>
      <c r="TOG330" s="942"/>
      <c r="TOH330" s="942"/>
      <c r="TOI330" s="942"/>
      <c r="TOJ330" s="942"/>
      <c r="TOK330" s="942"/>
      <c r="TOL330" s="942"/>
      <c r="TOM330" s="942"/>
      <c r="TON330" s="942"/>
      <c r="TOO330" s="942"/>
      <c r="TOP330" s="942"/>
      <c r="TOQ330" s="942"/>
      <c r="TOR330" s="942"/>
      <c r="TOS330" s="942"/>
      <c r="TOT330" s="942"/>
      <c r="TOU330" s="942"/>
      <c r="TOV330" s="942"/>
      <c r="TOW330" s="942"/>
      <c r="TOX330" s="942"/>
      <c r="TOY330" s="942"/>
      <c r="TOZ330" s="942"/>
      <c r="TPA330" s="942"/>
      <c r="TPB330" s="942"/>
      <c r="TPC330" s="942"/>
      <c r="TPD330" s="942"/>
      <c r="TPE330" s="942"/>
      <c r="TPF330" s="942"/>
      <c r="TPG330" s="942"/>
      <c r="TPH330" s="942"/>
      <c r="TPI330" s="942"/>
      <c r="TPJ330" s="942"/>
      <c r="TPK330" s="942"/>
      <c r="TPL330" s="942"/>
      <c r="TPM330" s="942"/>
      <c r="TPN330" s="942"/>
      <c r="TPO330" s="942"/>
      <c r="TPP330" s="942"/>
      <c r="TPQ330" s="942"/>
      <c r="TPR330" s="942"/>
      <c r="TPS330" s="942"/>
      <c r="TPT330" s="942"/>
      <c r="TPU330" s="942"/>
      <c r="TPV330" s="942"/>
      <c r="TPW330" s="942"/>
      <c r="TPX330" s="942"/>
      <c r="TPY330" s="942"/>
      <c r="TPZ330" s="942"/>
      <c r="TQA330" s="942"/>
      <c r="TQB330" s="942"/>
      <c r="TQC330" s="942"/>
      <c r="TQD330" s="942"/>
      <c r="TQE330" s="942"/>
      <c r="TQF330" s="942"/>
      <c r="TQG330" s="942"/>
      <c r="TQH330" s="942"/>
      <c r="TQI330" s="942"/>
      <c r="TQJ330" s="942"/>
      <c r="TQK330" s="942"/>
      <c r="TQL330" s="942"/>
      <c r="TQM330" s="942"/>
      <c r="TQN330" s="942"/>
      <c r="TQO330" s="942"/>
      <c r="TQP330" s="942"/>
      <c r="TQQ330" s="942"/>
      <c r="TQR330" s="942"/>
      <c r="TQS330" s="942"/>
      <c r="TQT330" s="942"/>
      <c r="TQU330" s="942"/>
      <c r="TQV330" s="942"/>
      <c r="TQW330" s="942"/>
      <c r="TQX330" s="942"/>
      <c r="TQY330" s="942"/>
      <c r="TQZ330" s="942"/>
      <c r="TRA330" s="942"/>
      <c r="TRB330" s="942"/>
      <c r="TRC330" s="942"/>
      <c r="TRD330" s="942"/>
      <c r="TRE330" s="942"/>
      <c r="TRF330" s="942"/>
      <c r="TRG330" s="942"/>
      <c r="TRH330" s="942"/>
      <c r="TRI330" s="942"/>
      <c r="TRJ330" s="942"/>
      <c r="TRK330" s="942"/>
      <c r="TRL330" s="942"/>
      <c r="TRM330" s="942"/>
      <c r="TRN330" s="942"/>
      <c r="TRO330" s="942"/>
      <c r="TRP330" s="942"/>
      <c r="TRQ330" s="942"/>
      <c r="TRR330" s="942"/>
      <c r="TRS330" s="942"/>
      <c r="TRT330" s="942"/>
      <c r="TRU330" s="942"/>
      <c r="TRV330" s="942"/>
      <c r="TRW330" s="942"/>
      <c r="TRX330" s="942"/>
      <c r="TRY330" s="942"/>
      <c r="TRZ330" s="942"/>
      <c r="TSA330" s="942"/>
      <c r="TSB330" s="942"/>
      <c r="TSC330" s="942"/>
      <c r="TSD330" s="942"/>
      <c r="TSE330" s="942"/>
      <c r="TSF330" s="942"/>
      <c r="TSG330" s="942"/>
      <c r="TSH330" s="942"/>
      <c r="TSI330" s="942"/>
      <c r="TSJ330" s="942"/>
      <c r="TSK330" s="942"/>
      <c r="TSL330" s="942"/>
      <c r="TSM330" s="942"/>
      <c r="TSN330" s="942"/>
      <c r="TSO330" s="942"/>
      <c r="TSP330" s="942"/>
      <c r="TSQ330" s="942"/>
      <c r="TSR330" s="942"/>
      <c r="TSS330" s="942"/>
      <c r="TST330" s="942"/>
      <c r="TSU330" s="942"/>
      <c r="TSV330" s="942"/>
      <c r="TSW330" s="942"/>
      <c r="TSX330" s="942"/>
      <c r="TSY330" s="942"/>
      <c r="TSZ330" s="942"/>
      <c r="TTA330" s="942"/>
      <c r="TTB330" s="942"/>
      <c r="TTC330" s="942"/>
      <c r="TTD330" s="942"/>
      <c r="TTE330" s="942"/>
      <c r="TTF330" s="942"/>
      <c r="TTG330" s="942"/>
      <c r="TTH330" s="942"/>
      <c r="TTI330" s="942"/>
      <c r="TTJ330" s="942"/>
      <c r="TTK330" s="942"/>
      <c r="TTL330" s="942"/>
      <c r="TTM330" s="942"/>
      <c r="TTN330" s="942"/>
      <c r="TTO330" s="942"/>
      <c r="TTP330" s="942"/>
      <c r="TTQ330" s="942"/>
      <c r="TTR330" s="942"/>
      <c r="TTS330" s="942"/>
      <c r="TTT330" s="942"/>
      <c r="TTU330" s="942"/>
      <c r="TTV330" s="942"/>
      <c r="TTW330" s="942"/>
      <c r="TTX330" s="942"/>
      <c r="TTY330" s="942"/>
      <c r="TTZ330" s="942"/>
      <c r="TUA330" s="942"/>
      <c r="TUB330" s="942"/>
      <c r="TUC330" s="942"/>
      <c r="TUD330" s="942"/>
      <c r="TUE330" s="942"/>
      <c r="TUF330" s="942"/>
      <c r="TUG330" s="942"/>
      <c r="TUH330" s="942"/>
      <c r="TUI330" s="942"/>
      <c r="TUJ330" s="942"/>
      <c r="TUK330" s="942"/>
      <c r="TUL330" s="942"/>
      <c r="TUM330" s="942"/>
      <c r="TUN330" s="942"/>
      <c r="TUO330" s="942"/>
      <c r="TUP330" s="942"/>
      <c r="TUQ330" s="942"/>
      <c r="TUR330" s="942"/>
      <c r="TUS330" s="942"/>
      <c r="TUT330" s="942"/>
      <c r="TUU330" s="942"/>
      <c r="TUV330" s="942"/>
      <c r="TUW330" s="942"/>
      <c r="TUX330" s="942"/>
      <c r="TUY330" s="942"/>
      <c r="TUZ330" s="942"/>
      <c r="TVA330" s="942"/>
      <c r="TVB330" s="942"/>
      <c r="TVC330" s="942"/>
      <c r="TVD330" s="942"/>
      <c r="TVE330" s="942"/>
      <c r="TVF330" s="942"/>
      <c r="TVG330" s="942"/>
      <c r="TVH330" s="942"/>
      <c r="TVI330" s="942"/>
      <c r="TVJ330" s="942"/>
      <c r="TVK330" s="942"/>
      <c r="TVL330" s="942"/>
      <c r="TVM330" s="942"/>
      <c r="TVN330" s="942"/>
      <c r="TVO330" s="942"/>
      <c r="TVP330" s="942"/>
      <c r="TVQ330" s="942"/>
      <c r="TVR330" s="942"/>
      <c r="TVS330" s="942"/>
      <c r="TVT330" s="942"/>
      <c r="TVU330" s="942"/>
      <c r="TVV330" s="942"/>
      <c r="TVW330" s="942"/>
      <c r="TVX330" s="942"/>
      <c r="TVY330" s="942"/>
      <c r="TVZ330" s="942"/>
      <c r="TWA330" s="942"/>
      <c r="TWB330" s="942"/>
      <c r="TWC330" s="942"/>
      <c r="TWD330" s="942"/>
      <c r="TWE330" s="942"/>
      <c r="TWF330" s="942"/>
      <c r="TWG330" s="942"/>
      <c r="TWH330" s="942"/>
      <c r="TWI330" s="942"/>
      <c r="TWJ330" s="942"/>
      <c r="TWK330" s="942"/>
      <c r="TWL330" s="942"/>
      <c r="TWM330" s="942"/>
      <c r="TWN330" s="942"/>
      <c r="TWO330" s="942"/>
      <c r="TWP330" s="942"/>
      <c r="TWQ330" s="942"/>
      <c r="TWR330" s="942"/>
      <c r="TWS330" s="942"/>
      <c r="TWT330" s="942"/>
      <c r="TWU330" s="942"/>
      <c r="TWV330" s="942"/>
      <c r="TWW330" s="942"/>
      <c r="TWX330" s="942"/>
      <c r="TWY330" s="942"/>
      <c r="TWZ330" s="942"/>
      <c r="TXA330" s="942"/>
      <c r="TXB330" s="942"/>
      <c r="TXC330" s="942"/>
      <c r="TXD330" s="942"/>
      <c r="TXE330" s="942"/>
      <c r="TXF330" s="942"/>
      <c r="TXG330" s="942"/>
      <c r="TXH330" s="942"/>
      <c r="TXI330" s="942"/>
      <c r="TXJ330" s="942"/>
      <c r="TXK330" s="942"/>
      <c r="TXL330" s="942"/>
      <c r="TXM330" s="942"/>
      <c r="TXN330" s="942"/>
      <c r="TXO330" s="942"/>
      <c r="TXP330" s="942"/>
      <c r="TXQ330" s="942"/>
      <c r="TXR330" s="942"/>
      <c r="TXS330" s="942"/>
      <c r="TXT330" s="942"/>
      <c r="TXU330" s="942"/>
      <c r="TXV330" s="942"/>
      <c r="TXW330" s="942"/>
      <c r="TXX330" s="942"/>
      <c r="TXY330" s="942"/>
      <c r="TXZ330" s="942"/>
      <c r="TYA330" s="942"/>
      <c r="TYB330" s="942"/>
      <c r="TYC330" s="942"/>
      <c r="TYD330" s="942"/>
      <c r="TYE330" s="942"/>
      <c r="TYF330" s="942"/>
      <c r="TYG330" s="942"/>
      <c r="TYH330" s="942"/>
      <c r="TYI330" s="942"/>
      <c r="TYJ330" s="942"/>
      <c r="TYK330" s="942"/>
      <c r="TYL330" s="942"/>
      <c r="TYM330" s="942"/>
      <c r="TYN330" s="942"/>
      <c r="TYO330" s="942"/>
      <c r="TYP330" s="942"/>
      <c r="TYQ330" s="942"/>
      <c r="TYR330" s="942"/>
      <c r="TYS330" s="942"/>
      <c r="TYT330" s="942"/>
      <c r="TYU330" s="942"/>
      <c r="TYV330" s="942"/>
      <c r="TYW330" s="942"/>
      <c r="TYX330" s="942"/>
      <c r="TYY330" s="942"/>
      <c r="TYZ330" s="942"/>
      <c r="TZA330" s="942"/>
      <c r="TZB330" s="942"/>
      <c r="TZC330" s="942"/>
      <c r="TZD330" s="942"/>
      <c r="TZE330" s="942"/>
      <c r="TZF330" s="942"/>
      <c r="TZG330" s="942"/>
      <c r="TZH330" s="942"/>
      <c r="TZI330" s="942"/>
      <c r="TZJ330" s="942"/>
      <c r="TZK330" s="942"/>
      <c r="TZL330" s="942"/>
      <c r="TZM330" s="942"/>
      <c r="TZN330" s="942"/>
      <c r="TZO330" s="942"/>
      <c r="TZP330" s="942"/>
      <c r="TZQ330" s="942"/>
      <c r="TZR330" s="942"/>
      <c r="TZS330" s="942"/>
      <c r="TZT330" s="942"/>
      <c r="TZU330" s="942"/>
      <c r="TZV330" s="942"/>
      <c r="TZW330" s="942"/>
      <c r="TZX330" s="942"/>
      <c r="TZY330" s="942"/>
      <c r="TZZ330" s="942"/>
      <c r="UAA330" s="942"/>
      <c r="UAB330" s="942"/>
      <c r="UAC330" s="942"/>
      <c r="UAD330" s="942"/>
      <c r="UAE330" s="942"/>
      <c r="UAF330" s="942"/>
      <c r="UAG330" s="942"/>
      <c r="UAH330" s="942"/>
      <c r="UAI330" s="942"/>
      <c r="UAJ330" s="942"/>
      <c r="UAK330" s="942"/>
      <c r="UAL330" s="942"/>
      <c r="UAM330" s="942"/>
      <c r="UAN330" s="942"/>
      <c r="UAO330" s="942"/>
      <c r="UAP330" s="942"/>
      <c r="UAQ330" s="942"/>
      <c r="UAR330" s="942"/>
      <c r="UAS330" s="942"/>
      <c r="UAT330" s="942"/>
      <c r="UAU330" s="942"/>
      <c r="UAV330" s="942"/>
      <c r="UAW330" s="942"/>
      <c r="UAX330" s="942"/>
      <c r="UAY330" s="942"/>
      <c r="UAZ330" s="942"/>
      <c r="UBA330" s="942"/>
      <c r="UBB330" s="942"/>
      <c r="UBC330" s="942"/>
      <c r="UBD330" s="942"/>
      <c r="UBE330" s="942"/>
      <c r="UBF330" s="942"/>
      <c r="UBG330" s="942"/>
      <c r="UBH330" s="942"/>
      <c r="UBI330" s="942"/>
      <c r="UBJ330" s="942"/>
      <c r="UBK330" s="942"/>
      <c r="UBL330" s="942"/>
      <c r="UBM330" s="942"/>
      <c r="UBN330" s="942"/>
      <c r="UBO330" s="942"/>
      <c r="UBP330" s="942"/>
      <c r="UBQ330" s="942"/>
      <c r="UBR330" s="942"/>
      <c r="UBS330" s="942"/>
      <c r="UBT330" s="942"/>
      <c r="UBU330" s="942"/>
      <c r="UBV330" s="942"/>
      <c r="UBW330" s="942"/>
      <c r="UBX330" s="942"/>
      <c r="UBY330" s="942"/>
      <c r="UBZ330" s="942"/>
      <c r="UCA330" s="942"/>
      <c r="UCB330" s="942"/>
      <c r="UCC330" s="942"/>
      <c r="UCD330" s="942"/>
      <c r="UCE330" s="942"/>
      <c r="UCF330" s="942"/>
      <c r="UCG330" s="942"/>
      <c r="UCH330" s="942"/>
      <c r="UCI330" s="942"/>
      <c r="UCJ330" s="942"/>
      <c r="UCK330" s="942"/>
      <c r="UCL330" s="942"/>
      <c r="UCM330" s="942"/>
      <c r="UCN330" s="942"/>
      <c r="UCO330" s="942"/>
      <c r="UCP330" s="942"/>
      <c r="UCQ330" s="942"/>
      <c r="UCR330" s="942"/>
      <c r="UCS330" s="942"/>
      <c r="UCT330" s="942"/>
      <c r="UCU330" s="942"/>
      <c r="UCV330" s="942"/>
      <c r="UCW330" s="942"/>
      <c r="UCX330" s="942"/>
      <c r="UCY330" s="942"/>
      <c r="UCZ330" s="942"/>
      <c r="UDA330" s="942"/>
      <c r="UDB330" s="942"/>
      <c r="UDC330" s="942"/>
      <c r="UDD330" s="942"/>
      <c r="UDE330" s="942"/>
      <c r="UDF330" s="942"/>
      <c r="UDG330" s="942"/>
      <c r="UDH330" s="942"/>
      <c r="UDI330" s="942"/>
      <c r="UDJ330" s="942"/>
      <c r="UDK330" s="942"/>
      <c r="UDL330" s="942"/>
      <c r="UDM330" s="942"/>
      <c r="UDN330" s="942"/>
      <c r="UDO330" s="942"/>
      <c r="UDP330" s="942"/>
      <c r="UDQ330" s="942"/>
      <c r="UDR330" s="942"/>
      <c r="UDS330" s="942"/>
      <c r="UDT330" s="942"/>
      <c r="UDU330" s="942"/>
      <c r="UDV330" s="942"/>
      <c r="UDW330" s="942"/>
      <c r="UDX330" s="942"/>
      <c r="UDY330" s="942"/>
      <c r="UDZ330" s="942"/>
      <c r="UEA330" s="942"/>
      <c r="UEB330" s="942"/>
      <c r="UEC330" s="942"/>
      <c r="UED330" s="942"/>
      <c r="UEE330" s="942"/>
      <c r="UEF330" s="942"/>
      <c r="UEG330" s="942"/>
      <c r="UEH330" s="942"/>
      <c r="UEI330" s="942"/>
      <c r="UEJ330" s="942"/>
      <c r="UEK330" s="942"/>
      <c r="UEL330" s="942"/>
      <c r="UEM330" s="942"/>
      <c r="UEN330" s="942"/>
      <c r="UEO330" s="942"/>
      <c r="UEP330" s="942"/>
      <c r="UEQ330" s="942"/>
      <c r="UER330" s="942"/>
      <c r="UES330" s="942"/>
      <c r="UET330" s="942"/>
      <c r="UEU330" s="942"/>
      <c r="UEV330" s="942"/>
      <c r="UEW330" s="942"/>
      <c r="UEX330" s="942"/>
      <c r="UEY330" s="942"/>
      <c r="UEZ330" s="942"/>
      <c r="UFA330" s="942"/>
      <c r="UFB330" s="942"/>
      <c r="UFC330" s="942"/>
      <c r="UFD330" s="942"/>
      <c r="UFE330" s="942"/>
      <c r="UFF330" s="942"/>
      <c r="UFG330" s="942"/>
      <c r="UFH330" s="942"/>
      <c r="UFI330" s="942"/>
      <c r="UFJ330" s="942"/>
      <c r="UFK330" s="942"/>
      <c r="UFL330" s="942"/>
      <c r="UFM330" s="942"/>
      <c r="UFN330" s="942"/>
      <c r="UFO330" s="942"/>
      <c r="UFP330" s="942"/>
      <c r="UFQ330" s="942"/>
      <c r="UFR330" s="942"/>
      <c r="UFS330" s="942"/>
      <c r="UFT330" s="942"/>
      <c r="UFU330" s="942"/>
      <c r="UFV330" s="942"/>
      <c r="UFW330" s="942"/>
      <c r="UFX330" s="942"/>
      <c r="UFY330" s="942"/>
      <c r="UFZ330" s="942"/>
      <c r="UGA330" s="942"/>
      <c r="UGB330" s="942"/>
      <c r="UGC330" s="942"/>
      <c r="UGD330" s="942"/>
      <c r="UGE330" s="942"/>
      <c r="UGF330" s="942"/>
      <c r="UGG330" s="942"/>
      <c r="UGH330" s="942"/>
      <c r="UGI330" s="942"/>
      <c r="UGJ330" s="942"/>
      <c r="UGK330" s="942"/>
      <c r="UGL330" s="942"/>
      <c r="UGM330" s="942"/>
      <c r="UGN330" s="942"/>
      <c r="UGO330" s="942"/>
      <c r="UGP330" s="942"/>
      <c r="UGQ330" s="942"/>
      <c r="UGR330" s="942"/>
      <c r="UGS330" s="942"/>
      <c r="UGT330" s="942"/>
      <c r="UGU330" s="942"/>
      <c r="UGV330" s="942"/>
      <c r="UGW330" s="942"/>
      <c r="UGX330" s="942"/>
      <c r="UGY330" s="942"/>
      <c r="UGZ330" s="942"/>
      <c r="UHA330" s="942"/>
      <c r="UHB330" s="942"/>
      <c r="UHC330" s="942"/>
      <c r="UHD330" s="942"/>
      <c r="UHE330" s="942"/>
      <c r="UHF330" s="942"/>
      <c r="UHG330" s="942"/>
      <c r="UHH330" s="942"/>
      <c r="UHI330" s="942"/>
      <c r="UHJ330" s="942"/>
      <c r="UHK330" s="942"/>
      <c r="UHL330" s="942"/>
      <c r="UHM330" s="942"/>
      <c r="UHN330" s="942"/>
      <c r="UHO330" s="942"/>
      <c r="UHP330" s="942"/>
      <c r="UHQ330" s="942"/>
      <c r="UHR330" s="942"/>
      <c r="UHS330" s="942"/>
      <c r="UHT330" s="942"/>
      <c r="UHU330" s="942"/>
      <c r="UHV330" s="942"/>
      <c r="UHW330" s="942"/>
      <c r="UHX330" s="942"/>
      <c r="UHY330" s="942"/>
      <c r="UHZ330" s="942"/>
      <c r="UIA330" s="942"/>
      <c r="UIB330" s="942"/>
      <c r="UIC330" s="942"/>
      <c r="UID330" s="942"/>
      <c r="UIE330" s="942"/>
      <c r="UIF330" s="942"/>
      <c r="UIG330" s="942"/>
      <c r="UIH330" s="942"/>
      <c r="UII330" s="942"/>
      <c r="UIJ330" s="942"/>
      <c r="UIK330" s="942"/>
      <c r="UIL330" s="942"/>
      <c r="UIM330" s="942"/>
      <c r="UIN330" s="942"/>
      <c r="UIO330" s="942"/>
      <c r="UIP330" s="942"/>
      <c r="UIQ330" s="942"/>
      <c r="UIR330" s="942"/>
      <c r="UIS330" s="942"/>
      <c r="UIT330" s="942"/>
      <c r="UIU330" s="942"/>
      <c r="UIV330" s="942"/>
      <c r="UIW330" s="942"/>
      <c r="UIX330" s="942"/>
      <c r="UIY330" s="942"/>
      <c r="UIZ330" s="942"/>
      <c r="UJA330" s="942"/>
      <c r="UJB330" s="942"/>
      <c r="UJC330" s="942"/>
      <c r="UJD330" s="942"/>
      <c r="UJE330" s="942"/>
      <c r="UJF330" s="942"/>
      <c r="UJG330" s="942"/>
      <c r="UJH330" s="942"/>
      <c r="UJI330" s="942"/>
      <c r="UJJ330" s="942"/>
      <c r="UJK330" s="942"/>
      <c r="UJL330" s="942"/>
      <c r="UJM330" s="942"/>
      <c r="UJN330" s="942"/>
      <c r="UJO330" s="942"/>
      <c r="UJP330" s="942"/>
      <c r="UJQ330" s="942"/>
      <c r="UJR330" s="942"/>
      <c r="UJS330" s="942"/>
      <c r="UJT330" s="942"/>
      <c r="UJU330" s="942"/>
      <c r="UJV330" s="942"/>
      <c r="UJW330" s="942"/>
      <c r="UJX330" s="942"/>
      <c r="UJY330" s="942"/>
      <c r="UJZ330" s="942"/>
      <c r="UKA330" s="942"/>
      <c r="UKB330" s="942"/>
      <c r="UKC330" s="942"/>
      <c r="UKD330" s="942"/>
      <c r="UKE330" s="942"/>
      <c r="UKF330" s="942"/>
      <c r="UKG330" s="942"/>
      <c r="UKH330" s="942"/>
      <c r="UKI330" s="942"/>
      <c r="UKJ330" s="942"/>
      <c r="UKK330" s="942"/>
      <c r="UKL330" s="942"/>
      <c r="UKM330" s="942"/>
      <c r="UKN330" s="942"/>
      <c r="UKO330" s="942"/>
      <c r="UKP330" s="942"/>
      <c r="UKQ330" s="942"/>
      <c r="UKR330" s="942"/>
      <c r="UKS330" s="942"/>
      <c r="UKT330" s="942"/>
      <c r="UKU330" s="942"/>
      <c r="UKV330" s="942"/>
      <c r="UKW330" s="942"/>
      <c r="UKX330" s="942"/>
      <c r="UKY330" s="942"/>
      <c r="UKZ330" s="942"/>
      <c r="ULA330" s="942"/>
      <c r="ULB330" s="942"/>
      <c r="ULC330" s="942"/>
      <c r="ULD330" s="942"/>
      <c r="ULE330" s="942"/>
      <c r="ULF330" s="942"/>
      <c r="ULG330" s="942"/>
      <c r="ULH330" s="942"/>
      <c r="ULI330" s="942"/>
      <c r="ULJ330" s="942"/>
      <c r="ULK330" s="942"/>
      <c r="ULL330" s="942"/>
      <c r="ULM330" s="942"/>
      <c r="ULN330" s="942"/>
      <c r="ULO330" s="942"/>
      <c r="ULP330" s="942"/>
      <c r="ULQ330" s="942"/>
      <c r="ULR330" s="942"/>
      <c r="ULS330" s="942"/>
      <c r="ULT330" s="942"/>
      <c r="ULU330" s="942"/>
      <c r="ULV330" s="942"/>
      <c r="ULW330" s="942"/>
      <c r="ULX330" s="942"/>
      <c r="ULY330" s="942"/>
      <c r="ULZ330" s="942"/>
      <c r="UMA330" s="942"/>
      <c r="UMB330" s="942"/>
      <c r="UMC330" s="942"/>
      <c r="UMD330" s="942"/>
      <c r="UME330" s="942"/>
      <c r="UMF330" s="942"/>
      <c r="UMG330" s="942"/>
      <c r="UMH330" s="942"/>
      <c r="UMI330" s="942"/>
      <c r="UMJ330" s="942"/>
      <c r="UMK330" s="942"/>
      <c r="UML330" s="942"/>
      <c r="UMM330" s="942"/>
      <c r="UMN330" s="942"/>
      <c r="UMO330" s="942"/>
      <c r="UMP330" s="942"/>
      <c r="UMQ330" s="942"/>
      <c r="UMR330" s="942"/>
      <c r="UMS330" s="942"/>
      <c r="UMT330" s="942"/>
      <c r="UMU330" s="942"/>
      <c r="UMV330" s="942"/>
      <c r="UMW330" s="942"/>
      <c r="UMX330" s="942"/>
      <c r="UMY330" s="942"/>
      <c r="UMZ330" s="942"/>
      <c r="UNA330" s="942"/>
      <c r="UNB330" s="942"/>
      <c r="UNC330" s="942"/>
      <c r="UND330" s="942"/>
      <c r="UNE330" s="942"/>
      <c r="UNF330" s="942"/>
      <c r="UNG330" s="942"/>
      <c r="UNH330" s="942"/>
      <c r="UNI330" s="942"/>
      <c r="UNJ330" s="942"/>
      <c r="UNK330" s="942"/>
      <c r="UNL330" s="942"/>
      <c r="UNM330" s="942"/>
      <c r="UNN330" s="942"/>
      <c r="UNO330" s="942"/>
      <c r="UNP330" s="942"/>
      <c r="UNQ330" s="942"/>
      <c r="UNR330" s="942"/>
      <c r="UNS330" s="942"/>
      <c r="UNT330" s="942"/>
      <c r="UNU330" s="942"/>
      <c r="UNV330" s="942"/>
      <c r="UNW330" s="942"/>
      <c r="UNX330" s="942"/>
      <c r="UNY330" s="942"/>
      <c r="UNZ330" s="942"/>
      <c r="UOA330" s="942"/>
      <c r="UOB330" s="942"/>
      <c r="UOC330" s="942"/>
      <c r="UOD330" s="942"/>
      <c r="UOE330" s="942"/>
      <c r="UOF330" s="942"/>
      <c r="UOG330" s="942"/>
      <c r="UOH330" s="942"/>
      <c r="UOI330" s="942"/>
      <c r="UOJ330" s="942"/>
      <c r="UOK330" s="942"/>
      <c r="UOL330" s="942"/>
      <c r="UOM330" s="942"/>
      <c r="UON330" s="942"/>
      <c r="UOO330" s="942"/>
      <c r="UOP330" s="942"/>
      <c r="UOQ330" s="942"/>
      <c r="UOR330" s="942"/>
      <c r="UOS330" s="942"/>
      <c r="UOT330" s="942"/>
      <c r="UOU330" s="942"/>
      <c r="UOV330" s="942"/>
      <c r="UOW330" s="942"/>
      <c r="UOX330" s="942"/>
      <c r="UOY330" s="942"/>
      <c r="UOZ330" s="942"/>
      <c r="UPA330" s="942"/>
      <c r="UPB330" s="942"/>
      <c r="UPC330" s="942"/>
      <c r="UPD330" s="942"/>
      <c r="UPE330" s="942"/>
      <c r="UPF330" s="942"/>
      <c r="UPG330" s="942"/>
      <c r="UPH330" s="942"/>
      <c r="UPI330" s="942"/>
      <c r="UPJ330" s="942"/>
      <c r="UPK330" s="942"/>
      <c r="UPL330" s="942"/>
      <c r="UPM330" s="942"/>
      <c r="UPN330" s="942"/>
      <c r="UPO330" s="942"/>
      <c r="UPP330" s="942"/>
      <c r="UPQ330" s="942"/>
      <c r="UPR330" s="942"/>
      <c r="UPS330" s="942"/>
      <c r="UPT330" s="942"/>
      <c r="UPU330" s="942"/>
      <c r="UPV330" s="942"/>
      <c r="UPW330" s="942"/>
      <c r="UPX330" s="942"/>
      <c r="UPY330" s="942"/>
      <c r="UPZ330" s="942"/>
      <c r="UQA330" s="942"/>
      <c r="UQB330" s="942"/>
      <c r="UQC330" s="942"/>
      <c r="UQD330" s="942"/>
      <c r="UQE330" s="942"/>
      <c r="UQF330" s="942"/>
      <c r="UQG330" s="942"/>
      <c r="UQH330" s="942"/>
      <c r="UQI330" s="942"/>
      <c r="UQJ330" s="942"/>
      <c r="UQK330" s="942"/>
      <c r="UQL330" s="942"/>
      <c r="UQM330" s="942"/>
      <c r="UQN330" s="942"/>
      <c r="UQO330" s="942"/>
      <c r="UQP330" s="942"/>
      <c r="UQQ330" s="942"/>
      <c r="UQR330" s="942"/>
      <c r="UQS330" s="942"/>
      <c r="UQT330" s="942"/>
      <c r="UQU330" s="942"/>
      <c r="UQV330" s="942"/>
      <c r="UQW330" s="942"/>
      <c r="UQX330" s="942"/>
      <c r="UQY330" s="942"/>
      <c r="UQZ330" s="942"/>
      <c r="URA330" s="942"/>
      <c r="URB330" s="942"/>
      <c r="URC330" s="942"/>
      <c r="URD330" s="942"/>
      <c r="URE330" s="942"/>
      <c r="URF330" s="942"/>
      <c r="URG330" s="942"/>
      <c r="URH330" s="942"/>
      <c r="URI330" s="942"/>
      <c r="URJ330" s="942"/>
      <c r="URK330" s="942"/>
      <c r="URL330" s="942"/>
      <c r="URM330" s="942"/>
      <c r="URN330" s="942"/>
      <c r="URO330" s="942"/>
      <c r="URP330" s="942"/>
      <c r="URQ330" s="942"/>
      <c r="URR330" s="942"/>
      <c r="URS330" s="942"/>
      <c r="URT330" s="942"/>
      <c r="URU330" s="942"/>
      <c r="URV330" s="942"/>
      <c r="URW330" s="942"/>
      <c r="URX330" s="942"/>
      <c r="URY330" s="942"/>
      <c r="URZ330" s="942"/>
      <c r="USA330" s="942"/>
      <c r="USB330" s="942"/>
      <c r="USC330" s="942"/>
      <c r="USD330" s="942"/>
      <c r="USE330" s="942"/>
      <c r="USF330" s="942"/>
      <c r="USG330" s="942"/>
      <c r="USH330" s="942"/>
      <c r="USI330" s="942"/>
      <c r="USJ330" s="942"/>
      <c r="USK330" s="942"/>
      <c r="USL330" s="942"/>
      <c r="USM330" s="942"/>
      <c r="USN330" s="942"/>
      <c r="USO330" s="942"/>
      <c r="USP330" s="942"/>
      <c r="USQ330" s="942"/>
      <c r="USR330" s="942"/>
      <c r="USS330" s="942"/>
      <c r="UST330" s="942"/>
      <c r="USU330" s="942"/>
      <c r="USV330" s="942"/>
      <c r="USW330" s="942"/>
      <c r="USX330" s="942"/>
      <c r="USY330" s="942"/>
      <c r="USZ330" s="942"/>
      <c r="UTA330" s="942"/>
      <c r="UTB330" s="942"/>
      <c r="UTC330" s="942"/>
      <c r="UTD330" s="942"/>
      <c r="UTE330" s="942"/>
      <c r="UTF330" s="942"/>
      <c r="UTG330" s="942"/>
      <c r="UTH330" s="942"/>
      <c r="UTI330" s="942"/>
      <c r="UTJ330" s="942"/>
      <c r="UTK330" s="942"/>
      <c r="UTL330" s="942"/>
      <c r="UTM330" s="942"/>
      <c r="UTN330" s="942"/>
      <c r="UTO330" s="942"/>
      <c r="UTP330" s="942"/>
      <c r="UTQ330" s="942"/>
      <c r="UTR330" s="942"/>
      <c r="UTS330" s="942"/>
      <c r="UTT330" s="942"/>
      <c r="UTU330" s="942"/>
      <c r="UTV330" s="942"/>
      <c r="UTW330" s="942"/>
      <c r="UTX330" s="942"/>
      <c r="UTY330" s="942"/>
      <c r="UTZ330" s="942"/>
      <c r="UUA330" s="942"/>
      <c r="UUB330" s="942"/>
      <c r="UUC330" s="942"/>
      <c r="UUD330" s="942"/>
      <c r="UUE330" s="942"/>
      <c r="UUF330" s="942"/>
      <c r="UUG330" s="942"/>
      <c r="UUH330" s="942"/>
      <c r="UUI330" s="942"/>
      <c r="UUJ330" s="942"/>
      <c r="UUK330" s="942"/>
      <c r="UUL330" s="942"/>
      <c r="UUM330" s="942"/>
      <c r="UUN330" s="942"/>
      <c r="UUO330" s="942"/>
      <c r="UUP330" s="942"/>
      <c r="UUQ330" s="942"/>
      <c r="UUR330" s="942"/>
      <c r="UUS330" s="942"/>
      <c r="UUT330" s="942"/>
      <c r="UUU330" s="942"/>
      <c r="UUV330" s="942"/>
      <c r="UUW330" s="942"/>
      <c r="UUX330" s="942"/>
      <c r="UUY330" s="942"/>
      <c r="UUZ330" s="942"/>
      <c r="UVA330" s="942"/>
      <c r="UVB330" s="942"/>
      <c r="UVC330" s="942"/>
      <c r="UVD330" s="942"/>
      <c r="UVE330" s="942"/>
      <c r="UVF330" s="942"/>
      <c r="UVG330" s="942"/>
      <c r="UVH330" s="942"/>
      <c r="UVI330" s="942"/>
      <c r="UVJ330" s="942"/>
      <c r="UVK330" s="942"/>
      <c r="UVL330" s="942"/>
      <c r="UVM330" s="942"/>
      <c r="UVN330" s="942"/>
      <c r="UVO330" s="942"/>
      <c r="UVP330" s="942"/>
      <c r="UVQ330" s="942"/>
      <c r="UVR330" s="942"/>
      <c r="UVS330" s="942"/>
      <c r="UVT330" s="942"/>
      <c r="UVU330" s="942"/>
      <c r="UVV330" s="942"/>
      <c r="UVW330" s="942"/>
      <c r="UVX330" s="942"/>
      <c r="UVY330" s="942"/>
      <c r="UVZ330" s="942"/>
      <c r="UWA330" s="942"/>
      <c r="UWB330" s="942"/>
      <c r="UWC330" s="942"/>
      <c r="UWD330" s="942"/>
      <c r="UWE330" s="942"/>
      <c r="UWF330" s="942"/>
      <c r="UWG330" s="942"/>
      <c r="UWH330" s="942"/>
      <c r="UWI330" s="942"/>
      <c r="UWJ330" s="942"/>
      <c r="UWK330" s="942"/>
      <c r="UWL330" s="942"/>
      <c r="UWM330" s="942"/>
      <c r="UWN330" s="942"/>
      <c r="UWO330" s="942"/>
      <c r="UWP330" s="942"/>
      <c r="UWQ330" s="942"/>
      <c r="UWR330" s="942"/>
      <c r="UWS330" s="942"/>
      <c r="UWT330" s="942"/>
      <c r="UWU330" s="942"/>
      <c r="UWV330" s="942"/>
      <c r="UWW330" s="942"/>
      <c r="UWX330" s="942"/>
      <c r="UWY330" s="942"/>
      <c r="UWZ330" s="942"/>
      <c r="UXA330" s="942"/>
      <c r="UXB330" s="942"/>
      <c r="UXC330" s="942"/>
      <c r="UXD330" s="942"/>
      <c r="UXE330" s="942"/>
      <c r="UXF330" s="942"/>
      <c r="UXG330" s="942"/>
      <c r="UXH330" s="942"/>
      <c r="UXI330" s="942"/>
      <c r="UXJ330" s="942"/>
      <c r="UXK330" s="942"/>
      <c r="UXL330" s="942"/>
      <c r="UXM330" s="942"/>
      <c r="UXN330" s="942"/>
      <c r="UXO330" s="942"/>
      <c r="UXP330" s="942"/>
      <c r="UXQ330" s="942"/>
      <c r="UXR330" s="942"/>
      <c r="UXS330" s="942"/>
      <c r="UXT330" s="942"/>
      <c r="UXU330" s="942"/>
      <c r="UXV330" s="942"/>
      <c r="UXW330" s="942"/>
      <c r="UXX330" s="942"/>
      <c r="UXY330" s="942"/>
      <c r="UXZ330" s="942"/>
      <c r="UYA330" s="942"/>
      <c r="UYB330" s="942"/>
      <c r="UYC330" s="942"/>
      <c r="UYD330" s="942"/>
      <c r="UYE330" s="942"/>
      <c r="UYF330" s="942"/>
      <c r="UYG330" s="942"/>
      <c r="UYH330" s="942"/>
      <c r="UYI330" s="942"/>
      <c r="UYJ330" s="942"/>
      <c r="UYK330" s="942"/>
      <c r="UYL330" s="942"/>
      <c r="UYM330" s="942"/>
      <c r="UYN330" s="942"/>
      <c r="UYO330" s="942"/>
      <c r="UYP330" s="942"/>
      <c r="UYQ330" s="942"/>
      <c r="UYR330" s="942"/>
      <c r="UYS330" s="942"/>
      <c r="UYT330" s="942"/>
      <c r="UYU330" s="942"/>
      <c r="UYV330" s="942"/>
      <c r="UYW330" s="942"/>
      <c r="UYX330" s="942"/>
      <c r="UYY330" s="942"/>
      <c r="UYZ330" s="942"/>
      <c r="UZA330" s="942"/>
      <c r="UZB330" s="942"/>
      <c r="UZC330" s="942"/>
      <c r="UZD330" s="942"/>
      <c r="UZE330" s="942"/>
      <c r="UZF330" s="942"/>
      <c r="UZG330" s="942"/>
      <c r="UZH330" s="942"/>
      <c r="UZI330" s="942"/>
      <c r="UZJ330" s="942"/>
      <c r="UZK330" s="942"/>
      <c r="UZL330" s="942"/>
      <c r="UZM330" s="942"/>
      <c r="UZN330" s="942"/>
      <c r="UZO330" s="942"/>
      <c r="UZP330" s="942"/>
      <c r="UZQ330" s="942"/>
      <c r="UZR330" s="942"/>
      <c r="UZS330" s="942"/>
      <c r="UZT330" s="942"/>
      <c r="UZU330" s="942"/>
      <c r="UZV330" s="942"/>
      <c r="UZW330" s="942"/>
      <c r="UZX330" s="942"/>
      <c r="UZY330" s="942"/>
      <c r="UZZ330" s="942"/>
      <c r="VAA330" s="942"/>
      <c r="VAB330" s="942"/>
      <c r="VAC330" s="942"/>
      <c r="VAD330" s="942"/>
      <c r="VAE330" s="942"/>
      <c r="VAF330" s="942"/>
      <c r="VAG330" s="942"/>
      <c r="VAH330" s="942"/>
      <c r="VAI330" s="942"/>
      <c r="VAJ330" s="942"/>
      <c r="VAK330" s="942"/>
      <c r="VAL330" s="942"/>
      <c r="VAM330" s="942"/>
      <c r="VAN330" s="942"/>
      <c r="VAO330" s="942"/>
      <c r="VAP330" s="942"/>
      <c r="VAQ330" s="942"/>
      <c r="VAR330" s="942"/>
      <c r="VAS330" s="942"/>
      <c r="VAT330" s="942"/>
      <c r="VAU330" s="942"/>
      <c r="VAV330" s="942"/>
      <c r="VAW330" s="942"/>
      <c r="VAX330" s="942"/>
      <c r="VAY330" s="942"/>
      <c r="VAZ330" s="942"/>
      <c r="VBA330" s="942"/>
      <c r="VBB330" s="942"/>
      <c r="VBC330" s="942"/>
      <c r="VBD330" s="942"/>
      <c r="VBE330" s="942"/>
      <c r="VBF330" s="942"/>
      <c r="VBG330" s="942"/>
      <c r="VBH330" s="942"/>
      <c r="VBI330" s="942"/>
      <c r="VBJ330" s="942"/>
      <c r="VBK330" s="942"/>
      <c r="VBL330" s="942"/>
      <c r="VBM330" s="942"/>
      <c r="VBN330" s="942"/>
      <c r="VBO330" s="942"/>
      <c r="VBP330" s="942"/>
      <c r="VBQ330" s="942"/>
      <c r="VBR330" s="942"/>
      <c r="VBS330" s="942"/>
      <c r="VBT330" s="942"/>
      <c r="VBU330" s="942"/>
      <c r="VBV330" s="942"/>
      <c r="VBW330" s="942"/>
      <c r="VBX330" s="942"/>
      <c r="VBY330" s="942"/>
      <c r="VBZ330" s="942"/>
      <c r="VCA330" s="942"/>
      <c r="VCB330" s="942"/>
      <c r="VCC330" s="942"/>
      <c r="VCD330" s="942"/>
      <c r="VCE330" s="942"/>
      <c r="VCF330" s="942"/>
      <c r="VCG330" s="942"/>
      <c r="VCH330" s="942"/>
      <c r="VCI330" s="942"/>
      <c r="VCJ330" s="942"/>
      <c r="VCK330" s="942"/>
      <c r="VCL330" s="942"/>
      <c r="VCM330" s="942"/>
      <c r="VCN330" s="942"/>
      <c r="VCO330" s="942"/>
      <c r="VCP330" s="942"/>
      <c r="VCQ330" s="942"/>
      <c r="VCR330" s="942"/>
      <c r="VCS330" s="942"/>
      <c r="VCT330" s="942"/>
      <c r="VCU330" s="942"/>
      <c r="VCV330" s="942"/>
      <c r="VCW330" s="942"/>
      <c r="VCX330" s="942"/>
      <c r="VCY330" s="942"/>
      <c r="VCZ330" s="942"/>
      <c r="VDA330" s="942"/>
      <c r="VDB330" s="942"/>
      <c r="VDC330" s="942"/>
      <c r="VDD330" s="942"/>
      <c r="VDE330" s="942"/>
      <c r="VDF330" s="942"/>
      <c r="VDG330" s="942"/>
      <c r="VDH330" s="942"/>
      <c r="VDI330" s="942"/>
      <c r="VDJ330" s="942"/>
      <c r="VDK330" s="942"/>
      <c r="VDL330" s="942"/>
      <c r="VDM330" s="942"/>
      <c r="VDN330" s="942"/>
      <c r="VDO330" s="942"/>
      <c r="VDP330" s="942"/>
      <c r="VDQ330" s="942"/>
      <c r="VDR330" s="942"/>
      <c r="VDS330" s="942"/>
      <c r="VDT330" s="942"/>
      <c r="VDU330" s="942"/>
      <c r="VDV330" s="942"/>
      <c r="VDW330" s="942"/>
      <c r="VDX330" s="942"/>
      <c r="VDY330" s="942"/>
      <c r="VDZ330" s="942"/>
      <c r="VEA330" s="942"/>
      <c r="VEB330" s="942"/>
      <c r="VEC330" s="942"/>
      <c r="VED330" s="942"/>
      <c r="VEE330" s="942"/>
      <c r="VEF330" s="942"/>
      <c r="VEG330" s="942"/>
      <c r="VEH330" s="942"/>
      <c r="VEI330" s="942"/>
      <c r="VEJ330" s="942"/>
      <c r="VEK330" s="942"/>
      <c r="VEL330" s="942"/>
      <c r="VEM330" s="942"/>
      <c r="VEN330" s="942"/>
      <c r="VEO330" s="942"/>
      <c r="VEP330" s="942"/>
      <c r="VEQ330" s="942"/>
      <c r="VER330" s="942"/>
      <c r="VES330" s="942"/>
      <c r="VET330" s="942"/>
      <c r="VEU330" s="942"/>
      <c r="VEV330" s="942"/>
      <c r="VEW330" s="942"/>
      <c r="VEX330" s="942"/>
      <c r="VEY330" s="942"/>
      <c r="VEZ330" s="942"/>
      <c r="VFA330" s="942"/>
      <c r="VFB330" s="942"/>
      <c r="VFC330" s="942"/>
      <c r="VFD330" s="942"/>
      <c r="VFE330" s="942"/>
      <c r="VFF330" s="942"/>
      <c r="VFG330" s="942"/>
      <c r="VFH330" s="942"/>
      <c r="VFI330" s="942"/>
      <c r="VFJ330" s="942"/>
      <c r="VFK330" s="942"/>
      <c r="VFL330" s="942"/>
      <c r="VFM330" s="942"/>
      <c r="VFN330" s="942"/>
      <c r="VFO330" s="942"/>
      <c r="VFP330" s="942"/>
      <c r="VFQ330" s="942"/>
      <c r="VFR330" s="942"/>
      <c r="VFS330" s="942"/>
      <c r="VFT330" s="942"/>
      <c r="VFU330" s="942"/>
      <c r="VFV330" s="942"/>
      <c r="VFW330" s="942"/>
      <c r="VFX330" s="942"/>
      <c r="VFY330" s="942"/>
      <c r="VFZ330" s="942"/>
      <c r="VGA330" s="942"/>
      <c r="VGB330" s="942"/>
      <c r="VGC330" s="942"/>
      <c r="VGD330" s="942"/>
      <c r="VGE330" s="942"/>
      <c r="VGF330" s="942"/>
      <c r="VGG330" s="942"/>
      <c r="VGH330" s="942"/>
      <c r="VGI330" s="942"/>
      <c r="VGJ330" s="942"/>
      <c r="VGK330" s="942"/>
      <c r="VGL330" s="942"/>
      <c r="VGM330" s="942"/>
      <c r="VGN330" s="942"/>
      <c r="VGO330" s="942"/>
      <c r="VGP330" s="942"/>
      <c r="VGQ330" s="942"/>
      <c r="VGR330" s="942"/>
      <c r="VGS330" s="942"/>
      <c r="VGT330" s="942"/>
      <c r="VGU330" s="942"/>
      <c r="VGV330" s="942"/>
      <c r="VGW330" s="942"/>
      <c r="VGX330" s="942"/>
      <c r="VGY330" s="942"/>
      <c r="VGZ330" s="942"/>
      <c r="VHA330" s="942"/>
      <c r="VHB330" s="942"/>
      <c r="VHC330" s="942"/>
      <c r="VHD330" s="942"/>
      <c r="VHE330" s="942"/>
      <c r="VHF330" s="942"/>
      <c r="VHG330" s="942"/>
      <c r="VHH330" s="942"/>
      <c r="VHI330" s="942"/>
      <c r="VHJ330" s="942"/>
      <c r="VHK330" s="942"/>
      <c r="VHL330" s="942"/>
      <c r="VHM330" s="942"/>
      <c r="VHN330" s="942"/>
      <c r="VHO330" s="942"/>
      <c r="VHP330" s="942"/>
      <c r="VHQ330" s="942"/>
      <c r="VHR330" s="942"/>
      <c r="VHS330" s="942"/>
      <c r="VHT330" s="942"/>
      <c r="VHU330" s="942"/>
      <c r="VHV330" s="942"/>
      <c r="VHW330" s="942"/>
      <c r="VHX330" s="942"/>
      <c r="VHY330" s="942"/>
      <c r="VHZ330" s="942"/>
      <c r="VIA330" s="942"/>
      <c r="VIB330" s="942"/>
      <c r="VIC330" s="942"/>
      <c r="VID330" s="942"/>
      <c r="VIE330" s="942"/>
      <c r="VIF330" s="942"/>
      <c r="VIG330" s="942"/>
      <c r="VIH330" s="942"/>
      <c r="VII330" s="942"/>
      <c r="VIJ330" s="942"/>
      <c r="VIK330" s="942"/>
      <c r="VIL330" s="942"/>
      <c r="VIM330" s="942"/>
      <c r="VIN330" s="942"/>
      <c r="VIO330" s="942"/>
      <c r="VIP330" s="942"/>
      <c r="VIQ330" s="942"/>
      <c r="VIR330" s="942"/>
      <c r="VIS330" s="942"/>
      <c r="VIT330" s="942"/>
      <c r="VIU330" s="942"/>
      <c r="VIV330" s="942"/>
      <c r="VIW330" s="942"/>
      <c r="VIX330" s="942"/>
      <c r="VIY330" s="942"/>
      <c r="VIZ330" s="942"/>
      <c r="VJA330" s="942"/>
      <c r="VJB330" s="942"/>
      <c r="VJC330" s="942"/>
      <c r="VJD330" s="942"/>
      <c r="VJE330" s="942"/>
      <c r="VJF330" s="942"/>
      <c r="VJG330" s="942"/>
      <c r="VJH330" s="942"/>
      <c r="VJI330" s="942"/>
      <c r="VJJ330" s="942"/>
      <c r="VJK330" s="942"/>
      <c r="VJL330" s="942"/>
      <c r="VJM330" s="942"/>
      <c r="VJN330" s="942"/>
      <c r="VJO330" s="942"/>
      <c r="VJP330" s="942"/>
      <c r="VJQ330" s="942"/>
      <c r="VJR330" s="942"/>
      <c r="VJS330" s="942"/>
      <c r="VJT330" s="942"/>
      <c r="VJU330" s="942"/>
      <c r="VJV330" s="942"/>
      <c r="VJW330" s="942"/>
      <c r="VJX330" s="942"/>
      <c r="VJY330" s="942"/>
      <c r="VJZ330" s="942"/>
      <c r="VKA330" s="942"/>
      <c r="VKB330" s="942"/>
      <c r="VKC330" s="942"/>
      <c r="VKD330" s="942"/>
      <c r="VKE330" s="942"/>
      <c r="VKF330" s="942"/>
      <c r="VKG330" s="942"/>
      <c r="VKH330" s="942"/>
      <c r="VKI330" s="942"/>
      <c r="VKJ330" s="942"/>
      <c r="VKK330" s="942"/>
      <c r="VKL330" s="942"/>
      <c r="VKM330" s="942"/>
      <c r="VKN330" s="942"/>
      <c r="VKO330" s="942"/>
      <c r="VKP330" s="942"/>
      <c r="VKQ330" s="942"/>
      <c r="VKR330" s="942"/>
      <c r="VKS330" s="942"/>
      <c r="VKT330" s="942"/>
      <c r="VKU330" s="942"/>
      <c r="VKV330" s="942"/>
      <c r="VKW330" s="942"/>
      <c r="VKX330" s="942"/>
      <c r="VKY330" s="942"/>
      <c r="VKZ330" s="942"/>
      <c r="VLA330" s="942"/>
      <c r="VLB330" s="942"/>
      <c r="VLC330" s="942"/>
      <c r="VLD330" s="942"/>
      <c r="VLE330" s="942"/>
      <c r="VLF330" s="942"/>
      <c r="VLG330" s="942"/>
      <c r="VLH330" s="942"/>
      <c r="VLI330" s="942"/>
      <c r="VLJ330" s="942"/>
      <c r="VLK330" s="942"/>
      <c r="VLL330" s="942"/>
      <c r="VLM330" s="942"/>
      <c r="VLN330" s="942"/>
      <c r="VLO330" s="942"/>
      <c r="VLP330" s="942"/>
      <c r="VLQ330" s="942"/>
      <c r="VLR330" s="942"/>
      <c r="VLS330" s="942"/>
      <c r="VLT330" s="942"/>
      <c r="VLU330" s="942"/>
      <c r="VLV330" s="942"/>
      <c r="VLW330" s="942"/>
      <c r="VLX330" s="942"/>
      <c r="VLY330" s="942"/>
      <c r="VLZ330" s="942"/>
      <c r="VMA330" s="942"/>
      <c r="VMB330" s="942"/>
      <c r="VMC330" s="942"/>
      <c r="VMD330" s="942"/>
      <c r="VME330" s="942"/>
      <c r="VMF330" s="942"/>
      <c r="VMG330" s="942"/>
      <c r="VMH330" s="942"/>
      <c r="VMI330" s="942"/>
      <c r="VMJ330" s="942"/>
      <c r="VMK330" s="942"/>
      <c r="VML330" s="942"/>
      <c r="VMM330" s="942"/>
      <c r="VMN330" s="942"/>
      <c r="VMO330" s="942"/>
      <c r="VMP330" s="942"/>
      <c r="VMQ330" s="942"/>
      <c r="VMR330" s="942"/>
      <c r="VMS330" s="942"/>
      <c r="VMT330" s="942"/>
      <c r="VMU330" s="942"/>
      <c r="VMV330" s="942"/>
      <c r="VMW330" s="942"/>
      <c r="VMX330" s="942"/>
      <c r="VMY330" s="942"/>
      <c r="VMZ330" s="942"/>
      <c r="VNA330" s="942"/>
      <c r="VNB330" s="942"/>
      <c r="VNC330" s="942"/>
      <c r="VND330" s="942"/>
      <c r="VNE330" s="942"/>
      <c r="VNF330" s="942"/>
      <c r="VNG330" s="942"/>
      <c r="VNH330" s="942"/>
      <c r="VNI330" s="942"/>
      <c r="VNJ330" s="942"/>
      <c r="VNK330" s="942"/>
      <c r="VNL330" s="942"/>
      <c r="VNM330" s="942"/>
      <c r="VNN330" s="942"/>
      <c r="VNO330" s="942"/>
      <c r="VNP330" s="942"/>
      <c r="VNQ330" s="942"/>
      <c r="VNR330" s="942"/>
      <c r="VNS330" s="942"/>
      <c r="VNT330" s="942"/>
      <c r="VNU330" s="942"/>
      <c r="VNV330" s="942"/>
      <c r="VNW330" s="942"/>
      <c r="VNX330" s="942"/>
      <c r="VNY330" s="942"/>
      <c r="VNZ330" s="942"/>
      <c r="VOA330" s="942"/>
      <c r="VOB330" s="942"/>
      <c r="VOC330" s="942"/>
      <c r="VOD330" s="942"/>
      <c r="VOE330" s="942"/>
      <c r="VOF330" s="942"/>
      <c r="VOG330" s="942"/>
      <c r="VOH330" s="942"/>
      <c r="VOI330" s="942"/>
      <c r="VOJ330" s="942"/>
      <c r="VOK330" s="942"/>
      <c r="VOL330" s="942"/>
      <c r="VOM330" s="942"/>
      <c r="VON330" s="942"/>
      <c r="VOO330" s="942"/>
      <c r="VOP330" s="942"/>
      <c r="VOQ330" s="942"/>
      <c r="VOR330" s="942"/>
      <c r="VOS330" s="942"/>
      <c r="VOT330" s="942"/>
      <c r="VOU330" s="942"/>
      <c r="VOV330" s="942"/>
      <c r="VOW330" s="942"/>
      <c r="VOX330" s="942"/>
      <c r="VOY330" s="942"/>
      <c r="VOZ330" s="942"/>
      <c r="VPA330" s="942"/>
      <c r="VPB330" s="942"/>
      <c r="VPC330" s="942"/>
      <c r="VPD330" s="942"/>
      <c r="VPE330" s="942"/>
      <c r="VPF330" s="942"/>
      <c r="VPG330" s="942"/>
      <c r="VPH330" s="942"/>
      <c r="VPI330" s="942"/>
      <c r="VPJ330" s="942"/>
      <c r="VPK330" s="942"/>
      <c r="VPL330" s="942"/>
      <c r="VPM330" s="942"/>
      <c r="VPN330" s="942"/>
      <c r="VPO330" s="942"/>
      <c r="VPP330" s="942"/>
      <c r="VPQ330" s="942"/>
      <c r="VPR330" s="942"/>
      <c r="VPS330" s="942"/>
      <c r="VPT330" s="942"/>
      <c r="VPU330" s="942"/>
      <c r="VPV330" s="942"/>
      <c r="VPW330" s="942"/>
      <c r="VPX330" s="942"/>
      <c r="VPY330" s="942"/>
      <c r="VPZ330" s="942"/>
      <c r="VQA330" s="942"/>
      <c r="VQB330" s="942"/>
      <c r="VQC330" s="942"/>
      <c r="VQD330" s="942"/>
      <c r="VQE330" s="942"/>
      <c r="VQF330" s="942"/>
      <c r="VQG330" s="942"/>
      <c r="VQH330" s="942"/>
      <c r="VQI330" s="942"/>
      <c r="VQJ330" s="942"/>
      <c r="VQK330" s="942"/>
      <c r="VQL330" s="942"/>
      <c r="VQM330" s="942"/>
      <c r="VQN330" s="942"/>
      <c r="VQO330" s="942"/>
      <c r="VQP330" s="942"/>
      <c r="VQQ330" s="942"/>
      <c r="VQR330" s="942"/>
      <c r="VQS330" s="942"/>
      <c r="VQT330" s="942"/>
      <c r="VQU330" s="942"/>
      <c r="VQV330" s="942"/>
      <c r="VQW330" s="942"/>
      <c r="VQX330" s="942"/>
      <c r="VQY330" s="942"/>
      <c r="VQZ330" s="942"/>
      <c r="VRA330" s="942"/>
      <c r="VRB330" s="942"/>
      <c r="VRC330" s="942"/>
      <c r="VRD330" s="942"/>
      <c r="VRE330" s="942"/>
      <c r="VRF330" s="942"/>
      <c r="VRG330" s="942"/>
      <c r="VRH330" s="942"/>
      <c r="VRI330" s="942"/>
      <c r="VRJ330" s="942"/>
      <c r="VRK330" s="942"/>
      <c r="VRL330" s="942"/>
      <c r="VRM330" s="942"/>
      <c r="VRN330" s="942"/>
      <c r="VRO330" s="942"/>
      <c r="VRP330" s="942"/>
      <c r="VRQ330" s="942"/>
      <c r="VRR330" s="942"/>
      <c r="VRS330" s="942"/>
      <c r="VRT330" s="942"/>
      <c r="VRU330" s="942"/>
      <c r="VRV330" s="942"/>
      <c r="VRW330" s="942"/>
      <c r="VRX330" s="942"/>
      <c r="VRY330" s="942"/>
      <c r="VRZ330" s="942"/>
      <c r="VSA330" s="942"/>
      <c r="VSB330" s="942"/>
      <c r="VSC330" s="942"/>
      <c r="VSD330" s="942"/>
      <c r="VSE330" s="942"/>
      <c r="VSF330" s="942"/>
      <c r="VSG330" s="942"/>
      <c r="VSH330" s="942"/>
      <c r="VSI330" s="942"/>
      <c r="VSJ330" s="942"/>
      <c r="VSK330" s="942"/>
      <c r="VSL330" s="942"/>
      <c r="VSM330" s="942"/>
      <c r="VSN330" s="942"/>
      <c r="VSO330" s="942"/>
      <c r="VSP330" s="942"/>
      <c r="VSQ330" s="942"/>
      <c r="VSR330" s="942"/>
      <c r="VSS330" s="942"/>
      <c r="VST330" s="942"/>
      <c r="VSU330" s="942"/>
      <c r="VSV330" s="942"/>
      <c r="VSW330" s="942"/>
      <c r="VSX330" s="942"/>
      <c r="VSY330" s="942"/>
      <c r="VSZ330" s="942"/>
      <c r="VTA330" s="942"/>
      <c r="VTB330" s="942"/>
      <c r="VTC330" s="942"/>
      <c r="VTD330" s="942"/>
      <c r="VTE330" s="942"/>
      <c r="VTF330" s="942"/>
      <c r="VTG330" s="942"/>
      <c r="VTH330" s="942"/>
      <c r="VTI330" s="942"/>
      <c r="VTJ330" s="942"/>
      <c r="VTK330" s="942"/>
      <c r="VTL330" s="942"/>
      <c r="VTM330" s="942"/>
      <c r="VTN330" s="942"/>
      <c r="VTO330" s="942"/>
      <c r="VTP330" s="942"/>
      <c r="VTQ330" s="942"/>
      <c r="VTR330" s="942"/>
      <c r="VTS330" s="942"/>
      <c r="VTT330" s="942"/>
      <c r="VTU330" s="942"/>
      <c r="VTV330" s="942"/>
      <c r="VTW330" s="942"/>
      <c r="VTX330" s="942"/>
      <c r="VTY330" s="942"/>
      <c r="VTZ330" s="942"/>
      <c r="VUA330" s="942"/>
      <c r="VUB330" s="942"/>
      <c r="VUC330" s="942"/>
      <c r="VUD330" s="942"/>
      <c r="VUE330" s="942"/>
      <c r="VUF330" s="942"/>
      <c r="VUG330" s="942"/>
      <c r="VUH330" s="942"/>
      <c r="VUI330" s="942"/>
      <c r="VUJ330" s="942"/>
      <c r="VUK330" s="942"/>
      <c r="VUL330" s="942"/>
      <c r="VUM330" s="942"/>
      <c r="VUN330" s="942"/>
      <c r="VUO330" s="942"/>
      <c r="VUP330" s="942"/>
      <c r="VUQ330" s="942"/>
      <c r="VUR330" s="942"/>
      <c r="VUS330" s="942"/>
      <c r="VUT330" s="942"/>
      <c r="VUU330" s="942"/>
      <c r="VUV330" s="942"/>
      <c r="VUW330" s="942"/>
      <c r="VUX330" s="942"/>
      <c r="VUY330" s="942"/>
      <c r="VUZ330" s="942"/>
      <c r="VVA330" s="942"/>
      <c r="VVB330" s="942"/>
      <c r="VVC330" s="942"/>
      <c r="VVD330" s="942"/>
      <c r="VVE330" s="942"/>
      <c r="VVF330" s="942"/>
      <c r="VVG330" s="942"/>
      <c r="VVH330" s="942"/>
      <c r="VVI330" s="942"/>
      <c r="VVJ330" s="942"/>
      <c r="VVK330" s="942"/>
      <c r="VVL330" s="942"/>
      <c r="VVM330" s="942"/>
      <c r="VVN330" s="942"/>
      <c r="VVO330" s="942"/>
      <c r="VVP330" s="942"/>
      <c r="VVQ330" s="942"/>
      <c r="VVR330" s="942"/>
      <c r="VVS330" s="942"/>
      <c r="VVT330" s="942"/>
      <c r="VVU330" s="942"/>
      <c r="VVV330" s="942"/>
      <c r="VVW330" s="942"/>
      <c r="VVX330" s="942"/>
      <c r="VVY330" s="942"/>
      <c r="VVZ330" s="942"/>
      <c r="VWA330" s="942"/>
      <c r="VWB330" s="942"/>
      <c r="VWC330" s="942"/>
      <c r="VWD330" s="942"/>
      <c r="VWE330" s="942"/>
      <c r="VWF330" s="942"/>
      <c r="VWG330" s="942"/>
      <c r="VWH330" s="942"/>
      <c r="VWI330" s="942"/>
      <c r="VWJ330" s="942"/>
      <c r="VWK330" s="942"/>
      <c r="VWL330" s="942"/>
      <c r="VWM330" s="942"/>
      <c r="VWN330" s="942"/>
      <c r="VWO330" s="942"/>
      <c r="VWP330" s="942"/>
      <c r="VWQ330" s="942"/>
      <c r="VWR330" s="942"/>
      <c r="VWS330" s="942"/>
      <c r="VWT330" s="942"/>
      <c r="VWU330" s="942"/>
      <c r="VWV330" s="942"/>
      <c r="VWW330" s="942"/>
      <c r="VWX330" s="942"/>
      <c r="VWY330" s="942"/>
      <c r="VWZ330" s="942"/>
      <c r="VXA330" s="942"/>
      <c r="VXB330" s="942"/>
      <c r="VXC330" s="942"/>
      <c r="VXD330" s="942"/>
      <c r="VXE330" s="942"/>
      <c r="VXF330" s="942"/>
      <c r="VXG330" s="942"/>
      <c r="VXH330" s="942"/>
      <c r="VXI330" s="942"/>
      <c r="VXJ330" s="942"/>
      <c r="VXK330" s="942"/>
      <c r="VXL330" s="942"/>
      <c r="VXM330" s="942"/>
      <c r="VXN330" s="942"/>
      <c r="VXO330" s="942"/>
      <c r="VXP330" s="942"/>
      <c r="VXQ330" s="942"/>
      <c r="VXR330" s="942"/>
      <c r="VXS330" s="942"/>
      <c r="VXT330" s="942"/>
      <c r="VXU330" s="942"/>
      <c r="VXV330" s="942"/>
      <c r="VXW330" s="942"/>
      <c r="VXX330" s="942"/>
      <c r="VXY330" s="942"/>
      <c r="VXZ330" s="942"/>
      <c r="VYA330" s="942"/>
      <c r="VYB330" s="942"/>
      <c r="VYC330" s="942"/>
      <c r="VYD330" s="942"/>
      <c r="VYE330" s="942"/>
      <c r="VYF330" s="942"/>
      <c r="VYG330" s="942"/>
      <c r="VYH330" s="942"/>
      <c r="VYI330" s="942"/>
      <c r="VYJ330" s="942"/>
      <c r="VYK330" s="942"/>
      <c r="VYL330" s="942"/>
      <c r="VYM330" s="942"/>
      <c r="VYN330" s="942"/>
      <c r="VYO330" s="942"/>
      <c r="VYP330" s="942"/>
      <c r="VYQ330" s="942"/>
      <c r="VYR330" s="942"/>
      <c r="VYS330" s="942"/>
      <c r="VYT330" s="942"/>
      <c r="VYU330" s="942"/>
      <c r="VYV330" s="942"/>
      <c r="VYW330" s="942"/>
      <c r="VYX330" s="942"/>
      <c r="VYY330" s="942"/>
      <c r="VYZ330" s="942"/>
      <c r="VZA330" s="942"/>
      <c r="VZB330" s="942"/>
      <c r="VZC330" s="942"/>
      <c r="VZD330" s="942"/>
      <c r="VZE330" s="942"/>
      <c r="VZF330" s="942"/>
      <c r="VZG330" s="942"/>
      <c r="VZH330" s="942"/>
      <c r="VZI330" s="942"/>
      <c r="VZJ330" s="942"/>
      <c r="VZK330" s="942"/>
      <c r="VZL330" s="942"/>
      <c r="VZM330" s="942"/>
      <c r="VZN330" s="942"/>
      <c r="VZO330" s="942"/>
      <c r="VZP330" s="942"/>
      <c r="VZQ330" s="942"/>
      <c r="VZR330" s="942"/>
      <c r="VZS330" s="942"/>
      <c r="VZT330" s="942"/>
      <c r="VZU330" s="942"/>
      <c r="VZV330" s="942"/>
      <c r="VZW330" s="942"/>
      <c r="VZX330" s="942"/>
      <c r="VZY330" s="942"/>
      <c r="VZZ330" s="942"/>
      <c r="WAA330" s="942"/>
      <c r="WAB330" s="942"/>
      <c r="WAC330" s="942"/>
      <c r="WAD330" s="942"/>
      <c r="WAE330" s="942"/>
      <c r="WAF330" s="942"/>
      <c r="WAG330" s="942"/>
      <c r="WAH330" s="942"/>
      <c r="WAI330" s="942"/>
      <c r="WAJ330" s="942"/>
      <c r="WAK330" s="942"/>
      <c r="WAL330" s="942"/>
      <c r="WAM330" s="942"/>
      <c r="WAN330" s="942"/>
      <c r="WAO330" s="942"/>
      <c r="WAP330" s="942"/>
      <c r="WAQ330" s="942"/>
      <c r="WAR330" s="942"/>
      <c r="WAS330" s="942"/>
      <c r="WAT330" s="942"/>
      <c r="WAU330" s="942"/>
      <c r="WAV330" s="942"/>
      <c r="WAW330" s="942"/>
      <c r="WAX330" s="942"/>
      <c r="WAY330" s="942"/>
      <c r="WAZ330" s="942"/>
      <c r="WBA330" s="942"/>
      <c r="WBB330" s="942"/>
      <c r="WBC330" s="942"/>
      <c r="WBD330" s="942"/>
      <c r="WBE330" s="942"/>
      <c r="WBF330" s="942"/>
      <c r="WBG330" s="942"/>
      <c r="WBH330" s="942"/>
      <c r="WBI330" s="942"/>
      <c r="WBJ330" s="942"/>
      <c r="WBK330" s="942"/>
      <c r="WBL330" s="942"/>
      <c r="WBM330" s="942"/>
      <c r="WBN330" s="942"/>
      <c r="WBO330" s="942"/>
      <c r="WBP330" s="942"/>
      <c r="WBQ330" s="942"/>
      <c r="WBR330" s="942"/>
      <c r="WBS330" s="942"/>
      <c r="WBT330" s="942"/>
      <c r="WBU330" s="942"/>
      <c r="WBV330" s="942"/>
      <c r="WBW330" s="942"/>
      <c r="WBX330" s="942"/>
      <c r="WBY330" s="942"/>
      <c r="WBZ330" s="942"/>
      <c r="WCA330" s="942"/>
      <c r="WCB330" s="942"/>
      <c r="WCC330" s="942"/>
      <c r="WCD330" s="942"/>
      <c r="WCE330" s="942"/>
      <c r="WCF330" s="942"/>
      <c r="WCG330" s="942"/>
      <c r="WCH330" s="942"/>
      <c r="WCI330" s="942"/>
      <c r="WCJ330" s="942"/>
      <c r="WCK330" s="942"/>
      <c r="WCL330" s="942"/>
      <c r="WCM330" s="942"/>
      <c r="WCN330" s="942"/>
      <c r="WCO330" s="942"/>
      <c r="WCP330" s="942"/>
      <c r="WCQ330" s="942"/>
      <c r="WCR330" s="942"/>
      <c r="WCS330" s="942"/>
      <c r="WCT330" s="942"/>
      <c r="WCU330" s="942"/>
      <c r="WCV330" s="942"/>
      <c r="WCW330" s="942"/>
      <c r="WCX330" s="942"/>
      <c r="WCY330" s="942"/>
      <c r="WCZ330" s="942"/>
      <c r="WDA330" s="942"/>
      <c r="WDB330" s="942"/>
      <c r="WDC330" s="942"/>
      <c r="WDD330" s="942"/>
      <c r="WDE330" s="942"/>
      <c r="WDF330" s="942"/>
      <c r="WDG330" s="942"/>
      <c r="WDH330" s="942"/>
      <c r="WDI330" s="942"/>
      <c r="WDJ330" s="942"/>
      <c r="WDK330" s="942"/>
      <c r="WDL330" s="942"/>
      <c r="WDM330" s="942"/>
      <c r="WDN330" s="942"/>
      <c r="WDO330" s="942"/>
      <c r="WDP330" s="942"/>
      <c r="WDQ330" s="942"/>
      <c r="WDR330" s="942"/>
      <c r="WDS330" s="942"/>
      <c r="WDT330" s="942"/>
      <c r="WDU330" s="942"/>
      <c r="WDV330" s="942"/>
      <c r="WDW330" s="942"/>
      <c r="WDX330" s="942"/>
      <c r="WDY330" s="942"/>
      <c r="WDZ330" s="942"/>
      <c r="WEA330" s="942"/>
      <c r="WEB330" s="942"/>
      <c r="WEC330" s="942"/>
      <c r="WED330" s="942"/>
      <c r="WEE330" s="942"/>
      <c r="WEF330" s="942"/>
      <c r="WEG330" s="942"/>
      <c r="WEH330" s="942"/>
      <c r="WEI330" s="942"/>
      <c r="WEJ330" s="942"/>
      <c r="WEK330" s="942"/>
      <c r="WEL330" s="942"/>
      <c r="WEM330" s="942"/>
      <c r="WEN330" s="942"/>
      <c r="WEO330" s="942"/>
      <c r="WEP330" s="942"/>
      <c r="WEQ330" s="942"/>
      <c r="WER330" s="942"/>
      <c r="WES330" s="942"/>
      <c r="WET330" s="942"/>
      <c r="WEU330" s="942"/>
      <c r="WEV330" s="942"/>
      <c r="WEW330" s="942"/>
      <c r="WEX330" s="942"/>
      <c r="WEY330" s="942"/>
      <c r="WEZ330" s="942"/>
      <c r="WFA330" s="942"/>
      <c r="WFB330" s="942"/>
      <c r="WFC330" s="942"/>
      <c r="WFD330" s="942"/>
      <c r="WFE330" s="942"/>
      <c r="WFF330" s="942"/>
      <c r="WFG330" s="942"/>
      <c r="WFH330" s="942"/>
      <c r="WFI330" s="942"/>
      <c r="WFJ330" s="942"/>
      <c r="WFK330" s="942"/>
      <c r="WFL330" s="942"/>
      <c r="WFM330" s="942"/>
      <c r="WFN330" s="942"/>
      <c r="WFO330" s="942"/>
      <c r="WFP330" s="942"/>
      <c r="WFQ330" s="942"/>
      <c r="WFR330" s="942"/>
      <c r="WFS330" s="942"/>
      <c r="WFT330" s="942"/>
      <c r="WFU330" s="942"/>
      <c r="WFV330" s="942"/>
      <c r="WFW330" s="942"/>
      <c r="WFX330" s="942"/>
      <c r="WFY330" s="942"/>
      <c r="WFZ330" s="942"/>
      <c r="WGA330" s="942"/>
      <c r="WGB330" s="942"/>
      <c r="WGC330" s="942"/>
      <c r="WGD330" s="942"/>
      <c r="WGE330" s="942"/>
      <c r="WGF330" s="942"/>
      <c r="WGG330" s="942"/>
      <c r="WGH330" s="942"/>
      <c r="WGI330" s="942"/>
      <c r="WGJ330" s="942"/>
      <c r="WGK330" s="942"/>
      <c r="WGL330" s="942"/>
      <c r="WGM330" s="942"/>
      <c r="WGN330" s="942"/>
      <c r="WGO330" s="942"/>
      <c r="WGP330" s="942"/>
      <c r="WGQ330" s="942"/>
      <c r="WGR330" s="942"/>
      <c r="WGS330" s="942"/>
      <c r="WGT330" s="942"/>
      <c r="WGU330" s="942"/>
      <c r="WGV330" s="942"/>
      <c r="WGW330" s="942"/>
      <c r="WGX330" s="942"/>
      <c r="WGY330" s="942"/>
      <c r="WGZ330" s="942"/>
      <c r="WHA330" s="942"/>
      <c r="WHB330" s="942"/>
      <c r="WHC330" s="942"/>
      <c r="WHD330" s="942"/>
      <c r="WHE330" s="942"/>
      <c r="WHF330" s="942"/>
      <c r="WHG330" s="942"/>
      <c r="WHH330" s="942"/>
      <c r="WHI330" s="942"/>
      <c r="WHJ330" s="942"/>
      <c r="WHK330" s="942"/>
      <c r="WHL330" s="942"/>
      <c r="WHM330" s="942"/>
      <c r="WHN330" s="942"/>
      <c r="WHO330" s="942"/>
      <c r="WHP330" s="942"/>
      <c r="WHQ330" s="942"/>
      <c r="WHR330" s="942"/>
      <c r="WHS330" s="942"/>
      <c r="WHT330" s="942"/>
      <c r="WHU330" s="942"/>
      <c r="WHV330" s="942"/>
      <c r="WHW330" s="942"/>
      <c r="WHX330" s="942"/>
      <c r="WHY330" s="942"/>
      <c r="WHZ330" s="942"/>
      <c r="WIA330" s="942"/>
      <c r="WIB330" s="942"/>
      <c r="WIC330" s="942"/>
      <c r="WID330" s="942"/>
      <c r="WIE330" s="942"/>
      <c r="WIF330" s="942"/>
      <c r="WIG330" s="942"/>
      <c r="WIH330" s="942"/>
      <c r="WII330" s="942"/>
      <c r="WIJ330" s="942"/>
      <c r="WIK330" s="942"/>
      <c r="WIL330" s="942"/>
      <c r="WIM330" s="942"/>
      <c r="WIN330" s="942"/>
      <c r="WIO330" s="942"/>
      <c r="WIP330" s="942"/>
      <c r="WIQ330" s="942"/>
      <c r="WIR330" s="942"/>
      <c r="WIS330" s="942"/>
      <c r="WIT330" s="942"/>
      <c r="WIU330" s="942"/>
      <c r="WIV330" s="942"/>
      <c r="WIW330" s="942"/>
      <c r="WIX330" s="942"/>
      <c r="WIY330" s="942"/>
      <c r="WIZ330" s="942"/>
      <c r="WJA330" s="942"/>
      <c r="WJB330" s="942"/>
      <c r="WJC330" s="942"/>
      <c r="WJD330" s="942"/>
      <c r="WJE330" s="942"/>
      <c r="WJF330" s="942"/>
      <c r="WJG330" s="942"/>
      <c r="WJH330" s="942"/>
      <c r="WJI330" s="942"/>
      <c r="WJJ330" s="942"/>
      <c r="WJK330" s="942"/>
      <c r="WJL330" s="942"/>
      <c r="WJM330" s="942"/>
      <c r="WJN330" s="942"/>
      <c r="WJO330" s="942"/>
      <c r="WJP330" s="942"/>
      <c r="WJQ330" s="942"/>
      <c r="WJR330" s="942"/>
      <c r="WJS330" s="942"/>
      <c r="WJT330" s="942"/>
      <c r="WJU330" s="942"/>
      <c r="WJV330" s="942"/>
      <c r="WJW330" s="942"/>
      <c r="WJX330" s="942"/>
      <c r="WJY330" s="942"/>
      <c r="WJZ330" s="942"/>
      <c r="WKA330" s="942"/>
      <c r="WKB330" s="942"/>
      <c r="WKC330" s="942"/>
      <c r="WKD330" s="942"/>
      <c r="WKE330" s="942"/>
      <c r="WKF330" s="942"/>
      <c r="WKG330" s="942"/>
      <c r="WKH330" s="942"/>
      <c r="WKI330" s="942"/>
      <c r="WKJ330" s="942"/>
      <c r="WKK330" s="942"/>
      <c r="WKL330" s="942"/>
      <c r="WKM330" s="942"/>
      <c r="WKN330" s="942"/>
      <c r="WKO330" s="942"/>
      <c r="WKP330" s="942"/>
      <c r="WKQ330" s="942"/>
      <c r="WKR330" s="942"/>
      <c r="WKS330" s="942"/>
      <c r="WKT330" s="942"/>
      <c r="WKU330" s="942"/>
      <c r="WKV330" s="942"/>
      <c r="WKW330" s="942"/>
      <c r="WKX330" s="942"/>
      <c r="WKY330" s="942"/>
      <c r="WKZ330" s="942"/>
      <c r="WLA330" s="942"/>
      <c r="WLB330" s="942"/>
      <c r="WLC330" s="942"/>
      <c r="WLD330" s="942"/>
      <c r="WLE330" s="942"/>
      <c r="WLF330" s="942"/>
      <c r="WLG330" s="942"/>
      <c r="WLH330" s="942"/>
      <c r="WLI330" s="942"/>
      <c r="WLJ330" s="942"/>
      <c r="WLK330" s="942"/>
      <c r="WLL330" s="942"/>
      <c r="WLM330" s="942"/>
      <c r="WLN330" s="942"/>
      <c r="WLO330" s="942"/>
      <c r="WLP330" s="942"/>
      <c r="WLQ330" s="942"/>
      <c r="WLR330" s="942"/>
      <c r="WLS330" s="942"/>
      <c r="WLT330" s="942"/>
      <c r="WLU330" s="942"/>
      <c r="WLV330" s="942"/>
      <c r="WLW330" s="942"/>
      <c r="WLX330" s="942"/>
      <c r="WLY330" s="942"/>
      <c r="WLZ330" s="942"/>
      <c r="WMA330" s="942"/>
      <c r="WMB330" s="942"/>
      <c r="WMC330" s="942"/>
      <c r="WMD330" s="942"/>
      <c r="WME330" s="942"/>
      <c r="WMF330" s="942"/>
      <c r="WMG330" s="942"/>
      <c r="WMH330" s="942"/>
      <c r="WMI330" s="942"/>
      <c r="WMJ330" s="942"/>
      <c r="WMK330" s="942"/>
      <c r="WML330" s="942"/>
      <c r="WMM330" s="942"/>
      <c r="WMN330" s="942"/>
      <c r="WMO330" s="942"/>
      <c r="WMP330" s="942"/>
      <c r="WMQ330" s="942"/>
      <c r="WMR330" s="942"/>
      <c r="WMS330" s="942"/>
      <c r="WMT330" s="942"/>
      <c r="WMU330" s="942"/>
      <c r="WMV330" s="942"/>
      <c r="WMW330" s="942"/>
      <c r="WMX330" s="942"/>
      <c r="WMY330" s="942"/>
      <c r="WMZ330" s="942"/>
      <c r="WNA330" s="942"/>
      <c r="WNB330" s="942"/>
      <c r="WNC330" s="942"/>
      <c r="WND330" s="942"/>
      <c r="WNE330" s="942"/>
      <c r="WNF330" s="942"/>
      <c r="WNG330" s="942"/>
      <c r="WNH330" s="942"/>
      <c r="WNI330" s="942"/>
      <c r="WNJ330" s="942"/>
      <c r="WNK330" s="942"/>
      <c r="WNL330" s="942"/>
      <c r="WNM330" s="942"/>
      <c r="WNN330" s="942"/>
      <c r="WNO330" s="942"/>
      <c r="WNP330" s="942"/>
      <c r="WNQ330" s="942"/>
      <c r="WNR330" s="942"/>
      <c r="WNS330" s="942"/>
      <c r="WNT330" s="942"/>
      <c r="WNU330" s="942"/>
      <c r="WNV330" s="942"/>
      <c r="WNW330" s="942"/>
      <c r="WNX330" s="942"/>
      <c r="WNY330" s="942"/>
      <c r="WNZ330" s="942"/>
      <c r="WOA330" s="942"/>
      <c r="WOB330" s="942"/>
      <c r="WOC330" s="942"/>
      <c r="WOD330" s="942"/>
      <c r="WOE330" s="942"/>
      <c r="WOF330" s="942"/>
      <c r="WOG330" s="942"/>
      <c r="WOH330" s="942"/>
      <c r="WOI330" s="942"/>
      <c r="WOJ330" s="942"/>
      <c r="WOK330" s="942"/>
      <c r="WOL330" s="942"/>
      <c r="WOM330" s="942"/>
      <c r="WON330" s="942"/>
      <c r="WOO330" s="942"/>
      <c r="WOP330" s="942"/>
      <c r="WOQ330" s="942"/>
      <c r="WOR330" s="942"/>
      <c r="WOS330" s="942"/>
      <c r="WOT330" s="942"/>
      <c r="WOU330" s="942"/>
      <c r="WOV330" s="942"/>
      <c r="WOW330" s="942"/>
      <c r="WOX330" s="942"/>
      <c r="WOY330" s="942"/>
      <c r="WOZ330" s="942"/>
      <c r="WPA330" s="942"/>
      <c r="WPB330" s="942"/>
      <c r="WPC330" s="942"/>
      <c r="WPD330" s="942"/>
      <c r="WPE330" s="942"/>
      <c r="WPF330" s="942"/>
      <c r="WPG330" s="942"/>
      <c r="WPH330" s="942"/>
      <c r="WPI330" s="942"/>
      <c r="WPJ330" s="942"/>
      <c r="WPK330" s="942"/>
      <c r="WPL330" s="942"/>
      <c r="WPM330" s="942"/>
      <c r="WPN330" s="942"/>
      <c r="WPO330" s="942"/>
      <c r="WPP330" s="942"/>
      <c r="WPQ330" s="942"/>
      <c r="WPR330" s="942"/>
      <c r="WPS330" s="942"/>
      <c r="WPT330" s="942"/>
      <c r="WPU330" s="942"/>
      <c r="WPV330" s="942"/>
      <c r="WPW330" s="942"/>
      <c r="WPX330" s="942"/>
      <c r="WPY330" s="942"/>
      <c r="WPZ330" s="942"/>
      <c r="WQA330" s="942"/>
      <c r="WQB330" s="942"/>
      <c r="WQC330" s="942"/>
      <c r="WQD330" s="942"/>
      <c r="WQE330" s="942"/>
      <c r="WQF330" s="942"/>
      <c r="WQG330" s="942"/>
      <c r="WQH330" s="942"/>
      <c r="WQI330" s="942"/>
      <c r="WQJ330" s="942"/>
      <c r="WQK330" s="942"/>
      <c r="WQL330" s="942"/>
      <c r="WQM330" s="942"/>
      <c r="WQN330" s="942"/>
      <c r="WQO330" s="942"/>
      <c r="WQP330" s="942"/>
      <c r="WQQ330" s="942"/>
      <c r="WQR330" s="942"/>
      <c r="WQS330" s="942"/>
      <c r="WQT330" s="942"/>
      <c r="WQU330" s="942"/>
      <c r="WQV330" s="942"/>
      <c r="WQW330" s="942"/>
      <c r="WQX330" s="942"/>
      <c r="WQY330" s="942"/>
      <c r="WQZ330" s="942"/>
      <c r="WRA330" s="942"/>
      <c r="WRB330" s="942"/>
      <c r="WRC330" s="942"/>
      <c r="WRD330" s="942"/>
      <c r="WRE330" s="942"/>
      <c r="WRF330" s="942"/>
      <c r="WRG330" s="942"/>
      <c r="WRH330" s="942"/>
      <c r="WRI330" s="942"/>
      <c r="WRJ330" s="942"/>
      <c r="WRK330" s="942"/>
      <c r="WRL330" s="942"/>
      <c r="WRM330" s="942"/>
      <c r="WRN330" s="942"/>
      <c r="WRO330" s="942"/>
      <c r="WRP330" s="942"/>
      <c r="WRQ330" s="942"/>
      <c r="WRR330" s="942"/>
      <c r="WRS330" s="942"/>
      <c r="WRT330" s="942"/>
      <c r="WRU330" s="942"/>
      <c r="WRV330" s="942"/>
      <c r="WRW330" s="942"/>
      <c r="WRX330" s="942"/>
      <c r="WRY330" s="942"/>
      <c r="WRZ330" s="942"/>
      <c r="WSA330" s="942"/>
      <c r="WSB330" s="942"/>
      <c r="WSC330" s="942"/>
      <c r="WSD330" s="942"/>
      <c r="WSE330" s="942"/>
      <c r="WSF330" s="942"/>
      <c r="WSG330" s="942"/>
      <c r="WSH330" s="942"/>
      <c r="WSI330" s="942"/>
      <c r="WSJ330" s="942"/>
      <c r="WSK330" s="942"/>
      <c r="WSL330" s="942"/>
      <c r="WSM330" s="942"/>
      <c r="WSN330" s="942"/>
      <c r="WSO330" s="942"/>
      <c r="WSP330" s="942"/>
      <c r="WSQ330" s="942"/>
      <c r="WSR330" s="942"/>
      <c r="WSS330" s="942"/>
      <c r="WST330" s="942"/>
      <c r="WSU330" s="942"/>
      <c r="WSV330" s="942"/>
      <c r="WSW330" s="942"/>
      <c r="WSX330" s="942"/>
      <c r="WSY330" s="942"/>
      <c r="WSZ330" s="942"/>
      <c r="WTA330" s="942"/>
      <c r="WTB330" s="942"/>
      <c r="WTC330" s="942"/>
      <c r="WTD330" s="942"/>
      <c r="WTE330" s="942"/>
      <c r="WTF330" s="942"/>
      <c r="WTG330" s="942"/>
      <c r="WTH330" s="942"/>
      <c r="WTI330" s="942"/>
      <c r="WTJ330" s="942"/>
      <c r="WTK330" s="942"/>
      <c r="WTL330" s="942"/>
      <c r="WTM330" s="942"/>
      <c r="WTN330" s="942"/>
      <c r="WTO330" s="942"/>
      <c r="WTP330" s="942"/>
      <c r="WTQ330" s="942"/>
      <c r="WTR330" s="942"/>
      <c r="WTS330" s="942"/>
      <c r="WTT330" s="942"/>
      <c r="WTU330" s="942"/>
      <c r="WTV330" s="942"/>
      <c r="WTW330" s="942"/>
      <c r="WTX330" s="942"/>
      <c r="WTY330" s="942"/>
      <c r="WTZ330" s="942"/>
      <c r="WUA330" s="942"/>
      <c r="WUB330" s="942"/>
      <c r="WUC330" s="942"/>
      <c r="WUD330" s="942"/>
      <c r="WUE330" s="942"/>
      <c r="WUF330" s="942"/>
      <c r="WUG330" s="942"/>
      <c r="WUH330" s="942"/>
      <c r="WUI330" s="942"/>
      <c r="WUJ330" s="942"/>
      <c r="WUK330" s="942"/>
      <c r="WUL330" s="942"/>
      <c r="WUM330" s="942"/>
      <c r="WUN330" s="942"/>
      <c r="WUO330" s="942"/>
      <c r="WUP330" s="942"/>
      <c r="WUQ330" s="942"/>
      <c r="WUR330" s="942"/>
      <c r="WUS330" s="942"/>
      <c r="WUT330" s="942"/>
      <c r="WUU330" s="942"/>
      <c r="WUV330" s="942"/>
      <c r="WUW330" s="942"/>
      <c r="WUX330" s="942"/>
      <c r="WUY330" s="942"/>
      <c r="WUZ330" s="942"/>
      <c r="WVA330" s="942"/>
      <c r="WVB330" s="942"/>
      <c r="WVC330" s="942"/>
      <c r="WVD330" s="942"/>
      <c r="WVE330" s="942"/>
      <c r="WVF330" s="942"/>
      <c r="WVG330" s="942"/>
      <c r="WVH330" s="942"/>
      <c r="WVI330" s="942"/>
      <c r="WVJ330" s="942"/>
      <c r="WVK330" s="942"/>
      <c r="WVL330" s="942"/>
      <c r="WVM330" s="942"/>
      <c r="WVN330" s="942"/>
      <c r="WVO330" s="942"/>
      <c r="WVP330" s="942"/>
      <c r="WVQ330" s="942"/>
      <c r="WVR330" s="942"/>
      <c r="WVS330" s="942"/>
      <c r="WVT330" s="942"/>
      <c r="WVU330" s="942"/>
      <c r="WVV330" s="942"/>
      <c r="WVW330" s="942"/>
      <c r="WVX330" s="942"/>
      <c r="WVY330" s="942"/>
      <c r="WVZ330" s="942"/>
      <c r="WWA330" s="942"/>
      <c r="WWB330" s="942"/>
      <c r="WWC330" s="942"/>
      <c r="WWD330" s="942"/>
      <c r="WWE330" s="942"/>
      <c r="WWF330" s="942"/>
      <c r="WWG330" s="942"/>
      <c r="WWH330" s="942"/>
      <c r="WWI330" s="942"/>
      <c r="WWJ330" s="942"/>
      <c r="WWK330" s="942"/>
      <c r="WWL330" s="942"/>
      <c r="WWM330" s="942"/>
      <c r="WWN330" s="942"/>
      <c r="WWO330" s="942"/>
      <c r="WWP330" s="942"/>
      <c r="WWQ330" s="942"/>
      <c r="WWR330" s="942"/>
      <c r="WWS330" s="942"/>
      <c r="WWT330" s="942"/>
      <c r="WWU330" s="942"/>
      <c r="WWV330" s="942"/>
      <c r="WWW330" s="942"/>
      <c r="WWX330" s="942"/>
      <c r="WWY330" s="942"/>
      <c r="WWZ330" s="942"/>
      <c r="WXA330" s="942"/>
      <c r="WXB330" s="942"/>
      <c r="WXC330" s="942"/>
      <c r="WXD330" s="942"/>
      <c r="WXE330" s="942"/>
      <c r="WXF330" s="942"/>
      <c r="WXG330" s="942"/>
      <c r="WXH330" s="942"/>
      <c r="WXI330" s="942"/>
      <c r="WXJ330" s="942"/>
      <c r="WXK330" s="942"/>
      <c r="WXL330" s="942"/>
      <c r="WXM330" s="942"/>
      <c r="WXN330" s="942"/>
      <c r="WXO330" s="942"/>
      <c r="WXP330" s="942"/>
      <c r="WXQ330" s="942"/>
      <c r="WXR330" s="942"/>
      <c r="WXS330" s="942"/>
      <c r="WXT330" s="942"/>
      <c r="WXU330" s="942"/>
      <c r="WXV330" s="942"/>
      <c r="WXW330" s="942"/>
      <c r="WXX330" s="942"/>
      <c r="WXY330" s="942"/>
      <c r="WXZ330" s="942"/>
      <c r="WYA330" s="942"/>
      <c r="WYB330" s="942"/>
      <c r="WYC330" s="942"/>
      <c r="WYD330" s="942"/>
      <c r="WYE330" s="942"/>
      <c r="WYF330" s="942"/>
      <c r="WYG330" s="942"/>
      <c r="WYH330" s="942"/>
      <c r="WYI330" s="942"/>
      <c r="WYJ330" s="942"/>
      <c r="WYK330" s="942"/>
      <c r="WYL330" s="942"/>
      <c r="WYM330" s="942"/>
      <c r="WYN330" s="942"/>
      <c r="WYO330" s="942"/>
      <c r="WYP330" s="942"/>
      <c r="WYQ330" s="942"/>
      <c r="WYR330" s="942"/>
      <c r="WYS330" s="942"/>
      <c r="WYT330" s="942"/>
      <c r="WYU330" s="942"/>
      <c r="WYV330" s="942"/>
      <c r="WYW330" s="942"/>
      <c r="WYX330" s="942"/>
      <c r="WYY330" s="942"/>
      <c r="WYZ330" s="942"/>
      <c r="WZA330" s="942"/>
      <c r="WZB330" s="942"/>
      <c r="WZC330" s="942"/>
      <c r="WZD330" s="942"/>
      <c r="WZE330" s="942"/>
      <c r="WZF330" s="942"/>
      <c r="WZG330" s="942"/>
      <c r="WZH330" s="942"/>
      <c r="WZI330" s="942"/>
      <c r="WZJ330" s="942"/>
      <c r="WZK330" s="942"/>
      <c r="WZL330" s="942"/>
      <c r="WZM330" s="942"/>
      <c r="WZN330" s="942"/>
      <c r="WZO330" s="942"/>
      <c r="WZP330" s="942"/>
      <c r="WZQ330" s="942"/>
      <c r="WZR330" s="942"/>
      <c r="WZS330" s="942"/>
      <c r="WZT330" s="942"/>
      <c r="WZU330" s="942"/>
      <c r="WZV330" s="942"/>
      <c r="WZW330" s="942"/>
      <c r="WZX330" s="942"/>
      <c r="WZY330" s="942"/>
      <c r="WZZ330" s="942"/>
      <c r="XAA330" s="942"/>
      <c r="XAB330" s="942"/>
      <c r="XAC330" s="942"/>
      <c r="XAD330" s="942"/>
      <c r="XAE330" s="942"/>
      <c r="XAF330" s="942"/>
      <c r="XAG330" s="942"/>
      <c r="XAH330" s="942"/>
      <c r="XAI330" s="942"/>
      <c r="XAJ330" s="942"/>
      <c r="XAK330" s="942"/>
      <c r="XAL330" s="942"/>
      <c r="XAM330" s="942"/>
      <c r="XAN330" s="942"/>
      <c r="XAO330" s="942"/>
      <c r="XAP330" s="942"/>
      <c r="XAQ330" s="942"/>
      <c r="XAR330" s="942"/>
      <c r="XAS330" s="942"/>
      <c r="XAT330" s="942"/>
      <c r="XAU330" s="942"/>
      <c r="XAV330" s="942"/>
      <c r="XAW330" s="942"/>
      <c r="XAX330" s="942"/>
      <c r="XAY330" s="942"/>
      <c r="XAZ330" s="942"/>
      <c r="XBA330" s="942"/>
      <c r="XBB330" s="942"/>
      <c r="XBC330" s="942"/>
      <c r="XBD330" s="942"/>
      <c r="XBE330" s="942"/>
      <c r="XBF330" s="942"/>
      <c r="XBG330" s="942"/>
      <c r="XBH330" s="942"/>
      <c r="XBI330" s="942"/>
      <c r="XBJ330" s="942"/>
      <c r="XBK330" s="942"/>
      <c r="XBL330" s="942"/>
      <c r="XBM330" s="942"/>
      <c r="XBN330" s="942"/>
      <c r="XBO330" s="942"/>
      <c r="XBP330" s="942"/>
      <c r="XBQ330" s="942"/>
      <c r="XBR330" s="942"/>
      <c r="XBS330" s="942"/>
      <c r="XBT330" s="942"/>
      <c r="XBU330" s="942"/>
      <c r="XBV330" s="942"/>
      <c r="XBW330" s="942"/>
      <c r="XBX330" s="942"/>
      <c r="XBY330" s="942"/>
      <c r="XBZ330" s="942"/>
      <c r="XCA330" s="942"/>
      <c r="XCB330" s="942"/>
      <c r="XCC330" s="942"/>
      <c r="XCD330" s="942"/>
      <c r="XCE330" s="942"/>
      <c r="XCF330" s="942"/>
      <c r="XCG330" s="942"/>
      <c r="XCH330" s="942"/>
      <c r="XCI330" s="942"/>
      <c r="XCJ330" s="942"/>
      <c r="XCK330" s="942"/>
      <c r="XCL330" s="942"/>
      <c r="XCM330" s="942"/>
      <c r="XCN330" s="942"/>
      <c r="XCO330" s="942"/>
      <c r="XCP330" s="942"/>
      <c r="XCQ330" s="942"/>
      <c r="XCR330" s="942"/>
      <c r="XCS330" s="942"/>
      <c r="XCT330" s="942"/>
      <c r="XCU330" s="942"/>
      <c r="XCV330" s="942"/>
      <c r="XCW330" s="942"/>
      <c r="XCX330" s="942"/>
      <c r="XCY330" s="942"/>
      <c r="XCZ330" s="942"/>
      <c r="XDA330" s="942"/>
      <c r="XDB330" s="942"/>
      <c r="XDC330" s="942"/>
      <c r="XDD330" s="942"/>
      <c r="XDE330" s="942"/>
      <c r="XDF330" s="942"/>
      <c r="XDG330" s="942"/>
      <c r="XDH330" s="942"/>
      <c r="XDI330" s="942"/>
      <c r="XDJ330" s="942"/>
      <c r="XDK330" s="942"/>
      <c r="XDL330" s="942"/>
      <c r="XDM330" s="942"/>
      <c r="XDN330" s="942"/>
      <c r="XDO330" s="942"/>
      <c r="XDP330" s="942"/>
      <c r="XDQ330" s="942"/>
      <c r="XDR330" s="942"/>
      <c r="XDS330" s="942"/>
      <c r="XDT330" s="942"/>
      <c r="XDU330" s="942"/>
      <c r="XDV330" s="942"/>
      <c r="XDW330" s="942"/>
      <c r="XDX330" s="942"/>
      <c r="XDY330" s="942"/>
      <c r="XDZ330" s="942"/>
      <c r="XEA330" s="942"/>
      <c r="XEB330" s="942"/>
      <c r="XEC330" s="942"/>
      <c r="XED330" s="942"/>
      <c r="XEE330" s="942"/>
      <c r="XEF330" s="942"/>
      <c r="XEG330" s="942"/>
      <c r="XEH330" s="942"/>
      <c r="XEI330" s="942"/>
      <c r="XEJ330" s="942"/>
      <c r="XEK330" s="942"/>
      <c r="XEL330" s="942"/>
      <c r="XEM330" s="942"/>
      <c r="XEN330" s="942"/>
      <c r="XEO330" s="942"/>
      <c r="XEP330" s="942"/>
      <c r="XEQ330" s="942"/>
      <c r="XER330" s="942"/>
      <c r="XES330" s="942"/>
      <c r="XET330" s="942"/>
      <c r="XEU330" s="942"/>
      <c r="XEV330" s="942"/>
      <c r="XEW330" s="942"/>
      <c r="XEX330" s="942"/>
      <c r="XEY330" s="942"/>
      <c r="XEZ330" s="942"/>
      <c r="XFA330" s="942"/>
      <c r="XFB330" s="942"/>
      <c r="XFC330" s="942"/>
      <c r="XFD330" s="942"/>
    </row>
    <row r="331" spans="2:16384" ht="30" customHeight="1">
      <c r="B331" s="26" t="s">
        <v>854</v>
      </c>
      <c r="C331" s="954" t="s">
        <v>67</v>
      </c>
      <c r="D331" s="954" t="s">
        <v>640</v>
      </c>
      <c r="E331" s="954" t="s">
        <v>83</v>
      </c>
      <c r="F331" s="957" t="s">
        <v>6</v>
      </c>
      <c r="G331" s="957" t="s">
        <v>7</v>
      </c>
      <c r="H331" s="957" t="s">
        <v>8</v>
      </c>
      <c r="I331" s="957" t="s">
        <v>9</v>
      </c>
      <c r="J331" s="957" t="s">
        <v>10</v>
      </c>
      <c r="K331" s="957" t="s">
        <v>11</v>
      </c>
      <c r="L331" s="957" t="s">
        <v>12</v>
      </c>
      <c r="M331" s="957" t="s">
        <v>13</v>
      </c>
      <c r="N331" s="853" t="s">
        <v>14</v>
      </c>
      <c r="O331" s="868" t="s">
        <v>15</v>
      </c>
      <c r="P331" s="957" t="s">
        <v>16</v>
      </c>
      <c r="Q331" s="957" t="s">
        <v>17</v>
      </c>
      <c r="R331" s="957" t="s">
        <v>18</v>
      </c>
      <c r="S331" s="957" t="s">
        <v>19</v>
      </c>
      <c r="T331" s="959"/>
      <c r="U331" s="959"/>
      <c r="V331" s="868" t="s">
        <v>15</v>
      </c>
      <c r="W331" s="957" t="s">
        <v>16</v>
      </c>
      <c r="X331" s="957" t="s">
        <v>17</v>
      </c>
      <c r="Y331" s="957" t="s">
        <v>18</v>
      </c>
      <c r="Z331" s="957" t="s">
        <v>19</v>
      </c>
      <c r="AD331" s="178"/>
      <c r="AE331" s="178"/>
    </row>
    <row r="332" spans="2:16384" ht="30" customHeight="1">
      <c r="B332" s="951" t="s">
        <v>77</v>
      </c>
      <c r="C332" s="1358"/>
      <c r="D332" s="1358" t="s">
        <v>386</v>
      </c>
      <c r="E332" s="1361"/>
      <c r="F332" s="75"/>
      <c r="G332" s="196"/>
      <c r="H332" s="196"/>
      <c r="I332" s="196"/>
      <c r="J332" s="196"/>
      <c r="K332" s="196"/>
      <c r="L332" s="196"/>
      <c r="M332" s="196"/>
      <c r="N332" s="855"/>
      <c r="O332" s="900" t="e">
        <f>V332*('Common Calculations'!$C$45/'Common Calculations'!$L$45)</f>
        <v>#REF!</v>
      </c>
      <c r="P332" s="901" t="e">
        <f>W332*('Common Calculations'!$C$45/'Common Calculations'!$L$45)</f>
        <v>#REF!</v>
      </c>
      <c r="Q332" s="901" t="e">
        <f>X332*('Common Calculations'!$C$45/'Common Calculations'!$L$45)</f>
        <v>#REF!</v>
      </c>
      <c r="R332" s="901" t="e">
        <f>Y332*('Common Calculations'!$C$45/'Common Calculations'!$L$45)</f>
        <v>#REF!</v>
      </c>
      <c r="S332" s="901" t="e">
        <f>Z332*('Common Calculations'!$C$45/'Common Calculations'!$L$45)</f>
        <v>#REF!</v>
      </c>
      <c r="T332" s="959"/>
      <c r="U332" s="959"/>
      <c r="V332" s="900">
        <v>1362036.8198414007</v>
      </c>
      <c r="W332" s="900">
        <v>0</v>
      </c>
      <c r="X332" s="900">
        <v>0</v>
      </c>
      <c r="Y332" s="900">
        <v>0</v>
      </c>
      <c r="Z332" s="900">
        <v>0</v>
      </c>
      <c r="AB332" s="983"/>
      <c r="AD332" s="986"/>
      <c r="AE332" s="178"/>
    </row>
    <row r="333" spans="2:16384" ht="30" customHeight="1">
      <c r="B333" s="951" t="s">
        <v>78</v>
      </c>
      <c r="C333" s="1359"/>
      <c r="D333" s="1359"/>
      <c r="E333" s="1362"/>
      <c r="F333" s="75"/>
      <c r="G333" s="196"/>
      <c r="H333" s="196"/>
      <c r="I333" s="196"/>
      <c r="J333" s="196"/>
      <c r="K333" s="196"/>
      <c r="L333" s="196"/>
      <c r="M333" s="196"/>
      <c r="N333" s="855"/>
      <c r="O333" s="900" t="e">
        <f>V333*('Common Calculations'!$C$45/'Common Calculations'!$L$45)</f>
        <v>#REF!</v>
      </c>
      <c r="P333" s="901" t="e">
        <f>W333*('Common Calculations'!$C$45/'Common Calculations'!$L$45)</f>
        <v>#REF!</v>
      </c>
      <c r="Q333" s="901" t="e">
        <f>X333*('Common Calculations'!$C$45/'Common Calculations'!$L$45)</f>
        <v>#REF!</v>
      </c>
      <c r="R333" s="901" t="e">
        <f>Y333*('Common Calculations'!$C$45/'Common Calculations'!$L$45)</f>
        <v>#REF!</v>
      </c>
      <c r="S333" s="901" t="e">
        <f>Z333*('Common Calculations'!$C$45/'Common Calculations'!$L$45)</f>
        <v>#REF!</v>
      </c>
      <c r="T333" s="959"/>
      <c r="U333" s="959"/>
      <c r="V333" s="900">
        <v>1209901.4938653919</v>
      </c>
      <c r="W333" s="900">
        <v>0</v>
      </c>
      <c r="X333" s="900">
        <v>0</v>
      </c>
      <c r="Y333" s="900">
        <v>0</v>
      </c>
      <c r="Z333" s="900">
        <v>0</v>
      </c>
      <c r="AB333" s="983"/>
      <c r="AD333" s="986"/>
      <c r="AE333" s="178"/>
    </row>
    <row r="334" spans="2:16384" ht="30" customHeight="1">
      <c r="B334" s="951" t="s">
        <v>79</v>
      </c>
      <c r="C334" s="1359"/>
      <c r="D334" s="1359"/>
      <c r="E334" s="1362"/>
      <c r="F334" s="75"/>
      <c r="G334" s="196"/>
      <c r="H334" s="196"/>
      <c r="I334" s="196"/>
      <c r="J334" s="196"/>
      <c r="K334" s="196"/>
      <c r="L334" s="196"/>
      <c r="M334" s="196"/>
      <c r="N334" s="855"/>
      <c r="O334" s="900" t="e">
        <f>V334*('Common Calculations'!$C$45/'Common Calculations'!$L$45)</f>
        <v>#REF!</v>
      </c>
      <c r="P334" s="901" t="e">
        <f>W334*('Common Calculations'!$C$45/'Common Calculations'!$L$45)</f>
        <v>#REF!</v>
      </c>
      <c r="Q334" s="901" t="e">
        <f>X334*('Common Calculations'!$C$45/'Common Calculations'!$L$45)</f>
        <v>#REF!</v>
      </c>
      <c r="R334" s="901" t="e">
        <f>Y334*('Common Calculations'!$C$45/'Common Calculations'!$L$45)</f>
        <v>#REF!</v>
      </c>
      <c r="S334" s="901" t="e">
        <f>Z334*('Common Calculations'!$C$45/'Common Calculations'!$L$45)</f>
        <v>#REF!</v>
      </c>
      <c r="T334" s="959"/>
      <c r="U334" s="959"/>
      <c r="V334" s="900">
        <v>1192859.1140560305</v>
      </c>
      <c r="W334" s="900">
        <v>0</v>
      </c>
      <c r="X334" s="900">
        <v>0</v>
      </c>
      <c r="Y334" s="900">
        <v>0</v>
      </c>
      <c r="Z334" s="900">
        <v>0</v>
      </c>
      <c r="AB334" s="983"/>
      <c r="AD334" s="986"/>
      <c r="AE334" s="178"/>
    </row>
    <row r="335" spans="2:16384" ht="30" customHeight="1">
      <c r="B335" s="951" t="s">
        <v>80</v>
      </c>
      <c r="C335" s="1359"/>
      <c r="D335" s="1359"/>
      <c r="E335" s="1362"/>
      <c r="F335" s="75"/>
      <c r="G335" s="196"/>
      <c r="H335" s="196"/>
      <c r="I335" s="196"/>
      <c r="J335" s="196"/>
      <c r="K335" s="196"/>
      <c r="L335" s="196"/>
      <c r="M335" s="196"/>
      <c r="N335" s="855"/>
      <c r="O335" s="900" t="e">
        <f>V335*('Common Calculations'!$C$45/'Common Calculations'!$L$45)</f>
        <v>#REF!</v>
      </c>
      <c r="P335" s="901" t="e">
        <f>W335*('Common Calculations'!$C$45/'Common Calculations'!$L$45)</f>
        <v>#REF!</v>
      </c>
      <c r="Q335" s="901" t="e">
        <f>X335*('Common Calculations'!$C$45/'Common Calculations'!$L$45)</f>
        <v>#REF!</v>
      </c>
      <c r="R335" s="901" t="e">
        <f>Y335*('Common Calculations'!$C$45/'Common Calculations'!$L$45)</f>
        <v>#REF!</v>
      </c>
      <c r="S335" s="901" t="e">
        <f>Z335*('Common Calculations'!$C$45/'Common Calculations'!$L$45)</f>
        <v>#REF!</v>
      </c>
      <c r="T335" s="959"/>
      <c r="U335" s="959"/>
      <c r="V335" s="900">
        <v>1178767.0932857241</v>
      </c>
      <c r="W335" s="900">
        <v>0</v>
      </c>
      <c r="X335" s="900">
        <v>0</v>
      </c>
      <c r="Y335" s="900">
        <v>0</v>
      </c>
      <c r="Z335" s="900">
        <v>0</v>
      </c>
      <c r="AB335" s="983"/>
      <c r="AD335" s="986"/>
      <c r="AE335" s="178"/>
    </row>
    <row r="336" spans="2:16384" ht="30" customHeight="1">
      <c r="B336" s="956" t="s">
        <v>81</v>
      </c>
      <c r="C336" s="1360"/>
      <c r="D336" s="1360"/>
      <c r="E336" s="1363"/>
      <c r="F336" s="75"/>
      <c r="G336" s="74">
        <f t="shared" ref="G336:S336" si="73">SUM(G332:G335)</f>
        <v>0</v>
      </c>
      <c r="H336" s="74">
        <f t="shared" si="73"/>
        <v>0</v>
      </c>
      <c r="I336" s="74">
        <f t="shared" si="73"/>
        <v>0</v>
      </c>
      <c r="J336" s="74">
        <f t="shared" si="73"/>
        <v>0</v>
      </c>
      <c r="K336" s="74">
        <f t="shared" si="73"/>
        <v>0</v>
      </c>
      <c r="L336" s="74">
        <f t="shared" si="73"/>
        <v>0</v>
      </c>
      <c r="M336" s="74">
        <f t="shared" si="73"/>
        <v>0</v>
      </c>
      <c r="N336" s="856">
        <f t="shared" si="73"/>
        <v>0</v>
      </c>
      <c r="O336" s="870" t="e">
        <f t="shared" si="73"/>
        <v>#REF!</v>
      </c>
      <c r="P336" s="74" t="e">
        <f t="shared" si="73"/>
        <v>#REF!</v>
      </c>
      <c r="Q336" s="74" t="e">
        <f t="shared" si="73"/>
        <v>#REF!</v>
      </c>
      <c r="R336" s="74" t="e">
        <f t="shared" si="73"/>
        <v>#REF!</v>
      </c>
      <c r="S336" s="74" t="e">
        <f t="shared" si="73"/>
        <v>#REF!</v>
      </c>
      <c r="T336" s="959"/>
      <c r="U336" s="959"/>
      <c r="V336" s="870">
        <f>SUM(V332:V335)</f>
        <v>4943564.5210485477</v>
      </c>
      <c r="W336" s="870">
        <f t="shared" ref="W336:Z336" si="74">SUM(W332:W335)</f>
        <v>0</v>
      </c>
      <c r="X336" s="870">
        <f t="shared" si="74"/>
        <v>0</v>
      </c>
      <c r="Y336" s="870">
        <f t="shared" si="74"/>
        <v>0</v>
      </c>
      <c r="Z336" s="870">
        <f t="shared" si="74"/>
        <v>0</v>
      </c>
      <c r="AB336" s="984"/>
      <c r="AD336" s="985"/>
      <c r="AE336" s="987"/>
    </row>
    <row r="337" spans="30:31" ht="30" customHeight="1">
      <c r="AD337" s="178"/>
      <c r="AE337" s="178"/>
    </row>
  </sheetData>
  <mergeCells count="142">
    <mergeCell ref="C332:C336"/>
    <mergeCell ref="D332:D336"/>
    <mergeCell ref="E332:E336"/>
    <mergeCell ref="F29:G29"/>
    <mergeCell ref="F30:G30"/>
    <mergeCell ref="F31:G31"/>
    <mergeCell ref="F32:G32"/>
    <mergeCell ref="I22:J22"/>
    <mergeCell ref="I23:J23"/>
    <mergeCell ref="I24:J24"/>
    <mergeCell ref="I25:J25"/>
    <mergeCell ref="I26:J26"/>
    <mergeCell ref="I27:J27"/>
    <mergeCell ref="I28:J28"/>
    <mergeCell ref="I29:J29"/>
    <mergeCell ref="I30:J30"/>
    <mergeCell ref="I31:J31"/>
    <mergeCell ref="I32:J32"/>
    <mergeCell ref="D301:D311"/>
    <mergeCell ref="C285:C289"/>
    <mergeCell ref="D285:D289"/>
    <mergeCell ref="E285:E289"/>
    <mergeCell ref="C291:C295"/>
    <mergeCell ref="D291:D295"/>
    <mergeCell ref="B19:J19"/>
    <mergeCell ref="B20:J20"/>
    <mergeCell ref="F22:G22"/>
    <mergeCell ref="F23:G23"/>
    <mergeCell ref="F24:G24"/>
    <mergeCell ref="F25:G25"/>
    <mergeCell ref="F26:G26"/>
    <mergeCell ref="F27:G27"/>
    <mergeCell ref="F28:G28"/>
    <mergeCell ref="B17:J17"/>
    <mergeCell ref="B18:J18"/>
    <mergeCell ref="B15:J15"/>
    <mergeCell ref="B16:J16"/>
    <mergeCell ref="B10:J10"/>
    <mergeCell ref="B11:J11"/>
    <mergeCell ref="B12:J12"/>
    <mergeCell ref="B13:J13"/>
    <mergeCell ref="B14:J14"/>
    <mergeCell ref="E291:E295"/>
    <mergeCell ref="C273:C277"/>
    <mergeCell ref="D273:D277"/>
    <mergeCell ref="E273:E277"/>
    <mergeCell ref="C279:C283"/>
    <mergeCell ref="D279:D283"/>
    <mergeCell ref="E279:E283"/>
    <mergeCell ref="C261:C265"/>
    <mergeCell ref="D261:D265"/>
    <mergeCell ref="E261:E265"/>
    <mergeCell ref="C267:C271"/>
    <mergeCell ref="D267:D271"/>
    <mergeCell ref="E267:E271"/>
    <mergeCell ref="C248:C252"/>
    <mergeCell ref="D248:D252"/>
    <mergeCell ref="E248:E252"/>
    <mergeCell ref="C255:C259"/>
    <mergeCell ref="D255:D259"/>
    <mergeCell ref="E255:E259"/>
    <mergeCell ref="C236:C240"/>
    <mergeCell ref="D236:D240"/>
    <mergeCell ref="E236:E240"/>
    <mergeCell ref="C242:C246"/>
    <mergeCell ref="D242:D246"/>
    <mergeCell ref="E242:E246"/>
    <mergeCell ref="C224:C228"/>
    <mergeCell ref="D224:D228"/>
    <mergeCell ref="E224:E228"/>
    <mergeCell ref="C230:C234"/>
    <mergeCell ref="D230:D234"/>
    <mergeCell ref="E230:E234"/>
    <mergeCell ref="C212:C216"/>
    <mergeCell ref="D212:D216"/>
    <mergeCell ref="E212:E216"/>
    <mergeCell ref="C218:C222"/>
    <mergeCell ref="D218:D222"/>
    <mergeCell ref="E218:E222"/>
    <mergeCell ref="C108:C112"/>
    <mergeCell ref="D108:D112"/>
    <mergeCell ref="E108:E112"/>
    <mergeCell ref="C169:C173"/>
    <mergeCell ref="D169:D173"/>
    <mergeCell ref="E169:E173"/>
    <mergeCell ref="C175:C179"/>
    <mergeCell ref="D175:D179"/>
    <mergeCell ref="E175:E179"/>
    <mergeCell ref="C181:C185"/>
    <mergeCell ref="D181:D185"/>
    <mergeCell ref="E181:E185"/>
    <mergeCell ref="C187:C191"/>
    <mergeCell ref="D187:D191"/>
    <mergeCell ref="E187:E191"/>
    <mergeCell ref="C205:C209"/>
    <mergeCell ref="D205:D209"/>
    <mergeCell ref="E205:E209"/>
    <mergeCell ref="C193:C197"/>
    <mergeCell ref="D193:D197"/>
    <mergeCell ref="E193:E197"/>
    <mergeCell ref="C199:C203"/>
    <mergeCell ref="D199:D203"/>
    <mergeCell ref="E199:E203"/>
    <mergeCell ref="C44:C48"/>
    <mergeCell ref="D44:D48"/>
    <mergeCell ref="E44:E48"/>
    <mergeCell ref="C51:C55"/>
    <mergeCell ref="D51:D55"/>
    <mergeCell ref="E51:E55"/>
    <mergeCell ref="C72:C76"/>
    <mergeCell ref="D72:D76"/>
    <mergeCell ref="E72:E76"/>
    <mergeCell ref="C58:C62"/>
    <mergeCell ref="D58:D62"/>
    <mergeCell ref="E58:E62"/>
    <mergeCell ref="C65:C69"/>
    <mergeCell ref="D65:D69"/>
    <mergeCell ref="E65:E69"/>
    <mergeCell ref="C78:C82"/>
    <mergeCell ref="D78:D82"/>
    <mergeCell ref="E78:E82"/>
    <mergeCell ref="C84:C88"/>
    <mergeCell ref="D84:D88"/>
    <mergeCell ref="E84:E88"/>
    <mergeCell ref="C102:C106"/>
    <mergeCell ref="D102:D106"/>
    <mergeCell ref="E102:E106"/>
    <mergeCell ref="C90:C94"/>
    <mergeCell ref="D90:D94"/>
    <mergeCell ref="E90:E94"/>
    <mergeCell ref="C96:C100"/>
    <mergeCell ref="D96:D100"/>
    <mergeCell ref="E96:E100"/>
    <mergeCell ref="C314:C318"/>
    <mergeCell ref="D314:D318"/>
    <mergeCell ref="E314:E318"/>
    <mergeCell ref="C320:C324"/>
    <mergeCell ref="D320:D324"/>
    <mergeCell ref="E320:E324"/>
    <mergeCell ref="E326:E330"/>
    <mergeCell ref="D326:D330"/>
    <mergeCell ref="C326:C330"/>
  </mergeCells>
  <hyperlinks>
    <hyperlink ref="B2:C2" location="Navigation!A1" display="NAVIGATION PAGE" xr:uid="{00000000-0004-0000-0D00-000000000000}"/>
    <hyperlink ref="B4:C4" location="Navigation!A1" display="NAVIGATION PAGE" xr:uid="{00000000-0004-0000-0D00-000001000000}"/>
    <hyperlink ref="B4" location="'Update Impact Analysis'!A1" display="NAVIGATION" xr:uid="{00000000-0004-0000-0D00-000002000000}"/>
  </hyperlink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6A308-44A8-4B56-8F79-E2D77596B674}">
  <sheetPr>
    <tabColor rgb="FFFFFFCC"/>
  </sheetPr>
  <dimension ref="A1:V116"/>
  <sheetViews>
    <sheetView topLeftCell="A97" zoomScale="80" zoomScaleNormal="80" workbookViewId="0">
      <pane xSplit="1" topLeftCell="B1" activePane="topRight" state="frozen"/>
      <selection pane="topRight" activeCell="L94" sqref="L94"/>
    </sheetView>
  </sheetViews>
  <sheetFormatPr defaultRowHeight="14.25"/>
  <cols>
    <col min="1" max="1" width="24.73046875" bestFit="1" customWidth="1"/>
    <col min="2" max="7" width="24.73046875" customWidth="1"/>
    <col min="8" max="13" width="16" customWidth="1"/>
    <col min="15" max="16" width="13.1328125" customWidth="1"/>
    <col min="18" max="18" width="21.3984375" bestFit="1" customWidth="1"/>
  </cols>
  <sheetData>
    <row r="1" spans="1:22" ht="21">
      <c r="A1" s="793" t="s">
        <v>77</v>
      </c>
      <c r="B1" s="793"/>
      <c r="C1" s="793"/>
      <c r="D1" s="793"/>
      <c r="E1" s="793"/>
      <c r="F1" s="793"/>
      <c r="G1" s="793"/>
      <c r="H1" s="746">
        <v>30</v>
      </c>
      <c r="I1" s="747">
        <v>31</v>
      </c>
      <c r="J1" s="747">
        <v>30</v>
      </c>
      <c r="K1" s="746">
        <v>31</v>
      </c>
      <c r="L1" s="747">
        <v>31</v>
      </c>
      <c r="M1" s="746">
        <v>30</v>
      </c>
    </row>
    <row r="2" spans="1:22">
      <c r="A2" s="789"/>
      <c r="B2" s="789"/>
      <c r="C2" s="789"/>
      <c r="D2" s="789"/>
      <c r="E2" s="789"/>
      <c r="F2" s="789"/>
      <c r="G2" s="789"/>
      <c r="H2" s="792"/>
      <c r="I2" s="792"/>
      <c r="J2" s="792"/>
      <c r="K2" s="792"/>
      <c r="L2" s="792"/>
      <c r="M2" s="792"/>
      <c r="R2" s="1369" t="s">
        <v>799</v>
      </c>
      <c r="S2" s="1369"/>
      <c r="T2" s="1369"/>
      <c r="U2" s="1369"/>
      <c r="V2" s="1369"/>
    </row>
    <row r="3" spans="1:22" ht="18.600000000000001" customHeight="1">
      <c r="A3" s="790" t="s">
        <v>2</v>
      </c>
      <c r="B3" s="796">
        <v>43374</v>
      </c>
      <c r="C3" s="796">
        <v>43405</v>
      </c>
      <c r="D3" s="796">
        <v>43435</v>
      </c>
      <c r="E3" s="796">
        <v>43466</v>
      </c>
      <c r="F3" s="796">
        <v>43497</v>
      </c>
      <c r="G3" s="796">
        <v>43525</v>
      </c>
      <c r="H3" s="796">
        <v>43556</v>
      </c>
      <c r="I3" s="796">
        <v>43586</v>
      </c>
      <c r="J3" s="796">
        <v>43617</v>
      </c>
      <c r="K3" s="796">
        <v>43647</v>
      </c>
      <c r="L3" s="796">
        <v>43678</v>
      </c>
      <c r="M3" s="796">
        <v>43709</v>
      </c>
      <c r="R3" s="560" t="s">
        <v>680</v>
      </c>
      <c r="S3" s="795" t="s">
        <v>110</v>
      </c>
      <c r="T3" s="795" t="s">
        <v>115</v>
      </c>
      <c r="U3" s="795" t="s">
        <v>113</v>
      </c>
      <c r="V3" s="795" t="s">
        <v>114</v>
      </c>
    </row>
    <row r="4" spans="1:22" ht="18.600000000000001" customHeight="1">
      <c r="A4" s="788" t="s">
        <v>282</v>
      </c>
      <c r="B4" s="742">
        <v>1763278.88</v>
      </c>
      <c r="C4" s="742">
        <v>2556933.0799999996</v>
      </c>
      <c r="D4" s="742">
        <v>2974985.1500000004</v>
      </c>
      <c r="E4" s="742">
        <v>3557495.8799999994</v>
      </c>
      <c r="F4" s="742">
        <v>2661240.8999999994</v>
      </c>
      <c r="G4" s="742">
        <v>2453561.6900000013</v>
      </c>
      <c r="H4" s="742">
        <v>1784164.790000001</v>
      </c>
      <c r="I4" s="742">
        <v>1205360.2999999963</v>
      </c>
      <c r="J4" s="742">
        <v>762793.39999999909</v>
      </c>
      <c r="K4" s="742">
        <v>591141.14999999828</v>
      </c>
      <c r="L4" s="742">
        <v>615604.84999999905</v>
      </c>
      <c r="M4" s="742">
        <v>832670.41999999795</v>
      </c>
      <c r="O4" s="797">
        <f>SUM(B4:M4)</f>
        <v>21759230.489999987</v>
      </c>
      <c r="R4" s="560" t="s">
        <v>327</v>
      </c>
      <c r="S4" s="800">
        <f>O4/P7</f>
        <v>4.9573271142844447E-2</v>
      </c>
      <c r="T4" s="800">
        <f>O21/P22</f>
        <v>4.805823687433658E-2</v>
      </c>
      <c r="U4" s="800">
        <f>O35/P36</f>
        <v>5.0209710618737705E-2</v>
      </c>
      <c r="V4" s="800">
        <f>O49/P50</f>
        <v>4.9103718638779971E-2</v>
      </c>
    </row>
    <row r="5" spans="1:22" ht="18.600000000000001" customHeight="1">
      <c r="A5" s="788" t="s">
        <v>280</v>
      </c>
      <c r="B5" s="742"/>
      <c r="C5" s="742"/>
      <c r="D5" s="742"/>
      <c r="E5" s="742"/>
      <c r="F5" s="742"/>
      <c r="G5" s="742"/>
      <c r="H5" s="742">
        <v>0</v>
      </c>
      <c r="I5" s="742">
        <v>0</v>
      </c>
      <c r="J5" s="742">
        <v>0</v>
      </c>
      <c r="K5" s="742">
        <v>0</v>
      </c>
      <c r="L5" s="742"/>
      <c r="M5" s="742"/>
      <c r="O5" s="797">
        <f t="shared" ref="O5:O13" si="0">SUM(B5:M5)</f>
        <v>0</v>
      </c>
      <c r="R5" s="560" t="s">
        <v>328</v>
      </c>
      <c r="S5" s="800">
        <f>O7/P7</f>
        <v>0.95042672885715551</v>
      </c>
      <c r="T5" s="800">
        <f>O22/P22</f>
        <v>0.95194176312566336</v>
      </c>
      <c r="U5" s="800">
        <f>O36/P36</f>
        <v>0.94979028938126231</v>
      </c>
      <c r="V5" s="800">
        <f>O50/P50</f>
        <v>0.95089628136122006</v>
      </c>
    </row>
    <row r="6" spans="1:22" ht="18.600000000000001" customHeight="1">
      <c r="A6" s="791" t="s">
        <v>281</v>
      </c>
      <c r="B6" s="743">
        <v>1763278.88</v>
      </c>
      <c r="C6" s="743">
        <v>2556933.0799999996</v>
      </c>
      <c r="D6" s="743">
        <v>2974985.1500000004</v>
      </c>
      <c r="E6" s="743">
        <v>3557495.8799999994</v>
      </c>
      <c r="F6" s="743">
        <f>F4</f>
        <v>2661240.8999999994</v>
      </c>
      <c r="G6" s="743">
        <f>G4</f>
        <v>2453561.6900000013</v>
      </c>
      <c r="H6" s="743">
        <v>1784164.790000001</v>
      </c>
      <c r="I6" s="743">
        <v>1205360.2999999963</v>
      </c>
      <c r="J6" s="743">
        <v>762793.39999999909</v>
      </c>
      <c r="K6" s="743">
        <v>591141.14999999828</v>
      </c>
      <c r="L6" s="743">
        <v>615604.84999999905</v>
      </c>
      <c r="M6" s="743">
        <v>832670.41999999795</v>
      </c>
      <c r="O6" s="797">
        <f t="shared" si="0"/>
        <v>21759230.489999987</v>
      </c>
      <c r="R6" s="560" t="s">
        <v>797</v>
      </c>
      <c r="S6" s="800">
        <f>(O7+O6)/P8</f>
        <v>0.70538577432688199</v>
      </c>
      <c r="T6" s="800">
        <f>(O21+O22)/P23</f>
        <v>0.68113536987608281</v>
      </c>
      <c r="U6" s="800">
        <f>(O35+O36)/P37</f>
        <v>0.73677874741069027</v>
      </c>
      <c r="V6" s="800">
        <f>(O49+O50)/P51</f>
        <v>0.74065766281263512</v>
      </c>
    </row>
    <row r="7" spans="1:22" ht="18.600000000000001" customHeight="1">
      <c r="A7" s="788" t="s">
        <v>283</v>
      </c>
      <c r="B7" s="742">
        <v>35339444.660000026</v>
      </c>
      <c r="C7" s="742">
        <v>34280368.640000008</v>
      </c>
      <c r="D7" s="742">
        <v>35368892.570000015</v>
      </c>
      <c r="E7" s="742">
        <v>35453075.100000009</v>
      </c>
      <c r="F7" s="742">
        <v>32022846.190000016</v>
      </c>
      <c r="G7" s="742">
        <v>35502960.590000018</v>
      </c>
      <c r="H7" s="742">
        <v>34250208.229999997</v>
      </c>
      <c r="I7" s="742">
        <v>35432387.679999955</v>
      </c>
      <c r="J7" s="742">
        <v>34304790.099999964</v>
      </c>
      <c r="K7" s="742">
        <v>35466836.36999996</v>
      </c>
      <c r="L7" s="742">
        <v>35431463.81999997</v>
      </c>
      <c r="M7" s="742">
        <v>34318193.259999953</v>
      </c>
      <c r="O7" s="797">
        <f t="shared" si="0"/>
        <v>417171467.20999992</v>
      </c>
      <c r="P7" s="797">
        <f>SUM(O6:O7)</f>
        <v>438930697.69999993</v>
      </c>
      <c r="R7" s="560" t="s">
        <v>798</v>
      </c>
      <c r="S7" s="800">
        <f>(O8+O9)/P8</f>
        <v>0.29461422567311796</v>
      </c>
      <c r="T7" s="800">
        <f>(O24+O23)/P23</f>
        <v>0.31886463012391725</v>
      </c>
      <c r="U7" s="800">
        <f>(O38+O37)/P37</f>
        <v>0.26322125258930973</v>
      </c>
      <c r="V7" s="800">
        <f>(O52+O51)/P51</f>
        <v>0.25934233718736482</v>
      </c>
    </row>
    <row r="8" spans="1:22" ht="18.600000000000001" customHeight="1">
      <c r="A8" s="788" t="s">
        <v>284</v>
      </c>
      <c r="B8" s="742">
        <v>15119069.400000002</v>
      </c>
      <c r="C8" s="742">
        <v>14641262.749999987</v>
      </c>
      <c r="D8" s="742">
        <v>15112620.490000002</v>
      </c>
      <c r="E8" s="742">
        <v>15142035.840000005</v>
      </c>
      <c r="F8" s="742">
        <v>13664187.820000004</v>
      </c>
      <c r="G8" s="742">
        <v>15134641.779999997</v>
      </c>
      <c r="H8" s="742">
        <v>14731628.279999999</v>
      </c>
      <c r="I8" s="742">
        <v>15227260.609999966</v>
      </c>
      <c r="J8" s="742">
        <v>14739994.599999981</v>
      </c>
      <c r="K8" s="742">
        <v>15233036.289999971</v>
      </c>
      <c r="L8" s="742">
        <v>15232260.659999941</v>
      </c>
      <c r="M8" s="742">
        <v>14745329.619999966</v>
      </c>
      <c r="O8" s="797">
        <f t="shared" si="0"/>
        <v>178723328.13999984</v>
      </c>
      <c r="P8" s="797">
        <f>O7+O8+O9+O6</f>
        <v>622256237.18999982</v>
      </c>
    </row>
    <row r="9" spans="1:22" ht="18.600000000000001" customHeight="1">
      <c r="A9" s="788" t="s">
        <v>285</v>
      </c>
      <c r="B9" s="742">
        <v>395536.04000000015</v>
      </c>
      <c r="C9" s="742">
        <v>382796.05000000016</v>
      </c>
      <c r="D9" s="742">
        <v>394598.41</v>
      </c>
      <c r="E9" s="742">
        <v>395345.39000000007</v>
      </c>
      <c r="F9" s="742">
        <v>357789.81999999995</v>
      </c>
      <c r="G9" s="742">
        <v>396894.95999999996</v>
      </c>
      <c r="H9" s="742">
        <v>372721.4</v>
      </c>
      <c r="I9" s="742">
        <v>385165.83999999973</v>
      </c>
      <c r="J9" s="742">
        <v>373432.29999999987</v>
      </c>
      <c r="K9" s="742">
        <v>386088.33999999956</v>
      </c>
      <c r="L9" s="742">
        <v>386508.03999999963</v>
      </c>
      <c r="M9" s="742">
        <v>375334.75999999931</v>
      </c>
      <c r="O9" s="797">
        <f t="shared" si="0"/>
        <v>4602211.3499999978</v>
      </c>
      <c r="R9" s="1369" t="s">
        <v>800</v>
      </c>
      <c r="S9" s="1369"/>
      <c r="T9" s="1369"/>
      <c r="U9" s="1369"/>
      <c r="V9" s="1369"/>
    </row>
    <row r="10" spans="1:22" ht="18.600000000000001" customHeight="1" thickBot="1">
      <c r="A10" s="788" t="s">
        <v>286</v>
      </c>
      <c r="B10" s="742">
        <v>2200646.1599999983</v>
      </c>
      <c r="C10" s="742">
        <v>2136371.1600000006</v>
      </c>
      <c r="D10" s="742">
        <v>2205047.2400000007</v>
      </c>
      <c r="E10" s="742">
        <v>2212790.0899999989</v>
      </c>
      <c r="F10" s="742">
        <v>1999393.92</v>
      </c>
      <c r="G10" s="742">
        <v>2217453.0500000003</v>
      </c>
      <c r="H10" s="742">
        <v>2189494.3200000008</v>
      </c>
      <c r="I10" s="742">
        <v>2267073.9899999965</v>
      </c>
      <c r="J10" s="742">
        <v>2192594.0099999956</v>
      </c>
      <c r="K10" s="742">
        <v>2267298.3099999931</v>
      </c>
      <c r="L10" s="742">
        <v>2268582.4399999939</v>
      </c>
      <c r="M10" s="742">
        <v>2197325.0699999961</v>
      </c>
      <c r="O10" s="797">
        <f t="shared" si="0"/>
        <v>26354069.759999976</v>
      </c>
      <c r="R10" s="560" t="s">
        <v>327</v>
      </c>
      <c r="S10" s="798">
        <v>0.05</v>
      </c>
      <c r="T10" s="798">
        <v>0.05</v>
      </c>
      <c r="U10" s="798">
        <v>0.05</v>
      </c>
      <c r="V10" s="798">
        <v>0.05</v>
      </c>
    </row>
    <row r="11" spans="1:22" ht="18.600000000000001" customHeight="1" thickBot="1">
      <c r="A11" s="791" t="s">
        <v>288</v>
      </c>
      <c r="B11" s="743">
        <v>53054696.260000028</v>
      </c>
      <c r="C11" s="743">
        <v>51440798.599999994</v>
      </c>
      <c r="D11" s="743">
        <v>53081158.710000016</v>
      </c>
      <c r="E11" s="743">
        <v>53203246.420000009</v>
      </c>
      <c r="F11" s="743">
        <f t="shared" ref="F11" si="1">F7+F8+F9+F10</f>
        <v>48044217.750000022</v>
      </c>
      <c r="G11" s="743">
        <f>G7+G8+G9+G10</f>
        <v>53251950.380000018</v>
      </c>
      <c r="H11" s="743">
        <v>51544052.229999997</v>
      </c>
      <c r="I11" s="743">
        <v>53311888.119999908</v>
      </c>
      <c r="J11" s="743">
        <v>51610811.009999938</v>
      </c>
      <c r="K11" s="743">
        <v>53353259.30999992</v>
      </c>
      <c r="L11" s="743">
        <v>53318814.959999904</v>
      </c>
      <c r="M11" s="743">
        <v>51636182.709999911</v>
      </c>
      <c r="O11" s="797">
        <f t="shared" si="0"/>
        <v>626851076.45999968</v>
      </c>
      <c r="R11" s="560" t="s">
        <v>328</v>
      </c>
      <c r="S11" s="798">
        <v>0.95</v>
      </c>
      <c r="T11" s="798">
        <v>0.95</v>
      </c>
      <c r="U11" s="798">
        <v>0.95</v>
      </c>
      <c r="V11" s="798">
        <v>0.95</v>
      </c>
    </row>
    <row r="12" spans="1:22" ht="18.600000000000001" customHeight="1" thickBot="1">
      <c r="A12" s="788" t="s">
        <v>287</v>
      </c>
      <c r="B12" s="742">
        <v>0</v>
      </c>
      <c r="C12" s="742"/>
      <c r="D12" s="742"/>
      <c r="E12" s="742"/>
      <c r="F12" s="742"/>
      <c r="G12" s="742"/>
      <c r="H12" s="742">
        <v>0</v>
      </c>
      <c r="I12" s="742">
        <v>0</v>
      </c>
      <c r="J12" s="742">
        <v>0</v>
      </c>
      <c r="K12" s="742">
        <v>0</v>
      </c>
      <c r="L12" s="742"/>
      <c r="M12" s="742"/>
      <c r="O12" s="797">
        <f t="shared" si="0"/>
        <v>0</v>
      </c>
      <c r="R12" s="560" t="s">
        <v>797</v>
      </c>
      <c r="S12" s="798">
        <v>0.70499999999999996</v>
      </c>
      <c r="T12" s="798">
        <v>0.68100000000000005</v>
      </c>
      <c r="U12" s="798">
        <v>0.73699999999999999</v>
      </c>
      <c r="V12" s="798">
        <v>0.74</v>
      </c>
    </row>
    <row r="13" spans="1:22" ht="18.600000000000001" customHeight="1" thickBot="1">
      <c r="A13" s="791" t="s">
        <v>88</v>
      </c>
      <c r="B13" s="60">
        <v>54817975.14000003</v>
      </c>
      <c r="C13" s="60">
        <v>53997731.679999992</v>
      </c>
      <c r="D13" s="60">
        <v>56056143.860000014</v>
      </c>
      <c r="E13" s="60">
        <v>56760742.300000012</v>
      </c>
      <c r="F13" s="60">
        <f>F11+F6</f>
        <v>50705458.650000021</v>
      </c>
      <c r="G13" s="60">
        <f>G11+G6</f>
        <v>55705512.070000023</v>
      </c>
      <c r="H13" s="60">
        <v>53328217.019999996</v>
      </c>
      <c r="I13" s="60">
        <v>54517248.419999905</v>
      </c>
      <c r="J13" s="60">
        <v>52373604.409999937</v>
      </c>
      <c r="K13" s="60">
        <v>53944400.459999919</v>
      </c>
      <c r="L13" s="60">
        <v>53934419.809999906</v>
      </c>
      <c r="M13" s="60">
        <v>52468853.129999906</v>
      </c>
      <c r="O13" s="797">
        <f t="shared" si="0"/>
        <v>648610306.94999957</v>
      </c>
      <c r="R13" s="560" t="s">
        <v>798</v>
      </c>
      <c r="S13" s="798">
        <v>0.29499999999999998</v>
      </c>
      <c r="T13" s="798">
        <v>0.31900000000000001</v>
      </c>
      <c r="U13" s="798">
        <v>0.26300000000000001</v>
      </c>
      <c r="V13" s="798">
        <v>0.26</v>
      </c>
    </row>
    <row r="15" spans="1:22">
      <c r="R15" s="1369" t="s">
        <v>208</v>
      </c>
      <c r="S15" s="1369"/>
      <c r="T15" s="1369"/>
      <c r="U15" s="1369"/>
      <c r="V15" s="1369"/>
    </row>
    <row r="16" spans="1:22" ht="21.4" thickBot="1">
      <c r="A16" s="793" t="s">
        <v>78</v>
      </c>
      <c r="B16" s="793"/>
      <c r="C16" s="793"/>
      <c r="D16" s="793"/>
      <c r="E16" s="793"/>
      <c r="F16" s="793"/>
      <c r="G16" s="793"/>
      <c r="H16" s="133"/>
      <c r="I16" s="134"/>
      <c r="J16" s="134"/>
      <c r="K16" s="134"/>
      <c r="L16" s="134"/>
      <c r="M16" s="134"/>
      <c r="R16" s="560" t="s">
        <v>327</v>
      </c>
      <c r="S16" s="799">
        <f>S4-S10</f>
        <v>-4.2672885715555608E-4</v>
      </c>
      <c r="T16" s="799">
        <f t="shared" ref="T16:U16" si="2">T4-T10</f>
        <v>-1.9417631256634232E-3</v>
      </c>
      <c r="U16" s="799">
        <f t="shared" si="2"/>
        <v>2.097106187377018E-4</v>
      </c>
      <c r="V16" s="799">
        <f>V4-V10</f>
        <v>-8.9628136122003182E-4</v>
      </c>
    </row>
    <row r="17" spans="1:22" ht="14.65" thickBot="1">
      <c r="A17" s="789"/>
      <c r="B17" s="789"/>
      <c r="C17" s="789"/>
      <c r="D17" s="789"/>
      <c r="E17" s="789"/>
      <c r="F17" s="789"/>
      <c r="G17" s="789"/>
      <c r="H17" s="792"/>
      <c r="I17" s="792"/>
      <c r="J17" s="792"/>
      <c r="K17" s="792"/>
      <c r="L17" s="792"/>
      <c r="M17" s="792"/>
      <c r="R17" s="560" t="s">
        <v>328</v>
      </c>
      <c r="S17" s="799">
        <f t="shared" ref="S17:V17" si="3">S5-S11</f>
        <v>4.2672885715555608E-4</v>
      </c>
      <c r="T17" s="799">
        <f t="shared" si="3"/>
        <v>1.9417631256634094E-3</v>
      </c>
      <c r="U17" s="799">
        <f t="shared" si="3"/>
        <v>-2.0971061873764629E-4</v>
      </c>
      <c r="V17" s="799">
        <f t="shared" si="3"/>
        <v>8.9628136122010815E-4</v>
      </c>
    </row>
    <row r="18" spans="1:22" ht="18.95" customHeight="1" thickBot="1">
      <c r="A18" s="790" t="s">
        <v>2</v>
      </c>
      <c r="B18" s="796">
        <v>43374</v>
      </c>
      <c r="C18" s="796">
        <v>43405</v>
      </c>
      <c r="D18" s="796">
        <v>43435</v>
      </c>
      <c r="E18" s="796">
        <v>43466</v>
      </c>
      <c r="F18" s="796">
        <v>43497</v>
      </c>
      <c r="G18" s="796">
        <v>43525</v>
      </c>
      <c r="H18" s="796">
        <v>43556</v>
      </c>
      <c r="I18" s="796">
        <v>43586</v>
      </c>
      <c r="J18" s="796">
        <v>43617</v>
      </c>
      <c r="K18" s="796">
        <v>43647</v>
      </c>
      <c r="L18" s="796">
        <v>43678</v>
      </c>
      <c r="M18" s="796">
        <v>43709</v>
      </c>
      <c r="O18" s="797"/>
      <c r="R18" s="560" t="s">
        <v>797</v>
      </c>
      <c r="S18" s="799">
        <f t="shared" ref="S18:V18" si="4">S6-S12</f>
        <v>3.8577432688202684E-4</v>
      </c>
      <c r="T18" s="799">
        <f t="shared" si="4"/>
        <v>1.3536987608275819E-4</v>
      </c>
      <c r="U18" s="799">
        <f t="shared" si="4"/>
        <v>-2.2125258930971725E-4</v>
      </c>
      <c r="V18" s="799">
        <f t="shared" si="4"/>
        <v>6.5766281263512916E-4</v>
      </c>
    </row>
    <row r="19" spans="1:22" ht="18.95" customHeight="1" thickBot="1">
      <c r="A19" s="788" t="s">
        <v>282</v>
      </c>
      <c r="B19" s="742">
        <v>1077668.8099999998</v>
      </c>
      <c r="C19" s="742">
        <v>1610980.8300000003</v>
      </c>
      <c r="D19" s="742">
        <v>1867155.0599999989</v>
      </c>
      <c r="E19" s="742">
        <v>2256993.0699999998</v>
      </c>
      <c r="F19" s="742">
        <v>1685414.2800000012</v>
      </c>
      <c r="G19" s="742">
        <v>1549431.6300000013</v>
      </c>
      <c r="H19" s="742">
        <v>1248899.78</v>
      </c>
      <c r="I19" s="742">
        <v>856019.99999999895</v>
      </c>
      <c r="J19" s="742">
        <v>555833.73999999836</v>
      </c>
      <c r="K19" s="742">
        <v>409358.48999999888</v>
      </c>
      <c r="L19" s="742">
        <v>426700.4399999989</v>
      </c>
      <c r="M19" s="742">
        <v>539580.35999999824</v>
      </c>
      <c r="O19" s="797">
        <f t="shared" ref="O19:O28" si="5">SUM(B19:M19)</f>
        <v>14084036.489999993</v>
      </c>
      <c r="R19" s="560" t="s">
        <v>798</v>
      </c>
      <c r="S19" s="799">
        <f t="shared" ref="S19:V19" si="6">S7-S13</f>
        <v>-3.8577432688202684E-4</v>
      </c>
      <c r="T19" s="799">
        <f t="shared" si="6"/>
        <v>-1.3536987608275819E-4</v>
      </c>
      <c r="U19" s="799">
        <f t="shared" si="6"/>
        <v>2.2125258930971725E-4</v>
      </c>
      <c r="V19" s="799">
        <f t="shared" si="6"/>
        <v>-6.5766281263518467E-4</v>
      </c>
    </row>
    <row r="20" spans="1:22" ht="18.95" customHeight="1">
      <c r="A20" s="788" t="s">
        <v>280</v>
      </c>
      <c r="B20" s="742"/>
      <c r="C20" s="742"/>
      <c r="D20" s="742"/>
      <c r="E20" s="742"/>
      <c r="F20" s="742"/>
      <c r="G20" s="742"/>
      <c r="H20" s="742">
        <v>0</v>
      </c>
      <c r="I20" s="742">
        <v>0</v>
      </c>
      <c r="J20" s="742">
        <v>0</v>
      </c>
      <c r="K20" s="742">
        <v>0</v>
      </c>
      <c r="L20" s="742"/>
      <c r="M20" s="742"/>
      <c r="O20" s="797">
        <f t="shared" si="5"/>
        <v>0</v>
      </c>
    </row>
    <row r="21" spans="1:22" ht="18.95" customHeight="1">
      <c r="A21" s="791" t="s">
        <v>281</v>
      </c>
      <c r="B21" s="743">
        <v>1077668.8099999998</v>
      </c>
      <c r="C21" s="743">
        <v>1610980.8300000003</v>
      </c>
      <c r="D21" s="743">
        <v>1867155.0599999989</v>
      </c>
      <c r="E21" s="743">
        <v>2256993.0699999998</v>
      </c>
      <c r="F21" s="743">
        <f>F19</f>
        <v>1685414.2800000012</v>
      </c>
      <c r="G21" s="743">
        <f>G19</f>
        <v>1549431.6300000013</v>
      </c>
      <c r="H21" s="743">
        <f t="shared" ref="H21:M21" si="7">H19</f>
        <v>1248899.78</v>
      </c>
      <c r="I21" s="743">
        <f t="shared" si="7"/>
        <v>856019.99999999895</v>
      </c>
      <c r="J21" s="743">
        <f t="shared" si="7"/>
        <v>555833.73999999836</v>
      </c>
      <c r="K21" s="743">
        <f t="shared" si="7"/>
        <v>409358.48999999888</v>
      </c>
      <c r="L21" s="743">
        <f t="shared" si="7"/>
        <v>426700.4399999989</v>
      </c>
      <c r="M21" s="743">
        <f t="shared" si="7"/>
        <v>539580.35999999824</v>
      </c>
      <c r="O21" s="797">
        <f t="shared" si="5"/>
        <v>14084036.489999993</v>
      </c>
    </row>
    <row r="22" spans="1:22" ht="18.95" customHeight="1">
      <c r="A22" s="788" t="s">
        <v>283</v>
      </c>
      <c r="B22" s="742">
        <v>22866350.719999991</v>
      </c>
      <c r="C22" s="742">
        <v>22142749.399999991</v>
      </c>
      <c r="D22" s="742">
        <v>22858841.019999988</v>
      </c>
      <c r="E22" s="742">
        <v>22908964.180000007</v>
      </c>
      <c r="F22" s="742">
        <v>20709363.770000011</v>
      </c>
      <c r="G22" s="742">
        <v>22939538.00999999</v>
      </c>
      <c r="H22" s="742">
        <v>23654126.629999999</v>
      </c>
      <c r="I22" s="742">
        <v>24465510.07999995</v>
      </c>
      <c r="J22" s="742">
        <v>23697206.409999963</v>
      </c>
      <c r="K22" s="742">
        <v>24494724.129999951</v>
      </c>
      <c r="L22" s="742">
        <v>24507195.169999938</v>
      </c>
      <c r="M22" s="742">
        <v>23733258.219999939</v>
      </c>
      <c r="O22" s="797">
        <f t="shared" si="5"/>
        <v>278977827.73999971</v>
      </c>
      <c r="P22" s="797">
        <f>SUM(O21:O22)</f>
        <v>293061864.22999972</v>
      </c>
    </row>
    <row r="23" spans="1:22" ht="18.95" customHeight="1">
      <c r="A23" s="788" t="s">
        <v>284</v>
      </c>
      <c r="B23" s="742">
        <v>10831365.309999993</v>
      </c>
      <c r="C23" s="742">
        <v>10484952.15</v>
      </c>
      <c r="D23" s="742">
        <v>10818415.459999999</v>
      </c>
      <c r="E23" s="742">
        <v>10838432.410000002</v>
      </c>
      <c r="F23" s="742">
        <v>9792313.1099999975</v>
      </c>
      <c r="G23" s="742">
        <v>10843554.950000001</v>
      </c>
      <c r="H23" s="742">
        <v>11286382.279999999</v>
      </c>
      <c r="I23" s="742">
        <v>11665227.839999972</v>
      </c>
      <c r="J23" s="742">
        <v>11291496.359999964</v>
      </c>
      <c r="K23" s="742">
        <v>11670998.929999974</v>
      </c>
      <c r="L23" s="742">
        <v>11673453.029999986</v>
      </c>
      <c r="M23" s="742">
        <v>11297695.009999957</v>
      </c>
      <c r="O23" s="797">
        <f t="shared" si="5"/>
        <v>132494286.83999987</v>
      </c>
      <c r="P23" s="797">
        <f>O22+O23+O24+O21</f>
        <v>430254949.58999956</v>
      </c>
    </row>
    <row r="24" spans="1:22" ht="18.95" customHeight="1">
      <c r="A24" s="788" t="s">
        <v>285</v>
      </c>
      <c r="B24" s="742">
        <v>388279.81000000011</v>
      </c>
      <c r="C24" s="742">
        <v>376143.4</v>
      </c>
      <c r="D24" s="742">
        <v>387578.79999999993</v>
      </c>
      <c r="E24" s="742">
        <v>388769.76999999996</v>
      </c>
      <c r="F24" s="742">
        <v>351635.0400000001</v>
      </c>
      <c r="G24" s="742">
        <v>389907.35999999993</v>
      </c>
      <c r="H24" s="742">
        <v>395352.84</v>
      </c>
      <c r="I24" s="742">
        <v>408041.95999999932</v>
      </c>
      <c r="J24" s="742">
        <v>396026.42999999976</v>
      </c>
      <c r="K24" s="742">
        <v>409496.00999999954</v>
      </c>
      <c r="L24" s="742">
        <v>409884.56999999942</v>
      </c>
      <c r="M24" s="742">
        <v>397682.5299999998</v>
      </c>
      <c r="O24" s="797">
        <f t="shared" si="5"/>
        <v>4698798.5199999977</v>
      </c>
    </row>
    <row r="25" spans="1:22" ht="18.95" customHeight="1">
      <c r="A25" s="788" t="s">
        <v>286</v>
      </c>
      <c r="B25" s="742">
        <v>1685656.3099999998</v>
      </c>
      <c r="C25" s="742">
        <v>1631836.6600000018</v>
      </c>
      <c r="D25" s="742">
        <v>1684595.7600000009</v>
      </c>
      <c r="E25" s="742">
        <v>1687615.7000000007</v>
      </c>
      <c r="F25" s="742">
        <v>1524149.7000000009</v>
      </c>
      <c r="G25" s="742">
        <v>1688945.0899999996</v>
      </c>
      <c r="H25" s="742">
        <v>1691619.9499999993</v>
      </c>
      <c r="I25" s="742">
        <v>1750480.5199999989</v>
      </c>
      <c r="J25" s="742">
        <v>1695848.0399999965</v>
      </c>
      <c r="K25" s="742">
        <v>1752865.0999999954</v>
      </c>
      <c r="L25" s="742">
        <v>1753844.1799999955</v>
      </c>
      <c r="M25" s="742">
        <v>1698940.8399999959</v>
      </c>
      <c r="O25" s="797">
        <f t="shared" si="5"/>
        <v>20246397.849999987</v>
      </c>
    </row>
    <row r="26" spans="1:22" ht="18.95" customHeight="1">
      <c r="A26" s="791" t="s">
        <v>288</v>
      </c>
      <c r="B26" s="743">
        <v>35771652.149999991</v>
      </c>
      <c r="C26" s="743">
        <v>34635681.609999992</v>
      </c>
      <c r="D26" s="743">
        <v>35749431.039999984</v>
      </c>
      <c r="E26" s="743">
        <v>35823782.060000017</v>
      </c>
      <c r="F26" s="743">
        <f t="shared" ref="F26:G26" si="8">F22+F23+F24+F25</f>
        <v>32377461.620000008</v>
      </c>
      <c r="G26" s="743">
        <f t="shared" si="8"/>
        <v>35861945.409999989</v>
      </c>
      <c r="H26" s="743">
        <f t="shared" ref="H26:M26" si="9">SUM(H22:H25)</f>
        <v>37027481.700000003</v>
      </c>
      <c r="I26" s="743">
        <f t="shared" si="9"/>
        <v>38289260.399999917</v>
      </c>
      <c r="J26" s="743">
        <f t="shared" si="9"/>
        <v>37080577.239999928</v>
      </c>
      <c r="K26" s="743">
        <f t="shared" si="9"/>
        <v>38328084.16999992</v>
      </c>
      <c r="L26" s="743">
        <f t="shared" si="9"/>
        <v>38344376.949999921</v>
      </c>
      <c r="M26" s="743">
        <f t="shared" si="9"/>
        <v>37127576.599999897</v>
      </c>
      <c r="O26" s="797">
        <f t="shared" si="5"/>
        <v>436417310.94999963</v>
      </c>
    </row>
    <row r="27" spans="1:22" ht="18.95" customHeight="1">
      <c r="A27" s="788" t="s">
        <v>287</v>
      </c>
      <c r="B27" s="742">
        <v>0</v>
      </c>
      <c r="C27" s="742"/>
      <c r="D27" s="742"/>
      <c r="E27" s="742"/>
      <c r="F27" s="742"/>
      <c r="G27" s="742"/>
      <c r="H27" s="742">
        <v>0</v>
      </c>
      <c r="I27" s="742">
        <v>0</v>
      </c>
      <c r="J27" s="742">
        <v>0</v>
      </c>
      <c r="K27" s="742">
        <v>0</v>
      </c>
      <c r="L27" s="742"/>
      <c r="M27" s="742"/>
      <c r="O27" s="797">
        <f t="shared" si="5"/>
        <v>0</v>
      </c>
    </row>
    <row r="28" spans="1:22" ht="18.95" customHeight="1">
      <c r="A28" s="791" t="s">
        <v>88</v>
      </c>
      <c r="B28" s="60">
        <v>36849320.959999993</v>
      </c>
      <c r="C28" s="60">
        <v>36246662.43999999</v>
      </c>
      <c r="D28" s="60">
        <v>37616586.099999987</v>
      </c>
      <c r="E28" s="60">
        <v>38080775.130000018</v>
      </c>
      <c r="F28" s="60">
        <f>F26+F21</f>
        <v>34062875.900000006</v>
      </c>
      <c r="G28" s="60">
        <f>G26+G21</f>
        <v>37411377.039999992</v>
      </c>
      <c r="H28" s="60">
        <f>H21+H26+H27</f>
        <v>38276381.480000004</v>
      </c>
      <c r="I28" s="60">
        <f t="shared" ref="I28:M28" si="10">I21+I26+I27</f>
        <v>39145280.399999917</v>
      </c>
      <c r="J28" s="60">
        <f t="shared" si="10"/>
        <v>37636410.97999993</v>
      </c>
      <c r="K28" s="60">
        <f t="shared" si="10"/>
        <v>38737442.659999922</v>
      </c>
      <c r="L28" s="60">
        <f t="shared" si="10"/>
        <v>38771077.389999919</v>
      </c>
      <c r="M28" s="60">
        <f t="shared" si="10"/>
        <v>37667156.959999897</v>
      </c>
      <c r="O28" s="797">
        <f t="shared" si="5"/>
        <v>450501347.43999958</v>
      </c>
    </row>
    <row r="29" spans="1:22" ht="18.95" customHeight="1"/>
    <row r="30" spans="1:22" ht="18.95" customHeight="1">
      <c r="A30" s="793" t="s">
        <v>79</v>
      </c>
      <c r="B30" s="797">
        <f>B26-SUM(B22:B25)</f>
        <v>0</v>
      </c>
      <c r="C30" s="797">
        <f t="shared" ref="C30:M30" si="11">C26-SUM(C22:C25)</f>
        <v>0</v>
      </c>
      <c r="D30" s="797">
        <f t="shared" si="11"/>
        <v>0</v>
      </c>
      <c r="E30" s="797">
        <f t="shared" si="11"/>
        <v>0</v>
      </c>
      <c r="F30" s="797">
        <f t="shared" si="11"/>
        <v>0</v>
      </c>
      <c r="G30" s="797">
        <f t="shared" si="11"/>
        <v>0</v>
      </c>
      <c r="H30" s="797">
        <f t="shared" si="11"/>
        <v>0</v>
      </c>
      <c r="I30" s="797">
        <f t="shared" si="11"/>
        <v>0</v>
      </c>
      <c r="J30" s="797">
        <f t="shared" si="11"/>
        <v>0</v>
      </c>
      <c r="K30" s="797">
        <f t="shared" si="11"/>
        <v>0</v>
      </c>
      <c r="L30" s="797">
        <f t="shared" si="11"/>
        <v>0</v>
      </c>
      <c r="M30" s="797">
        <f t="shared" si="11"/>
        <v>0</v>
      </c>
    </row>
    <row r="31" spans="1:22" ht="18.95" customHeight="1">
      <c r="A31" s="789"/>
      <c r="B31" s="789"/>
      <c r="C31" s="789"/>
      <c r="D31" s="789"/>
      <c r="E31" s="789"/>
      <c r="F31" s="789"/>
      <c r="G31" s="789"/>
      <c r="H31" s="792"/>
      <c r="I31" s="792"/>
      <c r="J31" s="792"/>
      <c r="K31" s="792"/>
      <c r="L31" s="792"/>
      <c r="M31" s="792"/>
    </row>
    <row r="32" spans="1:22" ht="18.95" customHeight="1">
      <c r="A32" s="790" t="s">
        <v>2</v>
      </c>
      <c r="B32" s="796">
        <v>43374</v>
      </c>
      <c r="C32" s="796">
        <v>43405</v>
      </c>
      <c r="D32" s="796">
        <v>43435</v>
      </c>
      <c r="E32" s="796">
        <v>43466</v>
      </c>
      <c r="F32" s="796">
        <v>43497</v>
      </c>
      <c r="G32" s="796">
        <v>43525</v>
      </c>
      <c r="H32" s="796">
        <v>43556</v>
      </c>
      <c r="I32" s="796">
        <v>43586</v>
      </c>
      <c r="J32" s="796">
        <v>43617</v>
      </c>
      <c r="K32" s="796">
        <v>43647</v>
      </c>
      <c r="L32" s="796">
        <v>43678</v>
      </c>
      <c r="M32" s="796">
        <v>43709</v>
      </c>
      <c r="O32" s="797">
        <f>SUM(B32:M32)</f>
        <v>522495</v>
      </c>
    </row>
    <row r="33" spans="1:16" ht="18.95" customHeight="1">
      <c r="A33" s="788" t="s">
        <v>282</v>
      </c>
      <c r="B33" s="742">
        <v>1330162.7900000007</v>
      </c>
      <c r="C33" s="742">
        <v>1742068.2700000023</v>
      </c>
      <c r="D33" s="742">
        <v>2077055.659999999</v>
      </c>
      <c r="E33" s="742">
        <v>2428878.87</v>
      </c>
      <c r="F33" s="742">
        <v>1828743.2899999991</v>
      </c>
      <c r="G33" s="742">
        <v>1778413.48</v>
      </c>
      <c r="H33" s="742">
        <v>1310447.9799999988</v>
      </c>
      <c r="I33" s="742">
        <v>911911.96999999892</v>
      </c>
      <c r="J33" s="742">
        <v>621018.86999999976</v>
      </c>
      <c r="K33" s="742">
        <v>499852.15999999898</v>
      </c>
      <c r="L33" s="742">
        <v>504475.9399999993</v>
      </c>
      <c r="M33" s="742">
        <v>728663.14999999863</v>
      </c>
      <c r="O33" s="797">
        <f t="shared" ref="O33:O41" si="12">SUM(B33:M33)</f>
        <v>15761692.429999996</v>
      </c>
    </row>
    <row r="34" spans="1:16" ht="18.95" customHeight="1">
      <c r="A34" s="788" t="s">
        <v>280</v>
      </c>
      <c r="B34" s="742"/>
      <c r="C34" s="742"/>
      <c r="D34" s="742"/>
      <c r="E34" s="742"/>
      <c r="F34" s="742"/>
      <c r="G34" s="742"/>
      <c r="H34" s="742">
        <v>0</v>
      </c>
      <c r="I34" s="742">
        <v>0</v>
      </c>
      <c r="J34" s="742">
        <v>0</v>
      </c>
      <c r="K34" s="742">
        <v>0</v>
      </c>
      <c r="L34" s="742"/>
      <c r="M34" s="742"/>
      <c r="O34" s="797">
        <f t="shared" si="12"/>
        <v>0</v>
      </c>
    </row>
    <row r="35" spans="1:16" ht="18.95" customHeight="1">
      <c r="A35" s="791" t="s">
        <v>281</v>
      </c>
      <c r="B35" s="743">
        <v>1330162.7900000007</v>
      </c>
      <c r="C35" s="743">
        <v>1742068.2700000023</v>
      </c>
      <c r="D35" s="743">
        <v>2077055.659999999</v>
      </c>
      <c r="E35" s="743">
        <v>2428878.87</v>
      </c>
      <c r="F35" s="743">
        <f>F33</f>
        <v>1828743.2899999991</v>
      </c>
      <c r="G35" s="743">
        <f>G33</f>
        <v>1778413.48</v>
      </c>
      <c r="H35" s="743">
        <f t="shared" ref="H35:M35" si="13">H33</f>
        <v>1310447.9799999988</v>
      </c>
      <c r="I35" s="743">
        <f t="shared" si="13"/>
        <v>911911.96999999892</v>
      </c>
      <c r="J35" s="743">
        <f t="shared" si="13"/>
        <v>621018.86999999976</v>
      </c>
      <c r="K35" s="743">
        <f t="shared" si="13"/>
        <v>499852.15999999898</v>
      </c>
      <c r="L35" s="743">
        <f t="shared" si="13"/>
        <v>504475.9399999993</v>
      </c>
      <c r="M35" s="743">
        <f t="shared" si="13"/>
        <v>728663.14999999863</v>
      </c>
      <c r="O35" s="797">
        <f t="shared" si="12"/>
        <v>15761692.429999996</v>
      </c>
    </row>
    <row r="36" spans="1:16" ht="18.95" customHeight="1">
      <c r="A36" s="788" t="s">
        <v>283</v>
      </c>
      <c r="B36" s="742">
        <v>24602745.829999998</v>
      </c>
      <c r="C36" s="742">
        <v>23845662.280000005</v>
      </c>
      <c r="D36" s="742">
        <v>24640861.28999998</v>
      </c>
      <c r="E36" s="742">
        <v>24692231.359999992</v>
      </c>
      <c r="F36" s="742">
        <v>22326739.840000007</v>
      </c>
      <c r="G36" s="742">
        <v>24753831.5</v>
      </c>
      <c r="H36" s="742">
        <v>25110620.030000005</v>
      </c>
      <c r="I36" s="742">
        <v>25930219.76999994</v>
      </c>
      <c r="J36" s="742">
        <v>25115149.599999964</v>
      </c>
      <c r="K36" s="742">
        <v>25960212.179999981</v>
      </c>
      <c r="L36" s="742">
        <v>25984218.609999958</v>
      </c>
      <c r="M36" s="742">
        <v>25193028.419999983</v>
      </c>
      <c r="O36" s="797">
        <f t="shared" si="12"/>
        <v>298155520.7099998</v>
      </c>
      <c r="P36" s="797">
        <f>SUM(O35:O36)</f>
        <v>313917213.13999981</v>
      </c>
    </row>
    <row r="37" spans="1:16" ht="18.95" customHeight="1">
      <c r="A37" s="788" t="s">
        <v>284</v>
      </c>
      <c r="B37" s="742">
        <v>9010097.6100000013</v>
      </c>
      <c r="C37" s="742">
        <v>8723479.8600000087</v>
      </c>
      <c r="D37" s="742">
        <v>9013507.1300000008</v>
      </c>
      <c r="E37" s="742">
        <v>9032271.5799999926</v>
      </c>
      <c r="F37" s="742">
        <v>8159799.3900000015</v>
      </c>
      <c r="G37" s="742">
        <v>9038080.5399999972</v>
      </c>
      <c r="H37" s="742">
        <v>9252713.1500000041</v>
      </c>
      <c r="I37" s="742">
        <v>9550073.8799999803</v>
      </c>
      <c r="J37" s="742">
        <v>9243665.3399999943</v>
      </c>
      <c r="K37" s="742">
        <v>9553177.55999998</v>
      </c>
      <c r="L37" s="742">
        <v>9555604.2399999965</v>
      </c>
      <c r="M37" s="742">
        <v>9263660.3899999857</v>
      </c>
      <c r="O37" s="797">
        <f t="shared" si="12"/>
        <v>109396130.66999994</v>
      </c>
      <c r="P37" s="797">
        <f>O36+O37+O38+O35</f>
        <v>426067139.20999974</v>
      </c>
    </row>
    <row r="38" spans="1:16" ht="18.95" customHeight="1">
      <c r="A38" s="788" t="s">
        <v>285</v>
      </c>
      <c r="B38" s="742">
        <v>228771.44999999992</v>
      </c>
      <c r="C38" s="742">
        <v>221502.48999999996</v>
      </c>
      <c r="D38" s="742">
        <v>228326.55999999994</v>
      </c>
      <c r="E38" s="742">
        <v>229005.69</v>
      </c>
      <c r="F38" s="742">
        <v>207184.96999999997</v>
      </c>
      <c r="G38" s="742">
        <v>229673.06000000003</v>
      </c>
      <c r="H38" s="742">
        <v>230355.81999999998</v>
      </c>
      <c r="I38" s="742">
        <v>238234.88999999952</v>
      </c>
      <c r="J38" s="742">
        <v>230978.78999999983</v>
      </c>
      <c r="K38" s="742">
        <v>238718.8199999996</v>
      </c>
      <c r="L38" s="742">
        <v>239024.52999999959</v>
      </c>
      <c r="M38" s="742">
        <v>232018.32999999973</v>
      </c>
      <c r="O38" s="797">
        <f t="shared" si="12"/>
        <v>2753795.399999998</v>
      </c>
    </row>
    <row r="39" spans="1:16" ht="18.95" customHeight="1">
      <c r="A39" s="788" t="s">
        <v>286</v>
      </c>
      <c r="B39" s="742">
        <v>3380096.6399999992</v>
      </c>
      <c r="C39" s="742">
        <v>3281559.3200000012</v>
      </c>
      <c r="D39" s="742">
        <v>3389727.6499999994</v>
      </c>
      <c r="E39" s="742">
        <v>3397219.410000002</v>
      </c>
      <c r="F39" s="742">
        <v>3071155.5800000005</v>
      </c>
      <c r="G39" s="742">
        <v>3406152.8800000008</v>
      </c>
      <c r="H39" s="742">
        <v>3342374.6699999985</v>
      </c>
      <c r="I39" s="742">
        <v>3453256.5099999923</v>
      </c>
      <c r="J39" s="742">
        <v>3343476.519999993</v>
      </c>
      <c r="K39" s="742">
        <v>3457608.7999999966</v>
      </c>
      <c r="L39" s="742">
        <v>3461841.1599999936</v>
      </c>
      <c r="M39" s="742">
        <v>3355193.6699999915</v>
      </c>
      <c r="O39" s="797">
        <f t="shared" si="12"/>
        <v>40339662.809999973</v>
      </c>
    </row>
    <row r="40" spans="1:16" ht="18.95" customHeight="1">
      <c r="A40" s="791" t="s">
        <v>288</v>
      </c>
      <c r="B40" s="743">
        <v>37221711.530000001</v>
      </c>
      <c r="C40" s="743">
        <v>36072203.950000018</v>
      </c>
      <c r="D40" s="743">
        <v>37272422.62999998</v>
      </c>
      <c r="E40" s="743">
        <v>37350728.039999984</v>
      </c>
      <c r="F40" s="743">
        <f>F36+F37+F38+F39</f>
        <v>33764879.780000009</v>
      </c>
      <c r="G40" s="743">
        <f>G36+G37+G38+G39</f>
        <v>37427737.980000004</v>
      </c>
      <c r="H40" s="743">
        <f t="shared" ref="H40:M40" si="14">SUM(H36:H39)</f>
        <v>37936063.670000009</v>
      </c>
      <c r="I40" s="743">
        <f t="shared" si="14"/>
        <v>39171785.049999908</v>
      </c>
      <c r="J40" s="743">
        <f t="shared" si="14"/>
        <v>37933270.249999955</v>
      </c>
      <c r="K40" s="743">
        <f t="shared" si="14"/>
        <v>39209717.359999962</v>
      </c>
      <c r="L40" s="743">
        <f t="shared" si="14"/>
        <v>39240688.539999954</v>
      </c>
      <c r="M40" s="743">
        <f t="shared" si="14"/>
        <v>38043900.809999965</v>
      </c>
      <c r="O40" s="797">
        <f t="shared" si="12"/>
        <v>450645109.58999968</v>
      </c>
    </row>
    <row r="41" spans="1:16" ht="18.95" customHeight="1">
      <c r="A41" s="788" t="s">
        <v>287</v>
      </c>
      <c r="B41" s="742">
        <v>0</v>
      </c>
      <c r="C41" s="742"/>
      <c r="D41" s="742"/>
      <c r="E41" s="742"/>
      <c r="F41" s="742"/>
      <c r="G41" s="742"/>
      <c r="H41" s="742">
        <v>0</v>
      </c>
      <c r="I41" s="742">
        <v>0</v>
      </c>
      <c r="J41" s="742">
        <v>0</v>
      </c>
      <c r="K41" s="742">
        <v>0</v>
      </c>
      <c r="L41" s="742"/>
      <c r="M41" s="742"/>
      <c r="O41" s="797">
        <f t="shared" si="12"/>
        <v>0</v>
      </c>
    </row>
    <row r="42" spans="1:16" ht="18.95" customHeight="1">
      <c r="A42" s="791" t="s">
        <v>88</v>
      </c>
      <c r="B42" s="60">
        <v>38551874.32</v>
      </c>
      <c r="C42" s="60">
        <v>37814272.220000021</v>
      </c>
      <c r="D42" s="60">
        <v>39349478.289999977</v>
      </c>
      <c r="E42" s="60">
        <v>39779606.909999982</v>
      </c>
      <c r="F42" s="60">
        <f>F40+F35</f>
        <v>35593623.070000008</v>
      </c>
      <c r="G42" s="60">
        <f>G40+G35</f>
        <v>39206151.460000001</v>
      </c>
      <c r="H42" s="60">
        <f t="shared" ref="H42:M42" si="15">H35+H40+H41</f>
        <v>39246511.650000006</v>
      </c>
      <c r="I42" s="60">
        <f t="shared" si="15"/>
        <v>40083697.019999906</v>
      </c>
      <c r="J42" s="60">
        <f t="shared" si="15"/>
        <v>38554289.119999953</v>
      </c>
      <c r="K42" s="60">
        <f t="shared" si="15"/>
        <v>39709569.519999959</v>
      </c>
      <c r="L42" s="60">
        <f t="shared" si="15"/>
        <v>39745164.479999952</v>
      </c>
      <c r="M42" s="60">
        <f t="shared" si="15"/>
        <v>38772563.959999964</v>
      </c>
    </row>
    <row r="43" spans="1:16" ht="18.95" customHeight="1"/>
    <row r="44" spans="1:16" ht="18.95" customHeight="1">
      <c r="A44" s="794" t="s">
        <v>80</v>
      </c>
    </row>
    <row r="45" spans="1:16" ht="18.95" customHeight="1"/>
    <row r="46" spans="1:16" ht="18.95" customHeight="1">
      <c r="A46" s="790" t="s">
        <v>2</v>
      </c>
      <c r="B46" s="796">
        <v>43374</v>
      </c>
      <c r="C46" s="796">
        <v>43405</v>
      </c>
      <c r="D46" s="796">
        <v>43435</v>
      </c>
      <c r="E46" s="796">
        <v>43466</v>
      </c>
      <c r="F46" s="796">
        <v>43497</v>
      </c>
      <c r="G46" s="796">
        <v>43525</v>
      </c>
      <c r="H46" s="796">
        <v>43556</v>
      </c>
      <c r="I46" s="796">
        <v>43586</v>
      </c>
      <c r="J46" s="796">
        <v>43617</v>
      </c>
      <c r="K46" s="796">
        <v>43647</v>
      </c>
      <c r="L46" s="796">
        <v>43678</v>
      </c>
      <c r="M46" s="796">
        <v>43709</v>
      </c>
    </row>
    <row r="47" spans="1:16" ht="18.95" customHeight="1">
      <c r="A47" s="788" t="s">
        <v>282</v>
      </c>
      <c r="B47" s="742">
        <v>997111.66</v>
      </c>
      <c r="C47" s="742">
        <v>1391818.3799999994</v>
      </c>
      <c r="D47" s="742">
        <v>1598936.0399999989</v>
      </c>
      <c r="E47" s="742">
        <v>1912077.2200000004</v>
      </c>
      <c r="F47" s="742">
        <v>1474259.1499999987</v>
      </c>
      <c r="G47" s="742">
        <v>1295789.1500000001</v>
      </c>
      <c r="H47" s="742">
        <v>1017621.4599999995</v>
      </c>
      <c r="I47" s="742">
        <v>684483.0899999981</v>
      </c>
      <c r="J47" s="742">
        <v>467059.17999999906</v>
      </c>
      <c r="K47" s="742">
        <v>311035.2199999991</v>
      </c>
      <c r="L47" s="742">
        <v>332783.40999999887</v>
      </c>
      <c r="M47" s="742">
        <v>469853.58999999956</v>
      </c>
      <c r="O47" s="797">
        <f>SUM(B47:M47)</f>
        <v>11952827.549999991</v>
      </c>
    </row>
    <row r="48" spans="1:16" ht="18.95" customHeight="1">
      <c r="A48" s="788" t="s">
        <v>280</v>
      </c>
      <c r="B48" s="742"/>
      <c r="C48" s="742"/>
      <c r="D48" s="742"/>
      <c r="E48" s="742"/>
      <c r="F48" s="742"/>
      <c r="G48" s="742"/>
      <c r="H48" s="742">
        <v>0</v>
      </c>
      <c r="I48" s="742">
        <v>0</v>
      </c>
      <c r="J48" s="742">
        <v>0</v>
      </c>
      <c r="K48" s="742">
        <v>0</v>
      </c>
      <c r="L48" s="742"/>
      <c r="M48" s="742"/>
      <c r="O48" s="797">
        <f t="shared" ref="O48:O56" si="16">SUM(B48:M48)</f>
        <v>0</v>
      </c>
    </row>
    <row r="49" spans="1:22" ht="18.95" customHeight="1">
      <c r="A49" s="791" t="s">
        <v>281</v>
      </c>
      <c r="B49" s="743">
        <v>997111.66</v>
      </c>
      <c r="C49" s="743">
        <v>1391818.3799999994</v>
      </c>
      <c r="D49" s="743">
        <v>1598936.0399999989</v>
      </c>
      <c r="E49" s="743">
        <v>1912077.2200000004</v>
      </c>
      <c r="F49" s="743">
        <f>F47</f>
        <v>1474259.1499999987</v>
      </c>
      <c r="G49" s="743">
        <f>G47</f>
        <v>1295789.1500000001</v>
      </c>
      <c r="H49" s="742">
        <f t="shared" ref="H49:M49" si="17">H47</f>
        <v>1017621.4599999995</v>
      </c>
      <c r="I49" s="742">
        <f t="shared" si="17"/>
        <v>684483.0899999981</v>
      </c>
      <c r="J49" s="742">
        <f t="shared" si="17"/>
        <v>467059.17999999906</v>
      </c>
      <c r="K49" s="742">
        <f t="shared" si="17"/>
        <v>311035.2199999991</v>
      </c>
      <c r="L49" s="742">
        <f t="shared" si="17"/>
        <v>332783.40999999887</v>
      </c>
      <c r="M49" s="742">
        <f t="shared" si="17"/>
        <v>469853.58999999956</v>
      </c>
      <c r="O49" s="797">
        <f t="shared" si="16"/>
        <v>11952827.549999991</v>
      </c>
    </row>
    <row r="50" spans="1:22" ht="18.95" customHeight="1">
      <c r="A50" s="788" t="s">
        <v>283</v>
      </c>
      <c r="B50" s="742">
        <v>19312456.510000005</v>
      </c>
      <c r="C50" s="742">
        <v>18711699.250000004</v>
      </c>
      <c r="D50" s="742">
        <v>19319728.890000001</v>
      </c>
      <c r="E50" s="742">
        <v>19378440.870000008</v>
      </c>
      <c r="F50" s="742">
        <v>17500694.060000002</v>
      </c>
      <c r="G50" s="742">
        <v>19401208.659999996</v>
      </c>
      <c r="H50" s="742">
        <v>19209551.430000018</v>
      </c>
      <c r="I50" s="742">
        <v>19862143.509999923</v>
      </c>
      <c r="J50" s="742">
        <v>19245541.949999962</v>
      </c>
      <c r="K50" s="742">
        <v>19898823.889999948</v>
      </c>
      <c r="L50" s="742">
        <v>20128623.169999961</v>
      </c>
      <c r="M50" s="742">
        <v>19498267.569999944</v>
      </c>
      <c r="O50" s="797">
        <f t="shared" si="16"/>
        <v>231467179.75999975</v>
      </c>
      <c r="P50" s="797">
        <f>SUM(O49:O50)</f>
        <v>243420007.30999973</v>
      </c>
    </row>
    <row r="51" spans="1:22" ht="18.95" customHeight="1">
      <c r="A51" s="788" t="s">
        <v>284</v>
      </c>
      <c r="B51" s="742">
        <v>6927659.3700000057</v>
      </c>
      <c r="C51" s="742">
        <v>6705884.0499999989</v>
      </c>
      <c r="D51" s="742">
        <v>6918664.6099999985</v>
      </c>
      <c r="E51" s="742">
        <v>6932884.9999999991</v>
      </c>
      <c r="F51" s="742">
        <v>6262473.54</v>
      </c>
      <c r="G51" s="742">
        <v>6939496.6500000013</v>
      </c>
      <c r="H51" s="742">
        <v>6924212.2400000012</v>
      </c>
      <c r="I51" s="742">
        <v>7156593.7199999988</v>
      </c>
      <c r="J51" s="742">
        <v>6924962.6399999922</v>
      </c>
      <c r="K51" s="742">
        <v>7157660.109999991</v>
      </c>
      <c r="L51" s="742">
        <v>7160270.399999979</v>
      </c>
      <c r="M51" s="742">
        <v>6931111.0799999833</v>
      </c>
      <c r="O51" s="797">
        <f t="shared" si="16"/>
        <v>82941873.409999952</v>
      </c>
      <c r="P51" s="797">
        <f>O50+O51+O52+O49</f>
        <v>328653870.10999972</v>
      </c>
    </row>
    <row r="52" spans="1:22" ht="18.95" customHeight="1">
      <c r="A52" s="788" t="s">
        <v>285</v>
      </c>
      <c r="B52" s="742">
        <v>194222.37000000002</v>
      </c>
      <c r="C52" s="742">
        <v>188071.38999999996</v>
      </c>
      <c r="D52" s="742">
        <v>193589.1</v>
      </c>
      <c r="E52" s="742">
        <v>194394.16</v>
      </c>
      <c r="F52" s="742">
        <v>175755.3</v>
      </c>
      <c r="G52" s="742">
        <v>194901.43000000005</v>
      </c>
      <c r="H52" s="742">
        <v>188125.27000000002</v>
      </c>
      <c r="I52" s="742">
        <v>194534.49999999959</v>
      </c>
      <c r="J52" s="742">
        <v>188729.26999999976</v>
      </c>
      <c r="K52" s="742">
        <v>194946.75999999954</v>
      </c>
      <c r="L52" s="742">
        <v>195178.89999999959</v>
      </c>
      <c r="M52" s="742">
        <v>189540.93999999939</v>
      </c>
      <c r="O52" s="797">
        <f t="shared" si="16"/>
        <v>2291989.3899999978</v>
      </c>
    </row>
    <row r="53" spans="1:22" ht="18.95" customHeight="1">
      <c r="A53" s="788" t="s">
        <v>286</v>
      </c>
      <c r="B53" s="742">
        <v>1883382.6000000003</v>
      </c>
      <c r="C53" s="742">
        <v>1823632.4000000004</v>
      </c>
      <c r="D53" s="742">
        <v>1883569.7400000005</v>
      </c>
      <c r="E53" s="742">
        <v>1890586.5500000012</v>
      </c>
      <c r="F53" s="742">
        <v>1707280.2999999998</v>
      </c>
      <c r="G53" s="742">
        <v>1893482.8700000003</v>
      </c>
      <c r="H53" s="742">
        <v>1956626.8300000003</v>
      </c>
      <c r="I53" s="742">
        <v>2023437.2899999951</v>
      </c>
      <c r="J53" s="742">
        <v>1962669.5599999961</v>
      </c>
      <c r="K53" s="742">
        <v>2030244.9399999955</v>
      </c>
      <c r="L53" s="742">
        <v>2033365.8599999957</v>
      </c>
      <c r="M53" s="742">
        <v>1970002.9199999967</v>
      </c>
      <c r="O53" s="797">
        <f t="shared" si="16"/>
        <v>23058281.859999985</v>
      </c>
    </row>
    <row r="54" spans="1:22" ht="18.95" customHeight="1">
      <c r="A54" s="791" t="s">
        <v>288</v>
      </c>
      <c r="B54" s="743">
        <v>28317720.850000013</v>
      </c>
      <c r="C54" s="743">
        <v>27429287.090000004</v>
      </c>
      <c r="D54" s="743">
        <v>28315552.340000004</v>
      </c>
      <c r="E54" s="743">
        <v>28396306.580000009</v>
      </c>
      <c r="F54" s="743">
        <f t="shared" ref="F54:G54" si="18">F50+F51+F52+F53</f>
        <v>25646203.200000003</v>
      </c>
      <c r="G54" s="743">
        <f t="shared" si="18"/>
        <v>28429089.609999999</v>
      </c>
      <c r="H54" s="743">
        <f t="shared" ref="H54:M54" si="19">SUM(H50:H53)</f>
        <v>28278515.770000022</v>
      </c>
      <c r="I54" s="743">
        <f t="shared" si="19"/>
        <v>29236709.019999918</v>
      </c>
      <c r="J54" s="743">
        <f t="shared" si="19"/>
        <v>28321903.41999995</v>
      </c>
      <c r="K54" s="743">
        <f t="shared" si="19"/>
        <v>29281675.699999932</v>
      </c>
      <c r="L54" s="743">
        <f t="shared" si="19"/>
        <v>29517438.329999935</v>
      </c>
      <c r="M54" s="743">
        <f t="shared" si="19"/>
        <v>28588922.509999923</v>
      </c>
      <c r="O54" s="797">
        <f t="shared" si="16"/>
        <v>339759324.41999972</v>
      </c>
    </row>
    <row r="55" spans="1:22" ht="18.95" customHeight="1">
      <c r="A55" s="788" t="s">
        <v>287</v>
      </c>
      <c r="B55" s="742">
        <v>0</v>
      </c>
      <c r="C55" s="742"/>
      <c r="D55" s="742"/>
      <c r="E55" s="742"/>
      <c r="F55" s="742"/>
      <c r="G55" s="742"/>
      <c r="H55" s="742">
        <v>0</v>
      </c>
      <c r="I55" s="742">
        <v>0</v>
      </c>
      <c r="J55" s="742">
        <v>0</v>
      </c>
      <c r="K55" s="742">
        <v>0</v>
      </c>
      <c r="L55" s="742"/>
      <c r="M55" s="742"/>
      <c r="O55" s="797">
        <f t="shared" si="16"/>
        <v>0</v>
      </c>
    </row>
    <row r="56" spans="1:22" ht="18.95" customHeight="1">
      <c r="A56" s="791" t="s">
        <v>88</v>
      </c>
      <c r="B56" s="60">
        <v>29314832.510000013</v>
      </c>
      <c r="C56" s="60">
        <v>28821105.470000003</v>
      </c>
      <c r="D56" s="60">
        <v>29914488.380000003</v>
      </c>
      <c r="E56" s="60">
        <v>30308383.800000008</v>
      </c>
      <c r="F56" s="60">
        <f>F54+F49</f>
        <v>27120462.350000001</v>
      </c>
      <c r="G56" s="60">
        <f>G54+G49</f>
        <v>29724878.759999998</v>
      </c>
      <c r="H56" s="60">
        <f t="shared" ref="H56:M56" si="20">H49+H54+H55</f>
        <v>29296137.230000023</v>
      </c>
      <c r="I56" s="60">
        <f t="shared" si="20"/>
        <v>29921192.109999917</v>
      </c>
      <c r="J56" s="60">
        <f t="shared" si="20"/>
        <v>28788962.599999949</v>
      </c>
      <c r="K56" s="60">
        <f t="shared" si="20"/>
        <v>29592710.919999931</v>
      </c>
      <c r="L56" s="60">
        <f t="shared" si="20"/>
        <v>29850221.739999935</v>
      </c>
      <c r="M56" s="60">
        <f t="shared" si="20"/>
        <v>29058776.099999923</v>
      </c>
      <c r="O56" s="797">
        <f t="shared" si="16"/>
        <v>351712151.96999973</v>
      </c>
    </row>
    <row r="58" spans="1:22" ht="18">
      <c r="A58" s="1370" t="s">
        <v>847</v>
      </c>
      <c r="B58" s="1370"/>
      <c r="C58" s="1370"/>
      <c r="D58" s="1370"/>
      <c r="E58" s="1370"/>
      <c r="F58" s="1370"/>
      <c r="G58" s="1370"/>
      <c r="H58" s="1370"/>
      <c r="I58" s="1370"/>
      <c r="J58" s="1370"/>
      <c r="K58" s="1370"/>
      <c r="L58" s="1370"/>
      <c r="M58" s="1370"/>
      <c r="N58" s="1370"/>
      <c r="O58" s="1370"/>
      <c r="P58" s="1370"/>
      <c r="Q58" s="1370"/>
      <c r="R58" s="1370"/>
      <c r="S58" s="1370"/>
      <c r="T58" s="1370"/>
      <c r="U58" s="1370"/>
      <c r="V58" s="1370"/>
    </row>
    <row r="59" spans="1:22" ht="21">
      <c r="A59" s="950" t="s">
        <v>77</v>
      </c>
      <c r="B59" s="950"/>
      <c r="C59" s="950"/>
      <c r="D59" s="950"/>
      <c r="E59" s="950"/>
      <c r="F59" s="950"/>
      <c r="G59" s="950"/>
      <c r="H59" s="746">
        <v>30</v>
      </c>
      <c r="I59" s="747">
        <v>31</v>
      </c>
      <c r="J59" s="747">
        <v>30</v>
      </c>
      <c r="K59" s="746">
        <v>31</v>
      </c>
      <c r="L59" s="747">
        <v>31</v>
      </c>
      <c r="M59" s="746">
        <v>30</v>
      </c>
    </row>
    <row r="60" spans="1:22">
      <c r="A60" s="947"/>
      <c r="B60" s="947"/>
      <c r="C60" s="947"/>
      <c r="D60" s="947"/>
      <c r="E60" s="947"/>
      <c r="F60" s="947"/>
      <c r="G60" s="947"/>
      <c r="H60" s="945"/>
      <c r="I60" s="945"/>
      <c r="J60" s="945"/>
      <c r="K60" s="945"/>
      <c r="L60" s="945"/>
      <c r="M60" s="945"/>
      <c r="R60" s="1369" t="s">
        <v>848</v>
      </c>
      <c r="S60" s="1369"/>
      <c r="T60" s="1369"/>
      <c r="U60" s="1369"/>
      <c r="V60" s="1369"/>
    </row>
    <row r="61" spans="1:22" ht="18.600000000000001" customHeight="1">
      <c r="A61" s="946" t="s">
        <v>2</v>
      </c>
      <c r="B61" s="796">
        <v>43739</v>
      </c>
      <c r="C61" s="796">
        <v>43770</v>
      </c>
      <c r="D61" s="796">
        <v>43800</v>
      </c>
      <c r="E61" s="796">
        <v>43831</v>
      </c>
      <c r="F61" s="796">
        <v>43862</v>
      </c>
      <c r="G61" s="796">
        <v>43891</v>
      </c>
      <c r="H61" s="796">
        <v>43922</v>
      </c>
      <c r="I61" s="796">
        <v>43952</v>
      </c>
      <c r="J61" s="796">
        <v>43983</v>
      </c>
      <c r="K61" s="796">
        <v>44013</v>
      </c>
      <c r="L61" s="796">
        <v>44044</v>
      </c>
      <c r="M61" s="796">
        <v>44075</v>
      </c>
      <c r="R61" s="560" t="s">
        <v>680</v>
      </c>
      <c r="S61" s="949" t="s">
        <v>110</v>
      </c>
      <c r="T61" s="949" t="s">
        <v>115</v>
      </c>
      <c r="U61" s="949" t="s">
        <v>113</v>
      </c>
      <c r="V61" s="949" t="s">
        <v>114</v>
      </c>
    </row>
    <row r="62" spans="1:22" ht="18.600000000000001" customHeight="1">
      <c r="A62" s="944" t="s">
        <v>282</v>
      </c>
      <c r="B62" s="742">
        <v>1763278.88</v>
      </c>
      <c r="C62" s="742">
        <v>2556933.0799999996</v>
      </c>
      <c r="D62" s="742">
        <v>2974985.1500000004</v>
      </c>
      <c r="E62" s="742">
        <v>3557495.8799999994</v>
      </c>
      <c r="F62" s="742">
        <v>2934006.7197823524</v>
      </c>
      <c r="G62" s="742">
        <v>2742960.6422781483</v>
      </c>
      <c r="H62" s="742" t="e">
        <f>#REF!</f>
        <v>#REF!</v>
      </c>
      <c r="I62" s="742" t="e">
        <f>#REF!</f>
        <v>#REF!</v>
      </c>
      <c r="J62" s="742" t="e">
        <f>#REF!</f>
        <v>#REF!</v>
      </c>
      <c r="K62" s="742" t="e">
        <f>#REF!</f>
        <v>#REF!</v>
      </c>
      <c r="L62" s="742" t="e">
        <f>#REF!</f>
        <v>#REF!</v>
      </c>
      <c r="M62" s="742" t="e">
        <f>#REF!</f>
        <v>#REF!</v>
      </c>
      <c r="O62" s="797" t="e">
        <f>SUM(B62:M62)</f>
        <v>#REF!</v>
      </c>
      <c r="R62" s="560" t="s">
        <v>327</v>
      </c>
      <c r="S62" s="800" t="e">
        <f>O62/P65</f>
        <v>#REF!</v>
      </c>
      <c r="T62" s="800" t="e">
        <f>O79/P80</f>
        <v>#REF!</v>
      </c>
      <c r="U62" s="800" t="e">
        <f>O93/P94</f>
        <v>#REF!</v>
      </c>
      <c r="V62" s="800" t="e">
        <f>O107/P108</f>
        <v>#REF!</v>
      </c>
    </row>
    <row r="63" spans="1:22" ht="18.600000000000001" customHeight="1">
      <c r="A63" s="944" t="s">
        <v>280</v>
      </c>
      <c r="B63" s="742">
        <v>0</v>
      </c>
      <c r="C63" s="742">
        <v>0</v>
      </c>
      <c r="D63" s="742">
        <v>0</v>
      </c>
      <c r="E63" s="742">
        <v>0</v>
      </c>
      <c r="F63" s="742">
        <v>0</v>
      </c>
      <c r="G63" s="742">
        <v>0</v>
      </c>
      <c r="H63" s="742" t="e">
        <f>#REF!</f>
        <v>#REF!</v>
      </c>
      <c r="I63" s="742" t="e">
        <f>#REF!</f>
        <v>#REF!</v>
      </c>
      <c r="J63" s="742" t="e">
        <f>#REF!</f>
        <v>#REF!</v>
      </c>
      <c r="K63" s="742" t="e">
        <f>#REF!</f>
        <v>#REF!</v>
      </c>
      <c r="L63" s="742" t="e">
        <f>#REF!</f>
        <v>#REF!</v>
      </c>
      <c r="M63" s="742" t="e">
        <f>#REF!</f>
        <v>#REF!</v>
      </c>
      <c r="O63" s="797" t="e">
        <f t="shared" ref="O63:O71" si="21">SUM(B63:M63)</f>
        <v>#REF!</v>
      </c>
      <c r="R63" s="560" t="s">
        <v>328</v>
      </c>
      <c r="S63" s="800" t="e">
        <f>O65/P65</f>
        <v>#REF!</v>
      </c>
      <c r="T63" s="800" t="e">
        <f>O80/P80</f>
        <v>#REF!</v>
      </c>
      <c r="U63" s="800" t="e">
        <f>O94/P94</f>
        <v>#REF!</v>
      </c>
      <c r="V63" s="800" t="e">
        <f>O108/P108</f>
        <v>#REF!</v>
      </c>
    </row>
    <row r="64" spans="1:22" ht="18.600000000000001" customHeight="1">
      <c r="A64" s="948" t="s">
        <v>281</v>
      </c>
      <c r="B64" s="742">
        <v>1763278.88</v>
      </c>
      <c r="C64" s="742">
        <v>2556933.0799999996</v>
      </c>
      <c r="D64" s="742">
        <v>2974985.1500000004</v>
      </c>
      <c r="E64" s="742">
        <v>3557495.8799999994</v>
      </c>
      <c r="F64" s="742">
        <v>2934006.7197823524</v>
      </c>
      <c r="G64" s="742">
        <v>2742960.6422781483</v>
      </c>
      <c r="H64" s="742" t="e">
        <f>#REF!</f>
        <v>#REF!</v>
      </c>
      <c r="I64" s="742" t="e">
        <f>#REF!</f>
        <v>#REF!</v>
      </c>
      <c r="J64" s="742" t="e">
        <f>#REF!</f>
        <v>#REF!</v>
      </c>
      <c r="K64" s="742" t="e">
        <f>#REF!</f>
        <v>#REF!</v>
      </c>
      <c r="L64" s="742" t="e">
        <f>#REF!</f>
        <v>#REF!</v>
      </c>
      <c r="M64" s="742" t="e">
        <f>#REF!</f>
        <v>#REF!</v>
      </c>
      <c r="O64" s="797" t="e">
        <f t="shared" si="21"/>
        <v>#REF!</v>
      </c>
      <c r="R64" s="560" t="s">
        <v>797</v>
      </c>
      <c r="S64" s="800" t="e">
        <f>(O65+O64)/P66</f>
        <v>#REF!</v>
      </c>
      <c r="T64" s="800" t="e">
        <f>(O79+O80)/P81</f>
        <v>#REF!</v>
      </c>
      <c r="U64" s="800" t="e">
        <f>(O93+O94)/P95</f>
        <v>#REF!</v>
      </c>
      <c r="V64" s="800" t="e">
        <f>(O107+O108)/P109</f>
        <v>#REF!</v>
      </c>
    </row>
    <row r="65" spans="1:22" ht="18.600000000000001" customHeight="1">
      <c r="A65" s="944" t="s">
        <v>283</v>
      </c>
      <c r="B65" s="742">
        <v>35339444.660000026</v>
      </c>
      <c r="C65" s="742">
        <v>34280368.640000008</v>
      </c>
      <c r="D65" s="742">
        <v>35368892.570000015</v>
      </c>
      <c r="E65" s="742">
        <v>35453075.100000009</v>
      </c>
      <c r="F65" s="742">
        <v>32001959.672936447</v>
      </c>
      <c r="G65" s="742">
        <v>35408421.102487504</v>
      </c>
      <c r="H65" s="742" t="e">
        <f>#REF!</f>
        <v>#REF!</v>
      </c>
      <c r="I65" s="742" t="e">
        <f>#REF!</f>
        <v>#REF!</v>
      </c>
      <c r="J65" s="742" t="e">
        <f>#REF!</f>
        <v>#REF!</v>
      </c>
      <c r="K65" s="742" t="e">
        <f>#REF!</f>
        <v>#REF!</v>
      </c>
      <c r="L65" s="742" t="e">
        <f>#REF!</f>
        <v>#REF!</v>
      </c>
      <c r="M65" s="742" t="e">
        <f>#REF!</f>
        <v>#REF!</v>
      </c>
      <c r="O65" s="797" t="e">
        <f t="shared" si="21"/>
        <v>#REF!</v>
      </c>
      <c r="P65" s="797" t="e">
        <f>SUM(O64:O65)</f>
        <v>#REF!</v>
      </c>
      <c r="R65" s="560" t="s">
        <v>798</v>
      </c>
      <c r="S65" s="800" t="e">
        <f>(O66+O67)/P66</f>
        <v>#REF!</v>
      </c>
      <c r="T65" s="800" t="e">
        <f>(O82+O81)/P81</f>
        <v>#REF!</v>
      </c>
      <c r="U65" s="800" t="e">
        <f>(O96+O95)/P95</f>
        <v>#REF!</v>
      </c>
      <c r="V65" s="800" t="e">
        <f>(O110+O109)/P109</f>
        <v>#REF!</v>
      </c>
    </row>
    <row r="66" spans="1:22" ht="18.600000000000001" customHeight="1">
      <c r="A66" s="944" t="s">
        <v>284</v>
      </c>
      <c r="B66" s="742">
        <v>15119069.400000002</v>
      </c>
      <c r="C66" s="742">
        <v>14641262.749999987</v>
      </c>
      <c r="D66" s="742">
        <v>15112620.490000002</v>
      </c>
      <c r="E66" s="742">
        <v>15142035.840000005</v>
      </c>
      <c r="F66" s="742">
        <v>13668061.767590888</v>
      </c>
      <c r="G66" s="742">
        <v>15122964.083069857</v>
      </c>
      <c r="H66" s="742" t="e">
        <f>#REF!</f>
        <v>#REF!</v>
      </c>
      <c r="I66" s="742" t="e">
        <f>#REF!</f>
        <v>#REF!</v>
      </c>
      <c r="J66" s="742" t="e">
        <f>#REF!</f>
        <v>#REF!</v>
      </c>
      <c r="K66" s="742" t="e">
        <f>#REF!</f>
        <v>#REF!</v>
      </c>
      <c r="L66" s="742" t="e">
        <f>#REF!</f>
        <v>#REF!</v>
      </c>
      <c r="M66" s="742" t="e">
        <f>#REF!</f>
        <v>#REF!</v>
      </c>
      <c r="O66" s="797" t="e">
        <f t="shared" si="21"/>
        <v>#REF!</v>
      </c>
      <c r="P66" s="797" t="e">
        <f>O65+O66+O67+O64</f>
        <v>#REF!</v>
      </c>
    </row>
    <row r="67" spans="1:22" ht="18.600000000000001" customHeight="1">
      <c r="A67" s="944" t="s">
        <v>285</v>
      </c>
      <c r="B67" s="742">
        <v>395536.04000000015</v>
      </c>
      <c r="C67" s="742">
        <v>382796.05000000016</v>
      </c>
      <c r="D67" s="742">
        <v>394598.41</v>
      </c>
      <c r="E67" s="742">
        <v>395345.39000000007</v>
      </c>
      <c r="F67" s="742">
        <v>356861.20856865629</v>
      </c>
      <c r="G67" s="742">
        <v>394847.44300917228</v>
      </c>
      <c r="H67" s="742" t="e">
        <f>#REF!</f>
        <v>#REF!</v>
      </c>
      <c r="I67" s="742" t="e">
        <f>#REF!</f>
        <v>#REF!</v>
      </c>
      <c r="J67" s="742" t="e">
        <f>#REF!</f>
        <v>#REF!</v>
      </c>
      <c r="K67" s="742" t="e">
        <f>#REF!</f>
        <v>#REF!</v>
      </c>
      <c r="L67" s="742" t="e">
        <f>#REF!</f>
        <v>#REF!</v>
      </c>
      <c r="M67" s="742" t="e">
        <f>#REF!</f>
        <v>#REF!</v>
      </c>
      <c r="O67" s="797" t="e">
        <f t="shared" si="21"/>
        <v>#REF!</v>
      </c>
      <c r="R67" s="1369" t="s">
        <v>800</v>
      </c>
      <c r="S67" s="1369"/>
      <c r="T67" s="1369"/>
      <c r="U67" s="1369"/>
      <c r="V67" s="1369"/>
    </row>
    <row r="68" spans="1:22" ht="18.600000000000001" customHeight="1" thickBot="1">
      <c r="A68" s="944" t="s">
        <v>286</v>
      </c>
      <c r="B68" s="742">
        <v>2200646.1599999983</v>
      </c>
      <c r="C68" s="742">
        <v>2136371.1600000006</v>
      </c>
      <c r="D68" s="742">
        <v>2205047.2400000007</v>
      </c>
      <c r="E68" s="742">
        <v>2212790.0899999989</v>
      </c>
      <c r="F68" s="742">
        <v>1997390.0437441426</v>
      </c>
      <c r="G68" s="742">
        <v>2210003.0278651677</v>
      </c>
      <c r="H68" s="742" t="e">
        <f>#REF!</f>
        <v>#REF!</v>
      </c>
      <c r="I68" s="742" t="e">
        <f>#REF!</f>
        <v>#REF!</v>
      </c>
      <c r="J68" s="742" t="e">
        <f>#REF!</f>
        <v>#REF!</v>
      </c>
      <c r="K68" s="742" t="e">
        <f>#REF!</f>
        <v>#REF!</v>
      </c>
      <c r="L68" s="742" t="e">
        <f>#REF!</f>
        <v>#REF!</v>
      </c>
      <c r="M68" s="742" t="e">
        <f>#REF!</f>
        <v>#REF!</v>
      </c>
      <c r="O68" s="797" t="e">
        <f t="shared" si="21"/>
        <v>#REF!</v>
      </c>
      <c r="R68" s="560" t="s">
        <v>327</v>
      </c>
      <c r="S68" s="798">
        <v>0.05</v>
      </c>
      <c r="T68" s="798">
        <v>0.05</v>
      </c>
      <c r="U68" s="798">
        <v>0.05</v>
      </c>
      <c r="V68" s="798">
        <v>0.05</v>
      </c>
    </row>
    <row r="69" spans="1:22" ht="18.600000000000001" customHeight="1" thickBot="1">
      <c r="A69" s="948" t="s">
        <v>288</v>
      </c>
      <c r="B69" s="742">
        <v>53054696.260000028</v>
      </c>
      <c r="C69" s="742">
        <v>51440798.599999994</v>
      </c>
      <c r="D69" s="742">
        <v>53081158.710000016</v>
      </c>
      <c r="E69" s="742">
        <v>53203246.420000009</v>
      </c>
      <c r="F69" s="742">
        <v>48024272.692840129</v>
      </c>
      <c r="G69" s="742">
        <v>53136235.656431705</v>
      </c>
      <c r="H69" s="742" t="e">
        <f>#REF!</f>
        <v>#REF!</v>
      </c>
      <c r="I69" s="742" t="e">
        <f>#REF!</f>
        <v>#REF!</v>
      </c>
      <c r="J69" s="742" t="e">
        <f>#REF!</f>
        <v>#REF!</v>
      </c>
      <c r="K69" s="742" t="e">
        <f>#REF!</f>
        <v>#REF!</v>
      </c>
      <c r="L69" s="742" t="e">
        <f>#REF!</f>
        <v>#REF!</v>
      </c>
      <c r="M69" s="742" t="e">
        <f>#REF!</f>
        <v>#REF!</v>
      </c>
      <c r="O69" s="797" t="e">
        <f t="shared" si="21"/>
        <v>#REF!</v>
      </c>
      <c r="R69" s="560" t="s">
        <v>328</v>
      </c>
      <c r="S69" s="798">
        <v>0.95</v>
      </c>
      <c r="T69" s="798">
        <v>0.95</v>
      </c>
      <c r="U69" s="798">
        <v>0.95</v>
      </c>
      <c r="V69" s="798">
        <v>0.95</v>
      </c>
    </row>
    <row r="70" spans="1:22" ht="18.600000000000001" customHeight="1" thickBot="1">
      <c r="A70" s="944" t="s">
        <v>287</v>
      </c>
      <c r="B70" s="742">
        <v>0</v>
      </c>
      <c r="C70" s="742">
        <v>0</v>
      </c>
      <c r="D70" s="742">
        <v>0</v>
      </c>
      <c r="E70" s="742">
        <v>0</v>
      </c>
      <c r="F70" s="742">
        <v>0</v>
      </c>
      <c r="G70" s="742">
        <v>0</v>
      </c>
      <c r="H70" s="742" t="e">
        <f>#REF!</f>
        <v>#REF!</v>
      </c>
      <c r="I70" s="742" t="e">
        <f>#REF!</f>
        <v>#REF!</v>
      </c>
      <c r="J70" s="742" t="e">
        <f>#REF!</f>
        <v>#REF!</v>
      </c>
      <c r="K70" s="742" t="e">
        <f>#REF!</f>
        <v>#REF!</v>
      </c>
      <c r="L70" s="742" t="e">
        <f>#REF!</f>
        <v>#REF!</v>
      </c>
      <c r="M70" s="742" t="e">
        <f>#REF!</f>
        <v>#REF!</v>
      </c>
      <c r="O70" s="797" t="e">
        <f t="shared" si="21"/>
        <v>#REF!</v>
      </c>
      <c r="R70" s="560" t="s">
        <v>797</v>
      </c>
      <c r="S70" s="798">
        <v>0.70499999999999996</v>
      </c>
      <c r="T70" s="798">
        <v>0.68100000000000005</v>
      </c>
      <c r="U70" s="798">
        <v>0.73699999999999999</v>
      </c>
      <c r="V70" s="798">
        <v>0.74</v>
      </c>
    </row>
    <row r="71" spans="1:22" ht="18.600000000000001" customHeight="1" thickBot="1">
      <c r="A71" s="948" t="s">
        <v>88</v>
      </c>
      <c r="B71" s="60">
        <f>B69+B64+B70</f>
        <v>54817975.14000003</v>
      </c>
      <c r="C71" s="60">
        <f t="shared" ref="C71:M71" si="22">C69+C64+C70</f>
        <v>53997731.679999992</v>
      </c>
      <c r="D71" s="60">
        <f t="shared" si="22"/>
        <v>56056143.860000014</v>
      </c>
      <c r="E71" s="60">
        <f t="shared" si="22"/>
        <v>56760742.300000012</v>
      </c>
      <c r="F71" s="60">
        <f t="shared" si="22"/>
        <v>50958279.412622482</v>
      </c>
      <c r="G71" s="60">
        <f t="shared" si="22"/>
        <v>55879196.298709854</v>
      </c>
      <c r="H71" s="60" t="e">
        <f t="shared" si="22"/>
        <v>#REF!</v>
      </c>
      <c r="I71" s="60" t="e">
        <f t="shared" si="22"/>
        <v>#REF!</v>
      </c>
      <c r="J71" s="60" t="e">
        <f t="shared" si="22"/>
        <v>#REF!</v>
      </c>
      <c r="K71" s="60" t="e">
        <f t="shared" si="22"/>
        <v>#REF!</v>
      </c>
      <c r="L71" s="60" t="e">
        <f t="shared" si="22"/>
        <v>#REF!</v>
      </c>
      <c r="M71" s="60" t="e">
        <f t="shared" si="22"/>
        <v>#REF!</v>
      </c>
      <c r="O71" s="797" t="e">
        <f t="shared" si="21"/>
        <v>#REF!</v>
      </c>
      <c r="R71" s="560" t="s">
        <v>798</v>
      </c>
      <c r="S71" s="798">
        <v>0.29499999999999998</v>
      </c>
      <c r="T71" s="798">
        <v>0.31900000000000001</v>
      </c>
      <c r="U71" s="798">
        <v>0.26300000000000001</v>
      </c>
      <c r="V71" s="798">
        <v>0.26</v>
      </c>
    </row>
    <row r="73" spans="1:22">
      <c r="B73" s="797">
        <f>B69-SUM(B65:B68)</f>
        <v>0</v>
      </c>
      <c r="C73" s="797">
        <f t="shared" ref="C73:M73" si="23">C69-SUM(C65:C68)</f>
        <v>0</v>
      </c>
      <c r="D73" s="797">
        <f t="shared" si="23"/>
        <v>0</v>
      </c>
      <c r="E73" s="797">
        <f t="shared" si="23"/>
        <v>0</v>
      </c>
      <c r="F73" s="797">
        <f t="shared" si="23"/>
        <v>0</v>
      </c>
      <c r="G73" s="797">
        <f t="shared" si="23"/>
        <v>0</v>
      </c>
      <c r="H73" s="797" t="e">
        <f t="shared" si="23"/>
        <v>#REF!</v>
      </c>
      <c r="I73" s="797" t="e">
        <f t="shared" si="23"/>
        <v>#REF!</v>
      </c>
      <c r="J73" s="797" t="e">
        <f t="shared" si="23"/>
        <v>#REF!</v>
      </c>
      <c r="K73" s="797" t="e">
        <f t="shared" si="23"/>
        <v>#REF!</v>
      </c>
      <c r="L73" s="797" t="e">
        <f t="shared" si="23"/>
        <v>#REF!</v>
      </c>
      <c r="M73" s="797" t="e">
        <f t="shared" si="23"/>
        <v>#REF!</v>
      </c>
      <c r="R73" s="1369" t="s">
        <v>208</v>
      </c>
      <c r="S73" s="1369"/>
      <c r="T73" s="1369"/>
      <c r="U73" s="1369"/>
      <c r="V73" s="1369"/>
    </row>
    <row r="74" spans="1:22" ht="21.4" thickBot="1">
      <c r="A74" s="950" t="s">
        <v>78</v>
      </c>
      <c r="B74" s="950"/>
      <c r="C74" s="950"/>
      <c r="D74" s="950"/>
      <c r="E74" s="950"/>
      <c r="F74" s="950"/>
      <c r="G74" s="950"/>
      <c r="H74" s="133"/>
      <c r="I74" s="134"/>
      <c r="J74" s="134"/>
      <c r="K74" s="134"/>
      <c r="L74" s="134"/>
      <c r="M74" s="134"/>
      <c r="R74" s="560" t="s">
        <v>327</v>
      </c>
      <c r="S74" s="799" t="e">
        <f>S62-S68</f>
        <v>#REF!</v>
      </c>
      <c r="T74" s="799" t="e">
        <f t="shared" ref="T74:U74" si="24">T62-T68</f>
        <v>#REF!</v>
      </c>
      <c r="U74" s="799" t="e">
        <f t="shared" si="24"/>
        <v>#REF!</v>
      </c>
      <c r="V74" s="799" t="e">
        <f>V62-V68</f>
        <v>#REF!</v>
      </c>
    </row>
    <row r="75" spans="1:22" ht="14.65" thickBot="1">
      <c r="A75" s="947"/>
      <c r="B75" s="947"/>
      <c r="C75" s="947"/>
      <c r="D75" s="947"/>
      <c r="E75" s="947"/>
      <c r="F75" s="947"/>
      <c r="G75" s="947"/>
      <c r="H75" s="945"/>
      <c r="I75" s="945"/>
      <c r="J75" s="945"/>
      <c r="K75" s="945"/>
      <c r="L75" s="945"/>
      <c r="M75" s="945"/>
      <c r="R75" s="560" t="s">
        <v>328</v>
      </c>
      <c r="S75" s="799" t="e">
        <f t="shared" ref="S75:V75" si="25">S63-S69</f>
        <v>#REF!</v>
      </c>
      <c r="T75" s="799" t="e">
        <f t="shared" si="25"/>
        <v>#REF!</v>
      </c>
      <c r="U75" s="799" t="e">
        <f t="shared" si="25"/>
        <v>#REF!</v>
      </c>
      <c r="V75" s="799" t="e">
        <f t="shared" si="25"/>
        <v>#REF!</v>
      </c>
    </row>
    <row r="76" spans="1:22" ht="18.95" customHeight="1" thickBot="1">
      <c r="A76" s="946" t="s">
        <v>2</v>
      </c>
      <c r="B76" s="796">
        <v>43739</v>
      </c>
      <c r="C76" s="796">
        <v>43770</v>
      </c>
      <c r="D76" s="796">
        <v>43800</v>
      </c>
      <c r="E76" s="796">
        <v>43831</v>
      </c>
      <c r="F76" s="796">
        <v>43862</v>
      </c>
      <c r="G76" s="796">
        <v>43891</v>
      </c>
      <c r="H76" s="796">
        <v>43922</v>
      </c>
      <c r="I76" s="796">
        <v>43952</v>
      </c>
      <c r="J76" s="796">
        <v>43983</v>
      </c>
      <c r="K76" s="796">
        <v>44013</v>
      </c>
      <c r="L76" s="796">
        <v>44044</v>
      </c>
      <c r="M76" s="796">
        <v>44075</v>
      </c>
      <c r="O76" s="797"/>
      <c r="R76" s="560" t="s">
        <v>797</v>
      </c>
      <c r="S76" s="799" t="e">
        <f t="shared" ref="S76:V76" si="26">S64-S70</f>
        <v>#REF!</v>
      </c>
      <c r="T76" s="799" t="e">
        <f t="shared" si="26"/>
        <v>#REF!</v>
      </c>
      <c r="U76" s="799" t="e">
        <f t="shared" si="26"/>
        <v>#REF!</v>
      </c>
      <c r="V76" s="799" t="e">
        <f t="shared" si="26"/>
        <v>#REF!</v>
      </c>
    </row>
    <row r="77" spans="1:22" ht="18.95" customHeight="1" thickBot="1">
      <c r="A77" s="944" t="s">
        <v>282</v>
      </c>
      <c r="B77" s="742">
        <v>1077668.8099999998</v>
      </c>
      <c r="C77" s="742">
        <v>1610980.8300000003</v>
      </c>
      <c r="D77" s="742">
        <v>1867155.0599999989</v>
      </c>
      <c r="E77" s="742">
        <v>2256993.0699999998</v>
      </c>
      <c r="F77" s="742">
        <v>1869868.7712813066</v>
      </c>
      <c r="G77" s="742">
        <v>1763577.0757785866</v>
      </c>
      <c r="H77" s="742" t="e">
        <f>#REF!</f>
        <v>#REF!</v>
      </c>
      <c r="I77" s="742" t="e">
        <f>#REF!</f>
        <v>#REF!</v>
      </c>
      <c r="J77" s="742" t="e">
        <f>#REF!</f>
        <v>#REF!</v>
      </c>
      <c r="K77" s="742" t="e">
        <f>#REF!</f>
        <v>#REF!</v>
      </c>
      <c r="L77" s="742" t="e">
        <f>#REF!</f>
        <v>#REF!</v>
      </c>
      <c r="M77" s="742" t="e">
        <f>#REF!</f>
        <v>#REF!</v>
      </c>
      <c r="O77" s="797" t="e">
        <f>SUM(B77:M77)</f>
        <v>#REF!</v>
      </c>
      <c r="R77" s="560" t="s">
        <v>798</v>
      </c>
      <c r="S77" s="799" t="e">
        <f t="shared" ref="S77:V77" si="27">S65-S71</f>
        <v>#REF!</v>
      </c>
      <c r="T77" s="799" t="e">
        <f t="shared" si="27"/>
        <v>#REF!</v>
      </c>
      <c r="U77" s="799" t="e">
        <f t="shared" si="27"/>
        <v>#REF!</v>
      </c>
      <c r="V77" s="799" t="e">
        <f t="shared" si="27"/>
        <v>#REF!</v>
      </c>
    </row>
    <row r="78" spans="1:22" ht="18.95" customHeight="1">
      <c r="A78" s="944" t="s">
        <v>280</v>
      </c>
      <c r="B78" s="742">
        <v>0</v>
      </c>
      <c r="C78" s="742">
        <v>0</v>
      </c>
      <c r="D78" s="742">
        <v>0</v>
      </c>
      <c r="E78" s="742">
        <v>0</v>
      </c>
      <c r="F78" s="742">
        <v>0</v>
      </c>
      <c r="G78" s="742">
        <v>0</v>
      </c>
      <c r="H78" s="742" t="e">
        <f>#REF!</f>
        <v>#REF!</v>
      </c>
      <c r="I78" s="742" t="e">
        <f>#REF!</f>
        <v>#REF!</v>
      </c>
      <c r="J78" s="742" t="e">
        <f>#REF!</f>
        <v>#REF!</v>
      </c>
      <c r="K78" s="742" t="e">
        <f>#REF!</f>
        <v>#REF!</v>
      </c>
      <c r="L78" s="742" t="e">
        <f>#REF!</f>
        <v>#REF!</v>
      </c>
      <c r="M78" s="742" t="e">
        <f>#REF!</f>
        <v>#REF!</v>
      </c>
      <c r="O78" s="797" t="e">
        <f t="shared" ref="O78:O86" si="28">SUM(B78:M78)</f>
        <v>#REF!</v>
      </c>
    </row>
    <row r="79" spans="1:22" ht="18.95" customHeight="1">
      <c r="A79" s="948" t="s">
        <v>281</v>
      </c>
      <c r="B79" s="742">
        <v>1077668.8099999998</v>
      </c>
      <c r="C79" s="742">
        <v>1610980.8300000003</v>
      </c>
      <c r="D79" s="742">
        <v>1867155.0599999989</v>
      </c>
      <c r="E79" s="742">
        <v>2256993.0699999998</v>
      </c>
      <c r="F79" s="742">
        <v>1869868.7712813066</v>
      </c>
      <c r="G79" s="742">
        <v>1763577.0757785866</v>
      </c>
      <c r="H79" s="742" t="e">
        <f>#REF!</f>
        <v>#REF!</v>
      </c>
      <c r="I79" s="742" t="e">
        <f>#REF!</f>
        <v>#REF!</v>
      </c>
      <c r="J79" s="742" t="e">
        <f>#REF!</f>
        <v>#REF!</v>
      </c>
      <c r="K79" s="742" t="e">
        <f>#REF!</f>
        <v>#REF!</v>
      </c>
      <c r="L79" s="742" t="e">
        <f>#REF!</f>
        <v>#REF!</v>
      </c>
      <c r="M79" s="742" t="e">
        <f>#REF!</f>
        <v>#REF!</v>
      </c>
      <c r="O79" s="797" t="e">
        <f t="shared" si="28"/>
        <v>#REF!</v>
      </c>
    </row>
    <row r="80" spans="1:22" ht="18.95" customHeight="1">
      <c r="A80" s="944" t="s">
        <v>283</v>
      </c>
      <c r="B80" s="742">
        <v>22866350.719999991</v>
      </c>
      <c r="C80" s="742">
        <v>22142749.399999991</v>
      </c>
      <c r="D80" s="742">
        <v>22858841.019999988</v>
      </c>
      <c r="E80" s="742">
        <v>22908964.180000007</v>
      </c>
      <c r="F80" s="742">
        <v>20678932.526140891</v>
      </c>
      <c r="G80" s="742">
        <v>22880109.790736955</v>
      </c>
      <c r="H80" s="742" t="e">
        <f>#REF!</f>
        <v>#REF!</v>
      </c>
      <c r="I80" s="742" t="e">
        <f>#REF!</f>
        <v>#REF!</v>
      </c>
      <c r="J80" s="742" t="e">
        <f>#REF!</f>
        <v>#REF!</v>
      </c>
      <c r="K80" s="742" t="e">
        <f>#REF!</f>
        <v>#REF!</v>
      </c>
      <c r="L80" s="742" t="e">
        <f>#REF!</f>
        <v>#REF!</v>
      </c>
      <c r="M80" s="742" t="e">
        <f>#REF!</f>
        <v>#REF!</v>
      </c>
      <c r="O80" s="797" t="e">
        <f t="shared" si="28"/>
        <v>#REF!</v>
      </c>
      <c r="P80" s="797" t="e">
        <f>SUM(O79:O80)</f>
        <v>#REF!</v>
      </c>
    </row>
    <row r="81" spans="1:16" ht="18.95" customHeight="1">
      <c r="A81" s="944" t="s">
        <v>284</v>
      </c>
      <c r="B81" s="742">
        <v>10831365.309999993</v>
      </c>
      <c r="C81" s="742">
        <v>10484952.15</v>
      </c>
      <c r="D81" s="742">
        <v>10818415.459999999</v>
      </c>
      <c r="E81" s="742">
        <v>10838432.410000002</v>
      </c>
      <c r="F81" s="742">
        <v>9783384.8241465352</v>
      </c>
      <c r="G81" s="742">
        <v>10824781.144700436</v>
      </c>
      <c r="H81" s="742" t="e">
        <f>#REF!</f>
        <v>#REF!</v>
      </c>
      <c r="I81" s="742" t="e">
        <f>#REF!</f>
        <v>#REF!</v>
      </c>
      <c r="J81" s="742" t="e">
        <f>#REF!</f>
        <v>#REF!</v>
      </c>
      <c r="K81" s="742" t="e">
        <f>#REF!</f>
        <v>#REF!</v>
      </c>
      <c r="L81" s="742" t="e">
        <f>#REF!</f>
        <v>#REF!</v>
      </c>
      <c r="M81" s="742" t="e">
        <f>#REF!</f>
        <v>#REF!</v>
      </c>
      <c r="O81" s="797" t="e">
        <f t="shared" si="28"/>
        <v>#REF!</v>
      </c>
      <c r="P81" s="797" t="e">
        <f>O80+O81+O82+O79</f>
        <v>#REF!</v>
      </c>
    </row>
    <row r="82" spans="1:16" ht="18.95" customHeight="1">
      <c r="A82" s="944" t="s">
        <v>285</v>
      </c>
      <c r="B82" s="742">
        <v>388279.81000000011</v>
      </c>
      <c r="C82" s="742">
        <v>376143.4</v>
      </c>
      <c r="D82" s="742">
        <v>387578.79999999993</v>
      </c>
      <c r="E82" s="742">
        <v>388769.76999999996</v>
      </c>
      <c r="F82" s="742">
        <v>350925.68039596587</v>
      </c>
      <c r="G82" s="742">
        <v>388280.10516010813</v>
      </c>
      <c r="H82" s="742" t="e">
        <f>#REF!</f>
        <v>#REF!</v>
      </c>
      <c r="I82" s="742" t="e">
        <f>#REF!</f>
        <v>#REF!</v>
      </c>
      <c r="J82" s="742" t="e">
        <f>#REF!</f>
        <v>#REF!</v>
      </c>
      <c r="K82" s="742" t="e">
        <f>#REF!</f>
        <v>#REF!</v>
      </c>
      <c r="L82" s="742" t="e">
        <f>#REF!</f>
        <v>#REF!</v>
      </c>
      <c r="M82" s="742" t="e">
        <f>#REF!</f>
        <v>#REF!</v>
      </c>
      <c r="O82" s="797" t="e">
        <f t="shared" si="28"/>
        <v>#REF!</v>
      </c>
    </row>
    <row r="83" spans="1:16" ht="18.95" customHeight="1">
      <c r="A83" s="944" t="s">
        <v>286</v>
      </c>
      <c r="B83" s="742">
        <v>1685656.3099999998</v>
      </c>
      <c r="C83" s="742">
        <v>1631836.6600000018</v>
      </c>
      <c r="D83" s="742">
        <v>1684595.7600000009</v>
      </c>
      <c r="E83" s="742">
        <v>1687615.7000000007</v>
      </c>
      <c r="F83" s="742">
        <v>1523337.8041955642</v>
      </c>
      <c r="G83" s="742">
        <v>1685490.1075920842</v>
      </c>
      <c r="H83" s="742" t="e">
        <f>#REF!</f>
        <v>#REF!</v>
      </c>
      <c r="I83" s="742" t="e">
        <f>#REF!</f>
        <v>#REF!</v>
      </c>
      <c r="J83" s="742" t="e">
        <f>#REF!</f>
        <v>#REF!</v>
      </c>
      <c r="K83" s="742" t="e">
        <f>#REF!</f>
        <v>#REF!</v>
      </c>
      <c r="L83" s="742" t="e">
        <f>#REF!</f>
        <v>#REF!</v>
      </c>
      <c r="M83" s="742" t="e">
        <f>#REF!</f>
        <v>#REF!</v>
      </c>
      <c r="O83" s="797" t="e">
        <f t="shared" si="28"/>
        <v>#REF!</v>
      </c>
    </row>
    <row r="84" spans="1:16" ht="18.95" customHeight="1">
      <c r="A84" s="948" t="s">
        <v>288</v>
      </c>
      <c r="B84" s="742">
        <v>35771652.149999991</v>
      </c>
      <c r="C84" s="742">
        <v>34635681.609999992</v>
      </c>
      <c r="D84" s="742">
        <v>35749431.039999984</v>
      </c>
      <c r="E84" s="742">
        <v>35823782.060000017</v>
      </c>
      <c r="F84" s="742">
        <v>32336580.834878955</v>
      </c>
      <c r="G84" s="742">
        <v>35778661.148189582</v>
      </c>
      <c r="H84" s="742" t="e">
        <f>#REF!</f>
        <v>#REF!</v>
      </c>
      <c r="I84" s="742" t="e">
        <f>#REF!</f>
        <v>#REF!</v>
      </c>
      <c r="J84" s="742" t="e">
        <f>#REF!</f>
        <v>#REF!</v>
      </c>
      <c r="K84" s="742" t="e">
        <f>#REF!</f>
        <v>#REF!</v>
      </c>
      <c r="L84" s="742" t="e">
        <f>#REF!</f>
        <v>#REF!</v>
      </c>
      <c r="M84" s="742" t="e">
        <f>#REF!</f>
        <v>#REF!</v>
      </c>
      <c r="O84" s="797" t="e">
        <f t="shared" si="28"/>
        <v>#REF!</v>
      </c>
    </row>
    <row r="85" spans="1:16" ht="18.95" customHeight="1">
      <c r="A85" s="944" t="s">
        <v>287</v>
      </c>
      <c r="B85" s="742">
        <v>0</v>
      </c>
      <c r="C85" s="742">
        <v>0</v>
      </c>
      <c r="D85" s="742">
        <v>0</v>
      </c>
      <c r="E85" s="742">
        <v>0</v>
      </c>
      <c r="F85" s="742">
        <v>0</v>
      </c>
      <c r="G85" s="742">
        <v>0</v>
      </c>
      <c r="H85" s="742" t="e">
        <f>#REF!</f>
        <v>#REF!</v>
      </c>
      <c r="I85" s="742" t="e">
        <f>#REF!</f>
        <v>#REF!</v>
      </c>
      <c r="J85" s="742" t="e">
        <f>#REF!</f>
        <v>#REF!</v>
      </c>
      <c r="K85" s="742" t="e">
        <f>#REF!</f>
        <v>#REF!</v>
      </c>
      <c r="L85" s="742" t="e">
        <f>#REF!</f>
        <v>#REF!</v>
      </c>
      <c r="M85" s="742" t="e">
        <f>#REF!</f>
        <v>#REF!</v>
      </c>
      <c r="O85" s="797" t="e">
        <f t="shared" si="28"/>
        <v>#REF!</v>
      </c>
    </row>
    <row r="86" spans="1:16" ht="18.95" customHeight="1">
      <c r="A86" s="948" t="s">
        <v>88</v>
      </c>
      <c r="B86" s="60">
        <f t="shared" ref="B86" si="29">B79+B84+B85</f>
        <v>36849320.959999993</v>
      </c>
      <c r="C86" s="60">
        <f t="shared" ref="C86" si="30">C79+C84+C85</f>
        <v>36246662.43999999</v>
      </c>
      <c r="D86" s="60">
        <f t="shared" ref="D86" si="31">D79+D84+D85</f>
        <v>37616586.099999987</v>
      </c>
      <c r="E86" s="60">
        <f t="shared" ref="E86" si="32">E79+E84+E85</f>
        <v>38080775.130000018</v>
      </c>
      <c r="F86" s="60">
        <f t="shared" ref="F86" si="33">F79+F84+F85</f>
        <v>34206449.606160261</v>
      </c>
      <c r="G86" s="60">
        <f t="shared" ref="G86" si="34">G79+G84+G85</f>
        <v>37542238.223968171</v>
      </c>
      <c r="H86" s="60" t="e">
        <f t="shared" ref="H86" si="35">H79+H84+H85</f>
        <v>#REF!</v>
      </c>
      <c r="I86" s="60" t="e">
        <f t="shared" ref="I86" si="36">I79+I84+I85</f>
        <v>#REF!</v>
      </c>
      <c r="J86" s="60" t="e">
        <f t="shared" ref="J86" si="37">J79+J84+J85</f>
        <v>#REF!</v>
      </c>
      <c r="K86" s="60" t="e">
        <f t="shared" ref="K86" si="38">K79+K84+K85</f>
        <v>#REF!</v>
      </c>
      <c r="L86" s="60" t="e">
        <f t="shared" ref="L86" si="39">L79+L84+L85</f>
        <v>#REF!</v>
      </c>
      <c r="M86" s="60" t="e">
        <f t="shared" ref="M86" si="40">M79+M84+M85</f>
        <v>#REF!</v>
      </c>
      <c r="O86" s="797" t="e">
        <f t="shared" si="28"/>
        <v>#REF!</v>
      </c>
    </row>
    <row r="87" spans="1:16" ht="18.95" customHeight="1"/>
    <row r="88" spans="1:16" ht="18.95" customHeight="1">
      <c r="A88" s="950" t="s">
        <v>79</v>
      </c>
      <c r="B88" s="797">
        <f>B84-SUM(B80:B83)</f>
        <v>0</v>
      </c>
      <c r="C88" s="797">
        <f t="shared" ref="C88:M88" si="41">C84-SUM(C80:C83)</f>
        <v>0</v>
      </c>
      <c r="D88" s="797">
        <f t="shared" si="41"/>
        <v>0</v>
      </c>
      <c r="E88" s="797">
        <f t="shared" si="41"/>
        <v>0</v>
      </c>
      <c r="F88" s="797">
        <f t="shared" si="41"/>
        <v>0</v>
      </c>
      <c r="G88" s="797">
        <f t="shared" si="41"/>
        <v>0</v>
      </c>
      <c r="H88" s="797" t="e">
        <f t="shared" si="41"/>
        <v>#REF!</v>
      </c>
      <c r="I88" s="797" t="e">
        <f t="shared" si="41"/>
        <v>#REF!</v>
      </c>
      <c r="J88" s="797" t="e">
        <f t="shared" si="41"/>
        <v>#REF!</v>
      </c>
      <c r="K88" s="797" t="e">
        <f t="shared" si="41"/>
        <v>#REF!</v>
      </c>
      <c r="L88" s="797" t="e">
        <f t="shared" si="41"/>
        <v>#REF!</v>
      </c>
      <c r="M88" s="797" t="e">
        <f t="shared" si="41"/>
        <v>#REF!</v>
      </c>
    </row>
    <row r="89" spans="1:16" ht="18.95" customHeight="1">
      <c r="A89" s="947"/>
      <c r="B89" s="947"/>
      <c r="C89" s="947"/>
      <c r="D89" s="947"/>
      <c r="E89" s="947"/>
      <c r="F89" s="947"/>
      <c r="G89" s="947"/>
      <c r="H89" s="945"/>
      <c r="I89" s="945"/>
      <c r="J89" s="945"/>
      <c r="K89" s="945"/>
      <c r="L89" s="945"/>
      <c r="M89" s="945"/>
    </row>
    <row r="90" spans="1:16" ht="18.95" customHeight="1">
      <c r="A90" s="946" t="s">
        <v>2</v>
      </c>
      <c r="B90" s="796">
        <v>43739</v>
      </c>
      <c r="C90" s="796">
        <v>43770</v>
      </c>
      <c r="D90" s="796">
        <v>43800</v>
      </c>
      <c r="E90" s="796">
        <v>43831</v>
      </c>
      <c r="F90" s="796">
        <v>43862</v>
      </c>
      <c r="G90" s="796">
        <v>43891</v>
      </c>
      <c r="H90" s="796">
        <v>43922</v>
      </c>
      <c r="I90" s="796">
        <v>43952</v>
      </c>
      <c r="J90" s="796">
        <v>43983</v>
      </c>
      <c r="K90" s="796">
        <v>44013</v>
      </c>
      <c r="L90" s="796">
        <v>44044</v>
      </c>
      <c r="M90" s="796">
        <v>44075</v>
      </c>
      <c r="O90" s="797"/>
    </row>
    <row r="91" spans="1:16" ht="18.95" customHeight="1">
      <c r="A91" s="944" t="s">
        <v>282</v>
      </c>
      <c r="B91" s="742">
        <v>1330162.7900000007</v>
      </c>
      <c r="C91" s="742">
        <v>1742068.2700000023</v>
      </c>
      <c r="D91" s="742">
        <v>2077055.659999999</v>
      </c>
      <c r="E91" s="742">
        <v>2428878.87</v>
      </c>
      <c r="F91" s="742">
        <v>2009393.8263257903</v>
      </c>
      <c r="G91" s="742">
        <v>1899621.2803333853</v>
      </c>
      <c r="H91" s="742" t="e">
        <f>#REF!</f>
        <v>#REF!</v>
      </c>
      <c r="I91" s="742" t="e">
        <f>#REF!</f>
        <v>#REF!</v>
      </c>
      <c r="J91" s="742" t="e">
        <f>#REF!</f>
        <v>#REF!</v>
      </c>
      <c r="K91" s="742" t="e">
        <f>#REF!</f>
        <v>#REF!</v>
      </c>
      <c r="L91" s="742" t="e">
        <f>#REF!</f>
        <v>#REF!</v>
      </c>
      <c r="M91" s="742" t="e">
        <f>#REF!</f>
        <v>#REF!</v>
      </c>
      <c r="O91" s="797" t="e">
        <f>SUM(B91:M91)</f>
        <v>#REF!</v>
      </c>
    </row>
    <row r="92" spans="1:16" ht="18.95" customHeight="1">
      <c r="A92" s="944" t="s">
        <v>280</v>
      </c>
      <c r="B92" s="742">
        <v>0</v>
      </c>
      <c r="C92" s="742">
        <v>0</v>
      </c>
      <c r="D92" s="742">
        <v>0</v>
      </c>
      <c r="E92" s="742">
        <v>0</v>
      </c>
      <c r="F92" s="742">
        <v>0</v>
      </c>
      <c r="G92" s="742">
        <v>0</v>
      </c>
      <c r="H92" s="742" t="e">
        <f>#REF!</f>
        <v>#REF!</v>
      </c>
      <c r="I92" s="742" t="e">
        <f>#REF!</f>
        <v>#REF!</v>
      </c>
      <c r="J92" s="742" t="e">
        <f>#REF!</f>
        <v>#REF!</v>
      </c>
      <c r="K92" s="742" t="e">
        <f>#REF!</f>
        <v>#REF!</v>
      </c>
      <c r="L92" s="742" t="e">
        <f>#REF!</f>
        <v>#REF!</v>
      </c>
      <c r="M92" s="742" t="e">
        <f>#REF!</f>
        <v>#REF!</v>
      </c>
      <c r="O92" s="797" t="e">
        <f t="shared" ref="O92:O100" si="42">SUM(B92:M92)</f>
        <v>#REF!</v>
      </c>
    </row>
    <row r="93" spans="1:16" ht="18.95" customHeight="1">
      <c r="A93" s="948" t="s">
        <v>281</v>
      </c>
      <c r="B93" s="742">
        <v>1330162.7900000007</v>
      </c>
      <c r="C93" s="742">
        <v>1742068.2700000023</v>
      </c>
      <c r="D93" s="742">
        <v>2077055.659999999</v>
      </c>
      <c r="E93" s="742">
        <v>2428878.87</v>
      </c>
      <c r="F93" s="742">
        <v>2009393.8263257903</v>
      </c>
      <c r="G93" s="742">
        <v>1899621.2803333853</v>
      </c>
      <c r="H93" s="742" t="e">
        <f>#REF!</f>
        <v>#REF!</v>
      </c>
      <c r="I93" s="742" t="e">
        <f>#REF!</f>
        <v>#REF!</v>
      </c>
      <c r="J93" s="742" t="e">
        <f>#REF!</f>
        <v>#REF!</v>
      </c>
      <c r="K93" s="742" t="e">
        <f>#REF!</f>
        <v>#REF!</v>
      </c>
      <c r="L93" s="742" t="e">
        <f>#REF!</f>
        <v>#REF!</v>
      </c>
      <c r="M93" s="742" t="e">
        <f>#REF!</f>
        <v>#REF!</v>
      </c>
      <c r="O93" s="797" t="e">
        <f t="shared" si="42"/>
        <v>#REF!</v>
      </c>
    </row>
    <row r="94" spans="1:16" ht="18.95" customHeight="1">
      <c r="A94" s="944" t="s">
        <v>283</v>
      </c>
      <c r="B94" s="742">
        <v>24602745.829999998</v>
      </c>
      <c r="C94" s="742">
        <v>23845662.280000005</v>
      </c>
      <c r="D94" s="742">
        <v>24640861.28999998</v>
      </c>
      <c r="E94" s="742">
        <v>24692231.359999992</v>
      </c>
      <c r="F94" s="742">
        <v>22288610.790140919</v>
      </c>
      <c r="G94" s="742">
        <v>24661130.902998243</v>
      </c>
      <c r="H94" s="742" t="e">
        <f>#REF!</f>
        <v>#REF!</v>
      </c>
      <c r="I94" s="742" t="e">
        <f>#REF!</f>
        <v>#REF!</v>
      </c>
      <c r="J94" s="742" t="e">
        <f>#REF!</f>
        <v>#REF!</v>
      </c>
      <c r="K94" s="742" t="e">
        <f>#REF!</f>
        <v>#REF!</v>
      </c>
      <c r="L94" s="742" t="e">
        <f>#REF!</f>
        <v>#REF!</v>
      </c>
      <c r="M94" s="742" t="e">
        <f>#REF!</f>
        <v>#REF!</v>
      </c>
      <c r="O94" s="797" t="e">
        <f t="shared" si="42"/>
        <v>#REF!</v>
      </c>
      <c r="P94" s="797" t="e">
        <f>SUM(O93:O94)</f>
        <v>#REF!</v>
      </c>
    </row>
    <row r="95" spans="1:16" ht="18.95" customHeight="1">
      <c r="A95" s="944" t="s">
        <v>284</v>
      </c>
      <c r="B95" s="742">
        <v>9010097.6100000013</v>
      </c>
      <c r="C95" s="742">
        <v>8723479.8600000087</v>
      </c>
      <c r="D95" s="742">
        <v>9013507.1300000008</v>
      </c>
      <c r="E95" s="742">
        <v>9032271.5799999926</v>
      </c>
      <c r="F95" s="742">
        <v>8153041.4510692116</v>
      </c>
      <c r="G95" s="742">
        <v>9020895.2175398152</v>
      </c>
      <c r="H95" s="742" t="e">
        <f>#REF!</f>
        <v>#REF!</v>
      </c>
      <c r="I95" s="742" t="e">
        <f>#REF!</f>
        <v>#REF!</v>
      </c>
      <c r="J95" s="742" t="e">
        <f>#REF!</f>
        <v>#REF!</v>
      </c>
      <c r="K95" s="742" t="e">
        <f>#REF!</f>
        <v>#REF!</v>
      </c>
      <c r="L95" s="742" t="e">
        <f>#REF!</f>
        <v>#REF!</v>
      </c>
      <c r="M95" s="742" t="e">
        <f>#REF!</f>
        <v>#REF!</v>
      </c>
      <c r="O95" s="797" t="e">
        <f t="shared" si="42"/>
        <v>#REF!</v>
      </c>
      <c r="P95" s="797" t="e">
        <f>O94+O95+O96+O93</f>
        <v>#REF!</v>
      </c>
    </row>
    <row r="96" spans="1:16" ht="18.95" customHeight="1">
      <c r="A96" s="944" t="s">
        <v>285</v>
      </c>
      <c r="B96" s="742">
        <v>228771.44999999992</v>
      </c>
      <c r="C96" s="742">
        <v>221502.48999999996</v>
      </c>
      <c r="D96" s="742">
        <v>228326.55999999994</v>
      </c>
      <c r="E96" s="742">
        <v>229005.69</v>
      </c>
      <c r="F96" s="742">
        <v>206713.5455974307</v>
      </c>
      <c r="G96" s="742">
        <v>228717.251846673</v>
      </c>
      <c r="H96" s="742" t="e">
        <f>#REF!</f>
        <v>#REF!</v>
      </c>
      <c r="I96" s="742" t="e">
        <f>#REF!</f>
        <v>#REF!</v>
      </c>
      <c r="J96" s="742" t="e">
        <f>#REF!</f>
        <v>#REF!</v>
      </c>
      <c r="K96" s="742" t="e">
        <f>#REF!</f>
        <v>#REF!</v>
      </c>
      <c r="L96" s="742" t="e">
        <f>#REF!</f>
        <v>#REF!</v>
      </c>
      <c r="M96" s="742" t="e">
        <f>#REF!</f>
        <v>#REF!</v>
      </c>
      <c r="O96" s="797" t="e">
        <f t="shared" si="42"/>
        <v>#REF!</v>
      </c>
    </row>
    <row r="97" spans="1:16" ht="18.95" customHeight="1">
      <c r="A97" s="944" t="s">
        <v>286</v>
      </c>
      <c r="B97" s="742">
        <v>3380096.6399999992</v>
      </c>
      <c r="C97" s="742">
        <v>3281559.3200000012</v>
      </c>
      <c r="D97" s="742">
        <v>3389727.6499999994</v>
      </c>
      <c r="E97" s="742">
        <v>3397219.410000002</v>
      </c>
      <c r="F97" s="742">
        <v>3066523.2353550345</v>
      </c>
      <c r="G97" s="742">
        <v>3392940.5307587609</v>
      </c>
      <c r="H97" s="742" t="e">
        <f>#REF!</f>
        <v>#REF!</v>
      </c>
      <c r="I97" s="742" t="e">
        <f>#REF!</f>
        <v>#REF!</v>
      </c>
      <c r="J97" s="742" t="e">
        <f>#REF!</f>
        <v>#REF!</v>
      </c>
      <c r="K97" s="742" t="e">
        <f>#REF!</f>
        <v>#REF!</v>
      </c>
      <c r="L97" s="742" t="e">
        <f>#REF!</f>
        <v>#REF!</v>
      </c>
      <c r="M97" s="742" t="e">
        <f>#REF!</f>
        <v>#REF!</v>
      </c>
      <c r="O97" s="797" t="e">
        <f t="shared" si="42"/>
        <v>#REF!</v>
      </c>
    </row>
    <row r="98" spans="1:16" ht="18.95" customHeight="1">
      <c r="A98" s="948" t="s">
        <v>288</v>
      </c>
      <c r="B98" s="742">
        <v>37221711.530000001</v>
      </c>
      <c r="C98" s="742">
        <v>36072203.950000018</v>
      </c>
      <c r="D98" s="742">
        <v>37272422.62999998</v>
      </c>
      <c r="E98" s="742">
        <v>37350728.039999984</v>
      </c>
      <c r="F98" s="742">
        <v>33714889.022162601</v>
      </c>
      <c r="G98" s="742">
        <v>37303683.903143488</v>
      </c>
      <c r="H98" s="742" t="e">
        <f>#REF!</f>
        <v>#REF!</v>
      </c>
      <c r="I98" s="742" t="e">
        <f>#REF!</f>
        <v>#REF!</v>
      </c>
      <c r="J98" s="742" t="e">
        <f>#REF!</f>
        <v>#REF!</v>
      </c>
      <c r="K98" s="742" t="e">
        <f>#REF!</f>
        <v>#REF!</v>
      </c>
      <c r="L98" s="742" t="e">
        <f>#REF!</f>
        <v>#REF!</v>
      </c>
      <c r="M98" s="742" t="e">
        <f>#REF!</f>
        <v>#REF!</v>
      </c>
      <c r="O98" s="797" t="e">
        <f t="shared" si="42"/>
        <v>#REF!</v>
      </c>
    </row>
    <row r="99" spans="1:16" ht="18.95" customHeight="1">
      <c r="A99" s="944" t="s">
        <v>287</v>
      </c>
      <c r="B99" s="742">
        <v>0</v>
      </c>
      <c r="C99" s="742">
        <v>0</v>
      </c>
      <c r="D99" s="742">
        <v>0</v>
      </c>
      <c r="E99" s="742">
        <v>0</v>
      </c>
      <c r="F99" s="742">
        <v>0</v>
      </c>
      <c r="G99" s="742">
        <v>0</v>
      </c>
      <c r="H99" s="742" t="e">
        <f>#REF!</f>
        <v>#REF!</v>
      </c>
      <c r="I99" s="742" t="e">
        <f>#REF!</f>
        <v>#REF!</v>
      </c>
      <c r="J99" s="742" t="e">
        <f>#REF!</f>
        <v>#REF!</v>
      </c>
      <c r="K99" s="742" t="e">
        <f>#REF!</f>
        <v>#REF!</v>
      </c>
      <c r="L99" s="742" t="e">
        <f>#REF!</f>
        <v>#REF!</v>
      </c>
      <c r="M99" s="742" t="e">
        <f>#REF!</f>
        <v>#REF!</v>
      </c>
      <c r="O99" s="797" t="e">
        <f t="shared" si="42"/>
        <v>#REF!</v>
      </c>
    </row>
    <row r="100" spans="1:16" ht="18.95" customHeight="1">
      <c r="A100" s="948" t="s">
        <v>88</v>
      </c>
      <c r="B100" s="60">
        <f t="shared" ref="B100" si="43">B93+B98+B99</f>
        <v>38551874.32</v>
      </c>
      <c r="C100" s="60">
        <f t="shared" ref="C100" si="44">C93+C98+C99</f>
        <v>37814272.220000021</v>
      </c>
      <c r="D100" s="60">
        <f t="shared" ref="D100" si="45">D93+D98+D99</f>
        <v>39349478.289999977</v>
      </c>
      <c r="E100" s="60">
        <f t="shared" ref="E100" si="46">E93+E98+E99</f>
        <v>39779606.909999982</v>
      </c>
      <c r="F100" s="60">
        <f t="shared" ref="F100" si="47">F93+F98+F99</f>
        <v>35724282.84848839</v>
      </c>
      <c r="G100" s="60">
        <f t="shared" ref="G100" si="48">G93+G98+G99</f>
        <v>39203305.183476873</v>
      </c>
      <c r="H100" s="60" t="e">
        <f t="shared" ref="H100" si="49">H93+H98+H99</f>
        <v>#REF!</v>
      </c>
      <c r="I100" s="60" t="e">
        <f t="shared" ref="I100" si="50">I93+I98+I99</f>
        <v>#REF!</v>
      </c>
      <c r="J100" s="60" t="e">
        <f t="shared" ref="J100" si="51">J93+J98+J99</f>
        <v>#REF!</v>
      </c>
      <c r="K100" s="60" t="e">
        <f t="shared" ref="K100" si="52">K93+K98+K99</f>
        <v>#REF!</v>
      </c>
      <c r="L100" s="60" t="e">
        <f t="shared" ref="L100" si="53">L93+L98+L99</f>
        <v>#REF!</v>
      </c>
      <c r="M100" s="60" t="e">
        <f t="shared" ref="M100" si="54">M93+M98+M99</f>
        <v>#REF!</v>
      </c>
      <c r="O100" s="797" t="e">
        <f t="shared" si="42"/>
        <v>#REF!</v>
      </c>
    </row>
    <row r="101" spans="1:16" ht="18.95" customHeight="1"/>
    <row r="102" spans="1:16" ht="18.95" customHeight="1">
      <c r="A102" s="950" t="s">
        <v>80</v>
      </c>
      <c r="B102" s="797">
        <f>B98-SUM(B94:B97)</f>
        <v>0</v>
      </c>
      <c r="C102" s="797">
        <f t="shared" ref="C102:M102" si="55">C98-SUM(C94:C97)</f>
        <v>0</v>
      </c>
      <c r="D102" s="797">
        <f t="shared" si="55"/>
        <v>0</v>
      </c>
      <c r="E102" s="797">
        <f t="shared" si="55"/>
        <v>0</v>
      </c>
      <c r="F102" s="797">
        <f t="shared" si="55"/>
        <v>0</v>
      </c>
      <c r="G102" s="797">
        <f t="shared" si="55"/>
        <v>0</v>
      </c>
      <c r="H102" s="797" t="e">
        <f t="shared" si="55"/>
        <v>#REF!</v>
      </c>
      <c r="I102" s="797" t="e">
        <f t="shared" si="55"/>
        <v>#REF!</v>
      </c>
      <c r="J102" s="797" t="e">
        <f t="shared" si="55"/>
        <v>#REF!</v>
      </c>
      <c r="K102" s="797" t="e">
        <f t="shared" si="55"/>
        <v>#REF!</v>
      </c>
      <c r="L102" s="797" t="e">
        <f t="shared" si="55"/>
        <v>#REF!</v>
      </c>
      <c r="M102" s="797" t="e">
        <f t="shared" si="55"/>
        <v>#REF!</v>
      </c>
    </row>
    <row r="103" spans="1:16" ht="18.95" customHeight="1"/>
    <row r="104" spans="1:16" ht="18.95" customHeight="1">
      <c r="A104" s="946" t="s">
        <v>2</v>
      </c>
      <c r="B104" s="796">
        <v>43739</v>
      </c>
      <c r="C104" s="796">
        <v>43770</v>
      </c>
      <c r="D104" s="796">
        <v>43800</v>
      </c>
      <c r="E104" s="796">
        <v>43831</v>
      </c>
      <c r="F104" s="796">
        <v>43862</v>
      </c>
      <c r="G104" s="796">
        <v>43891</v>
      </c>
      <c r="H104" s="796">
        <v>43922</v>
      </c>
      <c r="I104" s="796">
        <v>43952</v>
      </c>
      <c r="J104" s="796">
        <v>43983</v>
      </c>
      <c r="K104" s="796">
        <v>44013</v>
      </c>
      <c r="L104" s="796">
        <v>44044</v>
      </c>
      <c r="M104" s="796">
        <v>44075</v>
      </c>
    </row>
    <row r="105" spans="1:16" ht="18.95" customHeight="1">
      <c r="A105" s="944" t="s">
        <v>282</v>
      </c>
      <c r="B105" s="742">
        <v>997111.66</v>
      </c>
      <c r="C105" s="742">
        <v>1391818.3799999994</v>
      </c>
      <c r="D105" s="742">
        <v>1598936.0399999989</v>
      </c>
      <c r="E105" s="742">
        <v>1912077.2200000004</v>
      </c>
      <c r="F105" s="742">
        <v>1615430.5880653185</v>
      </c>
      <c r="G105" s="742">
        <v>1518110.8100618359</v>
      </c>
      <c r="H105" s="742" t="e">
        <f>#REF!</f>
        <v>#REF!</v>
      </c>
      <c r="I105" s="742" t="e">
        <f>#REF!</f>
        <v>#REF!</v>
      </c>
      <c r="J105" s="742" t="e">
        <f>#REF!</f>
        <v>#REF!</v>
      </c>
      <c r="K105" s="742" t="e">
        <f>#REF!</f>
        <v>#REF!</v>
      </c>
      <c r="L105" s="742" t="e">
        <f>#REF!</f>
        <v>#REF!</v>
      </c>
      <c r="M105" s="742" t="e">
        <f>#REF!</f>
        <v>#REF!</v>
      </c>
      <c r="O105" s="797" t="e">
        <f>SUM(B105:M105)</f>
        <v>#REF!</v>
      </c>
    </row>
    <row r="106" spans="1:16" ht="18.95" customHeight="1">
      <c r="A106" s="944" t="s">
        <v>280</v>
      </c>
      <c r="B106" s="742">
        <v>0</v>
      </c>
      <c r="C106" s="742">
        <v>0</v>
      </c>
      <c r="D106" s="742">
        <v>0</v>
      </c>
      <c r="E106" s="742">
        <v>0</v>
      </c>
      <c r="F106" s="742">
        <v>0</v>
      </c>
      <c r="G106" s="742">
        <v>0</v>
      </c>
      <c r="H106" s="742" t="e">
        <f>#REF!</f>
        <v>#REF!</v>
      </c>
      <c r="I106" s="742" t="e">
        <f>#REF!</f>
        <v>#REF!</v>
      </c>
      <c r="J106" s="742" t="e">
        <f>#REF!</f>
        <v>#REF!</v>
      </c>
      <c r="K106" s="742" t="e">
        <f>#REF!</f>
        <v>#REF!</v>
      </c>
      <c r="L106" s="742" t="e">
        <f>#REF!</f>
        <v>#REF!</v>
      </c>
      <c r="M106" s="742" t="e">
        <f>#REF!</f>
        <v>#REF!</v>
      </c>
      <c r="O106" s="797" t="e">
        <f t="shared" ref="O106:O114" si="56">SUM(B106:M106)</f>
        <v>#REF!</v>
      </c>
    </row>
    <row r="107" spans="1:16" ht="18.95" customHeight="1">
      <c r="A107" s="948" t="s">
        <v>281</v>
      </c>
      <c r="B107" s="742">
        <v>997111.66</v>
      </c>
      <c r="C107" s="742">
        <v>1391818.3799999994</v>
      </c>
      <c r="D107" s="742">
        <v>1598936.0399999989</v>
      </c>
      <c r="E107" s="742">
        <v>1912077.2200000004</v>
      </c>
      <c r="F107" s="742">
        <v>1615430.5880653185</v>
      </c>
      <c r="G107" s="742">
        <v>1518110.8100618359</v>
      </c>
      <c r="H107" s="742" t="e">
        <f>#REF!</f>
        <v>#REF!</v>
      </c>
      <c r="I107" s="742" t="e">
        <f>#REF!</f>
        <v>#REF!</v>
      </c>
      <c r="J107" s="742" t="e">
        <f>#REF!</f>
        <v>#REF!</v>
      </c>
      <c r="K107" s="742" t="e">
        <f>#REF!</f>
        <v>#REF!</v>
      </c>
      <c r="L107" s="742" t="e">
        <f>#REF!</f>
        <v>#REF!</v>
      </c>
      <c r="M107" s="742" t="e">
        <f>#REF!</f>
        <v>#REF!</v>
      </c>
      <c r="O107" s="797" t="e">
        <f t="shared" si="56"/>
        <v>#REF!</v>
      </c>
    </row>
    <row r="108" spans="1:16" ht="18.95" customHeight="1">
      <c r="A108" s="944" t="s">
        <v>283</v>
      </c>
      <c r="B108" s="742">
        <v>19312456.510000005</v>
      </c>
      <c r="C108" s="742">
        <v>18711699.250000004</v>
      </c>
      <c r="D108" s="742">
        <v>19319728.890000001</v>
      </c>
      <c r="E108" s="742">
        <v>19378440.870000008</v>
      </c>
      <c r="F108" s="742">
        <v>17492081.617657017</v>
      </c>
      <c r="G108" s="742">
        <v>19354033.259434089</v>
      </c>
      <c r="H108" s="742" t="e">
        <f>#REF!</f>
        <v>#REF!</v>
      </c>
      <c r="I108" s="742" t="e">
        <f>#REF!</f>
        <v>#REF!</v>
      </c>
      <c r="J108" s="742" t="e">
        <f>#REF!</f>
        <v>#REF!</v>
      </c>
      <c r="K108" s="742" t="e">
        <f>#REF!</f>
        <v>#REF!</v>
      </c>
      <c r="L108" s="742" t="e">
        <f>#REF!</f>
        <v>#REF!</v>
      </c>
      <c r="M108" s="742" t="e">
        <f>#REF!</f>
        <v>#REF!</v>
      </c>
      <c r="O108" s="797" t="e">
        <f t="shared" si="56"/>
        <v>#REF!</v>
      </c>
      <c r="P108" s="797" t="e">
        <f>SUM(O107:O108)</f>
        <v>#REF!</v>
      </c>
    </row>
    <row r="109" spans="1:16" ht="18.95" customHeight="1">
      <c r="A109" s="944" t="s">
        <v>284</v>
      </c>
      <c r="B109" s="742">
        <v>6927659.3700000057</v>
      </c>
      <c r="C109" s="742">
        <v>6705884.0499999989</v>
      </c>
      <c r="D109" s="742">
        <v>6918664.6099999985</v>
      </c>
      <c r="E109" s="742">
        <v>6932884.9999999991</v>
      </c>
      <c r="F109" s="742">
        <v>6258015.8578996146</v>
      </c>
      <c r="G109" s="742">
        <v>6924152.8652367601</v>
      </c>
      <c r="H109" s="742" t="e">
        <f>#REF!</f>
        <v>#REF!</v>
      </c>
      <c r="I109" s="742" t="e">
        <f>#REF!</f>
        <v>#REF!</v>
      </c>
      <c r="J109" s="742" t="e">
        <f>#REF!</f>
        <v>#REF!</v>
      </c>
      <c r="K109" s="742" t="e">
        <f>#REF!</f>
        <v>#REF!</v>
      </c>
      <c r="L109" s="742" t="e">
        <f>#REF!</f>
        <v>#REF!</v>
      </c>
      <c r="M109" s="742" t="e">
        <f>#REF!</f>
        <v>#REF!</v>
      </c>
      <c r="O109" s="797" t="e">
        <f t="shared" si="56"/>
        <v>#REF!</v>
      </c>
      <c r="P109" s="797" t="e">
        <f>O108+O109+O110+O107</f>
        <v>#REF!</v>
      </c>
    </row>
    <row r="110" spans="1:16" ht="18.95" customHeight="1">
      <c r="A110" s="944" t="s">
        <v>285</v>
      </c>
      <c r="B110" s="742">
        <v>194222.37000000002</v>
      </c>
      <c r="C110" s="742">
        <v>188071.38999999996</v>
      </c>
      <c r="D110" s="742">
        <v>193589.1</v>
      </c>
      <c r="E110" s="742">
        <v>194394.16</v>
      </c>
      <c r="F110" s="742">
        <v>175471.21233989531</v>
      </c>
      <c r="G110" s="742">
        <v>194149.31589796938</v>
      </c>
      <c r="H110" s="742" t="e">
        <f>#REF!</f>
        <v>#REF!</v>
      </c>
      <c r="I110" s="742" t="e">
        <f>#REF!</f>
        <v>#REF!</v>
      </c>
      <c r="J110" s="742" t="e">
        <f>#REF!</f>
        <v>#REF!</v>
      </c>
      <c r="K110" s="742" t="e">
        <f>#REF!</f>
        <v>#REF!</v>
      </c>
      <c r="L110" s="742" t="e">
        <f>#REF!</f>
        <v>#REF!</v>
      </c>
      <c r="M110" s="742" t="e">
        <f>#REF!</f>
        <v>#REF!</v>
      </c>
      <c r="O110" s="797" t="e">
        <f t="shared" si="56"/>
        <v>#REF!</v>
      </c>
    </row>
    <row r="111" spans="1:16" ht="18.95" customHeight="1">
      <c r="A111" s="944" t="s">
        <v>286</v>
      </c>
      <c r="B111" s="742">
        <v>1883382.6000000003</v>
      </c>
      <c r="C111" s="742">
        <v>1823632.4000000004</v>
      </c>
      <c r="D111" s="742">
        <v>1883569.7400000005</v>
      </c>
      <c r="E111" s="742">
        <v>1890586.5500000012</v>
      </c>
      <c r="F111" s="742">
        <v>1706550.8241708511</v>
      </c>
      <c r="G111" s="742">
        <v>1888205.3109435092</v>
      </c>
      <c r="H111" s="742" t="e">
        <f>#REF!</f>
        <v>#REF!</v>
      </c>
      <c r="I111" s="742" t="e">
        <f>#REF!</f>
        <v>#REF!</v>
      </c>
      <c r="J111" s="742" t="e">
        <f>#REF!</f>
        <v>#REF!</v>
      </c>
      <c r="K111" s="742" t="e">
        <f>#REF!</f>
        <v>#REF!</v>
      </c>
      <c r="L111" s="742" t="e">
        <f>#REF!</f>
        <v>#REF!</v>
      </c>
      <c r="M111" s="742" t="e">
        <f>#REF!</f>
        <v>#REF!</v>
      </c>
      <c r="O111" s="797" t="e">
        <f t="shared" si="56"/>
        <v>#REF!</v>
      </c>
    </row>
    <row r="112" spans="1:16" ht="18.95" customHeight="1">
      <c r="A112" s="948" t="s">
        <v>288</v>
      </c>
      <c r="B112" s="742">
        <v>28317720.850000013</v>
      </c>
      <c r="C112" s="742">
        <v>27429287.090000004</v>
      </c>
      <c r="D112" s="742">
        <v>28315552.340000004</v>
      </c>
      <c r="E112" s="742">
        <v>28396306.580000009</v>
      </c>
      <c r="F112" s="742">
        <v>25632119.512067378</v>
      </c>
      <c r="G112" s="742">
        <v>28360540.751512326</v>
      </c>
      <c r="H112" s="742" t="e">
        <f>#REF!</f>
        <v>#REF!</v>
      </c>
      <c r="I112" s="742" t="e">
        <f>#REF!</f>
        <v>#REF!</v>
      </c>
      <c r="J112" s="742" t="e">
        <f>#REF!</f>
        <v>#REF!</v>
      </c>
      <c r="K112" s="742" t="e">
        <f>#REF!</f>
        <v>#REF!</v>
      </c>
      <c r="L112" s="742" t="e">
        <f>#REF!</f>
        <v>#REF!</v>
      </c>
      <c r="M112" s="742" t="e">
        <f>#REF!</f>
        <v>#REF!</v>
      </c>
      <c r="O112" s="797" t="e">
        <f t="shared" si="56"/>
        <v>#REF!</v>
      </c>
    </row>
    <row r="113" spans="1:15" ht="18.95" customHeight="1">
      <c r="A113" s="944" t="s">
        <v>287</v>
      </c>
      <c r="B113" s="742">
        <v>0</v>
      </c>
      <c r="C113" s="742">
        <v>0</v>
      </c>
      <c r="D113" s="742">
        <v>0</v>
      </c>
      <c r="E113" s="742">
        <v>0</v>
      </c>
      <c r="F113" s="742">
        <v>0</v>
      </c>
      <c r="G113" s="742">
        <v>0</v>
      </c>
      <c r="H113" s="742" t="e">
        <f>#REF!</f>
        <v>#REF!</v>
      </c>
      <c r="I113" s="742" t="e">
        <f>#REF!</f>
        <v>#REF!</v>
      </c>
      <c r="J113" s="742" t="e">
        <f>#REF!</f>
        <v>#REF!</v>
      </c>
      <c r="K113" s="742" t="e">
        <f>#REF!</f>
        <v>#REF!</v>
      </c>
      <c r="L113" s="742" t="e">
        <f>#REF!</f>
        <v>#REF!</v>
      </c>
      <c r="M113" s="742" t="e">
        <f>#REF!</f>
        <v>#REF!</v>
      </c>
      <c r="O113" s="797" t="e">
        <f t="shared" si="56"/>
        <v>#REF!</v>
      </c>
    </row>
    <row r="114" spans="1:15" ht="18.95" customHeight="1">
      <c r="A114" s="948" t="s">
        <v>88</v>
      </c>
      <c r="B114" s="60">
        <f t="shared" ref="B114" si="57">B107+B112+B113</f>
        <v>29314832.510000013</v>
      </c>
      <c r="C114" s="60">
        <f t="shared" ref="C114" si="58">C107+C112+C113</f>
        <v>28821105.470000003</v>
      </c>
      <c r="D114" s="60">
        <f t="shared" ref="D114" si="59">D107+D112+D113</f>
        <v>29914488.380000003</v>
      </c>
      <c r="E114" s="60">
        <f t="shared" ref="E114" si="60">E107+E112+E113</f>
        <v>30308383.800000008</v>
      </c>
      <c r="F114" s="60">
        <f t="shared" ref="F114" si="61">F107+F112+F113</f>
        <v>27247550.100132696</v>
      </c>
      <c r="G114" s="60">
        <f t="shared" ref="G114" si="62">G107+G112+G113</f>
        <v>29878651.561574161</v>
      </c>
      <c r="H114" s="60" t="e">
        <f t="shared" ref="H114" si="63">H107+H112+H113</f>
        <v>#REF!</v>
      </c>
      <c r="I114" s="60" t="e">
        <f t="shared" ref="I114" si="64">I107+I112+I113</f>
        <v>#REF!</v>
      </c>
      <c r="J114" s="60" t="e">
        <f t="shared" ref="J114" si="65">J107+J112+J113</f>
        <v>#REF!</v>
      </c>
      <c r="K114" s="60" t="e">
        <f t="shared" ref="K114" si="66">K107+K112+K113</f>
        <v>#REF!</v>
      </c>
      <c r="L114" s="60" t="e">
        <f t="shared" ref="L114" si="67">L107+L112+L113</f>
        <v>#REF!</v>
      </c>
      <c r="M114" s="60" t="e">
        <f t="shared" ref="M114" si="68">M107+M112+M113</f>
        <v>#REF!</v>
      </c>
      <c r="O114" s="797" t="e">
        <f t="shared" si="56"/>
        <v>#REF!</v>
      </c>
    </row>
    <row r="116" spans="1:15">
      <c r="B116" s="797">
        <f>B112-SUM(B108:B111)</f>
        <v>0</v>
      </c>
      <c r="C116" s="797">
        <f t="shared" ref="C116:M116" si="69">C112-SUM(C108:C111)</f>
        <v>0</v>
      </c>
      <c r="D116" s="797">
        <f t="shared" si="69"/>
        <v>0</v>
      </c>
      <c r="E116" s="797">
        <f t="shared" si="69"/>
        <v>0</v>
      </c>
      <c r="F116" s="797">
        <f t="shared" si="69"/>
        <v>0</v>
      </c>
      <c r="G116" s="797">
        <f t="shared" si="69"/>
        <v>0</v>
      </c>
      <c r="H116" s="797" t="e">
        <f t="shared" si="69"/>
        <v>#REF!</v>
      </c>
      <c r="I116" s="797" t="e">
        <f t="shared" si="69"/>
        <v>#REF!</v>
      </c>
      <c r="J116" s="797" t="e">
        <f t="shared" si="69"/>
        <v>#REF!</v>
      </c>
      <c r="K116" s="797" t="e">
        <f t="shared" si="69"/>
        <v>#REF!</v>
      </c>
      <c r="L116" s="797" t="e">
        <f t="shared" si="69"/>
        <v>#REF!</v>
      </c>
      <c r="M116" s="797" t="e">
        <f t="shared" si="69"/>
        <v>#REF!</v>
      </c>
    </row>
  </sheetData>
  <mergeCells count="7">
    <mergeCell ref="R73:V73"/>
    <mergeCell ref="A58:V58"/>
    <mergeCell ref="R2:V2"/>
    <mergeCell ref="R9:V9"/>
    <mergeCell ref="R15:V15"/>
    <mergeCell ref="R60:V60"/>
    <mergeCell ref="R67:V67"/>
  </mergeCells>
  <conditionalFormatting sqref="H13:M13">
    <cfRule type="expression" dxfId="36" priority="24">
      <formula>H5="ACTUAL"</formula>
    </cfRule>
  </conditionalFormatting>
  <conditionalFormatting sqref="H28:M28">
    <cfRule type="expression" dxfId="35" priority="23">
      <formula>H20="ACTUAL"</formula>
    </cfRule>
  </conditionalFormatting>
  <conditionalFormatting sqref="H42:M42">
    <cfRule type="expression" dxfId="34" priority="22">
      <formula>H34="ACTUAL"</formula>
    </cfRule>
  </conditionalFormatting>
  <conditionalFormatting sqref="H56:M56">
    <cfRule type="expression" dxfId="33" priority="21">
      <formula>H48="ACTUAL"</formula>
    </cfRule>
  </conditionalFormatting>
  <conditionalFormatting sqref="B13:E13">
    <cfRule type="expression" dxfId="32" priority="20">
      <formula>B5="ACTUAL"</formula>
    </cfRule>
  </conditionalFormatting>
  <conditionalFormatting sqref="B28:E28">
    <cfRule type="expression" dxfId="31" priority="19">
      <formula>B20="ACTUAL"</formula>
    </cfRule>
  </conditionalFormatting>
  <conditionalFormatting sqref="B42:E42">
    <cfRule type="expression" dxfId="30" priority="18">
      <formula>B34="ACTUAL"</formula>
    </cfRule>
  </conditionalFormatting>
  <conditionalFormatting sqref="B56:E56">
    <cfRule type="expression" dxfId="29" priority="17">
      <formula>B48="ACTUAL"</formula>
    </cfRule>
  </conditionalFormatting>
  <conditionalFormatting sqref="G56">
    <cfRule type="expression" dxfId="28" priority="16">
      <formula>G48="ACTUAL"</formula>
    </cfRule>
  </conditionalFormatting>
  <conditionalFormatting sqref="F56">
    <cfRule type="expression" dxfId="27" priority="15">
      <formula>F48="ACTUAL"</formula>
    </cfRule>
  </conditionalFormatting>
  <conditionalFormatting sqref="F13:G13 F28:G28 F42:G42">
    <cfRule type="expression" dxfId="26" priority="14">
      <formula>F5="ACTUAL"</formula>
    </cfRule>
  </conditionalFormatting>
  <conditionalFormatting sqref="B86:M86">
    <cfRule type="expression" dxfId="25" priority="12">
      <formula>B78="ACTUAL"</formula>
    </cfRule>
  </conditionalFormatting>
  <conditionalFormatting sqref="B71:M71">
    <cfRule type="expression" dxfId="24" priority="3">
      <formula>B63="ACTUAL"</formula>
    </cfRule>
  </conditionalFormatting>
  <conditionalFormatting sqref="B100:M100">
    <cfRule type="expression" dxfId="23" priority="2">
      <formula>B92="ACTUAL"</formula>
    </cfRule>
  </conditionalFormatting>
  <conditionalFormatting sqref="B114:M114">
    <cfRule type="expression" dxfId="22" priority="1">
      <formula>B106="ACTUAL"</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theme="3" tint="0.79998168889431442"/>
  </sheetPr>
  <dimension ref="A1:AQ1983"/>
  <sheetViews>
    <sheetView showGridLines="0" zoomScale="70" zoomScaleNormal="70" workbookViewId="0">
      <pane xSplit="2" ySplit="7" topLeftCell="G994" activePane="bottomRight" state="frozen"/>
      <selection activeCell="N84" sqref="N84"/>
      <selection pane="topRight" activeCell="N84" sqref="N84"/>
      <selection pane="bottomLeft" activeCell="N84" sqref="N84"/>
      <selection pane="bottomRight" activeCell="T13" sqref="T13"/>
    </sheetView>
  </sheetViews>
  <sheetFormatPr defaultColWidth="12.73046875" defaultRowHeight="30" customHeight="1"/>
  <cols>
    <col min="1" max="1" width="2.73046875" style="1" customWidth="1"/>
    <col min="2" max="2" width="87.86328125" style="3" customWidth="1"/>
    <col min="3" max="15" width="15.73046875" style="2" customWidth="1"/>
    <col min="16" max="16" width="17" style="2" bestFit="1" customWidth="1"/>
    <col min="17" max="19" width="15.73046875" style="2" customWidth="1"/>
    <col min="20" max="23" width="12.73046875" style="1"/>
    <col min="24" max="25" width="43" style="1" bestFit="1" customWidth="1"/>
    <col min="26" max="33" width="0" style="1" hidden="1" customWidth="1"/>
    <col min="34" max="16384" width="12.73046875" style="1"/>
  </cols>
  <sheetData>
    <row r="1" spans="1:20" ht="9.9499999999999993" customHeight="1"/>
    <row r="2" spans="1:20" s="31" customFormat="1" ht="30" customHeight="1">
      <c r="A2" s="175"/>
      <c r="B2" s="190" t="s">
        <v>47</v>
      </c>
      <c r="C2" s="2"/>
      <c r="E2" s="12"/>
      <c r="F2"/>
      <c r="G2"/>
      <c r="H2"/>
      <c r="I2"/>
      <c r="J2"/>
      <c r="K2"/>
      <c r="L2"/>
      <c r="M2"/>
      <c r="N2"/>
      <c r="O2"/>
      <c r="P2"/>
      <c r="Q2"/>
      <c r="R2" s="12"/>
      <c r="S2" s="12"/>
    </row>
    <row r="3" spans="1:20" s="59" customFormat="1" ht="9.9499999999999993" customHeight="1">
      <c r="A3" s="191"/>
      <c r="B3" s="173"/>
      <c r="C3" s="36"/>
      <c r="E3" s="174"/>
      <c r="F3"/>
      <c r="G3"/>
      <c r="H3"/>
      <c r="I3"/>
      <c r="J3"/>
      <c r="K3"/>
      <c r="L3"/>
      <c r="M3"/>
      <c r="N3"/>
      <c r="O3"/>
      <c r="P3"/>
      <c r="Q3"/>
      <c r="R3" s="174"/>
      <c r="S3" s="174"/>
    </row>
    <row r="4" spans="1:20" s="31" customFormat="1" ht="30" customHeight="1">
      <c r="A4" s="175"/>
      <c r="B4" s="187" t="s">
        <v>65</v>
      </c>
      <c r="C4" s="2"/>
      <c r="E4" s="12"/>
      <c r="F4"/>
      <c r="G4"/>
      <c r="H4"/>
      <c r="I4"/>
      <c r="J4"/>
      <c r="K4"/>
      <c r="L4"/>
      <c r="M4"/>
      <c r="N4"/>
      <c r="O4"/>
      <c r="P4"/>
      <c r="Q4"/>
      <c r="R4" s="12"/>
      <c r="S4" s="12"/>
    </row>
    <row r="5" spans="1:20" ht="9.9499999999999993" customHeight="1">
      <c r="C5" s="189"/>
      <c r="F5"/>
      <c r="G5"/>
      <c r="H5"/>
      <c r="I5"/>
      <c r="J5"/>
      <c r="K5"/>
      <c r="L5"/>
      <c r="M5"/>
      <c r="N5"/>
      <c r="O5"/>
      <c r="P5"/>
      <c r="Q5"/>
    </row>
    <row r="6" spans="1:20" ht="30" customHeight="1">
      <c r="B6" s="194" t="s">
        <v>1</v>
      </c>
      <c r="C6" s="189"/>
    </row>
    <row r="7" spans="1:20" ht="9.9499999999999993" customHeight="1"/>
    <row r="8" spans="1:20" ht="30" customHeight="1">
      <c r="B8" s="5" t="s">
        <v>48</v>
      </c>
    </row>
    <row r="9" spans="1:20" ht="9.9499999999999993" customHeight="1"/>
    <row r="10" spans="1:20" s="8" customFormat="1" ht="30" customHeight="1">
      <c r="B10" s="6" t="s">
        <v>2</v>
      </c>
      <c r="C10" s="7" t="s">
        <v>3</v>
      </c>
      <c r="D10" s="7" t="s">
        <v>4</v>
      </c>
      <c r="E10" s="7" t="s">
        <v>5</v>
      </c>
      <c r="F10" s="7" t="s">
        <v>6</v>
      </c>
      <c r="G10" s="7" t="s">
        <v>7</v>
      </c>
      <c r="H10" s="7" t="s">
        <v>8</v>
      </c>
      <c r="I10" s="7" t="s">
        <v>9</v>
      </c>
      <c r="J10" s="7" t="s">
        <v>10</v>
      </c>
      <c r="K10" s="7" t="s">
        <v>11</v>
      </c>
      <c r="L10" s="7" t="s">
        <v>12</v>
      </c>
      <c r="M10" s="7" t="s">
        <v>13</v>
      </c>
      <c r="N10" s="7" t="s">
        <v>14</v>
      </c>
      <c r="O10" s="7" t="s">
        <v>15</v>
      </c>
      <c r="P10" s="7" t="s">
        <v>16</v>
      </c>
      <c r="Q10" s="7" t="s">
        <v>17</v>
      </c>
      <c r="R10" s="7" t="s">
        <v>18</v>
      </c>
      <c r="S10" s="7" t="s">
        <v>19</v>
      </c>
      <c r="T10" s="1332" t="s">
        <v>20</v>
      </c>
    </row>
    <row r="11" spans="1:20" s="8" customFormat="1" ht="30" customHeight="1">
      <c r="B11" s="6" t="s">
        <v>165</v>
      </c>
      <c r="C11" s="202">
        <v>39904</v>
      </c>
      <c r="D11" s="137">
        <f>C12+1</f>
        <v>40269</v>
      </c>
      <c r="E11" s="137">
        <f t="shared" ref="E11:T11" si="0">D12+1</f>
        <v>40634</v>
      </c>
      <c r="F11" s="137">
        <f t="shared" si="0"/>
        <v>41000</v>
      </c>
      <c r="G11" s="137">
        <f t="shared" si="0"/>
        <v>41365</v>
      </c>
      <c r="H11" s="137">
        <f t="shared" si="0"/>
        <v>41730</v>
      </c>
      <c r="I11" s="137">
        <f t="shared" si="0"/>
        <v>42095</v>
      </c>
      <c r="J11" s="137">
        <f t="shared" si="0"/>
        <v>42461</v>
      </c>
      <c r="K11" s="137">
        <f t="shared" si="0"/>
        <v>42826</v>
      </c>
      <c r="L11" s="137">
        <f t="shared" si="0"/>
        <v>43191</v>
      </c>
      <c r="M11" s="137">
        <f t="shared" si="0"/>
        <v>43556</v>
      </c>
      <c r="N11" s="137">
        <f t="shared" si="0"/>
        <v>43922</v>
      </c>
      <c r="O11" s="137">
        <f t="shared" si="0"/>
        <v>44287</v>
      </c>
      <c r="P11" s="137">
        <f t="shared" si="0"/>
        <v>44652</v>
      </c>
      <c r="Q11" s="137">
        <f t="shared" si="0"/>
        <v>45017</v>
      </c>
      <c r="R11" s="137">
        <f t="shared" si="0"/>
        <v>45383</v>
      </c>
      <c r="S11" s="137">
        <f t="shared" si="0"/>
        <v>45748</v>
      </c>
      <c r="T11" s="137">
        <f t="shared" si="0"/>
        <v>46113</v>
      </c>
    </row>
    <row r="12" spans="1:20" s="8" customFormat="1" ht="30" customHeight="1">
      <c r="B12" s="6" t="s">
        <v>166</v>
      </c>
      <c r="C12" s="137">
        <v>40268</v>
      </c>
      <c r="D12" s="137">
        <v>40633</v>
      </c>
      <c r="E12" s="137">
        <v>40999</v>
      </c>
      <c r="F12" s="137">
        <v>41364</v>
      </c>
      <c r="G12" s="137">
        <v>41729</v>
      </c>
      <c r="H12" s="137">
        <v>42094</v>
      </c>
      <c r="I12" s="137">
        <v>42460</v>
      </c>
      <c r="J12" s="137">
        <v>42825</v>
      </c>
      <c r="K12" s="137">
        <v>43190</v>
      </c>
      <c r="L12" s="137">
        <v>43555</v>
      </c>
      <c r="M12" s="137">
        <v>43921</v>
      </c>
      <c r="N12" s="137">
        <v>44286</v>
      </c>
      <c r="O12" s="137">
        <v>44651</v>
      </c>
      <c r="P12" s="137">
        <v>45016</v>
      </c>
      <c r="Q12" s="137">
        <v>45382</v>
      </c>
      <c r="R12" s="137">
        <v>45747</v>
      </c>
      <c r="S12" s="137">
        <v>46112</v>
      </c>
      <c r="T12" s="137">
        <v>46477</v>
      </c>
    </row>
    <row r="13" spans="1:20" s="8" customFormat="1" ht="30" customHeight="1">
      <c r="B13" s="337" t="s">
        <v>602</v>
      </c>
      <c r="C13" s="336">
        <f>C12-C11+1</f>
        <v>365</v>
      </c>
      <c r="D13" s="336">
        <f t="shared" ref="D13:S13" si="1">D12-D11+1</f>
        <v>365</v>
      </c>
      <c r="E13" s="336">
        <f t="shared" si="1"/>
        <v>366</v>
      </c>
      <c r="F13" s="336">
        <f t="shared" si="1"/>
        <v>365</v>
      </c>
      <c r="G13" s="336">
        <f t="shared" si="1"/>
        <v>365</v>
      </c>
      <c r="H13" s="336">
        <f t="shared" si="1"/>
        <v>365</v>
      </c>
      <c r="I13" s="336">
        <f t="shared" si="1"/>
        <v>366</v>
      </c>
      <c r="J13" s="336">
        <f t="shared" si="1"/>
        <v>365</v>
      </c>
      <c r="K13" s="336">
        <f>K12-K11+1</f>
        <v>365</v>
      </c>
      <c r="L13" s="336">
        <f t="shared" si="1"/>
        <v>365</v>
      </c>
      <c r="M13" s="336">
        <f t="shared" si="1"/>
        <v>366</v>
      </c>
      <c r="N13" s="336">
        <f t="shared" si="1"/>
        <v>365</v>
      </c>
      <c r="O13" s="336">
        <f t="shared" si="1"/>
        <v>365</v>
      </c>
      <c r="P13" s="336">
        <f t="shared" si="1"/>
        <v>365</v>
      </c>
      <c r="Q13" s="336">
        <f t="shared" si="1"/>
        <v>366</v>
      </c>
      <c r="R13" s="336">
        <f t="shared" si="1"/>
        <v>365</v>
      </c>
      <c r="S13" s="336">
        <f t="shared" si="1"/>
        <v>365</v>
      </c>
      <c r="T13" s="1331">
        <f t="shared" ref="T13" si="2">T12-T11+1</f>
        <v>365</v>
      </c>
    </row>
    <row r="14" spans="1:20" s="9" customFormat="1" ht="9.9499999999999993" customHeight="1">
      <c r="B14" s="135"/>
      <c r="C14" s="36"/>
      <c r="D14" s="36"/>
      <c r="E14" s="36"/>
      <c r="F14" s="36"/>
      <c r="G14" s="36"/>
      <c r="H14" s="36"/>
      <c r="I14" s="36"/>
      <c r="J14" s="36"/>
      <c r="K14" s="36"/>
      <c r="L14" s="36"/>
      <c r="M14" s="36"/>
      <c r="N14" s="36"/>
      <c r="O14" s="36"/>
      <c r="P14" s="36"/>
      <c r="Q14" s="36"/>
      <c r="R14" s="36"/>
      <c r="S14" s="36"/>
      <c r="T14" s="808"/>
    </row>
    <row r="15" spans="1:20" ht="30" customHeight="1">
      <c r="B15" s="100" t="s">
        <v>23</v>
      </c>
      <c r="C15" s="200">
        <v>30</v>
      </c>
      <c r="D15" s="200">
        <v>30</v>
      </c>
      <c r="E15" s="200">
        <v>30</v>
      </c>
      <c r="F15" s="200">
        <v>30</v>
      </c>
      <c r="G15" s="200">
        <v>30</v>
      </c>
      <c r="H15" s="200">
        <v>30</v>
      </c>
      <c r="I15" s="200">
        <v>30</v>
      </c>
      <c r="J15" s="200">
        <v>30</v>
      </c>
      <c r="K15" s="200">
        <v>30</v>
      </c>
      <c r="L15" s="200">
        <v>30</v>
      </c>
      <c r="M15" s="200">
        <v>30</v>
      </c>
      <c r="N15" s="200">
        <v>30</v>
      </c>
      <c r="O15" s="200">
        <v>30</v>
      </c>
      <c r="P15" s="200">
        <v>30</v>
      </c>
      <c r="Q15" s="200">
        <v>30</v>
      </c>
      <c r="R15" s="200">
        <v>30</v>
      </c>
      <c r="S15" s="200">
        <v>30</v>
      </c>
      <c r="T15" s="1330">
        <v>30</v>
      </c>
    </row>
    <row r="16" spans="1:20" ht="30" customHeight="1">
      <c r="B16" s="100" t="s">
        <v>24</v>
      </c>
      <c r="C16" s="200">
        <v>31</v>
      </c>
      <c r="D16" s="200">
        <v>31</v>
      </c>
      <c r="E16" s="200">
        <v>31</v>
      </c>
      <c r="F16" s="200">
        <v>31</v>
      </c>
      <c r="G16" s="200">
        <v>31</v>
      </c>
      <c r="H16" s="200">
        <v>31</v>
      </c>
      <c r="I16" s="200">
        <v>31</v>
      </c>
      <c r="J16" s="200">
        <v>31</v>
      </c>
      <c r="K16" s="200">
        <v>31</v>
      </c>
      <c r="L16" s="200">
        <v>31</v>
      </c>
      <c r="M16" s="200">
        <v>31</v>
      </c>
      <c r="N16" s="200">
        <v>31</v>
      </c>
      <c r="O16" s="200">
        <v>31</v>
      </c>
      <c r="P16" s="200">
        <v>31</v>
      </c>
      <c r="Q16" s="200">
        <v>31</v>
      </c>
      <c r="R16" s="200">
        <v>31</v>
      </c>
      <c r="S16" s="200">
        <v>31</v>
      </c>
      <c r="T16" s="1330">
        <v>31</v>
      </c>
    </row>
    <row r="17" spans="2:20" ht="30" customHeight="1">
      <c r="B17" s="100" t="s">
        <v>25</v>
      </c>
      <c r="C17" s="200">
        <v>30</v>
      </c>
      <c r="D17" s="200">
        <v>30</v>
      </c>
      <c r="E17" s="200">
        <v>30</v>
      </c>
      <c r="F17" s="200">
        <v>30</v>
      </c>
      <c r="G17" s="200">
        <v>30</v>
      </c>
      <c r="H17" s="200">
        <v>30</v>
      </c>
      <c r="I17" s="200">
        <v>30</v>
      </c>
      <c r="J17" s="200">
        <v>30</v>
      </c>
      <c r="K17" s="200">
        <v>30</v>
      </c>
      <c r="L17" s="200">
        <v>30</v>
      </c>
      <c r="M17" s="200">
        <v>30</v>
      </c>
      <c r="N17" s="200">
        <v>30</v>
      </c>
      <c r="O17" s="200">
        <v>30</v>
      </c>
      <c r="P17" s="200">
        <v>30</v>
      </c>
      <c r="Q17" s="200">
        <v>30</v>
      </c>
      <c r="R17" s="200">
        <v>30</v>
      </c>
      <c r="S17" s="200">
        <v>30</v>
      </c>
      <c r="T17" s="1330">
        <v>30</v>
      </c>
    </row>
    <row r="18" spans="2:20" ht="30" customHeight="1">
      <c r="B18" s="100" t="s">
        <v>26</v>
      </c>
      <c r="C18" s="200">
        <v>31</v>
      </c>
      <c r="D18" s="200">
        <v>31</v>
      </c>
      <c r="E18" s="200">
        <v>31</v>
      </c>
      <c r="F18" s="200">
        <v>31</v>
      </c>
      <c r="G18" s="200">
        <v>31</v>
      </c>
      <c r="H18" s="200">
        <v>31</v>
      </c>
      <c r="I18" s="200">
        <v>31</v>
      </c>
      <c r="J18" s="200">
        <v>31</v>
      </c>
      <c r="K18" s="200">
        <v>31</v>
      </c>
      <c r="L18" s="200">
        <v>31</v>
      </c>
      <c r="M18" s="200">
        <v>31</v>
      </c>
      <c r="N18" s="200">
        <v>31</v>
      </c>
      <c r="O18" s="200">
        <v>31</v>
      </c>
      <c r="P18" s="200">
        <v>31</v>
      </c>
      <c r="Q18" s="200">
        <v>31</v>
      </c>
      <c r="R18" s="200">
        <v>31</v>
      </c>
      <c r="S18" s="200">
        <v>31</v>
      </c>
      <c r="T18" s="1330">
        <v>31</v>
      </c>
    </row>
    <row r="19" spans="2:20" ht="30" customHeight="1">
      <c r="B19" s="100" t="s">
        <v>27</v>
      </c>
      <c r="C19" s="200">
        <v>31</v>
      </c>
      <c r="D19" s="200">
        <v>31</v>
      </c>
      <c r="E19" s="200">
        <v>31</v>
      </c>
      <c r="F19" s="200">
        <v>31</v>
      </c>
      <c r="G19" s="200">
        <v>31</v>
      </c>
      <c r="H19" s="200">
        <v>31</v>
      </c>
      <c r="I19" s="200">
        <v>31</v>
      </c>
      <c r="J19" s="200">
        <v>31</v>
      </c>
      <c r="K19" s="200">
        <v>31</v>
      </c>
      <c r="L19" s="200">
        <v>31</v>
      </c>
      <c r="M19" s="200">
        <v>31</v>
      </c>
      <c r="N19" s="200">
        <v>31</v>
      </c>
      <c r="O19" s="200">
        <v>31</v>
      </c>
      <c r="P19" s="200">
        <v>31</v>
      </c>
      <c r="Q19" s="200">
        <v>31</v>
      </c>
      <c r="R19" s="200">
        <v>31</v>
      </c>
      <c r="S19" s="200">
        <v>31</v>
      </c>
      <c r="T19" s="1330">
        <v>31</v>
      </c>
    </row>
    <row r="20" spans="2:20" ht="30" customHeight="1">
      <c r="B20" s="100" t="s">
        <v>28</v>
      </c>
      <c r="C20" s="200">
        <v>30</v>
      </c>
      <c r="D20" s="200">
        <v>30</v>
      </c>
      <c r="E20" s="200">
        <v>30</v>
      </c>
      <c r="F20" s="200">
        <v>30</v>
      </c>
      <c r="G20" s="200">
        <v>30</v>
      </c>
      <c r="H20" s="200">
        <v>30</v>
      </c>
      <c r="I20" s="200">
        <v>30</v>
      </c>
      <c r="J20" s="200">
        <v>30</v>
      </c>
      <c r="K20" s="200">
        <v>30</v>
      </c>
      <c r="L20" s="200">
        <v>30</v>
      </c>
      <c r="M20" s="200">
        <v>30</v>
      </c>
      <c r="N20" s="200">
        <v>30</v>
      </c>
      <c r="O20" s="200">
        <v>30</v>
      </c>
      <c r="P20" s="200">
        <v>30</v>
      </c>
      <c r="Q20" s="200">
        <v>30</v>
      </c>
      <c r="R20" s="200">
        <v>30</v>
      </c>
      <c r="S20" s="200">
        <v>30</v>
      </c>
      <c r="T20" s="1330">
        <v>30</v>
      </c>
    </row>
    <row r="21" spans="2:20" ht="30" customHeight="1">
      <c r="B21" s="100" t="s">
        <v>29</v>
      </c>
      <c r="C21" s="200">
        <v>31</v>
      </c>
      <c r="D21" s="200">
        <v>31</v>
      </c>
      <c r="E21" s="200">
        <v>31</v>
      </c>
      <c r="F21" s="200">
        <v>31</v>
      </c>
      <c r="G21" s="200">
        <v>31</v>
      </c>
      <c r="H21" s="200">
        <v>31</v>
      </c>
      <c r="I21" s="200">
        <v>31</v>
      </c>
      <c r="J21" s="200">
        <v>31</v>
      </c>
      <c r="K21" s="200">
        <v>31</v>
      </c>
      <c r="L21" s="200">
        <v>31</v>
      </c>
      <c r="M21" s="200">
        <v>31</v>
      </c>
      <c r="N21" s="200">
        <v>31</v>
      </c>
      <c r="O21" s="200">
        <v>31</v>
      </c>
      <c r="P21" s="200">
        <v>31</v>
      </c>
      <c r="Q21" s="200">
        <v>31</v>
      </c>
      <c r="R21" s="200">
        <v>31</v>
      </c>
      <c r="S21" s="200">
        <v>31</v>
      </c>
      <c r="T21" s="1330">
        <v>31</v>
      </c>
    </row>
    <row r="22" spans="2:20" ht="30" customHeight="1">
      <c r="B22" s="100" t="s">
        <v>30</v>
      </c>
      <c r="C22" s="200">
        <v>30</v>
      </c>
      <c r="D22" s="200">
        <v>30</v>
      </c>
      <c r="E22" s="200">
        <v>30</v>
      </c>
      <c r="F22" s="200">
        <v>30</v>
      </c>
      <c r="G22" s="200">
        <v>30</v>
      </c>
      <c r="H22" s="200">
        <v>30</v>
      </c>
      <c r="I22" s="200">
        <v>30</v>
      </c>
      <c r="J22" s="200">
        <v>30</v>
      </c>
      <c r="K22" s="200">
        <v>30</v>
      </c>
      <c r="L22" s="200">
        <v>30</v>
      </c>
      <c r="M22" s="200">
        <v>30</v>
      </c>
      <c r="N22" s="200">
        <v>30</v>
      </c>
      <c r="O22" s="200">
        <v>30</v>
      </c>
      <c r="P22" s="200">
        <v>30</v>
      </c>
      <c r="Q22" s="200">
        <v>30</v>
      </c>
      <c r="R22" s="200">
        <v>30</v>
      </c>
      <c r="S22" s="200">
        <v>30</v>
      </c>
      <c r="T22" s="1330">
        <v>30</v>
      </c>
    </row>
    <row r="23" spans="2:20" ht="30" customHeight="1">
      <c r="B23" s="100" t="s">
        <v>31</v>
      </c>
      <c r="C23" s="200">
        <v>31</v>
      </c>
      <c r="D23" s="200">
        <v>31</v>
      </c>
      <c r="E23" s="200">
        <v>31</v>
      </c>
      <c r="F23" s="200">
        <v>31</v>
      </c>
      <c r="G23" s="200">
        <v>31</v>
      </c>
      <c r="H23" s="200">
        <v>31</v>
      </c>
      <c r="I23" s="200">
        <v>31</v>
      </c>
      <c r="J23" s="200">
        <v>31</v>
      </c>
      <c r="K23" s="200">
        <v>31</v>
      </c>
      <c r="L23" s="200">
        <v>31</v>
      </c>
      <c r="M23" s="200">
        <v>31</v>
      </c>
      <c r="N23" s="200">
        <v>31</v>
      </c>
      <c r="O23" s="200">
        <v>31</v>
      </c>
      <c r="P23" s="200">
        <v>31</v>
      </c>
      <c r="Q23" s="200">
        <v>31</v>
      </c>
      <c r="R23" s="200">
        <v>31</v>
      </c>
      <c r="S23" s="200">
        <v>31</v>
      </c>
      <c r="T23" s="1330">
        <v>31</v>
      </c>
    </row>
    <row r="24" spans="2:20" ht="30" customHeight="1">
      <c r="B24" s="100" t="s">
        <v>32</v>
      </c>
      <c r="C24" s="200">
        <v>31</v>
      </c>
      <c r="D24" s="200">
        <v>31</v>
      </c>
      <c r="E24" s="200">
        <v>31</v>
      </c>
      <c r="F24" s="200">
        <v>31</v>
      </c>
      <c r="G24" s="200">
        <v>31</v>
      </c>
      <c r="H24" s="200">
        <v>31</v>
      </c>
      <c r="I24" s="200">
        <v>31</v>
      </c>
      <c r="J24" s="200">
        <v>31</v>
      </c>
      <c r="K24" s="200">
        <v>31</v>
      </c>
      <c r="L24" s="200">
        <v>31</v>
      </c>
      <c r="M24" s="200">
        <v>31</v>
      </c>
      <c r="N24" s="200">
        <v>31</v>
      </c>
      <c r="O24" s="200">
        <v>31</v>
      </c>
      <c r="P24" s="200">
        <v>31</v>
      </c>
      <c r="Q24" s="200">
        <v>31</v>
      </c>
      <c r="R24" s="200">
        <v>31</v>
      </c>
      <c r="S24" s="200">
        <v>31</v>
      </c>
      <c r="T24" s="1330">
        <v>31</v>
      </c>
    </row>
    <row r="25" spans="2:20" ht="30" customHeight="1">
      <c r="B25" s="100" t="s">
        <v>33</v>
      </c>
      <c r="C25" s="138">
        <f>IF(C13=366,29,28)</f>
        <v>28</v>
      </c>
      <c r="D25" s="138">
        <f t="shared" ref="D25:S25" si="3">IF(D13=366,29,28)</f>
        <v>28</v>
      </c>
      <c r="E25" s="138">
        <f t="shared" si="3"/>
        <v>29</v>
      </c>
      <c r="F25" s="138">
        <f t="shared" si="3"/>
        <v>28</v>
      </c>
      <c r="G25" s="138">
        <f t="shared" si="3"/>
        <v>28</v>
      </c>
      <c r="H25" s="138">
        <f t="shared" si="3"/>
        <v>28</v>
      </c>
      <c r="I25" s="138">
        <f t="shared" si="3"/>
        <v>29</v>
      </c>
      <c r="J25" s="138">
        <f t="shared" si="3"/>
        <v>28</v>
      </c>
      <c r="K25" s="138">
        <f t="shared" si="3"/>
        <v>28</v>
      </c>
      <c r="L25" s="138">
        <f t="shared" si="3"/>
        <v>28</v>
      </c>
      <c r="M25" s="138">
        <f t="shared" si="3"/>
        <v>29</v>
      </c>
      <c r="N25" s="138">
        <f t="shared" si="3"/>
        <v>28</v>
      </c>
      <c r="O25" s="138">
        <f t="shared" si="3"/>
        <v>28</v>
      </c>
      <c r="P25" s="138">
        <f t="shared" si="3"/>
        <v>28</v>
      </c>
      <c r="Q25" s="138">
        <f t="shared" si="3"/>
        <v>29</v>
      </c>
      <c r="R25" s="138">
        <f t="shared" si="3"/>
        <v>28</v>
      </c>
      <c r="S25" s="138">
        <f t="shared" si="3"/>
        <v>28</v>
      </c>
      <c r="T25" s="138">
        <f t="shared" ref="T25" si="4">IF(T13=366,29,28)</f>
        <v>28</v>
      </c>
    </row>
    <row r="26" spans="2:20" ht="30" customHeight="1">
      <c r="B26" s="100" t="s">
        <v>34</v>
      </c>
      <c r="C26" s="200">
        <v>31</v>
      </c>
      <c r="D26" s="200">
        <v>31</v>
      </c>
      <c r="E26" s="200">
        <v>31</v>
      </c>
      <c r="F26" s="200">
        <v>31</v>
      </c>
      <c r="G26" s="200">
        <v>31</v>
      </c>
      <c r="H26" s="200">
        <v>31</v>
      </c>
      <c r="I26" s="200">
        <v>31</v>
      </c>
      <c r="J26" s="200">
        <v>31</v>
      </c>
      <c r="K26" s="200">
        <v>31</v>
      </c>
      <c r="L26" s="200">
        <v>31</v>
      </c>
      <c r="M26" s="200">
        <v>31</v>
      </c>
      <c r="N26" s="200">
        <v>31</v>
      </c>
      <c r="O26" s="200">
        <v>31</v>
      </c>
      <c r="P26" s="200">
        <v>31</v>
      </c>
      <c r="Q26" s="200">
        <v>31</v>
      </c>
      <c r="R26" s="200">
        <v>31</v>
      </c>
      <c r="S26" s="200">
        <v>31</v>
      </c>
      <c r="T26" s="1330">
        <v>32</v>
      </c>
    </row>
    <row r="27" spans="2:20" ht="30" customHeight="1">
      <c r="B27" s="101" t="s">
        <v>207</v>
      </c>
      <c r="C27" s="139">
        <f>SUM(C15:C26)</f>
        <v>365</v>
      </c>
      <c r="D27" s="139">
        <f t="shared" ref="D27:S27" si="5">SUM(D15:D26)</f>
        <v>365</v>
      </c>
      <c r="E27" s="139">
        <f t="shared" si="5"/>
        <v>366</v>
      </c>
      <c r="F27" s="139">
        <f t="shared" si="5"/>
        <v>365</v>
      </c>
      <c r="G27" s="139">
        <f t="shared" si="5"/>
        <v>365</v>
      </c>
      <c r="H27" s="139">
        <f t="shared" si="5"/>
        <v>365</v>
      </c>
      <c r="I27" s="139">
        <f t="shared" si="5"/>
        <v>366</v>
      </c>
      <c r="J27" s="139">
        <f t="shared" si="5"/>
        <v>365</v>
      </c>
      <c r="K27" s="139">
        <f t="shared" si="5"/>
        <v>365</v>
      </c>
      <c r="L27" s="139">
        <f t="shared" si="5"/>
        <v>365</v>
      </c>
      <c r="M27" s="139">
        <f t="shared" si="5"/>
        <v>366</v>
      </c>
      <c r="N27" s="139">
        <f t="shared" si="5"/>
        <v>365</v>
      </c>
      <c r="O27" s="139">
        <f t="shared" si="5"/>
        <v>365</v>
      </c>
      <c r="P27" s="139">
        <f t="shared" si="5"/>
        <v>365</v>
      </c>
      <c r="Q27" s="139">
        <f t="shared" si="5"/>
        <v>366</v>
      </c>
      <c r="R27" s="139">
        <f t="shared" si="5"/>
        <v>365</v>
      </c>
      <c r="S27" s="139">
        <f t="shared" si="5"/>
        <v>365</v>
      </c>
      <c r="T27" s="139">
        <f t="shared" ref="T27" si="6">SUM(T15:T26)</f>
        <v>366</v>
      </c>
    </row>
    <row r="28" spans="2:20" s="9" customFormat="1" ht="30" customHeight="1">
      <c r="B28" s="135"/>
      <c r="C28" s="36"/>
      <c r="D28" s="36"/>
      <c r="E28" s="36"/>
      <c r="F28" s="36"/>
      <c r="G28" s="36"/>
      <c r="H28" s="36"/>
      <c r="I28" s="36"/>
      <c r="J28" s="36"/>
      <c r="K28" s="36"/>
      <c r="L28" s="36"/>
      <c r="M28" s="36"/>
      <c r="N28" s="36"/>
      <c r="O28" s="36"/>
      <c r="P28" s="36"/>
      <c r="Q28" s="36"/>
      <c r="R28" s="36"/>
      <c r="S28" s="36"/>
    </row>
    <row r="29" spans="2:20" s="9" customFormat="1" ht="30" customHeight="1">
      <c r="B29" s="162" t="s">
        <v>36</v>
      </c>
      <c r="C29" s="36"/>
      <c r="D29" s="36"/>
      <c r="E29" s="36"/>
      <c r="F29" s="36"/>
      <c r="G29" s="36"/>
      <c r="H29" s="36"/>
      <c r="I29" s="36"/>
      <c r="J29" s="36"/>
      <c r="K29" s="36"/>
      <c r="L29" s="36"/>
      <c r="M29" s="36"/>
      <c r="N29" s="36"/>
      <c r="O29" s="36"/>
      <c r="P29" s="36"/>
      <c r="Q29" s="36"/>
      <c r="R29" s="36"/>
      <c r="S29" s="36"/>
    </row>
    <row r="30" spans="2:20" s="9" customFormat="1" ht="9.9499999999999993" customHeight="1">
      <c r="B30" s="135"/>
      <c r="C30" s="36"/>
      <c r="D30" s="36"/>
      <c r="E30" s="36"/>
      <c r="F30" s="36"/>
      <c r="G30" s="36"/>
      <c r="H30" s="36"/>
      <c r="I30" s="36"/>
      <c r="J30" s="36"/>
      <c r="K30" s="36"/>
      <c r="L30" s="36"/>
      <c r="M30" s="36"/>
      <c r="N30" s="36"/>
      <c r="O30" s="36"/>
      <c r="P30" s="36"/>
      <c r="Q30" s="36"/>
      <c r="R30" s="36"/>
      <c r="S30" s="36"/>
    </row>
    <row r="31" spans="2:20" s="8" customFormat="1" ht="30" customHeight="1">
      <c r="B31" s="6" t="s">
        <v>2</v>
      </c>
      <c r="C31" s="163" t="s">
        <v>3</v>
      </c>
      <c r="D31" s="163" t="s">
        <v>4</v>
      </c>
      <c r="E31" s="163" t="s">
        <v>5</v>
      </c>
      <c r="F31" s="163" t="s">
        <v>6</v>
      </c>
      <c r="G31" s="163" t="s">
        <v>7</v>
      </c>
      <c r="H31" s="163" t="s">
        <v>8</v>
      </c>
      <c r="I31" s="163" t="s">
        <v>9</v>
      </c>
      <c r="J31" s="163" t="s">
        <v>10</v>
      </c>
      <c r="K31" s="163" t="s">
        <v>11</v>
      </c>
      <c r="L31" s="163" t="s">
        <v>12</v>
      </c>
      <c r="M31" s="163" t="s">
        <v>13</v>
      </c>
      <c r="N31" s="884" t="s">
        <v>14</v>
      </c>
      <c r="O31" s="880" t="s">
        <v>15</v>
      </c>
      <c r="P31" s="163" t="s">
        <v>16</v>
      </c>
      <c r="Q31" s="163" t="s">
        <v>17</v>
      </c>
      <c r="R31" s="163" t="s">
        <v>18</v>
      </c>
      <c r="S31" s="163" t="s">
        <v>19</v>
      </c>
      <c r="T31" s="163" t="s">
        <v>20</v>
      </c>
    </row>
    <row r="32" spans="2:20" ht="30" customHeight="1">
      <c r="B32" s="4" t="s">
        <v>23</v>
      </c>
      <c r="C32" s="140" t="e">
        <f>IF(#REF!&gt;0,#REF!,B32*(1+((B$70*0.75)+(D$70*0.25))))</f>
        <v>#REF!</v>
      </c>
      <c r="D32" s="140" t="e">
        <f>IF(#REF!&gt;0,#REF!,C32*(1+((D$70*0.75)+(E$70*0.25))))</f>
        <v>#REF!</v>
      </c>
      <c r="E32" s="140" t="e">
        <f>IF(#REF!&gt;0,#REF!,D32*(1+((E$70*0.75)+(F$70*0.25))))</f>
        <v>#REF!</v>
      </c>
      <c r="F32" s="140" t="e">
        <f>IF(#REF!&gt;0,#REF!,E32*(1+((F$70*0.75)+(G$70*0.25))))</f>
        <v>#REF!</v>
      </c>
      <c r="G32" s="140" t="e">
        <f>IF(#REF!&gt;0,#REF!,F32*(1+((G$70*0.75)+(H$70*0.25))))</f>
        <v>#REF!</v>
      </c>
      <c r="H32" s="140" t="e">
        <f>IF(#REF!&gt;0,#REF!,G32*(1+((H$70*0.75)+(I$70*0.25))))</f>
        <v>#REF!</v>
      </c>
      <c r="I32" s="140" t="e">
        <f>IF(#REF!&gt;0,#REF!,H32*(1+((I$70*0.75)+(J$70*0.25))))</f>
        <v>#REF!</v>
      </c>
      <c r="J32" s="140" t="e">
        <f>IF(#REF!&gt;0,#REF!,I32*(1+((J$70*0.75)+(K$70*0.25))))</f>
        <v>#REF!</v>
      </c>
      <c r="K32" s="140" t="e">
        <f>IF(#REF!&gt;0,#REF!,J32*(1+((K$70*0.75)+(L$70*0.25))))</f>
        <v>#REF!</v>
      </c>
      <c r="L32" s="140" t="e">
        <f>IF(#REF!&gt;0,#REF!,K32*(1+((L$70*0.75)+(M$70*0.25))))</f>
        <v>#REF!</v>
      </c>
      <c r="M32" s="140" t="e">
        <f>IF(#REF!&gt;0,#REF!,L32*(1+((M$70*0.75)+(N$70*0.25))))</f>
        <v>#REF!</v>
      </c>
      <c r="N32" s="912" t="e">
        <f>IF(#REF!&gt;0,#REF!,M32*(1+((N$70*0.75)+(O$70*0.25))))</f>
        <v>#REF!</v>
      </c>
      <c r="O32" s="1015" t="e">
        <f>#REF!</f>
        <v>#REF!</v>
      </c>
      <c r="P32" s="1015" t="e">
        <f>#REF!</f>
        <v>#REF!</v>
      </c>
      <c r="Q32" s="1015" t="e">
        <f>#REF!</f>
        <v>#REF!</v>
      </c>
      <c r="R32" s="1015" t="e">
        <f>#REF!</f>
        <v>#REF!</v>
      </c>
      <c r="S32" s="1015" t="e">
        <f>#REF!</f>
        <v>#REF!</v>
      </c>
      <c r="T32" s="1015" t="e">
        <f>IF(#REF!&gt;0,S43*(#REF!/#REF!),S32*(1+((T$70*0.75)+(U$70*0.25))))</f>
        <v>#REF!</v>
      </c>
    </row>
    <row r="33" spans="2:20" ht="30" customHeight="1">
      <c r="B33" s="4" t="s">
        <v>24</v>
      </c>
      <c r="C33" s="140" t="e">
        <f>IF(#REF!&gt;0,#REF!,B33*(1+((B$70*0.75)+(D$70*0.25))))</f>
        <v>#REF!</v>
      </c>
      <c r="D33" s="140" t="e">
        <f>IF(#REF!&gt;0,#REF!,C33*(1+((D$70*0.75)+(E$70*0.25))))</f>
        <v>#REF!</v>
      </c>
      <c r="E33" s="140" t="e">
        <f>IF(#REF!&gt;0,#REF!,D33*(1+((E$70*0.75)+(F$70*0.25))))</f>
        <v>#REF!</v>
      </c>
      <c r="F33" s="140" t="e">
        <f>IF(#REF!&gt;0,#REF!,E33*(1+((F$70*0.75)+(G$70*0.25))))</f>
        <v>#REF!</v>
      </c>
      <c r="G33" s="140" t="e">
        <f>IF(#REF!&gt;0,#REF!,F33*(1+((G$70*0.75)+(H$70*0.25))))</f>
        <v>#REF!</v>
      </c>
      <c r="H33" s="140" t="e">
        <f>IF(#REF!&gt;0,#REF!,G33*(1+((H$70*0.75)+(I$70*0.25))))</f>
        <v>#REF!</v>
      </c>
      <c r="I33" s="140" t="e">
        <f>IF(#REF!&gt;0,#REF!,H33*(1+((I$70*0.75)+(J$70*0.25))))</f>
        <v>#REF!</v>
      </c>
      <c r="J33" s="140" t="e">
        <f>IF(#REF!&gt;0,#REF!,I33*(1+((J$70*0.75)+(K$70*0.25))))</f>
        <v>#REF!</v>
      </c>
      <c r="K33" s="140" t="e">
        <f>IF(#REF!&gt;0,#REF!,J33*(1+((K$70*0.75)+(L$70*0.25))))</f>
        <v>#REF!</v>
      </c>
      <c r="L33" s="140" t="e">
        <f>IF(#REF!&gt;0,#REF!,K33*(1+((L$70*0.75)+(M$70*0.25))))</f>
        <v>#REF!</v>
      </c>
      <c r="M33" s="140" t="e">
        <f>IF(#REF!&gt;0,#REF!,L33*(1+((M$70*0.75)+(N$70*0.25))))</f>
        <v>#REF!</v>
      </c>
      <c r="N33" s="912" t="e">
        <f>IF(#REF!&gt;0,#REF!,M33*(1+((N$70*0.75)+(O$70*0.25))))</f>
        <v>#REF!</v>
      </c>
      <c r="O33" s="1015" t="e">
        <f>#REF!</f>
        <v>#REF!</v>
      </c>
      <c r="P33" s="1015" t="e">
        <f>#REF!</f>
        <v>#REF!</v>
      </c>
      <c r="Q33" s="1015" t="e">
        <f>#REF!</f>
        <v>#REF!</v>
      </c>
      <c r="R33" s="1015" t="e">
        <f>#REF!</f>
        <v>#REF!</v>
      </c>
      <c r="S33" s="1015" t="e">
        <f>#REF!</f>
        <v>#REF!</v>
      </c>
      <c r="T33" s="1015" t="e">
        <f>IF(#REF!&gt;0,T32*(#REF!/#REF!),S33*(1+((T$70*0.75)+(U$70*0.25))))</f>
        <v>#REF!</v>
      </c>
    </row>
    <row r="34" spans="2:20" ht="30" customHeight="1">
      <c r="B34" s="4" t="s">
        <v>25</v>
      </c>
      <c r="C34" s="140" t="e">
        <f>IF(#REF!&gt;0,#REF!,B34*(1+((B$70*0.75)+(D$70*0.25))))</f>
        <v>#REF!</v>
      </c>
      <c r="D34" s="140" t="e">
        <f>IF(#REF!&gt;0,#REF!,C34*(1+((D$70*0.75)+(E$70*0.25))))</f>
        <v>#REF!</v>
      </c>
      <c r="E34" s="140" t="e">
        <f>IF(#REF!&gt;0,#REF!,D34*(1+((E$70*0.75)+(F$70*0.25))))</f>
        <v>#REF!</v>
      </c>
      <c r="F34" s="140" t="e">
        <f>IF(#REF!&gt;0,#REF!,E34*(1+((F$70*0.75)+(G$70*0.25))))</f>
        <v>#REF!</v>
      </c>
      <c r="G34" s="140" t="e">
        <f>IF(#REF!&gt;0,#REF!,F34*(1+((G$70*0.75)+(H$70*0.25))))</f>
        <v>#REF!</v>
      </c>
      <c r="H34" s="140" t="e">
        <f>IF(#REF!&gt;0,#REF!,G34*(1+((H$70*0.75)+(I$70*0.25))))</f>
        <v>#REF!</v>
      </c>
      <c r="I34" s="140" t="e">
        <f>IF(#REF!&gt;0,#REF!,H34*(1+((I$70*0.75)+(J$70*0.25))))</f>
        <v>#REF!</v>
      </c>
      <c r="J34" s="140" t="e">
        <f>IF(#REF!&gt;0,#REF!,I34*(1+((J$70*0.75)+(K$70*0.25))))</f>
        <v>#REF!</v>
      </c>
      <c r="K34" s="140" t="e">
        <f>IF(#REF!&gt;0,#REF!,J34*(1+((K$70*0.75)+(L$70*0.25))))</f>
        <v>#REF!</v>
      </c>
      <c r="L34" s="140" t="e">
        <f>IF(#REF!&gt;0,#REF!,K34*(1+((L$70*0.75)+(M$70*0.25))))</f>
        <v>#REF!</v>
      </c>
      <c r="M34" s="140" t="e">
        <f>IF(#REF!&gt;0,#REF!,L34*(1+((M$70*0.75)+(N$70*0.25))))</f>
        <v>#REF!</v>
      </c>
      <c r="N34" s="912" t="e">
        <f>IF(#REF!&gt;0,#REF!,M34*(1+((N$70*0.75)+(O$70*0.25))))</f>
        <v>#REF!</v>
      </c>
      <c r="O34" s="1015" t="e">
        <f>#REF!</f>
        <v>#REF!</v>
      </c>
      <c r="P34" s="1015" t="e">
        <f>#REF!</f>
        <v>#REF!</v>
      </c>
      <c r="Q34" s="1015" t="e">
        <f>#REF!</f>
        <v>#REF!</v>
      </c>
      <c r="R34" s="1015" t="e">
        <f>#REF!</f>
        <v>#REF!</v>
      </c>
      <c r="S34" s="1015" t="e">
        <f>#REF!</f>
        <v>#REF!</v>
      </c>
      <c r="T34" s="1015" t="e">
        <f>IF(#REF!&gt;0,T33*(#REF!/#REF!),S34*(1+((T$70*0.75)+(U$70*0.25))))</f>
        <v>#REF!</v>
      </c>
    </row>
    <row r="35" spans="2:20" ht="30" customHeight="1">
      <c r="B35" s="4" t="s">
        <v>26</v>
      </c>
      <c r="C35" s="140" t="e">
        <f>IF(#REF!&gt;0,#REF!,B35*(1+((B$70*0.75)+(D$70*0.25))))</f>
        <v>#REF!</v>
      </c>
      <c r="D35" s="140" t="e">
        <f>IF(#REF!&gt;0,#REF!,C35*(1+((D$70*0.75)+(E$70*0.25))))</f>
        <v>#REF!</v>
      </c>
      <c r="E35" s="140" t="e">
        <f>IF(#REF!&gt;0,#REF!,D35*(1+((E$70*0.75)+(F$70*0.25))))</f>
        <v>#REF!</v>
      </c>
      <c r="F35" s="140" t="e">
        <f>IF(#REF!&gt;0,#REF!,E35*(1+((F$70*0.75)+(G$70*0.25))))</f>
        <v>#REF!</v>
      </c>
      <c r="G35" s="140" t="e">
        <f>IF(#REF!&gt;0,#REF!,F35*(1+((G$70*0.75)+(H$70*0.25))))</f>
        <v>#REF!</v>
      </c>
      <c r="H35" s="140" t="e">
        <f>IF(#REF!&gt;0,#REF!,G35*(1+((H$70*0.75)+(I$70*0.25))))</f>
        <v>#REF!</v>
      </c>
      <c r="I35" s="140" t="e">
        <f>IF(#REF!&gt;0,#REF!,H35*(1+((I$70*0.75)+(J$70*0.25))))</f>
        <v>#REF!</v>
      </c>
      <c r="J35" s="140" t="e">
        <f>IF(#REF!&gt;0,#REF!,I35*(1+((J$70*0.75)+(K$70*0.25))))</f>
        <v>#REF!</v>
      </c>
      <c r="K35" s="140" t="e">
        <f>IF(#REF!&gt;0,#REF!,J35*(1+((K$70*0.75)+(L$70*0.25))))</f>
        <v>#REF!</v>
      </c>
      <c r="L35" s="140" t="e">
        <f>IF(#REF!&gt;0,#REF!,K35*(1+((L$70*0.75)+(M$70*0.25))))</f>
        <v>#REF!</v>
      </c>
      <c r="M35" s="140" t="e">
        <f>IF(#REF!&gt;0,#REF!,L35*(1+((M$70*0.75)+(N$70*0.25))))</f>
        <v>#REF!</v>
      </c>
      <c r="N35" s="912" t="e">
        <f>IF(#REF!&gt;0,#REF!,M35*(1+((N$70*0.75)+(O$70*0.25))))</f>
        <v>#REF!</v>
      </c>
      <c r="O35" s="1015" t="e">
        <f>#REF!</f>
        <v>#REF!</v>
      </c>
      <c r="P35" s="1015" t="e">
        <f>#REF!</f>
        <v>#REF!</v>
      </c>
      <c r="Q35" s="1015" t="e">
        <f>#REF!</f>
        <v>#REF!</v>
      </c>
      <c r="R35" s="1015" t="e">
        <f>#REF!</f>
        <v>#REF!</v>
      </c>
      <c r="S35" s="1015" t="e">
        <f>#REF!</f>
        <v>#REF!</v>
      </c>
      <c r="T35" s="1015" t="e">
        <f>IF(#REF!&gt;0,T34*(#REF!/#REF!),S35*(1+((T$70*0.75)+(U$70*0.25))))</f>
        <v>#REF!</v>
      </c>
    </row>
    <row r="36" spans="2:20" ht="30" customHeight="1">
      <c r="B36" s="4" t="s">
        <v>27</v>
      </c>
      <c r="C36" s="140" t="e">
        <f>IF(#REF!&gt;0,#REF!,B36*(1+((B$70*0.75)+(D$70*0.25))))</f>
        <v>#REF!</v>
      </c>
      <c r="D36" s="140" t="e">
        <f>IF(#REF!&gt;0,#REF!,C36*(1+((D$70*0.75)+(E$70*0.25))))</f>
        <v>#REF!</v>
      </c>
      <c r="E36" s="140" t="e">
        <f>IF(#REF!&gt;0,#REF!,D36*(1+((E$70*0.75)+(F$70*0.25))))</f>
        <v>#REF!</v>
      </c>
      <c r="F36" s="140" t="e">
        <f>IF(#REF!&gt;0,#REF!,E36*(1+((F$70*0.75)+(G$70*0.25))))</f>
        <v>#REF!</v>
      </c>
      <c r="G36" s="140" t="e">
        <f>IF(#REF!&gt;0,#REF!,F36*(1+((G$70*0.75)+(H$70*0.25))))</f>
        <v>#REF!</v>
      </c>
      <c r="H36" s="140" t="e">
        <f>IF(#REF!&gt;0,#REF!,G36*(1+((H$70*0.75)+(I$70*0.25))))</f>
        <v>#REF!</v>
      </c>
      <c r="I36" s="140" t="e">
        <f>IF(#REF!&gt;0,#REF!,H36*(1+((I$70*0.75)+(J$70*0.25))))</f>
        <v>#REF!</v>
      </c>
      <c r="J36" s="140" t="e">
        <f>IF(#REF!&gt;0,#REF!,I36*(1+((J$70*0.75)+(K$70*0.25))))</f>
        <v>#REF!</v>
      </c>
      <c r="K36" s="140" t="e">
        <f>IF(#REF!&gt;0,#REF!,J36*(1+((K$70*0.75)+(L$70*0.25))))</f>
        <v>#REF!</v>
      </c>
      <c r="L36" s="140" t="e">
        <f>IF(#REF!&gt;0,#REF!,K36*(1+((L$70*0.75)+(M$70*0.25))))</f>
        <v>#REF!</v>
      </c>
      <c r="M36" s="140" t="e">
        <f>IF(#REF!&gt;0,#REF!,L36*(1+((M$70*0.75)+(N$70*0.25))))</f>
        <v>#REF!</v>
      </c>
      <c r="N36" s="912" t="e">
        <f>IF(#REF!&gt;0,#REF!,M36*(1+((N$70*0.75)+(O$70*0.25))))</f>
        <v>#REF!</v>
      </c>
      <c r="O36" s="1015" t="e">
        <f>#REF!</f>
        <v>#REF!</v>
      </c>
      <c r="P36" s="1015" t="e">
        <f>#REF!</f>
        <v>#REF!</v>
      </c>
      <c r="Q36" s="1015" t="e">
        <f>#REF!</f>
        <v>#REF!</v>
      </c>
      <c r="R36" s="1015" t="e">
        <f>#REF!</f>
        <v>#REF!</v>
      </c>
      <c r="S36" s="1015" t="e">
        <f>#REF!</f>
        <v>#REF!</v>
      </c>
      <c r="T36" s="1015" t="e">
        <f>IF(#REF!&gt;0,T35*(#REF!/#REF!),S36*(1+((T$70*0.75)+(U$70*0.25))))</f>
        <v>#REF!</v>
      </c>
    </row>
    <row r="37" spans="2:20" ht="30" customHeight="1">
      <c r="B37" s="4" t="s">
        <v>28</v>
      </c>
      <c r="C37" s="140" t="e">
        <f>IF(#REF!&gt;0,#REF!,B37*(1+((B$70*0.75)+(D$70*0.25))))</f>
        <v>#REF!</v>
      </c>
      <c r="D37" s="140" t="e">
        <f>IF(#REF!&gt;0,#REF!,C37*(1+((D$70*0.75)+(E$70*0.25))))</f>
        <v>#REF!</v>
      </c>
      <c r="E37" s="140" t="e">
        <f>IF(#REF!&gt;0,#REF!,D37*(1+((E$70*0.75)+(F$70*0.25))))</f>
        <v>#REF!</v>
      </c>
      <c r="F37" s="140" t="e">
        <f>IF(#REF!&gt;0,#REF!,E37*(1+((F$70*0.75)+(G$70*0.25))))</f>
        <v>#REF!</v>
      </c>
      <c r="G37" s="140" t="e">
        <f>IF(#REF!&gt;0,#REF!,F37*(1+((G$70*0.75)+(H$70*0.25))))</f>
        <v>#REF!</v>
      </c>
      <c r="H37" s="140" t="e">
        <f>IF(#REF!&gt;0,#REF!,G37*(1+((H$70*0.75)+(I$70*0.25))))</f>
        <v>#REF!</v>
      </c>
      <c r="I37" s="140" t="e">
        <f>IF(#REF!&gt;0,#REF!,H37*(1+((I$70*0.75)+(J$70*0.25))))</f>
        <v>#REF!</v>
      </c>
      <c r="J37" s="140" t="e">
        <f>IF(#REF!&gt;0,#REF!,I37*(1+((J$70*0.75)+(K$70*0.25))))</f>
        <v>#REF!</v>
      </c>
      <c r="K37" s="140" t="e">
        <f>IF(#REF!&gt;0,#REF!,J37*(1+((K$70*0.75)+(L$70*0.25))))</f>
        <v>#REF!</v>
      </c>
      <c r="L37" s="140" t="e">
        <f>IF(#REF!&gt;0,#REF!,K37*(1+((L$70*0.75)+(M$70*0.25))))</f>
        <v>#REF!</v>
      </c>
      <c r="M37" s="140" t="e">
        <f>IF(#REF!&gt;0,#REF!,L37*(1+((M$70*0.75)+(N$70*0.25))))</f>
        <v>#REF!</v>
      </c>
      <c r="N37" s="912" t="e">
        <f>IF(#REF!&gt;0,#REF!,M37*(1+((N$70*0.75)+(O$70*0.25))))</f>
        <v>#REF!</v>
      </c>
      <c r="O37" s="1015" t="e">
        <f>#REF!</f>
        <v>#REF!</v>
      </c>
      <c r="P37" s="1015" t="e">
        <f>#REF!</f>
        <v>#REF!</v>
      </c>
      <c r="Q37" s="1015" t="e">
        <f>#REF!</f>
        <v>#REF!</v>
      </c>
      <c r="R37" s="1015" t="e">
        <f>#REF!</f>
        <v>#REF!</v>
      </c>
      <c r="S37" s="1015" t="e">
        <f>#REF!</f>
        <v>#REF!</v>
      </c>
      <c r="T37" s="1015" t="e">
        <f>IF(#REF!&gt;0,T36*(#REF!/#REF!),S37*(1+((T$70*0.75)+(U$70*0.25))))</f>
        <v>#REF!</v>
      </c>
    </row>
    <row r="38" spans="2:20" ht="30" customHeight="1">
      <c r="B38" s="4" t="s">
        <v>29</v>
      </c>
      <c r="C38" s="140" t="e">
        <f>IF(#REF!&gt;0,#REF!,B38*(1+((B$70*0.75)+(D$70*0.25))))</f>
        <v>#REF!</v>
      </c>
      <c r="D38" s="140" t="e">
        <f>IF(#REF!&gt;0,#REF!,C38*(1+((D$70*0.75)+(E$70*0.25))))</f>
        <v>#REF!</v>
      </c>
      <c r="E38" s="140" t="e">
        <f>IF(#REF!&gt;0,#REF!,D38*(1+((E$70*0.75)+(F$70*0.25))))</f>
        <v>#REF!</v>
      </c>
      <c r="F38" s="140" t="e">
        <f>IF(#REF!&gt;0,#REF!,E38*(1+((F$70*0.75)+(G$70*0.25))))</f>
        <v>#REF!</v>
      </c>
      <c r="G38" s="140" t="e">
        <f>IF(#REF!&gt;0,#REF!,F38*(1+((G$70*0.75)+(H$70*0.25))))</f>
        <v>#REF!</v>
      </c>
      <c r="H38" s="140" t="e">
        <f>IF(#REF!&gt;0,#REF!,G38*(1+((H$70*0.75)+(I$70*0.25))))</f>
        <v>#REF!</v>
      </c>
      <c r="I38" s="140" t="e">
        <f>IF(#REF!&gt;0,#REF!,H38*(1+((I$70*0.75)+(J$70*0.25))))</f>
        <v>#REF!</v>
      </c>
      <c r="J38" s="140" t="e">
        <f>IF(#REF!&gt;0,#REF!,I38*(1+((J$70*0.75)+(K$70*0.25))))</f>
        <v>#REF!</v>
      </c>
      <c r="K38" s="140" t="e">
        <f>IF(#REF!&gt;0,#REF!,J38*(1+((K$70*0.75)+(L$70*0.25))))</f>
        <v>#REF!</v>
      </c>
      <c r="L38" s="140" t="e">
        <f>IF(#REF!&gt;0,#REF!,K38*(1+((L$70*0.75)+(M$70*0.25))))</f>
        <v>#REF!</v>
      </c>
      <c r="M38" s="140" t="e">
        <f>IF(#REF!&gt;0,#REF!,L38*(1+((M$70*0.75)+(N$70*0.25))))</f>
        <v>#REF!</v>
      </c>
      <c r="N38" s="912" t="e">
        <f>IF(#REF!&gt;0,#REF!,M38*(1+((N$70*0.75)+(O$70*0.25))))</f>
        <v>#REF!</v>
      </c>
      <c r="O38" s="1015" t="e">
        <f>#REF!</f>
        <v>#REF!</v>
      </c>
      <c r="P38" s="1015" t="e">
        <f>#REF!</f>
        <v>#REF!</v>
      </c>
      <c r="Q38" s="1015" t="e">
        <f>#REF!</f>
        <v>#REF!</v>
      </c>
      <c r="R38" s="1015" t="e">
        <f>#REF!</f>
        <v>#REF!</v>
      </c>
      <c r="S38" s="1015" t="e">
        <f>#REF!</f>
        <v>#REF!</v>
      </c>
      <c r="T38" s="1015" t="e">
        <f>IF(#REF!&gt;0,T37*(#REF!/#REF!),S38*(1+((T$70*0.75)+(U$70*0.25))))</f>
        <v>#REF!</v>
      </c>
    </row>
    <row r="39" spans="2:20" ht="30" customHeight="1">
      <c r="B39" s="4" t="s">
        <v>30</v>
      </c>
      <c r="C39" s="140" t="e">
        <f>IF(#REF!&gt;0,#REF!,B39*(1+((B$70*0.75)+(D$70*0.25))))</f>
        <v>#REF!</v>
      </c>
      <c r="D39" s="140" t="e">
        <f>IF(#REF!&gt;0,#REF!,C39*(1+((D$70*0.75)+(E$70*0.25))))</f>
        <v>#REF!</v>
      </c>
      <c r="E39" s="140" t="e">
        <f>IF(#REF!&gt;0,#REF!,D39*(1+((E$70*0.75)+(F$70*0.25))))</f>
        <v>#REF!</v>
      </c>
      <c r="F39" s="140" t="e">
        <f>IF(#REF!&gt;0,#REF!,E39*(1+((F$70*0.75)+(G$70*0.25))))</f>
        <v>#REF!</v>
      </c>
      <c r="G39" s="140" t="e">
        <f>IF(#REF!&gt;0,#REF!,F39*(1+((G$70*0.75)+(H$70*0.25))))</f>
        <v>#REF!</v>
      </c>
      <c r="H39" s="140" t="e">
        <f>IF(#REF!&gt;0,#REF!,G39*(1+((H$70*0.75)+(I$70*0.25))))</f>
        <v>#REF!</v>
      </c>
      <c r="I39" s="140" t="e">
        <f>IF(#REF!&gt;0,#REF!,H39*(1+((I$70*0.75)+(J$70*0.25))))</f>
        <v>#REF!</v>
      </c>
      <c r="J39" s="140" t="e">
        <f>IF(#REF!&gt;0,#REF!,I39*(1+((J$70*0.75)+(K$70*0.25))))</f>
        <v>#REF!</v>
      </c>
      <c r="K39" s="140" t="e">
        <f>IF(#REF!&gt;0,#REF!,J39*(1+((K$70*0.75)+(L$70*0.25))))</f>
        <v>#REF!</v>
      </c>
      <c r="L39" s="140" t="e">
        <f>IF(#REF!&gt;0,#REF!,K39*(1+((L$70*0.75)+(M$70*0.25))))</f>
        <v>#REF!</v>
      </c>
      <c r="M39" s="140" t="e">
        <f>IF(#REF!&gt;0,#REF!,L39*(1+((M$70*0.75)+(N$70*0.25))))</f>
        <v>#REF!</v>
      </c>
      <c r="N39" s="912" t="e">
        <f>IF(#REF!&gt;0,#REF!,M39*(1+((N$70*0.75)+(O$70*0.25))))</f>
        <v>#REF!</v>
      </c>
      <c r="O39" s="1015" t="e">
        <f>#REF!</f>
        <v>#REF!</v>
      </c>
      <c r="P39" s="1015" t="e">
        <f>#REF!</f>
        <v>#REF!</v>
      </c>
      <c r="Q39" s="1015" t="e">
        <f>#REF!</f>
        <v>#REF!</v>
      </c>
      <c r="R39" s="1015" t="e">
        <f>#REF!</f>
        <v>#REF!</v>
      </c>
      <c r="S39" s="1015" t="e">
        <f>#REF!</f>
        <v>#REF!</v>
      </c>
      <c r="T39" s="1015" t="e">
        <f>IF(#REF!&gt;0,T38*(#REF!/#REF!),S39*(1+((T$70*0.75)+(U$70*0.25))))</f>
        <v>#REF!</v>
      </c>
    </row>
    <row r="40" spans="2:20" ht="30" customHeight="1">
      <c r="B40" s="4" t="s">
        <v>31</v>
      </c>
      <c r="C40" s="140" t="e">
        <f>IF(#REF!&gt;0,#REF!,B40*(1+((B$70*0.75)+(D$70*0.25))))</f>
        <v>#REF!</v>
      </c>
      <c r="D40" s="140" t="e">
        <f>IF(#REF!&gt;0,#REF!,C40*(1+((D$70*0.75)+(E$70*0.25))))</f>
        <v>#REF!</v>
      </c>
      <c r="E40" s="140" t="e">
        <f>IF(#REF!&gt;0,#REF!,D40*(1+((E$70*0.75)+(F$70*0.25))))</f>
        <v>#REF!</v>
      </c>
      <c r="F40" s="140" t="e">
        <f>IF(#REF!&gt;0,#REF!,E40*(1+((F$70*0.75)+(G$70*0.25))))</f>
        <v>#REF!</v>
      </c>
      <c r="G40" s="140" t="e">
        <f>IF(#REF!&gt;0,#REF!,F40*(1+((G$70*0.75)+(H$70*0.25))))</f>
        <v>#REF!</v>
      </c>
      <c r="H40" s="140" t="e">
        <f>IF(#REF!&gt;0,#REF!,G40*(1+((H$70*0.75)+(I$70*0.25))))</f>
        <v>#REF!</v>
      </c>
      <c r="I40" s="140" t="e">
        <f>IF(#REF!&gt;0,#REF!,H40*(1+((I$70*0.75)+(J$70*0.25))))</f>
        <v>#REF!</v>
      </c>
      <c r="J40" s="140" t="e">
        <f>IF(#REF!&gt;0,#REF!,I40*(1+((J$70*0.75)+(K$70*0.25))))</f>
        <v>#REF!</v>
      </c>
      <c r="K40" s="140" t="e">
        <f>IF(#REF!&gt;0,#REF!,J40*(1+((K$70*0.75)+(L$70*0.25))))</f>
        <v>#REF!</v>
      </c>
      <c r="L40" s="140" t="e">
        <f>IF(#REF!&gt;0,#REF!,K40*(1+((L$70*0.75)+(M$70*0.25))))</f>
        <v>#REF!</v>
      </c>
      <c r="M40" s="140" t="e">
        <f>IF(#REF!&gt;0,#REF!,L40*(1+((M$70*0.75)+(N$70*0.25))))</f>
        <v>#REF!</v>
      </c>
      <c r="N40" s="912" t="e">
        <f>IF(#REF!&gt;0,#REF!,M40*(1+((N$70*0.75)+(O$70*0.25))))</f>
        <v>#REF!</v>
      </c>
      <c r="O40" s="1015" t="e">
        <f>#REF!</f>
        <v>#REF!</v>
      </c>
      <c r="P40" s="1015" t="e">
        <f>#REF!</f>
        <v>#REF!</v>
      </c>
      <c r="Q40" s="1015" t="e">
        <f>#REF!</f>
        <v>#REF!</v>
      </c>
      <c r="R40" s="1015" t="e">
        <f>#REF!</f>
        <v>#REF!</v>
      </c>
      <c r="S40" s="1015" t="e">
        <f>#REF!</f>
        <v>#REF!</v>
      </c>
      <c r="T40" s="1015" t="e">
        <f>IF(#REF!&gt;0,T39*(#REF!/#REF!),S40*(1+((T$70*0.75)+(U$70*0.25))))</f>
        <v>#REF!</v>
      </c>
    </row>
    <row r="41" spans="2:20" ht="30" customHeight="1">
      <c r="B41" s="4" t="s">
        <v>32</v>
      </c>
      <c r="C41" s="140" t="e">
        <f>IF(#REF!&gt;0,#REF!,B41*(1+((B$70*0.75)+(D$70*0.25))))</f>
        <v>#REF!</v>
      </c>
      <c r="D41" s="140" t="e">
        <f>IF(#REF!&gt;0,#REF!,C41*(1+((D$70*0.75)+(E$70*0.25))))</f>
        <v>#REF!</v>
      </c>
      <c r="E41" s="140" t="e">
        <f>IF(#REF!&gt;0,#REF!,D41*(1+((E$70*0.75)+(F$70*0.25))))</f>
        <v>#REF!</v>
      </c>
      <c r="F41" s="140" t="e">
        <f>IF(#REF!&gt;0,#REF!,E41*(1+((F$70*0.75)+(G$70*0.25))))</f>
        <v>#REF!</v>
      </c>
      <c r="G41" s="140" t="e">
        <f>IF(#REF!&gt;0,#REF!,F41*(1+((G$70*0.75)+(H$70*0.25))))</f>
        <v>#REF!</v>
      </c>
      <c r="H41" s="140" t="e">
        <f>IF(#REF!&gt;0,#REF!,G41*(1+((H$70*0.75)+(I$70*0.25))))</f>
        <v>#REF!</v>
      </c>
      <c r="I41" s="140" t="e">
        <f>IF(#REF!&gt;0,#REF!,H41*(1+((I$70*0.75)+(J$70*0.25))))</f>
        <v>#REF!</v>
      </c>
      <c r="J41" s="140" t="e">
        <f>IF(#REF!&gt;0,#REF!,I41*(1+((J$70*0.75)+(K$70*0.25))))</f>
        <v>#REF!</v>
      </c>
      <c r="K41" s="140" t="e">
        <f>IF(#REF!&gt;0,#REF!,J41*(1+((K$70*0.75)+(L$70*0.25))))</f>
        <v>#REF!</v>
      </c>
      <c r="L41" s="140" t="e">
        <f>IF(#REF!&gt;0,#REF!,K41*(1+((L$70*0.75)+(M$70*0.25))))</f>
        <v>#REF!</v>
      </c>
      <c r="M41" s="140" t="e">
        <f>IF(#REF!&gt;0,#REF!,L41*(1+((M$70*0.75)+(N$70*0.25))))</f>
        <v>#REF!</v>
      </c>
      <c r="N41" s="912" t="e">
        <f>IF(#REF!&gt;0,#REF!,M41*(1+((N$70*0.75)+(O$70*0.25))))</f>
        <v>#REF!</v>
      </c>
      <c r="O41" s="1015" t="e">
        <f>#REF!</f>
        <v>#REF!</v>
      </c>
      <c r="P41" s="1015" t="e">
        <f>#REF!</f>
        <v>#REF!</v>
      </c>
      <c r="Q41" s="1015" t="e">
        <f>#REF!</f>
        <v>#REF!</v>
      </c>
      <c r="R41" s="1015" t="e">
        <f>#REF!</f>
        <v>#REF!</v>
      </c>
      <c r="S41" s="1015" t="e">
        <f>#REF!</f>
        <v>#REF!</v>
      </c>
      <c r="T41" s="1015" t="e">
        <f>IF(#REF!&gt;0,T40*(#REF!/#REF!),S41*(1+((T$70*0.75)+(U$70*0.25))))</f>
        <v>#REF!</v>
      </c>
    </row>
    <row r="42" spans="2:20" ht="30" customHeight="1">
      <c r="B42" s="4" t="s">
        <v>33</v>
      </c>
      <c r="C42" s="140" t="e">
        <f>IF(#REF!&gt;0,#REF!,B42*(1+((B$70*0.75)+(D$70*0.25))))</f>
        <v>#REF!</v>
      </c>
      <c r="D42" s="140" t="e">
        <f>IF(#REF!&gt;0,#REF!,C42*(1+((D$70*0.75)+(E$70*0.25))))</f>
        <v>#REF!</v>
      </c>
      <c r="E42" s="140" t="e">
        <f>IF(#REF!&gt;0,#REF!,D42*(1+((E$70*0.75)+(F$70*0.25))))</f>
        <v>#REF!</v>
      </c>
      <c r="F42" s="140" t="e">
        <f>IF(#REF!&gt;0,#REF!,E42*(1+((F$70*0.75)+(G$70*0.25))))</f>
        <v>#REF!</v>
      </c>
      <c r="G42" s="140" t="e">
        <f>IF(#REF!&gt;0,#REF!,F42*(1+((G$70*0.75)+(H$70*0.25))))</f>
        <v>#REF!</v>
      </c>
      <c r="H42" s="140" t="e">
        <f>IF(#REF!&gt;0,#REF!,G42*(1+((H$70*0.75)+(I$70*0.25))))</f>
        <v>#REF!</v>
      </c>
      <c r="I42" s="140" t="e">
        <f>IF(#REF!&gt;0,#REF!,H42*(1+((I$70*0.75)+(J$70*0.25))))</f>
        <v>#REF!</v>
      </c>
      <c r="J42" s="140" t="e">
        <f>IF(#REF!&gt;0,#REF!,I42*(1+((J$70*0.75)+(K$70*0.25))))</f>
        <v>#REF!</v>
      </c>
      <c r="K42" s="140" t="e">
        <f>IF(#REF!&gt;0,#REF!,J42*(1+((K$70*0.75)+(L$70*0.25))))</f>
        <v>#REF!</v>
      </c>
      <c r="L42" s="140" t="e">
        <f>IF(#REF!&gt;0,#REF!,K42*(1+((L$70*0.75)+(M$70*0.25))))</f>
        <v>#REF!</v>
      </c>
      <c r="M42" s="1014" t="e">
        <f>IF(#REF!&gt;0,#REF!,L42*(1+((M$70*0.75)+(N$70*0.25))))</f>
        <v>#REF!</v>
      </c>
      <c r="N42" s="912" t="e">
        <f>IF(#REF!&gt;0,#REF!,M42*(1+((N$70*0.75)+(O$70*0.25))))</f>
        <v>#REF!</v>
      </c>
      <c r="O42" s="1015" t="e">
        <f>#REF!</f>
        <v>#REF!</v>
      </c>
      <c r="P42" s="1015" t="e">
        <f>#REF!</f>
        <v>#REF!</v>
      </c>
      <c r="Q42" s="1015" t="e">
        <f>#REF!</f>
        <v>#REF!</v>
      </c>
      <c r="R42" s="1015" t="e">
        <f>#REF!</f>
        <v>#REF!</v>
      </c>
      <c r="S42" s="1015" t="e">
        <f>#REF!</f>
        <v>#REF!</v>
      </c>
      <c r="T42" s="1015" t="e">
        <f>IF(#REF!&gt;0,T41*(#REF!/#REF!),S42*(1+((T$70*0.75)+(U$70*0.25))))</f>
        <v>#REF!</v>
      </c>
    </row>
    <row r="43" spans="2:20" ht="30" customHeight="1">
      <c r="B43" s="4" t="s">
        <v>34</v>
      </c>
      <c r="C43" s="140" t="e">
        <f>IF(#REF!&gt;0,#REF!,B43*(1+((B$70*0.75)+(D$70*0.25))))</f>
        <v>#REF!</v>
      </c>
      <c r="D43" s="140" t="e">
        <f>IF(#REF!&gt;0,#REF!,C43*(1+((D$70*0.75)+(E$70*0.25))))</f>
        <v>#REF!</v>
      </c>
      <c r="E43" s="140" t="e">
        <f>IF(#REF!&gt;0,#REF!,D43*(1+((E$70*0.75)+(F$70*0.25))))</f>
        <v>#REF!</v>
      </c>
      <c r="F43" s="140" t="e">
        <f>IF(#REF!&gt;0,#REF!,E43*(1+((F$70*0.75)+(G$70*0.25))))</f>
        <v>#REF!</v>
      </c>
      <c r="G43" s="140" t="e">
        <f>IF(#REF!&gt;0,#REF!,F43*(1+((G$70*0.75)+(H$70*0.25))))</f>
        <v>#REF!</v>
      </c>
      <c r="H43" s="140" t="e">
        <f>IF(#REF!&gt;0,#REF!,G43*(1+((H$70*0.75)+(I$70*0.25))))</f>
        <v>#REF!</v>
      </c>
      <c r="I43" s="140" t="e">
        <f>IF(#REF!&gt;0,#REF!,H43*(1+((I$70*0.75)+(J$70*0.25))))</f>
        <v>#REF!</v>
      </c>
      <c r="J43" s="140" t="e">
        <f>IF(#REF!&gt;0,#REF!,I43*(1+((J$70*0.75)+(K$70*0.25))))</f>
        <v>#REF!</v>
      </c>
      <c r="K43" s="140" t="e">
        <f>IF(#REF!&gt;0,#REF!,J43*(1+((K$70*0.75)+(L$70*0.25))))</f>
        <v>#REF!</v>
      </c>
      <c r="L43" s="140" t="e">
        <f>IF(#REF!&gt;0,#REF!,K43*(1+((L$70*0.75)+(M$70*0.25))))</f>
        <v>#REF!</v>
      </c>
      <c r="M43" s="140" t="e">
        <f>IF(#REF!&gt;0,#REF!,L43*(1+((M$70*0.75)+(N$70*0.25))))</f>
        <v>#REF!</v>
      </c>
      <c r="N43" s="912" t="e">
        <f>IF(#REF!&gt;0,#REF!,M43*(1+((N$70*0.75)+(O$70*0.25))))</f>
        <v>#REF!</v>
      </c>
      <c r="O43" s="1015" t="e">
        <f>#REF!</f>
        <v>#REF!</v>
      </c>
      <c r="P43" s="1015" t="e">
        <f>#REF!</f>
        <v>#REF!</v>
      </c>
      <c r="Q43" s="1015" t="e">
        <f>#REF!</f>
        <v>#REF!</v>
      </c>
      <c r="R43" s="1015" t="e">
        <f>#REF!</f>
        <v>#REF!</v>
      </c>
      <c r="S43" s="1015" t="e">
        <f>#REF!</f>
        <v>#REF!</v>
      </c>
      <c r="T43" s="1015" t="e">
        <f>IF(#REF!&gt;0,T42*(#REF!/#REF!),S43*(1+((T$70*0.75)+(U$70*0.25))))</f>
        <v>#REF!</v>
      </c>
    </row>
    <row r="44" spans="2:20" s="9" customFormat="1" ht="14.25" customHeight="1">
      <c r="B44" s="135"/>
      <c r="N44" s="885"/>
      <c r="O44" s="968"/>
      <c r="P44" s="968"/>
      <c r="Q44" s="968"/>
      <c r="R44" s="968"/>
      <c r="S44" s="968"/>
      <c r="T44" s="968"/>
    </row>
    <row r="45" spans="2:20" s="10" customFormat="1" ht="30" customHeight="1">
      <c r="B45" s="11" t="s">
        <v>313</v>
      </c>
      <c r="C45" s="932" t="e">
        <f>AVERAGE(C32:C43)</f>
        <v>#REF!</v>
      </c>
      <c r="D45" s="141" t="e">
        <f t="shared" ref="D45:R45" si="7">AVERAGE(D32:D43)</f>
        <v>#REF!</v>
      </c>
      <c r="E45" s="141" t="e">
        <f t="shared" si="7"/>
        <v>#REF!</v>
      </c>
      <c r="F45" s="141" t="e">
        <f t="shared" si="7"/>
        <v>#REF!</v>
      </c>
      <c r="G45" s="141" t="e">
        <f t="shared" si="7"/>
        <v>#REF!</v>
      </c>
      <c r="H45" s="141" t="e">
        <f t="shared" si="7"/>
        <v>#REF!</v>
      </c>
      <c r="I45" s="141" t="e">
        <f t="shared" si="7"/>
        <v>#REF!</v>
      </c>
      <c r="J45" s="141" t="e">
        <f t="shared" si="7"/>
        <v>#REF!</v>
      </c>
      <c r="K45" s="141" t="e">
        <f t="shared" si="7"/>
        <v>#REF!</v>
      </c>
      <c r="L45" s="932" t="e">
        <f t="shared" si="7"/>
        <v>#REF!</v>
      </c>
      <c r="M45" s="141" t="e">
        <f t="shared" si="7"/>
        <v>#REF!</v>
      </c>
      <c r="N45" s="886" t="e">
        <f>AVERAGE(N32:N43)</f>
        <v>#REF!</v>
      </c>
      <c r="O45" s="967" t="e">
        <f t="shared" si="7"/>
        <v>#REF!</v>
      </c>
      <c r="P45" s="141" t="e">
        <f t="shared" si="7"/>
        <v>#REF!</v>
      </c>
      <c r="Q45" s="141" t="e">
        <f>AVERAGE(Q32:Q43)</f>
        <v>#REF!</v>
      </c>
      <c r="R45" s="141" t="e">
        <f t="shared" si="7"/>
        <v>#REF!</v>
      </c>
      <c r="S45" s="141" t="e">
        <f t="shared" ref="S45" si="8">AVERAGE(S32:S43)</f>
        <v>#REF!</v>
      </c>
      <c r="T45" s="141" t="e">
        <f t="shared" ref="T45" si="9">AVERAGE(T32:T43)</f>
        <v>#REF!</v>
      </c>
    </row>
    <row r="46" spans="2:20" s="9" customFormat="1" ht="31.5" customHeight="1">
      <c r="B46" s="850" t="s">
        <v>834</v>
      </c>
      <c r="C46" s="894">
        <v>88.433333333333337</v>
      </c>
      <c r="D46" s="894">
        <v>90.908333333333317</v>
      </c>
      <c r="E46" s="894">
        <v>94.308333333333351</v>
      </c>
      <c r="F46" s="894">
        <v>96.583333333333314</v>
      </c>
      <c r="G46" s="894">
        <v>98.600000000000009</v>
      </c>
      <c r="H46" s="894">
        <v>99.72499999999998</v>
      </c>
      <c r="I46" s="894">
        <v>100.16666666666667</v>
      </c>
      <c r="J46" s="894">
        <v>101.54166666666667</v>
      </c>
      <c r="K46" s="894">
        <v>104.21666666666665</v>
      </c>
      <c r="L46" s="894">
        <v>106.43300000000001</v>
      </c>
      <c r="M46" s="894">
        <v>108.23703935</v>
      </c>
      <c r="N46" s="898" t="e">
        <f>AVERAGE(#REF!)</f>
        <v>#REF!</v>
      </c>
      <c r="O46" s="897" t="e">
        <f>AVERAGE(#REF!)</f>
        <v>#REF!</v>
      </c>
      <c r="P46" s="897" t="e">
        <f>AVERAGE(#REF!)</f>
        <v>#REF!</v>
      </c>
      <c r="Q46" s="897" t="e">
        <f>AVERAGE(#REF!)</f>
        <v>#REF!</v>
      </c>
      <c r="R46" s="897" t="e">
        <f>AVERAGE(#REF!)</f>
        <v>#REF!</v>
      </c>
      <c r="S46" s="897" t="e">
        <f>AVERAGE(#REF!)</f>
        <v>#REF!</v>
      </c>
      <c r="T46" s="897" t="e">
        <f>AVERAGE(#REF!)</f>
        <v>#REF!</v>
      </c>
    </row>
    <row r="47" spans="2:20" s="10" customFormat="1" ht="30" customHeight="1">
      <c r="B47" s="11" t="s">
        <v>35</v>
      </c>
      <c r="C47" s="141" t="e">
        <f>C45/$C$45</f>
        <v>#REF!</v>
      </c>
      <c r="D47" s="141" t="e">
        <f t="shared" ref="D47:S47" si="10">D45/$C$45</f>
        <v>#REF!</v>
      </c>
      <c r="E47" s="141" t="e">
        <f t="shared" si="10"/>
        <v>#REF!</v>
      </c>
      <c r="F47" s="141" t="e">
        <f t="shared" si="10"/>
        <v>#REF!</v>
      </c>
      <c r="G47" s="141" t="e">
        <f t="shared" si="10"/>
        <v>#REF!</v>
      </c>
      <c r="H47" s="141" t="e">
        <f t="shared" si="10"/>
        <v>#REF!</v>
      </c>
      <c r="I47" s="141" t="e">
        <f t="shared" si="10"/>
        <v>#REF!</v>
      </c>
      <c r="J47" s="141" t="e">
        <f t="shared" si="10"/>
        <v>#REF!</v>
      </c>
      <c r="K47" s="141" t="e">
        <f t="shared" si="10"/>
        <v>#REF!</v>
      </c>
      <c r="L47" s="932" t="e">
        <f t="shared" si="10"/>
        <v>#REF!</v>
      </c>
      <c r="M47" s="141" t="e">
        <f>M45/$C$45</f>
        <v>#REF!</v>
      </c>
      <c r="N47" s="886" t="e">
        <f>N45/$C$45</f>
        <v>#REF!</v>
      </c>
      <c r="O47" s="909" t="e">
        <f>O45/$C$45</f>
        <v>#REF!</v>
      </c>
      <c r="P47" s="141" t="e">
        <f t="shared" si="10"/>
        <v>#REF!</v>
      </c>
      <c r="Q47" s="141" t="e">
        <f>Q45/$C$45</f>
        <v>#REF!</v>
      </c>
      <c r="R47" s="141" t="e">
        <f>R45/$C$45</f>
        <v>#REF!</v>
      </c>
      <c r="S47" s="141" t="e">
        <f t="shared" si="10"/>
        <v>#REF!</v>
      </c>
      <c r="T47" s="141" t="e">
        <f t="shared" ref="T47" si="11">T45/$C$45</f>
        <v>#REF!</v>
      </c>
    </row>
    <row r="48" spans="2:20" s="9" customFormat="1" ht="33" customHeight="1">
      <c r="B48" s="850" t="s">
        <v>838</v>
      </c>
      <c r="C48" s="141">
        <f>C46/$C$46</f>
        <v>1</v>
      </c>
      <c r="D48" s="895"/>
      <c r="E48" s="896"/>
      <c r="F48" s="896"/>
      <c r="G48" s="896"/>
      <c r="H48" s="896"/>
      <c r="I48" s="896"/>
      <c r="J48" s="896"/>
      <c r="K48" s="896"/>
      <c r="L48" s="973" t="e">
        <f t="shared" ref="L48:N48" si="12">(1+(K50))*J47*(1+L50)</f>
        <v>#REF!</v>
      </c>
      <c r="M48" s="973" t="e">
        <f t="shared" si="12"/>
        <v>#REF!</v>
      </c>
      <c r="N48" s="974" t="e">
        <f t="shared" si="12"/>
        <v>#REF!</v>
      </c>
      <c r="O48" s="903" t="e">
        <f>O47</f>
        <v>#REF!</v>
      </c>
      <c r="P48" s="894" t="e">
        <f>P47</f>
        <v>#REF!</v>
      </c>
      <c r="Q48" s="903" t="e">
        <f>(1+(P50))*O48*(1+Q50)</f>
        <v>#REF!</v>
      </c>
      <c r="R48" s="894" t="e">
        <f t="shared" ref="R48:S48" si="13">(1+(Q50))*P48*(1+R50)</f>
        <v>#REF!</v>
      </c>
      <c r="S48" s="894" t="e">
        <f t="shared" si="13"/>
        <v>#REF!</v>
      </c>
      <c r="T48" s="809"/>
    </row>
    <row r="49" spans="2:43" s="10" customFormat="1" ht="30" customHeight="1">
      <c r="B49" s="11" t="s">
        <v>37</v>
      </c>
      <c r="C49" s="16"/>
      <c r="D49" s="142" t="e">
        <f>D45/C45-1</f>
        <v>#REF!</v>
      </c>
      <c r="E49" s="142" t="e">
        <f t="shared" ref="E49:M49" si="14">E45/D45-1</f>
        <v>#REF!</v>
      </c>
      <c r="F49" s="142" t="e">
        <f t="shared" si="14"/>
        <v>#REF!</v>
      </c>
      <c r="G49" s="142" t="e">
        <f t="shared" si="14"/>
        <v>#REF!</v>
      </c>
      <c r="H49" s="142" t="e">
        <f t="shared" si="14"/>
        <v>#REF!</v>
      </c>
      <c r="I49" s="142" t="e">
        <f t="shared" si="14"/>
        <v>#REF!</v>
      </c>
      <c r="J49" s="142" t="e">
        <f t="shared" si="14"/>
        <v>#REF!</v>
      </c>
      <c r="K49" s="142" t="e">
        <f t="shared" si="14"/>
        <v>#REF!</v>
      </c>
      <c r="L49" s="142" t="e">
        <f t="shared" si="14"/>
        <v>#REF!</v>
      </c>
      <c r="M49" s="970" t="e">
        <f t="shared" si="14"/>
        <v>#REF!</v>
      </c>
      <c r="N49" s="971" t="e">
        <f t="shared" ref="N49" si="15">N45/M45-1</f>
        <v>#REF!</v>
      </c>
      <c r="O49" s="969" t="e">
        <f t="shared" ref="O49:O50" si="16">O45/N45-1</f>
        <v>#REF!</v>
      </c>
      <c r="P49" s="882" t="e">
        <f t="shared" ref="P49:P50" si="17">P45/O45-1</f>
        <v>#REF!</v>
      </c>
      <c r="Q49" s="882" t="e">
        <f t="shared" ref="Q49:Q50" si="18">Q45/P45-1</f>
        <v>#REF!</v>
      </c>
      <c r="R49" s="882" t="e">
        <f t="shared" ref="R49:R50" si="19">R45/Q45-1</f>
        <v>#REF!</v>
      </c>
      <c r="S49" s="882" t="e">
        <f t="shared" ref="S49:S50" si="20">S45/R45-1</f>
        <v>#REF!</v>
      </c>
      <c r="T49" s="882" t="e">
        <f t="shared" ref="T49:T50" si="21">T45/S45-1</f>
        <v>#REF!</v>
      </c>
    </row>
    <row r="50" spans="2:43" s="10" customFormat="1" ht="30" customHeight="1">
      <c r="B50" s="850" t="s">
        <v>836</v>
      </c>
      <c r="C50" s="16"/>
      <c r="D50" s="906">
        <f>D46/C46-1</f>
        <v>2.7987184319637981E-2</v>
      </c>
      <c r="E50" s="906">
        <f t="shared" ref="E50" si="22">E46/D46-1</f>
        <v>3.7400311669264275E-2</v>
      </c>
      <c r="F50" s="906">
        <f t="shared" ref="F50" si="23">F46/E46-1</f>
        <v>2.4123000795263305E-2</v>
      </c>
      <c r="G50" s="906">
        <f t="shared" ref="G50" si="24">G46/F46-1</f>
        <v>2.088006902502193E-2</v>
      </c>
      <c r="H50" s="906">
        <f t="shared" ref="H50" si="25">H46/G46-1</f>
        <v>1.1409736308316099E-2</v>
      </c>
      <c r="I50" s="906">
        <f t="shared" ref="I50" si="26">I46/H46-1</f>
        <v>4.4288459931480784E-3</v>
      </c>
      <c r="J50" s="906">
        <f t="shared" ref="J50" si="27">J46/I46-1</f>
        <v>1.3727121464226277E-2</v>
      </c>
      <c r="K50" s="906">
        <f t="shared" ref="K50" si="28">K46/J46-1</f>
        <v>2.6343865408288814E-2</v>
      </c>
      <c r="L50" s="906">
        <f t="shared" ref="L50" si="29">L46/K46-1</f>
        <v>2.126659203582304E-2</v>
      </c>
      <c r="M50" s="906">
        <f t="shared" ref="M50" si="30">M46/L46-1</f>
        <v>1.6950000000000021E-2</v>
      </c>
      <c r="N50" s="907" t="e">
        <f t="shared" ref="N50" si="31">N46/M46-1</f>
        <v>#REF!</v>
      </c>
      <c r="O50" s="972" t="e">
        <f t="shared" si="16"/>
        <v>#REF!</v>
      </c>
      <c r="P50" s="908" t="e">
        <f t="shared" si="17"/>
        <v>#REF!</v>
      </c>
      <c r="Q50" s="908" t="e">
        <f t="shared" si="18"/>
        <v>#REF!</v>
      </c>
      <c r="R50" s="908" t="e">
        <f t="shared" si="19"/>
        <v>#REF!</v>
      </c>
      <c r="S50" s="908" t="e">
        <f t="shared" si="20"/>
        <v>#REF!</v>
      </c>
      <c r="T50" s="908" t="e">
        <f t="shared" si="21"/>
        <v>#REF!</v>
      </c>
    </row>
    <row r="51" spans="2:43" ht="30" customHeight="1">
      <c r="B51" s="5" t="s">
        <v>38</v>
      </c>
      <c r="C51" s="961" t="e">
        <f>C47/$L47</f>
        <v>#REF!</v>
      </c>
      <c r="D51" s="961" t="e">
        <f t="shared" ref="D51:N51" si="32">D47/$L47</f>
        <v>#REF!</v>
      </c>
      <c r="E51" s="961" t="e">
        <f t="shared" si="32"/>
        <v>#REF!</v>
      </c>
      <c r="F51" s="961" t="e">
        <f t="shared" si="32"/>
        <v>#REF!</v>
      </c>
      <c r="G51" s="961" t="e">
        <f t="shared" si="32"/>
        <v>#REF!</v>
      </c>
      <c r="H51" s="961" t="e">
        <f t="shared" si="32"/>
        <v>#REF!</v>
      </c>
      <c r="I51" s="961" t="e">
        <f t="shared" si="32"/>
        <v>#REF!</v>
      </c>
      <c r="J51" s="961" t="e">
        <f t="shared" si="32"/>
        <v>#REF!</v>
      </c>
      <c r="K51" s="961" t="e">
        <f t="shared" si="32"/>
        <v>#REF!</v>
      </c>
      <c r="L51" s="965" t="e">
        <f t="shared" si="32"/>
        <v>#REF!</v>
      </c>
      <c r="M51" s="965" t="e">
        <f t="shared" si="32"/>
        <v>#REF!</v>
      </c>
      <c r="N51" s="965" t="e">
        <f t="shared" si="32"/>
        <v>#REF!</v>
      </c>
      <c r="O51" s="965" t="e">
        <f>O47/$L47</f>
        <v>#REF!</v>
      </c>
      <c r="P51" s="965" t="e">
        <f t="shared" ref="P51:S51" si="33">P47/$L47</f>
        <v>#REF!</v>
      </c>
      <c r="Q51" s="965" t="e">
        <f t="shared" si="33"/>
        <v>#REF!</v>
      </c>
      <c r="R51" s="965" t="e">
        <f t="shared" si="33"/>
        <v>#REF!</v>
      </c>
      <c r="S51" s="965" t="e">
        <f t="shared" si="33"/>
        <v>#REF!</v>
      </c>
      <c r="T51" s="965" t="e">
        <f t="shared" ref="T51" si="34">T48/$L47</f>
        <v>#REF!</v>
      </c>
      <c r="Y51" s="10" t="s">
        <v>838</v>
      </c>
    </row>
    <row r="52" spans="2:43" ht="19.5" customHeight="1">
      <c r="L52" s="966">
        <v>0</v>
      </c>
      <c r="M52" s="966">
        <v>0</v>
      </c>
      <c r="N52" s="966">
        <v>0</v>
      </c>
      <c r="O52" s="966">
        <v>0</v>
      </c>
      <c r="P52" s="966">
        <v>0</v>
      </c>
      <c r="Q52" s="966">
        <v>0</v>
      </c>
      <c r="R52" s="966">
        <v>0</v>
      </c>
      <c r="S52" s="966">
        <v>0</v>
      </c>
      <c r="T52" s="966">
        <v>0</v>
      </c>
      <c r="X52" s="928"/>
    </row>
    <row r="53" spans="2:43" s="10" customFormat="1" ht="30" customHeight="1">
      <c r="B53" s="11" t="s">
        <v>2</v>
      </c>
      <c r="C53" s="84">
        <v>2009</v>
      </c>
      <c r="D53" s="84">
        <v>2010</v>
      </c>
      <c r="E53" s="84">
        <v>2011</v>
      </c>
      <c r="F53" s="84">
        <v>2012</v>
      </c>
      <c r="G53" s="84">
        <v>2013</v>
      </c>
      <c r="H53" s="84">
        <v>2014</v>
      </c>
      <c r="I53" s="84">
        <v>2015</v>
      </c>
      <c r="J53" s="84">
        <v>2016</v>
      </c>
      <c r="K53" s="84">
        <v>2017</v>
      </c>
      <c r="L53" s="84">
        <v>2018</v>
      </c>
      <c r="M53" s="84">
        <v>2019</v>
      </c>
      <c r="N53" s="888">
        <v>2020</v>
      </c>
      <c r="O53" s="883">
        <v>2021</v>
      </c>
      <c r="P53" s="84">
        <v>2022</v>
      </c>
      <c r="Q53" s="84">
        <v>2023</v>
      </c>
      <c r="R53" s="84">
        <v>2024</v>
      </c>
      <c r="S53" s="84">
        <v>2025</v>
      </c>
      <c r="T53" s="84">
        <v>2026</v>
      </c>
      <c r="X53" s="928"/>
      <c r="Y53" s="926" t="s">
        <v>2</v>
      </c>
      <c r="Z53" s="84">
        <v>2009</v>
      </c>
      <c r="AA53" s="84">
        <v>2010</v>
      </c>
      <c r="AB53" s="84">
        <v>2011</v>
      </c>
      <c r="AC53" s="84">
        <v>2012</v>
      </c>
      <c r="AD53" s="84">
        <v>2013</v>
      </c>
      <c r="AE53" s="84">
        <v>2014</v>
      </c>
      <c r="AF53" s="84">
        <v>2015</v>
      </c>
      <c r="AG53" s="84">
        <v>2016</v>
      </c>
      <c r="AH53" s="84">
        <v>2017</v>
      </c>
      <c r="AI53" s="84">
        <v>2018</v>
      </c>
      <c r="AJ53" s="84">
        <v>2019</v>
      </c>
      <c r="AK53" s="888">
        <v>2020</v>
      </c>
      <c r="AL53" s="883">
        <v>2021</v>
      </c>
      <c r="AM53" s="84">
        <v>2022</v>
      </c>
      <c r="AN53" s="84">
        <v>2023</v>
      </c>
      <c r="AO53" s="84">
        <v>2024</v>
      </c>
      <c r="AP53" s="84">
        <v>2025</v>
      </c>
      <c r="AQ53" s="84">
        <v>2026</v>
      </c>
    </row>
    <row r="54" spans="2:43" ht="30" customHeight="1">
      <c r="B54" s="4" t="s">
        <v>7</v>
      </c>
      <c r="C54" s="28"/>
      <c r="D54" s="18"/>
      <c r="E54" s="143" t="e">
        <f>IF(IF(IF(#REF!=0,#REF!,#REF!)=0,#REF!,IF(#REF!=0,#REF!,#REF!))=0,#REF!,IF(IF(#REF!=0,#REF!,#REF!)=0,#REF!,IF(#REF!=0,#REF!,#REF!)))</f>
        <v>#REF!</v>
      </c>
      <c r="F54" s="143" t="e">
        <f>IF(IF(IF(#REF!=0,#REF!,#REF!)=0,#REF!,IF(#REF!=0,#REF!,#REF!))=0,#REF!,IF(IF(#REF!=0,#REF!,#REF!)=0,#REF!,IF(#REF!=0,#REF!,#REF!)))</f>
        <v>#REF!</v>
      </c>
      <c r="G54" s="143" t="e">
        <f>IF(IF(IF(#REF!=0,#REF!,#REF!)=0,#REF!,IF(#REF!=0,#REF!,#REF!))=0,#REF!,IF(IF(#REF!=0,#REF!,#REF!)=0,#REF!,IF(#REF!=0,#REF!,#REF!)))</f>
        <v>#REF!</v>
      </c>
      <c r="H54" s="143" t="e">
        <f>IF(IF(IF(#REF!=0,#REF!,#REF!)=0,#REF!,IF(#REF!=0,#REF!,#REF!))=0,#REF!,IF(IF(#REF!=0,#REF!,#REF!)=0,#REF!,IF(#REF!=0,#REF!,#REF!)))</f>
        <v>#REF!</v>
      </c>
      <c r="I54" s="143" t="e">
        <f>IF(IF(IF(#REF!=0,#REF!,#REF!)=0,#REF!,IF(#REF!=0,#REF!,#REF!))=0,#REF!,IF(IF(#REF!=0,#REF!,#REF!)=0,#REF!,IF(#REF!=0,#REF!,#REF!)))</f>
        <v>#REF!</v>
      </c>
      <c r="J54" s="143" t="e">
        <f>IF(IF(IF(#REF!=0,#REF!,#REF!)=0,#REF!,IF(#REF!=0,#REF!,#REF!))=0,#REF!,IF(IF(#REF!=0,#REF!,#REF!)=0,#REF!,IF(#REF!=0,#REF!,#REF!)))</f>
        <v>#REF!</v>
      </c>
      <c r="K54" s="159" t="e">
        <f>#REF!</f>
        <v>#REF!</v>
      </c>
      <c r="L54" s="159" t="e">
        <f>#REF!</f>
        <v>#REF!</v>
      </c>
      <c r="M54" s="159" t="e">
        <f>#REF!</f>
        <v>#REF!</v>
      </c>
      <c r="N54" s="889" t="e">
        <f>#REF!</f>
        <v>#REF!</v>
      </c>
      <c r="O54" s="159" t="e">
        <f>#REF!</f>
        <v>#REF!</v>
      </c>
      <c r="P54" s="159" t="e">
        <f>#REF!</f>
        <v>#REF!</v>
      </c>
      <c r="Q54" s="159" t="e">
        <f>#REF!</f>
        <v>#REF!</v>
      </c>
      <c r="R54" s="159" t="e">
        <f>#REF!</f>
        <v>#REF!</v>
      </c>
      <c r="S54" s="159" t="e">
        <f>#REF!</f>
        <v>#REF!</v>
      </c>
      <c r="T54" s="159" t="e">
        <f>#REF!</f>
        <v>#REF!</v>
      </c>
      <c r="X54" s="928"/>
      <c r="Y54" s="924" t="s">
        <v>7</v>
      </c>
      <c r="Z54" s="28"/>
      <c r="AA54" s="18"/>
      <c r="AB54" s="143"/>
      <c r="AC54" s="143"/>
      <c r="AD54" s="143"/>
      <c r="AE54" s="143"/>
      <c r="AF54" s="143"/>
      <c r="AG54" s="143"/>
      <c r="AH54" s="159"/>
      <c r="AI54" s="159" t="e">
        <f>#REF!</f>
        <v>#REF!</v>
      </c>
      <c r="AJ54" s="159" t="e">
        <f>#REF!</f>
        <v>#REF!</v>
      </c>
      <c r="AK54" s="889" t="e">
        <f>#REF!</f>
        <v>#REF!</v>
      </c>
      <c r="AL54" s="159" t="e">
        <f>#REF!</f>
        <v>#REF!</v>
      </c>
      <c r="AM54" s="159" t="e">
        <f>#REF!</f>
        <v>#REF!</v>
      </c>
      <c r="AN54" s="159" t="e">
        <f>#REF!</f>
        <v>#REF!</v>
      </c>
      <c r="AO54" s="159" t="e">
        <f>#REF!</f>
        <v>#REF!</v>
      </c>
      <c r="AP54" s="159" t="e">
        <f>#REF!</f>
        <v>#REF!</v>
      </c>
      <c r="AQ54" s="159" t="e">
        <f>#REF!</f>
        <v>#REF!</v>
      </c>
    </row>
    <row r="55" spans="2:43" ht="30" customHeight="1">
      <c r="B55" s="4" t="s">
        <v>8</v>
      </c>
      <c r="C55" s="28"/>
      <c r="D55" s="18"/>
      <c r="E55" s="143" t="e">
        <f>E54</f>
        <v>#REF!</v>
      </c>
      <c r="F55" s="143" t="e">
        <f>F54</f>
        <v>#REF!</v>
      </c>
      <c r="G55" s="143" t="e">
        <f>IF(IF(IF(IF(#REF!=0,#REF!,#REF!)=0,#REF!,IF(#REF!=0,#REF!,#REF!))=0,#REF!,IF(IF(#REF!=0,#REF!,#REF!)=0,#REF!,IF(#REF!=0,#REF!,#REF!)))=0,G54,IF(IF(IF(#REF!=0,#REF!,#REF!)=0,#REF!,IF(#REF!=0,#REF!,#REF!))=0,#REF!,IF(IF(#REF!=0,#REF!,#REF!)=0,#REF!,IF(#REF!=0,#REF!,#REF!))))</f>
        <v>#REF!</v>
      </c>
      <c r="H55" s="143" t="e">
        <f>IF(IF(IF(IF(#REF!=0,#REF!,#REF!)=0,#REF!,IF(#REF!=0,#REF!,#REF!))=0,#REF!,IF(IF(#REF!=0,#REF!,#REF!)=0,#REF!,IF(#REF!=0,#REF!,#REF!)))=0,H54,IF(IF(IF(#REF!=0,#REF!,#REF!)=0,#REF!,IF(#REF!=0,#REF!,#REF!))=0,#REF!,IF(IF(#REF!=0,#REF!,#REF!)=0,#REF!,IF(#REF!=0,#REF!,#REF!))))</f>
        <v>#REF!</v>
      </c>
      <c r="I55" s="143" t="e">
        <f>IF(IF(IF(IF(#REF!=0,#REF!,#REF!)=0,#REF!,IF(#REF!=0,#REF!,#REF!))=0,#REF!,IF(IF(#REF!=0,#REF!,#REF!)=0,#REF!,IF(#REF!=0,#REF!,#REF!)))=0,I54,IF(IF(IF(#REF!=0,#REF!,#REF!)=0,#REF!,IF(#REF!=0,#REF!,#REF!))=0,#REF!,IF(IF(#REF!=0,#REF!,#REF!)=0,#REF!,IF(#REF!=0,#REF!,#REF!))))</f>
        <v>#REF!</v>
      </c>
      <c r="J55" s="143" t="e">
        <f>IF(IF(IF(IF(#REF!=0,#REF!,#REF!)=0,#REF!,IF(#REF!=0,#REF!,#REF!))=0,#REF!,IF(IF(#REF!=0,#REF!,#REF!)=0,#REF!,IF(#REF!=0,#REF!,#REF!)))=0,J54,IF(IF(IF(#REF!=0,#REF!,#REF!)=0,#REF!,IF(#REF!=0,#REF!,#REF!))=0,#REF!,IF(IF(#REF!=0,#REF!,#REF!)=0,#REF!,IF(#REF!=0,#REF!,#REF!))))</f>
        <v>#REF!</v>
      </c>
      <c r="K55" s="143" t="e">
        <f>IF(IF(IF(IF(#REF!=0,#REF!,#REF!)=0,#REF!,IF(#REF!=0,#REF!,#REF!))=0,#REF!,IF(IF(#REF!=0,#REF!,#REF!)=0,#REF!,IF(#REF!=0,#REF!,#REF!)))=0,K54,IF(IF(IF(#REF!=0,#REF!,#REF!)=0,#REF!,IF(#REF!=0,#REF!,#REF!))=0,#REF!,IF(IF(#REF!=0,#REF!,#REF!)=0,#REF!,IF(#REF!=0,#REF!,#REF!))))</f>
        <v>#REF!</v>
      </c>
      <c r="L55" s="159" t="e">
        <f>#REF!</f>
        <v>#REF!</v>
      </c>
      <c r="M55" s="159" t="e">
        <f>#REF!</f>
        <v>#REF!</v>
      </c>
      <c r="N55" s="889" t="e">
        <f>#REF!</f>
        <v>#REF!</v>
      </c>
      <c r="O55" s="159" t="e">
        <f>#REF!</f>
        <v>#REF!</v>
      </c>
      <c r="P55" s="159" t="e">
        <f>#REF!</f>
        <v>#REF!</v>
      </c>
      <c r="Q55" s="159" t="e">
        <f>#REF!</f>
        <v>#REF!</v>
      </c>
      <c r="R55" s="159" t="e">
        <f>#REF!</f>
        <v>#REF!</v>
      </c>
      <c r="S55" s="159" t="e">
        <f>#REF!</f>
        <v>#REF!</v>
      </c>
      <c r="T55" s="159" t="e">
        <f>#REF!</f>
        <v>#REF!</v>
      </c>
      <c r="X55" s="928"/>
      <c r="Y55" s="924" t="s">
        <v>8</v>
      </c>
      <c r="Z55" s="28"/>
      <c r="AA55" s="18"/>
      <c r="AB55" s="143"/>
      <c r="AC55" s="143"/>
      <c r="AD55" s="143"/>
      <c r="AE55" s="143"/>
      <c r="AF55" s="143"/>
      <c r="AG55" s="143"/>
      <c r="AH55" s="159"/>
      <c r="AI55" s="929" t="e">
        <f>#REF!</f>
        <v>#REF!</v>
      </c>
      <c r="AJ55" s="931" t="e">
        <f>#REF!</f>
        <v>#REF!</v>
      </c>
      <c r="AK55" s="889" t="e">
        <f>#REF!</f>
        <v>#REF!</v>
      </c>
      <c r="AL55" s="159" t="e">
        <f>#REF!</f>
        <v>#REF!</v>
      </c>
      <c r="AM55" s="159" t="e">
        <f>#REF!</f>
        <v>#REF!</v>
      </c>
      <c r="AN55" s="159" t="e">
        <f>#REF!</f>
        <v>#REF!</v>
      </c>
      <c r="AO55" s="159" t="e">
        <f>#REF!</f>
        <v>#REF!</v>
      </c>
      <c r="AP55" s="159" t="e">
        <f>#REF!</f>
        <v>#REF!</v>
      </c>
      <c r="AQ55" s="159" t="e">
        <f>#REF!</f>
        <v>#REF!</v>
      </c>
    </row>
    <row r="56" spans="2:43" ht="30" customHeight="1">
      <c r="B56" s="4" t="s">
        <v>9</v>
      </c>
      <c r="C56" s="28"/>
      <c r="D56" s="18"/>
      <c r="E56" s="143" t="e">
        <f t="shared" ref="E56:F69" si="35">E55</f>
        <v>#REF!</v>
      </c>
      <c r="F56" s="143" t="e">
        <f t="shared" si="35"/>
        <v>#REF!</v>
      </c>
      <c r="G56" s="143" t="e">
        <f>G55</f>
        <v>#REF!</v>
      </c>
      <c r="H56" s="143" t="e">
        <f>IF(IF(IF(IF(#REF!=0,#REF!,#REF!)=0,#REF!,IF(#REF!=0,#REF!,#REF!))=0,#REF!,IF(IF(#REF!=0,#REF!,#REF!)=0,#REF!,IF(#REF!=0,#REF!,#REF!)))=0,H55,(IF(IF(IF(#REF!=0,#REF!,#REF!)=0,#REF!,IF(#REF!=0,#REF!,#REF!))=0,#REF!,IF(IF(#REF!=0,#REF!,#REF!)=0,#REF!,IF(#REF!=0,#REF!,#REF!)))))</f>
        <v>#REF!</v>
      </c>
      <c r="I56" s="143" t="e">
        <f>IF(IF(IF(IF(#REF!=0,#REF!,#REF!)=0,#REF!,IF(#REF!=0,#REF!,#REF!))=0,#REF!,IF(IF(#REF!=0,#REF!,#REF!)=0,#REF!,IF(#REF!=0,#REF!,#REF!)))=0,I55,(IF(IF(IF(#REF!=0,#REF!,#REF!)=0,#REF!,IF(#REF!=0,#REF!,#REF!))=0,#REF!,IF(IF(#REF!=0,#REF!,#REF!)=0,#REF!,IF(#REF!=0,#REF!,#REF!)))))</f>
        <v>#REF!</v>
      </c>
      <c r="J56" s="143" t="e">
        <f>IF(IF(IF(IF(#REF!=0,#REF!,#REF!)=0,#REF!,IF(#REF!=0,#REF!,#REF!))=0,#REF!,IF(IF(#REF!=0,#REF!,#REF!)=0,#REF!,IF(#REF!=0,#REF!,#REF!)))=0,J55,(IF(IF(IF(#REF!=0,#REF!,#REF!)=0,#REF!,IF(#REF!=0,#REF!,#REF!))=0,#REF!,IF(IF(#REF!=0,#REF!,#REF!)=0,#REF!,IF(#REF!=0,#REF!,#REF!)))))</f>
        <v>#REF!</v>
      </c>
      <c r="K56" s="143" t="e">
        <f>IF(IF(IF(IF(#REF!=0,#REF!,#REF!)=0,#REF!,IF(#REF!=0,#REF!,#REF!))=0,#REF!,IF(IF(#REF!=0,#REF!,#REF!)=0,#REF!,IF(#REF!=0,#REF!,#REF!)))=0,K55,(IF(IF(IF(#REF!=0,#REF!,#REF!)=0,#REF!,IF(#REF!=0,#REF!,#REF!))=0,#REF!,IF(IF(#REF!=0,#REF!,#REF!)=0,#REF!,IF(#REF!=0,#REF!,#REF!)))))</f>
        <v>#REF!</v>
      </c>
      <c r="L56" s="143" t="e">
        <f>IF(IF(IF(IF(#REF!=0,#REF!,#REF!)=0,#REF!,IF(#REF!=0,#REF!,#REF!))=0,#REF!,IF(IF(#REF!=0,#REF!,#REF!)=0,#REF!,IF(#REF!=0,#REF!,#REF!)))=0,L55,(IF(IF(IF(#REF!=0,#REF!,#REF!)=0,#REF!,IF(#REF!=0,#REF!,#REF!))=0,#REF!,IF(IF(#REF!=0,#REF!,#REF!)=0,#REF!,IF(#REF!=0,#REF!,#REF!)))))</f>
        <v>#REF!</v>
      </c>
      <c r="M56" s="159" t="e">
        <f>#REF!</f>
        <v>#REF!</v>
      </c>
      <c r="N56" s="889" t="e">
        <f>#REF!</f>
        <v>#REF!</v>
      </c>
      <c r="O56" s="159" t="e">
        <f>#REF!</f>
        <v>#REF!</v>
      </c>
      <c r="P56" s="159" t="e">
        <f>#REF!</f>
        <v>#REF!</v>
      </c>
      <c r="Q56" s="159" t="e">
        <f>#REF!</f>
        <v>#REF!</v>
      </c>
      <c r="R56" s="159" t="e">
        <f>#REF!</f>
        <v>#REF!</v>
      </c>
      <c r="S56" s="159" t="e">
        <f>#REF!</f>
        <v>#REF!</v>
      </c>
      <c r="T56" s="159" t="e">
        <f>#REF!</f>
        <v>#REF!</v>
      </c>
      <c r="X56" s="928"/>
      <c r="Y56" s="924" t="s">
        <v>9</v>
      </c>
      <c r="Z56" s="28"/>
      <c r="AA56" s="18"/>
      <c r="AB56" s="143"/>
      <c r="AC56" s="143"/>
      <c r="AD56" s="143"/>
      <c r="AE56" s="143"/>
      <c r="AF56" s="143"/>
      <c r="AG56" s="143"/>
      <c r="AH56" s="143" t="e">
        <f>IF(IF(IF(IF(#REF!=0,#REF!,#REF!)=0,#REF!,IF(#REF!=0,#REF!,#REF!))=0,#REF!,IF(IF(#REF!=0,#REF!,#REF!)=0,#REF!,IF(#REF!=0,#REF!,#REF!)))=0,AA55,(IF(IF(IF(#REF!=0,#REF!,#REF!)=0,#REF!,IF(#REF!=0,#REF!,#REF!))=0,#REF!,IF(IF(#REF!=0,#REF!,#REF!)=0,#REF!,IF(#REF!=0,#REF!,#REF!)))))</f>
        <v>#REF!</v>
      </c>
      <c r="AI56" s="930" t="e">
        <f>IF(IF(IF(IF(#REF!=0,#REF!,#REF!)=0,#REF!,IF(#REF!=0,#REF!,#REF!))=0,#REF!,IF(IF(#REF!=0,#REF!,#REF!)=0,#REF!,IF(#REF!=0,#REF!,#REF!)))=0,AB55,(IF(IF(IF(#REF!=0,#REF!,#REF!)=0,#REF!,IF(#REF!=0,#REF!,#REF!))=0,#REF!,IF(IF(#REF!=0,#REF!,#REF!)=0,#REF!,IF(#REF!=0,#REF!,#REF!)))))</f>
        <v>#REF!</v>
      </c>
      <c r="AJ56" s="931" t="e">
        <f>#REF!</f>
        <v>#REF!</v>
      </c>
      <c r="AK56" s="889" t="e">
        <f>#REF!</f>
        <v>#REF!</v>
      </c>
      <c r="AL56" s="159" t="e">
        <f>#REF!</f>
        <v>#REF!</v>
      </c>
      <c r="AM56" s="159" t="e">
        <f>#REF!</f>
        <v>#REF!</v>
      </c>
      <c r="AN56" s="159" t="e">
        <f>#REF!</f>
        <v>#REF!</v>
      </c>
      <c r="AO56" s="159" t="e">
        <f>#REF!</f>
        <v>#REF!</v>
      </c>
      <c r="AP56" s="159" t="e">
        <f>#REF!</f>
        <v>#REF!</v>
      </c>
      <c r="AQ56" s="159" t="e">
        <f>#REF!</f>
        <v>#REF!</v>
      </c>
    </row>
    <row r="57" spans="2:43" ht="30" customHeight="1">
      <c r="B57" s="4" t="s">
        <v>10</v>
      </c>
      <c r="C57" s="28"/>
      <c r="D57" s="18"/>
      <c r="E57" s="143" t="e">
        <f t="shared" si="35"/>
        <v>#REF!</v>
      </c>
      <c r="F57" s="143" t="e">
        <f t="shared" si="35"/>
        <v>#REF!</v>
      </c>
      <c r="G57" s="143" t="e">
        <f t="shared" ref="G57:G69" si="36">G56</f>
        <v>#REF!</v>
      </c>
      <c r="H57" s="143" t="e">
        <f>H56</f>
        <v>#REF!</v>
      </c>
      <c r="I57" s="143" t="e">
        <f>IF(IF(IF(IF(#REF!=0,#REF!,#REF!)=0,#REF!,IF(#REF!=0,#REF!,#REF!))=0,#REF!,IF(IF(#REF!=0,#REF!,#REF!)=0,#REF!,IF(#REF!=0,#REF!,#REF!)))=0,I56,IF(IF(IF(#REF!=0,#REF!,#REF!)=0,#REF!,IF(#REF!=0,#REF!,#REF!))=0,#REF!,IF(IF(#REF!=0,#REF!,#REF!)=0,#REF!,IF(#REF!=0,#REF!,#REF!))))</f>
        <v>#REF!</v>
      </c>
      <c r="J57" s="143" t="e">
        <f>IF(IF(IF(IF(#REF!=0,#REF!,#REF!)=0,#REF!,IF(#REF!=0,#REF!,#REF!))=0,#REF!,IF(IF(#REF!=0,#REF!,#REF!)=0,#REF!,IF(#REF!=0,#REF!,#REF!)))=0,J56,IF(IF(IF(#REF!=0,#REF!,#REF!)=0,#REF!,IF(#REF!=0,#REF!,#REF!))=0,#REF!,IF(IF(#REF!=0,#REF!,#REF!)=0,#REF!,IF(#REF!=0,#REF!,#REF!))))</f>
        <v>#REF!</v>
      </c>
      <c r="K57" s="143" t="e">
        <f>IF(IF(IF(IF(#REF!=0,#REF!,#REF!)=0,#REF!,IF(#REF!=0,#REF!,#REF!))=0,#REF!,IF(IF(#REF!=0,#REF!,#REF!)=0,#REF!,IF(#REF!=0,#REF!,#REF!)))=0,K56,IF(IF(IF(#REF!=0,#REF!,#REF!)=0,#REF!,IF(#REF!=0,#REF!,#REF!))=0,#REF!,IF(IF(#REF!=0,#REF!,#REF!)=0,#REF!,IF(#REF!=0,#REF!,#REF!))))</f>
        <v>#REF!</v>
      </c>
      <c r="L57" s="143" t="e">
        <f>IF(IF(IF(IF(#REF!=0,#REF!,#REF!)=0,#REF!,IF(#REF!=0,#REF!,#REF!))=0,#REF!,IF(IF(#REF!=0,#REF!,#REF!)=0,#REF!,IF(#REF!=0,#REF!,#REF!)))=0,L56,IF(IF(IF(#REF!=0,#REF!,#REF!)=0,#REF!,IF(#REF!=0,#REF!,#REF!))=0,#REF!,IF(IF(#REF!=0,#REF!,#REF!)=0,#REF!,IF(#REF!=0,#REF!,#REF!))))</f>
        <v>#REF!</v>
      </c>
      <c r="M57" s="143" t="e">
        <f>IF(IF(IF(IF(#REF!=0,#REF!,#REF!)=0,#REF!,IF(#REF!=0,#REF!,#REF!))=0,#REF!,IF(IF(#REF!=0,#REF!,#REF!)=0,#REF!,IF(#REF!=0,#REF!,#REF!)))=0,M56,IF(IF(IF(#REF!=0,#REF!,#REF!)=0,#REF!,IF(#REF!=0,#REF!,#REF!))=0,#REF!,IF(IF(#REF!=0,#REF!,#REF!)=0,#REF!,IF(#REF!=0,#REF!,#REF!))))</f>
        <v>#REF!</v>
      </c>
      <c r="N57" s="889" t="e">
        <f>#REF!</f>
        <v>#REF!</v>
      </c>
      <c r="O57" s="159" t="e">
        <f>#REF!</f>
        <v>#REF!</v>
      </c>
      <c r="P57" s="159" t="e">
        <f>#REF!</f>
        <v>#REF!</v>
      </c>
      <c r="Q57" s="159" t="e">
        <f>#REF!</f>
        <v>#REF!</v>
      </c>
      <c r="R57" s="159" t="e">
        <f>#REF!</f>
        <v>#REF!</v>
      </c>
      <c r="S57" s="159" t="e">
        <f>#REF!</f>
        <v>#REF!</v>
      </c>
      <c r="T57" s="159" t="e">
        <f>#REF!</f>
        <v>#REF!</v>
      </c>
      <c r="X57" s="928"/>
      <c r="Y57" s="924" t="s">
        <v>10</v>
      </c>
      <c r="Z57" s="28"/>
      <c r="AA57" s="18"/>
      <c r="AB57" s="143"/>
      <c r="AC57" s="143"/>
      <c r="AD57" s="143"/>
      <c r="AE57" s="143"/>
      <c r="AF57" s="143"/>
      <c r="AG57" s="143"/>
      <c r="AH57" s="143" t="e">
        <f>IF(IF(IF(IF(#REF!=0,#REF!,#REF!)=0,#REF!,IF(#REF!=0,#REF!,#REF!))=0,#REF!,IF(IF(#REF!=0,#REF!,#REF!)=0,#REF!,IF(#REF!=0,#REF!,#REF!)))=0,AA56,IF(IF(IF(#REF!=0,#REF!,#REF!)=0,#REF!,IF(#REF!=0,#REF!,#REF!))=0,#REF!,IF(IF(#REF!=0,#REF!,#REF!)=0,#REF!,IF(#REF!=0,#REF!,#REF!))))</f>
        <v>#REF!</v>
      </c>
      <c r="AI57" s="143" t="e">
        <f>IF(IF(IF(IF(#REF!=0,#REF!,#REF!)=0,#REF!,IF(#REF!=0,#REF!,#REF!))=0,#REF!,IF(IF(#REF!=0,#REF!,#REF!)=0,#REF!,IF(#REF!=0,#REF!,#REF!)))=0,AB56,IF(IF(IF(#REF!=0,#REF!,#REF!)=0,#REF!,IF(#REF!=0,#REF!,#REF!))=0,#REF!,IF(IF(#REF!=0,#REF!,#REF!)=0,#REF!,IF(#REF!=0,#REF!,#REF!))))</f>
        <v>#REF!</v>
      </c>
      <c r="AJ57" s="143" t="e">
        <f>IF(IF(IF(IF(#REF!=0,#REF!,#REF!)=0,#REF!,IF(#REF!=0,#REF!,#REF!))=0,#REF!,IF(IF(#REF!=0,#REF!,#REF!)=0,#REF!,IF(#REF!=0,#REF!,#REF!)))=0,AC56,IF(IF(IF(#REF!=0,#REF!,#REF!)=0,#REF!,IF(#REF!=0,#REF!,#REF!))=0,#REF!,IF(IF(#REF!=0,#REF!,#REF!)=0,#REF!,IF(#REF!=0,#REF!,#REF!))))</f>
        <v>#REF!</v>
      </c>
      <c r="AK57" s="889" t="e">
        <f>#REF!</f>
        <v>#REF!</v>
      </c>
      <c r="AL57" s="159" t="e">
        <f>#REF!</f>
        <v>#REF!</v>
      </c>
      <c r="AM57" s="159" t="e">
        <f>#REF!</f>
        <v>#REF!</v>
      </c>
      <c r="AN57" s="159" t="e">
        <f>#REF!</f>
        <v>#REF!</v>
      </c>
      <c r="AO57" s="159" t="e">
        <f>#REF!</f>
        <v>#REF!</v>
      </c>
      <c r="AP57" s="159" t="e">
        <f>#REF!</f>
        <v>#REF!</v>
      </c>
      <c r="AQ57" s="159" t="e">
        <f>#REF!</f>
        <v>#REF!</v>
      </c>
    </row>
    <row r="58" spans="2:43" ht="30" customHeight="1">
      <c r="B58" s="4" t="s">
        <v>11</v>
      </c>
      <c r="C58" s="28"/>
      <c r="D58" s="18"/>
      <c r="E58" s="143" t="e">
        <f t="shared" si="35"/>
        <v>#REF!</v>
      </c>
      <c r="F58" s="143" t="e">
        <f t="shared" si="35"/>
        <v>#REF!</v>
      </c>
      <c r="G58" s="143" t="e">
        <f t="shared" si="36"/>
        <v>#REF!</v>
      </c>
      <c r="H58" s="143" t="e">
        <f t="shared" ref="H58:H69" si="37">H57</f>
        <v>#REF!</v>
      </c>
      <c r="I58" s="143" t="e">
        <f>I57</f>
        <v>#REF!</v>
      </c>
      <c r="J58" s="143" t="e">
        <f>IF(IF(IF(IF(#REF!=0,#REF!,#REF!)=0,#REF!,IF(#REF!=0,#REF!,#REF!))=0,#REF!,IF(IF(#REF!=0,#REF!,#REF!)=0,#REF!,IF(#REF!=0,#REF!,#REF!)))=0,J57,IF(IF(IF(#REF!=0,#REF!,#REF!)=0,#REF!,IF(#REF!=0,#REF!,#REF!))=0,#REF!,IF(IF(#REF!=0,#REF!,#REF!)=0,#REF!,IF(#REF!=0,#REF!,#REF!))))</f>
        <v>#REF!</v>
      </c>
      <c r="K58" s="143" t="e">
        <f>IF(IF(IF(IF(#REF!=0,#REF!,#REF!)=0,#REF!,IF(#REF!=0,#REF!,#REF!))=0,#REF!,IF(IF(#REF!=0,#REF!,#REF!)=0,#REF!,IF(#REF!=0,#REF!,#REF!)))=0,K57,IF(IF(IF(#REF!=0,#REF!,#REF!)=0,#REF!,IF(#REF!=0,#REF!,#REF!))=0,#REF!,IF(IF(#REF!=0,#REF!,#REF!)=0,#REF!,IF(#REF!=0,#REF!,#REF!))))</f>
        <v>#REF!</v>
      </c>
      <c r="L58" s="143" t="e">
        <f>IF(IF(IF(IF(#REF!=0,#REF!,#REF!)=0,#REF!,IF(#REF!=0,#REF!,#REF!))=0,#REF!,IF(IF(#REF!=0,#REF!,#REF!)=0,#REF!,IF(#REF!=0,#REF!,#REF!)))=0,L57,IF(IF(IF(#REF!=0,#REF!,#REF!)=0,#REF!,IF(#REF!=0,#REF!,#REF!))=0,#REF!,IF(IF(#REF!=0,#REF!,#REF!)=0,#REF!,IF(#REF!=0,#REF!,#REF!))))</f>
        <v>#REF!</v>
      </c>
      <c r="M58" s="143" t="e">
        <f>IF(IF(IF(IF(#REF!=0,#REF!,#REF!)=0,#REF!,IF(#REF!=0,#REF!,#REF!))=0,#REF!,IF(IF(#REF!=0,#REF!,#REF!)=0,#REF!,IF(#REF!=0,#REF!,#REF!)))=0,M57,IF(IF(IF(#REF!=0,#REF!,#REF!)=0,#REF!,IF(#REF!=0,#REF!,#REF!))=0,#REF!,IF(IF(#REF!=0,#REF!,#REF!)=0,#REF!,IF(#REF!=0,#REF!,#REF!))))</f>
        <v>#REF!</v>
      </c>
      <c r="N58" s="890" t="e">
        <f>IF(IF(IF(IF(#REF!=0,#REF!,#REF!)=0,#REF!,IF(#REF!=0,#REF!,#REF!))=0,#REF!,IF(IF(#REF!=0,#REF!,#REF!)=0,#REF!,IF(#REF!=0,#REF!,#REF!)))=0,N57,IF(IF(IF(#REF!=0,#REF!,#REF!)=0,#REF!,IF(#REF!=0,#REF!,#REF!))=0,#REF!,IF(IF(#REF!=0,#REF!,#REF!)=0,#REF!,IF(#REF!=0,#REF!,#REF!))))</f>
        <v>#REF!</v>
      </c>
      <c r="O58" s="159" t="e">
        <f>#REF!</f>
        <v>#REF!</v>
      </c>
      <c r="P58" s="159" t="e">
        <f>#REF!</f>
        <v>#REF!</v>
      </c>
      <c r="Q58" s="159" t="e">
        <f>#REF!</f>
        <v>#REF!</v>
      </c>
      <c r="R58" s="159" t="e">
        <f>#REF!</f>
        <v>#REF!</v>
      </c>
      <c r="S58" s="159" t="e">
        <f>#REF!</f>
        <v>#REF!</v>
      </c>
      <c r="T58" s="159" t="e">
        <f>#REF!</f>
        <v>#REF!</v>
      </c>
      <c r="X58" s="928"/>
      <c r="Y58" s="924" t="s">
        <v>11</v>
      </c>
      <c r="Z58" s="28"/>
      <c r="AA58" s="18"/>
      <c r="AB58" s="143"/>
      <c r="AC58" s="143"/>
      <c r="AD58" s="143"/>
      <c r="AE58" s="143"/>
      <c r="AF58" s="143"/>
      <c r="AG58" s="143"/>
      <c r="AH58" s="143" t="e">
        <f>IF(IF(IF(IF(#REF!=0,#REF!,#REF!)=0,#REF!,IF(#REF!=0,#REF!,#REF!))=0,#REF!,IF(IF(#REF!=0,#REF!,#REF!)=0,#REF!,IF(#REF!=0,#REF!,#REF!)))=0,AA57,IF(IF(IF(#REF!=0,#REF!,#REF!)=0,#REF!,IF(#REF!=0,#REF!,#REF!))=0,#REF!,IF(IF(#REF!=0,#REF!,#REF!)=0,#REF!,IF(#REF!=0,#REF!,#REF!))))</f>
        <v>#REF!</v>
      </c>
      <c r="AI58" s="143" t="e">
        <f>IF(IF(IF(IF(#REF!=0,#REF!,#REF!)=0,#REF!,IF(#REF!=0,#REF!,#REF!))=0,#REF!,IF(IF(#REF!=0,#REF!,#REF!)=0,#REF!,IF(#REF!=0,#REF!,#REF!)))=0,AB57,IF(IF(IF(#REF!=0,#REF!,#REF!)=0,#REF!,IF(#REF!=0,#REF!,#REF!))=0,#REF!,IF(IF(#REF!=0,#REF!,#REF!)=0,#REF!,IF(#REF!=0,#REF!,#REF!))))</f>
        <v>#REF!</v>
      </c>
      <c r="AJ58" s="143" t="e">
        <f>IF(IF(IF(IF(#REF!=0,#REF!,#REF!)=0,#REF!,IF(#REF!=0,#REF!,#REF!))=0,#REF!,IF(IF(#REF!=0,#REF!,#REF!)=0,#REF!,IF(#REF!=0,#REF!,#REF!)))=0,AJ57,IF(IF(IF(#REF!=0,#REF!,#REF!)=0,#REF!,IF(#REF!=0,#REF!,#REF!))=0,#REF!,IF(IF(#REF!=0,#REF!,#REF!)=0,#REF!,IF(#REF!=0,#REF!,#REF!))))</f>
        <v>#REF!</v>
      </c>
      <c r="AK58" s="890" t="e">
        <f>IF(IF(IF(IF(#REF!=0,#REF!,#REF!)=0,#REF!,IF(#REF!=0,#REF!,#REF!))=0,#REF!,IF(IF(#REF!=0,#REF!,#REF!)=0,#REF!,IF(#REF!=0,#REF!,#REF!)))=0,AK57,IF(IF(IF(#REF!=0,#REF!,#REF!)=0,#REF!,IF(#REF!=0,#REF!,#REF!))=0,#REF!,IF(IF(#REF!=0,#REF!,#REF!)=0,#REF!,IF(#REF!=0,#REF!,#REF!))))</f>
        <v>#REF!</v>
      </c>
      <c r="AL58" s="159" t="e">
        <f>#REF!</f>
        <v>#REF!</v>
      </c>
      <c r="AM58" s="159" t="e">
        <f>#REF!</f>
        <v>#REF!</v>
      </c>
      <c r="AN58" s="159" t="e">
        <f>#REF!</f>
        <v>#REF!</v>
      </c>
      <c r="AO58" s="159" t="e">
        <f>#REF!</f>
        <v>#REF!</v>
      </c>
      <c r="AP58" s="159" t="e">
        <f>#REF!</f>
        <v>#REF!</v>
      </c>
      <c r="AQ58" s="159" t="e">
        <f>#REF!</f>
        <v>#REF!</v>
      </c>
    </row>
    <row r="59" spans="2:43" ht="30" customHeight="1">
      <c r="B59" s="4" t="s">
        <v>12</v>
      </c>
      <c r="C59" s="28"/>
      <c r="D59" s="18"/>
      <c r="E59" s="143" t="e">
        <f t="shared" si="35"/>
        <v>#REF!</v>
      </c>
      <c r="F59" s="143" t="e">
        <f t="shared" si="35"/>
        <v>#REF!</v>
      </c>
      <c r="G59" s="143" t="e">
        <f t="shared" si="36"/>
        <v>#REF!</v>
      </c>
      <c r="H59" s="143" t="e">
        <f t="shared" si="37"/>
        <v>#REF!</v>
      </c>
      <c r="I59" s="143" t="e">
        <f t="shared" ref="I59:I69" si="38">I58</f>
        <v>#REF!</v>
      </c>
      <c r="J59" s="143" t="e">
        <f>J58</f>
        <v>#REF!</v>
      </c>
      <c r="K59" s="143" t="e">
        <f>IF(IF(IF(IF(#REF!=0,#REF!,#REF!)=0,#REF!,IF(#REF!=0,#REF!,#REF!))=0,#REF!,IF(IF(#REF!=0,#REF!,#REF!)=0,#REF!,IF(#REF!=0,#REF!,#REF!)))=0,K58,IF(IF(IF(#REF!=0,#REF!,#REF!)=0,#REF!,IF(#REF!=0,#REF!,#REF!))=0,#REF!,IF(IF(#REF!=0,#REF!,#REF!)=0,#REF!,IF(#REF!=0,#REF!,#REF!))))</f>
        <v>#REF!</v>
      </c>
      <c r="L59" s="143" t="e">
        <f>IF(IF(IF(IF(#REF!=0,#REF!,#REF!)=0,#REF!,IF(#REF!=0,#REF!,#REF!))=0,#REF!,IF(IF(#REF!=0,#REF!,#REF!)=0,#REF!,IF(#REF!=0,#REF!,#REF!)))=0,L58,IF(IF(IF(#REF!=0,#REF!,#REF!)=0,#REF!,IF(#REF!=0,#REF!,#REF!))=0,#REF!,IF(IF(#REF!=0,#REF!,#REF!)=0,#REF!,IF(#REF!=0,#REF!,#REF!))))</f>
        <v>#REF!</v>
      </c>
      <c r="M59" s="143" t="e">
        <f>IF(IF(IF(IF(#REF!=0,#REF!,#REF!)=0,#REF!,IF(#REF!=0,#REF!,#REF!))=0,#REF!,IF(IF(#REF!=0,#REF!,#REF!)=0,#REF!,IF(#REF!=0,#REF!,#REF!)))=0,M58,IF(IF(IF(#REF!=0,#REF!,#REF!)=0,#REF!,IF(#REF!=0,#REF!,#REF!))=0,#REF!,IF(IF(#REF!=0,#REF!,#REF!)=0,#REF!,IF(#REF!=0,#REF!,#REF!))))</f>
        <v>#REF!</v>
      </c>
      <c r="N59" s="890" t="e">
        <f>IF(IF(IF(IF(#REF!=0,#REF!,#REF!)=0,#REF!,IF(#REF!=0,#REF!,#REF!))=0,#REF!,IF(IF(#REF!=0,#REF!,#REF!)=0,#REF!,IF(#REF!=0,#REF!,#REF!)))=0,N58,IF(IF(IF(#REF!=0,#REF!,#REF!)=0,#REF!,IF(#REF!=0,#REF!,#REF!))=0,#REF!,IF(IF(#REF!=0,#REF!,#REF!)=0,#REF!,IF(#REF!=0,#REF!,#REF!))))</f>
        <v>#REF!</v>
      </c>
      <c r="O59" s="145" t="e">
        <f>IF(IF(IF(IF(#REF!=0,#REF!,#REF!)=0,#REF!,IF(#REF!=0,#REF!,#REF!))=0,#REF!,IF(IF(#REF!=0,#REF!,#REF!)=0,#REF!,IF(#REF!=0,#REF!,#REF!)))=0,O58,IF(IF(IF(#REF!=0,#REF!,#REF!)=0,#REF!,IF(#REF!=0,#REF!,#REF!))=0,#REF!,IF(IF(#REF!=0,#REF!,#REF!)=0,#REF!,IF(#REF!=0,#REF!,#REF!))))</f>
        <v>#REF!</v>
      </c>
      <c r="P59" s="159" t="e">
        <f>#REF!</f>
        <v>#REF!</v>
      </c>
      <c r="Q59" s="159" t="e">
        <f>#REF!</f>
        <v>#REF!</v>
      </c>
      <c r="R59" s="159" t="e">
        <f>#REF!</f>
        <v>#REF!</v>
      </c>
      <c r="S59" s="159" t="e">
        <f>#REF!</f>
        <v>#REF!</v>
      </c>
      <c r="T59" s="159" t="e">
        <f>#REF!</f>
        <v>#REF!</v>
      </c>
      <c r="X59" s="928"/>
      <c r="Y59" s="924" t="s">
        <v>12</v>
      </c>
      <c r="Z59" s="28"/>
      <c r="AA59" s="18"/>
      <c r="AB59" s="143"/>
      <c r="AC59" s="143"/>
      <c r="AD59" s="143"/>
      <c r="AE59" s="143"/>
      <c r="AF59" s="143"/>
      <c r="AG59" s="143"/>
      <c r="AH59" s="143" t="e">
        <f>IF(IF(IF(IF(#REF!=0,#REF!,#REF!)=0,#REF!,IF(#REF!=0,#REF!,#REF!))=0,#REF!,IF(IF(#REF!=0,#REF!,#REF!)=0,#REF!,IF(#REF!=0,#REF!,#REF!)))=0,AA58,IF(IF(IF(#REF!=0,#REF!,#REF!)=0,#REF!,IF(#REF!=0,#REF!,#REF!))=0,#REF!,IF(IF(#REF!=0,#REF!,#REF!)=0,#REF!,IF(#REF!=0,#REF!,#REF!))))</f>
        <v>#REF!</v>
      </c>
      <c r="AI59" s="143" t="e">
        <f>IF(IF(IF(IF(#REF!=0,#REF!,#REF!)=0,#REF!,IF(#REF!=0,#REF!,#REF!))=0,#REF!,IF(IF(#REF!=0,#REF!,#REF!)=0,#REF!,IF(#REF!=0,#REF!,#REF!)))=0,AI58,IF(IF(IF(#REF!=0,#REF!,#REF!)=0,#REF!,IF(#REF!=0,#REF!,#REF!))=0,#REF!,IF(IF(#REF!=0,#REF!,#REF!)=0,#REF!,IF(#REF!=0,#REF!,#REF!))))</f>
        <v>#REF!</v>
      </c>
      <c r="AJ59" s="143" t="e">
        <f>IF(IF(IF(IF(#REF!=0,#REF!,#REF!)=0,#REF!,IF(#REF!=0,#REF!,#REF!))=0,#REF!,IF(IF(#REF!=0,#REF!,#REF!)=0,#REF!,IF(#REF!=0,#REF!,#REF!)))=0,AJ58,IF(IF(IF(#REF!=0,#REF!,#REF!)=0,#REF!,IF(#REF!=0,#REF!,#REF!))=0,#REF!,IF(IF(#REF!=0,#REF!,#REF!)=0,#REF!,IF(#REF!=0,#REF!,#REF!))))</f>
        <v>#REF!</v>
      </c>
      <c r="AK59" s="890" t="e">
        <f>IF(IF(IF(IF(#REF!=0,#REF!,#REF!)=0,#REF!,IF(#REF!=0,#REF!,#REF!))=0,#REF!,IF(IF(#REF!=0,#REF!,#REF!)=0,#REF!,IF(#REF!=0,#REF!,#REF!)))=0,AK58,IF(IF(IF(#REF!=0,#REF!,#REF!)=0,#REF!,IF(#REF!=0,#REF!,#REF!))=0,#REF!,IF(IF(#REF!=0,#REF!,#REF!)=0,#REF!,IF(#REF!=0,#REF!,#REF!))))</f>
        <v>#REF!</v>
      </c>
      <c r="AL59" s="145" t="e">
        <f>IF(IF(IF(IF(#REF!=0,#REF!,#REF!)=0,#REF!,IF(#REF!=0,#REF!,#REF!))=0,#REF!,IF(IF(#REF!=0,#REF!,#REF!)=0,#REF!,IF(#REF!=0,#REF!,#REF!)))=0,AL58,IF(IF(IF(#REF!=0,#REF!,#REF!)=0,#REF!,IF(#REF!=0,#REF!,#REF!))=0,#REF!,IF(IF(#REF!=0,#REF!,#REF!)=0,#REF!,IF(#REF!=0,#REF!,#REF!))))</f>
        <v>#REF!</v>
      </c>
      <c r="AM59" s="159" t="e">
        <f>#REF!</f>
        <v>#REF!</v>
      </c>
      <c r="AN59" s="159" t="e">
        <f>#REF!</f>
        <v>#REF!</v>
      </c>
      <c r="AO59" s="159" t="e">
        <f>#REF!</f>
        <v>#REF!</v>
      </c>
      <c r="AP59" s="159" t="e">
        <f>#REF!</f>
        <v>#REF!</v>
      </c>
      <c r="AQ59" s="159" t="e">
        <f>#REF!</f>
        <v>#REF!</v>
      </c>
    </row>
    <row r="60" spans="2:43" ht="30" customHeight="1">
      <c r="B60" s="4" t="s">
        <v>13</v>
      </c>
      <c r="C60" s="28"/>
      <c r="D60" s="18"/>
      <c r="E60" s="143" t="e">
        <f t="shared" si="35"/>
        <v>#REF!</v>
      </c>
      <c r="F60" s="143" t="e">
        <f t="shared" si="35"/>
        <v>#REF!</v>
      </c>
      <c r="G60" s="143" t="e">
        <f t="shared" si="36"/>
        <v>#REF!</v>
      </c>
      <c r="H60" s="143" t="e">
        <f t="shared" si="37"/>
        <v>#REF!</v>
      </c>
      <c r="I60" s="143" t="e">
        <f t="shared" si="38"/>
        <v>#REF!</v>
      </c>
      <c r="J60" s="143" t="e">
        <f t="shared" ref="J60:J69" si="39">J59</f>
        <v>#REF!</v>
      </c>
      <c r="K60" s="143" t="e">
        <f>K59</f>
        <v>#REF!</v>
      </c>
      <c r="L60" s="143" t="e">
        <f>IF(IF(IF(IF(#REF!=0,#REF!,#REF!)=0,#REF!,IF(#REF!=0,#REF!,#REF!))=0,#REF!,(IF(IF(#REF!=0,#REF!,#REF!)=0,#REF!,IF(#REF!=0,#REF!,#REF!))))=0,L59,IF(IF(IF(#REF!=0,#REF!,#REF!)=0,#REF!,IF(#REF!=0,#REF!,#REF!))=0,#REF!,(IF(IF(#REF!=0,#REF!,#REF!)=0,#REF!,IF(#REF!=0,#REF!,#REF!)))))</f>
        <v>#REF!</v>
      </c>
      <c r="M60" s="143" t="e">
        <f>IF(IF(IF(IF(#REF!=0,#REF!,#REF!)=0,#REF!,IF(#REF!=0,#REF!,#REF!))=0,#REF!,(IF(IF(#REF!=0,#REF!,#REF!)=0,#REF!,IF(#REF!=0,#REF!,#REF!))))=0,M59,IF(IF(IF(#REF!=0,#REF!,#REF!)=0,#REF!,IF(#REF!=0,#REF!,#REF!))=0,#REF!,(IF(IF(#REF!=0,#REF!,#REF!)=0,#REF!,IF(#REF!=0,#REF!,#REF!)))))</f>
        <v>#REF!</v>
      </c>
      <c r="N60" s="890" t="e">
        <f>IF(IF(IF(IF(#REF!=0,#REF!,#REF!)=0,#REF!,IF(#REF!=0,#REF!,#REF!))=0,#REF!,(IF(IF(#REF!=0,#REF!,#REF!)=0,#REF!,IF(#REF!=0,#REF!,#REF!))))=0,N59,IF(IF(IF(#REF!=0,#REF!,#REF!)=0,#REF!,IF(#REF!=0,#REF!,#REF!))=0,#REF!,(IF(IF(#REF!=0,#REF!,#REF!)=0,#REF!,IF(#REF!=0,#REF!,#REF!)))))</f>
        <v>#REF!</v>
      </c>
      <c r="O60" s="145" t="e">
        <f>IF(IF(IF(IF(#REF!=0,#REF!,#REF!)=0,#REF!,IF(#REF!=0,#REF!,#REF!))=0,#REF!,(IF(IF(#REF!=0,#REF!,#REF!)=0,#REF!,IF(#REF!=0,#REF!,#REF!))))=0,O59,IF(IF(IF(#REF!=0,#REF!,#REF!)=0,#REF!,IF(#REF!=0,#REF!,#REF!))=0,#REF!,(IF(IF(#REF!=0,#REF!,#REF!)=0,#REF!,IF(#REF!=0,#REF!,#REF!)))))</f>
        <v>#REF!</v>
      </c>
      <c r="P60" s="143" t="e">
        <f>IF(IF(IF(IF(#REF!=0,#REF!,#REF!)=0,#REF!,IF(#REF!=0,#REF!,#REF!))=0,#REF!,(IF(IF(#REF!=0,#REF!,#REF!)=0,#REF!,IF(#REF!=0,#REF!,#REF!))))=0,P59,IF(IF(IF(#REF!=0,#REF!,#REF!)=0,#REF!,IF(#REF!=0,#REF!,#REF!))=0,#REF!,(IF(IF(#REF!=0,#REF!,#REF!)=0,#REF!,IF(#REF!=0,#REF!,#REF!)))))</f>
        <v>#REF!</v>
      </c>
      <c r="Q60" s="159" t="e">
        <f>#REF!</f>
        <v>#REF!</v>
      </c>
      <c r="R60" s="159" t="e">
        <f>#REF!</f>
        <v>#REF!</v>
      </c>
      <c r="S60" s="159" t="e">
        <f>#REF!</f>
        <v>#REF!</v>
      </c>
      <c r="T60" s="159" t="e">
        <f>#REF!</f>
        <v>#REF!</v>
      </c>
      <c r="X60" s="928"/>
      <c r="Y60" s="924" t="s">
        <v>13</v>
      </c>
      <c r="Z60" s="28"/>
      <c r="AA60" s="18"/>
      <c r="AB60" s="143">
        <f t="shared" ref="AB60:AG60" si="40">AB59</f>
        <v>0</v>
      </c>
      <c r="AC60" s="143">
        <f t="shared" si="40"/>
        <v>0</v>
      </c>
      <c r="AD60" s="143">
        <f t="shared" si="40"/>
        <v>0</v>
      </c>
      <c r="AE60" s="143">
        <f t="shared" si="40"/>
        <v>0</v>
      </c>
      <c r="AF60" s="143">
        <f t="shared" si="40"/>
        <v>0</v>
      </c>
      <c r="AG60" s="143">
        <f t="shared" si="40"/>
        <v>0</v>
      </c>
      <c r="AH60" s="143" t="e">
        <f>AH59</f>
        <v>#REF!</v>
      </c>
      <c r="AI60" s="143" t="e">
        <f>IF(IF(IF(IF(#REF!=0,#REF!,#REF!)=0,#REF!,IF(#REF!=0,#REF!,#REF!))=0,#REF!,(IF(IF(#REF!=0,#REF!,#REF!)=0,#REF!,IF(#REF!=0,#REF!,#REF!))))=0,AI59,IF(IF(IF(#REF!=0,#REF!,#REF!)=0,#REF!,IF(#REF!=0,#REF!,#REF!))=0,#REF!,(IF(IF(#REF!=0,#REF!,#REF!)=0,#REF!,IF(#REF!=0,#REF!,#REF!)))))</f>
        <v>#REF!</v>
      </c>
      <c r="AJ60" s="143" t="e">
        <f>IF(IF(IF(IF(#REF!=0,#REF!,#REF!)=0,#REF!,IF(#REF!=0,#REF!,#REF!))=0,#REF!,(IF(IF(#REF!=0,#REF!,#REF!)=0,#REF!,IF(#REF!=0,#REF!,#REF!))))=0,AJ59,IF(IF(IF(#REF!=0,#REF!,#REF!)=0,#REF!,IF(#REF!=0,#REF!,#REF!))=0,#REF!,(IF(IF(#REF!=0,#REF!,#REF!)=0,#REF!,IF(#REF!=0,#REF!,#REF!)))))</f>
        <v>#REF!</v>
      </c>
      <c r="AK60" s="890" t="e">
        <f>IF(IF(IF(IF(#REF!=0,#REF!,#REF!)=0,#REF!,IF(#REF!=0,#REF!,#REF!))=0,#REF!,(IF(IF(#REF!=0,#REF!,#REF!)=0,#REF!,IF(#REF!=0,#REF!,#REF!))))=0,AK59,IF(IF(IF(#REF!=0,#REF!,#REF!)=0,#REF!,IF(#REF!=0,#REF!,#REF!))=0,#REF!,(IF(IF(#REF!=0,#REF!,#REF!)=0,#REF!,IF(#REF!=0,#REF!,#REF!)))))</f>
        <v>#REF!</v>
      </c>
      <c r="AL60" s="145" t="e">
        <f>IF(IF(IF(IF(#REF!=0,#REF!,#REF!)=0,#REF!,IF(#REF!=0,#REF!,#REF!))=0,#REF!,(IF(IF(#REF!=0,#REF!,#REF!)=0,#REF!,IF(#REF!=0,#REF!,#REF!))))=0,AL59,IF(IF(IF(#REF!=0,#REF!,#REF!)=0,#REF!,IF(#REF!=0,#REF!,#REF!))=0,#REF!,(IF(IF(#REF!=0,#REF!,#REF!)=0,#REF!,IF(#REF!=0,#REF!,#REF!)))))</f>
        <v>#REF!</v>
      </c>
      <c r="AM60" s="143" t="e">
        <f>IF(IF(IF(IF(#REF!=0,#REF!,#REF!)=0,#REF!,IF(#REF!=0,#REF!,#REF!))=0,#REF!,(IF(IF(#REF!=0,#REF!,#REF!)=0,#REF!,IF(#REF!=0,#REF!,#REF!))))=0,AM59,IF(IF(IF(#REF!=0,#REF!,#REF!)=0,#REF!,IF(#REF!=0,#REF!,#REF!))=0,#REF!,(IF(IF(#REF!=0,#REF!,#REF!)=0,#REF!,IF(#REF!=0,#REF!,#REF!)))))</f>
        <v>#REF!</v>
      </c>
      <c r="AN60" s="159" t="e">
        <f>#REF!</f>
        <v>#REF!</v>
      </c>
      <c r="AO60" s="159" t="e">
        <f>#REF!</f>
        <v>#REF!</v>
      </c>
      <c r="AP60" s="159" t="e">
        <f>#REF!</f>
        <v>#REF!</v>
      </c>
      <c r="AQ60" s="159" t="e">
        <f>#REF!</f>
        <v>#REF!</v>
      </c>
    </row>
    <row r="61" spans="2:43" ht="30" customHeight="1">
      <c r="B61" s="4" t="s">
        <v>14</v>
      </c>
      <c r="C61" s="28"/>
      <c r="D61" s="18"/>
      <c r="E61" s="143" t="e">
        <f t="shared" si="35"/>
        <v>#REF!</v>
      </c>
      <c r="F61" s="143" t="e">
        <f t="shared" si="35"/>
        <v>#REF!</v>
      </c>
      <c r="G61" s="143" t="e">
        <f t="shared" si="36"/>
        <v>#REF!</v>
      </c>
      <c r="H61" s="143" t="e">
        <f t="shared" si="37"/>
        <v>#REF!</v>
      </c>
      <c r="I61" s="143" t="e">
        <f t="shared" si="38"/>
        <v>#REF!</v>
      </c>
      <c r="J61" s="143" t="e">
        <f t="shared" si="39"/>
        <v>#REF!</v>
      </c>
      <c r="K61" s="143" t="e">
        <f t="shared" ref="K61:K68" si="41">K60</f>
        <v>#REF!</v>
      </c>
      <c r="L61" s="143" t="e">
        <f>L60</f>
        <v>#REF!</v>
      </c>
      <c r="M61" s="143" t="e">
        <f>IF(IF(IF(IF(#REF!=0,#REF!,#REF!)=0,#REF!,IF(#REF!=0,#REF!,#REF!))=0,#REF!,IF(IF(#REF!=0,#REF!,#REF!)=0,#REF!,IF(#REF!=0,#REF!,#REF!)))=0,M60,IF(IF(IF(#REF!=0,#REF!,#REF!)=0,#REF!,IF(#REF!=0,#REF!,#REF!))=0,#REF!,IF(IF(#REF!=0,#REF!,#REF!)=0,#REF!,IF(#REF!=0,#REF!,#REF!))))</f>
        <v>#REF!</v>
      </c>
      <c r="N61" s="890" t="e">
        <f>IF(IF(IF(IF(#REF!=0,#REF!,#REF!)=0,#REF!,IF(#REF!=0,#REF!,#REF!))=0,#REF!,IF(IF(#REF!=0,#REF!,#REF!)=0,#REF!,IF(#REF!=0,#REF!,#REF!)))=0,N60,IF(IF(IF(#REF!=0,#REF!,#REF!)=0,#REF!,IF(#REF!=0,#REF!,#REF!))=0,#REF!,IF(IF(#REF!=0,#REF!,#REF!)=0,#REF!,IF(#REF!=0,#REF!,#REF!))))</f>
        <v>#REF!</v>
      </c>
      <c r="O61" s="145" t="e">
        <f>IF(IF(IF(IF(#REF!=0,#REF!,#REF!)=0,#REF!,IF(#REF!=0,#REF!,#REF!))=0,#REF!,IF(IF(#REF!=0,#REF!,#REF!)=0,#REF!,IF(#REF!=0,#REF!,#REF!)))=0,O60,IF(IF(IF(#REF!=0,#REF!,#REF!)=0,#REF!,IF(#REF!=0,#REF!,#REF!))=0,#REF!,IF(IF(#REF!=0,#REF!,#REF!)=0,#REF!,IF(#REF!=0,#REF!,#REF!))))</f>
        <v>#REF!</v>
      </c>
      <c r="P61" s="143" t="e">
        <f>IF(IF(IF(IF(#REF!=0,#REF!,#REF!)=0,#REF!,IF(#REF!=0,#REF!,#REF!))=0,#REF!,IF(IF(#REF!=0,#REF!,#REF!)=0,#REF!,IF(#REF!=0,#REF!,#REF!)))=0,P60,IF(IF(IF(#REF!=0,#REF!,#REF!)=0,#REF!,IF(#REF!=0,#REF!,#REF!))=0,#REF!,IF(IF(#REF!=0,#REF!,#REF!)=0,#REF!,IF(#REF!=0,#REF!,#REF!))))</f>
        <v>#REF!</v>
      </c>
      <c r="Q61" s="143" t="e">
        <f>IF(IF(IF(IF(#REF!=0,#REF!,#REF!)=0,#REF!,IF(#REF!=0,#REF!,#REF!))=0,#REF!,IF(IF(#REF!=0,#REF!,#REF!)=0,#REF!,IF(#REF!=0,#REF!,#REF!)))=0,Q60,IF(IF(IF(#REF!=0,#REF!,#REF!)=0,#REF!,IF(#REF!=0,#REF!,#REF!))=0,#REF!,IF(IF(#REF!=0,#REF!,#REF!)=0,#REF!,IF(#REF!=0,#REF!,#REF!))))</f>
        <v>#REF!</v>
      </c>
      <c r="R61" s="159" t="e">
        <f>#REF!</f>
        <v>#REF!</v>
      </c>
      <c r="S61" s="159" t="e">
        <f>#REF!</f>
        <v>#REF!</v>
      </c>
      <c r="T61" s="159" t="e">
        <f>#REF!</f>
        <v>#REF!</v>
      </c>
      <c r="X61" s="928"/>
      <c r="Y61" s="924" t="s">
        <v>14</v>
      </c>
      <c r="Z61" s="28"/>
      <c r="AA61" s="18"/>
      <c r="AB61" s="143">
        <f t="shared" ref="AB61:AH61" si="42">AB60</f>
        <v>0</v>
      </c>
      <c r="AC61" s="143">
        <f t="shared" si="42"/>
        <v>0</v>
      </c>
      <c r="AD61" s="143">
        <f t="shared" si="42"/>
        <v>0</v>
      </c>
      <c r="AE61" s="143">
        <f t="shared" si="42"/>
        <v>0</v>
      </c>
      <c r="AF61" s="143">
        <f t="shared" si="42"/>
        <v>0</v>
      </c>
      <c r="AG61" s="143">
        <f t="shared" si="42"/>
        <v>0</v>
      </c>
      <c r="AH61" s="143" t="e">
        <f t="shared" si="42"/>
        <v>#REF!</v>
      </c>
      <c r="AI61" s="143" t="e">
        <f>AI60</f>
        <v>#REF!</v>
      </c>
      <c r="AJ61" s="143" t="e">
        <f>IF(IF(IF(IF(#REF!=0,#REF!,#REF!)=0,#REF!,IF(#REF!=0,#REF!,#REF!))=0,#REF!,IF(IF(#REF!=0,#REF!,#REF!)=0,#REF!,IF(#REF!=0,#REF!,#REF!)))=0,AJ60,IF(IF(IF(#REF!=0,#REF!,#REF!)=0,#REF!,IF(#REF!=0,#REF!,#REF!))=0,#REF!,IF(IF(#REF!=0,#REF!,#REF!)=0,#REF!,IF(#REF!=0,#REF!,#REF!))))</f>
        <v>#REF!</v>
      </c>
      <c r="AK61" s="890" t="e">
        <f>IF(IF(IF(IF(#REF!=0,#REF!,#REF!)=0,#REF!,IF(#REF!=0,#REF!,#REF!))=0,#REF!,IF(IF(#REF!=0,#REF!,#REF!)=0,#REF!,IF(#REF!=0,#REF!,#REF!)))=0,AK60,IF(IF(IF(#REF!=0,#REF!,#REF!)=0,#REF!,IF(#REF!=0,#REF!,#REF!))=0,#REF!,IF(IF(#REF!=0,#REF!,#REF!)=0,#REF!,IF(#REF!=0,#REF!,#REF!))))</f>
        <v>#REF!</v>
      </c>
      <c r="AL61" s="145" t="e">
        <f>IF(IF(IF(IF(#REF!=0,#REF!,#REF!)=0,#REF!,IF(#REF!=0,#REF!,#REF!))=0,#REF!,IF(IF(#REF!=0,#REF!,#REF!)=0,#REF!,IF(#REF!=0,#REF!,#REF!)))=0,AL60,IF(IF(IF(#REF!=0,#REF!,#REF!)=0,#REF!,IF(#REF!=0,#REF!,#REF!))=0,#REF!,IF(IF(#REF!=0,#REF!,#REF!)=0,#REF!,IF(#REF!=0,#REF!,#REF!))))</f>
        <v>#REF!</v>
      </c>
      <c r="AM61" s="143" t="e">
        <f>IF(IF(IF(IF(#REF!=0,#REF!,#REF!)=0,#REF!,IF(#REF!=0,#REF!,#REF!))=0,#REF!,IF(IF(#REF!=0,#REF!,#REF!)=0,#REF!,IF(#REF!=0,#REF!,#REF!)))=0,AM60,IF(IF(IF(#REF!=0,#REF!,#REF!)=0,#REF!,IF(#REF!=0,#REF!,#REF!))=0,#REF!,IF(IF(#REF!=0,#REF!,#REF!)=0,#REF!,IF(#REF!=0,#REF!,#REF!))))</f>
        <v>#REF!</v>
      </c>
      <c r="AN61" s="143" t="e">
        <f>IF(IF(IF(IF(#REF!=0,#REF!,#REF!)=0,#REF!,IF(#REF!=0,#REF!,#REF!))=0,#REF!,IF(IF(#REF!=0,#REF!,#REF!)=0,#REF!,IF(#REF!=0,#REF!,#REF!)))=0,AN60,IF(IF(IF(#REF!=0,#REF!,#REF!)=0,#REF!,IF(#REF!=0,#REF!,#REF!))=0,#REF!,IF(IF(#REF!=0,#REF!,#REF!)=0,#REF!,IF(#REF!=0,#REF!,#REF!))))</f>
        <v>#REF!</v>
      </c>
      <c r="AO61" s="159" t="e">
        <f>#REF!</f>
        <v>#REF!</v>
      </c>
      <c r="AP61" s="159" t="e">
        <f>#REF!</f>
        <v>#REF!</v>
      </c>
      <c r="AQ61" s="159" t="e">
        <f>#REF!</f>
        <v>#REF!</v>
      </c>
    </row>
    <row r="62" spans="2:43" ht="30" customHeight="1">
      <c r="B62" s="4" t="s">
        <v>15</v>
      </c>
      <c r="C62" s="28"/>
      <c r="D62" s="18"/>
      <c r="E62" s="143" t="e">
        <f t="shared" si="35"/>
        <v>#REF!</v>
      </c>
      <c r="F62" s="143" t="e">
        <f t="shared" si="35"/>
        <v>#REF!</v>
      </c>
      <c r="G62" s="143" t="e">
        <f t="shared" si="36"/>
        <v>#REF!</v>
      </c>
      <c r="H62" s="143" t="e">
        <f t="shared" si="37"/>
        <v>#REF!</v>
      </c>
      <c r="I62" s="143" t="e">
        <f t="shared" si="38"/>
        <v>#REF!</v>
      </c>
      <c r="J62" s="143" t="e">
        <f t="shared" si="39"/>
        <v>#REF!</v>
      </c>
      <c r="K62" s="143" t="e">
        <f t="shared" si="41"/>
        <v>#REF!</v>
      </c>
      <c r="L62" s="143" t="e">
        <f t="shared" ref="L62:L69" si="43">L61</f>
        <v>#REF!</v>
      </c>
      <c r="M62" s="143" t="e">
        <f>M61</f>
        <v>#REF!</v>
      </c>
      <c r="N62" s="904" t="e">
        <f>IF(IF(IF(IF(#REF!=0,#REF!,#REF!)=0,#REF!,IF(#REF!=0,#REF!,#REF!))=0,#REF!,IF(IF(#REF!=0,#REF!,#REF!)=0,#REF!,IF(#REF!=0,#REF!,#REF!)))=0,N61,IF(IF(IF(#REF!=0,#REF!,#REF!)=0,#REF!,IF(#REF!=0,#REF!,#REF!))=0,#REF!,IF(IF(#REF!=0,#REF!,#REF!)=0,#REF!,IF(#REF!=0,#REF!,#REF!))))</f>
        <v>#REF!</v>
      </c>
      <c r="O62" s="905" t="e">
        <f>IF(IF(IF(IF(#REF!=0,#REF!,#REF!)=0,#REF!,IF(#REF!=0,#REF!,#REF!))=0,#REF!,IF(IF(#REF!=0,#REF!,#REF!)=0,#REF!,IF(#REF!=0,#REF!,#REF!)))=0,O61,IF(IF(IF(#REF!=0,#REF!,#REF!)=0,#REF!,IF(#REF!=0,#REF!,#REF!))=0,#REF!,IF(IF(#REF!=0,#REF!,#REF!)=0,#REF!,IF(#REF!=0,#REF!,#REF!))))</f>
        <v>#REF!</v>
      </c>
      <c r="P62" s="143" t="e">
        <f>IF(IF(IF(IF(#REF!=0,#REF!,#REF!)=0,#REF!,IF(#REF!=0,#REF!,#REF!))=0,#REF!,IF(IF(#REF!=0,#REF!,#REF!)=0,#REF!,IF(#REF!=0,#REF!,#REF!)))=0,P61,IF(IF(IF(#REF!=0,#REF!,#REF!)=0,#REF!,IF(#REF!=0,#REF!,#REF!))=0,#REF!,IF(IF(#REF!=0,#REF!,#REF!)=0,#REF!,IF(#REF!=0,#REF!,#REF!))))</f>
        <v>#REF!</v>
      </c>
      <c r="Q62" s="143" t="e">
        <f>IF(IF(IF(IF(#REF!=0,#REF!,#REF!)=0,#REF!,IF(#REF!=0,#REF!,#REF!))=0,#REF!,IF(IF(#REF!=0,#REF!,#REF!)=0,#REF!,IF(#REF!=0,#REF!,#REF!)))=0,Q61,IF(IF(IF(#REF!=0,#REF!,#REF!)=0,#REF!,IF(#REF!=0,#REF!,#REF!))=0,#REF!,IF(IF(#REF!=0,#REF!,#REF!)=0,#REF!,IF(#REF!=0,#REF!,#REF!))))</f>
        <v>#REF!</v>
      </c>
      <c r="R62" s="143" t="e">
        <f>IF(IF(IF(IF(#REF!=0,#REF!,#REF!)=0,#REF!,IF(#REF!=0,#REF!,#REF!))=0,#REF!,IF(IF(#REF!=0,#REF!,#REF!)=0,#REF!,IF(#REF!=0,#REF!,#REF!)))=0,R61,IF(IF(IF(#REF!=0,#REF!,#REF!)=0,#REF!,IF(#REF!=0,#REF!,#REF!))=0,#REF!,IF(IF(#REF!=0,#REF!,#REF!)=0,#REF!,IF(#REF!=0,#REF!,#REF!))))</f>
        <v>#REF!</v>
      </c>
      <c r="S62" s="159" t="e">
        <f>#REF!</f>
        <v>#REF!</v>
      </c>
      <c r="T62" s="159" t="e">
        <f>#REF!</f>
        <v>#REF!</v>
      </c>
      <c r="X62" s="928"/>
      <c r="Y62" s="924" t="s">
        <v>15</v>
      </c>
      <c r="Z62" s="28"/>
      <c r="AA62" s="18"/>
      <c r="AB62" s="143">
        <f t="shared" ref="AB62:AI62" si="44">AB61</f>
        <v>0</v>
      </c>
      <c r="AC62" s="143">
        <f t="shared" si="44"/>
        <v>0</v>
      </c>
      <c r="AD62" s="143">
        <f t="shared" si="44"/>
        <v>0</v>
      </c>
      <c r="AE62" s="143">
        <f t="shared" si="44"/>
        <v>0</v>
      </c>
      <c r="AF62" s="143">
        <f t="shared" si="44"/>
        <v>0</v>
      </c>
      <c r="AG62" s="143">
        <f t="shared" si="44"/>
        <v>0</v>
      </c>
      <c r="AH62" s="143" t="e">
        <f t="shared" si="44"/>
        <v>#REF!</v>
      </c>
      <c r="AI62" s="143" t="e">
        <f t="shared" si="44"/>
        <v>#REF!</v>
      </c>
      <c r="AJ62" s="143" t="e">
        <f>AJ61</f>
        <v>#REF!</v>
      </c>
      <c r="AK62" s="904" t="e">
        <f>IF(IF(IF(IF(#REF!=0,#REF!,#REF!)=0,#REF!,IF(#REF!=0,#REF!,#REF!))=0,#REF!,IF(IF(#REF!=0,#REF!,#REF!)=0,#REF!,IF(#REF!=0,#REF!,#REF!)))=0,AK61,IF(IF(IF(#REF!=0,#REF!,#REF!)=0,#REF!,IF(#REF!=0,#REF!,#REF!))=0,#REF!,IF(IF(#REF!=0,#REF!,#REF!)=0,#REF!,IF(#REF!=0,#REF!,#REF!))))</f>
        <v>#REF!</v>
      </c>
      <c r="AL62" s="905" t="e">
        <f>IF(IF(IF(IF(#REF!=0,#REF!,#REF!)=0,#REF!,IF(#REF!=0,#REF!,#REF!))=0,#REF!,IF(IF(#REF!=0,#REF!,#REF!)=0,#REF!,IF(#REF!=0,#REF!,#REF!)))=0,AL61,IF(IF(IF(#REF!=0,#REF!,#REF!)=0,#REF!,IF(#REF!=0,#REF!,#REF!))=0,#REF!,IF(IF(#REF!=0,#REF!,#REF!)=0,#REF!,IF(#REF!=0,#REF!,#REF!))))</f>
        <v>#REF!</v>
      </c>
      <c r="AM62" s="143" t="e">
        <f>IF(IF(IF(IF(#REF!=0,#REF!,#REF!)=0,#REF!,IF(#REF!=0,#REF!,#REF!))=0,#REF!,IF(IF(#REF!=0,#REF!,#REF!)=0,#REF!,IF(#REF!=0,#REF!,#REF!)))=0,AM61,IF(IF(IF(#REF!=0,#REF!,#REF!)=0,#REF!,IF(#REF!=0,#REF!,#REF!))=0,#REF!,IF(IF(#REF!=0,#REF!,#REF!)=0,#REF!,IF(#REF!=0,#REF!,#REF!))))</f>
        <v>#REF!</v>
      </c>
      <c r="AN62" s="143" t="e">
        <f>IF(IF(IF(IF(#REF!=0,#REF!,#REF!)=0,#REF!,IF(#REF!=0,#REF!,#REF!))=0,#REF!,IF(IF(#REF!=0,#REF!,#REF!)=0,#REF!,IF(#REF!=0,#REF!,#REF!)))=0,AN61,IF(IF(IF(#REF!=0,#REF!,#REF!)=0,#REF!,IF(#REF!=0,#REF!,#REF!))=0,#REF!,IF(IF(#REF!=0,#REF!,#REF!)=0,#REF!,IF(#REF!=0,#REF!,#REF!))))</f>
        <v>#REF!</v>
      </c>
      <c r="AO62" s="143" t="e">
        <f>IF(IF(IF(IF(#REF!=0,#REF!,#REF!)=0,#REF!,IF(#REF!=0,#REF!,#REF!))=0,#REF!,IF(IF(#REF!=0,#REF!,#REF!)=0,#REF!,IF(#REF!=0,#REF!,#REF!)))=0,AO61,IF(IF(IF(#REF!=0,#REF!,#REF!)=0,#REF!,IF(#REF!=0,#REF!,#REF!))=0,#REF!,IF(IF(#REF!=0,#REF!,#REF!)=0,#REF!,IF(#REF!=0,#REF!,#REF!))))</f>
        <v>#REF!</v>
      </c>
      <c r="AP62" s="159" t="e">
        <f>#REF!</f>
        <v>#REF!</v>
      </c>
      <c r="AQ62" s="159" t="e">
        <f>#REF!</f>
        <v>#REF!</v>
      </c>
    </row>
    <row r="63" spans="2:43" ht="30" customHeight="1">
      <c r="B63" s="4" t="s">
        <v>16</v>
      </c>
      <c r="C63" s="28"/>
      <c r="D63" s="18"/>
      <c r="E63" s="143" t="e">
        <f t="shared" si="35"/>
        <v>#REF!</v>
      </c>
      <c r="F63" s="143" t="e">
        <f t="shared" si="35"/>
        <v>#REF!</v>
      </c>
      <c r="G63" s="143" t="e">
        <f t="shared" si="36"/>
        <v>#REF!</v>
      </c>
      <c r="H63" s="143" t="e">
        <f t="shared" si="37"/>
        <v>#REF!</v>
      </c>
      <c r="I63" s="143" t="e">
        <f t="shared" si="38"/>
        <v>#REF!</v>
      </c>
      <c r="J63" s="143" t="e">
        <f t="shared" si="39"/>
        <v>#REF!</v>
      </c>
      <c r="K63" s="143" t="e">
        <f t="shared" si="41"/>
        <v>#REF!</v>
      </c>
      <c r="L63" s="143" t="e">
        <f t="shared" si="43"/>
        <v>#REF!</v>
      </c>
      <c r="M63" s="143" t="e">
        <f t="shared" ref="M63:M69" si="45">M62</f>
        <v>#REF!</v>
      </c>
      <c r="N63" s="890" t="e">
        <f>N62</f>
        <v>#REF!</v>
      </c>
      <c r="O63" s="145" t="e">
        <f>IF(IF(IF(IF(#REF!=0,#REF!,#REF!)=0,#REF!,IF(#REF!=0,#REF!,#REF!))=0,#REF!,IF(IF(#REF!=0,#REF!,#REF!)=0,#REF!,IF(#REF!=0,#REF!,#REF!)))=0,O62,IF(IF(IF(#REF!=0,#REF!,#REF!)=0,#REF!,IF(#REF!=0,#REF!,#REF!))=0,#REF!,IF(IF(#REF!=0,#REF!,#REF!)=0,#REF!,IF(#REF!=0,#REF!,#REF!))))</f>
        <v>#REF!</v>
      </c>
      <c r="P63" s="143" t="e">
        <f>IF(IF(IF(IF(#REF!=0,#REF!,#REF!)=0,#REF!,IF(#REF!=0,#REF!,#REF!))=0,#REF!,IF(IF(#REF!=0,#REF!,#REF!)=0,#REF!,IF(#REF!=0,#REF!,#REF!)))=0,P62,IF(IF(IF(#REF!=0,#REF!,#REF!)=0,#REF!,IF(#REF!=0,#REF!,#REF!))=0,#REF!,IF(IF(#REF!=0,#REF!,#REF!)=0,#REF!,IF(#REF!=0,#REF!,#REF!))))</f>
        <v>#REF!</v>
      </c>
      <c r="Q63" s="143" t="e">
        <f>IF(IF(IF(IF(#REF!=0,#REF!,#REF!)=0,#REF!,IF(#REF!=0,#REF!,#REF!))=0,#REF!,IF(IF(#REF!=0,#REF!,#REF!)=0,#REF!,IF(#REF!=0,#REF!,#REF!)))=0,Q62,IF(IF(IF(#REF!=0,#REF!,#REF!)=0,#REF!,IF(#REF!=0,#REF!,#REF!))=0,#REF!,IF(IF(#REF!=0,#REF!,#REF!)=0,#REF!,IF(#REF!=0,#REF!,#REF!))))</f>
        <v>#REF!</v>
      </c>
      <c r="R63" s="143" t="e">
        <f>IF(IF(IF(IF(#REF!=0,#REF!,#REF!)=0,#REF!,IF(#REF!=0,#REF!,#REF!))=0,#REF!,IF(IF(#REF!=0,#REF!,#REF!)=0,#REF!,IF(#REF!=0,#REF!,#REF!)))=0,R62,IF(IF(IF(#REF!=0,#REF!,#REF!)=0,#REF!,IF(#REF!=0,#REF!,#REF!))=0,#REF!,IF(IF(#REF!=0,#REF!,#REF!)=0,#REF!,IF(#REF!=0,#REF!,#REF!))))</f>
        <v>#REF!</v>
      </c>
      <c r="S63" s="143" t="e">
        <f>IF(IF(IF(IF(#REF!=0,#REF!,#REF!)=0,#REF!,IF(#REF!=0,#REF!,#REF!))=0,#REF!,IF(IF(#REF!=0,#REF!,#REF!)=0,#REF!,IF(#REF!=0,#REF!,#REF!)))=0,S62,IF(IF(IF(#REF!=0,#REF!,#REF!)=0,#REF!,IF(#REF!=0,#REF!,#REF!))=0,#REF!,IF(IF(#REF!=0,#REF!,#REF!)=0,#REF!,IF(#REF!=0,#REF!,#REF!))))</f>
        <v>#REF!</v>
      </c>
      <c r="T63" s="143" t="e">
        <f>IF(IF(IF(IF(#REF!=0,#REF!,#REF!)=0,#REF!,IF(#REF!=0,#REF!,#REF!))=0,#REF!,IF(IF(#REF!=0,#REF!,#REF!)=0,#REF!,IF(#REF!=0,#REF!,#REF!)))=0,T62,IF(IF(IF(#REF!=0,#REF!,#REF!)=0,#REF!,IF(#REF!=0,#REF!,#REF!))=0,#REF!,IF(IF(#REF!=0,#REF!,#REF!)=0,#REF!,IF(#REF!=0,#REF!,#REF!))))</f>
        <v>#REF!</v>
      </c>
      <c r="X63" s="928"/>
      <c r="Y63" s="924" t="s">
        <v>16</v>
      </c>
      <c r="Z63" s="28"/>
      <c r="AA63" s="18"/>
      <c r="AB63" s="143">
        <f t="shared" ref="AB63:AJ63" si="46">AB62</f>
        <v>0</v>
      </c>
      <c r="AC63" s="143">
        <f t="shared" si="46"/>
        <v>0</v>
      </c>
      <c r="AD63" s="143">
        <f t="shared" si="46"/>
        <v>0</v>
      </c>
      <c r="AE63" s="143">
        <f t="shared" si="46"/>
        <v>0</v>
      </c>
      <c r="AF63" s="143">
        <f t="shared" si="46"/>
        <v>0</v>
      </c>
      <c r="AG63" s="143">
        <f t="shared" si="46"/>
        <v>0</v>
      </c>
      <c r="AH63" s="143" t="e">
        <f t="shared" si="46"/>
        <v>#REF!</v>
      </c>
      <c r="AI63" s="143" t="e">
        <f t="shared" si="46"/>
        <v>#REF!</v>
      </c>
      <c r="AJ63" s="143" t="e">
        <f t="shared" si="46"/>
        <v>#REF!</v>
      </c>
      <c r="AK63" s="890" t="e">
        <f>AK62</f>
        <v>#REF!</v>
      </c>
      <c r="AL63" s="145" t="e">
        <f>IF(IF(IF(IF(#REF!=0,#REF!,#REF!)=0,#REF!,IF(#REF!=0,#REF!,#REF!))=0,#REF!,IF(IF(#REF!=0,#REF!,#REF!)=0,#REF!,IF(#REF!=0,#REF!,#REF!)))=0,AL62,IF(IF(IF(#REF!=0,#REF!,#REF!)=0,#REF!,IF(#REF!=0,#REF!,#REF!))=0,#REF!,IF(IF(#REF!=0,#REF!,#REF!)=0,#REF!,IF(#REF!=0,#REF!,#REF!))))</f>
        <v>#REF!</v>
      </c>
      <c r="AM63" s="143" t="e">
        <f>IF(IF(IF(IF(#REF!=0,#REF!,#REF!)=0,#REF!,IF(#REF!=0,#REF!,#REF!))=0,#REF!,IF(IF(#REF!=0,#REF!,#REF!)=0,#REF!,IF(#REF!=0,#REF!,#REF!)))=0,AM62,IF(IF(IF(#REF!=0,#REF!,#REF!)=0,#REF!,IF(#REF!=0,#REF!,#REF!))=0,#REF!,IF(IF(#REF!=0,#REF!,#REF!)=0,#REF!,IF(#REF!=0,#REF!,#REF!))))</f>
        <v>#REF!</v>
      </c>
      <c r="AN63" s="143" t="e">
        <f>IF(IF(IF(IF(#REF!=0,#REF!,#REF!)=0,#REF!,IF(#REF!=0,#REF!,#REF!))=0,#REF!,IF(IF(#REF!=0,#REF!,#REF!)=0,#REF!,IF(#REF!=0,#REF!,#REF!)))=0,AN62,IF(IF(IF(#REF!=0,#REF!,#REF!)=0,#REF!,IF(#REF!=0,#REF!,#REF!))=0,#REF!,IF(IF(#REF!=0,#REF!,#REF!)=0,#REF!,IF(#REF!=0,#REF!,#REF!))))</f>
        <v>#REF!</v>
      </c>
      <c r="AO63" s="143" t="e">
        <f>IF(IF(IF(IF(#REF!=0,#REF!,#REF!)=0,#REF!,IF(#REF!=0,#REF!,#REF!))=0,#REF!,IF(IF(#REF!=0,#REF!,#REF!)=0,#REF!,IF(#REF!=0,#REF!,#REF!)))=0,AO62,IF(IF(IF(#REF!=0,#REF!,#REF!)=0,#REF!,IF(#REF!=0,#REF!,#REF!))=0,#REF!,IF(IF(#REF!=0,#REF!,#REF!)=0,#REF!,IF(#REF!=0,#REF!,#REF!))))</f>
        <v>#REF!</v>
      </c>
      <c r="AP63" s="143" t="e">
        <f>IF(IF(IF(IF(#REF!=0,#REF!,#REF!)=0,#REF!,IF(#REF!=0,#REF!,#REF!))=0,#REF!,IF(IF(#REF!=0,#REF!,#REF!)=0,#REF!,IF(#REF!=0,#REF!,#REF!)))=0,AP62,IF(IF(IF(#REF!=0,#REF!,#REF!)=0,#REF!,IF(#REF!=0,#REF!,#REF!))=0,#REF!,IF(IF(#REF!=0,#REF!,#REF!)=0,#REF!,IF(#REF!=0,#REF!,#REF!))))</f>
        <v>#REF!</v>
      </c>
      <c r="AQ63" s="143" t="e">
        <f>IF(IF(IF(IF(#REF!=0,#REF!,#REF!)=0,#REF!,IF(#REF!=0,#REF!,#REF!))=0,#REF!,IF(IF(#REF!=0,#REF!,#REF!)=0,#REF!,IF(#REF!=0,#REF!,#REF!)))=0,AJ62,IF(IF(IF(#REF!=0,#REF!,#REF!)=0,#REF!,IF(#REF!=0,#REF!,#REF!))=0,#REF!,IF(IF(#REF!=0,#REF!,#REF!)=0,#REF!,IF(#REF!=0,#REF!,#REF!))))</f>
        <v>#REF!</v>
      </c>
    </row>
    <row r="64" spans="2:43" ht="30" customHeight="1">
      <c r="B64" s="4" t="s">
        <v>17</v>
      </c>
      <c r="C64" s="28"/>
      <c r="D64" s="18"/>
      <c r="E64" s="143" t="e">
        <f t="shared" si="35"/>
        <v>#REF!</v>
      </c>
      <c r="F64" s="143" t="e">
        <f t="shared" si="35"/>
        <v>#REF!</v>
      </c>
      <c r="G64" s="143" t="e">
        <f t="shared" si="36"/>
        <v>#REF!</v>
      </c>
      <c r="H64" s="143" t="e">
        <f t="shared" si="37"/>
        <v>#REF!</v>
      </c>
      <c r="I64" s="143" t="e">
        <f t="shared" si="38"/>
        <v>#REF!</v>
      </c>
      <c r="J64" s="143" t="e">
        <f t="shared" si="39"/>
        <v>#REF!</v>
      </c>
      <c r="K64" s="143" t="e">
        <f t="shared" si="41"/>
        <v>#REF!</v>
      </c>
      <c r="L64" s="143" t="e">
        <f t="shared" si="43"/>
        <v>#REF!</v>
      </c>
      <c r="M64" s="143" t="e">
        <f t="shared" si="45"/>
        <v>#REF!</v>
      </c>
      <c r="N64" s="890" t="e">
        <f t="shared" ref="N64:N69" si="47">N63</f>
        <v>#REF!</v>
      </c>
      <c r="O64" s="145" t="e">
        <f t="shared" ref="O64:O69" si="48">O63</f>
        <v>#REF!</v>
      </c>
      <c r="P64" s="143" t="e">
        <f>IF(IF(IF(IF(#REF!=0,#REF!,#REF!)=0,#REF!,IF(#REF!=0,#REF!,#REF!))=0,#REF!,IF(IF(#REF!=0,#REF!,#REF!)=0,#REF!,IF(#REF!=0,#REF!,#REF!)))=0,P63,IF(IF(IF(#REF!=0,#REF!,#REF!)=0,#REF!,IF(#REF!=0,#REF!,#REF!))=0,#REF!,IF(IF(#REF!=0,#REF!,#REF!)=0,#REF!,IF(#REF!=0,#REF!,#REF!))))</f>
        <v>#REF!</v>
      </c>
      <c r="Q64" s="143" t="e">
        <f>IF(IF(IF(IF(#REF!=0,#REF!,#REF!)=0,#REF!,IF(#REF!=0,#REF!,#REF!))=0,#REF!,IF(IF(#REF!=0,#REF!,#REF!)=0,#REF!,IF(#REF!=0,#REF!,#REF!)))=0,Q63,IF(IF(IF(#REF!=0,#REF!,#REF!)=0,#REF!,IF(#REF!=0,#REF!,#REF!))=0,#REF!,IF(IF(#REF!=0,#REF!,#REF!)=0,#REF!,IF(#REF!=0,#REF!,#REF!))))</f>
        <v>#REF!</v>
      </c>
      <c r="R64" s="143" t="e">
        <f>IF(IF(IF(IF(#REF!=0,#REF!,#REF!)=0,#REF!,IF(#REF!=0,#REF!,#REF!))=0,#REF!,IF(IF(#REF!=0,#REF!,#REF!)=0,#REF!,IF(#REF!=0,#REF!,#REF!)))=0,R63,IF(IF(IF(#REF!=0,#REF!,#REF!)=0,#REF!,IF(#REF!=0,#REF!,#REF!))=0,#REF!,IF(IF(#REF!=0,#REF!,#REF!)=0,#REF!,IF(#REF!=0,#REF!,#REF!))))</f>
        <v>#REF!</v>
      </c>
      <c r="S64" s="143" t="e">
        <f>IF(IF(IF(IF(#REF!=0,#REF!,#REF!)=0,#REF!,IF(#REF!=0,#REF!,#REF!))=0,#REF!,IF(IF(#REF!=0,#REF!,#REF!)=0,#REF!,IF(#REF!=0,#REF!,#REF!)))=0,S63,IF(IF(IF(#REF!=0,#REF!,#REF!)=0,#REF!,IF(#REF!=0,#REF!,#REF!))=0,#REF!,IF(IF(#REF!=0,#REF!,#REF!)=0,#REF!,IF(#REF!=0,#REF!,#REF!))))</f>
        <v>#REF!</v>
      </c>
      <c r="T64" s="143" t="e">
        <f>IF(IF(IF(IF(#REF!=0,#REF!,#REF!)=0,#REF!,IF(#REF!=0,#REF!,#REF!))=0,#REF!,IF(IF(#REF!=0,#REF!,#REF!)=0,#REF!,IF(#REF!=0,#REF!,#REF!)))=0,T63,IF(IF(IF(#REF!=0,#REF!,#REF!)=0,#REF!,IF(#REF!=0,#REF!,#REF!))=0,#REF!,IF(IF(#REF!=0,#REF!,#REF!)=0,#REF!,IF(#REF!=0,#REF!,#REF!))))</f>
        <v>#REF!</v>
      </c>
      <c r="X64" s="928"/>
      <c r="Y64" s="924" t="s">
        <v>17</v>
      </c>
      <c r="Z64" s="28"/>
      <c r="AA64" s="18"/>
      <c r="AB64" s="143">
        <f t="shared" ref="AB64:AL64" si="49">AB63</f>
        <v>0</v>
      </c>
      <c r="AC64" s="143">
        <f t="shared" si="49"/>
        <v>0</v>
      </c>
      <c r="AD64" s="143">
        <f t="shared" si="49"/>
        <v>0</v>
      </c>
      <c r="AE64" s="143">
        <f t="shared" si="49"/>
        <v>0</v>
      </c>
      <c r="AF64" s="143">
        <f t="shared" si="49"/>
        <v>0</v>
      </c>
      <c r="AG64" s="143">
        <f t="shared" si="49"/>
        <v>0</v>
      </c>
      <c r="AH64" s="143" t="e">
        <f t="shared" si="49"/>
        <v>#REF!</v>
      </c>
      <c r="AI64" s="143" t="e">
        <f t="shared" si="49"/>
        <v>#REF!</v>
      </c>
      <c r="AJ64" s="143" t="e">
        <f t="shared" si="49"/>
        <v>#REF!</v>
      </c>
      <c r="AK64" s="890" t="e">
        <f t="shared" si="49"/>
        <v>#REF!</v>
      </c>
      <c r="AL64" s="145" t="e">
        <f t="shared" si="49"/>
        <v>#REF!</v>
      </c>
      <c r="AM64" s="143" t="e">
        <f>IF(IF(IF(IF(#REF!=0,#REF!,#REF!)=0,#REF!,IF(#REF!=0,#REF!,#REF!))=0,#REF!,IF(IF(#REF!=0,#REF!,#REF!)=0,#REF!,IF(#REF!=0,#REF!,#REF!)))=0,AM63,IF(IF(IF(#REF!=0,#REF!,#REF!)=0,#REF!,IF(#REF!=0,#REF!,#REF!))=0,#REF!,IF(IF(#REF!=0,#REF!,#REF!)=0,#REF!,IF(#REF!=0,#REF!,#REF!))))</f>
        <v>#REF!</v>
      </c>
      <c r="AN64" s="143" t="e">
        <f>IF(IF(IF(IF(#REF!=0,#REF!,#REF!)=0,#REF!,IF(#REF!=0,#REF!,#REF!))=0,#REF!,IF(IF(#REF!=0,#REF!,#REF!)=0,#REF!,IF(#REF!=0,#REF!,#REF!)))=0,AN63,IF(IF(IF(#REF!=0,#REF!,#REF!)=0,#REF!,IF(#REF!=0,#REF!,#REF!))=0,#REF!,IF(IF(#REF!=0,#REF!,#REF!)=0,#REF!,IF(#REF!=0,#REF!,#REF!))))</f>
        <v>#REF!</v>
      </c>
      <c r="AO64" s="143" t="e">
        <f>IF(IF(IF(IF(#REF!=0,#REF!,#REF!)=0,#REF!,IF(#REF!=0,#REF!,#REF!))=0,#REF!,IF(IF(#REF!=0,#REF!,#REF!)=0,#REF!,IF(#REF!=0,#REF!,#REF!)))=0,AO63,IF(IF(IF(#REF!=0,#REF!,#REF!)=0,#REF!,IF(#REF!=0,#REF!,#REF!))=0,#REF!,IF(IF(#REF!=0,#REF!,#REF!)=0,#REF!,IF(#REF!=0,#REF!,#REF!))))</f>
        <v>#REF!</v>
      </c>
      <c r="AP64" s="143" t="e">
        <f>IF(IF(IF(IF(#REF!=0,#REF!,#REF!)=0,#REF!,IF(#REF!=0,#REF!,#REF!))=0,#REF!,IF(IF(#REF!=0,#REF!,#REF!)=0,#REF!,IF(#REF!=0,#REF!,#REF!)))=0,AP63,IF(IF(IF(#REF!=0,#REF!,#REF!)=0,#REF!,IF(#REF!=0,#REF!,#REF!))=0,#REF!,IF(IF(#REF!=0,#REF!,#REF!)=0,#REF!,IF(#REF!=0,#REF!,#REF!))))</f>
        <v>#REF!</v>
      </c>
      <c r="AQ64" s="143" t="e">
        <f>IF(IF(IF(IF(#REF!=0,#REF!,#REF!)=0,#REF!,IF(#REF!=0,#REF!,#REF!))=0,#REF!,IF(IF(#REF!=0,#REF!,#REF!)=0,#REF!,IF(#REF!=0,#REF!,#REF!)))=0,AJ63,IF(IF(IF(#REF!=0,#REF!,#REF!)=0,#REF!,IF(#REF!=0,#REF!,#REF!))=0,#REF!,IF(IF(#REF!=0,#REF!,#REF!)=0,#REF!,IF(#REF!=0,#REF!,#REF!))))</f>
        <v>#REF!</v>
      </c>
    </row>
    <row r="65" spans="2:43" ht="30" customHeight="1">
      <c r="B65" s="4" t="s">
        <v>18</v>
      </c>
      <c r="C65" s="28"/>
      <c r="D65" s="18"/>
      <c r="E65" s="143" t="e">
        <f t="shared" si="35"/>
        <v>#REF!</v>
      </c>
      <c r="F65" s="143" t="e">
        <f t="shared" si="35"/>
        <v>#REF!</v>
      </c>
      <c r="G65" s="143" t="e">
        <f t="shared" si="36"/>
        <v>#REF!</v>
      </c>
      <c r="H65" s="143" t="e">
        <f t="shared" si="37"/>
        <v>#REF!</v>
      </c>
      <c r="I65" s="143" t="e">
        <f t="shared" si="38"/>
        <v>#REF!</v>
      </c>
      <c r="J65" s="143" t="e">
        <f t="shared" si="39"/>
        <v>#REF!</v>
      </c>
      <c r="K65" s="143" t="e">
        <f t="shared" si="41"/>
        <v>#REF!</v>
      </c>
      <c r="L65" s="143" t="e">
        <f t="shared" si="43"/>
        <v>#REF!</v>
      </c>
      <c r="M65" s="143" t="e">
        <f t="shared" si="45"/>
        <v>#REF!</v>
      </c>
      <c r="N65" s="890" t="e">
        <f t="shared" si="47"/>
        <v>#REF!</v>
      </c>
      <c r="O65" s="145" t="e">
        <f t="shared" si="48"/>
        <v>#REF!</v>
      </c>
      <c r="P65" s="143" t="e">
        <f>P64</f>
        <v>#REF!</v>
      </c>
      <c r="Q65" s="143" t="e">
        <f>IF(IF(IF(IF(#REF!=0,#REF!,#REF!)=0,#REF!,IF(#REF!=0,#REF!,#REF!))=0,#REF!,IF(IF(#REF!=0,#REF!,#REF!)=0,#REF!,IF(#REF!=0,#REF!,#REF!)))=0,Q64,IF(IF(IF(#REF!=0,#REF!,#REF!)=0,#REF!,IF(#REF!=0,#REF!,#REF!))=0,#REF!,IF(IF(#REF!=0,#REF!,#REF!)=0,#REF!,IF(#REF!=0,#REF!,#REF!))))</f>
        <v>#REF!</v>
      </c>
      <c r="R65" s="143" t="e">
        <f>IF(IF(IF(IF(#REF!=0,#REF!,#REF!)=0,#REF!,IF(#REF!=0,#REF!,#REF!))=0,#REF!,IF(IF(#REF!=0,#REF!,#REF!)=0,#REF!,IF(#REF!=0,#REF!,#REF!)))=0,R64,IF(IF(IF(#REF!=0,#REF!,#REF!)=0,#REF!,IF(#REF!=0,#REF!,#REF!))=0,#REF!,IF(IF(#REF!=0,#REF!,#REF!)=0,#REF!,IF(#REF!=0,#REF!,#REF!))))</f>
        <v>#REF!</v>
      </c>
      <c r="S65" s="143" t="e">
        <f>IF(IF(IF(IF(#REF!=0,#REF!,#REF!)=0,#REF!,IF(#REF!=0,#REF!,#REF!))=0,#REF!,IF(IF(#REF!=0,#REF!,#REF!)=0,#REF!,IF(#REF!=0,#REF!,#REF!)))=0,S64,IF(IF(IF(#REF!=0,#REF!,#REF!)=0,#REF!,IF(#REF!=0,#REF!,#REF!))=0,#REF!,IF(IF(#REF!=0,#REF!,#REF!)=0,#REF!,IF(#REF!=0,#REF!,#REF!))))</f>
        <v>#REF!</v>
      </c>
      <c r="T65" s="143" t="e">
        <f>IF(IF(IF(IF(#REF!=0,#REF!,#REF!)=0,#REF!,IF(#REF!=0,#REF!,#REF!))=0,#REF!,IF(IF(#REF!=0,#REF!,#REF!)=0,#REF!,IF(#REF!=0,#REF!,#REF!)))=0,T64,IF(IF(IF(#REF!=0,#REF!,#REF!)=0,#REF!,IF(#REF!=0,#REF!,#REF!))=0,#REF!,IF(IF(#REF!=0,#REF!,#REF!)=0,#REF!,IF(#REF!=0,#REF!,#REF!))))</f>
        <v>#REF!</v>
      </c>
      <c r="X65" s="928"/>
      <c r="Y65" s="924" t="s">
        <v>18</v>
      </c>
      <c r="Z65" s="28"/>
      <c r="AA65" s="18"/>
      <c r="AB65" s="143">
        <f t="shared" ref="AB65:AL65" si="50">AB64</f>
        <v>0</v>
      </c>
      <c r="AC65" s="143">
        <f t="shared" si="50"/>
        <v>0</v>
      </c>
      <c r="AD65" s="143">
        <f t="shared" si="50"/>
        <v>0</v>
      </c>
      <c r="AE65" s="143">
        <f t="shared" si="50"/>
        <v>0</v>
      </c>
      <c r="AF65" s="143">
        <f t="shared" si="50"/>
        <v>0</v>
      </c>
      <c r="AG65" s="143">
        <f t="shared" si="50"/>
        <v>0</v>
      </c>
      <c r="AH65" s="143" t="e">
        <f t="shared" si="50"/>
        <v>#REF!</v>
      </c>
      <c r="AI65" s="143" t="e">
        <f t="shared" si="50"/>
        <v>#REF!</v>
      </c>
      <c r="AJ65" s="143" t="e">
        <f t="shared" si="50"/>
        <v>#REF!</v>
      </c>
      <c r="AK65" s="890" t="e">
        <f t="shared" si="50"/>
        <v>#REF!</v>
      </c>
      <c r="AL65" s="145" t="e">
        <f t="shared" si="50"/>
        <v>#REF!</v>
      </c>
      <c r="AM65" s="143" t="e">
        <f>AM64</f>
        <v>#REF!</v>
      </c>
      <c r="AN65" s="143" t="e">
        <f>IF(IF(IF(IF(#REF!=0,#REF!,#REF!)=0,#REF!,IF(#REF!=0,#REF!,#REF!))=0,#REF!,IF(IF(#REF!=0,#REF!,#REF!)=0,#REF!,IF(#REF!=0,#REF!,#REF!)))=0,AN64,IF(IF(IF(#REF!=0,#REF!,#REF!)=0,#REF!,IF(#REF!=0,#REF!,#REF!))=0,#REF!,IF(IF(#REF!=0,#REF!,#REF!)=0,#REF!,IF(#REF!=0,#REF!,#REF!))))</f>
        <v>#REF!</v>
      </c>
      <c r="AO65" s="143" t="e">
        <f>IF(IF(IF(IF(#REF!=0,#REF!,#REF!)=0,#REF!,IF(#REF!=0,#REF!,#REF!))=0,#REF!,IF(IF(#REF!=0,#REF!,#REF!)=0,#REF!,IF(#REF!=0,#REF!,#REF!)))=0,AO64,IF(IF(IF(#REF!=0,#REF!,#REF!)=0,#REF!,IF(#REF!=0,#REF!,#REF!))=0,#REF!,IF(IF(#REF!=0,#REF!,#REF!)=0,#REF!,IF(#REF!=0,#REF!,#REF!))))</f>
        <v>#REF!</v>
      </c>
      <c r="AP65" s="143" t="e">
        <f>IF(IF(IF(IF(#REF!=0,#REF!,#REF!)=0,#REF!,IF(#REF!=0,#REF!,#REF!))=0,#REF!,IF(IF(#REF!=0,#REF!,#REF!)=0,#REF!,IF(#REF!=0,#REF!,#REF!)))=0,AP64,IF(IF(IF(#REF!=0,#REF!,#REF!)=0,#REF!,IF(#REF!=0,#REF!,#REF!))=0,#REF!,IF(IF(#REF!=0,#REF!,#REF!)=0,#REF!,IF(#REF!=0,#REF!,#REF!))))</f>
        <v>#REF!</v>
      </c>
      <c r="AQ65" s="143" t="e">
        <f>IF(IF(IF(IF(#REF!=0,#REF!,#REF!)=0,#REF!,IF(#REF!=0,#REF!,#REF!))=0,#REF!,IF(IF(#REF!=0,#REF!,#REF!)=0,#REF!,IF(#REF!=0,#REF!,#REF!)))=0,AJ64,IF(IF(IF(#REF!=0,#REF!,#REF!)=0,#REF!,IF(#REF!=0,#REF!,#REF!))=0,#REF!,IF(IF(#REF!=0,#REF!,#REF!)=0,#REF!,IF(#REF!=0,#REF!,#REF!))))</f>
        <v>#REF!</v>
      </c>
    </row>
    <row r="66" spans="2:43" ht="30" customHeight="1">
      <c r="B66" s="4" t="s">
        <v>19</v>
      </c>
      <c r="C66" s="28"/>
      <c r="D66" s="18"/>
      <c r="E66" s="143" t="e">
        <f t="shared" si="35"/>
        <v>#REF!</v>
      </c>
      <c r="F66" s="143" t="e">
        <f t="shared" si="35"/>
        <v>#REF!</v>
      </c>
      <c r="G66" s="143" t="e">
        <f t="shared" si="36"/>
        <v>#REF!</v>
      </c>
      <c r="H66" s="143" t="e">
        <f t="shared" si="37"/>
        <v>#REF!</v>
      </c>
      <c r="I66" s="143" t="e">
        <f t="shared" si="38"/>
        <v>#REF!</v>
      </c>
      <c r="J66" s="143" t="e">
        <f t="shared" si="39"/>
        <v>#REF!</v>
      </c>
      <c r="K66" s="143" t="e">
        <f t="shared" si="41"/>
        <v>#REF!</v>
      </c>
      <c r="L66" s="143" t="e">
        <f t="shared" si="43"/>
        <v>#REF!</v>
      </c>
      <c r="M66" s="143" t="e">
        <f t="shared" si="45"/>
        <v>#REF!</v>
      </c>
      <c r="N66" s="890" t="e">
        <f t="shared" si="47"/>
        <v>#REF!</v>
      </c>
      <c r="O66" s="145" t="e">
        <f t="shared" si="48"/>
        <v>#REF!</v>
      </c>
      <c r="P66" s="143" t="e">
        <f>P65</f>
        <v>#REF!</v>
      </c>
      <c r="Q66" s="143" t="e">
        <f>Q65</f>
        <v>#REF!</v>
      </c>
      <c r="R66" s="143" t="e">
        <f>IF(IF(IF(IF(#REF!=0,#REF!,#REF!)=0,#REF!,IF(#REF!=0,#REF!,#REF!))=0,#REF!,IF(IF(#REF!=0,#REF!,#REF!)=0,#REF!,IF(#REF!=0,#REF!,#REF!)))=0,R65,IF(IF(IF(#REF!=0,#REF!,#REF!)=0,#REF!,IF(#REF!=0,#REF!,#REF!))=0,#REF!,IF(IF(#REF!=0,#REF!,#REF!)=0,#REF!,IF(#REF!=0,#REF!,#REF!))))</f>
        <v>#REF!</v>
      </c>
      <c r="S66" s="143" t="e">
        <f>IF(IF(IF(IF(#REF!=0,#REF!,#REF!)=0,#REF!,IF(#REF!=0,#REF!,#REF!))=0,#REF!,IF(IF(#REF!=0,#REF!,#REF!)=0,#REF!,IF(#REF!=0,#REF!,#REF!)))=0,S65,IF(IF(IF(#REF!=0,#REF!,#REF!)=0,#REF!,IF(#REF!=0,#REF!,#REF!))=0,#REF!,IF(IF(#REF!=0,#REF!,#REF!)=0,#REF!,IF(#REF!=0,#REF!,#REF!))))</f>
        <v>#REF!</v>
      </c>
      <c r="T66" s="143" t="e">
        <f>IF(IF(IF(IF(#REF!=0,#REF!,#REF!)=0,#REF!,IF(#REF!=0,#REF!,#REF!))=0,#REF!,IF(IF(#REF!=0,#REF!,#REF!)=0,#REF!,IF(#REF!=0,#REF!,#REF!)))=0,T65,IF(IF(IF(#REF!=0,#REF!,#REF!)=0,#REF!,IF(#REF!=0,#REF!,#REF!))=0,#REF!,IF(IF(#REF!=0,#REF!,#REF!)=0,#REF!,IF(#REF!=0,#REF!,#REF!))))</f>
        <v>#REF!</v>
      </c>
      <c r="X66" s="928"/>
      <c r="Y66" s="924" t="s">
        <v>19</v>
      </c>
      <c r="Z66" s="28"/>
      <c r="AA66" s="18"/>
      <c r="AB66" s="143">
        <f t="shared" ref="AB66:AL66" si="51">AB65</f>
        <v>0</v>
      </c>
      <c r="AC66" s="143">
        <f t="shared" si="51"/>
        <v>0</v>
      </c>
      <c r="AD66" s="143">
        <f t="shared" si="51"/>
        <v>0</v>
      </c>
      <c r="AE66" s="143">
        <f t="shared" si="51"/>
        <v>0</v>
      </c>
      <c r="AF66" s="143">
        <f t="shared" si="51"/>
        <v>0</v>
      </c>
      <c r="AG66" s="143">
        <f t="shared" si="51"/>
        <v>0</v>
      </c>
      <c r="AH66" s="143" t="e">
        <f t="shared" si="51"/>
        <v>#REF!</v>
      </c>
      <c r="AI66" s="143" t="e">
        <f t="shared" si="51"/>
        <v>#REF!</v>
      </c>
      <c r="AJ66" s="143" t="e">
        <f t="shared" si="51"/>
        <v>#REF!</v>
      </c>
      <c r="AK66" s="890" t="e">
        <f t="shared" si="51"/>
        <v>#REF!</v>
      </c>
      <c r="AL66" s="145" t="e">
        <f t="shared" si="51"/>
        <v>#REF!</v>
      </c>
      <c r="AM66" s="143" t="e">
        <f>AM65</f>
        <v>#REF!</v>
      </c>
      <c r="AN66" s="143" t="e">
        <f>AN65</f>
        <v>#REF!</v>
      </c>
      <c r="AO66" s="143" t="e">
        <f>IF(IF(IF(IF(#REF!=0,#REF!,#REF!)=0,#REF!,IF(#REF!=0,#REF!,#REF!))=0,#REF!,IF(IF(#REF!=0,#REF!,#REF!)=0,#REF!,IF(#REF!=0,#REF!,#REF!)))=0,AO65,IF(IF(IF(#REF!=0,#REF!,#REF!)=0,#REF!,IF(#REF!=0,#REF!,#REF!))=0,#REF!,IF(IF(#REF!=0,#REF!,#REF!)=0,#REF!,IF(#REF!=0,#REF!,#REF!))))</f>
        <v>#REF!</v>
      </c>
      <c r="AP66" s="143" t="e">
        <f>IF(IF(IF(IF(#REF!=0,#REF!,#REF!)=0,#REF!,IF(#REF!=0,#REF!,#REF!))=0,#REF!,IF(IF(#REF!=0,#REF!,#REF!)=0,#REF!,IF(#REF!=0,#REF!,#REF!)))=0,AP65,IF(IF(IF(#REF!=0,#REF!,#REF!)=0,#REF!,IF(#REF!=0,#REF!,#REF!))=0,#REF!,IF(IF(#REF!=0,#REF!,#REF!)=0,#REF!,IF(#REF!=0,#REF!,#REF!))))</f>
        <v>#REF!</v>
      </c>
      <c r="AQ66" s="143" t="e">
        <f>IF(IF(IF(IF(#REF!=0,#REF!,#REF!)=0,#REF!,IF(#REF!=0,#REF!,#REF!))=0,#REF!,IF(IF(#REF!=0,#REF!,#REF!)=0,#REF!,IF(#REF!=0,#REF!,#REF!)))=0,AJ65,IF(IF(IF(#REF!=0,#REF!,#REF!)=0,#REF!,IF(#REF!=0,#REF!,#REF!))=0,#REF!,IF(IF(#REF!=0,#REF!,#REF!)=0,#REF!,IF(#REF!=0,#REF!,#REF!))))</f>
        <v>#REF!</v>
      </c>
    </row>
    <row r="67" spans="2:43" ht="30" customHeight="1">
      <c r="B67" s="4" t="s">
        <v>20</v>
      </c>
      <c r="C67" s="28"/>
      <c r="D67" s="18"/>
      <c r="E67" s="143" t="e">
        <f t="shared" si="35"/>
        <v>#REF!</v>
      </c>
      <c r="F67" s="143" t="e">
        <f t="shared" si="35"/>
        <v>#REF!</v>
      </c>
      <c r="G67" s="143" t="e">
        <f t="shared" si="36"/>
        <v>#REF!</v>
      </c>
      <c r="H67" s="143" t="e">
        <f t="shared" si="37"/>
        <v>#REF!</v>
      </c>
      <c r="I67" s="143" t="e">
        <f t="shared" si="38"/>
        <v>#REF!</v>
      </c>
      <c r="J67" s="143" t="e">
        <f t="shared" si="39"/>
        <v>#REF!</v>
      </c>
      <c r="K67" s="143" t="e">
        <f t="shared" si="41"/>
        <v>#REF!</v>
      </c>
      <c r="L67" s="143" t="e">
        <f t="shared" si="43"/>
        <v>#REF!</v>
      </c>
      <c r="M67" s="143" t="e">
        <f t="shared" si="45"/>
        <v>#REF!</v>
      </c>
      <c r="N67" s="890" t="e">
        <f t="shared" si="47"/>
        <v>#REF!</v>
      </c>
      <c r="O67" s="145" t="e">
        <f t="shared" si="48"/>
        <v>#REF!</v>
      </c>
      <c r="P67" s="143" t="e">
        <f>P66</f>
        <v>#REF!</v>
      </c>
      <c r="Q67" s="143" t="e">
        <f>Q66</f>
        <v>#REF!</v>
      </c>
      <c r="R67" s="143" t="e">
        <f>R66</f>
        <v>#REF!</v>
      </c>
      <c r="S67" s="143" t="e">
        <f>IF(IF(IF(IF(#REF!=0,#REF!,#REF!)=0,#REF!,IF(#REF!=0,#REF!,#REF!))=0,#REF!,IF(IF(#REF!=0,#REF!,#REF!)=0,#REF!,IF(#REF!=0,#REF!,#REF!)))=0,S66,IF(IF(IF(#REF!=0,#REF!,#REF!)=0,#REF!,IF(#REF!=0,#REF!,#REF!))=0,#REF!,IF(IF(#REF!=0,#REF!,#REF!)=0,#REF!,IF(#REF!=0,#REF!,#REF!))))</f>
        <v>#REF!</v>
      </c>
      <c r="T67" s="143" t="e">
        <f>IF(IF(IF(IF(#REF!=0,#REF!,#REF!)=0,#REF!,IF(#REF!=0,#REF!,#REF!))=0,#REF!,IF(IF(#REF!=0,#REF!,#REF!)=0,#REF!,IF(#REF!=0,#REF!,#REF!)))=0,T66,IF(IF(IF(#REF!=0,#REF!,#REF!)=0,#REF!,IF(#REF!=0,#REF!,#REF!))=0,#REF!,IF(IF(#REF!=0,#REF!,#REF!)=0,#REF!,IF(#REF!=0,#REF!,#REF!))))</f>
        <v>#REF!</v>
      </c>
      <c r="X67" s="928"/>
      <c r="Y67" s="924" t="s">
        <v>20</v>
      </c>
      <c r="Z67" s="28"/>
      <c r="AA67" s="18"/>
      <c r="AB67" s="143">
        <f t="shared" ref="AB67:AL67" si="52">AB66</f>
        <v>0</v>
      </c>
      <c r="AC67" s="143">
        <f t="shared" si="52"/>
        <v>0</v>
      </c>
      <c r="AD67" s="143">
        <f t="shared" si="52"/>
        <v>0</v>
      </c>
      <c r="AE67" s="143">
        <f t="shared" si="52"/>
        <v>0</v>
      </c>
      <c r="AF67" s="143">
        <f t="shared" si="52"/>
        <v>0</v>
      </c>
      <c r="AG67" s="143">
        <f t="shared" si="52"/>
        <v>0</v>
      </c>
      <c r="AH67" s="143" t="e">
        <f t="shared" si="52"/>
        <v>#REF!</v>
      </c>
      <c r="AI67" s="143" t="e">
        <f t="shared" si="52"/>
        <v>#REF!</v>
      </c>
      <c r="AJ67" s="143" t="e">
        <f t="shared" si="52"/>
        <v>#REF!</v>
      </c>
      <c r="AK67" s="890" t="e">
        <f t="shared" si="52"/>
        <v>#REF!</v>
      </c>
      <c r="AL67" s="145" t="e">
        <f t="shared" si="52"/>
        <v>#REF!</v>
      </c>
      <c r="AM67" s="143" t="e">
        <f>AM66</f>
        <v>#REF!</v>
      </c>
      <c r="AN67" s="143" t="e">
        <f>AN66</f>
        <v>#REF!</v>
      </c>
      <c r="AO67" s="143" t="e">
        <f>AO66</f>
        <v>#REF!</v>
      </c>
      <c r="AP67" s="143" t="e">
        <f>IF(IF(IF(IF(#REF!=0,#REF!,#REF!)=0,#REF!,IF(#REF!=0,#REF!,#REF!))=0,#REF!,IF(IF(#REF!=0,#REF!,#REF!)=0,#REF!,IF(#REF!=0,#REF!,#REF!)))=0,AP66,IF(IF(IF(#REF!=0,#REF!,#REF!)=0,#REF!,IF(#REF!=0,#REF!,#REF!))=0,#REF!,IF(IF(#REF!=0,#REF!,#REF!)=0,#REF!,IF(#REF!=0,#REF!,#REF!))))</f>
        <v>#REF!</v>
      </c>
      <c r="AQ67" s="143" t="e">
        <f>IF(IF(IF(IF(#REF!=0,#REF!,#REF!)=0,#REF!,IF(#REF!=0,#REF!,#REF!))=0,#REF!,IF(IF(#REF!=0,#REF!,#REF!)=0,#REF!,IF(#REF!=0,#REF!,#REF!)))=0,AJ66,IF(IF(IF(#REF!=0,#REF!,#REF!)=0,#REF!,IF(#REF!=0,#REF!,#REF!))=0,#REF!,IF(IF(#REF!=0,#REF!,#REF!)=0,#REF!,IF(#REF!=0,#REF!,#REF!))))</f>
        <v>#REF!</v>
      </c>
    </row>
    <row r="68" spans="2:43" ht="30" hidden="1" customHeight="1">
      <c r="B68" s="4" t="s">
        <v>21</v>
      </c>
      <c r="C68" s="28"/>
      <c r="D68" s="18"/>
      <c r="E68" s="143" t="e">
        <f t="shared" si="35"/>
        <v>#REF!</v>
      </c>
      <c r="F68" s="143" t="e">
        <f t="shared" si="35"/>
        <v>#REF!</v>
      </c>
      <c r="G68" s="143" t="e">
        <f t="shared" si="36"/>
        <v>#REF!</v>
      </c>
      <c r="H68" s="143" t="e">
        <f t="shared" si="37"/>
        <v>#REF!</v>
      </c>
      <c r="I68" s="143" t="e">
        <f t="shared" si="38"/>
        <v>#REF!</v>
      </c>
      <c r="J68" s="143" t="e">
        <f t="shared" si="39"/>
        <v>#REF!</v>
      </c>
      <c r="K68" s="143" t="e">
        <f t="shared" si="41"/>
        <v>#REF!</v>
      </c>
      <c r="L68" s="143" t="e">
        <f t="shared" si="43"/>
        <v>#REF!</v>
      </c>
      <c r="M68" s="143" t="e">
        <f t="shared" si="45"/>
        <v>#REF!</v>
      </c>
      <c r="N68" s="890" t="e">
        <f t="shared" si="47"/>
        <v>#REF!</v>
      </c>
      <c r="O68" s="145" t="e">
        <f t="shared" si="48"/>
        <v>#REF!</v>
      </c>
      <c r="P68" s="143" t="e">
        <f>P67</f>
        <v>#REF!</v>
      </c>
      <c r="Q68" s="143" t="e">
        <f>Q67</f>
        <v>#REF!</v>
      </c>
      <c r="R68" s="143" t="e">
        <f>R67</f>
        <v>#REF!</v>
      </c>
      <c r="S68" s="143" t="e">
        <f>S67</f>
        <v>#REF!</v>
      </c>
      <c r="T68" s="143" t="e">
        <f>T67</f>
        <v>#REF!</v>
      </c>
      <c r="X68" s="928"/>
      <c r="Y68" s="924" t="s">
        <v>21</v>
      </c>
      <c r="Z68" s="28"/>
      <c r="AA68" s="18"/>
      <c r="AB68" s="143">
        <f t="shared" ref="AB68:AL68" si="53">AB67</f>
        <v>0</v>
      </c>
      <c r="AC68" s="143">
        <f t="shared" si="53"/>
        <v>0</v>
      </c>
      <c r="AD68" s="143">
        <f t="shared" si="53"/>
        <v>0</v>
      </c>
      <c r="AE68" s="143">
        <f t="shared" si="53"/>
        <v>0</v>
      </c>
      <c r="AF68" s="143">
        <f t="shared" si="53"/>
        <v>0</v>
      </c>
      <c r="AG68" s="143">
        <f t="shared" si="53"/>
        <v>0</v>
      </c>
      <c r="AH68" s="143" t="e">
        <f t="shared" si="53"/>
        <v>#REF!</v>
      </c>
      <c r="AI68" s="143" t="e">
        <f t="shared" si="53"/>
        <v>#REF!</v>
      </c>
      <c r="AJ68" s="143" t="e">
        <f t="shared" si="53"/>
        <v>#REF!</v>
      </c>
      <c r="AK68" s="890" t="e">
        <f t="shared" si="53"/>
        <v>#REF!</v>
      </c>
      <c r="AL68" s="145" t="e">
        <f t="shared" si="53"/>
        <v>#REF!</v>
      </c>
      <c r="AM68" s="143" t="e">
        <f>AM67</f>
        <v>#REF!</v>
      </c>
      <c r="AN68" s="143" t="e">
        <f>AN67</f>
        <v>#REF!</v>
      </c>
      <c r="AO68" s="143" t="e">
        <f>AO67</f>
        <v>#REF!</v>
      </c>
      <c r="AP68" s="143" t="e">
        <f>AP67</f>
        <v>#REF!</v>
      </c>
      <c r="AQ68" s="143" t="e">
        <f>AJ67</f>
        <v>#REF!</v>
      </c>
    </row>
    <row r="69" spans="2:43" ht="30" hidden="1" customHeight="1">
      <c r="B69" s="4" t="s">
        <v>22</v>
      </c>
      <c r="C69" s="28"/>
      <c r="D69" s="18"/>
      <c r="E69" s="143" t="e">
        <f t="shared" si="35"/>
        <v>#REF!</v>
      </c>
      <c r="F69" s="143" t="e">
        <f t="shared" si="35"/>
        <v>#REF!</v>
      </c>
      <c r="G69" s="143" t="e">
        <f t="shared" si="36"/>
        <v>#REF!</v>
      </c>
      <c r="H69" s="143" t="e">
        <f t="shared" si="37"/>
        <v>#REF!</v>
      </c>
      <c r="I69" s="143" t="e">
        <f t="shared" si="38"/>
        <v>#REF!</v>
      </c>
      <c r="J69" s="143" t="e">
        <f t="shared" si="39"/>
        <v>#REF!</v>
      </c>
      <c r="K69" s="143" t="e">
        <f>K68</f>
        <v>#REF!</v>
      </c>
      <c r="L69" s="143" t="e">
        <f t="shared" si="43"/>
        <v>#REF!</v>
      </c>
      <c r="M69" s="143" t="e">
        <f t="shared" si="45"/>
        <v>#REF!</v>
      </c>
      <c r="N69" s="890" t="e">
        <f t="shared" si="47"/>
        <v>#REF!</v>
      </c>
      <c r="O69" s="145" t="e">
        <f t="shared" si="48"/>
        <v>#REF!</v>
      </c>
      <c r="P69" s="143" t="e">
        <f>P68</f>
        <v>#REF!</v>
      </c>
      <c r="Q69" s="143" t="e">
        <f>Q68</f>
        <v>#REF!</v>
      </c>
      <c r="R69" s="143" t="e">
        <f>R68</f>
        <v>#REF!</v>
      </c>
      <c r="S69" s="143" t="e">
        <f>S68</f>
        <v>#REF!</v>
      </c>
      <c r="T69" s="143" t="e">
        <f>T68</f>
        <v>#REF!</v>
      </c>
      <c r="X69" s="928"/>
      <c r="Y69" s="924" t="s">
        <v>22</v>
      </c>
      <c r="Z69" s="28"/>
      <c r="AA69" s="18"/>
      <c r="AB69" s="143">
        <f t="shared" ref="AB69:AG69" si="54">AB68</f>
        <v>0</v>
      </c>
      <c r="AC69" s="143">
        <f t="shared" si="54"/>
        <v>0</v>
      </c>
      <c r="AD69" s="143">
        <f t="shared" si="54"/>
        <v>0</v>
      </c>
      <c r="AE69" s="143">
        <f t="shared" si="54"/>
        <v>0</v>
      </c>
      <c r="AF69" s="143">
        <f t="shared" si="54"/>
        <v>0</v>
      </c>
      <c r="AG69" s="143">
        <f t="shared" si="54"/>
        <v>0</v>
      </c>
      <c r="AH69" s="143" t="e">
        <f>AH68</f>
        <v>#REF!</v>
      </c>
      <c r="AI69" s="143" t="e">
        <f t="shared" ref="AI69:AL69" si="55">AI68</f>
        <v>#REF!</v>
      </c>
      <c r="AJ69" s="143" t="e">
        <f t="shared" si="55"/>
        <v>#REF!</v>
      </c>
      <c r="AK69" s="890" t="e">
        <f t="shared" si="55"/>
        <v>#REF!</v>
      </c>
      <c r="AL69" s="145" t="e">
        <f t="shared" si="55"/>
        <v>#REF!</v>
      </c>
      <c r="AM69" s="143" t="e">
        <f>AM68</f>
        <v>#REF!</v>
      </c>
      <c r="AN69" s="143" t="e">
        <f>AN68</f>
        <v>#REF!</v>
      </c>
      <c r="AO69" s="143" t="e">
        <f>AO68</f>
        <v>#REF!</v>
      </c>
      <c r="AP69" s="143" t="e">
        <f>AP68</f>
        <v>#REF!</v>
      </c>
      <c r="AQ69" s="143" t="e">
        <f>AQ68</f>
        <v>#REF!</v>
      </c>
    </row>
    <row r="70" spans="2:43" s="10" customFormat="1" ht="30" customHeight="1">
      <c r="B70" s="11" t="s">
        <v>40</v>
      </c>
      <c r="C70" s="29"/>
      <c r="D70" s="20"/>
      <c r="E70" s="144" t="e">
        <f>IF(E69=0,#REF!,E69)</f>
        <v>#REF!</v>
      </c>
      <c r="F70" s="144" t="e">
        <f>IF(F69=0,#REF!,F69)</f>
        <v>#REF!</v>
      </c>
      <c r="G70" s="144" t="e">
        <f>IF(G69=0,#REF!,G69)</f>
        <v>#REF!</v>
      </c>
      <c r="H70" s="144" t="e">
        <f>IF(H69=0,#REF!,H69)</f>
        <v>#REF!</v>
      </c>
      <c r="I70" s="144" t="e">
        <f>IF(I69=0,#REF!,I69)</f>
        <v>#REF!</v>
      </c>
      <c r="J70" s="144" t="e">
        <f>IF(J69=0,#REF!,J69)</f>
        <v>#REF!</v>
      </c>
      <c r="K70" s="144" t="e">
        <f>IF(K69=0,#REF!,K69)</f>
        <v>#REF!</v>
      </c>
      <c r="L70" s="144" t="e">
        <f>IF(L69=0,#REF!,L69)</f>
        <v>#REF!</v>
      </c>
      <c r="M70" s="899" t="e">
        <f>IF(M69=0,#REF!,M69)</f>
        <v>#REF!</v>
      </c>
      <c r="N70" s="919" t="e">
        <f>IF(N69=0,#REF!,N69)</f>
        <v>#REF!</v>
      </c>
      <c r="O70" s="920" t="e">
        <f>IF(O69=0,#REF!,O69)</f>
        <v>#REF!</v>
      </c>
      <c r="P70" s="899" t="e">
        <f>IF(P69=0,#REF!,P69)</f>
        <v>#REF!</v>
      </c>
      <c r="Q70" s="899" t="e">
        <f>IF(Q69=0,#REF!,Q69)</f>
        <v>#REF!</v>
      </c>
      <c r="R70" s="899" t="e">
        <f>IF(R69=0,#REF!,R69)</f>
        <v>#REF!</v>
      </c>
      <c r="S70" s="899" t="e">
        <f>IF(S69=0,#REF!,S69)</f>
        <v>#REF!</v>
      </c>
      <c r="T70" s="899" t="e">
        <f>IF(T69=0,#REF!,T69)</f>
        <v>#REF!</v>
      </c>
      <c r="X70" s="928"/>
      <c r="Y70" s="926" t="s">
        <v>40</v>
      </c>
      <c r="Z70" s="29"/>
      <c r="AA70" s="20"/>
      <c r="AB70" s="144" t="e">
        <f>IF(AB69=0,#REF!,AB69)</f>
        <v>#REF!</v>
      </c>
      <c r="AC70" s="144" t="e">
        <f>IF(AC69=0,#REF!,AC69)</f>
        <v>#REF!</v>
      </c>
      <c r="AD70" s="144" t="e">
        <f>IF(AD69=0,#REF!,AD69)</f>
        <v>#REF!</v>
      </c>
      <c r="AE70" s="144" t="e">
        <f>IF(AE69=0,#REF!,AE69)</f>
        <v>#REF!</v>
      </c>
      <c r="AF70" s="144" t="e">
        <f>IF(AF69=0,#REF!,AF69)</f>
        <v>#REF!</v>
      </c>
      <c r="AG70" s="144" t="e">
        <f>IF(AG69=0,#REF!,AG69)</f>
        <v>#REF!</v>
      </c>
      <c r="AH70" s="144" t="e">
        <f>IF(AH69=0,#REF!,AH69)</f>
        <v>#REF!</v>
      </c>
      <c r="AI70" s="144" t="e">
        <f>IF(AI69=0,#REF!,AI69)</f>
        <v>#REF!</v>
      </c>
      <c r="AJ70" s="899" t="e">
        <f>IF(AJ69=0,#REF!,AJ69)</f>
        <v>#REF!</v>
      </c>
      <c r="AK70" s="919" t="e">
        <f>IF(AK69=0,#REF!,AK69)</f>
        <v>#REF!</v>
      </c>
      <c r="AL70" s="920" t="e">
        <f>IF(AL69=0,#REF!,AL69)</f>
        <v>#REF!</v>
      </c>
      <c r="AM70" s="899" t="e">
        <f>IF(AM69=0,#REF!,AM69)</f>
        <v>#REF!</v>
      </c>
      <c r="AN70" s="899" t="e">
        <f>IF(AN69=0,#REF!,AN69)</f>
        <v>#REF!</v>
      </c>
      <c r="AO70" s="899" t="e">
        <f>IF(AO69=0,#REF!,AO69)</f>
        <v>#REF!</v>
      </c>
      <c r="AP70" s="899" t="e">
        <f>IF(AP69=0,#REF!,AP69)</f>
        <v>#REF!</v>
      </c>
      <c r="AQ70" s="899" t="e">
        <f>IF(AQ69=0,#REF!,AQ69)</f>
        <v>#REF!</v>
      </c>
    </row>
    <row r="71" spans="2:43" s="9" customFormat="1" ht="9.9499999999999993" customHeight="1">
      <c r="B71" s="135"/>
      <c r="C71" s="36"/>
      <c r="D71" s="36"/>
      <c r="E71" s="36"/>
      <c r="F71" s="36"/>
      <c r="G71" s="36"/>
      <c r="H71" s="36"/>
      <c r="I71" s="36"/>
      <c r="J71" s="36"/>
      <c r="K71" s="36"/>
      <c r="L71" s="36"/>
      <c r="M71" s="36"/>
      <c r="N71" s="891"/>
      <c r="O71" s="36"/>
      <c r="P71" s="36"/>
      <c r="Q71" s="36"/>
      <c r="R71" s="36"/>
      <c r="S71" s="36"/>
      <c r="X71" s="928"/>
      <c r="Y71" s="925"/>
      <c r="Z71" s="808"/>
      <c r="AA71" s="808"/>
      <c r="AB71" s="808"/>
      <c r="AC71" s="808"/>
      <c r="AD71" s="808"/>
      <c r="AE71" s="808"/>
      <c r="AF71" s="808"/>
      <c r="AG71" s="808"/>
      <c r="AH71" s="808"/>
      <c r="AI71" s="808"/>
      <c r="AJ71" s="808"/>
      <c r="AK71" s="891"/>
      <c r="AL71" s="808"/>
      <c r="AM71" s="808"/>
      <c r="AN71" s="808"/>
      <c r="AO71" s="808"/>
      <c r="AP71" s="808"/>
    </row>
    <row r="72" spans="2:43" s="165" customFormat="1" ht="30" customHeight="1">
      <c r="B72" s="164" t="s">
        <v>2</v>
      </c>
      <c r="C72" s="163" t="s">
        <v>3</v>
      </c>
      <c r="D72" s="163" t="s">
        <v>4</v>
      </c>
      <c r="E72" s="163" t="s">
        <v>5</v>
      </c>
      <c r="F72" s="163" t="s">
        <v>6</v>
      </c>
      <c r="G72" s="163" t="s">
        <v>7</v>
      </c>
      <c r="H72" s="163" t="s">
        <v>8</v>
      </c>
      <c r="I72" s="163" t="s">
        <v>9</v>
      </c>
      <c r="J72" s="163" t="s">
        <v>10</v>
      </c>
      <c r="K72" s="163" t="s">
        <v>11</v>
      </c>
      <c r="L72" s="163" t="s">
        <v>12</v>
      </c>
      <c r="M72" s="163" t="s">
        <v>13</v>
      </c>
      <c r="N72" s="884" t="s">
        <v>14</v>
      </c>
      <c r="O72" s="880" t="s">
        <v>15</v>
      </c>
      <c r="P72" s="163" t="s">
        <v>16</v>
      </c>
      <c r="Q72" s="163" t="s">
        <v>17</v>
      </c>
      <c r="R72" s="163" t="s">
        <v>18</v>
      </c>
      <c r="S72" s="163" t="s">
        <v>19</v>
      </c>
      <c r="X72" s="928"/>
      <c r="Y72" s="927" t="s">
        <v>2</v>
      </c>
      <c r="Z72" s="163" t="s">
        <v>3</v>
      </c>
      <c r="AA72" s="163" t="s">
        <v>4</v>
      </c>
      <c r="AB72" s="163" t="s">
        <v>5</v>
      </c>
      <c r="AC72" s="163" t="s">
        <v>6</v>
      </c>
      <c r="AD72" s="163" t="s">
        <v>7</v>
      </c>
      <c r="AE72" s="163" t="s">
        <v>8</v>
      </c>
      <c r="AF72" s="163" t="s">
        <v>9</v>
      </c>
      <c r="AG72" s="163" t="s">
        <v>10</v>
      </c>
      <c r="AH72" s="163" t="s">
        <v>11</v>
      </c>
      <c r="AI72" s="163" t="s">
        <v>12</v>
      </c>
      <c r="AJ72" s="163" t="s">
        <v>13</v>
      </c>
      <c r="AK72" s="884" t="s">
        <v>14</v>
      </c>
      <c r="AL72" s="880" t="s">
        <v>15</v>
      </c>
      <c r="AM72" s="163" t="s">
        <v>16</v>
      </c>
      <c r="AN72" s="163" t="s">
        <v>17</v>
      </c>
      <c r="AO72" s="163" t="s">
        <v>18</v>
      </c>
      <c r="AP72" s="163" t="s">
        <v>19</v>
      </c>
    </row>
    <row r="73" spans="2:43" ht="30" customHeight="1">
      <c r="B73" s="4" t="s">
        <v>39</v>
      </c>
      <c r="C73" s="19"/>
      <c r="D73" s="19"/>
      <c r="E73" s="19"/>
      <c r="F73" s="146" t="e">
        <f t="shared" ref="F73:N73" si="56">D47</f>
        <v>#REF!</v>
      </c>
      <c r="G73" s="146" t="e">
        <f t="shared" si="56"/>
        <v>#REF!</v>
      </c>
      <c r="H73" s="146" t="e">
        <f t="shared" si="56"/>
        <v>#REF!</v>
      </c>
      <c r="I73" s="146" t="e">
        <f t="shared" si="56"/>
        <v>#REF!</v>
      </c>
      <c r="J73" s="146" t="e">
        <f t="shared" si="56"/>
        <v>#REF!</v>
      </c>
      <c r="K73" s="146" t="e">
        <f t="shared" si="56"/>
        <v>#REF!</v>
      </c>
      <c r="L73" s="146" t="e">
        <f t="shared" si="56"/>
        <v>#REF!</v>
      </c>
      <c r="M73" s="146" t="e">
        <f t="shared" si="56"/>
        <v>#REF!</v>
      </c>
      <c r="N73" s="892" t="e">
        <f t="shared" si="56"/>
        <v>#REF!</v>
      </c>
      <c r="O73" s="914" t="e">
        <f t="shared" ref="O73" si="57">M47</f>
        <v>#REF!</v>
      </c>
      <c r="P73" s="917" t="e">
        <f t="shared" ref="P73" si="58">N47</f>
        <v>#REF!</v>
      </c>
      <c r="Q73" s="915" t="e">
        <f t="shared" ref="Q73" si="59">O47</f>
        <v>#REF!</v>
      </c>
      <c r="R73" s="915" t="e">
        <f t="shared" ref="R73" si="60">P47</f>
        <v>#REF!</v>
      </c>
      <c r="S73" s="146" t="e">
        <f t="shared" ref="S73" si="61">Q47</f>
        <v>#REF!</v>
      </c>
      <c r="V73" s="913"/>
      <c r="W73" s="913">
        <v>0</v>
      </c>
      <c r="X73" s="928"/>
      <c r="Y73" s="924" t="s">
        <v>840</v>
      </c>
      <c r="Z73" s="19"/>
      <c r="AA73" s="19"/>
      <c r="AB73" s="19"/>
      <c r="AC73" s="146">
        <f t="shared" ref="AC73" si="62">AA47</f>
        <v>0</v>
      </c>
      <c r="AD73" s="146">
        <f t="shared" ref="AD73" si="63">AB47</f>
        <v>0</v>
      </c>
      <c r="AE73" s="146">
        <f t="shared" ref="AE73" si="64">AC47</f>
        <v>0</v>
      </c>
      <c r="AF73" s="146">
        <f t="shared" ref="AF73" si="65">AD47</f>
        <v>0</v>
      </c>
      <c r="AG73" s="146">
        <f t="shared" ref="AG73" si="66">AE47</f>
        <v>0</v>
      </c>
      <c r="AH73" s="146">
        <f>I48</f>
        <v>0</v>
      </c>
      <c r="AI73" s="146">
        <f t="shared" ref="AI73:AP73" si="67">J48</f>
        <v>0</v>
      </c>
      <c r="AJ73" s="146">
        <f t="shared" si="67"/>
        <v>0</v>
      </c>
      <c r="AK73" s="892" t="e">
        <f t="shared" si="67"/>
        <v>#REF!</v>
      </c>
      <c r="AL73" s="914" t="e">
        <f>M48</f>
        <v>#REF!</v>
      </c>
      <c r="AM73" s="915" t="e">
        <f t="shared" si="67"/>
        <v>#REF!</v>
      </c>
      <c r="AN73" s="915" t="e">
        <f t="shared" si="67"/>
        <v>#REF!</v>
      </c>
      <c r="AO73" s="915" t="e">
        <f t="shared" si="67"/>
        <v>#REF!</v>
      </c>
      <c r="AP73" s="146" t="e">
        <f t="shared" si="67"/>
        <v>#REF!</v>
      </c>
      <c r="AQ73" s="928"/>
    </row>
    <row r="74" spans="2:43" ht="30" customHeight="1">
      <c r="B74" s="15" t="s">
        <v>41</v>
      </c>
      <c r="C74" s="19"/>
      <c r="D74" s="19"/>
      <c r="E74" s="19"/>
      <c r="F74" s="146" t="e">
        <f>(E54*0.75)+(F54*0.25)</f>
        <v>#REF!</v>
      </c>
      <c r="G74" s="146" t="e">
        <f>(F54*0.75)+(G54*0.25)</f>
        <v>#REF!</v>
      </c>
      <c r="H74" s="146" t="e">
        <f>(G55*0.75)+(H55*0.25)</f>
        <v>#REF!</v>
      </c>
      <c r="I74" s="146" t="e">
        <f>(H56*0.75)+(I56*0.25)</f>
        <v>#REF!</v>
      </c>
      <c r="J74" s="146" t="e">
        <f>(I57*0.75)+(J57*0.25)</f>
        <v>#REF!</v>
      </c>
      <c r="K74" s="146" t="e">
        <f>(J58*0.75)+(K58*0.25)</f>
        <v>#REF!</v>
      </c>
      <c r="L74" s="146" t="e">
        <f>(K59*0.75)+(L59*0.25)</f>
        <v>#REF!</v>
      </c>
      <c r="M74" s="146" t="e">
        <f>(L60*0.75)+(M60*0.25)</f>
        <v>#REF!</v>
      </c>
      <c r="N74" s="892" t="e">
        <f>(M61*0.75)+(N61*0.25)</f>
        <v>#REF!</v>
      </c>
      <c r="O74" s="916" t="e">
        <f>(N62*0.75)+(AL62*0.25)</f>
        <v>#REF!</v>
      </c>
      <c r="P74" s="916" t="e">
        <f>(AL62*0.75)+(AM62*0.25)</f>
        <v>#REF!</v>
      </c>
      <c r="Q74" s="917" t="e">
        <f>(AM64*0.75)+(AN64*0.25)</f>
        <v>#REF!</v>
      </c>
      <c r="R74" s="917" t="e">
        <f>(AN64*0.75)+(AO64*0.25)</f>
        <v>#REF!</v>
      </c>
      <c r="S74" s="917" t="e">
        <f>(AO64*0.75)+(AP64*0.25)</f>
        <v>#REF!</v>
      </c>
      <c r="V74" s="913"/>
      <c r="W74" s="913">
        <v>0</v>
      </c>
      <c r="X74" s="928"/>
      <c r="Y74" s="924" t="s">
        <v>841</v>
      </c>
      <c r="Z74" s="19"/>
      <c r="AA74" s="19"/>
      <c r="AB74" s="19"/>
      <c r="AC74" s="146">
        <f>(AB54*0.75)+(AC54*0.25)</f>
        <v>0</v>
      </c>
      <c r="AD74" s="146">
        <f>(AC54*0.75)+(AD54*0.25)</f>
        <v>0</v>
      </c>
      <c r="AE74" s="146">
        <f>(AD55*0.75)+(AE55*0.25)</f>
        <v>0</v>
      </c>
      <c r="AF74" s="146">
        <f>(AE56*0.75)+(AF56*0.25)</f>
        <v>0</v>
      </c>
      <c r="AG74" s="146">
        <f>(AF57*0.75)+(AG57*0.25)</f>
        <v>0</v>
      </c>
      <c r="AH74" s="146" t="e">
        <f>(AG58*0.75)+(AH58*0.25)</f>
        <v>#REF!</v>
      </c>
      <c r="AI74" s="146" t="e">
        <f>(AH59*0.75)+(AI59*0.25)</f>
        <v>#REF!</v>
      </c>
      <c r="AJ74" s="146" t="e">
        <f>(AI60*0.75)+(AJ60*0.25)</f>
        <v>#REF!</v>
      </c>
      <c r="AK74" s="892" t="e">
        <f>(AJ61*0.75)+(AK61*0.25)</f>
        <v>#REF!</v>
      </c>
      <c r="AL74" s="916" t="e">
        <f>(AK62*0.75)+(AL62*0.25)</f>
        <v>#REF!</v>
      </c>
      <c r="AM74" s="917" t="e">
        <f>(AL63*0.75)+(AM63*0.25)</f>
        <v>#REF!</v>
      </c>
      <c r="AN74" s="917" t="e">
        <f>(AM64*0.75)+(AN64*0.25)</f>
        <v>#REF!</v>
      </c>
      <c r="AO74" s="917" t="e">
        <f>(AN65*0.75)+(AO65*0.25)</f>
        <v>#REF!</v>
      </c>
      <c r="AP74" s="157" t="e">
        <f>(AO66*0.75)+(AP66*0.25)</f>
        <v>#REF!</v>
      </c>
      <c r="AQ74" s="928"/>
    </row>
    <row r="75" spans="2:43" ht="30" customHeight="1">
      <c r="B75" s="15" t="s">
        <v>42</v>
      </c>
      <c r="C75" s="19"/>
      <c r="D75" s="19"/>
      <c r="E75" s="19"/>
      <c r="F75" s="146" t="e">
        <f>(F54*0.75)+(G54*0.25)</f>
        <v>#REF!</v>
      </c>
      <c r="G75" s="146" t="e">
        <f>(G54*0.75)+(H54*0.25)</f>
        <v>#REF!</v>
      </c>
      <c r="H75" s="146" t="e">
        <f>(H55*0.75)+(I55*0.25)</f>
        <v>#REF!</v>
      </c>
      <c r="I75" s="146" t="e">
        <f>(I56*0.75)+(J56*0.25)</f>
        <v>#REF!</v>
      </c>
      <c r="J75" s="146" t="e">
        <f>(J57*0.75)+(K57*0.25)</f>
        <v>#REF!</v>
      </c>
      <c r="K75" s="146" t="e">
        <f>(K58*0.75)+(L58*0.25)</f>
        <v>#REF!</v>
      </c>
      <c r="L75" s="146" t="e">
        <f>(L59*0.75)+(M59*0.25)</f>
        <v>#REF!</v>
      </c>
      <c r="M75" s="146" t="e">
        <f>(M60*0.75)+(N60*0.25)</f>
        <v>#REF!</v>
      </c>
      <c r="N75" s="892" t="e">
        <f>(N61*0.75)+(O61*0.25)</f>
        <v>#REF!</v>
      </c>
      <c r="O75" s="916" t="e">
        <f>(AL62*0.75)+(AM62*0.25)</f>
        <v>#REF!</v>
      </c>
      <c r="P75" s="916" t="e">
        <f>(AM62*0.75)+(AN62*0.25)</f>
        <v>#REF!</v>
      </c>
      <c r="Q75" s="917" t="e">
        <f>(AN64*0.75)+(AO64*0.25)</f>
        <v>#REF!</v>
      </c>
      <c r="R75" s="917" t="e">
        <f>(AO64*0.75)+(AP64*0.25)</f>
        <v>#REF!</v>
      </c>
      <c r="S75" s="917" t="e">
        <f>(AP64*0.75)+(AQ64*0.25)</f>
        <v>#REF!</v>
      </c>
      <c r="V75" s="913"/>
      <c r="W75" s="913">
        <v>0</v>
      </c>
      <c r="X75" s="928"/>
      <c r="Y75" s="924" t="s">
        <v>839</v>
      </c>
      <c r="Z75" s="19"/>
      <c r="AA75" s="19"/>
      <c r="AB75" s="19"/>
      <c r="AC75" s="146">
        <f>(AC54*0.75)+(AD54*0.25)</f>
        <v>0</v>
      </c>
      <c r="AD75" s="146">
        <f>(AD54*0.75)+(AE54*0.25)</f>
        <v>0</v>
      </c>
      <c r="AE75" s="146">
        <f>(AE55*0.75)+(AF55*0.25)</f>
        <v>0</v>
      </c>
      <c r="AF75" s="146">
        <f>(AF56*0.75)+(AG56*0.25)</f>
        <v>0</v>
      </c>
      <c r="AG75" s="146" t="e">
        <f>(AG57*0.75)+(AH57*0.25)</f>
        <v>#REF!</v>
      </c>
      <c r="AH75" s="146" t="e">
        <f>(AH58*0.75)+(AI58*0.25)</f>
        <v>#REF!</v>
      </c>
      <c r="AI75" s="146" t="e">
        <f>(AI59*0.75)+(AJ59*0.25)</f>
        <v>#REF!</v>
      </c>
      <c r="AJ75" s="146" t="e">
        <f>(AJ60*0.75)+(AK60*0.25)</f>
        <v>#REF!</v>
      </c>
      <c r="AK75" s="892" t="e">
        <f>(AK61*0.75)+(AL61*0.25)</f>
        <v>#REF!</v>
      </c>
      <c r="AL75" s="916" t="e">
        <f>(AL62*0.75)+(AM62*0.25)</f>
        <v>#REF!</v>
      </c>
      <c r="AM75" s="917" t="e">
        <f>(AM63*0.75)+(AN63*0.25)</f>
        <v>#REF!</v>
      </c>
      <c r="AN75" s="917" t="e">
        <f>(AN64*0.75)+(AO64*0.25)</f>
        <v>#REF!</v>
      </c>
      <c r="AO75" s="917" t="e">
        <f>(AO65*0.75)+(AP65*0.25)</f>
        <v>#REF!</v>
      </c>
      <c r="AP75" s="157" t="e">
        <f>(AP66*0.75)+(AQ66*0.25)</f>
        <v>#REF!</v>
      </c>
      <c r="AQ75" s="928"/>
    </row>
    <row r="76" spans="2:43" s="10" customFormat="1" ht="30" customHeight="1">
      <c r="B76" s="14" t="s">
        <v>43</v>
      </c>
      <c r="C76" s="23"/>
      <c r="D76" s="23"/>
      <c r="E76" s="23"/>
      <c r="F76" s="147" t="e">
        <f>F73*(1+F74)*(1+F75)</f>
        <v>#REF!</v>
      </c>
      <c r="G76" s="147" t="e">
        <f t="shared" ref="G76:L76" si="68">G73*(1+G74)*(1+G75)</f>
        <v>#REF!</v>
      </c>
      <c r="H76" s="147" t="e">
        <f t="shared" si="68"/>
        <v>#REF!</v>
      </c>
      <c r="I76" s="147" t="e">
        <f t="shared" si="68"/>
        <v>#REF!</v>
      </c>
      <c r="J76" s="147" t="e">
        <f t="shared" si="68"/>
        <v>#REF!</v>
      </c>
      <c r="K76" s="147" t="e">
        <f t="shared" si="68"/>
        <v>#REF!</v>
      </c>
      <c r="L76" s="147" t="e">
        <f t="shared" si="68"/>
        <v>#REF!</v>
      </c>
      <c r="M76" s="147" t="e">
        <f>M73*(1+M74)*(1+M75)</f>
        <v>#REF!</v>
      </c>
      <c r="N76" s="893" t="e">
        <f>N73*(1+N74)*(1+N75)</f>
        <v>#REF!</v>
      </c>
      <c r="O76" s="975" t="e">
        <f>O73*(1+O74)*(1+O75)</f>
        <v>#REF!</v>
      </c>
      <c r="P76" s="141" t="e">
        <f>P73*(1+P74)*(1+P75)</f>
        <v>#REF!</v>
      </c>
      <c r="Q76" s="141" t="e">
        <f>Q73*(1+Q74)*(1+Q75)</f>
        <v>#REF!</v>
      </c>
      <c r="R76" s="141" t="e">
        <f t="shared" ref="R76:S76" si="69">R73*(1+R74)*(1+R75)</f>
        <v>#REF!</v>
      </c>
      <c r="S76" s="147" t="e">
        <f t="shared" si="69"/>
        <v>#REF!</v>
      </c>
      <c r="V76" s="913"/>
      <c r="W76" s="913">
        <v>0</v>
      </c>
      <c r="X76" s="928"/>
      <c r="Y76" s="926" t="s">
        <v>838</v>
      </c>
      <c r="Z76" s="23"/>
      <c r="AA76" s="23"/>
      <c r="AB76" s="23"/>
      <c r="AC76" s="147">
        <f>AC73*(1+AC74)*(1+AC75)</f>
        <v>0</v>
      </c>
      <c r="AD76" s="147">
        <f t="shared" ref="AD76:AK76" si="70">AD73*(1+AD74)*(1+AD75)</f>
        <v>0</v>
      </c>
      <c r="AE76" s="147">
        <f t="shared" si="70"/>
        <v>0</v>
      </c>
      <c r="AF76" s="147">
        <f t="shared" si="70"/>
        <v>0</v>
      </c>
      <c r="AG76" s="147" t="e">
        <f t="shared" si="70"/>
        <v>#REF!</v>
      </c>
      <c r="AH76" s="147" t="e">
        <f t="shared" si="70"/>
        <v>#REF!</v>
      </c>
      <c r="AI76" s="147" t="e">
        <f t="shared" si="70"/>
        <v>#REF!</v>
      </c>
      <c r="AJ76" s="147" t="e">
        <f t="shared" si="70"/>
        <v>#REF!</v>
      </c>
      <c r="AK76" s="893" t="e">
        <f t="shared" si="70"/>
        <v>#REF!</v>
      </c>
      <c r="AL76" s="881" t="e">
        <f>AL73*(1+AL74)*(1+AL75)</f>
        <v>#REF!</v>
      </c>
      <c r="AM76" s="141" t="e">
        <f t="shared" ref="AM76:AP76" si="71">AM73*(1+AM74)*(1+AM75)</f>
        <v>#REF!</v>
      </c>
      <c r="AN76" s="141" t="e">
        <f t="shared" si="71"/>
        <v>#REF!</v>
      </c>
      <c r="AO76" s="141" t="e">
        <f t="shared" si="71"/>
        <v>#REF!</v>
      </c>
      <c r="AP76" s="147" t="e">
        <f t="shared" si="71"/>
        <v>#REF!</v>
      </c>
    </row>
    <row r="77" spans="2:43" ht="30" customHeight="1">
      <c r="B77" s="14" t="s">
        <v>44</v>
      </c>
      <c r="C77" s="24"/>
      <c r="D77" s="24"/>
      <c r="E77" s="24"/>
      <c r="F77" s="25"/>
      <c r="G77" s="148" t="e">
        <f>G76/F76-1</f>
        <v>#REF!</v>
      </c>
      <c r="H77" s="148" t="e">
        <f t="shared" ref="H77:N77" si="72">H76/G76-1</f>
        <v>#REF!</v>
      </c>
      <c r="I77" s="148" t="e">
        <f t="shared" si="72"/>
        <v>#REF!</v>
      </c>
      <c r="J77" s="148" t="e">
        <f t="shared" si="72"/>
        <v>#REF!</v>
      </c>
      <c r="K77" s="148" t="e">
        <f t="shared" si="72"/>
        <v>#REF!</v>
      </c>
      <c r="L77" s="148" t="e">
        <f t="shared" si="72"/>
        <v>#REF!</v>
      </c>
      <c r="M77" s="911" t="e">
        <f t="shared" si="72"/>
        <v>#REF!</v>
      </c>
      <c r="N77" s="910" t="e">
        <f t="shared" si="72"/>
        <v>#REF!</v>
      </c>
      <c r="O77" s="918" t="e">
        <f t="shared" ref="O77" si="73">O76/N76-1</f>
        <v>#REF!</v>
      </c>
      <c r="P77" s="149" t="e">
        <f t="shared" ref="P77" si="74">P76/O76-1</f>
        <v>#REF!</v>
      </c>
      <c r="Q77" s="149" t="e">
        <f t="shared" ref="Q77" si="75">Q76/P76-1</f>
        <v>#REF!</v>
      </c>
      <c r="R77" s="149" t="e">
        <f t="shared" ref="R77" si="76">R76/Q76-1</f>
        <v>#REF!</v>
      </c>
      <c r="S77" s="148" t="e">
        <f t="shared" ref="S77" si="77">S76/R76-1</f>
        <v>#REF!</v>
      </c>
      <c r="V77" s="913"/>
      <c r="W77" s="913">
        <v>0</v>
      </c>
      <c r="X77" s="928"/>
      <c r="Y77" s="926" t="s">
        <v>842</v>
      </c>
      <c r="Z77" s="24"/>
      <c r="AA77" s="24"/>
      <c r="AB77" s="24"/>
      <c r="AC77" s="25"/>
      <c r="AD77" s="148" t="e">
        <f>AD76/AC76-1</f>
        <v>#DIV/0!</v>
      </c>
      <c r="AE77" s="148" t="e">
        <f t="shared" ref="AE77" si="78">AE76/AD76-1</f>
        <v>#DIV/0!</v>
      </c>
      <c r="AF77" s="148" t="e">
        <f t="shared" ref="AF77" si="79">AF76/AE76-1</f>
        <v>#DIV/0!</v>
      </c>
      <c r="AG77" s="148" t="e">
        <f t="shared" ref="AG77" si="80">AG76/AF76-1</f>
        <v>#REF!</v>
      </c>
      <c r="AH77" s="148" t="e">
        <f t="shared" ref="AH77" si="81">AH76/AG76-1</f>
        <v>#REF!</v>
      </c>
      <c r="AI77" s="148" t="e">
        <f t="shared" ref="AI77" si="82">AI76/AH76-1</f>
        <v>#REF!</v>
      </c>
      <c r="AJ77" s="911" t="e">
        <f t="shared" ref="AJ77" si="83">AJ76/AI76-1</f>
        <v>#REF!</v>
      </c>
      <c r="AK77" s="910" t="e">
        <f t="shared" ref="AK77" si="84">AK76/AJ76-1</f>
        <v>#REF!</v>
      </c>
      <c r="AL77" s="918" t="e">
        <f t="shared" ref="AL77" si="85">AL76/AK76-1</f>
        <v>#REF!</v>
      </c>
      <c r="AM77" s="149" t="e">
        <f t="shared" ref="AM77" si="86">AM76/AL76-1</f>
        <v>#REF!</v>
      </c>
      <c r="AN77" s="149" t="e">
        <f t="shared" ref="AN77" si="87">AN76/AM76-1</f>
        <v>#REF!</v>
      </c>
      <c r="AO77" s="149" t="e">
        <f t="shared" ref="AO77" si="88">AO76/AN76-1</f>
        <v>#REF!</v>
      </c>
      <c r="AP77" s="148" t="e">
        <f t="shared" ref="AP77" si="89">AP76/AO76-1</f>
        <v>#REF!</v>
      </c>
      <c r="AQ77" s="928"/>
    </row>
    <row r="78" spans="2:43" ht="30" customHeight="1">
      <c r="E78"/>
      <c r="F78"/>
      <c r="G78"/>
      <c r="H78"/>
      <c r="I78"/>
      <c r="J78"/>
      <c r="K78"/>
      <c r="L78"/>
      <c r="M78"/>
      <c r="N78" s="887"/>
      <c r="O78" s="979" t="e">
        <f>O76-O48</f>
        <v>#REF!</v>
      </c>
      <c r="P78" s="979" t="e">
        <f t="shared" ref="P78:S78" si="90">P76-P48</f>
        <v>#REF!</v>
      </c>
      <c r="Q78" s="979" t="e">
        <f t="shared" si="90"/>
        <v>#REF!</v>
      </c>
      <c r="R78" s="979" t="e">
        <f t="shared" si="90"/>
        <v>#REF!</v>
      </c>
      <c r="S78" s="979" t="e">
        <f t="shared" si="90"/>
        <v>#REF!</v>
      </c>
      <c r="X78" s="928"/>
    </row>
    <row r="79" spans="2:43" s="9" customFormat="1" ht="30" customHeight="1">
      <c r="B79" s="162" t="s">
        <v>49</v>
      </c>
      <c r="C79" s="36"/>
      <c r="D79" s="36"/>
      <c r="E79" s="36"/>
      <c r="F79" s="36"/>
      <c r="G79" s="36"/>
      <c r="H79"/>
      <c r="I79"/>
      <c r="J79"/>
      <c r="K79"/>
      <c r="L79"/>
      <c r="M79"/>
      <c r="N79"/>
      <c r="O79"/>
      <c r="P79"/>
      <c r="Q79" s="36"/>
      <c r="R79" s="36"/>
      <c r="S79" s="36"/>
    </row>
    <row r="80" spans="2:43" s="9" customFormat="1" ht="9.9499999999999993" customHeight="1">
      <c r="B80" s="135"/>
      <c r="C80" s="36"/>
      <c r="D80" s="36"/>
      <c r="E80" s="36"/>
      <c r="F80" s="36"/>
      <c r="G80" s="36"/>
      <c r="H80" s="36"/>
      <c r="I80" s="36"/>
      <c r="J80" s="36"/>
      <c r="K80" s="36"/>
      <c r="L80" s="36"/>
      <c r="M80" s="36"/>
      <c r="N80" s="36"/>
      <c r="O80" s="36"/>
      <c r="P80" s="36"/>
      <c r="Q80" s="36"/>
      <c r="R80" s="36"/>
      <c r="S80" s="36"/>
    </row>
    <row r="81" spans="2:19" s="165" customFormat="1" ht="30" customHeight="1">
      <c r="B81" s="136" t="s">
        <v>2</v>
      </c>
      <c r="C81" s="84" t="s">
        <v>3</v>
      </c>
      <c r="D81" s="84" t="s">
        <v>4</v>
      </c>
      <c r="E81" s="84" t="s">
        <v>5</v>
      </c>
      <c r="F81" s="84" t="s">
        <v>6</v>
      </c>
      <c r="G81" s="84" t="s">
        <v>7</v>
      </c>
      <c r="H81" s="84" t="s">
        <v>8</v>
      </c>
      <c r="I81" s="84" t="s">
        <v>9</v>
      </c>
      <c r="J81" s="84" t="s">
        <v>10</v>
      </c>
      <c r="K81" s="84" t="s">
        <v>11</v>
      </c>
      <c r="L81" s="84" t="s">
        <v>12</v>
      </c>
      <c r="M81" s="84" t="s">
        <v>13</v>
      </c>
      <c r="N81" s="84" t="s">
        <v>14</v>
      </c>
      <c r="O81" s="84" t="s">
        <v>15</v>
      </c>
      <c r="P81" s="84" t="s">
        <v>16</v>
      </c>
      <c r="Q81" s="84" t="s">
        <v>17</v>
      </c>
      <c r="R81" s="84" t="s">
        <v>18</v>
      </c>
      <c r="S81" s="84" t="s">
        <v>19</v>
      </c>
    </row>
    <row r="82" spans="2:19" s="8" customFormat="1" ht="30" customHeight="1">
      <c r="B82" s="28"/>
      <c r="C82" s="202">
        <v>39904</v>
      </c>
      <c r="D82" s="279">
        <f t="shared" ref="D82:S82" si="91">C447+1</f>
        <v>40269</v>
      </c>
      <c r="E82" s="279">
        <f t="shared" si="91"/>
        <v>40634</v>
      </c>
      <c r="F82" s="279">
        <f t="shared" si="91"/>
        <v>41000</v>
      </c>
      <c r="G82" s="279">
        <f t="shared" si="91"/>
        <v>41365</v>
      </c>
      <c r="H82" s="279">
        <f t="shared" si="91"/>
        <v>41730</v>
      </c>
      <c r="I82" s="279">
        <f t="shared" si="91"/>
        <v>42095</v>
      </c>
      <c r="J82" s="279">
        <f t="shared" si="91"/>
        <v>42461</v>
      </c>
      <c r="K82" s="279">
        <f t="shared" si="91"/>
        <v>42826</v>
      </c>
      <c r="L82" s="279">
        <f t="shared" si="91"/>
        <v>43191</v>
      </c>
      <c r="M82" s="279">
        <f t="shared" si="91"/>
        <v>43556</v>
      </c>
      <c r="N82" s="279">
        <f t="shared" si="91"/>
        <v>43922</v>
      </c>
      <c r="O82" s="279">
        <f t="shared" si="91"/>
        <v>44287</v>
      </c>
      <c r="P82" s="279">
        <f t="shared" si="91"/>
        <v>44652</v>
      </c>
      <c r="Q82" s="279">
        <f t="shared" si="91"/>
        <v>45017</v>
      </c>
      <c r="R82" s="279">
        <f t="shared" si="91"/>
        <v>45383</v>
      </c>
      <c r="S82" s="279">
        <f t="shared" si="91"/>
        <v>45748</v>
      </c>
    </row>
    <row r="83" spans="2:19" s="8" customFormat="1" ht="30" customHeight="1">
      <c r="B83" s="28"/>
      <c r="C83" s="137">
        <f t="shared" ref="C83:C146" si="92">C82+1</f>
        <v>39905</v>
      </c>
      <c r="D83" s="279">
        <f t="shared" ref="D83:D146" si="93">D82+1</f>
        <v>40270</v>
      </c>
      <c r="E83" s="279">
        <f t="shared" ref="E83:E146" si="94">E82+1</f>
        <v>40635</v>
      </c>
      <c r="F83" s="279">
        <f t="shared" ref="F83:F146" si="95">F82+1</f>
        <v>41001</v>
      </c>
      <c r="G83" s="279">
        <f t="shared" ref="G83:G146" si="96">G82+1</f>
        <v>41366</v>
      </c>
      <c r="H83" s="279">
        <f t="shared" ref="H83:H146" si="97">H82+1</f>
        <v>41731</v>
      </c>
      <c r="I83" s="279">
        <f t="shared" ref="I83:I146" si="98">I82+1</f>
        <v>42096</v>
      </c>
      <c r="J83" s="279">
        <f t="shared" ref="J83:J146" si="99">J82+1</f>
        <v>42462</v>
      </c>
      <c r="K83" s="279">
        <f t="shared" ref="K83:K146" si="100">K82+1</f>
        <v>42827</v>
      </c>
      <c r="L83" s="279">
        <f t="shared" ref="L83:L146" si="101">L82+1</f>
        <v>43192</v>
      </c>
      <c r="M83" s="279">
        <f t="shared" ref="M83:M146" si="102">M82+1</f>
        <v>43557</v>
      </c>
      <c r="N83" s="279">
        <f t="shared" ref="N83:N146" si="103">N82+1</f>
        <v>43923</v>
      </c>
      <c r="O83" s="279">
        <f t="shared" ref="O83:O146" si="104">O82+1</f>
        <v>44288</v>
      </c>
      <c r="P83" s="279">
        <f t="shared" ref="P83:P146" si="105">P82+1</f>
        <v>44653</v>
      </c>
      <c r="Q83" s="279">
        <f t="shared" ref="Q83:Q146" si="106">Q82+1</f>
        <v>45018</v>
      </c>
      <c r="R83" s="279">
        <f t="shared" ref="R83:R146" si="107">R82+1</f>
        <v>45384</v>
      </c>
      <c r="S83" s="279">
        <f t="shared" ref="S83:S146" si="108">S82+1</f>
        <v>45749</v>
      </c>
    </row>
    <row r="84" spans="2:19" s="8" customFormat="1" ht="30" customHeight="1">
      <c r="B84" s="28"/>
      <c r="C84" s="137">
        <f t="shared" si="92"/>
        <v>39906</v>
      </c>
      <c r="D84" s="279">
        <f t="shared" si="93"/>
        <v>40271</v>
      </c>
      <c r="E84" s="279">
        <f t="shared" si="94"/>
        <v>40636</v>
      </c>
      <c r="F84" s="279">
        <f t="shared" si="95"/>
        <v>41002</v>
      </c>
      <c r="G84" s="279">
        <f t="shared" si="96"/>
        <v>41367</v>
      </c>
      <c r="H84" s="279">
        <f t="shared" si="97"/>
        <v>41732</v>
      </c>
      <c r="I84" s="279">
        <f t="shared" si="98"/>
        <v>42097</v>
      </c>
      <c r="J84" s="279">
        <f t="shared" si="99"/>
        <v>42463</v>
      </c>
      <c r="K84" s="279">
        <f t="shared" si="100"/>
        <v>42828</v>
      </c>
      <c r="L84" s="279">
        <f t="shared" si="101"/>
        <v>43193</v>
      </c>
      <c r="M84" s="279">
        <f t="shared" si="102"/>
        <v>43558</v>
      </c>
      <c r="N84" s="279">
        <f t="shared" si="103"/>
        <v>43924</v>
      </c>
      <c r="O84" s="279">
        <f t="shared" si="104"/>
        <v>44289</v>
      </c>
      <c r="P84" s="279">
        <f t="shared" si="105"/>
        <v>44654</v>
      </c>
      <c r="Q84" s="279">
        <f t="shared" si="106"/>
        <v>45019</v>
      </c>
      <c r="R84" s="279">
        <f t="shared" si="107"/>
        <v>45385</v>
      </c>
      <c r="S84" s="279">
        <f t="shared" si="108"/>
        <v>45750</v>
      </c>
    </row>
    <row r="85" spans="2:19" s="8" customFormat="1" ht="30" customHeight="1">
      <c r="B85" s="28"/>
      <c r="C85" s="137">
        <f t="shared" si="92"/>
        <v>39907</v>
      </c>
      <c r="D85" s="279">
        <f t="shared" si="93"/>
        <v>40272</v>
      </c>
      <c r="E85" s="279">
        <f t="shared" si="94"/>
        <v>40637</v>
      </c>
      <c r="F85" s="279">
        <f t="shared" si="95"/>
        <v>41003</v>
      </c>
      <c r="G85" s="279">
        <f t="shared" si="96"/>
        <v>41368</v>
      </c>
      <c r="H85" s="279">
        <f t="shared" si="97"/>
        <v>41733</v>
      </c>
      <c r="I85" s="279">
        <f t="shared" si="98"/>
        <v>42098</v>
      </c>
      <c r="J85" s="279">
        <f t="shared" si="99"/>
        <v>42464</v>
      </c>
      <c r="K85" s="279">
        <f t="shared" si="100"/>
        <v>42829</v>
      </c>
      <c r="L85" s="279">
        <f t="shared" si="101"/>
        <v>43194</v>
      </c>
      <c r="M85" s="279">
        <f t="shared" si="102"/>
        <v>43559</v>
      </c>
      <c r="N85" s="279">
        <f t="shared" si="103"/>
        <v>43925</v>
      </c>
      <c r="O85" s="279">
        <f t="shared" si="104"/>
        <v>44290</v>
      </c>
      <c r="P85" s="279">
        <f t="shared" si="105"/>
        <v>44655</v>
      </c>
      <c r="Q85" s="279">
        <f t="shared" si="106"/>
        <v>45020</v>
      </c>
      <c r="R85" s="279">
        <f t="shared" si="107"/>
        <v>45386</v>
      </c>
      <c r="S85" s="279">
        <f t="shared" si="108"/>
        <v>45751</v>
      </c>
    </row>
    <row r="86" spans="2:19" s="8" customFormat="1" ht="30" customHeight="1">
      <c r="B86" s="28"/>
      <c r="C86" s="137">
        <f t="shared" si="92"/>
        <v>39908</v>
      </c>
      <c r="D86" s="279">
        <f t="shared" si="93"/>
        <v>40273</v>
      </c>
      <c r="E86" s="279">
        <f t="shared" si="94"/>
        <v>40638</v>
      </c>
      <c r="F86" s="279">
        <f t="shared" si="95"/>
        <v>41004</v>
      </c>
      <c r="G86" s="279">
        <f t="shared" si="96"/>
        <v>41369</v>
      </c>
      <c r="H86" s="279">
        <f t="shared" si="97"/>
        <v>41734</v>
      </c>
      <c r="I86" s="279">
        <f t="shared" si="98"/>
        <v>42099</v>
      </c>
      <c r="J86" s="279">
        <f t="shared" si="99"/>
        <v>42465</v>
      </c>
      <c r="K86" s="279">
        <f t="shared" si="100"/>
        <v>42830</v>
      </c>
      <c r="L86" s="279">
        <f t="shared" si="101"/>
        <v>43195</v>
      </c>
      <c r="M86" s="279">
        <f t="shared" si="102"/>
        <v>43560</v>
      </c>
      <c r="N86" s="279">
        <f t="shared" si="103"/>
        <v>43926</v>
      </c>
      <c r="O86" s="279">
        <f t="shared" si="104"/>
        <v>44291</v>
      </c>
      <c r="P86" s="279">
        <f t="shared" si="105"/>
        <v>44656</v>
      </c>
      <c r="Q86" s="279">
        <f t="shared" si="106"/>
        <v>45021</v>
      </c>
      <c r="R86" s="279">
        <f t="shared" si="107"/>
        <v>45387</v>
      </c>
      <c r="S86" s="279">
        <f t="shared" si="108"/>
        <v>45752</v>
      </c>
    </row>
    <row r="87" spans="2:19" s="8" customFormat="1" ht="30" customHeight="1">
      <c r="B87" s="28"/>
      <c r="C87" s="137">
        <f t="shared" si="92"/>
        <v>39909</v>
      </c>
      <c r="D87" s="279">
        <f t="shared" si="93"/>
        <v>40274</v>
      </c>
      <c r="E87" s="279">
        <f t="shared" si="94"/>
        <v>40639</v>
      </c>
      <c r="F87" s="279">
        <f t="shared" si="95"/>
        <v>41005</v>
      </c>
      <c r="G87" s="279">
        <f t="shared" si="96"/>
        <v>41370</v>
      </c>
      <c r="H87" s="279">
        <f t="shared" si="97"/>
        <v>41735</v>
      </c>
      <c r="I87" s="279">
        <f t="shared" si="98"/>
        <v>42100</v>
      </c>
      <c r="J87" s="279">
        <f t="shared" si="99"/>
        <v>42466</v>
      </c>
      <c r="K87" s="279">
        <f t="shared" si="100"/>
        <v>42831</v>
      </c>
      <c r="L87" s="279">
        <f t="shared" si="101"/>
        <v>43196</v>
      </c>
      <c r="M87" s="279">
        <f t="shared" si="102"/>
        <v>43561</v>
      </c>
      <c r="N87" s="279">
        <f t="shared" si="103"/>
        <v>43927</v>
      </c>
      <c r="O87" s="279">
        <f t="shared" si="104"/>
        <v>44292</v>
      </c>
      <c r="P87" s="279">
        <f t="shared" si="105"/>
        <v>44657</v>
      </c>
      <c r="Q87" s="279">
        <f t="shared" si="106"/>
        <v>45022</v>
      </c>
      <c r="R87" s="279">
        <f t="shared" si="107"/>
        <v>45388</v>
      </c>
      <c r="S87" s="279">
        <f t="shared" si="108"/>
        <v>45753</v>
      </c>
    </row>
    <row r="88" spans="2:19" s="8" customFormat="1" ht="30" customHeight="1">
      <c r="B88" s="28"/>
      <c r="C88" s="137">
        <f t="shared" si="92"/>
        <v>39910</v>
      </c>
      <c r="D88" s="279">
        <f t="shared" si="93"/>
        <v>40275</v>
      </c>
      <c r="E88" s="279">
        <f t="shared" si="94"/>
        <v>40640</v>
      </c>
      <c r="F88" s="279">
        <f t="shared" si="95"/>
        <v>41006</v>
      </c>
      <c r="G88" s="279">
        <f t="shared" si="96"/>
        <v>41371</v>
      </c>
      <c r="H88" s="279">
        <f t="shared" si="97"/>
        <v>41736</v>
      </c>
      <c r="I88" s="279">
        <f t="shared" si="98"/>
        <v>42101</v>
      </c>
      <c r="J88" s="279">
        <f t="shared" si="99"/>
        <v>42467</v>
      </c>
      <c r="K88" s="279">
        <f t="shared" si="100"/>
        <v>42832</v>
      </c>
      <c r="L88" s="279">
        <f t="shared" si="101"/>
        <v>43197</v>
      </c>
      <c r="M88" s="279">
        <f t="shared" si="102"/>
        <v>43562</v>
      </c>
      <c r="N88" s="279">
        <f t="shared" si="103"/>
        <v>43928</v>
      </c>
      <c r="O88" s="279">
        <f t="shared" si="104"/>
        <v>44293</v>
      </c>
      <c r="P88" s="279">
        <f t="shared" si="105"/>
        <v>44658</v>
      </c>
      <c r="Q88" s="279">
        <f t="shared" si="106"/>
        <v>45023</v>
      </c>
      <c r="R88" s="279">
        <f t="shared" si="107"/>
        <v>45389</v>
      </c>
      <c r="S88" s="279">
        <f t="shared" si="108"/>
        <v>45754</v>
      </c>
    </row>
    <row r="89" spans="2:19" s="8" customFormat="1" ht="30" customHeight="1">
      <c r="B89" s="28"/>
      <c r="C89" s="137">
        <f t="shared" si="92"/>
        <v>39911</v>
      </c>
      <c r="D89" s="279">
        <f t="shared" si="93"/>
        <v>40276</v>
      </c>
      <c r="E89" s="279">
        <f t="shared" si="94"/>
        <v>40641</v>
      </c>
      <c r="F89" s="279">
        <f t="shared" si="95"/>
        <v>41007</v>
      </c>
      <c r="G89" s="279">
        <f t="shared" si="96"/>
        <v>41372</v>
      </c>
      <c r="H89" s="279">
        <f t="shared" si="97"/>
        <v>41737</v>
      </c>
      <c r="I89" s="279">
        <f t="shared" si="98"/>
        <v>42102</v>
      </c>
      <c r="J89" s="279">
        <f t="shared" si="99"/>
        <v>42468</v>
      </c>
      <c r="K89" s="279">
        <f t="shared" si="100"/>
        <v>42833</v>
      </c>
      <c r="L89" s="279">
        <f t="shared" si="101"/>
        <v>43198</v>
      </c>
      <c r="M89" s="279">
        <f t="shared" si="102"/>
        <v>43563</v>
      </c>
      <c r="N89" s="279">
        <f t="shared" si="103"/>
        <v>43929</v>
      </c>
      <c r="O89" s="279">
        <f t="shared" si="104"/>
        <v>44294</v>
      </c>
      <c r="P89" s="279">
        <f t="shared" si="105"/>
        <v>44659</v>
      </c>
      <c r="Q89" s="279">
        <f t="shared" si="106"/>
        <v>45024</v>
      </c>
      <c r="R89" s="279">
        <f t="shared" si="107"/>
        <v>45390</v>
      </c>
      <c r="S89" s="279">
        <f t="shared" si="108"/>
        <v>45755</v>
      </c>
    </row>
    <row r="90" spans="2:19" s="8" customFormat="1" ht="30" customHeight="1">
      <c r="B90" s="28"/>
      <c r="C90" s="137">
        <f t="shared" si="92"/>
        <v>39912</v>
      </c>
      <c r="D90" s="279">
        <f t="shared" si="93"/>
        <v>40277</v>
      </c>
      <c r="E90" s="279">
        <f t="shared" si="94"/>
        <v>40642</v>
      </c>
      <c r="F90" s="279">
        <f t="shared" si="95"/>
        <v>41008</v>
      </c>
      <c r="G90" s="279">
        <f t="shared" si="96"/>
        <v>41373</v>
      </c>
      <c r="H90" s="279">
        <f t="shared" si="97"/>
        <v>41738</v>
      </c>
      <c r="I90" s="279">
        <f t="shared" si="98"/>
        <v>42103</v>
      </c>
      <c r="J90" s="279">
        <f t="shared" si="99"/>
        <v>42469</v>
      </c>
      <c r="K90" s="279">
        <f t="shared" si="100"/>
        <v>42834</v>
      </c>
      <c r="L90" s="279">
        <f t="shared" si="101"/>
        <v>43199</v>
      </c>
      <c r="M90" s="279">
        <f t="shared" si="102"/>
        <v>43564</v>
      </c>
      <c r="N90" s="279">
        <f t="shared" si="103"/>
        <v>43930</v>
      </c>
      <c r="O90" s="279">
        <f t="shared" si="104"/>
        <v>44295</v>
      </c>
      <c r="P90" s="279">
        <f t="shared" si="105"/>
        <v>44660</v>
      </c>
      <c r="Q90" s="279">
        <f t="shared" si="106"/>
        <v>45025</v>
      </c>
      <c r="R90" s="279">
        <f t="shared" si="107"/>
        <v>45391</v>
      </c>
      <c r="S90" s="279">
        <f t="shared" si="108"/>
        <v>45756</v>
      </c>
    </row>
    <row r="91" spans="2:19" s="8" customFormat="1" ht="30" customHeight="1">
      <c r="B91" s="28"/>
      <c r="C91" s="137">
        <f t="shared" si="92"/>
        <v>39913</v>
      </c>
      <c r="D91" s="279">
        <f t="shared" si="93"/>
        <v>40278</v>
      </c>
      <c r="E91" s="279">
        <f t="shared" si="94"/>
        <v>40643</v>
      </c>
      <c r="F91" s="279">
        <f t="shared" si="95"/>
        <v>41009</v>
      </c>
      <c r="G91" s="279">
        <f t="shared" si="96"/>
        <v>41374</v>
      </c>
      <c r="H91" s="279">
        <f t="shared" si="97"/>
        <v>41739</v>
      </c>
      <c r="I91" s="279">
        <f t="shared" si="98"/>
        <v>42104</v>
      </c>
      <c r="J91" s="279">
        <f t="shared" si="99"/>
        <v>42470</v>
      </c>
      <c r="K91" s="279">
        <f t="shared" si="100"/>
        <v>42835</v>
      </c>
      <c r="L91" s="279">
        <f t="shared" si="101"/>
        <v>43200</v>
      </c>
      <c r="M91" s="279">
        <f t="shared" si="102"/>
        <v>43565</v>
      </c>
      <c r="N91" s="279">
        <f t="shared" si="103"/>
        <v>43931</v>
      </c>
      <c r="O91" s="279">
        <f t="shared" si="104"/>
        <v>44296</v>
      </c>
      <c r="P91" s="279">
        <f t="shared" si="105"/>
        <v>44661</v>
      </c>
      <c r="Q91" s="279">
        <f t="shared" si="106"/>
        <v>45026</v>
      </c>
      <c r="R91" s="279">
        <f t="shared" si="107"/>
        <v>45392</v>
      </c>
      <c r="S91" s="279">
        <f t="shared" si="108"/>
        <v>45757</v>
      </c>
    </row>
    <row r="92" spans="2:19" s="8" customFormat="1" ht="30" customHeight="1">
      <c r="B92" s="28"/>
      <c r="C92" s="137">
        <f t="shared" si="92"/>
        <v>39914</v>
      </c>
      <c r="D92" s="279">
        <f t="shared" si="93"/>
        <v>40279</v>
      </c>
      <c r="E92" s="279">
        <f t="shared" si="94"/>
        <v>40644</v>
      </c>
      <c r="F92" s="279">
        <f t="shared" si="95"/>
        <v>41010</v>
      </c>
      <c r="G92" s="279">
        <f t="shared" si="96"/>
        <v>41375</v>
      </c>
      <c r="H92" s="279">
        <f t="shared" si="97"/>
        <v>41740</v>
      </c>
      <c r="I92" s="279">
        <f t="shared" si="98"/>
        <v>42105</v>
      </c>
      <c r="J92" s="279">
        <f t="shared" si="99"/>
        <v>42471</v>
      </c>
      <c r="K92" s="279">
        <f t="shared" si="100"/>
        <v>42836</v>
      </c>
      <c r="L92" s="279">
        <f t="shared" si="101"/>
        <v>43201</v>
      </c>
      <c r="M92" s="279">
        <f t="shared" si="102"/>
        <v>43566</v>
      </c>
      <c r="N92" s="279">
        <f t="shared" si="103"/>
        <v>43932</v>
      </c>
      <c r="O92" s="279">
        <f t="shared" si="104"/>
        <v>44297</v>
      </c>
      <c r="P92" s="279">
        <f t="shared" si="105"/>
        <v>44662</v>
      </c>
      <c r="Q92" s="279">
        <f t="shared" si="106"/>
        <v>45027</v>
      </c>
      <c r="R92" s="279">
        <f t="shared" si="107"/>
        <v>45393</v>
      </c>
      <c r="S92" s="279">
        <f t="shared" si="108"/>
        <v>45758</v>
      </c>
    </row>
    <row r="93" spans="2:19" s="8" customFormat="1" ht="30" customHeight="1">
      <c r="B93" s="28"/>
      <c r="C93" s="137">
        <f t="shared" si="92"/>
        <v>39915</v>
      </c>
      <c r="D93" s="279">
        <f t="shared" si="93"/>
        <v>40280</v>
      </c>
      <c r="E93" s="279">
        <f t="shared" si="94"/>
        <v>40645</v>
      </c>
      <c r="F93" s="279">
        <f t="shared" si="95"/>
        <v>41011</v>
      </c>
      <c r="G93" s="279">
        <f t="shared" si="96"/>
        <v>41376</v>
      </c>
      <c r="H93" s="279">
        <f t="shared" si="97"/>
        <v>41741</v>
      </c>
      <c r="I93" s="279">
        <f t="shared" si="98"/>
        <v>42106</v>
      </c>
      <c r="J93" s="279">
        <f t="shared" si="99"/>
        <v>42472</v>
      </c>
      <c r="K93" s="279">
        <f t="shared" si="100"/>
        <v>42837</v>
      </c>
      <c r="L93" s="279">
        <f t="shared" si="101"/>
        <v>43202</v>
      </c>
      <c r="M93" s="279">
        <f t="shared" si="102"/>
        <v>43567</v>
      </c>
      <c r="N93" s="279">
        <f t="shared" si="103"/>
        <v>43933</v>
      </c>
      <c r="O93" s="279">
        <f t="shared" si="104"/>
        <v>44298</v>
      </c>
      <c r="P93" s="279">
        <f t="shared" si="105"/>
        <v>44663</v>
      </c>
      <c r="Q93" s="279">
        <f t="shared" si="106"/>
        <v>45028</v>
      </c>
      <c r="R93" s="279">
        <f t="shared" si="107"/>
        <v>45394</v>
      </c>
      <c r="S93" s="279">
        <f t="shared" si="108"/>
        <v>45759</v>
      </c>
    </row>
    <row r="94" spans="2:19" s="8" customFormat="1" ht="30" customHeight="1">
      <c r="B94" s="28"/>
      <c r="C94" s="137">
        <f t="shared" si="92"/>
        <v>39916</v>
      </c>
      <c r="D94" s="279">
        <f t="shared" si="93"/>
        <v>40281</v>
      </c>
      <c r="E94" s="279">
        <f t="shared" si="94"/>
        <v>40646</v>
      </c>
      <c r="F94" s="279">
        <f t="shared" si="95"/>
        <v>41012</v>
      </c>
      <c r="G94" s="279">
        <f t="shared" si="96"/>
        <v>41377</v>
      </c>
      <c r="H94" s="279">
        <f t="shared" si="97"/>
        <v>41742</v>
      </c>
      <c r="I94" s="279">
        <f t="shared" si="98"/>
        <v>42107</v>
      </c>
      <c r="J94" s="279">
        <f t="shared" si="99"/>
        <v>42473</v>
      </c>
      <c r="K94" s="279">
        <f t="shared" si="100"/>
        <v>42838</v>
      </c>
      <c r="L94" s="279">
        <f t="shared" si="101"/>
        <v>43203</v>
      </c>
      <c r="M94" s="279">
        <f t="shared" si="102"/>
        <v>43568</v>
      </c>
      <c r="N94" s="279">
        <f t="shared" si="103"/>
        <v>43934</v>
      </c>
      <c r="O94" s="279">
        <f t="shared" si="104"/>
        <v>44299</v>
      </c>
      <c r="P94" s="279">
        <f t="shared" si="105"/>
        <v>44664</v>
      </c>
      <c r="Q94" s="279">
        <f t="shared" si="106"/>
        <v>45029</v>
      </c>
      <c r="R94" s="279">
        <f t="shared" si="107"/>
        <v>45395</v>
      </c>
      <c r="S94" s="279">
        <f t="shared" si="108"/>
        <v>45760</v>
      </c>
    </row>
    <row r="95" spans="2:19" s="8" customFormat="1" ht="30" customHeight="1">
      <c r="B95" s="28"/>
      <c r="C95" s="137">
        <f t="shared" si="92"/>
        <v>39917</v>
      </c>
      <c r="D95" s="279">
        <f t="shared" si="93"/>
        <v>40282</v>
      </c>
      <c r="E95" s="279">
        <f t="shared" si="94"/>
        <v>40647</v>
      </c>
      <c r="F95" s="279">
        <f t="shared" si="95"/>
        <v>41013</v>
      </c>
      <c r="G95" s="279">
        <f t="shared" si="96"/>
        <v>41378</v>
      </c>
      <c r="H95" s="279">
        <f t="shared" si="97"/>
        <v>41743</v>
      </c>
      <c r="I95" s="279">
        <f t="shared" si="98"/>
        <v>42108</v>
      </c>
      <c r="J95" s="279">
        <f t="shared" si="99"/>
        <v>42474</v>
      </c>
      <c r="K95" s="279">
        <f t="shared" si="100"/>
        <v>42839</v>
      </c>
      <c r="L95" s="279">
        <f t="shared" si="101"/>
        <v>43204</v>
      </c>
      <c r="M95" s="279">
        <f t="shared" si="102"/>
        <v>43569</v>
      </c>
      <c r="N95" s="279">
        <f t="shared" si="103"/>
        <v>43935</v>
      </c>
      <c r="O95" s="279">
        <f t="shared" si="104"/>
        <v>44300</v>
      </c>
      <c r="P95" s="279">
        <f t="shared" si="105"/>
        <v>44665</v>
      </c>
      <c r="Q95" s="279">
        <f t="shared" si="106"/>
        <v>45030</v>
      </c>
      <c r="R95" s="279">
        <f t="shared" si="107"/>
        <v>45396</v>
      </c>
      <c r="S95" s="279">
        <f t="shared" si="108"/>
        <v>45761</v>
      </c>
    </row>
    <row r="96" spans="2:19" s="8" customFormat="1" ht="30" customHeight="1">
      <c r="B96" s="28"/>
      <c r="C96" s="137">
        <f t="shared" si="92"/>
        <v>39918</v>
      </c>
      <c r="D96" s="279">
        <f t="shared" si="93"/>
        <v>40283</v>
      </c>
      <c r="E96" s="279">
        <f t="shared" si="94"/>
        <v>40648</v>
      </c>
      <c r="F96" s="279">
        <f t="shared" si="95"/>
        <v>41014</v>
      </c>
      <c r="G96" s="279">
        <f t="shared" si="96"/>
        <v>41379</v>
      </c>
      <c r="H96" s="279">
        <f t="shared" si="97"/>
        <v>41744</v>
      </c>
      <c r="I96" s="279">
        <f t="shared" si="98"/>
        <v>42109</v>
      </c>
      <c r="J96" s="279">
        <f t="shared" si="99"/>
        <v>42475</v>
      </c>
      <c r="K96" s="279">
        <f t="shared" si="100"/>
        <v>42840</v>
      </c>
      <c r="L96" s="279">
        <f t="shared" si="101"/>
        <v>43205</v>
      </c>
      <c r="M96" s="279">
        <f t="shared" si="102"/>
        <v>43570</v>
      </c>
      <c r="N96" s="279">
        <f t="shared" si="103"/>
        <v>43936</v>
      </c>
      <c r="O96" s="279">
        <f t="shared" si="104"/>
        <v>44301</v>
      </c>
      <c r="P96" s="279">
        <f t="shared" si="105"/>
        <v>44666</v>
      </c>
      <c r="Q96" s="279">
        <f t="shared" si="106"/>
        <v>45031</v>
      </c>
      <c r="R96" s="279">
        <f t="shared" si="107"/>
        <v>45397</v>
      </c>
      <c r="S96" s="279">
        <f t="shared" si="108"/>
        <v>45762</v>
      </c>
    </row>
    <row r="97" spans="2:19" s="8" customFormat="1" ht="30" customHeight="1">
      <c r="B97" s="28"/>
      <c r="C97" s="137">
        <f t="shared" si="92"/>
        <v>39919</v>
      </c>
      <c r="D97" s="279">
        <f t="shared" si="93"/>
        <v>40284</v>
      </c>
      <c r="E97" s="279">
        <f t="shared" si="94"/>
        <v>40649</v>
      </c>
      <c r="F97" s="279">
        <f t="shared" si="95"/>
        <v>41015</v>
      </c>
      <c r="G97" s="279">
        <f t="shared" si="96"/>
        <v>41380</v>
      </c>
      <c r="H97" s="279">
        <f t="shared" si="97"/>
        <v>41745</v>
      </c>
      <c r="I97" s="279">
        <f t="shared" si="98"/>
        <v>42110</v>
      </c>
      <c r="J97" s="279">
        <f t="shared" si="99"/>
        <v>42476</v>
      </c>
      <c r="K97" s="279">
        <f t="shared" si="100"/>
        <v>42841</v>
      </c>
      <c r="L97" s="279">
        <f t="shared" si="101"/>
        <v>43206</v>
      </c>
      <c r="M97" s="279">
        <f t="shared" si="102"/>
        <v>43571</v>
      </c>
      <c r="N97" s="279">
        <f t="shared" si="103"/>
        <v>43937</v>
      </c>
      <c r="O97" s="279">
        <f t="shared" si="104"/>
        <v>44302</v>
      </c>
      <c r="P97" s="279">
        <f t="shared" si="105"/>
        <v>44667</v>
      </c>
      <c r="Q97" s="279">
        <f t="shared" si="106"/>
        <v>45032</v>
      </c>
      <c r="R97" s="279">
        <f t="shared" si="107"/>
        <v>45398</v>
      </c>
      <c r="S97" s="279">
        <f t="shared" si="108"/>
        <v>45763</v>
      </c>
    </row>
    <row r="98" spans="2:19" s="8" customFormat="1" ht="30" customHeight="1">
      <c r="B98" s="28"/>
      <c r="C98" s="137">
        <f t="shared" si="92"/>
        <v>39920</v>
      </c>
      <c r="D98" s="279">
        <f t="shared" si="93"/>
        <v>40285</v>
      </c>
      <c r="E98" s="279">
        <f t="shared" si="94"/>
        <v>40650</v>
      </c>
      <c r="F98" s="279">
        <f t="shared" si="95"/>
        <v>41016</v>
      </c>
      <c r="G98" s="279">
        <f t="shared" si="96"/>
        <v>41381</v>
      </c>
      <c r="H98" s="279">
        <f t="shared" si="97"/>
        <v>41746</v>
      </c>
      <c r="I98" s="279">
        <f t="shared" si="98"/>
        <v>42111</v>
      </c>
      <c r="J98" s="279">
        <f t="shared" si="99"/>
        <v>42477</v>
      </c>
      <c r="K98" s="279">
        <f t="shared" si="100"/>
        <v>42842</v>
      </c>
      <c r="L98" s="279">
        <f t="shared" si="101"/>
        <v>43207</v>
      </c>
      <c r="M98" s="279">
        <f t="shared" si="102"/>
        <v>43572</v>
      </c>
      <c r="N98" s="279">
        <f t="shared" si="103"/>
        <v>43938</v>
      </c>
      <c r="O98" s="279">
        <f t="shared" si="104"/>
        <v>44303</v>
      </c>
      <c r="P98" s="279">
        <f t="shared" si="105"/>
        <v>44668</v>
      </c>
      <c r="Q98" s="279">
        <f t="shared" si="106"/>
        <v>45033</v>
      </c>
      <c r="R98" s="279">
        <f t="shared" si="107"/>
        <v>45399</v>
      </c>
      <c r="S98" s="279">
        <f t="shared" si="108"/>
        <v>45764</v>
      </c>
    </row>
    <row r="99" spans="2:19" s="8" customFormat="1" ht="30" customHeight="1">
      <c r="B99" s="28"/>
      <c r="C99" s="137">
        <f t="shared" si="92"/>
        <v>39921</v>
      </c>
      <c r="D99" s="279">
        <f t="shared" si="93"/>
        <v>40286</v>
      </c>
      <c r="E99" s="279">
        <f t="shared" si="94"/>
        <v>40651</v>
      </c>
      <c r="F99" s="279">
        <f t="shared" si="95"/>
        <v>41017</v>
      </c>
      <c r="G99" s="279">
        <f t="shared" si="96"/>
        <v>41382</v>
      </c>
      <c r="H99" s="279">
        <f t="shared" si="97"/>
        <v>41747</v>
      </c>
      <c r="I99" s="279">
        <f t="shared" si="98"/>
        <v>42112</v>
      </c>
      <c r="J99" s="279">
        <f t="shared" si="99"/>
        <v>42478</v>
      </c>
      <c r="K99" s="279">
        <f t="shared" si="100"/>
        <v>42843</v>
      </c>
      <c r="L99" s="279">
        <f t="shared" si="101"/>
        <v>43208</v>
      </c>
      <c r="M99" s="279">
        <f t="shared" si="102"/>
        <v>43573</v>
      </c>
      <c r="N99" s="279">
        <f t="shared" si="103"/>
        <v>43939</v>
      </c>
      <c r="O99" s="279">
        <f t="shared" si="104"/>
        <v>44304</v>
      </c>
      <c r="P99" s="279">
        <f t="shared" si="105"/>
        <v>44669</v>
      </c>
      <c r="Q99" s="279">
        <f t="shared" si="106"/>
        <v>45034</v>
      </c>
      <c r="R99" s="279">
        <f t="shared" si="107"/>
        <v>45400</v>
      </c>
      <c r="S99" s="279">
        <f t="shared" si="108"/>
        <v>45765</v>
      </c>
    </row>
    <row r="100" spans="2:19" s="8" customFormat="1" ht="30" customHeight="1">
      <c r="B100" s="28"/>
      <c r="C100" s="137">
        <f t="shared" si="92"/>
        <v>39922</v>
      </c>
      <c r="D100" s="279">
        <f t="shared" si="93"/>
        <v>40287</v>
      </c>
      <c r="E100" s="279">
        <f t="shared" si="94"/>
        <v>40652</v>
      </c>
      <c r="F100" s="279">
        <f t="shared" si="95"/>
        <v>41018</v>
      </c>
      <c r="G100" s="279">
        <f t="shared" si="96"/>
        <v>41383</v>
      </c>
      <c r="H100" s="279">
        <f t="shared" si="97"/>
        <v>41748</v>
      </c>
      <c r="I100" s="279">
        <f t="shared" si="98"/>
        <v>42113</v>
      </c>
      <c r="J100" s="279">
        <f t="shared" si="99"/>
        <v>42479</v>
      </c>
      <c r="K100" s="279">
        <f t="shared" si="100"/>
        <v>42844</v>
      </c>
      <c r="L100" s="279">
        <f t="shared" si="101"/>
        <v>43209</v>
      </c>
      <c r="M100" s="279">
        <f t="shared" si="102"/>
        <v>43574</v>
      </c>
      <c r="N100" s="279">
        <f t="shared" si="103"/>
        <v>43940</v>
      </c>
      <c r="O100" s="279">
        <f t="shared" si="104"/>
        <v>44305</v>
      </c>
      <c r="P100" s="279">
        <f t="shared" si="105"/>
        <v>44670</v>
      </c>
      <c r="Q100" s="279">
        <f t="shared" si="106"/>
        <v>45035</v>
      </c>
      <c r="R100" s="279">
        <f t="shared" si="107"/>
        <v>45401</v>
      </c>
      <c r="S100" s="279">
        <f t="shared" si="108"/>
        <v>45766</v>
      </c>
    </row>
    <row r="101" spans="2:19" s="8" customFormat="1" ht="30" customHeight="1">
      <c r="B101" s="28"/>
      <c r="C101" s="137">
        <f t="shared" si="92"/>
        <v>39923</v>
      </c>
      <c r="D101" s="279">
        <f t="shared" si="93"/>
        <v>40288</v>
      </c>
      <c r="E101" s="279">
        <f t="shared" si="94"/>
        <v>40653</v>
      </c>
      <c r="F101" s="279">
        <f t="shared" si="95"/>
        <v>41019</v>
      </c>
      <c r="G101" s="279">
        <f t="shared" si="96"/>
        <v>41384</v>
      </c>
      <c r="H101" s="279">
        <f t="shared" si="97"/>
        <v>41749</v>
      </c>
      <c r="I101" s="279">
        <f t="shared" si="98"/>
        <v>42114</v>
      </c>
      <c r="J101" s="279">
        <f t="shared" si="99"/>
        <v>42480</v>
      </c>
      <c r="K101" s="279">
        <f t="shared" si="100"/>
        <v>42845</v>
      </c>
      <c r="L101" s="279">
        <f t="shared" si="101"/>
        <v>43210</v>
      </c>
      <c r="M101" s="279">
        <f t="shared" si="102"/>
        <v>43575</v>
      </c>
      <c r="N101" s="279">
        <f t="shared" si="103"/>
        <v>43941</v>
      </c>
      <c r="O101" s="279">
        <f t="shared" si="104"/>
        <v>44306</v>
      </c>
      <c r="P101" s="279">
        <f t="shared" si="105"/>
        <v>44671</v>
      </c>
      <c r="Q101" s="279">
        <f t="shared" si="106"/>
        <v>45036</v>
      </c>
      <c r="R101" s="279">
        <f t="shared" si="107"/>
        <v>45402</v>
      </c>
      <c r="S101" s="279">
        <f t="shared" si="108"/>
        <v>45767</v>
      </c>
    </row>
    <row r="102" spans="2:19" s="8" customFormat="1" ht="30" customHeight="1">
      <c r="B102" s="28"/>
      <c r="C102" s="137">
        <f t="shared" si="92"/>
        <v>39924</v>
      </c>
      <c r="D102" s="279">
        <f t="shared" si="93"/>
        <v>40289</v>
      </c>
      <c r="E102" s="279">
        <f t="shared" si="94"/>
        <v>40654</v>
      </c>
      <c r="F102" s="279">
        <f t="shared" si="95"/>
        <v>41020</v>
      </c>
      <c r="G102" s="279">
        <f t="shared" si="96"/>
        <v>41385</v>
      </c>
      <c r="H102" s="279">
        <f t="shared" si="97"/>
        <v>41750</v>
      </c>
      <c r="I102" s="279">
        <f t="shared" si="98"/>
        <v>42115</v>
      </c>
      <c r="J102" s="279">
        <f t="shared" si="99"/>
        <v>42481</v>
      </c>
      <c r="K102" s="279">
        <f t="shared" si="100"/>
        <v>42846</v>
      </c>
      <c r="L102" s="279">
        <f t="shared" si="101"/>
        <v>43211</v>
      </c>
      <c r="M102" s="279">
        <f t="shared" si="102"/>
        <v>43576</v>
      </c>
      <c r="N102" s="279">
        <f t="shared" si="103"/>
        <v>43942</v>
      </c>
      <c r="O102" s="279">
        <f t="shared" si="104"/>
        <v>44307</v>
      </c>
      <c r="P102" s="279">
        <f t="shared" si="105"/>
        <v>44672</v>
      </c>
      <c r="Q102" s="279">
        <f t="shared" si="106"/>
        <v>45037</v>
      </c>
      <c r="R102" s="279">
        <f t="shared" si="107"/>
        <v>45403</v>
      </c>
      <c r="S102" s="279">
        <f t="shared" si="108"/>
        <v>45768</v>
      </c>
    </row>
    <row r="103" spans="2:19" s="8" customFormat="1" ht="30" customHeight="1">
      <c r="B103" s="28"/>
      <c r="C103" s="137">
        <f t="shared" si="92"/>
        <v>39925</v>
      </c>
      <c r="D103" s="279">
        <f t="shared" si="93"/>
        <v>40290</v>
      </c>
      <c r="E103" s="279">
        <f t="shared" si="94"/>
        <v>40655</v>
      </c>
      <c r="F103" s="279">
        <f t="shared" si="95"/>
        <v>41021</v>
      </c>
      <c r="G103" s="279">
        <f t="shared" si="96"/>
        <v>41386</v>
      </c>
      <c r="H103" s="279">
        <f t="shared" si="97"/>
        <v>41751</v>
      </c>
      <c r="I103" s="279">
        <f t="shared" si="98"/>
        <v>42116</v>
      </c>
      <c r="J103" s="279">
        <f t="shared" si="99"/>
        <v>42482</v>
      </c>
      <c r="K103" s="279">
        <f t="shared" si="100"/>
        <v>42847</v>
      </c>
      <c r="L103" s="279">
        <f t="shared" si="101"/>
        <v>43212</v>
      </c>
      <c r="M103" s="279">
        <f t="shared" si="102"/>
        <v>43577</v>
      </c>
      <c r="N103" s="279">
        <f t="shared" si="103"/>
        <v>43943</v>
      </c>
      <c r="O103" s="279">
        <f t="shared" si="104"/>
        <v>44308</v>
      </c>
      <c r="P103" s="279">
        <f t="shared" si="105"/>
        <v>44673</v>
      </c>
      <c r="Q103" s="279">
        <f t="shared" si="106"/>
        <v>45038</v>
      </c>
      <c r="R103" s="279">
        <f t="shared" si="107"/>
        <v>45404</v>
      </c>
      <c r="S103" s="279">
        <f t="shared" si="108"/>
        <v>45769</v>
      </c>
    </row>
    <row r="104" spans="2:19" s="8" customFormat="1" ht="30" customHeight="1">
      <c r="B104" s="28"/>
      <c r="C104" s="137">
        <f t="shared" si="92"/>
        <v>39926</v>
      </c>
      <c r="D104" s="279">
        <f t="shared" si="93"/>
        <v>40291</v>
      </c>
      <c r="E104" s="279">
        <f t="shared" si="94"/>
        <v>40656</v>
      </c>
      <c r="F104" s="279">
        <f t="shared" si="95"/>
        <v>41022</v>
      </c>
      <c r="G104" s="279">
        <f t="shared" si="96"/>
        <v>41387</v>
      </c>
      <c r="H104" s="279">
        <f t="shared" si="97"/>
        <v>41752</v>
      </c>
      <c r="I104" s="279">
        <f t="shared" si="98"/>
        <v>42117</v>
      </c>
      <c r="J104" s="279">
        <f t="shared" si="99"/>
        <v>42483</v>
      </c>
      <c r="K104" s="279">
        <f t="shared" si="100"/>
        <v>42848</v>
      </c>
      <c r="L104" s="279">
        <f t="shared" si="101"/>
        <v>43213</v>
      </c>
      <c r="M104" s="279">
        <f t="shared" si="102"/>
        <v>43578</v>
      </c>
      <c r="N104" s="279">
        <f t="shared" si="103"/>
        <v>43944</v>
      </c>
      <c r="O104" s="279">
        <f t="shared" si="104"/>
        <v>44309</v>
      </c>
      <c r="P104" s="279">
        <f t="shared" si="105"/>
        <v>44674</v>
      </c>
      <c r="Q104" s="279">
        <f t="shared" si="106"/>
        <v>45039</v>
      </c>
      <c r="R104" s="279">
        <f t="shared" si="107"/>
        <v>45405</v>
      </c>
      <c r="S104" s="279">
        <f t="shared" si="108"/>
        <v>45770</v>
      </c>
    </row>
    <row r="105" spans="2:19" s="8" customFormat="1" ht="30" customHeight="1">
      <c r="B105" s="28"/>
      <c r="C105" s="137">
        <f t="shared" si="92"/>
        <v>39927</v>
      </c>
      <c r="D105" s="279">
        <f t="shared" si="93"/>
        <v>40292</v>
      </c>
      <c r="E105" s="279">
        <f t="shared" si="94"/>
        <v>40657</v>
      </c>
      <c r="F105" s="279">
        <f t="shared" si="95"/>
        <v>41023</v>
      </c>
      <c r="G105" s="279">
        <f t="shared" si="96"/>
        <v>41388</v>
      </c>
      <c r="H105" s="279">
        <f t="shared" si="97"/>
        <v>41753</v>
      </c>
      <c r="I105" s="279">
        <f t="shared" si="98"/>
        <v>42118</v>
      </c>
      <c r="J105" s="279">
        <f t="shared" si="99"/>
        <v>42484</v>
      </c>
      <c r="K105" s="279">
        <f t="shared" si="100"/>
        <v>42849</v>
      </c>
      <c r="L105" s="279">
        <f t="shared" si="101"/>
        <v>43214</v>
      </c>
      <c r="M105" s="279">
        <f t="shared" si="102"/>
        <v>43579</v>
      </c>
      <c r="N105" s="279">
        <f t="shared" si="103"/>
        <v>43945</v>
      </c>
      <c r="O105" s="279">
        <f t="shared" si="104"/>
        <v>44310</v>
      </c>
      <c r="P105" s="279">
        <f t="shared" si="105"/>
        <v>44675</v>
      </c>
      <c r="Q105" s="279">
        <f t="shared" si="106"/>
        <v>45040</v>
      </c>
      <c r="R105" s="279">
        <f t="shared" si="107"/>
        <v>45406</v>
      </c>
      <c r="S105" s="279">
        <f t="shared" si="108"/>
        <v>45771</v>
      </c>
    </row>
    <row r="106" spans="2:19" s="8" customFormat="1" ht="30" customHeight="1">
      <c r="B106" s="28"/>
      <c r="C106" s="137">
        <f t="shared" si="92"/>
        <v>39928</v>
      </c>
      <c r="D106" s="279">
        <f t="shared" si="93"/>
        <v>40293</v>
      </c>
      <c r="E106" s="279">
        <f t="shared" si="94"/>
        <v>40658</v>
      </c>
      <c r="F106" s="279">
        <f t="shared" si="95"/>
        <v>41024</v>
      </c>
      <c r="G106" s="279">
        <f t="shared" si="96"/>
        <v>41389</v>
      </c>
      <c r="H106" s="279">
        <f t="shared" si="97"/>
        <v>41754</v>
      </c>
      <c r="I106" s="279">
        <f t="shared" si="98"/>
        <v>42119</v>
      </c>
      <c r="J106" s="279">
        <f t="shared" si="99"/>
        <v>42485</v>
      </c>
      <c r="K106" s="279">
        <f t="shared" si="100"/>
        <v>42850</v>
      </c>
      <c r="L106" s="279">
        <f t="shared" si="101"/>
        <v>43215</v>
      </c>
      <c r="M106" s="279">
        <f t="shared" si="102"/>
        <v>43580</v>
      </c>
      <c r="N106" s="279">
        <f t="shared" si="103"/>
        <v>43946</v>
      </c>
      <c r="O106" s="279">
        <f t="shared" si="104"/>
        <v>44311</v>
      </c>
      <c r="P106" s="279">
        <f t="shared" si="105"/>
        <v>44676</v>
      </c>
      <c r="Q106" s="279">
        <f t="shared" si="106"/>
        <v>45041</v>
      </c>
      <c r="R106" s="279">
        <f t="shared" si="107"/>
        <v>45407</v>
      </c>
      <c r="S106" s="279">
        <f t="shared" si="108"/>
        <v>45772</v>
      </c>
    </row>
    <row r="107" spans="2:19" s="8" customFormat="1" ht="30" customHeight="1">
      <c r="B107" s="28"/>
      <c r="C107" s="137">
        <f t="shared" si="92"/>
        <v>39929</v>
      </c>
      <c r="D107" s="279">
        <f t="shared" si="93"/>
        <v>40294</v>
      </c>
      <c r="E107" s="279">
        <f t="shared" si="94"/>
        <v>40659</v>
      </c>
      <c r="F107" s="279">
        <f t="shared" si="95"/>
        <v>41025</v>
      </c>
      <c r="G107" s="279">
        <f t="shared" si="96"/>
        <v>41390</v>
      </c>
      <c r="H107" s="279">
        <f t="shared" si="97"/>
        <v>41755</v>
      </c>
      <c r="I107" s="279">
        <f t="shared" si="98"/>
        <v>42120</v>
      </c>
      <c r="J107" s="279">
        <f t="shared" si="99"/>
        <v>42486</v>
      </c>
      <c r="K107" s="279">
        <f t="shared" si="100"/>
        <v>42851</v>
      </c>
      <c r="L107" s="279">
        <f t="shared" si="101"/>
        <v>43216</v>
      </c>
      <c r="M107" s="279">
        <f t="shared" si="102"/>
        <v>43581</v>
      </c>
      <c r="N107" s="279">
        <f t="shared" si="103"/>
        <v>43947</v>
      </c>
      <c r="O107" s="279">
        <f t="shared" si="104"/>
        <v>44312</v>
      </c>
      <c r="P107" s="279">
        <f t="shared" si="105"/>
        <v>44677</v>
      </c>
      <c r="Q107" s="279">
        <f t="shared" si="106"/>
        <v>45042</v>
      </c>
      <c r="R107" s="279">
        <f t="shared" si="107"/>
        <v>45408</v>
      </c>
      <c r="S107" s="279">
        <f t="shared" si="108"/>
        <v>45773</v>
      </c>
    </row>
    <row r="108" spans="2:19" s="8" customFormat="1" ht="30" customHeight="1">
      <c r="B108" s="28"/>
      <c r="C108" s="137">
        <f t="shared" si="92"/>
        <v>39930</v>
      </c>
      <c r="D108" s="279">
        <f t="shared" si="93"/>
        <v>40295</v>
      </c>
      <c r="E108" s="279">
        <f t="shared" si="94"/>
        <v>40660</v>
      </c>
      <c r="F108" s="279">
        <f t="shared" si="95"/>
        <v>41026</v>
      </c>
      <c r="G108" s="279">
        <f t="shared" si="96"/>
        <v>41391</v>
      </c>
      <c r="H108" s="279">
        <f t="shared" si="97"/>
        <v>41756</v>
      </c>
      <c r="I108" s="279">
        <f t="shared" si="98"/>
        <v>42121</v>
      </c>
      <c r="J108" s="279">
        <f t="shared" si="99"/>
        <v>42487</v>
      </c>
      <c r="K108" s="279">
        <f t="shared" si="100"/>
        <v>42852</v>
      </c>
      <c r="L108" s="279">
        <f t="shared" si="101"/>
        <v>43217</v>
      </c>
      <c r="M108" s="279">
        <f t="shared" si="102"/>
        <v>43582</v>
      </c>
      <c r="N108" s="279">
        <f t="shared" si="103"/>
        <v>43948</v>
      </c>
      <c r="O108" s="279">
        <f t="shared" si="104"/>
        <v>44313</v>
      </c>
      <c r="P108" s="279">
        <f t="shared" si="105"/>
        <v>44678</v>
      </c>
      <c r="Q108" s="279">
        <f t="shared" si="106"/>
        <v>45043</v>
      </c>
      <c r="R108" s="279">
        <f t="shared" si="107"/>
        <v>45409</v>
      </c>
      <c r="S108" s="279">
        <f t="shared" si="108"/>
        <v>45774</v>
      </c>
    </row>
    <row r="109" spans="2:19" s="8" customFormat="1" ht="30" customHeight="1">
      <c r="B109" s="28"/>
      <c r="C109" s="137">
        <f t="shared" si="92"/>
        <v>39931</v>
      </c>
      <c r="D109" s="279">
        <f t="shared" si="93"/>
        <v>40296</v>
      </c>
      <c r="E109" s="279">
        <f t="shared" si="94"/>
        <v>40661</v>
      </c>
      <c r="F109" s="279">
        <f t="shared" si="95"/>
        <v>41027</v>
      </c>
      <c r="G109" s="279">
        <f t="shared" si="96"/>
        <v>41392</v>
      </c>
      <c r="H109" s="279">
        <f t="shared" si="97"/>
        <v>41757</v>
      </c>
      <c r="I109" s="279">
        <f t="shared" si="98"/>
        <v>42122</v>
      </c>
      <c r="J109" s="279">
        <f t="shared" si="99"/>
        <v>42488</v>
      </c>
      <c r="K109" s="279">
        <f t="shared" si="100"/>
        <v>42853</v>
      </c>
      <c r="L109" s="279">
        <f t="shared" si="101"/>
        <v>43218</v>
      </c>
      <c r="M109" s="279">
        <f t="shared" si="102"/>
        <v>43583</v>
      </c>
      <c r="N109" s="279">
        <f t="shared" si="103"/>
        <v>43949</v>
      </c>
      <c r="O109" s="279">
        <f t="shared" si="104"/>
        <v>44314</v>
      </c>
      <c r="P109" s="279">
        <f t="shared" si="105"/>
        <v>44679</v>
      </c>
      <c r="Q109" s="279">
        <f t="shared" si="106"/>
        <v>45044</v>
      </c>
      <c r="R109" s="279">
        <f t="shared" si="107"/>
        <v>45410</v>
      </c>
      <c r="S109" s="279">
        <f t="shared" si="108"/>
        <v>45775</v>
      </c>
    </row>
    <row r="110" spans="2:19" s="8" customFormat="1" ht="30" customHeight="1">
      <c r="B110" s="28"/>
      <c r="C110" s="137">
        <f t="shared" si="92"/>
        <v>39932</v>
      </c>
      <c r="D110" s="279">
        <f t="shared" si="93"/>
        <v>40297</v>
      </c>
      <c r="E110" s="279">
        <f t="shared" si="94"/>
        <v>40662</v>
      </c>
      <c r="F110" s="279">
        <f t="shared" si="95"/>
        <v>41028</v>
      </c>
      <c r="G110" s="279">
        <f t="shared" si="96"/>
        <v>41393</v>
      </c>
      <c r="H110" s="279">
        <f t="shared" si="97"/>
        <v>41758</v>
      </c>
      <c r="I110" s="279">
        <f t="shared" si="98"/>
        <v>42123</v>
      </c>
      <c r="J110" s="279">
        <f t="shared" si="99"/>
        <v>42489</v>
      </c>
      <c r="K110" s="279">
        <f t="shared" si="100"/>
        <v>42854</v>
      </c>
      <c r="L110" s="279">
        <f t="shared" si="101"/>
        <v>43219</v>
      </c>
      <c r="M110" s="279">
        <f t="shared" si="102"/>
        <v>43584</v>
      </c>
      <c r="N110" s="279">
        <f t="shared" si="103"/>
        <v>43950</v>
      </c>
      <c r="O110" s="279">
        <f t="shared" si="104"/>
        <v>44315</v>
      </c>
      <c r="P110" s="279">
        <f t="shared" si="105"/>
        <v>44680</v>
      </c>
      <c r="Q110" s="279">
        <f t="shared" si="106"/>
        <v>45045</v>
      </c>
      <c r="R110" s="279">
        <f t="shared" si="107"/>
        <v>45411</v>
      </c>
      <c r="S110" s="279">
        <f t="shared" si="108"/>
        <v>45776</v>
      </c>
    </row>
    <row r="111" spans="2:19" s="8" customFormat="1" ht="30" customHeight="1">
      <c r="B111" s="28"/>
      <c r="C111" s="137">
        <f t="shared" si="92"/>
        <v>39933</v>
      </c>
      <c r="D111" s="279">
        <f t="shared" si="93"/>
        <v>40298</v>
      </c>
      <c r="E111" s="279">
        <f t="shared" si="94"/>
        <v>40663</v>
      </c>
      <c r="F111" s="279">
        <f t="shared" si="95"/>
        <v>41029</v>
      </c>
      <c r="G111" s="279">
        <f t="shared" si="96"/>
        <v>41394</v>
      </c>
      <c r="H111" s="279">
        <f t="shared" si="97"/>
        <v>41759</v>
      </c>
      <c r="I111" s="279">
        <f t="shared" si="98"/>
        <v>42124</v>
      </c>
      <c r="J111" s="279">
        <f t="shared" si="99"/>
        <v>42490</v>
      </c>
      <c r="K111" s="279">
        <f t="shared" si="100"/>
        <v>42855</v>
      </c>
      <c r="L111" s="279">
        <f t="shared" si="101"/>
        <v>43220</v>
      </c>
      <c r="M111" s="279">
        <f t="shared" si="102"/>
        <v>43585</v>
      </c>
      <c r="N111" s="279">
        <f t="shared" si="103"/>
        <v>43951</v>
      </c>
      <c r="O111" s="279">
        <f t="shared" si="104"/>
        <v>44316</v>
      </c>
      <c r="P111" s="279">
        <f t="shared" si="105"/>
        <v>44681</v>
      </c>
      <c r="Q111" s="279">
        <f t="shared" si="106"/>
        <v>45046</v>
      </c>
      <c r="R111" s="279">
        <f t="shared" si="107"/>
        <v>45412</v>
      </c>
      <c r="S111" s="279">
        <f t="shared" si="108"/>
        <v>45777</v>
      </c>
    </row>
    <row r="112" spans="2:19" s="8" customFormat="1" ht="30" customHeight="1">
      <c r="B112" s="28"/>
      <c r="C112" s="137">
        <f t="shared" si="92"/>
        <v>39934</v>
      </c>
      <c r="D112" s="279">
        <f t="shared" si="93"/>
        <v>40299</v>
      </c>
      <c r="E112" s="279">
        <f t="shared" si="94"/>
        <v>40664</v>
      </c>
      <c r="F112" s="279">
        <f t="shared" si="95"/>
        <v>41030</v>
      </c>
      <c r="G112" s="279">
        <f t="shared" si="96"/>
        <v>41395</v>
      </c>
      <c r="H112" s="279">
        <f t="shared" si="97"/>
        <v>41760</v>
      </c>
      <c r="I112" s="279">
        <f t="shared" si="98"/>
        <v>42125</v>
      </c>
      <c r="J112" s="279">
        <f t="shared" si="99"/>
        <v>42491</v>
      </c>
      <c r="K112" s="279">
        <f t="shared" si="100"/>
        <v>42856</v>
      </c>
      <c r="L112" s="279">
        <f t="shared" si="101"/>
        <v>43221</v>
      </c>
      <c r="M112" s="279">
        <f t="shared" si="102"/>
        <v>43586</v>
      </c>
      <c r="N112" s="279">
        <f t="shared" si="103"/>
        <v>43952</v>
      </c>
      <c r="O112" s="279">
        <f t="shared" si="104"/>
        <v>44317</v>
      </c>
      <c r="P112" s="279">
        <f t="shared" si="105"/>
        <v>44682</v>
      </c>
      <c r="Q112" s="279">
        <f t="shared" si="106"/>
        <v>45047</v>
      </c>
      <c r="R112" s="279">
        <f t="shared" si="107"/>
        <v>45413</v>
      </c>
      <c r="S112" s="279">
        <f t="shared" si="108"/>
        <v>45778</v>
      </c>
    </row>
    <row r="113" spans="2:19" s="8" customFormat="1" ht="30" customHeight="1">
      <c r="B113" s="28"/>
      <c r="C113" s="137">
        <f t="shared" si="92"/>
        <v>39935</v>
      </c>
      <c r="D113" s="279">
        <f t="shared" si="93"/>
        <v>40300</v>
      </c>
      <c r="E113" s="279">
        <f t="shared" si="94"/>
        <v>40665</v>
      </c>
      <c r="F113" s="279">
        <f t="shared" si="95"/>
        <v>41031</v>
      </c>
      <c r="G113" s="279">
        <f t="shared" si="96"/>
        <v>41396</v>
      </c>
      <c r="H113" s="279">
        <f t="shared" si="97"/>
        <v>41761</v>
      </c>
      <c r="I113" s="279">
        <f t="shared" si="98"/>
        <v>42126</v>
      </c>
      <c r="J113" s="279">
        <f t="shared" si="99"/>
        <v>42492</v>
      </c>
      <c r="K113" s="279">
        <f t="shared" si="100"/>
        <v>42857</v>
      </c>
      <c r="L113" s="279">
        <f t="shared" si="101"/>
        <v>43222</v>
      </c>
      <c r="M113" s="279">
        <f t="shared" si="102"/>
        <v>43587</v>
      </c>
      <c r="N113" s="279">
        <f t="shared" si="103"/>
        <v>43953</v>
      </c>
      <c r="O113" s="279">
        <f t="shared" si="104"/>
        <v>44318</v>
      </c>
      <c r="P113" s="279">
        <f t="shared" si="105"/>
        <v>44683</v>
      </c>
      <c r="Q113" s="279">
        <f t="shared" si="106"/>
        <v>45048</v>
      </c>
      <c r="R113" s="279">
        <f t="shared" si="107"/>
        <v>45414</v>
      </c>
      <c r="S113" s="279">
        <f t="shared" si="108"/>
        <v>45779</v>
      </c>
    </row>
    <row r="114" spans="2:19" s="8" customFormat="1" ht="30" customHeight="1">
      <c r="B114" s="28"/>
      <c r="C114" s="137">
        <f t="shared" si="92"/>
        <v>39936</v>
      </c>
      <c r="D114" s="279">
        <f t="shared" si="93"/>
        <v>40301</v>
      </c>
      <c r="E114" s="279">
        <f t="shared" si="94"/>
        <v>40666</v>
      </c>
      <c r="F114" s="279">
        <f t="shared" si="95"/>
        <v>41032</v>
      </c>
      <c r="G114" s="279">
        <f t="shared" si="96"/>
        <v>41397</v>
      </c>
      <c r="H114" s="279">
        <f t="shared" si="97"/>
        <v>41762</v>
      </c>
      <c r="I114" s="279">
        <f t="shared" si="98"/>
        <v>42127</v>
      </c>
      <c r="J114" s="279">
        <f t="shared" si="99"/>
        <v>42493</v>
      </c>
      <c r="K114" s="279">
        <f t="shared" si="100"/>
        <v>42858</v>
      </c>
      <c r="L114" s="279">
        <f t="shared" si="101"/>
        <v>43223</v>
      </c>
      <c r="M114" s="279">
        <f t="shared" si="102"/>
        <v>43588</v>
      </c>
      <c r="N114" s="279">
        <f t="shared" si="103"/>
        <v>43954</v>
      </c>
      <c r="O114" s="279">
        <f t="shared" si="104"/>
        <v>44319</v>
      </c>
      <c r="P114" s="279">
        <f t="shared" si="105"/>
        <v>44684</v>
      </c>
      <c r="Q114" s="279">
        <f t="shared" si="106"/>
        <v>45049</v>
      </c>
      <c r="R114" s="279">
        <f t="shared" si="107"/>
        <v>45415</v>
      </c>
      <c r="S114" s="279">
        <f t="shared" si="108"/>
        <v>45780</v>
      </c>
    </row>
    <row r="115" spans="2:19" s="8" customFormat="1" ht="30" customHeight="1">
      <c r="B115" s="28"/>
      <c r="C115" s="137">
        <f t="shared" si="92"/>
        <v>39937</v>
      </c>
      <c r="D115" s="279">
        <f t="shared" si="93"/>
        <v>40302</v>
      </c>
      <c r="E115" s="279">
        <f t="shared" si="94"/>
        <v>40667</v>
      </c>
      <c r="F115" s="279">
        <f t="shared" si="95"/>
        <v>41033</v>
      </c>
      <c r="G115" s="279">
        <f t="shared" si="96"/>
        <v>41398</v>
      </c>
      <c r="H115" s="279">
        <f t="shared" si="97"/>
        <v>41763</v>
      </c>
      <c r="I115" s="279">
        <f t="shared" si="98"/>
        <v>42128</v>
      </c>
      <c r="J115" s="279">
        <f t="shared" si="99"/>
        <v>42494</v>
      </c>
      <c r="K115" s="279">
        <f t="shared" si="100"/>
        <v>42859</v>
      </c>
      <c r="L115" s="279">
        <f t="shared" si="101"/>
        <v>43224</v>
      </c>
      <c r="M115" s="279">
        <f t="shared" si="102"/>
        <v>43589</v>
      </c>
      <c r="N115" s="279">
        <f t="shared" si="103"/>
        <v>43955</v>
      </c>
      <c r="O115" s="279">
        <f t="shared" si="104"/>
        <v>44320</v>
      </c>
      <c r="P115" s="279">
        <f t="shared" si="105"/>
        <v>44685</v>
      </c>
      <c r="Q115" s="279">
        <f t="shared" si="106"/>
        <v>45050</v>
      </c>
      <c r="R115" s="279">
        <f t="shared" si="107"/>
        <v>45416</v>
      </c>
      <c r="S115" s="279">
        <f t="shared" si="108"/>
        <v>45781</v>
      </c>
    </row>
    <row r="116" spans="2:19" s="8" customFormat="1" ht="30" customHeight="1">
      <c r="B116" s="28"/>
      <c r="C116" s="137">
        <f t="shared" si="92"/>
        <v>39938</v>
      </c>
      <c r="D116" s="279">
        <f t="shared" si="93"/>
        <v>40303</v>
      </c>
      <c r="E116" s="279">
        <f t="shared" si="94"/>
        <v>40668</v>
      </c>
      <c r="F116" s="279">
        <f t="shared" si="95"/>
        <v>41034</v>
      </c>
      <c r="G116" s="279">
        <f t="shared" si="96"/>
        <v>41399</v>
      </c>
      <c r="H116" s="279">
        <f t="shared" si="97"/>
        <v>41764</v>
      </c>
      <c r="I116" s="279">
        <f t="shared" si="98"/>
        <v>42129</v>
      </c>
      <c r="J116" s="279">
        <f t="shared" si="99"/>
        <v>42495</v>
      </c>
      <c r="K116" s="279">
        <f t="shared" si="100"/>
        <v>42860</v>
      </c>
      <c r="L116" s="279">
        <f t="shared" si="101"/>
        <v>43225</v>
      </c>
      <c r="M116" s="279">
        <f t="shared" si="102"/>
        <v>43590</v>
      </c>
      <c r="N116" s="279">
        <f t="shared" si="103"/>
        <v>43956</v>
      </c>
      <c r="O116" s="279">
        <f t="shared" si="104"/>
        <v>44321</v>
      </c>
      <c r="P116" s="279">
        <f t="shared" si="105"/>
        <v>44686</v>
      </c>
      <c r="Q116" s="279">
        <f t="shared" si="106"/>
        <v>45051</v>
      </c>
      <c r="R116" s="279">
        <f t="shared" si="107"/>
        <v>45417</v>
      </c>
      <c r="S116" s="279">
        <f t="shared" si="108"/>
        <v>45782</v>
      </c>
    </row>
    <row r="117" spans="2:19" s="8" customFormat="1" ht="30" customHeight="1">
      <c r="B117" s="28"/>
      <c r="C117" s="137">
        <f t="shared" si="92"/>
        <v>39939</v>
      </c>
      <c r="D117" s="279">
        <f t="shared" si="93"/>
        <v>40304</v>
      </c>
      <c r="E117" s="279">
        <f t="shared" si="94"/>
        <v>40669</v>
      </c>
      <c r="F117" s="279">
        <f t="shared" si="95"/>
        <v>41035</v>
      </c>
      <c r="G117" s="279">
        <f t="shared" si="96"/>
        <v>41400</v>
      </c>
      <c r="H117" s="279">
        <f t="shared" si="97"/>
        <v>41765</v>
      </c>
      <c r="I117" s="279">
        <f t="shared" si="98"/>
        <v>42130</v>
      </c>
      <c r="J117" s="279">
        <f t="shared" si="99"/>
        <v>42496</v>
      </c>
      <c r="K117" s="279">
        <f t="shared" si="100"/>
        <v>42861</v>
      </c>
      <c r="L117" s="279">
        <f t="shared" si="101"/>
        <v>43226</v>
      </c>
      <c r="M117" s="279">
        <f t="shared" si="102"/>
        <v>43591</v>
      </c>
      <c r="N117" s="279">
        <f t="shared" si="103"/>
        <v>43957</v>
      </c>
      <c r="O117" s="279">
        <f t="shared" si="104"/>
        <v>44322</v>
      </c>
      <c r="P117" s="279">
        <f t="shared" si="105"/>
        <v>44687</v>
      </c>
      <c r="Q117" s="279">
        <f t="shared" si="106"/>
        <v>45052</v>
      </c>
      <c r="R117" s="279">
        <f t="shared" si="107"/>
        <v>45418</v>
      </c>
      <c r="S117" s="279">
        <f t="shared" si="108"/>
        <v>45783</v>
      </c>
    </row>
    <row r="118" spans="2:19" s="8" customFormat="1" ht="30" customHeight="1">
      <c r="B118" s="28"/>
      <c r="C118" s="137">
        <f t="shared" si="92"/>
        <v>39940</v>
      </c>
      <c r="D118" s="279">
        <f t="shared" si="93"/>
        <v>40305</v>
      </c>
      <c r="E118" s="279">
        <f t="shared" si="94"/>
        <v>40670</v>
      </c>
      <c r="F118" s="279">
        <f t="shared" si="95"/>
        <v>41036</v>
      </c>
      <c r="G118" s="279">
        <f t="shared" si="96"/>
        <v>41401</v>
      </c>
      <c r="H118" s="279">
        <f t="shared" si="97"/>
        <v>41766</v>
      </c>
      <c r="I118" s="279">
        <f t="shared" si="98"/>
        <v>42131</v>
      </c>
      <c r="J118" s="279">
        <f t="shared" si="99"/>
        <v>42497</v>
      </c>
      <c r="K118" s="279">
        <f t="shared" si="100"/>
        <v>42862</v>
      </c>
      <c r="L118" s="279">
        <f t="shared" si="101"/>
        <v>43227</v>
      </c>
      <c r="M118" s="279">
        <f t="shared" si="102"/>
        <v>43592</v>
      </c>
      <c r="N118" s="279">
        <f t="shared" si="103"/>
        <v>43958</v>
      </c>
      <c r="O118" s="279">
        <f t="shared" si="104"/>
        <v>44323</v>
      </c>
      <c r="P118" s="279">
        <f t="shared" si="105"/>
        <v>44688</v>
      </c>
      <c r="Q118" s="279">
        <f t="shared" si="106"/>
        <v>45053</v>
      </c>
      <c r="R118" s="279">
        <f t="shared" si="107"/>
        <v>45419</v>
      </c>
      <c r="S118" s="279">
        <f t="shared" si="108"/>
        <v>45784</v>
      </c>
    </row>
    <row r="119" spans="2:19" s="8" customFormat="1" ht="30" customHeight="1">
      <c r="B119" s="28"/>
      <c r="C119" s="137">
        <f t="shared" si="92"/>
        <v>39941</v>
      </c>
      <c r="D119" s="279">
        <f t="shared" si="93"/>
        <v>40306</v>
      </c>
      <c r="E119" s="279">
        <f t="shared" si="94"/>
        <v>40671</v>
      </c>
      <c r="F119" s="279">
        <f t="shared" si="95"/>
        <v>41037</v>
      </c>
      <c r="G119" s="279">
        <f t="shared" si="96"/>
        <v>41402</v>
      </c>
      <c r="H119" s="279">
        <f t="shared" si="97"/>
        <v>41767</v>
      </c>
      <c r="I119" s="279">
        <f t="shared" si="98"/>
        <v>42132</v>
      </c>
      <c r="J119" s="279">
        <f t="shared" si="99"/>
        <v>42498</v>
      </c>
      <c r="K119" s="279">
        <f t="shared" si="100"/>
        <v>42863</v>
      </c>
      <c r="L119" s="279">
        <f t="shared" si="101"/>
        <v>43228</v>
      </c>
      <c r="M119" s="279">
        <f t="shared" si="102"/>
        <v>43593</v>
      </c>
      <c r="N119" s="279">
        <f t="shared" si="103"/>
        <v>43959</v>
      </c>
      <c r="O119" s="279">
        <f t="shared" si="104"/>
        <v>44324</v>
      </c>
      <c r="P119" s="279">
        <f t="shared" si="105"/>
        <v>44689</v>
      </c>
      <c r="Q119" s="279">
        <f t="shared" si="106"/>
        <v>45054</v>
      </c>
      <c r="R119" s="279">
        <f t="shared" si="107"/>
        <v>45420</v>
      </c>
      <c r="S119" s="279">
        <f t="shared" si="108"/>
        <v>45785</v>
      </c>
    </row>
    <row r="120" spans="2:19" s="8" customFormat="1" ht="30" customHeight="1">
      <c r="B120" s="28"/>
      <c r="C120" s="137">
        <f t="shared" si="92"/>
        <v>39942</v>
      </c>
      <c r="D120" s="279">
        <f t="shared" si="93"/>
        <v>40307</v>
      </c>
      <c r="E120" s="279">
        <f t="shared" si="94"/>
        <v>40672</v>
      </c>
      <c r="F120" s="279">
        <f t="shared" si="95"/>
        <v>41038</v>
      </c>
      <c r="G120" s="279">
        <f t="shared" si="96"/>
        <v>41403</v>
      </c>
      <c r="H120" s="279">
        <f t="shared" si="97"/>
        <v>41768</v>
      </c>
      <c r="I120" s="279">
        <f t="shared" si="98"/>
        <v>42133</v>
      </c>
      <c r="J120" s="279">
        <f t="shared" si="99"/>
        <v>42499</v>
      </c>
      <c r="K120" s="279">
        <f t="shared" si="100"/>
        <v>42864</v>
      </c>
      <c r="L120" s="279">
        <f t="shared" si="101"/>
        <v>43229</v>
      </c>
      <c r="M120" s="279">
        <f t="shared" si="102"/>
        <v>43594</v>
      </c>
      <c r="N120" s="279">
        <f t="shared" si="103"/>
        <v>43960</v>
      </c>
      <c r="O120" s="279">
        <f t="shared" si="104"/>
        <v>44325</v>
      </c>
      <c r="P120" s="279">
        <f t="shared" si="105"/>
        <v>44690</v>
      </c>
      <c r="Q120" s="279">
        <f t="shared" si="106"/>
        <v>45055</v>
      </c>
      <c r="R120" s="279">
        <f t="shared" si="107"/>
        <v>45421</v>
      </c>
      <c r="S120" s="279">
        <f t="shared" si="108"/>
        <v>45786</v>
      </c>
    </row>
    <row r="121" spans="2:19" s="8" customFormat="1" ht="30" customHeight="1">
      <c r="B121" s="28"/>
      <c r="C121" s="137">
        <f t="shared" si="92"/>
        <v>39943</v>
      </c>
      <c r="D121" s="279">
        <f t="shared" si="93"/>
        <v>40308</v>
      </c>
      <c r="E121" s="279">
        <f t="shared" si="94"/>
        <v>40673</v>
      </c>
      <c r="F121" s="279">
        <f t="shared" si="95"/>
        <v>41039</v>
      </c>
      <c r="G121" s="279">
        <f t="shared" si="96"/>
        <v>41404</v>
      </c>
      <c r="H121" s="279">
        <f t="shared" si="97"/>
        <v>41769</v>
      </c>
      <c r="I121" s="279">
        <f t="shared" si="98"/>
        <v>42134</v>
      </c>
      <c r="J121" s="279">
        <f t="shared" si="99"/>
        <v>42500</v>
      </c>
      <c r="K121" s="279">
        <f t="shared" si="100"/>
        <v>42865</v>
      </c>
      <c r="L121" s="279">
        <f t="shared" si="101"/>
        <v>43230</v>
      </c>
      <c r="M121" s="279">
        <f t="shared" si="102"/>
        <v>43595</v>
      </c>
      <c r="N121" s="279">
        <f t="shared" si="103"/>
        <v>43961</v>
      </c>
      <c r="O121" s="279">
        <f t="shared" si="104"/>
        <v>44326</v>
      </c>
      <c r="P121" s="279">
        <f t="shared" si="105"/>
        <v>44691</v>
      </c>
      <c r="Q121" s="279">
        <f t="shared" si="106"/>
        <v>45056</v>
      </c>
      <c r="R121" s="279">
        <f t="shared" si="107"/>
        <v>45422</v>
      </c>
      <c r="S121" s="279">
        <f t="shared" si="108"/>
        <v>45787</v>
      </c>
    </row>
    <row r="122" spans="2:19" s="8" customFormat="1" ht="30" customHeight="1">
      <c r="B122" s="28"/>
      <c r="C122" s="137">
        <f t="shared" si="92"/>
        <v>39944</v>
      </c>
      <c r="D122" s="279">
        <f t="shared" si="93"/>
        <v>40309</v>
      </c>
      <c r="E122" s="279">
        <f t="shared" si="94"/>
        <v>40674</v>
      </c>
      <c r="F122" s="279">
        <f t="shared" si="95"/>
        <v>41040</v>
      </c>
      <c r="G122" s="279">
        <f t="shared" si="96"/>
        <v>41405</v>
      </c>
      <c r="H122" s="279">
        <f t="shared" si="97"/>
        <v>41770</v>
      </c>
      <c r="I122" s="279">
        <f t="shared" si="98"/>
        <v>42135</v>
      </c>
      <c r="J122" s="279">
        <f t="shared" si="99"/>
        <v>42501</v>
      </c>
      <c r="K122" s="279">
        <f t="shared" si="100"/>
        <v>42866</v>
      </c>
      <c r="L122" s="279">
        <f t="shared" si="101"/>
        <v>43231</v>
      </c>
      <c r="M122" s="279">
        <f t="shared" si="102"/>
        <v>43596</v>
      </c>
      <c r="N122" s="279">
        <f t="shared" si="103"/>
        <v>43962</v>
      </c>
      <c r="O122" s="279">
        <f t="shared" si="104"/>
        <v>44327</v>
      </c>
      <c r="P122" s="279">
        <f t="shared" si="105"/>
        <v>44692</v>
      </c>
      <c r="Q122" s="279">
        <f t="shared" si="106"/>
        <v>45057</v>
      </c>
      <c r="R122" s="279">
        <f t="shared" si="107"/>
        <v>45423</v>
      </c>
      <c r="S122" s="279">
        <f t="shared" si="108"/>
        <v>45788</v>
      </c>
    </row>
    <row r="123" spans="2:19" s="8" customFormat="1" ht="30" customHeight="1">
      <c r="B123" s="28"/>
      <c r="C123" s="137">
        <f t="shared" si="92"/>
        <v>39945</v>
      </c>
      <c r="D123" s="279">
        <f t="shared" si="93"/>
        <v>40310</v>
      </c>
      <c r="E123" s="279">
        <f t="shared" si="94"/>
        <v>40675</v>
      </c>
      <c r="F123" s="279">
        <f t="shared" si="95"/>
        <v>41041</v>
      </c>
      <c r="G123" s="279">
        <f t="shared" si="96"/>
        <v>41406</v>
      </c>
      <c r="H123" s="279">
        <f t="shared" si="97"/>
        <v>41771</v>
      </c>
      <c r="I123" s="279">
        <f t="shared" si="98"/>
        <v>42136</v>
      </c>
      <c r="J123" s="279">
        <f t="shared" si="99"/>
        <v>42502</v>
      </c>
      <c r="K123" s="279">
        <f t="shared" si="100"/>
        <v>42867</v>
      </c>
      <c r="L123" s="279">
        <f t="shared" si="101"/>
        <v>43232</v>
      </c>
      <c r="M123" s="279">
        <f t="shared" si="102"/>
        <v>43597</v>
      </c>
      <c r="N123" s="279">
        <f t="shared" si="103"/>
        <v>43963</v>
      </c>
      <c r="O123" s="279">
        <f t="shared" si="104"/>
        <v>44328</v>
      </c>
      <c r="P123" s="279">
        <f t="shared" si="105"/>
        <v>44693</v>
      </c>
      <c r="Q123" s="279">
        <f t="shared" si="106"/>
        <v>45058</v>
      </c>
      <c r="R123" s="279">
        <f t="shared" si="107"/>
        <v>45424</v>
      </c>
      <c r="S123" s="279">
        <f t="shared" si="108"/>
        <v>45789</v>
      </c>
    </row>
    <row r="124" spans="2:19" s="8" customFormat="1" ht="30" customHeight="1">
      <c r="B124" s="28"/>
      <c r="C124" s="137">
        <f t="shared" si="92"/>
        <v>39946</v>
      </c>
      <c r="D124" s="279">
        <f t="shared" si="93"/>
        <v>40311</v>
      </c>
      <c r="E124" s="279">
        <f t="shared" si="94"/>
        <v>40676</v>
      </c>
      <c r="F124" s="279">
        <f t="shared" si="95"/>
        <v>41042</v>
      </c>
      <c r="G124" s="279">
        <f t="shared" si="96"/>
        <v>41407</v>
      </c>
      <c r="H124" s="279">
        <f t="shared" si="97"/>
        <v>41772</v>
      </c>
      <c r="I124" s="279">
        <f t="shared" si="98"/>
        <v>42137</v>
      </c>
      <c r="J124" s="279">
        <f t="shared" si="99"/>
        <v>42503</v>
      </c>
      <c r="K124" s="279">
        <f t="shared" si="100"/>
        <v>42868</v>
      </c>
      <c r="L124" s="279">
        <f t="shared" si="101"/>
        <v>43233</v>
      </c>
      <c r="M124" s="279">
        <f t="shared" si="102"/>
        <v>43598</v>
      </c>
      <c r="N124" s="279">
        <f t="shared" si="103"/>
        <v>43964</v>
      </c>
      <c r="O124" s="279">
        <f t="shared" si="104"/>
        <v>44329</v>
      </c>
      <c r="P124" s="279">
        <f t="shared" si="105"/>
        <v>44694</v>
      </c>
      <c r="Q124" s="279">
        <f t="shared" si="106"/>
        <v>45059</v>
      </c>
      <c r="R124" s="279">
        <f t="shared" si="107"/>
        <v>45425</v>
      </c>
      <c r="S124" s="279">
        <f t="shared" si="108"/>
        <v>45790</v>
      </c>
    </row>
    <row r="125" spans="2:19" s="8" customFormat="1" ht="30" customHeight="1">
      <c r="B125" s="28"/>
      <c r="C125" s="137">
        <f t="shared" si="92"/>
        <v>39947</v>
      </c>
      <c r="D125" s="279">
        <f t="shared" si="93"/>
        <v>40312</v>
      </c>
      <c r="E125" s="279">
        <f t="shared" si="94"/>
        <v>40677</v>
      </c>
      <c r="F125" s="279">
        <f t="shared" si="95"/>
        <v>41043</v>
      </c>
      <c r="G125" s="279">
        <f t="shared" si="96"/>
        <v>41408</v>
      </c>
      <c r="H125" s="279">
        <f t="shared" si="97"/>
        <v>41773</v>
      </c>
      <c r="I125" s="279">
        <f t="shared" si="98"/>
        <v>42138</v>
      </c>
      <c r="J125" s="279">
        <f t="shared" si="99"/>
        <v>42504</v>
      </c>
      <c r="K125" s="279">
        <f t="shared" si="100"/>
        <v>42869</v>
      </c>
      <c r="L125" s="279">
        <f t="shared" si="101"/>
        <v>43234</v>
      </c>
      <c r="M125" s="279">
        <f t="shared" si="102"/>
        <v>43599</v>
      </c>
      <c r="N125" s="279">
        <f t="shared" si="103"/>
        <v>43965</v>
      </c>
      <c r="O125" s="279">
        <f t="shared" si="104"/>
        <v>44330</v>
      </c>
      <c r="P125" s="279">
        <f t="shared" si="105"/>
        <v>44695</v>
      </c>
      <c r="Q125" s="279">
        <f t="shared" si="106"/>
        <v>45060</v>
      </c>
      <c r="R125" s="279">
        <f t="shared" si="107"/>
        <v>45426</v>
      </c>
      <c r="S125" s="279">
        <f t="shared" si="108"/>
        <v>45791</v>
      </c>
    </row>
    <row r="126" spans="2:19" s="8" customFormat="1" ht="30" customHeight="1">
      <c r="B126" s="28"/>
      <c r="C126" s="137">
        <f t="shared" si="92"/>
        <v>39948</v>
      </c>
      <c r="D126" s="279">
        <f t="shared" si="93"/>
        <v>40313</v>
      </c>
      <c r="E126" s="279">
        <f t="shared" si="94"/>
        <v>40678</v>
      </c>
      <c r="F126" s="279">
        <f t="shared" si="95"/>
        <v>41044</v>
      </c>
      <c r="G126" s="279">
        <f t="shared" si="96"/>
        <v>41409</v>
      </c>
      <c r="H126" s="279">
        <f t="shared" si="97"/>
        <v>41774</v>
      </c>
      <c r="I126" s="279">
        <f t="shared" si="98"/>
        <v>42139</v>
      </c>
      <c r="J126" s="279">
        <f t="shared" si="99"/>
        <v>42505</v>
      </c>
      <c r="K126" s="279">
        <f t="shared" si="100"/>
        <v>42870</v>
      </c>
      <c r="L126" s="279">
        <f t="shared" si="101"/>
        <v>43235</v>
      </c>
      <c r="M126" s="279">
        <f t="shared" si="102"/>
        <v>43600</v>
      </c>
      <c r="N126" s="279">
        <f t="shared" si="103"/>
        <v>43966</v>
      </c>
      <c r="O126" s="279">
        <f t="shared" si="104"/>
        <v>44331</v>
      </c>
      <c r="P126" s="279">
        <f t="shared" si="105"/>
        <v>44696</v>
      </c>
      <c r="Q126" s="279">
        <f t="shared" si="106"/>
        <v>45061</v>
      </c>
      <c r="R126" s="279">
        <f t="shared" si="107"/>
        <v>45427</v>
      </c>
      <c r="S126" s="279">
        <f t="shared" si="108"/>
        <v>45792</v>
      </c>
    </row>
    <row r="127" spans="2:19" s="8" customFormat="1" ht="30" customHeight="1">
      <c r="B127" s="28"/>
      <c r="C127" s="137">
        <f t="shared" si="92"/>
        <v>39949</v>
      </c>
      <c r="D127" s="279">
        <f t="shared" si="93"/>
        <v>40314</v>
      </c>
      <c r="E127" s="279">
        <f t="shared" si="94"/>
        <v>40679</v>
      </c>
      <c r="F127" s="279">
        <f t="shared" si="95"/>
        <v>41045</v>
      </c>
      <c r="G127" s="279">
        <f t="shared" si="96"/>
        <v>41410</v>
      </c>
      <c r="H127" s="279">
        <f t="shared" si="97"/>
        <v>41775</v>
      </c>
      <c r="I127" s="279">
        <f t="shared" si="98"/>
        <v>42140</v>
      </c>
      <c r="J127" s="279">
        <f t="shared" si="99"/>
        <v>42506</v>
      </c>
      <c r="K127" s="279">
        <f t="shared" si="100"/>
        <v>42871</v>
      </c>
      <c r="L127" s="279">
        <f t="shared" si="101"/>
        <v>43236</v>
      </c>
      <c r="M127" s="279">
        <f t="shared" si="102"/>
        <v>43601</v>
      </c>
      <c r="N127" s="279">
        <f t="shared" si="103"/>
        <v>43967</v>
      </c>
      <c r="O127" s="279">
        <f t="shared" si="104"/>
        <v>44332</v>
      </c>
      <c r="P127" s="279">
        <f t="shared" si="105"/>
        <v>44697</v>
      </c>
      <c r="Q127" s="279">
        <f t="shared" si="106"/>
        <v>45062</v>
      </c>
      <c r="R127" s="279">
        <f t="shared" si="107"/>
        <v>45428</v>
      </c>
      <c r="S127" s="279">
        <f t="shared" si="108"/>
        <v>45793</v>
      </c>
    </row>
    <row r="128" spans="2:19" s="8" customFormat="1" ht="30" customHeight="1">
      <c r="B128" s="28"/>
      <c r="C128" s="137">
        <f t="shared" si="92"/>
        <v>39950</v>
      </c>
      <c r="D128" s="279">
        <f t="shared" si="93"/>
        <v>40315</v>
      </c>
      <c r="E128" s="279">
        <f t="shared" si="94"/>
        <v>40680</v>
      </c>
      <c r="F128" s="279">
        <f t="shared" si="95"/>
        <v>41046</v>
      </c>
      <c r="G128" s="279">
        <f t="shared" si="96"/>
        <v>41411</v>
      </c>
      <c r="H128" s="279">
        <f t="shared" si="97"/>
        <v>41776</v>
      </c>
      <c r="I128" s="279">
        <f t="shared" si="98"/>
        <v>42141</v>
      </c>
      <c r="J128" s="279">
        <f t="shared" si="99"/>
        <v>42507</v>
      </c>
      <c r="K128" s="279">
        <f t="shared" si="100"/>
        <v>42872</v>
      </c>
      <c r="L128" s="279">
        <f t="shared" si="101"/>
        <v>43237</v>
      </c>
      <c r="M128" s="279">
        <f t="shared" si="102"/>
        <v>43602</v>
      </c>
      <c r="N128" s="279">
        <f t="shared" si="103"/>
        <v>43968</v>
      </c>
      <c r="O128" s="279">
        <f t="shared" si="104"/>
        <v>44333</v>
      </c>
      <c r="P128" s="279">
        <f t="shared" si="105"/>
        <v>44698</v>
      </c>
      <c r="Q128" s="279">
        <f t="shared" si="106"/>
        <v>45063</v>
      </c>
      <c r="R128" s="279">
        <f t="shared" si="107"/>
        <v>45429</v>
      </c>
      <c r="S128" s="279">
        <f t="shared" si="108"/>
        <v>45794</v>
      </c>
    </row>
    <row r="129" spans="2:19" s="8" customFormat="1" ht="30" customHeight="1">
      <c r="B129" s="28"/>
      <c r="C129" s="137">
        <f t="shared" si="92"/>
        <v>39951</v>
      </c>
      <c r="D129" s="279">
        <f t="shared" si="93"/>
        <v>40316</v>
      </c>
      <c r="E129" s="279">
        <f t="shared" si="94"/>
        <v>40681</v>
      </c>
      <c r="F129" s="279">
        <f t="shared" si="95"/>
        <v>41047</v>
      </c>
      <c r="G129" s="279">
        <f t="shared" si="96"/>
        <v>41412</v>
      </c>
      <c r="H129" s="279">
        <f t="shared" si="97"/>
        <v>41777</v>
      </c>
      <c r="I129" s="279">
        <f t="shared" si="98"/>
        <v>42142</v>
      </c>
      <c r="J129" s="279">
        <f t="shared" si="99"/>
        <v>42508</v>
      </c>
      <c r="K129" s="279">
        <f t="shared" si="100"/>
        <v>42873</v>
      </c>
      <c r="L129" s="279">
        <f t="shared" si="101"/>
        <v>43238</v>
      </c>
      <c r="M129" s="279">
        <f t="shared" si="102"/>
        <v>43603</v>
      </c>
      <c r="N129" s="279">
        <f t="shared" si="103"/>
        <v>43969</v>
      </c>
      <c r="O129" s="279">
        <f t="shared" si="104"/>
        <v>44334</v>
      </c>
      <c r="P129" s="279">
        <f t="shared" si="105"/>
        <v>44699</v>
      </c>
      <c r="Q129" s="279">
        <f t="shared" si="106"/>
        <v>45064</v>
      </c>
      <c r="R129" s="279">
        <f t="shared" si="107"/>
        <v>45430</v>
      </c>
      <c r="S129" s="279">
        <f t="shared" si="108"/>
        <v>45795</v>
      </c>
    </row>
    <row r="130" spans="2:19" s="8" customFormat="1" ht="30" customHeight="1">
      <c r="B130" s="28"/>
      <c r="C130" s="137">
        <f t="shared" si="92"/>
        <v>39952</v>
      </c>
      <c r="D130" s="279">
        <f t="shared" si="93"/>
        <v>40317</v>
      </c>
      <c r="E130" s="279">
        <f t="shared" si="94"/>
        <v>40682</v>
      </c>
      <c r="F130" s="279">
        <f t="shared" si="95"/>
        <v>41048</v>
      </c>
      <c r="G130" s="279">
        <f t="shared" si="96"/>
        <v>41413</v>
      </c>
      <c r="H130" s="279">
        <f t="shared" si="97"/>
        <v>41778</v>
      </c>
      <c r="I130" s="279">
        <f t="shared" si="98"/>
        <v>42143</v>
      </c>
      <c r="J130" s="279">
        <f t="shared" si="99"/>
        <v>42509</v>
      </c>
      <c r="K130" s="279">
        <f t="shared" si="100"/>
        <v>42874</v>
      </c>
      <c r="L130" s="279">
        <f t="shared" si="101"/>
        <v>43239</v>
      </c>
      <c r="M130" s="279">
        <f t="shared" si="102"/>
        <v>43604</v>
      </c>
      <c r="N130" s="279">
        <f t="shared" si="103"/>
        <v>43970</v>
      </c>
      <c r="O130" s="279">
        <f t="shared" si="104"/>
        <v>44335</v>
      </c>
      <c r="P130" s="279">
        <f t="shared" si="105"/>
        <v>44700</v>
      </c>
      <c r="Q130" s="279">
        <f t="shared" si="106"/>
        <v>45065</v>
      </c>
      <c r="R130" s="279">
        <f t="shared" si="107"/>
        <v>45431</v>
      </c>
      <c r="S130" s="279">
        <f t="shared" si="108"/>
        <v>45796</v>
      </c>
    </row>
    <row r="131" spans="2:19" s="8" customFormat="1" ht="30" customHeight="1">
      <c r="B131" s="28"/>
      <c r="C131" s="137">
        <f t="shared" si="92"/>
        <v>39953</v>
      </c>
      <c r="D131" s="279">
        <f t="shared" si="93"/>
        <v>40318</v>
      </c>
      <c r="E131" s="279">
        <f t="shared" si="94"/>
        <v>40683</v>
      </c>
      <c r="F131" s="279">
        <f t="shared" si="95"/>
        <v>41049</v>
      </c>
      <c r="G131" s="279">
        <f t="shared" si="96"/>
        <v>41414</v>
      </c>
      <c r="H131" s="279">
        <f t="shared" si="97"/>
        <v>41779</v>
      </c>
      <c r="I131" s="279">
        <f t="shared" si="98"/>
        <v>42144</v>
      </c>
      <c r="J131" s="279">
        <f t="shared" si="99"/>
        <v>42510</v>
      </c>
      <c r="K131" s="279">
        <f t="shared" si="100"/>
        <v>42875</v>
      </c>
      <c r="L131" s="279">
        <f t="shared" si="101"/>
        <v>43240</v>
      </c>
      <c r="M131" s="279">
        <f t="shared" si="102"/>
        <v>43605</v>
      </c>
      <c r="N131" s="279">
        <f t="shared" si="103"/>
        <v>43971</v>
      </c>
      <c r="O131" s="279">
        <f t="shared" si="104"/>
        <v>44336</v>
      </c>
      <c r="P131" s="279">
        <f t="shared" si="105"/>
        <v>44701</v>
      </c>
      <c r="Q131" s="279">
        <f t="shared" si="106"/>
        <v>45066</v>
      </c>
      <c r="R131" s="279">
        <f t="shared" si="107"/>
        <v>45432</v>
      </c>
      <c r="S131" s="279">
        <f t="shared" si="108"/>
        <v>45797</v>
      </c>
    </row>
    <row r="132" spans="2:19" s="8" customFormat="1" ht="30" customHeight="1">
      <c r="B132" s="28"/>
      <c r="C132" s="137">
        <f t="shared" si="92"/>
        <v>39954</v>
      </c>
      <c r="D132" s="279">
        <f t="shared" si="93"/>
        <v>40319</v>
      </c>
      <c r="E132" s="279">
        <f t="shared" si="94"/>
        <v>40684</v>
      </c>
      <c r="F132" s="279">
        <f t="shared" si="95"/>
        <v>41050</v>
      </c>
      <c r="G132" s="279">
        <f t="shared" si="96"/>
        <v>41415</v>
      </c>
      <c r="H132" s="279">
        <f t="shared" si="97"/>
        <v>41780</v>
      </c>
      <c r="I132" s="279">
        <f t="shared" si="98"/>
        <v>42145</v>
      </c>
      <c r="J132" s="279">
        <f t="shared" si="99"/>
        <v>42511</v>
      </c>
      <c r="K132" s="279">
        <f t="shared" si="100"/>
        <v>42876</v>
      </c>
      <c r="L132" s="279">
        <f t="shared" si="101"/>
        <v>43241</v>
      </c>
      <c r="M132" s="279">
        <f t="shared" si="102"/>
        <v>43606</v>
      </c>
      <c r="N132" s="279">
        <f t="shared" si="103"/>
        <v>43972</v>
      </c>
      <c r="O132" s="279">
        <f t="shared" si="104"/>
        <v>44337</v>
      </c>
      <c r="P132" s="279">
        <f t="shared" si="105"/>
        <v>44702</v>
      </c>
      <c r="Q132" s="279">
        <f t="shared" si="106"/>
        <v>45067</v>
      </c>
      <c r="R132" s="279">
        <f t="shared" si="107"/>
        <v>45433</v>
      </c>
      <c r="S132" s="279">
        <f t="shared" si="108"/>
        <v>45798</v>
      </c>
    </row>
    <row r="133" spans="2:19" s="8" customFormat="1" ht="30" customHeight="1">
      <c r="B133" s="28"/>
      <c r="C133" s="137">
        <f t="shared" si="92"/>
        <v>39955</v>
      </c>
      <c r="D133" s="279">
        <f t="shared" si="93"/>
        <v>40320</v>
      </c>
      <c r="E133" s="279">
        <f t="shared" si="94"/>
        <v>40685</v>
      </c>
      <c r="F133" s="279">
        <f t="shared" si="95"/>
        <v>41051</v>
      </c>
      <c r="G133" s="279">
        <f t="shared" si="96"/>
        <v>41416</v>
      </c>
      <c r="H133" s="279">
        <f t="shared" si="97"/>
        <v>41781</v>
      </c>
      <c r="I133" s="279">
        <f t="shared" si="98"/>
        <v>42146</v>
      </c>
      <c r="J133" s="279">
        <f t="shared" si="99"/>
        <v>42512</v>
      </c>
      <c r="K133" s="279">
        <f t="shared" si="100"/>
        <v>42877</v>
      </c>
      <c r="L133" s="279">
        <f t="shared" si="101"/>
        <v>43242</v>
      </c>
      <c r="M133" s="279">
        <f t="shared" si="102"/>
        <v>43607</v>
      </c>
      <c r="N133" s="279">
        <f t="shared" si="103"/>
        <v>43973</v>
      </c>
      <c r="O133" s="279">
        <f t="shared" si="104"/>
        <v>44338</v>
      </c>
      <c r="P133" s="279">
        <f t="shared" si="105"/>
        <v>44703</v>
      </c>
      <c r="Q133" s="279">
        <f t="shared" si="106"/>
        <v>45068</v>
      </c>
      <c r="R133" s="279">
        <f t="shared" si="107"/>
        <v>45434</v>
      </c>
      <c r="S133" s="279">
        <f t="shared" si="108"/>
        <v>45799</v>
      </c>
    </row>
    <row r="134" spans="2:19" s="8" customFormat="1" ht="30" customHeight="1">
      <c r="B134" s="28"/>
      <c r="C134" s="137">
        <f t="shared" si="92"/>
        <v>39956</v>
      </c>
      <c r="D134" s="279">
        <f t="shared" si="93"/>
        <v>40321</v>
      </c>
      <c r="E134" s="279">
        <f t="shared" si="94"/>
        <v>40686</v>
      </c>
      <c r="F134" s="279">
        <f t="shared" si="95"/>
        <v>41052</v>
      </c>
      <c r="G134" s="279">
        <f t="shared" si="96"/>
        <v>41417</v>
      </c>
      <c r="H134" s="279">
        <f t="shared" si="97"/>
        <v>41782</v>
      </c>
      <c r="I134" s="279">
        <f t="shared" si="98"/>
        <v>42147</v>
      </c>
      <c r="J134" s="279">
        <f t="shared" si="99"/>
        <v>42513</v>
      </c>
      <c r="K134" s="279">
        <f t="shared" si="100"/>
        <v>42878</v>
      </c>
      <c r="L134" s="279">
        <f t="shared" si="101"/>
        <v>43243</v>
      </c>
      <c r="M134" s="279">
        <f t="shared" si="102"/>
        <v>43608</v>
      </c>
      <c r="N134" s="279">
        <f t="shared" si="103"/>
        <v>43974</v>
      </c>
      <c r="O134" s="279">
        <f t="shared" si="104"/>
        <v>44339</v>
      </c>
      <c r="P134" s="279">
        <f t="shared" si="105"/>
        <v>44704</v>
      </c>
      <c r="Q134" s="279">
        <f t="shared" si="106"/>
        <v>45069</v>
      </c>
      <c r="R134" s="279">
        <f t="shared" si="107"/>
        <v>45435</v>
      </c>
      <c r="S134" s="279">
        <f t="shared" si="108"/>
        <v>45800</v>
      </c>
    </row>
    <row r="135" spans="2:19" s="8" customFormat="1" ht="30" customHeight="1">
      <c r="B135" s="28"/>
      <c r="C135" s="137">
        <f t="shared" si="92"/>
        <v>39957</v>
      </c>
      <c r="D135" s="279">
        <f t="shared" si="93"/>
        <v>40322</v>
      </c>
      <c r="E135" s="279">
        <f t="shared" si="94"/>
        <v>40687</v>
      </c>
      <c r="F135" s="279">
        <f t="shared" si="95"/>
        <v>41053</v>
      </c>
      <c r="G135" s="279">
        <f t="shared" si="96"/>
        <v>41418</v>
      </c>
      <c r="H135" s="279">
        <f t="shared" si="97"/>
        <v>41783</v>
      </c>
      <c r="I135" s="279">
        <f t="shared" si="98"/>
        <v>42148</v>
      </c>
      <c r="J135" s="279">
        <f t="shared" si="99"/>
        <v>42514</v>
      </c>
      <c r="K135" s="279">
        <f t="shared" si="100"/>
        <v>42879</v>
      </c>
      <c r="L135" s="279">
        <f t="shared" si="101"/>
        <v>43244</v>
      </c>
      <c r="M135" s="279">
        <f t="shared" si="102"/>
        <v>43609</v>
      </c>
      <c r="N135" s="279">
        <f t="shared" si="103"/>
        <v>43975</v>
      </c>
      <c r="O135" s="279">
        <f t="shared" si="104"/>
        <v>44340</v>
      </c>
      <c r="P135" s="279">
        <f t="shared" si="105"/>
        <v>44705</v>
      </c>
      <c r="Q135" s="279">
        <f t="shared" si="106"/>
        <v>45070</v>
      </c>
      <c r="R135" s="279">
        <f t="shared" si="107"/>
        <v>45436</v>
      </c>
      <c r="S135" s="279">
        <f t="shared" si="108"/>
        <v>45801</v>
      </c>
    </row>
    <row r="136" spans="2:19" s="8" customFormat="1" ht="30" customHeight="1">
      <c r="B136" s="28"/>
      <c r="C136" s="137">
        <f t="shared" si="92"/>
        <v>39958</v>
      </c>
      <c r="D136" s="279">
        <f t="shared" si="93"/>
        <v>40323</v>
      </c>
      <c r="E136" s="279">
        <f t="shared" si="94"/>
        <v>40688</v>
      </c>
      <c r="F136" s="279">
        <f t="shared" si="95"/>
        <v>41054</v>
      </c>
      <c r="G136" s="279">
        <f t="shared" si="96"/>
        <v>41419</v>
      </c>
      <c r="H136" s="279">
        <f t="shared" si="97"/>
        <v>41784</v>
      </c>
      <c r="I136" s="279">
        <f t="shared" si="98"/>
        <v>42149</v>
      </c>
      <c r="J136" s="279">
        <f t="shared" si="99"/>
        <v>42515</v>
      </c>
      <c r="K136" s="279">
        <f t="shared" si="100"/>
        <v>42880</v>
      </c>
      <c r="L136" s="279">
        <f t="shared" si="101"/>
        <v>43245</v>
      </c>
      <c r="M136" s="279">
        <f t="shared" si="102"/>
        <v>43610</v>
      </c>
      <c r="N136" s="279">
        <f t="shared" si="103"/>
        <v>43976</v>
      </c>
      <c r="O136" s="279">
        <f t="shared" si="104"/>
        <v>44341</v>
      </c>
      <c r="P136" s="279">
        <f t="shared" si="105"/>
        <v>44706</v>
      </c>
      <c r="Q136" s="279">
        <f t="shared" si="106"/>
        <v>45071</v>
      </c>
      <c r="R136" s="279">
        <f t="shared" si="107"/>
        <v>45437</v>
      </c>
      <c r="S136" s="279">
        <f t="shared" si="108"/>
        <v>45802</v>
      </c>
    </row>
    <row r="137" spans="2:19" s="8" customFormat="1" ht="30" customHeight="1">
      <c r="B137" s="28"/>
      <c r="C137" s="137">
        <f t="shared" si="92"/>
        <v>39959</v>
      </c>
      <c r="D137" s="279">
        <f t="shared" si="93"/>
        <v>40324</v>
      </c>
      <c r="E137" s="279">
        <f t="shared" si="94"/>
        <v>40689</v>
      </c>
      <c r="F137" s="279">
        <f t="shared" si="95"/>
        <v>41055</v>
      </c>
      <c r="G137" s="279">
        <f t="shared" si="96"/>
        <v>41420</v>
      </c>
      <c r="H137" s="279">
        <f t="shared" si="97"/>
        <v>41785</v>
      </c>
      <c r="I137" s="279">
        <f t="shared" si="98"/>
        <v>42150</v>
      </c>
      <c r="J137" s="279">
        <f t="shared" si="99"/>
        <v>42516</v>
      </c>
      <c r="K137" s="279">
        <f t="shared" si="100"/>
        <v>42881</v>
      </c>
      <c r="L137" s="279">
        <f t="shared" si="101"/>
        <v>43246</v>
      </c>
      <c r="M137" s="279">
        <f t="shared" si="102"/>
        <v>43611</v>
      </c>
      <c r="N137" s="279">
        <f t="shared" si="103"/>
        <v>43977</v>
      </c>
      <c r="O137" s="279">
        <f t="shared" si="104"/>
        <v>44342</v>
      </c>
      <c r="P137" s="279">
        <f t="shared" si="105"/>
        <v>44707</v>
      </c>
      <c r="Q137" s="279">
        <f t="shared" si="106"/>
        <v>45072</v>
      </c>
      <c r="R137" s="279">
        <f t="shared" si="107"/>
        <v>45438</v>
      </c>
      <c r="S137" s="279">
        <f t="shared" si="108"/>
        <v>45803</v>
      </c>
    </row>
    <row r="138" spans="2:19" s="8" customFormat="1" ht="30" customHeight="1">
      <c r="B138" s="28"/>
      <c r="C138" s="137">
        <f t="shared" si="92"/>
        <v>39960</v>
      </c>
      <c r="D138" s="279">
        <f t="shared" si="93"/>
        <v>40325</v>
      </c>
      <c r="E138" s="279">
        <f t="shared" si="94"/>
        <v>40690</v>
      </c>
      <c r="F138" s="279">
        <f t="shared" si="95"/>
        <v>41056</v>
      </c>
      <c r="G138" s="279">
        <f t="shared" si="96"/>
        <v>41421</v>
      </c>
      <c r="H138" s="279">
        <f t="shared" si="97"/>
        <v>41786</v>
      </c>
      <c r="I138" s="279">
        <f t="shared" si="98"/>
        <v>42151</v>
      </c>
      <c r="J138" s="279">
        <f t="shared" si="99"/>
        <v>42517</v>
      </c>
      <c r="K138" s="279">
        <f t="shared" si="100"/>
        <v>42882</v>
      </c>
      <c r="L138" s="279">
        <f t="shared" si="101"/>
        <v>43247</v>
      </c>
      <c r="M138" s="279">
        <f t="shared" si="102"/>
        <v>43612</v>
      </c>
      <c r="N138" s="279">
        <f t="shared" si="103"/>
        <v>43978</v>
      </c>
      <c r="O138" s="279">
        <f t="shared" si="104"/>
        <v>44343</v>
      </c>
      <c r="P138" s="279">
        <f t="shared" si="105"/>
        <v>44708</v>
      </c>
      <c r="Q138" s="279">
        <f t="shared" si="106"/>
        <v>45073</v>
      </c>
      <c r="R138" s="279">
        <f t="shared" si="107"/>
        <v>45439</v>
      </c>
      <c r="S138" s="279">
        <f t="shared" si="108"/>
        <v>45804</v>
      </c>
    </row>
    <row r="139" spans="2:19" s="8" customFormat="1" ht="30" customHeight="1">
      <c r="B139" s="28"/>
      <c r="C139" s="137">
        <f t="shared" si="92"/>
        <v>39961</v>
      </c>
      <c r="D139" s="279">
        <f t="shared" si="93"/>
        <v>40326</v>
      </c>
      <c r="E139" s="279">
        <f t="shared" si="94"/>
        <v>40691</v>
      </c>
      <c r="F139" s="279">
        <f t="shared" si="95"/>
        <v>41057</v>
      </c>
      <c r="G139" s="279">
        <f t="shared" si="96"/>
        <v>41422</v>
      </c>
      <c r="H139" s="279">
        <f t="shared" si="97"/>
        <v>41787</v>
      </c>
      <c r="I139" s="279">
        <f t="shared" si="98"/>
        <v>42152</v>
      </c>
      <c r="J139" s="279">
        <f t="shared" si="99"/>
        <v>42518</v>
      </c>
      <c r="K139" s="279">
        <f t="shared" si="100"/>
        <v>42883</v>
      </c>
      <c r="L139" s="279">
        <f t="shared" si="101"/>
        <v>43248</v>
      </c>
      <c r="M139" s="279">
        <f t="shared" si="102"/>
        <v>43613</v>
      </c>
      <c r="N139" s="279">
        <f t="shared" si="103"/>
        <v>43979</v>
      </c>
      <c r="O139" s="279">
        <f t="shared" si="104"/>
        <v>44344</v>
      </c>
      <c r="P139" s="279">
        <f t="shared" si="105"/>
        <v>44709</v>
      </c>
      <c r="Q139" s="279">
        <f t="shared" si="106"/>
        <v>45074</v>
      </c>
      <c r="R139" s="279">
        <f t="shared" si="107"/>
        <v>45440</v>
      </c>
      <c r="S139" s="279">
        <f t="shared" si="108"/>
        <v>45805</v>
      </c>
    </row>
    <row r="140" spans="2:19" s="8" customFormat="1" ht="30" customHeight="1">
      <c r="B140" s="28"/>
      <c r="C140" s="137">
        <f t="shared" si="92"/>
        <v>39962</v>
      </c>
      <c r="D140" s="279">
        <f t="shared" si="93"/>
        <v>40327</v>
      </c>
      <c r="E140" s="279">
        <f t="shared" si="94"/>
        <v>40692</v>
      </c>
      <c r="F140" s="279">
        <f t="shared" si="95"/>
        <v>41058</v>
      </c>
      <c r="G140" s="279">
        <f t="shared" si="96"/>
        <v>41423</v>
      </c>
      <c r="H140" s="279">
        <f t="shared" si="97"/>
        <v>41788</v>
      </c>
      <c r="I140" s="279">
        <f t="shared" si="98"/>
        <v>42153</v>
      </c>
      <c r="J140" s="279">
        <f t="shared" si="99"/>
        <v>42519</v>
      </c>
      <c r="K140" s="279">
        <f t="shared" si="100"/>
        <v>42884</v>
      </c>
      <c r="L140" s="279">
        <f t="shared" si="101"/>
        <v>43249</v>
      </c>
      <c r="M140" s="279">
        <f t="shared" si="102"/>
        <v>43614</v>
      </c>
      <c r="N140" s="279">
        <f t="shared" si="103"/>
        <v>43980</v>
      </c>
      <c r="O140" s="279">
        <f t="shared" si="104"/>
        <v>44345</v>
      </c>
      <c r="P140" s="279">
        <f t="shared" si="105"/>
        <v>44710</v>
      </c>
      <c r="Q140" s="279">
        <f t="shared" si="106"/>
        <v>45075</v>
      </c>
      <c r="R140" s="279">
        <f t="shared" si="107"/>
        <v>45441</v>
      </c>
      <c r="S140" s="279">
        <f t="shared" si="108"/>
        <v>45806</v>
      </c>
    </row>
    <row r="141" spans="2:19" s="8" customFormat="1" ht="30" customHeight="1">
      <c r="B141" s="28"/>
      <c r="C141" s="137">
        <f t="shared" si="92"/>
        <v>39963</v>
      </c>
      <c r="D141" s="279">
        <f t="shared" si="93"/>
        <v>40328</v>
      </c>
      <c r="E141" s="279">
        <f t="shared" si="94"/>
        <v>40693</v>
      </c>
      <c r="F141" s="279">
        <f t="shared" si="95"/>
        <v>41059</v>
      </c>
      <c r="G141" s="279">
        <f t="shared" si="96"/>
        <v>41424</v>
      </c>
      <c r="H141" s="279">
        <f t="shared" si="97"/>
        <v>41789</v>
      </c>
      <c r="I141" s="279">
        <f t="shared" si="98"/>
        <v>42154</v>
      </c>
      <c r="J141" s="279">
        <f t="shared" si="99"/>
        <v>42520</v>
      </c>
      <c r="K141" s="279">
        <f t="shared" si="100"/>
        <v>42885</v>
      </c>
      <c r="L141" s="279">
        <f t="shared" si="101"/>
        <v>43250</v>
      </c>
      <c r="M141" s="279">
        <f t="shared" si="102"/>
        <v>43615</v>
      </c>
      <c r="N141" s="279">
        <f t="shared" si="103"/>
        <v>43981</v>
      </c>
      <c r="O141" s="279">
        <f t="shared" si="104"/>
        <v>44346</v>
      </c>
      <c r="P141" s="279">
        <f t="shared" si="105"/>
        <v>44711</v>
      </c>
      <c r="Q141" s="279">
        <f t="shared" si="106"/>
        <v>45076</v>
      </c>
      <c r="R141" s="279">
        <f t="shared" si="107"/>
        <v>45442</v>
      </c>
      <c r="S141" s="279">
        <f t="shared" si="108"/>
        <v>45807</v>
      </c>
    </row>
    <row r="142" spans="2:19" s="8" customFormat="1" ht="30" customHeight="1">
      <c r="B142" s="28"/>
      <c r="C142" s="137">
        <f t="shared" si="92"/>
        <v>39964</v>
      </c>
      <c r="D142" s="279">
        <f t="shared" si="93"/>
        <v>40329</v>
      </c>
      <c r="E142" s="279">
        <f t="shared" si="94"/>
        <v>40694</v>
      </c>
      <c r="F142" s="279">
        <f t="shared" si="95"/>
        <v>41060</v>
      </c>
      <c r="G142" s="279">
        <f t="shared" si="96"/>
        <v>41425</v>
      </c>
      <c r="H142" s="279">
        <f t="shared" si="97"/>
        <v>41790</v>
      </c>
      <c r="I142" s="279">
        <f t="shared" si="98"/>
        <v>42155</v>
      </c>
      <c r="J142" s="279">
        <f t="shared" si="99"/>
        <v>42521</v>
      </c>
      <c r="K142" s="279">
        <f t="shared" si="100"/>
        <v>42886</v>
      </c>
      <c r="L142" s="279">
        <f t="shared" si="101"/>
        <v>43251</v>
      </c>
      <c r="M142" s="279">
        <f t="shared" si="102"/>
        <v>43616</v>
      </c>
      <c r="N142" s="279">
        <f t="shared" si="103"/>
        <v>43982</v>
      </c>
      <c r="O142" s="279">
        <f t="shared" si="104"/>
        <v>44347</v>
      </c>
      <c r="P142" s="279">
        <f t="shared" si="105"/>
        <v>44712</v>
      </c>
      <c r="Q142" s="279">
        <f t="shared" si="106"/>
        <v>45077</v>
      </c>
      <c r="R142" s="279">
        <f t="shared" si="107"/>
        <v>45443</v>
      </c>
      <c r="S142" s="279">
        <f t="shared" si="108"/>
        <v>45808</v>
      </c>
    </row>
    <row r="143" spans="2:19" s="8" customFormat="1" ht="30" customHeight="1">
      <c r="B143" s="28"/>
      <c r="C143" s="137">
        <f t="shared" si="92"/>
        <v>39965</v>
      </c>
      <c r="D143" s="279">
        <f t="shared" si="93"/>
        <v>40330</v>
      </c>
      <c r="E143" s="279">
        <f t="shared" si="94"/>
        <v>40695</v>
      </c>
      <c r="F143" s="279">
        <f t="shared" si="95"/>
        <v>41061</v>
      </c>
      <c r="G143" s="279">
        <f t="shared" si="96"/>
        <v>41426</v>
      </c>
      <c r="H143" s="279">
        <f t="shared" si="97"/>
        <v>41791</v>
      </c>
      <c r="I143" s="279">
        <f t="shared" si="98"/>
        <v>42156</v>
      </c>
      <c r="J143" s="279">
        <f t="shared" si="99"/>
        <v>42522</v>
      </c>
      <c r="K143" s="279">
        <f t="shared" si="100"/>
        <v>42887</v>
      </c>
      <c r="L143" s="279">
        <f t="shared" si="101"/>
        <v>43252</v>
      </c>
      <c r="M143" s="279">
        <f t="shared" si="102"/>
        <v>43617</v>
      </c>
      <c r="N143" s="279">
        <f t="shared" si="103"/>
        <v>43983</v>
      </c>
      <c r="O143" s="279">
        <f t="shared" si="104"/>
        <v>44348</v>
      </c>
      <c r="P143" s="279">
        <f t="shared" si="105"/>
        <v>44713</v>
      </c>
      <c r="Q143" s="279">
        <f t="shared" si="106"/>
        <v>45078</v>
      </c>
      <c r="R143" s="279">
        <f t="shared" si="107"/>
        <v>45444</v>
      </c>
      <c r="S143" s="279">
        <f t="shared" si="108"/>
        <v>45809</v>
      </c>
    </row>
    <row r="144" spans="2:19" s="8" customFormat="1" ht="30" customHeight="1">
      <c r="B144" s="28"/>
      <c r="C144" s="137">
        <f t="shared" si="92"/>
        <v>39966</v>
      </c>
      <c r="D144" s="279">
        <f t="shared" si="93"/>
        <v>40331</v>
      </c>
      <c r="E144" s="279">
        <f t="shared" si="94"/>
        <v>40696</v>
      </c>
      <c r="F144" s="279">
        <f t="shared" si="95"/>
        <v>41062</v>
      </c>
      <c r="G144" s="279">
        <f t="shared" si="96"/>
        <v>41427</v>
      </c>
      <c r="H144" s="279">
        <f t="shared" si="97"/>
        <v>41792</v>
      </c>
      <c r="I144" s="279">
        <f t="shared" si="98"/>
        <v>42157</v>
      </c>
      <c r="J144" s="279">
        <f t="shared" si="99"/>
        <v>42523</v>
      </c>
      <c r="K144" s="279">
        <f t="shared" si="100"/>
        <v>42888</v>
      </c>
      <c r="L144" s="279">
        <f t="shared" si="101"/>
        <v>43253</v>
      </c>
      <c r="M144" s="279">
        <f t="shared" si="102"/>
        <v>43618</v>
      </c>
      <c r="N144" s="279">
        <f t="shared" si="103"/>
        <v>43984</v>
      </c>
      <c r="O144" s="279">
        <f t="shared" si="104"/>
        <v>44349</v>
      </c>
      <c r="P144" s="279">
        <f t="shared" si="105"/>
        <v>44714</v>
      </c>
      <c r="Q144" s="279">
        <f t="shared" si="106"/>
        <v>45079</v>
      </c>
      <c r="R144" s="279">
        <f t="shared" si="107"/>
        <v>45445</v>
      </c>
      <c r="S144" s="279">
        <f t="shared" si="108"/>
        <v>45810</v>
      </c>
    </row>
    <row r="145" spans="2:19" s="8" customFormat="1" ht="30" customHeight="1">
      <c r="B145" s="28"/>
      <c r="C145" s="137">
        <f t="shared" si="92"/>
        <v>39967</v>
      </c>
      <c r="D145" s="279">
        <f t="shared" si="93"/>
        <v>40332</v>
      </c>
      <c r="E145" s="279">
        <f t="shared" si="94"/>
        <v>40697</v>
      </c>
      <c r="F145" s="279">
        <f t="shared" si="95"/>
        <v>41063</v>
      </c>
      <c r="G145" s="279">
        <f t="shared" si="96"/>
        <v>41428</v>
      </c>
      <c r="H145" s="279">
        <f t="shared" si="97"/>
        <v>41793</v>
      </c>
      <c r="I145" s="279">
        <f t="shared" si="98"/>
        <v>42158</v>
      </c>
      <c r="J145" s="279">
        <f t="shared" si="99"/>
        <v>42524</v>
      </c>
      <c r="K145" s="279">
        <f t="shared" si="100"/>
        <v>42889</v>
      </c>
      <c r="L145" s="279">
        <f t="shared" si="101"/>
        <v>43254</v>
      </c>
      <c r="M145" s="279">
        <f t="shared" si="102"/>
        <v>43619</v>
      </c>
      <c r="N145" s="279">
        <f t="shared" si="103"/>
        <v>43985</v>
      </c>
      <c r="O145" s="279">
        <f t="shared" si="104"/>
        <v>44350</v>
      </c>
      <c r="P145" s="279">
        <f t="shared" si="105"/>
        <v>44715</v>
      </c>
      <c r="Q145" s="279">
        <f t="shared" si="106"/>
        <v>45080</v>
      </c>
      <c r="R145" s="279">
        <f t="shared" si="107"/>
        <v>45446</v>
      </c>
      <c r="S145" s="279">
        <f t="shared" si="108"/>
        <v>45811</v>
      </c>
    </row>
    <row r="146" spans="2:19" s="8" customFormat="1" ht="30" customHeight="1">
      <c r="B146" s="28"/>
      <c r="C146" s="137">
        <f t="shared" si="92"/>
        <v>39968</v>
      </c>
      <c r="D146" s="279">
        <f t="shared" si="93"/>
        <v>40333</v>
      </c>
      <c r="E146" s="279">
        <f t="shared" si="94"/>
        <v>40698</v>
      </c>
      <c r="F146" s="279">
        <f t="shared" si="95"/>
        <v>41064</v>
      </c>
      <c r="G146" s="279">
        <f t="shared" si="96"/>
        <v>41429</v>
      </c>
      <c r="H146" s="279">
        <f t="shared" si="97"/>
        <v>41794</v>
      </c>
      <c r="I146" s="279">
        <f t="shared" si="98"/>
        <v>42159</v>
      </c>
      <c r="J146" s="279">
        <f t="shared" si="99"/>
        <v>42525</v>
      </c>
      <c r="K146" s="279">
        <f t="shared" si="100"/>
        <v>42890</v>
      </c>
      <c r="L146" s="279">
        <f t="shared" si="101"/>
        <v>43255</v>
      </c>
      <c r="M146" s="279">
        <f t="shared" si="102"/>
        <v>43620</v>
      </c>
      <c r="N146" s="279">
        <f t="shared" si="103"/>
        <v>43986</v>
      </c>
      <c r="O146" s="279">
        <f t="shared" si="104"/>
        <v>44351</v>
      </c>
      <c r="P146" s="279">
        <f t="shared" si="105"/>
        <v>44716</v>
      </c>
      <c r="Q146" s="279">
        <f t="shared" si="106"/>
        <v>45081</v>
      </c>
      <c r="R146" s="279">
        <f t="shared" si="107"/>
        <v>45447</v>
      </c>
      <c r="S146" s="279">
        <f t="shared" si="108"/>
        <v>45812</v>
      </c>
    </row>
    <row r="147" spans="2:19" s="8" customFormat="1" ht="30" customHeight="1">
      <c r="B147" s="28"/>
      <c r="C147" s="137">
        <f t="shared" ref="C147:C210" si="109">C146+1</f>
        <v>39969</v>
      </c>
      <c r="D147" s="279">
        <f t="shared" ref="D147:D210" si="110">D146+1</f>
        <v>40334</v>
      </c>
      <c r="E147" s="279">
        <f t="shared" ref="E147:E210" si="111">E146+1</f>
        <v>40699</v>
      </c>
      <c r="F147" s="279">
        <f t="shared" ref="F147:F210" si="112">F146+1</f>
        <v>41065</v>
      </c>
      <c r="G147" s="279">
        <f t="shared" ref="G147:G210" si="113">G146+1</f>
        <v>41430</v>
      </c>
      <c r="H147" s="279">
        <f t="shared" ref="H147:H210" si="114">H146+1</f>
        <v>41795</v>
      </c>
      <c r="I147" s="279">
        <f t="shared" ref="I147:I210" si="115">I146+1</f>
        <v>42160</v>
      </c>
      <c r="J147" s="279">
        <f t="shared" ref="J147:J210" si="116">J146+1</f>
        <v>42526</v>
      </c>
      <c r="K147" s="279">
        <f t="shared" ref="K147:K210" si="117">K146+1</f>
        <v>42891</v>
      </c>
      <c r="L147" s="279">
        <f t="shared" ref="L147:L210" si="118">L146+1</f>
        <v>43256</v>
      </c>
      <c r="M147" s="279">
        <f t="shared" ref="M147:M210" si="119">M146+1</f>
        <v>43621</v>
      </c>
      <c r="N147" s="279">
        <f t="shared" ref="N147:N210" si="120">N146+1</f>
        <v>43987</v>
      </c>
      <c r="O147" s="279">
        <f t="shared" ref="O147:O210" si="121">O146+1</f>
        <v>44352</v>
      </c>
      <c r="P147" s="279">
        <f t="shared" ref="P147:P210" si="122">P146+1</f>
        <v>44717</v>
      </c>
      <c r="Q147" s="279">
        <f t="shared" ref="Q147:Q210" si="123">Q146+1</f>
        <v>45082</v>
      </c>
      <c r="R147" s="279">
        <f t="shared" ref="R147:R210" si="124">R146+1</f>
        <v>45448</v>
      </c>
      <c r="S147" s="279">
        <f t="shared" ref="S147:S210" si="125">S146+1</f>
        <v>45813</v>
      </c>
    </row>
    <row r="148" spans="2:19" s="8" customFormat="1" ht="30" customHeight="1">
      <c r="B148" s="28"/>
      <c r="C148" s="137">
        <f t="shared" si="109"/>
        <v>39970</v>
      </c>
      <c r="D148" s="279">
        <f t="shared" si="110"/>
        <v>40335</v>
      </c>
      <c r="E148" s="279">
        <f t="shared" si="111"/>
        <v>40700</v>
      </c>
      <c r="F148" s="279">
        <f t="shared" si="112"/>
        <v>41066</v>
      </c>
      <c r="G148" s="279">
        <f t="shared" si="113"/>
        <v>41431</v>
      </c>
      <c r="H148" s="279">
        <f t="shared" si="114"/>
        <v>41796</v>
      </c>
      <c r="I148" s="279">
        <f t="shared" si="115"/>
        <v>42161</v>
      </c>
      <c r="J148" s="279">
        <f t="shared" si="116"/>
        <v>42527</v>
      </c>
      <c r="K148" s="279">
        <f t="shared" si="117"/>
        <v>42892</v>
      </c>
      <c r="L148" s="279">
        <f t="shared" si="118"/>
        <v>43257</v>
      </c>
      <c r="M148" s="279">
        <f t="shared" si="119"/>
        <v>43622</v>
      </c>
      <c r="N148" s="279">
        <f t="shared" si="120"/>
        <v>43988</v>
      </c>
      <c r="O148" s="279">
        <f t="shared" si="121"/>
        <v>44353</v>
      </c>
      <c r="P148" s="279">
        <f t="shared" si="122"/>
        <v>44718</v>
      </c>
      <c r="Q148" s="279">
        <f t="shared" si="123"/>
        <v>45083</v>
      </c>
      <c r="R148" s="279">
        <f t="shared" si="124"/>
        <v>45449</v>
      </c>
      <c r="S148" s="279">
        <f t="shared" si="125"/>
        <v>45814</v>
      </c>
    </row>
    <row r="149" spans="2:19" s="8" customFormat="1" ht="30" customHeight="1">
      <c r="B149" s="28"/>
      <c r="C149" s="137">
        <f t="shared" si="109"/>
        <v>39971</v>
      </c>
      <c r="D149" s="279">
        <f t="shared" si="110"/>
        <v>40336</v>
      </c>
      <c r="E149" s="279">
        <f t="shared" si="111"/>
        <v>40701</v>
      </c>
      <c r="F149" s="279">
        <f t="shared" si="112"/>
        <v>41067</v>
      </c>
      <c r="G149" s="279">
        <f t="shared" si="113"/>
        <v>41432</v>
      </c>
      <c r="H149" s="279">
        <f t="shared" si="114"/>
        <v>41797</v>
      </c>
      <c r="I149" s="279">
        <f t="shared" si="115"/>
        <v>42162</v>
      </c>
      <c r="J149" s="279">
        <f t="shared" si="116"/>
        <v>42528</v>
      </c>
      <c r="K149" s="279">
        <f t="shared" si="117"/>
        <v>42893</v>
      </c>
      <c r="L149" s="279">
        <f t="shared" si="118"/>
        <v>43258</v>
      </c>
      <c r="M149" s="279">
        <f t="shared" si="119"/>
        <v>43623</v>
      </c>
      <c r="N149" s="279">
        <f t="shared" si="120"/>
        <v>43989</v>
      </c>
      <c r="O149" s="279">
        <f t="shared" si="121"/>
        <v>44354</v>
      </c>
      <c r="P149" s="279">
        <f t="shared" si="122"/>
        <v>44719</v>
      </c>
      <c r="Q149" s="279">
        <f t="shared" si="123"/>
        <v>45084</v>
      </c>
      <c r="R149" s="279">
        <f t="shared" si="124"/>
        <v>45450</v>
      </c>
      <c r="S149" s="279">
        <f t="shared" si="125"/>
        <v>45815</v>
      </c>
    </row>
    <row r="150" spans="2:19" s="8" customFormat="1" ht="30" customHeight="1">
      <c r="B150" s="28"/>
      <c r="C150" s="137">
        <f t="shared" si="109"/>
        <v>39972</v>
      </c>
      <c r="D150" s="279">
        <f t="shared" si="110"/>
        <v>40337</v>
      </c>
      <c r="E150" s="279">
        <f t="shared" si="111"/>
        <v>40702</v>
      </c>
      <c r="F150" s="279">
        <f t="shared" si="112"/>
        <v>41068</v>
      </c>
      <c r="G150" s="279">
        <f t="shared" si="113"/>
        <v>41433</v>
      </c>
      <c r="H150" s="279">
        <f t="shared" si="114"/>
        <v>41798</v>
      </c>
      <c r="I150" s="279">
        <f t="shared" si="115"/>
        <v>42163</v>
      </c>
      <c r="J150" s="279">
        <f t="shared" si="116"/>
        <v>42529</v>
      </c>
      <c r="K150" s="279">
        <f t="shared" si="117"/>
        <v>42894</v>
      </c>
      <c r="L150" s="279">
        <f t="shared" si="118"/>
        <v>43259</v>
      </c>
      <c r="M150" s="279">
        <f t="shared" si="119"/>
        <v>43624</v>
      </c>
      <c r="N150" s="279">
        <f t="shared" si="120"/>
        <v>43990</v>
      </c>
      <c r="O150" s="279">
        <f t="shared" si="121"/>
        <v>44355</v>
      </c>
      <c r="P150" s="279">
        <f t="shared" si="122"/>
        <v>44720</v>
      </c>
      <c r="Q150" s="279">
        <f t="shared" si="123"/>
        <v>45085</v>
      </c>
      <c r="R150" s="279">
        <f t="shared" si="124"/>
        <v>45451</v>
      </c>
      <c r="S150" s="279">
        <f t="shared" si="125"/>
        <v>45816</v>
      </c>
    </row>
    <row r="151" spans="2:19" s="8" customFormat="1" ht="30" customHeight="1">
      <c r="B151" s="28"/>
      <c r="C151" s="137">
        <f t="shared" si="109"/>
        <v>39973</v>
      </c>
      <c r="D151" s="279">
        <f t="shared" si="110"/>
        <v>40338</v>
      </c>
      <c r="E151" s="279">
        <f t="shared" si="111"/>
        <v>40703</v>
      </c>
      <c r="F151" s="279">
        <f t="shared" si="112"/>
        <v>41069</v>
      </c>
      <c r="G151" s="279">
        <f t="shared" si="113"/>
        <v>41434</v>
      </c>
      <c r="H151" s="279">
        <f t="shared" si="114"/>
        <v>41799</v>
      </c>
      <c r="I151" s="279">
        <f t="shared" si="115"/>
        <v>42164</v>
      </c>
      <c r="J151" s="279">
        <f t="shared" si="116"/>
        <v>42530</v>
      </c>
      <c r="K151" s="279">
        <f t="shared" si="117"/>
        <v>42895</v>
      </c>
      <c r="L151" s="279">
        <f t="shared" si="118"/>
        <v>43260</v>
      </c>
      <c r="M151" s="279">
        <f t="shared" si="119"/>
        <v>43625</v>
      </c>
      <c r="N151" s="279">
        <f t="shared" si="120"/>
        <v>43991</v>
      </c>
      <c r="O151" s="279">
        <f t="shared" si="121"/>
        <v>44356</v>
      </c>
      <c r="P151" s="279">
        <f t="shared" si="122"/>
        <v>44721</v>
      </c>
      <c r="Q151" s="279">
        <f t="shared" si="123"/>
        <v>45086</v>
      </c>
      <c r="R151" s="279">
        <f t="shared" si="124"/>
        <v>45452</v>
      </c>
      <c r="S151" s="279">
        <f t="shared" si="125"/>
        <v>45817</v>
      </c>
    </row>
    <row r="152" spans="2:19" s="8" customFormat="1" ht="30" customHeight="1">
      <c r="B152" s="28"/>
      <c r="C152" s="137">
        <f t="shared" si="109"/>
        <v>39974</v>
      </c>
      <c r="D152" s="279">
        <f t="shared" si="110"/>
        <v>40339</v>
      </c>
      <c r="E152" s="279">
        <f t="shared" si="111"/>
        <v>40704</v>
      </c>
      <c r="F152" s="279">
        <f t="shared" si="112"/>
        <v>41070</v>
      </c>
      <c r="G152" s="279">
        <f t="shared" si="113"/>
        <v>41435</v>
      </c>
      <c r="H152" s="279">
        <f t="shared" si="114"/>
        <v>41800</v>
      </c>
      <c r="I152" s="279">
        <f t="shared" si="115"/>
        <v>42165</v>
      </c>
      <c r="J152" s="279">
        <f t="shared" si="116"/>
        <v>42531</v>
      </c>
      <c r="K152" s="279">
        <f t="shared" si="117"/>
        <v>42896</v>
      </c>
      <c r="L152" s="279">
        <f t="shared" si="118"/>
        <v>43261</v>
      </c>
      <c r="M152" s="279">
        <f t="shared" si="119"/>
        <v>43626</v>
      </c>
      <c r="N152" s="279">
        <f t="shared" si="120"/>
        <v>43992</v>
      </c>
      <c r="O152" s="279">
        <f t="shared" si="121"/>
        <v>44357</v>
      </c>
      <c r="P152" s="279">
        <f t="shared" si="122"/>
        <v>44722</v>
      </c>
      <c r="Q152" s="279">
        <f t="shared" si="123"/>
        <v>45087</v>
      </c>
      <c r="R152" s="279">
        <f t="shared" si="124"/>
        <v>45453</v>
      </c>
      <c r="S152" s="279">
        <f t="shared" si="125"/>
        <v>45818</v>
      </c>
    </row>
    <row r="153" spans="2:19" s="8" customFormat="1" ht="30" customHeight="1">
      <c r="B153" s="28"/>
      <c r="C153" s="137">
        <f t="shared" si="109"/>
        <v>39975</v>
      </c>
      <c r="D153" s="279">
        <f t="shared" si="110"/>
        <v>40340</v>
      </c>
      <c r="E153" s="279">
        <f t="shared" si="111"/>
        <v>40705</v>
      </c>
      <c r="F153" s="279">
        <f t="shared" si="112"/>
        <v>41071</v>
      </c>
      <c r="G153" s="279">
        <f t="shared" si="113"/>
        <v>41436</v>
      </c>
      <c r="H153" s="279">
        <f t="shared" si="114"/>
        <v>41801</v>
      </c>
      <c r="I153" s="279">
        <f t="shared" si="115"/>
        <v>42166</v>
      </c>
      <c r="J153" s="279">
        <f t="shared" si="116"/>
        <v>42532</v>
      </c>
      <c r="K153" s="279">
        <f t="shared" si="117"/>
        <v>42897</v>
      </c>
      <c r="L153" s="279">
        <f t="shared" si="118"/>
        <v>43262</v>
      </c>
      <c r="M153" s="279">
        <f t="shared" si="119"/>
        <v>43627</v>
      </c>
      <c r="N153" s="279">
        <f t="shared" si="120"/>
        <v>43993</v>
      </c>
      <c r="O153" s="279">
        <f t="shared" si="121"/>
        <v>44358</v>
      </c>
      <c r="P153" s="279">
        <f t="shared" si="122"/>
        <v>44723</v>
      </c>
      <c r="Q153" s="279">
        <f t="shared" si="123"/>
        <v>45088</v>
      </c>
      <c r="R153" s="279">
        <f t="shared" si="124"/>
        <v>45454</v>
      </c>
      <c r="S153" s="279">
        <f t="shared" si="125"/>
        <v>45819</v>
      </c>
    </row>
    <row r="154" spans="2:19" s="8" customFormat="1" ht="30" customHeight="1">
      <c r="B154" s="28"/>
      <c r="C154" s="137">
        <f t="shared" si="109"/>
        <v>39976</v>
      </c>
      <c r="D154" s="279">
        <f t="shared" si="110"/>
        <v>40341</v>
      </c>
      <c r="E154" s="279">
        <f t="shared" si="111"/>
        <v>40706</v>
      </c>
      <c r="F154" s="279">
        <f t="shared" si="112"/>
        <v>41072</v>
      </c>
      <c r="G154" s="279">
        <f t="shared" si="113"/>
        <v>41437</v>
      </c>
      <c r="H154" s="279">
        <f t="shared" si="114"/>
        <v>41802</v>
      </c>
      <c r="I154" s="279">
        <f t="shared" si="115"/>
        <v>42167</v>
      </c>
      <c r="J154" s="279">
        <f t="shared" si="116"/>
        <v>42533</v>
      </c>
      <c r="K154" s="279">
        <f t="shared" si="117"/>
        <v>42898</v>
      </c>
      <c r="L154" s="279">
        <f t="shared" si="118"/>
        <v>43263</v>
      </c>
      <c r="M154" s="279">
        <f t="shared" si="119"/>
        <v>43628</v>
      </c>
      <c r="N154" s="279">
        <f t="shared" si="120"/>
        <v>43994</v>
      </c>
      <c r="O154" s="279">
        <f t="shared" si="121"/>
        <v>44359</v>
      </c>
      <c r="P154" s="279">
        <f t="shared" si="122"/>
        <v>44724</v>
      </c>
      <c r="Q154" s="279">
        <f t="shared" si="123"/>
        <v>45089</v>
      </c>
      <c r="R154" s="279">
        <f t="shared" si="124"/>
        <v>45455</v>
      </c>
      <c r="S154" s="279">
        <f t="shared" si="125"/>
        <v>45820</v>
      </c>
    </row>
    <row r="155" spans="2:19" s="8" customFormat="1" ht="30" customHeight="1">
      <c r="B155" s="28"/>
      <c r="C155" s="137">
        <f t="shared" si="109"/>
        <v>39977</v>
      </c>
      <c r="D155" s="279">
        <f t="shared" si="110"/>
        <v>40342</v>
      </c>
      <c r="E155" s="279">
        <f t="shared" si="111"/>
        <v>40707</v>
      </c>
      <c r="F155" s="279">
        <f t="shared" si="112"/>
        <v>41073</v>
      </c>
      <c r="G155" s="279">
        <f t="shared" si="113"/>
        <v>41438</v>
      </c>
      <c r="H155" s="279">
        <f t="shared" si="114"/>
        <v>41803</v>
      </c>
      <c r="I155" s="279">
        <f t="shared" si="115"/>
        <v>42168</v>
      </c>
      <c r="J155" s="279">
        <f t="shared" si="116"/>
        <v>42534</v>
      </c>
      <c r="K155" s="279">
        <f t="shared" si="117"/>
        <v>42899</v>
      </c>
      <c r="L155" s="279">
        <f t="shared" si="118"/>
        <v>43264</v>
      </c>
      <c r="M155" s="279">
        <f t="shared" si="119"/>
        <v>43629</v>
      </c>
      <c r="N155" s="279">
        <f t="shared" si="120"/>
        <v>43995</v>
      </c>
      <c r="O155" s="279">
        <f t="shared" si="121"/>
        <v>44360</v>
      </c>
      <c r="P155" s="279">
        <f t="shared" si="122"/>
        <v>44725</v>
      </c>
      <c r="Q155" s="279">
        <f t="shared" si="123"/>
        <v>45090</v>
      </c>
      <c r="R155" s="279">
        <f t="shared" si="124"/>
        <v>45456</v>
      </c>
      <c r="S155" s="279">
        <f t="shared" si="125"/>
        <v>45821</v>
      </c>
    </row>
    <row r="156" spans="2:19" s="8" customFormat="1" ht="30" customHeight="1">
      <c r="B156" s="28"/>
      <c r="C156" s="137">
        <f t="shared" si="109"/>
        <v>39978</v>
      </c>
      <c r="D156" s="279">
        <f t="shared" si="110"/>
        <v>40343</v>
      </c>
      <c r="E156" s="279">
        <f t="shared" si="111"/>
        <v>40708</v>
      </c>
      <c r="F156" s="279">
        <f t="shared" si="112"/>
        <v>41074</v>
      </c>
      <c r="G156" s="279">
        <f t="shared" si="113"/>
        <v>41439</v>
      </c>
      <c r="H156" s="279">
        <f t="shared" si="114"/>
        <v>41804</v>
      </c>
      <c r="I156" s="279">
        <f t="shared" si="115"/>
        <v>42169</v>
      </c>
      <c r="J156" s="279">
        <f t="shared" si="116"/>
        <v>42535</v>
      </c>
      <c r="K156" s="279">
        <f t="shared" si="117"/>
        <v>42900</v>
      </c>
      <c r="L156" s="279">
        <f t="shared" si="118"/>
        <v>43265</v>
      </c>
      <c r="M156" s="279">
        <f t="shared" si="119"/>
        <v>43630</v>
      </c>
      <c r="N156" s="279">
        <f t="shared" si="120"/>
        <v>43996</v>
      </c>
      <c r="O156" s="279">
        <f t="shared" si="121"/>
        <v>44361</v>
      </c>
      <c r="P156" s="279">
        <f t="shared" si="122"/>
        <v>44726</v>
      </c>
      <c r="Q156" s="279">
        <f t="shared" si="123"/>
        <v>45091</v>
      </c>
      <c r="R156" s="279">
        <f t="shared" si="124"/>
        <v>45457</v>
      </c>
      <c r="S156" s="279">
        <f t="shared" si="125"/>
        <v>45822</v>
      </c>
    </row>
    <row r="157" spans="2:19" s="8" customFormat="1" ht="30" customHeight="1">
      <c r="B157" s="28"/>
      <c r="C157" s="137">
        <f t="shared" si="109"/>
        <v>39979</v>
      </c>
      <c r="D157" s="279">
        <f t="shared" si="110"/>
        <v>40344</v>
      </c>
      <c r="E157" s="279">
        <f t="shared" si="111"/>
        <v>40709</v>
      </c>
      <c r="F157" s="279">
        <f t="shared" si="112"/>
        <v>41075</v>
      </c>
      <c r="G157" s="279">
        <f t="shared" si="113"/>
        <v>41440</v>
      </c>
      <c r="H157" s="279">
        <f t="shared" si="114"/>
        <v>41805</v>
      </c>
      <c r="I157" s="279">
        <f t="shared" si="115"/>
        <v>42170</v>
      </c>
      <c r="J157" s="279">
        <f t="shared" si="116"/>
        <v>42536</v>
      </c>
      <c r="K157" s="279">
        <f t="shared" si="117"/>
        <v>42901</v>
      </c>
      <c r="L157" s="279">
        <f t="shared" si="118"/>
        <v>43266</v>
      </c>
      <c r="M157" s="279">
        <f t="shared" si="119"/>
        <v>43631</v>
      </c>
      <c r="N157" s="279">
        <f t="shared" si="120"/>
        <v>43997</v>
      </c>
      <c r="O157" s="279">
        <f t="shared" si="121"/>
        <v>44362</v>
      </c>
      <c r="P157" s="279">
        <f t="shared" si="122"/>
        <v>44727</v>
      </c>
      <c r="Q157" s="279">
        <f t="shared" si="123"/>
        <v>45092</v>
      </c>
      <c r="R157" s="279">
        <f t="shared" si="124"/>
        <v>45458</v>
      </c>
      <c r="S157" s="279">
        <f t="shared" si="125"/>
        <v>45823</v>
      </c>
    </row>
    <row r="158" spans="2:19" s="8" customFormat="1" ht="30" customHeight="1">
      <c r="B158" s="28"/>
      <c r="C158" s="137">
        <f t="shared" si="109"/>
        <v>39980</v>
      </c>
      <c r="D158" s="279">
        <f t="shared" si="110"/>
        <v>40345</v>
      </c>
      <c r="E158" s="279">
        <f t="shared" si="111"/>
        <v>40710</v>
      </c>
      <c r="F158" s="279">
        <f t="shared" si="112"/>
        <v>41076</v>
      </c>
      <c r="G158" s="279">
        <f t="shared" si="113"/>
        <v>41441</v>
      </c>
      <c r="H158" s="279">
        <f t="shared" si="114"/>
        <v>41806</v>
      </c>
      <c r="I158" s="279">
        <f t="shared" si="115"/>
        <v>42171</v>
      </c>
      <c r="J158" s="279">
        <f t="shared" si="116"/>
        <v>42537</v>
      </c>
      <c r="K158" s="279">
        <f t="shared" si="117"/>
        <v>42902</v>
      </c>
      <c r="L158" s="279">
        <f t="shared" si="118"/>
        <v>43267</v>
      </c>
      <c r="M158" s="279">
        <f t="shared" si="119"/>
        <v>43632</v>
      </c>
      <c r="N158" s="279">
        <f t="shared" si="120"/>
        <v>43998</v>
      </c>
      <c r="O158" s="279">
        <f t="shared" si="121"/>
        <v>44363</v>
      </c>
      <c r="P158" s="279">
        <f t="shared" si="122"/>
        <v>44728</v>
      </c>
      <c r="Q158" s="279">
        <f t="shared" si="123"/>
        <v>45093</v>
      </c>
      <c r="R158" s="279">
        <f t="shared" si="124"/>
        <v>45459</v>
      </c>
      <c r="S158" s="279">
        <f t="shared" si="125"/>
        <v>45824</v>
      </c>
    </row>
    <row r="159" spans="2:19" s="8" customFormat="1" ht="30" customHeight="1">
      <c r="B159" s="28"/>
      <c r="C159" s="137">
        <f t="shared" si="109"/>
        <v>39981</v>
      </c>
      <c r="D159" s="279">
        <f t="shared" si="110"/>
        <v>40346</v>
      </c>
      <c r="E159" s="279">
        <f t="shared" si="111"/>
        <v>40711</v>
      </c>
      <c r="F159" s="279">
        <f t="shared" si="112"/>
        <v>41077</v>
      </c>
      <c r="G159" s="279">
        <f t="shared" si="113"/>
        <v>41442</v>
      </c>
      <c r="H159" s="279">
        <f t="shared" si="114"/>
        <v>41807</v>
      </c>
      <c r="I159" s="279">
        <f t="shared" si="115"/>
        <v>42172</v>
      </c>
      <c r="J159" s="279">
        <f t="shared" si="116"/>
        <v>42538</v>
      </c>
      <c r="K159" s="279">
        <f t="shared" si="117"/>
        <v>42903</v>
      </c>
      <c r="L159" s="279">
        <f t="shared" si="118"/>
        <v>43268</v>
      </c>
      <c r="M159" s="279">
        <f t="shared" si="119"/>
        <v>43633</v>
      </c>
      <c r="N159" s="279">
        <f t="shared" si="120"/>
        <v>43999</v>
      </c>
      <c r="O159" s="279">
        <f t="shared" si="121"/>
        <v>44364</v>
      </c>
      <c r="P159" s="279">
        <f t="shared" si="122"/>
        <v>44729</v>
      </c>
      <c r="Q159" s="279">
        <f t="shared" si="123"/>
        <v>45094</v>
      </c>
      <c r="R159" s="279">
        <f t="shared" si="124"/>
        <v>45460</v>
      </c>
      <c r="S159" s="279">
        <f t="shared" si="125"/>
        <v>45825</v>
      </c>
    </row>
    <row r="160" spans="2:19" s="8" customFormat="1" ht="30" customHeight="1">
      <c r="B160" s="28"/>
      <c r="C160" s="137">
        <f t="shared" si="109"/>
        <v>39982</v>
      </c>
      <c r="D160" s="279">
        <f t="shared" si="110"/>
        <v>40347</v>
      </c>
      <c r="E160" s="279">
        <f t="shared" si="111"/>
        <v>40712</v>
      </c>
      <c r="F160" s="279">
        <f t="shared" si="112"/>
        <v>41078</v>
      </c>
      <c r="G160" s="279">
        <f t="shared" si="113"/>
        <v>41443</v>
      </c>
      <c r="H160" s="279">
        <f t="shared" si="114"/>
        <v>41808</v>
      </c>
      <c r="I160" s="279">
        <f t="shared" si="115"/>
        <v>42173</v>
      </c>
      <c r="J160" s="279">
        <f t="shared" si="116"/>
        <v>42539</v>
      </c>
      <c r="K160" s="279">
        <f t="shared" si="117"/>
        <v>42904</v>
      </c>
      <c r="L160" s="279">
        <f t="shared" si="118"/>
        <v>43269</v>
      </c>
      <c r="M160" s="279">
        <f t="shared" si="119"/>
        <v>43634</v>
      </c>
      <c r="N160" s="279">
        <f t="shared" si="120"/>
        <v>44000</v>
      </c>
      <c r="O160" s="279">
        <f t="shared" si="121"/>
        <v>44365</v>
      </c>
      <c r="P160" s="279">
        <f t="shared" si="122"/>
        <v>44730</v>
      </c>
      <c r="Q160" s="279">
        <f t="shared" si="123"/>
        <v>45095</v>
      </c>
      <c r="R160" s="279">
        <f t="shared" si="124"/>
        <v>45461</v>
      </c>
      <c r="S160" s="279">
        <f t="shared" si="125"/>
        <v>45826</v>
      </c>
    </row>
    <row r="161" spans="2:19" s="8" customFormat="1" ht="30" customHeight="1">
      <c r="B161" s="28"/>
      <c r="C161" s="137">
        <f t="shared" si="109"/>
        <v>39983</v>
      </c>
      <c r="D161" s="279">
        <f t="shared" si="110"/>
        <v>40348</v>
      </c>
      <c r="E161" s="279">
        <f t="shared" si="111"/>
        <v>40713</v>
      </c>
      <c r="F161" s="279">
        <f t="shared" si="112"/>
        <v>41079</v>
      </c>
      <c r="G161" s="279">
        <f t="shared" si="113"/>
        <v>41444</v>
      </c>
      <c r="H161" s="279">
        <f t="shared" si="114"/>
        <v>41809</v>
      </c>
      <c r="I161" s="279">
        <f t="shared" si="115"/>
        <v>42174</v>
      </c>
      <c r="J161" s="279">
        <f t="shared" si="116"/>
        <v>42540</v>
      </c>
      <c r="K161" s="279">
        <f t="shared" si="117"/>
        <v>42905</v>
      </c>
      <c r="L161" s="279">
        <f t="shared" si="118"/>
        <v>43270</v>
      </c>
      <c r="M161" s="279">
        <f t="shared" si="119"/>
        <v>43635</v>
      </c>
      <c r="N161" s="279">
        <f t="shared" si="120"/>
        <v>44001</v>
      </c>
      <c r="O161" s="279">
        <f t="shared" si="121"/>
        <v>44366</v>
      </c>
      <c r="P161" s="279">
        <f t="shared" si="122"/>
        <v>44731</v>
      </c>
      <c r="Q161" s="279">
        <f t="shared" si="123"/>
        <v>45096</v>
      </c>
      <c r="R161" s="279">
        <f t="shared" si="124"/>
        <v>45462</v>
      </c>
      <c r="S161" s="279">
        <f t="shared" si="125"/>
        <v>45827</v>
      </c>
    </row>
    <row r="162" spans="2:19" s="8" customFormat="1" ht="30" customHeight="1">
      <c r="B162" s="28"/>
      <c r="C162" s="137">
        <f t="shared" si="109"/>
        <v>39984</v>
      </c>
      <c r="D162" s="279">
        <f t="shared" si="110"/>
        <v>40349</v>
      </c>
      <c r="E162" s="279">
        <f t="shared" si="111"/>
        <v>40714</v>
      </c>
      <c r="F162" s="279">
        <f t="shared" si="112"/>
        <v>41080</v>
      </c>
      <c r="G162" s="279">
        <f t="shared" si="113"/>
        <v>41445</v>
      </c>
      <c r="H162" s="279">
        <f t="shared" si="114"/>
        <v>41810</v>
      </c>
      <c r="I162" s="279">
        <f t="shared" si="115"/>
        <v>42175</v>
      </c>
      <c r="J162" s="279">
        <f t="shared" si="116"/>
        <v>42541</v>
      </c>
      <c r="K162" s="279">
        <f t="shared" si="117"/>
        <v>42906</v>
      </c>
      <c r="L162" s="279">
        <f t="shared" si="118"/>
        <v>43271</v>
      </c>
      <c r="M162" s="279">
        <f t="shared" si="119"/>
        <v>43636</v>
      </c>
      <c r="N162" s="279">
        <f t="shared" si="120"/>
        <v>44002</v>
      </c>
      <c r="O162" s="279">
        <f t="shared" si="121"/>
        <v>44367</v>
      </c>
      <c r="P162" s="279">
        <f t="shared" si="122"/>
        <v>44732</v>
      </c>
      <c r="Q162" s="279">
        <f t="shared" si="123"/>
        <v>45097</v>
      </c>
      <c r="R162" s="279">
        <f t="shared" si="124"/>
        <v>45463</v>
      </c>
      <c r="S162" s="279">
        <f t="shared" si="125"/>
        <v>45828</v>
      </c>
    </row>
    <row r="163" spans="2:19" s="8" customFormat="1" ht="30" customHeight="1">
      <c r="B163" s="28"/>
      <c r="C163" s="137">
        <f t="shared" si="109"/>
        <v>39985</v>
      </c>
      <c r="D163" s="279">
        <f t="shared" si="110"/>
        <v>40350</v>
      </c>
      <c r="E163" s="279">
        <f t="shared" si="111"/>
        <v>40715</v>
      </c>
      <c r="F163" s="279">
        <f t="shared" si="112"/>
        <v>41081</v>
      </c>
      <c r="G163" s="279">
        <f t="shared" si="113"/>
        <v>41446</v>
      </c>
      <c r="H163" s="279">
        <f t="shared" si="114"/>
        <v>41811</v>
      </c>
      <c r="I163" s="279">
        <f t="shared" si="115"/>
        <v>42176</v>
      </c>
      <c r="J163" s="279">
        <f t="shared" si="116"/>
        <v>42542</v>
      </c>
      <c r="K163" s="279">
        <f t="shared" si="117"/>
        <v>42907</v>
      </c>
      <c r="L163" s="279">
        <f t="shared" si="118"/>
        <v>43272</v>
      </c>
      <c r="M163" s="279">
        <f t="shared" si="119"/>
        <v>43637</v>
      </c>
      <c r="N163" s="279">
        <f t="shared" si="120"/>
        <v>44003</v>
      </c>
      <c r="O163" s="279">
        <f t="shared" si="121"/>
        <v>44368</v>
      </c>
      <c r="P163" s="279">
        <f t="shared" si="122"/>
        <v>44733</v>
      </c>
      <c r="Q163" s="279">
        <f t="shared" si="123"/>
        <v>45098</v>
      </c>
      <c r="R163" s="279">
        <f t="shared" si="124"/>
        <v>45464</v>
      </c>
      <c r="S163" s="279">
        <f t="shared" si="125"/>
        <v>45829</v>
      </c>
    </row>
    <row r="164" spans="2:19" s="8" customFormat="1" ht="30" customHeight="1">
      <c r="B164" s="28"/>
      <c r="C164" s="137">
        <f t="shared" si="109"/>
        <v>39986</v>
      </c>
      <c r="D164" s="279">
        <f t="shared" si="110"/>
        <v>40351</v>
      </c>
      <c r="E164" s="279">
        <f t="shared" si="111"/>
        <v>40716</v>
      </c>
      <c r="F164" s="279">
        <f t="shared" si="112"/>
        <v>41082</v>
      </c>
      <c r="G164" s="279">
        <f t="shared" si="113"/>
        <v>41447</v>
      </c>
      <c r="H164" s="279">
        <f t="shared" si="114"/>
        <v>41812</v>
      </c>
      <c r="I164" s="279">
        <f t="shared" si="115"/>
        <v>42177</v>
      </c>
      <c r="J164" s="279">
        <f t="shared" si="116"/>
        <v>42543</v>
      </c>
      <c r="K164" s="279">
        <f t="shared" si="117"/>
        <v>42908</v>
      </c>
      <c r="L164" s="279">
        <f t="shared" si="118"/>
        <v>43273</v>
      </c>
      <c r="M164" s="279">
        <f t="shared" si="119"/>
        <v>43638</v>
      </c>
      <c r="N164" s="279">
        <f t="shared" si="120"/>
        <v>44004</v>
      </c>
      <c r="O164" s="279">
        <f t="shared" si="121"/>
        <v>44369</v>
      </c>
      <c r="P164" s="279">
        <f t="shared" si="122"/>
        <v>44734</v>
      </c>
      <c r="Q164" s="279">
        <f t="shared" si="123"/>
        <v>45099</v>
      </c>
      <c r="R164" s="279">
        <f t="shared" si="124"/>
        <v>45465</v>
      </c>
      <c r="S164" s="279">
        <f t="shared" si="125"/>
        <v>45830</v>
      </c>
    </row>
    <row r="165" spans="2:19" s="8" customFormat="1" ht="30" customHeight="1">
      <c r="B165" s="28"/>
      <c r="C165" s="137">
        <f t="shared" si="109"/>
        <v>39987</v>
      </c>
      <c r="D165" s="279">
        <f t="shared" si="110"/>
        <v>40352</v>
      </c>
      <c r="E165" s="279">
        <f t="shared" si="111"/>
        <v>40717</v>
      </c>
      <c r="F165" s="279">
        <f t="shared" si="112"/>
        <v>41083</v>
      </c>
      <c r="G165" s="279">
        <f t="shared" si="113"/>
        <v>41448</v>
      </c>
      <c r="H165" s="279">
        <f t="shared" si="114"/>
        <v>41813</v>
      </c>
      <c r="I165" s="279">
        <f t="shared" si="115"/>
        <v>42178</v>
      </c>
      <c r="J165" s="279">
        <f t="shared" si="116"/>
        <v>42544</v>
      </c>
      <c r="K165" s="279">
        <f t="shared" si="117"/>
        <v>42909</v>
      </c>
      <c r="L165" s="279">
        <f t="shared" si="118"/>
        <v>43274</v>
      </c>
      <c r="M165" s="279">
        <f t="shared" si="119"/>
        <v>43639</v>
      </c>
      <c r="N165" s="279">
        <f t="shared" si="120"/>
        <v>44005</v>
      </c>
      <c r="O165" s="279">
        <f t="shared" si="121"/>
        <v>44370</v>
      </c>
      <c r="P165" s="279">
        <f t="shared" si="122"/>
        <v>44735</v>
      </c>
      <c r="Q165" s="279">
        <f t="shared" si="123"/>
        <v>45100</v>
      </c>
      <c r="R165" s="279">
        <f t="shared" si="124"/>
        <v>45466</v>
      </c>
      <c r="S165" s="279">
        <f t="shared" si="125"/>
        <v>45831</v>
      </c>
    </row>
    <row r="166" spans="2:19" s="8" customFormat="1" ht="30" customHeight="1">
      <c r="B166" s="28"/>
      <c r="C166" s="137">
        <f t="shared" si="109"/>
        <v>39988</v>
      </c>
      <c r="D166" s="279">
        <f t="shared" si="110"/>
        <v>40353</v>
      </c>
      <c r="E166" s="279">
        <f t="shared" si="111"/>
        <v>40718</v>
      </c>
      <c r="F166" s="279">
        <f t="shared" si="112"/>
        <v>41084</v>
      </c>
      <c r="G166" s="279">
        <f t="shared" si="113"/>
        <v>41449</v>
      </c>
      <c r="H166" s="279">
        <f t="shared" si="114"/>
        <v>41814</v>
      </c>
      <c r="I166" s="279">
        <f t="shared" si="115"/>
        <v>42179</v>
      </c>
      <c r="J166" s="279">
        <f t="shared" si="116"/>
        <v>42545</v>
      </c>
      <c r="K166" s="279">
        <f t="shared" si="117"/>
        <v>42910</v>
      </c>
      <c r="L166" s="279">
        <f t="shared" si="118"/>
        <v>43275</v>
      </c>
      <c r="M166" s="279">
        <f t="shared" si="119"/>
        <v>43640</v>
      </c>
      <c r="N166" s="279">
        <f t="shared" si="120"/>
        <v>44006</v>
      </c>
      <c r="O166" s="279">
        <f t="shared" si="121"/>
        <v>44371</v>
      </c>
      <c r="P166" s="279">
        <f t="shared" si="122"/>
        <v>44736</v>
      </c>
      <c r="Q166" s="279">
        <f t="shared" si="123"/>
        <v>45101</v>
      </c>
      <c r="R166" s="279">
        <f t="shared" si="124"/>
        <v>45467</v>
      </c>
      <c r="S166" s="279">
        <f t="shared" si="125"/>
        <v>45832</v>
      </c>
    </row>
    <row r="167" spans="2:19" s="8" customFormat="1" ht="30" customHeight="1">
      <c r="B167" s="28"/>
      <c r="C167" s="137">
        <f t="shared" si="109"/>
        <v>39989</v>
      </c>
      <c r="D167" s="279">
        <f t="shared" si="110"/>
        <v>40354</v>
      </c>
      <c r="E167" s="279">
        <f t="shared" si="111"/>
        <v>40719</v>
      </c>
      <c r="F167" s="279">
        <f t="shared" si="112"/>
        <v>41085</v>
      </c>
      <c r="G167" s="279">
        <f t="shared" si="113"/>
        <v>41450</v>
      </c>
      <c r="H167" s="279">
        <f t="shared" si="114"/>
        <v>41815</v>
      </c>
      <c r="I167" s="279">
        <f t="shared" si="115"/>
        <v>42180</v>
      </c>
      <c r="J167" s="279">
        <f t="shared" si="116"/>
        <v>42546</v>
      </c>
      <c r="K167" s="279">
        <f t="shared" si="117"/>
        <v>42911</v>
      </c>
      <c r="L167" s="279">
        <f t="shared" si="118"/>
        <v>43276</v>
      </c>
      <c r="M167" s="279">
        <f t="shared" si="119"/>
        <v>43641</v>
      </c>
      <c r="N167" s="279">
        <f t="shared" si="120"/>
        <v>44007</v>
      </c>
      <c r="O167" s="279">
        <f t="shared" si="121"/>
        <v>44372</v>
      </c>
      <c r="P167" s="279">
        <f t="shared" si="122"/>
        <v>44737</v>
      </c>
      <c r="Q167" s="279">
        <f t="shared" si="123"/>
        <v>45102</v>
      </c>
      <c r="R167" s="279">
        <f t="shared" si="124"/>
        <v>45468</v>
      </c>
      <c r="S167" s="279">
        <f t="shared" si="125"/>
        <v>45833</v>
      </c>
    </row>
    <row r="168" spans="2:19" s="8" customFormat="1" ht="30" customHeight="1">
      <c r="B168" s="28"/>
      <c r="C168" s="137">
        <f t="shared" si="109"/>
        <v>39990</v>
      </c>
      <c r="D168" s="279">
        <f t="shared" si="110"/>
        <v>40355</v>
      </c>
      <c r="E168" s="279">
        <f t="shared" si="111"/>
        <v>40720</v>
      </c>
      <c r="F168" s="279">
        <f t="shared" si="112"/>
        <v>41086</v>
      </c>
      <c r="G168" s="279">
        <f t="shared" si="113"/>
        <v>41451</v>
      </c>
      <c r="H168" s="279">
        <f t="shared" si="114"/>
        <v>41816</v>
      </c>
      <c r="I168" s="279">
        <f t="shared" si="115"/>
        <v>42181</v>
      </c>
      <c r="J168" s="279">
        <f t="shared" si="116"/>
        <v>42547</v>
      </c>
      <c r="K168" s="279">
        <f t="shared" si="117"/>
        <v>42912</v>
      </c>
      <c r="L168" s="279">
        <f t="shared" si="118"/>
        <v>43277</v>
      </c>
      <c r="M168" s="279">
        <f t="shared" si="119"/>
        <v>43642</v>
      </c>
      <c r="N168" s="279">
        <f t="shared" si="120"/>
        <v>44008</v>
      </c>
      <c r="O168" s="279">
        <f t="shared" si="121"/>
        <v>44373</v>
      </c>
      <c r="P168" s="279">
        <f t="shared" si="122"/>
        <v>44738</v>
      </c>
      <c r="Q168" s="279">
        <f t="shared" si="123"/>
        <v>45103</v>
      </c>
      <c r="R168" s="279">
        <f t="shared" si="124"/>
        <v>45469</v>
      </c>
      <c r="S168" s="279">
        <f t="shared" si="125"/>
        <v>45834</v>
      </c>
    </row>
    <row r="169" spans="2:19" s="8" customFormat="1" ht="30" customHeight="1">
      <c r="B169" s="28"/>
      <c r="C169" s="137">
        <f t="shared" si="109"/>
        <v>39991</v>
      </c>
      <c r="D169" s="279">
        <f t="shared" si="110"/>
        <v>40356</v>
      </c>
      <c r="E169" s="279">
        <f t="shared" si="111"/>
        <v>40721</v>
      </c>
      <c r="F169" s="279">
        <f t="shared" si="112"/>
        <v>41087</v>
      </c>
      <c r="G169" s="279">
        <f t="shared" si="113"/>
        <v>41452</v>
      </c>
      <c r="H169" s="279">
        <f t="shared" si="114"/>
        <v>41817</v>
      </c>
      <c r="I169" s="279">
        <f t="shared" si="115"/>
        <v>42182</v>
      </c>
      <c r="J169" s="279">
        <f t="shared" si="116"/>
        <v>42548</v>
      </c>
      <c r="K169" s="279">
        <f t="shared" si="117"/>
        <v>42913</v>
      </c>
      <c r="L169" s="279">
        <f t="shared" si="118"/>
        <v>43278</v>
      </c>
      <c r="M169" s="279">
        <f t="shared" si="119"/>
        <v>43643</v>
      </c>
      <c r="N169" s="279">
        <f t="shared" si="120"/>
        <v>44009</v>
      </c>
      <c r="O169" s="279">
        <f t="shared" si="121"/>
        <v>44374</v>
      </c>
      <c r="P169" s="279">
        <f t="shared" si="122"/>
        <v>44739</v>
      </c>
      <c r="Q169" s="279">
        <f t="shared" si="123"/>
        <v>45104</v>
      </c>
      <c r="R169" s="279">
        <f t="shared" si="124"/>
        <v>45470</v>
      </c>
      <c r="S169" s="279">
        <f t="shared" si="125"/>
        <v>45835</v>
      </c>
    </row>
    <row r="170" spans="2:19" s="8" customFormat="1" ht="30" customHeight="1">
      <c r="B170" s="28"/>
      <c r="C170" s="137">
        <f t="shared" si="109"/>
        <v>39992</v>
      </c>
      <c r="D170" s="279">
        <f t="shared" si="110"/>
        <v>40357</v>
      </c>
      <c r="E170" s="279">
        <f t="shared" si="111"/>
        <v>40722</v>
      </c>
      <c r="F170" s="279">
        <f t="shared" si="112"/>
        <v>41088</v>
      </c>
      <c r="G170" s="279">
        <f t="shared" si="113"/>
        <v>41453</v>
      </c>
      <c r="H170" s="279">
        <f t="shared" si="114"/>
        <v>41818</v>
      </c>
      <c r="I170" s="279">
        <f t="shared" si="115"/>
        <v>42183</v>
      </c>
      <c r="J170" s="279">
        <f t="shared" si="116"/>
        <v>42549</v>
      </c>
      <c r="K170" s="279">
        <f t="shared" si="117"/>
        <v>42914</v>
      </c>
      <c r="L170" s="279">
        <f t="shared" si="118"/>
        <v>43279</v>
      </c>
      <c r="M170" s="279">
        <f t="shared" si="119"/>
        <v>43644</v>
      </c>
      <c r="N170" s="279">
        <f t="shared" si="120"/>
        <v>44010</v>
      </c>
      <c r="O170" s="279">
        <f t="shared" si="121"/>
        <v>44375</v>
      </c>
      <c r="P170" s="279">
        <f t="shared" si="122"/>
        <v>44740</v>
      </c>
      <c r="Q170" s="279">
        <f t="shared" si="123"/>
        <v>45105</v>
      </c>
      <c r="R170" s="279">
        <f t="shared" si="124"/>
        <v>45471</v>
      </c>
      <c r="S170" s="279">
        <f t="shared" si="125"/>
        <v>45836</v>
      </c>
    </row>
    <row r="171" spans="2:19" s="8" customFormat="1" ht="30" customHeight="1">
      <c r="B171" s="28"/>
      <c r="C171" s="137">
        <f t="shared" si="109"/>
        <v>39993</v>
      </c>
      <c r="D171" s="279">
        <f t="shared" si="110"/>
        <v>40358</v>
      </c>
      <c r="E171" s="279">
        <f t="shared" si="111"/>
        <v>40723</v>
      </c>
      <c r="F171" s="279">
        <f t="shared" si="112"/>
        <v>41089</v>
      </c>
      <c r="G171" s="279">
        <f t="shared" si="113"/>
        <v>41454</v>
      </c>
      <c r="H171" s="279">
        <f t="shared" si="114"/>
        <v>41819</v>
      </c>
      <c r="I171" s="279">
        <f t="shared" si="115"/>
        <v>42184</v>
      </c>
      <c r="J171" s="279">
        <f t="shared" si="116"/>
        <v>42550</v>
      </c>
      <c r="K171" s="279">
        <f t="shared" si="117"/>
        <v>42915</v>
      </c>
      <c r="L171" s="279">
        <f t="shared" si="118"/>
        <v>43280</v>
      </c>
      <c r="M171" s="279">
        <f t="shared" si="119"/>
        <v>43645</v>
      </c>
      <c r="N171" s="279">
        <f t="shared" si="120"/>
        <v>44011</v>
      </c>
      <c r="O171" s="279">
        <f t="shared" si="121"/>
        <v>44376</v>
      </c>
      <c r="P171" s="279">
        <f t="shared" si="122"/>
        <v>44741</v>
      </c>
      <c r="Q171" s="279">
        <f t="shared" si="123"/>
        <v>45106</v>
      </c>
      <c r="R171" s="279">
        <f t="shared" si="124"/>
        <v>45472</v>
      </c>
      <c r="S171" s="279">
        <f t="shared" si="125"/>
        <v>45837</v>
      </c>
    </row>
    <row r="172" spans="2:19" s="8" customFormat="1" ht="30" customHeight="1">
      <c r="B172" s="28"/>
      <c r="C172" s="137">
        <f t="shared" si="109"/>
        <v>39994</v>
      </c>
      <c r="D172" s="279">
        <f t="shared" si="110"/>
        <v>40359</v>
      </c>
      <c r="E172" s="279">
        <f t="shared" si="111"/>
        <v>40724</v>
      </c>
      <c r="F172" s="279">
        <f t="shared" si="112"/>
        <v>41090</v>
      </c>
      <c r="G172" s="279">
        <f t="shared" si="113"/>
        <v>41455</v>
      </c>
      <c r="H172" s="279">
        <f t="shared" si="114"/>
        <v>41820</v>
      </c>
      <c r="I172" s="279">
        <f t="shared" si="115"/>
        <v>42185</v>
      </c>
      <c r="J172" s="279">
        <f t="shared" si="116"/>
        <v>42551</v>
      </c>
      <c r="K172" s="279">
        <f t="shared" si="117"/>
        <v>42916</v>
      </c>
      <c r="L172" s="279">
        <f t="shared" si="118"/>
        <v>43281</v>
      </c>
      <c r="M172" s="279">
        <f t="shared" si="119"/>
        <v>43646</v>
      </c>
      <c r="N172" s="279">
        <f t="shared" si="120"/>
        <v>44012</v>
      </c>
      <c r="O172" s="279">
        <f t="shared" si="121"/>
        <v>44377</v>
      </c>
      <c r="P172" s="279">
        <f t="shared" si="122"/>
        <v>44742</v>
      </c>
      <c r="Q172" s="279">
        <f t="shared" si="123"/>
        <v>45107</v>
      </c>
      <c r="R172" s="279">
        <f t="shared" si="124"/>
        <v>45473</v>
      </c>
      <c r="S172" s="279">
        <f t="shared" si="125"/>
        <v>45838</v>
      </c>
    </row>
    <row r="173" spans="2:19" s="8" customFormat="1" ht="30" customHeight="1">
      <c r="B173" s="28"/>
      <c r="C173" s="137">
        <f t="shared" si="109"/>
        <v>39995</v>
      </c>
      <c r="D173" s="279">
        <f t="shared" si="110"/>
        <v>40360</v>
      </c>
      <c r="E173" s="279">
        <f t="shared" si="111"/>
        <v>40725</v>
      </c>
      <c r="F173" s="279">
        <f t="shared" si="112"/>
        <v>41091</v>
      </c>
      <c r="G173" s="279">
        <f t="shared" si="113"/>
        <v>41456</v>
      </c>
      <c r="H173" s="279">
        <f t="shared" si="114"/>
        <v>41821</v>
      </c>
      <c r="I173" s="279">
        <f t="shared" si="115"/>
        <v>42186</v>
      </c>
      <c r="J173" s="279">
        <f t="shared" si="116"/>
        <v>42552</v>
      </c>
      <c r="K173" s="279">
        <f t="shared" si="117"/>
        <v>42917</v>
      </c>
      <c r="L173" s="279">
        <f t="shared" si="118"/>
        <v>43282</v>
      </c>
      <c r="M173" s="279">
        <f t="shared" si="119"/>
        <v>43647</v>
      </c>
      <c r="N173" s="279">
        <f t="shared" si="120"/>
        <v>44013</v>
      </c>
      <c r="O173" s="279">
        <f t="shared" si="121"/>
        <v>44378</v>
      </c>
      <c r="P173" s="279">
        <f t="shared" si="122"/>
        <v>44743</v>
      </c>
      <c r="Q173" s="279">
        <f t="shared" si="123"/>
        <v>45108</v>
      </c>
      <c r="R173" s="279">
        <f t="shared" si="124"/>
        <v>45474</v>
      </c>
      <c r="S173" s="279">
        <f t="shared" si="125"/>
        <v>45839</v>
      </c>
    </row>
    <row r="174" spans="2:19" s="8" customFormat="1" ht="30" customHeight="1">
      <c r="B174" s="28"/>
      <c r="C174" s="137">
        <f t="shared" si="109"/>
        <v>39996</v>
      </c>
      <c r="D174" s="279">
        <f t="shared" si="110"/>
        <v>40361</v>
      </c>
      <c r="E174" s="279">
        <f t="shared" si="111"/>
        <v>40726</v>
      </c>
      <c r="F174" s="279">
        <f t="shared" si="112"/>
        <v>41092</v>
      </c>
      <c r="G174" s="279">
        <f t="shared" si="113"/>
        <v>41457</v>
      </c>
      <c r="H174" s="279">
        <f t="shared" si="114"/>
        <v>41822</v>
      </c>
      <c r="I174" s="279">
        <f t="shared" si="115"/>
        <v>42187</v>
      </c>
      <c r="J174" s="279">
        <f t="shared" si="116"/>
        <v>42553</v>
      </c>
      <c r="K174" s="279">
        <f t="shared" si="117"/>
        <v>42918</v>
      </c>
      <c r="L174" s="279">
        <f t="shared" si="118"/>
        <v>43283</v>
      </c>
      <c r="M174" s="279">
        <f t="shared" si="119"/>
        <v>43648</v>
      </c>
      <c r="N174" s="279">
        <f t="shared" si="120"/>
        <v>44014</v>
      </c>
      <c r="O174" s="279">
        <f t="shared" si="121"/>
        <v>44379</v>
      </c>
      <c r="P174" s="279">
        <f t="shared" si="122"/>
        <v>44744</v>
      </c>
      <c r="Q174" s="279">
        <f t="shared" si="123"/>
        <v>45109</v>
      </c>
      <c r="R174" s="279">
        <f t="shared" si="124"/>
        <v>45475</v>
      </c>
      <c r="S174" s="279">
        <f t="shared" si="125"/>
        <v>45840</v>
      </c>
    </row>
    <row r="175" spans="2:19" s="8" customFormat="1" ht="30" customHeight="1">
      <c r="B175" s="28"/>
      <c r="C175" s="137">
        <f t="shared" si="109"/>
        <v>39997</v>
      </c>
      <c r="D175" s="279">
        <f t="shared" si="110"/>
        <v>40362</v>
      </c>
      <c r="E175" s="279">
        <f t="shared" si="111"/>
        <v>40727</v>
      </c>
      <c r="F175" s="279">
        <f t="shared" si="112"/>
        <v>41093</v>
      </c>
      <c r="G175" s="279">
        <f t="shared" si="113"/>
        <v>41458</v>
      </c>
      <c r="H175" s="279">
        <f t="shared" si="114"/>
        <v>41823</v>
      </c>
      <c r="I175" s="279">
        <f t="shared" si="115"/>
        <v>42188</v>
      </c>
      <c r="J175" s="279">
        <f t="shared" si="116"/>
        <v>42554</v>
      </c>
      <c r="K175" s="279">
        <f t="shared" si="117"/>
        <v>42919</v>
      </c>
      <c r="L175" s="279">
        <f t="shared" si="118"/>
        <v>43284</v>
      </c>
      <c r="M175" s="279">
        <f t="shared" si="119"/>
        <v>43649</v>
      </c>
      <c r="N175" s="279">
        <f t="shared" si="120"/>
        <v>44015</v>
      </c>
      <c r="O175" s="279">
        <f t="shared" si="121"/>
        <v>44380</v>
      </c>
      <c r="P175" s="279">
        <f t="shared" si="122"/>
        <v>44745</v>
      </c>
      <c r="Q175" s="279">
        <f t="shared" si="123"/>
        <v>45110</v>
      </c>
      <c r="R175" s="279">
        <f t="shared" si="124"/>
        <v>45476</v>
      </c>
      <c r="S175" s="279">
        <f t="shared" si="125"/>
        <v>45841</v>
      </c>
    </row>
    <row r="176" spans="2:19" s="8" customFormat="1" ht="30" customHeight="1">
      <c r="B176" s="28"/>
      <c r="C176" s="137">
        <f t="shared" si="109"/>
        <v>39998</v>
      </c>
      <c r="D176" s="279">
        <f t="shared" si="110"/>
        <v>40363</v>
      </c>
      <c r="E176" s="279">
        <f t="shared" si="111"/>
        <v>40728</v>
      </c>
      <c r="F176" s="279">
        <f t="shared" si="112"/>
        <v>41094</v>
      </c>
      <c r="G176" s="279">
        <f t="shared" si="113"/>
        <v>41459</v>
      </c>
      <c r="H176" s="279">
        <f t="shared" si="114"/>
        <v>41824</v>
      </c>
      <c r="I176" s="279">
        <f t="shared" si="115"/>
        <v>42189</v>
      </c>
      <c r="J176" s="279">
        <f t="shared" si="116"/>
        <v>42555</v>
      </c>
      <c r="K176" s="279">
        <f t="shared" si="117"/>
        <v>42920</v>
      </c>
      <c r="L176" s="279">
        <f t="shared" si="118"/>
        <v>43285</v>
      </c>
      <c r="M176" s="279">
        <f t="shared" si="119"/>
        <v>43650</v>
      </c>
      <c r="N176" s="279">
        <f t="shared" si="120"/>
        <v>44016</v>
      </c>
      <c r="O176" s="279">
        <f t="shared" si="121"/>
        <v>44381</v>
      </c>
      <c r="P176" s="279">
        <f t="shared" si="122"/>
        <v>44746</v>
      </c>
      <c r="Q176" s="279">
        <f t="shared" si="123"/>
        <v>45111</v>
      </c>
      <c r="R176" s="279">
        <f t="shared" si="124"/>
        <v>45477</v>
      </c>
      <c r="S176" s="279">
        <f t="shared" si="125"/>
        <v>45842</v>
      </c>
    </row>
    <row r="177" spans="2:19" s="8" customFormat="1" ht="30" customHeight="1">
      <c r="B177" s="28"/>
      <c r="C177" s="137">
        <f t="shared" si="109"/>
        <v>39999</v>
      </c>
      <c r="D177" s="279">
        <f t="shared" si="110"/>
        <v>40364</v>
      </c>
      <c r="E177" s="279">
        <f t="shared" si="111"/>
        <v>40729</v>
      </c>
      <c r="F177" s="279">
        <f t="shared" si="112"/>
        <v>41095</v>
      </c>
      <c r="G177" s="279">
        <f t="shared" si="113"/>
        <v>41460</v>
      </c>
      <c r="H177" s="279">
        <f t="shared" si="114"/>
        <v>41825</v>
      </c>
      <c r="I177" s="279">
        <f t="shared" si="115"/>
        <v>42190</v>
      </c>
      <c r="J177" s="279">
        <f t="shared" si="116"/>
        <v>42556</v>
      </c>
      <c r="K177" s="279">
        <f t="shared" si="117"/>
        <v>42921</v>
      </c>
      <c r="L177" s="279">
        <f t="shared" si="118"/>
        <v>43286</v>
      </c>
      <c r="M177" s="279">
        <f t="shared" si="119"/>
        <v>43651</v>
      </c>
      <c r="N177" s="279">
        <f t="shared" si="120"/>
        <v>44017</v>
      </c>
      <c r="O177" s="279">
        <f t="shared" si="121"/>
        <v>44382</v>
      </c>
      <c r="P177" s="279">
        <f t="shared" si="122"/>
        <v>44747</v>
      </c>
      <c r="Q177" s="279">
        <f t="shared" si="123"/>
        <v>45112</v>
      </c>
      <c r="R177" s="279">
        <f t="shared" si="124"/>
        <v>45478</v>
      </c>
      <c r="S177" s="279">
        <f t="shared" si="125"/>
        <v>45843</v>
      </c>
    </row>
    <row r="178" spans="2:19" s="8" customFormat="1" ht="30" customHeight="1">
      <c r="B178" s="28"/>
      <c r="C178" s="137">
        <f t="shared" si="109"/>
        <v>40000</v>
      </c>
      <c r="D178" s="279">
        <f t="shared" si="110"/>
        <v>40365</v>
      </c>
      <c r="E178" s="279">
        <f t="shared" si="111"/>
        <v>40730</v>
      </c>
      <c r="F178" s="279">
        <f t="shared" si="112"/>
        <v>41096</v>
      </c>
      <c r="G178" s="279">
        <f t="shared" si="113"/>
        <v>41461</v>
      </c>
      <c r="H178" s="279">
        <f t="shared" si="114"/>
        <v>41826</v>
      </c>
      <c r="I178" s="279">
        <f t="shared" si="115"/>
        <v>42191</v>
      </c>
      <c r="J178" s="279">
        <f t="shared" si="116"/>
        <v>42557</v>
      </c>
      <c r="K178" s="279">
        <f t="shared" si="117"/>
        <v>42922</v>
      </c>
      <c r="L178" s="279">
        <f t="shared" si="118"/>
        <v>43287</v>
      </c>
      <c r="M178" s="279">
        <f t="shared" si="119"/>
        <v>43652</v>
      </c>
      <c r="N178" s="279">
        <f t="shared" si="120"/>
        <v>44018</v>
      </c>
      <c r="O178" s="279">
        <f t="shared" si="121"/>
        <v>44383</v>
      </c>
      <c r="P178" s="279">
        <f t="shared" si="122"/>
        <v>44748</v>
      </c>
      <c r="Q178" s="279">
        <f t="shared" si="123"/>
        <v>45113</v>
      </c>
      <c r="R178" s="279">
        <f t="shared" si="124"/>
        <v>45479</v>
      </c>
      <c r="S178" s="279">
        <f t="shared" si="125"/>
        <v>45844</v>
      </c>
    </row>
    <row r="179" spans="2:19" s="8" customFormat="1" ht="30" customHeight="1">
      <c r="B179" s="28"/>
      <c r="C179" s="137">
        <f t="shared" si="109"/>
        <v>40001</v>
      </c>
      <c r="D179" s="279">
        <f t="shared" si="110"/>
        <v>40366</v>
      </c>
      <c r="E179" s="279">
        <f t="shared" si="111"/>
        <v>40731</v>
      </c>
      <c r="F179" s="279">
        <f t="shared" si="112"/>
        <v>41097</v>
      </c>
      <c r="G179" s="279">
        <f t="shared" si="113"/>
        <v>41462</v>
      </c>
      <c r="H179" s="279">
        <f t="shared" si="114"/>
        <v>41827</v>
      </c>
      <c r="I179" s="279">
        <f t="shared" si="115"/>
        <v>42192</v>
      </c>
      <c r="J179" s="279">
        <f t="shared" si="116"/>
        <v>42558</v>
      </c>
      <c r="K179" s="279">
        <f t="shared" si="117"/>
        <v>42923</v>
      </c>
      <c r="L179" s="279">
        <f t="shared" si="118"/>
        <v>43288</v>
      </c>
      <c r="M179" s="279">
        <f t="shared" si="119"/>
        <v>43653</v>
      </c>
      <c r="N179" s="279">
        <f t="shared" si="120"/>
        <v>44019</v>
      </c>
      <c r="O179" s="279">
        <f t="shared" si="121"/>
        <v>44384</v>
      </c>
      <c r="P179" s="279">
        <f t="shared" si="122"/>
        <v>44749</v>
      </c>
      <c r="Q179" s="279">
        <f t="shared" si="123"/>
        <v>45114</v>
      </c>
      <c r="R179" s="279">
        <f t="shared" si="124"/>
        <v>45480</v>
      </c>
      <c r="S179" s="279">
        <f t="shared" si="125"/>
        <v>45845</v>
      </c>
    </row>
    <row r="180" spans="2:19" s="8" customFormat="1" ht="30" customHeight="1">
      <c r="B180" s="28"/>
      <c r="C180" s="137">
        <f t="shared" si="109"/>
        <v>40002</v>
      </c>
      <c r="D180" s="279">
        <f t="shared" si="110"/>
        <v>40367</v>
      </c>
      <c r="E180" s="279">
        <f t="shared" si="111"/>
        <v>40732</v>
      </c>
      <c r="F180" s="279">
        <f t="shared" si="112"/>
        <v>41098</v>
      </c>
      <c r="G180" s="279">
        <f t="shared" si="113"/>
        <v>41463</v>
      </c>
      <c r="H180" s="279">
        <f t="shared" si="114"/>
        <v>41828</v>
      </c>
      <c r="I180" s="279">
        <f t="shared" si="115"/>
        <v>42193</v>
      </c>
      <c r="J180" s="279">
        <f t="shared" si="116"/>
        <v>42559</v>
      </c>
      <c r="K180" s="279">
        <f t="shared" si="117"/>
        <v>42924</v>
      </c>
      <c r="L180" s="279">
        <f t="shared" si="118"/>
        <v>43289</v>
      </c>
      <c r="M180" s="279">
        <f t="shared" si="119"/>
        <v>43654</v>
      </c>
      <c r="N180" s="279">
        <f t="shared" si="120"/>
        <v>44020</v>
      </c>
      <c r="O180" s="279">
        <f t="shared" si="121"/>
        <v>44385</v>
      </c>
      <c r="P180" s="279">
        <f t="shared" si="122"/>
        <v>44750</v>
      </c>
      <c r="Q180" s="279">
        <f t="shared" si="123"/>
        <v>45115</v>
      </c>
      <c r="R180" s="279">
        <f t="shared" si="124"/>
        <v>45481</v>
      </c>
      <c r="S180" s="279">
        <f t="shared" si="125"/>
        <v>45846</v>
      </c>
    </row>
    <row r="181" spans="2:19" s="8" customFormat="1" ht="30" customHeight="1">
      <c r="B181" s="28"/>
      <c r="C181" s="137">
        <f t="shared" si="109"/>
        <v>40003</v>
      </c>
      <c r="D181" s="279">
        <f t="shared" si="110"/>
        <v>40368</v>
      </c>
      <c r="E181" s="279">
        <f t="shared" si="111"/>
        <v>40733</v>
      </c>
      <c r="F181" s="279">
        <f t="shared" si="112"/>
        <v>41099</v>
      </c>
      <c r="G181" s="279">
        <f t="shared" si="113"/>
        <v>41464</v>
      </c>
      <c r="H181" s="279">
        <f t="shared" si="114"/>
        <v>41829</v>
      </c>
      <c r="I181" s="279">
        <f t="shared" si="115"/>
        <v>42194</v>
      </c>
      <c r="J181" s="279">
        <f t="shared" si="116"/>
        <v>42560</v>
      </c>
      <c r="K181" s="279">
        <f t="shared" si="117"/>
        <v>42925</v>
      </c>
      <c r="L181" s="279">
        <f t="shared" si="118"/>
        <v>43290</v>
      </c>
      <c r="M181" s="279">
        <f t="shared" si="119"/>
        <v>43655</v>
      </c>
      <c r="N181" s="279">
        <f t="shared" si="120"/>
        <v>44021</v>
      </c>
      <c r="O181" s="279">
        <f t="shared" si="121"/>
        <v>44386</v>
      </c>
      <c r="P181" s="279">
        <f t="shared" si="122"/>
        <v>44751</v>
      </c>
      <c r="Q181" s="279">
        <f t="shared" si="123"/>
        <v>45116</v>
      </c>
      <c r="R181" s="279">
        <f t="shared" si="124"/>
        <v>45482</v>
      </c>
      <c r="S181" s="279">
        <f t="shared" si="125"/>
        <v>45847</v>
      </c>
    </row>
    <row r="182" spans="2:19" s="8" customFormat="1" ht="30" customHeight="1">
      <c r="B182" s="28"/>
      <c r="C182" s="137">
        <f t="shared" si="109"/>
        <v>40004</v>
      </c>
      <c r="D182" s="279">
        <f t="shared" si="110"/>
        <v>40369</v>
      </c>
      <c r="E182" s="279">
        <f t="shared" si="111"/>
        <v>40734</v>
      </c>
      <c r="F182" s="279">
        <f t="shared" si="112"/>
        <v>41100</v>
      </c>
      <c r="G182" s="279">
        <f t="shared" si="113"/>
        <v>41465</v>
      </c>
      <c r="H182" s="279">
        <f t="shared" si="114"/>
        <v>41830</v>
      </c>
      <c r="I182" s="279">
        <f t="shared" si="115"/>
        <v>42195</v>
      </c>
      <c r="J182" s="279">
        <f t="shared" si="116"/>
        <v>42561</v>
      </c>
      <c r="K182" s="279">
        <f t="shared" si="117"/>
        <v>42926</v>
      </c>
      <c r="L182" s="279">
        <f t="shared" si="118"/>
        <v>43291</v>
      </c>
      <c r="M182" s="279">
        <f t="shared" si="119"/>
        <v>43656</v>
      </c>
      <c r="N182" s="279">
        <f t="shared" si="120"/>
        <v>44022</v>
      </c>
      <c r="O182" s="279">
        <f t="shared" si="121"/>
        <v>44387</v>
      </c>
      <c r="P182" s="279">
        <f t="shared" si="122"/>
        <v>44752</v>
      </c>
      <c r="Q182" s="279">
        <f t="shared" si="123"/>
        <v>45117</v>
      </c>
      <c r="R182" s="279">
        <f t="shared" si="124"/>
        <v>45483</v>
      </c>
      <c r="S182" s="279">
        <f t="shared" si="125"/>
        <v>45848</v>
      </c>
    </row>
    <row r="183" spans="2:19" s="8" customFormat="1" ht="30" customHeight="1">
      <c r="B183" s="28"/>
      <c r="C183" s="137">
        <f t="shared" si="109"/>
        <v>40005</v>
      </c>
      <c r="D183" s="279">
        <f t="shared" si="110"/>
        <v>40370</v>
      </c>
      <c r="E183" s="279">
        <f t="shared" si="111"/>
        <v>40735</v>
      </c>
      <c r="F183" s="279">
        <f t="shared" si="112"/>
        <v>41101</v>
      </c>
      <c r="G183" s="279">
        <f t="shared" si="113"/>
        <v>41466</v>
      </c>
      <c r="H183" s="279">
        <f t="shared" si="114"/>
        <v>41831</v>
      </c>
      <c r="I183" s="279">
        <f t="shared" si="115"/>
        <v>42196</v>
      </c>
      <c r="J183" s="279">
        <f t="shared" si="116"/>
        <v>42562</v>
      </c>
      <c r="K183" s="279">
        <f t="shared" si="117"/>
        <v>42927</v>
      </c>
      <c r="L183" s="279">
        <f t="shared" si="118"/>
        <v>43292</v>
      </c>
      <c r="M183" s="279">
        <f t="shared" si="119"/>
        <v>43657</v>
      </c>
      <c r="N183" s="279">
        <f t="shared" si="120"/>
        <v>44023</v>
      </c>
      <c r="O183" s="279">
        <f t="shared" si="121"/>
        <v>44388</v>
      </c>
      <c r="P183" s="279">
        <f t="shared" si="122"/>
        <v>44753</v>
      </c>
      <c r="Q183" s="279">
        <f t="shared" si="123"/>
        <v>45118</v>
      </c>
      <c r="R183" s="279">
        <f t="shared" si="124"/>
        <v>45484</v>
      </c>
      <c r="S183" s="279">
        <f t="shared" si="125"/>
        <v>45849</v>
      </c>
    </row>
    <row r="184" spans="2:19" s="8" customFormat="1" ht="30" customHeight="1">
      <c r="B184" s="28"/>
      <c r="C184" s="137">
        <f t="shared" si="109"/>
        <v>40006</v>
      </c>
      <c r="D184" s="279">
        <f t="shared" si="110"/>
        <v>40371</v>
      </c>
      <c r="E184" s="279">
        <f t="shared" si="111"/>
        <v>40736</v>
      </c>
      <c r="F184" s="279">
        <f t="shared" si="112"/>
        <v>41102</v>
      </c>
      <c r="G184" s="279">
        <f t="shared" si="113"/>
        <v>41467</v>
      </c>
      <c r="H184" s="279">
        <f t="shared" si="114"/>
        <v>41832</v>
      </c>
      <c r="I184" s="279">
        <f t="shared" si="115"/>
        <v>42197</v>
      </c>
      <c r="J184" s="279">
        <f t="shared" si="116"/>
        <v>42563</v>
      </c>
      <c r="K184" s="279">
        <f t="shared" si="117"/>
        <v>42928</v>
      </c>
      <c r="L184" s="279">
        <f t="shared" si="118"/>
        <v>43293</v>
      </c>
      <c r="M184" s="279">
        <f t="shared" si="119"/>
        <v>43658</v>
      </c>
      <c r="N184" s="279">
        <f t="shared" si="120"/>
        <v>44024</v>
      </c>
      <c r="O184" s="279">
        <f t="shared" si="121"/>
        <v>44389</v>
      </c>
      <c r="P184" s="279">
        <f t="shared" si="122"/>
        <v>44754</v>
      </c>
      <c r="Q184" s="279">
        <f t="shared" si="123"/>
        <v>45119</v>
      </c>
      <c r="R184" s="279">
        <f t="shared" si="124"/>
        <v>45485</v>
      </c>
      <c r="S184" s="279">
        <f t="shared" si="125"/>
        <v>45850</v>
      </c>
    </row>
    <row r="185" spans="2:19" s="8" customFormat="1" ht="30" customHeight="1">
      <c r="B185" s="28"/>
      <c r="C185" s="137">
        <f t="shared" si="109"/>
        <v>40007</v>
      </c>
      <c r="D185" s="279">
        <f t="shared" si="110"/>
        <v>40372</v>
      </c>
      <c r="E185" s="279">
        <f t="shared" si="111"/>
        <v>40737</v>
      </c>
      <c r="F185" s="279">
        <f t="shared" si="112"/>
        <v>41103</v>
      </c>
      <c r="G185" s="279">
        <f t="shared" si="113"/>
        <v>41468</v>
      </c>
      <c r="H185" s="279">
        <f t="shared" si="114"/>
        <v>41833</v>
      </c>
      <c r="I185" s="279">
        <f t="shared" si="115"/>
        <v>42198</v>
      </c>
      <c r="J185" s="279">
        <f t="shared" si="116"/>
        <v>42564</v>
      </c>
      <c r="K185" s="279">
        <f t="shared" si="117"/>
        <v>42929</v>
      </c>
      <c r="L185" s="279">
        <f t="shared" si="118"/>
        <v>43294</v>
      </c>
      <c r="M185" s="279">
        <f t="shared" si="119"/>
        <v>43659</v>
      </c>
      <c r="N185" s="279">
        <f t="shared" si="120"/>
        <v>44025</v>
      </c>
      <c r="O185" s="279">
        <f t="shared" si="121"/>
        <v>44390</v>
      </c>
      <c r="P185" s="279">
        <f t="shared" si="122"/>
        <v>44755</v>
      </c>
      <c r="Q185" s="279">
        <f t="shared" si="123"/>
        <v>45120</v>
      </c>
      <c r="R185" s="279">
        <f t="shared" si="124"/>
        <v>45486</v>
      </c>
      <c r="S185" s="279">
        <f t="shared" si="125"/>
        <v>45851</v>
      </c>
    </row>
    <row r="186" spans="2:19" s="8" customFormat="1" ht="30" customHeight="1">
      <c r="B186" s="28"/>
      <c r="C186" s="137">
        <f t="shared" si="109"/>
        <v>40008</v>
      </c>
      <c r="D186" s="279">
        <f t="shared" si="110"/>
        <v>40373</v>
      </c>
      <c r="E186" s="279">
        <f t="shared" si="111"/>
        <v>40738</v>
      </c>
      <c r="F186" s="279">
        <f t="shared" si="112"/>
        <v>41104</v>
      </c>
      <c r="G186" s="279">
        <f t="shared" si="113"/>
        <v>41469</v>
      </c>
      <c r="H186" s="279">
        <f t="shared" si="114"/>
        <v>41834</v>
      </c>
      <c r="I186" s="279">
        <f t="shared" si="115"/>
        <v>42199</v>
      </c>
      <c r="J186" s="279">
        <f t="shared" si="116"/>
        <v>42565</v>
      </c>
      <c r="K186" s="279">
        <f t="shared" si="117"/>
        <v>42930</v>
      </c>
      <c r="L186" s="279">
        <f t="shared" si="118"/>
        <v>43295</v>
      </c>
      <c r="M186" s="279">
        <f t="shared" si="119"/>
        <v>43660</v>
      </c>
      <c r="N186" s="279">
        <f t="shared" si="120"/>
        <v>44026</v>
      </c>
      <c r="O186" s="279">
        <f t="shared" si="121"/>
        <v>44391</v>
      </c>
      <c r="P186" s="279">
        <f t="shared" si="122"/>
        <v>44756</v>
      </c>
      <c r="Q186" s="279">
        <f t="shared" si="123"/>
        <v>45121</v>
      </c>
      <c r="R186" s="279">
        <f t="shared" si="124"/>
        <v>45487</v>
      </c>
      <c r="S186" s="279">
        <f t="shared" si="125"/>
        <v>45852</v>
      </c>
    </row>
    <row r="187" spans="2:19" s="8" customFormat="1" ht="30" customHeight="1">
      <c r="B187" s="28"/>
      <c r="C187" s="137">
        <f t="shared" si="109"/>
        <v>40009</v>
      </c>
      <c r="D187" s="279">
        <f t="shared" si="110"/>
        <v>40374</v>
      </c>
      <c r="E187" s="279">
        <f t="shared" si="111"/>
        <v>40739</v>
      </c>
      <c r="F187" s="279">
        <f t="shared" si="112"/>
        <v>41105</v>
      </c>
      <c r="G187" s="279">
        <f t="shared" si="113"/>
        <v>41470</v>
      </c>
      <c r="H187" s="279">
        <f t="shared" si="114"/>
        <v>41835</v>
      </c>
      <c r="I187" s="279">
        <f t="shared" si="115"/>
        <v>42200</v>
      </c>
      <c r="J187" s="279">
        <f t="shared" si="116"/>
        <v>42566</v>
      </c>
      <c r="K187" s="279">
        <f t="shared" si="117"/>
        <v>42931</v>
      </c>
      <c r="L187" s="279">
        <f t="shared" si="118"/>
        <v>43296</v>
      </c>
      <c r="M187" s="279">
        <f t="shared" si="119"/>
        <v>43661</v>
      </c>
      <c r="N187" s="279">
        <f t="shared" si="120"/>
        <v>44027</v>
      </c>
      <c r="O187" s="279">
        <f t="shared" si="121"/>
        <v>44392</v>
      </c>
      <c r="P187" s="279">
        <f t="shared" si="122"/>
        <v>44757</v>
      </c>
      <c r="Q187" s="279">
        <f t="shared" si="123"/>
        <v>45122</v>
      </c>
      <c r="R187" s="279">
        <f t="shared" si="124"/>
        <v>45488</v>
      </c>
      <c r="S187" s="279">
        <f t="shared" si="125"/>
        <v>45853</v>
      </c>
    </row>
    <row r="188" spans="2:19" s="8" customFormat="1" ht="30" customHeight="1">
      <c r="B188" s="28"/>
      <c r="C188" s="137">
        <f t="shared" si="109"/>
        <v>40010</v>
      </c>
      <c r="D188" s="279">
        <f t="shared" si="110"/>
        <v>40375</v>
      </c>
      <c r="E188" s="279">
        <f t="shared" si="111"/>
        <v>40740</v>
      </c>
      <c r="F188" s="279">
        <f t="shared" si="112"/>
        <v>41106</v>
      </c>
      <c r="G188" s="279">
        <f t="shared" si="113"/>
        <v>41471</v>
      </c>
      <c r="H188" s="279">
        <f t="shared" si="114"/>
        <v>41836</v>
      </c>
      <c r="I188" s="279">
        <f t="shared" si="115"/>
        <v>42201</v>
      </c>
      <c r="J188" s="279">
        <f t="shared" si="116"/>
        <v>42567</v>
      </c>
      <c r="K188" s="279">
        <f t="shared" si="117"/>
        <v>42932</v>
      </c>
      <c r="L188" s="279">
        <f t="shared" si="118"/>
        <v>43297</v>
      </c>
      <c r="M188" s="279">
        <f t="shared" si="119"/>
        <v>43662</v>
      </c>
      <c r="N188" s="279">
        <f t="shared" si="120"/>
        <v>44028</v>
      </c>
      <c r="O188" s="279">
        <f t="shared" si="121"/>
        <v>44393</v>
      </c>
      <c r="P188" s="279">
        <f t="shared" si="122"/>
        <v>44758</v>
      </c>
      <c r="Q188" s="279">
        <f t="shared" si="123"/>
        <v>45123</v>
      </c>
      <c r="R188" s="279">
        <f t="shared" si="124"/>
        <v>45489</v>
      </c>
      <c r="S188" s="279">
        <f t="shared" si="125"/>
        <v>45854</v>
      </c>
    </row>
    <row r="189" spans="2:19" s="8" customFormat="1" ht="30" customHeight="1">
      <c r="B189" s="28"/>
      <c r="C189" s="137">
        <f t="shared" si="109"/>
        <v>40011</v>
      </c>
      <c r="D189" s="279">
        <f t="shared" si="110"/>
        <v>40376</v>
      </c>
      <c r="E189" s="279">
        <f t="shared" si="111"/>
        <v>40741</v>
      </c>
      <c r="F189" s="279">
        <f t="shared" si="112"/>
        <v>41107</v>
      </c>
      <c r="G189" s="279">
        <f t="shared" si="113"/>
        <v>41472</v>
      </c>
      <c r="H189" s="279">
        <f t="shared" si="114"/>
        <v>41837</v>
      </c>
      <c r="I189" s="279">
        <f t="shared" si="115"/>
        <v>42202</v>
      </c>
      <c r="J189" s="279">
        <f t="shared" si="116"/>
        <v>42568</v>
      </c>
      <c r="K189" s="279">
        <f t="shared" si="117"/>
        <v>42933</v>
      </c>
      <c r="L189" s="279">
        <f t="shared" si="118"/>
        <v>43298</v>
      </c>
      <c r="M189" s="279">
        <f t="shared" si="119"/>
        <v>43663</v>
      </c>
      <c r="N189" s="279">
        <f t="shared" si="120"/>
        <v>44029</v>
      </c>
      <c r="O189" s="279">
        <f t="shared" si="121"/>
        <v>44394</v>
      </c>
      <c r="P189" s="279">
        <f t="shared" si="122"/>
        <v>44759</v>
      </c>
      <c r="Q189" s="279">
        <f t="shared" si="123"/>
        <v>45124</v>
      </c>
      <c r="R189" s="279">
        <f t="shared" si="124"/>
        <v>45490</v>
      </c>
      <c r="S189" s="279">
        <f t="shared" si="125"/>
        <v>45855</v>
      </c>
    </row>
    <row r="190" spans="2:19" s="8" customFormat="1" ht="30" customHeight="1">
      <c r="B190" s="28"/>
      <c r="C190" s="137">
        <f t="shared" si="109"/>
        <v>40012</v>
      </c>
      <c r="D190" s="279">
        <f t="shared" si="110"/>
        <v>40377</v>
      </c>
      <c r="E190" s="279">
        <f t="shared" si="111"/>
        <v>40742</v>
      </c>
      <c r="F190" s="279">
        <f t="shared" si="112"/>
        <v>41108</v>
      </c>
      <c r="G190" s="279">
        <f t="shared" si="113"/>
        <v>41473</v>
      </c>
      <c r="H190" s="279">
        <f t="shared" si="114"/>
        <v>41838</v>
      </c>
      <c r="I190" s="279">
        <f t="shared" si="115"/>
        <v>42203</v>
      </c>
      <c r="J190" s="279">
        <f t="shared" si="116"/>
        <v>42569</v>
      </c>
      <c r="K190" s="279">
        <f t="shared" si="117"/>
        <v>42934</v>
      </c>
      <c r="L190" s="279">
        <f t="shared" si="118"/>
        <v>43299</v>
      </c>
      <c r="M190" s="279">
        <f t="shared" si="119"/>
        <v>43664</v>
      </c>
      <c r="N190" s="279">
        <f t="shared" si="120"/>
        <v>44030</v>
      </c>
      <c r="O190" s="279">
        <f t="shared" si="121"/>
        <v>44395</v>
      </c>
      <c r="P190" s="279">
        <f t="shared" si="122"/>
        <v>44760</v>
      </c>
      <c r="Q190" s="279">
        <f t="shared" si="123"/>
        <v>45125</v>
      </c>
      <c r="R190" s="279">
        <f t="shared" si="124"/>
        <v>45491</v>
      </c>
      <c r="S190" s="279">
        <f t="shared" si="125"/>
        <v>45856</v>
      </c>
    </row>
    <row r="191" spans="2:19" s="8" customFormat="1" ht="30" customHeight="1">
      <c r="B191" s="28"/>
      <c r="C191" s="137">
        <f t="shared" si="109"/>
        <v>40013</v>
      </c>
      <c r="D191" s="279">
        <f t="shared" si="110"/>
        <v>40378</v>
      </c>
      <c r="E191" s="279">
        <f t="shared" si="111"/>
        <v>40743</v>
      </c>
      <c r="F191" s="279">
        <f t="shared" si="112"/>
        <v>41109</v>
      </c>
      <c r="G191" s="279">
        <f t="shared" si="113"/>
        <v>41474</v>
      </c>
      <c r="H191" s="279">
        <f t="shared" si="114"/>
        <v>41839</v>
      </c>
      <c r="I191" s="279">
        <f t="shared" si="115"/>
        <v>42204</v>
      </c>
      <c r="J191" s="279">
        <f t="shared" si="116"/>
        <v>42570</v>
      </c>
      <c r="K191" s="279">
        <f t="shared" si="117"/>
        <v>42935</v>
      </c>
      <c r="L191" s="279">
        <f t="shared" si="118"/>
        <v>43300</v>
      </c>
      <c r="M191" s="279">
        <f t="shared" si="119"/>
        <v>43665</v>
      </c>
      <c r="N191" s="279">
        <f t="shared" si="120"/>
        <v>44031</v>
      </c>
      <c r="O191" s="279">
        <f t="shared" si="121"/>
        <v>44396</v>
      </c>
      <c r="P191" s="279">
        <f t="shared" si="122"/>
        <v>44761</v>
      </c>
      <c r="Q191" s="279">
        <f t="shared" si="123"/>
        <v>45126</v>
      </c>
      <c r="R191" s="279">
        <f t="shared" si="124"/>
        <v>45492</v>
      </c>
      <c r="S191" s="279">
        <f t="shared" si="125"/>
        <v>45857</v>
      </c>
    </row>
    <row r="192" spans="2:19" s="8" customFormat="1" ht="30" customHeight="1">
      <c r="B192" s="28"/>
      <c r="C192" s="137">
        <f t="shared" si="109"/>
        <v>40014</v>
      </c>
      <c r="D192" s="279">
        <f t="shared" si="110"/>
        <v>40379</v>
      </c>
      <c r="E192" s="279">
        <f t="shared" si="111"/>
        <v>40744</v>
      </c>
      <c r="F192" s="279">
        <f t="shared" si="112"/>
        <v>41110</v>
      </c>
      <c r="G192" s="279">
        <f t="shared" si="113"/>
        <v>41475</v>
      </c>
      <c r="H192" s="279">
        <f t="shared" si="114"/>
        <v>41840</v>
      </c>
      <c r="I192" s="279">
        <f t="shared" si="115"/>
        <v>42205</v>
      </c>
      <c r="J192" s="279">
        <f t="shared" si="116"/>
        <v>42571</v>
      </c>
      <c r="K192" s="279">
        <f t="shared" si="117"/>
        <v>42936</v>
      </c>
      <c r="L192" s="279">
        <f t="shared" si="118"/>
        <v>43301</v>
      </c>
      <c r="M192" s="279">
        <f t="shared" si="119"/>
        <v>43666</v>
      </c>
      <c r="N192" s="279">
        <f t="shared" si="120"/>
        <v>44032</v>
      </c>
      <c r="O192" s="279">
        <f t="shared" si="121"/>
        <v>44397</v>
      </c>
      <c r="P192" s="279">
        <f t="shared" si="122"/>
        <v>44762</v>
      </c>
      <c r="Q192" s="279">
        <f t="shared" si="123"/>
        <v>45127</v>
      </c>
      <c r="R192" s="279">
        <f t="shared" si="124"/>
        <v>45493</v>
      </c>
      <c r="S192" s="279">
        <f t="shared" si="125"/>
        <v>45858</v>
      </c>
    </row>
    <row r="193" spans="2:19" s="8" customFormat="1" ht="30" customHeight="1">
      <c r="B193" s="28"/>
      <c r="C193" s="137">
        <f t="shared" si="109"/>
        <v>40015</v>
      </c>
      <c r="D193" s="279">
        <f t="shared" si="110"/>
        <v>40380</v>
      </c>
      <c r="E193" s="279">
        <f t="shared" si="111"/>
        <v>40745</v>
      </c>
      <c r="F193" s="279">
        <f t="shared" si="112"/>
        <v>41111</v>
      </c>
      <c r="G193" s="279">
        <f t="shared" si="113"/>
        <v>41476</v>
      </c>
      <c r="H193" s="279">
        <f t="shared" si="114"/>
        <v>41841</v>
      </c>
      <c r="I193" s="279">
        <f t="shared" si="115"/>
        <v>42206</v>
      </c>
      <c r="J193" s="279">
        <f t="shared" si="116"/>
        <v>42572</v>
      </c>
      <c r="K193" s="279">
        <f t="shared" si="117"/>
        <v>42937</v>
      </c>
      <c r="L193" s="279">
        <f t="shared" si="118"/>
        <v>43302</v>
      </c>
      <c r="M193" s="279">
        <f t="shared" si="119"/>
        <v>43667</v>
      </c>
      <c r="N193" s="279">
        <f t="shared" si="120"/>
        <v>44033</v>
      </c>
      <c r="O193" s="279">
        <f t="shared" si="121"/>
        <v>44398</v>
      </c>
      <c r="P193" s="279">
        <f t="shared" si="122"/>
        <v>44763</v>
      </c>
      <c r="Q193" s="279">
        <f t="shared" si="123"/>
        <v>45128</v>
      </c>
      <c r="R193" s="279">
        <f t="shared" si="124"/>
        <v>45494</v>
      </c>
      <c r="S193" s="279">
        <f t="shared" si="125"/>
        <v>45859</v>
      </c>
    </row>
    <row r="194" spans="2:19" s="8" customFormat="1" ht="30" customHeight="1">
      <c r="B194" s="28"/>
      <c r="C194" s="137">
        <f t="shared" si="109"/>
        <v>40016</v>
      </c>
      <c r="D194" s="279">
        <f t="shared" si="110"/>
        <v>40381</v>
      </c>
      <c r="E194" s="279">
        <f t="shared" si="111"/>
        <v>40746</v>
      </c>
      <c r="F194" s="279">
        <f t="shared" si="112"/>
        <v>41112</v>
      </c>
      <c r="G194" s="279">
        <f t="shared" si="113"/>
        <v>41477</v>
      </c>
      <c r="H194" s="279">
        <f t="shared" si="114"/>
        <v>41842</v>
      </c>
      <c r="I194" s="279">
        <f t="shared" si="115"/>
        <v>42207</v>
      </c>
      <c r="J194" s="279">
        <f t="shared" si="116"/>
        <v>42573</v>
      </c>
      <c r="K194" s="279">
        <f t="shared" si="117"/>
        <v>42938</v>
      </c>
      <c r="L194" s="279">
        <f t="shared" si="118"/>
        <v>43303</v>
      </c>
      <c r="M194" s="279">
        <f t="shared" si="119"/>
        <v>43668</v>
      </c>
      <c r="N194" s="279">
        <f t="shared" si="120"/>
        <v>44034</v>
      </c>
      <c r="O194" s="279">
        <f t="shared" si="121"/>
        <v>44399</v>
      </c>
      <c r="P194" s="279">
        <f t="shared" si="122"/>
        <v>44764</v>
      </c>
      <c r="Q194" s="279">
        <f t="shared" si="123"/>
        <v>45129</v>
      </c>
      <c r="R194" s="279">
        <f t="shared" si="124"/>
        <v>45495</v>
      </c>
      <c r="S194" s="279">
        <f t="shared" si="125"/>
        <v>45860</v>
      </c>
    </row>
    <row r="195" spans="2:19" s="8" customFormat="1" ht="30" customHeight="1">
      <c r="B195" s="28"/>
      <c r="C195" s="137">
        <f t="shared" si="109"/>
        <v>40017</v>
      </c>
      <c r="D195" s="279">
        <f t="shared" si="110"/>
        <v>40382</v>
      </c>
      <c r="E195" s="279">
        <f t="shared" si="111"/>
        <v>40747</v>
      </c>
      <c r="F195" s="279">
        <f t="shared" si="112"/>
        <v>41113</v>
      </c>
      <c r="G195" s="279">
        <f t="shared" si="113"/>
        <v>41478</v>
      </c>
      <c r="H195" s="279">
        <f t="shared" si="114"/>
        <v>41843</v>
      </c>
      <c r="I195" s="279">
        <f t="shared" si="115"/>
        <v>42208</v>
      </c>
      <c r="J195" s="279">
        <f t="shared" si="116"/>
        <v>42574</v>
      </c>
      <c r="K195" s="279">
        <f t="shared" si="117"/>
        <v>42939</v>
      </c>
      <c r="L195" s="279">
        <f t="shared" si="118"/>
        <v>43304</v>
      </c>
      <c r="M195" s="279">
        <f t="shared" si="119"/>
        <v>43669</v>
      </c>
      <c r="N195" s="279">
        <f t="shared" si="120"/>
        <v>44035</v>
      </c>
      <c r="O195" s="279">
        <f t="shared" si="121"/>
        <v>44400</v>
      </c>
      <c r="P195" s="279">
        <f t="shared" si="122"/>
        <v>44765</v>
      </c>
      <c r="Q195" s="279">
        <f t="shared" si="123"/>
        <v>45130</v>
      </c>
      <c r="R195" s="279">
        <f t="shared" si="124"/>
        <v>45496</v>
      </c>
      <c r="S195" s="279">
        <f t="shared" si="125"/>
        <v>45861</v>
      </c>
    </row>
    <row r="196" spans="2:19" s="8" customFormat="1" ht="30" customHeight="1">
      <c r="B196" s="28"/>
      <c r="C196" s="137">
        <f t="shared" si="109"/>
        <v>40018</v>
      </c>
      <c r="D196" s="279">
        <f t="shared" si="110"/>
        <v>40383</v>
      </c>
      <c r="E196" s="279">
        <f t="shared" si="111"/>
        <v>40748</v>
      </c>
      <c r="F196" s="279">
        <f t="shared" si="112"/>
        <v>41114</v>
      </c>
      <c r="G196" s="279">
        <f t="shared" si="113"/>
        <v>41479</v>
      </c>
      <c r="H196" s="279">
        <f t="shared" si="114"/>
        <v>41844</v>
      </c>
      <c r="I196" s="279">
        <f t="shared" si="115"/>
        <v>42209</v>
      </c>
      <c r="J196" s="279">
        <f t="shared" si="116"/>
        <v>42575</v>
      </c>
      <c r="K196" s="279">
        <f t="shared" si="117"/>
        <v>42940</v>
      </c>
      <c r="L196" s="279">
        <f t="shared" si="118"/>
        <v>43305</v>
      </c>
      <c r="M196" s="279">
        <f t="shared" si="119"/>
        <v>43670</v>
      </c>
      <c r="N196" s="279">
        <f t="shared" si="120"/>
        <v>44036</v>
      </c>
      <c r="O196" s="279">
        <f t="shared" si="121"/>
        <v>44401</v>
      </c>
      <c r="P196" s="279">
        <f t="shared" si="122"/>
        <v>44766</v>
      </c>
      <c r="Q196" s="279">
        <f t="shared" si="123"/>
        <v>45131</v>
      </c>
      <c r="R196" s="279">
        <f t="shared" si="124"/>
        <v>45497</v>
      </c>
      <c r="S196" s="279">
        <f t="shared" si="125"/>
        <v>45862</v>
      </c>
    </row>
    <row r="197" spans="2:19" s="8" customFormat="1" ht="30" customHeight="1">
      <c r="B197" s="28"/>
      <c r="C197" s="137">
        <f t="shared" si="109"/>
        <v>40019</v>
      </c>
      <c r="D197" s="279">
        <f t="shared" si="110"/>
        <v>40384</v>
      </c>
      <c r="E197" s="279">
        <f t="shared" si="111"/>
        <v>40749</v>
      </c>
      <c r="F197" s="279">
        <f t="shared" si="112"/>
        <v>41115</v>
      </c>
      <c r="G197" s="279">
        <f t="shared" si="113"/>
        <v>41480</v>
      </c>
      <c r="H197" s="279">
        <f t="shared" si="114"/>
        <v>41845</v>
      </c>
      <c r="I197" s="279">
        <f t="shared" si="115"/>
        <v>42210</v>
      </c>
      <c r="J197" s="279">
        <f t="shared" si="116"/>
        <v>42576</v>
      </c>
      <c r="K197" s="279">
        <f t="shared" si="117"/>
        <v>42941</v>
      </c>
      <c r="L197" s="279">
        <f t="shared" si="118"/>
        <v>43306</v>
      </c>
      <c r="M197" s="279">
        <f t="shared" si="119"/>
        <v>43671</v>
      </c>
      <c r="N197" s="279">
        <f t="shared" si="120"/>
        <v>44037</v>
      </c>
      <c r="O197" s="279">
        <f t="shared" si="121"/>
        <v>44402</v>
      </c>
      <c r="P197" s="279">
        <f t="shared" si="122"/>
        <v>44767</v>
      </c>
      <c r="Q197" s="279">
        <f t="shared" si="123"/>
        <v>45132</v>
      </c>
      <c r="R197" s="279">
        <f t="shared" si="124"/>
        <v>45498</v>
      </c>
      <c r="S197" s="279">
        <f t="shared" si="125"/>
        <v>45863</v>
      </c>
    </row>
    <row r="198" spans="2:19" s="8" customFormat="1" ht="30" customHeight="1">
      <c r="B198" s="28"/>
      <c r="C198" s="137">
        <f t="shared" si="109"/>
        <v>40020</v>
      </c>
      <c r="D198" s="279">
        <f t="shared" si="110"/>
        <v>40385</v>
      </c>
      <c r="E198" s="279">
        <f t="shared" si="111"/>
        <v>40750</v>
      </c>
      <c r="F198" s="279">
        <f t="shared" si="112"/>
        <v>41116</v>
      </c>
      <c r="G198" s="279">
        <f t="shared" si="113"/>
        <v>41481</v>
      </c>
      <c r="H198" s="279">
        <f t="shared" si="114"/>
        <v>41846</v>
      </c>
      <c r="I198" s="279">
        <f t="shared" si="115"/>
        <v>42211</v>
      </c>
      <c r="J198" s="279">
        <f t="shared" si="116"/>
        <v>42577</v>
      </c>
      <c r="K198" s="279">
        <f t="shared" si="117"/>
        <v>42942</v>
      </c>
      <c r="L198" s="279">
        <f t="shared" si="118"/>
        <v>43307</v>
      </c>
      <c r="M198" s="279">
        <f t="shared" si="119"/>
        <v>43672</v>
      </c>
      <c r="N198" s="279">
        <f t="shared" si="120"/>
        <v>44038</v>
      </c>
      <c r="O198" s="279">
        <f t="shared" si="121"/>
        <v>44403</v>
      </c>
      <c r="P198" s="279">
        <f t="shared" si="122"/>
        <v>44768</v>
      </c>
      <c r="Q198" s="279">
        <f t="shared" si="123"/>
        <v>45133</v>
      </c>
      <c r="R198" s="279">
        <f t="shared" si="124"/>
        <v>45499</v>
      </c>
      <c r="S198" s="279">
        <f t="shared" si="125"/>
        <v>45864</v>
      </c>
    </row>
    <row r="199" spans="2:19" s="8" customFormat="1" ht="30" customHeight="1">
      <c r="B199" s="28"/>
      <c r="C199" s="137">
        <f t="shared" si="109"/>
        <v>40021</v>
      </c>
      <c r="D199" s="279">
        <f t="shared" si="110"/>
        <v>40386</v>
      </c>
      <c r="E199" s="279">
        <f t="shared" si="111"/>
        <v>40751</v>
      </c>
      <c r="F199" s="279">
        <f t="shared" si="112"/>
        <v>41117</v>
      </c>
      <c r="G199" s="279">
        <f t="shared" si="113"/>
        <v>41482</v>
      </c>
      <c r="H199" s="279">
        <f t="shared" si="114"/>
        <v>41847</v>
      </c>
      <c r="I199" s="279">
        <f t="shared" si="115"/>
        <v>42212</v>
      </c>
      <c r="J199" s="279">
        <f t="shared" si="116"/>
        <v>42578</v>
      </c>
      <c r="K199" s="279">
        <f t="shared" si="117"/>
        <v>42943</v>
      </c>
      <c r="L199" s="279">
        <f t="shared" si="118"/>
        <v>43308</v>
      </c>
      <c r="M199" s="279">
        <f t="shared" si="119"/>
        <v>43673</v>
      </c>
      <c r="N199" s="279">
        <f t="shared" si="120"/>
        <v>44039</v>
      </c>
      <c r="O199" s="279">
        <f t="shared" si="121"/>
        <v>44404</v>
      </c>
      <c r="P199" s="279">
        <f t="shared" si="122"/>
        <v>44769</v>
      </c>
      <c r="Q199" s="279">
        <f t="shared" si="123"/>
        <v>45134</v>
      </c>
      <c r="R199" s="279">
        <f t="shared" si="124"/>
        <v>45500</v>
      </c>
      <c r="S199" s="279">
        <f t="shared" si="125"/>
        <v>45865</v>
      </c>
    </row>
    <row r="200" spans="2:19" s="8" customFormat="1" ht="30" customHeight="1">
      <c r="B200" s="28"/>
      <c r="C200" s="137">
        <f t="shared" si="109"/>
        <v>40022</v>
      </c>
      <c r="D200" s="279">
        <f t="shared" si="110"/>
        <v>40387</v>
      </c>
      <c r="E200" s="279">
        <f t="shared" si="111"/>
        <v>40752</v>
      </c>
      <c r="F200" s="279">
        <f t="shared" si="112"/>
        <v>41118</v>
      </c>
      <c r="G200" s="279">
        <f t="shared" si="113"/>
        <v>41483</v>
      </c>
      <c r="H200" s="279">
        <f t="shared" si="114"/>
        <v>41848</v>
      </c>
      <c r="I200" s="279">
        <f t="shared" si="115"/>
        <v>42213</v>
      </c>
      <c r="J200" s="279">
        <f t="shared" si="116"/>
        <v>42579</v>
      </c>
      <c r="K200" s="279">
        <f t="shared" si="117"/>
        <v>42944</v>
      </c>
      <c r="L200" s="279">
        <f t="shared" si="118"/>
        <v>43309</v>
      </c>
      <c r="M200" s="279">
        <f t="shared" si="119"/>
        <v>43674</v>
      </c>
      <c r="N200" s="279">
        <f t="shared" si="120"/>
        <v>44040</v>
      </c>
      <c r="O200" s="279">
        <f t="shared" si="121"/>
        <v>44405</v>
      </c>
      <c r="P200" s="279">
        <f t="shared" si="122"/>
        <v>44770</v>
      </c>
      <c r="Q200" s="279">
        <f t="shared" si="123"/>
        <v>45135</v>
      </c>
      <c r="R200" s="279">
        <f t="shared" si="124"/>
        <v>45501</v>
      </c>
      <c r="S200" s="279">
        <f t="shared" si="125"/>
        <v>45866</v>
      </c>
    </row>
    <row r="201" spans="2:19" s="8" customFormat="1" ht="30" customHeight="1">
      <c r="B201" s="28"/>
      <c r="C201" s="137">
        <f t="shared" si="109"/>
        <v>40023</v>
      </c>
      <c r="D201" s="279">
        <f t="shared" si="110"/>
        <v>40388</v>
      </c>
      <c r="E201" s="279">
        <f t="shared" si="111"/>
        <v>40753</v>
      </c>
      <c r="F201" s="279">
        <f t="shared" si="112"/>
        <v>41119</v>
      </c>
      <c r="G201" s="279">
        <f t="shared" si="113"/>
        <v>41484</v>
      </c>
      <c r="H201" s="279">
        <f t="shared" si="114"/>
        <v>41849</v>
      </c>
      <c r="I201" s="279">
        <f t="shared" si="115"/>
        <v>42214</v>
      </c>
      <c r="J201" s="279">
        <f t="shared" si="116"/>
        <v>42580</v>
      </c>
      <c r="K201" s="279">
        <f t="shared" si="117"/>
        <v>42945</v>
      </c>
      <c r="L201" s="279">
        <f t="shared" si="118"/>
        <v>43310</v>
      </c>
      <c r="M201" s="279">
        <f t="shared" si="119"/>
        <v>43675</v>
      </c>
      <c r="N201" s="279">
        <f t="shared" si="120"/>
        <v>44041</v>
      </c>
      <c r="O201" s="279">
        <f t="shared" si="121"/>
        <v>44406</v>
      </c>
      <c r="P201" s="279">
        <f t="shared" si="122"/>
        <v>44771</v>
      </c>
      <c r="Q201" s="279">
        <f t="shared" si="123"/>
        <v>45136</v>
      </c>
      <c r="R201" s="279">
        <f t="shared" si="124"/>
        <v>45502</v>
      </c>
      <c r="S201" s="279">
        <f t="shared" si="125"/>
        <v>45867</v>
      </c>
    </row>
    <row r="202" spans="2:19" s="8" customFormat="1" ht="30" customHeight="1">
      <c r="B202" s="28"/>
      <c r="C202" s="137">
        <f t="shared" si="109"/>
        <v>40024</v>
      </c>
      <c r="D202" s="279">
        <f t="shared" si="110"/>
        <v>40389</v>
      </c>
      <c r="E202" s="279">
        <f t="shared" si="111"/>
        <v>40754</v>
      </c>
      <c r="F202" s="279">
        <f t="shared" si="112"/>
        <v>41120</v>
      </c>
      <c r="G202" s="279">
        <f t="shared" si="113"/>
        <v>41485</v>
      </c>
      <c r="H202" s="279">
        <f t="shared" si="114"/>
        <v>41850</v>
      </c>
      <c r="I202" s="279">
        <f t="shared" si="115"/>
        <v>42215</v>
      </c>
      <c r="J202" s="279">
        <f t="shared" si="116"/>
        <v>42581</v>
      </c>
      <c r="K202" s="279">
        <f t="shared" si="117"/>
        <v>42946</v>
      </c>
      <c r="L202" s="279">
        <f t="shared" si="118"/>
        <v>43311</v>
      </c>
      <c r="M202" s="279">
        <f t="shared" si="119"/>
        <v>43676</v>
      </c>
      <c r="N202" s="279">
        <f t="shared" si="120"/>
        <v>44042</v>
      </c>
      <c r="O202" s="279">
        <f t="shared" si="121"/>
        <v>44407</v>
      </c>
      <c r="P202" s="279">
        <f t="shared" si="122"/>
        <v>44772</v>
      </c>
      <c r="Q202" s="279">
        <f t="shared" si="123"/>
        <v>45137</v>
      </c>
      <c r="R202" s="279">
        <f t="shared" si="124"/>
        <v>45503</v>
      </c>
      <c r="S202" s="279">
        <f t="shared" si="125"/>
        <v>45868</v>
      </c>
    </row>
    <row r="203" spans="2:19" s="8" customFormat="1" ht="30" customHeight="1">
      <c r="B203" s="28"/>
      <c r="C203" s="137">
        <f t="shared" si="109"/>
        <v>40025</v>
      </c>
      <c r="D203" s="279">
        <f t="shared" si="110"/>
        <v>40390</v>
      </c>
      <c r="E203" s="279">
        <f t="shared" si="111"/>
        <v>40755</v>
      </c>
      <c r="F203" s="279">
        <f t="shared" si="112"/>
        <v>41121</v>
      </c>
      <c r="G203" s="279">
        <f t="shared" si="113"/>
        <v>41486</v>
      </c>
      <c r="H203" s="279">
        <f t="shared" si="114"/>
        <v>41851</v>
      </c>
      <c r="I203" s="279">
        <f t="shared" si="115"/>
        <v>42216</v>
      </c>
      <c r="J203" s="279">
        <f t="shared" si="116"/>
        <v>42582</v>
      </c>
      <c r="K203" s="279">
        <f t="shared" si="117"/>
        <v>42947</v>
      </c>
      <c r="L203" s="279">
        <f t="shared" si="118"/>
        <v>43312</v>
      </c>
      <c r="M203" s="279">
        <f t="shared" si="119"/>
        <v>43677</v>
      </c>
      <c r="N203" s="279">
        <f t="shared" si="120"/>
        <v>44043</v>
      </c>
      <c r="O203" s="279">
        <f t="shared" si="121"/>
        <v>44408</v>
      </c>
      <c r="P203" s="279">
        <f t="shared" si="122"/>
        <v>44773</v>
      </c>
      <c r="Q203" s="279">
        <f t="shared" si="123"/>
        <v>45138</v>
      </c>
      <c r="R203" s="279">
        <f t="shared" si="124"/>
        <v>45504</v>
      </c>
      <c r="S203" s="279">
        <f t="shared" si="125"/>
        <v>45869</v>
      </c>
    </row>
    <row r="204" spans="2:19" s="8" customFormat="1" ht="30" customHeight="1">
      <c r="B204" s="28"/>
      <c r="C204" s="137">
        <f t="shared" si="109"/>
        <v>40026</v>
      </c>
      <c r="D204" s="279">
        <f t="shared" si="110"/>
        <v>40391</v>
      </c>
      <c r="E204" s="279">
        <f t="shared" si="111"/>
        <v>40756</v>
      </c>
      <c r="F204" s="279">
        <f t="shared" si="112"/>
        <v>41122</v>
      </c>
      <c r="G204" s="279">
        <f t="shared" si="113"/>
        <v>41487</v>
      </c>
      <c r="H204" s="279">
        <f t="shared" si="114"/>
        <v>41852</v>
      </c>
      <c r="I204" s="279">
        <f t="shared" si="115"/>
        <v>42217</v>
      </c>
      <c r="J204" s="279">
        <f t="shared" si="116"/>
        <v>42583</v>
      </c>
      <c r="K204" s="279">
        <f t="shared" si="117"/>
        <v>42948</v>
      </c>
      <c r="L204" s="279">
        <f t="shared" si="118"/>
        <v>43313</v>
      </c>
      <c r="M204" s="279">
        <f t="shared" si="119"/>
        <v>43678</v>
      </c>
      <c r="N204" s="279">
        <f t="shared" si="120"/>
        <v>44044</v>
      </c>
      <c r="O204" s="279">
        <f t="shared" si="121"/>
        <v>44409</v>
      </c>
      <c r="P204" s="279">
        <f t="shared" si="122"/>
        <v>44774</v>
      </c>
      <c r="Q204" s="279">
        <f t="shared" si="123"/>
        <v>45139</v>
      </c>
      <c r="R204" s="279">
        <f t="shared" si="124"/>
        <v>45505</v>
      </c>
      <c r="S204" s="279">
        <f t="shared" si="125"/>
        <v>45870</v>
      </c>
    </row>
    <row r="205" spans="2:19" s="8" customFormat="1" ht="30" customHeight="1">
      <c r="B205" s="28"/>
      <c r="C205" s="137">
        <f t="shared" si="109"/>
        <v>40027</v>
      </c>
      <c r="D205" s="279">
        <f t="shared" si="110"/>
        <v>40392</v>
      </c>
      <c r="E205" s="279">
        <f t="shared" si="111"/>
        <v>40757</v>
      </c>
      <c r="F205" s="279">
        <f t="shared" si="112"/>
        <v>41123</v>
      </c>
      <c r="G205" s="279">
        <f t="shared" si="113"/>
        <v>41488</v>
      </c>
      <c r="H205" s="279">
        <f t="shared" si="114"/>
        <v>41853</v>
      </c>
      <c r="I205" s="279">
        <f t="shared" si="115"/>
        <v>42218</v>
      </c>
      <c r="J205" s="279">
        <f t="shared" si="116"/>
        <v>42584</v>
      </c>
      <c r="K205" s="279">
        <f t="shared" si="117"/>
        <v>42949</v>
      </c>
      <c r="L205" s="279">
        <f t="shared" si="118"/>
        <v>43314</v>
      </c>
      <c r="M205" s="279">
        <f t="shared" si="119"/>
        <v>43679</v>
      </c>
      <c r="N205" s="279">
        <f t="shared" si="120"/>
        <v>44045</v>
      </c>
      <c r="O205" s="279">
        <f t="shared" si="121"/>
        <v>44410</v>
      </c>
      <c r="P205" s="279">
        <f t="shared" si="122"/>
        <v>44775</v>
      </c>
      <c r="Q205" s="279">
        <f t="shared" si="123"/>
        <v>45140</v>
      </c>
      <c r="R205" s="279">
        <f t="shared" si="124"/>
        <v>45506</v>
      </c>
      <c r="S205" s="279">
        <f t="shared" si="125"/>
        <v>45871</v>
      </c>
    </row>
    <row r="206" spans="2:19" s="8" customFormat="1" ht="30" customHeight="1">
      <c r="B206" s="28"/>
      <c r="C206" s="137">
        <f t="shared" si="109"/>
        <v>40028</v>
      </c>
      <c r="D206" s="279">
        <f t="shared" si="110"/>
        <v>40393</v>
      </c>
      <c r="E206" s="279">
        <f t="shared" si="111"/>
        <v>40758</v>
      </c>
      <c r="F206" s="279">
        <f t="shared" si="112"/>
        <v>41124</v>
      </c>
      <c r="G206" s="279">
        <f t="shared" si="113"/>
        <v>41489</v>
      </c>
      <c r="H206" s="279">
        <f t="shared" si="114"/>
        <v>41854</v>
      </c>
      <c r="I206" s="279">
        <f t="shared" si="115"/>
        <v>42219</v>
      </c>
      <c r="J206" s="279">
        <f t="shared" si="116"/>
        <v>42585</v>
      </c>
      <c r="K206" s="279">
        <f t="shared" si="117"/>
        <v>42950</v>
      </c>
      <c r="L206" s="279">
        <f t="shared" si="118"/>
        <v>43315</v>
      </c>
      <c r="M206" s="279">
        <f t="shared" si="119"/>
        <v>43680</v>
      </c>
      <c r="N206" s="279">
        <f t="shared" si="120"/>
        <v>44046</v>
      </c>
      <c r="O206" s="279">
        <f t="shared" si="121"/>
        <v>44411</v>
      </c>
      <c r="P206" s="279">
        <f t="shared" si="122"/>
        <v>44776</v>
      </c>
      <c r="Q206" s="279">
        <f t="shared" si="123"/>
        <v>45141</v>
      </c>
      <c r="R206" s="279">
        <f t="shared" si="124"/>
        <v>45507</v>
      </c>
      <c r="S206" s="279">
        <f t="shared" si="125"/>
        <v>45872</v>
      </c>
    </row>
    <row r="207" spans="2:19" s="8" customFormat="1" ht="30" customHeight="1">
      <c r="B207" s="28"/>
      <c r="C207" s="137">
        <f t="shared" si="109"/>
        <v>40029</v>
      </c>
      <c r="D207" s="279">
        <f t="shared" si="110"/>
        <v>40394</v>
      </c>
      <c r="E207" s="279">
        <f t="shared" si="111"/>
        <v>40759</v>
      </c>
      <c r="F207" s="279">
        <f t="shared" si="112"/>
        <v>41125</v>
      </c>
      <c r="G207" s="279">
        <f t="shared" si="113"/>
        <v>41490</v>
      </c>
      <c r="H207" s="279">
        <f t="shared" si="114"/>
        <v>41855</v>
      </c>
      <c r="I207" s="279">
        <f t="shared" si="115"/>
        <v>42220</v>
      </c>
      <c r="J207" s="279">
        <f t="shared" si="116"/>
        <v>42586</v>
      </c>
      <c r="K207" s="279">
        <f t="shared" si="117"/>
        <v>42951</v>
      </c>
      <c r="L207" s="279">
        <f t="shared" si="118"/>
        <v>43316</v>
      </c>
      <c r="M207" s="279">
        <f t="shared" si="119"/>
        <v>43681</v>
      </c>
      <c r="N207" s="279">
        <f t="shared" si="120"/>
        <v>44047</v>
      </c>
      <c r="O207" s="279">
        <f t="shared" si="121"/>
        <v>44412</v>
      </c>
      <c r="P207" s="279">
        <f t="shared" si="122"/>
        <v>44777</v>
      </c>
      <c r="Q207" s="279">
        <f t="shared" si="123"/>
        <v>45142</v>
      </c>
      <c r="R207" s="279">
        <f t="shared" si="124"/>
        <v>45508</v>
      </c>
      <c r="S207" s="279">
        <f t="shared" si="125"/>
        <v>45873</v>
      </c>
    </row>
    <row r="208" spans="2:19" s="8" customFormat="1" ht="30" customHeight="1">
      <c r="B208" s="28"/>
      <c r="C208" s="137">
        <f t="shared" si="109"/>
        <v>40030</v>
      </c>
      <c r="D208" s="279">
        <f t="shared" si="110"/>
        <v>40395</v>
      </c>
      <c r="E208" s="279">
        <f t="shared" si="111"/>
        <v>40760</v>
      </c>
      <c r="F208" s="279">
        <f t="shared" si="112"/>
        <v>41126</v>
      </c>
      <c r="G208" s="279">
        <f t="shared" si="113"/>
        <v>41491</v>
      </c>
      <c r="H208" s="279">
        <f t="shared" si="114"/>
        <v>41856</v>
      </c>
      <c r="I208" s="279">
        <f t="shared" si="115"/>
        <v>42221</v>
      </c>
      <c r="J208" s="279">
        <f t="shared" si="116"/>
        <v>42587</v>
      </c>
      <c r="K208" s="279">
        <f t="shared" si="117"/>
        <v>42952</v>
      </c>
      <c r="L208" s="279">
        <f t="shared" si="118"/>
        <v>43317</v>
      </c>
      <c r="M208" s="279">
        <f t="shared" si="119"/>
        <v>43682</v>
      </c>
      <c r="N208" s="279">
        <f t="shared" si="120"/>
        <v>44048</v>
      </c>
      <c r="O208" s="279">
        <f t="shared" si="121"/>
        <v>44413</v>
      </c>
      <c r="P208" s="279">
        <f t="shared" si="122"/>
        <v>44778</v>
      </c>
      <c r="Q208" s="279">
        <f t="shared" si="123"/>
        <v>45143</v>
      </c>
      <c r="R208" s="279">
        <f t="shared" si="124"/>
        <v>45509</v>
      </c>
      <c r="S208" s="279">
        <f t="shared" si="125"/>
        <v>45874</v>
      </c>
    </row>
    <row r="209" spans="2:19" s="8" customFormat="1" ht="30" customHeight="1">
      <c r="B209" s="28"/>
      <c r="C209" s="137">
        <f t="shared" si="109"/>
        <v>40031</v>
      </c>
      <c r="D209" s="279">
        <f t="shared" si="110"/>
        <v>40396</v>
      </c>
      <c r="E209" s="279">
        <f t="shared" si="111"/>
        <v>40761</v>
      </c>
      <c r="F209" s="279">
        <f t="shared" si="112"/>
        <v>41127</v>
      </c>
      <c r="G209" s="279">
        <f t="shared" si="113"/>
        <v>41492</v>
      </c>
      <c r="H209" s="279">
        <f t="shared" si="114"/>
        <v>41857</v>
      </c>
      <c r="I209" s="279">
        <f t="shared" si="115"/>
        <v>42222</v>
      </c>
      <c r="J209" s="279">
        <f t="shared" si="116"/>
        <v>42588</v>
      </c>
      <c r="K209" s="279">
        <f t="shared" si="117"/>
        <v>42953</v>
      </c>
      <c r="L209" s="279">
        <f t="shared" si="118"/>
        <v>43318</v>
      </c>
      <c r="M209" s="279">
        <f t="shared" si="119"/>
        <v>43683</v>
      </c>
      <c r="N209" s="279">
        <f t="shared" si="120"/>
        <v>44049</v>
      </c>
      <c r="O209" s="279">
        <f t="shared" si="121"/>
        <v>44414</v>
      </c>
      <c r="P209" s="279">
        <f t="shared" si="122"/>
        <v>44779</v>
      </c>
      <c r="Q209" s="279">
        <f t="shared" si="123"/>
        <v>45144</v>
      </c>
      <c r="R209" s="279">
        <f t="shared" si="124"/>
        <v>45510</v>
      </c>
      <c r="S209" s="279">
        <f t="shared" si="125"/>
        <v>45875</v>
      </c>
    </row>
    <row r="210" spans="2:19" s="8" customFormat="1" ht="30" customHeight="1">
      <c r="B210" s="28"/>
      <c r="C210" s="137">
        <f t="shared" si="109"/>
        <v>40032</v>
      </c>
      <c r="D210" s="279">
        <f t="shared" si="110"/>
        <v>40397</v>
      </c>
      <c r="E210" s="279">
        <f t="shared" si="111"/>
        <v>40762</v>
      </c>
      <c r="F210" s="279">
        <f t="shared" si="112"/>
        <v>41128</v>
      </c>
      <c r="G210" s="279">
        <f t="shared" si="113"/>
        <v>41493</v>
      </c>
      <c r="H210" s="279">
        <f t="shared" si="114"/>
        <v>41858</v>
      </c>
      <c r="I210" s="279">
        <f t="shared" si="115"/>
        <v>42223</v>
      </c>
      <c r="J210" s="279">
        <f t="shared" si="116"/>
        <v>42589</v>
      </c>
      <c r="K210" s="279">
        <f t="shared" si="117"/>
        <v>42954</v>
      </c>
      <c r="L210" s="279">
        <f t="shared" si="118"/>
        <v>43319</v>
      </c>
      <c r="M210" s="279">
        <f t="shared" si="119"/>
        <v>43684</v>
      </c>
      <c r="N210" s="279">
        <f t="shared" si="120"/>
        <v>44050</v>
      </c>
      <c r="O210" s="279">
        <f t="shared" si="121"/>
        <v>44415</v>
      </c>
      <c r="P210" s="279">
        <f t="shared" si="122"/>
        <v>44780</v>
      </c>
      <c r="Q210" s="279">
        <f t="shared" si="123"/>
        <v>45145</v>
      </c>
      <c r="R210" s="279">
        <f t="shared" si="124"/>
        <v>45511</v>
      </c>
      <c r="S210" s="279">
        <f t="shared" si="125"/>
        <v>45876</v>
      </c>
    </row>
    <row r="211" spans="2:19" s="8" customFormat="1" ht="30" customHeight="1">
      <c r="B211" s="28"/>
      <c r="C211" s="137">
        <f t="shared" ref="C211:C274" si="126">C210+1</f>
        <v>40033</v>
      </c>
      <c r="D211" s="279">
        <f t="shared" ref="D211:D274" si="127">D210+1</f>
        <v>40398</v>
      </c>
      <c r="E211" s="279">
        <f t="shared" ref="E211:E274" si="128">E210+1</f>
        <v>40763</v>
      </c>
      <c r="F211" s="279">
        <f t="shared" ref="F211:F274" si="129">F210+1</f>
        <v>41129</v>
      </c>
      <c r="G211" s="279">
        <f t="shared" ref="G211:G274" si="130">G210+1</f>
        <v>41494</v>
      </c>
      <c r="H211" s="279">
        <f t="shared" ref="H211:H274" si="131">H210+1</f>
        <v>41859</v>
      </c>
      <c r="I211" s="279">
        <f t="shared" ref="I211:I274" si="132">I210+1</f>
        <v>42224</v>
      </c>
      <c r="J211" s="279">
        <f t="shared" ref="J211:J274" si="133">J210+1</f>
        <v>42590</v>
      </c>
      <c r="K211" s="279">
        <f t="shared" ref="K211:K274" si="134">K210+1</f>
        <v>42955</v>
      </c>
      <c r="L211" s="279">
        <f t="shared" ref="L211:L274" si="135">L210+1</f>
        <v>43320</v>
      </c>
      <c r="M211" s="279">
        <f t="shared" ref="M211:M274" si="136">M210+1</f>
        <v>43685</v>
      </c>
      <c r="N211" s="279">
        <f t="shared" ref="N211:N274" si="137">N210+1</f>
        <v>44051</v>
      </c>
      <c r="O211" s="279">
        <f t="shared" ref="O211:O274" si="138">O210+1</f>
        <v>44416</v>
      </c>
      <c r="P211" s="279">
        <f t="shared" ref="P211:P274" si="139">P210+1</f>
        <v>44781</v>
      </c>
      <c r="Q211" s="279">
        <f t="shared" ref="Q211:Q274" si="140">Q210+1</f>
        <v>45146</v>
      </c>
      <c r="R211" s="279">
        <f t="shared" ref="R211:R274" si="141">R210+1</f>
        <v>45512</v>
      </c>
      <c r="S211" s="279">
        <f t="shared" ref="S211:S274" si="142">S210+1</f>
        <v>45877</v>
      </c>
    </row>
    <row r="212" spans="2:19" s="8" customFormat="1" ht="30" customHeight="1">
      <c r="B212" s="28"/>
      <c r="C212" s="137">
        <f t="shared" si="126"/>
        <v>40034</v>
      </c>
      <c r="D212" s="279">
        <f t="shared" si="127"/>
        <v>40399</v>
      </c>
      <c r="E212" s="279">
        <f t="shared" si="128"/>
        <v>40764</v>
      </c>
      <c r="F212" s="279">
        <f t="shared" si="129"/>
        <v>41130</v>
      </c>
      <c r="G212" s="279">
        <f t="shared" si="130"/>
        <v>41495</v>
      </c>
      <c r="H212" s="279">
        <f t="shared" si="131"/>
        <v>41860</v>
      </c>
      <c r="I212" s="279">
        <f t="shared" si="132"/>
        <v>42225</v>
      </c>
      <c r="J212" s="279">
        <f t="shared" si="133"/>
        <v>42591</v>
      </c>
      <c r="K212" s="279">
        <f t="shared" si="134"/>
        <v>42956</v>
      </c>
      <c r="L212" s="279">
        <f t="shared" si="135"/>
        <v>43321</v>
      </c>
      <c r="M212" s="279">
        <f t="shared" si="136"/>
        <v>43686</v>
      </c>
      <c r="N212" s="279">
        <f t="shared" si="137"/>
        <v>44052</v>
      </c>
      <c r="O212" s="279">
        <f t="shared" si="138"/>
        <v>44417</v>
      </c>
      <c r="P212" s="279">
        <f t="shared" si="139"/>
        <v>44782</v>
      </c>
      <c r="Q212" s="279">
        <f t="shared" si="140"/>
        <v>45147</v>
      </c>
      <c r="R212" s="279">
        <f t="shared" si="141"/>
        <v>45513</v>
      </c>
      <c r="S212" s="279">
        <f t="shared" si="142"/>
        <v>45878</v>
      </c>
    </row>
    <row r="213" spans="2:19" s="8" customFormat="1" ht="30" customHeight="1">
      <c r="B213" s="28"/>
      <c r="C213" s="137">
        <f t="shared" si="126"/>
        <v>40035</v>
      </c>
      <c r="D213" s="279">
        <f t="shared" si="127"/>
        <v>40400</v>
      </c>
      <c r="E213" s="279">
        <f t="shared" si="128"/>
        <v>40765</v>
      </c>
      <c r="F213" s="279">
        <f t="shared" si="129"/>
        <v>41131</v>
      </c>
      <c r="G213" s="279">
        <f t="shared" si="130"/>
        <v>41496</v>
      </c>
      <c r="H213" s="279">
        <f t="shared" si="131"/>
        <v>41861</v>
      </c>
      <c r="I213" s="279">
        <f t="shared" si="132"/>
        <v>42226</v>
      </c>
      <c r="J213" s="279">
        <f t="shared" si="133"/>
        <v>42592</v>
      </c>
      <c r="K213" s="279">
        <f t="shared" si="134"/>
        <v>42957</v>
      </c>
      <c r="L213" s="279">
        <f t="shared" si="135"/>
        <v>43322</v>
      </c>
      <c r="M213" s="279">
        <f t="shared" si="136"/>
        <v>43687</v>
      </c>
      <c r="N213" s="279">
        <f t="shared" si="137"/>
        <v>44053</v>
      </c>
      <c r="O213" s="279">
        <f t="shared" si="138"/>
        <v>44418</v>
      </c>
      <c r="P213" s="279">
        <f t="shared" si="139"/>
        <v>44783</v>
      </c>
      <c r="Q213" s="279">
        <f t="shared" si="140"/>
        <v>45148</v>
      </c>
      <c r="R213" s="279">
        <f t="shared" si="141"/>
        <v>45514</v>
      </c>
      <c r="S213" s="279">
        <f t="shared" si="142"/>
        <v>45879</v>
      </c>
    </row>
    <row r="214" spans="2:19" s="8" customFormat="1" ht="30" customHeight="1">
      <c r="B214" s="28"/>
      <c r="C214" s="137">
        <f t="shared" si="126"/>
        <v>40036</v>
      </c>
      <c r="D214" s="279">
        <f t="shared" si="127"/>
        <v>40401</v>
      </c>
      <c r="E214" s="279">
        <f t="shared" si="128"/>
        <v>40766</v>
      </c>
      <c r="F214" s="279">
        <f t="shared" si="129"/>
        <v>41132</v>
      </c>
      <c r="G214" s="279">
        <f t="shared" si="130"/>
        <v>41497</v>
      </c>
      <c r="H214" s="279">
        <f t="shared" si="131"/>
        <v>41862</v>
      </c>
      <c r="I214" s="279">
        <f t="shared" si="132"/>
        <v>42227</v>
      </c>
      <c r="J214" s="279">
        <f t="shared" si="133"/>
        <v>42593</v>
      </c>
      <c r="K214" s="279">
        <f t="shared" si="134"/>
        <v>42958</v>
      </c>
      <c r="L214" s="279">
        <f t="shared" si="135"/>
        <v>43323</v>
      </c>
      <c r="M214" s="279">
        <f t="shared" si="136"/>
        <v>43688</v>
      </c>
      <c r="N214" s="279">
        <f t="shared" si="137"/>
        <v>44054</v>
      </c>
      <c r="O214" s="279">
        <f t="shared" si="138"/>
        <v>44419</v>
      </c>
      <c r="P214" s="279">
        <f t="shared" si="139"/>
        <v>44784</v>
      </c>
      <c r="Q214" s="279">
        <f t="shared" si="140"/>
        <v>45149</v>
      </c>
      <c r="R214" s="279">
        <f t="shared" si="141"/>
        <v>45515</v>
      </c>
      <c r="S214" s="279">
        <f t="shared" si="142"/>
        <v>45880</v>
      </c>
    </row>
    <row r="215" spans="2:19" s="8" customFormat="1" ht="30" customHeight="1">
      <c r="B215" s="28"/>
      <c r="C215" s="137">
        <f t="shared" si="126"/>
        <v>40037</v>
      </c>
      <c r="D215" s="279">
        <f t="shared" si="127"/>
        <v>40402</v>
      </c>
      <c r="E215" s="279">
        <f t="shared" si="128"/>
        <v>40767</v>
      </c>
      <c r="F215" s="279">
        <f t="shared" si="129"/>
        <v>41133</v>
      </c>
      <c r="G215" s="279">
        <f t="shared" si="130"/>
        <v>41498</v>
      </c>
      <c r="H215" s="279">
        <f t="shared" si="131"/>
        <v>41863</v>
      </c>
      <c r="I215" s="279">
        <f t="shared" si="132"/>
        <v>42228</v>
      </c>
      <c r="J215" s="279">
        <f t="shared" si="133"/>
        <v>42594</v>
      </c>
      <c r="K215" s="279">
        <f t="shared" si="134"/>
        <v>42959</v>
      </c>
      <c r="L215" s="279">
        <f t="shared" si="135"/>
        <v>43324</v>
      </c>
      <c r="M215" s="279">
        <f t="shared" si="136"/>
        <v>43689</v>
      </c>
      <c r="N215" s="279">
        <f t="shared" si="137"/>
        <v>44055</v>
      </c>
      <c r="O215" s="279">
        <f t="shared" si="138"/>
        <v>44420</v>
      </c>
      <c r="P215" s="279">
        <f t="shared" si="139"/>
        <v>44785</v>
      </c>
      <c r="Q215" s="279">
        <f t="shared" si="140"/>
        <v>45150</v>
      </c>
      <c r="R215" s="279">
        <f t="shared" si="141"/>
        <v>45516</v>
      </c>
      <c r="S215" s="279">
        <f t="shared" si="142"/>
        <v>45881</v>
      </c>
    </row>
    <row r="216" spans="2:19" s="8" customFormat="1" ht="30" customHeight="1">
      <c r="B216" s="28"/>
      <c r="C216" s="137">
        <f t="shared" si="126"/>
        <v>40038</v>
      </c>
      <c r="D216" s="279">
        <f t="shared" si="127"/>
        <v>40403</v>
      </c>
      <c r="E216" s="279">
        <f t="shared" si="128"/>
        <v>40768</v>
      </c>
      <c r="F216" s="279">
        <f t="shared" si="129"/>
        <v>41134</v>
      </c>
      <c r="G216" s="279">
        <f t="shared" si="130"/>
        <v>41499</v>
      </c>
      <c r="H216" s="279">
        <f t="shared" si="131"/>
        <v>41864</v>
      </c>
      <c r="I216" s="279">
        <f t="shared" si="132"/>
        <v>42229</v>
      </c>
      <c r="J216" s="279">
        <f t="shared" si="133"/>
        <v>42595</v>
      </c>
      <c r="K216" s="279">
        <f t="shared" si="134"/>
        <v>42960</v>
      </c>
      <c r="L216" s="279">
        <f t="shared" si="135"/>
        <v>43325</v>
      </c>
      <c r="M216" s="279">
        <f t="shared" si="136"/>
        <v>43690</v>
      </c>
      <c r="N216" s="279">
        <f t="shared" si="137"/>
        <v>44056</v>
      </c>
      <c r="O216" s="279">
        <f t="shared" si="138"/>
        <v>44421</v>
      </c>
      <c r="P216" s="279">
        <f t="shared" si="139"/>
        <v>44786</v>
      </c>
      <c r="Q216" s="279">
        <f t="shared" si="140"/>
        <v>45151</v>
      </c>
      <c r="R216" s="279">
        <f t="shared" si="141"/>
        <v>45517</v>
      </c>
      <c r="S216" s="279">
        <f t="shared" si="142"/>
        <v>45882</v>
      </c>
    </row>
    <row r="217" spans="2:19" s="8" customFormat="1" ht="30" customHeight="1">
      <c r="B217" s="28"/>
      <c r="C217" s="137">
        <f t="shared" si="126"/>
        <v>40039</v>
      </c>
      <c r="D217" s="279">
        <f t="shared" si="127"/>
        <v>40404</v>
      </c>
      <c r="E217" s="279">
        <f t="shared" si="128"/>
        <v>40769</v>
      </c>
      <c r="F217" s="279">
        <f t="shared" si="129"/>
        <v>41135</v>
      </c>
      <c r="G217" s="279">
        <f t="shared" si="130"/>
        <v>41500</v>
      </c>
      <c r="H217" s="279">
        <f t="shared" si="131"/>
        <v>41865</v>
      </c>
      <c r="I217" s="279">
        <f t="shared" si="132"/>
        <v>42230</v>
      </c>
      <c r="J217" s="279">
        <f t="shared" si="133"/>
        <v>42596</v>
      </c>
      <c r="K217" s="279">
        <f t="shared" si="134"/>
        <v>42961</v>
      </c>
      <c r="L217" s="279">
        <f t="shared" si="135"/>
        <v>43326</v>
      </c>
      <c r="M217" s="279">
        <f t="shared" si="136"/>
        <v>43691</v>
      </c>
      <c r="N217" s="279">
        <f t="shared" si="137"/>
        <v>44057</v>
      </c>
      <c r="O217" s="279">
        <f t="shared" si="138"/>
        <v>44422</v>
      </c>
      <c r="P217" s="279">
        <f t="shared" si="139"/>
        <v>44787</v>
      </c>
      <c r="Q217" s="279">
        <f t="shared" si="140"/>
        <v>45152</v>
      </c>
      <c r="R217" s="279">
        <f t="shared" si="141"/>
        <v>45518</v>
      </c>
      <c r="S217" s="279">
        <f t="shared" si="142"/>
        <v>45883</v>
      </c>
    </row>
    <row r="218" spans="2:19" s="8" customFormat="1" ht="30" customHeight="1">
      <c r="B218" s="28"/>
      <c r="C218" s="137">
        <f t="shared" si="126"/>
        <v>40040</v>
      </c>
      <c r="D218" s="279">
        <f t="shared" si="127"/>
        <v>40405</v>
      </c>
      <c r="E218" s="279">
        <f t="shared" si="128"/>
        <v>40770</v>
      </c>
      <c r="F218" s="279">
        <f t="shared" si="129"/>
        <v>41136</v>
      </c>
      <c r="G218" s="279">
        <f t="shared" si="130"/>
        <v>41501</v>
      </c>
      <c r="H218" s="279">
        <f t="shared" si="131"/>
        <v>41866</v>
      </c>
      <c r="I218" s="279">
        <f t="shared" si="132"/>
        <v>42231</v>
      </c>
      <c r="J218" s="279">
        <f t="shared" si="133"/>
        <v>42597</v>
      </c>
      <c r="K218" s="279">
        <f t="shared" si="134"/>
        <v>42962</v>
      </c>
      <c r="L218" s="279">
        <f t="shared" si="135"/>
        <v>43327</v>
      </c>
      <c r="M218" s="279">
        <f t="shared" si="136"/>
        <v>43692</v>
      </c>
      <c r="N218" s="279">
        <f t="shared" si="137"/>
        <v>44058</v>
      </c>
      <c r="O218" s="279">
        <f t="shared" si="138"/>
        <v>44423</v>
      </c>
      <c r="P218" s="279">
        <f t="shared" si="139"/>
        <v>44788</v>
      </c>
      <c r="Q218" s="279">
        <f t="shared" si="140"/>
        <v>45153</v>
      </c>
      <c r="R218" s="279">
        <f t="shared" si="141"/>
        <v>45519</v>
      </c>
      <c r="S218" s="279">
        <f t="shared" si="142"/>
        <v>45884</v>
      </c>
    </row>
    <row r="219" spans="2:19" s="8" customFormat="1" ht="30" customHeight="1">
      <c r="B219" s="28"/>
      <c r="C219" s="137">
        <f t="shared" si="126"/>
        <v>40041</v>
      </c>
      <c r="D219" s="279">
        <f t="shared" si="127"/>
        <v>40406</v>
      </c>
      <c r="E219" s="279">
        <f t="shared" si="128"/>
        <v>40771</v>
      </c>
      <c r="F219" s="279">
        <f t="shared" si="129"/>
        <v>41137</v>
      </c>
      <c r="G219" s="279">
        <f t="shared" si="130"/>
        <v>41502</v>
      </c>
      <c r="H219" s="279">
        <f t="shared" si="131"/>
        <v>41867</v>
      </c>
      <c r="I219" s="279">
        <f t="shared" si="132"/>
        <v>42232</v>
      </c>
      <c r="J219" s="279">
        <f t="shared" si="133"/>
        <v>42598</v>
      </c>
      <c r="K219" s="279">
        <f t="shared" si="134"/>
        <v>42963</v>
      </c>
      <c r="L219" s="279">
        <f t="shared" si="135"/>
        <v>43328</v>
      </c>
      <c r="M219" s="279">
        <f t="shared" si="136"/>
        <v>43693</v>
      </c>
      <c r="N219" s="279">
        <f t="shared" si="137"/>
        <v>44059</v>
      </c>
      <c r="O219" s="279">
        <f t="shared" si="138"/>
        <v>44424</v>
      </c>
      <c r="P219" s="279">
        <f t="shared" si="139"/>
        <v>44789</v>
      </c>
      <c r="Q219" s="279">
        <f t="shared" si="140"/>
        <v>45154</v>
      </c>
      <c r="R219" s="279">
        <f t="shared" si="141"/>
        <v>45520</v>
      </c>
      <c r="S219" s="279">
        <f t="shared" si="142"/>
        <v>45885</v>
      </c>
    </row>
    <row r="220" spans="2:19" s="8" customFormat="1" ht="30" customHeight="1">
      <c r="B220" s="28"/>
      <c r="C220" s="137">
        <f t="shared" si="126"/>
        <v>40042</v>
      </c>
      <c r="D220" s="279">
        <f t="shared" si="127"/>
        <v>40407</v>
      </c>
      <c r="E220" s="279">
        <f t="shared" si="128"/>
        <v>40772</v>
      </c>
      <c r="F220" s="279">
        <f t="shared" si="129"/>
        <v>41138</v>
      </c>
      <c r="G220" s="279">
        <f t="shared" si="130"/>
        <v>41503</v>
      </c>
      <c r="H220" s="279">
        <f t="shared" si="131"/>
        <v>41868</v>
      </c>
      <c r="I220" s="279">
        <f t="shared" si="132"/>
        <v>42233</v>
      </c>
      <c r="J220" s="279">
        <f t="shared" si="133"/>
        <v>42599</v>
      </c>
      <c r="K220" s="279">
        <f t="shared" si="134"/>
        <v>42964</v>
      </c>
      <c r="L220" s="279">
        <f t="shared" si="135"/>
        <v>43329</v>
      </c>
      <c r="M220" s="279">
        <f t="shared" si="136"/>
        <v>43694</v>
      </c>
      <c r="N220" s="279">
        <f t="shared" si="137"/>
        <v>44060</v>
      </c>
      <c r="O220" s="279">
        <f t="shared" si="138"/>
        <v>44425</v>
      </c>
      <c r="P220" s="279">
        <f t="shared" si="139"/>
        <v>44790</v>
      </c>
      <c r="Q220" s="279">
        <f t="shared" si="140"/>
        <v>45155</v>
      </c>
      <c r="R220" s="279">
        <f t="shared" si="141"/>
        <v>45521</v>
      </c>
      <c r="S220" s="279">
        <f t="shared" si="142"/>
        <v>45886</v>
      </c>
    </row>
    <row r="221" spans="2:19" s="8" customFormat="1" ht="30" customHeight="1">
      <c r="B221" s="28"/>
      <c r="C221" s="137">
        <f t="shared" si="126"/>
        <v>40043</v>
      </c>
      <c r="D221" s="279">
        <f t="shared" si="127"/>
        <v>40408</v>
      </c>
      <c r="E221" s="279">
        <f t="shared" si="128"/>
        <v>40773</v>
      </c>
      <c r="F221" s="279">
        <f t="shared" si="129"/>
        <v>41139</v>
      </c>
      <c r="G221" s="279">
        <f t="shared" si="130"/>
        <v>41504</v>
      </c>
      <c r="H221" s="279">
        <f t="shared" si="131"/>
        <v>41869</v>
      </c>
      <c r="I221" s="279">
        <f t="shared" si="132"/>
        <v>42234</v>
      </c>
      <c r="J221" s="279">
        <f t="shared" si="133"/>
        <v>42600</v>
      </c>
      <c r="K221" s="279">
        <f t="shared" si="134"/>
        <v>42965</v>
      </c>
      <c r="L221" s="279">
        <f t="shared" si="135"/>
        <v>43330</v>
      </c>
      <c r="M221" s="279">
        <f t="shared" si="136"/>
        <v>43695</v>
      </c>
      <c r="N221" s="279">
        <f t="shared" si="137"/>
        <v>44061</v>
      </c>
      <c r="O221" s="279">
        <f t="shared" si="138"/>
        <v>44426</v>
      </c>
      <c r="P221" s="279">
        <f t="shared" si="139"/>
        <v>44791</v>
      </c>
      <c r="Q221" s="279">
        <f t="shared" si="140"/>
        <v>45156</v>
      </c>
      <c r="R221" s="279">
        <f t="shared" si="141"/>
        <v>45522</v>
      </c>
      <c r="S221" s="279">
        <f t="shared" si="142"/>
        <v>45887</v>
      </c>
    </row>
    <row r="222" spans="2:19" s="8" customFormat="1" ht="30" customHeight="1">
      <c r="B222" s="28"/>
      <c r="C222" s="137">
        <f t="shared" si="126"/>
        <v>40044</v>
      </c>
      <c r="D222" s="279">
        <f t="shared" si="127"/>
        <v>40409</v>
      </c>
      <c r="E222" s="279">
        <f t="shared" si="128"/>
        <v>40774</v>
      </c>
      <c r="F222" s="279">
        <f t="shared" si="129"/>
        <v>41140</v>
      </c>
      <c r="G222" s="279">
        <f t="shared" si="130"/>
        <v>41505</v>
      </c>
      <c r="H222" s="279">
        <f t="shared" si="131"/>
        <v>41870</v>
      </c>
      <c r="I222" s="279">
        <f t="shared" si="132"/>
        <v>42235</v>
      </c>
      <c r="J222" s="279">
        <f t="shared" si="133"/>
        <v>42601</v>
      </c>
      <c r="K222" s="279">
        <f t="shared" si="134"/>
        <v>42966</v>
      </c>
      <c r="L222" s="279">
        <f t="shared" si="135"/>
        <v>43331</v>
      </c>
      <c r="M222" s="279">
        <f t="shared" si="136"/>
        <v>43696</v>
      </c>
      <c r="N222" s="279">
        <f t="shared" si="137"/>
        <v>44062</v>
      </c>
      <c r="O222" s="279">
        <f t="shared" si="138"/>
        <v>44427</v>
      </c>
      <c r="P222" s="279">
        <f t="shared" si="139"/>
        <v>44792</v>
      </c>
      <c r="Q222" s="279">
        <f t="shared" si="140"/>
        <v>45157</v>
      </c>
      <c r="R222" s="279">
        <f t="shared" si="141"/>
        <v>45523</v>
      </c>
      <c r="S222" s="279">
        <f t="shared" si="142"/>
        <v>45888</v>
      </c>
    </row>
    <row r="223" spans="2:19" s="8" customFormat="1" ht="30" customHeight="1">
      <c r="B223" s="28"/>
      <c r="C223" s="137">
        <f t="shared" si="126"/>
        <v>40045</v>
      </c>
      <c r="D223" s="279">
        <f t="shared" si="127"/>
        <v>40410</v>
      </c>
      <c r="E223" s="279">
        <f t="shared" si="128"/>
        <v>40775</v>
      </c>
      <c r="F223" s="279">
        <f t="shared" si="129"/>
        <v>41141</v>
      </c>
      <c r="G223" s="279">
        <f t="shared" si="130"/>
        <v>41506</v>
      </c>
      <c r="H223" s="279">
        <f t="shared" si="131"/>
        <v>41871</v>
      </c>
      <c r="I223" s="279">
        <f t="shared" si="132"/>
        <v>42236</v>
      </c>
      <c r="J223" s="279">
        <f t="shared" si="133"/>
        <v>42602</v>
      </c>
      <c r="K223" s="279">
        <f t="shared" si="134"/>
        <v>42967</v>
      </c>
      <c r="L223" s="279">
        <f t="shared" si="135"/>
        <v>43332</v>
      </c>
      <c r="M223" s="279">
        <f t="shared" si="136"/>
        <v>43697</v>
      </c>
      <c r="N223" s="279">
        <f t="shared" si="137"/>
        <v>44063</v>
      </c>
      <c r="O223" s="279">
        <f t="shared" si="138"/>
        <v>44428</v>
      </c>
      <c r="P223" s="279">
        <f t="shared" si="139"/>
        <v>44793</v>
      </c>
      <c r="Q223" s="279">
        <f t="shared" si="140"/>
        <v>45158</v>
      </c>
      <c r="R223" s="279">
        <f t="shared" si="141"/>
        <v>45524</v>
      </c>
      <c r="S223" s="279">
        <f t="shared" si="142"/>
        <v>45889</v>
      </c>
    </row>
    <row r="224" spans="2:19" s="8" customFormat="1" ht="30" customHeight="1">
      <c r="B224" s="28"/>
      <c r="C224" s="137">
        <f t="shared" si="126"/>
        <v>40046</v>
      </c>
      <c r="D224" s="279">
        <f t="shared" si="127"/>
        <v>40411</v>
      </c>
      <c r="E224" s="279">
        <f t="shared" si="128"/>
        <v>40776</v>
      </c>
      <c r="F224" s="279">
        <f t="shared" si="129"/>
        <v>41142</v>
      </c>
      <c r="G224" s="279">
        <f t="shared" si="130"/>
        <v>41507</v>
      </c>
      <c r="H224" s="279">
        <f t="shared" si="131"/>
        <v>41872</v>
      </c>
      <c r="I224" s="279">
        <f t="shared" si="132"/>
        <v>42237</v>
      </c>
      <c r="J224" s="279">
        <f t="shared" si="133"/>
        <v>42603</v>
      </c>
      <c r="K224" s="279">
        <f t="shared" si="134"/>
        <v>42968</v>
      </c>
      <c r="L224" s="279">
        <f t="shared" si="135"/>
        <v>43333</v>
      </c>
      <c r="M224" s="279">
        <f t="shared" si="136"/>
        <v>43698</v>
      </c>
      <c r="N224" s="279">
        <f t="shared" si="137"/>
        <v>44064</v>
      </c>
      <c r="O224" s="279">
        <f t="shared" si="138"/>
        <v>44429</v>
      </c>
      <c r="P224" s="279">
        <f t="shared" si="139"/>
        <v>44794</v>
      </c>
      <c r="Q224" s="279">
        <f t="shared" si="140"/>
        <v>45159</v>
      </c>
      <c r="R224" s="279">
        <f t="shared" si="141"/>
        <v>45525</v>
      </c>
      <c r="S224" s="279">
        <f t="shared" si="142"/>
        <v>45890</v>
      </c>
    </row>
    <row r="225" spans="2:19" s="8" customFormat="1" ht="30" customHeight="1">
      <c r="B225" s="28"/>
      <c r="C225" s="137">
        <f t="shared" si="126"/>
        <v>40047</v>
      </c>
      <c r="D225" s="279">
        <f t="shared" si="127"/>
        <v>40412</v>
      </c>
      <c r="E225" s="279">
        <f t="shared" si="128"/>
        <v>40777</v>
      </c>
      <c r="F225" s="279">
        <f t="shared" si="129"/>
        <v>41143</v>
      </c>
      <c r="G225" s="279">
        <f t="shared" si="130"/>
        <v>41508</v>
      </c>
      <c r="H225" s="279">
        <f t="shared" si="131"/>
        <v>41873</v>
      </c>
      <c r="I225" s="279">
        <f t="shared" si="132"/>
        <v>42238</v>
      </c>
      <c r="J225" s="279">
        <f t="shared" si="133"/>
        <v>42604</v>
      </c>
      <c r="K225" s="279">
        <f t="shared" si="134"/>
        <v>42969</v>
      </c>
      <c r="L225" s="279">
        <f t="shared" si="135"/>
        <v>43334</v>
      </c>
      <c r="M225" s="279">
        <f t="shared" si="136"/>
        <v>43699</v>
      </c>
      <c r="N225" s="279">
        <f t="shared" si="137"/>
        <v>44065</v>
      </c>
      <c r="O225" s="279">
        <f t="shared" si="138"/>
        <v>44430</v>
      </c>
      <c r="P225" s="279">
        <f t="shared" si="139"/>
        <v>44795</v>
      </c>
      <c r="Q225" s="279">
        <f t="shared" si="140"/>
        <v>45160</v>
      </c>
      <c r="R225" s="279">
        <f t="shared" si="141"/>
        <v>45526</v>
      </c>
      <c r="S225" s="279">
        <f t="shared" si="142"/>
        <v>45891</v>
      </c>
    </row>
    <row r="226" spans="2:19" s="8" customFormat="1" ht="30" customHeight="1">
      <c r="B226" s="28"/>
      <c r="C226" s="137">
        <f t="shared" si="126"/>
        <v>40048</v>
      </c>
      <c r="D226" s="279">
        <f t="shared" si="127"/>
        <v>40413</v>
      </c>
      <c r="E226" s="279">
        <f t="shared" si="128"/>
        <v>40778</v>
      </c>
      <c r="F226" s="279">
        <f t="shared" si="129"/>
        <v>41144</v>
      </c>
      <c r="G226" s="279">
        <f t="shared" si="130"/>
        <v>41509</v>
      </c>
      <c r="H226" s="279">
        <f t="shared" si="131"/>
        <v>41874</v>
      </c>
      <c r="I226" s="279">
        <f t="shared" si="132"/>
        <v>42239</v>
      </c>
      <c r="J226" s="279">
        <f t="shared" si="133"/>
        <v>42605</v>
      </c>
      <c r="K226" s="279">
        <f t="shared" si="134"/>
        <v>42970</v>
      </c>
      <c r="L226" s="279">
        <f t="shared" si="135"/>
        <v>43335</v>
      </c>
      <c r="M226" s="279">
        <f t="shared" si="136"/>
        <v>43700</v>
      </c>
      <c r="N226" s="279">
        <f t="shared" si="137"/>
        <v>44066</v>
      </c>
      <c r="O226" s="279">
        <f t="shared" si="138"/>
        <v>44431</v>
      </c>
      <c r="P226" s="279">
        <f t="shared" si="139"/>
        <v>44796</v>
      </c>
      <c r="Q226" s="279">
        <f t="shared" si="140"/>
        <v>45161</v>
      </c>
      <c r="R226" s="279">
        <f t="shared" si="141"/>
        <v>45527</v>
      </c>
      <c r="S226" s="279">
        <f t="shared" si="142"/>
        <v>45892</v>
      </c>
    </row>
    <row r="227" spans="2:19" s="8" customFormat="1" ht="30" customHeight="1">
      <c r="B227" s="28"/>
      <c r="C227" s="137">
        <f t="shared" si="126"/>
        <v>40049</v>
      </c>
      <c r="D227" s="279">
        <f t="shared" si="127"/>
        <v>40414</v>
      </c>
      <c r="E227" s="279">
        <f t="shared" si="128"/>
        <v>40779</v>
      </c>
      <c r="F227" s="279">
        <f t="shared" si="129"/>
        <v>41145</v>
      </c>
      <c r="G227" s="279">
        <f t="shared" si="130"/>
        <v>41510</v>
      </c>
      <c r="H227" s="279">
        <f t="shared" si="131"/>
        <v>41875</v>
      </c>
      <c r="I227" s="279">
        <f t="shared" si="132"/>
        <v>42240</v>
      </c>
      <c r="J227" s="279">
        <f t="shared" si="133"/>
        <v>42606</v>
      </c>
      <c r="K227" s="279">
        <f t="shared" si="134"/>
        <v>42971</v>
      </c>
      <c r="L227" s="279">
        <f t="shared" si="135"/>
        <v>43336</v>
      </c>
      <c r="M227" s="279">
        <f t="shared" si="136"/>
        <v>43701</v>
      </c>
      <c r="N227" s="279">
        <f t="shared" si="137"/>
        <v>44067</v>
      </c>
      <c r="O227" s="279">
        <f t="shared" si="138"/>
        <v>44432</v>
      </c>
      <c r="P227" s="279">
        <f t="shared" si="139"/>
        <v>44797</v>
      </c>
      <c r="Q227" s="279">
        <f t="shared" si="140"/>
        <v>45162</v>
      </c>
      <c r="R227" s="279">
        <f t="shared" si="141"/>
        <v>45528</v>
      </c>
      <c r="S227" s="279">
        <f t="shared" si="142"/>
        <v>45893</v>
      </c>
    </row>
    <row r="228" spans="2:19" s="8" customFormat="1" ht="30" customHeight="1">
      <c r="B228" s="28"/>
      <c r="C228" s="137">
        <f t="shared" si="126"/>
        <v>40050</v>
      </c>
      <c r="D228" s="279">
        <f t="shared" si="127"/>
        <v>40415</v>
      </c>
      <c r="E228" s="279">
        <f t="shared" si="128"/>
        <v>40780</v>
      </c>
      <c r="F228" s="279">
        <f t="shared" si="129"/>
        <v>41146</v>
      </c>
      <c r="G228" s="279">
        <f t="shared" si="130"/>
        <v>41511</v>
      </c>
      <c r="H228" s="279">
        <f t="shared" si="131"/>
        <v>41876</v>
      </c>
      <c r="I228" s="279">
        <f t="shared" si="132"/>
        <v>42241</v>
      </c>
      <c r="J228" s="279">
        <f t="shared" si="133"/>
        <v>42607</v>
      </c>
      <c r="K228" s="279">
        <f t="shared" si="134"/>
        <v>42972</v>
      </c>
      <c r="L228" s="279">
        <f t="shared" si="135"/>
        <v>43337</v>
      </c>
      <c r="M228" s="279">
        <f t="shared" si="136"/>
        <v>43702</v>
      </c>
      <c r="N228" s="279">
        <f t="shared" si="137"/>
        <v>44068</v>
      </c>
      <c r="O228" s="279">
        <f t="shared" si="138"/>
        <v>44433</v>
      </c>
      <c r="P228" s="279">
        <f t="shared" si="139"/>
        <v>44798</v>
      </c>
      <c r="Q228" s="279">
        <f t="shared" si="140"/>
        <v>45163</v>
      </c>
      <c r="R228" s="279">
        <f t="shared" si="141"/>
        <v>45529</v>
      </c>
      <c r="S228" s="279">
        <f t="shared" si="142"/>
        <v>45894</v>
      </c>
    </row>
    <row r="229" spans="2:19" s="8" customFormat="1" ht="30" customHeight="1">
      <c r="B229" s="28"/>
      <c r="C229" s="137">
        <f t="shared" si="126"/>
        <v>40051</v>
      </c>
      <c r="D229" s="279">
        <f t="shared" si="127"/>
        <v>40416</v>
      </c>
      <c r="E229" s="279">
        <f t="shared" si="128"/>
        <v>40781</v>
      </c>
      <c r="F229" s="279">
        <f t="shared" si="129"/>
        <v>41147</v>
      </c>
      <c r="G229" s="279">
        <f t="shared" si="130"/>
        <v>41512</v>
      </c>
      <c r="H229" s="279">
        <f t="shared" si="131"/>
        <v>41877</v>
      </c>
      <c r="I229" s="279">
        <f t="shared" si="132"/>
        <v>42242</v>
      </c>
      <c r="J229" s="279">
        <f t="shared" si="133"/>
        <v>42608</v>
      </c>
      <c r="K229" s="279">
        <f t="shared" si="134"/>
        <v>42973</v>
      </c>
      <c r="L229" s="279">
        <f t="shared" si="135"/>
        <v>43338</v>
      </c>
      <c r="M229" s="279">
        <f t="shared" si="136"/>
        <v>43703</v>
      </c>
      <c r="N229" s="279">
        <f t="shared" si="137"/>
        <v>44069</v>
      </c>
      <c r="O229" s="279">
        <f t="shared" si="138"/>
        <v>44434</v>
      </c>
      <c r="P229" s="279">
        <f t="shared" si="139"/>
        <v>44799</v>
      </c>
      <c r="Q229" s="279">
        <f t="shared" si="140"/>
        <v>45164</v>
      </c>
      <c r="R229" s="279">
        <f t="shared" si="141"/>
        <v>45530</v>
      </c>
      <c r="S229" s="279">
        <f t="shared" si="142"/>
        <v>45895</v>
      </c>
    </row>
    <row r="230" spans="2:19" s="8" customFormat="1" ht="30" customHeight="1">
      <c r="B230" s="28"/>
      <c r="C230" s="137">
        <f t="shared" si="126"/>
        <v>40052</v>
      </c>
      <c r="D230" s="279">
        <f t="shared" si="127"/>
        <v>40417</v>
      </c>
      <c r="E230" s="279">
        <f t="shared" si="128"/>
        <v>40782</v>
      </c>
      <c r="F230" s="279">
        <f t="shared" si="129"/>
        <v>41148</v>
      </c>
      <c r="G230" s="279">
        <f t="shared" si="130"/>
        <v>41513</v>
      </c>
      <c r="H230" s="279">
        <f t="shared" si="131"/>
        <v>41878</v>
      </c>
      <c r="I230" s="279">
        <f t="shared" si="132"/>
        <v>42243</v>
      </c>
      <c r="J230" s="279">
        <f t="shared" si="133"/>
        <v>42609</v>
      </c>
      <c r="K230" s="279">
        <f t="shared" si="134"/>
        <v>42974</v>
      </c>
      <c r="L230" s="279">
        <f t="shared" si="135"/>
        <v>43339</v>
      </c>
      <c r="M230" s="279">
        <f t="shared" si="136"/>
        <v>43704</v>
      </c>
      <c r="N230" s="279">
        <f t="shared" si="137"/>
        <v>44070</v>
      </c>
      <c r="O230" s="279">
        <f t="shared" si="138"/>
        <v>44435</v>
      </c>
      <c r="P230" s="279">
        <f t="shared" si="139"/>
        <v>44800</v>
      </c>
      <c r="Q230" s="279">
        <f t="shared" si="140"/>
        <v>45165</v>
      </c>
      <c r="R230" s="279">
        <f t="shared" si="141"/>
        <v>45531</v>
      </c>
      <c r="S230" s="279">
        <f t="shared" si="142"/>
        <v>45896</v>
      </c>
    </row>
    <row r="231" spans="2:19" s="8" customFormat="1" ht="30" customHeight="1">
      <c r="B231" s="28"/>
      <c r="C231" s="137">
        <f t="shared" si="126"/>
        <v>40053</v>
      </c>
      <c r="D231" s="279">
        <f t="shared" si="127"/>
        <v>40418</v>
      </c>
      <c r="E231" s="279">
        <f t="shared" si="128"/>
        <v>40783</v>
      </c>
      <c r="F231" s="279">
        <f t="shared" si="129"/>
        <v>41149</v>
      </c>
      <c r="G231" s="279">
        <f t="shared" si="130"/>
        <v>41514</v>
      </c>
      <c r="H231" s="279">
        <f t="shared" si="131"/>
        <v>41879</v>
      </c>
      <c r="I231" s="279">
        <f t="shared" si="132"/>
        <v>42244</v>
      </c>
      <c r="J231" s="279">
        <f t="shared" si="133"/>
        <v>42610</v>
      </c>
      <c r="K231" s="279">
        <f t="shared" si="134"/>
        <v>42975</v>
      </c>
      <c r="L231" s="279">
        <f t="shared" si="135"/>
        <v>43340</v>
      </c>
      <c r="M231" s="279">
        <f t="shared" si="136"/>
        <v>43705</v>
      </c>
      <c r="N231" s="279">
        <f t="shared" si="137"/>
        <v>44071</v>
      </c>
      <c r="O231" s="279">
        <f t="shared" si="138"/>
        <v>44436</v>
      </c>
      <c r="P231" s="279">
        <f t="shared" si="139"/>
        <v>44801</v>
      </c>
      <c r="Q231" s="279">
        <f t="shared" si="140"/>
        <v>45166</v>
      </c>
      <c r="R231" s="279">
        <f t="shared" si="141"/>
        <v>45532</v>
      </c>
      <c r="S231" s="279">
        <f t="shared" si="142"/>
        <v>45897</v>
      </c>
    </row>
    <row r="232" spans="2:19" s="8" customFormat="1" ht="30" customHeight="1">
      <c r="B232" s="28"/>
      <c r="C232" s="137">
        <f t="shared" si="126"/>
        <v>40054</v>
      </c>
      <c r="D232" s="279">
        <f t="shared" si="127"/>
        <v>40419</v>
      </c>
      <c r="E232" s="279">
        <f t="shared" si="128"/>
        <v>40784</v>
      </c>
      <c r="F232" s="279">
        <f t="shared" si="129"/>
        <v>41150</v>
      </c>
      <c r="G232" s="279">
        <f t="shared" si="130"/>
        <v>41515</v>
      </c>
      <c r="H232" s="279">
        <f t="shared" si="131"/>
        <v>41880</v>
      </c>
      <c r="I232" s="279">
        <f t="shared" si="132"/>
        <v>42245</v>
      </c>
      <c r="J232" s="279">
        <f t="shared" si="133"/>
        <v>42611</v>
      </c>
      <c r="K232" s="279">
        <f t="shared" si="134"/>
        <v>42976</v>
      </c>
      <c r="L232" s="279">
        <f t="shared" si="135"/>
        <v>43341</v>
      </c>
      <c r="M232" s="279">
        <f t="shared" si="136"/>
        <v>43706</v>
      </c>
      <c r="N232" s="279">
        <f t="shared" si="137"/>
        <v>44072</v>
      </c>
      <c r="O232" s="279">
        <f t="shared" si="138"/>
        <v>44437</v>
      </c>
      <c r="P232" s="279">
        <f t="shared" si="139"/>
        <v>44802</v>
      </c>
      <c r="Q232" s="279">
        <f t="shared" si="140"/>
        <v>45167</v>
      </c>
      <c r="R232" s="279">
        <f t="shared" si="141"/>
        <v>45533</v>
      </c>
      <c r="S232" s="279">
        <f t="shared" si="142"/>
        <v>45898</v>
      </c>
    </row>
    <row r="233" spans="2:19" s="8" customFormat="1" ht="30" customHeight="1">
      <c r="B233" s="28"/>
      <c r="C233" s="137">
        <f t="shared" si="126"/>
        <v>40055</v>
      </c>
      <c r="D233" s="279">
        <f t="shared" si="127"/>
        <v>40420</v>
      </c>
      <c r="E233" s="279">
        <f t="shared" si="128"/>
        <v>40785</v>
      </c>
      <c r="F233" s="279">
        <f t="shared" si="129"/>
        <v>41151</v>
      </c>
      <c r="G233" s="279">
        <f t="shared" si="130"/>
        <v>41516</v>
      </c>
      <c r="H233" s="279">
        <f t="shared" si="131"/>
        <v>41881</v>
      </c>
      <c r="I233" s="279">
        <f t="shared" si="132"/>
        <v>42246</v>
      </c>
      <c r="J233" s="279">
        <f t="shared" si="133"/>
        <v>42612</v>
      </c>
      <c r="K233" s="279">
        <f t="shared" si="134"/>
        <v>42977</v>
      </c>
      <c r="L233" s="279">
        <f t="shared" si="135"/>
        <v>43342</v>
      </c>
      <c r="M233" s="279">
        <f t="shared" si="136"/>
        <v>43707</v>
      </c>
      <c r="N233" s="279">
        <f t="shared" si="137"/>
        <v>44073</v>
      </c>
      <c r="O233" s="279">
        <f t="shared" si="138"/>
        <v>44438</v>
      </c>
      <c r="P233" s="279">
        <f t="shared" si="139"/>
        <v>44803</v>
      </c>
      <c r="Q233" s="279">
        <f t="shared" si="140"/>
        <v>45168</v>
      </c>
      <c r="R233" s="279">
        <f t="shared" si="141"/>
        <v>45534</v>
      </c>
      <c r="S233" s="279">
        <f t="shared" si="142"/>
        <v>45899</v>
      </c>
    </row>
    <row r="234" spans="2:19" s="8" customFormat="1" ht="30" customHeight="1">
      <c r="B234" s="28"/>
      <c r="C234" s="137">
        <f t="shared" si="126"/>
        <v>40056</v>
      </c>
      <c r="D234" s="279">
        <f t="shared" si="127"/>
        <v>40421</v>
      </c>
      <c r="E234" s="279">
        <f t="shared" si="128"/>
        <v>40786</v>
      </c>
      <c r="F234" s="279">
        <f t="shared" si="129"/>
        <v>41152</v>
      </c>
      <c r="G234" s="279">
        <f t="shared" si="130"/>
        <v>41517</v>
      </c>
      <c r="H234" s="279">
        <f t="shared" si="131"/>
        <v>41882</v>
      </c>
      <c r="I234" s="279">
        <f t="shared" si="132"/>
        <v>42247</v>
      </c>
      <c r="J234" s="279">
        <f t="shared" si="133"/>
        <v>42613</v>
      </c>
      <c r="K234" s="279">
        <f t="shared" si="134"/>
        <v>42978</v>
      </c>
      <c r="L234" s="279">
        <f t="shared" si="135"/>
        <v>43343</v>
      </c>
      <c r="M234" s="279">
        <f t="shared" si="136"/>
        <v>43708</v>
      </c>
      <c r="N234" s="279">
        <f t="shared" si="137"/>
        <v>44074</v>
      </c>
      <c r="O234" s="279">
        <f t="shared" si="138"/>
        <v>44439</v>
      </c>
      <c r="P234" s="279">
        <f t="shared" si="139"/>
        <v>44804</v>
      </c>
      <c r="Q234" s="279">
        <f t="shared" si="140"/>
        <v>45169</v>
      </c>
      <c r="R234" s="279">
        <f t="shared" si="141"/>
        <v>45535</v>
      </c>
      <c r="S234" s="279">
        <f t="shared" si="142"/>
        <v>45900</v>
      </c>
    </row>
    <row r="235" spans="2:19" s="8" customFormat="1" ht="30" customHeight="1">
      <c r="B235" s="28"/>
      <c r="C235" s="137">
        <f t="shared" si="126"/>
        <v>40057</v>
      </c>
      <c r="D235" s="279">
        <f t="shared" si="127"/>
        <v>40422</v>
      </c>
      <c r="E235" s="279">
        <f t="shared" si="128"/>
        <v>40787</v>
      </c>
      <c r="F235" s="279">
        <f t="shared" si="129"/>
        <v>41153</v>
      </c>
      <c r="G235" s="279">
        <f t="shared" si="130"/>
        <v>41518</v>
      </c>
      <c r="H235" s="279">
        <f t="shared" si="131"/>
        <v>41883</v>
      </c>
      <c r="I235" s="279">
        <f t="shared" si="132"/>
        <v>42248</v>
      </c>
      <c r="J235" s="279">
        <f t="shared" si="133"/>
        <v>42614</v>
      </c>
      <c r="K235" s="279">
        <f t="shared" si="134"/>
        <v>42979</v>
      </c>
      <c r="L235" s="279">
        <f t="shared" si="135"/>
        <v>43344</v>
      </c>
      <c r="M235" s="279">
        <f t="shared" si="136"/>
        <v>43709</v>
      </c>
      <c r="N235" s="279">
        <f t="shared" si="137"/>
        <v>44075</v>
      </c>
      <c r="O235" s="279">
        <f t="shared" si="138"/>
        <v>44440</v>
      </c>
      <c r="P235" s="279">
        <f t="shared" si="139"/>
        <v>44805</v>
      </c>
      <c r="Q235" s="279">
        <f t="shared" si="140"/>
        <v>45170</v>
      </c>
      <c r="R235" s="279">
        <f t="shared" si="141"/>
        <v>45536</v>
      </c>
      <c r="S235" s="279">
        <f t="shared" si="142"/>
        <v>45901</v>
      </c>
    </row>
    <row r="236" spans="2:19" s="8" customFormat="1" ht="30" customHeight="1">
      <c r="B236" s="28"/>
      <c r="C236" s="137">
        <f t="shared" si="126"/>
        <v>40058</v>
      </c>
      <c r="D236" s="279">
        <f t="shared" si="127"/>
        <v>40423</v>
      </c>
      <c r="E236" s="279">
        <f t="shared" si="128"/>
        <v>40788</v>
      </c>
      <c r="F236" s="279">
        <f t="shared" si="129"/>
        <v>41154</v>
      </c>
      <c r="G236" s="279">
        <f t="shared" si="130"/>
        <v>41519</v>
      </c>
      <c r="H236" s="279">
        <f t="shared" si="131"/>
        <v>41884</v>
      </c>
      <c r="I236" s="279">
        <f t="shared" si="132"/>
        <v>42249</v>
      </c>
      <c r="J236" s="279">
        <f t="shared" si="133"/>
        <v>42615</v>
      </c>
      <c r="K236" s="279">
        <f t="shared" si="134"/>
        <v>42980</v>
      </c>
      <c r="L236" s="279">
        <f t="shared" si="135"/>
        <v>43345</v>
      </c>
      <c r="M236" s="279">
        <f t="shared" si="136"/>
        <v>43710</v>
      </c>
      <c r="N236" s="279">
        <f t="shared" si="137"/>
        <v>44076</v>
      </c>
      <c r="O236" s="279">
        <f t="shared" si="138"/>
        <v>44441</v>
      </c>
      <c r="P236" s="279">
        <f t="shared" si="139"/>
        <v>44806</v>
      </c>
      <c r="Q236" s="279">
        <f t="shared" si="140"/>
        <v>45171</v>
      </c>
      <c r="R236" s="279">
        <f t="shared" si="141"/>
        <v>45537</v>
      </c>
      <c r="S236" s="279">
        <f t="shared" si="142"/>
        <v>45902</v>
      </c>
    </row>
    <row r="237" spans="2:19" s="8" customFormat="1" ht="30" customHeight="1">
      <c r="B237" s="28"/>
      <c r="C237" s="137">
        <f t="shared" si="126"/>
        <v>40059</v>
      </c>
      <c r="D237" s="279">
        <f t="shared" si="127"/>
        <v>40424</v>
      </c>
      <c r="E237" s="279">
        <f t="shared" si="128"/>
        <v>40789</v>
      </c>
      <c r="F237" s="279">
        <f t="shared" si="129"/>
        <v>41155</v>
      </c>
      <c r="G237" s="279">
        <f t="shared" si="130"/>
        <v>41520</v>
      </c>
      <c r="H237" s="279">
        <f t="shared" si="131"/>
        <v>41885</v>
      </c>
      <c r="I237" s="279">
        <f t="shared" si="132"/>
        <v>42250</v>
      </c>
      <c r="J237" s="279">
        <f t="shared" si="133"/>
        <v>42616</v>
      </c>
      <c r="K237" s="279">
        <f t="shared" si="134"/>
        <v>42981</v>
      </c>
      <c r="L237" s="279">
        <f t="shared" si="135"/>
        <v>43346</v>
      </c>
      <c r="M237" s="279">
        <f t="shared" si="136"/>
        <v>43711</v>
      </c>
      <c r="N237" s="279">
        <f t="shared" si="137"/>
        <v>44077</v>
      </c>
      <c r="O237" s="279">
        <f t="shared" si="138"/>
        <v>44442</v>
      </c>
      <c r="P237" s="279">
        <f t="shared" si="139"/>
        <v>44807</v>
      </c>
      <c r="Q237" s="279">
        <f t="shared" si="140"/>
        <v>45172</v>
      </c>
      <c r="R237" s="279">
        <f t="shared" si="141"/>
        <v>45538</v>
      </c>
      <c r="S237" s="279">
        <f t="shared" si="142"/>
        <v>45903</v>
      </c>
    </row>
    <row r="238" spans="2:19" s="8" customFormat="1" ht="30" customHeight="1">
      <c r="B238" s="28"/>
      <c r="C238" s="137">
        <f t="shared" si="126"/>
        <v>40060</v>
      </c>
      <c r="D238" s="279">
        <f t="shared" si="127"/>
        <v>40425</v>
      </c>
      <c r="E238" s="279">
        <f t="shared" si="128"/>
        <v>40790</v>
      </c>
      <c r="F238" s="279">
        <f t="shared" si="129"/>
        <v>41156</v>
      </c>
      <c r="G238" s="279">
        <f t="shared" si="130"/>
        <v>41521</v>
      </c>
      <c r="H238" s="279">
        <f t="shared" si="131"/>
        <v>41886</v>
      </c>
      <c r="I238" s="279">
        <f t="shared" si="132"/>
        <v>42251</v>
      </c>
      <c r="J238" s="279">
        <f t="shared" si="133"/>
        <v>42617</v>
      </c>
      <c r="K238" s="279">
        <f t="shared" si="134"/>
        <v>42982</v>
      </c>
      <c r="L238" s="279">
        <f t="shared" si="135"/>
        <v>43347</v>
      </c>
      <c r="M238" s="279">
        <f t="shared" si="136"/>
        <v>43712</v>
      </c>
      <c r="N238" s="279">
        <f t="shared" si="137"/>
        <v>44078</v>
      </c>
      <c r="O238" s="279">
        <f t="shared" si="138"/>
        <v>44443</v>
      </c>
      <c r="P238" s="279">
        <f t="shared" si="139"/>
        <v>44808</v>
      </c>
      <c r="Q238" s="279">
        <f t="shared" si="140"/>
        <v>45173</v>
      </c>
      <c r="R238" s="279">
        <f t="shared" si="141"/>
        <v>45539</v>
      </c>
      <c r="S238" s="279">
        <f t="shared" si="142"/>
        <v>45904</v>
      </c>
    </row>
    <row r="239" spans="2:19" s="8" customFormat="1" ht="30" customHeight="1">
      <c r="B239" s="28"/>
      <c r="C239" s="137">
        <f t="shared" si="126"/>
        <v>40061</v>
      </c>
      <c r="D239" s="279">
        <f t="shared" si="127"/>
        <v>40426</v>
      </c>
      <c r="E239" s="279">
        <f t="shared" si="128"/>
        <v>40791</v>
      </c>
      <c r="F239" s="279">
        <f t="shared" si="129"/>
        <v>41157</v>
      </c>
      <c r="G239" s="279">
        <f t="shared" si="130"/>
        <v>41522</v>
      </c>
      <c r="H239" s="279">
        <f t="shared" si="131"/>
        <v>41887</v>
      </c>
      <c r="I239" s="279">
        <f t="shared" si="132"/>
        <v>42252</v>
      </c>
      <c r="J239" s="279">
        <f t="shared" si="133"/>
        <v>42618</v>
      </c>
      <c r="K239" s="279">
        <f t="shared" si="134"/>
        <v>42983</v>
      </c>
      <c r="L239" s="279">
        <f t="shared" si="135"/>
        <v>43348</v>
      </c>
      <c r="M239" s="279">
        <f t="shared" si="136"/>
        <v>43713</v>
      </c>
      <c r="N239" s="279">
        <f t="shared" si="137"/>
        <v>44079</v>
      </c>
      <c r="O239" s="279">
        <f t="shared" si="138"/>
        <v>44444</v>
      </c>
      <c r="P239" s="279">
        <f t="shared" si="139"/>
        <v>44809</v>
      </c>
      <c r="Q239" s="279">
        <f t="shared" si="140"/>
        <v>45174</v>
      </c>
      <c r="R239" s="279">
        <f t="shared" si="141"/>
        <v>45540</v>
      </c>
      <c r="S239" s="279">
        <f t="shared" si="142"/>
        <v>45905</v>
      </c>
    </row>
    <row r="240" spans="2:19" s="8" customFormat="1" ht="30" customHeight="1">
      <c r="B240" s="28"/>
      <c r="C240" s="137">
        <f t="shared" si="126"/>
        <v>40062</v>
      </c>
      <c r="D240" s="279">
        <f t="shared" si="127"/>
        <v>40427</v>
      </c>
      <c r="E240" s="279">
        <f t="shared" si="128"/>
        <v>40792</v>
      </c>
      <c r="F240" s="279">
        <f t="shared" si="129"/>
        <v>41158</v>
      </c>
      <c r="G240" s="279">
        <f t="shared" si="130"/>
        <v>41523</v>
      </c>
      <c r="H240" s="279">
        <f t="shared" si="131"/>
        <v>41888</v>
      </c>
      <c r="I240" s="279">
        <f t="shared" si="132"/>
        <v>42253</v>
      </c>
      <c r="J240" s="279">
        <f t="shared" si="133"/>
        <v>42619</v>
      </c>
      <c r="K240" s="279">
        <f t="shared" si="134"/>
        <v>42984</v>
      </c>
      <c r="L240" s="279">
        <f t="shared" si="135"/>
        <v>43349</v>
      </c>
      <c r="M240" s="279">
        <f t="shared" si="136"/>
        <v>43714</v>
      </c>
      <c r="N240" s="279">
        <f t="shared" si="137"/>
        <v>44080</v>
      </c>
      <c r="O240" s="279">
        <f t="shared" si="138"/>
        <v>44445</v>
      </c>
      <c r="P240" s="279">
        <f t="shared" si="139"/>
        <v>44810</v>
      </c>
      <c r="Q240" s="279">
        <f t="shared" si="140"/>
        <v>45175</v>
      </c>
      <c r="R240" s="279">
        <f t="shared" si="141"/>
        <v>45541</v>
      </c>
      <c r="S240" s="279">
        <f t="shared" si="142"/>
        <v>45906</v>
      </c>
    </row>
    <row r="241" spans="2:19" s="8" customFormat="1" ht="30" customHeight="1">
      <c r="B241" s="28"/>
      <c r="C241" s="137">
        <f t="shared" si="126"/>
        <v>40063</v>
      </c>
      <c r="D241" s="279">
        <f t="shared" si="127"/>
        <v>40428</v>
      </c>
      <c r="E241" s="279">
        <f t="shared" si="128"/>
        <v>40793</v>
      </c>
      <c r="F241" s="279">
        <f t="shared" si="129"/>
        <v>41159</v>
      </c>
      <c r="G241" s="279">
        <f t="shared" si="130"/>
        <v>41524</v>
      </c>
      <c r="H241" s="279">
        <f t="shared" si="131"/>
        <v>41889</v>
      </c>
      <c r="I241" s="279">
        <f t="shared" si="132"/>
        <v>42254</v>
      </c>
      <c r="J241" s="279">
        <f t="shared" si="133"/>
        <v>42620</v>
      </c>
      <c r="K241" s="279">
        <f t="shared" si="134"/>
        <v>42985</v>
      </c>
      <c r="L241" s="279">
        <f t="shared" si="135"/>
        <v>43350</v>
      </c>
      <c r="M241" s="279">
        <f t="shared" si="136"/>
        <v>43715</v>
      </c>
      <c r="N241" s="279">
        <f t="shared" si="137"/>
        <v>44081</v>
      </c>
      <c r="O241" s="279">
        <f t="shared" si="138"/>
        <v>44446</v>
      </c>
      <c r="P241" s="279">
        <f t="shared" si="139"/>
        <v>44811</v>
      </c>
      <c r="Q241" s="279">
        <f t="shared" si="140"/>
        <v>45176</v>
      </c>
      <c r="R241" s="279">
        <f t="shared" si="141"/>
        <v>45542</v>
      </c>
      <c r="S241" s="279">
        <f t="shared" si="142"/>
        <v>45907</v>
      </c>
    </row>
    <row r="242" spans="2:19" s="8" customFormat="1" ht="30" customHeight="1">
      <c r="B242" s="28"/>
      <c r="C242" s="137">
        <f t="shared" si="126"/>
        <v>40064</v>
      </c>
      <c r="D242" s="279">
        <f t="shared" si="127"/>
        <v>40429</v>
      </c>
      <c r="E242" s="279">
        <f t="shared" si="128"/>
        <v>40794</v>
      </c>
      <c r="F242" s="279">
        <f t="shared" si="129"/>
        <v>41160</v>
      </c>
      <c r="G242" s="279">
        <f t="shared" si="130"/>
        <v>41525</v>
      </c>
      <c r="H242" s="279">
        <f t="shared" si="131"/>
        <v>41890</v>
      </c>
      <c r="I242" s="279">
        <f t="shared" si="132"/>
        <v>42255</v>
      </c>
      <c r="J242" s="279">
        <f t="shared" si="133"/>
        <v>42621</v>
      </c>
      <c r="K242" s="279">
        <f t="shared" si="134"/>
        <v>42986</v>
      </c>
      <c r="L242" s="279">
        <f t="shared" si="135"/>
        <v>43351</v>
      </c>
      <c r="M242" s="279">
        <f t="shared" si="136"/>
        <v>43716</v>
      </c>
      <c r="N242" s="279">
        <f t="shared" si="137"/>
        <v>44082</v>
      </c>
      <c r="O242" s="279">
        <f t="shared" si="138"/>
        <v>44447</v>
      </c>
      <c r="P242" s="279">
        <f t="shared" si="139"/>
        <v>44812</v>
      </c>
      <c r="Q242" s="279">
        <f t="shared" si="140"/>
        <v>45177</v>
      </c>
      <c r="R242" s="279">
        <f t="shared" si="141"/>
        <v>45543</v>
      </c>
      <c r="S242" s="279">
        <f t="shared" si="142"/>
        <v>45908</v>
      </c>
    </row>
    <row r="243" spans="2:19" s="8" customFormat="1" ht="30" customHeight="1">
      <c r="B243" s="28"/>
      <c r="C243" s="137">
        <f t="shared" si="126"/>
        <v>40065</v>
      </c>
      <c r="D243" s="279">
        <f t="shared" si="127"/>
        <v>40430</v>
      </c>
      <c r="E243" s="279">
        <f t="shared" si="128"/>
        <v>40795</v>
      </c>
      <c r="F243" s="279">
        <f t="shared" si="129"/>
        <v>41161</v>
      </c>
      <c r="G243" s="279">
        <f t="shared" si="130"/>
        <v>41526</v>
      </c>
      <c r="H243" s="279">
        <f t="shared" si="131"/>
        <v>41891</v>
      </c>
      <c r="I243" s="279">
        <f t="shared" si="132"/>
        <v>42256</v>
      </c>
      <c r="J243" s="279">
        <f t="shared" si="133"/>
        <v>42622</v>
      </c>
      <c r="K243" s="279">
        <f t="shared" si="134"/>
        <v>42987</v>
      </c>
      <c r="L243" s="279">
        <f t="shared" si="135"/>
        <v>43352</v>
      </c>
      <c r="M243" s="279">
        <f t="shared" si="136"/>
        <v>43717</v>
      </c>
      <c r="N243" s="279">
        <f t="shared" si="137"/>
        <v>44083</v>
      </c>
      <c r="O243" s="279">
        <f t="shared" si="138"/>
        <v>44448</v>
      </c>
      <c r="P243" s="279">
        <f t="shared" si="139"/>
        <v>44813</v>
      </c>
      <c r="Q243" s="279">
        <f t="shared" si="140"/>
        <v>45178</v>
      </c>
      <c r="R243" s="279">
        <f t="shared" si="141"/>
        <v>45544</v>
      </c>
      <c r="S243" s="279">
        <f t="shared" si="142"/>
        <v>45909</v>
      </c>
    </row>
    <row r="244" spans="2:19" s="8" customFormat="1" ht="30" customHeight="1">
      <c r="B244" s="28"/>
      <c r="C244" s="137">
        <f t="shared" si="126"/>
        <v>40066</v>
      </c>
      <c r="D244" s="279">
        <f t="shared" si="127"/>
        <v>40431</v>
      </c>
      <c r="E244" s="279">
        <f t="shared" si="128"/>
        <v>40796</v>
      </c>
      <c r="F244" s="279">
        <f t="shared" si="129"/>
        <v>41162</v>
      </c>
      <c r="G244" s="279">
        <f t="shared" si="130"/>
        <v>41527</v>
      </c>
      <c r="H244" s="279">
        <f t="shared" si="131"/>
        <v>41892</v>
      </c>
      <c r="I244" s="279">
        <f t="shared" si="132"/>
        <v>42257</v>
      </c>
      <c r="J244" s="279">
        <f t="shared" si="133"/>
        <v>42623</v>
      </c>
      <c r="K244" s="279">
        <f t="shared" si="134"/>
        <v>42988</v>
      </c>
      <c r="L244" s="279">
        <f t="shared" si="135"/>
        <v>43353</v>
      </c>
      <c r="M244" s="279">
        <f t="shared" si="136"/>
        <v>43718</v>
      </c>
      <c r="N244" s="279">
        <f t="shared" si="137"/>
        <v>44084</v>
      </c>
      <c r="O244" s="279">
        <f t="shared" si="138"/>
        <v>44449</v>
      </c>
      <c r="P244" s="279">
        <f t="shared" si="139"/>
        <v>44814</v>
      </c>
      <c r="Q244" s="279">
        <f t="shared" si="140"/>
        <v>45179</v>
      </c>
      <c r="R244" s="279">
        <f t="shared" si="141"/>
        <v>45545</v>
      </c>
      <c r="S244" s="279">
        <f t="shared" si="142"/>
        <v>45910</v>
      </c>
    </row>
    <row r="245" spans="2:19" s="8" customFormat="1" ht="30" customHeight="1">
      <c r="B245" s="28"/>
      <c r="C245" s="137">
        <f t="shared" si="126"/>
        <v>40067</v>
      </c>
      <c r="D245" s="279">
        <f t="shared" si="127"/>
        <v>40432</v>
      </c>
      <c r="E245" s="279">
        <f t="shared" si="128"/>
        <v>40797</v>
      </c>
      <c r="F245" s="279">
        <f t="shared" si="129"/>
        <v>41163</v>
      </c>
      <c r="G245" s="279">
        <f t="shared" si="130"/>
        <v>41528</v>
      </c>
      <c r="H245" s="279">
        <f t="shared" si="131"/>
        <v>41893</v>
      </c>
      <c r="I245" s="279">
        <f t="shared" si="132"/>
        <v>42258</v>
      </c>
      <c r="J245" s="279">
        <f t="shared" si="133"/>
        <v>42624</v>
      </c>
      <c r="K245" s="279">
        <f t="shared" si="134"/>
        <v>42989</v>
      </c>
      <c r="L245" s="279">
        <f t="shared" si="135"/>
        <v>43354</v>
      </c>
      <c r="M245" s="279">
        <f t="shared" si="136"/>
        <v>43719</v>
      </c>
      <c r="N245" s="279">
        <f t="shared" si="137"/>
        <v>44085</v>
      </c>
      <c r="O245" s="279">
        <f t="shared" si="138"/>
        <v>44450</v>
      </c>
      <c r="P245" s="279">
        <f t="shared" si="139"/>
        <v>44815</v>
      </c>
      <c r="Q245" s="279">
        <f t="shared" si="140"/>
        <v>45180</v>
      </c>
      <c r="R245" s="279">
        <f t="shared" si="141"/>
        <v>45546</v>
      </c>
      <c r="S245" s="279">
        <f t="shared" si="142"/>
        <v>45911</v>
      </c>
    </row>
    <row r="246" spans="2:19" s="8" customFormat="1" ht="30" customHeight="1">
      <c r="B246" s="28"/>
      <c r="C246" s="137">
        <f t="shared" si="126"/>
        <v>40068</v>
      </c>
      <c r="D246" s="279">
        <f t="shared" si="127"/>
        <v>40433</v>
      </c>
      <c r="E246" s="279">
        <f t="shared" si="128"/>
        <v>40798</v>
      </c>
      <c r="F246" s="279">
        <f t="shared" si="129"/>
        <v>41164</v>
      </c>
      <c r="G246" s="279">
        <f t="shared" si="130"/>
        <v>41529</v>
      </c>
      <c r="H246" s="279">
        <f t="shared" si="131"/>
        <v>41894</v>
      </c>
      <c r="I246" s="279">
        <f t="shared" si="132"/>
        <v>42259</v>
      </c>
      <c r="J246" s="279">
        <f t="shared" si="133"/>
        <v>42625</v>
      </c>
      <c r="K246" s="279">
        <f t="shared" si="134"/>
        <v>42990</v>
      </c>
      <c r="L246" s="279">
        <f t="shared" si="135"/>
        <v>43355</v>
      </c>
      <c r="M246" s="279">
        <f t="shared" si="136"/>
        <v>43720</v>
      </c>
      <c r="N246" s="279">
        <f t="shared" si="137"/>
        <v>44086</v>
      </c>
      <c r="O246" s="279">
        <f t="shared" si="138"/>
        <v>44451</v>
      </c>
      <c r="P246" s="279">
        <f t="shared" si="139"/>
        <v>44816</v>
      </c>
      <c r="Q246" s="279">
        <f t="shared" si="140"/>
        <v>45181</v>
      </c>
      <c r="R246" s="279">
        <f t="shared" si="141"/>
        <v>45547</v>
      </c>
      <c r="S246" s="279">
        <f t="shared" si="142"/>
        <v>45912</v>
      </c>
    </row>
    <row r="247" spans="2:19" s="8" customFormat="1" ht="30" customHeight="1">
      <c r="B247" s="28"/>
      <c r="C247" s="137">
        <f t="shared" si="126"/>
        <v>40069</v>
      </c>
      <c r="D247" s="279">
        <f t="shared" si="127"/>
        <v>40434</v>
      </c>
      <c r="E247" s="279">
        <f t="shared" si="128"/>
        <v>40799</v>
      </c>
      <c r="F247" s="279">
        <f t="shared" si="129"/>
        <v>41165</v>
      </c>
      <c r="G247" s="279">
        <f t="shared" si="130"/>
        <v>41530</v>
      </c>
      <c r="H247" s="279">
        <f t="shared" si="131"/>
        <v>41895</v>
      </c>
      <c r="I247" s="279">
        <f t="shared" si="132"/>
        <v>42260</v>
      </c>
      <c r="J247" s="279">
        <f t="shared" si="133"/>
        <v>42626</v>
      </c>
      <c r="K247" s="279">
        <f t="shared" si="134"/>
        <v>42991</v>
      </c>
      <c r="L247" s="279">
        <f t="shared" si="135"/>
        <v>43356</v>
      </c>
      <c r="M247" s="279">
        <f t="shared" si="136"/>
        <v>43721</v>
      </c>
      <c r="N247" s="279">
        <f t="shared" si="137"/>
        <v>44087</v>
      </c>
      <c r="O247" s="279">
        <f t="shared" si="138"/>
        <v>44452</v>
      </c>
      <c r="P247" s="279">
        <f t="shared" si="139"/>
        <v>44817</v>
      </c>
      <c r="Q247" s="279">
        <f t="shared" si="140"/>
        <v>45182</v>
      </c>
      <c r="R247" s="279">
        <f t="shared" si="141"/>
        <v>45548</v>
      </c>
      <c r="S247" s="279">
        <f t="shared" si="142"/>
        <v>45913</v>
      </c>
    </row>
    <row r="248" spans="2:19" s="8" customFormat="1" ht="30" customHeight="1">
      <c r="B248" s="28"/>
      <c r="C248" s="137">
        <f t="shared" si="126"/>
        <v>40070</v>
      </c>
      <c r="D248" s="279">
        <f t="shared" si="127"/>
        <v>40435</v>
      </c>
      <c r="E248" s="279">
        <f t="shared" si="128"/>
        <v>40800</v>
      </c>
      <c r="F248" s="279">
        <f t="shared" si="129"/>
        <v>41166</v>
      </c>
      <c r="G248" s="279">
        <f t="shared" si="130"/>
        <v>41531</v>
      </c>
      <c r="H248" s="279">
        <f t="shared" si="131"/>
        <v>41896</v>
      </c>
      <c r="I248" s="279">
        <f t="shared" si="132"/>
        <v>42261</v>
      </c>
      <c r="J248" s="279">
        <f t="shared" si="133"/>
        <v>42627</v>
      </c>
      <c r="K248" s="279">
        <f t="shared" si="134"/>
        <v>42992</v>
      </c>
      <c r="L248" s="279">
        <f t="shared" si="135"/>
        <v>43357</v>
      </c>
      <c r="M248" s="279">
        <f t="shared" si="136"/>
        <v>43722</v>
      </c>
      <c r="N248" s="279">
        <f t="shared" si="137"/>
        <v>44088</v>
      </c>
      <c r="O248" s="279">
        <f t="shared" si="138"/>
        <v>44453</v>
      </c>
      <c r="P248" s="279">
        <f t="shared" si="139"/>
        <v>44818</v>
      </c>
      <c r="Q248" s="279">
        <f t="shared" si="140"/>
        <v>45183</v>
      </c>
      <c r="R248" s="279">
        <f t="shared" si="141"/>
        <v>45549</v>
      </c>
      <c r="S248" s="279">
        <f t="shared" si="142"/>
        <v>45914</v>
      </c>
    </row>
    <row r="249" spans="2:19" s="8" customFormat="1" ht="30" customHeight="1">
      <c r="B249" s="28"/>
      <c r="C249" s="137">
        <f t="shared" si="126"/>
        <v>40071</v>
      </c>
      <c r="D249" s="279">
        <f t="shared" si="127"/>
        <v>40436</v>
      </c>
      <c r="E249" s="279">
        <f t="shared" si="128"/>
        <v>40801</v>
      </c>
      <c r="F249" s="279">
        <f t="shared" si="129"/>
        <v>41167</v>
      </c>
      <c r="G249" s="279">
        <f t="shared" si="130"/>
        <v>41532</v>
      </c>
      <c r="H249" s="279">
        <f t="shared" si="131"/>
        <v>41897</v>
      </c>
      <c r="I249" s="279">
        <f t="shared" si="132"/>
        <v>42262</v>
      </c>
      <c r="J249" s="279">
        <f t="shared" si="133"/>
        <v>42628</v>
      </c>
      <c r="K249" s="279">
        <f t="shared" si="134"/>
        <v>42993</v>
      </c>
      <c r="L249" s="279">
        <f t="shared" si="135"/>
        <v>43358</v>
      </c>
      <c r="M249" s="279">
        <f t="shared" si="136"/>
        <v>43723</v>
      </c>
      <c r="N249" s="279">
        <f t="shared" si="137"/>
        <v>44089</v>
      </c>
      <c r="O249" s="279">
        <f t="shared" si="138"/>
        <v>44454</v>
      </c>
      <c r="P249" s="279">
        <f t="shared" si="139"/>
        <v>44819</v>
      </c>
      <c r="Q249" s="279">
        <f t="shared" si="140"/>
        <v>45184</v>
      </c>
      <c r="R249" s="279">
        <f t="shared" si="141"/>
        <v>45550</v>
      </c>
      <c r="S249" s="279">
        <f t="shared" si="142"/>
        <v>45915</v>
      </c>
    </row>
    <row r="250" spans="2:19" s="8" customFormat="1" ht="30" customHeight="1">
      <c r="B250" s="28"/>
      <c r="C250" s="137">
        <f t="shared" si="126"/>
        <v>40072</v>
      </c>
      <c r="D250" s="279">
        <f t="shared" si="127"/>
        <v>40437</v>
      </c>
      <c r="E250" s="279">
        <f t="shared" si="128"/>
        <v>40802</v>
      </c>
      <c r="F250" s="279">
        <f t="shared" si="129"/>
        <v>41168</v>
      </c>
      <c r="G250" s="279">
        <f t="shared" si="130"/>
        <v>41533</v>
      </c>
      <c r="H250" s="279">
        <f t="shared" si="131"/>
        <v>41898</v>
      </c>
      <c r="I250" s="279">
        <f t="shared" si="132"/>
        <v>42263</v>
      </c>
      <c r="J250" s="279">
        <f t="shared" si="133"/>
        <v>42629</v>
      </c>
      <c r="K250" s="279">
        <f t="shared" si="134"/>
        <v>42994</v>
      </c>
      <c r="L250" s="279">
        <f t="shared" si="135"/>
        <v>43359</v>
      </c>
      <c r="M250" s="279">
        <f t="shared" si="136"/>
        <v>43724</v>
      </c>
      <c r="N250" s="279">
        <f t="shared" si="137"/>
        <v>44090</v>
      </c>
      <c r="O250" s="279">
        <f t="shared" si="138"/>
        <v>44455</v>
      </c>
      <c r="P250" s="279">
        <f t="shared" si="139"/>
        <v>44820</v>
      </c>
      <c r="Q250" s="279">
        <f t="shared" si="140"/>
        <v>45185</v>
      </c>
      <c r="R250" s="279">
        <f t="shared" si="141"/>
        <v>45551</v>
      </c>
      <c r="S250" s="279">
        <f t="shared" si="142"/>
        <v>45916</v>
      </c>
    </row>
    <row r="251" spans="2:19" s="8" customFormat="1" ht="30" customHeight="1">
      <c r="B251" s="28"/>
      <c r="C251" s="137">
        <f t="shared" si="126"/>
        <v>40073</v>
      </c>
      <c r="D251" s="279">
        <f t="shared" si="127"/>
        <v>40438</v>
      </c>
      <c r="E251" s="279">
        <f t="shared" si="128"/>
        <v>40803</v>
      </c>
      <c r="F251" s="279">
        <f t="shared" si="129"/>
        <v>41169</v>
      </c>
      <c r="G251" s="279">
        <f t="shared" si="130"/>
        <v>41534</v>
      </c>
      <c r="H251" s="279">
        <f t="shared" si="131"/>
        <v>41899</v>
      </c>
      <c r="I251" s="279">
        <f t="shared" si="132"/>
        <v>42264</v>
      </c>
      <c r="J251" s="279">
        <f t="shared" si="133"/>
        <v>42630</v>
      </c>
      <c r="K251" s="279">
        <f t="shared" si="134"/>
        <v>42995</v>
      </c>
      <c r="L251" s="279">
        <f t="shared" si="135"/>
        <v>43360</v>
      </c>
      <c r="M251" s="279">
        <f t="shared" si="136"/>
        <v>43725</v>
      </c>
      <c r="N251" s="279">
        <f t="shared" si="137"/>
        <v>44091</v>
      </c>
      <c r="O251" s="279">
        <f t="shared" si="138"/>
        <v>44456</v>
      </c>
      <c r="P251" s="279">
        <f t="shared" si="139"/>
        <v>44821</v>
      </c>
      <c r="Q251" s="279">
        <f t="shared" si="140"/>
        <v>45186</v>
      </c>
      <c r="R251" s="279">
        <f t="shared" si="141"/>
        <v>45552</v>
      </c>
      <c r="S251" s="279">
        <f t="shared" si="142"/>
        <v>45917</v>
      </c>
    </row>
    <row r="252" spans="2:19" s="8" customFormat="1" ht="30" customHeight="1">
      <c r="B252" s="28"/>
      <c r="C252" s="137">
        <f t="shared" si="126"/>
        <v>40074</v>
      </c>
      <c r="D252" s="279">
        <f t="shared" si="127"/>
        <v>40439</v>
      </c>
      <c r="E252" s="279">
        <f t="shared" si="128"/>
        <v>40804</v>
      </c>
      <c r="F252" s="279">
        <f t="shared" si="129"/>
        <v>41170</v>
      </c>
      <c r="G252" s="279">
        <f t="shared" si="130"/>
        <v>41535</v>
      </c>
      <c r="H252" s="279">
        <f t="shared" si="131"/>
        <v>41900</v>
      </c>
      <c r="I252" s="279">
        <f t="shared" si="132"/>
        <v>42265</v>
      </c>
      <c r="J252" s="279">
        <f t="shared" si="133"/>
        <v>42631</v>
      </c>
      <c r="K252" s="279">
        <f t="shared" si="134"/>
        <v>42996</v>
      </c>
      <c r="L252" s="279">
        <f t="shared" si="135"/>
        <v>43361</v>
      </c>
      <c r="M252" s="279">
        <f t="shared" si="136"/>
        <v>43726</v>
      </c>
      <c r="N252" s="279">
        <f t="shared" si="137"/>
        <v>44092</v>
      </c>
      <c r="O252" s="279">
        <f t="shared" si="138"/>
        <v>44457</v>
      </c>
      <c r="P252" s="279">
        <f t="shared" si="139"/>
        <v>44822</v>
      </c>
      <c r="Q252" s="279">
        <f t="shared" si="140"/>
        <v>45187</v>
      </c>
      <c r="R252" s="279">
        <f t="shared" si="141"/>
        <v>45553</v>
      </c>
      <c r="S252" s="279">
        <f t="shared" si="142"/>
        <v>45918</v>
      </c>
    </row>
    <row r="253" spans="2:19" s="8" customFormat="1" ht="30" customHeight="1">
      <c r="B253" s="28"/>
      <c r="C253" s="137">
        <f t="shared" si="126"/>
        <v>40075</v>
      </c>
      <c r="D253" s="279">
        <f t="shared" si="127"/>
        <v>40440</v>
      </c>
      <c r="E253" s="279">
        <f t="shared" si="128"/>
        <v>40805</v>
      </c>
      <c r="F253" s="279">
        <f t="shared" si="129"/>
        <v>41171</v>
      </c>
      <c r="G253" s="279">
        <f t="shared" si="130"/>
        <v>41536</v>
      </c>
      <c r="H253" s="279">
        <f t="shared" si="131"/>
        <v>41901</v>
      </c>
      <c r="I253" s="279">
        <f t="shared" si="132"/>
        <v>42266</v>
      </c>
      <c r="J253" s="279">
        <f t="shared" si="133"/>
        <v>42632</v>
      </c>
      <c r="K253" s="279">
        <f t="shared" si="134"/>
        <v>42997</v>
      </c>
      <c r="L253" s="279">
        <f t="shared" si="135"/>
        <v>43362</v>
      </c>
      <c r="M253" s="279">
        <f t="shared" si="136"/>
        <v>43727</v>
      </c>
      <c r="N253" s="279">
        <f t="shared" si="137"/>
        <v>44093</v>
      </c>
      <c r="O253" s="279">
        <f t="shared" si="138"/>
        <v>44458</v>
      </c>
      <c r="P253" s="279">
        <f t="shared" si="139"/>
        <v>44823</v>
      </c>
      <c r="Q253" s="279">
        <f t="shared" si="140"/>
        <v>45188</v>
      </c>
      <c r="R253" s="279">
        <f t="shared" si="141"/>
        <v>45554</v>
      </c>
      <c r="S253" s="279">
        <f t="shared" si="142"/>
        <v>45919</v>
      </c>
    </row>
    <row r="254" spans="2:19" s="8" customFormat="1" ht="30" customHeight="1">
      <c r="B254" s="28"/>
      <c r="C254" s="137">
        <f t="shared" si="126"/>
        <v>40076</v>
      </c>
      <c r="D254" s="279">
        <f t="shared" si="127"/>
        <v>40441</v>
      </c>
      <c r="E254" s="279">
        <f t="shared" si="128"/>
        <v>40806</v>
      </c>
      <c r="F254" s="279">
        <f t="shared" si="129"/>
        <v>41172</v>
      </c>
      <c r="G254" s="279">
        <f t="shared" si="130"/>
        <v>41537</v>
      </c>
      <c r="H254" s="279">
        <f t="shared" si="131"/>
        <v>41902</v>
      </c>
      <c r="I254" s="279">
        <f t="shared" si="132"/>
        <v>42267</v>
      </c>
      <c r="J254" s="279">
        <f t="shared" si="133"/>
        <v>42633</v>
      </c>
      <c r="K254" s="279">
        <f t="shared" si="134"/>
        <v>42998</v>
      </c>
      <c r="L254" s="279">
        <f t="shared" si="135"/>
        <v>43363</v>
      </c>
      <c r="M254" s="279">
        <f t="shared" si="136"/>
        <v>43728</v>
      </c>
      <c r="N254" s="279">
        <f t="shared" si="137"/>
        <v>44094</v>
      </c>
      <c r="O254" s="279">
        <f t="shared" si="138"/>
        <v>44459</v>
      </c>
      <c r="P254" s="279">
        <f t="shared" si="139"/>
        <v>44824</v>
      </c>
      <c r="Q254" s="279">
        <f t="shared" si="140"/>
        <v>45189</v>
      </c>
      <c r="R254" s="279">
        <f t="shared" si="141"/>
        <v>45555</v>
      </c>
      <c r="S254" s="279">
        <f t="shared" si="142"/>
        <v>45920</v>
      </c>
    </row>
    <row r="255" spans="2:19" s="8" customFormat="1" ht="30" customHeight="1">
      <c r="B255" s="28"/>
      <c r="C255" s="137">
        <f t="shared" si="126"/>
        <v>40077</v>
      </c>
      <c r="D255" s="279">
        <f t="shared" si="127"/>
        <v>40442</v>
      </c>
      <c r="E255" s="279">
        <f t="shared" si="128"/>
        <v>40807</v>
      </c>
      <c r="F255" s="279">
        <f t="shared" si="129"/>
        <v>41173</v>
      </c>
      <c r="G255" s="279">
        <f t="shared" si="130"/>
        <v>41538</v>
      </c>
      <c r="H255" s="279">
        <f t="shared" si="131"/>
        <v>41903</v>
      </c>
      <c r="I255" s="279">
        <f t="shared" si="132"/>
        <v>42268</v>
      </c>
      <c r="J255" s="279">
        <f t="shared" si="133"/>
        <v>42634</v>
      </c>
      <c r="K255" s="279">
        <f t="shared" si="134"/>
        <v>42999</v>
      </c>
      <c r="L255" s="279">
        <f t="shared" si="135"/>
        <v>43364</v>
      </c>
      <c r="M255" s="279">
        <f t="shared" si="136"/>
        <v>43729</v>
      </c>
      <c r="N255" s="279">
        <f t="shared" si="137"/>
        <v>44095</v>
      </c>
      <c r="O255" s="279">
        <f t="shared" si="138"/>
        <v>44460</v>
      </c>
      <c r="P255" s="279">
        <f t="shared" si="139"/>
        <v>44825</v>
      </c>
      <c r="Q255" s="279">
        <f t="shared" si="140"/>
        <v>45190</v>
      </c>
      <c r="R255" s="279">
        <f t="shared" si="141"/>
        <v>45556</v>
      </c>
      <c r="S255" s="279">
        <f t="shared" si="142"/>
        <v>45921</v>
      </c>
    </row>
    <row r="256" spans="2:19" s="8" customFormat="1" ht="30" customHeight="1">
      <c r="B256" s="28"/>
      <c r="C256" s="137">
        <f t="shared" si="126"/>
        <v>40078</v>
      </c>
      <c r="D256" s="279">
        <f t="shared" si="127"/>
        <v>40443</v>
      </c>
      <c r="E256" s="279">
        <f t="shared" si="128"/>
        <v>40808</v>
      </c>
      <c r="F256" s="279">
        <f t="shared" si="129"/>
        <v>41174</v>
      </c>
      <c r="G256" s="279">
        <f t="shared" si="130"/>
        <v>41539</v>
      </c>
      <c r="H256" s="279">
        <f t="shared" si="131"/>
        <v>41904</v>
      </c>
      <c r="I256" s="279">
        <f t="shared" si="132"/>
        <v>42269</v>
      </c>
      <c r="J256" s="279">
        <f t="shared" si="133"/>
        <v>42635</v>
      </c>
      <c r="K256" s="279">
        <f t="shared" si="134"/>
        <v>43000</v>
      </c>
      <c r="L256" s="279">
        <f t="shared" si="135"/>
        <v>43365</v>
      </c>
      <c r="M256" s="279">
        <f t="shared" si="136"/>
        <v>43730</v>
      </c>
      <c r="N256" s="279">
        <f t="shared" si="137"/>
        <v>44096</v>
      </c>
      <c r="O256" s="279">
        <f t="shared" si="138"/>
        <v>44461</v>
      </c>
      <c r="P256" s="279">
        <f t="shared" si="139"/>
        <v>44826</v>
      </c>
      <c r="Q256" s="279">
        <f t="shared" si="140"/>
        <v>45191</v>
      </c>
      <c r="R256" s="279">
        <f t="shared" si="141"/>
        <v>45557</v>
      </c>
      <c r="S256" s="279">
        <f t="shared" si="142"/>
        <v>45922</v>
      </c>
    </row>
    <row r="257" spans="2:19" s="8" customFormat="1" ht="30" customHeight="1">
      <c r="B257" s="28"/>
      <c r="C257" s="137">
        <f t="shared" si="126"/>
        <v>40079</v>
      </c>
      <c r="D257" s="279">
        <f t="shared" si="127"/>
        <v>40444</v>
      </c>
      <c r="E257" s="279">
        <f t="shared" si="128"/>
        <v>40809</v>
      </c>
      <c r="F257" s="279">
        <f t="shared" si="129"/>
        <v>41175</v>
      </c>
      <c r="G257" s="279">
        <f t="shared" si="130"/>
        <v>41540</v>
      </c>
      <c r="H257" s="279">
        <f t="shared" si="131"/>
        <v>41905</v>
      </c>
      <c r="I257" s="279">
        <f t="shared" si="132"/>
        <v>42270</v>
      </c>
      <c r="J257" s="279">
        <f t="shared" si="133"/>
        <v>42636</v>
      </c>
      <c r="K257" s="279">
        <f t="shared" si="134"/>
        <v>43001</v>
      </c>
      <c r="L257" s="279">
        <f t="shared" si="135"/>
        <v>43366</v>
      </c>
      <c r="M257" s="279">
        <f t="shared" si="136"/>
        <v>43731</v>
      </c>
      <c r="N257" s="279">
        <f t="shared" si="137"/>
        <v>44097</v>
      </c>
      <c r="O257" s="279">
        <f t="shared" si="138"/>
        <v>44462</v>
      </c>
      <c r="P257" s="279">
        <f t="shared" si="139"/>
        <v>44827</v>
      </c>
      <c r="Q257" s="279">
        <f t="shared" si="140"/>
        <v>45192</v>
      </c>
      <c r="R257" s="279">
        <f t="shared" si="141"/>
        <v>45558</v>
      </c>
      <c r="S257" s="279">
        <f t="shared" si="142"/>
        <v>45923</v>
      </c>
    </row>
    <row r="258" spans="2:19" s="8" customFormat="1" ht="30" customHeight="1">
      <c r="B258" s="28"/>
      <c r="C258" s="137">
        <f t="shared" si="126"/>
        <v>40080</v>
      </c>
      <c r="D258" s="279">
        <f t="shared" si="127"/>
        <v>40445</v>
      </c>
      <c r="E258" s="279">
        <f t="shared" si="128"/>
        <v>40810</v>
      </c>
      <c r="F258" s="279">
        <f t="shared" si="129"/>
        <v>41176</v>
      </c>
      <c r="G258" s="279">
        <f t="shared" si="130"/>
        <v>41541</v>
      </c>
      <c r="H258" s="279">
        <f t="shared" si="131"/>
        <v>41906</v>
      </c>
      <c r="I258" s="279">
        <f t="shared" si="132"/>
        <v>42271</v>
      </c>
      <c r="J258" s="279">
        <f t="shared" si="133"/>
        <v>42637</v>
      </c>
      <c r="K258" s="279">
        <f t="shared" si="134"/>
        <v>43002</v>
      </c>
      <c r="L258" s="279">
        <f t="shared" si="135"/>
        <v>43367</v>
      </c>
      <c r="M258" s="279">
        <f t="shared" si="136"/>
        <v>43732</v>
      </c>
      <c r="N258" s="279">
        <f t="shared" si="137"/>
        <v>44098</v>
      </c>
      <c r="O258" s="279">
        <f t="shared" si="138"/>
        <v>44463</v>
      </c>
      <c r="P258" s="279">
        <f t="shared" si="139"/>
        <v>44828</v>
      </c>
      <c r="Q258" s="279">
        <f t="shared" si="140"/>
        <v>45193</v>
      </c>
      <c r="R258" s="279">
        <f t="shared" si="141"/>
        <v>45559</v>
      </c>
      <c r="S258" s="279">
        <f t="shared" si="142"/>
        <v>45924</v>
      </c>
    </row>
    <row r="259" spans="2:19" s="8" customFormat="1" ht="30" customHeight="1">
      <c r="B259" s="28"/>
      <c r="C259" s="137">
        <f t="shared" si="126"/>
        <v>40081</v>
      </c>
      <c r="D259" s="279">
        <f t="shared" si="127"/>
        <v>40446</v>
      </c>
      <c r="E259" s="279">
        <f t="shared" si="128"/>
        <v>40811</v>
      </c>
      <c r="F259" s="279">
        <f t="shared" si="129"/>
        <v>41177</v>
      </c>
      <c r="G259" s="279">
        <f t="shared" si="130"/>
        <v>41542</v>
      </c>
      <c r="H259" s="279">
        <f t="shared" si="131"/>
        <v>41907</v>
      </c>
      <c r="I259" s="279">
        <f t="shared" si="132"/>
        <v>42272</v>
      </c>
      <c r="J259" s="279">
        <f t="shared" si="133"/>
        <v>42638</v>
      </c>
      <c r="K259" s="279">
        <f t="shared" si="134"/>
        <v>43003</v>
      </c>
      <c r="L259" s="279">
        <f t="shared" si="135"/>
        <v>43368</v>
      </c>
      <c r="M259" s="279">
        <f t="shared" si="136"/>
        <v>43733</v>
      </c>
      <c r="N259" s="279">
        <f t="shared" si="137"/>
        <v>44099</v>
      </c>
      <c r="O259" s="279">
        <f t="shared" si="138"/>
        <v>44464</v>
      </c>
      <c r="P259" s="279">
        <f t="shared" si="139"/>
        <v>44829</v>
      </c>
      <c r="Q259" s="279">
        <f t="shared" si="140"/>
        <v>45194</v>
      </c>
      <c r="R259" s="279">
        <f t="shared" si="141"/>
        <v>45560</v>
      </c>
      <c r="S259" s="279">
        <f t="shared" si="142"/>
        <v>45925</v>
      </c>
    </row>
    <row r="260" spans="2:19" s="8" customFormat="1" ht="30" customHeight="1">
      <c r="B260" s="28"/>
      <c r="C260" s="137">
        <f t="shared" si="126"/>
        <v>40082</v>
      </c>
      <c r="D260" s="279">
        <f t="shared" si="127"/>
        <v>40447</v>
      </c>
      <c r="E260" s="279">
        <f t="shared" si="128"/>
        <v>40812</v>
      </c>
      <c r="F260" s="279">
        <f t="shared" si="129"/>
        <v>41178</v>
      </c>
      <c r="G260" s="279">
        <f t="shared" si="130"/>
        <v>41543</v>
      </c>
      <c r="H260" s="279">
        <f t="shared" si="131"/>
        <v>41908</v>
      </c>
      <c r="I260" s="279">
        <f t="shared" si="132"/>
        <v>42273</v>
      </c>
      <c r="J260" s="279">
        <f t="shared" si="133"/>
        <v>42639</v>
      </c>
      <c r="K260" s="279">
        <f t="shared" si="134"/>
        <v>43004</v>
      </c>
      <c r="L260" s="279">
        <f t="shared" si="135"/>
        <v>43369</v>
      </c>
      <c r="M260" s="279">
        <f t="shared" si="136"/>
        <v>43734</v>
      </c>
      <c r="N260" s="279">
        <f t="shared" si="137"/>
        <v>44100</v>
      </c>
      <c r="O260" s="279">
        <f t="shared" si="138"/>
        <v>44465</v>
      </c>
      <c r="P260" s="279">
        <f t="shared" si="139"/>
        <v>44830</v>
      </c>
      <c r="Q260" s="279">
        <f t="shared" si="140"/>
        <v>45195</v>
      </c>
      <c r="R260" s="279">
        <f t="shared" si="141"/>
        <v>45561</v>
      </c>
      <c r="S260" s="279">
        <f t="shared" si="142"/>
        <v>45926</v>
      </c>
    </row>
    <row r="261" spans="2:19" s="8" customFormat="1" ht="30" customHeight="1">
      <c r="B261" s="28"/>
      <c r="C261" s="137">
        <f t="shared" si="126"/>
        <v>40083</v>
      </c>
      <c r="D261" s="279">
        <f t="shared" si="127"/>
        <v>40448</v>
      </c>
      <c r="E261" s="279">
        <f t="shared" si="128"/>
        <v>40813</v>
      </c>
      <c r="F261" s="279">
        <f t="shared" si="129"/>
        <v>41179</v>
      </c>
      <c r="G261" s="279">
        <f t="shared" si="130"/>
        <v>41544</v>
      </c>
      <c r="H261" s="279">
        <f t="shared" si="131"/>
        <v>41909</v>
      </c>
      <c r="I261" s="279">
        <f t="shared" si="132"/>
        <v>42274</v>
      </c>
      <c r="J261" s="279">
        <f t="shared" si="133"/>
        <v>42640</v>
      </c>
      <c r="K261" s="279">
        <f t="shared" si="134"/>
        <v>43005</v>
      </c>
      <c r="L261" s="279">
        <f t="shared" si="135"/>
        <v>43370</v>
      </c>
      <c r="M261" s="279">
        <f t="shared" si="136"/>
        <v>43735</v>
      </c>
      <c r="N261" s="279">
        <f t="shared" si="137"/>
        <v>44101</v>
      </c>
      <c r="O261" s="279">
        <f t="shared" si="138"/>
        <v>44466</v>
      </c>
      <c r="P261" s="279">
        <f t="shared" si="139"/>
        <v>44831</v>
      </c>
      <c r="Q261" s="279">
        <f t="shared" si="140"/>
        <v>45196</v>
      </c>
      <c r="R261" s="279">
        <f t="shared" si="141"/>
        <v>45562</v>
      </c>
      <c r="S261" s="279">
        <f t="shared" si="142"/>
        <v>45927</v>
      </c>
    </row>
    <row r="262" spans="2:19" s="8" customFormat="1" ht="30" customHeight="1">
      <c r="B262" s="28"/>
      <c r="C262" s="137">
        <f t="shared" si="126"/>
        <v>40084</v>
      </c>
      <c r="D262" s="279">
        <f t="shared" si="127"/>
        <v>40449</v>
      </c>
      <c r="E262" s="279">
        <f t="shared" si="128"/>
        <v>40814</v>
      </c>
      <c r="F262" s="279">
        <f t="shared" si="129"/>
        <v>41180</v>
      </c>
      <c r="G262" s="279">
        <f t="shared" si="130"/>
        <v>41545</v>
      </c>
      <c r="H262" s="279">
        <f t="shared" si="131"/>
        <v>41910</v>
      </c>
      <c r="I262" s="279">
        <f t="shared" si="132"/>
        <v>42275</v>
      </c>
      <c r="J262" s="279">
        <f t="shared" si="133"/>
        <v>42641</v>
      </c>
      <c r="K262" s="279">
        <f t="shared" si="134"/>
        <v>43006</v>
      </c>
      <c r="L262" s="279">
        <f t="shared" si="135"/>
        <v>43371</v>
      </c>
      <c r="M262" s="279">
        <f t="shared" si="136"/>
        <v>43736</v>
      </c>
      <c r="N262" s="279">
        <f t="shared" si="137"/>
        <v>44102</v>
      </c>
      <c r="O262" s="279">
        <f t="shared" si="138"/>
        <v>44467</v>
      </c>
      <c r="P262" s="279">
        <f t="shared" si="139"/>
        <v>44832</v>
      </c>
      <c r="Q262" s="279">
        <f t="shared" si="140"/>
        <v>45197</v>
      </c>
      <c r="R262" s="279">
        <f t="shared" si="141"/>
        <v>45563</v>
      </c>
      <c r="S262" s="279">
        <f t="shared" si="142"/>
        <v>45928</v>
      </c>
    </row>
    <row r="263" spans="2:19" s="8" customFormat="1" ht="30" customHeight="1">
      <c r="B263" s="28"/>
      <c r="C263" s="137">
        <f t="shared" si="126"/>
        <v>40085</v>
      </c>
      <c r="D263" s="279">
        <f t="shared" si="127"/>
        <v>40450</v>
      </c>
      <c r="E263" s="279">
        <f t="shared" si="128"/>
        <v>40815</v>
      </c>
      <c r="F263" s="279">
        <f t="shared" si="129"/>
        <v>41181</v>
      </c>
      <c r="G263" s="279">
        <f t="shared" si="130"/>
        <v>41546</v>
      </c>
      <c r="H263" s="279">
        <f t="shared" si="131"/>
        <v>41911</v>
      </c>
      <c r="I263" s="279">
        <f t="shared" si="132"/>
        <v>42276</v>
      </c>
      <c r="J263" s="279">
        <f t="shared" si="133"/>
        <v>42642</v>
      </c>
      <c r="K263" s="279">
        <f t="shared" si="134"/>
        <v>43007</v>
      </c>
      <c r="L263" s="279">
        <f t="shared" si="135"/>
        <v>43372</v>
      </c>
      <c r="M263" s="279">
        <f t="shared" si="136"/>
        <v>43737</v>
      </c>
      <c r="N263" s="279">
        <f t="shared" si="137"/>
        <v>44103</v>
      </c>
      <c r="O263" s="279">
        <f t="shared" si="138"/>
        <v>44468</v>
      </c>
      <c r="P263" s="279">
        <f t="shared" si="139"/>
        <v>44833</v>
      </c>
      <c r="Q263" s="279">
        <f t="shared" si="140"/>
        <v>45198</v>
      </c>
      <c r="R263" s="279">
        <f t="shared" si="141"/>
        <v>45564</v>
      </c>
      <c r="S263" s="279">
        <f t="shared" si="142"/>
        <v>45929</v>
      </c>
    </row>
    <row r="264" spans="2:19" s="8" customFormat="1" ht="30" customHeight="1">
      <c r="B264" s="28"/>
      <c r="C264" s="137">
        <f t="shared" si="126"/>
        <v>40086</v>
      </c>
      <c r="D264" s="279">
        <f t="shared" si="127"/>
        <v>40451</v>
      </c>
      <c r="E264" s="279">
        <f t="shared" si="128"/>
        <v>40816</v>
      </c>
      <c r="F264" s="279">
        <f t="shared" si="129"/>
        <v>41182</v>
      </c>
      <c r="G264" s="279">
        <f t="shared" si="130"/>
        <v>41547</v>
      </c>
      <c r="H264" s="279">
        <f t="shared" si="131"/>
        <v>41912</v>
      </c>
      <c r="I264" s="279">
        <f t="shared" si="132"/>
        <v>42277</v>
      </c>
      <c r="J264" s="279">
        <f t="shared" si="133"/>
        <v>42643</v>
      </c>
      <c r="K264" s="279">
        <f t="shared" si="134"/>
        <v>43008</v>
      </c>
      <c r="L264" s="279">
        <f t="shared" si="135"/>
        <v>43373</v>
      </c>
      <c r="M264" s="279">
        <f t="shared" si="136"/>
        <v>43738</v>
      </c>
      <c r="N264" s="279">
        <f t="shared" si="137"/>
        <v>44104</v>
      </c>
      <c r="O264" s="279">
        <f t="shared" si="138"/>
        <v>44469</v>
      </c>
      <c r="P264" s="279">
        <f t="shared" si="139"/>
        <v>44834</v>
      </c>
      <c r="Q264" s="279">
        <f t="shared" si="140"/>
        <v>45199</v>
      </c>
      <c r="R264" s="279">
        <f t="shared" si="141"/>
        <v>45565</v>
      </c>
      <c r="S264" s="279">
        <f t="shared" si="142"/>
        <v>45930</v>
      </c>
    </row>
    <row r="265" spans="2:19" s="8" customFormat="1" ht="30" customHeight="1">
      <c r="B265" s="28"/>
      <c r="C265" s="137">
        <f t="shared" si="126"/>
        <v>40087</v>
      </c>
      <c r="D265" s="279">
        <f t="shared" si="127"/>
        <v>40452</v>
      </c>
      <c r="E265" s="279">
        <f t="shared" si="128"/>
        <v>40817</v>
      </c>
      <c r="F265" s="279">
        <f t="shared" si="129"/>
        <v>41183</v>
      </c>
      <c r="G265" s="279">
        <f t="shared" si="130"/>
        <v>41548</v>
      </c>
      <c r="H265" s="279">
        <f t="shared" si="131"/>
        <v>41913</v>
      </c>
      <c r="I265" s="279">
        <f t="shared" si="132"/>
        <v>42278</v>
      </c>
      <c r="J265" s="279">
        <f t="shared" si="133"/>
        <v>42644</v>
      </c>
      <c r="K265" s="279">
        <f t="shared" si="134"/>
        <v>43009</v>
      </c>
      <c r="L265" s="279">
        <f t="shared" si="135"/>
        <v>43374</v>
      </c>
      <c r="M265" s="279">
        <f t="shared" si="136"/>
        <v>43739</v>
      </c>
      <c r="N265" s="279">
        <f t="shared" si="137"/>
        <v>44105</v>
      </c>
      <c r="O265" s="279">
        <f t="shared" si="138"/>
        <v>44470</v>
      </c>
      <c r="P265" s="279">
        <f t="shared" si="139"/>
        <v>44835</v>
      </c>
      <c r="Q265" s="279">
        <f t="shared" si="140"/>
        <v>45200</v>
      </c>
      <c r="R265" s="279">
        <f t="shared" si="141"/>
        <v>45566</v>
      </c>
      <c r="S265" s="279">
        <f t="shared" si="142"/>
        <v>45931</v>
      </c>
    </row>
    <row r="266" spans="2:19" s="8" customFormat="1" ht="30" customHeight="1">
      <c r="B266" s="28"/>
      <c r="C266" s="137">
        <f t="shared" si="126"/>
        <v>40088</v>
      </c>
      <c r="D266" s="279">
        <f t="shared" si="127"/>
        <v>40453</v>
      </c>
      <c r="E266" s="279">
        <f t="shared" si="128"/>
        <v>40818</v>
      </c>
      <c r="F266" s="279">
        <f t="shared" si="129"/>
        <v>41184</v>
      </c>
      <c r="G266" s="279">
        <f t="shared" si="130"/>
        <v>41549</v>
      </c>
      <c r="H266" s="279">
        <f t="shared" si="131"/>
        <v>41914</v>
      </c>
      <c r="I266" s="279">
        <f t="shared" si="132"/>
        <v>42279</v>
      </c>
      <c r="J266" s="279">
        <f t="shared" si="133"/>
        <v>42645</v>
      </c>
      <c r="K266" s="279">
        <f t="shared" si="134"/>
        <v>43010</v>
      </c>
      <c r="L266" s="279">
        <f t="shared" si="135"/>
        <v>43375</v>
      </c>
      <c r="M266" s="279">
        <f t="shared" si="136"/>
        <v>43740</v>
      </c>
      <c r="N266" s="279">
        <f t="shared" si="137"/>
        <v>44106</v>
      </c>
      <c r="O266" s="279">
        <f t="shared" si="138"/>
        <v>44471</v>
      </c>
      <c r="P266" s="279">
        <f t="shared" si="139"/>
        <v>44836</v>
      </c>
      <c r="Q266" s="279">
        <f t="shared" si="140"/>
        <v>45201</v>
      </c>
      <c r="R266" s="279">
        <f t="shared" si="141"/>
        <v>45567</v>
      </c>
      <c r="S266" s="279">
        <f t="shared" si="142"/>
        <v>45932</v>
      </c>
    </row>
    <row r="267" spans="2:19" s="8" customFormat="1" ht="30" customHeight="1">
      <c r="B267" s="28"/>
      <c r="C267" s="137">
        <f t="shared" si="126"/>
        <v>40089</v>
      </c>
      <c r="D267" s="279">
        <f t="shared" si="127"/>
        <v>40454</v>
      </c>
      <c r="E267" s="279">
        <f t="shared" si="128"/>
        <v>40819</v>
      </c>
      <c r="F267" s="279">
        <f t="shared" si="129"/>
        <v>41185</v>
      </c>
      <c r="G267" s="279">
        <f t="shared" si="130"/>
        <v>41550</v>
      </c>
      <c r="H267" s="279">
        <f t="shared" si="131"/>
        <v>41915</v>
      </c>
      <c r="I267" s="279">
        <f t="shared" si="132"/>
        <v>42280</v>
      </c>
      <c r="J267" s="279">
        <f t="shared" si="133"/>
        <v>42646</v>
      </c>
      <c r="K267" s="279">
        <f t="shared" si="134"/>
        <v>43011</v>
      </c>
      <c r="L267" s="279">
        <f t="shared" si="135"/>
        <v>43376</v>
      </c>
      <c r="M267" s="279">
        <f t="shared" si="136"/>
        <v>43741</v>
      </c>
      <c r="N267" s="279">
        <f t="shared" si="137"/>
        <v>44107</v>
      </c>
      <c r="O267" s="279">
        <f t="shared" si="138"/>
        <v>44472</v>
      </c>
      <c r="P267" s="279">
        <f t="shared" si="139"/>
        <v>44837</v>
      </c>
      <c r="Q267" s="279">
        <f t="shared" si="140"/>
        <v>45202</v>
      </c>
      <c r="R267" s="279">
        <f t="shared" si="141"/>
        <v>45568</v>
      </c>
      <c r="S267" s="279">
        <f t="shared" si="142"/>
        <v>45933</v>
      </c>
    </row>
    <row r="268" spans="2:19" s="8" customFormat="1" ht="30" customHeight="1">
      <c r="B268" s="28"/>
      <c r="C268" s="137">
        <f t="shared" si="126"/>
        <v>40090</v>
      </c>
      <c r="D268" s="279">
        <f t="shared" si="127"/>
        <v>40455</v>
      </c>
      <c r="E268" s="279">
        <f t="shared" si="128"/>
        <v>40820</v>
      </c>
      <c r="F268" s="279">
        <f t="shared" si="129"/>
        <v>41186</v>
      </c>
      <c r="G268" s="279">
        <f t="shared" si="130"/>
        <v>41551</v>
      </c>
      <c r="H268" s="279">
        <f t="shared" si="131"/>
        <v>41916</v>
      </c>
      <c r="I268" s="279">
        <f t="shared" si="132"/>
        <v>42281</v>
      </c>
      <c r="J268" s="279">
        <f t="shared" si="133"/>
        <v>42647</v>
      </c>
      <c r="K268" s="279">
        <f t="shared" si="134"/>
        <v>43012</v>
      </c>
      <c r="L268" s="279">
        <f t="shared" si="135"/>
        <v>43377</v>
      </c>
      <c r="M268" s="279">
        <f t="shared" si="136"/>
        <v>43742</v>
      </c>
      <c r="N268" s="279">
        <f t="shared" si="137"/>
        <v>44108</v>
      </c>
      <c r="O268" s="279">
        <f t="shared" si="138"/>
        <v>44473</v>
      </c>
      <c r="P268" s="279">
        <f t="shared" si="139"/>
        <v>44838</v>
      </c>
      <c r="Q268" s="279">
        <f t="shared" si="140"/>
        <v>45203</v>
      </c>
      <c r="R268" s="279">
        <f t="shared" si="141"/>
        <v>45569</v>
      </c>
      <c r="S268" s="279">
        <f t="shared" si="142"/>
        <v>45934</v>
      </c>
    </row>
    <row r="269" spans="2:19" s="8" customFormat="1" ht="30" customHeight="1">
      <c r="B269" s="28"/>
      <c r="C269" s="137">
        <f t="shared" si="126"/>
        <v>40091</v>
      </c>
      <c r="D269" s="279">
        <f t="shared" si="127"/>
        <v>40456</v>
      </c>
      <c r="E269" s="279">
        <f t="shared" si="128"/>
        <v>40821</v>
      </c>
      <c r="F269" s="279">
        <f t="shared" si="129"/>
        <v>41187</v>
      </c>
      <c r="G269" s="279">
        <f t="shared" si="130"/>
        <v>41552</v>
      </c>
      <c r="H269" s="279">
        <f t="shared" si="131"/>
        <v>41917</v>
      </c>
      <c r="I269" s="279">
        <f t="shared" si="132"/>
        <v>42282</v>
      </c>
      <c r="J269" s="279">
        <f t="shared" si="133"/>
        <v>42648</v>
      </c>
      <c r="K269" s="279">
        <f t="shared" si="134"/>
        <v>43013</v>
      </c>
      <c r="L269" s="279">
        <f t="shared" si="135"/>
        <v>43378</v>
      </c>
      <c r="M269" s="279">
        <f t="shared" si="136"/>
        <v>43743</v>
      </c>
      <c r="N269" s="279">
        <f t="shared" si="137"/>
        <v>44109</v>
      </c>
      <c r="O269" s="279">
        <f t="shared" si="138"/>
        <v>44474</v>
      </c>
      <c r="P269" s="279">
        <f t="shared" si="139"/>
        <v>44839</v>
      </c>
      <c r="Q269" s="279">
        <f t="shared" si="140"/>
        <v>45204</v>
      </c>
      <c r="R269" s="279">
        <f t="shared" si="141"/>
        <v>45570</v>
      </c>
      <c r="S269" s="279">
        <f t="shared" si="142"/>
        <v>45935</v>
      </c>
    </row>
    <row r="270" spans="2:19" s="8" customFormat="1" ht="30" customHeight="1">
      <c r="B270" s="28"/>
      <c r="C270" s="137">
        <f t="shared" si="126"/>
        <v>40092</v>
      </c>
      <c r="D270" s="279">
        <f t="shared" si="127"/>
        <v>40457</v>
      </c>
      <c r="E270" s="279">
        <f t="shared" si="128"/>
        <v>40822</v>
      </c>
      <c r="F270" s="279">
        <f t="shared" si="129"/>
        <v>41188</v>
      </c>
      <c r="G270" s="279">
        <f t="shared" si="130"/>
        <v>41553</v>
      </c>
      <c r="H270" s="279">
        <f t="shared" si="131"/>
        <v>41918</v>
      </c>
      <c r="I270" s="279">
        <f t="shared" si="132"/>
        <v>42283</v>
      </c>
      <c r="J270" s="279">
        <f t="shared" si="133"/>
        <v>42649</v>
      </c>
      <c r="K270" s="279">
        <f t="shared" si="134"/>
        <v>43014</v>
      </c>
      <c r="L270" s="279">
        <f t="shared" si="135"/>
        <v>43379</v>
      </c>
      <c r="M270" s="279">
        <f t="shared" si="136"/>
        <v>43744</v>
      </c>
      <c r="N270" s="279">
        <f t="shared" si="137"/>
        <v>44110</v>
      </c>
      <c r="O270" s="279">
        <f t="shared" si="138"/>
        <v>44475</v>
      </c>
      <c r="P270" s="279">
        <f t="shared" si="139"/>
        <v>44840</v>
      </c>
      <c r="Q270" s="279">
        <f t="shared" si="140"/>
        <v>45205</v>
      </c>
      <c r="R270" s="279">
        <f t="shared" si="141"/>
        <v>45571</v>
      </c>
      <c r="S270" s="279">
        <f t="shared" si="142"/>
        <v>45936</v>
      </c>
    </row>
    <row r="271" spans="2:19" s="8" customFormat="1" ht="30" customHeight="1">
      <c r="B271" s="28"/>
      <c r="C271" s="137">
        <f t="shared" si="126"/>
        <v>40093</v>
      </c>
      <c r="D271" s="279">
        <f t="shared" si="127"/>
        <v>40458</v>
      </c>
      <c r="E271" s="279">
        <f t="shared" si="128"/>
        <v>40823</v>
      </c>
      <c r="F271" s="279">
        <f t="shared" si="129"/>
        <v>41189</v>
      </c>
      <c r="G271" s="279">
        <f t="shared" si="130"/>
        <v>41554</v>
      </c>
      <c r="H271" s="279">
        <f t="shared" si="131"/>
        <v>41919</v>
      </c>
      <c r="I271" s="279">
        <f t="shared" si="132"/>
        <v>42284</v>
      </c>
      <c r="J271" s="279">
        <f t="shared" si="133"/>
        <v>42650</v>
      </c>
      <c r="K271" s="279">
        <f t="shared" si="134"/>
        <v>43015</v>
      </c>
      <c r="L271" s="279">
        <f t="shared" si="135"/>
        <v>43380</v>
      </c>
      <c r="M271" s="279">
        <f t="shared" si="136"/>
        <v>43745</v>
      </c>
      <c r="N271" s="279">
        <f t="shared" si="137"/>
        <v>44111</v>
      </c>
      <c r="O271" s="279">
        <f t="shared" si="138"/>
        <v>44476</v>
      </c>
      <c r="P271" s="279">
        <f t="shared" si="139"/>
        <v>44841</v>
      </c>
      <c r="Q271" s="279">
        <f t="shared" si="140"/>
        <v>45206</v>
      </c>
      <c r="R271" s="279">
        <f t="shared" si="141"/>
        <v>45572</v>
      </c>
      <c r="S271" s="279">
        <f t="shared" si="142"/>
        <v>45937</v>
      </c>
    </row>
    <row r="272" spans="2:19" s="8" customFormat="1" ht="30" customHeight="1">
      <c r="B272" s="28"/>
      <c r="C272" s="137">
        <f t="shared" si="126"/>
        <v>40094</v>
      </c>
      <c r="D272" s="279">
        <f t="shared" si="127"/>
        <v>40459</v>
      </c>
      <c r="E272" s="279">
        <f t="shared" si="128"/>
        <v>40824</v>
      </c>
      <c r="F272" s="279">
        <f t="shared" si="129"/>
        <v>41190</v>
      </c>
      <c r="G272" s="279">
        <f t="shared" si="130"/>
        <v>41555</v>
      </c>
      <c r="H272" s="279">
        <f t="shared" si="131"/>
        <v>41920</v>
      </c>
      <c r="I272" s="279">
        <f t="shared" si="132"/>
        <v>42285</v>
      </c>
      <c r="J272" s="279">
        <f t="shared" si="133"/>
        <v>42651</v>
      </c>
      <c r="K272" s="279">
        <f t="shared" si="134"/>
        <v>43016</v>
      </c>
      <c r="L272" s="279">
        <f t="shared" si="135"/>
        <v>43381</v>
      </c>
      <c r="M272" s="279">
        <f t="shared" si="136"/>
        <v>43746</v>
      </c>
      <c r="N272" s="279">
        <f t="shared" si="137"/>
        <v>44112</v>
      </c>
      <c r="O272" s="279">
        <f t="shared" si="138"/>
        <v>44477</v>
      </c>
      <c r="P272" s="279">
        <f t="shared" si="139"/>
        <v>44842</v>
      </c>
      <c r="Q272" s="279">
        <f t="shared" si="140"/>
        <v>45207</v>
      </c>
      <c r="R272" s="279">
        <f t="shared" si="141"/>
        <v>45573</v>
      </c>
      <c r="S272" s="279">
        <f t="shared" si="142"/>
        <v>45938</v>
      </c>
    </row>
    <row r="273" spans="2:19" s="8" customFormat="1" ht="30" customHeight="1">
      <c r="B273" s="28"/>
      <c r="C273" s="137">
        <f t="shared" si="126"/>
        <v>40095</v>
      </c>
      <c r="D273" s="279">
        <f t="shared" si="127"/>
        <v>40460</v>
      </c>
      <c r="E273" s="279">
        <f t="shared" si="128"/>
        <v>40825</v>
      </c>
      <c r="F273" s="279">
        <f t="shared" si="129"/>
        <v>41191</v>
      </c>
      <c r="G273" s="279">
        <f t="shared" si="130"/>
        <v>41556</v>
      </c>
      <c r="H273" s="279">
        <f t="shared" si="131"/>
        <v>41921</v>
      </c>
      <c r="I273" s="279">
        <f t="shared" si="132"/>
        <v>42286</v>
      </c>
      <c r="J273" s="279">
        <f t="shared" si="133"/>
        <v>42652</v>
      </c>
      <c r="K273" s="279">
        <f t="shared" si="134"/>
        <v>43017</v>
      </c>
      <c r="L273" s="279">
        <f t="shared" si="135"/>
        <v>43382</v>
      </c>
      <c r="M273" s="279">
        <f t="shared" si="136"/>
        <v>43747</v>
      </c>
      <c r="N273" s="279">
        <f t="shared" si="137"/>
        <v>44113</v>
      </c>
      <c r="O273" s="279">
        <f t="shared" si="138"/>
        <v>44478</v>
      </c>
      <c r="P273" s="279">
        <f t="shared" si="139"/>
        <v>44843</v>
      </c>
      <c r="Q273" s="279">
        <f t="shared" si="140"/>
        <v>45208</v>
      </c>
      <c r="R273" s="279">
        <f t="shared" si="141"/>
        <v>45574</v>
      </c>
      <c r="S273" s="279">
        <f t="shared" si="142"/>
        <v>45939</v>
      </c>
    </row>
    <row r="274" spans="2:19" s="8" customFormat="1" ht="30" customHeight="1">
      <c r="B274" s="28"/>
      <c r="C274" s="137">
        <f t="shared" si="126"/>
        <v>40096</v>
      </c>
      <c r="D274" s="279">
        <f t="shared" si="127"/>
        <v>40461</v>
      </c>
      <c r="E274" s="279">
        <f t="shared" si="128"/>
        <v>40826</v>
      </c>
      <c r="F274" s="279">
        <f t="shared" si="129"/>
        <v>41192</v>
      </c>
      <c r="G274" s="279">
        <f t="shared" si="130"/>
        <v>41557</v>
      </c>
      <c r="H274" s="279">
        <f t="shared" si="131"/>
        <v>41922</v>
      </c>
      <c r="I274" s="279">
        <f t="shared" si="132"/>
        <v>42287</v>
      </c>
      <c r="J274" s="279">
        <f t="shared" si="133"/>
        <v>42653</v>
      </c>
      <c r="K274" s="279">
        <f t="shared" si="134"/>
        <v>43018</v>
      </c>
      <c r="L274" s="279">
        <f t="shared" si="135"/>
        <v>43383</v>
      </c>
      <c r="M274" s="279">
        <f t="shared" si="136"/>
        <v>43748</v>
      </c>
      <c r="N274" s="279">
        <f t="shared" si="137"/>
        <v>44114</v>
      </c>
      <c r="O274" s="279">
        <f t="shared" si="138"/>
        <v>44479</v>
      </c>
      <c r="P274" s="279">
        <f t="shared" si="139"/>
        <v>44844</v>
      </c>
      <c r="Q274" s="279">
        <f t="shared" si="140"/>
        <v>45209</v>
      </c>
      <c r="R274" s="279">
        <f t="shared" si="141"/>
        <v>45575</v>
      </c>
      <c r="S274" s="279">
        <f t="shared" si="142"/>
        <v>45940</v>
      </c>
    </row>
    <row r="275" spans="2:19" s="8" customFormat="1" ht="30" customHeight="1">
      <c r="B275" s="28"/>
      <c r="C275" s="137">
        <f t="shared" ref="C275:C338" si="143">C274+1</f>
        <v>40097</v>
      </c>
      <c r="D275" s="279">
        <f t="shared" ref="D275:D338" si="144">D274+1</f>
        <v>40462</v>
      </c>
      <c r="E275" s="279">
        <f t="shared" ref="E275:E338" si="145">E274+1</f>
        <v>40827</v>
      </c>
      <c r="F275" s="279">
        <f t="shared" ref="F275:F338" si="146">F274+1</f>
        <v>41193</v>
      </c>
      <c r="G275" s="279">
        <f t="shared" ref="G275:G338" si="147">G274+1</f>
        <v>41558</v>
      </c>
      <c r="H275" s="279">
        <f t="shared" ref="H275:H338" si="148">H274+1</f>
        <v>41923</v>
      </c>
      <c r="I275" s="279">
        <f t="shared" ref="I275:I338" si="149">I274+1</f>
        <v>42288</v>
      </c>
      <c r="J275" s="279">
        <f t="shared" ref="J275:J338" si="150">J274+1</f>
        <v>42654</v>
      </c>
      <c r="K275" s="279">
        <f t="shared" ref="K275:K338" si="151">K274+1</f>
        <v>43019</v>
      </c>
      <c r="L275" s="279">
        <f t="shared" ref="L275:L338" si="152">L274+1</f>
        <v>43384</v>
      </c>
      <c r="M275" s="279">
        <f t="shared" ref="M275:M338" si="153">M274+1</f>
        <v>43749</v>
      </c>
      <c r="N275" s="279">
        <f t="shared" ref="N275:N338" si="154">N274+1</f>
        <v>44115</v>
      </c>
      <c r="O275" s="279">
        <f t="shared" ref="O275:O338" si="155">O274+1</f>
        <v>44480</v>
      </c>
      <c r="P275" s="279">
        <f t="shared" ref="P275:P338" si="156">P274+1</f>
        <v>44845</v>
      </c>
      <c r="Q275" s="279">
        <f t="shared" ref="Q275:Q338" si="157">Q274+1</f>
        <v>45210</v>
      </c>
      <c r="R275" s="279">
        <f t="shared" ref="R275:R338" si="158">R274+1</f>
        <v>45576</v>
      </c>
      <c r="S275" s="279">
        <f t="shared" ref="S275:S338" si="159">S274+1</f>
        <v>45941</v>
      </c>
    </row>
    <row r="276" spans="2:19" s="8" customFormat="1" ht="30" customHeight="1">
      <c r="B276" s="28"/>
      <c r="C276" s="137">
        <f t="shared" si="143"/>
        <v>40098</v>
      </c>
      <c r="D276" s="279">
        <f t="shared" si="144"/>
        <v>40463</v>
      </c>
      <c r="E276" s="279">
        <f t="shared" si="145"/>
        <v>40828</v>
      </c>
      <c r="F276" s="279">
        <f t="shared" si="146"/>
        <v>41194</v>
      </c>
      <c r="G276" s="279">
        <f t="shared" si="147"/>
        <v>41559</v>
      </c>
      <c r="H276" s="279">
        <f t="shared" si="148"/>
        <v>41924</v>
      </c>
      <c r="I276" s="279">
        <f t="shared" si="149"/>
        <v>42289</v>
      </c>
      <c r="J276" s="279">
        <f t="shared" si="150"/>
        <v>42655</v>
      </c>
      <c r="K276" s="279">
        <f t="shared" si="151"/>
        <v>43020</v>
      </c>
      <c r="L276" s="279">
        <f t="shared" si="152"/>
        <v>43385</v>
      </c>
      <c r="M276" s="279">
        <f t="shared" si="153"/>
        <v>43750</v>
      </c>
      <c r="N276" s="279">
        <f t="shared" si="154"/>
        <v>44116</v>
      </c>
      <c r="O276" s="279">
        <f t="shared" si="155"/>
        <v>44481</v>
      </c>
      <c r="P276" s="279">
        <f t="shared" si="156"/>
        <v>44846</v>
      </c>
      <c r="Q276" s="279">
        <f t="shared" si="157"/>
        <v>45211</v>
      </c>
      <c r="R276" s="279">
        <f t="shared" si="158"/>
        <v>45577</v>
      </c>
      <c r="S276" s="279">
        <f t="shared" si="159"/>
        <v>45942</v>
      </c>
    </row>
    <row r="277" spans="2:19" s="8" customFormat="1" ht="30" customHeight="1">
      <c r="B277" s="28"/>
      <c r="C277" s="137">
        <f t="shared" si="143"/>
        <v>40099</v>
      </c>
      <c r="D277" s="279">
        <f t="shared" si="144"/>
        <v>40464</v>
      </c>
      <c r="E277" s="279">
        <f t="shared" si="145"/>
        <v>40829</v>
      </c>
      <c r="F277" s="279">
        <f t="shared" si="146"/>
        <v>41195</v>
      </c>
      <c r="G277" s="279">
        <f t="shared" si="147"/>
        <v>41560</v>
      </c>
      <c r="H277" s="279">
        <f t="shared" si="148"/>
        <v>41925</v>
      </c>
      <c r="I277" s="279">
        <f t="shared" si="149"/>
        <v>42290</v>
      </c>
      <c r="J277" s="279">
        <f t="shared" si="150"/>
        <v>42656</v>
      </c>
      <c r="K277" s="279">
        <f t="shared" si="151"/>
        <v>43021</v>
      </c>
      <c r="L277" s="279">
        <f t="shared" si="152"/>
        <v>43386</v>
      </c>
      <c r="M277" s="279">
        <f t="shared" si="153"/>
        <v>43751</v>
      </c>
      <c r="N277" s="279">
        <f t="shared" si="154"/>
        <v>44117</v>
      </c>
      <c r="O277" s="279">
        <f t="shared" si="155"/>
        <v>44482</v>
      </c>
      <c r="P277" s="279">
        <f t="shared" si="156"/>
        <v>44847</v>
      </c>
      <c r="Q277" s="279">
        <f t="shared" si="157"/>
        <v>45212</v>
      </c>
      <c r="R277" s="279">
        <f t="shared" si="158"/>
        <v>45578</v>
      </c>
      <c r="S277" s="279">
        <f t="shared" si="159"/>
        <v>45943</v>
      </c>
    </row>
    <row r="278" spans="2:19" s="8" customFormat="1" ht="30" customHeight="1">
      <c r="B278" s="28"/>
      <c r="C278" s="137">
        <f t="shared" si="143"/>
        <v>40100</v>
      </c>
      <c r="D278" s="279">
        <f t="shared" si="144"/>
        <v>40465</v>
      </c>
      <c r="E278" s="279">
        <f t="shared" si="145"/>
        <v>40830</v>
      </c>
      <c r="F278" s="279">
        <f t="shared" si="146"/>
        <v>41196</v>
      </c>
      <c r="G278" s="279">
        <f t="shared" si="147"/>
        <v>41561</v>
      </c>
      <c r="H278" s="279">
        <f t="shared" si="148"/>
        <v>41926</v>
      </c>
      <c r="I278" s="279">
        <f t="shared" si="149"/>
        <v>42291</v>
      </c>
      <c r="J278" s="279">
        <f t="shared" si="150"/>
        <v>42657</v>
      </c>
      <c r="K278" s="279">
        <f t="shared" si="151"/>
        <v>43022</v>
      </c>
      <c r="L278" s="279">
        <f t="shared" si="152"/>
        <v>43387</v>
      </c>
      <c r="M278" s="279">
        <f t="shared" si="153"/>
        <v>43752</v>
      </c>
      <c r="N278" s="279">
        <f t="shared" si="154"/>
        <v>44118</v>
      </c>
      <c r="O278" s="279">
        <f t="shared" si="155"/>
        <v>44483</v>
      </c>
      <c r="P278" s="279">
        <f t="shared" si="156"/>
        <v>44848</v>
      </c>
      <c r="Q278" s="279">
        <f t="shared" si="157"/>
        <v>45213</v>
      </c>
      <c r="R278" s="279">
        <f t="shared" si="158"/>
        <v>45579</v>
      </c>
      <c r="S278" s="279">
        <f t="shared" si="159"/>
        <v>45944</v>
      </c>
    </row>
    <row r="279" spans="2:19" s="8" customFormat="1" ht="30" customHeight="1">
      <c r="B279" s="28"/>
      <c r="C279" s="137">
        <f t="shared" si="143"/>
        <v>40101</v>
      </c>
      <c r="D279" s="279">
        <f t="shared" si="144"/>
        <v>40466</v>
      </c>
      <c r="E279" s="279">
        <f t="shared" si="145"/>
        <v>40831</v>
      </c>
      <c r="F279" s="279">
        <f t="shared" si="146"/>
        <v>41197</v>
      </c>
      <c r="G279" s="279">
        <f t="shared" si="147"/>
        <v>41562</v>
      </c>
      <c r="H279" s="279">
        <f t="shared" si="148"/>
        <v>41927</v>
      </c>
      <c r="I279" s="279">
        <f t="shared" si="149"/>
        <v>42292</v>
      </c>
      <c r="J279" s="279">
        <f t="shared" si="150"/>
        <v>42658</v>
      </c>
      <c r="K279" s="279">
        <f t="shared" si="151"/>
        <v>43023</v>
      </c>
      <c r="L279" s="279">
        <f t="shared" si="152"/>
        <v>43388</v>
      </c>
      <c r="M279" s="279">
        <f t="shared" si="153"/>
        <v>43753</v>
      </c>
      <c r="N279" s="279">
        <f t="shared" si="154"/>
        <v>44119</v>
      </c>
      <c r="O279" s="279">
        <f t="shared" si="155"/>
        <v>44484</v>
      </c>
      <c r="P279" s="279">
        <f t="shared" si="156"/>
        <v>44849</v>
      </c>
      <c r="Q279" s="279">
        <f t="shared" si="157"/>
        <v>45214</v>
      </c>
      <c r="R279" s="279">
        <f t="shared" si="158"/>
        <v>45580</v>
      </c>
      <c r="S279" s="279">
        <f t="shared" si="159"/>
        <v>45945</v>
      </c>
    </row>
    <row r="280" spans="2:19" s="8" customFormat="1" ht="30" customHeight="1">
      <c r="B280" s="28"/>
      <c r="C280" s="137">
        <f t="shared" si="143"/>
        <v>40102</v>
      </c>
      <c r="D280" s="279">
        <f t="shared" si="144"/>
        <v>40467</v>
      </c>
      <c r="E280" s="279">
        <f t="shared" si="145"/>
        <v>40832</v>
      </c>
      <c r="F280" s="279">
        <f t="shared" si="146"/>
        <v>41198</v>
      </c>
      <c r="G280" s="279">
        <f t="shared" si="147"/>
        <v>41563</v>
      </c>
      <c r="H280" s="279">
        <f t="shared" si="148"/>
        <v>41928</v>
      </c>
      <c r="I280" s="279">
        <f t="shared" si="149"/>
        <v>42293</v>
      </c>
      <c r="J280" s="279">
        <f t="shared" si="150"/>
        <v>42659</v>
      </c>
      <c r="K280" s="279">
        <f t="shared" si="151"/>
        <v>43024</v>
      </c>
      <c r="L280" s="279">
        <f t="shared" si="152"/>
        <v>43389</v>
      </c>
      <c r="M280" s="279">
        <f t="shared" si="153"/>
        <v>43754</v>
      </c>
      <c r="N280" s="279">
        <f t="shared" si="154"/>
        <v>44120</v>
      </c>
      <c r="O280" s="279">
        <f t="shared" si="155"/>
        <v>44485</v>
      </c>
      <c r="P280" s="279">
        <f t="shared" si="156"/>
        <v>44850</v>
      </c>
      <c r="Q280" s="279">
        <f t="shared" si="157"/>
        <v>45215</v>
      </c>
      <c r="R280" s="279">
        <f t="shared" si="158"/>
        <v>45581</v>
      </c>
      <c r="S280" s="279">
        <f t="shared" si="159"/>
        <v>45946</v>
      </c>
    </row>
    <row r="281" spans="2:19" s="8" customFormat="1" ht="30" customHeight="1">
      <c r="B281" s="28"/>
      <c r="C281" s="137">
        <f t="shared" si="143"/>
        <v>40103</v>
      </c>
      <c r="D281" s="279">
        <f t="shared" si="144"/>
        <v>40468</v>
      </c>
      <c r="E281" s="279">
        <f t="shared" si="145"/>
        <v>40833</v>
      </c>
      <c r="F281" s="279">
        <f t="shared" si="146"/>
        <v>41199</v>
      </c>
      <c r="G281" s="279">
        <f t="shared" si="147"/>
        <v>41564</v>
      </c>
      <c r="H281" s="279">
        <f t="shared" si="148"/>
        <v>41929</v>
      </c>
      <c r="I281" s="279">
        <f t="shared" si="149"/>
        <v>42294</v>
      </c>
      <c r="J281" s="279">
        <f t="shared" si="150"/>
        <v>42660</v>
      </c>
      <c r="K281" s="279">
        <f t="shared" si="151"/>
        <v>43025</v>
      </c>
      <c r="L281" s="279">
        <f t="shared" si="152"/>
        <v>43390</v>
      </c>
      <c r="M281" s="279">
        <f t="shared" si="153"/>
        <v>43755</v>
      </c>
      <c r="N281" s="279">
        <f t="shared" si="154"/>
        <v>44121</v>
      </c>
      <c r="O281" s="279">
        <f t="shared" si="155"/>
        <v>44486</v>
      </c>
      <c r="P281" s="279">
        <f t="shared" si="156"/>
        <v>44851</v>
      </c>
      <c r="Q281" s="279">
        <f t="shared" si="157"/>
        <v>45216</v>
      </c>
      <c r="R281" s="279">
        <f t="shared" si="158"/>
        <v>45582</v>
      </c>
      <c r="S281" s="279">
        <f t="shared" si="159"/>
        <v>45947</v>
      </c>
    </row>
    <row r="282" spans="2:19" s="8" customFormat="1" ht="30" customHeight="1">
      <c r="B282" s="28"/>
      <c r="C282" s="137">
        <f t="shared" si="143"/>
        <v>40104</v>
      </c>
      <c r="D282" s="279">
        <f t="shared" si="144"/>
        <v>40469</v>
      </c>
      <c r="E282" s="279">
        <f t="shared" si="145"/>
        <v>40834</v>
      </c>
      <c r="F282" s="279">
        <f t="shared" si="146"/>
        <v>41200</v>
      </c>
      <c r="G282" s="279">
        <f t="shared" si="147"/>
        <v>41565</v>
      </c>
      <c r="H282" s="279">
        <f t="shared" si="148"/>
        <v>41930</v>
      </c>
      <c r="I282" s="279">
        <f t="shared" si="149"/>
        <v>42295</v>
      </c>
      <c r="J282" s="279">
        <f t="shared" si="150"/>
        <v>42661</v>
      </c>
      <c r="K282" s="279">
        <f t="shared" si="151"/>
        <v>43026</v>
      </c>
      <c r="L282" s="279">
        <f t="shared" si="152"/>
        <v>43391</v>
      </c>
      <c r="M282" s="279">
        <f t="shared" si="153"/>
        <v>43756</v>
      </c>
      <c r="N282" s="279">
        <f t="shared" si="154"/>
        <v>44122</v>
      </c>
      <c r="O282" s="279">
        <f t="shared" si="155"/>
        <v>44487</v>
      </c>
      <c r="P282" s="279">
        <f t="shared" si="156"/>
        <v>44852</v>
      </c>
      <c r="Q282" s="279">
        <f t="shared" si="157"/>
        <v>45217</v>
      </c>
      <c r="R282" s="279">
        <f t="shared" si="158"/>
        <v>45583</v>
      </c>
      <c r="S282" s="279">
        <f t="shared" si="159"/>
        <v>45948</v>
      </c>
    </row>
    <row r="283" spans="2:19" s="8" customFormat="1" ht="30" customHeight="1">
      <c r="B283" s="28"/>
      <c r="C283" s="137">
        <f t="shared" si="143"/>
        <v>40105</v>
      </c>
      <c r="D283" s="279">
        <f t="shared" si="144"/>
        <v>40470</v>
      </c>
      <c r="E283" s="279">
        <f t="shared" si="145"/>
        <v>40835</v>
      </c>
      <c r="F283" s="279">
        <f t="shared" si="146"/>
        <v>41201</v>
      </c>
      <c r="G283" s="279">
        <f t="shared" si="147"/>
        <v>41566</v>
      </c>
      <c r="H283" s="279">
        <f t="shared" si="148"/>
        <v>41931</v>
      </c>
      <c r="I283" s="279">
        <f t="shared" si="149"/>
        <v>42296</v>
      </c>
      <c r="J283" s="279">
        <f t="shared" si="150"/>
        <v>42662</v>
      </c>
      <c r="K283" s="279">
        <f t="shared" si="151"/>
        <v>43027</v>
      </c>
      <c r="L283" s="279">
        <f t="shared" si="152"/>
        <v>43392</v>
      </c>
      <c r="M283" s="279">
        <f t="shared" si="153"/>
        <v>43757</v>
      </c>
      <c r="N283" s="279">
        <f t="shared" si="154"/>
        <v>44123</v>
      </c>
      <c r="O283" s="279">
        <f t="shared" si="155"/>
        <v>44488</v>
      </c>
      <c r="P283" s="279">
        <f t="shared" si="156"/>
        <v>44853</v>
      </c>
      <c r="Q283" s="279">
        <f t="shared" si="157"/>
        <v>45218</v>
      </c>
      <c r="R283" s="279">
        <f t="shared" si="158"/>
        <v>45584</v>
      </c>
      <c r="S283" s="279">
        <f t="shared" si="159"/>
        <v>45949</v>
      </c>
    </row>
    <row r="284" spans="2:19" s="8" customFormat="1" ht="30" customHeight="1">
      <c r="B284" s="28"/>
      <c r="C284" s="137">
        <f t="shared" si="143"/>
        <v>40106</v>
      </c>
      <c r="D284" s="279">
        <f t="shared" si="144"/>
        <v>40471</v>
      </c>
      <c r="E284" s="279">
        <f t="shared" si="145"/>
        <v>40836</v>
      </c>
      <c r="F284" s="279">
        <f t="shared" si="146"/>
        <v>41202</v>
      </c>
      <c r="G284" s="279">
        <f t="shared" si="147"/>
        <v>41567</v>
      </c>
      <c r="H284" s="279">
        <f t="shared" si="148"/>
        <v>41932</v>
      </c>
      <c r="I284" s="279">
        <f t="shared" si="149"/>
        <v>42297</v>
      </c>
      <c r="J284" s="279">
        <f t="shared" si="150"/>
        <v>42663</v>
      </c>
      <c r="K284" s="279">
        <f t="shared" si="151"/>
        <v>43028</v>
      </c>
      <c r="L284" s="279">
        <f t="shared" si="152"/>
        <v>43393</v>
      </c>
      <c r="M284" s="279">
        <f t="shared" si="153"/>
        <v>43758</v>
      </c>
      <c r="N284" s="279">
        <f t="shared" si="154"/>
        <v>44124</v>
      </c>
      <c r="O284" s="279">
        <f t="shared" si="155"/>
        <v>44489</v>
      </c>
      <c r="P284" s="279">
        <f t="shared" si="156"/>
        <v>44854</v>
      </c>
      <c r="Q284" s="279">
        <f t="shared" si="157"/>
        <v>45219</v>
      </c>
      <c r="R284" s="279">
        <f t="shared" si="158"/>
        <v>45585</v>
      </c>
      <c r="S284" s="279">
        <f t="shared" si="159"/>
        <v>45950</v>
      </c>
    </row>
    <row r="285" spans="2:19" s="8" customFormat="1" ht="30" customHeight="1">
      <c r="B285" s="28"/>
      <c r="C285" s="137">
        <f t="shared" si="143"/>
        <v>40107</v>
      </c>
      <c r="D285" s="279">
        <f t="shared" si="144"/>
        <v>40472</v>
      </c>
      <c r="E285" s="279">
        <f t="shared" si="145"/>
        <v>40837</v>
      </c>
      <c r="F285" s="279">
        <f t="shared" si="146"/>
        <v>41203</v>
      </c>
      <c r="G285" s="279">
        <f t="shared" si="147"/>
        <v>41568</v>
      </c>
      <c r="H285" s="279">
        <f t="shared" si="148"/>
        <v>41933</v>
      </c>
      <c r="I285" s="279">
        <f t="shared" si="149"/>
        <v>42298</v>
      </c>
      <c r="J285" s="279">
        <f t="shared" si="150"/>
        <v>42664</v>
      </c>
      <c r="K285" s="279">
        <f t="shared" si="151"/>
        <v>43029</v>
      </c>
      <c r="L285" s="279">
        <f t="shared" si="152"/>
        <v>43394</v>
      </c>
      <c r="M285" s="279">
        <f t="shared" si="153"/>
        <v>43759</v>
      </c>
      <c r="N285" s="279">
        <f t="shared" si="154"/>
        <v>44125</v>
      </c>
      <c r="O285" s="279">
        <f t="shared" si="155"/>
        <v>44490</v>
      </c>
      <c r="P285" s="279">
        <f t="shared" si="156"/>
        <v>44855</v>
      </c>
      <c r="Q285" s="279">
        <f t="shared" si="157"/>
        <v>45220</v>
      </c>
      <c r="R285" s="279">
        <f t="shared" si="158"/>
        <v>45586</v>
      </c>
      <c r="S285" s="279">
        <f t="shared" si="159"/>
        <v>45951</v>
      </c>
    </row>
    <row r="286" spans="2:19" s="8" customFormat="1" ht="30" customHeight="1">
      <c r="B286" s="28"/>
      <c r="C286" s="137">
        <f t="shared" si="143"/>
        <v>40108</v>
      </c>
      <c r="D286" s="279">
        <f t="shared" si="144"/>
        <v>40473</v>
      </c>
      <c r="E286" s="279">
        <f t="shared" si="145"/>
        <v>40838</v>
      </c>
      <c r="F286" s="279">
        <f t="shared" si="146"/>
        <v>41204</v>
      </c>
      <c r="G286" s="279">
        <f t="shared" si="147"/>
        <v>41569</v>
      </c>
      <c r="H286" s="279">
        <f t="shared" si="148"/>
        <v>41934</v>
      </c>
      <c r="I286" s="279">
        <f t="shared" si="149"/>
        <v>42299</v>
      </c>
      <c r="J286" s="279">
        <f t="shared" si="150"/>
        <v>42665</v>
      </c>
      <c r="K286" s="279">
        <f t="shared" si="151"/>
        <v>43030</v>
      </c>
      <c r="L286" s="279">
        <f t="shared" si="152"/>
        <v>43395</v>
      </c>
      <c r="M286" s="279">
        <f t="shared" si="153"/>
        <v>43760</v>
      </c>
      <c r="N286" s="279">
        <f t="shared" si="154"/>
        <v>44126</v>
      </c>
      <c r="O286" s="279">
        <f t="shared" si="155"/>
        <v>44491</v>
      </c>
      <c r="P286" s="279">
        <f t="shared" si="156"/>
        <v>44856</v>
      </c>
      <c r="Q286" s="279">
        <f t="shared" si="157"/>
        <v>45221</v>
      </c>
      <c r="R286" s="279">
        <f t="shared" si="158"/>
        <v>45587</v>
      </c>
      <c r="S286" s="279">
        <f t="shared" si="159"/>
        <v>45952</v>
      </c>
    </row>
    <row r="287" spans="2:19" s="8" customFormat="1" ht="30" customHeight="1">
      <c r="B287" s="28"/>
      <c r="C287" s="137">
        <f t="shared" si="143"/>
        <v>40109</v>
      </c>
      <c r="D287" s="279">
        <f t="shared" si="144"/>
        <v>40474</v>
      </c>
      <c r="E287" s="279">
        <f t="shared" si="145"/>
        <v>40839</v>
      </c>
      <c r="F287" s="279">
        <f t="shared" si="146"/>
        <v>41205</v>
      </c>
      <c r="G287" s="279">
        <f t="shared" si="147"/>
        <v>41570</v>
      </c>
      <c r="H287" s="279">
        <f t="shared" si="148"/>
        <v>41935</v>
      </c>
      <c r="I287" s="279">
        <f t="shared" si="149"/>
        <v>42300</v>
      </c>
      <c r="J287" s="279">
        <f t="shared" si="150"/>
        <v>42666</v>
      </c>
      <c r="K287" s="279">
        <f t="shared" si="151"/>
        <v>43031</v>
      </c>
      <c r="L287" s="279">
        <f t="shared" si="152"/>
        <v>43396</v>
      </c>
      <c r="M287" s="279">
        <f t="shared" si="153"/>
        <v>43761</v>
      </c>
      <c r="N287" s="279">
        <f t="shared" si="154"/>
        <v>44127</v>
      </c>
      <c r="O287" s="279">
        <f t="shared" si="155"/>
        <v>44492</v>
      </c>
      <c r="P287" s="279">
        <f t="shared" si="156"/>
        <v>44857</v>
      </c>
      <c r="Q287" s="279">
        <f t="shared" si="157"/>
        <v>45222</v>
      </c>
      <c r="R287" s="279">
        <f t="shared" si="158"/>
        <v>45588</v>
      </c>
      <c r="S287" s="279">
        <f t="shared" si="159"/>
        <v>45953</v>
      </c>
    </row>
    <row r="288" spans="2:19" s="8" customFormat="1" ht="30" customHeight="1">
      <c r="B288" s="28"/>
      <c r="C288" s="137">
        <f t="shared" si="143"/>
        <v>40110</v>
      </c>
      <c r="D288" s="279">
        <f t="shared" si="144"/>
        <v>40475</v>
      </c>
      <c r="E288" s="279">
        <f t="shared" si="145"/>
        <v>40840</v>
      </c>
      <c r="F288" s="279">
        <f t="shared" si="146"/>
        <v>41206</v>
      </c>
      <c r="G288" s="279">
        <f t="shared" si="147"/>
        <v>41571</v>
      </c>
      <c r="H288" s="279">
        <f t="shared" si="148"/>
        <v>41936</v>
      </c>
      <c r="I288" s="279">
        <f t="shared" si="149"/>
        <v>42301</v>
      </c>
      <c r="J288" s="279">
        <f t="shared" si="150"/>
        <v>42667</v>
      </c>
      <c r="K288" s="279">
        <f t="shared" si="151"/>
        <v>43032</v>
      </c>
      <c r="L288" s="279">
        <f t="shared" si="152"/>
        <v>43397</v>
      </c>
      <c r="M288" s="279">
        <f t="shared" si="153"/>
        <v>43762</v>
      </c>
      <c r="N288" s="279">
        <f t="shared" si="154"/>
        <v>44128</v>
      </c>
      <c r="O288" s="279">
        <f t="shared" si="155"/>
        <v>44493</v>
      </c>
      <c r="P288" s="279">
        <f t="shared" si="156"/>
        <v>44858</v>
      </c>
      <c r="Q288" s="279">
        <f t="shared" si="157"/>
        <v>45223</v>
      </c>
      <c r="R288" s="279">
        <f t="shared" si="158"/>
        <v>45589</v>
      </c>
      <c r="S288" s="279">
        <f t="shared" si="159"/>
        <v>45954</v>
      </c>
    </row>
    <row r="289" spans="2:19" s="8" customFormat="1" ht="30" customHeight="1">
      <c r="B289" s="28"/>
      <c r="C289" s="137">
        <f t="shared" si="143"/>
        <v>40111</v>
      </c>
      <c r="D289" s="279">
        <f t="shared" si="144"/>
        <v>40476</v>
      </c>
      <c r="E289" s="279">
        <f t="shared" si="145"/>
        <v>40841</v>
      </c>
      <c r="F289" s="279">
        <f t="shared" si="146"/>
        <v>41207</v>
      </c>
      <c r="G289" s="279">
        <f t="shared" si="147"/>
        <v>41572</v>
      </c>
      <c r="H289" s="279">
        <f t="shared" si="148"/>
        <v>41937</v>
      </c>
      <c r="I289" s="279">
        <f t="shared" si="149"/>
        <v>42302</v>
      </c>
      <c r="J289" s="279">
        <f t="shared" si="150"/>
        <v>42668</v>
      </c>
      <c r="K289" s="279">
        <f t="shared" si="151"/>
        <v>43033</v>
      </c>
      <c r="L289" s="279">
        <f t="shared" si="152"/>
        <v>43398</v>
      </c>
      <c r="M289" s="279">
        <f t="shared" si="153"/>
        <v>43763</v>
      </c>
      <c r="N289" s="279">
        <f t="shared" si="154"/>
        <v>44129</v>
      </c>
      <c r="O289" s="279">
        <f t="shared" si="155"/>
        <v>44494</v>
      </c>
      <c r="P289" s="279">
        <f t="shared" si="156"/>
        <v>44859</v>
      </c>
      <c r="Q289" s="279">
        <f t="shared" si="157"/>
        <v>45224</v>
      </c>
      <c r="R289" s="279">
        <f t="shared" si="158"/>
        <v>45590</v>
      </c>
      <c r="S289" s="279">
        <f t="shared" si="159"/>
        <v>45955</v>
      </c>
    </row>
    <row r="290" spans="2:19" s="8" customFormat="1" ht="30" customHeight="1">
      <c r="B290" s="28"/>
      <c r="C290" s="137">
        <f t="shared" si="143"/>
        <v>40112</v>
      </c>
      <c r="D290" s="279">
        <f t="shared" si="144"/>
        <v>40477</v>
      </c>
      <c r="E290" s="279">
        <f t="shared" si="145"/>
        <v>40842</v>
      </c>
      <c r="F290" s="279">
        <f t="shared" si="146"/>
        <v>41208</v>
      </c>
      <c r="G290" s="279">
        <f t="shared" si="147"/>
        <v>41573</v>
      </c>
      <c r="H290" s="279">
        <f t="shared" si="148"/>
        <v>41938</v>
      </c>
      <c r="I290" s="279">
        <f t="shared" si="149"/>
        <v>42303</v>
      </c>
      <c r="J290" s="279">
        <f t="shared" si="150"/>
        <v>42669</v>
      </c>
      <c r="K290" s="279">
        <f t="shared" si="151"/>
        <v>43034</v>
      </c>
      <c r="L290" s="279">
        <f t="shared" si="152"/>
        <v>43399</v>
      </c>
      <c r="M290" s="279">
        <f t="shared" si="153"/>
        <v>43764</v>
      </c>
      <c r="N290" s="279">
        <f t="shared" si="154"/>
        <v>44130</v>
      </c>
      <c r="O290" s="279">
        <f t="shared" si="155"/>
        <v>44495</v>
      </c>
      <c r="P290" s="279">
        <f t="shared" si="156"/>
        <v>44860</v>
      </c>
      <c r="Q290" s="279">
        <f t="shared" si="157"/>
        <v>45225</v>
      </c>
      <c r="R290" s="279">
        <f t="shared" si="158"/>
        <v>45591</v>
      </c>
      <c r="S290" s="279">
        <f t="shared" si="159"/>
        <v>45956</v>
      </c>
    </row>
    <row r="291" spans="2:19" s="8" customFormat="1" ht="30" customHeight="1">
      <c r="B291" s="28"/>
      <c r="C291" s="137">
        <f t="shared" si="143"/>
        <v>40113</v>
      </c>
      <c r="D291" s="279">
        <f t="shared" si="144"/>
        <v>40478</v>
      </c>
      <c r="E291" s="279">
        <f t="shared" si="145"/>
        <v>40843</v>
      </c>
      <c r="F291" s="279">
        <f t="shared" si="146"/>
        <v>41209</v>
      </c>
      <c r="G291" s="279">
        <f t="shared" si="147"/>
        <v>41574</v>
      </c>
      <c r="H291" s="279">
        <f t="shared" si="148"/>
        <v>41939</v>
      </c>
      <c r="I291" s="279">
        <f t="shared" si="149"/>
        <v>42304</v>
      </c>
      <c r="J291" s="279">
        <f t="shared" si="150"/>
        <v>42670</v>
      </c>
      <c r="K291" s="279">
        <f t="shared" si="151"/>
        <v>43035</v>
      </c>
      <c r="L291" s="279">
        <f t="shared" si="152"/>
        <v>43400</v>
      </c>
      <c r="M291" s="279">
        <f t="shared" si="153"/>
        <v>43765</v>
      </c>
      <c r="N291" s="279">
        <f t="shared" si="154"/>
        <v>44131</v>
      </c>
      <c r="O291" s="279">
        <f t="shared" si="155"/>
        <v>44496</v>
      </c>
      <c r="P291" s="279">
        <f t="shared" si="156"/>
        <v>44861</v>
      </c>
      <c r="Q291" s="279">
        <f t="shared" si="157"/>
        <v>45226</v>
      </c>
      <c r="R291" s="279">
        <f t="shared" si="158"/>
        <v>45592</v>
      </c>
      <c r="S291" s="279">
        <f t="shared" si="159"/>
        <v>45957</v>
      </c>
    </row>
    <row r="292" spans="2:19" s="8" customFormat="1" ht="30" customHeight="1">
      <c r="B292" s="28"/>
      <c r="C292" s="137">
        <f t="shared" si="143"/>
        <v>40114</v>
      </c>
      <c r="D292" s="279">
        <f t="shared" si="144"/>
        <v>40479</v>
      </c>
      <c r="E292" s="279">
        <f t="shared" si="145"/>
        <v>40844</v>
      </c>
      <c r="F292" s="279">
        <f t="shared" si="146"/>
        <v>41210</v>
      </c>
      <c r="G292" s="279">
        <f t="shared" si="147"/>
        <v>41575</v>
      </c>
      <c r="H292" s="279">
        <f t="shared" si="148"/>
        <v>41940</v>
      </c>
      <c r="I292" s="279">
        <f t="shared" si="149"/>
        <v>42305</v>
      </c>
      <c r="J292" s="279">
        <f t="shared" si="150"/>
        <v>42671</v>
      </c>
      <c r="K292" s="279">
        <f t="shared" si="151"/>
        <v>43036</v>
      </c>
      <c r="L292" s="279">
        <f t="shared" si="152"/>
        <v>43401</v>
      </c>
      <c r="M292" s="279">
        <f t="shared" si="153"/>
        <v>43766</v>
      </c>
      <c r="N292" s="279">
        <f t="shared" si="154"/>
        <v>44132</v>
      </c>
      <c r="O292" s="279">
        <f t="shared" si="155"/>
        <v>44497</v>
      </c>
      <c r="P292" s="279">
        <f t="shared" si="156"/>
        <v>44862</v>
      </c>
      <c r="Q292" s="279">
        <f t="shared" si="157"/>
        <v>45227</v>
      </c>
      <c r="R292" s="279">
        <f t="shared" si="158"/>
        <v>45593</v>
      </c>
      <c r="S292" s="279">
        <f t="shared" si="159"/>
        <v>45958</v>
      </c>
    </row>
    <row r="293" spans="2:19" s="8" customFormat="1" ht="30" customHeight="1">
      <c r="B293" s="28"/>
      <c r="C293" s="137">
        <f t="shared" si="143"/>
        <v>40115</v>
      </c>
      <c r="D293" s="279">
        <f t="shared" si="144"/>
        <v>40480</v>
      </c>
      <c r="E293" s="279">
        <f t="shared" si="145"/>
        <v>40845</v>
      </c>
      <c r="F293" s="279">
        <f t="shared" si="146"/>
        <v>41211</v>
      </c>
      <c r="G293" s="279">
        <f t="shared" si="147"/>
        <v>41576</v>
      </c>
      <c r="H293" s="279">
        <f t="shared" si="148"/>
        <v>41941</v>
      </c>
      <c r="I293" s="279">
        <f t="shared" si="149"/>
        <v>42306</v>
      </c>
      <c r="J293" s="279">
        <f t="shared" si="150"/>
        <v>42672</v>
      </c>
      <c r="K293" s="279">
        <f t="shared" si="151"/>
        <v>43037</v>
      </c>
      <c r="L293" s="279">
        <f t="shared" si="152"/>
        <v>43402</v>
      </c>
      <c r="M293" s="279">
        <f t="shared" si="153"/>
        <v>43767</v>
      </c>
      <c r="N293" s="279">
        <f t="shared" si="154"/>
        <v>44133</v>
      </c>
      <c r="O293" s="279">
        <f t="shared" si="155"/>
        <v>44498</v>
      </c>
      <c r="P293" s="279">
        <f t="shared" si="156"/>
        <v>44863</v>
      </c>
      <c r="Q293" s="279">
        <f t="shared" si="157"/>
        <v>45228</v>
      </c>
      <c r="R293" s="279">
        <f t="shared" si="158"/>
        <v>45594</v>
      </c>
      <c r="S293" s="279">
        <f t="shared" si="159"/>
        <v>45959</v>
      </c>
    </row>
    <row r="294" spans="2:19" s="8" customFormat="1" ht="30" customHeight="1">
      <c r="B294" s="28"/>
      <c r="C294" s="137">
        <f t="shared" si="143"/>
        <v>40116</v>
      </c>
      <c r="D294" s="279">
        <f t="shared" si="144"/>
        <v>40481</v>
      </c>
      <c r="E294" s="279">
        <f t="shared" si="145"/>
        <v>40846</v>
      </c>
      <c r="F294" s="279">
        <f t="shared" si="146"/>
        <v>41212</v>
      </c>
      <c r="G294" s="279">
        <f t="shared" si="147"/>
        <v>41577</v>
      </c>
      <c r="H294" s="279">
        <f t="shared" si="148"/>
        <v>41942</v>
      </c>
      <c r="I294" s="279">
        <f t="shared" si="149"/>
        <v>42307</v>
      </c>
      <c r="J294" s="279">
        <f t="shared" si="150"/>
        <v>42673</v>
      </c>
      <c r="K294" s="279">
        <f t="shared" si="151"/>
        <v>43038</v>
      </c>
      <c r="L294" s="279">
        <f t="shared" si="152"/>
        <v>43403</v>
      </c>
      <c r="M294" s="279">
        <f t="shared" si="153"/>
        <v>43768</v>
      </c>
      <c r="N294" s="279">
        <f t="shared" si="154"/>
        <v>44134</v>
      </c>
      <c r="O294" s="279">
        <f t="shared" si="155"/>
        <v>44499</v>
      </c>
      <c r="P294" s="279">
        <f t="shared" si="156"/>
        <v>44864</v>
      </c>
      <c r="Q294" s="279">
        <f t="shared" si="157"/>
        <v>45229</v>
      </c>
      <c r="R294" s="279">
        <f t="shared" si="158"/>
        <v>45595</v>
      </c>
      <c r="S294" s="279">
        <f t="shared" si="159"/>
        <v>45960</v>
      </c>
    </row>
    <row r="295" spans="2:19" s="8" customFormat="1" ht="30" customHeight="1">
      <c r="B295" s="28"/>
      <c r="C295" s="137">
        <f t="shared" si="143"/>
        <v>40117</v>
      </c>
      <c r="D295" s="279">
        <f t="shared" si="144"/>
        <v>40482</v>
      </c>
      <c r="E295" s="279">
        <f t="shared" si="145"/>
        <v>40847</v>
      </c>
      <c r="F295" s="279">
        <f t="shared" si="146"/>
        <v>41213</v>
      </c>
      <c r="G295" s="279">
        <f t="shared" si="147"/>
        <v>41578</v>
      </c>
      <c r="H295" s="279">
        <f t="shared" si="148"/>
        <v>41943</v>
      </c>
      <c r="I295" s="279">
        <f t="shared" si="149"/>
        <v>42308</v>
      </c>
      <c r="J295" s="279">
        <f t="shared" si="150"/>
        <v>42674</v>
      </c>
      <c r="K295" s="279">
        <f t="shared" si="151"/>
        <v>43039</v>
      </c>
      <c r="L295" s="279">
        <f t="shared" si="152"/>
        <v>43404</v>
      </c>
      <c r="M295" s="279">
        <f t="shared" si="153"/>
        <v>43769</v>
      </c>
      <c r="N295" s="279">
        <f t="shared" si="154"/>
        <v>44135</v>
      </c>
      <c r="O295" s="279">
        <f t="shared" si="155"/>
        <v>44500</v>
      </c>
      <c r="P295" s="279">
        <f t="shared" si="156"/>
        <v>44865</v>
      </c>
      <c r="Q295" s="279">
        <f t="shared" si="157"/>
        <v>45230</v>
      </c>
      <c r="R295" s="279">
        <f t="shared" si="158"/>
        <v>45596</v>
      </c>
      <c r="S295" s="279">
        <f t="shared" si="159"/>
        <v>45961</v>
      </c>
    </row>
    <row r="296" spans="2:19" s="8" customFormat="1" ht="30" customHeight="1">
      <c r="B296" s="28"/>
      <c r="C296" s="137">
        <f t="shared" si="143"/>
        <v>40118</v>
      </c>
      <c r="D296" s="279">
        <f t="shared" si="144"/>
        <v>40483</v>
      </c>
      <c r="E296" s="279">
        <f t="shared" si="145"/>
        <v>40848</v>
      </c>
      <c r="F296" s="279">
        <f t="shared" si="146"/>
        <v>41214</v>
      </c>
      <c r="G296" s="279">
        <f t="shared" si="147"/>
        <v>41579</v>
      </c>
      <c r="H296" s="279">
        <f t="shared" si="148"/>
        <v>41944</v>
      </c>
      <c r="I296" s="279">
        <f t="shared" si="149"/>
        <v>42309</v>
      </c>
      <c r="J296" s="279">
        <f t="shared" si="150"/>
        <v>42675</v>
      </c>
      <c r="K296" s="279">
        <f t="shared" si="151"/>
        <v>43040</v>
      </c>
      <c r="L296" s="279">
        <f t="shared" si="152"/>
        <v>43405</v>
      </c>
      <c r="M296" s="279">
        <f t="shared" si="153"/>
        <v>43770</v>
      </c>
      <c r="N296" s="279">
        <f t="shared" si="154"/>
        <v>44136</v>
      </c>
      <c r="O296" s="279">
        <f t="shared" si="155"/>
        <v>44501</v>
      </c>
      <c r="P296" s="279">
        <f t="shared" si="156"/>
        <v>44866</v>
      </c>
      <c r="Q296" s="279">
        <f t="shared" si="157"/>
        <v>45231</v>
      </c>
      <c r="R296" s="279">
        <f t="shared" si="158"/>
        <v>45597</v>
      </c>
      <c r="S296" s="279">
        <f t="shared" si="159"/>
        <v>45962</v>
      </c>
    </row>
    <row r="297" spans="2:19" s="8" customFormat="1" ht="30" customHeight="1">
      <c r="B297" s="28"/>
      <c r="C297" s="137">
        <f t="shared" si="143"/>
        <v>40119</v>
      </c>
      <c r="D297" s="279">
        <f t="shared" si="144"/>
        <v>40484</v>
      </c>
      <c r="E297" s="279">
        <f t="shared" si="145"/>
        <v>40849</v>
      </c>
      <c r="F297" s="279">
        <f t="shared" si="146"/>
        <v>41215</v>
      </c>
      <c r="G297" s="279">
        <f t="shared" si="147"/>
        <v>41580</v>
      </c>
      <c r="H297" s="279">
        <f t="shared" si="148"/>
        <v>41945</v>
      </c>
      <c r="I297" s="279">
        <f t="shared" si="149"/>
        <v>42310</v>
      </c>
      <c r="J297" s="279">
        <f t="shared" si="150"/>
        <v>42676</v>
      </c>
      <c r="K297" s="279">
        <f t="shared" si="151"/>
        <v>43041</v>
      </c>
      <c r="L297" s="279">
        <f t="shared" si="152"/>
        <v>43406</v>
      </c>
      <c r="M297" s="279">
        <f t="shared" si="153"/>
        <v>43771</v>
      </c>
      <c r="N297" s="279">
        <f t="shared" si="154"/>
        <v>44137</v>
      </c>
      <c r="O297" s="279">
        <f t="shared" si="155"/>
        <v>44502</v>
      </c>
      <c r="P297" s="279">
        <f t="shared" si="156"/>
        <v>44867</v>
      </c>
      <c r="Q297" s="279">
        <f t="shared" si="157"/>
        <v>45232</v>
      </c>
      <c r="R297" s="279">
        <f t="shared" si="158"/>
        <v>45598</v>
      </c>
      <c r="S297" s="279">
        <f t="shared" si="159"/>
        <v>45963</v>
      </c>
    </row>
    <row r="298" spans="2:19" s="8" customFormat="1" ht="30" customHeight="1">
      <c r="B298" s="28"/>
      <c r="C298" s="137">
        <f t="shared" si="143"/>
        <v>40120</v>
      </c>
      <c r="D298" s="279">
        <f t="shared" si="144"/>
        <v>40485</v>
      </c>
      <c r="E298" s="279">
        <f t="shared" si="145"/>
        <v>40850</v>
      </c>
      <c r="F298" s="279">
        <f t="shared" si="146"/>
        <v>41216</v>
      </c>
      <c r="G298" s="279">
        <f t="shared" si="147"/>
        <v>41581</v>
      </c>
      <c r="H298" s="279">
        <f t="shared" si="148"/>
        <v>41946</v>
      </c>
      <c r="I298" s="279">
        <f t="shared" si="149"/>
        <v>42311</v>
      </c>
      <c r="J298" s="279">
        <f t="shared" si="150"/>
        <v>42677</v>
      </c>
      <c r="K298" s="279">
        <f t="shared" si="151"/>
        <v>43042</v>
      </c>
      <c r="L298" s="279">
        <f t="shared" si="152"/>
        <v>43407</v>
      </c>
      <c r="M298" s="279">
        <f t="shared" si="153"/>
        <v>43772</v>
      </c>
      <c r="N298" s="279">
        <f t="shared" si="154"/>
        <v>44138</v>
      </c>
      <c r="O298" s="279">
        <f t="shared" si="155"/>
        <v>44503</v>
      </c>
      <c r="P298" s="279">
        <f t="shared" si="156"/>
        <v>44868</v>
      </c>
      <c r="Q298" s="279">
        <f t="shared" si="157"/>
        <v>45233</v>
      </c>
      <c r="R298" s="279">
        <f t="shared" si="158"/>
        <v>45599</v>
      </c>
      <c r="S298" s="279">
        <f t="shared" si="159"/>
        <v>45964</v>
      </c>
    </row>
    <row r="299" spans="2:19" s="8" customFormat="1" ht="30" customHeight="1">
      <c r="B299" s="28"/>
      <c r="C299" s="137">
        <f t="shared" si="143"/>
        <v>40121</v>
      </c>
      <c r="D299" s="279">
        <f t="shared" si="144"/>
        <v>40486</v>
      </c>
      <c r="E299" s="279">
        <f t="shared" si="145"/>
        <v>40851</v>
      </c>
      <c r="F299" s="279">
        <f t="shared" si="146"/>
        <v>41217</v>
      </c>
      <c r="G299" s="279">
        <f t="shared" si="147"/>
        <v>41582</v>
      </c>
      <c r="H299" s="279">
        <f t="shared" si="148"/>
        <v>41947</v>
      </c>
      <c r="I299" s="279">
        <f t="shared" si="149"/>
        <v>42312</v>
      </c>
      <c r="J299" s="279">
        <f t="shared" si="150"/>
        <v>42678</v>
      </c>
      <c r="K299" s="279">
        <f t="shared" si="151"/>
        <v>43043</v>
      </c>
      <c r="L299" s="279">
        <f t="shared" si="152"/>
        <v>43408</v>
      </c>
      <c r="M299" s="279">
        <f t="shared" si="153"/>
        <v>43773</v>
      </c>
      <c r="N299" s="279">
        <f t="shared" si="154"/>
        <v>44139</v>
      </c>
      <c r="O299" s="279">
        <f t="shared" si="155"/>
        <v>44504</v>
      </c>
      <c r="P299" s="279">
        <f t="shared" si="156"/>
        <v>44869</v>
      </c>
      <c r="Q299" s="279">
        <f t="shared" si="157"/>
        <v>45234</v>
      </c>
      <c r="R299" s="279">
        <f t="shared" si="158"/>
        <v>45600</v>
      </c>
      <c r="S299" s="279">
        <f t="shared" si="159"/>
        <v>45965</v>
      </c>
    </row>
    <row r="300" spans="2:19" s="8" customFormat="1" ht="30" customHeight="1">
      <c r="B300" s="28"/>
      <c r="C300" s="137">
        <f t="shared" si="143"/>
        <v>40122</v>
      </c>
      <c r="D300" s="279">
        <f t="shared" si="144"/>
        <v>40487</v>
      </c>
      <c r="E300" s="279">
        <f t="shared" si="145"/>
        <v>40852</v>
      </c>
      <c r="F300" s="279">
        <f t="shared" si="146"/>
        <v>41218</v>
      </c>
      <c r="G300" s="279">
        <f t="shared" si="147"/>
        <v>41583</v>
      </c>
      <c r="H300" s="279">
        <f t="shared" si="148"/>
        <v>41948</v>
      </c>
      <c r="I300" s="279">
        <f t="shared" si="149"/>
        <v>42313</v>
      </c>
      <c r="J300" s="279">
        <f t="shared" si="150"/>
        <v>42679</v>
      </c>
      <c r="K300" s="279">
        <f t="shared" si="151"/>
        <v>43044</v>
      </c>
      <c r="L300" s="279">
        <f t="shared" si="152"/>
        <v>43409</v>
      </c>
      <c r="M300" s="279">
        <f t="shared" si="153"/>
        <v>43774</v>
      </c>
      <c r="N300" s="279">
        <f t="shared" si="154"/>
        <v>44140</v>
      </c>
      <c r="O300" s="279">
        <f t="shared" si="155"/>
        <v>44505</v>
      </c>
      <c r="P300" s="279">
        <f t="shared" si="156"/>
        <v>44870</v>
      </c>
      <c r="Q300" s="279">
        <f t="shared" si="157"/>
        <v>45235</v>
      </c>
      <c r="R300" s="279">
        <f t="shared" si="158"/>
        <v>45601</v>
      </c>
      <c r="S300" s="279">
        <f t="shared" si="159"/>
        <v>45966</v>
      </c>
    </row>
    <row r="301" spans="2:19" s="8" customFormat="1" ht="30" customHeight="1">
      <c r="B301" s="28"/>
      <c r="C301" s="137">
        <f t="shared" si="143"/>
        <v>40123</v>
      </c>
      <c r="D301" s="279">
        <f t="shared" si="144"/>
        <v>40488</v>
      </c>
      <c r="E301" s="279">
        <f t="shared" si="145"/>
        <v>40853</v>
      </c>
      <c r="F301" s="279">
        <f t="shared" si="146"/>
        <v>41219</v>
      </c>
      <c r="G301" s="279">
        <f t="shared" si="147"/>
        <v>41584</v>
      </c>
      <c r="H301" s="279">
        <f t="shared" si="148"/>
        <v>41949</v>
      </c>
      <c r="I301" s="279">
        <f t="shared" si="149"/>
        <v>42314</v>
      </c>
      <c r="J301" s="279">
        <f t="shared" si="150"/>
        <v>42680</v>
      </c>
      <c r="K301" s="279">
        <f t="shared" si="151"/>
        <v>43045</v>
      </c>
      <c r="L301" s="279">
        <f t="shared" si="152"/>
        <v>43410</v>
      </c>
      <c r="M301" s="279">
        <f t="shared" si="153"/>
        <v>43775</v>
      </c>
      <c r="N301" s="279">
        <f t="shared" si="154"/>
        <v>44141</v>
      </c>
      <c r="O301" s="279">
        <f t="shared" si="155"/>
        <v>44506</v>
      </c>
      <c r="P301" s="279">
        <f t="shared" si="156"/>
        <v>44871</v>
      </c>
      <c r="Q301" s="279">
        <f t="shared" si="157"/>
        <v>45236</v>
      </c>
      <c r="R301" s="279">
        <f t="shared" si="158"/>
        <v>45602</v>
      </c>
      <c r="S301" s="279">
        <f t="shared" si="159"/>
        <v>45967</v>
      </c>
    </row>
    <row r="302" spans="2:19" s="8" customFormat="1" ht="30" customHeight="1">
      <c r="B302" s="28"/>
      <c r="C302" s="137">
        <f t="shared" si="143"/>
        <v>40124</v>
      </c>
      <c r="D302" s="279">
        <f t="shared" si="144"/>
        <v>40489</v>
      </c>
      <c r="E302" s="279">
        <f t="shared" si="145"/>
        <v>40854</v>
      </c>
      <c r="F302" s="279">
        <f t="shared" si="146"/>
        <v>41220</v>
      </c>
      <c r="G302" s="279">
        <f t="shared" si="147"/>
        <v>41585</v>
      </c>
      <c r="H302" s="279">
        <f t="shared" si="148"/>
        <v>41950</v>
      </c>
      <c r="I302" s="279">
        <f t="shared" si="149"/>
        <v>42315</v>
      </c>
      <c r="J302" s="279">
        <f t="shared" si="150"/>
        <v>42681</v>
      </c>
      <c r="K302" s="279">
        <f t="shared" si="151"/>
        <v>43046</v>
      </c>
      <c r="L302" s="279">
        <f t="shared" si="152"/>
        <v>43411</v>
      </c>
      <c r="M302" s="279">
        <f t="shared" si="153"/>
        <v>43776</v>
      </c>
      <c r="N302" s="279">
        <f t="shared" si="154"/>
        <v>44142</v>
      </c>
      <c r="O302" s="279">
        <f t="shared" si="155"/>
        <v>44507</v>
      </c>
      <c r="P302" s="279">
        <f t="shared" si="156"/>
        <v>44872</v>
      </c>
      <c r="Q302" s="279">
        <f t="shared" si="157"/>
        <v>45237</v>
      </c>
      <c r="R302" s="279">
        <f t="shared" si="158"/>
        <v>45603</v>
      </c>
      <c r="S302" s="279">
        <f t="shared" si="159"/>
        <v>45968</v>
      </c>
    </row>
    <row r="303" spans="2:19" s="8" customFormat="1" ht="30" customHeight="1">
      <c r="B303" s="28"/>
      <c r="C303" s="137">
        <f t="shared" si="143"/>
        <v>40125</v>
      </c>
      <c r="D303" s="279">
        <f t="shared" si="144"/>
        <v>40490</v>
      </c>
      <c r="E303" s="279">
        <f t="shared" si="145"/>
        <v>40855</v>
      </c>
      <c r="F303" s="279">
        <f t="shared" si="146"/>
        <v>41221</v>
      </c>
      <c r="G303" s="279">
        <f t="shared" si="147"/>
        <v>41586</v>
      </c>
      <c r="H303" s="279">
        <f t="shared" si="148"/>
        <v>41951</v>
      </c>
      <c r="I303" s="279">
        <f t="shared" si="149"/>
        <v>42316</v>
      </c>
      <c r="J303" s="279">
        <f t="shared" si="150"/>
        <v>42682</v>
      </c>
      <c r="K303" s="279">
        <f t="shared" si="151"/>
        <v>43047</v>
      </c>
      <c r="L303" s="279">
        <f t="shared" si="152"/>
        <v>43412</v>
      </c>
      <c r="M303" s="279">
        <f t="shared" si="153"/>
        <v>43777</v>
      </c>
      <c r="N303" s="279">
        <f t="shared" si="154"/>
        <v>44143</v>
      </c>
      <c r="O303" s="279">
        <f t="shared" si="155"/>
        <v>44508</v>
      </c>
      <c r="P303" s="279">
        <f t="shared" si="156"/>
        <v>44873</v>
      </c>
      <c r="Q303" s="279">
        <f t="shared" si="157"/>
        <v>45238</v>
      </c>
      <c r="R303" s="279">
        <f t="shared" si="158"/>
        <v>45604</v>
      </c>
      <c r="S303" s="279">
        <f t="shared" si="159"/>
        <v>45969</v>
      </c>
    </row>
    <row r="304" spans="2:19" s="8" customFormat="1" ht="30" customHeight="1">
      <c r="B304" s="28"/>
      <c r="C304" s="137">
        <f t="shared" si="143"/>
        <v>40126</v>
      </c>
      <c r="D304" s="279">
        <f t="shared" si="144"/>
        <v>40491</v>
      </c>
      <c r="E304" s="279">
        <f t="shared" si="145"/>
        <v>40856</v>
      </c>
      <c r="F304" s="279">
        <f t="shared" si="146"/>
        <v>41222</v>
      </c>
      <c r="G304" s="279">
        <f t="shared" si="147"/>
        <v>41587</v>
      </c>
      <c r="H304" s="279">
        <f t="shared" si="148"/>
        <v>41952</v>
      </c>
      <c r="I304" s="279">
        <f t="shared" si="149"/>
        <v>42317</v>
      </c>
      <c r="J304" s="279">
        <f t="shared" si="150"/>
        <v>42683</v>
      </c>
      <c r="K304" s="279">
        <f t="shared" si="151"/>
        <v>43048</v>
      </c>
      <c r="L304" s="279">
        <f t="shared" si="152"/>
        <v>43413</v>
      </c>
      <c r="M304" s="279">
        <f t="shared" si="153"/>
        <v>43778</v>
      </c>
      <c r="N304" s="279">
        <f t="shared" si="154"/>
        <v>44144</v>
      </c>
      <c r="O304" s="279">
        <f t="shared" si="155"/>
        <v>44509</v>
      </c>
      <c r="P304" s="279">
        <f t="shared" si="156"/>
        <v>44874</v>
      </c>
      <c r="Q304" s="279">
        <f t="shared" si="157"/>
        <v>45239</v>
      </c>
      <c r="R304" s="279">
        <f t="shared" si="158"/>
        <v>45605</v>
      </c>
      <c r="S304" s="279">
        <f t="shared" si="159"/>
        <v>45970</v>
      </c>
    </row>
    <row r="305" spans="2:19" s="8" customFormat="1" ht="30" customHeight="1">
      <c r="B305" s="28"/>
      <c r="C305" s="137">
        <f t="shared" si="143"/>
        <v>40127</v>
      </c>
      <c r="D305" s="279">
        <f t="shared" si="144"/>
        <v>40492</v>
      </c>
      <c r="E305" s="279">
        <f t="shared" si="145"/>
        <v>40857</v>
      </c>
      <c r="F305" s="279">
        <f t="shared" si="146"/>
        <v>41223</v>
      </c>
      <c r="G305" s="279">
        <f t="shared" si="147"/>
        <v>41588</v>
      </c>
      <c r="H305" s="279">
        <f t="shared" si="148"/>
        <v>41953</v>
      </c>
      <c r="I305" s="279">
        <f t="shared" si="149"/>
        <v>42318</v>
      </c>
      <c r="J305" s="279">
        <f t="shared" si="150"/>
        <v>42684</v>
      </c>
      <c r="K305" s="279">
        <f t="shared" si="151"/>
        <v>43049</v>
      </c>
      <c r="L305" s="279">
        <f t="shared" si="152"/>
        <v>43414</v>
      </c>
      <c r="M305" s="279">
        <f t="shared" si="153"/>
        <v>43779</v>
      </c>
      <c r="N305" s="279">
        <f t="shared" si="154"/>
        <v>44145</v>
      </c>
      <c r="O305" s="279">
        <f t="shared" si="155"/>
        <v>44510</v>
      </c>
      <c r="P305" s="279">
        <f t="shared" si="156"/>
        <v>44875</v>
      </c>
      <c r="Q305" s="279">
        <f t="shared" si="157"/>
        <v>45240</v>
      </c>
      <c r="R305" s="279">
        <f t="shared" si="158"/>
        <v>45606</v>
      </c>
      <c r="S305" s="279">
        <f t="shared" si="159"/>
        <v>45971</v>
      </c>
    </row>
    <row r="306" spans="2:19" s="8" customFormat="1" ht="30" customHeight="1">
      <c r="B306" s="28"/>
      <c r="C306" s="137">
        <f t="shared" si="143"/>
        <v>40128</v>
      </c>
      <c r="D306" s="279">
        <f t="shared" si="144"/>
        <v>40493</v>
      </c>
      <c r="E306" s="279">
        <f t="shared" si="145"/>
        <v>40858</v>
      </c>
      <c r="F306" s="279">
        <f t="shared" si="146"/>
        <v>41224</v>
      </c>
      <c r="G306" s="279">
        <f t="shared" si="147"/>
        <v>41589</v>
      </c>
      <c r="H306" s="279">
        <f t="shared" si="148"/>
        <v>41954</v>
      </c>
      <c r="I306" s="279">
        <f t="shared" si="149"/>
        <v>42319</v>
      </c>
      <c r="J306" s="279">
        <f t="shared" si="150"/>
        <v>42685</v>
      </c>
      <c r="K306" s="279">
        <f t="shared" si="151"/>
        <v>43050</v>
      </c>
      <c r="L306" s="279">
        <f t="shared" si="152"/>
        <v>43415</v>
      </c>
      <c r="M306" s="279">
        <f t="shared" si="153"/>
        <v>43780</v>
      </c>
      <c r="N306" s="279">
        <f t="shared" si="154"/>
        <v>44146</v>
      </c>
      <c r="O306" s="279">
        <f t="shared" si="155"/>
        <v>44511</v>
      </c>
      <c r="P306" s="279">
        <f t="shared" si="156"/>
        <v>44876</v>
      </c>
      <c r="Q306" s="279">
        <f t="shared" si="157"/>
        <v>45241</v>
      </c>
      <c r="R306" s="279">
        <f t="shared" si="158"/>
        <v>45607</v>
      </c>
      <c r="S306" s="279">
        <f t="shared" si="159"/>
        <v>45972</v>
      </c>
    </row>
    <row r="307" spans="2:19" s="8" customFormat="1" ht="30" customHeight="1">
      <c r="B307" s="28"/>
      <c r="C307" s="137">
        <f t="shared" si="143"/>
        <v>40129</v>
      </c>
      <c r="D307" s="279">
        <f t="shared" si="144"/>
        <v>40494</v>
      </c>
      <c r="E307" s="279">
        <f t="shared" si="145"/>
        <v>40859</v>
      </c>
      <c r="F307" s="279">
        <f t="shared" si="146"/>
        <v>41225</v>
      </c>
      <c r="G307" s="279">
        <f t="shared" si="147"/>
        <v>41590</v>
      </c>
      <c r="H307" s="279">
        <f t="shared" si="148"/>
        <v>41955</v>
      </c>
      <c r="I307" s="279">
        <f t="shared" si="149"/>
        <v>42320</v>
      </c>
      <c r="J307" s="279">
        <f t="shared" si="150"/>
        <v>42686</v>
      </c>
      <c r="K307" s="279">
        <f t="shared" si="151"/>
        <v>43051</v>
      </c>
      <c r="L307" s="279">
        <f t="shared" si="152"/>
        <v>43416</v>
      </c>
      <c r="M307" s="279">
        <f t="shared" si="153"/>
        <v>43781</v>
      </c>
      <c r="N307" s="279">
        <f t="shared" si="154"/>
        <v>44147</v>
      </c>
      <c r="O307" s="279">
        <f t="shared" si="155"/>
        <v>44512</v>
      </c>
      <c r="P307" s="279">
        <f t="shared" si="156"/>
        <v>44877</v>
      </c>
      <c r="Q307" s="279">
        <f t="shared" si="157"/>
        <v>45242</v>
      </c>
      <c r="R307" s="279">
        <f t="shared" si="158"/>
        <v>45608</v>
      </c>
      <c r="S307" s="279">
        <f t="shared" si="159"/>
        <v>45973</v>
      </c>
    </row>
    <row r="308" spans="2:19" s="8" customFormat="1" ht="30" customHeight="1">
      <c r="B308" s="28"/>
      <c r="C308" s="137">
        <f t="shared" si="143"/>
        <v>40130</v>
      </c>
      <c r="D308" s="279">
        <f t="shared" si="144"/>
        <v>40495</v>
      </c>
      <c r="E308" s="279">
        <f t="shared" si="145"/>
        <v>40860</v>
      </c>
      <c r="F308" s="279">
        <f t="shared" si="146"/>
        <v>41226</v>
      </c>
      <c r="G308" s="279">
        <f t="shared" si="147"/>
        <v>41591</v>
      </c>
      <c r="H308" s="279">
        <f t="shared" si="148"/>
        <v>41956</v>
      </c>
      <c r="I308" s="279">
        <f t="shared" si="149"/>
        <v>42321</v>
      </c>
      <c r="J308" s="279">
        <f t="shared" si="150"/>
        <v>42687</v>
      </c>
      <c r="K308" s="279">
        <f t="shared" si="151"/>
        <v>43052</v>
      </c>
      <c r="L308" s="279">
        <f t="shared" si="152"/>
        <v>43417</v>
      </c>
      <c r="M308" s="279">
        <f t="shared" si="153"/>
        <v>43782</v>
      </c>
      <c r="N308" s="279">
        <f t="shared" si="154"/>
        <v>44148</v>
      </c>
      <c r="O308" s="279">
        <f t="shared" si="155"/>
        <v>44513</v>
      </c>
      <c r="P308" s="279">
        <f t="shared" si="156"/>
        <v>44878</v>
      </c>
      <c r="Q308" s="279">
        <f t="shared" si="157"/>
        <v>45243</v>
      </c>
      <c r="R308" s="279">
        <f t="shared" si="158"/>
        <v>45609</v>
      </c>
      <c r="S308" s="279">
        <f t="shared" si="159"/>
        <v>45974</v>
      </c>
    </row>
    <row r="309" spans="2:19" s="8" customFormat="1" ht="30" customHeight="1">
      <c r="B309" s="28"/>
      <c r="C309" s="137">
        <f t="shared" si="143"/>
        <v>40131</v>
      </c>
      <c r="D309" s="279">
        <f t="shared" si="144"/>
        <v>40496</v>
      </c>
      <c r="E309" s="279">
        <f t="shared" si="145"/>
        <v>40861</v>
      </c>
      <c r="F309" s="279">
        <f t="shared" si="146"/>
        <v>41227</v>
      </c>
      <c r="G309" s="279">
        <f t="shared" si="147"/>
        <v>41592</v>
      </c>
      <c r="H309" s="279">
        <f t="shared" si="148"/>
        <v>41957</v>
      </c>
      <c r="I309" s="279">
        <f t="shared" si="149"/>
        <v>42322</v>
      </c>
      <c r="J309" s="279">
        <f t="shared" si="150"/>
        <v>42688</v>
      </c>
      <c r="K309" s="279">
        <f t="shared" si="151"/>
        <v>43053</v>
      </c>
      <c r="L309" s="279">
        <f t="shared" si="152"/>
        <v>43418</v>
      </c>
      <c r="M309" s="279">
        <f t="shared" si="153"/>
        <v>43783</v>
      </c>
      <c r="N309" s="279">
        <f t="shared" si="154"/>
        <v>44149</v>
      </c>
      <c r="O309" s="279">
        <f t="shared" si="155"/>
        <v>44514</v>
      </c>
      <c r="P309" s="279">
        <f t="shared" si="156"/>
        <v>44879</v>
      </c>
      <c r="Q309" s="279">
        <f t="shared" si="157"/>
        <v>45244</v>
      </c>
      <c r="R309" s="279">
        <f t="shared" si="158"/>
        <v>45610</v>
      </c>
      <c r="S309" s="279">
        <f t="shared" si="159"/>
        <v>45975</v>
      </c>
    </row>
    <row r="310" spans="2:19" s="8" customFormat="1" ht="30" customHeight="1">
      <c r="B310" s="28"/>
      <c r="C310" s="137">
        <f t="shared" si="143"/>
        <v>40132</v>
      </c>
      <c r="D310" s="279">
        <f t="shared" si="144"/>
        <v>40497</v>
      </c>
      <c r="E310" s="279">
        <f t="shared" si="145"/>
        <v>40862</v>
      </c>
      <c r="F310" s="279">
        <f t="shared" si="146"/>
        <v>41228</v>
      </c>
      <c r="G310" s="279">
        <f t="shared" si="147"/>
        <v>41593</v>
      </c>
      <c r="H310" s="279">
        <f t="shared" si="148"/>
        <v>41958</v>
      </c>
      <c r="I310" s="279">
        <f t="shared" si="149"/>
        <v>42323</v>
      </c>
      <c r="J310" s="279">
        <f t="shared" si="150"/>
        <v>42689</v>
      </c>
      <c r="K310" s="279">
        <f t="shared" si="151"/>
        <v>43054</v>
      </c>
      <c r="L310" s="279">
        <f t="shared" si="152"/>
        <v>43419</v>
      </c>
      <c r="M310" s="279">
        <f t="shared" si="153"/>
        <v>43784</v>
      </c>
      <c r="N310" s="279">
        <f t="shared" si="154"/>
        <v>44150</v>
      </c>
      <c r="O310" s="279">
        <f t="shared" si="155"/>
        <v>44515</v>
      </c>
      <c r="P310" s="279">
        <f t="shared" si="156"/>
        <v>44880</v>
      </c>
      <c r="Q310" s="279">
        <f t="shared" si="157"/>
        <v>45245</v>
      </c>
      <c r="R310" s="279">
        <f t="shared" si="158"/>
        <v>45611</v>
      </c>
      <c r="S310" s="279">
        <f t="shared" si="159"/>
        <v>45976</v>
      </c>
    </row>
    <row r="311" spans="2:19" s="8" customFormat="1" ht="30" customHeight="1">
      <c r="B311" s="28"/>
      <c r="C311" s="137">
        <f t="shared" si="143"/>
        <v>40133</v>
      </c>
      <c r="D311" s="279">
        <f t="shared" si="144"/>
        <v>40498</v>
      </c>
      <c r="E311" s="279">
        <f t="shared" si="145"/>
        <v>40863</v>
      </c>
      <c r="F311" s="279">
        <f t="shared" si="146"/>
        <v>41229</v>
      </c>
      <c r="G311" s="279">
        <f t="shared" si="147"/>
        <v>41594</v>
      </c>
      <c r="H311" s="279">
        <f t="shared" si="148"/>
        <v>41959</v>
      </c>
      <c r="I311" s="279">
        <f t="shared" si="149"/>
        <v>42324</v>
      </c>
      <c r="J311" s="279">
        <f t="shared" si="150"/>
        <v>42690</v>
      </c>
      <c r="K311" s="279">
        <f t="shared" si="151"/>
        <v>43055</v>
      </c>
      <c r="L311" s="279">
        <f t="shared" si="152"/>
        <v>43420</v>
      </c>
      <c r="M311" s="279">
        <f t="shared" si="153"/>
        <v>43785</v>
      </c>
      <c r="N311" s="279">
        <f t="shared" si="154"/>
        <v>44151</v>
      </c>
      <c r="O311" s="279">
        <f t="shared" si="155"/>
        <v>44516</v>
      </c>
      <c r="P311" s="279">
        <f t="shared" si="156"/>
        <v>44881</v>
      </c>
      <c r="Q311" s="279">
        <f t="shared" si="157"/>
        <v>45246</v>
      </c>
      <c r="R311" s="279">
        <f t="shared" si="158"/>
        <v>45612</v>
      </c>
      <c r="S311" s="279">
        <f t="shared" si="159"/>
        <v>45977</v>
      </c>
    </row>
    <row r="312" spans="2:19" s="8" customFormat="1" ht="30" customHeight="1">
      <c r="B312" s="28"/>
      <c r="C312" s="137">
        <f t="shared" si="143"/>
        <v>40134</v>
      </c>
      <c r="D312" s="279">
        <f t="shared" si="144"/>
        <v>40499</v>
      </c>
      <c r="E312" s="279">
        <f t="shared" si="145"/>
        <v>40864</v>
      </c>
      <c r="F312" s="279">
        <f t="shared" si="146"/>
        <v>41230</v>
      </c>
      <c r="G312" s="279">
        <f t="shared" si="147"/>
        <v>41595</v>
      </c>
      <c r="H312" s="279">
        <f t="shared" si="148"/>
        <v>41960</v>
      </c>
      <c r="I312" s="279">
        <f t="shared" si="149"/>
        <v>42325</v>
      </c>
      <c r="J312" s="279">
        <f t="shared" si="150"/>
        <v>42691</v>
      </c>
      <c r="K312" s="279">
        <f t="shared" si="151"/>
        <v>43056</v>
      </c>
      <c r="L312" s="279">
        <f t="shared" si="152"/>
        <v>43421</v>
      </c>
      <c r="M312" s="279">
        <f t="shared" si="153"/>
        <v>43786</v>
      </c>
      <c r="N312" s="279">
        <f t="shared" si="154"/>
        <v>44152</v>
      </c>
      <c r="O312" s="279">
        <f t="shared" si="155"/>
        <v>44517</v>
      </c>
      <c r="P312" s="279">
        <f t="shared" si="156"/>
        <v>44882</v>
      </c>
      <c r="Q312" s="279">
        <f t="shared" si="157"/>
        <v>45247</v>
      </c>
      <c r="R312" s="279">
        <f t="shared" si="158"/>
        <v>45613</v>
      </c>
      <c r="S312" s="279">
        <f t="shared" si="159"/>
        <v>45978</v>
      </c>
    </row>
    <row r="313" spans="2:19" s="8" customFormat="1" ht="30" customHeight="1">
      <c r="B313" s="28"/>
      <c r="C313" s="137">
        <f t="shared" si="143"/>
        <v>40135</v>
      </c>
      <c r="D313" s="279">
        <f t="shared" si="144"/>
        <v>40500</v>
      </c>
      <c r="E313" s="279">
        <f t="shared" si="145"/>
        <v>40865</v>
      </c>
      <c r="F313" s="279">
        <f t="shared" si="146"/>
        <v>41231</v>
      </c>
      <c r="G313" s="279">
        <f t="shared" si="147"/>
        <v>41596</v>
      </c>
      <c r="H313" s="279">
        <f t="shared" si="148"/>
        <v>41961</v>
      </c>
      <c r="I313" s="279">
        <f t="shared" si="149"/>
        <v>42326</v>
      </c>
      <c r="J313" s="279">
        <f t="shared" si="150"/>
        <v>42692</v>
      </c>
      <c r="K313" s="279">
        <f t="shared" si="151"/>
        <v>43057</v>
      </c>
      <c r="L313" s="279">
        <f t="shared" si="152"/>
        <v>43422</v>
      </c>
      <c r="M313" s="279">
        <f t="shared" si="153"/>
        <v>43787</v>
      </c>
      <c r="N313" s="279">
        <f t="shared" si="154"/>
        <v>44153</v>
      </c>
      <c r="O313" s="279">
        <f t="shared" si="155"/>
        <v>44518</v>
      </c>
      <c r="P313" s="279">
        <f t="shared" si="156"/>
        <v>44883</v>
      </c>
      <c r="Q313" s="279">
        <f t="shared" si="157"/>
        <v>45248</v>
      </c>
      <c r="R313" s="279">
        <f t="shared" si="158"/>
        <v>45614</v>
      </c>
      <c r="S313" s="279">
        <f t="shared" si="159"/>
        <v>45979</v>
      </c>
    </row>
    <row r="314" spans="2:19" s="8" customFormat="1" ht="30" customHeight="1">
      <c r="B314" s="28"/>
      <c r="C314" s="137">
        <f t="shared" si="143"/>
        <v>40136</v>
      </c>
      <c r="D314" s="279">
        <f t="shared" si="144"/>
        <v>40501</v>
      </c>
      <c r="E314" s="279">
        <f t="shared" si="145"/>
        <v>40866</v>
      </c>
      <c r="F314" s="279">
        <f t="shared" si="146"/>
        <v>41232</v>
      </c>
      <c r="G314" s="279">
        <f t="shared" si="147"/>
        <v>41597</v>
      </c>
      <c r="H314" s="279">
        <f t="shared" si="148"/>
        <v>41962</v>
      </c>
      <c r="I314" s="279">
        <f t="shared" si="149"/>
        <v>42327</v>
      </c>
      <c r="J314" s="279">
        <f t="shared" si="150"/>
        <v>42693</v>
      </c>
      <c r="K314" s="279">
        <f t="shared" si="151"/>
        <v>43058</v>
      </c>
      <c r="L314" s="279">
        <f t="shared" si="152"/>
        <v>43423</v>
      </c>
      <c r="M314" s="279">
        <f t="shared" si="153"/>
        <v>43788</v>
      </c>
      <c r="N314" s="279">
        <f t="shared" si="154"/>
        <v>44154</v>
      </c>
      <c r="O314" s="279">
        <f t="shared" si="155"/>
        <v>44519</v>
      </c>
      <c r="P314" s="279">
        <f t="shared" si="156"/>
        <v>44884</v>
      </c>
      <c r="Q314" s="279">
        <f t="shared" si="157"/>
        <v>45249</v>
      </c>
      <c r="R314" s="279">
        <f t="shared" si="158"/>
        <v>45615</v>
      </c>
      <c r="S314" s="279">
        <f t="shared" si="159"/>
        <v>45980</v>
      </c>
    </row>
    <row r="315" spans="2:19" s="8" customFormat="1" ht="30" customHeight="1">
      <c r="B315" s="28"/>
      <c r="C315" s="137">
        <f t="shared" si="143"/>
        <v>40137</v>
      </c>
      <c r="D315" s="279">
        <f t="shared" si="144"/>
        <v>40502</v>
      </c>
      <c r="E315" s="279">
        <f t="shared" si="145"/>
        <v>40867</v>
      </c>
      <c r="F315" s="279">
        <f t="shared" si="146"/>
        <v>41233</v>
      </c>
      <c r="G315" s="279">
        <f t="shared" si="147"/>
        <v>41598</v>
      </c>
      <c r="H315" s="279">
        <f t="shared" si="148"/>
        <v>41963</v>
      </c>
      <c r="I315" s="279">
        <f t="shared" si="149"/>
        <v>42328</v>
      </c>
      <c r="J315" s="279">
        <f t="shared" si="150"/>
        <v>42694</v>
      </c>
      <c r="K315" s="279">
        <f t="shared" si="151"/>
        <v>43059</v>
      </c>
      <c r="L315" s="279">
        <f t="shared" si="152"/>
        <v>43424</v>
      </c>
      <c r="M315" s="279">
        <f t="shared" si="153"/>
        <v>43789</v>
      </c>
      <c r="N315" s="279">
        <f t="shared" si="154"/>
        <v>44155</v>
      </c>
      <c r="O315" s="279">
        <f t="shared" si="155"/>
        <v>44520</v>
      </c>
      <c r="P315" s="279">
        <f t="shared" si="156"/>
        <v>44885</v>
      </c>
      <c r="Q315" s="279">
        <f t="shared" si="157"/>
        <v>45250</v>
      </c>
      <c r="R315" s="279">
        <f t="shared" si="158"/>
        <v>45616</v>
      </c>
      <c r="S315" s="279">
        <f t="shared" si="159"/>
        <v>45981</v>
      </c>
    </row>
    <row r="316" spans="2:19" s="8" customFormat="1" ht="30" customHeight="1">
      <c r="B316" s="28"/>
      <c r="C316" s="137">
        <f t="shared" si="143"/>
        <v>40138</v>
      </c>
      <c r="D316" s="279">
        <f t="shared" si="144"/>
        <v>40503</v>
      </c>
      <c r="E316" s="279">
        <f t="shared" si="145"/>
        <v>40868</v>
      </c>
      <c r="F316" s="279">
        <f t="shared" si="146"/>
        <v>41234</v>
      </c>
      <c r="G316" s="279">
        <f t="shared" si="147"/>
        <v>41599</v>
      </c>
      <c r="H316" s="279">
        <f t="shared" si="148"/>
        <v>41964</v>
      </c>
      <c r="I316" s="279">
        <f t="shared" si="149"/>
        <v>42329</v>
      </c>
      <c r="J316" s="279">
        <f t="shared" si="150"/>
        <v>42695</v>
      </c>
      <c r="K316" s="279">
        <f t="shared" si="151"/>
        <v>43060</v>
      </c>
      <c r="L316" s="279">
        <f t="shared" si="152"/>
        <v>43425</v>
      </c>
      <c r="M316" s="279">
        <f t="shared" si="153"/>
        <v>43790</v>
      </c>
      <c r="N316" s="279">
        <f t="shared" si="154"/>
        <v>44156</v>
      </c>
      <c r="O316" s="279">
        <f t="shared" si="155"/>
        <v>44521</v>
      </c>
      <c r="P316" s="279">
        <f t="shared" si="156"/>
        <v>44886</v>
      </c>
      <c r="Q316" s="279">
        <f t="shared" si="157"/>
        <v>45251</v>
      </c>
      <c r="R316" s="279">
        <f t="shared" si="158"/>
        <v>45617</v>
      </c>
      <c r="S316" s="279">
        <f t="shared" si="159"/>
        <v>45982</v>
      </c>
    </row>
    <row r="317" spans="2:19" s="8" customFormat="1" ht="30" customHeight="1">
      <c r="B317" s="28"/>
      <c r="C317" s="137">
        <f t="shared" si="143"/>
        <v>40139</v>
      </c>
      <c r="D317" s="279">
        <f t="shared" si="144"/>
        <v>40504</v>
      </c>
      <c r="E317" s="279">
        <f t="shared" si="145"/>
        <v>40869</v>
      </c>
      <c r="F317" s="279">
        <f t="shared" si="146"/>
        <v>41235</v>
      </c>
      <c r="G317" s="279">
        <f t="shared" si="147"/>
        <v>41600</v>
      </c>
      <c r="H317" s="279">
        <f t="shared" si="148"/>
        <v>41965</v>
      </c>
      <c r="I317" s="279">
        <f t="shared" si="149"/>
        <v>42330</v>
      </c>
      <c r="J317" s="279">
        <f t="shared" si="150"/>
        <v>42696</v>
      </c>
      <c r="K317" s="279">
        <f t="shared" si="151"/>
        <v>43061</v>
      </c>
      <c r="L317" s="279">
        <f t="shared" si="152"/>
        <v>43426</v>
      </c>
      <c r="M317" s="279">
        <f t="shared" si="153"/>
        <v>43791</v>
      </c>
      <c r="N317" s="279">
        <f t="shared" si="154"/>
        <v>44157</v>
      </c>
      <c r="O317" s="279">
        <f t="shared" si="155"/>
        <v>44522</v>
      </c>
      <c r="P317" s="279">
        <f t="shared" si="156"/>
        <v>44887</v>
      </c>
      <c r="Q317" s="279">
        <f t="shared" si="157"/>
        <v>45252</v>
      </c>
      <c r="R317" s="279">
        <f t="shared" si="158"/>
        <v>45618</v>
      </c>
      <c r="S317" s="279">
        <f t="shared" si="159"/>
        <v>45983</v>
      </c>
    </row>
    <row r="318" spans="2:19" s="8" customFormat="1" ht="30" customHeight="1">
      <c r="B318" s="28"/>
      <c r="C318" s="137">
        <f t="shared" si="143"/>
        <v>40140</v>
      </c>
      <c r="D318" s="279">
        <f t="shared" si="144"/>
        <v>40505</v>
      </c>
      <c r="E318" s="279">
        <f t="shared" si="145"/>
        <v>40870</v>
      </c>
      <c r="F318" s="279">
        <f t="shared" si="146"/>
        <v>41236</v>
      </c>
      <c r="G318" s="279">
        <f t="shared" si="147"/>
        <v>41601</v>
      </c>
      <c r="H318" s="279">
        <f t="shared" si="148"/>
        <v>41966</v>
      </c>
      <c r="I318" s="279">
        <f t="shared" si="149"/>
        <v>42331</v>
      </c>
      <c r="J318" s="279">
        <f t="shared" si="150"/>
        <v>42697</v>
      </c>
      <c r="K318" s="279">
        <f t="shared" si="151"/>
        <v>43062</v>
      </c>
      <c r="L318" s="279">
        <f t="shared" si="152"/>
        <v>43427</v>
      </c>
      <c r="M318" s="279">
        <f t="shared" si="153"/>
        <v>43792</v>
      </c>
      <c r="N318" s="279">
        <f t="shared" si="154"/>
        <v>44158</v>
      </c>
      <c r="O318" s="279">
        <f t="shared" si="155"/>
        <v>44523</v>
      </c>
      <c r="P318" s="279">
        <f t="shared" si="156"/>
        <v>44888</v>
      </c>
      <c r="Q318" s="279">
        <f t="shared" si="157"/>
        <v>45253</v>
      </c>
      <c r="R318" s="279">
        <f t="shared" si="158"/>
        <v>45619</v>
      </c>
      <c r="S318" s="279">
        <f t="shared" si="159"/>
        <v>45984</v>
      </c>
    </row>
    <row r="319" spans="2:19" s="8" customFormat="1" ht="30" customHeight="1">
      <c r="B319" s="28"/>
      <c r="C319" s="137">
        <f t="shared" si="143"/>
        <v>40141</v>
      </c>
      <c r="D319" s="279">
        <f t="shared" si="144"/>
        <v>40506</v>
      </c>
      <c r="E319" s="279">
        <f t="shared" si="145"/>
        <v>40871</v>
      </c>
      <c r="F319" s="279">
        <f t="shared" si="146"/>
        <v>41237</v>
      </c>
      <c r="G319" s="279">
        <f t="shared" si="147"/>
        <v>41602</v>
      </c>
      <c r="H319" s="279">
        <f t="shared" si="148"/>
        <v>41967</v>
      </c>
      <c r="I319" s="279">
        <f t="shared" si="149"/>
        <v>42332</v>
      </c>
      <c r="J319" s="279">
        <f t="shared" si="150"/>
        <v>42698</v>
      </c>
      <c r="K319" s="279">
        <f t="shared" si="151"/>
        <v>43063</v>
      </c>
      <c r="L319" s="279">
        <f t="shared" si="152"/>
        <v>43428</v>
      </c>
      <c r="M319" s="279">
        <f t="shared" si="153"/>
        <v>43793</v>
      </c>
      <c r="N319" s="279">
        <f t="shared" si="154"/>
        <v>44159</v>
      </c>
      <c r="O319" s="279">
        <f t="shared" si="155"/>
        <v>44524</v>
      </c>
      <c r="P319" s="279">
        <f t="shared" si="156"/>
        <v>44889</v>
      </c>
      <c r="Q319" s="279">
        <f t="shared" si="157"/>
        <v>45254</v>
      </c>
      <c r="R319" s="279">
        <f t="shared" si="158"/>
        <v>45620</v>
      </c>
      <c r="S319" s="279">
        <f t="shared" si="159"/>
        <v>45985</v>
      </c>
    </row>
    <row r="320" spans="2:19" s="8" customFormat="1" ht="30" customHeight="1">
      <c r="B320" s="28"/>
      <c r="C320" s="137">
        <f t="shared" si="143"/>
        <v>40142</v>
      </c>
      <c r="D320" s="279">
        <f t="shared" si="144"/>
        <v>40507</v>
      </c>
      <c r="E320" s="279">
        <f t="shared" si="145"/>
        <v>40872</v>
      </c>
      <c r="F320" s="279">
        <f t="shared" si="146"/>
        <v>41238</v>
      </c>
      <c r="G320" s="279">
        <f t="shared" si="147"/>
        <v>41603</v>
      </c>
      <c r="H320" s="279">
        <f t="shared" si="148"/>
        <v>41968</v>
      </c>
      <c r="I320" s="279">
        <f t="shared" si="149"/>
        <v>42333</v>
      </c>
      <c r="J320" s="279">
        <f t="shared" si="150"/>
        <v>42699</v>
      </c>
      <c r="K320" s="279">
        <f t="shared" si="151"/>
        <v>43064</v>
      </c>
      <c r="L320" s="279">
        <f t="shared" si="152"/>
        <v>43429</v>
      </c>
      <c r="M320" s="279">
        <f t="shared" si="153"/>
        <v>43794</v>
      </c>
      <c r="N320" s="279">
        <f t="shared" si="154"/>
        <v>44160</v>
      </c>
      <c r="O320" s="279">
        <f t="shared" si="155"/>
        <v>44525</v>
      </c>
      <c r="P320" s="279">
        <f t="shared" si="156"/>
        <v>44890</v>
      </c>
      <c r="Q320" s="279">
        <f t="shared" si="157"/>
        <v>45255</v>
      </c>
      <c r="R320" s="279">
        <f t="shared" si="158"/>
        <v>45621</v>
      </c>
      <c r="S320" s="279">
        <f t="shared" si="159"/>
        <v>45986</v>
      </c>
    </row>
    <row r="321" spans="2:19" s="8" customFormat="1" ht="30" customHeight="1">
      <c r="B321" s="28"/>
      <c r="C321" s="137">
        <f t="shared" si="143"/>
        <v>40143</v>
      </c>
      <c r="D321" s="279">
        <f t="shared" si="144"/>
        <v>40508</v>
      </c>
      <c r="E321" s="279">
        <f t="shared" si="145"/>
        <v>40873</v>
      </c>
      <c r="F321" s="279">
        <f t="shared" si="146"/>
        <v>41239</v>
      </c>
      <c r="G321" s="279">
        <f t="shared" si="147"/>
        <v>41604</v>
      </c>
      <c r="H321" s="279">
        <f t="shared" si="148"/>
        <v>41969</v>
      </c>
      <c r="I321" s="279">
        <f t="shared" si="149"/>
        <v>42334</v>
      </c>
      <c r="J321" s="279">
        <f t="shared" si="150"/>
        <v>42700</v>
      </c>
      <c r="K321" s="279">
        <f t="shared" si="151"/>
        <v>43065</v>
      </c>
      <c r="L321" s="279">
        <f t="shared" si="152"/>
        <v>43430</v>
      </c>
      <c r="M321" s="279">
        <f t="shared" si="153"/>
        <v>43795</v>
      </c>
      <c r="N321" s="279">
        <f t="shared" si="154"/>
        <v>44161</v>
      </c>
      <c r="O321" s="279">
        <f t="shared" si="155"/>
        <v>44526</v>
      </c>
      <c r="P321" s="279">
        <f t="shared" si="156"/>
        <v>44891</v>
      </c>
      <c r="Q321" s="279">
        <f t="shared" si="157"/>
        <v>45256</v>
      </c>
      <c r="R321" s="279">
        <f t="shared" si="158"/>
        <v>45622</v>
      </c>
      <c r="S321" s="279">
        <f t="shared" si="159"/>
        <v>45987</v>
      </c>
    </row>
    <row r="322" spans="2:19" s="8" customFormat="1" ht="30" customHeight="1">
      <c r="B322" s="28"/>
      <c r="C322" s="137">
        <f t="shared" si="143"/>
        <v>40144</v>
      </c>
      <c r="D322" s="279">
        <f t="shared" si="144"/>
        <v>40509</v>
      </c>
      <c r="E322" s="279">
        <f t="shared" si="145"/>
        <v>40874</v>
      </c>
      <c r="F322" s="279">
        <f t="shared" si="146"/>
        <v>41240</v>
      </c>
      <c r="G322" s="279">
        <f t="shared" si="147"/>
        <v>41605</v>
      </c>
      <c r="H322" s="279">
        <f t="shared" si="148"/>
        <v>41970</v>
      </c>
      <c r="I322" s="279">
        <f t="shared" si="149"/>
        <v>42335</v>
      </c>
      <c r="J322" s="279">
        <f t="shared" si="150"/>
        <v>42701</v>
      </c>
      <c r="K322" s="279">
        <f t="shared" si="151"/>
        <v>43066</v>
      </c>
      <c r="L322" s="279">
        <f t="shared" si="152"/>
        <v>43431</v>
      </c>
      <c r="M322" s="279">
        <f t="shared" si="153"/>
        <v>43796</v>
      </c>
      <c r="N322" s="279">
        <f t="shared" si="154"/>
        <v>44162</v>
      </c>
      <c r="O322" s="279">
        <f t="shared" si="155"/>
        <v>44527</v>
      </c>
      <c r="P322" s="279">
        <f t="shared" si="156"/>
        <v>44892</v>
      </c>
      <c r="Q322" s="279">
        <f t="shared" si="157"/>
        <v>45257</v>
      </c>
      <c r="R322" s="279">
        <f t="shared" si="158"/>
        <v>45623</v>
      </c>
      <c r="S322" s="279">
        <f t="shared" si="159"/>
        <v>45988</v>
      </c>
    </row>
    <row r="323" spans="2:19" s="8" customFormat="1" ht="30" customHeight="1">
      <c r="B323" s="28"/>
      <c r="C323" s="137">
        <f t="shared" si="143"/>
        <v>40145</v>
      </c>
      <c r="D323" s="279">
        <f t="shared" si="144"/>
        <v>40510</v>
      </c>
      <c r="E323" s="279">
        <f t="shared" si="145"/>
        <v>40875</v>
      </c>
      <c r="F323" s="279">
        <f t="shared" si="146"/>
        <v>41241</v>
      </c>
      <c r="G323" s="279">
        <f t="shared" si="147"/>
        <v>41606</v>
      </c>
      <c r="H323" s="279">
        <f t="shared" si="148"/>
        <v>41971</v>
      </c>
      <c r="I323" s="279">
        <f t="shared" si="149"/>
        <v>42336</v>
      </c>
      <c r="J323" s="279">
        <f t="shared" si="150"/>
        <v>42702</v>
      </c>
      <c r="K323" s="279">
        <f t="shared" si="151"/>
        <v>43067</v>
      </c>
      <c r="L323" s="279">
        <f t="shared" si="152"/>
        <v>43432</v>
      </c>
      <c r="M323" s="279">
        <f t="shared" si="153"/>
        <v>43797</v>
      </c>
      <c r="N323" s="279">
        <f t="shared" si="154"/>
        <v>44163</v>
      </c>
      <c r="O323" s="279">
        <f t="shared" si="155"/>
        <v>44528</v>
      </c>
      <c r="P323" s="279">
        <f t="shared" si="156"/>
        <v>44893</v>
      </c>
      <c r="Q323" s="279">
        <f t="shared" si="157"/>
        <v>45258</v>
      </c>
      <c r="R323" s="279">
        <f t="shared" si="158"/>
        <v>45624</v>
      </c>
      <c r="S323" s="279">
        <f t="shared" si="159"/>
        <v>45989</v>
      </c>
    </row>
    <row r="324" spans="2:19" s="8" customFormat="1" ht="30" customHeight="1">
      <c r="B324" s="28"/>
      <c r="C324" s="137">
        <f t="shared" si="143"/>
        <v>40146</v>
      </c>
      <c r="D324" s="279">
        <f t="shared" si="144"/>
        <v>40511</v>
      </c>
      <c r="E324" s="279">
        <f t="shared" si="145"/>
        <v>40876</v>
      </c>
      <c r="F324" s="279">
        <f t="shared" si="146"/>
        <v>41242</v>
      </c>
      <c r="G324" s="279">
        <f t="shared" si="147"/>
        <v>41607</v>
      </c>
      <c r="H324" s="279">
        <f t="shared" si="148"/>
        <v>41972</v>
      </c>
      <c r="I324" s="279">
        <f t="shared" si="149"/>
        <v>42337</v>
      </c>
      <c r="J324" s="279">
        <f t="shared" si="150"/>
        <v>42703</v>
      </c>
      <c r="K324" s="279">
        <f t="shared" si="151"/>
        <v>43068</v>
      </c>
      <c r="L324" s="279">
        <f t="shared" si="152"/>
        <v>43433</v>
      </c>
      <c r="M324" s="279">
        <f t="shared" si="153"/>
        <v>43798</v>
      </c>
      <c r="N324" s="279">
        <f t="shared" si="154"/>
        <v>44164</v>
      </c>
      <c r="O324" s="279">
        <f t="shared" si="155"/>
        <v>44529</v>
      </c>
      <c r="P324" s="279">
        <f t="shared" si="156"/>
        <v>44894</v>
      </c>
      <c r="Q324" s="279">
        <f t="shared" si="157"/>
        <v>45259</v>
      </c>
      <c r="R324" s="279">
        <f t="shared" si="158"/>
        <v>45625</v>
      </c>
      <c r="S324" s="279">
        <f t="shared" si="159"/>
        <v>45990</v>
      </c>
    </row>
    <row r="325" spans="2:19" s="8" customFormat="1" ht="30" customHeight="1">
      <c r="B325" s="28"/>
      <c r="C325" s="137">
        <f t="shared" si="143"/>
        <v>40147</v>
      </c>
      <c r="D325" s="279">
        <f t="shared" si="144"/>
        <v>40512</v>
      </c>
      <c r="E325" s="279">
        <f t="shared" si="145"/>
        <v>40877</v>
      </c>
      <c r="F325" s="279">
        <f t="shared" si="146"/>
        <v>41243</v>
      </c>
      <c r="G325" s="279">
        <f t="shared" si="147"/>
        <v>41608</v>
      </c>
      <c r="H325" s="279">
        <f t="shared" si="148"/>
        <v>41973</v>
      </c>
      <c r="I325" s="279">
        <f t="shared" si="149"/>
        <v>42338</v>
      </c>
      <c r="J325" s="279">
        <f t="shared" si="150"/>
        <v>42704</v>
      </c>
      <c r="K325" s="279">
        <f t="shared" si="151"/>
        <v>43069</v>
      </c>
      <c r="L325" s="279">
        <f t="shared" si="152"/>
        <v>43434</v>
      </c>
      <c r="M325" s="279">
        <f t="shared" si="153"/>
        <v>43799</v>
      </c>
      <c r="N325" s="279">
        <f t="shared" si="154"/>
        <v>44165</v>
      </c>
      <c r="O325" s="279">
        <f t="shared" si="155"/>
        <v>44530</v>
      </c>
      <c r="P325" s="279">
        <f t="shared" si="156"/>
        <v>44895</v>
      </c>
      <c r="Q325" s="279">
        <f t="shared" si="157"/>
        <v>45260</v>
      </c>
      <c r="R325" s="279">
        <f t="shared" si="158"/>
        <v>45626</v>
      </c>
      <c r="S325" s="279">
        <f t="shared" si="159"/>
        <v>45991</v>
      </c>
    </row>
    <row r="326" spans="2:19" s="8" customFormat="1" ht="30" customHeight="1">
      <c r="B326" s="28"/>
      <c r="C326" s="137">
        <f t="shared" si="143"/>
        <v>40148</v>
      </c>
      <c r="D326" s="279">
        <f t="shared" si="144"/>
        <v>40513</v>
      </c>
      <c r="E326" s="279">
        <f t="shared" si="145"/>
        <v>40878</v>
      </c>
      <c r="F326" s="279">
        <f t="shared" si="146"/>
        <v>41244</v>
      </c>
      <c r="G326" s="279">
        <f t="shared" si="147"/>
        <v>41609</v>
      </c>
      <c r="H326" s="279">
        <f t="shared" si="148"/>
        <v>41974</v>
      </c>
      <c r="I326" s="279">
        <f t="shared" si="149"/>
        <v>42339</v>
      </c>
      <c r="J326" s="279">
        <f t="shared" si="150"/>
        <v>42705</v>
      </c>
      <c r="K326" s="279">
        <f t="shared" si="151"/>
        <v>43070</v>
      </c>
      <c r="L326" s="279">
        <f t="shared" si="152"/>
        <v>43435</v>
      </c>
      <c r="M326" s="279">
        <f t="shared" si="153"/>
        <v>43800</v>
      </c>
      <c r="N326" s="279">
        <f t="shared" si="154"/>
        <v>44166</v>
      </c>
      <c r="O326" s="279">
        <f t="shared" si="155"/>
        <v>44531</v>
      </c>
      <c r="P326" s="279">
        <f t="shared" si="156"/>
        <v>44896</v>
      </c>
      <c r="Q326" s="279">
        <f t="shared" si="157"/>
        <v>45261</v>
      </c>
      <c r="R326" s="279">
        <f t="shared" si="158"/>
        <v>45627</v>
      </c>
      <c r="S326" s="279">
        <f t="shared" si="159"/>
        <v>45992</v>
      </c>
    </row>
    <row r="327" spans="2:19" s="8" customFormat="1" ht="30" customHeight="1">
      <c r="B327" s="28"/>
      <c r="C327" s="137">
        <f t="shared" si="143"/>
        <v>40149</v>
      </c>
      <c r="D327" s="279">
        <f t="shared" si="144"/>
        <v>40514</v>
      </c>
      <c r="E327" s="279">
        <f t="shared" si="145"/>
        <v>40879</v>
      </c>
      <c r="F327" s="279">
        <f t="shared" si="146"/>
        <v>41245</v>
      </c>
      <c r="G327" s="279">
        <f t="shared" si="147"/>
        <v>41610</v>
      </c>
      <c r="H327" s="279">
        <f t="shared" si="148"/>
        <v>41975</v>
      </c>
      <c r="I327" s="279">
        <f t="shared" si="149"/>
        <v>42340</v>
      </c>
      <c r="J327" s="279">
        <f t="shared" si="150"/>
        <v>42706</v>
      </c>
      <c r="K327" s="279">
        <f t="shared" si="151"/>
        <v>43071</v>
      </c>
      <c r="L327" s="279">
        <f t="shared" si="152"/>
        <v>43436</v>
      </c>
      <c r="M327" s="279">
        <f t="shared" si="153"/>
        <v>43801</v>
      </c>
      <c r="N327" s="279">
        <f t="shared" si="154"/>
        <v>44167</v>
      </c>
      <c r="O327" s="279">
        <f t="shared" si="155"/>
        <v>44532</v>
      </c>
      <c r="P327" s="279">
        <f t="shared" si="156"/>
        <v>44897</v>
      </c>
      <c r="Q327" s="279">
        <f t="shared" si="157"/>
        <v>45262</v>
      </c>
      <c r="R327" s="279">
        <f t="shared" si="158"/>
        <v>45628</v>
      </c>
      <c r="S327" s="279">
        <f t="shared" si="159"/>
        <v>45993</v>
      </c>
    </row>
    <row r="328" spans="2:19" s="8" customFormat="1" ht="30" customHeight="1">
      <c r="B328" s="28"/>
      <c r="C328" s="137">
        <f t="shared" si="143"/>
        <v>40150</v>
      </c>
      <c r="D328" s="279">
        <f t="shared" si="144"/>
        <v>40515</v>
      </c>
      <c r="E328" s="279">
        <f t="shared" si="145"/>
        <v>40880</v>
      </c>
      <c r="F328" s="279">
        <f t="shared" si="146"/>
        <v>41246</v>
      </c>
      <c r="G328" s="279">
        <f t="shared" si="147"/>
        <v>41611</v>
      </c>
      <c r="H328" s="279">
        <f t="shared" si="148"/>
        <v>41976</v>
      </c>
      <c r="I328" s="279">
        <f t="shared" si="149"/>
        <v>42341</v>
      </c>
      <c r="J328" s="279">
        <f t="shared" si="150"/>
        <v>42707</v>
      </c>
      <c r="K328" s="279">
        <f t="shared" si="151"/>
        <v>43072</v>
      </c>
      <c r="L328" s="279">
        <f t="shared" si="152"/>
        <v>43437</v>
      </c>
      <c r="M328" s="279">
        <f t="shared" si="153"/>
        <v>43802</v>
      </c>
      <c r="N328" s="279">
        <f t="shared" si="154"/>
        <v>44168</v>
      </c>
      <c r="O328" s="279">
        <f t="shared" si="155"/>
        <v>44533</v>
      </c>
      <c r="P328" s="279">
        <f t="shared" si="156"/>
        <v>44898</v>
      </c>
      <c r="Q328" s="279">
        <f t="shared" si="157"/>
        <v>45263</v>
      </c>
      <c r="R328" s="279">
        <f t="shared" si="158"/>
        <v>45629</v>
      </c>
      <c r="S328" s="279">
        <f t="shared" si="159"/>
        <v>45994</v>
      </c>
    </row>
    <row r="329" spans="2:19" s="8" customFormat="1" ht="30" customHeight="1">
      <c r="B329" s="28"/>
      <c r="C329" s="137">
        <f t="shared" si="143"/>
        <v>40151</v>
      </c>
      <c r="D329" s="279">
        <f t="shared" si="144"/>
        <v>40516</v>
      </c>
      <c r="E329" s="279">
        <f t="shared" si="145"/>
        <v>40881</v>
      </c>
      <c r="F329" s="279">
        <f t="shared" si="146"/>
        <v>41247</v>
      </c>
      <c r="G329" s="279">
        <f t="shared" si="147"/>
        <v>41612</v>
      </c>
      <c r="H329" s="279">
        <f t="shared" si="148"/>
        <v>41977</v>
      </c>
      <c r="I329" s="279">
        <f t="shared" si="149"/>
        <v>42342</v>
      </c>
      <c r="J329" s="279">
        <f t="shared" si="150"/>
        <v>42708</v>
      </c>
      <c r="K329" s="279">
        <f t="shared" si="151"/>
        <v>43073</v>
      </c>
      <c r="L329" s="279">
        <f t="shared" si="152"/>
        <v>43438</v>
      </c>
      <c r="M329" s="279">
        <f t="shared" si="153"/>
        <v>43803</v>
      </c>
      <c r="N329" s="279">
        <f t="shared" si="154"/>
        <v>44169</v>
      </c>
      <c r="O329" s="279">
        <f t="shared" si="155"/>
        <v>44534</v>
      </c>
      <c r="P329" s="279">
        <f t="shared" si="156"/>
        <v>44899</v>
      </c>
      <c r="Q329" s="279">
        <f t="shared" si="157"/>
        <v>45264</v>
      </c>
      <c r="R329" s="279">
        <f t="shared" si="158"/>
        <v>45630</v>
      </c>
      <c r="S329" s="279">
        <f t="shared" si="159"/>
        <v>45995</v>
      </c>
    </row>
    <row r="330" spans="2:19" s="8" customFormat="1" ht="30" customHeight="1">
      <c r="B330" s="28"/>
      <c r="C330" s="137">
        <f t="shared" si="143"/>
        <v>40152</v>
      </c>
      <c r="D330" s="279">
        <f t="shared" si="144"/>
        <v>40517</v>
      </c>
      <c r="E330" s="279">
        <f t="shared" si="145"/>
        <v>40882</v>
      </c>
      <c r="F330" s="279">
        <f t="shared" si="146"/>
        <v>41248</v>
      </c>
      <c r="G330" s="279">
        <f t="shared" si="147"/>
        <v>41613</v>
      </c>
      <c r="H330" s="279">
        <f t="shared" si="148"/>
        <v>41978</v>
      </c>
      <c r="I330" s="279">
        <f t="shared" si="149"/>
        <v>42343</v>
      </c>
      <c r="J330" s="279">
        <f t="shared" si="150"/>
        <v>42709</v>
      </c>
      <c r="K330" s="279">
        <f t="shared" si="151"/>
        <v>43074</v>
      </c>
      <c r="L330" s="279">
        <f t="shared" si="152"/>
        <v>43439</v>
      </c>
      <c r="M330" s="279">
        <f t="shared" si="153"/>
        <v>43804</v>
      </c>
      <c r="N330" s="279">
        <f t="shared" si="154"/>
        <v>44170</v>
      </c>
      <c r="O330" s="279">
        <f t="shared" si="155"/>
        <v>44535</v>
      </c>
      <c r="P330" s="279">
        <f t="shared" si="156"/>
        <v>44900</v>
      </c>
      <c r="Q330" s="279">
        <f t="shared" si="157"/>
        <v>45265</v>
      </c>
      <c r="R330" s="279">
        <f t="shared" si="158"/>
        <v>45631</v>
      </c>
      <c r="S330" s="279">
        <f t="shared" si="159"/>
        <v>45996</v>
      </c>
    </row>
    <row r="331" spans="2:19" s="8" customFormat="1" ht="30" customHeight="1">
      <c r="B331" s="28"/>
      <c r="C331" s="137">
        <f t="shared" si="143"/>
        <v>40153</v>
      </c>
      <c r="D331" s="279">
        <f t="shared" si="144"/>
        <v>40518</v>
      </c>
      <c r="E331" s="279">
        <f t="shared" si="145"/>
        <v>40883</v>
      </c>
      <c r="F331" s="279">
        <f t="shared" si="146"/>
        <v>41249</v>
      </c>
      <c r="G331" s="279">
        <f t="shared" si="147"/>
        <v>41614</v>
      </c>
      <c r="H331" s="279">
        <f t="shared" si="148"/>
        <v>41979</v>
      </c>
      <c r="I331" s="279">
        <f t="shared" si="149"/>
        <v>42344</v>
      </c>
      <c r="J331" s="279">
        <f t="shared" si="150"/>
        <v>42710</v>
      </c>
      <c r="K331" s="279">
        <f t="shared" si="151"/>
        <v>43075</v>
      </c>
      <c r="L331" s="279">
        <f t="shared" si="152"/>
        <v>43440</v>
      </c>
      <c r="M331" s="279">
        <f t="shared" si="153"/>
        <v>43805</v>
      </c>
      <c r="N331" s="279">
        <f t="shared" si="154"/>
        <v>44171</v>
      </c>
      <c r="O331" s="279">
        <f t="shared" si="155"/>
        <v>44536</v>
      </c>
      <c r="P331" s="279">
        <f t="shared" si="156"/>
        <v>44901</v>
      </c>
      <c r="Q331" s="279">
        <f t="shared" si="157"/>
        <v>45266</v>
      </c>
      <c r="R331" s="279">
        <f t="shared" si="158"/>
        <v>45632</v>
      </c>
      <c r="S331" s="279">
        <f t="shared" si="159"/>
        <v>45997</v>
      </c>
    </row>
    <row r="332" spans="2:19" s="8" customFormat="1" ht="30" customHeight="1">
      <c r="B332" s="28"/>
      <c r="C332" s="137">
        <f t="shared" si="143"/>
        <v>40154</v>
      </c>
      <c r="D332" s="279">
        <f t="shared" si="144"/>
        <v>40519</v>
      </c>
      <c r="E332" s="279">
        <f t="shared" si="145"/>
        <v>40884</v>
      </c>
      <c r="F332" s="279">
        <f t="shared" si="146"/>
        <v>41250</v>
      </c>
      <c r="G332" s="279">
        <f t="shared" si="147"/>
        <v>41615</v>
      </c>
      <c r="H332" s="279">
        <f t="shared" si="148"/>
        <v>41980</v>
      </c>
      <c r="I332" s="279">
        <f t="shared" si="149"/>
        <v>42345</v>
      </c>
      <c r="J332" s="279">
        <f t="shared" si="150"/>
        <v>42711</v>
      </c>
      <c r="K332" s="279">
        <f t="shared" si="151"/>
        <v>43076</v>
      </c>
      <c r="L332" s="279">
        <f t="shared" si="152"/>
        <v>43441</v>
      </c>
      <c r="M332" s="279">
        <f t="shared" si="153"/>
        <v>43806</v>
      </c>
      <c r="N332" s="279">
        <f t="shared" si="154"/>
        <v>44172</v>
      </c>
      <c r="O332" s="279">
        <f t="shared" si="155"/>
        <v>44537</v>
      </c>
      <c r="P332" s="279">
        <f t="shared" si="156"/>
        <v>44902</v>
      </c>
      <c r="Q332" s="279">
        <f t="shared" si="157"/>
        <v>45267</v>
      </c>
      <c r="R332" s="279">
        <f t="shared" si="158"/>
        <v>45633</v>
      </c>
      <c r="S332" s="279">
        <f t="shared" si="159"/>
        <v>45998</v>
      </c>
    </row>
    <row r="333" spans="2:19" s="8" customFormat="1" ht="30" customHeight="1">
      <c r="B333" s="28"/>
      <c r="C333" s="137">
        <f t="shared" si="143"/>
        <v>40155</v>
      </c>
      <c r="D333" s="279">
        <f t="shared" si="144"/>
        <v>40520</v>
      </c>
      <c r="E333" s="279">
        <f t="shared" si="145"/>
        <v>40885</v>
      </c>
      <c r="F333" s="279">
        <f t="shared" si="146"/>
        <v>41251</v>
      </c>
      <c r="G333" s="279">
        <f t="shared" si="147"/>
        <v>41616</v>
      </c>
      <c r="H333" s="279">
        <f t="shared" si="148"/>
        <v>41981</v>
      </c>
      <c r="I333" s="279">
        <f t="shared" si="149"/>
        <v>42346</v>
      </c>
      <c r="J333" s="279">
        <f t="shared" si="150"/>
        <v>42712</v>
      </c>
      <c r="K333" s="279">
        <f t="shared" si="151"/>
        <v>43077</v>
      </c>
      <c r="L333" s="279">
        <f t="shared" si="152"/>
        <v>43442</v>
      </c>
      <c r="M333" s="279">
        <f t="shared" si="153"/>
        <v>43807</v>
      </c>
      <c r="N333" s="279">
        <f t="shared" si="154"/>
        <v>44173</v>
      </c>
      <c r="O333" s="279">
        <f t="shared" si="155"/>
        <v>44538</v>
      </c>
      <c r="P333" s="279">
        <f t="shared" si="156"/>
        <v>44903</v>
      </c>
      <c r="Q333" s="279">
        <f t="shared" si="157"/>
        <v>45268</v>
      </c>
      <c r="R333" s="279">
        <f t="shared" si="158"/>
        <v>45634</v>
      </c>
      <c r="S333" s="279">
        <f t="shared" si="159"/>
        <v>45999</v>
      </c>
    </row>
    <row r="334" spans="2:19" s="8" customFormat="1" ht="30" customHeight="1">
      <c r="B334" s="28"/>
      <c r="C334" s="137">
        <f t="shared" si="143"/>
        <v>40156</v>
      </c>
      <c r="D334" s="279">
        <f t="shared" si="144"/>
        <v>40521</v>
      </c>
      <c r="E334" s="279">
        <f t="shared" si="145"/>
        <v>40886</v>
      </c>
      <c r="F334" s="279">
        <f t="shared" si="146"/>
        <v>41252</v>
      </c>
      <c r="G334" s="279">
        <f t="shared" si="147"/>
        <v>41617</v>
      </c>
      <c r="H334" s="279">
        <f t="shared" si="148"/>
        <v>41982</v>
      </c>
      <c r="I334" s="279">
        <f t="shared" si="149"/>
        <v>42347</v>
      </c>
      <c r="J334" s="279">
        <f t="shared" si="150"/>
        <v>42713</v>
      </c>
      <c r="K334" s="279">
        <f t="shared" si="151"/>
        <v>43078</v>
      </c>
      <c r="L334" s="279">
        <f t="shared" si="152"/>
        <v>43443</v>
      </c>
      <c r="M334" s="279">
        <f t="shared" si="153"/>
        <v>43808</v>
      </c>
      <c r="N334" s="279">
        <f t="shared" si="154"/>
        <v>44174</v>
      </c>
      <c r="O334" s="279">
        <f t="shared" si="155"/>
        <v>44539</v>
      </c>
      <c r="P334" s="279">
        <f t="shared" si="156"/>
        <v>44904</v>
      </c>
      <c r="Q334" s="279">
        <f t="shared" si="157"/>
        <v>45269</v>
      </c>
      <c r="R334" s="279">
        <f t="shared" si="158"/>
        <v>45635</v>
      </c>
      <c r="S334" s="279">
        <f t="shared" si="159"/>
        <v>46000</v>
      </c>
    </row>
    <row r="335" spans="2:19" s="8" customFormat="1" ht="30" customHeight="1">
      <c r="B335" s="28"/>
      <c r="C335" s="137">
        <f t="shared" si="143"/>
        <v>40157</v>
      </c>
      <c r="D335" s="279">
        <f t="shared" si="144"/>
        <v>40522</v>
      </c>
      <c r="E335" s="279">
        <f t="shared" si="145"/>
        <v>40887</v>
      </c>
      <c r="F335" s="279">
        <f t="shared" si="146"/>
        <v>41253</v>
      </c>
      <c r="G335" s="279">
        <f t="shared" si="147"/>
        <v>41618</v>
      </c>
      <c r="H335" s="279">
        <f t="shared" si="148"/>
        <v>41983</v>
      </c>
      <c r="I335" s="279">
        <f t="shared" si="149"/>
        <v>42348</v>
      </c>
      <c r="J335" s="279">
        <f t="shared" si="150"/>
        <v>42714</v>
      </c>
      <c r="K335" s="279">
        <f t="shared" si="151"/>
        <v>43079</v>
      </c>
      <c r="L335" s="279">
        <f t="shared" si="152"/>
        <v>43444</v>
      </c>
      <c r="M335" s="279">
        <f t="shared" si="153"/>
        <v>43809</v>
      </c>
      <c r="N335" s="279">
        <f t="shared" si="154"/>
        <v>44175</v>
      </c>
      <c r="O335" s="279">
        <f t="shared" si="155"/>
        <v>44540</v>
      </c>
      <c r="P335" s="279">
        <f t="shared" si="156"/>
        <v>44905</v>
      </c>
      <c r="Q335" s="279">
        <f t="shared" si="157"/>
        <v>45270</v>
      </c>
      <c r="R335" s="279">
        <f t="shared" si="158"/>
        <v>45636</v>
      </c>
      <c r="S335" s="279">
        <f t="shared" si="159"/>
        <v>46001</v>
      </c>
    </row>
    <row r="336" spans="2:19" s="8" customFormat="1" ht="30" customHeight="1">
      <c r="B336" s="28"/>
      <c r="C336" s="137">
        <f t="shared" si="143"/>
        <v>40158</v>
      </c>
      <c r="D336" s="279">
        <f t="shared" si="144"/>
        <v>40523</v>
      </c>
      <c r="E336" s="279">
        <f t="shared" si="145"/>
        <v>40888</v>
      </c>
      <c r="F336" s="279">
        <f t="shared" si="146"/>
        <v>41254</v>
      </c>
      <c r="G336" s="279">
        <f t="shared" si="147"/>
        <v>41619</v>
      </c>
      <c r="H336" s="279">
        <f t="shared" si="148"/>
        <v>41984</v>
      </c>
      <c r="I336" s="279">
        <f t="shared" si="149"/>
        <v>42349</v>
      </c>
      <c r="J336" s="279">
        <f t="shared" si="150"/>
        <v>42715</v>
      </c>
      <c r="K336" s="279">
        <f t="shared" si="151"/>
        <v>43080</v>
      </c>
      <c r="L336" s="279">
        <f t="shared" si="152"/>
        <v>43445</v>
      </c>
      <c r="M336" s="279">
        <f t="shared" si="153"/>
        <v>43810</v>
      </c>
      <c r="N336" s="279">
        <f t="shared" si="154"/>
        <v>44176</v>
      </c>
      <c r="O336" s="279">
        <f t="shared" si="155"/>
        <v>44541</v>
      </c>
      <c r="P336" s="279">
        <f t="shared" si="156"/>
        <v>44906</v>
      </c>
      <c r="Q336" s="279">
        <f t="shared" si="157"/>
        <v>45271</v>
      </c>
      <c r="R336" s="279">
        <f t="shared" si="158"/>
        <v>45637</v>
      </c>
      <c r="S336" s="279">
        <f t="shared" si="159"/>
        <v>46002</v>
      </c>
    </row>
    <row r="337" spans="2:19" s="8" customFormat="1" ht="30" customHeight="1">
      <c r="B337" s="28"/>
      <c r="C337" s="137">
        <f t="shared" si="143"/>
        <v>40159</v>
      </c>
      <c r="D337" s="279">
        <f t="shared" si="144"/>
        <v>40524</v>
      </c>
      <c r="E337" s="279">
        <f t="shared" si="145"/>
        <v>40889</v>
      </c>
      <c r="F337" s="279">
        <f t="shared" si="146"/>
        <v>41255</v>
      </c>
      <c r="G337" s="279">
        <f t="shared" si="147"/>
        <v>41620</v>
      </c>
      <c r="H337" s="279">
        <f t="shared" si="148"/>
        <v>41985</v>
      </c>
      <c r="I337" s="279">
        <f t="shared" si="149"/>
        <v>42350</v>
      </c>
      <c r="J337" s="279">
        <f t="shared" si="150"/>
        <v>42716</v>
      </c>
      <c r="K337" s="279">
        <f t="shared" si="151"/>
        <v>43081</v>
      </c>
      <c r="L337" s="279">
        <f t="shared" si="152"/>
        <v>43446</v>
      </c>
      <c r="M337" s="279">
        <f t="shared" si="153"/>
        <v>43811</v>
      </c>
      <c r="N337" s="279">
        <f t="shared" si="154"/>
        <v>44177</v>
      </c>
      <c r="O337" s="279">
        <f t="shared" si="155"/>
        <v>44542</v>
      </c>
      <c r="P337" s="279">
        <f t="shared" si="156"/>
        <v>44907</v>
      </c>
      <c r="Q337" s="279">
        <f t="shared" si="157"/>
        <v>45272</v>
      </c>
      <c r="R337" s="279">
        <f t="shared" si="158"/>
        <v>45638</v>
      </c>
      <c r="S337" s="279">
        <f t="shared" si="159"/>
        <v>46003</v>
      </c>
    </row>
    <row r="338" spans="2:19" s="8" customFormat="1" ht="30" customHeight="1">
      <c r="B338" s="28"/>
      <c r="C338" s="137">
        <f t="shared" si="143"/>
        <v>40160</v>
      </c>
      <c r="D338" s="279">
        <f t="shared" si="144"/>
        <v>40525</v>
      </c>
      <c r="E338" s="279">
        <f t="shared" si="145"/>
        <v>40890</v>
      </c>
      <c r="F338" s="279">
        <f t="shared" si="146"/>
        <v>41256</v>
      </c>
      <c r="G338" s="279">
        <f t="shared" si="147"/>
        <v>41621</v>
      </c>
      <c r="H338" s="279">
        <f t="shared" si="148"/>
        <v>41986</v>
      </c>
      <c r="I338" s="279">
        <f t="shared" si="149"/>
        <v>42351</v>
      </c>
      <c r="J338" s="279">
        <f t="shared" si="150"/>
        <v>42717</v>
      </c>
      <c r="K338" s="279">
        <f t="shared" si="151"/>
        <v>43082</v>
      </c>
      <c r="L338" s="279">
        <f t="shared" si="152"/>
        <v>43447</v>
      </c>
      <c r="M338" s="279">
        <f t="shared" si="153"/>
        <v>43812</v>
      </c>
      <c r="N338" s="279">
        <f t="shared" si="154"/>
        <v>44178</v>
      </c>
      <c r="O338" s="279">
        <f t="shared" si="155"/>
        <v>44543</v>
      </c>
      <c r="P338" s="279">
        <f t="shared" si="156"/>
        <v>44908</v>
      </c>
      <c r="Q338" s="279">
        <f t="shared" si="157"/>
        <v>45273</v>
      </c>
      <c r="R338" s="279">
        <f t="shared" si="158"/>
        <v>45639</v>
      </c>
      <c r="S338" s="279">
        <f t="shared" si="159"/>
        <v>46004</v>
      </c>
    </row>
    <row r="339" spans="2:19" s="8" customFormat="1" ht="30" customHeight="1">
      <c r="B339" s="28"/>
      <c r="C339" s="137">
        <f t="shared" ref="C339:C402" si="160">C338+1</f>
        <v>40161</v>
      </c>
      <c r="D339" s="279">
        <f t="shared" ref="D339:D402" si="161">D338+1</f>
        <v>40526</v>
      </c>
      <c r="E339" s="279">
        <f t="shared" ref="E339:E402" si="162">E338+1</f>
        <v>40891</v>
      </c>
      <c r="F339" s="279">
        <f t="shared" ref="F339:F402" si="163">F338+1</f>
        <v>41257</v>
      </c>
      <c r="G339" s="279">
        <f t="shared" ref="G339:G402" si="164">G338+1</f>
        <v>41622</v>
      </c>
      <c r="H339" s="279">
        <f t="shared" ref="H339:H402" si="165">H338+1</f>
        <v>41987</v>
      </c>
      <c r="I339" s="279">
        <f t="shared" ref="I339:I402" si="166">I338+1</f>
        <v>42352</v>
      </c>
      <c r="J339" s="279">
        <f t="shared" ref="J339:J402" si="167">J338+1</f>
        <v>42718</v>
      </c>
      <c r="K339" s="279">
        <f t="shared" ref="K339:K402" si="168">K338+1</f>
        <v>43083</v>
      </c>
      <c r="L339" s="279">
        <f t="shared" ref="L339:L402" si="169">L338+1</f>
        <v>43448</v>
      </c>
      <c r="M339" s="279">
        <f t="shared" ref="M339:M402" si="170">M338+1</f>
        <v>43813</v>
      </c>
      <c r="N339" s="279">
        <f t="shared" ref="N339:N402" si="171">N338+1</f>
        <v>44179</v>
      </c>
      <c r="O339" s="279">
        <f t="shared" ref="O339:O402" si="172">O338+1</f>
        <v>44544</v>
      </c>
      <c r="P339" s="279">
        <f t="shared" ref="P339:P402" si="173">P338+1</f>
        <v>44909</v>
      </c>
      <c r="Q339" s="279">
        <f t="shared" ref="Q339:Q402" si="174">Q338+1</f>
        <v>45274</v>
      </c>
      <c r="R339" s="279">
        <f t="shared" ref="R339:R402" si="175">R338+1</f>
        <v>45640</v>
      </c>
      <c r="S339" s="279">
        <f t="shared" ref="S339:S402" si="176">S338+1</f>
        <v>46005</v>
      </c>
    </row>
    <row r="340" spans="2:19" s="8" customFormat="1" ht="30" customHeight="1">
      <c r="B340" s="28"/>
      <c r="C340" s="137">
        <f t="shared" si="160"/>
        <v>40162</v>
      </c>
      <c r="D340" s="279">
        <f t="shared" si="161"/>
        <v>40527</v>
      </c>
      <c r="E340" s="279">
        <f t="shared" si="162"/>
        <v>40892</v>
      </c>
      <c r="F340" s="279">
        <f t="shared" si="163"/>
        <v>41258</v>
      </c>
      <c r="G340" s="279">
        <f t="shared" si="164"/>
        <v>41623</v>
      </c>
      <c r="H340" s="279">
        <f t="shared" si="165"/>
        <v>41988</v>
      </c>
      <c r="I340" s="279">
        <f t="shared" si="166"/>
        <v>42353</v>
      </c>
      <c r="J340" s="279">
        <f t="shared" si="167"/>
        <v>42719</v>
      </c>
      <c r="K340" s="279">
        <f t="shared" si="168"/>
        <v>43084</v>
      </c>
      <c r="L340" s="279">
        <f t="shared" si="169"/>
        <v>43449</v>
      </c>
      <c r="M340" s="279">
        <f t="shared" si="170"/>
        <v>43814</v>
      </c>
      <c r="N340" s="279">
        <f t="shared" si="171"/>
        <v>44180</v>
      </c>
      <c r="O340" s="279">
        <f t="shared" si="172"/>
        <v>44545</v>
      </c>
      <c r="P340" s="279">
        <f t="shared" si="173"/>
        <v>44910</v>
      </c>
      <c r="Q340" s="279">
        <f t="shared" si="174"/>
        <v>45275</v>
      </c>
      <c r="R340" s="279">
        <f t="shared" si="175"/>
        <v>45641</v>
      </c>
      <c r="S340" s="279">
        <f t="shared" si="176"/>
        <v>46006</v>
      </c>
    </row>
    <row r="341" spans="2:19" s="8" customFormat="1" ht="30" customHeight="1">
      <c r="B341" s="28"/>
      <c r="C341" s="137">
        <f t="shared" si="160"/>
        <v>40163</v>
      </c>
      <c r="D341" s="279">
        <f t="shared" si="161"/>
        <v>40528</v>
      </c>
      <c r="E341" s="279">
        <f t="shared" si="162"/>
        <v>40893</v>
      </c>
      <c r="F341" s="279">
        <f t="shared" si="163"/>
        <v>41259</v>
      </c>
      <c r="G341" s="279">
        <f t="shared" si="164"/>
        <v>41624</v>
      </c>
      <c r="H341" s="279">
        <f t="shared" si="165"/>
        <v>41989</v>
      </c>
      <c r="I341" s="279">
        <f t="shared" si="166"/>
        <v>42354</v>
      </c>
      <c r="J341" s="279">
        <f t="shared" si="167"/>
        <v>42720</v>
      </c>
      <c r="K341" s="279">
        <f t="shared" si="168"/>
        <v>43085</v>
      </c>
      <c r="L341" s="279">
        <f t="shared" si="169"/>
        <v>43450</v>
      </c>
      <c r="M341" s="279">
        <f t="shared" si="170"/>
        <v>43815</v>
      </c>
      <c r="N341" s="279">
        <f t="shared" si="171"/>
        <v>44181</v>
      </c>
      <c r="O341" s="279">
        <f t="shared" si="172"/>
        <v>44546</v>
      </c>
      <c r="P341" s="279">
        <f t="shared" si="173"/>
        <v>44911</v>
      </c>
      <c r="Q341" s="279">
        <f t="shared" si="174"/>
        <v>45276</v>
      </c>
      <c r="R341" s="279">
        <f t="shared" si="175"/>
        <v>45642</v>
      </c>
      <c r="S341" s="279">
        <f t="shared" si="176"/>
        <v>46007</v>
      </c>
    </row>
    <row r="342" spans="2:19" s="8" customFormat="1" ht="30" customHeight="1">
      <c r="B342" s="28"/>
      <c r="C342" s="137">
        <f t="shared" si="160"/>
        <v>40164</v>
      </c>
      <c r="D342" s="279">
        <f t="shared" si="161"/>
        <v>40529</v>
      </c>
      <c r="E342" s="279">
        <f t="shared" si="162"/>
        <v>40894</v>
      </c>
      <c r="F342" s="279">
        <f t="shared" si="163"/>
        <v>41260</v>
      </c>
      <c r="G342" s="279">
        <f t="shared" si="164"/>
        <v>41625</v>
      </c>
      <c r="H342" s="279">
        <f t="shared" si="165"/>
        <v>41990</v>
      </c>
      <c r="I342" s="279">
        <f t="shared" si="166"/>
        <v>42355</v>
      </c>
      <c r="J342" s="279">
        <f t="shared" si="167"/>
        <v>42721</v>
      </c>
      <c r="K342" s="279">
        <f t="shared" si="168"/>
        <v>43086</v>
      </c>
      <c r="L342" s="279">
        <f t="shared" si="169"/>
        <v>43451</v>
      </c>
      <c r="M342" s="279">
        <f t="shared" si="170"/>
        <v>43816</v>
      </c>
      <c r="N342" s="279">
        <f t="shared" si="171"/>
        <v>44182</v>
      </c>
      <c r="O342" s="279">
        <f t="shared" si="172"/>
        <v>44547</v>
      </c>
      <c r="P342" s="279">
        <f t="shared" si="173"/>
        <v>44912</v>
      </c>
      <c r="Q342" s="279">
        <f t="shared" si="174"/>
        <v>45277</v>
      </c>
      <c r="R342" s="279">
        <f t="shared" si="175"/>
        <v>45643</v>
      </c>
      <c r="S342" s="279">
        <f t="shared" si="176"/>
        <v>46008</v>
      </c>
    </row>
    <row r="343" spans="2:19" s="8" customFormat="1" ht="30" customHeight="1">
      <c r="B343" s="28"/>
      <c r="C343" s="137">
        <f t="shared" si="160"/>
        <v>40165</v>
      </c>
      <c r="D343" s="279">
        <f t="shared" si="161"/>
        <v>40530</v>
      </c>
      <c r="E343" s="279">
        <f t="shared" si="162"/>
        <v>40895</v>
      </c>
      <c r="F343" s="279">
        <f t="shared" si="163"/>
        <v>41261</v>
      </c>
      <c r="G343" s="279">
        <f t="shared" si="164"/>
        <v>41626</v>
      </c>
      <c r="H343" s="279">
        <f t="shared" si="165"/>
        <v>41991</v>
      </c>
      <c r="I343" s="279">
        <f t="shared" si="166"/>
        <v>42356</v>
      </c>
      <c r="J343" s="279">
        <f t="shared" si="167"/>
        <v>42722</v>
      </c>
      <c r="K343" s="279">
        <f t="shared" si="168"/>
        <v>43087</v>
      </c>
      <c r="L343" s="279">
        <f t="shared" si="169"/>
        <v>43452</v>
      </c>
      <c r="M343" s="279">
        <f t="shared" si="170"/>
        <v>43817</v>
      </c>
      <c r="N343" s="279">
        <f t="shared" si="171"/>
        <v>44183</v>
      </c>
      <c r="O343" s="279">
        <f t="shared" si="172"/>
        <v>44548</v>
      </c>
      <c r="P343" s="279">
        <f t="shared" si="173"/>
        <v>44913</v>
      </c>
      <c r="Q343" s="279">
        <f t="shared" si="174"/>
        <v>45278</v>
      </c>
      <c r="R343" s="279">
        <f t="shared" si="175"/>
        <v>45644</v>
      </c>
      <c r="S343" s="279">
        <f t="shared" si="176"/>
        <v>46009</v>
      </c>
    </row>
    <row r="344" spans="2:19" s="8" customFormat="1" ht="30" customHeight="1">
      <c r="B344" s="28"/>
      <c r="C344" s="137">
        <f t="shared" si="160"/>
        <v>40166</v>
      </c>
      <c r="D344" s="279">
        <f t="shared" si="161"/>
        <v>40531</v>
      </c>
      <c r="E344" s="279">
        <f t="shared" si="162"/>
        <v>40896</v>
      </c>
      <c r="F344" s="279">
        <f t="shared" si="163"/>
        <v>41262</v>
      </c>
      <c r="G344" s="279">
        <f t="shared" si="164"/>
        <v>41627</v>
      </c>
      <c r="H344" s="279">
        <f t="shared" si="165"/>
        <v>41992</v>
      </c>
      <c r="I344" s="279">
        <f t="shared" si="166"/>
        <v>42357</v>
      </c>
      <c r="J344" s="279">
        <f t="shared" si="167"/>
        <v>42723</v>
      </c>
      <c r="K344" s="279">
        <f t="shared" si="168"/>
        <v>43088</v>
      </c>
      <c r="L344" s="279">
        <f t="shared" si="169"/>
        <v>43453</v>
      </c>
      <c r="M344" s="279">
        <f t="shared" si="170"/>
        <v>43818</v>
      </c>
      <c r="N344" s="279">
        <f t="shared" si="171"/>
        <v>44184</v>
      </c>
      <c r="O344" s="279">
        <f t="shared" si="172"/>
        <v>44549</v>
      </c>
      <c r="P344" s="279">
        <f t="shared" si="173"/>
        <v>44914</v>
      </c>
      <c r="Q344" s="279">
        <f t="shared" si="174"/>
        <v>45279</v>
      </c>
      <c r="R344" s="279">
        <f t="shared" si="175"/>
        <v>45645</v>
      </c>
      <c r="S344" s="279">
        <f t="shared" si="176"/>
        <v>46010</v>
      </c>
    </row>
    <row r="345" spans="2:19" s="8" customFormat="1" ht="30" customHeight="1">
      <c r="B345" s="28"/>
      <c r="C345" s="137">
        <f t="shared" si="160"/>
        <v>40167</v>
      </c>
      <c r="D345" s="279">
        <f t="shared" si="161"/>
        <v>40532</v>
      </c>
      <c r="E345" s="279">
        <f t="shared" si="162"/>
        <v>40897</v>
      </c>
      <c r="F345" s="279">
        <f t="shared" si="163"/>
        <v>41263</v>
      </c>
      <c r="G345" s="279">
        <f t="shared" si="164"/>
        <v>41628</v>
      </c>
      <c r="H345" s="279">
        <f t="shared" si="165"/>
        <v>41993</v>
      </c>
      <c r="I345" s="279">
        <f t="shared" si="166"/>
        <v>42358</v>
      </c>
      <c r="J345" s="279">
        <f t="shared" si="167"/>
        <v>42724</v>
      </c>
      <c r="K345" s="279">
        <f t="shared" si="168"/>
        <v>43089</v>
      </c>
      <c r="L345" s="279">
        <f t="shared" si="169"/>
        <v>43454</v>
      </c>
      <c r="M345" s="279">
        <f t="shared" si="170"/>
        <v>43819</v>
      </c>
      <c r="N345" s="279">
        <f t="shared" si="171"/>
        <v>44185</v>
      </c>
      <c r="O345" s="279">
        <f t="shared" si="172"/>
        <v>44550</v>
      </c>
      <c r="P345" s="279">
        <f t="shared" si="173"/>
        <v>44915</v>
      </c>
      <c r="Q345" s="279">
        <f t="shared" si="174"/>
        <v>45280</v>
      </c>
      <c r="R345" s="279">
        <f t="shared" si="175"/>
        <v>45646</v>
      </c>
      <c r="S345" s="279">
        <f t="shared" si="176"/>
        <v>46011</v>
      </c>
    </row>
    <row r="346" spans="2:19" s="8" customFormat="1" ht="30" customHeight="1">
      <c r="B346" s="28"/>
      <c r="C346" s="137">
        <f t="shared" si="160"/>
        <v>40168</v>
      </c>
      <c r="D346" s="279">
        <f t="shared" si="161"/>
        <v>40533</v>
      </c>
      <c r="E346" s="279">
        <f t="shared" si="162"/>
        <v>40898</v>
      </c>
      <c r="F346" s="279">
        <f t="shared" si="163"/>
        <v>41264</v>
      </c>
      <c r="G346" s="279">
        <f t="shared" si="164"/>
        <v>41629</v>
      </c>
      <c r="H346" s="279">
        <f t="shared" si="165"/>
        <v>41994</v>
      </c>
      <c r="I346" s="279">
        <f t="shared" si="166"/>
        <v>42359</v>
      </c>
      <c r="J346" s="279">
        <f t="shared" si="167"/>
        <v>42725</v>
      </c>
      <c r="K346" s="279">
        <f t="shared" si="168"/>
        <v>43090</v>
      </c>
      <c r="L346" s="279">
        <f t="shared" si="169"/>
        <v>43455</v>
      </c>
      <c r="M346" s="279">
        <f t="shared" si="170"/>
        <v>43820</v>
      </c>
      <c r="N346" s="279">
        <f t="shared" si="171"/>
        <v>44186</v>
      </c>
      <c r="O346" s="279">
        <f t="shared" si="172"/>
        <v>44551</v>
      </c>
      <c r="P346" s="279">
        <f t="shared" si="173"/>
        <v>44916</v>
      </c>
      <c r="Q346" s="279">
        <f t="shared" si="174"/>
        <v>45281</v>
      </c>
      <c r="R346" s="279">
        <f t="shared" si="175"/>
        <v>45647</v>
      </c>
      <c r="S346" s="279">
        <f t="shared" si="176"/>
        <v>46012</v>
      </c>
    </row>
    <row r="347" spans="2:19" s="8" customFormat="1" ht="30" customHeight="1">
      <c r="B347" s="28"/>
      <c r="C347" s="137">
        <f t="shared" si="160"/>
        <v>40169</v>
      </c>
      <c r="D347" s="279">
        <f t="shared" si="161"/>
        <v>40534</v>
      </c>
      <c r="E347" s="279">
        <f t="shared" si="162"/>
        <v>40899</v>
      </c>
      <c r="F347" s="279">
        <f t="shared" si="163"/>
        <v>41265</v>
      </c>
      <c r="G347" s="279">
        <f t="shared" si="164"/>
        <v>41630</v>
      </c>
      <c r="H347" s="279">
        <f t="shared" si="165"/>
        <v>41995</v>
      </c>
      <c r="I347" s="279">
        <f t="shared" si="166"/>
        <v>42360</v>
      </c>
      <c r="J347" s="279">
        <f t="shared" si="167"/>
        <v>42726</v>
      </c>
      <c r="K347" s="279">
        <f t="shared" si="168"/>
        <v>43091</v>
      </c>
      <c r="L347" s="279">
        <f t="shared" si="169"/>
        <v>43456</v>
      </c>
      <c r="M347" s="279">
        <f t="shared" si="170"/>
        <v>43821</v>
      </c>
      <c r="N347" s="279">
        <f t="shared" si="171"/>
        <v>44187</v>
      </c>
      <c r="O347" s="279">
        <f t="shared" si="172"/>
        <v>44552</v>
      </c>
      <c r="P347" s="279">
        <f t="shared" si="173"/>
        <v>44917</v>
      </c>
      <c r="Q347" s="279">
        <f t="shared" si="174"/>
        <v>45282</v>
      </c>
      <c r="R347" s="279">
        <f t="shared" si="175"/>
        <v>45648</v>
      </c>
      <c r="S347" s="279">
        <f t="shared" si="176"/>
        <v>46013</v>
      </c>
    </row>
    <row r="348" spans="2:19" s="8" customFormat="1" ht="30" customHeight="1">
      <c r="B348" s="28"/>
      <c r="C348" s="137">
        <f t="shared" si="160"/>
        <v>40170</v>
      </c>
      <c r="D348" s="279">
        <f t="shared" si="161"/>
        <v>40535</v>
      </c>
      <c r="E348" s="279">
        <f t="shared" si="162"/>
        <v>40900</v>
      </c>
      <c r="F348" s="279">
        <f t="shared" si="163"/>
        <v>41266</v>
      </c>
      <c r="G348" s="279">
        <f t="shared" si="164"/>
        <v>41631</v>
      </c>
      <c r="H348" s="279">
        <f t="shared" si="165"/>
        <v>41996</v>
      </c>
      <c r="I348" s="279">
        <f t="shared" si="166"/>
        <v>42361</v>
      </c>
      <c r="J348" s="279">
        <f t="shared" si="167"/>
        <v>42727</v>
      </c>
      <c r="K348" s="279">
        <f t="shared" si="168"/>
        <v>43092</v>
      </c>
      <c r="L348" s="279">
        <f t="shared" si="169"/>
        <v>43457</v>
      </c>
      <c r="M348" s="279">
        <f t="shared" si="170"/>
        <v>43822</v>
      </c>
      <c r="N348" s="279">
        <f t="shared" si="171"/>
        <v>44188</v>
      </c>
      <c r="O348" s="279">
        <f t="shared" si="172"/>
        <v>44553</v>
      </c>
      <c r="P348" s="279">
        <f t="shared" si="173"/>
        <v>44918</v>
      </c>
      <c r="Q348" s="279">
        <f t="shared" si="174"/>
        <v>45283</v>
      </c>
      <c r="R348" s="279">
        <f t="shared" si="175"/>
        <v>45649</v>
      </c>
      <c r="S348" s="279">
        <f t="shared" si="176"/>
        <v>46014</v>
      </c>
    </row>
    <row r="349" spans="2:19" s="8" customFormat="1" ht="30" customHeight="1">
      <c r="B349" s="28"/>
      <c r="C349" s="137">
        <f t="shared" si="160"/>
        <v>40171</v>
      </c>
      <c r="D349" s="279">
        <f t="shared" si="161"/>
        <v>40536</v>
      </c>
      <c r="E349" s="279">
        <f t="shared" si="162"/>
        <v>40901</v>
      </c>
      <c r="F349" s="279">
        <f t="shared" si="163"/>
        <v>41267</v>
      </c>
      <c r="G349" s="279">
        <f t="shared" si="164"/>
        <v>41632</v>
      </c>
      <c r="H349" s="279">
        <f t="shared" si="165"/>
        <v>41997</v>
      </c>
      <c r="I349" s="279">
        <f t="shared" si="166"/>
        <v>42362</v>
      </c>
      <c r="J349" s="279">
        <f t="shared" si="167"/>
        <v>42728</v>
      </c>
      <c r="K349" s="279">
        <f t="shared" si="168"/>
        <v>43093</v>
      </c>
      <c r="L349" s="279">
        <f t="shared" si="169"/>
        <v>43458</v>
      </c>
      <c r="M349" s="279">
        <f t="shared" si="170"/>
        <v>43823</v>
      </c>
      <c r="N349" s="279">
        <f t="shared" si="171"/>
        <v>44189</v>
      </c>
      <c r="O349" s="279">
        <f t="shared" si="172"/>
        <v>44554</v>
      </c>
      <c r="P349" s="279">
        <f t="shared" si="173"/>
        <v>44919</v>
      </c>
      <c r="Q349" s="279">
        <f t="shared" si="174"/>
        <v>45284</v>
      </c>
      <c r="R349" s="279">
        <f t="shared" si="175"/>
        <v>45650</v>
      </c>
      <c r="S349" s="279">
        <f t="shared" si="176"/>
        <v>46015</v>
      </c>
    </row>
    <row r="350" spans="2:19" s="8" customFormat="1" ht="30" customHeight="1">
      <c r="B350" s="28"/>
      <c r="C350" s="137">
        <f t="shared" si="160"/>
        <v>40172</v>
      </c>
      <c r="D350" s="279">
        <f t="shared" si="161"/>
        <v>40537</v>
      </c>
      <c r="E350" s="279">
        <f t="shared" si="162"/>
        <v>40902</v>
      </c>
      <c r="F350" s="279">
        <f t="shared" si="163"/>
        <v>41268</v>
      </c>
      <c r="G350" s="279">
        <f t="shared" si="164"/>
        <v>41633</v>
      </c>
      <c r="H350" s="279">
        <f t="shared" si="165"/>
        <v>41998</v>
      </c>
      <c r="I350" s="279">
        <f t="shared" si="166"/>
        <v>42363</v>
      </c>
      <c r="J350" s="279">
        <f t="shared" si="167"/>
        <v>42729</v>
      </c>
      <c r="K350" s="279">
        <f t="shared" si="168"/>
        <v>43094</v>
      </c>
      <c r="L350" s="279">
        <f t="shared" si="169"/>
        <v>43459</v>
      </c>
      <c r="M350" s="279">
        <f t="shared" si="170"/>
        <v>43824</v>
      </c>
      <c r="N350" s="279">
        <f t="shared" si="171"/>
        <v>44190</v>
      </c>
      <c r="O350" s="279">
        <f t="shared" si="172"/>
        <v>44555</v>
      </c>
      <c r="P350" s="279">
        <f t="shared" si="173"/>
        <v>44920</v>
      </c>
      <c r="Q350" s="279">
        <f t="shared" si="174"/>
        <v>45285</v>
      </c>
      <c r="R350" s="279">
        <f t="shared" si="175"/>
        <v>45651</v>
      </c>
      <c r="S350" s="279">
        <f t="shared" si="176"/>
        <v>46016</v>
      </c>
    </row>
    <row r="351" spans="2:19" s="8" customFormat="1" ht="30" customHeight="1">
      <c r="B351" s="28"/>
      <c r="C351" s="137">
        <f t="shared" si="160"/>
        <v>40173</v>
      </c>
      <c r="D351" s="279">
        <f t="shared" si="161"/>
        <v>40538</v>
      </c>
      <c r="E351" s="279">
        <f t="shared" si="162"/>
        <v>40903</v>
      </c>
      <c r="F351" s="279">
        <f t="shared" si="163"/>
        <v>41269</v>
      </c>
      <c r="G351" s="279">
        <f t="shared" si="164"/>
        <v>41634</v>
      </c>
      <c r="H351" s="279">
        <f t="shared" si="165"/>
        <v>41999</v>
      </c>
      <c r="I351" s="279">
        <f t="shared" si="166"/>
        <v>42364</v>
      </c>
      <c r="J351" s="279">
        <f t="shared" si="167"/>
        <v>42730</v>
      </c>
      <c r="K351" s="279">
        <f t="shared" si="168"/>
        <v>43095</v>
      </c>
      <c r="L351" s="279">
        <f t="shared" si="169"/>
        <v>43460</v>
      </c>
      <c r="M351" s="279">
        <f t="shared" si="170"/>
        <v>43825</v>
      </c>
      <c r="N351" s="279">
        <f t="shared" si="171"/>
        <v>44191</v>
      </c>
      <c r="O351" s="279">
        <f t="shared" si="172"/>
        <v>44556</v>
      </c>
      <c r="P351" s="279">
        <f t="shared" si="173"/>
        <v>44921</v>
      </c>
      <c r="Q351" s="279">
        <f t="shared" si="174"/>
        <v>45286</v>
      </c>
      <c r="R351" s="279">
        <f t="shared" si="175"/>
        <v>45652</v>
      </c>
      <c r="S351" s="279">
        <f t="shared" si="176"/>
        <v>46017</v>
      </c>
    </row>
    <row r="352" spans="2:19" s="8" customFormat="1" ht="30" customHeight="1">
      <c r="B352" s="28"/>
      <c r="C352" s="137">
        <f t="shared" si="160"/>
        <v>40174</v>
      </c>
      <c r="D352" s="279">
        <f t="shared" si="161"/>
        <v>40539</v>
      </c>
      <c r="E352" s="279">
        <f t="shared" si="162"/>
        <v>40904</v>
      </c>
      <c r="F352" s="279">
        <f t="shared" si="163"/>
        <v>41270</v>
      </c>
      <c r="G352" s="279">
        <f t="shared" si="164"/>
        <v>41635</v>
      </c>
      <c r="H352" s="279">
        <f t="shared" si="165"/>
        <v>42000</v>
      </c>
      <c r="I352" s="279">
        <f t="shared" si="166"/>
        <v>42365</v>
      </c>
      <c r="J352" s="279">
        <f t="shared" si="167"/>
        <v>42731</v>
      </c>
      <c r="K352" s="279">
        <f t="shared" si="168"/>
        <v>43096</v>
      </c>
      <c r="L352" s="279">
        <f t="shared" si="169"/>
        <v>43461</v>
      </c>
      <c r="M352" s="279">
        <f t="shared" si="170"/>
        <v>43826</v>
      </c>
      <c r="N352" s="279">
        <f t="shared" si="171"/>
        <v>44192</v>
      </c>
      <c r="O352" s="279">
        <f t="shared" si="172"/>
        <v>44557</v>
      </c>
      <c r="P352" s="279">
        <f t="shared" si="173"/>
        <v>44922</v>
      </c>
      <c r="Q352" s="279">
        <f t="shared" si="174"/>
        <v>45287</v>
      </c>
      <c r="R352" s="279">
        <f t="shared" si="175"/>
        <v>45653</v>
      </c>
      <c r="S352" s="279">
        <f t="shared" si="176"/>
        <v>46018</v>
      </c>
    </row>
    <row r="353" spans="2:19" s="8" customFormat="1" ht="30" customHeight="1">
      <c r="B353" s="28"/>
      <c r="C353" s="137">
        <f t="shared" si="160"/>
        <v>40175</v>
      </c>
      <c r="D353" s="279">
        <f t="shared" si="161"/>
        <v>40540</v>
      </c>
      <c r="E353" s="279">
        <f t="shared" si="162"/>
        <v>40905</v>
      </c>
      <c r="F353" s="279">
        <f t="shared" si="163"/>
        <v>41271</v>
      </c>
      <c r="G353" s="279">
        <f t="shared" si="164"/>
        <v>41636</v>
      </c>
      <c r="H353" s="279">
        <f t="shared" si="165"/>
        <v>42001</v>
      </c>
      <c r="I353" s="279">
        <f t="shared" si="166"/>
        <v>42366</v>
      </c>
      <c r="J353" s="279">
        <f t="shared" si="167"/>
        <v>42732</v>
      </c>
      <c r="K353" s="279">
        <f t="shared" si="168"/>
        <v>43097</v>
      </c>
      <c r="L353" s="279">
        <f t="shared" si="169"/>
        <v>43462</v>
      </c>
      <c r="M353" s="279">
        <f t="shared" si="170"/>
        <v>43827</v>
      </c>
      <c r="N353" s="279">
        <f t="shared" si="171"/>
        <v>44193</v>
      </c>
      <c r="O353" s="279">
        <f t="shared" si="172"/>
        <v>44558</v>
      </c>
      <c r="P353" s="279">
        <f t="shared" si="173"/>
        <v>44923</v>
      </c>
      <c r="Q353" s="279">
        <f t="shared" si="174"/>
        <v>45288</v>
      </c>
      <c r="R353" s="279">
        <f t="shared" si="175"/>
        <v>45654</v>
      </c>
      <c r="S353" s="279">
        <f t="shared" si="176"/>
        <v>46019</v>
      </c>
    </row>
    <row r="354" spans="2:19" s="8" customFormat="1" ht="30" customHeight="1">
      <c r="B354" s="28"/>
      <c r="C354" s="137">
        <f t="shared" si="160"/>
        <v>40176</v>
      </c>
      <c r="D354" s="279">
        <f t="shared" si="161"/>
        <v>40541</v>
      </c>
      <c r="E354" s="279">
        <f t="shared" si="162"/>
        <v>40906</v>
      </c>
      <c r="F354" s="279">
        <f t="shared" si="163"/>
        <v>41272</v>
      </c>
      <c r="G354" s="279">
        <f t="shared" si="164"/>
        <v>41637</v>
      </c>
      <c r="H354" s="279">
        <f t="shared" si="165"/>
        <v>42002</v>
      </c>
      <c r="I354" s="279">
        <f t="shared" si="166"/>
        <v>42367</v>
      </c>
      <c r="J354" s="279">
        <f t="shared" si="167"/>
        <v>42733</v>
      </c>
      <c r="K354" s="279">
        <f t="shared" si="168"/>
        <v>43098</v>
      </c>
      <c r="L354" s="279">
        <f t="shared" si="169"/>
        <v>43463</v>
      </c>
      <c r="M354" s="279">
        <f t="shared" si="170"/>
        <v>43828</v>
      </c>
      <c r="N354" s="279">
        <f t="shared" si="171"/>
        <v>44194</v>
      </c>
      <c r="O354" s="279">
        <f t="shared" si="172"/>
        <v>44559</v>
      </c>
      <c r="P354" s="279">
        <f t="shared" si="173"/>
        <v>44924</v>
      </c>
      <c r="Q354" s="279">
        <f t="shared" si="174"/>
        <v>45289</v>
      </c>
      <c r="R354" s="279">
        <f t="shared" si="175"/>
        <v>45655</v>
      </c>
      <c r="S354" s="279">
        <f t="shared" si="176"/>
        <v>46020</v>
      </c>
    </row>
    <row r="355" spans="2:19" s="8" customFormat="1" ht="30" customHeight="1">
      <c r="B355" s="28"/>
      <c r="C355" s="137">
        <f t="shared" si="160"/>
        <v>40177</v>
      </c>
      <c r="D355" s="279">
        <f t="shared" si="161"/>
        <v>40542</v>
      </c>
      <c r="E355" s="279">
        <f t="shared" si="162"/>
        <v>40907</v>
      </c>
      <c r="F355" s="279">
        <f t="shared" si="163"/>
        <v>41273</v>
      </c>
      <c r="G355" s="279">
        <f t="shared" si="164"/>
        <v>41638</v>
      </c>
      <c r="H355" s="279">
        <f t="shared" si="165"/>
        <v>42003</v>
      </c>
      <c r="I355" s="279">
        <f t="shared" si="166"/>
        <v>42368</v>
      </c>
      <c r="J355" s="279">
        <f t="shared" si="167"/>
        <v>42734</v>
      </c>
      <c r="K355" s="279">
        <f t="shared" si="168"/>
        <v>43099</v>
      </c>
      <c r="L355" s="279">
        <f t="shared" si="169"/>
        <v>43464</v>
      </c>
      <c r="M355" s="279">
        <f t="shared" si="170"/>
        <v>43829</v>
      </c>
      <c r="N355" s="279">
        <f t="shared" si="171"/>
        <v>44195</v>
      </c>
      <c r="O355" s="279">
        <f t="shared" si="172"/>
        <v>44560</v>
      </c>
      <c r="P355" s="279">
        <f t="shared" si="173"/>
        <v>44925</v>
      </c>
      <c r="Q355" s="279">
        <f t="shared" si="174"/>
        <v>45290</v>
      </c>
      <c r="R355" s="279">
        <f t="shared" si="175"/>
        <v>45656</v>
      </c>
      <c r="S355" s="279">
        <f t="shared" si="176"/>
        <v>46021</v>
      </c>
    </row>
    <row r="356" spans="2:19" s="8" customFormat="1" ht="30" customHeight="1">
      <c r="B356" s="28"/>
      <c r="C356" s="137">
        <f t="shared" si="160"/>
        <v>40178</v>
      </c>
      <c r="D356" s="279">
        <f t="shared" si="161"/>
        <v>40543</v>
      </c>
      <c r="E356" s="279">
        <f t="shared" si="162"/>
        <v>40908</v>
      </c>
      <c r="F356" s="279">
        <f t="shared" si="163"/>
        <v>41274</v>
      </c>
      <c r="G356" s="279">
        <f t="shared" si="164"/>
        <v>41639</v>
      </c>
      <c r="H356" s="279">
        <f t="shared" si="165"/>
        <v>42004</v>
      </c>
      <c r="I356" s="279">
        <f t="shared" si="166"/>
        <v>42369</v>
      </c>
      <c r="J356" s="279">
        <f t="shared" si="167"/>
        <v>42735</v>
      </c>
      <c r="K356" s="279">
        <f t="shared" si="168"/>
        <v>43100</v>
      </c>
      <c r="L356" s="279">
        <f t="shared" si="169"/>
        <v>43465</v>
      </c>
      <c r="M356" s="279">
        <f t="shared" si="170"/>
        <v>43830</v>
      </c>
      <c r="N356" s="279">
        <f t="shared" si="171"/>
        <v>44196</v>
      </c>
      <c r="O356" s="279">
        <f t="shared" si="172"/>
        <v>44561</v>
      </c>
      <c r="P356" s="279">
        <f t="shared" si="173"/>
        <v>44926</v>
      </c>
      <c r="Q356" s="279">
        <f t="shared" si="174"/>
        <v>45291</v>
      </c>
      <c r="R356" s="279">
        <f t="shared" si="175"/>
        <v>45657</v>
      </c>
      <c r="S356" s="279">
        <f t="shared" si="176"/>
        <v>46022</v>
      </c>
    </row>
    <row r="357" spans="2:19" s="8" customFormat="1" ht="30" customHeight="1">
      <c r="B357" s="28"/>
      <c r="C357" s="137">
        <f t="shared" si="160"/>
        <v>40179</v>
      </c>
      <c r="D357" s="279">
        <f t="shared" si="161"/>
        <v>40544</v>
      </c>
      <c r="E357" s="279">
        <f t="shared" si="162"/>
        <v>40909</v>
      </c>
      <c r="F357" s="279">
        <f t="shared" si="163"/>
        <v>41275</v>
      </c>
      <c r="G357" s="279">
        <f t="shared" si="164"/>
        <v>41640</v>
      </c>
      <c r="H357" s="279">
        <f t="shared" si="165"/>
        <v>42005</v>
      </c>
      <c r="I357" s="279">
        <f t="shared" si="166"/>
        <v>42370</v>
      </c>
      <c r="J357" s="279">
        <f t="shared" si="167"/>
        <v>42736</v>
      </c>
      <c r="K357" s="279">
        <f t="shared" si="168"/>
        <v>43101</v>
      </c>
      <c r="L357" s="279">
        <f t="shared" si="169"/>
        <v>43466</v>
      </c>
      <c r="M357" s="279">
        <f t="shared" si="170"/>
        <v>43831</v>
      </c>
      <c r="N357" s="279">
        <f t="shared" si="171"/>
        <v>44197</v>
      </c>
      <c r="O357" s="279">
        <f t="shared" si="172"/>
        <v>44562</v>
      </c>
      <c r="P357" s="279">
        <f t="shared" si="173"/>
        <v>44927</v>
      </c>
      <c r="Q357" s="279">
        <f t="shared" si="174"/>
        <v>45292</v>
      </c>
      <c r="R357" s="279">
        <f t="shared" si="175"/>
        <v>45658</v>
      </c>
      <c r="S357" s="279">
        <f t="shared" si="176"/>
        <v>46023</v>
      </c>
    </row>
    <row r="358" spans="2:19" s="8" customFormat="1" ht="30" customHeight="1">
      <c r="B358" s="28"/>
      <c r="C358" s="137">
        <f t="shared" si="160"/>
        <v>40180</v>
      </c>
      <c r="D358" s="279">
        <f t="shared" si="161"/>
        <v>40545</v>
      </c>
      <c r="E358" s="279">
        <f t="shared" si="162"/>
        <v>40910</v>
      </c>
      <c r="F358" s="279">
        <f t="shared" si="163"/>
        <v>41276</v>
      </c>
      <c r="G358" s="279">
        <f t="shared" si="164"/>
        <v>41641</v>
      </c>
      <c r="H358" s="279">
        <f t="shared" si="165"/>
        <v>42006</v>
      </c>
      <c r="I358" s="279">
        <f t="shared" si="166"/>
        <v>42371</v>
      </c>
      <c r="J358" s="279">
        <f t="shared" si="167"/>
        <v>42737</v>
      </c>
      <c r="K358" s="279">
        <f t="shared" si="168"/>
        <v>43102</v>
      </c>
      <c r="L358" s="279">
        <f t="shared" si="169"/>
        <v>43467</v>
      </c>
      <c r="M358" s="279">
        <f t="shared" si="170"/>
        <v>43832</v>
      </c>
      <c r="N358" s="279">
        <f t="shared" si="171"/>
        <v>44198</v>
      </c>
      <c r="O358" s="279">
        <f t="shared" si="172"/>
        <v>44563</v>
      </c>
      <c r="P358" s="279">
        <f t="shared" si="173"/>
        <v>44928</v>
      </c>
      <c r="Q358" s="279">
        <f t="shared" si="174"/>
        <v>45293</v>
      </c>
      <c r="R358" s="279">
        <f t="shared" si="175"/>
        <v>45659</v>
      </c>
      <c r="S358" s="279">
        <f t="shared" si="176"/>
        <v>46024</v>
      </c>
    </row>
    <row r="359" spans="2:19" s="8" customFormat="1" ht="30" customHeight="1">
      <c r="B359" s="28"/>
      <c r="C359" s="137">
        <f t="shared" si="160"/>
        <v>40181</v>
      </c>
      <c r="D359" s="279">
        <f t="shared" si="161"/>
        <v>40546</v>
      </c>
      <c r="E359" s="279">
        <f t="shared" si="162"/>
        <v>40911</v>
      </c>
      <c r="F359" s="279">
        <f t="shared" si="163"/>
        <v>41277</v>
      </c>
      <c r="G359" s="279">
        <f t="shared" si="164"/>
        <v>41642</v>
      </c>
      <c r="H359" s="279">
        <f t="shared" si="165"/>
        <v>42007</v>
      </c>
      <c r="I359" s="279">
        <f t="shared" si="166"/>
        <v>42372</v>
      </c>
      <c r="J359" s="279">
        <f t="shared" si="167"/>
        <v>42738</v>
      </c>
      <c r="K359" s="279">
        <f t="shared" si="168"/>
        <v>43103</v>
      </c>
      <c r="L359" s="279">
        <f t="shared" si="169"/>
        <v>43468</v>
      </c>
      <c r="M359" s="279">
        <f t="shared" si="170"/>
        <v>43833</v>
      </c>
      <c r="N359" s="279">
        <f t="shared" si="171"/>
        <v>44199</v>
      </c>
      <c r="O359" s="279">
        <f t="shared" si="172"/>
        <v>44564</v>
      </c>
      <c r="P359" s="279">
        <f t="shared" si="173"/>
        <v>44929</v>
      </c>
      <c r="Q359" s="279">
        <f t="shared" si="174"/>
        <v>45294</v>
      </c>
      <c r="R359" s="279">
        <f t="shared" si="175"/>
        <v>45660</v>
      </c>
      <c r="S359" s="279">
        <f t="shared" si="176"/>
        <v>46025</v>
      </c>
    </row>
    <row r="360" spans="2:19" s="8" customFormat="1" ht="30" customHeight="1">
      <c r="B360" s="28"/>
      <c r="C360" s="137">
        <f t="shared" si="160"/>
        <v>40182</v>
      </c>
      <c r="D360" s="279">
        <f t="shared" si="161"/>
        <v>40547</v>
      </c>
      <c r="E360" s="279">
        <f t="shared" si="162"/>
        <v>40912</v>
      </c>
      <c r="F360" s="279">
        <f t="shared" si="163"/>
        <v>41278</v>
      </c>
      <c r="G360" s="279">
        <f t="shared" si="164"/>
        <v>41643</v>
      </c>
      <c r="H360" s="279">
        <f t="shared" si="165"/>
        <v>42008</v>
      </c>
      <c r="I360" s="279">
        <f t="shared" si="166"/>
        <v>42373</v>
      </c>
      <c r="J360" s="279">
        <f t="shared" si="167"/>
        <v>42739</v>
      </c>
      <c r="K360" s="279">
        <f t="shared" si="168"/>
        <v>43104</v>
      </c>
      <c r="L360" s="279">
        <f t="shared" si="169"/>
        <v>43469</v>
      </c>
      <c r="M360" s="279">
        <f t="shared" si="170"/>
        <v>43834</v>
      </c>
      <c r="N360" s="279">
        <f t="shared" si="171"/>
        <v>44200</v>
      </c>
      <c r="O360" s="279">
        <f t="shared" si="172"/>
        <v>44565</v>
      </c>
      <c r="P360" s="279">
        <f t="shared" si="173"/>
        <v>44930</v>
      </c>
      <c r="Q360" s="279">
        <f t="shared" si="174"/>
        <v>45295</v>
      </c>
      <c r="R360" s="279">
        <f t="shared" si="175"/>
        <v>45661</v>
      </c>
      <c r="S360" s="279">
        <f t="shared" si="176"/>
        <v>46026</v>
      </c>
    </row>
    <row r="361" spans="2:19" s="8" customFormat="1" ht="30" customHeight="1">
      <c r="B361" s="28"/>
      <c r="C361" s="137">
        <f t="shared" si="160"/>
        <v>40183</v>
      </c>
      <c r="D361" s="279">
        <f t="shared" si="161"/>
        <v>40548</v>
      </c>
      <c r="E361" s="279">
        <f t="shared" si="162"/>
        <v>40913</v>
      </c>
      <c r="F361" s="279">
        <f t="shared" si="163"/>
        <v>41279</v>
      </c>
      <c r="G361" s="279">
        <f t="shared" si="164"/>
        <v>41644</v>
      </c>
      <c r="H361" s="279">
        <f t="shared" si="165"/>
        <v>42009</v>
      </c>
      <c r="I361" s="279">
        <f t="shared" si="166"/>
        <v>42374</v>
      </c>
      <c r="J361" s="279">
        <f t="shared" si="167"/>
        <v>42740</v>
      </c>
      <c r="K361" s="279">
        <f t="shared" si="168"/>
        <v>43105</v>
      </c>
      <c r="L361" s="279">
        <f t="shared" si="169"/>
        <v>43470</v>
      </c>
      <c r="M361" s="279">
        <f t="shared" si="170"/>
        <v>43835</v>
      </c>
      <c r="N361" s="279">
        <f t="shared" si="171"/>
        <v>44201</v>
      </c>
      <c r="O361" s="279">
        <f t="shared" si="172"/>
        <v>44566</v>
      </c>
      <c r="P361" s="279">
        <f t="shared" si="173"/>
        <v>44931</v>
      </c>
      <c r="Q361" s="279">
        <f t="shared" si="174"/>
        <v>45296</v>
      </c>
      <c r="R361" s="279">
        <f t="shared" si="175"/>
        <v>45662</v>
      </c>
      <c r="S361" s="279">
        <f t="shared" si="176"/>
        <v>46027</v>
      </c>
    </row>
    <row r="362" spans="2:19" s="8" customFormat="1" ht="30" customHeight="1">
      <c r="B362" s="28"/>
      <c r="C362" s="137">
        <f t="shared" si="160"/>
        <v>40184</v>
      </c>
      <c r="D362" s="279">
        <f t="shared" si="161"/>
        <v>40549</v>
      </c>
      <c r="E362" s="279">
        <f t="shared" si="162"/>
        <v>40914</v>
      </c>
      <c r="F362" s="279">
        <f t="shared" si="163"/>
        <v>41280</v>
      </c>
      <c r="G362" s="279">
        <f t="shared" si="164"/>
        <v>41645</v>
      </c>
      <c r="H362" s="279">
        <f t="shared" si="165"/>
        <v>42010</v>
      </c>
      <c r="I362" s="279">
        <f t="shared" si="166"/>
        <v>42375</v>
      </c>
      <c r="J362" s="279">
        <f t="shared" si="167"/>
        <v>42741</v>
      </c>
      <c r="K362" s="279">
        <f t="shared" si="168"/>
        <v>43106</v>
      </c>
      <c r="L362" s="279">
        <f t="shared" si="169"/>
        <v>43471</v>
      </c>
      <c r="M362" s="279">
        <f t="shared" si="170"/>
        <v>43836</v>
      </c>
      <c r="N362" s="279">
        <f t="shared" si="171"/>
        <v>44202</v>
      </c>
      <c r="O362" s="279">
        <f t="shared" si="172"/>
        <v>44567</v>
      </c>
      <c r="P362" s="279">
        <f t="shared" si="173"/>
        <v>44932</v>
      </c>
      <c r="Q362" s="279">
        <f t="shared" si="174"/>
        <v>45297</v>
      </c>
      <c r="R362" s="279">
        <f t="shared" si="175"/>
        <v>45663</v>
      </c>
      <c r="S362" s="279">
        <f t="shared" si="176"/>
        <v>46028</v>
      </c>
    </row>
    <row r="363" spans="2:19" s="8" customFormat="1" ht="30" customHeight="1">
      <c r="B363" s="28"/>
      <c r="C363" s="137">
        <f t="shared" si="160"/>
        <v>40185</v>
      </c>
      <c r="D363" s="279">
        <f t="shared" si="161"/>
        <v>40550</v>
      </c>
      <c r="E363" s="279">
        <f t="shared" si="162"/>
        <v>40915</v>
      </c>
      <c r="F363" s="279">
        <f t="shared" si="163"/>
        <v>41281</v>
      </c>
      <c r="G363" s="279">
        <f t="shared" si="164"/>
        <v>41646</v>
      </c>
      <c r="H363" s="279">
        <f t="shared" si="165"/>
        <v>42011</v>
      </c>
      <c r="I363" s="279">
        <f t="shared" si="166"/>
        <v>42376</v>
      </c>
      <c r="J363" s="279">
        <f t="shared" si="167"/>
        <v>42742</v>
      </c>
      <c r="K363" s="279">
        <f t="shared" si="168"/>
        <v>43107</v>
      </c>
      <c r="L363" s="279">
        <f t="shared" si="169"/>
        <v>43472</v>
      </c>
      <c r="M363" s="279">
        <f t="shared" si="170"/>
        <v>43837</v>
      </c>
      <c r="N363" s="279">
        <f t="shared" si="171"/>
        <v>44203</v>
      </c>
      <c r="O363" s="279">
        <f t="shared" si="172"/>
        <v>44568</v>
      </c>
      <c r="P363" s="279">
        <f t="shared" si="173"/>
        <v>44933</v>
      </c>
      <c r="Q363" s="279">
        <f t="shared" si="174"/>
        <v>45298</v>
      </c>
      <c r="R363" s="279">
        <f t="shared" si="175"/>
        <v>45664</v>
      </c>
      <c r="S363" s="279">
        <f t="shared" si="176"/>
        <v>46029</v>
      </c>
    </row>
    <row r="364" spans="2:19" s="8" customFormat="1" ht="30" customHeight="1">
      <c r="B364" s="28"/>
      <c r="C364" s="137">
        <f t="shared" si="160"/>
        <v>40186</v>
      </c>
      <c r="D364" s="279">
        <f t="shared" si="161"/>
        <v>40551</v>
      </c>
      <c r="E364" s="279">
        <f t="shared" si="162"/>
        <v>40916</v>
      </c>
      <c r="F364" s="279">
        <f t="shared" si="163"/>
        <v>41282</v>
      </c>
      <c r="G364" s="279">
        <f t="shared" si="164"/>
        <v>41647</v>
      </c>
      <c r="H364" s="279">
        <f t="shared" si="165"/>
        <v>42012</v>
      </c>
      <c r="I364" s="279">
        <f t="shared" si="166"/>
        <v>42377</v>
      </c>
      <c r="J364" s="279">
        <f t="shared" si="167"/>
        <v>42743</v>
      </c>
      <c r="K364" s="279">
        <f t="shared" si="168"/>
        <v>43108</v>
      </c>
      <c r="L364" s="279">
        <f t="shared" si="169"/>
        <v>43473</v>
      </c>
      <c r="M364" s="279">
        <f t="shared" si="170"/>
        <v>43838</v>
      </c>
      <c r="N364" s="279">
        <f t="shared" si="171"/>
        <v>44204</v>
      </c>
      <c r="O364" s="279">
        <f t="shared" si="172"/>
        <v>44569</v>
      </c>
      <c r="P364" s="279">
        <f t="shared" si="173"/>
        <v>44934</v>
      </c>
      <c r="Q364" s="279">
        <f t="shared" si="174"/>
        <v>45299</v>
      </c>
      <c r="R364" s="279">
        <f t="shared" si="175"/>
        <v>45665</v>
      </c>
      <c r="S364" s="279">
        <f t="shared" si="176"/>
        <v>46030</v>
      </c>
    </row>
    <row r="365" spans="2:19" s="8" customFormat="1" ht="30" customHeight="1">
      <c r="B365" s="28"/>
      <c r="C365" s="137">
        <f t="shared" si="160"/>
        <v>40187</v>
      </c>
      <c r="D365" s="279">
        <f t="shared" si="161"/>
        <v>40552</v>
      </c>
      <c r="E365" s="279">
        <f t="shared" si="162"/>
        <v>40917</v>
      </c>
      <c r="F365" s="279">
        <f t="shared" si="163"/>
        <v>41283</v>
      </c>
      <c r="G365" s="279">
        <f t="shared" si="164"/>
        <v>41648</v>
      </c>
      <c r="H365" s="279">
        <f t="shared" si="165"/>
        <v>42013</v>
      </c>
      <c r="I365" s="279">
        <f t="shared" si="166"/>
        <v>42378</v>
      </c>
      <c r="J365" s="279">
        <f t="shared" si="167"/>
        <v>42744</v>
      </c>
      <c r="K365" s="279">
        <f t="shared" si="168"/>
        <v>43109</v>
      </c>
      <c r="L365" s="279">
        <f t="shared" si="169"/>
        <v>43474</v>
      </c>
      <c r="M365" s="279">
        <f t="shared" si="170"/>
        <v>43839</v>
      </c>
      <c r="N365" s="279">
        <f t="shared" si="171"/>
        <v>44205</v>
      </c>
      <c r="O365" s="279">
        <f t="shared" si="172"/>
        <v>44570</v>
      </c>
      <c r="P365" s="279">
        <f t="shared" si="173"/>
        <v>44935</v>
      </c>
      <c r="Q365" s="279">
        <f t="shared" si="174"/>
        <v>45300</v>
      </c>
      <c r="R365" s="279">
        <f t="shared" si="175"/>
        <v>45666</v>
      </c>
      <c r="S365" s="279">
        <f t="shared" si="176"/>
        <v>46031</v>
      </c>
    </row>
    <row r="366" spans="2:19" s="8" customFormat="1" ht="30" customHeight="1">
      <c r="B366" s="28"/>
      <c r="C366" s="137">
        <f t="shared" si="160"/>
        <v>40188</v>
      </c>
      <c r="D366" s="279">
        <f t="shared" si="161"/>
        <v>40553</v>
      </c>
      <c r="E366" s="279">
        <f t="shared" si="162"/>
        <v>40918</v>
      </c>
      <c r="F366" s="279">
        <f t="shared" si="163"/>
        <v>41284</v>
      </c>
      <c r="G366" s="279">
        <f t="shared" si="164"/>
        <v>41649</v>
      </c>
      <c r="H366" s="279">
        <f t="shared" si="165"/>
        <v>42014</v>
      </c>
      <c r="I366" s="279">
        <f t="shared" si="166"/>
        <v>42379</v>
      </c>
      <c r="J366" s="279">
        <f t="shared" si="167"/>
        <v>42745</v>
      </c>
      <c r="K366" s="279">
        <f t="shared" si="168"/>
        <v>43110</v>
      </c>
      <c r="L366" s="279">
        <f t="shared" si="169"/>
        <v>43475</v>
      </c>
      <c r="M366" s="279">
        <f t="shared" si="170"/>
        <v>43840</v>
      </c>
      <c r="N366" s="279">
        <f t="shared" si="171"/>
        <v>44206</v>
      </c>
      <c r="O366" s="279">
        <f t="shared" si="172"/>
        <v>44571</v>
      </c>
      <c r="P366" s="279">
        <f t="shared" si="173"/>
        <v>44936</v>
      </c>
      <c r="Q366" s="279">
        <f t="shared" si="174"/>
        <v>45301</v>
      </c>
      <c r="R366" s="279">
        <f t="shared" si="175"/>
        <v>45667</v>
      </c>
      <c r="S366" s="279">
        <f t="shared" si="176"/>
        <v>46032</v>
      </c>
    </row>
    <row r="367" spans="2:19" s="8" customFormat="1" ht="30" customHeight="1">
      <c r="B367" s="28"/>
      <c r="C367" s="137">
        <f t="shared" si="160"/>
        <v>40189</v>
      </c>
      <c r="D367" s="279">
        <f t="shared" si="161"/>
        <v>40554</v>
      </c>
      <c r="E367" s="279">
        <f t="shared" si="162"/>
        <v>40919</v>
      </c>
      <c r="F367" s="279">
        <f t="shared" si="163"/>
        <v>41285</v>
      </c>
      <c r="G367" s="279">
        <f t="shared" si="164"/>
        <v>41650</v>
      </c>
      <c r="H367" s="279">
        <f t="shared" si="165"/>
        <v>42015</v>
      </c>
      <c r="I367" s="279">
        <f t="shared" si="166"/>
        <v>42380</v>
      </c>
      <c r="J367" s="279">
        <f t="shared" si="167"/>
        <v>42746</v>
      </c>
      <c r="K367" s="279">
        <f t="shared" si="168"/>
        <v>43111</v>
      </c>
      <c r="L367" s="279">
        <f t="shared" si="169"/>
        <v>43476</v>
      </c>
      <c r="M367" s="279">
        <f t="shared" si="170"/>
        <v>43841</v>
      </c>
      <c r="N367" s="279">
        <f t="shared" si="171"/>
        <v>44207</v>
      </c>
      <c r="O367" s="279">
        <f t="shared" si="172"/>
        <v>44572</v>
      </c>
      <c r="P367" s="279">
        <f t="shared" si="173"/>
        <v>44937</v>
      </c>
      <c r="Q367" s="279">
        <f t="shared" si="174"/>
        <v>45302</v>
      </c>
      <c r="R367" s="279">
        <f t="shared" si="175"/>
        <v>45668</v>
      </c>
      <c r="S367" s="279">
        <f t="shared" si="176"/>
        <v>46033</v>
      </c>
    </row>
    <row r="368" spans="2:19" s="8" customFormat="1" ht="30" customHeight="1">
      <c r="B368" s="28"/>
      <c r="C368" s="137">
        <f t="shared" si="160"/>
        <v>40190</v>
      </c>
      <c r="D368" s="279">
        <f t="shared" si="161"/>
        <v>40555</v>
      </c>
      <c r="E368" s="279">
        <f t="shared" si="162"/>
        <v>40920</v>
      </c>
      <c r="F368" s="279">
        <f t="shared" si="163"/>
        <v>41286</v>
      </c>
      <c r="G368" s="279">
        <f t="shared" si="164"/>
        <v>41651</v>
      </c>
      <c r="H368" s="279">
        <f t="shared" si="165"/>
        <v>42016</v>
      </c>
      <c r="I368" s="279">
        <f t="shared" si="166"/>
        <v>42381</v>
      </c>
      <c r="J368" s="279">
        <f t="shared" si="167"/>
        <v>42747</v>
      </c>
      <c r="K368" s="279">
        <f t="shared" si="168"/>
        <v>43112</v>
      </c>
      <c r="L368" s="279">
        <f t="shared" si="169"/>
        <v>43477</v>
      </c>
      <c r="M368" s="279">
        <f t="shared" si="170"/>
        <v>43842</v>
      </c>
      <c r="N368" s="279">
        <f t="shared" si="171"/>
        <v>44208</v>
      </c>
      <c r="O368" s="279">
        <f t="shared" si="172"/>
        <v>44573</v>
      </c>
      <c r="P368" s="279">
        <f t="shared" si="173"/>
        <v>44938</v>
      </c>
      <c r="Q368" s="279">
        <f t="shared" si="174"/>
        <v>45303</v>
      </c>
      <c r="R368" s="279">
        <f t="shared" si="175"/>
        <v>45669</v>
      </c>
      <c r="S368" s="279">
        <f t="shared" si="176"/>
        <v>46034</v>
      </c>
    </row>
    <row r="369" spans="2:19" s="8" customFormat="1" ht="30" customHeight="1">
      <c r="B369" s="28"/>
      <c r="C369" s="137">
        <f t="shared" si="160"/>
        <v>40191</v>
      </c>
      <c r="D369" s="279">
        <f t="shared" si="161"/>
        <v>40556</v>
      </c>
      <c r="E369" s="279">
        <f t="shared" si="162"/>
        <v>40921</v>
      </c>
      <c r="F369" s="279">
        <f t="shared" si="163"/>
        <v>41287</v>
      </c>
      <c r="G369" s="279">
        <f t="shared" si="164"/>
        <v>41652</v>
      </c>
      <c r="H369" s="279">
        <f t="shared" si="165"/>
        <v>42017</v>
      </c>
      <c r="I369" s="279">
        <f t="shared" si="166"/>
        <v>42382</v>
      </c>
      <c r="J369" s="279">
        <f t="shared" si="167"/>
        <v>42748</v>
      </c>
      <c r="K369" s="279">
        <f t="shared" si="168"/>
        <v>43113</v>
      </c>
      <c r="L369" s="279">
        <f t="shared" si="169"/>
        <v>43478</v>
      </c>
      <c r="M369" s="279">
        <f t="shared" si="170"/>
        <v>43843</v>
      </c>
      <c r="N369" s="279">
        <f t="shared" si="171"/>
        <v>44209</v>
      </c>
      <c r="O369" s="279">
        <f t="shared" si="172"/>
        <v>44574</v>
      </c>
      <c r="P369" s="279">
        <f t="shared" si="173"/>
        <v>44939</v>
      </c>
      <c r="Q369" s="279">
        <f t="shared" si="174"/>
        <v>45304</v>
      </c>
      <c r="R369" s="279">
        <f t="shared" si="175"/>
        <v>45670</v>
      </c>
      <c r="S369" s="279">
        <f t="shared" si="176"/>
        <v>46035</v>
      </c>
    </row>
    <row r="370" spans="2:19" s="8" customFormat="1" ht="30" customHeight="1">
      <c r="B370" s="28"/>
      <c r="C370" s="137">
        <f t="shared" si="160"/>
        <v>40192</v>
      </c>
      <c r="D370" s="279">
        <f t="shared" si="161"/>
        <v>40557</v>
      </c>
      <c r="E370" s="279">
        <f t="shared" si="162"/>
        <v>40922</v>
      </c>
      <c r="F370" s="279">
        <f t="shared" si="163"/>
        <v>41288</v>
      </c>
      <c r="G370" s="279">
        <f t="shared" si="164"/>
        <v>41653</v>
      </c>
      <c r="H370" s="279">
        <f t="shared" si="165"/>
        <v>42018</v>
      </c>
      <c r="I370" s="279">
        <f t="shared" si="166"/>
        <v>42383</v>
      </c>
      <c r="J370" s="279">
        <f t="shared" si="167"/>
        <v>42749</v>
      </c>
      <c r="K370" s="279">
        <f t="shared" si="168"/>
        <v>43114</v>
      </c>
      <c r="L370" s="279">
        <f t="shared" si="169"/>
        <v>43479</v>
      </c>
      <c r="M370" s="279">
        <f t="shared" si="170"/>
        <v>43844</v>
      </c>
      <c r="N370" s="279">
        <f t="shared" si="171"/>
        <v>44210</v>
      </c>
      <c r="O370" s="279">
        <f t="shared" si="172"/>
        <v>44575</v>
      </c>
      <c r="P370" s="279">
        <f t="shared" si="173"/>
        <v>44940</v>
      </c>
      <c r="Q370" s="279">
        <f t="shared" si="174"/>
        <v>45305</v>
      </c>
      <c r="R370" s="279">
        <f t="shared" si="175"/>
        <v>45671</v>
      </c>
      <c r="S370" s="279">
        <f t="shared" si="176"/>
        <v>46036</v>
      </c>
    </row>
    <row r="371" spans="2:19" s="8" customFormat="1" ht="30" customHeight="1">
      <c r="B371" s="28"/>
      <c r="C371" s="137">
        <f t="shared" si="160"/>
        <v>40193</v>
      </c>
      <c r="D371" s="279">
        <f t="shared" si="161"/>
        <v>40558</v>
      </c>
      <c r="E371" s="279">
        <f t="shared" si="162"/>
        <v>40923</v>
      </c>
      <c r="F371" s="279">
        <f t="shared" si="163"/>
        <v>41289</v>
      </c>
      <c r="G371" s="279">
        <f t="shared" si="164"/>
        <v>41654</v>
      </c>
      <c r="H371" s="279">
        <f t="shared" si="165"/>
        <v>42019</v>
      </c>
      <c r="I371" s="279">
        <f t="shared" si="166"/>
        <v>42384</v>
      </c>
      <c r="J371" s="279">
        <f t="shared" si="167"/>
        <v>42750</v>
      </c>
      <c r="K371" s="279">
        <f t="shared" si="168"/>
        <v>43115</v>
      </c>
      <c r="L371" s="279">
        <f t="shared" si="169"/>
        <v>43480</v>
      </c>
      <c r="M371" s="279">
        <f t="shared" si="170"/>
        <v>43845</v>
      </c>
      <c r="N371" s="279">
        <f t="shared" si="171"/>
        <v>44211</v>
      </c>
      <c r="O371" s="279">
        <f t="shared" si="172"/>
        <v>44576</v>
      </c>
      <c r="P371" s="279">
        <f t="shared" si="173"/>
        <v>44941</v>
      </c>
      <c r="Q371" s="279">
        <f t="shared" si="174"/>
        <v>45306</v>
      </c>
      <c r="R371" s="279">
        <f t="shared" si="175"/>
        <v>45672</v>
      </c>
      <c r="S371" s="279">
        <f t="shared" si="176"/>
        <v>46037</v>
      </c>
    </row>
    <row r="372" spans="2:19" s="8" customFormat="1" ht="30" customHeight="1">
      <c r="B372" s="28"/>
      <c r="C372" s="137">
        <f t="shared" si="160"/>
        <v>40194</v>
      </c>
      <c r="D372" s="279">
        <f t="shared" si="161"/>
        <v>40559</v>
      </c>
      <c r="E372" s="279">
        <f t="shared" si="162"/>
        <v>40924</v>
      </c>
      <c r="F372" s="279">
        <f t="shared" si="163"/>
        <v>41290</v>
      </c>
      <c r="G372" s="279">
        <f t="shared" si="164"/>
        <v>41655</v>
      </c>
      <c r="H372" s="279">
        <f t="shared" si="165"/>
        <v>42020</v>
      </c>
      <c r="I372" s="279">
        <f t="shared" si="166"/>
        <v>42385</v>
      </c>
      <c r="J372" s="279">
        <f t="shared" si="167"/>
        <v>42751</v>
      </c>
      <c r="K372" s="279">
        <f t="shared" si="168"/>
        <v>43116</v>
      </c>
      <c r="L372" s="279">
        <f t="shared" si="169"/>
        <v>43481</v>
      </c>
      <c r="M372" s="279">
        <f t="shared" si="170"/>
        <v>43846</v>
      </c>
      <c r="N372" s="279">
        <f t="shared" si="171"/>
        <v>44212</v>
      </c>
      <c r="O372" s="279">
        <f t="shared" si="172"/>
        <v>44577</v>
      </c>
      <c r="P372" s="279">
        <f t="shared" si="173"/>
        <v>44942</v>
      </c>
      <c r="Q372" s="279">
        <f t="shared" si="174"/>
        <v>45307</v>
      </c>
      <c r="R372" s="279">
        <f t="shared" si="175"/>
        <v>45673</v>
      </c>
      <c r="S372" s="279">
        <f t="shared" si="176"/>
        <v>46038</v>
      </c>
    </row>
    <row r="373" spans="2:19" s="8" customFormat="1" ht="30" customHeight="1">
      <c r="B373" s="28"/>
      <c r="C373" s="137">
        <f t="shared" si="160"/>
        <v>40195</v>
      </c>
      <c r="D373" s="279">
        <f t="shared" si="161"/>
        <v>40560</v>
      </c>
      <c r="E373" s="279">
        <f t="shared" si="162"/>
        <v>40925</v>
      </c>
      <c r="F373" s="279">
        <f t="shared" si="163"/>
        <v>41291</v>
      </c>
      <c r="G373" s="279">
        <f t="shared" si="164"/>
        <v>41656</v>
      </c>
      <c r="H373" s="279">
        <f t="shared" si="165"/>
        <v>42021</v>
      </c>
      <c r="I373" s="279">
        <f t="shared" si="166"/>
        <v>42386</v>
      </c>
      <c r="J373" s="279">
        <f t="shared" si="167"/>
        <v>42752</v>
      </c>
      <c r="K373" s="279">
        <f t="shared" si="168"/>
        <v>43117</v>
      </c>
      <c r="L373" s="279">
        <f t="shared" si="169"/>
        <v>43482</v>
      </c>
      <c r="M373" s="279">
        <f t="shared" si="170"/>
        <v>43847</v>
      </c>
      <c r="N373" s="279">
        <f t="shared" si="171"/>
        <v>44213</v>
      </c>
      <c r="O373" s="279">
        <f t="shared" si="172"/>
        <v>44578</v>
      </c>
      <c r="P373" s="279">
        <f t="shared" si="173"/>
        <v>44943</v>
      </c>
      <c r="Q373" s="279">
        <f t="shared" si="174"/>
        <v>45308</v>
      </c>
      <c r="R373" s="279">
        <f t="shared" si="175"/>
        <v>45674</v>
      </c>
      <c r="S373" s="279">
        <f t="shared" si="176"/>
        <v>46039</v>
      </c>
    </row>
    <row r="374" spans="2:19" s="8" customFormat="1" ht="30" customHeight="1">
      <c r="B374" s="28"/>
      <c r="C374" s="137">
        <f t="shared" si="160"/>
        <v>40196</v>
      </c>
      <c r="D374" s="279">
        <f t="shared" si="161"/>
        <v>40561</v>
      </c>
      <c r="E374" s="279">
        <f t="shared" si="162"/>
        <v>40926</v>
      </c>
      <c r="F374" s="279">
        <f t="shared" si="163"/>
        <v>41292</v>
      </c>
      <c r="G374" s="279">
        <f t="shared" si="164"/>
        <v>41657</v>
      </c>
      <c r="H374" s="279">
        <f t="shared" si="165"/>
        <v>42022</v>
      </c>
      <c r="I374" s="279">
        <f t="shared" si="166"/>
        <v>42387</v>
      </c>
      <c r="J374" s="279">
        <f t="shared" si="167"/>
        <v>42753</v>
      </c>
      <c r="K374" s="279">
        <f t="shared" si="168"/>
        <v>43118</v>
      </c>
      <c r="L374" s="279">
        <f t="shared" si="169"/>
        <v>43483</v>
      </c>
      <c r="M374" s="279">
        <f t="shared" si="170"/>
        <v>43848</v>
      </c>
      <c r="N374" s="279">
        <f t="shared" si="171"/>
        <v>44214</v>
      </c>
      <c r="O374" s="279">
        <f t="shared" si="172"/>
        <v>44579</v>
      </c>
      <c r="P374" s="279">
        <f t="shared" si="173"/>
        <v>44944</v>
      </c>
      <c r="Q374" s="279">
        <f t="shared" si="174"/>
        <v>45309</v>
      </c>
      <c r="R374" s="279">
        <f t="shared" si="175"/>
        <v>45675</v>
      </c>
      <c r="S374" s="279">
        <f t="shared" si="176"/>
        <v>46040</v>
      </c>
    </row>
    <row r="375" spans="2:19" s="8" customFormat="1" ht="30" customHeight="1">
      <c r="B375" s="28"/>
      <c r="C375" s="137">
        <f t="shared" si="160"/>
        <v>40197</v>
      </c>
      <c r="D375" s="279">
        <f t="shared" si="161"/>
        <v>40562</v>
      </c>
      <c r="E375" s="279">
        <f t="shared" si="162"/>
        <v>40927</v>
      </c>
      <c r="F375" s="279">
        <f t="shared" si="163"/>
        <v>41293</v>
      </c>
      <c r="G375" s="279">
        <f t="shared" si="164"/>
        <v>41658</v>
      </c>
      <c r="H375" s="279">
        <f t="shared" si="165"/>
        <v>42023</v>
      </c>
      <c r="I375" s="279">
        <f t="shared" si="166"/>
        <v>42388</v>
      </c>
      <c r="J375" s="279">
        <f t="shared" si="167"/>
        <v>42754</v>
      </c>
      <c r="K375" s="279">
        <f t="shared" si="168"/>
        <v>43119</v>
      </c>
      <c r="L375" s="279">
        <f t="shared" si="169"/>
        <v>43484</v>
      </c>
      <c r="M375" s="279">
        <f t="shared" si="170"/>
        <v>43849</v>
      </c>
      <c r="N375" s="279">
        <f t="shared" si="171"/>
        <v>44215</v>
      </c>
      <c r="O375" s="279">
        <f t="shared" si="172"/>
        <v>44580</v>
      </c>
      <c r="P375" s="279">
        <f t="shared" si="173"/>
        <v>44945</v>
      </c>
      <c r="Q375" s="279">
        <f t="shared" si="174"/>
        <v>45310</v>
      </c>
      <c r="R375" s="279">
        <f t="shared" si="175"/>
        <v>45676</v>
      </c>
      <c r="S375" s="279">
        <f t="shared" si="176"/>
        <v>46041</v>
      </c>
    </row>
    <row r="376" spans="2:19" s="8" customFormat="1" ht="30" customHeight="1">
      <c r="B376" s="28"/>
      <c r="C376" s="137">
        <f t="shared" si="160"/>
        <v>40198</v>
      </c>
      <c r="D376" s="279">
        <f t="shared" si="161"/>
        <v>40563</v>
      </c>
      <c r="E376" s="279">
        <f t="shared" si="162"/>
        <v>40928</v>
      </c>
      <c r="F376" s="279">
        <f t="shared" si="163"/>
        <v>41294</v>
      </c>
      <c r="G376" s="279">
        <f t="shared" si="164"/>
        <v>41659</v>
      </c>
      <c r="H376" s="279">
        <f t="shared" si="165"/>
        <v>42024</v>
      </c>
      <c r="I376" s="279">
        <f t="shared" si="166"/>
        <v>42389</v>
      </c>
      <c r="J376" s="279">
        <f t="shared" si="167"/>
        <v>42755</v>
      </c>
      <c r="K376" s="279">
        <f t="shared" si="168"/>
        <v>43120</v>
      </c>
      <c r="L376" s="279">
        <f t="shared" si="169"/>
        <v>43485</v>
      </c>
      <c r="M376" s="279">
        <f t="shared" si="170"/>
        <v>43850</v>
      </c>
      <c r="N376" s="279">
        <f t="shared" si="171"/>
        <v>44216</v>
      </c>
      <c r="O376" s="279">
        <f t="shared" si="172"/>
        <v>44581</v>
      </c>
      <c r="P376" s="279">
        <f t="shared" si="173"/>
        <v>44946</v>
      </c>
      <c r="Q376" s="279">
        <f t="shared" si="174"/>
        <v>45311</v>
      </c>
      <c r="R376" s="279">
        <f t="shared" si="175"/>
        <v>45677</v>
      </c>
      <c r="S376" s="279">
        <f t="shared" si="176"/>
        <v>46042</v>
      </c>
    </row>
    <row r="377" spans="2:19" s="8" customFormat="1" ht="30" customHeight="1">
      <c r="B377" s="28"/>
      <c r="C377" s="137">
        <f t="shared" si="160"/>
        <v>40199</v>
      </c>
      <c r="D377" s="279">
        <f t="shared" si="161"/>
        <v>40564</v>
      </c>
      <c r="E377" s="279">
        <f t="shared" si="162"/>
        <v>40929</v>
      </c>
      <c r="F377" s="279">
        <f t="shared" si="163"/>
        <v>41295</v>
      </c>
      <c r="G377" s="279">
        <f t="shared" si="164"/>
        <v>41660</v>
      </c>
      <c r="H377" s="279">
        <f t="shared" si="165"/>
        <v>42025</v>
      </c>
      <c r="I377" s="279">
        <f t="shared" si="166"/>
        <v>42390</v>
      </c>
      <c r="J377" s="279">
        <f t="shared" si="167"/>
        <v>42756</v>
      </c>
      <c r="K377" s="279">
        <f t="shared" si="168"/>
        <v>43121</v>
      </c>
      <c r="L377" s="279">
        <f t="shared" si="169"/>
        <v>43486</v>
      </c>
      <c r="M377" s="279">
        <f t="shared" si="170"/>
        <v>43851</v>
      </c>
      <c r="N377" s="279">
        <f t="shared" si="171"/>
        <v>44217</v>
      </c>
      <c r="O377" s="279">
        <f t="shared" si="172"/>
        <v>44582</v>
      </c>
      <c r="P377" s="279">
        <f t="shared" si="173"/>
        <v>44947</v>
      </c>
      <c r="Q377" s="279">
        <f t="shared" si="174"/>
        <v>45312</v>
      </c>
      <c r="R377" s="279">
        <f t="shared" si="175"/>
        <v>45678</v>
      </c>
      <c r="S377" s="279">
        <f t="shared" si="176"/>
        <v>46043</v>
      </c>
    </row>
    <row r="378" spans="2:19" s="8" customFormat="1" ht="30" customHeight="1">
      <c r="B378" s="28"/>
      <c r="C378" s="137">
        <f t="shared" si="160"/>
        <v>40200</v>
      </c>
      <c r="D378" s="279">
        <f t="shared" si="161"/>
        <v>40565</v>
      </c>
      <c r="E378" s="279">
        <f t="shared" si="162"/>
        <v>40930</v>
      </c>
      <c r="F378" s="279">
        <f t="shared" si="163"/>
        <v>41296</v>
      </c>
      <c r="G378" s="279">
        <f t="shared" si="164"/>
        <v>41661</v>
      </c>
      <c r="H378" s="279">
        <f t="shared" si="165"/>
        <v>42026</v>
      </c>
      <c r="I378" s="279">
        <f t="shared" si="166"/>
        <v>42391</v>
      </c>
      <c r="J378" s="279">
        <f t="shared" si="167"/>
        <v>42757</v>
      </c>
      <c r="K378" s="279">
        <f t="shared" si="168"/>
        <v>43122</v>
      </c>
      <c r="L378" s="279">
        <f t="shared" si="169"/>
        <v>43487</v>
      </c>
      <c r="M378" s="279">
        <f t="shared" si="170"/>
        <v>43852</v>
      </c>
      <c r="N378" s="279">
        <f t="shared" si="171"/>
        <v>44218</v>
      </c>
      <c r="O378" s="279">
        <f t="shared" si="172"/>
        <v>44583</v>
      </c>
      <c r="P378" s="279">
        <f t="shared" si="173"/>
        <v>44948</v>
      </c>
      <c r="Q378" s="279">
        <f t="shared" si="174"/>
        <v>45313</v>
      </c>
      <c r="R378" s="279">
        <f t="shared" si="175"/>
        <v>45679</v>
      </c>
      <c r="S378" s="279">
        <f t="shared" si="176"/>
        <v>46044</v>
      </c>
    </row>
    <row r="379" spans="2:19" s="8" customFormat="1" ht="30" customHeight="1">
      <c r="B379" s="28"/>
      <c r="C379" s="137">
        <f t="shared" si="160"/>
        <v>40201</v>
      </c>
      <c r="D379" s="279">
        <f t="shared" si="161"/>
        <v>40566</v>
      </c>
      <c r="E379" s="279">
        <f t="shared" si="162"/>
        <v>40931</v>
      </c>
      <c r="F379" s="279">
        <f t="shared" si="163"/>
        <v>41297</v>
      </c>
      <c r="G379" s="279">
        <f t="shared" si="164"/>
        <v>41662</v>
      </c>
      <c r="H379" s="279">
        <f t="shared" si="165"/>
        <v>42027</v>
      </c>
      <c r="I379" s="279">
        <f t="shared" si="166"/>
        <v>42392</v>
      </c>
      <c r="J379" s="279">
        <f t="shared" si="167"/>
        <v>42758</v>
      </c>
      <c r="K379" s="279">
        <f t="shared" si="168"/>
        <v>43123</v>
      </c>
      <c r="L379" s="279">
        <f t="shared" si="169"/>
        <v>43488</v>
      </c>
      <c r="M379" s="279">
        <f t="shared" si="170"/>
        <v>43853</v>
      </c>
      <c r="N379" s="279">
        <f t="shared" si="171"/>
        <v>44219</v>
      </c>
      <c r="O379" s="279">
        <f t="shared" si="172"/>
        <v>44584</v>
      </c>
      <c r="P379" s="279">
        <f t="shared" si="173"/>
        <v>44949</v>
      </c>
      <c r="Q379" s="279">
        <f t="shared" si="174"/>
        <v>45314</v>
      </c>
      <c r="R379" s="279">
        <f t="shared" si="175"/>
        <v>45680</v>
      </c>
      <c r="S379" s="279">
        <f t="shared" si="176"/>
        <v>46045</v>
      </c>
    </row>
    <row r="380" spans="2:19" s="8" customFormat="1" ht="30" customHeight="1">
      <c r="B380" s="28"/>
      <c r="C380" s="137">
        <f t="shared" si="160"/>
        <v>40202</v>
      </c>
      <c r="D380" s="279">
        <f t="shared" si="161"/>
        <v>40567</v>
      </c>
      <c r="E380" s="279">
        <f t="shared" si="162"/>
        <v>40932</v>
      </c>
      <c r="F380" s="279">
        <f t="shared" si="163"/>
        <v>41298</v>
      </c>
      <c r="G380" s="279">
        <f t="shared" si="164"/>
        <v>41663</v>
      </c>
      <c r="H380" s="279">
        <f t="shared" si="165"/>
        <v>42028</v>
      </c>
      <c r="I380" s="279">
        <f t="shared" si="166"/>
        <v>42393</v>
      </c>
      <c r="J380" s="279">
        <f t="shared" si="167"/>
        <v>42759</v>
      </c>
      <c r="K380" s="279">
        <f t="shared" si="168"/>
        <v>43124</v>
      </c>
      <c r="L380" s="279">
        <f t="shared" si="169"/>
        <v>43489</v>
      </c>
      <c r="M380" s="279">
        <f t="shared" si="170"/>
        <v>43854</v>
      </c>
      <c r="N380" s="279">
        <f t="shared" si="171"/>
        <v>44220</v>
      </c>
      <c r="O380" s="279">
        <f t="shared" si="172"/>
        <v>44585</v>
      </c>
      <c r="P380" s="279">
        <f t="shared" si="173"/>
        <v>44950</v>
      </c>
      <c r="Q380" s="279">
        <f t="shared" si="174"/>
        <v>45315</v>
      </c>
      <c r="R380" s="279">
        <f t="shared" si="175"/>
        <v>45681</v>
      </c>
      <c r="S380" s="279">
        <f t="shared" si="176"/>
        <v>46046</v>
      </c>
    </row>
    <row r="381" spans="2:19" s="8" customFormat="1" ht="30" customHeight="1">
      <c r="B381" s="28"/>
      <c r="C381" s="137">
        <f t="shared" si="160"/>
        <v>40203</v>
      </c>
      <c r="D381" s="279">
        <f t="shared" si="161"/>
        <v>40568</v>
      </c>
      <c r="E381" s="279">
        <f t="shared" si="162"/>
        <v>40933</v>
      </c>
      <c r="F381" s="279">
        <f t="shared" si="163"/>
        <v>41299</v>
      </c>
      <c r="G381" s="279">
        <f t="shared" si="164"/>
        <v>41664</v>
      </c>
      <c r="H381" s="279">
        <f t="shared" si="165"/>
        <v>42029</v>
      </c>
      <c r="I381" s="279">
        <f t="shared" si="166"/>
        <v>42394</v>
      </c>
      <c r="J381" s="279">
        <f t="shared" si="167"/>
        <v>42760</v>
      </c>
      <c r="K381" s="279">
        <f t="shared" si="168"/>
        <v>43125</v>
      </c>
      <c r="L381" s="279">
        <f t="shared" si="169"/>
        <v>43490</v>
      </c>
      <c r="M381" s="279">
        <f t="shared" si="170"/>
        <v>43855</v>
      </c>
      <c r="N381" s="279">
        <f t="shared" si="171"/>
        <v>44221</v>
      </c>
      <c r="O381" s="279">
        <f t="shared" si="172"/>
        <v>44586</v>
      </c>
      <c r="P381" s="279">
        <f t="shared" si="173"/>
        <v>44951</v>
      </c>
      <c r="Q381" s="279">
        <f t="shared" si="174"/>
        <v>45316</v>
      </c>
      <c r="R381" s="279">
        <f t="shared" si="175"/>
        <v>45682</v>
      </c>
      <c r="S381" s="279">
        <f t="shared" si="176"/>
        <v>46047</v>
      </c>
    </row>
    <row r="382" spans="2:19" s="8" customFormat="1" ht="30" customHeight="1">
      <c r="B382" s="28"/>
      <c r="C382" s="137">
        <f t="shared" si="160"/>
        <v>40204</v>
      </c>
      <c r="D382" s="279">
        <f t="shared" si="161"/>
        <v>40569</v>
      </c>
      <c r="E382" s="279">
        <f t="shared" si="162"/>
        <v>40934</v>
      </c>
      <c r="F382" s="279">
        <f t="shared" si="163"/>
        <v>41300</v>
      </c>
      <c r="G382" s="279">
        <f t="shared" si="164"/>
        <v>41665</v>
      </c>
      <c r="H382" s="279">
        <f t="shared" si="165"/>
        <v>42030</v>
      </c>
      <c r="I382" s="279">
        <f t="shared" si="166"/>
        <v>42395</v>
      </c>
      <c r="J382" s="279">
        <f t="shared" si="167"/>
        <v>42761</v>
      </c>
      <c r="K382" s="279">
        <f t="shared" si="168"/>
        <v>43126</v>
      </c>
      <c r="L382" s="279">
        <f t="shared" si="169"/>
        <v>43491</v>
      </c>
      <c r="M382" s="279">
        <f t="shared" si="170"/>
        <v>43856</v>
      </c>
      <c r="N382" s="279">
        <f t="shared" si="171"/>
        <v>44222</v>
      </c>
      <c r="O382" s="279">
        <f t="shared" si="172"/>
        <v>44587</v>
      </c>
      <c r="P382" s="279">
        <f t="shared" si="173"/>
        <v>44952</v>
      </c>
      <c r="Q382" s="279">
        <f t="shared" si="174"/>
        <v>45317</v>
      </c>
      <c r="R382" s="279">
        <f t="shared" si="175"/>
        <v>45683</v>
      </c>
      <c r="S382" s="279">
        <f t="shared" si="176"/>
        <v>46048</v>
      </c>
    </row>
    <row r="383" spans="2:19" s="8" customFormat="1" ht="30" customHeight="1">
      <c r="B383" s="28"/>
      <c r="C383" s="137">
        <f t="shared" si="160"/>
        <v>40205</v>
      </c>
      <c r="D383" s="279">
        <f t="shared" si="161"/>
        <v>40570</v>
      </c>
      <c r="E383" s="279">
        <f t="shared" si="162"/>
        <v>40935</v>
      </c>
      <c r="F383" s="279">
        <f t="shared" si="163"/>
        <v>41301</v>
      </c>
      <c r="G383" s="279">
        <f t="shared" si="164"/>
        <v>41666</v>
      </c>
      <c r="H383" s="279">
        <f t="shared" si="165"/>
        <v>42031</v>
      </c>
      <c r="I383" s="279">
        <f t="shared" si="166"/>
        <v>42396</v>
      </c>
      <c r="J383" s="279">
        <f t="shared" si="167"/>
        <v>42762</v>
      </c>
      <c r="K383" s="279">
        <f t="shared" si="168"/>
        <v>43127</v>
      </c>
      <c r="L383" s="279">
        <f t="shared" si="169"/>
        <v>43492</v>
      </c>
      <c r="M383" s="279">
        <f t="shared" si="170"/>
        <v>43857</v>
      </c>
      <c r="N383" s="279">
        <f t="shared" si="171"/>
        <v>44223</v>
      </c>
      <c r="O383" s="279">
        <f t="shared" si="172"/>
        <v>44588</v>
      </c>
      <c r="P383" s="279">
        <f t="shared" si="173"/>
        <v>44953</v>
      </c>
      <c r="Q383" s="279">
        <f t="shared" si="174"/>
        <v>45318</v>
      </c>
      <c r="R383" s="279">
        <f t="shared" si="175"/>
        <v>45684</v>
      </c>
      <c r="S383" s="279">
        <f t="shared" si="176"/>
        <v>46049</v>
      </c>
    </row>
    <row r="384" spans="2:19" s="8" customFormat="1" ht="30" customHeight="1">
      <c r="B384" s="28"/>
      <c r="C384" s="137">
        <f t="shared" si="160"/>
        <v>40206</v>
      </c>
      <c r="D384" s="279">
        <f t="shared" si="161"/>
        <v>40571</v>
      </c>
      <c r="E384" s="279">
        <f t="shared" si="162"/>
        <v>40936</v>
      </c>
      <c r="F384" s="279">
        <f t="shared" si="163"/>
        <v>41302</v>
      </c>
      <c r="G384" s="279">
        <f t="shared" si="164"/>
        <v>41667</v>
      </c>
      <c r="H384" s="279">
        <f t="shared" si="165"/>
        <v>42032</v>
      </c>
      <c r="I384" s="279">
        <f t="shared" si="166"/>
        <v>42397</v>
      </c>
      <c r="J384" s="279">
        <f t="shared" si="167"/>
        <v>42763</v>
      </c>
      <c r="K384" s="279">
        <f t="shared" si="168"/>
        <v>43128</v>
      </c>
      <c r="L384" s="279">
        <f t="shared" si="169"/>
        <v>43493</v>
      </c>
      <c r="M384" s="279">
        <f t="shared" si="170"/>
        <v>43858</v>
      </c>
      <c r="N384" s="279">
        <f t="shared" si="171"/>
        <v>44224</v>
      </c>
      <c r="O384" s="279">
        <f t="shared" si="172"/>
        <v>44589</v>
      </c>
      <c r="P384" s="279">
        <f t="shared" si="173"/>
        <v>44954</v>
      </c>
      <c r="Q384" s="279">
        <f t="shared" si="174"/>
        <v>45319</v>
      </c>
      <c r="R384" s="279">
        <f t="shared" si="175"/>
        <v>45685</v>
      </c>
      <c r="S384" s="279">
        <f t="shared" si="176"/>
        <v>46050</v>
      </c>
    </row>
    <row r="385" spans="2:19" s="8" customFormat="1" ht="30" customHeight="1">
      <c r="B385" s="28"/>
      <c r="C385" s="137">
        <f t="shared" si="160"/>
        <v>40207</v>
      </c>
      <c r="D385" s="279">
        <f t="shared" si="161"/>
        <v>40572</v>
      </c>
      <c r="E385" s="279">
        <f t="shared" si="162"/>
        <v>40937</v>
      </c>
      <c r="F385" s="279">
        <f t="shared" si="163"/>
        <v>41303</v>
      </c>
      <c r="G385" s="279">
        <f t="shared" si="164"/>
        <v>41668</v>
      </c>
      <c r="H385" s="279">
        <f t="shared" si="165"/>
        <v>42033</v>
      </c>
      <c r="I385" s="279">
        <f t="shared" si="166"/>
        <v>42398</v>
      </c>
      <c r="J385" s="279">
        <f t="shared" si="167"/>
        <v>42764</v>
      </c>
      <c r="K385" s="279">
        <f t="shared" si="168"/>
        <v>43129</v>
      </c>
      <c r="L385" s="279">
        <f t="shared" si="169"/>
        <v>43494</v>
      </c>
      <c r="M385" s="279">
        <f t="shared" si="170"/>
        <v>43859</v>
      </c>
      <c r="N385" s="279">
        <f t="shared" si="171"/>
        <v>44225</v>
      </c>
      <c r="O385" s="279">
        <f t="shared" si="172"/>
        <v>44590</v>
      </c>
      <c r="P385" s="279">
        <f t="shared" si="173"/>
        <v>44955</v>
      </c>
      <c r="Q385" s="279">
        <f t="shared" si="174"/>
        <v>45320</v>
      </c>
      <c r="R385" s="279">
        <f t="shared" si="175"/>
        <v>45686</v>
      </c>
      <c r="S385" s="279">
        <f t="shared" si="176"/>
        <v>46051</v>
      </c>
    </row>
    <row r="386" spans="2:19" s="8" customFormat="1" ht="30" customHeight="1">
      <c r="B386" s="28"/>
      <c r="C386" s="137">
        <f t="shared" si="160"/>
        <v>40208</v>
      </c>
      <c r="D386" s="279">
        <f t="shared" si="161"/>
        <v>40573</v>
      </c>
      <c r="E386" s="279">
        <f t="shared" si="162"/>
        <v>40938</v>
      </c>
      <c r="F386" s="279">
        <f t="shared" si="163"/>
        <v>41304</v>
      </c>
      <c r="G386" s="279">
        <f t="shared" si="164"/>
        <v>41669</v>
      </c>
      <c r="H386" s="279">
        <f t="shared" si="165"/>
        <v>42034</v>
      </c>
      <c r="I386" s="279">
        <f t="shared" si="166"/>
        <v>42399</v>
      </c>
      <c r="J386" s="279">
        <f t="shared" si="167"/>
        <v>42765</v>
      </c>
      <c r="K386" s="279">
        <f t="shared" si="168"/>
        <v>43130</v>
      </c>
      <c r="L386" s="279">
        <f t="shared" si="169"/>
        <v>43495</v>
      </c>
      <c r="M386" s="279">
        <f t="shared" si="170"/>
        <v>43860</v>
      </c>
      <c r="N386" s="279">
        <f t="shared" si="171"/>
        <v>44226</v>
      </c>
      <c r="O386" s="279">
        <f t="shared" si="172"/>
        <v>44591</v>
      </c>
      <c r="P386" s="279">
        <f t="shared" si="173"/>
        <v>44956</v>
      </c>
      <c r="Q386" s="279">
        <f t="shared" si="174"/>
        <v>45321</v>
      </c>
      <c r="R386" s="279">
        <f t="shared" si="175"/>
        <v>45687</v>
      </c>
      <c r="S386" s="279">
        <f t="shared" si="176"/>
        <v>46052</v>
      </c>
    </row>
    <row r="387" spans="2:19" s="8" customFormat="1" ht="30" customHeight="1">
      <c r="B387" s="28"/>
      <c r="C387" s="137">
        <f t="shared" si="160"/>
        <v>40209</v>
      </c>
      <c r="D387" s="279">
        <f t="shared" si="161"/>
        <v>40574</v>
      </c>
      <c r="E387" s="279">
        <f t="shared" si="162"/>
        <v>40939</v>
      </c>
      <c r="F387" s="279">
        <f t="shared" si="163"/>
        <v>41305</v>
      </c>
      <c r="G387" s="279">
        <f t="shared" si="164"/>
        <v>41670</v>
      </c>
      <c r="H387" s="279">
        <f t="shared" si="165"/>
        <v>42035</v>
      </c>
      <c r="I387" s="279">
        <f t="shared" si="166"/>
        <v>42400</v>
      </c>
      <c r="J387" s="279">
        <f t="shared" si="167"/>
        <v>42766</v>
      </c>
      <c r="K387" s="279">
        <f t="shared" si="168"/>
        <v>43131</v>
      </c>
      <c r="L387" s="279">
        <f t="shared" si="169"/>
        <v>43496</v>
      </c>
      <c r="M387" s="279">
        <f t="shared" si="170"/>
        <v>43861</v>
      </c>
      <c r="N387" s="279">
        <f t="shared" si="171"/>
        <v>44227</v>
      </c>
      <c r="O387" s="279">
        <f t="shared" si="172"/>
        <v>44592</v>
      </c>
      <c r="P387" s="279">
        <f t="shared" si="173"/>
        <v>44957</v>
      </c>
      <c r="Q387" s="279">
        <f t="shared" si="174"/>
        <v>45322</v>
      </c>
      <c r="R387" s="279">
        <f t="shared" si="175"/>
        <v>45688</v>
      </c>
      <c r="S387" s="279">
        <f t="shared" si="176"/>
        <v>46053</v>
      </c>
    </row>
    <row r="388" spans="2:19" s="8" customFormat="1" ht="30" customHeight="1">
      <c r="B388" s="28"/>
      <c r="C388" s="137">
        <f t="shared" si="160"/>
        <v>40210</v>
      </c>
      <c r="D388" s="279">
        <f t="shared" si="161"/>
        <v>40575</v>
      </c>
      <c r="E388" s="279">
        <f t="shared" si="162"/>
        <v>40940</v>
      </c>
      <c r="F388" s="279">
        <f t="shared" si="163"/>
        <v>41306</v>
      </c>
      <c r="G388" s="279">
        <f t="shared" si="164"/>
        <v>41671</v>
      </c>
      <c r="H388" s="279">
        <f t="shared" si="165"/>
        <v>42036</v>
      </c>
      <c r="I388" s="279">
        <f t="shared" si="166"/>
        <v>42401</v>
      </c>
      <c r="J388" s="279">
        <f t="shared" si="167"/>
        <v>42767</v>
      </c>
      <c r="K388" s="279">
        <f t="shared" si="168"/>
        <v>43132</v>
      </c>
      <c r="L388" s="279">
        <f t="shared" si="169"/>
        <v>43497</v>
      </c>
      <c r="M388" s="279">
        <f t="shared" si="170"/>
        <v>43862</v>
      </c>
      <c r="N388" s="279">
        <f t="shared" si="171"/>
        <v>44228</v>
      </c>
      <c r="O388" s="279">
        <f t="shared" si="172"/>
        <v>44593</v>
      </c>
      <c r="P388" s="279">
        <f t="shared" si="173"/>
        <v>44958</v>
      </c>
      <c r="Q388" s="279">
        <f t="shared" si="174"/>
        <v>45323</v>
      </c>
      <c r="R388" s="279">
        <f t="shared" si="175"/>
        <v>45689</v>
      </c>
      <c r="S388" s="279">
        <f t="shared" si="176"/>
        <v>46054</v>
      </c>
    </row>
    <row r="389" spans="2:19" s="8" customFormat="1" ht="30" customHeight="1">
      <c r="B389" s="28"/>
      <c r="C389" s="137">
        <f t="shared" si="160"/>
        <v>40211</v>
      </c>
      <c r="D389" s="279">
        <f t="shared" si="161"/>
        <v>40576</v>
      </c>
      <c r="E389" s="279">
        <f t="shared" si="162"/>
        <v>40941</v>
      </c>
      <c r="F389" s="279">
        <f t="shared" si="163"/>
        <v>41307</v>
      </c>
      <c r="G389" s="279">
        <f t="shared" si="164"/>
        <v>41672</v>
      </c>
      <c r="H389" s="279">
        <f t="shared" si="165"/>
        <v>42037</v>
      </c>
      <c r="I389" s="279">
        <f t="shared" si="166"/>
        <v>42402</v>
      </c>
      <c r="J389" s="279">
        <f t="shared" si="167"/>
        <v>42768</v>
      </c>
      <c r="K389" s="279">
        <f t="shared" si="168"/>
        <v>43133</v>
      </c>
      <c r="L389" s="279">
        <f t="shared" si="169"/>
        <v>43498</v>
      </c>
      <c r="M389" s="279">
        <f t="shared" si="170"/>
        <v>43863</v>
      </c>
      <c r="N389" s="279">
        <f t="shared" si="171"/>
        <v>44229</v>
      </c>
      <c r="O389" s="279">
        <f t="shared" si="172"/>
        <v>44594</v>
      </c>
      <c r="P389" s="279">
        <f t="shared" si="173"/>
        <v>44959</v>
      </c>
      <c r="Q389" s="279">
        <f t="shared" si="174"/>
        <v>45324</v>
      </c>
      <c r="R389" s="279">
        <f t="shared" si="175"/>
        <v>45690</v>
      </c>
      <c r="S389" s="279">
        <f t="shared" si="176"/>
        <v>46055</v>
      </c>
    </row>
    <row r="390" spans="2:19" s="8" customFormat="1" ht="30" customHeight="1">
      <c r="B390" s="28"/>
      <c r="C390" s="137">
        <f t="shared" si="160"/>
        <v>40212</v>
      </c>
      <c r="D390" s="279">
        <f t="shared" si="161"/>
        <v>40577</v>
      </c>
      <c r="E390" s="279">
        <f t="shared" si="162"/>
        <v>40942</v>
      </c>
      <c r="F390" s="279">
        <f t="shared" si="163"/>
        <v>41308</v>
      </c>
      <c r="G390" s="279">
        <f t="shared" si="164"/>
        <v>41673</v>
      </c>
      <c r="H390" s="279">
        <f t="shared" si="165"/>
        <v>42038</v>
      </c>
      <c r="I390" s="279">
        <f t="shared" si="166"/>
        <v>42403</v>
      </c>
      <c r="J390" s="279">
        <f t="shared" si="167"/>
        <v>42769</v>
      </c>
      <c r="K390" s="279">
        <f t="shared" si="168"/>
        <v>43134</v>
      </c>
      <c r="L390" s="279">
        <f t="shared" si="169"/>
        <v>43499</v>
      </c>
      <c r="M390" s="279">
        <f t="shared" si="170"/>
        <v>43864</v>
      </c>
      <c r="N390" s="279">
        <f t="shared" si="171"/>
        <v>44230</v>
      </c>
      <c r="O390" s="279">
        <f t="shared" si="172"/>
        <v>44595</v>
      </c>
      <c r="P390" s="279">
        <f t="shared" si="173"/>
        <v>44960</v>
      </c>
      <c r="Q390" s="279">
        <f t="shared" si="174"/>
        <v>45325</v>
      </c>
      <c r="R390" s="279">
        <f t="shared" si="175"/>
        <v>45691</v>
      </c>
      <c r="S390" s="279">
        <f t="shared" si="176"/>
        <v>46056</v>
      </c>
    </row>
    <row r="391" spans="2:19" s="8" customFormat="1" ht="30" customHeight="1">
      <c r="B391" s="28"/>
      <c r="C391" s="137">
        <f t="shared" si="160"/>
        <v>40213</v>
      </c>
      <c r="D391" s="279">
        <f t="shared" si="161"/>
        <v>40578</v>
      </c>
      <c r="E391" s="279">
        <f t="shared" si="162"/>
        <v>40943</v>
      </c>
      <c r="F391" s="279">
        <f t="shared" si="163"/>
        <v>41309</v>
      </c>
      <c r="G391" s="279">
        <f t="shared" si="164"/>
        <v>41674</v>
      </c>
      <c r="H391" s="279">
        <f t="shared" si="165"/>
        <v>42039</v>
      </c>
      <c r="I391" s="279">
        <f t="shared" si="166"/>
        <v>42404</v>
      </c>
      <c r="J391" s="279">
        <f t="shared" si="167"/>
        <v>42770</v>
      </c>
      <c r="K391" s="279">
        <f t="shared" si="168"/>
        <v>43135</v>
      </c>
      <c r="L391" s="279">
        <f t="shared" si="169"/>
        <v>43500</v>
      </c>
      <c r="M391" s="279">
        <f t="shared" si="170"/>
        <v>43865</v>
      </c>
      <c r="N391" s="279">
        <f t="shared" si="171"/>
        <v>44231</v>
      </c>
      <c r="O391" s="279">
        <f t="shared" si="172"/>
        <v>44596</v>
      </c>
      <c r="P391" s="279">
        <f t="shared" si="173"/>
        <v>44961</v>
      </c>
      <c r="Q391" s="279">
        <f t="shared" si="174"/>
        <v>45326</v>
      </c>
      <c r="R391" s="279">
        <f t="shared" si="175"/>
        <v>45692</v>
      </c>
      <c r="S391" s="279">
        <f t="shared" si="176"/>
        <v>46057</v>
      </c>
    </row>
    <row r="392" spans="2:19" s="8" customFormat="1" ht="30" customHeight="1">
      <c r="B392" s="28"/>
      <c r="C392" s="137">
        <f t="shared" si="160"/>
        <v>40214</v>
      </c>
      <c r="D392" s="279">
        <f t="shared" si="161"/>
        <v>40579</v>
      </c>
      <c r="E392" s="279">
        <f t="shared" si="162"/>
        <v>40944</v>
      </c>
      <c r="F392" s="279">
        <f t="shared" si="163"/>
        <v>41310</v>
      </c>
      <c r="G392" s="279">
        <f t="shared" si="164"/>
        <v>41675</v>
      </c>
      <c r="H392" s="279">
        <f t="shared" si="165"/>
        <v>42040</v>
      </c>
      <c r="I392" s="279">
        <f t="shared" si="166"/>
        <v>42405</v>
      </c>
      <c r="J392" s="279">
        <f t="shared" si="167"/>
        <v>42771</v>
      </c>
      <c r="K392" s="279">
        <f t="shared" si="168"/>
        <v>43136</v>
      </c>
      <c r="L392" s="279">
        <f t="shared" si="169"/>
        <v>43501</v>
      </c>
      <c r="M392" s="279">
        <f t="shared" si="170"/>
        <v>43866</v>
      </c>
      <c r="N392" s="279">
        <f t="shared" si="171"/>
        <v>44232</v>
      </c>
      <c r="O392" s="279">
        <f t="shared" si="172"/>
        <v>44597</v>
      </c>
      <c r="P392" s="279">
        <f t="shared" si="173"/>
        <v>44962</v>
      </c>
      <c r="Q392" s="279">
        <f t="shared" si="174"/>
        <v>45327</v>
      </c>
      <c r="R392" s="279">
        <f t="shared" si="175"/>
        <v>45693</v>
      </c>
      <c r="S392" s="279">
        <f t="shared" si="176"/>
        <v>46058</v>
      </c>
    </row>
    <row r="393" spans="2:19" s="8" customFormat="1" ht="30" customHeight="1">
      <c r="B393" s="28"/>
      <c r="C393" s="137">
        <f t="shared" si="160"/>
        <v>40215</v>
      </c>
      <c r="D393" s="279">
        <f t="shared" si="161"/>
        <v>40580</v>
      </c>
      <c r="E393" s="279">
        <f t="shared" si="162"/>
        <v>40945</v>
      </c>
      <c r="F393" s="279">
        <f t="shared" si="163"/>
        <v>41311</v>
      </c>
      <c r="G393" s="279">
        <f t="shared" si="164"/>
        <v>41676</v>
      </c>
      <c r="H393" s="279">
        <f t="shared" si="165"/>
        <v>42041</v>
      </c>
      <c r="I393" s="279">
        <f t="shared" si="166"/>
        <v>42406</v>
      </c>
      <c r="J393" s="279">
        <f t="shared" si="167"/>
        <v>42772</v>
      </c>
      <c r="K393" s="279">
        <f t="shared" si="168"/>
        <v>43137</v>
      </c>
      <c r="L393" s="279">
        <f t="shared" si="169"/>
        <v>43502</v>
      </c>
      <c r="M393" s="279">
        <f t="shared" si="170"/>
        <v>43867</v>
      </c>
      <c r="N393" s="279">
        <f t="shared" si="171"/>
        <v>44233</v>
      </c>
      <c r="O393" s="279">
        <f t="shared" si="172"/>
        <v>44598</v>
      </c>
      <c r="P393" s="279">
        <f t="shared" si="173"/>
        <v>44963</v>
      </c>
      <c r="Q393" s="279">
        <f t="shared" si="174"/>
        <v>45328</v>
      </c>
      <c r="R393" s="279">
        <f t="shared" si="175"/>
        <v>45694</v>
      </c>
      <c r="S393" s="279">
        <f t="shared" si="176"/>
        <v>46059</v>
      </c>
    </row>
    <row r="394" spans="2:19" s="8" customFormat="1" ht="30" customHeight="1">
      <c r="B394" s="28"/>
      <c r="C394" s="137">
        <f t="shared" si="160"/>
        <v>40216</v>
      </c>
      <c r="D394" s="279">
        <f t="shared" si="161"/>
        <v>40581</v>
      </c>
      <c r="E394" s="279">
        <f t="shared" si="162"/>
        <v>40946</v>
      </c>
      <c r="F394" s="279">
        <f t="shared" si="163"/>
        <v>41312</v>
      </c>
      <c r="G394" s="279">
        <f t="shared" si="164"/>
        <v>41677</v>
      </c>
      <c r="H394" s="279">
        <f t="shared" si="165"/>
        <v>42042</v>
      </c>
      <c r="I394" s="279">
        <f t="shared" si="166"/>
        <v>42407</v>
      </c>
      <c r="J394" s="279">
        <f t="shared" si="167"/>
        <v>42773</v>
      </c>
      <c r="K394" s="279">
        <f t="shared" si="168"/>
        <v>43138</v>
      </c>
      <c r="L394" s="279">
        <f t="shared" si="169"/>
        <v>43503</v>
      </c>
      <c r="M394" s="279">
        <f t="shared" si="170"/>
        <v>43868</v>
      </c>
      <c r="N394" s="279">
        <f t="shared" si="171"/>
        <v>44234</v>
      </c>
      <c r="O394" s="279">
        <f t="shared" si="172"/>
        <v>44599</v>
      </c>
      <c r="P394" s="279">
        <f t="shared" si="173"/>
        <v>44964</v>
      </c>
      <c r="Q394" s="279">
        <f t="shared" si="174"/>
        <v>45329</v>
      </c>
      <c r="R394" s="279">
        <f t="shared" si="175"/>
        <v>45695</v>
      </c>
      <c r="S394" s="279">
        <f t="shared" si="176"/>
        <v>46060</v>
      </c>
    </row>
    <row r="395" spans="2:19" s="8" customFormat="1" ht="30" customHeight="1">
      <c r="B395" s="28"/>
      <c r="C395" s="137">
        <f t="shared" si="160"/>
        <v>40217</v>
      </c>
      <c r="D395" s="279">
        <f t="shared" si="161"/>
        <v>40582</v>
      </c>
      <c r="E395" s="279">
        <f t="shared" si="162"/>
        <v>40947</v>
      </c>
      <c r="F395" s="279">
        <f t="shared" si="163"/>
        <v>41313</v>
      </c>
      <c r="G395" s="279">
        <f t="shared" si="164"/>
        <v>41678</v>
      </c>
      <c r="H395" s="279">
        <f t="shared" si="165"/>
        <v>42043</v>
      </c>
      <c r="I395" s="279">
        <f t="shared" si="166"/>
        <v>42408</v>
      </c>
      <c r="J395" s="279">
        <f t="shared" si="167"/>
        <v>42774</v>
      </c>
      <c r="K395" s="279">
        <f t="shared" si="168"/>
        <v>43139</v>
      </c>
      <c r="L395" s="279">
        <f t="shared" si="169"/>
        <v>43504</v>
      </c>
      <c r="M395" s="279">
        <f t="shared" si="170"/>
        <v>43869</v>
      </c>
      <c r="N395" s="279">
        <f t="shared" si="171"/>
        <v>44235</v>
      </c>
      <c r="O395" s="279">
        <f t="shared" si="172"/>
        <v>44600</v>
      </c>
      <c r="P395" s="279">
        <f t="shared" si="173"/>
        <v>44965</v>
      </c>
      <c r="Q395" s="279">
        <f t="shared" si="174"/>
        <v>45330</v>
      </c>
      <c r="R395" s="279">
        <f t="shared" si="175"/>
        <v>45696</v>
      </c>
      <c r="S395" s="279">
        <f t="shared" si="176"/>
        <v>46061</v>
      </c>
    </row>
    <row r="396" spans="2:19" s="8" customFormat="1" ht="30" customHeight="1">
      <c r="B396" s="28"/>
      <c r="C396" s="137">
        <f t="shared" si="160"/>
        <v>40218</v>
      </c>
      <c r="D396" s="279">
        <f t="shared" si="161"/>
        <v>40583</v>
      </c>
      <c r="E396" s="279">
        <f t="shared" si="162"/>
        <v>40948</v>
      </c>
      <c r="F396" s="279">
        <f t="shared" si="163"/>
        <v>41314</v>
      </c>
      <c r="G396" s="279">
        <f t="shared" si="164"/>
        <v>41679</v>
      </c>
      <c r="H396" s="279">
        <f t="shared" si="165"/>
        <v>42044</v>
      </c>
      <c r="I396" s="279">
        <f t="shared" si="166"/>
        <v>42409</v>
      </c>
      <c r="J396" s="279">
        <f t="shared" si="167"/>
        <v>42775</v>
      </c>
      <c r="K396" s="279">
        <f t="shared" si="168"/>
        <v>43140</v>
      </c>
      <c r="L396" s="279">
        <f t="shared" si="169"/>
        <v>43505</v>
      </c>
      <c r="M396" s="279">
        <f t="shared" si="170"/>
        <v>43870</v>
      </c>
      <c r="N396" s="279">
        <f t="shared" si="171"/>
        <v>44236</v>
      </c>
      <c r="O396" s="279">
        <f t="shared" si="172"/>
        <v>44601</v>
      </c>
      <c r="P396" s="279">
        <f t="shared" si="173"/>
        <v>44966</v>
      </c>
      <c r="Q396" s="279">
        <f t="shared" si="174"/>
        <v>45331</v>
      </c>
      <c r="R396" s="279">
        <f t="shared" si="175"/>
        <v>45697</v>
      </c>
      <c r="S396" s="279">
        <f t="shared" si="176"/>
        <v>46062</v>
      </c>
    </row>
    <row r="397" spans="2:19" s="8" customFormat="1" ht="30" customHeight="1">
      <c r="B397" s="28"/>
      <c r="C397" s="137">
        <f t="shared" si="160"/>
        <v>40219</v>
      </c>
      <c r="D397" s="279">
        <f t="shared" si="161"/>
        <v>40584</v>
      </c>
      <c r="E397" s="279">
        <f t="shared" si="162"/>
        <v>40949</v>
      </c>
      <c r="F397" s="279">
        <f t="shared" si="163"/>
        <v>41315</v>
      </c>
      <c r="G397" s="279">
        <f t="shared" si="164"/>
        <v>41680</v>
      </c>
      <c r="H397" s="279">
        <f t="shared" si="165"/>
        <v>42045</v>
      </c>
      <c r="I397" s="279">
        <f t="shared" si="166"/>
        <v>42410</v>
      </c>
      <c r="J397" s="279">
        <f t="shared" si="167"/>
        <v>42776</v>
      </c>
      <c r="K397" s="279">
        <f t="shared" si="168"/>
        <v>43141</v>
      </c>
      <c r="L397" s="279">
        <f t="shared" si="169"/>
        <v>43506</v>
      </c>
      <c r="M397" s="279">
        <f t="shared" si="170"/>
        <v>43871</v>
      </c>
      <c r="N397" s="279">
        <f t="shared" si="171"/>
        <v>44237</v>
      </c>
      <c r="O397" s="279">
        <f t="shared" si="172"/>
        <v>44602</v>
      </c>
      <c r="P397" s="279">
        <f t="shared" si="173"/>
        <v>44967</v>
      </c>
      <c r="Q397" s="279">
        <f t="shared" si="174"/>
        <v>45332</v>
      </c>
      <c r="R397" s="279">
        <f t="shared" si="175"/>
        <v>45698</v>
      </c>
      <c r="S397" s="279">
        <f t="shared" si="176"/>
        <v>46063</v>
      </c>
    </row>
    <row r="398" spans="2:19" s="8" customFormat="1" ht="30" customHeight="1">
      <c r="B398" s="28"/>
      <c r="C398" s="137">
        <f t="shared" si="160"/>
        <v>40220</v>
      </c>
      <c r="D398" s="279">
        <f t="shared" si="161"/>
        <v>40585</v>
      </c>
      <c r="E398" s="279">
        <f t="shared" si="162"/>
        <v>40950</v>
      </c>
      <c r="F398" s="279">
        <f t="shared" si="163"/>
        <v>41316</v>
      </c>
      <c r="G398" s="279">
        <f t="shared" si="164"/>
        <v>41681</v>
      </c>
      <c r="H398" s="279">
        <f t="shared" si="165"/>
        <v>42046</v>
      </c>
      <c r="I398" s="279">
        <f t="shared" si="166"/>
        <v>42411</v>
      </c>
      <c r="J398" s="279">
        <f t="shared" si="167"/>
        <v>42777</v>
      </c>
      <c r="K398" s="279">
        <f t="shared" si="168"/>
        <v>43142</v>
      </c>
      <c r="L398" s="279">
        <f t="shared" si="169"/>
        <v>43507</v>
      </c>
      <c r="M398" s="279">
        <f t="shared" si="170"/>
        <v>43872</v>
      </c>
      <c r="N398" s="279">
        <f t="shared" si="171"/>
        <v>44238</v>
      </c>
      <c r="O398" s="279">
        <f t="shared" si="172"/>
        <v>44603</v>
      </c>
      <c r="P398" s="279">
        <f t="shared" si="173"/>
        <v>44968</v>
      </c>
      <c r="Q398" s="279">
        <f t="shared" si="174"/>
        <v>45333</v>
      </c>
      <c r="R398" s="279">
        <f t="shared" si="175"/>
        <v>45699</v>
      </c>
      <c r="S398" s="279">
        <f t="shared" si="176"/>
        <v>46064</v>
      </c>
    </row>
    <row r="399" spans="2:19" s="8" customFormat="1" ht="30" customHeight="1">
      <c r="B399" s="28"/>
      <c r="C399" s="137">
        <f t="shared" si="160"/>
        <v>40221</v>
      </c>
      <c r="D399" s="279">
        <f t="shared" si="161"/>
        <v>40586</v>
      </c>
      <c r="E399" s="279">
        <f t="shared" si="162"/>
        <v>40951</v>
      </c>
      <c r="F399" s="279">
        <f t="shared" si="163"/>
        <v>41317</v>
      </c>
      <c r="G399" s="279">
        <f t="shared" si="164"/>
        <v>41682</v>
      </c>
      <c r="H399" s="279">
        <f t="shared" si="165"/>
        <v>42047</v>
      </c>
      <c r="I399" s="279">
        <f t="shared" si="166"/>
        <v>42412</v>
      </c>
      <c r="J399" s="279">
        <f t="shared" si="167"/>
        <v>42778</v>
      </c>
      <c r="K399" s="279">
        <f t="shared" si="168"/>
        <v>43143</v>
      </c>
      <c r="L399" s="279">
        <f t="shared" si="169"/>
        <v>43508</v>
      </c>
      <c r="M399" s="279">
        <f t="shared" si="170"/>
        <v>43873</v>
      </c>
      <c r="N399" s="279">
        <f t="shared" si="171"/>
        <v>44239</v>
      </c>
      <c r="O399" s="279">
        <f t="shared" si="172"/>
        <v>44604</v>
      </c>
      <c r="P399" s="279">
        <f t="shared" si="173"/>
        <v>44969</v>
      </c>
      <c r="Q399" s="279">
        <f t="shared" si="174"/>
        <v>45334</v>
      </c>
      <c r="R399" s="279">
        <f t="shared" si="175"/>
        <v>45700</v>
      </c>
      <c r="S399" s="279">
        <f t="shared" si="176"/>
        <v>46065</v>
      </c>
    </row>
    <row r="400" spans="2:19" s="8" customFormat="1" ht="30" customHeight="1">
      <c r="B400" s="28"/>
      <c r="C400" s="137">
        <f t="shared" si="160"/>
        <v>40222</v>
      </c>
      <c r="D400" s="279">
        <f t="shared" si="161"/>
        <v>40587</v>
      </c>
      <c r="E400" s="279">
        <f t="shared" si="162"/>
        <v>40952</v>
      </c>
      <c r="F400" s="279">
        <f t="shared" si="163"/>
        <v>41318</v>
      </c>
      <c r="G400" s="279">
        <f t="shared" si="164"/>
        <v>41683</v>
      </c>
      <c r="H400" s="279">
        <f t="shared" si="165"/>
        <v>42048</v>
      </c>
      <c r="I400" s="279">
        <f t="shared" si="166"/>
        <v>42413</v>
      </c>
      <c r="J400" s="279">
        <f t="shared" si="167"/>
        <v>42779</v>
      </c>
      <c r="K400" s="279">
        <f t="shared" si="168"/>
        <v>43144</v>
      </c>
      <c r="L400" s="279">
        <f t="shared" si="169"/>
        <v>43509</v>
      </c>
      <c r="M400" s="279">
        <f t="shared" si="170"/>
        <v>43874</v>
      </c>
      <c r="N400" s="279">
        <f t="shared" si="171"/>
        <v>44240</v>
      </c>
      <c r="O400" s="279">
        <f t="shared" si="172"/>
        <v>44605</v>
      </c>
      <c r="P400" s="279">
        <f t="shared" si="173"/>
        <v>44970</v>
      </c>
      <c r="Q400" s="279">
        <f t="shared" si="174"/>
        <v>45335</v>
      </c>
      <c r="R400" s="279">
        <f t="shared" si="175"/>
        <v>45701</v>
      </c>
      <c r="S400" s="279">
        <f t="shared" si="176"/>
        <v>46066</v>
      </c>
    </row>
    <row r="401" spans="2:19" s="8" customFormat="1" ht="30" customHeight="1">
      <c r="B401" s="28"/>
      <c r="C401" s="137">
        <f t="shared" si="160"/>
        <v>40223</v>
      </c>
      <c r="D401" s="279">
        <f t="shared" si="161"/>
        <v>40588</v>
      </c>
      <c r="E401" s="279">
        <f t="shared" si="162"/>
        <v>40953</v>
      </c>
      <c r="F401" s="279">
        <f t="shared" si="163"/>
        <v>41319</v>
      </c>
      <c r="G401" s="279">
        <f t="shared" si="164"/>
        <v>41684</v>
      </c>
      <c r="H401" s="279">
        <f t="shared" si="165"/>
        <v>42049</v>
      </c>
      <c r="I401" s="279">
        <f t="shared" si="166"/>
        <v>42414</v>
      </c>
      <c r="J401" s="279">
        <f t="shared" si="167"/>
        <v>42780</v>
      </c>
      <c r="K401" s="279">
        <f t="shared" si="168"/>
        <v>43145</v>
      </c>
      <c r="L401" s="279">
        <f t="shared" si="169"/>
        <v>43510</v>
      </c>
      <c r="M401" s="279">
        <f t="shared" si="170"/>
        <v>43875</v>
      </c>
      <c r="N401" s="279">
        <f t="shared" si="171"/>
        <v>44241</v>
      </c>
      <c r="O401" s="279">
        <f t="shared" si="172"/>
        <v>44606</v>
      </c>
      <c r="P401" s="279">
        <f t="shared" si="173"/>
        <v>44971</v>
      </c>
      <c r="Q401" s="279">
        <f t="shared" si="174"/>
        <v>45336</v>
      </c>
      <c r="R401" s="279">
        <f t="shared" si="175"/>
        <v>45702</v>
      </c>
      <c r="S401" s="279">
        <f t="shared" si="176"/>
        <v>46067</v>
      </c>
    </row>
    <row r="402" spans="2:19" s="8" customFormat="1" ht="30" customHeight="1">
      <c r="B402" s="28"/>
      <c r="C402" s="137">
        <f t="shared" si="160"/>
        <v>40224</v>
      </c>
      <c r="D402" s="279">
        <f t="shared" si="161"/>
        <v>40589</v>
      </c>
      <c r="E402" s="279">
        <f t="shared" si="162"/>
        <v>40954</v>
      </c>
      <c r="F402" s="279">
        <f t="shared" si="163"/>
        <v>41320</v>
      </c>
      <c r="G402" s="279">
        <f t="shared" si="164"/>
        <v>41685</v>
      </c>
      <c r="H402" s="279">
        <f t="shared" si="165"/>
        <v>42050</v>
      </c>
      <c r="I402" s="279">
        <f t="shared" si="166"/>
        <v>42415</v>
      </c>
      <c r="J402" s="279">
        <f t="shared" si="167"/>
        <v>42781</v>
      </c>
      <c r="K402" s="279">
        <f t="shared" si="168"/>
        <v>43146</v>
      </c>
      <c r="L402" s="279">
        <f t="shared" si="169"/>
        <v>43511</v>
      </c>
      <c r="M402" s="279">
        <f t="shared" si="170"/>
        <v>43876</v>
      </c>
      <c r="N402" s="279">
        <f t="shared" si="171"/>
        <v>44242</v>
      </c>
      <c r="O402" s="279">
        <f t="shared" si="172"/>
        <v>44607</v>
      </c>
      <c r="P402" s="279">
        <f t="shared" si="173"/>
        <v>44972</v>
      </c>
      <c r="Q402" s="279">
        <f t="shared" si="174"/>
        <v>45337</v>
      </c>
      <c r="R402" s="279">
        <f t="shared" si="175"/>
        <v>45703</v>
      </c>
      <c r="S402" s="279">
        <f t="shared" si="176"/>
        <v>46068</v>
      </c>
    </row>
    <row r="403" spans="2:19" s="8" customFormat="1" ht="30" customHeight="1">
      <c r="B403" s="28"/>
      <c r="C403" s="137">
        <f t="shared" ref="C403:C415" si="177">C402+1</f>
        <v>40225</v>
      </c>
      <c r="D403" s="279">
        <f t="shared" ref="D403:D415" si="178">D402+1</f>
        <v>40590</v>
      </c>
      <c r="E403" s="279">
        <f t="shared" ref="E403:E415" si="179">E402+1</f>
        <v>40955</v>
      </c>
      <c r="F403" s="279">
        <f t="shared" ref="F403:F415" si="180">F402+1</f>
        <v>41321</v>
      </c>
      <c r="G403" s="279">
        <f t="shared" ref="G403:G415" si="181">G402+1</f>
        <v>41686</v>
      </c>
      <c r="H403" s="279">
        <f t="shared" ref="H403:H415" si="182">H402+1</f>
        <v>42051</v>
      </c>
      <c r="I403" s="279">
        <f t="shared" ref="I403:I415" si="183">I402+1</f>
        <v>42416</v>
      </c>
      <c r="J403" s="279">
        <f t="shared" ref="J403:J415" si="184">J402+1</f>
        <v>42782</v>
      </c>
      <c r="K403" s="279">
        <f t="shared" ref="K403:K415" si="185">K402+1</f>
        <v>43147</v>
      </c>
      <c r="L403" s="279">
        <f t="shared" ref="L403:L415" si="186">L402+1</f>
        <v>43512</v>
      </c>
      <c r="M403" s="279">
        <f t="shared" ref="M403:M415" si="187">M402+1</f>
        <v>43877</v>
      </c>
      <c r="N403" s="279">
        <f t="shared" ref="N403:N415" si="188">N402+1</f>
        <v>44243</v>
      </c>
      <c r="O403" s="279">
        <f t="shared" ref="O403:O415" si="189">O402+1</f>
        <v>44608</v>
      </c>
      <c r="P403" s="279">
        <f t="shared" ref="P403:P415" si="190">P402+1</f>
        <v>44973</v>
      </c>
      <c r="Q403" s="279">
        <f t="shared" ref="Q403:Q415" si="191">Q402+1</f>
        <v>45338</v>
      </c>
      <c r="R403" s="279">
        <f t="shared" ref="R403:R415" si="192">R402+1</f>
        <v>45704</v>
      </c>
      <c r="S403" s="279">
        <f t="shared" ref="S403:S415" si="193">S402+1</f>
        <v>46069</v>
      </c>
    </row>
    <row r="404" spans="2:19" s="8" customFormat="1" ht="30" customHeight="1">
      <c r="B404" s="28"/>
      <c r="C404" s="137">
        <f t="shared" si="177"/>
        <v>40226</v>
      </c>
      <c r="D404" s="279">
        <f t="shared" si="178"/>
        <v>40591</v>
      </c>
      <c r="E404" s="279">
        <f t="shared" si="179"/>
        <v>40956</v>
      </c>
      <c r="F404" s="279">
        <f t="shared" si="180"/>
        <v>41322</v>
      </c>
      <c r="G404" s="279">
        <f t="shared" si="181"/>
        <v>41687</v>
      </c>
      <c r="H404" s="279">
        <f t="shared" si="182"/>
        <v>42052</v>
      </c>
      <c r="I404" s="279">
        <f t="shared" si="183"/>
        <v>42417</v>
      </c>
      <c r="J404" s="279">
        <f t="shared" si="184"/>
        <v>42783</v>
      </c>
      <c r="K404" s="279">
        <f t="shared" si="185"/>
        <v>43148</v>
      </c>
      <c r="L404" s="279">
        <f t="shared" si="186"/>
        <v>43513</v>
      </c>
      <c r="M404" s="279">
        <f t="shared" si="187"/>
        <v>43878</v>
      </c>
      <c r="N404" s="279">
        <f t="shared" si="188"/>
        <v>44244</v>
      </c>
      <c r="O404" s="279">
        <f t="shared" si="189"/>
        <v>44609</v>
      </c>
      <c r="P404" s="279">
        <f t="shared" si="190"/>
        <v>44974</v>
      </c>
      <c r="Q404" s="279">
        <f t="shared" si="191"/>
        <v>45339</v>
      </c>
      <c r="R404" s="279">
        <f t="shared" si="192"/>
        <v>45705</v>
      </c>
      <c r="S404" s="279">
        <f t="shared" si="193"/>
        <v>46070</v>
      </c>
    </row>
    <row r="405" spans="2:19" s="8" customFormat="1" ht="30" customHeight="1">
      <c r="B405" s="28"/>
      <c r="C405" s="137">
        <f t="shared" si="177"/>
        <v>40227</v>
      </c>
      <c r="D405" s="279">
        <f t="shared" si="178"/>
        <v>40592</v>
      </c>
      <c r="E405" s="279">
        <f t="shared" si="179"/>
        <v>40957</v>
      </c>
      <c r="F405" s="279">
        <f t="shared" si="180"/>
        <v>41323</v>
      </c>
      <c r="G405" s="279">
        <f t="shared" si="181"/>
        <v>41688</v>
      </c>
      <c r="H405" s="279">
        <f t="shared" si="182"/>
        <v>42053</v>
      </c>
      <c r="I405" s="279">
        <f t="shared" si="183"/>
        <v>42418</v>
      </c>
      <c r="J405" s="279">
        <f t="shared" si="184"/>
        <v>42784</v>
      </c>
      <c r="K405" s="279">
        <f t="shared" si="185"/>
        <v>43149</v>
      </c>
      <c r="L405" s="279">
        <f t="shared" si="186"/>
        <v>43514</v>
      </c>
      <c r="M405" s="279">
        <f t="shared" si="187"/>
        <v>43879</v>
      </c>
      <c r="N405" s="279">
        <f t="shared" si="188"/>
        <v>44245</v>
      </c>
      <c r="O405" s="279">
        <f t="shared" si="189"/>
        <v>44610</v>
      </c>
      <c r="P405" s="279">
        <f t="shared" si="190"/>
        <v>44975</v>
      </c>
      <c r="Q405" s="279">
        <f t="shared" si="191"/>
        <v>45340</v>
      </c>
      <c r="R405" s="279">
        <f t="shared" si="192"/>
        <v>45706</v>
      </c>
      <c r="S405" s="279">
        <f t="shared" si="193"/>
        <v>46071</v>
      </c>
    </row>
    <row r="406" spans="2:19" s="8" customFormat="1" ht="30" customHeight="1">
      <c r="B406" s="28"/>
      <c r="C406" s="137">
        <f t="shared" si="177"/>
        <v>40228</v>
      </c>
      <c r="D406" s="279">
        <f t="shared" si="178"/>
        <v>40593</v>
      </c>
      <c r="E406" s="279">
        <f t="shared" si="179"/>
        <v>40958</v>
      </c>
      <c r="F406" s="279">
        <f t="shared" si="180"/>
        <v>41324</v>
      </c>
      <c r="G406" s="279">
        <f t="shared" si="181"/>
        <v>41689</v>
      </c>
      <c r="H406" s="279">
        <f t="shared" si="182"/>
        <v>42054</v>
      </c>
      <c r="I406" s="279">
        <f t="shared" si="183"/>
        <v>42419</v>
      </c>
      <c r="J406" s="279">
        <f t="shared" si="184"/>
        <v>42785</v>
      </c>
      <c r="K406" s="279">
        <f t="shared" si="185"/>
        <v>43150</v>
      </c>
      <c r="L406" s="279">
        <f t="shared" si="186"/>
        <v>43515</v>
      </c>
      <c r="M406" s="279">
        <f t="shared" si="187"/>
        <v>43880</v>
      </c>
      <c r="N406" s="279">
        <f t="shared" si="188"/>
        <v>44246</v>
      </c>
      <c r="O406" s="279">
        <f t="shared" si="189"/>
        <v>44611</v>
      </c>
      <c r="P406" s="279">
        <f t="shared" si="190"/>
        <v>44976</v>
      </c>
      <c r="Q406" s="279">
        <f t="shared" si="191"/>
        <v>45341</v>
      </c>
      <c r="R406" s="279">
        <f t="shared" si="192"/>
        <v>45707</v>
      </c>
      <c r="S406" s="279">
        <f t="shared" si="193"/>
        <v>46072</v>
      </c>
    </row>
    <row r="407" spans="2:19" s="8" customFormat="1" ht="30" customHeight="1">
      <c r="B407" s="28"/>
      <c r="C407" s="137">
        <f t="shared" si="177"/>
        <v>40229</v>
      </c>
      <c r="D407" s="279">
        <f t="shared" si="178"/>
        <v>40594</v>
      </c>
      <c r="E407" s="279">
        <f t="shared" si="179"/>
        <v>40959</v>
      </c>
      <c r="F407" s="279">
        <f t="shared" si="180"/>
        <v>41325</v>
      </c>
      <c r="G407" s="279">
        <f t="shared" si="181"/>
        <v>41690</v>
      </c>
      <c r="H407" s="279">
        <f t="shared" si="182"/>
        <v>42055</v>
      </c>
      <c r="I407" s="279">
        <f t="shared" si="183"/>
        <v>42420</v>
      </c>
      <c r="J407" s="279">
        <f t="shared" si="184"/>
        <v>42786</v>
      </c>
      <c r="K407" s="279">
        <f t="shared" si="185"/>
        <v>43151</v>
      </c>
      <c r="L407" s="279">
        <f t="shared" si="186"/>
        <v>43516</v>
      </c>
      <c r="M407" s="279">
        <f t="shared" si="187"/>
        <v>43881</v>
      </c>
      <c r="N407" s="279">
        <f t="shared" si="188"/>
        <v>44247</v>
      </c>
      <c r="O407" s="279">
        <f t="shared" si="189"/>
        <v>44612</v>
      </c>
      <c r="P407" s="279">
        <f t="shared" si="190"/>
        <v>44977</v>
      </c>
      <c r="Q407" s="279">
        <f t="shared" si="191"/>
        <v>45342</v>
      </c>
      <c r="R407" s="279">
        <f t="shared" si="192"/>
        <v>45708</v>
      </c>
      <c r="S407" s="279">
        <f t="shared" si="193"/>
        <v>46073</v>
      </c>
    </row>
    <row r="408" spans="2:19" s="8" customFormat="1" ht="30" customHeight="1">
      <c r="B408" s="28"/>
      <c r="C408" s="137">
        <f t="shared" si="177"/>
        <v>40230</v>
      </c>
      <c r="D408" s="279">
        <f t="shared" si="178"/>
        <v>40595</v>
      </c>
      <c r="E408" s="279">
        <f t="shared" si="179"/>
        <v>40960</v>
      </c>
      <c r="F408" s="279">
        <f t="shared" si="180"/>
        <v>41326</v>
      </c>
      <c r="G408" s="279">
        <f t="shared" si="181"/>
        <v>41691</v>
      </c>
      <c r="H408" s="279">
        <f t="shared" si="182"/>
        <v>42056</v>
      </c>
      <c r="I408" s="279">
        <f t="shared" si="183"/>
        <v>42421</v>
      </c>
      <c r="J408" s="279">
        <f t="shared" si="184"/>
        <v>42787</v>
      </c>
      <c r="K408" s="279">
        <f t="shared" si="185"/>
        <v>43152</v>
      </c>
      <c r="L408" s="279">
        <f t="shared" si="186"/>
        <v>43517</v>
      </c>
      <c r="M408" s="279">
        <f t="shared" si="187"/>
        <v>43882</v>
      </c>
      <c r="N408" s="279">
        <f t="shared" si="188"/>
        <v>44248</v>
      </c>
      <c r="O408" s="279">
        <f t="shared" si="189"/>
        <v>44613</v>
      </c>
      <c r="P408" s="279">
        <f t="shared" si="190"/>
        <v>44978</v>
      </c>
      <c r="Q408" s="279">
        <f t="shared" si="191"/>
        <v>45343</v>
      </c>
      <c r="R408" s="279">
        <f t="shared" si="192"/>
        <v>45709</v>
      </c>
      <c r="S408" s="279">
        <f t="shared" si="193"/>
        <v>46074</v>
      </c>
    </row>
    <row r="409" spans="2:19" s="8" customFormat="1" ht="30" customHeight="1">
      <c r="B409" s="28"/>
      <c r="C409" s="137">
        <f t="shared" si="177"/>
        <v>40231</v>
      </c>
      <c r="D409" s="279">
        <f t="shared" si="178"/>
        <v>40596</v>
      </c>
      <c r="E409" s="279">
        <f t="shared" si="179"/>
        <v>40961</v>
      </c>
      <c r="F409" s="279">
        <f t="shared" si="180"/>
        <v>41327</v>
      </c>
      <c r="G409" s="279">
        <f t="shared" si="181"/>
        <v>41692</v>
      </c>
      <c r="H409" s="279">
        <f t="shared" si="182"/>
        <v>42057</v>
      </c>
      <c r="I409" s="279">
        <f t="shared" si="183"/>
        <v>42422</v>
      </c>
      <c r="J409" s="279">
        <f t="shared" si="184"/>
        <v>42788</v>
      </c>
      <c r="K409" s="279">
        <f t="shared" si="185"/>
        <v>43153</v>
      </c>
      <c r="L409" s="279">
        <f t="shared" si="186"/>
        <v>43518</v>
      </c>
      <c r="M409" s="279">
        <f t="shared" si="187"/>
        <v>43883</v>
      </c>
      <c r="N409" s="279">
        <f t="shared" si="188"/>
        <v>44249</v>
      </c>
      <c r="O409" s="279">
        <f t="shared" si="189"/>
        <v>44614</v>
      </c>
      <c r="P409" s="279">
        <f t="shared" si="190"/>
        <v>44979</v>
      </c>
      <c r="Q409" s="279">
        <f t="shared" si="191"/>
        <v>45344</v>
      </c>
      <c r="R409" s="279">
        <f t="shared" si="192"/>
        <v>45710</v>
      </c>
      <c r="S409" s="279">
        <f t="shared" si="193"/>
        <v>46075</v>
      </c>
    </row>
    <row r="410" spans="2:19" s="8" customFormat="1" ht="30" customHeight="1">
      <c r="B410" s="28"/>
      <c r="C410" s="137">
        <f t="shared" si="177"/>
        <v>40232</v>
      </c>
      <c r="D410" s="279">
        <f t="shared" si="178"/>
        <v>40597</v>
      </c>
      <c r="E410" s="279">
        <f t="shared" si="179"/>
        <v>40962</v>
      </c>
      <c r="F410" s="279">
        <f t="shared" si="180"/>
        <v>41328</v>
      </c>
      <c r="G410" s="279">
        <f t="shared" si="181"/>
        <v>41693</v>
      </c>
      <c r="H410" s="279">
        <f t="shared" si="182"/>
        <v>42058</v>
      </c>
      <c r="I410" s="279">
        <f t="shared" si="183"/>
        <v>42423</v>
      </c>
      <c r="J410" s="279">
        <f t="shared" si="184"/>
        <v>42789</v>
      </c>
      <c r="K410" s="279">
        <f t="shared" si="185"/>
        <v>43154</v>
      </c>
      <c r="L410" s="279">
        <f t="shared" si="186"/>
        <v>43519</v>
      </c>
      <c r="M410" s="279">
        <f t="shared" si="187"/>
        <v>43884</v>
      </c>
      <c r="N410" s="279">
        <f t="shared" si="188"/>
        <v>44250</v>
      </c>
      <c r="O410" s="279">
        <f t="shared" si="189"/>
        <v>44615</v>
      </c>
      <c r="P410" s="279">
        <f t="shared" si="190"/>
        <v>44980</v>
      </c>
      <c r="Q410" s="279">
        <f t="shared" si="191"/>
        <v>45345</v>
      </c>
      <c r="R410" s="279">
        <f t="shared" si="192"/>
        <v>45711</v>
      </c>
      <c r="S410" s="279">
        <f t="shared" si="193"/>
        <v>46076</v>
      </c>
    </row>
    <row r="411" spans="2:19" s="8" customFormat="1" ht="30" customHeight="1">
      <c r="B411" s="28"/>
      <c r="C411" s="137">
        <f t="shared" si="177"/>
        <v>40233</v>
      </c>
      <c r="D411" s="279">
        <f t="shared" si="178"/>
        <v>40598</v>
      </c>
      <c r="E411" s="279">
        <f t="shared" si="179"/>
        <v>40963</v>
      </c>
      <c r="F411" s="279">
        <f t="shared" si="180"/>
        <v>41329</v>
      </c>
      <c r="G411" s="279">
        <f t="shared" si="181"/>
        <v>41694</v>
      </c>
      <c r="H411" s="279">
        <f t="shared" si="182"/>
        <v>42059</v>
      </c>
      <c r="I411" s="279">
        <f t="shared" si="183"/>
        <v>42424</v>
      </c>
      <c r="J411" s="279">
        <f t="shared" si="184"/>
        <v>42790</v>
      </c>
      <c r="K411" s="279">
        <f t="shared" si="185"/>
        <v>43155</v>
      </c>
      <c r="L411" s="279">
        <f t="shared" si="186"/>
        <v>43520</v>
      </c>
      <c r="M411" s="279">
        <f t="shared" si="187"/>
        <v>43885</v>
      </c>
      <c r="N411" s="279">
        <f t="shared" si="188"/>
        <v>44251</v>
      </c>
      <c r="O411" s="279">
        <f t="shared" si="189"/>
        <v>44616</v>
      </c>
      <c r="P411" s="279">
        <f t="shared" si="190"/>
        <v>44981</v>
      </c>
      <c r="Q411" s="279">
        <f t="shared" si="191"/>
        <v>45346</v>
      </c>
      <c r="R411" s="279">
        <f t="shared" si="192"/>
        <v>45712</v>
      </c>
      <c r="S411" s="279">
        <f t="shared" si="193"/>
        <v>46077</v>
      </c>
    </row>
    <row r="412" spans="2:19" s="8" customFormat="1" ht="30" customHeight="1">
      <c r="B412" s="28"/>
      <c r="C412" s="137">
        <f t="shared" si="177"/>
        <v>40234</v>
      </c>
      <c r="D412" s="279">
        <f t="shared" si="178"/>
        <v>40599</v>
      </c>
      <c r="E412" s="279">
        <f t="shared" si="179"/>
        <v>40964</v>
      </c>
      <c r="F412" s="279">
        <f t="shared" si="180"/>
        <v>41330</v>
      </c>
      <c r="G412" s="279">
        <f t="shared" si="181"/>
        <v>41695</v>
      </c>
      <c r="H412" s="279">
        <f t="shared" si="182"/>
        <v>42060</v>
      </c>
      <c r="I412" s="279">
        <f t="shared" si="183"/>
        <v>42425</v>
      </c>
      <c r="J412" s="279">
        <f t="shared" si="184"/>
        <v>42791</v>
      </c>
      <c r="K412" s="279">
        <f t="shared" si="185"/>
        <v>43156</v>
      </c>
      <c r="L412" s="279">
        <f t="shared" si="186"/>
        <v>43521</v>
      </c>
      <c r="M412" s="279">
        <f t="shared" si="187"/>
        <v>43886</v>
      </c>
      <c r="N412" s="279">
        <f t="shared" si="188"/>
        <v>44252</v>
      </c>
      <c r="O412" s="279">
        <f t="shared" si="189"/>
        <v>44617</v>
      </c>
      <c r="P412" s="279">
        <f t="shared" si="190"/>
        <v>44982</v>
      </c>
      <c r="Q412" s="279">
        <f t="shared" si="191"/>
        <v>45347</v>
      </c>
      <c r="R412" s="279">
        <f t="shared" si="192"/>
        <v>45713</v>
      </c>
      <c r="S412" s="279">
        <f t="shared" si="193"/>
        <v>46078</v>
      </c>
    </row>
    <row r="413" spans="2:19" s="8" customFormat="1" ht="30" customHeight="1">
      <c r="B413" s="28"/>
      <c r="C413" s="137">
        <f t="shared" si="177"/>
        <v>40235</v>
      </c>
      <c r="D413" s="279">
        <f t="shared" si="178"/>
        <v>40600</v>
      </c>
      <c r="E413" s="279">
        <f t="shared" si="179"/>
        <v>40965</v>
      </c>
      <c r="F413" s="279">
        <f t="shared" si="180"/>
        <v>41331</v>
      </c>
      <c r="G413" s="279">
        <f t="shared" si="181"/>
        <v>41696</v>
      </c>
      <c r="H413" s="279">
        <f t="shared" si="182"/>
        <v>42061</v>
      </c>
      <c r="I413" s="279">
        <f t="shared" si="183"/>
        <v>42426</v>
      </c>
      <c r="J413" s="279">
        <f t="shared" si="184"/>
        <v>42792</v>
      </c>
      <c r="K413" s="279">
        <f t="shared" si="185"/>
        <v>43157</v>
      </c>
      <c r="L413" s="279">
        <f t="shared" si="186"/>
        <v>43522</v>
      </c>
      <c r="M413" s="279">
        <f t="shared" si="187"/>
        <v>43887</v>
      </c>
      <c r="N413" s="279">
        <f t="shared" si="188"/>
        <v>44253</v>
      </c>
      <c r="O413" s="279">
        <f t="shared" si="189"/>
        <v>44618</v>
      </c>
      <c r="P413" s="279">
        <f t="shared" si="190"/>
        <v>44983</v>
      </c>
      <c r="Q413" s="279">
        <f t="shared" si="191"/>
        <v>45348</v>
      </c>
      <c r="R413" s="279">
        <f t="shared" si="192"/>
        <v>45714</v>
      </c>
      <c r="S413" s="279">
        <f t="shared" si="193"/>
        <v>46079</v>
      </c>
    </row>
    <row r="414" spans="2:19" s="8" customFormat="1" ht="30" customHeight="1">
      <c r="B414" s="28"/>
      <c r="C414" s="137">
        <f t="shared" si="177"/>
        <v>40236</v>
      </c>
      <c r="D414" s="279">
        <f t="shared" si="178"/>
        <v>40601</v>
      </c>
      <c r="E414" s="279">
        <f t="shared" si="179"/>
        <v>40966</v>
      </c>
      <c r="F414" s="279">
        <f t="shared" si="180"/>
        <v>41332</v>
      </c>
      <c r="G414" s="279">
        <f t="shared" si="181"/>
        <v>41697</v>
      </c>
      <c r="H414" s="279">
        <f t="shared" si="182"/>
        <v>42062</v>
      </c>
      <c r="I414" s="279">
        <f t="shared" si="183"/>
        <v>42427</v>
      </c>
      <c r="J414" s="279">
        <f t="shared" si="184"/>
        <v>42793</v>
      </c>
      <c r="K414" s="279">
        <f t="shared" si="185"/>
        <v>43158</v>
      </c>
      <c r="L414" s="279">
        <f t="shared" si="186"/>
        <v>43523</v>
      </c>
      <c r="M414" s="279">
        <f t="shared" si="187"/>
        <v>43888</v>
      </c>
      <c r="N414" s="279">
        <f t="shared" si="188"/>
        <v>44254</v>
      </c>
      <c r="O414" s="279">
        <f t="shared" si="189"/>
        <v>44619</v>
      </c>
      <c r="P414" s="279">
        <f t="shared" si="190"/>
        <v>44984</v>
      </c>
      <c r="Q414" s="279">
        <f t="shared" si="191"/>
        <v>45349</v>
      </c>
      <c r="R414" s="279">
        <f t="shared" si="192"/>
        <v>45715</v>
      </c>
      <c r="S414" s="279">
        <f t="shared" si="193"/>
        <v>46080</v>
      </c>
    </row>
    <row r="415" spans="2:19" s="8" customFormat="1" ht="30" customHeight="1">
      <c r="B415" s="28"/>
      <c r="C415" s="137">
        <f t="shared" si="177"/>
        <v>40237</v>
      </c>
      <c r="D415" s="279">
        <f t="shared" si="178"/>
        <v>40602</v>
      </c>
      <c r="E415" s="279">
        <f t="shared" si="179"/>
        <v>40967</v>
      </c>
      <c r="F415" s="279">
        <f t="shared" si="180"/>
        <v>41333</v>
      </c>
      <c r="G415" s="279">
        <f t="shared" si="181"/>
        <v>41698</v>
      </c>
      <c r="H415" s="279">
        <f t="shared" si="182"/>
        <v>42063</v>
      </c>
      <c r="I415" s="279">
        <f t="shared" si="183"/>
        <v>42428</v>
      </c>
      <c r="J415" s="279">
        <f t="shared" si="184"/>
        <v>42794</v>
      </c>
      <c r="K415" s="279">
        <f t="shared" si="185"/>
        <v>43159</v>
      </c>
      <c r="L415" s="279">
        <f t="shared" si="186"/>
        <v>43524</v>
      </c>
      <c r="M415" s="279">
        <f t="shared" si="187"/>
        <v>43889</v>
      </c>
      <c r="N415" s="279">
        <f t="shared" si="188"/>
        <v>44255</v>
      </c>
      <c r="O415" s="279">
        <f t="shared" si="189"/>
        <v>44620</v>
      </c>
      <c r="P415" s="279">
        <f t="shared" si="190"/>
        <v>44985</v>
      </c>
      <c r="Q415" s="279">
        <f t="shared" si="191"/>
        <v>45350</v>
      </c>
      <c r="R415" s="279">
        <f t="shared" si="192"/>
        <v>45716</v>
      </c>
      <c r="S415" s="279">
        <f t="shared" si="193"/>
        <v>46081</v>
      </c>
    </row>
    <row r="416" spans="2:19" s="8" customFormat="1" ht="30" customHeight="1">
      <c r="B416" s="28"/>
      <c r="C416" s="79"/>
      <c r="D416" s="280"/>
      <c r="E416" s="279">
        <f t="shared" ref="E416:E447" si="194">E415+1</f>
        <v>40968</v>
      </c>
      <c r="F416" s="280"/>
      <c r="G416" s="280"/>
      <c r="H416" s="280"/>
      <c r="I416" s="279">
        <f t="shared" ref="I416:I447" si="195">I415+1</f>
        <v>42429</v>
      </c>
      <c r="J416" s="280"/>
      <c r="K416" s="280"/>
      <c r="L416" s="280"/>
      <c r="M416" s="279">
        <f t="shared" ref="M416:M447" si="196">M415+1</f>
        <v>43890</v>
      </c>
      <c r="N416" s="280"/>
      <c r="O416" s="280"/>
      <c r="P416" s="280"/>
      <c r="Q416" s="279">
        <f t="shared" ref="Q416:Q447" si="197">Q415+1</f>
        <v>45351</v>
      </c>
      <c r="R416" s="280"/>
      <c r="S416" s="280"/>
    </row>
    <row r="417" spans="2:19" s="8" customFormat="1" ht="30" customHeight="1">
      <c r="B417" s="28"/>
      <c r="C417" s="137">
        <f>C415+1</f>
        <v>40238</v>
      </c>
      <c r="D417" s="279">
        <f>D415+1</f>
        <v>40603</v>
      </c>
      <c r="E417" s="279">
        <f t="shared" si="194"/>
        <v>40969</v>
      </c>
      <c r="F417" s="279">
        <f>F415+1</f>
        <v>41334</v>
      </c>
      <c r="G417" s="279">
        <f>G415+1</f>
        <v>41699</v>
      </c>
      <c r="H417" s="279">
        <f>H415+1</f>
        <v>42064</v>
      </c>
      <c r="I417" s="279">
        <f t="shared" si="195"/>
        <v>42430</v>
      </c>
      <c r="J417" s="279">
        <f>J415+1</f>
        <v>42795</v>
      </c>
      <c r="K417" s="279">
        <f>K415+1</f>
        <v>43160</v>
      </c>
      <c r="L417" s="279">
        <f>L415+1</f>
        <v>43525</v>
      </c>
      <c r="M417" s="279">
        <f t="shared" si="196"/>
        <v>43891</v>
      </c>
      <c r="N417" s="279">
        <f>N415+1</f>
        <v>44256</v>
      </c>
      <c r="O417" s="279">
        <f>O415+1</f>
        <v>44621</v>
      </c>
      <c r="P417" s="279">
        <f>P415+1</f>
        <v>44986</v>
      </c>
      <c r="Q417" s="279">
        <f t="shared" si="197"/>
        <v>45352</v>
      </c>
      <c r="R417" s="279">
        <f>R415+1</f>
        <v>45717</v>
      </c>
      <c r="S417" s="279">
        <f>S415+1</f>
        <v>46082</v>
      </c>
    </row>
    <row r="418" spans="2:19" s="8" customFormat="1" ht="30" customHeight="1">
      <c r="B418" s="28"/>
      <c r="C418" s="137">
        <f t="shared" ref="C418:C447" si="198">C417+1</f>
        <v>40239</v>
      </c>
      <c r="D418" s="279">
        <f t="shared" ref="D418:D447" si="199">D417+1</f>
        <v>40604</v>
      </c>
      <c r="E418" s="279">
        <f t="shared" si="194"/>
        <v>40970</v>
      </c>
      <c r="F418" s="279">
        <f t="shared" ref="F418:F447" si="200">F417+1</f>
        <v>41335</v>
      </c>
      <c r="G418" s="279">
        <f t="shared" ref="G418:G447" si="201">G417+1</f>
        <v>41700</v>
      </c>
      <c r="H418" s="279">
        <f t="shared" ref="H418:H447" si="202">H417+1</f>
        <v>42065</v>
      </c>
      <c r="I418" s="279">
        <f t="shared" si="195"/>
        <v>42431</v>
      </c>
      <c r="J418" s="279">
        <f t="shared" ref="J418:J447" si="203">J417+1</f>
        <v>42796</v>
      </c>
      <c r="K418" s="279">
        <f t="shared" ref="K418:K447" si="204">K417+1</f>
        <v>43161</v>
      </c>
      <c r="L418" s="279">
        <f t="shared" ref="L418:L447" si="205">L417+1</f>
        <v>43526</v>
      </c>
      <c r="M418" s="279">
        <f t="shared" si="196"/>
        <v>43892</v>
      </c>
      <c r="N418" s="279">
        <f t="shared" ref="N418:N447" si="206">N417+1</f>
        <v>44257</v>
      </c>
      <c r="O418" s="279">
        <f t="shared" ref="O418:O447" si="207">O417+1</f>
        <v>44622</v>
      </c>
      <c r="P418" s="279">
        <f t="shared" ref="P418:P447" si="208">P417+1</f>
        <v>44987</v>
      </c>
      <c r="Q418" s="279">
        <f t="shared" si="197"/>
        <v>45353</v>
      </c>
      <c r="R418" s="279">
        <f t="shared" ref="R418:R447" si="209">R417+1</f>
        <v>45718</v>
      </c>
      <c r="S418" s="279">
        <f t="shared" ref="S418:S447" si="210">S417+1</f>
        <v>46083</v>
      </c>
    </row>
    <row r="419" spans="2:19" s="8" customFormat="1" ht="30" customHeight="1">
      <c r="B419" s="28"/>
      <c r="C419" s="137">
        <f t="shared" si="198"/>
        <v>40240</v>
      </c>
      <c r="D419" s="279">
        <f t="shared" si="199"/>
        <v>40605</v>
      </c>
      <c r="E419" s="279">
        <f t="shared" si="194"/>
        <v>40971</v>
      </c>
      <c r="F419" s="279">
        <f t="shared" si="200"/>
        <v>41336</v>
      </c>
      <c r="G419" s="279">
        <f t="shared" si="201"/>
        <v>41701</v>
      </c>
      <c r="H419" s="279">
        <f t="shared" si="202"/>
        <v>42066</v>
      </c>
      <c r="I419" s="279">
        <f t="shared" si="195"/>
        <v>42432</v>
      </c>
      <c r="J419" s="279">
        <f t="shared" si="203"/>
        <v>42797</v>
      </c>
      <c r="K419" s="279">
        <f t="shared" si="204"/>
        <v>43162</v>
      </c>
      <c r="L419" s="279">
        <f t="shared" si="205"/>
        <v>43527</v>
      </c>
      <c r="M419" s="279">
        <f t="shared" si="196"/>
        <v>43893</v>
      </c>
      <c r="N419" s="279">
        <f t="shared" si="206"/>
        <v>44258</v>
      </c>
      <c r="O419" s="279">
        <f t="shared" si="207"/>
        <v>44623</v>
      </c>
      <c r="P419" s="279">
        <f t="shared" si="208"/>
        <v>44988</v>
      </c>
      <c r="Q419" s="279">
        <f t="shared" si="197"/>
        <v>45354</v>
      </c>
      <c r="R419" s="279">
        <f t="shared" si="209"/>
        <v>45719</v>
      </c>
      <c r="S419" s="279">
        <f t="shared" si="210"/>
        <v>46084</v>
      </c>
    </row>
    <row r="420" spans="2:19" s="8" customFormat="1" ht="30" customHeight="1">
      <c r="B420" s="28"/>
      <c r="C420" s="137">
        <f t="shared" si="198"/>
        <v>40241</v>
      </c>
      <c r="D420" s="279">
        <f t="shared" si="199"/>
        <v>40606</v>
      </c>
      <c r="E420" s="279">
        <f t="shared" si="194"/>
        <v>40972</v>
      </c>
      <c r="F420" s="279">
        <f t="shared" si="200"/>
        <v>41337</v>
      </c>
      <c r="G420" s="279">
        <f t="shared" si="201"/>
        <v>41702</v>
      </c>
      <c r="H420" s="279">
        <f t="shared" si="202"/>
        <v>42067</v>
      </c>
      <c r="I420" s="279">
        <f t="shared" si="195"/>
        <v>42433</v>
      </c>
      <c r="J420" s="279">
        <f t="shared" si="203"/>
        <v>42798</v>
      </c>
      <c r="K420" s="279">
        <f t="shared" si="204"/>
        <v>43163</v>
      </c>
      <c r="L420" s="279">
        <f t="shared" si="205"/>
        <v>43528</v>
      </c>
      <c r="M420" s="279">
        <f t="shared" si="196"/>
        <v>43894</v>
      </c>
      <c r="N420" s="279">
        <f t="shared" si="206"/>
        <v>44259</v>
      </c>
      <c r="O420" s="279">
        <f t="shared" si="207"/>
        <v>44624</v>
      </c>
      <c r="P420" s="279">
        <f t="shared" si="208"/>
        <v>44989</v>
      </c>
      <c r="Q420" s="279">
        <f t="shared" si="197"/>
        <v>45355</v>
      </c>
      <c r="R420" s="279">
        <f t="shared" si="209"/>
        <v>45720</v>
      </c>
      <c r="S420" s="279">
        <f t="shared" si="210"/>
        <v>46085</v>
      </c>
    </row>
    <row r="421" spans="2:19" s="8" customFormat="1" ht="30" customHeight="1">
      <c r="B421" s="28"/>
      <c r="C421" s="137">
        <f t="shared" si="198"/>
        <v>40242</v>
      </c>
      <c r="D421" s="279">
        <f t="shared" si="199"/>
        <v>40607</v>
      </c>
      <c r="E421" s="279">
        <f t="shared" si="194"/>
        <v>40973</v>
      </c>
      <c r="F421" s="279">
        <f t="shared" si="200"/>
        <v>41338</v>
      </c>
      <c r="G421" s="279">
        <f t="shared" si="201"/>
        <v>41703</v>
      </c>
      <c r="H421" s="279">
        <f t="shared" si="202"/>
        <v>42068</v>
      </c>
      <c r="I421" s="279">
        <f t="shared" si="195"/>
        <v>42434</v>
      </c>
      <c r="J421" s="279">
        <f t="shared" si="203"/>
        <v>42799</v>
      </c>
      <c r="K421" s="279">
        <f t="shared" si="204"/>
        <v>43164</v>
      </c>
      <c r="L421" s="279">
        <f t="shared" si="205"/>
        <v>43529</v>
      </c>
      <c r="M421" s="279">
        <f t="shared" si="196"/>
        <v>43895</v>
      </c>
      <c r="N421" s="279">
        <f t="shared" si="206"/>
        <v>44260</v>
      </c>
      <c r="O421" s="279">
        <f t="shared" si="207"/>
        <v>44625</v>
      </c>
      <c r="P421" s="279">
        <f t="shared" si="208"/>
        <v>44990</v>
      </c>
      <c r="Q421" s="279">
        <f t="shared" si="197"/>
        <v>45356</v>
      </c>
      <c r="R421" s="279">
        <f t="shared" si="209"/>
        <v>45721</v>
      </c>
      <c r="S421" s="279">
        <f t="shared" si="210"/>
        <v>46086</v>
      </c>
    </row>
    <row r="422" spans="2:19" s="8" customFormat="1" ht="30" customHeight="1">
      <c r="B422" s="28"/>
      <c r="C422" s="137">
        <f t="shared" si="198"/>
        <v>40243</v>
      </c>
      <c r="D422" s="279">
        <f t="shared" si="199"/>
        <v>40608</v>
      </c>
      <c r="E422" s="279">
        <f t="shared" si="194"/>
        <v>40974</v>
      </c>
      <c r="F422" s="279">
        <f t="shared" si="200"/>
        <v>41339</v>
      </c>
      <c r="G422" s="279">
        <f t="shared" si="201"/>
        <v>41704</v>
      </c>
      <c r="H422" s="279">
        <f t="shared" si="202"/>
        <v>42069</v>
      </c>
      <c r="I422" s="279">
        <f t="shared" si="195"/>
        <v>42435</v>
      </c>
      <c r="J422" s="279">
        <f t="shared" si="203"/>
        <v>42800</v>
      </c>
      <c r="K422" s="279">
        <f t="shared" si="204"/>
        <v>43165</v>
      </c>
      <c r="L422" s="279">
        <f t="shared" si="205"/>
        <v>43530</v>
      </c>
      <c r="M422" s="279">
        <f t="shared" si="196"/>
        <v>43896</v>
      </c>
      <c r="N422" s="279">
        <f t="shared" si="206"/>
        <v>44261</v>
      </c>
      <c r="O422" s="279">
        <f t="shared" si="207"/>
        <v>44626</v>
      </c>
      <c r="P422" s="279">
        <f t="shared" si="208"/>
        <v>44991</v>
      </c>
      <c r="Q422" s="279">
        <f t="shared" si="197"/>
        <v>45357</v>
      </c>
      <c r="R422" s="279">
        <f t="shared" si="209"/>
        <v>45722</v>
      </c>
      <c r="S422" s="279">
        <f t="shared" si="210"/>
        <v>46087</v>
      </c>
    </row>
    <row r="423" spans="2:19" s="8" customFormat="1" ht="30" customHeight="1">
      <c r="B423" s="28"/>
      <c r="C423" s="137">
        <f t="shared" si="198"/>
        <v>40244</v>
      </c>
      <c r="D423" s="279">
        <f t="shared" si="199"/>
        <v>40609</v>
      </c>
      <c r="E423" s="279">
        <f t="shared" si="194"/>
        <v>40975</v>
      </c>
      <c r="F423" s="279">
        <f t="shared" si="200"/>
        <v>41340</v>
      </c>
      <c r="G423" s="279">
        <f t="shared" si="201"/>
        <v>41705</v>
      </c>
      <c r="H423" s="279">
        <f t="shared" si="202"/>
        <v>42070</v>
      </c>
      <c r="I423" s="279">
        <f t="shared" si="195"/>
        <v>42436</v>
      </c>
      <c r="J423" s="279">
        <f t="shared" si="203"/>
        <v>42801</v>
      </c>
      <c r="K423" s="279">
        <f t="shared" si="204"/>
        <v>43166</v>
      </c>
      <c r="L423" s="279">
        <f t="shared" si="205"/>
        <v>43531</v>
      </c>
      <c r="M423" s="279">
        <f t="shared" si="196"/>
        <v>43897</v>
      </c>
      <c r="N423" s="279">
        <f t="shared" si="206"/>
        <v>44262</v>
      </c>
      <c r="O423" s="279">
        <f t="shared" si="207"/>
        <v>44627</v>
      </c>
      <c r="P423" s="279">
        <f t="shared" si="208"/>
        <v>44992</v>
      </c>
      <c r="Q423" s="279">
        <f t="shared" si="197"/>
        <v>45358</v>
      </c>
      <c r="R423" s="279">
        <f t="shared" si="209"/>
        <v>45723</v>
      </c>
      <c r="S423" s="279">
        <f t="shared" si="210"/>
        <v>46088</v>
      </c>
    </row>
    <row r="424" spans="2:19" s="8" customFormat="1" ht="30" customHeight="1">
      <c r="B424" s="28"/>
      <c r="C424" s="137">
        <f t="shared" si="198"/>
        <v>40245</v>
      </c>
      <c r="D424" s="279">
        <f t="shared" si="199"/>
        <v>40610</v>
      </c>
      <c r="E424" s="279">
        <f t="shared" si="194"/>
        <v>40976</v>
      </c>
      <c r="F424" s="279">
        <f t="shared" si="200"/>
        <v>41341</v>
      </c>
      <c r="G424" s="279">
        <f t="shared" si="201"/>
        <v>41706</v>
      </c>
      <c r="H424" s="279">
        <f t="shared" si="202"/>
        <v>42071</v>
      </c>
      <c r="I424" s="279">
        <f t="shared" si="195"/>
        <v>42437</v>
      </c>
      <c r="J424" s="279">
        <f t="shared" si="203"/>
        <v>42802</v>
      </c>
      <c r="K424" s="279">
        <f t="shared" si="204"/>
        <v>43167</v>
      </c>
      <c r="L424" s="279">
        <f t="shared" si="205"/>
        <v>43532</v>
      </c>
      <c r="M424" s="279">
        <f t="shared" si="196"/>
        <v>43898</v>
      </c>
      <c r="N424" s="279">
        <f t="shared" si="206"/>
        <v>44263</v>
      </c>
      <c r="O424" s="279">
        <f t="shared" si="207"/>
        <v>44628</v>
      </c>
      <c r="P424" s="279">
        <f t="shared" si="208"/>
        <v>44993</v>
      </c>
      <c r="Q424" s="279">
        <f t="shared" si="197"/>
        <v>45359</v>
      </c>
      <c r="R424" s="279">
        <f t="shared" si="209"/>
        <v>45724</v>
      </c>
      <c r="S424" s="279">
        <f t="shared" si="210"/>
        <v>46089</v>
      </c>
    </row>
    <row r="425" spans="2:19" s="8" customFormat="1" ht="30" customHeight="1">
      <c r="B425" s="28"/>
      <c r="C425" s="137">
        <f t="shared" si="198"/>
        <v>40246</v>
      </c>
      <c r="D425" s="279">
        <f t="shared" si="199"/>
        <v>40611</v>
      </c>
      <c r="E425" s="279">
        <f t="shared" si="194"/>
        <v>40977</v>
      </c>
      <c r="F425" s="279">
        <f t="shared" si="200"/>
        <v>41342</v>
      </c>
      <c r="G425" s="279">
        <f t="shared" si="201"/>
        <v>41707</v>
      </c>
      <c r="H425" s="279">
        <f t="shared" si="202"/>
        <v>42072</v>
      </c>
      <c r="I425" s="279">
        <f t="shared" si="195"/>
        <v>42438</v>
      </c>
      <c r="J425" s="279">
        <f t="shared" si="203"/>
        <v>42803</v>
      </c>
      <c r="K425" s="279">
        <f t="shared" si="204"/>
        <v>43168</v>
      </c>
      <c r="L425" s="279">
        <f t="shared" si="205"/>
        <v>43533</v>
      </c>
      <c r="M425" s="279">
        <f t="shared" si="196"/>
        <v>43899</v>
      </c>
      <c r="N425" s="279">
        <f t="shared" si="206"/>
        <v>44264</v>
      </c>
      <c r="O425" s="279">
        <f t="shared" si="207"/>
        <v>44629</v>
      </c>
      <c r="P425" s="279">
        <f t="shared" si="208"/>
        <v>44994</v>
      </c>
      <c r="Q425" s="279">
        <f t="shared" si="197"/>
        <v>45360</v>
      </c>
      <c r="R425" s="279">
        <f t="shared" si="209"/>
        <v>45725</v>
      </c>
      <c r="S425" s="279">
        <f t="shared" si="210"/>
        <v>46090</v>
      </c>
    </row>
    <row r="426" spans="2:19" s="8" customFormat="1" ht="30" customHeight="1">
      <c r="B426" s="28"/>
      <c r="C426" s="137">
        <f t="shared" si="198"/>
        <v>40247</v>
      </c>
      <c r="D426" s="279">
        <f t="shared" si="199"/>
        <v>40612</v>
      </c>
      <c r="E426" s="279">
        <f t="shared" si="194"/>
        <v>40978</v>
      </c>
      <c r="F426" s="279">
        <f t="shared" si="200"/>
        <v>41343</v>
      </c>
      <c r="G426" s="279">
        <f t="shared" si="201"/>
        <v>41708</v>
      </c>
      <c r="H426" s="279">
        <f t="shared" si="202"/>
        <v>42073</v>
      </c>
      <c r="I426" s="279">
        <f t="shared" si="195"/>
        <v>42439</v>
      </c>
      <c r="J426" s="279">
        <f t="shared" si="203"/>
        <v>42804</v>
      </c>
      <c r="K426" s="279">
        <f t="shared" si="204"/>
        <v>43169</v>
      </c>
      <c r="L426" s="279">
        <f t="shared" si="205"/>
        <v>43534</v>
      </c>
      <c r="M426" s="279">
        <f t="shared" si="196"/>
        <v>43900</v>
      </c>
      <c r="N426" s="279">
        <f t="shared" si="206"/>
        <v>44265</v>
      </c>
      <c r="O426" s="279">
        <f t="shared" si="207"/>
        <v>44630</v>
      </c>
      <c r="P426" s="279">
        <f t="shared" si="208"/>
        <v>44995</v>
      </c>
      <c r="Q426" s="279">
        <f t="shared" si="197"/>
        <v>45361</v>
      </c>
      <c r="R426" s="279">
        <f t="shared" si="209"/>
        <v>45726</v>
      </c>
      <c r="S426" s="279">
        <f t="shared" si="210"/>
        <v>46091</v>
      </c>
    </row>
    <row r="427" spans="2:19" s="8" customFormat="1" ht="30" customHeight="1">
      <c r="B427" s="28"/>
      <c r="C427" s="137">
        <f t="shared" si="198"/>
        <v>40248</v>
      </c>
      <c r="D427" s="279">
        <f t="shared" si="199"/>
        <v>40613</v>
      </c>
      <c r="E427" s="279">
        <f t="shared" si="194"/>
        <v>40979</v>
      </c>
      <c r="F427" s="279">
        <f t="shared" si="200"/>
        <v>41344</v>
      </c>
      <c r="G427" s="279">
        <f t="shared" si="201"/>
        <v>41709</v>
      </c>
      <c r="H427" s="279">
        <f t="shared" si="202"/>
        <v>42074</v>
      </c>
      <c r="I427" s="279">
        <f t="shared" si="195"/>
        <v>42440</v>
      </c>
      <c r="J427" s="279">
        <f t="shared" si="203"/>
        <v>42805</v>
      </c>
      <c r="K427" s="279">
        <f t="shared" si="204"/>
        <v>43170</v>
      </c>
      <c r="L427" s="279">
        <f t="shared" si="205"/>
        <v>43535</v>
      </c>
      <c r="M427" s="279">
        <f t="shared" si="196"/>
        <v>43901</v>
      </c>
      <c r="N427" s="279">
        <f t="shared" si="206"/>
        <v>44266</v>
      </c>
      <c r="O427" s="279">
        <f t="shared" si="207"/>
        <v>44631</v>
      </c>
      <c r="P427" s="279">
        <f t="shared" si="208"/>
        <v>44996</v>
      </c>
      <c r="Q427" s="279">
        <f t="shared" si="197"/>
        <v>45362</v>
      </c>
      <c r="R427" s="279">
        <f t="shared" si="209"/>
        <v>45727</v>
      </c>
      <c r="S427" s="279">
        <f t="shared" si="210"/>
        <v>46092</v>
      </c>
    </row>
    <row r="428" spans="2:19" s="8" customFormat="1" ht="30" customHeight="1">
      <c r="B428" s="28"/>
      <c r="C428" s="137">
        <f t="shared" si="198"/>
        <v>40249</v>
      </c>
      <c r="D428" s="279">
        <f t="shared" si="199"/>
        <v>40614</v>
      </c>
      <c r="E428" s="279">
        <f t="shared" si="194"/>
        <v>40980</v>
      </c>
      <c r="F428" s="279">
        <f t="shared" si="200"/>
        <v>41345</v>
      </c>
      <c r="G428" s="279">
        <f t="shared" si="201"/>
        <v>41710</v>
      </c>
      <c r="H428" s="279">
        <f t="shared" si="202"/>
        <v>42075</v>
      </c>
      <c r="I428" s="279">
        <f t="shared" si="195"/>
        <v>42441</v>
      </c>
      <c r="J428" s="279">
        <f t="shared" si="203"/>
        <v>42806</v>
      </c>
      <c r="K428" s="279">
        <f t="shared" si="204"/>
        <v>43171</v>
      </c>
      <c r="L428" s="279">
        <f t="shared" si="205"/>
        <v>43536</v>
      </c>
      <c r="M428" s="279">
        <f t="shared" si="196"/>
        <v>43902</v>
      </c>
      <c r="N428" s="279">
        <f t="shared" si="206"/>
        <v>44267</v>
      </c>
      <c r="O428" s="279">
        <f t="shared" si="207"/>
        <v>44632</v>
      </c>
      <c r="P428" s="279">
        <f t="shared" si="208"/>
        <v>44997</v>
      </c>
      <c r="Q428" s="279">
        <f t="shared" si="197"/>
        <v>45363</v>
      </c>
      <c r="R428" s="279">
        <f t="shared" si="209"/>
        <v>45728</v>
      </c>
      <c r="S428" s="279">
        <f t="shared" si="210"/>
        <v>46093</v>
      </c>
    </row>
    <row r="429" spans="2:19" s="8" customFormat="1" ht="30" customHeight="1">
      <c r="B429" s="28"/>
      <c r="C429" s="137">
        <f t="shared" si="198"/>
        <v>40250</v>
      </c>
      <c r="D429" s="279">
        <f t="shared" si="199"/>
        <v>40615</v>
      </c>
      <c r="E429" s="279">
        <f t="shared" si="194"/>
        <v>40981</v>
      </c>
      <c r="F429" s="279">
        <f t="shared" si="200"/>
        <v>41346</v>
      </c>
      <c r="G429" s="279">
        <f t="shared" si="201"/>
        <v>41711</v>
      </c>
      <c r="H429" s="279">
        <f t="shared" si="202"/>
        <v>42076</v>
      </c>
      <c r="I429" s="279">
        <f t="shared" si="195"/>
        <v>42442</v>
      </c>
      <c r="J429" s="279">
        <f t="shared" si="203"/>
        <v>42807</v>
      </c>
      <c r="K429" s="279">
        <f t="shared" si="204"/>
        <v>43172</v>
      </c>
      <c r="L429" s="279">
        <f t="shared" si="205"/>
        <v>43537</v>
      </c>
      <c r="M429" s="279">
        <f t="shared" si="196"/>
        <v>43903</v>
      </c>
      <c r="N429" s="279">
        <f t="shared" si="206"/>
        <v>44268</v>
      </c>
      <c r="O429" s="279">
        <f t="shared" si="207"/>
        <v>44633</v>
      </c>
      <c r="P429" s="279">
        <f t="shared" si="208"/>
        <v>44998</v>
      </c>
      <c r="Q429" s="279">
        <f t="shared" si="197"/>
        <v>45364</v>
      </c>
      <c r="R429" s="279">
        <f t="shared" si="209"/>
        <v>45729</v>
      </c>
      <c r="S429" s="279">
        <f t="shared" si="210"/>
        <v>46094</v>
      </c>
    </row>
    <row r="430" spans="2:19" s="8" customFormat="1" ht="30" customHeight="1">
      <c r="B430" s="28"/>
      <c r="C430" s="137">
        <f t="shared" si="198"/>
        <v>40251</v>
      </c>
      <c r="D430" s="279">
        <f t="shared" si="199"/>
        <v>40616</v>
      </c>
      <c r="E430" s="279">
        <f t="shared" si="194"/>
        <v>40982</v>
      </c>
      <c r="F430" s="279">
        <f t="shared" si="200"/>
        <v>41347</v>
      </c>
      <c r="G430" s="279">
        <f t="shared" si="201"/>
        <v>41712</v>
      </c>
      <c r="H430" s="279">
        <f t="shared" si="202"/>
        <v>42077</v>
      </c>
      <c r="I430" s="279">
        <f t="shared" si="195"/>
        <v>42443</v>
      </c>
      <c r="J430" s="279">
        <f t="shared" si="203"/>
        <v>42808</v>
      </c>
      <c r="K430" s="279">
        <f t="shared" si="204"/>
        <v>43173</v>
      </c>
      <c r="L430" s="279">
        <f t="shared" si="205"/>
        <v>43538</v>
      </c>
      <c r="M430" s="279">
        <f t="shared" si="196"/>
        <v>43904</v>
      </c>
      <c r="N430" s="279">
        <f t="shared" si="206"/>
        <v>44269</v>
      </c>
      <c r="O430" s="279">
        <f t="shared" si="207"/>
        <v>44634</v>
      </c>
      <c r="P430" s="279">
        <f t="shared" si="208"/>
        <v>44999</v>
      </c>
      <c r="Q430" s="279">
        <f t="shared" si="197"/>
        <v>45365</v>
      </c>
      <c r="R430" s="279">
        <f t="shared" si="209"/>
        <v>45730</v>
      </c>
      <c r="S430" s="279">
        <f t="shared" si="210"/>
        <v>46095</v>
      </c>
    </row>
    <row r="431" spans="2:19" s="8" customFormat="1" ht="30" customHeight="1">
      <c r="B431" s="28"/>
      <c r="C431" s="137">
        <f t="shared" si="198"/>
        <v>40252</v>
      </c>
      <c r="D431" s="279">
        <f t="shared" si="199"/>
        <v>40617</v>
      </c>
      <c r="E431" s="279">
        <f t="shared" si="194"/>
        <v>40983</v>
      </c>
      <c r="F431" s="279">
        <f t="shared" si="200"/>
        <v>41348</v>
      </c>
      <c r="G431" s="279">
        <f t="shared" si="201"/>
        <v>41713</v>
      </c>
      <c r="H431" s="279">
        <f t="shared" si="202"/>
        <v>42078</v>
      </c>
      <c r="I431" s="279">
        <f t="shared" si="195"/>
        <v>42444</v>
      </c>
      <c r="J431" s="279">
        <f t="shared" si="203"/>
        <v>42809</v>
      </c>
      <c r="K431" s="279">
        <f t="shared" si="204"/>
        <v>43174</v>
      </c>
      <c r="L431" s="279">
        <f t="shared" si="205"/>
        <v>43539</v>
      </c>
      <c r="M431" s="279">
        <f t="shared" si="196"/>
        <v>43905</v>
      </c>
      <c r="N431" s="279">
        <f t="shared" si="206"/>
        <v>44270</v>
      </c>
      <c r="O431" s="279">
        <f t="shared" si="207"/>
        <v>44635</v>
      </c>
      <c r="P431" s="279">
        <f t="shared" si="208"/>
        <v>45000</v>
      </c>
      <c r="Q431" s="279">
        <f t="shared" si="197"/>
        <v>45366</v>
      </c>
      <c r="R431" s="279">
        <f t="shared" si="209"/>
        <v>45731</v>
      </c>
      <c r="S431" s="279">
        <f t="shared" si="210"/>
        <v>46096</v>
      </c>
    </row>
    <row r="432" spans="2:19" s="8" customFormat="1" ht="30" customHeight="1">
      <c r="B432" s="28"/>
      <c r="C432" s="137">
        <f t="shared" si="198"/>
        <v>40253</v>
      </c>
      <c r="D432" s="279">
        <f t="shared" si="199"/>
        <v>40618</v>
      </c>
      <c r="E432" s="279">
        <f t="shared" si="194"/>
        <v>40984</v>
      </c>
      <c r="F432" s="279">
        <f t="shared" si="200"/>
        <v>41349</v>
      </c>
      <c r="G432" s="279">
        <f t="shared" si="201"/>
        <v>41714</v>
      </c>
      <c r="H432" s="279">
        <f t="shared" si="202"/>
        <v>42079</v>
      </c>
      <c r="I432" s="279">
        <f t="shared" si="195"/>
        <v>42445</v>
      </c>
      <c r="J432" s="279">
        <f t="shared" si="203"/>
        <v>42810</v>
      </c>
      <c r="K432" s="279">
        <f t="shared" si="204"/>
        <v>43175</v>
      </c>
      <c r="L432" s="279">
        <f t="shared" si="205"/>
        <v>43540</v>
      </c>
      <c r="M432" s="279">
        <f t="shared" si="196"/>
        <v>43906</v>
      </c>
      <c r="N432" s="279">
        <f t="shared" si="206"/>
        <v>44271</v>
      </c>
      <c r="O432" s="279">
        <f t="shared" si="207"/>
        <v>44636</v>
      </c>
      <c r="P432" s="279">
        <f t="shared" si="208"/>
        <v>45001</v>
      </c>
      <c r="Q432" s="279">
        <f t="shared" si="197"/>
        <v>45367</v>
      </c>
      <c r="R432" s="279">
        <f t="shared" si="209"/>
        <v>45732</v>
      </c>
      <c r="S432" s="279">
        <f t="shared" si="210"/>
        <v>46097</v>
      </c>
    </row>
    <row r="433" spans="2:19" s="8" customFormat="1" ht="30" customHeight="1">
      <c r="B433" s="28"/>
      <c r="C433" s="137">
        <f t="shared" si="198"/>
        <v>40254</v>
      </c>
      <c r="D433" s="279">
        <f t="shared" si="199"/>
        <v>40619</v>
      </c>
      <c r="E433" s="279">
        <f t="shared" si="194"/>
        <v>40985</v>
      </c>
      <c r="F433" s="279">
        <f t="shared" si="200"/>
        <v>41350</v>
      </c>
      <c r="G433" s="279">
        <f t="shared" si="201"/>
        <v>41715</v>
      </c>
      <c r="H433" s="279">
        <f t="shared" si="202"/>
        <v>42080</v>
      </c>
      <c r="I433" s="279">
        <f t="shared" si="195"/>
        <v>42446</v>
      </c>
      <c r="J433" s="279">
        <f t="shared" si="203"/>
        <v>42811</v>
      </c>
      <c r="K433" s="279">
        <f t="shared" si="204"/>
        <v>43176</v>
      </c>
      <c r="L433" s="279">
        <f t="shared" si="205"/>
        <v>43541</v>
      </c>
      <c r="M433" s="279">
        <f t="shared" si="196"/>
        <v>43907</v>
      </c>
      <c r="N433" s="279">
        <f t="shared" si="206"/>
        <v>44272</v>
      </c>
      <c r="O433" s="279">
        <f t="shared" si="207"/>
        <v>44637</v>
      </c>
      <c r="P433" s="279">
        <f t="shared" si="208"/>
        <v>45002</v>
      </c>
      <c r="Q433" s="279">
        <f t="shared" si="197"/>
        <v>45368</v>
      </c>
      <c r="R433" s="279">
        <f t="shared" si="209"/>
        <v>45733</v>
      </c>
      <c r="S433" s="279">
        <f t="shared" si="210"/>
        <v>46098</v>
      </c>
    </row>
    <row r="434" spans="2:19" s="8" customFormat="1" ht="30" customHeight="1">
      <c r="B434" s="28"/>
      <c r="C434" s="137">
        <f t="shared" si="198"/>
        <v>40255</v>
      </c>
      <c r="D434" s="279">
        <f t="shared" si="199"/>
        <v>40620</v>
      </c>
      <c r="E434" s="279">
        <f t="shared" si="194"/>
        <v>40986</v>
      </c>
      <c r="F434" s="279">
        <f t="shared" si="200"/>
        <v>41351</v>
      </c>
      <c r="G434" s="279">
        <f t="shared" si="201"/>
        <v>41716</v>
      </c>
      <c r="H434" s="279">
        <f t="shared" si="202"/>
        <v>42081</v>
      </c>
      <c r="I434" s="279">
        <f t="shared" si="195"/>
        <v>42447</v>
      </c>
      <c r="J434" s="279">
        <f t="shared" si="203"/>
        <v>42812</v>
      </c>
      <c r="K434" s="279">
        <f t="shared" si="204"/>
        <v>43177</v>
      </c>
      <c r="L434" s="279">
        <f t="shared" si="205"/>
        <v>43542</v>
      </c>
      <c r="M434" s="279">
        <f t="shared" si="196"/>
        <v>43908</v>
      </c>
      <c r="N434" s="279">
        <f t="shared" si="206"/>
        <v>44273</v>
      </c>
      <c r="O434" s="279">
        <f t="shared" si="207"/>
        <v>44638</v>
      </c>
      <c r="P434" s="279">
        <f t="shared" si="208"/>
        <v>45003</v>
      </c>
      <c r="Q434" s="279">
        <f t="shared" si="197"/>
        <v>45369</v>
      </c>
      <c r="R434" s="279">
        <f t="shared" si="209"/>
        <v>45734</v>
      </c>
      <c r="S434" s="279">
        <f t="shared" si="210"/>
        <v>46099</v>
      </c>
    </row>
    <row r="435" spans="2:19" s="8" customFormat="1" ht="30" customHeight="1">
      <c r="B435" s="28"/>
      <c r="C435" s="137">
        <f t="shared" si="198"/>
        <v>40256</v>
      </c>
      <c r="D435" s="279">
        <f t="shared" si="199"/>
        <v>40621</v>
      </c>
      <c r="E435" s="279">
        <f t="shared" si="194"/>
        <v>40987</v>
      </c>
      <c r="F435" s="279">
        <f t="shared" si="200"/>
        <v>41352</v>
      </c>
      <c r="G435" s="279">
        <f t="shared" si="201"/>
        <v>41717</v>
      </c>
      <c r="H435" s="279">
        <f t="shared" si="202"/>
        <v>42082</v>
      </c>
      <c r="I435" s="279">
        <f t="shared" si="195"/>
        <v>42448</v>
      </c>
      <c r="J435" s="279">
        <f t="shared" si="203"/>
        <v>42813</v>
      </c>
      <c r="K435" s="279">
        <f t="shared" si="204"/>
        <v>43178</v>
      </c>
      <c r="L435" s="279">
        <f t="shared" si="205"/>
        <v>43543</v>
      </c>
      <c r="M435" s="279">
        <f t="shared" si="196"/>
        <v>43909</v>
      </c>
      <c r="N435" s="279">
        <f t="shared" si="206"/>
        <v>44274</v>
      </c>
      <c r="O435" s="279">
        <f t="shared" si="207"/>
        <v>44639</v>
      </c>
      <c r="P435" s="279">
        <f t="shared" si="208"/>
        <v>45004</v>
      </c>
      <c r="Q435" s="279">
        <f t="shared" si="197"/>
        <v>45370</v>
      </c>
      <c r="R435" s="279">
        <f t="shared" si="209"/>
        <v>45735</v>
      </c>
      <c r="S435" s="279">
        <f t="shared" si="210"/>
        <v>46100</v>
      </c>
    </row>
    <row r="436" spans="2:19" s="8" customFormat="1" ht="30" customHeight="1">
      <c r="B436" s="28"/>
      <c r="C436" s="137">
        <f t="shared" si="198"/>
        <v>40257</v>
      </c>
      <c r="D436" s="279">
        <f t="shared" si="199"/>
        <v>40622</v>
      </c>
      <c r="E436" s="279">
        <f t="shared" si="194"/>
        <v>40988</v>
      </c>
      <c r="F436" s="279">
        <f t="shared" si="200"/>
        <v>41353</v>
      </c>
      <c r="G436" s="279">
        <f t="shared" si="201"/>
        <v>41718</v>
      </c>
      <c r="H436" s="279">
        <f t="shared" si="202"/>
        <v>42083</v>
      </c>
      <c r="I436" s="279">
        <f t="shared" si="195"/>
        <v>42449</v>
      </c>
      <c r="J436" s="279">
        <f t="shared" si="203"/>
        <v>42814</v>
      </c>
      <c r="K436" s="279">
        <f t="shared" si="204"/>
        <v>43179</v>
      </c>
      <c r="L436" s="279">
        <f t="shared" si="205"/>
        <v>43544</v>
      </c>
      <c r="M436" s="279">
        <f t="shared" si="196"/>
        <v>43910</v>
      </c>
      <c r="N436" s="279">
        <f t="shared" si="206"/>
        <v>44275</v>
      </c>
      <c r="O436" s="279">
        <f t="shared" si="207"/>
        <v>44640</v>
      </c>
      <c r="P436" s="279">
        <f t="shared" si="208"/>
        <v>45005</v>
      </c>
      <c r="Q436" s="279">
        <f t="shared" si="197"/>
        <v>45371</v>
      </c>
      <c r="R436" s="279">
        <f t="shared" si="209"/>
        <v>45736</v>
      </c>
      <c r="S436" s="279">
        <f t="shared" si="210"/>
        <v>46101</v>
      </c>
    </row>
    <row r="437" spans="2:19" s="8" customFormat="1" ht="30" customHeight="1">
      <c r="B437" s="28"/>
      <c r="C437" s="137">
        <f t="shared" si="198"/>
        <v>40258</v>
      </c>
      <c r="D437" s="279">
        <f t="shared" si="199"/>
        <v>40623</v>
      </c>
      <c r="E437" s="279">
        <f t="shared" si="194"/>
        <v>40989</v>
      </c>
      <c r="F437" s="279">
        <f t="shared" si="200"/>
        <v>41354</v>
      </c>
      <c r="G437" s="279">
        <f t="shared" si="201"/>
        <v>41719</v>
      </c>
      <c r="H437" s="279">
        <f t="shared" si="202"/>
        <v>42084</v>
      </c>
      <c r="I437" s="279">
        <f t="shared" si="195"/>
        <v>42450</v>
      </c>
      <c r="J437" s="279">
        <f t="shared" si="203"/>
        <v>42815</v>
      </c>
      <c r="K437" s="279">
        <f t="shared" si="204"/>
        <v>43180</v>
      </c>
      <c r="L437" s="279">
        <f t="shared" si="205"/>
        <v>43545</v>
      </c>
      <c r="M437" s="279">
        <f t="shared" si="196"/>
        <v>43911</v>
      </c>
      <c r="N437" s="279">
        <f t="shared" si="206"/>
        <v>44276</v>
      </c>
      <c r="O437" s="279">
        <f t="shared" si="207"/>
        <v>44641</v>
      </c>
      <c r="P437" s="279">
        <f t="shared" si="208"/>
        <v>45006</v>
      </c>
      <c r="Q437" s="279">
        <f t="shared" si="197"/>
        <v>45372</v>
      </c>
      <c r="R437" s="279">
        <f t="shared" si="209"/>
        <v>45737</v>
      </c>
      <c r="S437" s="279">
        <f t="shared" si="210"/>
        <v>46102</v>
      </c>
    </row>
    <row r="438" spans="2:19" s="8" customFormat="1" ht="30" customHeight="1">
      <c r="B438" s="28"/>
      <c r="C438" s="137">
        <f t="shared" si="198"/>
        <v>40259</v>
      </c>
      <c r="D438" s="279">
        <f t="shared" si="199"/>
        <v>40624</v>
      </c>
      <c r="E438" s="279">
        <f t="shared" si="194"/>
        <v>40990</v>
      </c>
      <c r="F438" s="279">
        <f t="shared" si="200"/>
        <v>41355</v>
      </c>
      <c r="G438" s="279">
        <f t="shared" si="201"/>
        <v>41720</v>
      </c>
      <c r="H438" s="279">
        <f t="shared" si="202"/>
        <v>42085</v>
      </c>
      <c r="I438" s="279">
        <f t="shared" si="195"/>
        <v>42451</v>
      </c>
      <c r="J438" s="279">
        <f t="shared" si="203"/>
        <v>42816</v>
      </c>
      <c r="K438" s="279">
        <f t="shared" si="204"/>
        <v>43181</v>
      </c>
      <c r="L438" s="279">
        <f t="shared" si="205"/>
        <v>43546</v>
      </c>
      <c r="M438" s="279">
        <f t="shared" si="196"/>
        <v>43912</v>
      </c>
      <c r="N438" s="279">
        <f t="shared" si="206"/>
        <v>44277</v>
      </c>
      <c r="O438" s="279">
        <f t="shared" si="207"/>
        <v>44642</v>
      </c>
      <c r="P438" s="279">
        <f t="shared" si="208"/>
        <v>45007</v>
      </c>
      <c r="Q438" s="279">
        <f t="shared" si="197"/>
        <v>45373</v>
      </c>
      <c r="R438" s="279">
        <f t="shared" si="209"/>
        <v>45738</v>
      </c>
      <c r="S438" s="279">
        <f t="shared" si="210"/>
        <v>46103</v>
      </c>
    </row>
    <row r="439" spans="2:19" s="8" customFormat="1" ht="30" customHeight="1">
      <c r="B439" s="28"/>
      <c r="C439" s="137">
        <f t="shared" si="198"/>
        <v>40260</v>
      </c>
      <c r="D439" s="279">
        <f t="shared" si="199"/>
        <v>40625</v>
      </c>
      <c r="E439" s="279">
        <f t="shared" si="194"/>
        <v>40991</v>
      </c>
      <c r="F439" s="279">
        <f t="shared" si="200"/>
        <v>41356</v>
      </c>
      <c r="G439" s="279">
        <f t="shared" si="201"/>
        <v>41721</v>
      </c>
      <c r="H439" s="279">
        <f t="shared" si="202"/>
        <v>42086</v>
      </c>
      <c r="I439" s="279">
        <f t="shared" si="195"/>
        <v>42452</v>
      </c>
      <c r="J439" s="279">
        <f t="shared" si="203"/>
        <v>42817</v>
      </c>
      <c r="K439" s="279">
        <f t="shared" si="204"/>
        <v>43182</v>
      </c>
      <c r="L439" s="279">
        <f t="shared" si="205"/>
        <v>43547</v>
      </c>
      <c r="M439" s="279">
        <f t="shared" si="196"/>
        <v>43913</v>
      </c>
      <c r="N439" s="279">
        <f t="shared" si="206"/>
        <v>44278</v>
      </c>
      <c r="O439" s="279">
        <f t="shared" si="207"/>
        <v>44643</v>
      </c>
      <c r="P439" s="279">
        <f t="shared" si="208"/>
        <v>45008</v>
      </c>
      <c r="Q439" s="279">
        <f t="shared" si="197"/>
        <v>45374</v>
      </c>
      <c r="R439" s="279">
        <f t="shared" si="209"/>
        <v>45739</v>
      </c>
      <c r="S439" s="279">
        <f t="shared" si="210"/>
        <v>46104</v>
      </c>
    </row>
    <row r="440" spans="2:19" s="8" customFormat="1" ht="30" customHeight="1">
      <c r="B440" s="28"/>
      <c r="C440" s="137">
        <f t="shared" si="198"/>
        <v>40261</v>
      </c>
      <c r="D440" s="279">
        <f t="shared" si="199"/>
        <v>40626</v>
      </c>
      <c r="E440" s="279">
        <f t="shared" si="194"/>
        <v>40992</v>
      </c>
      <c r="F440" s="279">
        <f t="shared" si="200"/>
        <v>41357</v>
      </c>
      <c r="G440" s="279">
        <f t="shared" si="201"/>
        <v>41722</v>
      </c>
      <c r="H440" s="279">
        <f t="shared" si="202"/>
        <v>42087</v>
      </c>
      <c r="I440" s="279">
        <f t="shared" si="195"/>
        <v>42453</v>
      </c>
      <c r="J440" s="279">
        <f t="shared" si="203"/>
        <v>42818</v>
      </c>
      <c r="K440" s="279">
        <f t="shared" si="204"/>
        <v>43183</v>
      </c>
      <c r="L440" s="279">
        <f t="shared" si="205"/>
        <v>43548</v>
      </c>
      <c r="M440" s="279">
        <f t="shared" si="196"/>
        <v>43914</v>
      </c>
      <c r="N440" s="279">
        <f t="shared" si="206"/>
        <v>44279</v>
      </c>
      <c r="O440" s="279">
        <f t="shared" si="207"/>
        <v>44644</v>
      </c>
      <c r="P440" s="279">
        <f t="shared" si="208"/>
        <v>45009</v>
      </c>
      <c r="Q440" s="279">
        <f t="shared" si="197"/>
        <v>45375</v>
      </c>
      <c r="R440" s="279">
        <f t="shared" si="209"/>
        <v>45740</v>
      </c>
      <c r="S440" s="279">
        <f t="shared" si="210"/>
        <v>46105</v>
      </c>
    </row>
    <row r="441" spans="2:19" s="8" customFormat="1" ht="30" customHeight="1">
      <c r="B441" s="28"/>
      <c r="C441" s="137">
        <f t="shared" si="198"/>
        <v>40262</v>
      </c>
      <c r="D441" s="279">
        <f t="shared" si="199"/>
        <v>40627</v>
      </c>
      <c r="E441" s="279">
        <f t="shared" si="194"/>
        <v>40993</v>
      </c>
      <c r="F441" s="279">
        <f t="shared" si="200"/>
        <v>41358</v>
      </c>
      <c r="G441" s="279">
        <f t="shared" si="201"/>
        <v>41723</v>
      </c>
      <c r="H441" s="279">
        <f t="shared" si="202"/>
        <v>42088</v>
      </c>
      <c r="I441" s="279">
        <f t="shared" si="195"/>
        <v>42454</v>
      </c>
      <c r="J441" s="279">
        <f t="shared" si="203"/>
        <v>42819</v>
      </c>
      <c r="K441" s="279">
        <f t="shared" si="204"/>
        <v>43184</v>
      </c>
      <c r="L441" s="279">
        <f t="shared" si="205"/>
        <v>43549</v>
      </c>
      <c r="M441" s="279">
        <f t="shared" si="196"/>
        <v>43915</v>
      </c>
      <c r="N441" s="279">
        <f t="shared" si="206"/>
        <v>44280</v>
      </c>
      <c r="O441" s="279">
        <f t="shared" si="207"/>
        <v>44645</v>
      </c>
      <c r="P441" s="279">
        <f t="shared" si="208"/>
        <v>45010</v>
      </c>
      <c r="Q441" s="279">
        <f t="shared" si="197"/>
        <v>45376</v>
      </c>
      <c r="R441" s="279">
        <f t="shared" si="209"/>
        <v>45741</v>
      </c>
      <c r="S441" s="279">
        <f t="shared" si="210"/>
        <v>46106</v>
      </c>
    </row>
    <row r="442" spans="2:19" s="8" customFormat="1" ht="30" customHeight="1">
      <c r="B442" s="28"/>
      <c r="C442" s="137">
        <f t="shared" si="198"/>
        <v>40263</v>
      </c>
      <c r="D442" s="279">
        <f t="shared" si="199"/>
        <v>40628</v>
      </c>
      <c r="E442" s="279">
        <f t="shared" si="194"/>
        <v>40994</v>
      </c>
      <c r="F442" s="279">
        <f t="shared" si="200"/>
        <v>41359</v>
      </c>
      <c r="G442" s="279">
        <f t="shared" si="201"/>
        <v>41724</v>
      </c>
      <c r="H442" s="279">
        <f t="shared" si="202"/>
        <v>42089</v>
      </c>
      <c r="I442" s="279">
        <f t="shared" si="195"/>
        <v>42455</v>
      </c>
      <c r="J442" s="279">
        <f t="shared" si="203"/>
        <v>42820</v>
      </c>
      <c r="K442" s="279">
        <f t="shared" si="204"/>
        <v>43185</v>
      </c>
      <c r="L442" s="279">
        <f t="shared" si="205"/>
        <v>43550</v>
      </c>
      <c r="M442" s="279">
        <f t="shared" si="196"/>
        <v>43916</v>
      </c>
      <c r="N442" s="279">
        <f t="shared" si="206"/>
        <v>44281</v>
      </c>
      <c r="O442" s="279">
        <f t="shared" si="207"/>
        <v>44646</v>
      </c>
      <c r="P442" s="279">
        <f t="shared" si="208"/>
        <v>45011</v>
      </c>
      <c r="Q442" s="279">
        <f t="shared" si="197"/>
        <v>45377</v>
      </c>
      <c r="R442" s="279">
        <f t="shared" si="209"/>
        <v>45742</v>
      </c>
      <c r="S442" s="279">
        <f t="shared" si="210"/>
        <v>46107</v>
      </c>
    </row>
    <row r="443" spans="2:19" s="8" customFormat="1" ht="30" customHeight="1">
      <c r="B443" s="28"/>
      <c r="C443" s="137">
        <f t="shared" si="198"/>
        <v>40264</v>
      </c>
      <c r="D443" s="279">
        <f t="shared" si="199"/>
        <v>40629</v>
      </c>
      <c r="E443" s="279">
        <f t="shared" si="194"/>
        <v>40995</v>
      </c>
      <c r="F443" s="279">
        <f t="shared" si="200"/>
        <v>41360</v>
      </c>
      <c r="G443" s="279">
        <f t="shared" si="201"/>
        <v>41725</v>
      </c>
      <c r="H443" s="279">
        <f t="shared" si="202"/>
        <v>42090</v>
      </c>
      <c r="I443" s="279">
        <f t="shared" si="195"/>
        <v>42456</v>
      </c>
      <c r="J443" s="279">
        <f t="shared" si="203"/>
        <v>42821</v>
      </c>
      <c r="K443" s="279">
        <f t="shared" si="204"/>
        <v>43186</v>
      </c>
      <c r="L443" s="279">
        <f t="shared" si="205"/>
        <v>43551</v>
      </c>
      <c r="M443" s="279">
        <f t="shared" si="196"/>
        <v>43917</v>
      </c>
      <c r="N443" s="279">
        <f t="shared" si="206"/>
        <v>44282</v>
      </c>
      <c r="O443" s="279">
        <f t="shared" si="207"/>
        <v>44647</v>
      </c>
      <c r="P443" s="279">
        <f t="shared" si="208"/>
        <v>45012</v>
      </c>
      <c r="Q443" s="279">
        <f t="shared" si="197"/>
        <v>45378</v>
      </c>
      <c r="R443" s="279">
        <f t="shared" si="209"/>
        <v>45743</v>
      </c>
      <c r="S443" s="279">
        <f t="shared" si="210"/>
        <v>46108</v>
      </c>
    </row>
    <row r="444" spans="2:19" s="8" customFormat="1" ht="30" customHeight="1">
      <c r="B444" s="28"/>
      <c r="C444" s="137">
        <f t="shared" si="198"/>
        <v>40265</v>
      </c>
      <c r="D444" s="279">
        <f t="shared" si="199"/>
        <v>40630</v>
      </c>
      <c r="E444" s="279">
        <f t="shared" si="194"/>
        <v>40996</v>
      </c>
      <c r="F444" s="279">
        <f t="shared" si="200"/>
        <v>41361</v>
      </c>
      <c r="G444" s="279">
        <f t="shared" si="201"/>
        <v>41726</v>
      </c>
      <c r="H444" s="279">
        <f t="shared" si="202"/>
        <v>42091</v>
      </c>
      <c r="I444" s="279">
        <f t="shared" si="195"/>
        <v>42457</v>
      </c>
      <c r="J444" s="279">
        <f t="shared" si="203"/>
        <v>42822</v>
      </c>
      <c r="K444" s="279">
        <f t="shared" si="204"/>
        <v>43187</v>
      </c>
      <c r="L444" s="279">
        <f t="shared" si="205"/>
        <v>43552</v>
      </c>
      <c r="M444" s="279">
        <f t="shared" si="196"/>
        <v>43918</v>
      </c>
      <c r="N444" s="279">
        <f t="shared" si="206"/>
        <v>44283</v>
      </c>
      <c r="O444" s="279">
        <f t="shared" si="207"/>
        <v>44648</v>
      </c>
      <c r="P444" s="279">
        <f t="shared" si="208"/>
        <v>45013</v>
      </c>
      <c r="Q444" s="279">
        <f t="shared" si="197"/>
        <v>45379</v>
      </c>
      <c r="R444" s="279">
        <f t="shared" si="209"/>
        <v>45744</v>
      </c>
      <c r="S444" s="279">
        <f t="shared" si="210"/>
        <v>46109</v>
      </c>
    </row>
    <row r="445" spans="2:19" s="8" customFormat="1" ht="30" customHeight="1">
      <c r="B445" s="28"/>
      <c r="C445" s="137">
        <f t="shared" si="198"/>
        <v>40266</v>
      </c>
      <c r="D445" s="279">
        <f t="shared" si="199"/>
        <v>40631</v>
      </c>
      <c r="E445" s="279">
        <f t="shared" si="194"/>
        <v>40997</v>
      </c>
      <c r="F445" s="279">
        <f t="shared" si="200"/>
        <v>41362</v>
      </c>
      <c r="G445" s="279">
        <f t="shared" si="201"/>
        <v>41727</v>
      </c>
      <c r="H445" s="279">
        <f t="shared" si="202"/>
        <v>42092</v>
      </c>
      <c r="I445" s="279">
        <f t="shared" si="195"/>
        <v>42458</v>
      </c>
      <c r="J445" s="279">
        <f t="shared" si="203"/>
        <v>42823</v>
      </c>
      <c r="K445" s="279">
        <f t="shared" si="204"/>
        <v>43188</v>
      </c>
      <c r="L445" s="279">
        <f t="shared" si="205"/>
        <v>43553</v>
      </c>
      <c r="M445" s="279">
        <f t="shared" si="196"/>
        <v>43919</v>
      </c>
      <c r="N445" s="279">
        <f t="shared" si="206"/>
        <v>44284</v>
      </c>
      <c r="O445" s="279">
        <f t="shared" si="207"/>
        <v>44649</v>
      </c>
      <c r="P445" s="279">
        <f t="shared" si="208"/>
        <v>45014</v>
      </c>
      <c r="Q445" s="279">
        <f t="shared" si="197"/>
        <v>45380</v>
      </c>
      <c r="R445" s="279">
        <f t="shared" si="209"/>
        <v>45745</v>
      </c>
      <c r="S445" s="279">
        <f t="shared" si="210"/>
        <v>46110</v>
      </c>
    </row>
    <row r="446" spans="2:19" s="8" customFormat="1" ht="30" customHeight="1">
      <c r="B446" s="28"/>
      <c r="C446" s="137">
        <f t="shared" si="198"/>
        <v>40267</v>
      </c>
      <c r="D446" s="279">
        <f t="shared" si="199"/>
        <v>40632</v>
      </c>
      <c r="E446" s="279">
        <f t="shared" si="194"/>
        <v>40998</v>
      </c>
      <c r="F446" s="279">
        <f t="shared" si="200"/>
        <v>41363</v>
      </c>
      <c r="G446" s="279">
        <f t="shared" si="201"/>
        <v>41728</v>
      </c>
      <c r="H446" s="279">
        <f t="shared" si="202"/>
        <v>42093</v>
      </c>
      <c r="I446" s="279">
        <f t="shared" si="195"/>
        <v>42459</v>
      </c>
      <c r="J446" s="279">
        <f t="shared" si="203"/>
        <v>42824</v>
      </c>
      <c r="K446" s="279">
        <f t="shared" si="204"/>
        <v>43189</v>
      </c>
      <c r="L446" s="279">
        <f t="shared" si="205"/>
        <v>43554</v>
      </c>
      <c r="M446" s="279">
        <f t="shared" si="196"/>
        <v>43920</v>
      </c>
      <c r="N446" s="279">
        <f t="shared" si="206"/>
        <v>44285</v>
      </c>
      <c r="O446" s="279">
        <f t="shared" si="207"/>
        <v>44650</v>
      </c>
      <c r="P446" s="279">
        <f t="shared" si="208"/>
        <v>45015</v>
      </c>
      <c r="Q446" s="279">
        <f t="shared" si="197"/>
        <v>45381</v>
      </c>
      <c r="R446" s="279">
        <f t="shared" si="209"/>
        <v>45746</v>
      </c>
      <c r="S446" s="279">
        <f t="shared" si="210"/>
        <v>46111</v>
      </c>
    </row>
    <row r="447" spans="2:19" s="8" customFormat="1" ht="30" customHeight="1">
      <c r="B447" s="28"/>
      <c r="C447" s="137">
        <f t="shared" si="198"/>
        <v>40268</v>
      </c>
      <c r="D447" s="279">
        <f t="shared" si="199"/>
        <v>40633</v>
      </c>
      <c r="E447" s="279">
        <f t="shared" si="194"/>
        <v>40999</v>
      </c>
      <c r="F447" s="279">
        <f t="shared" si="200"/>
        <v>41364</v>
      </c>
      <c r="G447" s="279">
        <f t="shared" si="201"/>
        <v>41729</v>
      </c>
      <c r="H447" s="279">
        <f t="shared" si="202"/>
        <v>42094</v>
      </c>
      <c r="I447" s="279">
        <f t="shared" si="195"/>
        <v>42460</v>
      </c>
      <c r="J447" s="279">
        <f t="shared" si="203"/>
        <v>42825</v>
      </c>
      <c r="K447" s="279">
        <f t="shared" si="204"/>
        <v>43190</v>
      </c>
      <c r="L447" s="279">
        <f t="shared" si="205"/>
        <v>43555</v>
      </c>
      <c r="M447" s="279">
        <f t="shared" si="196"/>
        <v>43921</v>
      </c>
      <c r="N447" s="279">
        <f t="shared" si="206"/>
        <v>44286</v>
      </c>
      <c r="O447" s="279">
        <f t="shared" si="207"/>
        <v>44651</v>
      </c>
      <c r="P447" s="279">
        <f t="shared" si="208"/>
        <v>45016</v>
      </c>
      <c r="Q447" s="279">
        <f t="shared" si="197"/>
        <v>45382</v>
      </c>
      <c r="R447" s="279">
        <f t="shared" si="209"/>
        <v>45747</v>
      </c>
      <c r="S447" s="279">
        <f t="shared" si="210"/>
        <v>46112</v>
      </c>
    </row>
    <row r="448" spans="2:19" s="8" customFormat="1" ht="9.9499999999999993" customHeight="1">
      <c r="B448" s="73"/>
      <c r="C448" s="78"/>
      <c r="D448" s="78"/>
      <c r="E448" s="78"/>
      <c r="F448" s="78"/>
      <c r="G448" s="78"/>
      <c r="H448" s="78"/>
      <c r="I448" s="78"/>
      <c r="J448" s="78"/>
      <c r="K448" s="78"/>
      <c r="L448" s="78"/>
      <c r="M448" s="78"/>
      <c r="N448" s="78"/>
      <c r="O448" s="78"/>
      <c r="P448" s="78"/>
      <c r="Q448" s="78"/>
      <c r="R448" s="78"/>
      <c r="S448" s="78"/>
    </row>
    <row r="449" spans="2:19" s="8" customFormat="1" ht="30" customHeight="1">
      <c r="B449" s="72" t="s">
        <v>2</v>
      </c>
      <c r="C449" s="17" t="s">
        <v>3</v>
      </c>
      <c r="D449" s="17" t="s">
        <v>4</v>
      </c>
      <c r="E449" s="17" t="s">
        <v>5</v>
      </c>
      <c r="F449" s="17" t="s">
        <v>6</v>
      </c>
      <c r="G449" s="17" t="s">
        <v>7</v>
      </c>
      <c r="H449" s="17" t="s">
        <v>8</v>
      </c>
      <c r="I449" s="17" t="s">
        <v>9</v>
      </c>
      <c r="J449" s="17" t="s">
        <v>10</v>
      </c>
      <c r="K449" s="17" t="s">
        <v>11</v>
      </c>
      <c r="L449" s="17" t="s">
        <v>12</v>
      </c>
      <c r="M449" s="17" t="s">
        <v>13</v>
      </c>
      <c r="N449" s="17" t="s">
        <v>14</v>
      </c>
      <c r="O449" s="17" t="s">
        <v>15</v>
      </c>
      <c r="P449" s="17" t="s">
        <v>16</v>
      </c>
      <c r="Q449" s="17" t="s">
        <v>17</v>
      </c>
      <c r="R449" s="17" t="s">
        <v>18</v>
      </c>
      <c r="S449" s="17" t="s">
        <v>19</v>
      </c>
    </row>
    <row r="450" spans="2:19" s="8" customFormat="1" ht="30" customHeight="1">
      <c r="B450" s="28"/>
      <c r="C450" s="79"/>
      <c r="D450" s="79"/>
      <c r="E450" s="150">
        <f>IF(ISERROR(VLOOKUP(E82,#REF!,2,FALSE))=TRUE,D815,VLOOKUP(E82,#REF!,2,FALSE))</f>
        <v>0</v>
      </c>
      <c r="F450" s="150">
        <f>IF(ISERROR(VLOOKUP(F82,#REF!,2,FALSE))=TRUE,E815,VLOOKUP(F82,#REF!,2,FALSE))</f>
        <v>0</v>
      </c>
      <c r="G450" s="150">
        <f>IF(ISERROR(VLOOKUP(G82,#REF!,2,FALSE))=TRUE,F815,VLOOKUP(G82,#REF!,2,FALSE))</f>
        <v>0</v>
      </c>
      <c r="H450" s="150">
        <f>IF(ISERROR(VLOOKUP(H82,#REF!,2,FALSE))=TRUE,G815,VLOOKUP(H82,#REF!,2,FALSE))</f>
        <v>0</v>
      </c>
      <c r="I450" s="150">
        <f>IF(ISERROR(VLOOKUP(I82,#REF!,2,FALSE))=TRUE,H815,VLOOKUP(I82,#REF!,2,FALSE))</f>
        <v>0</v>
      </c>
      <c r="J450" s="150">
        <f>IF(ISERROR(VLOOKUP(J82,#REF!,2,FALSE))=TRUE,I815,VLOOKUP(J82,#REF!,2,FALSE))</f>
        <v>0</v>
      </c>
      <c r="K450" s="150">
        <f>IF(ISERROR(VLOOKUP(K82,#REF!,2,FALSE))=TRUE,J815,VLOOKUP(K82,#REF!,2,FALSE))</f>
        <v>0</v>
      </c>
      <c r="L450" s="150">
        <f>IF(ISERROR(VLOOKUP(L82,#REF!,2,FALSE))=TRUE,K815,VLOOKUP(L82,#REF!,2,FALSE))</f>
        <v>0</v>
      </c>
      <c r="M450" s="150">
        <f>IF(ISERROR(VLOOKUP(M82,#REF!,2,FALSE))=TRUE,L815,VLOOKUP(M82,#REF!,2,FALSE))</f>
        <v>0</v>
      </c>
      <c r="N450" s="150">
        <f>IF(ISERROR(VLOOKUP(N82,#REF!,2,FALSE))=TRUE,M815,VLOOKUP(N82,#REF!,2,FALSE))</f>
        <v>0</v>
      </c>
      <c r="O450" s="150">
        <f>IF(ISERROR(VLOOKUP(O82,#REF!,2,FALSE))=TRUE,N815,VLOOKUP(O82,#REF!,2,FALSE))</f>
        <v>0</v>
      </c>
      <c r="P450" s="150">
        <f>IF(ISERROR(VLOOKUP(P82,#REF!,2,FALSE))=TRUE,O815,VLOOKUP(P82,#REF!,2,FALSE))</f>
        <v>0</v>
      </c>
      <c r="Q450" s="150">
        <f>IF(ISERROR(VLOOKUP(Q82,#REF!,2,FALSE))=TRUE,P815,VLOOKUP(Q82,#REF!,2,FALSE))</f>
        <v>0</v>
      </c>
      <c r="R450" s="150">
        <f>IF(ISERROR(VLOOKUP(R82,#REF!,2,FALSE))=TRUE,Q815,VLOOKUP(R82,#REF!,2,FALSE))</f>
        <v>0</v>
      </c>
      <c r="S450" s="150">
        <f>IF(ISERROR(VLOOKUP(S82,#REF!,2,FALSE))=TRUE,R815,VLOOKUP(S82,#REF!,2,FALSE))</f>
        <v>0</v>
      </c>
    </row>
    <row r="451" spans="2:19" s="8" customFormat="1" ht="30" customHeight="1">
      <c r="B451" s="28"/>
      <c r="C451" s="79"/>
      <c r="D451" s="79"/>
      <c r="E451" s="150">
        <f>IF(ISERROR(VLOOKUP(E83,#REF!,2,FALSE))=TRUE,E450,VLOOKUP(E83,#REF!,2,FALSE))</f>
        <v>0</v>
      </c>
      <c r="F451" s="150">
        <f>IF(ISERROR(VLOOKUP(F83,#REF!,2,FALSE))=TRUE,F450,VLOOKUP(F83,#REF!,2,FALSE))</f>
        <v>0</v>
      </c>
      <c r="G451" s="150">
        <f>IF(ISERROR(VLOOKUP(G83,#REF!,2,FALSE))=TRUE,G450,VLOOKUP(G83,#REF!,2,FALSE))</f>
        <v>0</v>
      </c>
      <c r="H451" s="150">
        <f>IF(ISERROR(VLOOKUP(H83,#REF!,2,FALSE))=TRUE,H450,VLOOKUP(H83,#REF!,2,FALSE))</f>
        <v>0</v>
      </c>
      <c r="I451" s="150">
        <f>IF(ISERROR(VLOOKUP(I83,#REF!,2,FALSE))=TRUE,I450,VLOOKUP(I83,#REF!,2,FALSE))</f>
        <v>0</v>
      </c>
      <c r="J451" s="150">
        <f>IF(ISERROR(VLOOKUP(J83,#REF!,2,FALSE))=TRUE,J450,VLOOKUP(J83,#REF!,2,FALSE))</f>
        <v>0</v>
      </c>
      <c r="K451" s="150">
        <f>IF(ISERROR(VLOOKUP(K83,#REF!,2,FALSE))=TRUE,K450,VLOOKUP(K83,#REF!,2,FALSE))</f>
        <v>0</v>
      </c>
      <c r="L451" s="150">
        <f>IF(ISERROR(VLOOKUP(L83,#REF!,2,FALSE))=TRUE,L450,VLOOKUP(L83,#REF!,2,FALSE))</f>
        <v>0</v>
      </c>
      <c r="M451" s="150">
        <f>IF(ISERROR(VLOOKUP(M83,#REF!,2,FALSE))=TRUE,M450,VLOOKUP(M83,#REF!,2,FALSE))</f>
        <v>0</v>
      </c>
      <c r="N451" s="150">
        <f>IF(ISERROR(VLOOKUP(N83,#REF!,2,FALSE))=TRUE,N450,VLOOKUP(N83,#REF!,2,FALSE))</f>
        <v>0</v>
      </c>
      <c r="O451" s="150">
        <f>IF(ISERROR(VLOOKUP(O83,#REF!,2,FALSE))=TRUE,O450,VLOOKUP(O83,#REF!,2,FALSE))</f>
        <v>0</v>
      </c>
      <c r="P451" s="150">
        <f>IF(ISERROR(VLOOKUP(P83,#REF!,2,FALSE))=TRUE,P450,VLOOKUP(P83,#REF!,2,FALSE))</f>
        <v>0</v>
      </c>
      <c r="Q451" s="150">
        <f>IF(ISERROR(VLOOKUP(Q83,#REF!,2,FALSE))=TRUE,Q450,VLOOKUP(Q83,#REF!,2,FALSE))</f>
        <v>0</v>
      </c>
      <c r="R451" s="150">
        <f>IF(ISERROR(VLOOKUP(R83,#REF!,2,FALSE))=TRUE,R450,VLOOKUP(R83,#REF!,2,FALSE))</f>
        <v>0</v>
      </c>
      <c r="S451" s="150">
        <f>IF(ISERROR(VLOOKUP(S83,#REF!,2,FALSE))=TRUE,S450,VLOOKUP(S83,#REF!,2,FALSE))</f>
        <v>0</v>
      </c>
    </row>
    <row r="452" spans="2:19" s="8" customFormat="1" ht="30" customHeight="1">
      <c r="B452" s="28"/>
      <c r="C452" s="79"/>
      <c r="D452" s="79"/>
      <c r="E452" s="150">
        <f>IF(ISERROR(VLOOKUP(E84,#REF!,2,FALSE))=TRUE,E451,VLOOKUP(E84,#REF!,2,FALSE))</f>
        <v>0</v>
      </c>
      <c r="F452" s="150">
        <f>IF(ISERROR(VLOOKUP(F84,#REF!,2,FALSE))=TRUE,F451,VLOOKUP(F84,#REF!,2,FALSE))</f>
        <v>0</v>
      </c>
      <c r="G452" s="150">
        <f>IF(ISERROR(VLOOKUP(G84,#REF!,2,FALSE))=TRUE,G451,VLOOKUP(G84,#REF!,2,FALSE))</f>
        <v>0</v>
      </c>
      <c r="H452" s="150">
        <f>IF(ISERROR(VLOOKUP(H84,#REF!,2,FALSE))=TRUE,H451,VLOOKUP(H84,#REF!,2,FALSE))</f>
        <v>0</v>
      </c>
      <c r="I452" s="150">
        <f>IF(ISERROR(VLOOKUP(I84,#REF!,2,FALSE))=TRUE,I451,VLOOKUP(I84,#REF!,2,FALSE))</f>
        <v>0</v>
      </c>
      <c r="J452" s="150">
        <f>IF(ISERROR(VLOOKUP(J84,#REF!,2,FALSE))=TRUE,J451,VLOOKUP(J84,#REF!,2,FALSE))</f>
        <v>0</v>
      </c>
      <c r="K452" s="150">
        <f>IF(ISERROR(VLOOKUP(K84,#REF!,2,FALSE))=TRUE,K451,VLOOKUP(K84,#REF!,2,FALSE))</f>
        <v>0</v>
      </c>
      <c r="L452" s="150">
        <f>IF(ISERROR(VLOOKUP(L84,#REF!,2,FALSE))=TRUE,L451,VLOOKUP(L84,#REF!,2,FALSE))</f>
        <v>0</v>
      </c>
      <c r="M452" s="150">
        <f>IF(ISERROR(VLOOKUP(M84,#REF!,2,FALSE))=TRUE,M451,VLOOKUP(M84,#REF!,2,FALSE))</f>
        <v>0</v>
      </c>
      <c r="N452" s="150">
        <f>IF(ISERROR(VLOOKUP(N84,#REF!,2,FALSE))=TRUE,N451,VLOOKUP(N84,#REF!,2,FALSE))</f>
        <v>0</v>
      </c>
      <c r="O452" s="150">
        <f>IF(ISERROR(VLOOKUP(O84,#REF!,2,FALSE))=TRUE,O451,VLOOKUP(O84,#REF!,2,FALSE))</f>
        <v>0</v>
      </c>
      <c r="P452" s="150">
        <f>IF(ISERROR(VLOOKUP(P84,#REF!,2,FALSE))=TRUE,P451,VLOOKUP(P84,#REF!,2,FALSE))</f>
        <v>0</v>
      </c>
      <c r="Q452" s="150">
        <f>IF(ISERROR(VLOOKUP(Q84,#REF!,2,FALSE))=TRUE,Q451,VLOOKUP(Q84,#REF!,2,FALSE))</f>
        <v>0</v>
      </c>
      <c r="R452" s="150">
        <f>IF(ISERROR(VLOOKUP(R84,#REF!,2,FALSE))=TRUE,R451,VLOOKUP(R84,#REF!,2,FALSE))</f>
        <v>0</v>
      </c>
      <c r="S452" s="150">
        <f>IF(ISERROR(VLOOKUP(S84,#REF!,2,FALSE))=TRUE,S451,VLOOKUP(S84,#REF!,2,FALSE))</f>
        <v>0</v>
      </c>
    </row>
    <row r="453" spans="2:19" s="8" customFormat="1" ht="30" customHeight="1">
      <c r="B453" s="28"/>
      <c r="C453" s="79"/>
      <c r="D453" s="79"/>
      <c r="E453" s="150">
        <f>IF(ISERROR(VLOOKUP(E85,#REF!,2,FALSE))=TRUE,E452,VLOOKUP(E85,#REF!,2,FALSE))</f>
        <v>0</v>
      </c>
      <c r="F453" s="150">
        <f>IF(ISERROR(VLOOKUP(F85,#REF!,2,FALSE))=TRUE,F452,VLOOKUP(F85,#REF!,2,FALSE))</f>
        <v>0</v>
      </c>
      <c r="G453" s="150">
        <f>IF(ISERROR(VLOOKUP(G85,#REF!,2,FALSE))=TRUE,G452,VLOOKUP(G85,#REF!,2,FALSE))</f>
        <v>0</v>
      </c>
      <c r="H453" s="150">
        <f>IF(ISERROR(VLOOKUP(H85,#REF!,2,FALSE))=TRUE,H452,VLOOKUP(H85,#REF!,2,FALSE))</f>
        <v>0</v>
      </c>
      <c r="I453" s="150">
        <f>IF(ISERROR(VLOOKUP(I85,#REF!,2,FALSE))=TRUE,I452,VLOOKUP(I85,#REF!,2,FALSE))</f>
        <v>0</v>
      </c>
      <c r="J453" s="150">
        <f>IF(ISERROR(VLOOKUP(J85,#REF!,2,FALSE))=TRUE,J452,VLOOKUP(J85,#REF!,2,FALSE))</f>
        <v>0</v>
      </c>
      <c r="K453" s="150">
        <f>IF(ISERROR(VLOOKUP(K85,#REF!,2,FALSE))=TRUE,K452,VLOOKUP(K85,#REF!,2,FALSE))</f>
        <v>0</v>
      </c>
      <c r="L453" s="150">
        <f>IF(ISERROR(VLOOKUP(L85,#REF!,2,FALSE))=TRUE,L452,VLOOKUP(L85,#REF!,2,FALSE))</f>
        <v>0</v>
      </c>
      <c r="M453" s="150">
        <f>IF(ISERROR(VLOOKUP(M85,#REF!,2,FALSE))=TRUE,M452,VLOOKUP(M85,#REF!,2,FALSE))</f>
        <v>0</v>
      </c>
      <c r="N453" s="150">
        <f>IF(ISERROR(VLOOKUP(N85,#REF!,2,FALSE))=TRUE,N452,VLOOKUP(N85,#REF!,2,FALSE))</f>
        <v>0</v>
      </c>
      <c r="O453" s="150">
        <f>IF(ISERROR(VLOOKUP(O85,#REF!,2,FALSE))=TRUE,O452,VLOOKUP(O85,#REF!,2,FALSE))</f>
        <v>0</v>
      </c>
      <c r="P453" s="150">
        <f>IF(ISERROR(VLOOKUP(P85,#REF!,2,FALSE))=TRUE,P452,VLOOKUP(P85,#REF!,2,FALSE))</f>
        <v>0</v>
      </c>
      <c r="Q453" s="150">
        <f>IF(ISERROR(VLOOKUP(Q85,#REF!,2,FALSE))=TRUE,Q452,VLOOKUP(Q85,#REF!,2,FALSE))</f>
        <v>0</v>
      </c>
      <c r="R453" s="150">
        <f>IF(ISERROR(VLOOKUP(R85,#REF!,2,FALSE))=TRUE,R452,VLOOKUP(R85,#REF!,2,FALSE))</f>
        <v>0</v>
      </c>
      <c r="S453" s="150">
        <f>IF(ISERROR(VLOOKUP(S85,#REF!,2,FALSE))=TRUE,S452,VLOOKUP(S85,#REF!,2,FALSE))</f>
        <v>0</v>
      </c>
    </row>
    <row r="454" spans="2:19" s="8" customFormat="1" ht="30" customHeight="1">
      <c r="B454" s="28"/>
      <c r="C454" s="79"/>
      <c r="D454" s="79"/>
      <c r="E454" s="150">
        <f>IF(ISERROR(VLOOKUP(E86,#REF!,2,FALSE))=TRUE,E453,VLOOKUP(E86,#REF!,2,FALSE))</f>
        <v>0</v>
      </c>
      <c r="F454" s="150">
        <f>IF(ISERROR(VLOOKUP(F86,#REF!,2,FALSE))=TRUE,F453,VLOOKUP(F86,#REF!,2,FALSE))</f>
        <v>0</v>
      </c>
      <c r="G454" s="150">
        <f>IF(ISERROR(VLOOKUP(G86,#REF!,2,FALSE))=TRUE,G453,VLOOKUP(G86,#REF!,2,FALSE))</f>
        <v>0</v>
      </c>
      <c r="H454" s="150">
        <f>IF(ISERROR(VLOOKUP(H86,#REF!,2,FALSE))=TRUE,H453,VLOOKUP(H86,#REF!,2,FALSE))</f>
        <v>0</v>
      </c>
      <c r="I454" s="150">
        <f>IF(ISERROR(VLOOKUP(I86,#REF!,2,FALSE))=TRUE,I453,VLOOKUP(I86,#REF!,2,FALSE))</f>
        <v>0</v>
      </c>
      <c r="J454" s="150">
        <f>IF(ISERROR(VLOOKUP(J86,#REF!,2,FALSE))=TRUE,J453,VLOOKUP(J86,#REF!,2,FALSE))</f>
        <v>0</v>
      </c>
      <c r="K454" s="150">
        <f>IF(ISERROR(VLOOKUP(K86,#REF!,2,FALSE))=TRUE,K453,VLOOKUP(K86,#REF!,2,FALSE))</f>
        <v>0</v>
      </c>
      <c r="L454" s="150">
        <f>IF(ISERROR(VLOOKUP(L86,#REF!,2,FALSE))=TRUE,L453,VLOOKUP(L86,#REF!,2,FALSE))</f>
        <v>0</v>
      </c>
      <c r="M454" s="150">
        <f>IF(ISERROR(VLOOKUP(M86,#REF!,2,FALSE))=TRUE,M453,VLOOKUP(M86,#REF!,2,FALSE))</f>
        <v>0</v>
      </c>
      <c r="N454" s="150">
        <f>IF(ISERROR(VLOOKUP(N86,#REF!,2,FALSE))=TRUE,N453,VLOOKUP(N86,#REF!,2,FALSE))</f>
        <v>0</v>
      </c>
      <c r="O454" s="150">
        <f>IF(ISERROR(VLOOKUP(O86,#REF!,2,FALSE))=TRUE,O453,VLOOKUP(O86,#REF!,2,FALSE))</f>
        <v>0</v>
      </c>
      <c r="P454" s="150">
        <f>IF(ISERROR(VLOOKUP(P86,#REF!,2,FALSE))=TRUE,P453,VLOOKUP(P86,#REF!,2,FALSE))</f>
        <v>0</v>
      </c>
      <c r="Q454" s="150">
        <f>IF(ISERROR(VLOOKUP(Q86,#REF!,2,FALSE))=TRUE,Q453,VLOOKUP(Q86,#REF!,2,FALSE))</f>
        <v>0</v>
      </c>
      <c r="R454" s="150">
        <f>IF(ISERROR(VLOOKUP(R86,#REF!,2,FALSE))=TRUE,R453,VLOOKUP(R86,#REF!,2,FALSE))</f>
        <v>0</v>
      </c>
      <c r="S454" s="150">
        <f>IF(ISERROR(VLOOKUP(S86,#REF!,2,FALSE))=TRUE,S453,VLOOKUP(S86,#REF!,2,FALSE))</f>
        <v>0</v>
      </c>
    </row>
    <row r="455" spans="2:19" s="8" customFormat="1" ht="30" customHeight="1">
      <c r="B455" s="28"/>
      <c r="C455" s="79"/>
      <c r="D455" s="79"/>
      <c r="E455" s="150">
        <f>IF(ISERROR(VLOOKUP(E87,#REF!,2,FALSE))=TRUE,E454,VLOOKUP(E87,#REF!,2,FALSE))</f>
        <v>0</v>
      </c>
      <c r="F455" s="150">
        <f>IF(ISERROR(VLOOKUP(F87,#REF!,2,FALSE))=TRUE,F454,VLOOKUP(F87,#REF!,2,FALSE))</f>
        <v>0</v>
      </c>
      <c r="G455" s="150">
        <f>IF(ISERROR(VLOOKUP(G87,#REF!,2,FALSE))=TRUE,G454,VLOOKUP(G87,#REF!,2,FALSE))</f>
        <v>0</v>
      </c>
      <c r="H455" s="150">
        <f>IF(ISERROR(VLOOKUP(H87,#REF!,2,FALSE))=TRUE,H454,VLOOKUP(H87,#REF!,2,FALSE))</f>
        <v>0</v>
      </c>
      <c r="I455" s="150">
        <f>IF(ISERROR(VLOOKUP(I87,#REF!,2,FALSE))=TRUE,I454,VLOOKUP(I87,#REF!,2,FALSE))</f>
        <v>0</v>
      </c>
      <c r="J455" s="150">
        <f>IF(ISERROR(VLOOKUP(J87,#REF!,2,FALSE))=TRUE,J454,VLOOKUP(J87,#REF!,2,FALSE))</f>
        <v>0</v>
      </c>
      <c r="K455" s="150">
        <f>IF(ISERROR(VLOOKUP(K87,#REF!,2,FALSE))=TRUE,K454,VLOOKUP(K87,#REF!,2,FALSE))</f>
        <v>0</v>
      </c>
      <c r="L455" s="150">
        <f>IF(ISERROR(VLOOKUP(L87,#REF!,2,FALSE))=TRUE,L454,VLOOKUP(L87,#REF!,2,FALSE))</f>
        <v>0</v>
      </c>
      <c r="M455" s="150">
        <f>IF(ISERROR(VLOOKUP(M87,#REF!,2,FALSE))=TRUE,M454,VLOOKUP(M87,#REF!,2,FALSE))</f>
        <v>0</v>
      </c>
      <c r="N455" s="150">
        <f>IF(ISERROR(VLOOKUP(N87,#REF!,2,FALSE))=TRUE,N454,VLOOKUP(N87,#REF!,2,FALSE))</f>
        <v>0</v>
      </c>
      <c r="O455" s="150">
        <f>IF(ISERROR(VLOOKUP(O87,#REF!,2,FALSE))=TRUE,O454,VLOOKUP(O87,#REF!,2,FALSE))</f>
        <v>0</v>
      </c>
      <c r="P455" s="150">
        <f>IF(ISERROR(VLOOKUP(P87,#REF!,2,FALSE))=TRUE,P454,VLOOKUP(P87,#REF!,2,FALSE))</f>
        <v>0</v>
      </c>
      <c r="Q455" s="150">
        <f>IF(ISERROR(VLOOKUP(Q87,#REF!,2,FALSE))=TRUE,Q454,VLOOKUP(Q87,#REF!,2,FALSE))</f>
        <v>0</v>
      </c>
      <c r="R455" s="150">
        <f>IF(ISERROR(VLOOKUP(R87,#REF!,2,FALSE))=TRUE,R454,VLOOKUP(R87,#REF!,2,FALSE))</f>
        <v>0</v>
      </c>
      <c r="S455" s="150">
        <f>IF(ISERROR(VLOOKUP(S87,#REF!,2,FALSE))=TRUE,S454,VLOOKUP(S87,#REF!,2,FALSE))</f>
        <v>0</v>
      </c>
    </row>
    <row r="456" spans="2:19" s="8" customFormat="1" ht="30" customHeight="1">
      <c r="B456" s="28"/>
      <c r="C456" s="79"/>
      <c r="D456" s="79"/>
      <c r="E456" s="150">
        <f>IF(ISERROR(VLOOKUP(E88,#REF!,2,FALSE))=TRUE,E455,VLOOKUP(E88,#REF!,2,FALSE))</f>
        <v>0</v>
      </c>
      <c r="F456" s="150">
        <f>IF(ISERROR(VLOOKUP(F88,#REF!,2,FALSE))=TRUE,F455,VLOOKUP(F88,#REF!,2,FALSE))</f>
        <v>0</v>
      </c>
      <c r="G456" s="150">
        <f>IF(ISERROR(VLOOKUP(G88,#REF!,2,FALSE))=TRUE,G455,VLOOKUP(G88,#REF!,2,FALSE))</f>
        <v>0</v>
      </c>
      <c r="H456" s="150">
        <f>IF(ISERROR(VLOOKUP(H88,#REF!,2,FALSE))=TRUE,H455,VLOOKUP(H88,#REF!,2,FALSE))</f>
        <v>0</v>
      </c>
      <c r="I456" s="150">
        <f>IF(ISERROR(VLOOKUP(I88,#REF!,2,FALSE))=TRUE,I455,VLOOKUP(I88,#REF!,2,FALSE))</f>
        <v>0</v>
      </c>
      <c r="J456" s="150">
        <f>IF(ISERROR(VLOOKUP(J88,#REF!,2,FALSE))=TRUE,J455,VLOOKUP(J88,#REF!,2,FALSE))</f>
        <v>0</v>
      </c>
      <c r="K456" s="150">
        <f>IF(ISERROR(VLOOKUP(K88,#REF!,2,FALSE))=TRUE,K455,VLOOKUP(K88,#REF!,2,FALSE))</f>
        <v>0</v>
      </c>
      <c r="L456" s="150">
        <f>IF(ISERROR(VLOOKUP(L88,#REF!,2,FALSE))=TRUE,L455,VLOOKUP(L88,#REF!,2,FALSE))</f>
        <v>0</v>
      </c>
      <c r="M456" s="150">
        <f>IF(ISERROR(VLOOKUP(M88,#REF!,2,FALSE))=TRUE,M455,VLOOKUP(M88,#REF!,2,FALSE))</f>
        <v>0</v>
      </c>
      <c r="N456" s="150">
        <f>IF(ISERROR(VLOOKUP(N88,#REF!,2,FALSE))=TRUE,N455,VLOOKUP(N88,#REF!,2,FALSE))</f>
        <v>0</v>
      </c>
      <c r="O456" s="150">
        <f>IF(ISERROR(VLOOKUP(O88,#REF!,2,FALSE))=TRUE,O455,VLOOKUP(O88,#REF!,2,FALSE))</f>
        <v>0</v>
      </c>
      <c r="P456" s="150">
        <f>IF(ISERROR(VLOOKUP(P88,#REF!,2,FALSE))=TRUE,P455,VLOOKUP(P88,#REF!,2,FALSE))</f>
        <v>0</v>
      </c>
      <c r="Q456" s="150">
        <f>IF(ISERROR(VLOOKUP(Q88,#REF!,2,FALSE))=TRUE,Q455,VLOOKUP(Q88,#REF!,2,FALSE))</f>
        <v>0</v>
      </c>
      <c r="R456" s="150">
        <f>IF(ISERROR(VLOOKUP(R88,#REF!,2,FALSE))=TRUE,R455,VLOOKUP(R88,#REF!,2,FALSE))</f>
        <v>0</v>
      </c>
      <c r="S456" s="150">
        <f>IF(ISERROR(VLOOKUP(S88,#REF!,2,FALSE))=TRUE,S455,VLOOKUP(S88,#REF!,2,FALSE))</f>
        <v>0</v>
      </c>
    </row>
    <row r="457" spans="2:19" s="8" customFormat="1" ht="30" customHeight="1">
      <c r="B457" s="28"/>
      <c r="C457" s="79"/>
      <c r="D457" s="79"/>
      <c r="E457" s="150">
        <f>IF(ISERROR(VLOOKUP(E89,#REF!,2,FALSE))=TRUE,E456,VLOOKUP(E89,#REF!,2,FALSE))</f>
        <v>0</v>
      </c>
      <c r="F457" s="150">
        <f>IF(ISERROR(VLOOKUP(F89,#REF!,2,FALSE))=TRUE,F456,VLOOKUP(F89,#REF!,2,FALSE))</f>
        <v>0</v>
      </c>
      <c r="G457" s="150">
        <f>IF(ISERROR(VLOOKUP(G89,#REF!,2,FALSE))=TRUE,G456,VLOOKUP(G89,#REF!,2,FALSE))</f>
        <v>0</v>
      </c>
      <c r="H457" s="150">
        <f>IF(ISERROR(VLOOKUP(H89,#REF!,2,FALSE))=TRUE,H456,VLOOKUP(H89,#REF!,2,FALSE))</f>
        <v>0</v>
      </c>
      <c r="I457" s="150">
        <f>IF(ISERROR(VLOOKUP(I89,#REF!,2,FALSE))=TRUE,I456,VLOOKUP(I89,#REF!,2,FALSE))</f>
        <v>0</v>
      </c>
      <c r="J457" s="150">
        <f>IF(ISERROR(VLOOKUP(J89,#REF!,2,FALSE))=TRUE,J456,VLOOKUP(J89,#REF!,2,FALSE))</f>
        <v>0</v>
      </c>
      <c r="K457" s="150">
        <f>IF(ISERROR(VLOOKUP(K89,#REF!,2,FALSE))=TRUE,K456,VLOOKUP(K89,#REF!,2,FALSE))</f>
        <v>0</v>
      </c>
      <c r="L457" s="150">
        <f>IF(ISERROR(VLOOKUP(L89,#REF!,2,FALSE))=TRUE,L456,VLOOKUP(L89,#REF!,2,FALSE))</f>
        <v>0</v>
      </c>
      <c r="M457" s="150">
        <f>IF(ISERROR(VLOOKUP(M89,#REF!,2,FALSE))=TRUE,M456,VLOOKUP(M89,#REF!,2,FALSE))</f>
        <v>0</v>
      </c>
      <c r="N457" s="150">
        <f>IF(ISERROR(VLOOKUP(N89,#REF!,2,FALSE))=TRUE,N456,VLOOKUP(N89,#REF!,2,FALSE))</f>
        <v>0</v>
      </c>
      <c r="O457" s="150">
        <f>IF(ISERROR(VLOOKUP(O89,#REF!,2,FALSE))=TRUE,O456,VLOOKUP(O89,#REF!,2,FALSE))</f>
        <v>0</v>
      </c>
      <c r="P457" s="150">
        <f>IF(ISERROR(VLOOKUP(P89,#REF!,2,FALSE))=TRUE,P456,VLOOKUP(P89,#REF!,2,FALSE))</f>
        <v>0</v>
      </c>
      <c r="Q457" s="150">
        <f>IF(ISERROR(VLOOKUP(Q89,#REF!,2,FALSE))=TRUE,Q456,VLOOKUP(Q89,#REF!,2,FALSE))</f>
        <v>0</v>
      </c>
      <c r="R457" s="150">
        <f>IF(ISERROR(VLOOKUP(R89,#REF!,2,FALSE))=TRUE,R456,VLOOKUP(R89,#REF!,2,FALSE))</f>
        <v>0</v>
      </c>
      <c r="S457" s="150">
        <f>IF(ISERROR(VLOOKUP(S89,#REF!,2,FALSE))=TRUE,S456,VLOOKUP(S89,#REF!,2,FALSE))</f>
        <v>0</v>
      </c>
    </row>
    <row r="458" spans="2:19" s="8" customFormat="1" ht="30" customHeight="1">
      <c r="B458" s="28"/>
      <c r="C458" s="79"/>
      <c r="D458" s="79"/>
      <c r="E458" s="150">
        <f>IF(ISERROR(VLOOKUP(E90,#REF!,2,FALSE))=TRUE,E457,VLOOKUP(E90,#REF!,2,FALSE))</f>
        <v>0</v>
      </c>
      <c r="F458" s="150">
        <f>IF(ISERROR(VLOOKUP(F90,#REF!,2,FALSE))=TRUE,F457,VLOOKUP(F90,#REF!,2,FALSE))</f>
        <v>0</v>
      </c>
      <c r="G458" s="150">
        <f>IF(ISERROR(VLOOKUP(G90,#REF!,2,FALSE))=TRUE,G457,VLOOKUP(G90,#REF!,2,FALSE))</f>
        <v>0</v>
      </c>
      <c r="H458" s="150">
        <f>IF(ISERROR(VLOOKUP(H90,#REF!,2,FALSE))=TRUE,H457,VLOOKUP(H90,#REF!,2,FALSE))</f>
        <v>0</v>
      </c>
      <c r="I458" s="150">
        <f>IF(ISERROR(VLOOKUP(I90,#REF!,2,FALSE))=TRUE,I457,VLOOKUP(I90,#REF!,2,FALSE))</f>
        <v>0</v>
      </c>
      <c r="J458" s="150">
        <f>IF(ISERROR(VLOOKUP(J90,#REF!,2,FALSE))=TRUE,J457,VLOOKUP(J90,#REF!,2,FALSE))</f>
        <v>0</v>
      </c>
      <c r="K458" s="150">
        <f>IF(ISERROR(VLOOKUP(K90,#REF!,2,FALSE))=TRUE,K457,VLOOKUP(K90,#REF!,2,FALSE))</f>
        <v>0</v>
      </c>
      <c r="L458" s="150">
        <f>IF(ISERROR(VLOOKUP(L90,#REF!,2,FALSE))=TRUE,L457,VLOOKUP(L90,#REF!,2,FALSE))</f>
        <v>0</v>
      </c>
      <c r="M458" s="150">
        <f>IF(ISERROR(VLOOKUP(M90,#REF!,2,FALSE))=TRUE,M457,VLOOKUP(M90,#REF!,2,FALSE))</f>
        <v>0</v>
      </c>
      <c r="N458" s="150">
        <f>IF(ISERROR(VLOOKUP(N90,#REF!,2,FALSE))=TRUE,N457,VLOOKUP(N90,#REF!,2,FALSE))</f>
        <v>0</v>
      </c>
      <c r="O458" s="150">
        <f>IF(ISERROR(VLOOKUP(O90,#REF!,2,FALSE))=TRUE,O457,VLOOKUP(O90,#REF!,2,FALSE))</f>
        <v>0</v>
      </c>
      <c r="P458" s="150">
        <f>IF(ISERROR(VLOOKUP(P90,#REF!,2,FALSE))=TRUE,P457,VLOOKUP(P90,#REF!,2,FALSE))</f>
        <v>0</v>
      </c>
      <c r="Q458" s="150">
        <f>IF(ISERROR(VLOOKUP(Q90,#REF!,2,FALSE))=TRUE,Q457,VLOOKUP(Q90,#REF!,2,FALSE))</f>
        <v>0</v>
      </c>
      <c r="R458" s="150">
        <f>IF(ISERROR(VLOOKUP(R90,#REF!,2,FALSE))=TRUE,R457,VLOOKUP(R90,#REF!,2,FALSE))</f>
        <v>0</v>
      </c>
      <c r="S458" s="150">
        <f>IF(ISERROR(VLOOKUP(S90,#REF!,2,FALSE))=TRUE,S457,VLOOKUP(S90,#REF!,2,FALSE))</f>
        <v>0</v>
      </c>
    </row>
    <row r="459" spans="2:19" s="8" customFormat="1" ht="30" customHeight="1">
      <c r="B459" s="28"/>
      <c r="C459" s="79"/>
      <c r="D459" s="79"/>
      <c r="E459" s="150">
        <f>IF(ISERROR(VLOOKUP(E91,#REF!,2,FALSE))=TRUE,E458,VLOOKUP(E91,#REF!,2,FALSE))</f>
        <v>0</v>
      </c>
      <c r="F459" s="150">
        <f>IF(ISERROR(VLOOKUP(F91,#REF!,2,FALSE))=TRUE,F458,VLOOKUP(F91,#REF!,2,FALSE))</f>
        <v>0</v>
      </c>
      <c r="G459" s="150">
        <f>IF(ISERROR(VLOOKUP(G91,#REF!,2,FALSE))=TRUE,G458,VLOOKUP(G91,#REF!,2,FALSE))</f>
        <v>0</v>
      </c>
      <c r="H459" s="150">
        <f>IF(ISERROR(VLOOKUP(H91,#REF!,2,FALSE))=TRUE,H458,VLOOKUP(H91,#REF!,2,FALSE))</f>
        <v>0</v>
      </c>
      <c r="I459" s="150">
        <f>IF(ISERROR(VLOOKUP(I91,#REF!,2,FALSE))=TRUE,I458,VLOOKUP(I91,#REF!,2,FALSE))</f>
        <v>0</v>
      </c>
      <c r="J459" s="150">
        <f>IF(ISERROR(VLOOKUP(J91,#REF!,2,FALSE))=TRUE,J458,VLOOKUP(J91,#REF!,2,FALSE))</f>
        <v>0</v>
      </c>
      <c r="K459" s="150">
        <f>IF(ISERROR(VLOOKUP(K91,#REF!,2,FALSE))=TRUE,K458,VLOOKUP(K91,#REF!,2,FALSE))</f>
        <v>0</v>
      </c>
      <c r="L459" s="150">
        <f>IF(ISERROR(VLOOKUP(L91,#REF!,2,FALSE))=TRUE,L458,VLOOKUP(L91,#REF!,2,FALSE))</f>
        <v>0</v>
      </c>
      <c r="M459" s="150">
        <f>IF(ISERROR(VLOOKUP(M91,#REF!,2,FALSE))=TRUE,M458,VLOOKUP(M91,#REF!,2,FALSE))</f>
        <v>0</v>
      </c>
      <c r="N459" s="150">
        <f>IF(ISERROR(VLOOKUP(N91,#REF!,2,FALSE))=TRUE,N458,VLOOKUP(N91,#REF!,2,FALSE))</f>
        <v>0</v>
      </c>
      <c r="O459" s="150">
        <f>IF(ISERROR(VLOOKUP(O91,#REF!,2,FALSE))=TRUE,O458,VLOOKUP(O91,#REF!,2,FALSE))</f>
        <v>0</v>
      </c>
      <c r="P459" s="150">
        <f>IF(ISERROR(VLOOKUP(P91,#REF!,2,FALSE))=TRUE,P458,VLOOKUP(P91,#REF!,2,FALSE))</f>
        <v>0</v>
      </c>
      <c r="Q459" s="150">
        <f>IF(ISERROR(VLOOKUP(Q91,#REF!,2,FALSE))=TRUE,Q458,VLOOKUP(Q91,#REF!,2,FALSE))</f>
        <v>0</v>
      </c>
      <c r="R459" s="150">
        <f>IF(ISERROR(VLOOKUP(R91,#REF!,2,FALSE))=TRUE,R458,VLOOKUP(R91,#REF!,2,FALSE))</f>
        <v>0</v>
      </c>
      <c r="S459" s="150">
        <f>IF(ISERROR(VLOOKUP(S91,#REF!,2,FALSE))=TRUE,S458,VLOOKUP(S91,#REF!,2,FALSE))</f>
        <v>0</v>
      </c>
    </row>
    <row r="460" spans="2:19" s="8" customFormat="1" ht="30" customHeight="1">
      <c r="B460" s="28"/>
      <c r="C460" s="79"/>
      <c r="D460" s="79"/>
      <c r="E460" s="150">
        <f>IF(ISERROR(VLOOKUP(E92,#REF!,2,FALSE))=TRUE,E459,VLOOKUP(E92,#REF!,2,FALSE))</f>
        <v>0</v>
      </c>
      <c r="F460" s="150">
        <f>IF(ISERROR(VLOOKUP(F92,#REF!,2,FALSE))=TRUE,F459,VLOOKUP(F92,#REF!,2,FALSE))</f>
        <v>0</v>
      </c>
      <c r="G460" s="150">
        <f>IF(ISERROR(VLOOKUP(G92,#REF!,2,FALSE))=TRUE,G459,VLOOKUP(G92,#REF!,2,FALSE))</f>
        <v>0</v>
      </c>
      <c r="H460" s="150">
        <f>IF(ISERROR(VLOOKUP(H92,#REF!,2,FALSE))=TRUE,H459,VLOOKUP(H92,#REF!,2,FALSE))</f>
        <v>0</v>
      </c>
      <c r="I460" s="150">
        <f>IF(ISERROR(VLOOKUP(I92,#REF!,2,FALSE))=TRUE,I459,VLOOKUP(I92,#REF!,2,FALSE))</f>
        <v>0</v>
      </c>
      <c r="J460" s="150">
        <f>IF(ISERROR(VLOOKUP(J92,#REF!,2,FALSE))=TRUE,J459,VLOOKUP(J92,#REF!,2,FALSE))</f>
        <v>0</v>
      </c>
      <c r="K460" s="150">
        <f>IF(ISERROR(VLOOKUP(K92,#REF!,2,FALSE))=TRUE,K459,VLOOKUP(K92,#REF!,2,FALSE))</f>
        <v>0</v>
      </c>
      <c r="L460" s="150">
        <f>IF(ISERROR(VLOOKUP(L92,#REF!,2,FALSE))=TRUE,L459,VLOOKUP(L92,#REF!,2,FALSE))</f>
        <v>0</v>
      </c>
      <c r="M460" s="150">
        <f>IF(ISERROR(VLOOKUP(M92,#REF!,2,FALSE))=TRUE,M459,VLOOKUP(M92,#REF!,2,FALSE))</f>
        <v>0</v>
      </c>
      <c r="N460" s="150">
        <f>IF(ISERROR(VLOOKUP(N92,#REF!,2,FALSE))=TRUE,N459,VLOOKUP(N92,#REF!,2,FALSE))</f>
        <v>0</v>
      </c>
      <c r="O460" s="150">
        <f>IF(ISERROR(VLOOKUP(O92,#REF!,2,FALSE))=TRUE,O459,VLOOKUP(O92,#REF!,2,FALSE))</f>
        <v>0</v>
      </c>
      <c r="P460" s="150">
        <f>IF(ISERROR(VLOOKUP(P92,#REF!,2,FALSE))=TRUE,P459,VLOOKUP(P92,#REF!,2,FALSE))</f>
        <v>0</v>
      </c>
      <c r="Q460" s="150">
        <f>IF(ISERROR(VLOOKUP(Q92,#REF!,2,FALSE))=TRUE,Q459,VLOOKUP(Q92,#REF!,2,FALSE))</f>
        <v>0</v>
      </c>
      <c r="R460" s="150">
        <f>IF(ISERROR(VLOOKUP(R92,#REF!,2,FALSE))=TRUE,R459,VLOOKUP(R92,#REF!,2,FALSE))</f>
        <v>0</v>
      </c>
      <c r="S460" s="150">
        <f>IF(ISERROR(VLOOKUP(S92,#REF!,2,FALSE))=TRUE,S459,VLOOKUP(S92,#REF!,2,FALSE))</f>
        <v>0</v>
      </c>
    </row>
    <row r="461" spans="2:19" s="8" customFormat="1" ht="30" customHeight="1">
      <c r="B461" s="28"/>
      <c r="C461" s="79"/>
      <c r="D461" s="79"/>
      <c r="E461" s="150">
        <f>IF(ISERROR(VLOOKUP(E93,#REF!,2,FALSE))=TRUE,E460,VLOOKUP(E93,#REF!,2,FALSE))</f>
        <v>0</v>
      </c>
      <c r="F461" s="150">
        <f>IF(ISERROR(VLOOKUP(F93,#REF!,2,FALSE))=TRUE,F460,VLOOKUP(F93,#REF!,2,FALSE))</f>
        <v>0</v>
      </c>
      <c r="G461" s="150">
        <f>IF(ISERROR(VLOOKUP(G93,#REF!,2,FALSE))=TRUE,G460,VLOOKUP(G93,#REF!,2,FALSE))</f>
        <v>0</v>
      </c>
      <c r="H461" s="150">
        <f>IF(ISERROR(VLOOKUP(H93,#REF!,2,FALSE))=TRUE,H460,VLOOKUP(H93,#REF!,2,FALSE))</f>
        <v>0</v>
      </c>
      <c r="I461" s="150">
        <f>IF(ISERROR(VLOOKUP(I93,#REF!,2,FALSE))=TRUE,I460,VLOOKUP(I93,#REF!,2,FALSE))</f>
        <v>0</v>
      </c>
      <c r="J461" s="150">
        <f>IF(ISERROR(VLOOKUP(J93,#REF!,2,FALSE))=TRUE,J460,VLOOKUP(J93,#REF!,2,FALSE))</f>
        <v>0</v>
      </c>
      <c r="K461" s="150">
        <f>IF(ISERROR(VLOOKUP(K93,#REF!,2,FALSE))=TRUE,K460,VLOOKUP(K93,#REF!,2,FALSE))</f>
        <v>0</v>
      </c>
      <c r="L461" s="150">
        <f>IF(ISERROR(VLOOKUP(L93,#REF!,2,FALSE))=TRUE,L460,VLOOKUP(L93,#REF!,2,FALSE))</f>
        <v>0</v>
      </c>
      <c r="M461" s="150">
        <f>IF(ISERROR(VLOOKUP(M93,#REF!,2,FALSE))=TRUE,M460,VLOOKUP(M93,#REF!,2,FALSE))</f>
        <v>0</v>
      </c>
      <c r="N461" s="150">
        <f>IF(ISERROR(VLOOKUP(N93,#REF!,2,FALSE))=TRUE,N460,VLOOKUP(N93,#REF!,2,FALSE))</f>
        <v>0</v>
      </c>
      <c r="O461" s="150">
        <f>IF(ISERROR(VLOOKUP(O93,#REF!,2,FALSE))=TRUE,O460,VLOOKUP(O93,#REF!,2,FALSE))</f>
        <v>0</v>
      </c>
      <c r="P461" s="150">
        <f>IF(ISERROR(VLOOKUP(P93,#REF!,2,FALSE))=TRUE,P460,VLOOKUP(P93,#REF!,2,FALSE))</f>
        <v>0</v>
      </c>
      <c r="Q461" s="150">
        <f>IF(ISERROR(VLOOKUP(Q93,#REF!,2,FALSE))=TRUE,Q460,VLOOKUP(Q93,#REF!,2,FALSE))</f>
        <v>0</v>
      </c>
      <c r="R461" s="150">
        <f>IF(ISERROR(VLOOKUP(R93,#REF!,2,FALSE))=TRUE,R460,VLOOKUP(R93,#REF!,2,FALSE))</f>
        <v>0</v>
      </c>
      <c r="S461" s="150">
        <f>IF(ISERROR(VLOOKUP(S93,#REF!,2,FALSE))=TRUE,S460,VLOOKUP(S93,#REF!,2,FALSE))</f>
        <v>0</v>
      </c>
    </row>
    <row r="462" spans="2:19" s="8" customFormat="1" ht="30" customHeight="1">
      <c r="B462" s="28"/>
      <c r="C462" s="79"/>
      <c r="D462" s="79"/>
      <c r="E462" s="150">
        <f>IF(ISERROR(VLOOKUP(E94,#REF!,2,FALSE))=TRUE,E461,VLOOKUP(E94,#REF!,2,FALSE))</f>
        <v>0</v>
      </c>
      <c r="F462" s="150">
        <f>IF(ISERROR(VLOOKUP(F94,#REF!,2,FALSE))=TRUE,F461,VLOOKUP(F94,#REF!,2,FALSE))</f>
        <v>0</v>
      </c>
      <c r="G462" s="150">
        <f>IF(ISERROR(VLOOKUP(G94,#REF!,2,FALSE))=TRUE,G461,VLOOKUP(G94,#REF!,2,FALSE))</f>
        <v>0</v>
      </c>
      <c r="H462" s="150">
        <f>IF(ISERROR(VLOOKUP(H94,#REF!,2,FALSE))=TRUE,H461,VLOOKUP(H94,#REF!,2,FALSE))</f>
        <v>0</v>
      </c>
      <c r="I462" s="150">
        <f>IF(ISERROR(VLOOKUP(I94,#REF!,2,FALSE))=TRUE,I461,VLOOKUP(I94,#REF!,2,FALSE))</f>
        <v>0</v>
      </c>
      <c r="J462" s="150">
        <f>IF(ISERROR(VLOOKUP(J94,#REF!,2,FALSE))=TRUE,J461,VLOOKUP(J94,#REF!,2,FALSE))</f>
        <v>0</v>
      </c>
      <c r="K462" s="150">
        <f>IF(ISERROR(VLOOKUP(K94,#REF!,2,FALSE))=TRUE,K461,VLOOKUP(K94,#REF!,2,FALSE))</f>
        <v>0</v>
      </c>
      <c r="L462" s="150">
        <f>IF(ISERROR(VLOOKUP(L94,#REF!,2,FALSE))=TRUE,L461,VLOOKUP(L94,#REF!,2,FALSE))</f>
        <v>0</v>
      </c>
      <c r="M462" s="150">
        <f>IF(ISERROR(VLOOKUP(M94,#REF!,2,FALSE))=TRUE,M461,VLOOKUP(M94,#REF!,2,FALSE))</f>
        <v>0</v>
      </c>
      <c r="N462" s="150">
        <f>IF(ISERROR(VLOOKUP(N94,#REF!,2,FALSE))=TRUE,N461,VLOOKUP(N94,#REF!,2,FALSE))</f>
        <v>0</v>
      </c>
      <c r="O462" s="150">
        <f>IF(ISERROR(VLOOKUP(O94,#REF!,2,FALSE))=TRUE,O461,VLOOKUP(O94,#REF!,2,FALSE))</f>
        <v>0</v>
      </c>
      <c r="P462" s="150">
        <f>IF(ISERROR(VLOOKUP(P94,#REF!,2,FALSE))=TRUE,P461,VLOOKUP(P94,#REF!,2,FALSE))</f>
        <v>0</v>
      </c>
      <c r="Q462" s="150">
        <f>IF(ISERROR(VLOOKUP(Q94,#REF!,2,FALSE))=TRUE,Q461,VLOOKUP(Q94,#REF!,2,FALSE))</f>
        <v>0</v>
      </c>
      <c r="R462" s="150">
        <f>IF(ISERROR(VLOOKUP(R94,#REF!,2,FALSE))=TRUE,R461,VLOOKUP(R94,#REF!,2,FALSE))</f>
        <v>0</v>
      </c>
      <c r="S462" s="150">
        <f>IF(ISERROR(VLOOKUP(S94,#REF!,2,FALSE))=TRUE,S461,VLOOKUP(S94,#REF!,2,FALSE))</f>
        <v>0</v>
      </c>
    </row>
    <row r="463" spans="2:19" s="8" customFormat="1" ht="30" customHeight="1">
      <c r="B463" s="28"/>
      <c r="C463" s="79"/>
      <c r="D463" s="79"/>
      <c r="E463" s="150">
        <f>IF(ISERROR(VLOOKUP(E95,#REF!,2,FALSE))=TRUE,E462,VLOOKUP(E95,#REF!,2,FALSE))</f>
        <v>0</v>
      </c>
      <c r="F463" s="150">
        <f>IF(ISERROR(VLOOKUP(F95,#REF!,2,FALSE))=TRUE,F462,VLOOKUP(F95,#REF!,2,FALSE))</f>
        <v>0</v>
      </c>
      <c r="G463" s="150">
        <f>IF(ISERROR(VLOOKUP(G95,#REF!,2,FALSE))=TRUE,G462,VLOOKUP(G95,#REF!,2,FALSE))</f>
        <v>0</v>
      </c>
      <c r="H463" s="150">
        <f>IF(ISERROR(VLOOKUP(H95,#REF!,2,FALSE))=TRUE,H462,VLOOKUP(H95,#REF!,2,FALSE))</f>
        <v>0</v>
      </c>
      <c r="I463" s="150">
        <f>IF(ISERROR(VLOOKUP(I95,#REF!,2,FALSE))=TRUE,I462,VLOOKUP(I95,#REF!,2,FALSE))</f>
        <v>0</v>
      </c>
      <c r="J463" s="150">
        <f>IF(ISERROR(VLOOKUP(J95,#REF!,2,FALSE))=TRUE,J462,VLOOKUP(J95,#REF!,2,FALSE))</f>
        <v>0</v>
      </c>
      <c r="K463" s="150">
        <f>IF(ISERROR(VLOOKUP(K95,#REF!,2,FALSE))=TRUE,K462,VLOOKUP(K95,#REF!,2,FALSE))</f>
        <v>0</v>
      </c>
      <c r="L463" s="150">
        <f>IF(ISERROR(VLOOKUP(L95,#REF!,2,FALSE))=TRUE,L462,VLOOKUP(L95,#REF!,2,FALSE))</f>
        <v>0</v>
      </c>
      <c r="M463" s="150">
        <f>IF(ISERROR(VLOOKUP(M95,#REF!,2,FALSE))=TRUE,M462,VLOOKUP(M95,#REF!,2,FALSE))</f>
        <v>0</v>
      </c>
      <c r="N463" s="150">
        <f>IF(ISERROR(VLOOKUP(N95,#REF!,2,FALSE))=TRUE,N462,VLOOKUP(N95,#REF!,2,FALSE))</f>
        <v>0</v>
      </c>
      <c r="O463" s="150">
        <f>IF(ISERROR(VLOOKUP(O95,#REF!,2,FALSE))=TRUE,O462,VLOOKUP(O95,#REF!,2,FALSE))</f>
        <v>0</v>
      </c>
      <c r="P463" s="150">
        <f>IF(ISERROR(VLOOKUP(P95,#REF!,2,FALSE))=TRUE,P462,VLOOKUP(P95,#REF!,2,FALSE))</f>
        <v>0</v>
      </c>
      <c r="Q463" s="150">
        <f>IF(ISERROR(VLOOKUP(Q95,#REF!,2,FALSE))=TRUE,Q462,VLOOKUP(Q95,#REF!,2,FALSE))</f>
        <v>0</v>
      </c>
      <c r="R463" s="150">
        <f>IF(ISERROR(VLOOKUP(R95,#REF!,2,FALSE))=TRUE,R462,VLOOKUP(R95,#REF!,2,FALSE))</f>
        <v>0</v>
      </c>
      <c r="S463" s="150">
        <f>IF(ISERROR(VLOOKUP(S95,#REF!,2,FALSE))=TRUE,S462,VLOOKUP(S95,#REF!,2,FALSE))</f>
        <v>0</v>
      </c>
    </row>
    <row r="464" spans="2:19" s="8" customFormat="1" ht="30" customHeight="1">
      <c r="B464" s="28"/>
      <c r="C464" s="79"/>
      <c r="D464" s="79"/>
      <c r="E464" s="150">
        <f>IF(ISERROR(VLOOKUP(E96,#REF!,2,FALSE))=TRUE,E463,VLOOKUP(E96,#REF!,2,FALSE))</f>
        <v>0</v>
      </c>
      <c r="F464" s="150">
        <f>IF(ISERROR(VLOOKUP(F96,#REF!,2,FALSE))=TRUE,F463,VLOOKUP(F96,#REF!,2,FALSE))</f>
        <v>0</v>
      </c>
      <c r="G464" s="150">
        <f>IF(ISERROR(VLOOKUP(G96,#REF!,2,FALSE))=TRUE,G463,VLOOKUP(G96,#REF!,2,FALSE))</f>
        <v>0</v>
      </c>
      <c r="H464" s="150">
        <f>IF(ISERROR(VLOOKUP(H96,#REF!,2,FALSE))=TRUE,H463,VLOOKUP(H96,#REF!,2,FALSE))</f>
        <v>0</v>
      </c>
      <c r="I464" s="150">
        <f>IF(ISERROR(VLOOKUP(I96,#REF!,2,FALSE))=TRUE,I463,VLOOKUP(I96,#REF!,2,FALSE))</f>
        <v>0</v>
      </c>
      <c r="J464" s="150">
        <f>IF(ISERROR(VLOOKUP(J96,#REF!,2,FALSE))=TRUE,J463,VLOOKUP(J96,#REF!,2,FALSE))</f>
        <v>0</v>
      </c>
      <c r="K464" s="150">
        <f>IF(ISERROR(VLOOKUP(K96,#REF!,2,FALSE))=TRUE,K463,VLOOKUP(K96,#REF!,2,FALSE))</f>
        <v>0</v>
      </c>
      <c r="L464" s="150">
        <f>IF(ISERROR(VLOOKUP(L96,#REF!,2,FALSE))=TRUE,L463,VLOOKUP(L96,#REF!,2,FALSE))</f>
        <v>0</v>
      </c>
      <c r="M464" s="150">
        <f>IF(ISERROR(VLOOKUP(M96,#REF!,2,FALSE))=TRUE,M463,VLOOKUP(M96,#REF!,2,FALSE))</f>
        <v>0</v>
      </c>
      <c r="N464" s="150">
        <f>IF(ISERROR(VLOOKUP(N96,#REF!,2,FALSE))=TRUE,N463,VLOOKUP(N96,#REF!,2,FALSE))</f>
        <v>0</v>
      </c>
      <c r="O464" s="150">
        <f>IF(ISERROR(VLOOKUP(O96,#REF!,2,FALSE))=TRUE,O463,VLOOKUP(O96,#REF!,2,FALSE))</f>
        <v>0</v>
      </c>
      <c r="P464" s="150">
        <f>IF(ISERROR(VLOOKUP(P96,#REF!,2,FALSE))=TRUE,P463,VLOOKUP(P96,#REF!,2,FALSE))</f>
        <v>0</v>
      </c>
      <c r="Q464" s="150">
        <f>IF(ISERROR(VLOOKUP(Q96,#REF!,2,FALSE))=TRUE,Q463,VLOOKUP(Q96,#REF!,2,FALSE))</f>
        <v>0</v>
      </c>
      <c r="R464" s="150">
        <f>IF(ISERROR(VLOOKUP(R96,#REF!,2,FALSE))=TRUE,R463,VLOOKUP(R96,#REF!,2,FALSE))</f>
        <v>0</v>
      </c>
      <c r="S464" s="150">
        <f>IF(ISERROR(VLOOKUP(S96,#REF!,2,FALSE))=TRUE,S463,VLOOKUP(S96,#REF!,2,FALSE))</f>
        <v>0</v>
      </c>
    </row>
    <row r="465" spans="2:19" s="8" customFormat="1" ht="30" customHeight="1">
      <c r="B465" s="28"/>
      <c r="C465" s="79"/>
      <c r="D465" s="79"/>
      <c r="E465" s="150">
        <f>IF(ISERROR(VLOOKUP(E97,#REF!,2,FALSE))=TRUE,E464,VLOOKUP(E97,#REF!,2,FALSE))</f>
        <v>0</v>
      </c>
      <c r="F465" s="150">
        <f>IF(ISERROR(VLOOKUP(F97,#REF!,2,FALSE))=TRUE,F464,VLOOKUP(F97,#REF!,2,FALSE))</f>
        <v>0</v>
      </c>
      <c r="G465" s="150">
        <f>IF(ISERROR(VLOOKUP(G97,#REF!,2,FALSE))=TRUE,G464,VLOOKUP(G97,#REF!,2,FALSE))</f>
        <v>0</v>
      </c>
      <c r="H465" s="150">
        <f>IF(ISERROR(VLOOKUP(H97,#REF!,2,FALSE))=TRUE,H464,VLOOKUP(H97,#REF!,2,FALSE))</f>
        <v>0</v>
      </c>
      <c r="I465" s="150">
        <f>IF(ISERROR(VLOOKUP(I97,#REF!,2,FALSE))=TRUE,I464,VLOOKUP(I97,#REF!,2,FALSE))</f>
        <v>0</v>
      </c>
      <c r="J465" s="150">
        <f>IF(ISERROR(VLOOKUP(J97,#REF!,2,FALSE))=TRUE,J464,VLOOKUP(J97,#REF!,2,FALSE))</f>
        <v>0</v>
      </c>
      <c r="K465" s="150">
        <f>IF(ISERROR(VLOOKUP(K97,#REF!,2,FALSE))=TRUE,K464,VLOOKUP(K97,#REF!,2,FALSE))</f>
        <v>0</v>
      </c>
      <c r="L465" s="150">
        <f>IF(ISERROR(VLOOKUP(L97,#REF!,2,FALSE))=TRUE,L464,VLOOKUP(L97,#REF!,2,FALSE))</f>
        <v>0</v>
      </c>
      <c r="M465" s="150">
        <f>IF(ISERROR(VLOOKUP(M97,#REF!,2,FALSE))=TRUE,M464,VLOOKUP(M97,#REF!,2,FALSE))</f>
        <v>0</v>
      </c>
      <c r="N465" s="150">
        <f>IF(ISERROR(VLOOKUP(N97,#REF!,2,FALSE))=TRUE,N464,VLOOKUP(N97,#REF!,2,FALSE))</f>
        <v>0</v>
      </c>
      <c r="O465" s="150">
        <f>IF(ISERROR(VLOOKUP(O97,#REF!,2,FALSE))=TRUE,O464,VLOOKUP(O97,#REF!,2,FALSE))</f>
        <v>0</v>
      </c>
      <c r="P465" s="150">
        <f>IF(ISERROR(VLOOKUP(P97,#REF!,2,FALSE))=TRUE,P464,VLOOKUP(P97,#REF!,2,FALSE))</f>
        <v>0</v>
      </c>
      <c r="Q465" s="150">
        <f>IF(ISERROR(VLOOKUP(Q97,#REF!,2,FALSE))=TRUE,Q464,VLOOKUP(Q97,#REF!,2,FALSE))</f>
        <v>0</v>
      </c>
      <c r="R465" s="150">
        <f>IF(ISERROR(VLOOKUP(R97,#REF!,2,FALSE))=TRUE,R464,VLOOKUP(R97,#REF!,2,FALSE))</f>
        <v>0</v>
      </c>
      <c r="S465" s="150">
        <f>IF(ISERROR(VLOOKUP(S97,#REF!,2,FALSE))=TRUE,S464,VLOOKUP(S97,#REF!,2,FALSE))</f>
        <v>0</v>
      </c>
    </row>
    <row r="466" spans="2:19" s="8" customFormat="1" ht="30" customHeight="1">
      <c r="B466" s="28"/>
      <c r="C466" s="79"/>
      <c r="D466" s="79"/>
      <c r="E466" s="150">
        <f>IF(ISERROR(VLOOKUP(E98,#REF!,2,FALSE))=TRUE,E465,VLOOKUP(E98,#REF!,2,FALSE))</f>
        <v>0</v>
      </c>
      <c r="F466" s="150">
        <f>IF(ISERROR(VLOOKUP(F98,#REF!,2,FALSE))=TRUE,F465,VLOOKUP(F98,#REF!,2,FALSE))</f>
        <v>0</v>
      </c>
      <c r="G466" s="150">
        <f>IF(ISERROR(VLOOKUP(G98,#REF!,2,FALSE))=TRUE,G465,VLOOKUP(G98,#REF!,2,FALSE))</f>
        <v>0</v>
      </c>
      <c r="H466" s="150">
        <f>IF(ISERROR(VLOOKUP(H98,#REF!,2,FALSE))=TRUE,H465,VLOOKUP(H98,#REF!,2,FALSE))</f>
        <v>0</v>
      </c>
      <c r="I466" s="150">
        <f>IF(ISERROR(VLOOKUP(I98,#REF!,2,FALSE))=TRUE,I465,VLOOKUP(I98,#REF!,2,FALSE))</f>
        <v>0</v>
      </c>
      <c r="J466" s="150">
        <f>IF(ISERROR(VLOOKUP(J98,#REF!,2,FALSE))=TRUE,J465,VLOOKUP(J98,#REF!,2,FALSE))</f>
        <v>0</v>
      </c>
      <c r="K466" s="150">
        <f>IF(ISERROR(VLOOKUP(K98,#REF!,2,FALSE))=TRUE,K465,VLOOKUP(K98,#REF!,2,FALSE))</f>
        <v>0</v>
      </c>
      <c r="L466" s="150">
        <f>IF(ISERROR(VLOOKUP(L98,#REF!,2,FALSE))=TRUE,L465,VLOOKUP(L98,#REF!,2,FALSE))</f>
        <v>0</v>
      </c>
      <c r="M466" s="150">
        <f>IF(ISERROR(VLOOKUP(M98,#REF!,2,FALSE))=TRUE,M465,VLOOKUP(M98,#REF!,2,FALSE))</f>
        <v>0</v>
      </c>
      <c r="N466" s="150">
        <f>IF(ISERROR(VLOOKUP(N98,#REF!,2,FALSE))=TRUE,N465,VLOOKUP(N98,#REF!,2,FALSE))</f>
        <v>0</v>
      </c>
      <c r="O466" s="150">
        <f>IF(ISERROR(VLOOKUP(O98,#REF!,2,FALSE))=TRUE,O465,VLOOKUP(O98,#REF!,2,FALSE))</f>
        <v>0</v>
      </c>
      <c r="P466" s="150">
        <f>IF(ISERROR(VLOOKUP(P98,#REF!,2,FALSE))=TRUE,P465,VLOOKUP(P98,#REF!,2,FALSE))</f>
        <v>0</v>
      </c>
      <c r="Q466" s="150">
        <f>IF(ISERROR(VLOOKUP(Q98,#REF!,2,FALSE))=TRUE,Q465,VLOOKUP(Q98,#REF!,2,FALSE))</f>
        <v>0</v>
      </c>
      <c r="R466" s="150">
        <f>IF(ISERROR(VLOOKUP(R98,#REF!,2,FALSE))=TRUE,R465,VLOOKUP(R98,#REF!,2,FALSE))</f>
        <v>0</v>
      </c>
      <c r="S466" s="150">
        <f>IF(ISERROR(VLOOKUP(S98,#REF!,2,FALSE))=TRUE,S465,VLOOKUP(S98,#REF!,2,FALSE))</f>
        <v>0</v>
      </c>
    </row>
    <row r="467" spans="2:19" s="8" customFormat="1" ht="30" customHeight="1">
      <c r="B467" s="28"/>
      <c r="C467" s="79"/>
      <c r="D467" s="79"/>
      <c r="E467" s="150">
        <f>IF(ISERROR(VLOOKUP(E99,#REF!,2,FALSE))=TRUE,E466,VLOOKUP(E99,#REF!,2,FALSE))</f>
        <v>0</v>
      </c>
      <c r="F467" s="150">
        <f>IF(ISERROR(VLOOKUP(F99,#REF!,2,FALSE))=TRUE,F466,VLOOKUP(F99,#REF!,2,FALSE))</f>
        <v>0</v>
      </c>
      <c r="G467" s="150">
        <f>IF(ISERROR(VLOOKUP(G99,#REF!,2,FALSE))=TRUE,G466,VLOOKUP(G99,#REF!,2,FALSE))</f>
        <v>0</v>
      </c>
      <c r="H467" s="150">
        <f>IF(ISERROR(VLOOKUP(H99,#REF!,2,FALSE))=TRUE,H466,VLOOKUP(H99,#REF!,2,FALSE))</f>
        <v>0</v>
      </c>
      <c r="I467" s="150">
        <f>IF(ISERROR(VLOOKUP(I99,#REF!,2,FALSE))=TRUE,I466,VLOOKUP(I99,#REF!,2,FALSE))</f>
        <v>0</v>
      </c>
      <c r="J467" s="150">
        <f>IF(ISERROR(VLOOKUP(J99,#REF!,2,FALSE))=TRUE,J466,VLOOKUP(J99,#REF!,2,FALSE))</f>
        <v>0</v>
      </c>
      <c r="K467" s="150">
        <f>IF(ISERROR(VLOOKUP(K99,#REF!,2,FALSE))=TRUE,K466,VLOOKUP(K99,#REF!,2,FALSE))</f>
        <v>0</v>
      </c>
      <c r="L467" s="150">
        <f>IF(ISERROR(VLOOKUP(L99,#REF!,2,FALSE))=TRUE,L466,VLOOKUP(L99,#REF!,2,FALSE))</f>
        <v>0</v>
      </c>
      <c r="M467" s="150">
        <f>IF(ISERROR(VLOOKUP(M99,#REF!,2,FALSE))=TRUE,M466,VLOOKUP(M99,#REF!,2,FALSE))</f>
        <v>0</v>
      </c>
      <c r="N467" s="150">
        <f>IF(ISERROR(VLOOKUP(N99,#REF!,2,FALSE))=TRUE,N466,VLOOKUP(N99,#REF!,2,FALSE))</f>
        <v>0</v>
      </c>
      <c r="O467" s="150">
        <f>IF(ISERROR(VLOOKUP(O99,#REF!,2,FALSE))=TRUE,O466,VLOOKUP(O99,#REF!,2,FALSE))</f>
        <v>0</v>
      </c>
      <c r="P467" s="150">
        <f>IF(ISERROR(VLOOKUP(P99,#REF!,2,FALSE))=TRUE,P466,VLOOKUP(P99,#REF!,2,FALSE))</f>
        <v>0</v>
      </c>
      <c r="Q467" s="150">
        <f>IF(ISERROR(VLOOKUP(Q99,#REF!,2,FALSE))=TRUE,Q466,VLOOKUP(Q99,#REF!,2,FALSE))</f>
        <v>0</v>
      </c>
      <c r="R467" s="150">
        <f>IF(ISERROR(VLOOKUP(R99,#REF!,2,FALSE))=TRUE,R466,VLOOKUP(R99,#REF!,2,FALSE))</f>
        <v>0</v>
      </c>
      <c r="S467" s="150">
        <f>IF(ISERROR(VLOOKUP(S99,#REF!,2,FALSE))=TRUE,S466,VLOOKUP(S99,#REF!,2,FALSE))</f>
        <v>0</v>
      </c>
    </row>
    <row r="468" spans="2:19" s="8" customFormat="1" ht="30" customHeight="1">
      <c r="B468" s="28"/>
      <c r="C468" s="79"/>
      <c r="D468" s="79"/>
      <c r="E468" s="150">
        <f>IF(ISERROR(VLOOKUP(E100,#REF!,2,FALSE))=TRUE,E467,VLOOKUP(E100,#REF!,2,FALSE))</f>
        <v>0</v>
      </c>
      <c r="F468" s="150">
        <f>IF(ISERROR(VLOOKUP(F100,#REF!,2,FALSE))=TRUE,F467,VLOOKUP(F100,#REF!,2,FALSE))</f>
        <v>0</v>
      </c>
      <c r="G468" s="150">
        <f>IF(ISERROR(VLOOKUP(G100,#REF!,2,FALSE))=TRUE,G467,VLOOKUP(G100,#REF!,2,FALSE))</f>
        <v>0</v>
      </c>
      <c r="H468" s="150">
        <f>IF(ISERROR(VLOOKUP(H100,#REF!,2,FALSE))=TRUE,H467,VLOOKUP(H100,#REF!,2,FALSE))</f>
        <v>0</v>
      </c>
      <c r="I468" s="150">
        <f>IF(ISERROR(VLOOKUP(I100,#REF!,2,FALSE))=TRUE,I467,VLOOKUP(I100,#REF!,2,FALSE))</f>
        <v>0</v>
      </c>
      <c r="J468" s="150">
        <f>IF(ISERROR(VLOOKUP(J100,#REF!,2,FALSE))=TRUE,J467,VLOOKUP(J100,#REF!,2,FALSE))</f>
        <v>0</v>
      </c>
      <c r="K468" s="150">
        <f>IF(ISERROR(VLOOKUP(K100,#REF!,2,FALSE))=TRUE,K467,VLOOKUP(K100,#REF!,2,FALSE))</f>
        <v>0</v>
      </c>
      <c r="L468" s="150">
        <f>IF(ISERROR(VLOOKUP(L100,#REF!,2,FALSE))=TRUE,L467,VLOOKUP(L100,#REF!,2,FALSE))</f>
        <v>0</v>
      </c>
      <c r="M468" s="150">
        <f>IF(ISERROR(VLOOKUP(M100,#REF!,2,FALSE))=TRUE,M467,VLOOKUP(M100,#REF!,2,FALSE))</f>
        <v>0</v>
      </c>
      <c r="N468" s="150">
        <f>IF(ISERROR(VLOOKUP(N100,#REF!,2,FALSE))=TRUE,N467,VLOOKUP(N100,#REF!,2,FALSE))</f>
        <v>0</v>
      </c>
      <c r="O468" s="150">
        <f>IF(ISERROR(VLOOKUP(O100,#REF!,2,FALSE))=TRUE,O467,VLOOKUP(O100,#REF!,2,FALSE))</f>
        <v>0</v>
      </c>
      <c r="P468" s="150">
        <f>IF(ISERROR(VLOOKUP(P100,#REF!,2,FALSE))=TRUE,P467,VLOOKUP(P100,#REF!,2,FALSE))</f>
        <v>0</v>
      </c>
      <c r="Q468" s="150">
        <f>IF(ISERROR(VLOOKUP(Q100,#REF!,2,FALSE))=TRUE,Q467,VLOOKUP(Q100,#REF!,2,FALSE))</f>
        <v>0</v>
      </c>
      <c r="R468" s="150">
        <f>IF(ISERROR(VLOOKUP(R100,#REF!,2,FALSE))=TRUE,R467,VLOOKUP(R100,#REF!,2,FALSE))</f>
        <v>0</v>
      </c>
      <c r="S468" s="150">
        <f>IF(ISERROR(VLOOKUP(S100,#REF!,2,FALSE))=TRUE,S467,VLOOKUP(S100,#REF!,2,FALSE))</f>
        <v>0</v>
      </c>
    </row>
    <row r="469" spans="2:19" s="8" customFormat="1" ht="30" customHeight="1">
      <c r="B469" s="28"/>
      <c r="C469" s="79"/>
      <c r="D469" s="79"/>
      <c r="E469" s="150">
        <f>IF(ISERROR(VLOOKUP(E101,#REF!,2,FALSE))=TRUE,E468,VLOOKUP(E101,#REF!,2,FALSE))</f>
        <v>0</v>
      </c>
      <c r="F469" s="150">
        <f>IF(ISERROR(VLOOKUP(F101,#REF!,2,FALSE))=TRUE,F468,VLOOKUP(F101,#REF!,2,FALSE))</f>
        <v>0</v>
      </c>
      <c r="G469" s="150">
        <f>IF(ISERROR(VLOOKUP(G101,#REF!,2,FALSE))=TRUE,G468,VLOOKUP(G101,#REF!,2,FALSE))</f>
        <v>0</v>
      </c>
      <c r="H469" s="150">
        <f>IF(ISERROR(VLOOKUP(H101,#REF!,2,FALSE))=TRUE,H468,VLOOKUP(H101,#REF!,2,FALSE))</f>
        <v>0</v>
      </c>
      <c r="I469" s="150">
        <f>IF(ISERROR(VLOOKUP(I101,#REF!,2,FALSE))=TRUE,I468,VLOOKUP(I101,#REF!,2,FALSE))</f>
        <v>0</v>
      </c>
      <c r="J469" s="150">
        <f>IF(ISERROR(VLOOKUP(J101,#REF!,2,FALSE))=TRUE,J468,VLOOKUP(J101,#REF!,2,FALSE))</f>
        <v>0</v>
      </c>
      <c r="K469" s="150">
        <f>IF(ISERROR(VLOOKUP(K101,#REF!,2,FALSE))=TRUE,K468,VLOOKUP(K101,#REF!,2,FALSE))</f>
        <v>0</v>
      </c>
      <c r="L469" s="150">
        <f>IF(ISERROR(VLOOKUP(L101,#REF!,2,FALSE))=TRUE,L468,VLOOKUP(L101,#REF!,2,FALSE))</f>
        <v>0</v>
      </c>
      <c r="M469" s="150">
        <f>IF(ISERROR(VLOOKUP(M101,#REF!,2,FALSE))=TRUE,M468,VLOOKUP(M101,#REF!,2,FALSE))</f>
        <v>0</v>
      </c>
      <c r="N469" s="150">
        <f>IF(ISERROR(VLOOKUP(N101,#REF!,2,FALSE))=TRUE,N468,VLOOKUP(N101,#REF!,2,FALSE))</f>
        <v>0</v>
      </c>
      <c r="O469" s="150">
        <f>IF(ISERROR(VLOOKUP(O101,#REF!,2,FALSE))=TRUE,O468,VLOOKUP(O101,#REF!,2,FALSE))</f>
        <v>0</v>
      </c>
      <c r="P469" s="150">
        <f>IF(ISERROR(VLOOKUP(P101,#REF!,2,FALSE))=TRUE,P468,VLOOKUP(P101,#REF!,2,FALSE))</f>
        <v>0</v>
      </c>
      <c r="Q469" s="150">
        <f>IF(ISERROR(VLOOKUP(Q101,#REF!,2,FALSE))=TRUE,Q468,VLOOKUP(Q101,#REF!,2,FALSE))</f>
        <v>0</v>
      </c>
      <c r="R469" s="150">
        <f>IF(ISERROR(VLOOKUP(R101,#REF!,2,FALSE))=TRUE,R468,VLOOKUP(R101,#REF!,2,FALSE))</f>
        <v>0</v>
      </c>
      <c r="S469" s="150">
        <f>IF(ISERROR(VLOOKUP(S101,#REF!,2,FALSE))=TRUE,S468,VLOOKUP(S101,#REF!,2,FALSE))</f>
        <v>0</v>
      </c>
    </row>
    <row r="470" spans="2:19" s="8" customFormat="1" ht="30" customHeight="1">
      <c r="B470" s="28"/>
      <c r="C470" s="79"/>
      <c r="D470" s="79"/>
      <c r="E470" s="150">
        <f>IF(ISERROR(VLOOKUP(E102,#REF!,2,FALSE))=TRUE,E469,VLOOKUP(E102,#REF!,2,FALSE))</f>
        <v>0</v>
      </c>
      <c r="F470" s="150">
        <f>IF(ISERROR(VLOOKUP(F102,#REF!,2,FALSE))=TRUE,F469,VLOOKUP(F102,#REF!,2,FALSE))</f>
        <v>0</v>
      </c>
      <c r="G470" s="150">
        <f>IF(ISERROR(VLOOKUP(G102,#REF!,2,FALSE))=TRUE,G469,VLOOKUP(G102,#REF!,2,FALSE))</f>
        <v>0</v>
      </c>
      <c r="H470" s="150">
        <f>IF(ISERROR(VLOOKUP(H102,#REF!,2,FALSE))=TRUE,H469,VLOOKUP(H102,#REF!,2,FALSE))</f>
        <v>0</v>
      </c>
      <c r="I470" s="150">
        <f>IF(ISERROR(VLOOKUP(I102,#REF!,2,FALSE))=TRUE,I469,VLOOKUP(I102,#REF!,2,FALSE))</f>
        <v>0</v>
      </c>
      <c r="J470" s="150">
        <f>IF(ISERROR(VLOOKUP(J102,#REF!,2,FALSE))=TRUE,J469,VLOOKUP(J102,#REF!,2,FALSE))</f>
        <v>0</v>
      </c>
      <c r="K470" s="150">
        <f>IF(ISERROR(VLOOKUP(K102,#REF!,2,FALSE))=TRUE,K469,VLOOKUP(K102,#REF!,2,FALSE))</f>
        <v>0</v>
      </c>
      <c r="L470" s="150">
        <f>IF(ISERROR(VLOOKUP(L102,#REF!,2,FALSE))=TRUE,L469,VLOOKUP(L102,#REF!,2,FALSE))</f>
        <v>0</v>
      </c>
      <c r="M470" s="150">
        <f>IF(ISERROR(VLOOKUP(M102,#REF!,2,FALSE))=TRUE,M469,VLOOKUP(M102,#REF!,2,FALSE))</f>
        <v>0</v>
      </c>
      <c r="N470" s="150">
        <f>IF(ISERROR(VLOOKUP(N102,#REF!,2,FALSE))=TRUE,N469,VLOOKUP(N102,#REF!,2,FALSE))</f>
        <v>0</v>
      </c>
      <c r="O470" s="150">
        <f>IF(ISERROR(VLOOKUP(O102,#REF!,2,FALSE))=TRUE,O469,VLOOKUP(O102,#REF!,2,FALSE))</f>
        <v>0</v>
      </c>
      <c r="P470" s="150">
        <f>IF(ISERROR(VLOOKUP(P102,#REF!,2,FALSE))=TRUE,P469,VLOOKUP(P102,#REF!,2,FALSE))</f>
        <v>0</v>
      </c>
      <c r="Q470" s="150">
        <f>IF(ISERROR(VLOOKUP(Q102,#REF!,2,FALSE))=TRUE,Q469,VLOOKUP(Q102,#REF!,2,FALSE))</f>
        <v>0</v>
      </c>
      <c r="R470" s="150">
        <f>IF(ISERROR(VLOOKUP(R102,#REF!,2,FALSE))=TRUE,R469,VLOOKUP(R102,#REF!,2,FALSE))</f>
        <v>0</v>
      </c>
      <c r="S470" s="150">
        <f>IF(ISERROR(VLOOKUP(S102,#REF!,2,FALSE))=TRUE,S469,VLOOKUP(S102,#REF!,2,FALSE))</f>
        <v>0</v>
      </c>
    </row>
    <row r="471" spans="2:19" s="8" customFormat="1" ht="30" customHeight="1">
      <c r="B471" s="28"/>
      <c r="C471" s="79"/>
      <c r="D471" s="79"/>
      <c r="E471" s="150">
        <f>IF(ISERROR(VLOOKUP(E103,#REF!,2,FALSE))=TRUE,E470,VLOOKUP(E103,#REF!,2,FALSE))</f>
        <v>0</v>
      </c>
      <c r="F471" s="150">
        <f>IF(ISERROR(VLOOKUP(F103,#REF!,2,FALSE))=TRUE,F470,VLOOKUP(F103,#REF!,2,FALSE))</f>
        <v>0</v>
      </c>
      <c r="G471" s="150">
        <f>IF(ISERROR(VLOOKUP(G103,#REF!,2,FALSE))=TRUE,G470,VLOOKUP(G103,#REF!,2,FALSE))</f>
        <v>0</v>
      </c>
      <c r="H471" s="150">
        <f>IF(ISERROR(VLOOKUP(H103,#REF!,2,FALSE))=TRUE,H470,VLOOKUP(H103,#REF!,2,FALSE))</f>
        <v>0</v>
      </c>
      <c r="I471" s="150">
        <f>IF(ISERROR(VLOOKUP(I103,#REF!,2,FALSE))=TRUE,I470,VLOOKUP(I103,#REF!,2,FALSE))</f>
        <v>0</v>
      </c>
      <c r="J471" s="150">
        <f>IF(ISERROR(VLOOKUP(J103,#REF!,2,FALSE))=TRUE,J470,VLOOKUP(J103,#REF!,2,FALSE))</f>
        <v>0</v>
      </c>
      <c r="K471" s="150">
        <f>IF(ISERROR(VLOOKUP(K103,#REF!,2,FALSE))=TRUE,K470,VLOOKUP(K103,#REF!,2,FALSE))</f>
        <v>0</v>
      </c>
      <c r="L471" s="150">
        <f>IF(ISERROR(VLOOKUP(L103,#REF!,2,FALSE))=TRUE,L470,VLOOKUP(L103,#REF!,2,FALSE))</f>
        <v>0</v>
      </c>
      <c r="M471" s="150">
        <f>IF(ISERROR(VLOOKUP(M103,#REF!,2,FALSE))=TRUE,M470,VLOOKUP(M103,#REF!,2,FALSE))</f>
        <v>0</v>
      </c>
      <c r="N471" s="150">
        <f>IF(ISERROR(VLOOKUP(N103,#REF!,2,FALSE))=TRUE,N470,VLOOKUP(N103,#REF!,2,FALSE))</f>
        <v>0</v>
      </c>
      <c r="O471" s="150">
        <f>IF(ISERROR(VLOOKUP(O103,#REF!,2,FALSE))=TRUE,O470,VLOOKUP(O103,#REF!,2,FALSE))</f>
        <v>0</v>
      </c>
      <c r="P471" s="150">
        <f>IF(ISERROR(VLOOKUP(P103,#REF!,2,FALSE))=TRUE,P470,VLOOKUP(P103,#REF!,2,FALSE))</f>
        <v>0</v>
      </c>
      <c r="Q471" s="150">
        <f>IF(ISERROR(VLOOKUP(Q103,#REF!,2,FALSE))=TRUE,Q470,VLOOKUP(Q103,#REF!,2,FALSE))</f>
        <v>0</v>
      </c>
      <c r="R471" s="150">
        <f>IF(ISERROR(VLOOKUP(R103,#REF!,2,FALSE))=TRUE,R470,VLOOKUP(R103,#REF!,2,FALSE))</f>
        <v>0</v>
      </c>
      <c r="S471" s="150">
        <f>IF(ISERROR(VLOOKUP(S103,#REF!,2,FALSE))=TRUE,S470,VLOOKUP(S103,#REF!,2,FALSE))</f>
        <v>0</v>
      </c>
    </row>
    <row r="472" spans="2:19" s="8" customFormat="1" ht="30" customHeight="1">
      <c r="B472" s="28"/>
      <c r="C472" s="79"/>
      <c r="D472" s="79"/>
      <c r="E472" s="150">
        <f>IF(ISERROR(VLOOKUP(E104,#REF!,2,FALSE))=TRUE,E471,VLOOKUP(E104,#REF!,2,FALSE))</f>
        <v>0</v>
      </c>
      <c r="F472" s="150">
        <f>IF(ISERROR(VLOOKUP(F104,#REF!,2,FALSE))=TRUE,F471,VLOOKUP(F104,#REF!,2,FALSE))</f>
        <v>0</v>
      </c>
      <c r="G472" s="150">
        <f>IF(ISERROR(VLOOKUP(G104,#REF!,2,FALSE))=TRUE,G471,VLOOKUP(G104,#REF!,2,FALSE))</f>
        <v>0</v>
      </c>
      <c r="H472" s="150">
        <f>IF(ISERROR(VLOOKUP(H104,#REF!,2,FALSE))=TRUE,H471,VLOOKUP(H104,#REF!,2,FALSE))</f>
        <v>0</v>
      </c>
      <c r="I472" s="150">
        <f>IF(ISERROR(VLOOKUP(I104,#REF!,2,FALSE))=TRUE,I471,VLOOKUP(I104,#REF!,2,FALSE))</f>
        <v>0</v>
      </c>
      <c r="J472" s="150">
        <f>IF(ISERROR(VLOOKUP(J104,#REF!,2,FALSE))=TRUE,J471,VLOOKUP(J104,#REF!,2,FALSE))</f>
        <v>0</v>
      </c>
      <c r="K472" s="150">
        <f>IF(ISERROR(VLOOKUP(K104,#REF!,2,FALSE))=TRUE,K471,VLOOKUP(K104,#REF!,2,FALSE))</f>
        <v>0</v>
      </c>
      <c r="L472" s="150">
        <f>IF(ISERROR(VLOOKUP(L104,#REF!,2,FALSE))=TRUE,L471,VLOOKUP(L104,#REF!,2,FALSE))</f>
        <v>0</v>
      </c>
      <c r="M472" s="150">
        <f>IF(ISERROR(VLOOKUP(M104,#REF!,2,FALSE))=TRUE,M471,VLOOKUP(M104,#REF!,2,FALSE))</f>
        <v>0</v>
      </c>
      <c r="N472" s="150">
        <f>IF(ISERROR(VLOOKUP(N104,#REF!,2,FALSE))=TRUE,N471,VLOOKUP(N104,#REF!,2,FALSE))</f>
        <v>0</v>
      </c>
      <c r="O472" s="150">
        <f>IF(ISERROR(VLOOKUP(O104,#REF!,2,FALSE))=TRUE,O471,VLOOKUP(O104,#REF!,2,FALSE))</f>
        <v>0</v>
      </c>
      <c r="P472" s="150">
        <f>IF(ISERROR(VLOOKUP(P104,#REF!,2,FALSE))=TRUE,P471,VLOOKUP(P104,#REF!,2,FALSE))</f>
        <v>0</v>
      </c>
      <c r="Q472" s="150">
        <f>IF(ISERROR(VLOOKUP(Q104,#REF!,2,FALSE))=TRUE,Q471,VLOOKUP(Q104,#REF!,2,FALSE))</f>
        <v>0</v>
      </c>
      <c r="R472" s="150">
        <f>IF(ISERROR(VLOOKUP(R104,#REF!,2,FALSE))=TRUE,R471,VLOOKUP(R104,#REF!,2,FALSE))</f>
        <v>0</v>
      </c>
      <c r="S472" s="150">
        <f>IF(ISERROR(VLOOKUP(S104,#REF!,2,FALSE))=TRUE,S471,VLOOKUP(S104,#REF!,2,FALSE))</f>
        <v>0</v>
      </c>
    </row>
    <row r="473" spans="2:19" s="8" customFormat="1" ht="30" customHeight="1">
      <c r="B473" s="28"/>
      <c r="C473" s="79"/>
      <c r="D473" s="79"/>
      <c r="E473" s="150">
        <f>IF(ISERROR(VLOOKUP(E105,#REF!,2,FALSE))=TRUE,E472,VLOOKUP(E105,#REF!,2,FALSE))</f>
        <v>0</v>
      </c>
      <c r="F473" s="150">
        <f>IF(ISERROR(VLOOKUP(F105,#REF!,2,FALSE))=TRUE,F472,VLOOKUP(F105,#REF!,2,FALSE))</f>
        <v>0</v>
      </c>
      <c r="G473" s="150">
        <f>IF(ISERROR(VLOOKUP(G105,#REF!,2,FALSE))=TRUE,G472,VLOOKUP(G105,#REF!,2,FALSE))</f>
        <v>0</v>
      </c>
      <c r="H473" s="150">
        <f>IF(ISERROR(VLOOKUP(H105,#REF!,2,FALSE))=TRUE,H472,VLOOKUP(H105,#REF!,2,FALSE))</f>
        <v>0</v>
      </c>
      <c r="I473" s="150">
        <f>IF(ISERROR(VLOOKUP(I105,#REF!,2,FALSE))=TRUE,I472,VLOOKUP(I105,#REF!,2,FALSE))</f>
        <v>0</v>
      </c>
      <c r="J473" s="150">
        <f>IF(ISERROR(VLOOKUP(J105,#REF!,2,FALSE))=TRUE,J472,VLOOKUP(J105,#REF!,2,FALSE))</f>
        <v>0</v>
      </c>
      <c r="K473" s="150">
        <f>IF(ISERROR(VLOOKUP(K105,#REF!,2,FALSE))=TRUE,K472,VLOOKUP(K105,#REF!,2,FALSE))</f>
        <v>0</v>
      </c>
      <c r="L473" s="150">
        <f>IF(ISERROR(VLOOKUP(L105,#REF!,2,FALSE))=TRUE,L472,VLOOKUP(L105,#REF!,2,FALSE))</f>
        <v>0</v>
      </c>
      <c r="M473" s="150">
        <f>IF(ISERROR(VLOOKUP(M105,#REF!,2,FALSE))=TRUE,M472,VLOOKUP(M105,#REF!,2,FALSE))</f>
        <v>0</v>
      </c>
      <c r="N473" s="150">
        <f>IF(ISERROR(VLOOKUP(N105,#REF!,2,FALSE))=TRUE,N472,VLOOKUP(N105,#REF!,2,FALSE))</f>
        <v>0</v>
      </c>
      <c r="O473" s="150">
        <f>IF(ISERROR(VLOOKUP(O105,#REF!,2,FALSE))=TRUE,O472,VLOOKUP(O105,#REF!,2,FALSE))</f>
        <v>0</v>
      </c>
      <c r="P473" s="150">
        <f>IF(ISERROR(VLOOKUP(P105,#REF!,2,FALSE))=TRUE,P472,VLOOKUP(P105,#REF!,2,FALSE))</f>
        <v>0</v>
      </c>
      <c r="Q473" s="150">
        <f>IF(ISERROR(VLOOKUP(Q105,#REF!,2,FALSE))=TRUE,Q472,VLOOKUP(Q105,#REF!,2,FALSE))</f>
        <v>0</v>
      </c>
      <c r="R473" s="150">
        <f>IF(ISERROR(VLOOKUP(R105,#REF!,2,FALSE))=TRUE,R472,VLOOKUP(R105,#REF!,2,FALSE))</f>
        <v>0</v>
      </c>
      <c r="S473" s="150">
        <f>IF(ISERROR(VLOOKUP(S105,#REF!,2,FALSE))=TRUE,S472,VLOOKUP(S105,#REF!,2,FALSE))</f>
        <v>0</v>
      </c>
    </row>
    <row r="474" spans="2:19" s="8" customFormat="1" ht="30" customHeight="1">
      <c r="B474" s="28"/>
      <c r="C474" s="79"/>
      <c r="D474" s="79"/>
      <c r="E474" s="150">
        <f>IF(ISERROR(VLOOKUP(E106,#REF!,2,FALSE))=TRUE,E473,VLOOKUP(E106,#REF!,2,FALSE))</f>
        <v>0</v>
      </c>
      <c r="F474" s="150">
        <f>IF(ISERROR(VLOOKUP(F106,#REF!,2,FALSE))=TRUE,F473,VLOOKUP(F106,#REF!,2,FALSE))</f>
        <v>0</v>
      </c>
      <c r="G474" s="150">
        <f>IF(ISERROR(VLOOKUP(G106,#REF!,2,FALSE))=TRUE,G473,VLOOKUP(G106,#REF!,2,FALSE))</f>
        <v>0</v>
      </c>
      <c r="H474" s="150">
        <f>IF(ISERROR(VLOOKUP(H106,#REF!,2,FALSE))=TRUE,H473,VLOOKUP(H106,#REF!,2,FALSE))</f>
        <v>0</v>
      </c>
      <c r="I474" s="150">
        <f>IF(ISERROR(VLOOKUP(I106,#REF!,2,FALSE))=TRUE,I473,VLOOKUP(I106,#REF!,2,FALSE))</f>
        <v>0</v>
      </c>
      <c r="J474" s="150">
        <f>IF(ISERROR(VLOOKUP(J106,#REF!,2,FALSE))=TRUE,J473,VLOOKUP(J106,#REF!,2,FALSE))</f>
        <v>0</v>
      </c>
      <c r="K474" s="150">
        <f>IF(ISERROR(VLOOKUP(K106,#REF!,2,FALSE))=TRUE,K473,VLOOKUP(K106,#REF!,2,FALSE))</f>
        <v>0</v>
      </c>
      <c r="L474" s="150">
        <f>IF(ISERROR(VLOOKUP(L106,#REF!,2,FALSE))=TRUE,L473,VLOOKUP(L106,#REF!,2,FALSE))</f>
        <v>0</v>
      </c>
      <c r="M474" s="150">
        <f>IF(ISERROR(VLOOKUP(M106,#REF!,2,FALSE))=TRUE,M473,VLOOKUP(M106,#REF!,2,FALSE))</f>
        <v>0</v>
      </c>
      <c r="N474" s="150">
        <f>IF(ISERROR(VLOOKUP(N106,#REF!,2,FALSE))=TRUE,N473,VLOOKUP(N106,#REF!,2,FALSE))</f>
        <v>0</v>
      </c>
      <c r="O474" s="150">
        <f>IF(ISERROR(VLOOKUP(O106,#REF!,2,FALSE))=TRUE,O473,VLOOKUP(O106,#REF!,2,FALSE))</f>
        <v>0</v>
      </c>
      <c r="P474" s="150">
        <f>IF(ISERROR(VLOOKUP(P106,#REF!,2,FALSE))=TRUE,P473,VLOOKUP(P106,#REF!,2,FALSE))</f>
        <v>0</v>
      </c>
      <c r="Q474" s="150">
        <f>IF(ISERROR(VLOOKUP(Q106,#REF!,2,FALSE))=TRUE,Q473,VLOOKUP(Q106,#REF!,2,FALSE))</f>
        <v>0</v>
      </c>
      <c r="R474" s="150">
        <f>IF(ISERROR(VLOOKUP(R106,#REF!,2,FALSE))=TRUE,R473,VLOOKUP(R106,#REF!,2,FALSE))</f>
        <v>0</v>
      </c>
      <c r="S474" s="150">
        <f>IF(ISERROR(VLOOKUP(S106,#REF!,2,FALSE))=TRUE,S473,VLOOKUP(S106,#REF!,2,FALSE))</f>
        <v>0</v>
      </c>
    </row>
    <row r="475" spans="2:19" s="8" customFormat="1" ht="30" customHeight="1">
      <c r="B475" s="28"/>
      <c r="C475" s="79"/>
      <c r="D475" s="79"/>
      <c r="E475" s="150">
        <f>IF(ISERROR(VLOOKUP(E107,#REF!,2,FALSE))=TRUE,E474,VLOOKUP(E107,#REF!,2,FALSE))</f>
        <v>0</v>
      </c>
      <c r="F475" s="150">
        <f>IF(ISERROR(VLOOKUP(F107,#REF!,2,FALSE))=TRUE,F474,VLOOKUP(F107,#REF!,2,FALSE))</f>
        <v>0</v>
      </c>
      <c r="G475" s="150">
        <f>IF(ISERROR(VLOOKUP(G107,#REF!,2,FALSE))=TRUE,G474,VLOOKUP(G107,#REF!,2,FALSE))</f>
        <v>0</v>
      </c>
      <c r="H475" s="150">
        <f>IF(ISERROR(VLOOKUP(H107,#REF!,2,FALSE))=TRUE,H474,VLOOKUP(H107,#REF!,2,FALSE))</f>
        <v>0</v>
      </c>
      <c r="I475" s="150">
        <f>IF(ISERROR(VLOOKUP(I107,#REF!,2,FALSE))=TRUE,I474,VLOOKUP(I107,#REF!,2,FALSE))</f>
        <v>0</v>
      </c>
      <c r="J475" s="150">
        <f>IF(ISERROR(VLOOKUP(J107,#REF!,2,FALSE))=TRUE,J474,VLOOKUP(J107,#REF!,2,FALSE))</f>
        <v>0</v>
      </c>
      <c r="K475" s="150">
        <f>IF(ISERROR(VLOOKUP(K107,#REF!,2,FALSE))=TRUE,K474,VLOOKUP(K107,#REF!,2,FALSE))</f>
        <v>0</v>
      </c>
      <c r="L475" s="150">
        <f>IF(ISERROR(VLOOKUP(L107,#REF!,2,FALSE))=TRUE,L474,VLOOKUP(L107,#REF!,2,FALSE))</f>
        <v>0</v>
      </c>
      <c r="M475" s="150">
        <f>IF(ISERROR(VLOOKUP(M107,#REF!,2,FALSE))=TRUE,M474,VLOOKUP(M107,#REF!,2,FALSE))</f>
        <v>0</v>
      </c>
      <c r="N475" s="150">
        <f>IF(ISERROR(VLOOKUP(N107,#REF!,2,FALSE))=TRUE,N474,VLOOKUP(N107,#REF!,2,FALSE))</f>
        <v>0</v>
      </c>
      <c r="O475" s="150">
        <f>IF(ISERROR(VLOOKUP(O107,#REF!,2,FALSE))=TRUE,O474,VLOOKUP(O107,#REF!,2,FALSE))</f>
        <v>0</v>
      </c>
      <c r="P475" s="150">
        <f>IF(ISERROR(VLOOKUP(P107,#REF!,2,FALSE))=TRUE,P474,VLOOKUP(P107,#REF!,2,FALSE))</f>
        <v>0</v>
      </c>
      <c r="Q475" s="150">
        <f>IF(ISERROR(VLOOKUP(Q107,#REF!,2,FALSE))=TRUE,Q474,VLOOKUP(Q107,#REF!,2,FALSE))</f>
        <v>0</v>
      </c>
      <c r="R475" s="150">
        <f>IF(ISERROR(VLOOKUP(R107,#REF!,2,FALSE))=TRUE,R474,VLOOKUP(R107,#REF!,2,FALSE))</f>
        <v>0</v>
      </c>
      <c r="S475" s="150">
        <f>IF(ISERROR(VLOOKUP(S107,#REF!,2,FALSE))=TRUE,S474,VLOOKUP(S107,#REF!,2,FALSE))</f>
        <v>0</v>
      </c>
    </row>
    <row r="476" spans="2:19" s="8" customFormat="1" ht="30" customHeight="1">
      <c r="B476" s="28"/>
      <c r="C476" s="79"/>
      <c r="D476" s="79"/>
      <c r="E476" s="150">
        <f>IF(ISERROR(VLOOKUP(E108,#REF!,2,FALSE))=TRUE,E475,VLOOKUP(E108,#REF!,2,FALSE))</f>
        <v>0</v>
      </c>
      <c r="F476" s="150">
        <f>IF(ISERROR(VLOOKUP(F108,#REF!,2,FALSE))=TRUE,F475,VLOOKUP(F108,#REF!,2,FALSE))</f>
        <v>0</v>
      </c>
      <c r="G476" s="150">
        <f>IF(ISERROR(VLOOKUP(G108,#REF!,2,FALSE))=TRUE,G475,VLOOKUP(G108,#REF!,2,FALSE))</f>
        <v>0</v>
      </c>
      <c r="H476" s="150">
        <f>IF(ISERROR(VLOOKUP(H108,#REF!,2,FALSE))=TRUE,H475,VLOOKUP(H108,#REF!,2,FALSE))</f>
        <v>0</v>
      </c>
      <c r="I476" s="150">
        <f>IF(ISERROR(VLOOKUP(I108,#REF!,2,FALSE))=TRUE,I475,VLOOKUP(I108,#REF!,2,FALSE))</f>
        <v>0</v>
      </c>
      <c r="J476" s="150">
        <f>IF(ISERROR(VLOOKUP(J108,#REF!,2,FALSE))=TRUE,J475,VLOOKUP(J108,#REF!,2,FALSE))</f>
        <v>0</v>
      </c>
      <c r="K476" s="150">
        <f>IF(ISERROR(VLOOKUP(K108,#REF!,2,FALSE))=TRUE,K475,VLOOKUP(K108,#REF!,2,FALSE))</f>
        <v>0</v>
      </c>
      <c r="L476" s="150">
        <f>IF(ISERROR(VLOOKUP(L108,#REF!,2,FALSE))=TRUE,L475,VLOOKUP(L108,#REF!,2,FALSE))</f>
        <v>0</v>
      </c>
      <c r="M476" s="150">
        <f>IF(ISERROR(VLOOKUP(M108,#REF!,2,FALSE))=TRUE,M475,VLOOKUP(M108,#REF!,2,FALSE))</f>
        <v>0</v>
      </c>
      <c r="N476" s="150">
        <f>IF(ISERROR(VLOOKUP(N108,#REF!,2,FALSE))=TRUE,N475,VLOOKUP(N108,#REF!,2,FALSE))</f>
        <v>0</v>
      </c>
      <c r="O476" s="150">
        <f>IF(ISERROR(VLOOKUP(O108,#REF!,2,FALSE))=TRUE,O475,VLOOKUP(O108,#REF!,2,FALSE))</f>
        <v>0</v>
      </c>
      <c r="P476" s="150">
        <f>IF(ISERROR(VLOOKUP(P108,#REF!,2,FALSE))=TRUE,P475,VLOOKUP(P108,#REF!,2,FALSE))</f>
        <v>0</v>
      </c>
      <c r="Q476" s="150">
        <f>IF(ISERROR(VLOOKUP(Q108,#REF!,2,FALSE))=TRUE,Q475,VLOOKUP(Q108,#REF!,2,FALSE))</f>
        <v>0</v>
      </c>
      <c r="R476" s="150">
        <f>IF(ISERROR(VLOOKUP(R108,#REF!,2,FALSE))=TRUE,R475,VLOOKUP(R108,#REF!,2,FALSE))</f>
        <v>0</v>
      </c>
      <c r="S476" s="150">
        <f>IF(ISERROR(VLOOKUP(S108,#REF!,2,FALSE))=TRUE,S475,VLOOKUP(S108,#REF!,2,FALSE))</f>
        <v>0</v>
      </c>
    </row>
    <row r="477" spans="2:19" s="8" customFormat="1" ht="30" customHeight="1">
      <c r="B477" s="28"/>
      <c r="C477" s="79"/>
      <c r="D477" s="79"/>
      <c r="E477" s="150">
        <f>IF(ISERROR(VLOOKUP(E109,#REF!,2,FALSE))=TRUE,E476,VLOOKUP(E109,#REF!,2,FALSE))</f>
        <v>0</v>
      </c>
      <c r="F477" s="150">
        <f>IF(ISERROR(VLOOKUP(F109,#REF!,2,FALSE))=TRUE,F476,VLOOKUP(F109,#REF!,2,FALSE))</f>
        <v>0</v>
      </c>
      <c r="G477" s="150">
        <f>IF(ISERROR(VLOOKUP(G109,#REF!,2,FALSE))=TRUE,G476,VLOOKUP(G109,#REF!,2,FALSE))</f>
        <v>0</v>
      </c>
      <c r="H477" s="150">
        <f>IF(ISERROR(VLOOKUP(H109,#REF!,2,FALSE))=TRUE,H476,VLOOKUP(H109,#REF!,2,FALSE))</f>
        <v>0</v>
      </c>
      <c r="I477" s="150">
        <f>IF(ISERROR(VLOOKUP(I109,#REF!,2,FALSE))=TRUE,I476,VLOOKUP(I109,#REF!,2,FALSE))</f>
        <v>0</v>
      </c>
      <c r="J477" s="150">
        <f>IF(ISERROR(VLOOKUP(J109,#REF!,2,FALSE))=TRUE,J476,VLOOKUP(J109,#REF!,2,FALSE))</f>
        <v>0</v>
      </c>
      <c r="K477" s="150">
        <f>IF(ISERROR(VLOOKUP(K109,#REF!,2,FALSE))=TRUE,K476,VLOOKUP(K109,#REF!,2,FALSE))</f>
        <v>0</v>
      </c>
      <c r="L477" s="150">
        <f>IF(ISERROR(VLOOKUP(L109,#REF!,2,FALSE))=TRUE,L476,VLOOKUP(L109,#REF!,2,FALSE))</f>
        <v>0</v>
      </c>
      <c r="M477" s="150">
        <f>IF(ISERROR(VLOOKUP(M109,#REF!,2,FALSE))=TRUE,M476,VLOOKUP(M109,#REF!,2,FALSE))</f>
        <v>0</v>
      </c>
      <c r="N477" s="150">
        <f>IF(ISERROR(VLOOKUP(N109,#REF!,2,FALSE))=TRUE,N476,VLOOKUP(N109,#REF!,2,FALSE))</f>
        <v>0</v>
      </c>
      <c r="O477" s="150">
        <f>IF(ISERROR(VLOOKUP(O109,#REF!,2,FALSE))=TRUE,O476,VLOOKUP(O109,#REF!,2,FALSE))</f>
        <v>0</v>
      </c>
      <c r="P477" s="150">
        <f>IF(ISERROR(VLOOKUP(P109,#REF!,2,FALSE))=TRUE,P476,VLOOKUP(P109,#REF!,2,FALSE))</f>
        <v>0</v>
      </c>
      <c r="Q477" s="150">
        <f>IF(ISERROR(VLOOKUP(Q109,#REF!,2,FALSE))=TRUE,Q476,VLOOKUP(Q109,#REF!,2,FALSE))</f>
        <v>0</v>
      </c>
      <c r="R477" s="150">
        <f>IF(ISERROR(VLOOKUP(R109,#REF!,2,FALSE))=TRUE,R476,VLOOKUP(R109,#REF!,2,FALSE))</f>
        <v>0</v>
      </c>
      <c r="S477" s="150">
        <f>IF(ISERROR(VLOOKUP(S109,#REF!,2,FALSE))=TRUE,S476,VLOOKUP(S109,#REF!,2,FALSE))</f>
        <v>0</v>
      </c>
    </row>
    <row r="478" spans="2:19" s="8" customFormat="1" ht="30" customHeight="1">
      <c r="B478" s="28"/>
      <c r="C478" s="79"/>
      <c r="D478" s="79"/>
      <c r="E478" s="150">
        <f>IF(ISERROR(VLOOKUP(E110,#REF!,2,FALSE))=TRUE,E477,VLOOKUP(E110,#REF!,2,FALSE))</f>
        <v>0</v>
      </c>
      <c r="F478" s="150">
        <f>IF(ISERROR(VLOOKUP(F110,#REF!,2,FALSE))=TRUE,F477,VLOOKUP(F110,#REF!,2,FALSE))</f>
        <v>0</v>
      </c>
      <c r="G478" s="150">
        <f>IF(ISERROR(VLOOKUP(G110,#REF!,2,FALSE))=TRUE,G477,VLOOKUP(G110,#REF!,2,FALSE))</f>
        <v>0</v>
      </c>
      <c r="H478" s="150">
        <f>IF(ISERROR(VLOOKUP(H110,#REF!,2,FALSE))=TRUE,H477,VLOOKUP(H110,#REF!,2,FALSE))</f>
        <v>0</v>
      </c>
      <c r="I478" s="150">
        <f>IF(ISERROR(VLOOKUP(I110,#REF!,2,FALSE))=TRUE,I477,VLOOKUP(I110,#REF!,2,FALSE))</f>
        <v>0</v>
      </c>
      <c r="J478" s="150">
        <f>IF(ISERROR(VLOOKUP(J110,#REF!,2,FALSE))=TRUE,J477,VLOOKUP(J110,#REF!,2,FALSE))</f>
        <v>0</v>
      </c>
      <c r="K478" s="150">
        <f>IF(ISERROR(VLOOKUP(K110,#REF!,2,FALSE))=TRUE,K477,VLOOKUP(K110,#REF!,2,FALSE))</f>
        <v>0</v>
      </c>
      <c r="L478" s="150">
        <f>IF(ISERROR(VLOOKUP(L110,#REF!,2,FALSE))=TRUE,L477,VLOOKUP(L110,#REF!,2,FALSE))</f>
        <v>0</v>
      </c>
      <c r="M478" s="150">
        <f>IF(ISERROR(VLOOKUP(M110,#REF!,2,FALSE))=TRUE,M477,VLOOKUP(M110,#REF!,2,FALSE))</f>
        <v>0</v>
      </c>
      <c r="N478" s="150">
        <f>IF(ISERROR(VLOOKUP(N110,#REF!,2,FALSE))=TRUE,N477,VLOOKUP(N110,#REF!,2,FALSE))</f>
        <v>0</v>
      </c>
      <c r="O478" s="150">
        <f>IF(ISERROR(VLOOKUP(O110,#REF!,2,FALSE))=TRUE,O477,VLOOKUP(O110,#REF!,2,FALSE))</f>
        <v>0</v>
      </c>
      <c r="P478" s="150">
        <f>IF(ISERROR(VLOOKUP(P110,#REF!,2,FALSE))=TRUE,P477,VLOOKUP(P110,#REF!,2,FALSE))</f>
        <v>0</v>
      </c>
      <c r="Q478" s="150">
        <f>IF(ISERROR(VLOOKUP(Q110,#REF!,2,FALSE))=TRUE,Q477,VLOOKUP(Q110,#REF!,2,FALSE))</f>
        <v>0</v>
      </c>
      <c r="R478" s="150">
        <f>IF(ISERROR(VLOOKUP(R110,#REF!,2,FALSE))=TRUE,R477,VLOOKUP(R110,#REF!,2,FALSE))</f>
        <v>0</v>
      </c>
      <c r="S478" s="150">
        <f>IF(ISERROR(VLOOKUP(S110,#REF!,2,FALSE))=TRUE,S477,VLOOKUP(S110,#REF!,2,FALSE))</f>
        <v>0</v>
      </c>
    </row>
    <row r="479" spans="2:19" s="8" customFormat="1" ht="30" customHeight="1">
      <c r="B479" s="28"/>
      <c r="C479" s="79"/>
      <c r="D479" s="79"/>
      <c r="E479" s="150">
        <f>IF(ISERROR(VLOOKUP(E111,#REF!,2,FALSE))=TRUE,E478,VLOOKUP(E111,#REF!,2,FALSE))</f>
        <v>0</v>
      </c>
      <c r="F479" s="150">
        <f>IF(ISERROR(VLOOKUP(F111,#REF!,2,FALSE))=TRUE,F478,VLOOKUP(F111,#REF!,2,FALSE))</f>
        <v>0</v>
      </c>
      <c r="G479" s="150">
        <f>IF(ISERROR(VLOOKUP(G111,#REF!,2,FALSE))=TRUE,G478,VLOOKUP(G111,#REF!,2,FALSE))</f>
        <v>0</v>
      </c>
      <c r="H479" s="150">
        <f>IF(ISERROR(VLOOKUP(H111,#REF!,2,FALSE))=TRUE,H478,VLOOKUP(H111,#REF!,2,FALSE))</f>
        <v>0</v>
      </c>
      <c r="I479" s="150">
        <f>IF(ISERROR(VLOOKUP(I111,#REF!,2,FALSE))=TRUE,I478,VLOOKUP(I111,#REF!,2,FALSE))</f>
        <v>0</v>
      </c>
      <c r="J479" s="150">
        <f>IF(ISERROR(VLOOKUP(J111,#REF!,2,FALSE))=TRUE,J478,VLOOKUP(J111,#REF!,2,FALSE))</f>
        <v>0</v>
      </c>
      <c r="K479" s="150">
        <f>IF(ISERROR(VLOOKUP(K111,#REF!,2,FALSE))=TRUE,K478,VLOOKUP(K111,#REF!,2,FALSE))</f>
        <v>0</v>
      </c>
      <c r="L479" s="150">
        <f>IF(ISERROR(VLOOKUP(L111,#REF!,2,FALSE))=TRUE,L478,VLOOKUP(L111,#REF!,2,FALSE))</f>
        <v>0</v>
      </c>
      <c r="M479" s="150">
        <f>IF(ISERROR(VLOOKUP(M111,#REF!,2,FALSE))=TRUE,M478,VLOOKUP(M111,#REF!,2,FALSE))</f>
        <v>0</v>
      </c>
      <c r="N479" s="150">
        <f>IF(ISERROR(VLOOKUP(N111,#REF!,2,FALSE))=TRUE,N478,VLOOKUP(N111,#REF!,2,FALSE))</f>
        <v>0</v>
      </c>
      <c r="O479" s="150">
        <f>IF(ISERROR(VLOOKUP(O111,#REF!,2,FALSE))=TRUE,O478,VLOOKUP(O111,#REF!,2,FALSE))</f>
        <v>0</v>
      </c>
      <c r="P479" s="150">
        <f>IF(ISERROR(VLOOKUP(P111,#REF!,2,FALSE))=TRUE,P478,VLOOKUP(P111,#REF!,2,FALSE))</f>
        <v>0</v>
      </c>
      <c r="Q479" s="150">
        <f>IF(ISERROR(VLOOKUP(Q111,#REF!,2,FALSE))=TRUE,Q478,VLOOKUP(Q111,#REF!,2,FALSE))</f>
        <v>0</v>
      </c>
      <c r="R479" s="150">
        <f>IF(ISERROR(VLOOKUP(R111,#REF!,2,FALSE))=TRUE,R478,VLOOKUP(R111,#REF!,2,FALSE))</f>
        <v>0</v>
      </c>
      <c r="S479" s="150">
        <f>IF(ISERROR(VLOOKUP(S111,#REF!,2,FALSE))=TRUE,S478,VLOOKUP(S111,#REF!,2,FALSE))</f>
        <v>0</v>
      </c>
    </row>
    <row r="480" spans="2:19" s="8" customFormat="1" ht="30" customHeight="1">
      <c r="B480" s="28"/>
      <c r="C480" s="79"/>
      <c r="D480" s="79"/>
      <c r="E480" s="150">
        <f>IF(ISERROR(VLOOKUP(E112,#REF!,2,FALSE))=TRUE,E479,VLOOKUP(E112,#REF!,2,FALSE))</f>
        <v>0</v>
      </c>
      <c r="F480" s="150">
        <f>IF(ISERROR(VLOOKUP(F112,#REF!,2,FALSE))=TRUE,F479,VLOOKUP(F112,#REF!,2,FALSE))</f>
        <v>0</v>
      </c>
      <c r="G480" s="150">
        <f>IF(ISERROR(VLOOKUP(G112,#REF!,2,FALSE))=TRUE,G479,VLOOKUP(G112,#REF!,2,FALSE))</f>
        <v>0</v>
      </c>
      <c r="H480" s="150">
        <f>IF(ISERROR(VLOOKUP(H112,#REF!,2,FALSE))=TRUE,H479,VLOOKUP(H112,#REF!,2,FALSE))</f>
        <v>0</v>
      </c>
      <c r="I480" s="150">
        <f>IF(ISERROR(VLOOKUP(I112,#REF!,2,FALSE))=TRUE,I479,VLOOKUP(I112,#REF!,2,FALSE))</f>
        <v>0</v>
      </c>
      <c r="J480" s="150">
        <f>IF(ISERROR(VLOOKUP(J112,#REF!,2,FALSE))=TRUE,J479,VLOOKUP(J112,#REF!,2,FALSE))</f>
        <v>0</v>
      </c>
      <c r="K480" s="150">
        <f>IF(ISERROR(VLOOKUP(K112,#REF!,2,FALSE))=TRUE,K479,VLOOKUP(K112,#REF!,2,FALSE))</f>
        <v>0</v>
      </c>
      <c r="L480" s="150">
        <f>IF(ISERROR(VLOOKUP(L112,#REF!,2,FALSE))=TRUE,L479,VLOOKUP(L112,#REF!,2,FALSE))</f>
        <v>0</v>
      </c>
      <c r="M480" s="150">
        <f>IF(ISERROR(VLOOKUP(M112,#REF!,2,FALSE))=TRUE,M479,VLOOKUP(M112,#REF!,2,FALSE))</f>
        <v>0</v>
      </c>
      <c r="N480" s="150">
        <f>IF(ISERROR(VLOOKUP(N112,#REF!,2,FALSE))=TRUE,N479,VLOOKUP(N112,#REF!,2,FALSE))</f>
        <v>0</v>
      </c>
      <c r="O480" s="150">
        <f>IF(ISERROR(VLOOKUP(O112,#REF!,2,FALSE))=TRUE,O479,VLOOKUP(O112,#REF!,2,FALSE))</f>
        <v>0</v>
      </c>
      <c r="P480" s="150">
        <f>IF(ISERROR(VLOOKUP(P112,#REF!,2,FALSE))=TRUE,P479,VLOOKUP(P112,#REF!,2,FALSE))</f>
        <v>0</v>
      </c>
      <c r="Q480" s="150">
        <f>IF(ISERROR(VLOOKUP(Q112,#REF!,2,FALSE))=TRUE,Q479,VLOOKUP(Q112,#REF!,2,FALSE))</f>
        <v>0</v>
      </c>
      <c r="R480" s="150">
        <f>IF(ISERROR(VLOOKUP(R112,#REF!,2,FALSE))=TRUE,R479,VLOOKUP(R112,#REF!,2,FALSE))</f>
        <v>0</v>
      </c>
      <c r="S480" s="150">
        <f>IF(ISERROR(VLOOKUP(S112,#REF!,2,FALSE))=TRUE,S479,VLOOKUP(S112,#REF!,2,FALSE))</f>
        <v>0</v>
      </c>
    </row>
    <row r="481" spans="2:19" s="8" customFormat="1" ht="30" customHeight="1">
      <c r="B481" s="28"/>
      <c r="C481" s="79"/>
      <c r="D481" s="79"/>
      <c r="E481" s="150">
        <f>IF(ISERROR(VLOOKUP(E113,#REF!,2,FALSE))=TRUE,E480,VLOOKUP(E113,#REF!,2,FALSE))</f>
        <v>0</v>
      </c>
      <c r="F481" s="150">
        <f>IF(ISERROR(VLOOKUP(F113,#REF!,2,FALSE))=TRUE,F480,VLOOKUP(F113,#REF!,2,FALSE))</f>
        <v>0</v>
      </c>
      <c r="G481" s="150">
        <f>IF(ISERROR(VLOOKUP(G113,#REF!,2,FALSE))=TRUE,G480,VLOOKUP(G113,#REF!,2,FALSE))</f>
        <v>0</v>
      </c>
      <c r="H481" s="150">
        <f>IF(ISERROR(VLOOKUP(H113,#REF!,2,FALSE))=TRUE,H480,VLOOKUP(H113,#REF!,2,FALSE))</f>
        <v>0</v>
      </c>
      <c r="I481" s="150">
        <f>IF(ISERROR(VLOOKUP(I113,#REF!,2,FALSE))=TRUE,I480,VLOOKUP(I113,#REF!,2,FALSE))</f>
        <v>0</v>
      </c>
      <c r="J481" s="150">
        <f>IF(ISERROR(VLOOKUP(J113,#REF!,2,FALSE))=TRUE,J480,VLOOKUP(J113,#REF!,2,FALSE))</f>
        <v>0</v>
      </c>
      <c r="K481" s="150">
        <f>IF(ISERROR(VLOOKUP(K113,#REF!,2,FALSE))=TRUE,K480,VLOOKUP(K113,#REF!,2,FALSE))</f>
        <v>0</v>
      </c>
      <c r="L481" s="150">
        <f>IF(ISERROR(VLOOKUP(L113,#REF!,2,FALSE))=TRUE,L480,VLOOKUP(L113,#REF!,2,FALSE))</f>
        <v>0</v>
      </c>
      <c r="M481" s="150">
        <f>IF(ISERROR(VLOOKUP(M113,#REF!,2,FALSE))=TRUE,M480,VLOOKUP(M113,#REF!,2,FALSE))</f>
        <v>0</v>
      </c>
      <c r="N481" s="150">
        <f>IF(ISERROR(VLOOKUP(N113,#REF!,2,FALSE))=TRUE,N480,VLOOKUP(N113,#REF!,2,FALSE))</f>
        <v>0</v>
      </c>
      <c r="O481" s="150">
        <f>IF(ISERROR(VLOOKUP(O113,#REF!,2,FALSE))=TRUE,O480,VLOOKUP(O113,#REF!,2,FALSE))</f>
        <v>0</v>
      </c>
      <c r="P481" s="150">
        <f>IF(ISERROR(VLOOKUP(P113,#REF!,2,FALSE))=TRUE,P480,VLOOKUP(P113,#REF!,2,FALSE))</f>
        <v>0</v>
      </c>
      <c r="Q481" s="150">
        <f>IF(ISERROR(VLOOKUP(Q113,#REF!,2,FALSE))=TRUE,Q480,VLOOKUP(Q113,#REF!,2,FALSE))</f>
        <v>0</v>
      </c>
      <c r="R481" s="150">
        <f>IF(ISERROR(VLOOKUP(R113,#REF!,2,FALSE))=TRUE,R480,VLOOKUP(R113,#REF!,2,FALSE))</f>
        <v>0</v>
      </c>
      <c r="S481" s="150">
        <f>IF(ISERROR(VLOOKUP(S113,#REF!,2,FALSE))=TRUE,S480,VLOOKUP(S113,#REF!,2,FALSE))</f>
        <v>0</v>
      </c>
    </row>
    <row r="482" spans="2:19" s="8" customFormat="1" ht="30" customHeight="1">
      <c r="B482" s="28"/>
      <c r="C482" s="79"/>
      <c r="D482" s="79"/>
      <c r="E482" s="150">
        <f>IF(ISERROR(VLOOKUP(E114,#REF!,2,FALSE))=TRUE,E481,VLOOKUP(E114,#REF!,2,FALSE))</f>
        <v>0</v>
      </c>
      <c r="F482" s="150">
        <f>IF(ISERROR(VLOOKUP(F114,#REF!,2,FALSE))=TRUE,F481,VLOOKUP(F114,#REF!,2,FALSE))</f>
        <v>0</v>
      </c>
      <c r="G482" s="150">
        <f>IF(ISERROR(VLOOKUP(G114,#REF!,2,FALSE))=TRUE,G481,VLOOKUP(G114,#REF!,2,FALSE))</f>
        <v>0</v>
      </c>
      <c r="H482" s="150">
        <f>IF(ISERROR(VLOOKUP(H114,#REF!,2,FALSE))=TRUE,H481,VLOOKUP(H114,#REF!,2,FALSE))</f>
        <v>0</v>
      </c>
      <c r="I482" s="150">
        <f>IF(ISERROR(VLOOKUP(I114,#REF!,2,FALSE))=TRUE,I481,VLOOKUP(I114,#REF!,2,FALSE))</f>
        <v>0</v>
      </c>
      <c r="J482" s="150">
        <f>IF(ISERROR(VLOOKUP(J114,#REF!,2,FALSE))=TRUE,J481,VLOOKUP(J114,#REF!,2,FALSE))</f>
        <v>0</v>
      </c>
      <c r="K482" s="150">
        <f>IF(ISERROR(VLOOKUP(K114,#REF!,2,FALSE))=TRUE,K481,VLOOKUP(K114,#REF!,2,FALSE))</f>
        <v>0</v>
      </c>
      <c r="L482" s="150">
        <f>IF(ISERROR(VLOOKUP(L114,#REF!,2,FALSE))=TRUE,L481,VLOOKUP(L114,#REF!,2,FALSE))</f>
        <v>0</v>
      </c>
      <c r="M482" s="150">
        <f>IF(ISERROR(VLOOKUP(M114,#REF!,2,FALSE))=TRUE,M481,VLOOKUP(M114,#REF!,2,FALSE))</f>
        <v>0</v>
      </c>
      <c r="N482" s="150">
        <f>IF(ISERROR(VLOOKUP(N114,#REF!,2,FALSE))=TRUE,N481,VLOOKUP(N114,#REF!,2,FALSE))</f>
        <v>0</v>
      </c>
      <c r="O482" s="150">
        <f>IF(ISERROR(VLOOKUP(O114,#REF!,2,FALSE))=TRUE,O481,VLOOKUP(O114,#REF!,2,FALSE))</f>
        <v>0</v>
      </c>
      <c r="P482" s="150">
        <f>IF(ISERROR(VLOOKUP(P114,#REF!,2,FALSE))=TRUE,P481,VLOOKUP(P114,#REF!,2,FALSE))</f>
        <v>0</v>
      </c>
      <c r="Q482" s="150">
        <f>IF(ISERROR(VLOOKUP(Q114,#REF!,2,FALSE))=TRUE,Q481,VLOOKUP(Q114,#REF!,2,FALSE))</f>
        <v>0</v>
      </c>
      <c r="R482" s="150">
        <f>IF(ISERROR(VLOOKUP(R114,#REF!,2,FALSE))=TRUE,R481,VLOOKUP(R114,#REF!,2,FALSE))</f>
        <v>0</v>
      </c>
      <c r="S482" s="150">
        <f>IF(ISERROR(VLOOKUP(S114,#REF!,2,FALSE))=TRUE,S481,VLOOKUP(S114,#REF!,2,FALSE))</f>
        <v>0</v>
      </c>
    </row>
    <row r="483" spans="2:19" s="8" customFormat="1" ht="30" customHeight="1">
      <c r="B483" s="28"/>
      <c r="C483" s="79"/>
      <c r="D483" s="79"/>
      <c r="E483" s="150">
        <f>IF(ISERROR(VLOOKUP(E115,#REF!,2,FALSE))=TRUE,E482,VLOOKUP(E115,#REF!,2,FALSE))</f>
        <v>0</v>
      </c>
      <c r="F483" s="150">
        <f>IF(ISERROR(VLOOKUP(F115,#REF!,2,FALSE))=TRUE,F482,VLOOKUP(F115,#REF!,2,FALSE))</f>
        <v>0</v>
      </c>
      <c r="G483" s="150">
        <f>IF(ISERROR(VLOOKUP(G115,#REF!,2,FALSE))=TRUE,G482,VLOOKUP(G115,#REF!,2,FALSE))</f>
        <v>0</v>
      </c>
      <c r="H483" s="150">
        <f>IF(ISERROR(VLOOKUP(H115,#REF!,2,FALSE))=TRUE,H482,VLOOKUP(H115,#REF!,2,FALSE))</f>
        <v>0</v>
      </c>
      <c r="I483" s="150">
        <f>IF(ISERROR(VLOOKUP(I115,#REF!,2,FALSE))=TRUE,I482,VLOOKUP(I115,#REF!,2,FALSE))</f>
        <v>0</v>
      </c>
      <c r="J483" s="150">
        <f>IF(ISERROR(VLOOKUP(J115,#REF!,2,FALSE))=TRUE,J482,VLOOKUP(J115,#REF!,2,FALSE))</f>
        <v>0</v>
      </c>
      <c r="K483" s="150">
        <f>IF(ISERROR(VLOOKUP(K115,#REF!,2,FALSE))=TRUE,K482,VLOOKUP(K115,#REF!,2,FALSE))</f>
        <v>0</v>
      </c>
      <c r="L483" s="150">
        <f>IF(ISERROR(VLOOKUP(L115,#REF!,2,FALSE))=TRUE,L482,VLOOKUP(L115,#REF!,2,FALSE))</f>
        <v>0</v>
      </c>
      <c r="M483" s="150">
        <f>IF(ISERROR(VLOOKUP(M115,#REF!,2,FALSE))=TRUE,M482,VLOOKUP(M115,#REF!,2,FALSE))</f>
        <v>0</v>
      </c>
      <c r="N483" s="150">
        <f>IF(ISERROR(VLOOKUP(N115,#REF!,2,FALSE))=TRUE,N482,VLOOKUP(N115,#REF!,2,FALSE))</f>
        <v>0</v>
      </c>
      <c r="O483" s="150">
        <f>IF(ISERROR(VLOOKUP(O115,#REF!,2,FALSE))=TRUE,O482,VLOOKUP(O115,#REF!,2,FALSE))</f>
        <v>0</v>
      </c>
      <c r="P483" s="150">
        <f>IF(ISERROR(VLOOKUP(P115,#REF!,2,FALSE))=TRUE,P482,VLOOKUP(P115,#REF!,2,FALSE))</f>
        <v>0</v>
      </c>
      <c r="Q483" s="150">
        <f>IF(ISERROR(VLOOKUP(Q115,#REF!,2,FALSE))=TRUE,Q482,VLOOKUP(Q115,#REF!,2,FALSE))</f>
        <v>0</v>
      </c>
      <c r="R483" s="150">
        <f>IF(ISERROR(VLOOKUP(R115,#REF!,2,FALSE))=TRUE,R482,VLOOKUP(R115,#REF!,2,FALSE))</f>
        <v>0</v>
      </c>
      <c r="S483" s="150">
        <f>IF(ISERROR(VLOOKUP(S115,#REF!,2,FALSE))=TRUE,S482,VLOOKUP(S115,#REF!,2,FALSE))</f>
        <v>0</v>
      </c>
    </row>
    <row r="484" spans="2:19" s="8" customFormat="1" ht="30" customHeight="1">
      <c r="B484" s="28"/>
      <c r="C484" s="79"/>
      <c r="D484" s="79"/>
      <c r="E484" s="150">
        <f>IF(ISERROR(VLOOKUP(E116,#REF!,2,FALSE))=TRUE,E483,VLOOKUP(E116,#REF!,2,FALSE))</f>
        <v>0</v>
      </c>
      <c r="F484" s="150">
        <f>IF(ISERROR(VLOOKUP(F116,#REF!,2,FALSE))=TRUE,F483,VLOOKUP(F116,#REF!,2,FALSE))</f>
        <v>0</v>
      </c>
      <c r="G484" s="150">
        <f>IF(ISERROR(VLOOKUP(G116,#REF!,2,FALSE))=TRUE,G483,VLOOKUP(G116,#REF!,2,FALSE))</f>
        <v>0</v>
      </c>
      <c r="H484" s="150">
        <f>IF(ISERROR(VLOOKUP(H116,#REF!,2,FALSE))=TRUE,H483,VLOOKUP(H116,#REF!,2,FALSE))</f>
        <v>0</v>
      </c>
      <c r="I484" s="150">
        <f>IF(ISERROR(VLOOKUP(I116,#REF!,2,FALSE))=TRUE,I483,VLOOKUP(I116,#REF!,2,FALSE))</f>
        <v>0</v>
      </c>
      <c r="J484" s="150">
        <f>IF(ISERROR(VLOOKUP(J116,#REF!,2,FALSE))=TRUE,J483,VLOOKUP(J116,#REF!,2,FALSE))</f>
        <v>0</v>
      </c>
      <c r="K484" s="150">
        <f>IF(ISERROR(VLOOKUP(K116,#REF!,2,FALSE))=TRUE,K483,VLOOKUP(K116,#REF!,2,FALSE))</f>
        <v>0</v>
      </c>
      <c r="L484" s="150">
        <f>IF(ISERROR(VLOOKUP(L116,#REF!,2,FALSE))=TRUE,L483,VLOOKUP(L116,#REF!,2,FALSE))</f>
        <v>0</v>
      </c>
      <c r="M484" s="150">
        <f>IF(ISERROR(VLOOKUP(M116,#REF!,2,FALSE))=TRUE,M483,VLOOKUP(M116,#REF!,2,FALSE))</f>
        <v>0</v>
      </c>
      <c r="N484" s="150">
        <f>IF(ISERROR(VLOOKUP(N116,#REF!,2,FALSE))=TRUE,N483,VLOOKUP(N116,#REF!,2,FALSE))</f>
        <v>0</v>
      </c>
      <c r="O484" s="150">
        <f>IF(ISERROR(VLOOKUP(O116,#REF!,2,FALSE))=TRUE,O483,VLOOKUP(O116,#REF!,2,FALSE))</f>
        <v>0</v>
      </c>
      <c r="P484" s="150">
        <f>IF(ISERROR(VLOOKUP(P116,#REF!,2,FALSE))=TRUE,P483,VLOOKUP(P116,#REF!,2,FALSE))</f>
        <v>0</v>
      </c>
      <c r="Q484" s="150">
        <f>IF(ISERROR(VLOOKUP(Q116,#REF!,2,FALSE))=TRUE,Q483,VLOOKUP(Q116,#REF!,2,FALSE))</f>
        <v>0</v>
      </c>
      <c r="R484" s="150">
        <f>IF(ISERROR(VLOOKUP(R116,#REF!,2,FALSE))=TRUE,R483,VLOOKUP(R116,#REF!,2,FALSE))</f>
        <v>0</v>
      </c>
      <c r="S484" s="150">
        <f>IF(ISERROR(VLOOKUP(S116,#REF!,2,FALSE))=TRUE,S483,VLOOKUP(S116,#REF!,2,FALSE))</f>
        <v>0</v>
      </c>
    </row>
    <row r="485" spans="2:19" s="8" customFormat="1" ht="30" customHeight="1">
      <c r="B485" s="28"/>
      <c r="C485" s="79"/>
      <c r="D485" s="79"/>
      <c r="E485" s="150">
        <f>IF(ISERROR(VLOOKUP(E117,#REF!,2,FALSE))=TRUE,E484,VLOOKUP(E117,#REF!,2,FALSE))</f>
        <v>0</v>
      </c>
      <c r="F485" s="150">
        <f>IF(ISERROR(VLOOKUP(F117,#REF!,2,FALSE))=TRUE,F484,VLOOKUP(F117,#REF!,2,FALSE))</f>
        <v>0</v>
      </c>
      <c r="G485" s="150">
        <f>IF(ISERROR(VLOOKUP(G117,#REF!,2,FALSE))=TRUE,G484,VLOOKUP(G117,#REF!,2,FALSE))</f>
        <v>0</v>
      </c>
      <c r="H485" s="150">
        <f>IF(ISERROR(VLOOKUP(H117,#REF!,2,FALSE))=TRUE,H484,VLOOKUP(H117,#REF!,2,FALSE))</f>
        <v>0</v>
      </c>
      <c r="I485" s="150">
        <f>IF(ISERROR(VLOOKUP(I117,#REF!,2,FALSE))=TRUE,I484,VLOOKUP(I117,#REF!,2,FALSE))</f>
        <v>0</v>
      </c>
      <c r="J485" s="150">
        <f>IF(ISERROR(VLOOKUP(J117,#REF!,2,FALSE))=TRUE,J484,VLOOKUP(J117,#REF!,2,FALSE))</f>
        <v>0</v>
      </c>
      <c r="K485" s="150">
        <f>IF(ISERROR(VLOOKUP(K117,#REF!,2,FALSE))=TRUE,K484,VLOOKUP(K117,#REF!,2,FALSE))</f>
        <v>0</v>
      </c>
      <c r="L485" s="150">
        <f>IF(ISERROR(VLOOKUP(L117,#REF!,2,FALSE))=TRUE,L484,VLOOKUP(L117,#REF!,2,FALSE))</f>
        <v>0</v>
      </c>
      <c r="M485" s="150">
        <f>IF(ISERROR(VLOOKUP(M117,#REF!,2,FALSE))=TRUE,M484,VLOOKUP(M117,#REF!,2,FALSE))</f>
        <v>0</v>
      </c>
      <c r="N485" s="150">
        <f>IF(ISERROR(VLOOKUP(N117,#REF!,2,FALSE))=TRUE,N484,VLOOKUP(N117,#REF!,2,FALSE))</f>
        <v>0</v>
      </c>
      <c r="O485" s="150">
        <f>IF(ISERROR(VLOOKUP(O117,#REF!,2,FALSE))=TRUE,O484,VLOOKUP(O117,#REF!,2,FALSE))</f>
        <v>0</v>
      </c>
      <c r="P485" s="150">
        <f>IF(ISERROR(VLOOKUP(P117,#REF!,2,FALSE))=TRUE,P484,VLOOKUP(P117,#REF!,2,FALSE))</f>
        <v>0</v>
      </c>
      <c r="Q485" s="150">
        <f>IF(ISERROR(VLOOKUP(Q117,#REF!,2,FALSE))=TRUE,Q484,VLOOKUP(Q117,#REF!,2,FALSE))</f>
        <v>0</v>
      </c>
      <c r="R485" s="150">
        <f>IF(ISERROR(VLOOKUP(R117,#REF!,2,FALSE))=TRUE,R484,VLOOKUP(R117,#REF!,2,FALSE))</f>
        <v>0</v>
      </c>
      <c r="S485" s="150">
        <f>IF(ISERROR(VLOOKUP(S117,#REF!,2,FALSE))=TRUE,S484,VLOOKUP(S117,#REF!,2,FALSE))</f>
        <v>0</v>
      </c>
    </row>
    <row r="486" spans="2:19" s="8" customFormat="1" ht="30" customHeight="1">
      <c r="B486" s="28"/>
      <c r="C486" s="79"/>
      <c r="D486" s="79"/>
      <c r="E486" s="150">
        <f>IF(ISERROR(VLOOKUP(E118,#REF!,2,FALSE))=TRUE,E485,VLOOKUP(E118,#REF!,2,FALSE))</f>
        <v>0</v>
      </c>
      <c r="F486" s="150">
        <f>IF(ISERROR(VLOOKUP(F118,#REF!,2,FALSE))=TRUE,F485,VLOOKUP(F118,#REF!,2,FALSE))</f>
        <v>0</v>
      </c>
      <c r="G486" s="150">
        <f>IF(ISERROR(VLOOKUP(G118,#REF!,2,FALSE))=TRUE,G485,VLOOKUP(G118,#REF!,2,FALSE))</f>
        <v>0</v>
      </c>
      <c r="H486" s="150">
        <f>IF(ISERROR(VLOOKUP(H118,#REF!,2,FALSE))=TRUE,H485,VLOOKUP(H118,#REF!,2,FALSE))</f>
        <v>0</v>
      </c>
      <c r="I486" s="150">
        <f>IF(ISERROR(VLOOKUP(I118,#REF!,2,FALSE))=TRUE,I485,VLOOKUP(I118,#REF!,2,FALSE))</f>
        <v>0</v>
      </c>
      <c r="J486" s="150">
        <f>IF(ISERROR(VLOOKUP(J118,#REF!,2,FALSE))=TRUE,J485,VLOOKUP(J118,#REF!,2,FALSE))</f>
        <v>0</v>
      </c>
      <c r="K486" s="150">
        <f>IF(ISERROR(VLOOKUP(K118,#REF!,2,FALSE))=TRUE,K485,VLOOKUP(K118,#REF!,2,FALSE))</f>
        <v>0</v>
      </c>
      <c r="L486" s="150">
        <f>IF(ISERROR(VLOOKUP(L118,#REF!,2,FALSE))=TRUE,L485,VLOOKUP(L118,#REF!,2,FALSE))</f>
        <v>0</v>
      </c>
      <c r="M486" s="150">
        <f>IF(ISERROR(VLOOKUP(M118,#REF!,2,FALSE))=TRUE,M485,VLOOKUP(M118,#REF!,2,FALSE))</f>
        <v>0</v>
      </c>
      <c r="N486" s="150">
        <f>IF(ISERROR(VLOOKUP(N118,#REF!,2,FALSE))=TRUE,N485,VLOOKUP(N118,#REF!,2,FALSE))</f>
        <v>0</v>
      </c>
      <c r="O486" s="150">
        <f>IF(ISERROR(VLOOKUP(O118,#REF!,2,FALSE))=TRUE,O485,VLOOKUP(O118,#REF!,2,FALSE))</f>
        <v>0</v>
      </c>
      <c r="P486" s="150">
        <f>IF(ISERROR(VLOOKUP(P118,#REF!,2,FALSE))=TRUE,P485,VLOOKUP(P118,#REF!,2,FALSE))</f>
        <v>0</v>
      </c>
      <c r="Q486" s="150">
        <f>IF(ISERROR(VLOOKUP(Q118,#REF!,2,FALSE))=TRUE,Q485,VLOOKUP(Q118,#REF!,2,FALSE))</f>
        <v>0</v>
      </c>
      <c r="R486" s="150">
        <f>IF(ISERROR(VLOOKUP(R118,#REF!,2,FALSE))=TRUE,R485,VLOOKUP(R118,#REF!,2,FALSE))</f>
        <v>0</v>
      </c>
      <c r="S486" s="150">
        <f>IF(ISERROR(VLOOKUP(S118,#REF!,2,FALSE))=TRUE,S485,VLOOKUP(S118,#REF!,2,FALSE))</f>
        <v>0</v>
      </c>
    </row>
    <row r="487" spans="2:19" s="8" customFormat="1" ht="30" customHeight="1">
      <c r="B487" s="28"/>
      <c r="C487" s="79"/>
      <c r="D487" s="79"/>
      <c r="E487" s="150">
        <f>IF(ISERROR(VLOOKUP(E119,#REF!,2,FALSE))=TRUE,E486,VLOOKUP(E119,#REF!,2,FALSE))</f>
        <v>0</v>
      </c>
      <c r="F487" s="150">
        <f>IF(ISERROR(VLOOKUP(F119,#REF!,2,FALSE))=TRUE,F486,VLOOKUP(F119,#REF!,2,FALSE))</f>
        <v>0</v>
      </c>
      <c r="G487" s="150">
        <f>IF(ISERROR(VLOOKUP(G119,#REF!,2,FALSE))=TRUE,G486,VLOOKUP(G119,#REF!,2,FALSE))</f>
        <v>0</v>
      </c>
      <c r="H487" s="150">
        <f>IF(ISERROR(VLOOKUP(H119,#REF!,2,FALSE))=TRUE,H486,VLOOKUP(H119,#REF!,2,FALSE))</f>
        <v>0</v>
      </c>
      <c r="I487" s="150">
        <f>IF(ISERROR(VLOOKUP(I119,#REF!,2,FALSE))=TRUE,I486,VLOOKUP(I119,#REF!,2,FALSE))</f>
        <v>0</v>
      </c>
      <c r="J487" s="150">
        <f>IF(ISERROR(VLOOKUP(J119,#REF!,2,FALSE))=TRUE,J486,VLOOKUP(J119,#REF!,2,FALSE))</f>
        <v>0</v>
      </c>
      <c r="K487" s="150">
        <f>IF(ISERROR(VLOOKUP(K119,#REF!,2,FALSE))=TRUE,K486,VLOOKUP(K119,#REF!,2,FALSE))</f>
        <v>0</v>
      </c>
      <c r="L487" s="150">
        <f>IF(ISERROR(VLOOKUP(L119,#REF!,2,FALSE))=TRUE,L486,VLOOKUP(L119,#REF!,2,FALSE))</f>
        <v>0</v>
      </c>
      <c r="M487" s="150">
        <f>IF(ISERROR(VLOOKUP(M119,#REF!,2,FALSE))=TRUE,M486,VLOOKUP(M119,#REF!,2,FALSE))</f>
        <v>0</v>
      </c>
      <c r="N487" s="150">
        <f>IF(ISERROR(VLOOKUP(N119,#REF!,2,FALSE))=TRUE,N486,VLOOKUP(N119,#REF!,2,FALSE))</f>
        <v>0</v>
      </c>
      <c r="O487" s="150">
        <f>IF(ISERROR(VLOOKUP(O119,#REF!,2,FALSE))=TRUE,O486,VLOOKUP(O119,#REF!,2,FALSE))</f>
        <v>0</v>
      </c>
      <c r="P487" s="150">
        <f>IF(ISERROR(VLOOKUP(P119,#REF!,2,FALSE))=TRUE,P486,VLOOKUP(P119,#REF!,2,FALSE))</f>
        <v>0</v>
      </c>
      <c r="Q487" s="150">
        <f>IF(ISERROR(VLOOKUP(Q119,#REF!,2,FALSE))=TRUE,Q486,VLOOKUP(Q119,#REF!,2,FALSE))</f>
        <v>0</v>
      </c>
      <c r="R487" s="150">
        <f>IF(ISERROR(VLOOKUP(R119,#REF!,2,FALSE))=TRUE,R486,VLOOKUP(R119,#REF!,2,FALSE))</f>
        <v>0</v>
      </c>
      <c r="S487" s="150">
        <f>IF(ISERROR(VLOOKUP(S119,#REF!,2,FALSE))=TRUE,S486,VLOOKUP(S119,#REF!,2,FALSE))</f>
        <v>0</v>
      </c>
    </row>
    <row r="488" spans="2:19" s="8" customFormat="1" ht="30" customHeight="1">
      <c r="B488" s="28"/>
      <c r="C488" s="79"/>
      <c r="D488" s="79"/>
      <c r="E488" s="150">
        <f>IF(ISERROR(VLOOKUP(E120,#REF!,2,FALSE))=TRUE,E487,VLOOKUP(E120,#REF!,2,FALSE))</f>
        <v>0</v>
      </c>
      <c r="F488" s="150">
        <f>IF(ISERROR(VLOOKUP(F120,#REF!,2,FALSE))=TRUE,F487,VLOOKUP(F120,#REF!,2,FALSE))</f>
        <v>0</v>
      </c>
      <c r="G488" s="150">
        <f>IF(ISERROR(VLOOKUP(G120,#REF!,2,FALSE))=TRUE,G487,VLOOKUP(G120,#REF!,2,FALSE))</f>
        <v>0</v>
      </c>
      <c r="H488" s="150">
        <f>IF(ISERROR(VLOOKUP(H120,#REF!,2,FALSE))=TRUE,H487,VLOOKUP(H120,#REF!,2,FALSE))</f>
        <v>0</v>
      </c>
      <c r="I488" s="150">
        <f>IF(ISERROR(VLOOKUP(I120,#REF!,2,FALSE))=TRUE,I487,VLOOKUP(I120,#REF!,2,FALSE))</f>
        <v>0</v>
      </c>
      <c r="J488" s="150">
        <f>IF(ISERROR(VLOOKUP(J120,#REF!,2,FALSE))=TRUE,J487,VLOOKUP(J120,#REF!,2,FALSE))</f>
        <v>0</v>
      </c>
      <c r="K488" s="150">
        <f>IF(ISERROR(VLOOKUP(K120,#REF!,2,FALSE))=TRUE,K487,VLOOKUP(K120,#REF!,2,FALSE))</f>
        <v>0</v>
      </c>
      <c r="L488" s="150">
        <f>IF(ISERROR(VLOOKUP(L120,#REF!,2,FALSE))=TRUE,L487,VLOOKUP(L120,#REF!,2,FALSE))</f>
        <v>0</v>
      </c>
      <c r="M488" s="150">
        <f>IF(ISERROR(VLOOKUP(M120,#REF!,2,FALSE))=TRUE,M487,VLOOKUP(M120,#REF!,2,FALSE))</f>
        <v>0</v>
      </c>
      <c r="N488" s="150">
        <f>IF(ISERROR(VLOOKUP(N120,#REF!,2,FALSE))=TRUE,N487,VLOOKUP(N120,#REF!,2,FALSE))</f>
        <v>0</v>
      </c>
      <c r="O488" s="150">
        <f>IF(ISERROR(VLOOKUP(O120,#REF!,2,FALSE))=TRUE,O487,VLOOKUP(O120,#REF!,2,FALSE))</f>
        <v>0</v>
      </c>
      <c r="P488" s="150">
        <f>IF(ISERROR(VLOOKUP(P120,#REF!,2,FALSE))=TRUE,P487,VLOOKUP(P120,#REF!,2,FALSE))</f>
        <v>0</v>
      </c>
      <c r="Q488" s="150">
        <f>IF(ISERROR(VLOOKUP(Q120,#REF!,2,FALSE))=TRUE,Q487,VLOOKUP(Q120,#REF!,2,FALSE))</f>
        <v>0</v>
      </c>
      <c r="R488" s="150">
        <f>IF(ISERROR(VLOOKUP(R120,#REF!,2,FALSE))=TRUE,R487,VLOOKUP(R120,#REF!,2,FALSE))</f>
        <v>0</v>
      </c>
      <c r="S488" s="150">
        <f>IF(ISERROR(VLOOKUP(S120,#REF!,2,FALSE))=TRUE,S487,VLOOKUP(S120,#REF!,2,FALSE))</f>
        <v>0</v>
      </c>
    </row>
    <row r="489" spans="2:19" s="8" customFormat="1" ht="30" customHeight="1">
      <c r="B489" s="28"/>
      <c r="C489" s="79"/>
      <c r="D489" s="79"/>
      <c r="E489" s="150">
        <f>IF(ISERROR(VLOOKUP(E121,#REF!,2,FALSE))=TRUE,E488,VLOOKUP(E121,#REF!,2,FALSE))</f>
        <v>0</v>
      </c>
      <c r="F489" s="150">
        <f>IF(ISERROR(VLOOKUP(F121,#REF!,2,FALSE))=TRUE,F488,VLOOKUP(F121,#REF!,2,FALSE))</f>
        <v>0</v>
      </c>
      <c r="G489" s="150">
        <f>IF(ISERROR(VLOOKUP(G121,#REF!,2,FALSE))=TRUE,G488,VLOOKUP(G121,#REF!,2,FALSE))</f>
        <v>0</v>
      </c>
      <c r="H489" s="150">
        <f>IF(ISERROR(VLOOKUP(H121,#REF!,2,FALSE))=TRUE,H488,VLOOKUP(H121,#REF!,2,FALSE))</f>
        <v>0</v>
      </c>
      <c r="I489" s="150">
        <f>IF(ISERROR(VLOOKUP(I121,#REF!,2,FALSE))=TRUE,I488,VLOOKUP(I121,#REF!,2,FALSE))</f>
        <v>0</v>
      </c>
      <c r="J489" s="150">
        <f>IF(ISERROR(VLOOKUP(J121,#REF!,2,FALSE))=TRUE,J488,VLOOKUP(J121,#REF!,2,FALSE))</f>
        <v>0</v>
      </c>
      <c r="K489" s="150">
        <f>IF(ISERROR(VLOOKUP(K121,#REF!,2,FALSE))=TRUE,K488,VLOOKUP(K121,#REF!,2,FALSE))</f>
        <v>0</v>
      </c>
      <c r="L489" s="150">
        <f>IF(ISERROR(VLOOKUP(L121,#REF!,2,FALSE))=TRUE,L488,VLOOKUP(L121,#REF!,2,FALSE))</f>
        <v>0</v>
      </c>
      <c r="M489" s="150">
        <f>IF(ISERROR(VLOOKUP(M121,#REF!,2,FALSE))=TRUE,M488,VLOOKUP(M121,#REF!,2,FALSE))</f>
        <v>0</v>
      </c>
      <c r="N489" s="150">
        <f>IF(ISERROR(VLOOKUP(N121,#REF!,2,FALSE))=TRUE,N488,VLOOKUP(N121,#REF!,2,FALSE))</f>
        <v>0</v>
      </c>
      <c r="O489" s="150">
        <f>IF(ISERROR(VLOOKUP(O121,#REF!,2,FALSE))=TRUE,O488,VLOOKUP(O121,#REF!,2,FALSE))</f>
        <v>0</v>
      </c>
      <c r="P489" s="150">
        <f>IF(ISERROR(VLOOKUP(P121,#REF!,2,FALSE))=TRUE,P488,VLOOKUP(P121,#REF!,2,FALSE))</f>
        <v>0</v>
      </c>
      <c r="Q489" s="150">
        <f>IF(ISERROR(VLOOKUP(Q121,#REF!,2,FALSE))=TRUE,Q488,VLOOKUP(Q121,#REF!,2,FALSE))</f>
        <v>0</v>
      </c>
      <c r="R489" s="150">
        <f>IF(ISERROR(VLOOKUP(R121,#REF!,2,FALSE))=TRUE,R488,VLOOKUP(R121,#REF!,2,FALSE))</f>
        <v>0</v>
      </c>
      <c r="S489" s="150">
        <f>IF(ISERROR(VLOOKUP(S121,#REF!,2,FALSE))=TRUE,S488,VLOOKUP(S121,#REF!,2,FALSE))</f>
        <v>0</v>
      </c>
    </row>
    <row r="490" spans="2:19" s="8" customFormat="1" ht="30" customHeight="1">
      <c r="B490" s="28"/>
      <c r="C490" s="79"/>
      <c r="D490" s="79"/>
      <c r="E490" s="150">
        <f>IF(ISERROR(VLOOKUP(E122,#REF!,2,FALSE))=TRUE,E489,VLOOKUP(E122,#REF!,2,FALSE))</f>
        <v>0</v>
      </c>
      <c r="F490" s="150">
        <f>IF(ISERROR(VLOOKUP(F122,#REF!,2,FALSE))=TRUE,F489,VLOOKUP(F122,#REF!,2,FALSE))</f>
        <v>0</v>
      </c>
      <c r="G490" s="150">
        <f>IF(ISERROR(VLOOKUP(G122,#REF!,2,FALSE))=TRUE,G489,VLOOKUP(G122,#REF!,2,FALSE))</f>
        <v>0</v>
      </c>
      <c r="H490" s="150">
        <f>IF(ISERROR(VLOOKUP(H122,#REF!,2,FALSE))=TRUE,H489,VLOOKUP(H122,#REF!,2,FALSE))</f>
        <v>0</v>
      </c>
      <c r="I490" s="150">
        <f>IF(ISERROR(VLOOKUP(I122,#REF!,2,FALSE))=TRUE,I489,VLOOKUP(I122,#REF!,2,FALSE))</f>
        <v>0</v>
      </c>
      <c r="J490" s="150">
        <f>IF(ISERROR(VLOOKUP(J122,#REF!,2,FALSE))=TRUE,J489,VLOOKUP(J122,#REF!,2,FALSE))</f>
        <v>0</v>
      </c>
      <c r="K490" s="150">
        <f>IF(ISERROR(VLOOKUP(K122,#REF!,2,FALSE))=TRUE,K489,VLOOKUP(K122,#REF!,2,FALSE))</f>
        <v>0</v>
      </c>
      <c r="L490" s="150">
        <f>IF(ISERROR(VLOOKUP(L122,#REF!,2,FALSE))=TRUE,L489,VLOOKUP(L122,#REF!,2,FALSE))</f>
        <v>0</v>
      </c>
      <c r="M490" s="150">
        <f>IF(ISERROR(VLOOKUP(M122,#REF!,2,FALSE))=TRUE,M489,VLOOKUP(M122,#REF!,2,FALSE))</f>
        <v>0</v>
      </c>
      <c r="N490" s="150">
        <f>IF(ISERROR(VLOOKUP(N122,#REF!,2,FALSE))=TRUE,N489,VLOOKUP(N122,#REF!,2,FALSE))</f>
        <v>0</v>
      </c>
      <c r="O490" s="150">
        <f>IF(ISERROR(VLOOKUP(O122,#REF!,2,FALSE))=TRUE,O489,VLOOKUP(O122,#REF!,2,FALSE))</f>
        <v>0</v>
      </c>
      <c r="P490" s="150">
        <f>IF(ISERROR(VLOOKUP(P122,#REF!,2,FALSE))=TRUE,P489,VLOOKUP(P122,#REF!,2,FALSE))</f>
        <v>0</v>
      </c>
      <c r="Q490" s="150">
        <f>IF(ISERROR(VLOOKUP(Q122,#REF!,2,FALSE))=TRUE,Q489,VLOOKUP(Q122,#REF!,2,FALSE))</f>
        <v>0</v>
      </c>
      <c r="R490" s="150">
        <f>IF(ISERROR(VLOOKUP(R122,#REF!,2,FALSE))=TRUE,R489,VLOOKUP(R122,#REF!,2,FALSE))</f>
        <v>0</v>
      </c>
      <c r="S490" s="150">
        <f>IF(ISERROR(VLOOKUP(S122,#REF!,2,FALSE))=TRUE,S489,VLOOKUP(S122,#REF!,2,FALSE))</f>
        <v>0</v>
      </c>
    </row>
    <row r="491" spans="2:19" s="8" customFormat="1" ht="30" customHeight="1">
      <c r="B491" s="28"/>
      <c r="C491" s="79"/>
      <c r="D491" s="79"/>
      <c r="E491" s="150">
        <f>IF(ISERROR(VLOOKUP(E123,#REF!,2,FALSE))=TRUE,E490,VLOOKUP(E123,#REF!,2,FALSE))</f>
        <v>0</v>
      </c>
      <c r="F491" s="150">
        <f>IF(ISERROR(VLOOKUP(F123,#REF!,2,FALSE))=TRUE,F490,VLOOKUP(F123,#REF!,2,FALSE))</f>
        <v>0</v>
      </c>
      <c r="G491" s="150">
        <f>IF(ISERROR(VLOOKUP(G123,#REF!,2,FALSE))=TRUE,G490,VLOOKUP(G123,#REF!,2,FALSE))</f>
        <v>0</v>
      </c>
      <c r="H491" s="150">
        <f>IF(ISERROR(VLOOKUP(H123,#REF!,2,FALSE))=TRUE,H490,VLOOKUP(H123,#REF!,2,FALSE))</f>
        <v>0</v>
      </c>
      <c r="I491" s="150">
        <f>IF(ISERROR(VLOOKUP(I123,#REF!,2,FALSE))=TRUE,I490,VLOOKUP(I123,#REF!,2,FALSE))</f>
        <v>0</v>
      </c>
      <c r="J491" s="150">
        <f>IF(ISERROR(VLOOKUP(J123,#REF!,2,FALSE))=TRUE,J490,VLOOKUP(J123,#REF!,2,FALSE))</f>
        <v>0</v>
      </c>
      <c r="K491" s="150">
        <f>IF(ISERROR(VLOOKUP(K123,#REF!,2,FALSE))=TRUE,K490,VLOOKUP(K123,#REF!,2,FALSE))</f>
        <v>0</v>
      </c>
      <c r="L491" s="150">
        <f>IF(ISERROR(VLOOKUP(L123,#REF!,2,FALSE))=TRUE,L490,VLOOKUP(L123,#REF!,2,FALSE))</f>
        <v>0</v>
      </c>
      <c r="M491" s="150">
        <f>IF(ISERROR(VLOOKUP(M123,#REF!,2,FALSE))=TRUE,M490,VLOOKUP(M123,#REF!,2,FALSE))</f>
        <v>0</v>
      </c>
      <c r="N491" s="150">
        <f>IF(ISERROR(VLOOKUP(N123,#REF!,2,FALSE))=TRUE,N490,VLOOKUP(N123,#REF!,2,FALSE))</f>
        <v>0</v>
      </c>
      <c r="O491" s="150">
        <f>IF(ISERROR(VLOOKUP(O123,#REF!,2,FALSE))=TRUE,O490,VLOOKUP(O123,#REF!,2,FALSE))</f>
        <v>0</v>
      </c>
      <c r="P491" s="150">
        <f>IF(ISERROR(VLOOKUP(P123,#REF!,2,FALSE))=TRUE,P490,VLOOKUP(P123,#REF!,2,FALSE))</f>
        <v>0</v>
      </c>
      <c r="Q491" s="150">
        <f>IF(ISERROR(VLOOKUP(Q123,#REF!,2,FALSE))=TRUE,Q490,VLOOKUP(Q123,#REF!,2,FALSE))</f>
        <v>0</v>
      </c>
      <c r="R491" s="150">
        <f>IF(ISERROR(VLOOKUP(R123,#REF!,2,FALSE))=TRUE,R490,VLOOKUP(R123,#REF!,2,FALSE))</f>
        <v>0</v>
      </c>
      <c r="S491" s="150">
        <f>IF(ISERROR(VLOOKUP(S123,#REF!,2,FALSE))=TRUE,S490,VLOOKUP(S123,#REF!,2,FALSE))</f>
        <v>0</v>
      </c>
    </row>
    <row r="492" spans="2:19" s="8" customFormat="1" ht="30" customHeight="1">
      <c r="B492" s="28"/>
      <c r="C492" s="79"/>
      <c r="D492" s="79"/>
      <c r="E492" s="150">
        <f>IF(ISERROR(VLOOKUP(E124,#REF!,2,FALSE))=TRUE,E491,VLOOKUP(E124,#REF!,2,FALSE))</f>
        <v>0</v>
      </c>
      <c r="F492" s="150">
        <f>IF(ISERROR(VLOOKUP(F124,#REF!,2,FALSE))=TRUE,F491,VLOOKUP(F124,#REF!,2,FALSE))</f>
        <v>0</v>
      </c>
      <c r="G492" s="150">
        <f>IF(ISERROR(VLOOKUP(G124,#REF!,2,FALSE))=TRUE,G491,VLOOKUP(G124,#REF!,2,FALSE))</f>
        <v>0</v>
      </c>
      <c r="H492" s="150">
        <f>IF(ISERROR(VLOOKUP(H124,#REF!,2,FALSE))=TRUE,H491,VLOOKUP(H124,#REF!,2,FALSE))</f>
        <v>0</v>
      </c>
      <c r="I492" s="150">
        <f>IF(ISERROR(VLOOKUP(I124,#REF!,2,FALSE))=TRUE,I491,VLOOKUP(I124,#REF!,2,FALSE))</f>
        <v>0</v>
      </c>
      <c r="J492" s="150">
        <f>IF(ISERROR(VLOOKUP(J124,#REF!,2,FALSE))=TRUE,J491,VLOOKUP(J124,#REF!,2,FALSE))</f>
        <v>0</v>
      </c>
      <c r="K492" s="150">
        <f>IF(ISERROR(VLOOKUP(K124,#REF!,2,FALSE))=TRUE,K491,VLOOKUP(K124,#REF!,2,FALSE))</f>
        <v>0</v>
      </c>
      <c r="L492" s="150">
        <f>IF(ISERROR(VLOOKUP(L124,#REF!,2,FALSE))=TRUE,L491,VLOOKUP(L124,#REF!,2,FALSE))</f>
        <v>0</v>
      </c>
      <c r="M492" s="150">
        <f>IF(ISERROR(VLOOKUP(M124,#REF!,2,FALSE))=TRUE,M491,VLOOKUP(M124,#REF!,2,FALSE))</f>
        <v>0</v>
      </c>
      <c r="N492" s="150">
        <f>IF(ISERROR(VLOOKUP(N124,#REF!,2,FALSE))=TRUE,N491,VLOOKUP(N124,#REF!,2,FALSE))</f>
        <v>0</v>
      </c>
      <c r="O492" s="150">
        <f>IF(ISERROR(VLOOKUP(O124,#REF!,2,FALSE))=TRUE,O491,VLOOKUP(O124,#REF!,2,FALSE))</f>
        <v>0</v>
      </c>
      <c r="P492" s="150">
        <f>IF(ISERROR(VLOOKUP(P124,#REF!,2,FALSE))=TRUE,P491,VLOOKUP(P124,#REF!,2,FALSE))</f>
        <v>0</v>
      </c>
      <c r="Q492" s="150">
        <f>IF(ISERROR(VLOOKUP(Q124,#REF!,2,FALSE))=TRUE,Q491,VLOOKUP(Q124,#REF!,2,FALSE))</f>
        <v>0</v>
      </c>
      <c r="R492" s="150">
        <f>IF(ISERROR(VLOOKUP(R124,#REF!,2,FALSE))=TRUE,R491,VLOOKUP(R124,#REF!,2,FALSE))</f>
        <v>0</v>
      </c>
      <c r="S492" s="150">
        <f>IF(ISERROR(VLOOKUP(S124,#REF!,2,FALSE))=TRUE,S491,VLOOKUP(S124,#REF!,2,FALSE))</f>
        <v>0</v>
      </c>
    </row>
    <row r="493" spans="2:19" s="8" customFormat="1" ht="30" customHeight="1">
      <c r="B493" s="28"/>
      <c r="C493" s="79"/>
      <c r="D493" s="79"/>
      <c r="E493" s="150">
        <f>IF(ISERROR(VLOOKUP(E125,#REF!,2,FALSE))=TRUE,E492,VLOOKUP(E125,#REF!,2,FALSE))</f>
        <v>0</v>
      </c>
      <c r="F493" s="150">
        <f>IF(ISERROR(VLOOKUP(F125,#REF!,2,FALSE))=TRUE,F492,VLOOKUP(F125,#REF!,2,FALSE))</f>
        <v>0</v>
      </c>
      <c r="G493" s="150">
        <f>IF(ISERROR(VLOOKUP(G125,#REF!,2,FALSE))=TRUE,G492,VLOOKUP(G125,#REF!,2,FALSE))</f>
        <v>0</v>
      </c>
      <c r="H493" s="150">
        <f>IF(ISERROR(VLOOKUP(H125,#REF!,2,FALSE))=TRUE,H492,VLOOKUP(H125,#REF!,2,FALSE))</f>
        <v>0</v>
      </c>
      <c r="I493" s="150">
        <f>IF(ISERROR(VLOOKUP(I125,#REF!,2,FALSE))=TRUE,I492,VLOOKUP(I125,#REF!,2,FALSE))</f>
        <v>0</v>
      </c>
      <c r="J493" s="150">
        <f>IF(ISERROR(VLOOKUP(J125,#REF!,2,FALSE))=TRUE,J492,VLOOKUP(J125,#REF!,2,FALSE))</f>
        <v>0</v>
      </c>
      <c r="K493" s="150">
        <f>IF(ISERROR(VLOOKUP(K125,#REF!,2,FALSE))=TRUE,K492,VLOOKUP(K125,#REF!,2,FALSE))</f>
        <v>0</v>
      </c>
      <c r="L493" s="150">
        <f>IF(ISERROR(VLOOKUP(L125,#REF!,2,FALSE))=TRUE,L492,VLOOKUP(L125,#REF!,2,FALSE))</f>
        <v>0</v>
      </c>
      <c r="M493" s="150">
        <f>IF(ISERROR(VLOOKUP(M125,#REF!,2,FALSE))=TRUE,M492,VLOOKUP(M125,#REF!,2,FALSE))</f>
        <v>0</v>
      </c>
      <c r="N493" s="150">
        <f>IF(ISERROR(VLOOKUP(N125,#REF!,2,FALSE))=TRUE,N492,VLOOKUP(N125,#REF!,2,FALSE))</f>
        <v>0</v>
      </c>
      <c r="O493" s="150">
        <f>IF(ISERROR(VLOOKUP(O125,#REF!,2,FALSE))=TRUE,O492,VLOOKUP(O125,#REF!,2,FALSE))</f>
        <v>0</v>
      </c>
      <c r="P493" s="150">
        <f>IF(ISERROR(VLOOKUP(P125,#REF!,2,FALSE))=TRUE,P492,VLOOKUP(P125,#REF!,2,FALSE))</f>
        <v>0</v>
      </c>
      <c r="Q493" s="150">
        <f>IF(ISERROR(VLOOKUP(Q125,#REF!,2,FALSE))=TRUE,Q492,VLOOKUP(Q125,#REF!,2,FALSE))</f>
        <v>0</v>
      </c>
      <c r="R493" s="150">
        <f>IF(ISERROR(VLOOKUP(R125,#REF!,2,FALSE))=TRUE,R492,VLOOKUP(R125,#REF!,2,FALSE))</f>
        <v>0</v>
      </c>
      <c r="S493" s="150">
        <f>IF(ISERROR(VLOOKUP(S125,#REF!,2,FALSE))=TRUE,S492,VLOOKUP(S125,#REF!,2,FALSE))</f>
        <v>0</v>
      </c>
    </row>
    <row r="494" spans="2:19" s="8" customFormat="1" ht="30" customHeight="1">
      <c r="B494" s="28"/>
      <c r="C494" s="79"/>
      <c r="D494" s="79"/>
      <c r="E494" s="150">
        <f>IF(ISERROR(VLOOKUP(E126,#REF!,2,FALSE))=TRUE,E493,VLOOKUP(E126,#REF!,2,FALSE))</f>
        <v>0</v>
      </c>
      <c r="F494" s="150">
        <f>IF(ISERROR(VLOOKUP(F126,#REF!,2,FALSE))=TRUE,F493,VLOOKUP(F126,#REF!,2,FALSE))</f>
        <v>0</v>
      </c>
      <c r="G494" s="150">
        <f>IF(ISERROR(VLOOKUP(G126,#REF!,2,FALSE))=TRUE,G493,VLOOKUP(G126,#REF!,2,FALSE))</f>
        <v>0</v>
      </c>
      <c r="H494" s="150">
        <f>IF(ISERROR(VLOOKUP(H126,#REF!,2,FALSE))=TRUE,H493,VLOOKUP(H126,#REF!,2,FALSE))</f>
        <v>0</v>
      </c>
      <c r="I494" s="150">
        <f>IF(ISERROR(VLOOKUP(I126,#REF!,2,FALSE))=TRUE,I493,VLOOKUP(I126,#REF!,2,FALSE))</f>
        <v>0</v>
      </c>
      <c r="J494" s="150">
        <f>IF(ISERROR(VLOOKUP(J126,#REF!,2,FALSE))=TRUE,J493,VLOOKUP(J126,#REF!,2,FALSE))</f>
        <v>0</v>
      </c>
      <c r="K494" s="150">
        <f>IF(ISERROR(VLOOKUP(K126,#REF!,2,FALSE))=TRUE,K493,VLOOKUP(K126,#REF!,2,FALSE))</f>
        <v>0</v>
      </c>
      <c r="L494" s="150">
        <f>IF(ISERROR(VLOOKUP(L126,#REF!,2,FALSE))=TRUE,L493,VLOOKUP(L126,#REF!,2,FALSE))</f>
        <v>0</v>
      </c>
      <c r="M494" s="150">
        <f>IF(ISERROR(VLOOKUP(M126,#REF!,2,FALSE))=TRUE,M493,VLOOKUP(M126,#REF!,2,FALSE))</f>
        <v>0</v>
      </c>
      <c r="N494" s="150">
        <f>IF(ISERROR(VLOOKUP(N126,#REF!,2,FALSE))=TRUE,N493,VLOOKUP(N126,#REF!,2,FALSE))</f>
        <v>0</v>
      </c>
      <c r="O494" s="150">
        <f>IF(ISERROR(VLOOKUP(O126,#REF!,2,FALSE))=TRUE,O493,VLOOKUP(O126,#REF!,2,FALSE))</f>
        <v>0</v>
      </c>
      <c r="P494" s="150">
        <f>IF(ISERROR(VLOOKUP(P126,#REF!,2,FALSE))=TRUE,P493,VLOOKUP(P126,#REF!,2,FALSE))</f>
        <v>0</v>
      </c>
      <c r="Q494" s="150">
        <f>IF(ISERROR(VLOOKUP(Q126,#REF!,2,FALSE))=TRUE,Q493,VLOOKUP(Q126,#REF!,2,FALSE))</f>
        <v>0</v>
      </c>
      <c r="R494" s="150">
        <f>IF(ISERROR(VLOOKUP(R126,#REF!,2,FALSE))=TRUE,R493,VLOOKUP(R126,#REF!,2,FALSE))</f>
        <v>0</v>
      </c>
      <c r="S494" s="150">
        <f>IF(ISERROR(VLOOKUP(S126,#REF!,2,FALSE))=TRUE,S493,VLOOKUP(S126,#REF!,2,FALSE))</f>
        <v>0</v>
      </c>
    </row>
    <row r="495" spans="2:19" s="8" customFormat="1" ht="30" customHeight="1">
      <c r="B495" s="28"/>
      <c r="C495" s="79"/>
      <c r="D495" s="79"/>
      <c r="E495" s="150">
        <f>IF(ISERROR(VLOOKUP(E127,#REF!,2,FALSE))=TRUE,E494,VLOOKUP(E127,#REF!,2,FALSE))</f>
        <v>0</v>
      </c>
      <c r="F495" s="150">
        <f>IF(ISERROR(VLOOKUP(F127,#REF!,2,FALSE))=TRUE,F494,VLOOKUP(F127,#REF!,2,FALSE))</f>
        <v>0</v>
      </c>
      <c r="G495" s="150">
        <f>IF(ISERROR(VLOOKUP(G127,#REF!,2,FALSE))=TRUE,G494,VLOOKUP(G127,#REF!,2,FALSE))</f>
        <v>0</v>
      </c>
      <c r="H495" s="150">
        <f>IF(ISERROR(VLOOKUP(H127,#REF!,2,FALSE))=TRUE,H494,VLOOKUP(H127,#REF!,2,FALSE))</f>
        <v>0</v>
      </c>
      <c r="I495" s="150">
        <f>IF(ISERROR(VLOOKUP(I127,#REF!,2,FALSE))=TRUE,I494,VLOOKUP(I127,#REF!,2,FALSE))</f>
        <v>0</v>
      </c>
      <c r="J495" s="150">
        <f>IF(ISERROR(VLOOKUP(J127,#REF!,2,FALSE))=TRUE,J494,VLOOKUP(J127,#REF!,2,FALSE))</f>
        <v>0</v>
      </c>
      <c r="K495" s="150">
        <f>IF(ISERROR(VLOOKUP(K127,#REF!,2,FALSE))=TRUE,K494,VLOOKUP(K127,#REF!,2,FALSE))</f>
        <v>0</v>
      </c>
      <c r="L495" s="150">
        <f>IF(ISERROR(VLOOKUP(L127,#REF!,2,FALSE))=TRUE,L494,VLOOKUP(L127,#REF!,2,FALSE))</f>
        <v>0</v>
      </c>
      <c r="M495" s="150">
        <f>IF(ISERROR(VLOOKUP(M127,#REF!,2,FALSE))=TRUE,M494,VLOOKUP(M127,#REF!,2,FALSE))</f>
        <v>0</v>
      </c>
      <c r="N495" s="150">
        <f>IF(ISERROR(VLOOKUP(N127,#REF!,2,FALSE))=TRUE,N494,VLOOKUP(N127,#REF!,2,FALSE))</f>
        <v>0</v>
      </c>
      <c r="O495" s="150">
        <f>IF(ISERROR(VLOOKUP(O127,#REF!,2,FALSE))=TRUE,O494,VLOOKUP(O127,#REF!,2,FALSE))</f>
        <v>0</v>
      </c>
      <c r="P495" s="150">
        <f>IF(ISERROR(VLOOKUP(P127,#REF!,2,FALSE))=TRUE,P494,VLOOKUP(P127,#REF!,2,FALSE))</f>
        <v>0</v>
      </c>
      <c r="Q495" s="150">
        <f>IF(ISERROR(VLOOKUP(Q127,#REF!,2,FALSE))=TRUE,Q494,VLOOKUP(Q127,#REF!,2,FALSE))</f>
        <v>0</v>
      </c>
      <c r="R495" s="150">
        <f>IF(ISERROR(VLOOKUP(R127,#REF!,2,FALSE))=TRUE,R494,VLOOKUP(R127,#REF!,2,FALSE))</f>
        <v>0</v>
      </c>
      <c r="S495" s="150">
        <f>IF(ISERROR(VLOOKUP(S127,#REF!,2,FALSE))=TRUE,S494,VLOOKUP(S127,#REF!,2,FALSE))</f>
        <v>0</v>
      </c>
    </row>
    <row r="496" spans="2:19" s="8" customFormat="1" ht="30" customHeight="1">
      <c r="B496" s="28"/>
      <c r="C496" s="79"/>
      <c r="D496" s="79"/>
      <c r="E496" s="150">
        <f>IF(ISERROR(VLOOKUP(E128,#REF!,2,FALSE))=TRUE,E495,VLOOKUP(E128,#REF!,2,FALSE))</f>
        <v>0</v>
      </c>
      <c r="F496" s="150">
        <f>IF(ISERROR(VLOOKUP(F128,#REF!,2,FALSE))=TRUE,F495,VLOOKUP(F128,#REF!,2,FALSE))</f>
        <v>0</v>
      </c>
      <c r="G496" s="150">
        <f>IF(ISERROR(VLOOKUP(G128,#REF!,2,FALSE))=TRUE,G495,VLOOKUP(G128,#REF!,2,FALSE))</f>
        <v>0</v>
      </c>
      <c r="H496" s="150">
        <f>IF(ISERROR(VLOOKUP(H128,#REF!,2,FALSE))=TRUE,H495,VLOOKUP(H128,#REF!,2,FALSE))</f>
        <v>0</v>
      </c>
      <c r="I496" s="150">
        <f>IF(ISERROR(VLOOKUP(I128,#REF!,2,FALSE))=TRUE,I495,VLOOKUP(I128,#REF!,2,FALSE))</f>
        <v>0</v>
      </c>
      <c r="J496" s="150">
        <f>IF(ISERROR(VLOOKUP(J128,#REF!,2,FALSE))=TRUE,J495,VLOOKUP(J128,#REF!,2,FALSE))</f>
        <v>0</v>
      </c>
      <c r="K496" s="150">
        <f>IF(ISERROR(VLOOKUP(K128,#REF!,2,FALSE))=TRUE,K495,VLOOKUP(K128,#REF!,2,FALSE))</f>
        <v>0</v>
      </c>
      <c r="L496" s="150">
        <f>IF(ISERROR(VLOOKUP(L128,#REF!,2,FALSE))=TRUE,L495,VLOOKUP(L128,#REF!,2,FALSE))</f>
        <v>0</v>
      </c>
      <c r="M496" s="150">
        <f>IF(ISERROR(VLOOKUP(M128,#REF!,2,FALSE))=TRUE,M495,VLOOKUP(M128,#REF!,2,FALSE))</f>
        <v>0</v>
      </c>
      <c r="N496" s="150">
        <f>IF(ISERROR(VLOOKUP(N128,#REF!,2,FALSE))=TRUE,N495,VLOOKUP(N128,#REF!,2,FALSE))</f>
        <v>0</v>
      </c>
      <c r="O496" s="150">
        <f>IF(ISERROR(VLOOKUP(O128,#REF!,2,FALSE))=TRUE,O495,VLOOKUP(O128,#REF!,2,FALSE))</f>
        <v>0</v>
      </c>
      <c r="P496" s="150">
        <f>IF(ISERROR(VLOOKUP(P128,#REF!,2,FALSE))=TRUE,P495,VLOOKUP(P128,#REF!,2,FALSE))</f>
        <v>0</v>
      </c>
      <c r="Q496" s="150">
        <f>IF(ISERROR(VLOOKUP(Q128,#REF!,2,FALSE))=TRUE,Q495,VLOOKUP(Q128,#REF!,2,FALSE))</f>
        <v>0</v>
      </c>
      <c r="R496" s="150">
        <f>IF(ISERROR(VLOOKUP(R128,#REF!,2,FALSE))=TRUE,R495,VLOOKUP(R128,#REF!,2,FALSE))</f>
        <v>0</v>
      </c>
      <c r="S496" s="150">
        <f>IF(ISERROR(VLOOKUP(S128,#REF!,2,FALSE))=TRUE,S495,VLOOKUP(S128,#REF!,2,FALSE))</f>
        <v>0</v>
      </c>
    </row>
    <row r="497" spans="2:19" s="8" customFormat="1" ht="30" customHeight="1">
      <c r="B497" s="28"/>
      <c r="C497" s="79"/>
      <c r="D497" s="79"/>
      <c r="E497" s="150">
        <f>IF(ISERROR(VLOOKUP(E129,#REF!,2,FALSE))=TRUE,E496,VLOOKUP(E129,#REF!,2,FALSE))</f>
        <v>0</v>
      </c>
      <c r="F497" s="150">
        <f>IF(ISERROR(VLOOKUP(F129,#REF!,2,FALSE))=TRUE,F496,VLOOKUP(F129,#REF!,2,FALSE))</f>
        <v>0</v>
      </c>
      <c r="G497" s="150">
        <f>IF(ISERROR(VLOOKUP(G129,#REF!,2,FALSE))=TRUE,G496,VLOOKUP(G129,#REF!,2,FALSE))</f>
        <v>0</v>
      </c>
      <c r="H497" s="150">
        <f>IF(ISERROR(VLOOKUP(H129,#REF!,2,FALSE))=TRUE,H496,VLOOKUP(H129,#REF!,2,FALSE))</f>
        <v>0</v>
      </c>
      <c r="I497" s="150">
        <f>IF(ISERROR(VLOOKUP(I129,#REF!,2,FALSE))=TRUE,I496,VLOOKUP(I129,#REF!,2,FALSE))</f>
        <v>0</v>
      </c>
      <c r="J497" s="150">
        <f>IF(ISERROR(VLOOKUP(J129,#REF!,2,FALSE))=TRUE,J496,VLOOKUP(J129,#REF!,2,FALSE))</f>
        <v>0</v>
      </c>
      <c r="K497" s="150">
        <f>IF(ISERROR(VLOOKUP(K129,#REF!,2,FALSE))=TRUE,K496,VLOOKUP(K129,#REF!,2,FALSE))</f>
        <v>0</v>
      </c>
      <c r="L497" s="150">
        <f>IF(ISERROR(VLOOKUP(L129,#REF!,2,FALSE))=TRUE,L496,VLOOKUP(L129,#REF!,2,FALSE))</f>
        <v>0</v>
      </c>
      <c r="M497" s="150">
        <f>IF(ISERROR(VLOOKUP(M129,#REF!,2,FALSE))=TRUE,M496,VLOOKUP(M129,#REF!,2,FALSE))</f>
        <v>0</v>
      </c>
      <c r="N497" s="150">
        <f>IF(ISERROR(VLOOKUP(N129,#REF!,2,FALSE))=TRUE,N496,VLOOKUP(N129,#REF!,2,FALSE))</f>
        <v>0</v>
      </c>
      <c r="O497" s="150">
        <f>IF(ISERROR(VLOOKUP(O129,#REF!,2,FALSE))=TRUE,O496,VLOOKUP(O129,#REF!,2,FALSE))</f>
        <v>0</v>
      </c>
      <c r="P497" s="150">
        <f>IF(ISERROR(VLOOKUP(P129,#REF!,2,FALSE))=TRUE,P496,VLOOKUP(P129,#REF!,2,FALSE))</f>
        <v>0</v>
      </c>
      <c r="Q497" s="150">
        <f>IF(ISERROR(VLOOKUP(Q129,#REF!,2,FALSE))=TRUE,Q496,VLOOKUP(Q129,#REF!,2,FALSE))</f>
        <v>0</v>
      </c>
      <c r="R497" s="150">
        <f>IF(ISERROR(VLOOKUP(R129,#REF!,2,FALSE))=TRUE,R496,VLOOKUP(R129,#REF!,2,FALSE))</f>
        <v>0</v>
      </c>
      <c r="S497" s="150">
        <f>IF(ISERROR(VLOOKUP(S129,#REF!,2,FALSE))=TRUE,S496,VLOOKUP(S129,#REF!,2,FALSE))</f>
        <v>0</v>
      </c>
    </row>
    <row r="498" spans="2:19" s="8" customFormat="1" ht="30" customHeight="1">
      <c r="B498" s="28"/>
      <c r="C498" s="79"/>
      <c r="D498" s="79"/>
      <c r="E498" s="150">
        <f>IF(ISERROR(VLOOKUP(E130,#REF!,2,FALSE))=TRUE,E497,VLOOKUP(E130,#REF!,2,FALSE))</f>
        <v>0</v>
      </c>
      <c r="F498" s="150">
        <f>IF(ISERROR(VLOOKUP(F130,#REF!,2,FALSE))=TRUE,F497,VLOOKUP(F130,#REF!,2,FALSE))</f>
        <v>0</v>
      </c>
      <c r="G498" s="150">
        <f>IF(ISERROR(VLOOKUP(G130,#REF!,2,FALSE))=TRUE,G497,VLOOKUP(G130,#REF!,2,FALSE))</f>
        <v>0</v>
      </c>
      <c r="H498" s="150">
        <f>IF(ISERROR(VLOOKUP(H130,#REF!,2,FALSE))=TRUE,H497,VLOOKUP(H130,#REF!,2,FALSE))</f>
        <v>0</v>
      </c>
      <c r="I498" s="150">
        <f>IF(ISERROR(VLOOKUP(I130,#REF!,2,FALSE))=TRUE,I497,VLOOKUP(I130,#REF!,2,FALSE))</f>
        <v>0</v>
      </c>
      <c r="J498" s="150">
        <f>IF(ISERROR(VLOOKUP(J130,#REF!,2,FALSE))=TRUE,J497,VLOOKUP(J130,#REF!,2,FALSE))</f>
        <v>0</v>
      </c>
      <c r="K498" s="150">
        <f>IF(ISERROR(VLOOKUP(K130,#REF!,2,FALSE))=TRUE,K497,VLOOKUP(K130,#REF!,2,FALSE))</f>
        <v>0</v>
      </c>
      <c r="L498" s="150">
        <f>IF(ISERROR(VLOOKUP(L130,#REF!,2,FALSE))=TRUE,L497,VLOOKUP(L130,#REF!,2,FALSE))</f>
        <v>0</v>
      </c>
      <c r="M498" s="150">
        <f>IF(ISERROR(VLOOKUP(M130,#REF!,2,FALSE))=TRUE,M497,VLOOKUP(M130,#REF!,2,FALSE))</f>
        <v>0</v>
      </c>
      <c r="N498" s="150">
        <f>IF(ISERROR(VLOOKUP(N130,#REF!,2,FALSE))=TRUE,N497,VLOOKUP(N130,#REF!,2,FALSE))</f>
        <v>0</v>
      </c>
      <c r="O498" s="150">
        <f>IF(ISERROR(VLOOKUP(O130,#REF!,2,FALSE))=TRUE,O497,VLOOKUP(O130,#REF!,2,FALSE))</f>
        <v>0</v>
      </c>
      <c r="P498" s="150">
        <f>IF(ISERROR(VLOOKUP(P130,#REF!,2,FALSE))=TRUE,P497,VLOOKUP(P130,#REF!,2,FALSE))</f>
        <v>0</v>
      </c>
      <c r="Q498" s="150">
        <f>IF(ISERROR(VLOOKUP(Q130,#REF!,2,FALSE))=TRUE,Q497,VLOOKUP(Q130,#REF!,2,FALSE))</f>
        <v>0</v>
      </c>
      <c r="R498" s="150">
        <f>IF(ISERROR(VLOOKUP(R130,#REF!,2,FALSE))=TRUE,R497,VLOOKUP(R130,#REF!,2,FALSE))</f>
        <v>0</v>
      </c>
      <c r="S498" s="150">
        <f>IF(ISERROR(VLOOKUP(S130,#REF!,2,FALSE))=TRUE,S497,VLOOKUP(S130,#REF!,2,FALSE))</f>
        <v>0</v>
      </c>
    </row>
    <row r="499" spans="2:19" s="8" customFormat="1" ht="30" customHeight="1">
      <c r="B499" s="28"/>
      <c r="C499" s="79"/>
      <c r="D499" s="79"/>
      <c r="E499" s="150">
        <f>IF(ISERROR(VLOOKUP(E131,#REF!,2,FALSE))=TRUE,E498,VLOOKUP(E131,#REF!,2,FALSE))</f>
        <v>0</v>
      </c>
      <c r="F499" s="150">
        <f>IF(ISERROR(VLOOKUP(F131,#REF!,2,FALSE))=TRUE,F498,VLOOKUP(F131,#REF!,2,FALSE))</f>
        <v>0</v>
      </c>
      <c r="G499" s="150">
        <f>IF(ISERROR(VLOOKUP(G131,#REF!,2,FALSE))=TRUE,G498,VLOOKUP(G131,#REF!,2,FALSE))</f>
        <v>0</v>
      </c>
      <c r="H499" s="150">
        <f>IF(ISERROR(VLOOKUP(H131,#REF!,2,FALSE))=TRUE,H498,VLOOKUP(H131,#REF!,2,FALSE))</f>
        <v>0</v>
      </c>
      <c r="I499" s="150">
        <f>IF(ISERROR(VLOOKUP(I131,#REF!,2,FALSE))=TRUE,I498,VLOOKUP(I131,#REF!,2,FALSE))</f>
        <v>0</v>
      </c>
      <c r="J499" s="150">
        <f>IF(ISERROR(VLOOKUP(J131,#REF!,2,FALSE))=TRUE,J498,VLOOKUP(J131,#REF!,2,FALSE))</f>
        <v>0</v>
      </c>
      <c r="K499" s="150">
        <f>IF(ISERROR(VLOOKUP(K131,#REF!,2,FALSE))=TRUE,K498,VLOOKUP(K131,#REF!,2,FALSE))</f>
        <v>0</v>
      </c>
      <c r="L499" s="150">
        <f>IF(ISERROR(VLOOKUP(L131,#REF!,2,FALSE))=TRUE,L498,VLOOKUP(L131,#REF!,2,FALSE))</f>
        <v>0</v>
      </c>
      <c r="M499" s="150">
        <f>IF(ISERROR(VLOOKUP(M131,#REF!,2,FALSE))=TRUE,M498,VLOOKUP(M131,#REF!,2,FALSE))</f>
        <v>0</v>
      </c>
      <c r="N499" s="150">
        <f>IF(ISERROR(VLOOKUP(N131,#REF!,2,FALSE))=TRUE,N498,VLOOKUP(N131,#REF!,2,FALSE))</f>
        <v>0</v>
      </c>
      <c r="O499" s="150">
        <f>IF(ISERROR(VLOOKUP(O131,#REF!,2,FALSE))=TRUE,O498,VLOOKUP(O131,#REF!,2,FALSE))</f>
        <v>0</v>
      </c>
      <c r="P499" s="150">
        <f>IF(ISERROR(VLOOKUP(P131,#REF!,2,FALSE))=TRUE,P498,VLOOKUP(P131,#REF!,2,FALSE))</f>
        <v>0</v>
      </c>
      <c r="Q499" s="150">
        <f>IF(ISERROR(VLOOKUP(Q131,#REF!,2,FALSE))=TRUE,Q498,VLOOKUP(Q131,#REF!,2,FALSE))</f>
        <v>0</v>
      </c>
      <c r="R499" s="150">
        <f>IF(ISERROR(VLOOKUP(R131,#REF!,2,FALSE))=TRUE,R498,VLOOKUP(R131,#REF!,2,FALSE))</f>
        <v>0</v>
      </c>
      <c r="S499" s="150">
        <f>IF(ISERROR(VLOOKUP(S131,#REF!,2,FALSE))=TRUE,S498,VLOOKUP(S131,#REF!,2,FALSE))</f>
        <v>0</v>
      </c>
    </row>
    <row r="500" spans="2:19" s="8" customFormat="1" ht="30" customHeight="1">
      <c r="B500" s="28"/>
      <c r="C500" s="79"/>
      <c r="D500" s="79"/>
      <c r="E500" s="150">
        <f>IF(ISERROR(VLOOKUP(E132,#REF!,2,FALSE))=TRUE,E499,VLOOKUP(E132,#REF!,2,FALSE))</f>
        <v>0</v>
      </c>
      <c r="F500" s="150">
        <f>IF(ISERROR(VLOOKUP(F132,#REF!,2,FALSE))=TRUE,F499,VLOOKUP(F132,#REF!,2,FALSE))</f>
        <v>0</v>
      </c>
      <c r="G500" s="150">
        <f>IF(ISERROR(VLOOKUP(G132,#REF!,2,FALSE))=TRUE,G499,VLOOKUP(G132,#REF!,2,FALSE))</f>
        <v>0</v>
      </c>
      <c r="H500" s="150">
        <f>IF(ISERROR(VLOOKUP(H132,#REF!,2,FALSE))=TRUE,H499,VLOOKUP(H132,#REF!,2,FALSE))</f>
        <v>0</v>
      </c>
      <c r="I500" s="150">
        <f>IF(ISERROR(VLOOKUP(I132,#REF!,2,FALSE))=TRUE,I499,VLOOKUP(I132,#REF!,2,FALSE))</f>
        <v>0</v>
      </c>
      <c r="J500" s="150">
        <f>IF(ISERROR(VLOOKUP(J132,#REF!,2,FALSE))=TRUE,J499,VLOOKUP(J132,#REF!,2,FALSE))</f>
        <v>0</v>
      </c>
      <c r="K500" s="150">
        <f>IF(ISERROR(VLOOKUP(K132,#REF!,2,FALSE))=TRUE,K499,VLOOKUP(K132,#REF!,2,FALSE))</f>
        <v>0</v>
      </c>
      <c r="L500" s="150">
        <f>IF(ISERROR(VLOOKUP(L132,#REF!,2,FALSE))=TRUE,L499,VLOOKUP(L132,#REF!,2,FALSE))</f>
        <v>0</v>
      </c>
      <c r="M500" s="150">
        <f>IF(ISERROR(VLOOKUP(M132,#REF!,2,FALSE))=TRUE,M499,VLOOKUP(M132,#REF!,2,FALSE))</f>
        <v>0</v>
      </c>
      <c r="N500" s="150">
        <f>IF(ISERROR(VLOOKUP(N132,#REF!,2,FALSE))=TRUE,N499,VLOOKUP(N132,#REF!,2,FALSE))</f>
        <v>0</v>
      </c>
      <c r="O500" s="150">
        <f>IF(ISERROR(VLOOKUP(O132,#REF!,2,FALSE))=TRUE,O499,VLOOKUP(O132,#REF!,2,FALSE))</f>
        <v>0</v>
      </c>
      <c r="P500" s="150">
        <f>IF(ISERROR(VLOOKUP(P132,#REF!,2,FALSE))=TRUE,P499,VLOOKUP(P132,#REF!,2,FALSE))</f>
        <v>0</v>
      </c>
      <c r="Q500" s="150">
        <f>IF(ISERROR(VLOOKUP(Q132,#REF!,2,FALSE))=TRUE,Q499,VLOOKUP(Q132,#REF!,2,FALSE))</f>
        <v>0</v>
      </c>
      <c r="R500" s="150">
        <f>IF(ISERROR(VLOOKUP(R132,#REF!,2,FALSE))=TRUE,R499,VLOOKUP(R132,#REF!,2,FALSE))</f>
        <v>0</v>
      </c>
      <c r="S500" s="150">
        <f>IF(ISERROR(VLOOKUP(S132,#REF!,2,FALSE))=TRUE,S499,VLOOKUP(S132,#REF!,2,FALSE))</f>
        <v>0</v>
      </c>
    </row>
    <row r="501" spans="2:19" s="8" customFormat="1" ht="30" customHeight="1">
      <c r="B501" s="28"/>
      <c r="C501" s="79"/>
      <c r="D501" s="79"/>
      <c r="E501" s="150">
        <f>IF(ISERROR(VLOOKUP(E133,#REF!,2,FALSE))=TRUE,E500,VLOOKUP(E133,#REF!,2,FALSE))</f>
        <v>0</v>
      </c>
      <c r="F501" s="150">
        <f>IF(ISERROR(VLOOKUP(F133,#REF!,2,FALSE))=TRUE,F500,VLOOKUP(F133,#REF!,2,FALSE))</f>
        <v>0</v>
      </c>
      <c r="G501" s="150">
        <f>IF(ISERROR(VLOOKUP(G133,#REF!,2,FALSE))=TRUE,G500,VLOOKUP(G133,#REF!,2,FALSE))</f>
        <v>0</v>
      </c>
      <c r="H501" s="150">
        <f>IF(ISERROR(VLOOKUP(H133,#REF!,2,FALSE))=TRUE,H500,VLOOKUP(H133,#REF!,2,FALSE))</f>
        <v>0</v>
      </c>
      <c r="I501" s="150">
        <f>IF(ISERROR(VLOOKUP(I133,#REF!,2,FALSE))=TRUE,I500,VLOOKUP(I133,#REF!,2,FALSE))</f>
        <v>0</v>
      </c>
      <c r="J501" s="150">
        <f>IF(ISERROR(VLOOKUP(J133,#REF!,2,FALSE))=TRUE,J500,VLOOKUP(J133,#REF!,2,FALSE))</f>
        <v>0</v>
      </c>
      <c r="K501" s="150">
        <f>IF(ISERROR(VLOOKUP(K133,#REF!,2,FALSE))=TRUE,K500,VLOOKUP(K133,#REF!,2,FALSE))</f>
        <v>0</v>
      </c>
      <c r="L501" s="150">
        <f>IF(ISERROR(VLOOKUP(L133,#REF!,2,FALSE))=TRUE,L500,VLOOKUP(L133,#REF!,2,FALSE))</f>
        <v>0</v>
      </c>
      <c r="M501" s="150">
        <f>IF(ISERROR(VLOOKUP(M133,#REF!,2,FALSE))=TRUE,M500,VLOOKUP(M133,#REF!,2,FALSE))</f>
        <v>0</v>
      </c>
      <c r="N501" s="150">
        <f>IF(ISERROR(VLOOKUP(N133,#REF!,2,FALSE))=TRUE,N500,VLOOKUP(N133,#REF!,2,FALSE))</f>
        <v>0</v>
      </c>
      <c r="O501" s="150">
        <f>IF(ISERROR(VLOOKUP(O133,#REF!,2,FALSE))=TRUE,O500,VLOOKUP(O133,#REF!,2,FALSE))</f>
        <v>0</v>
      </c>
      <c r="P501" s="150">
        <f>IF(ISERROR(VLOOKUP(P133,#REF!,2,FALSE))=TRUE,P500,VLOOKUP(P133,#REF!,2,FALSE))</f>
        <v>0</v>
      </c>
      <c r="Q501" s="150">
        <f>IF(ISERROR(VLOOKUP(Q133,#REF!,2,FALSE))=TRUE,Q500,VLOOKUP(Q133,#REF!,2,FALSE))</f>
        <v>0</v>
      </c>
      <c r="R501" s="150">
        <f>IF(ISERROR(VLOOKUP(R133,#REF!,2,FALSE))=TRUE,R500,VLOOKUP(R133,#REF!,2,FALSE))</f>
        <v>0</v>
      </c>
      <c r="S501" s="150">
        <f>IF(ISERROR(VLOOKUP(S133,#REF!,2,FALSE))=TRUE,S500,VLOOKUP(S133,#REF!,2,FALSE))</f>
        <v>0</v>
      </c>
    </row>
    <row r="502" spans="2:19" s="8" customFormat="1" ht="30" customHeight="1">
      <c r="B502" s="28"/>
      <c r="C502" s="79"/>
      <c r="D502" s="79"/>
      <c r="E502" s="150">
        <f>IF(ISERROR(VLOOKUP(E134,#REF!,2,FALSE))=TRUE,E501,VLOOKUP(E134,#REF!,2,FALSE))</f>
        <v>0</v>
      </c>
      <c r="F502" s="150">
        <f>IF(ISERROR(VLOOKUP(F134,#REF!,2,FALSE))=TRUE,F501,VLOOKUP(F134,#REF!,2,FALSE))</f>
        <v>0</v>
      </c>
      <c r="G502" s="150">
        <f>IF(ISERROR(VLOOKUP(G134,#REF!,2,FALSE))=TRUE,G501,VLOOKUP(G134,#REF!,2,FALSE))</f>
        <v>0</v>
      </c>
      <c r="H502" s="150">
        <f>IF(ISERROR(VLOOKUP(H134,#REF!,2,FALSE))=TRUE,H501,VLOOKUP(H134,#REF!,2,FALSE))</f>
        <v>0</v>
      </c>
      <c r="I502" s="150">
        <f>IF(ISERROR(VLOOKUP(I134,#REF!,2,FALSE))=TRUE,I501,VLOOKUP(I134,#REF!,2,FALSE))</f>
        <v>0</v>
      </c>
      <c r="J502" s="150">
        <f>IF(ISERROR(VLOOKUP(J134,#REF!,2,FALSE))=TRUE,J501,VLOOKUP(J134,#REF!,2,FALSE))</f>
        <v>0</v>
      </c>
      <c r="K502" s="150">
        <f>IF(ISERROR(VLOOKUP(K134,#REF!,2,FALSE))=TRUE,K501,VLOOKUP(K134,#REF!,2,FALSE))</f>
        <v>0</v>
      </c>
      <c r="L502" s="150">
        <f>IF(ISERROR(VLOOKUP(L134,#REF!,2,FALSE))=TRUE,L501,VLOOKUP(L134,#REF!,2,FALSE))</f>
        <v>0</v>
      </c>
      <c r="M502" s="150">
        <f>IF(ISERROR(VLOOKUP(M134,#REF!,2,FALSE))=TRUE,M501,VLOOKUP(M134,#REF!,2,FALSE))</f>
        <v>0</v>
      </c>
      <c r="N502" s="150">
        <f>IF(ISERROR(VLOOKUP(N134,#REF!,2,FALSE))=TRUE,N501,VLOOKUP(N134,#REF!,2,FALSE))</f>
        <v>0</v>
      </c>
      <c r="O502" s="150">
        <f>IF(ISERROR(VLOOKUP(O134,#REF!,2,FALSE))=TRUE,O501,VLOOKUP(O134,#REF!,2,FALSE))</f>
        <v>0</v>
      </c>
      <c r="P502" s="150">
        <f>IF(ISERROR(VLOOKUP(P134,#REF!,2,FALSE))=TRUE,P501,VLOOKUP(P134,#REF!,2,FALSE))</f>
        <v>0</v>
      </c>
      <c r="Q502" s="150">
        <f>IF(ISERROR(VLOOKUP(Q134,#REF!,2,FALSE))=TRUE,Q501,VLOOKUP(Q134,#REF!,2,FALSE))</f>
        <v>0</v>
      </c>
      <c r="R502" s="150">
        <f>IF(ISERROR(VLOOKUP(R134,#REF!,2,FALSE))=TRUE,R501,VLOOKUP(R134,#REF!,2,FALSE))</f>
        <v>0</v>
      </c>
      <c r="S502" s="150">
        <f>IF(ISERROR(VLOOKUP(S134,#REF!,2,FALSE))=TRUE,S501,VLOOKUP(S134,#REF!,2,FALSE))</f>
        <v>0</v>
      </c>
    </row>
    <row r="503" spans="2:19" s="8" customFormat="1" ht="30" customHeight="1">
      <c r="B503" s="28"/>
      <c r="C503" s="79"/>
      <c r="D503" s="79"/>
      <c r="E503" s="150">
        <f>IF(ISERROR(VLOOKUP(E135,#REF!,2,FALSE))=TRUE,E502,VLOOKUP(E135,#REF!,2,FALSE))</f>
        <v>0</v>
      </c>
      <c r="F503" s="150">
        <f>IF(ISERROR(VLOOKUP(F135,#REF!,2,FALSE))=TRUE,F502,VLOOKUP(F135,#REF!,2,FALSE))</f>
        <v>0</v>
      </c>
      <c r="G503" s="150">
        <f>IF(ISERROR(VLOOKUP(G135,#REF!,2,FALSE))=TRUE,G502,VLOOKUP(G135,#REF!,2,FALSE))</f>
        <v>0</v>
      </c>
      <c r="H503" s="150">
        <f>IF(ISERROR(VLOOKUP(H135,#REF!,2,FALSE))=TRUE,H502,VLOOKUP(H135,#REF!,2,FALSE))</f>
        <v>0</v>
      </c>
      <c r="I503" s="150">
        <f>IF(ISERROR(VLOOKUP(I135,#REF!,2,FALSE))=TRUE,I502,VLOOKUP(I135,#REF!,2,FALSE))</f>
        <v>0</v>
      </c>
      <c r="J503" s="150">
        <f>IF(ISERROR(VLOOKUP(J135,#REF!,2,FALSE))=TRUE,J502,VLOOKUP(J135,#REF!,2,FALSE))</f>
        <v>0</v>
      </c>
      <c r="K503" s="150">
        <f>IF(ISERROR(VLOOKUP(K135,#REF!,2,FALSE))=TRUE,K502,VLOOKUP(K135,#REF!,2,FALSE))</f>
        <v>0</v>
      </c>
      <c r="L503" s="150">
        <f>IF(ISERROR(VLOOKUP(L135,#REF!,2,FALSE))=TRUE,L502,VLOOKUP(L135,#REF!,2,FALSE))</f>
        <v>0</v>
      </c>
      <c r="M503" s="150">
        <f>IF(ISERROR(VLOOKUP(M135,#REF!,2,FALSE))=TRUE,M502,VLOOKUP(M135,#REF!,2,FALSE))</f>
        <v>0</v>
      </c>
      <c r="N503" s="150">
        <f>IF(ISERROR(VLOOKUP(N135,#REF!,2,FALSE))=TRUE,N502,VLOOKUP(N135,#REF!,2,FALSE))</f>
        <v>0</v>
      </c>
      <c r="O503" s="150">
        <f>IF(ISERROR(VLOOKUP(O135,#REF!,2,FALSE))=TRUE,O502,VLOOKUP(O135,#REF!,2,FALSE))</f>
        <v>0</v>
      </c>
      <c r="P503" s="150">
        <f>IF(ISERROR(VLOOKUP(P135,#REF!,2,FALSE))=TRUE,P502,VLOOKUP(P135,#REF!,2,FALSE))</f>
        <v>0</v>
      </c>
      <c r="Q503" s="150">
        <f>IF(ISERROR(VLOOKUP(Q135,#REF!,2,FALSE))=TRUE,Q502,VLOOKUP(Q135,#REF!,2,FALSE))</f>
        <v>0</v>
      </c>
      <c r="R503" s="150">
        <f>IF(ISERROR(VLOOKUP(R135,#REF!,2,FALSE))=TRUE,R502,VLOOKUP(R135,#REF!,2,FALSE))</f>
        <v>0</v>
      </c>
      <c r="S503" s="150">
        <f>IF(ISERROR(VLOOKUP(S135,#REF!,2,FALSE))=TRUE,S502,VLOOKUP(S135,#REF!,2,FALSE))</f>
        <v>0</v>
      </c>
    </row>
    <row r="504" spans="2:19" s="8" customFormat="1" ht="30" customHeight="1">
      <c r="B504" s="28"/>
      <c r="C504" s="79"/>
      <c r="D504" s="79"/>
      <c r="E504" s="150">
        <f>IF(ISERROR(VLOOKUP(E136,#REF!,2,FALSE))=TRUE,E503,VLOOKUP(E136,#REF!,2,FALSE))</f>
        <v>0</v>
      </c>
      <c r="F504" s="150">
        <f>IF(ISERROR(VLOOKUP(F136,#REF!,2,FALSE))=TRUE,F503,VLOOKUP(F136,#REF!,2,FALSE))</f>
        <v>0</v>
      </c>
      <c r="G504" s="150">
        <f>IF(ISERROR(VLOOKUP(G136,#REF!,2,FALSE))=TRUE,G503,VLOOKUP(G136,#REF!,2,FALSE))</f>
        <v>0</v>
      </c>
      <c r="H504" s="150">
        <f>IF(ISERROR(VLOOKUP(H136,#REF!,2,FALSE))=TRUE,H503,VLOOKUP(H136,#REF!,2,FALSE))</f>
        <v>0</v>
      </c>
      <c r="I504" s="150">
        <f>IF(ISERROR(VLOOKUP(I136,#REF!,2,FALSE))=TRUE,I503,VLOOKUP(I136,#REF!,2,FALSE))</f>
        <v>0</v>
      </c>
      <c r="J504" s="150">
        <f>IF(ISERROR(VLOOKUP(J136,#REF!,2,FALSE))=TRUE,J503,VLOOKUP(J136,#REF!,2,FALSE))</f>
        <v>0</v>
      </c>
      <c r="K504" s="150">
        <f>IF(ISERROR(VLOOKUP(K136,#REF!,2,FALSE))=TRUE,K503,VLOOKUP(K136,#REF!,2,FALSE))</f>
        <v>0</v>
      </c>
      <c r="L504" s="150">
        <f>IF(ISERROR(VLOOKUP(L136,#REF!,2,FALSE))=TRUE,L503,VLOOKUP(L136,#REF!,2,FALSE))</f>
        <v>0</v>
      </c>
      <c r="M504" s="150">
        <f>IF(ISERROR(VLOOKUP(M136,#REF!,2,FALSE))=TRUE,M503,VLOOKUP(M136,#REF!,2,FALSE))</f>
        <v>0</v>
      </c>
      <c r="N504" s="150">
        <f>IF(ISERROR(VLOOKUP(N136,#REF!,2,FALSE))=TRUE,N503,VLOOKUP(N136,#REF!,2,FALSE))</f>
        <v>0</v>
      </c>
      <c r="O504" s="150">
        <f>IF(ISERROR(VLOOKUP(O136,#REF!,2,FALSE))=TRUE,O503,VLOOKUP(O136,#REF!,2,FALSE))</f>
        <v>0</v>
      </c>
      <c r="P504" s="150">
        <f>IF(ISERROR(VLOOKUP(P136,#REF!,2,FALSE))=TRUE,P503,VLOOKUP(P136,#REF!,2,FALSE))</f>
        <v>0</v>
      </c>
      <c r="Q504" s="150">
        <f>IF(ISERROR(VLOOKUP(Q136,#REF!,2,FALSE))=TRUE,Q503,VLOOKUP(Q136,#REF!,2,FALSE))</f>
        <v>0</v>
      </c>
      <c r="R504" s="150">
        <f>IF(ISERROR(VLOOKUP(R136,#REF!,2,FALSE))=TRUE,R503,VLOOKUP(R136,#REF!,2,FALSE))</f>
        <v>0</v>
      </c>
      <c r="S504" s="150">
        <f>IF(ISERROR(VLOOKUP(S136,#REF!,2,FALSE))=TRUE,S503,VLOOKUP(S136,#REF!,2,FALSE))</f>
        <v>0</v>
      </c>
    </row>
    <row r="505" spans="2:19" s="8" customFormat="1" ht="30" customHeight="1">
      <c r="B505" s="28"/>
      <c r="C505" s="79"/>
      <c r="D505" s="79"/>
      <c r="E505" s="150">
        <f>IF(ISERROR(VLOOKUP(E137,#REF!,2,FALSE))=TRUE,E504,VLOOKUP(E137,#REF!,2,FALSE))</f>
        <v>0</v>
      </c>
      <c r="F505" s="150">
        <f>IF(ISERROR(VLOOKUP(F137,#REF!,2,FALSE))=TRUE,F504,VLOOKUP(F137,#REF!,2,FALSE))</f>
        <v>0</v>
      </c>
      <c r="G505" s="150">
        <f>IF(ISERROR(VLOOKUP(G137,#REF!,2,FALSE))=TRUE,G504,VLOOKUP(G137,#REF!,2,FALSE))</f>
        <v>0</v>
      </c>
      <c r="H505" s="150">
        <f>IF(ISERROR(VLOOKUP(H137,#REF!,2,FALSE))=TRUE,H504,VLOOKUP(H137,#REF!,2,FALSE))</f>
        <v>0</v>
      </c>
      <c r="I505" s="150">
        <f>IF(ISERROR(VLOOKUP(I137,#REF!,2,FALSE))=TRUE,I504,VLOOKUP(I137,#REF!,2,FALSE))</f>
        <v>0</v>
      </c>
      <c r="J505" s="150">
        <f>IF(ISERROR(VLOOKUP(J137,#REF!,2,FALSE))=TRUE,J504,VLOOKUP(J137,#REF!,2,FALSE))</f>
        <v>0</v>
      </c>
      <c r="K505" s="150">
        <f>IF(ISERROR(VLOOKUP(K137,#REF!,2,FALSE))=TRUE,K504,VLOOKUP(K137,#REF!,2,FALSE))</f>
        <v>0</v>
      </c>
      <c r="L505" s="150">
        <f>IF(ISERROR(VLOOKUP(L137,#REF!,2,FALSE))=TRUE,L504,VLOOKUP(L137,#REF!,2,FALSE))</f>
        <v>0</v>
      </c>
      <c r="M505" s="150">
        <f>IF(ISERROR(VLOOKUP(M137,#REF!,2,FALSE))=TRUE,M504,VLOOKUP(M137,#REF!,2,FALSE))</f>
        <v>0</v>
      </c>
      <c r="N505" s="150">
        <f>IF(ISERROR(VLOOKUP(N137,#REF!,2,FALSE))=TRUE,N504,VLOOKUP(N137,#REF!,2,FALSE))</f>
        <v>0</v>
      </c>
      <c r="O505" s="150">
        <f>IF(ISERROR(VLOOKUP(O137,#REF!,2,FALSE))=TRUE,O504,VLOOKUP(O137,#REF!,2,FALSE))</f>
        <v>0</v>
      </c>
      <c r="P505" s="150">
        <f>IF(ISERROR(VLOOKUP(P137,#REF!,2,FALSE))=TRUE,P504,VLOOKUP(P137,#REF!,2,FALSE))</f>
        <v>0</v>
      </c>
      <c r="Q505" s="150">
        <f>IF(ISERROR(VLOOKUP(Q137,#REF!,2,FALSE))=TRUE,Q504,VLOOKUP(Q137,#REF!,2,FALSE))</f>
        <v>0</v>
      </c>
      <c r="R505" s="150">
        <f>IF(ISERROR(VLOOKUP(R137,#REF!,2,FALSE))=TRUE,R504,VLOOKUP(R137,#REF!,2,FALSE))</f>
        <v>0</v>
      </c>
      <c r="S505" s="150">
        <f>IF(ISERROR(VLOOKUP(S137,#REF!,2,FALSE))=TRUE,S504,VLOOKUP(S137,#REF!,2,FALSE))</f>
        <v>0</v>
      </c>
    </row>
    <row r="506" spans="2:19" s="8" customFormat="1" ht="30" customHeight="1">
      <c r="B506" s="28"/>
      <c r="C506" s="79"/>
      <c r="D506" s="79"/>
      <c r="E506" s="150">
        <f>IF(ISERROR(VLOOKUP(E138,#REF!,2,FALSE))=TRUE,E505,VLOOKUP(E138,#REF!,2,FALSE))</f>
        <v>0</v>
      </c>
      <c r="F506" s="150">
        <f>IF(ISERROR(VLOOKUP(F138,#REF!,2,FALSE))=TRUE,F505,VLOOKUP(F138,#REF!,2,FALSE))</f>
        <v>0</v>
      </c>
      <c r="G506" s="150">
        <f>IF(ISERROR(VLOOKUP(G138,#REF!,2,FALSE))=TRUE,G505,VLOOKUP(G138,#REF!,2,FALSE))</f>
        <v>0</v>
      </c>
      <c r="H506" s="150">
        <f>IF(ISERROR(VLOOKUP(H138,#REF!,2,FALSE))=TRUE,H505,VLOOKUP(H138,#REF!,2,FALSE))</f>
        <v>0</v>
      </c>
      <c r="I506" s="150">
        <f>IF(ISERROR(VLOOKUP(I138,#REF!,2,FALSE))=TRUE,I505,VLOOKUP(I138,#REF!,2,FALSE))</f>
        <v>0</v>
      </c>
      <c r="J506" s="150">
        <f>IF(ISERROR(VLOOKUP(J138,#REF!,2,FALSE))=TRUE,J505,VLOOKUP(J138,#REF!,2,FALSE))</f>
        <v>0</v>
      </c>
      <c r="K506" s="150">
        <f>IF(ISERROR(VLOOKUP(K138,#REF!,2,FALSE))=TRUE,K505,VLOOKUP(K138,#REF!,2,FALSE))</f>
        <v>0</v>
      </c>
      <c r="L506" s="150">
        <f>IF(ISERROR(VLOOKUP(L138,#REF!,2,FALSE))=TRUE,L505,VLOOKUP(L138,#REF!,2,FALSE))</f>
        <v>0</v>
      </c>
      <c r="M506" s="150">
        <f>IF(ISERROR(VLOOKUP(M138,#REF!,2,FALSE))=TRUE,M505,VLOOKUP(M138,#REF!,2,FALSE))</f>
        <v>0</v>
      </c>
      <c r="N506" s="150">
        <f>IF(ISERROR(VLOOKUP(N138,#REF!,2,FALSE))=TRUE,N505,VLOOKUP(N138,#REF!,2,FALSE))</f>
        <v>0</v>
      </c>
      <c r="O506" s="150">
        <f>IF(ISERROR(VLOOKUP(O138,#REF!,2,FALSE))=TRUE,O505,VLOOKUP(O138,#REF!,2,FALSE))</f>
        <v>0</v>
      </c>
      <c r="P506" s="150">
        <f>IF(ISERROR(VLOOKUP(P138,#REF!,2,FALSE))=TRUE,P505,VLOOKUP(P138,#REF!,2,FALSE))</f>
        <v>0</v>
      </c>
      <c r="Q506" s="150">
        <f>IF(ISERROR(VLOOKUP(Q138,#REF!,2,FALSE))=TRUE,Q505,VLOOKUP(Q138,#REF!,2,FALSE))</f>
        <v>0</v>
      </c>
      <c r="R506" s="150">
        <f>IF(ISERROR(VLOOKUP(R138,#REF!,2,FALSE))=TRUE,R505,VLOOKUP(R138,#REF!,2,FALSE))</f>
        <v>0</v>
      </c>
      <c r="S506" s="150">
        <f>IF(ISERROR(VLOOKUP(S138,#REF!,2,FALSE))=TRUE,S505,VLOOKUP(S138,#REF!,2,FALSE))</f>
        <v>0</v>
      </c>
    </row>
    <row r="507" spans="2:19" s="8" customFormat="1" ht="30" customHeight="1">
      <c r="B507" s="28"/>
      <c r="C507" s="79"/>
      <c r="D507" s="79"/>
      <c r="E507" s="150">
        <f>IF(ISERROR(VLOOKUP(E139,#REF!,2,FALSE))=TRUE,E506,VLOOKUP(E139,#REF!,2,FALSE))</f>
        <v>0</v>
      </c>
      <c r="F507" s="150">
        <f>IF(ISERROR(VLOOKUP(F139,#REF!,2,FALSE))=TRUE,F506,VLOOKUP(F139,#REF!,2,FALSE))</f>
        <v>0</v>
      </c>
      <c r="G507" s="150">
        <f>IF(ISERROR(VLOOKUP(G139,#REF!,2,FALSE))=TRUE,G506,VLOOKUP(G139,#REF!,2,FALSE))</f>
        <v>0</v>
      </c>
      <c r="H507" s="150">
        <f>IF(ISERROR(VLOOKUP(H139,#REF!,2,FALSE))=TRUE,H506,VLOOKUP(H139,#REF!,2,FALSE))</f>
        <v>0</v>
      </c>
      <c r="I507" s="150">
        <f>IF(ISERROR(VLOOKUP(I139,#REF!,2,FALSE))=TRUE,I506,VLOOKUP(I139,#REF!,2,FALSE))</f>
        <v>0</v>
      </c>
      <c r="J507" s="150">
        <f>IF(ISERROR(VLOOKUP(J139,#REF!,2,FALSE))=TRUE,J506,VLOOKUP(J139,#REF!,2,FALSE))</f>
        <v>0</v>
      </c>
      <c r="K507" s="150">
        <f>IF(ISERROR(VLOOKUP(K139,#REF!,2,FALSE))=TRUE,K506,VLOOKUP(K139,#REF!,2,FALSE))</f>
        <v>0</v>
      </c>
      <c r="L507" s="150">
        <f>IF(ISERROR(VLOOKUP(L139,#REF!,2,FALSE))=TRUE,L506,VLOOKUP(L139,#REF!,2,FALSE))</f>
        <v>0</v>
      </c>
      <c r="M507" s="150">
        <f>IF(ISERROR(VLOOKUP(M139,#REF!,2,FALSE))=TRUE,M506,VLOOKUP(M139,#REF!,2,FALSE))</f>
        <v>0</v>
      </c>
      <c r="N507" s="150">
        <f>IF(ISERROR(VLOOKUP(N139,#REF!,2,FALSE))=TRUE,N506,VLOOKUP(N139,#REF!,2,FALSE))</f>
        <v>0</v>
      </c>
      <c r="O507" s="150">
        <f>IF(ISERROR(VLOOKUP(O139,#REF!,2,FALSE))=TRUE,O506,VLOOKUP(O139,#REF!,2,FALSE))</f>
        <v>0</v>
      </c>
      <c r="P507" s="150">
        <f>IF(ISERROR(VLOOKUP(P139,#REF!,2,FALSE))=TRUE,P506,VLOOKUP(P139,#REF!,2,FALSE))</f>
        <v>0</v>
      </c>
      <c r="Q507" s="150">
        <f>IF(ISERROR(VLOOKUP(Q139,#REF!,2,FALSE))=TRUE,Q506,VLOOKUP(Q139,#REF!,2,FALSE))</f>
        <v>0</v>
      </c>
      <c r="R507" s="150">
        <f>IF(ISERROR(VLOOKUP(R139,#REF!,2,FALSE))=TRUE,R506,VLOOKUP(R139,#REF!,2,FALSE))</f>
        <v>0</v>
      </c>
      <c r="S507" s="150">
        <f>IF(ISERROR(VLOOKUP(S139,#REF!,2,FALSE))=TRUE,S506,VLOOKUP(S139,#REF!,2,FALSE))</f>
        <v>0</v>
      </c>
    </row>
    <row r="508" spans="2:19" s="8" customFormat="1" ht="30" customHeight="1">
      <c r="B508" s="28"/>
      <c r="C508" s="79"/>
      <c r="D508" s="79"/>
      <c r="E508" s="150">
        <f>IF(ISERROR(VLOOKUP(E140,#REF!,2,FALSE))=TRUE,E507,VLOOKUP(E140,#REF!,2,FALSE))</f>
        <v>0</v>
      </c>
      <c r="F508" s="150">
        <f>IF(ISERROR(VLOOKUP(F140,#REF!,2,FALSE))=TRUE,F507,VLOOKUP(F140,#REF!,2,FALSE))</f>
        <v>0</v>
      </c>
      <c r="G508" s="150">
        <f>IF(ISERROR(VLOOKUP(G140,#REF!,2,FALSE))=TRUE,G507,VLOOKUP(G140,#REF!,2,FALSE))</f>
        <v>0</v>
      </c>
      <c r="H508" s="150">
        <f>IF(ISERROR(VLOOKUP(H140,#REF!,2,FALSE))=TRUE,H507,VLOOKUP(H140,#REF!,2,FALSE))</f>
        <v>0</v>
      </c>
      <c r="I508" s="150">
        <f>IF(ISERROR(VLOOKUP(I140,#REF!,2,FALSE))=TRUE,I507,VLOOKUP(I140,#REF!,2,FALSE))</f>
        <v>0</v>
      </c>
      <c r="J508" s="150">
        <f>IF(ISERROR(VLOOKUP(J140,#REF!,2,FALSE))=TRUE,J507,VLOOKUP(J140,#REF!,2,FALSE))</f>
        <v>0</v>
      </c>
      <c r="K508" s="150">
        <f>IF(ISERROR(VLOOKUP(K140,#REF!,2,FALSE))=TRUE,K507,VLOOKUP(K140,#REF!,2,FALSE))</f>
        <v>0</v>
      </c>
      <c r="L508" s="150">
        <f>IF(ISERROR(VLOOKUP(L140,#REF!,2,FALSE))=TRUE,L507,VLOOKUP(L140,#REF!,2,FALSE))</f>
        <v>0</v>
      </c>
      <c r="M508" s="150">
        <f>IF(ISERROR(VLOOKUP(M140,#REF!,2,FALSE))=TRUE,M507,VLOOKUP(M140,#REF!,2,FALSE))</f>
        <v>0</v>
      </c>
      <c r="N508" s="150">
        <f>IF(ISERROR(VLOOKUP(N140,#REF!,2,FALSE))=TRUE,N507,VLOOKUP(N140,#REF!,2,FALSE))</f>
        <v>0</v>
      </c>
      <c r="O508" s="150">
        <f>IF(ISERROR(VLOOKUP(O140,#REF!,2,FALSE))=TRUE,O507,VLOOKUP(O140,#REF!,2,FALSE))</f>
        <v>0</v>
      </c>
      <c r="P508" s="150">
        <f>IF(ISERROR(VLOOKUP(P140,#REF!,2,FALSE))=TRUE,P507,VLOOKUP(P140,#REF!,2,FALSE))</f>
        <v>0</v>
      </c>
      <c r="Q508" s="150">
        <f>IF(ISERROR(VLOOKUP(Q140,#REF!,2,FALSE))=TRUE,Q507,VLOOKUP(Q140,#REF!,2,FALSE))</f>
        <v>0</v>
      </c>
      <c r="R508" s="150">
        <f>IF(ISERROR(VLOOKUP(R140,#REF!,2,FALSE))=TRUE,R507,VLOOKUP(R140,#REF!,2,FALSE))</f>
        <v>0</v>
      </c>
      <c r="S508" s="150">
        <f>IF(ISERROR(VLOOKUP(S140,#REF!,2,FALSE))=TRUE,S507,VLOOKUP(S140,#REF!,2,FALSE))</f>
        <v>0</v>
      </c>
    </row>
    <row r="509" spans="2:19" s="8" customFormat="1" ht="30" customHeight="1">
      <c r="B509" s="28"/>
      <c r="C509" s="79"/>
      <c r="D509" s="79"/>
      <c r="E509" s="150">
        <f>IF(ISERROR(VLOOKUP(E141,#REF!,2,FALSE))=TRUE,E508,VLOOKUP(E141,#REF!,2,FALSE))</f>
        <v>0</v>
      </c>
      <c r="F509" s="150">
        <f>IF(ISERROR(VLOOKUP(F141,#REF!,2,FALSE))=TRUE,F508,VLOOKUP(F141,#REF!,2,FALSE))</f>
        <v>0</v>
      </c>
      <c r="G509" s="150">
        <f>IF(ISERROR(VLOOKUP(G141,#REF!,2,FALSE))=TRUE,G508,VLOOKUP(G141,#REF!,2,FALSE))</f>
        <v>0</v>
      </c>
      <c r="H509" s="150">
        <f>IF(ISERROR(VLOOKUP(H141,#REF!,2,FALSE))=TRUE,H508,VLOOKUP(H141,#REF!,2,FALSE))</f>
        <v>0</v>
      </c>
      <c r="I509" s="150">
        <f>IF(ISERROR(VLOOKUP(I141,#REF!,2,FALSE))=TRUE,I508,VLOOKUP(I141,#REF!,2,FALSE))</f>
        <v>0</v>
      </c>
      <c r="J509" s="150">
        <f>IF(ISERROR(VLOOKUP(J141,#REF!,2,FALSE))=TRUE,J508,VLOOKUP(J141,#REF!,2,FALSE))</f>
        <v>0</v>
      </c>
      <c r="K509" s="150">
        <f>IF(ISERROR(VLOOKUP(K141,#REF!,2,FALSE))=TRUE,K508,VLOOKUP(K141,#REF!,2,FALSE))</f>
        <v>0</v>
      </c>
      <c r="L509" s="150">
        <f>IF(ISERROR(VLOOKUP(L141,#REF!,2,FALSE))=TRUE,L508,VLOOKUP(L141,#REF!,2,FALSE))</f>
        <v>0</v>
      </c>
      <c r="M509" s="150">
        <f>IF(ISERROR(VLOOKUP(M141,#REF!,2,FALSE))=TRUE,M508,VLOOKUP(M141,#REF!,2,FALSE))</f>
        <v>0</v>
      </c>
      <c r="N509" s="150">
        <f>IF(ISERROR(VLOOKUP(N141,#REF!,2,FALSE))=TRUE,N508,VLOOKUP(N141,#REF!,2,FALSE))</f>
        <v>0</v>
      </c>
      <c r="O509" s="150">
        <f>IF(ISERROR(VLOOKUP(O141,#REF!,2,FALSE))=TRUE,O508,VLOOKUP(O141,#REF!,2,FALSE))</f>
        <v>0</v>
      </c>
      <c r="P509" s="150">
        <f>IF(ISERROR(VLOOKUP(P141,#REF!,2,FALSE))=TRUE,P508,VLOOKUP(P141,#REF!,2,FALSE))</f>
        <v>0</v>
      </c>
      <c r="Q509" s="150">
        <f>IF(ISERROR(VLOOKUP(Q141,#REF!,2,FALSE))=TRUE,Q508,VLOOKUP(Q141,#REF!,2,FALSE))</f>
        <v>0</v>
      </c>
      <c r="R509" s="150">
        <f>IF(ISERROR(VLOOKUP(R141,#REF!,2,FALSE))=TRUE,R508,VLOOKUP(R141,#REF!,2,FALSE))</f>
        <v>0</v>
      </c>
      <c r="S509" s="150">
        <f>IF(ISERROR(VLOOKUP(S141,#REF!,2,FALSE))=TRUE,S508,VLOOKUP(S141,#REF!,2,FALSE))</f>
        <v>0</v>
      </c>
    </row>
    <row r="510" spans="2:19" s="8" customFormat="1" ht="30" customHeight="1">
      <c r="B510" s="28"/>
      <c r="C510" s="79"/>
      <c r="D510" s="79"/>
      <c r="E510" s="150">
        <f>IF(ISERROR(VLOOKUP(E142,#REF!,2,FALSE))=TRUE,E509,VLOOKUP(E142,#REF!,2,FALSE))</f>
        <v>0</v>
      </c>
      <c r="F510" s="150">
        <f>IF(ISERROR(VLOOKUP(F142,#REF!,2,FALSE))=TRUE,F509,VLOOKUP(F142,#REF!,2,FALSE))</f>
        <v>0</v>
      </c>
      <c r="G510" s="150">
        <f>IF(ISERROR(VLOOKUP(G142,#REF!,2,FALSE))=TRUE,G509,VLOOKUP(G142,#REF!,2,FALSE))</f>
        <v>0</v>
      </c>
      <c r="H510" s="150">
        <f>IF(ISERROR(VLOOKUP(H142,#REF!,2,FALSE))=TRUE,H509,VLOOKUP(H142,#REF!,2,FALSE))</f>
        <v>0</v>
      </c>
      <c r="I510" s="150">
        <f>IF(ISERROR(VLOOKUP(I142,#REF!,2,FALSE))=TRUE,I509,VLOOKUP(I142,#REF!,2,FALSE))</f>
        <v>0</v>
      </c>
      <c r="J510" s="150">
        <f>IF(ISERROR(VLOOKUP(J142,#REF!,2,FALSE))=TRUE,J509,VLOOKUP(J142,#REF!,2,FALSE))</f>
        <v>0</v>
      </c>
      <c r="K510" s="150">
        <f>IF(ISERROR(VLOOKUP(K142,#REF!,2,FALSE))=TRUE,K509,VLOOKUP(K142,#REF!,2,FALSE))</f>
        <v>0</v>
      </c>
      <c r="L510" s="150">
        <f>IF(ISERROR(VLOOKUP(L142,#REF!,2,FALSE))=TRUE,L509,VLOOKUP(L142,#REF!,2,FALSE))</f>
        <v>0</v>
      </c>
      <c r="M510" s="150">
        <f>IF(ISERROR(VLOOKUP(M142,#REF!,2,FALSE))=TRUE,M509,VLOOKUP(M142,#REF!,2,FALSE))</f>
        <v>0</v>
      </c>
      <c r="N510" s="150">
        <f>IF(ISERROR(VLOOKUP(N142,#REF!,2,FALSE))=TRUE,N509,VLOOKUP(N142,#REF!,2,FALSE))</f>
        <v>0</v>
      </c>
      <c r="O510" s="150">
        <f>IF(ISERROR(VLOOKUP(O142,#REF!,2,FALSE))=TRUE,O509,VLOOKUP(O142,#REF!,2,FALSE))</f>
        <v>0</v>
      </c>
      <c r="P510" s="150">
        <f>IF(ISERROR(VLOOKUP(P142,#REF!,2,FALSE))=TRUE,P509,VLOOKUP(P142,#REF!,2,FALSE))</f>
        <v>0</v>
      </c>
      <c r="Q510" s="150">
        <f>IF(ISERROR(VLOOKUP(Q142,#REF!,2,FALSE))=TRUE,Q509,VLOOKUP(Q142,#REF!,2,FALSE))</f>
        <v>0</v>
      </c>
      <c r="R510" s="150">
        <f>IF(ISERROR(VLOOKUP(R142,#REF!,2,FALSE))=TRUE,R509,VLOOKUP(R142,#REF!,2,FALSE))</f>
        <v>0</v>
      </c>
      <c r="S510" s="150">
        <f>IF(ISERROR(VLOOKUP(S142,#REF!,2,FALSE))=TRUE,S509,VLOOKUP(S142,#REF!,2,FALSE))</f>
        <v>0</v>
      </c>
    </row>
    <row r="511" spans="2:19" s="8" customFormat="1" ht="30" customHeight="1">
      <c r="B511" s="28"/>
      <c r="C511" s="79"/>
      <c r="D511" s="79"/>
      <c r="E511" s="150">
        <f>IF(ISERROR(VLOOKUP(E143,#REF!,2,FALSE))=TRUE,E510,VLOOKUP(E143,#REF!,2,FALSE))</f>
        <v>0</v>
      </c>
      <c r="F511" s="150">
        <f>IF(ISERROR(VLOOKUP(F143,#REF!,2,FALSE))=TRUE,F510,VLOOKUP(F143,#REF!,2,FALSE))</f>
        <v>0</v>
      </c>
      <c r="G511" s="150">
        <f>IF(ISERROR(VLOOKUP(G143,#REF!,2,FALSE))=TRUE,G510,VLOOKUP(G143,#REF!,2,FALSE))</f>
        <v>0</v>
      </c>
      <c r="H511" s="150">
        <f>IF(ISERROR(VLOOKUP(H143,#REF!,2,FALSE))=TRUE,H510,VLOOKUP(H143,#REF!,2,FALSE))</f>
        <v>0</v>
      </c>
      <c r="I511" s="150">
        <f>IF(ISERROR(VLOOKUP(I143,#REF!,2,FALSE))=TRUE,I510,VLOOKUP(I143,#REF!,2,FALSE))</f>
        <v>0</v>
      </c>
      <c r="J511" s="150">
        <f>IF(ISERROR(VLOOKUP(J143,#REF!,2,FALSE))=TRUE,J510,VLOOKUP(J143,#REF!,2,FALSE))</f>
        <v>0</v>
      </c>
      <c r="K511" s="150">
        <f>IF(ISERROR(VLOOKUP(K143,#REF!,2,FALSE))=TRUE,K510,VLOOKUP(K143,#REF!,2,FALSE))</f>
        <v>0</v>
      </c>
      <c r="L511" s="150">
        <f>IF(ISERROR(VLOOKUP(L143,#REF!,2,FALSE))=TRUE,L510,VLOOKUP(L143,#REF!,2,FALSE))</f>
        <v>0</v>
      </c>
      <c r="M511" s="150">
        <f>IF(ISERROR(VLOOKUP(M143,#REF!,2,FALSE))=TRUE,M510,VLOOKUP(M143,#REF!,2,FALSE))</f>
        <v>0</v>
      </c>
      <c r="N511" s="150">
        <f>IF(ISERROR(VLOOKUP(N143,#REF!,2,FALSE))=TRUE,N510,VLOOKUP(N143,#REF!,2,FALSE))</f>
        <v>0</v>
      </c>
      <c r="O511" s="150">
        <f>IF(ISERROR(VLOOKUP(O143,#REF!,2,FALSE))=TRUE,O510,VLOOKUP(O143,#REF!,2,FALSE))</f>
        <v>0</v>
      </c>
      <c r="P511" s="150">
        <f>IF(ISERROR(VLOOKUP(P143,#REF!,2,FALSE))=TRUE,P510,VLOOKUP(P143,#REF!,2,FALSE))</f>
        <v>0</v>
      </c>
      <c r="Q511" s="150">
        <f>IF(ISERROR(VLOOKUP(Q143,#REF!,2,FALSE))=TRUE,Q510,VLOOKUP(Q143,#REF!,2,FALSE))</f>
        <v>0</v>
      </c>
      <c r="R511" s="150">
        <f>IF(ISERROR(VLOOKUP(R143,#REF!,2,FALSE))=TRUE,R510,VLOOKUP(R143,#REF!,2,FALSE))</f>
        <v>0</v>
      </c>
      <c r="S511" s="150">
        <f>IF(ISERROR(VLOOKUP(S143,#REF!,2,FALSE))=TRUE,S510,VLOOKUP(S143,#REF!,2,FALSE))</f>
        <v>0</v>
      </c>
    </row>
    <row r="512" spans="2:19" s="8" customFormat="1" ht="30" customHeight="1">
      <c r="B512" s="28"/>
      <c r="C512" s="79"/>
      <c r="D512" s="79"/>
      <c r="E512" s="150">
        <f>IF(ISERROR(VLOOKUP(E144,#REF!,2,FALSE))=TRUE,E511,VLOOKUP(E144,#REF!,2,FALSE))</f>
        <v>0</v>
      </c>
      <c r="F512" s="150">
        <f>IF(ISERROR(VLOOKUP(F144,#REF!,2,FALSE))=TRUE,F511,VLOOKUP(F144,#REF!,2,FALSE))</f>
        <v>0</v>
      </c>
      <c r="G512" s="150">
        <f>IF(ISERROR(VLOOKUP(G144,#REF!,2,FALSE))=TRUE,G511,VLOOKUP(G144,#REF!,2,FALSE))</f>
        <v>0</v>
      </c>
      <c r="H512" s="150">
        <f>IF(ISERROR(VLOOKUP(H144,#REF!,2,FALSE))=TRUE,H511,VLOOKUP(H144,#REF!,2,FALSE))</f>
        <v>0</v>
      </c>
      <c r="I512" s="150">
        <f>IF(ISERROR(VLOOKUP(I144,#REF!,2,FALSE))=TRUE,I511,VLOOKUP(I144,#REF!,2,FALSE))</f>
        <v>0</v>
      </c>
      <c r="J512" s="150">
        <f>IF(ISERROR(VLOOKUP(J144,#REF!,2,FALSE))=TRUE,J511,VLOOKUP(J144,#REF!,2,FALSE))</f>
        <v>0</v>
      </c>
      <c r="K512" s="150">
        <f>IF(ISERROR(VLOOKUP(K144,#REF!,2,FALSE))=TRUE,K511,VLOOKUP(K144,#REF!,2,FALSE))</f>
        <v>0</v>
      </c>
      <c r="L512" s="150">
        <f>IF(ISERROR(VLOOKUP(L144,#REF!,2,FALSE))=TRUE,L511,VLOOKUP(L144,#REF!,2,FALSE))</f>
        <v>0</v>
      </c>
      <c r="M512" s="150">
        <f>IF(ISERROR(VLOOKUP(M144,#REF!,2,FALSE))=TRUE,M511,VLOOKUP(M144,#REF!,2,FALSE))</f>
        <v>0</v>
      </c>
      <c r="N512" s="150">
        <f>IF(ISERROR(VLOOKUP(N144,#REF!,2,FALSE))=TRUE,N511,VLOOKUP(N144,#REF!,2,FALSE))</f>
        <v>0</v>
      </c>
      <c r="O512" s="150">
        <f>IF(ISERROR(VLOOKUP(O144,#REF!,2,FALSE))=TRUE,O511,VLOOKUP(O144,#REF!,2,FALSE))</f>
        <v>0</v>
      </c>
      <c r="P512" s="150">
        <f>IF(ISERROR(VLOOKUP(P144,#REF!,2,FALSE))=TRUE,P511,VLOOKUP(P144,#REF!,2,FALSE))</f>
        <v>0</v>
      </c>
      <c r="Q512" s="150">
        <f>IF(ISERROR(VLOOKUP(Q144,#REF!,2,FALSE))=TRUE,Q511,VLOOKUP(Q144,#REF!,2,FALSE))</f>
        <v>0</v>
      </c>
      <c r="R512" s="150">
        <f>IF(ISERROR(VLOOKUP(R144,#REF!,2,FALSE))=TRUE,R511,VLOOKUP(R144,#REF!,2,FALSE))</f>
        <v>0</v>
      </c>
      <c r="S512" s="150">
        <f>IF(ISERROR(VLOOKUP(S144,#REF!,2,FALSE))=TRUE,S511,VLOOKUP(S144,#REF!,2,FALSE))</f>
        <v>0</v>
      </c>
    </row>
    <row r="513" spans="2:19" s="8" customFormat="1" ht="30" customHeight="1">
      <c r="B513" s="28"/>
      <c r="C513" s="79"/>
      <c r="D513" s="79"/>
      <c r="E513" s="150">
        <f>IF(ISERROR(VLOOKUP(E145,#REF!,2,FALSE))=TRUE,E512,VLOOKUP(E145,#REF!,2,FALSE))</f>
        <v>0</v>
      </c>
      <c r="F513" s="150">
        <f>IF(ISERROR(VLOOKUP(F145,#REF!,2,FALSE))=TRUE,F512,VLOOKUP(F145,#REF!,2,FALSE))</f>
        <v>0</v>
      </c>
      <c r="G513" s="150">
        <f>IF(ISERROR(VLOOKUP(G145,#REF!,2,FALSE))=TRUE,G512,VLOOKUP(G145,#REF!,2,FALSE))</f>
        <v>0</v>
      </c>
      <c r="H513" s="150">
        <f>IF(ISERROR(VLOOKUP(H145,#REF!,2,FALSE))=TRUE,H512,VLOOKUP(H145,#REF!,2,FALSE))</f>
        <v>0</v>
      </c>
      <c r="I513" s="150">
        <f>IF(ISERROR(VLOOKUP(I145,#REF!,2,FALSE))=TRUE,I512,VLOOKUP(I145,#REF!,2,FALSE))</f>
        <v>0</v>
      </c>
      <c r="J513" s="150">
        <f>IF(ISERROR(VLOOKUP(J145,#REF!,2,FALSE))=TRUE,J512,VLOOKUP(J145,#REF!,2,FALSE))</f>
        <v>0</v>
      </c>
      <c r="K513" s="150">
        <f>IF(ISERROR(VLOOKUP(K145,#REF!,2,FALSE))=TRUE,K512,VLOOKUP(K145,#REF!,2,FALSE))</f>
        <v>0</v>
      </c>
      <c r="L513" s="150">
        <f>IF(ISERROR(VLOOKUP(L145,#REF!,2,FALSE))=TRUE,L512,VLOOKUP(L145,#REF!,2,FALSE))</f>
        <v>0</v>
      </c>
      <c r="M513" s="150">
        <f>IF(ISERROR(VLOOKUP(M145,#REF!,2,FALSE))=TRUE,M512,VLOOKUP(M145,#REF!,2,FALSE))</f>
        <v>0</v>
      </c>
      <c r="N513" s="150">
        <f>IF(ISERROR(VLOOKUP(N145,#REF!,2,FALSE))=TRUE,N512,VLOOKUP(N145,#REF!,2,FALSE))</f>
        <v>0</v>
      </c>
      <c r="O513" s="150">
        <f>IF(ISERROR(VLOOKUP(O145,#REF!,2,FALSE))=TRUE,O512,VLOOKUP(O145,#REF!,2,FALSE))</f>
        <v>0</v>
      </c>
      <c r="P513" s="150">
        <f>IF(ISERROR(VLOOKUP(P145,#REF!,2,FALSE))=TRUE,P512,VLOOKUP(P145,#REF!,2,FALSE))</f>
        <v>0</v>
      </c>
      <c r="Q513" s="150">
        <f>IF(ISERROR(VLOOKUP(Q145,#REF!,2,FALSE))=TRUE,Q512,VLOOKUP(Q145,#REF!,2,FALSE))</f>
        <v>0</v>
      </c>
      <c r="R513" s="150">
        <f>IF(ISERROR(VLOOKUP(R145,#REF!,2,FALSE))=TRUE,R512,VLOOKUP(R145,#REF!,2,FALSE))</f>
        <v>0</v>
      </c>
      <c r="S513" s="150">
        <f>IF(ISERROR(VLOOKUP(S145,#REF!,2,FALSE))=TRUE,S512,VLOOKUP(S145,#REF!,2,FALSE))</f>
        <v>0</v>
      </c>
    </row>
    <row r="514" spans="2:19" s="8" customFormat="1" ht="30" customHeight="1">
      <c r="B514" s="28"/>
      <c r="C514" s="79"/>
      <c r="D514" s="79"/>
      <c r="E514" s="150">
        <f>IF(ISERROR(VLOOKUP(E146,#REF!,2,FALSE))=TRUE,E513,VLOOKUP(E146,#REF!,2,FALSE))</f>
        <v>0</v>
      </c>
      <c r="F514" s="150">
        <f>IF(ISERROR(VLOOKUP(F146,#REF!,2,FALSE))=TRUE,F513,VLOOKUP(F146,#REF!,2,FALSE))</f>
        <v>0</v>
      </c>
      <c r="G514" s="150">
        <f>IF(ISERROR(VLOOKUP(G146,#REF!,2,FALSE))=TRUE,G513,VLOOKUP(G146,#REF!,2,FALSE))</f>
        <v>0</v>
      </c>
      <c r="H514" s="150">
        <f>IF(ISERROR(VLOOKUP(H146,#REF!,2,FALSE))=TRUE,H513,VLOOKUP(H146,#REF!,2,FALSE))</f>
        <v>0</v>
      </c>
      <c r="I514" s="150">
        <f>IF(ISERROR(VLOOKUP(I146,#REF!,2,FALSE))=TRUE,I513,VLOOKUP(I146,#REF!,2,FALSE))</f>
        <v>0</v>
      </c>
      <c r="J514" s="150">
        <f>IF(ISERROR(VLOOKUP(J146,#REF!,2,FALSE))=TRUE,J513,VLOOKUP(J146,#REF!,2,FALSE))</f>
        <v>0</v>
      </c>
      <c r="K514" s="150">
        <f>IF(ISERROR(VLOOKUP(K146,#REF!,2,FALSE))=TRUE,K513,VLOOKUP(K146,#REF!,2,FALSE))</f>
        <v>0</v>
      </c>
      <c r="L514" s="150">
        <f>IF(ISERROR(VLOOKUP(L146,#REF!,2,FALSE))=TRUE,L513,VLOOKUP(L146,#REF!,2,FALSE))</f>
        <v>0</v>
      </c>
      <c r="M514" s="150">
        <f>IF(ISERROR(VLOOKUP(M146,#REF!,2,FALSE))=TRUE,M513,VLOOKUP(M146,#REF!,2,FALSE))</f>
        <v>0</v>
      </c>
      <c r="N514" s="150">
        <f>IF(ISERROR(VLOOKUP(N146,#REF!,2,FALSE))=TRUE,N513,VLOOKUP(N146,#REF!,2,FALSE))</f>
        <v>0</v>
      </c>
      <c r="O514" s="150">
        <f>IF(ISERROR(VLOOKUP(O146,#REF!,2,FALSE))=TRUE,O513,VLOOKUP(O146,#REF!,2,FALSE))</f>
        <v>0</v>
      </c>
      <c r="P514" s="150">
        <f>IF(ISERROR(VLOOKUP(P146,#REF!,2,FALSE))=TRUE,P513,VLOOKUP(P146,#REF!,2,FALSE))</f>
        <v>0</v>
      </c>
      <c r="Q514" s="150">
        <f>IF(ISERROR(VLOOKUP(Q146,#REF!,2,FALSE))=TRUE,Q513,VLOOKUP(Q146,#REF!,2,FALSE))</f>
        <v>0</v>
      </c>
      <c r="R514" s="150">
        <f>IF(ISERROR(VLOOKUP(R146,#REF!,2,FALSE))=TRUE,R513,VLOOKUP(R146,#REF!,2,FALSE))</f>
        <v>0</v>
      </c>
      <c r="S514" s="150">
        <f>IF(ISERROR(VLOOKUP(S146,#REF!,2,FALSE))=TRUE,S513,VLOOKUP(S146,#REF!,2,FALSE))</f>
        <v>0</v>
      </c>
    </row>
    <row r="515" spans="2:19" s="8" customFormat="1" ht="30" customHeight="1">
      <c r="B515" s="28"/>
      <c r="C515" s="79"/>
      <c r="D515" s="79"/>
      <c r="E515" s="150">
        <f>IF(ISERROR(VLOOKUP(E147,#REF!,2,FALSE))=TRUE,E514,VLOOKUP(E147,#REF!,2,FALSE))</f>
        <v>0</v>
      </c>
      <c r="F515" s="150">
        <f>IF(ISERROR(VLOOKUP(F147,#REF!,2,FALSE))=TRUE,F514,VLOOKUP(F147,#REF!,2,FALSE))</f>
        <v>0</v>
      </c>
      <c r="G515" s="150">
        <f>IF(ISERROR(VLOOKUP(G147,#REF!,2,FALSE))=TRUE,G514,VLOOKUP(G147,#REF!,2,FALSE))</f>
        <v>0</v>
      </c>
      <c r="H515" s="150">
        <f>IF(ISERROR(VLOOKUP(H147,#REF!,2,FALSE))=TRUE,H514,VLOOKUP(H147,#REF!,2,FALSE))</f>
        <v>0</v>
      </c>
      <c r="I515" s="150">
        <f>IF(ISERROR(VLOOKUP(I147,#REF!,2,FALSE))=TRUE,I514,VLOOKUP(I147,#REF!,2,FALSE))</f>
        <v>0</v>
      </c>
      <c r="J515" s="150">
        <f>IF(ISERROR(VLOOKUP(J147,#REF!,2,FALSE))=TRUE,J514,VLOOKUP(J147,#REF!,2,FALSE))</f>
        <v>0</v>
      </c>
      <c r="K515" s="150">
        <f>IF(ISERROR(VLOOKUP(K147,#REF!,2,FALSE))=TRUE,K514,VLOOKUP(K147,#REF!,2,FALSE))</f>
        <v>0</v>
      </c>
      <c r="L515" s="150">
        <f>IF(ISERROR(VLOOKUP(L147,#REF!,2,FALSE))=TRUE,L514,VLOOKUP(L147,#REF!,2,FALSE))</f>
        <v>0</v>
      </c>
      <c r="M515" s="150">
        <f>IF(ISERROR(VLOOKUP(M147,#REF!,2,FALSE))=TRUE,M514,VLOOKUP(M147,#REF!,2,FALSE))</f>
        <v>0</v>
      </c>
      <c r="N515" s="150">
        <f>IF(ISERROR(VLOOKUP(N147,#REF!,2,FALSE))=TRUE,N514,VLOOKUP(N147,#REF!,2,FALSE))</f>
        <v>0</v>
      </c>
      <c r="O515" s="150">
        <f>IF(ISERROR(VLOOKUP(O147,#REF!,2,FALSE))=TRUE,O514,VLOOKUP(O147,#REF!,2,FALSE))</f>
        <v>0</v>
      </c>
      <c r="P515" s="150">
        <f>IF(ISERROR(VLOOKUP(P147,#REF!,2,FALSE))=TRUE,P514,VLOOKUP(P147,#REF!,2,FALSE))</f>
        <v>0</v>
      </c>
      <c r="Q515" s="150">
        <f>IF(ISERROR(VLOOKUP(Q147,#REF!,2,FALSE))=TRUE,Q514,VLOOKUP(Q147,#REF!,2,FALSE))</f>
        <v>0</v>
      </c>
      <c r="R515" s="150">
        <f>IF(ISERROR(VLOOKUP(R147,#REF!,2,FALSE))=TRUE,R514,VLOOKUP(R147,#REF!,2,FALSE))</f>
        <v>0</v>
      </c>
      <c r="S515" s="150">
        <f>IF(ISERROR(VLOOKUP(S147,#REF!,2,FALSE))=TRUE,S514,VLOOKUP(S147,#REF!,2,FALSE))</f>
        <v>0</v>
      </c>
    </row>
    <row r="516" spans="2:19" s="8" customFormat="1" ht="30" customHeight="1">
      <c r="B516" s="28"/>
      <c r="C516" s="79"/>
      <c r="D516" s="79"/>
      <c r="E516" s="150">
        <f>IF(ISERROR(VLOOKUP(E148,#REF!,2,FALSE))=TRUE,E515,VLOOKUP(E148,#REF!,2,FALSE))</f>
        <v>0</v>
      </c>
      <c r="F516" s="150">
        <f>IF(ISERROR(VLOOKUP(F148,#REF!,2,FALSE))=TRUE,F515,VLOOKUP(F148,#REF!,2,FALSE))</f>
        <v>0</v>
      </c>
      <c r="G516" s="150">
        <f>IF(ISERROR(VLOOKUP(G148,#REF!,2,FALSE))=TRUE,G515,VLOOKUP(G148,#REF!,2,FALSE))</f>
        <v>0</v>
      </c>
      <c r="H516" s="150">
        <f>IF(ISERROR(VLOOKUP(H148,#REF!,2,FALSE))=TRUE,H515,VLOOKUP(H148,#REF!,2,FALSE))</f>
        <v>0</v>
      </c>
      <c r="I516" s="150">
        <f>IF(ISERROR(VLOOKUP(I148,#REF!,2,FALSE))=TRUE,I515,VLOOKUP(I148,#REF!,2,FALSE))</f>
        <v>0</v>
      </c>
      <c r="J516" s="150">
        <f>IF(ISERROR(VLOOKUP(J148,#REF!,2,FALSE))=TRUE,J515,VLOOKUP(J148,#REF!,2,FALSE))</f>
        <v>0</v>
      </c>
      <c r="K516" s="150">
        <f>IF(ISERROR(VLOOKUP(K148,#REF!,2,FALSE))=TRUE,K515,VLOOKUP(K148,#REF!,2,FALSE))</f>
        <v>0</v>
      </c>
      <c r="L516" s="150">
        <f>IF(ISERROR(VLOOKUP(L148,#REF!,2,FALSE))=TRUE,L515,VLOOKUP(L148,#REF!,2,FALSE))</f>
        <v>0</v>
      </c>
      <c r="M516" s="150">
        <f>IF(ISERROR(VLOOKUP(M148,#REF!,2,FALSE))=TRUE,M515,VLOOKUP(M148,#REF!,2,FALSE))</f>
        <v>0</v>
      </c>
      <c r="N516" s="150">
        <f>IF(ISERROR(VLOOKUP(N148,#REF!,2,FALSE))=TRUE,N515,VLOOKUP(N148,#REF!,2,FALSE))</f>
        <v>0</v>
      </c>
      <c r="O516" s="150">
        <f>IF(ISERROR(VLOOKUP(O148,#REF!,2,FALSE))=TRUE,O515,VLOOKUP(O148,#REF!,2,FALSE))</f>
        <v>0</v>
      </c>
      <c r="P516" s="150">
        <f>IF(ISERROR(VLOOKUP(P148,#REF!,2,FALSE))=TRUE,P515,VLOOKUP(P148,#REF!,2,FALSE))</f>
        <v>0</v>
      </c>
      <c r="Q516" s="150">
        <f>IF(ISERROR(VLOOKUP(Q148,#REF!,2,FALSE))=TRUE,Q515,VLOOKUP(Q148,#REF!,2,FALSE))</f>
        <v>0</v>
      </c>
      <c r="R516" s="150">
        <f>IF(ISERROR(VLOOKUP(R148,#REF!,2,FALSE))=TRUE,R515,VLOOKUP(R148,#REF!,2,FALSE))</f>
        <v>0</v>
      </c>
      <c r="S516" s="150">
        <f>IF(ISERROR(VLOOKUP(S148,#REF!,2,FALSE))=TRUE,S515,VLOOKUP(S148,#REF!,2,FALSE))</f>
        <v>0</v>
      </c>
    </row>
    <row r="517" spans="2:19" s="8" customFormat="1" ht="30" customHeight="1">
      <c r="B517" s="28"/>
      <c r="C517" s="79"/>
      <c r="D517" s="79"/>
      <c r="E517" s="150">
        <f>IF(ISERROR(VLOOKUP(E149,#REF!,2,FALSE))=TRUE,E516,VLOOKUP(E149,#REF!,2,FALSE))</f>
        <v>0</v>
      </c>
      <c r="F517" s="150">
        <f>IF(ISERROR(VLOOKUP(F149,#REF!,2,FALSE))=TRUE,F516,VLOOKUP(F149,#REF!,2,FALSE))</f>
        <v>0</v>
      </c>
      <c r="G517" s="150">
        <f>IF(ISERROR(VLOOKUP(G149,#REF!,2,FALSE))=TRUE,G516,VLOOKUP(G149,#REF!,2,FALSE))</f>
        <v>0</v>
      </c>
      <c r="H517" s="150">
        <f>IF(ISERROR(VLOOKUP(H149,#REF!,2,FALSE))=TRUE,H516,VLOOKUP(H149,#REF!,2,FALSE))</f>
        <v>0</v>
      </c>
      <c r="I517" s="150">
        <f>IF(ISERROR(VLOOKUP(I149,#REF!,2,FALSE))=TRUE,I516,VLOOKUP(I149,#REF!,2,FALSE))</f>
        <v>0</v>
      </c>
      <c r="J517" s="150">
        <f>IF(ISERROR(VLOOKUP(J149,#REF!,2,FALSE))=TRUE,J516,VLOOKUP(J149,#REF!,2,FALSE))</f>
        <v>0</v>
      </c>
      <c r="K517" s="150">
        <f>IF(ISERROR(VLOOKUP(K149,#REF!,2,FALSE))=TRUE,K516,VLOOKUP(K149,#REF!,2,FALSE))</f>
        <v>0</v>
      </c>
      <c r="L517" s="150">
        <f>IF(ISERROR(VLOOKUP(L149,#REF!,2,FALSE))=TRUE,L516,VLOOKUP(L149,#REF!,2,FALSE))</f>
        <v>0</v>
      </c>
      <c r="M517" s="150">
        <f>IF(ISERROR(VLOOKUP(M149,#REF!,2,FALSE))=TRUE,M516,VLOOKUP(M149,#REF!,2,FALSE))</f>
        <v>0</v>
      </c>
      <c r="N517" s="150">
        <f>IF(ISERROR(VLOOKUP(N149,#REF!,2,FALSE))=TRUE,N516,VLOOKUP(N149,#REF!,2,FALSE))</f>
        <v>0</v>
      </c>
      <c r="O517" s="150">
        <f>IF(ISERROR(VLOOKUP(O149,#REF!,2,FALSE))=TRUE,O516,VLOOKUP(O149,#REF!,2,FALSE))</f>
        <v>0</v>
      </c>
      <c r="P517" s="150">
        <f>IF(ISERROR(VLOOKUP(P149,#REF!,2,FALSE))=TRUE,P516,VLOOKUP(P149,#REF!,2,FALSE))</f>
        <v>0</v>
      </c>
      <c r="Q517" s="150">
        <f>IF(ISERROR(VLOOKUP(Q149,#REF!,2,FALSE))=TRUE,Q516,VLOOKUP(Q149,#REF!,2,FALSE))</f>
        <v>0</v>
      </c>
      <c r="R517" s="150">
        <f>IF(ISERROR(VLOOKUP(R149,#REF!,2,FALSE))=TRUE,R516,VLOOKUP(R149,#REF!,2,FALSE))</f>
        <v>0</v>
      </c>
      <c r="S517" s="150">
        <f>IF(ISERROR(VLOOKUP(S149,#REF!,2,FALSE))=TRUE,S516,VLOOKUP(S149,#REF!,2,FALSE))</f>
        <v>0</v>
      </c>
    </row>
    <row r="518" spans="2:19" s="8" customFormat="1" ht="30" customHeight="1">
      <c r="B518" s="28"/>
      <c r="C518" s="79"/>
      <c r="D518" s="79"/>
      <c r="E518" s="150">
        <f>IF(ISERROR(VLOOKUP(E150,#REF!,2,FALSE))=TRUE,E517,VLOOKUP(E150,#REF!,2,FALSE))</f>
        <v>0</v>
      </c>
      <c r="F518" s="150">
        <f>IF(ISERROR(VLOOKUP(F150,#REF!,2,FALSE))=TRUE,F517,VLOOKUP(F150,#REF!,2,FALSE))</f>
        <v>0</v>
      </c>
      <c r="G518" s="150">
        <f>IF(ISERROR(VLOOKUP(G150,#REF!,2,FALSE))=TRUE,G517,VLOOKUP(G150,#REF!,2,FALSE))</f>
        <v>0</v>
      </c>
      <c r="H518" s="150">
        <f>IF(ISERROR(VLOOKUP(H150,#REF!,2,FALSE))=TRUE,H517,VLOOKUP(H150,#REF!,2,FALSE))</f>
        <v>0</v>
      </c>
      <c r="I518" s="150">
        <f>IF(ISERROR(VLOOKUP(I150,#REF!,2,FALSE))=TRUE,I517,VLOOKUP(I150,#REF!,2,FALSE))</f>
        <v>0</v>
      </c>
      <c r="J518" s="150">
        <f>IF(ISERROR(VLOOKUP(J150,#REF!,2,FALSE))=TRUE,J517,VLOOKUP(J150,#REF!,2,FALSE))</f>
        <v>0</v>
      </c>
      <c r="K518" s="150">
        <f>IF(ISERROR(VLOOKUP(K150,#REF!,2,FALSE))=TRUE,K517,VLOOKUP(K150,#REF!,2,FALSE))</f>
        <v>0</v>
      </c>
      <c r="L518" s="150">
        <f>IF(ISERROR(VLOOKUP(L150,#REF!,2,FALSE))=TRUE,L517,VLOOKUP(L150,#REF!,2,FALSE))</f>
        <v>0</v>
      </c>
      <c r="M518" s="150">
        <f>IF(ISERROR(VLOOKUP(M150,#REF!,2,FALSE))=TRUE,M517,VLOOKUP(M150,#REF!,2,FALSE))</f>
        <v>0</v>
      </c>
      <c r="N518" s="150">
        <f>IF(ISERROR(VLOOKUP(N150,#REF!,2,FALSE))=TRUE,N517,VLOOKUP(N150,#REF!,2,FALSE))</f>
        <v>0</v>
      </c>
      <c r="O518" s="150">
        <f>IF(ISERROR(VLOOKUP(O150,#REF!,2,FALSE))=TRUE,O517,VLOOKUP(O150,#REF!,2,FALSE))</f>
        <v>0</v>
      </c>
      <c r="P518" s="150">
        <f>IF(ISERROR(VLOOKUP(P150,#REF!,2,FALSE))=TRUE,P517,VLOOKUP(P150,#REF!,2,FALSE))</f>
        <v>0</v>
      </c>
      <c r="Q518" s="150">
        <f>IF(ISERROR(VLOOKUP(Q150,#REF!,2,FALSE))=TRUE,Q517,VLOOKUP(Q150,#REF!,2,FALSE))</f>
        <v>0</v>
      </c>
      <c r="R518" s="150">
        <f>IF(ISERROR(VLOOKUP(R150,#REF!,2,FALSE))=TRUE,R517,VLOOKUP(R150,#REF!,2,FALSE))</f>
        <v>0</v>
      </c>
      <c r="S518" s="150">
        <f>IF(ISERROR(VLOOKUP(S150,#REF!,2,FALSE))=TRUE,S517,VLOOKUP(S150,#REF!,2,FALSE))</f>
        <v>0</v>
      </c>
    </row>
    <row r="519" spans="2:19" s="8" customFormat="1" ht="30" customHeight="1">
      <c r="B519" s="28"/>
      <c r="C519" s="79"/>
      <c r="D519" s="79"/>
      <c r="E519" s="150">
        <f>IF(ISERROR(VLOOKUP(E151,#REF!,2,FALSE))=TRUE,E518,VLOOKUP(E151,#REF!,2,FALSE))</f>
        <v>0</v>
      </c>
      <c r="F519" s="150">
        <f>IF(ISERROR(VLOOKUP(F151,#REF!,2,FALSE))=TRUE,F518,VLOOKUP(F151,#REF!,2,FALSE))</f>
        <v>0</v>
      </c>
      <c r="G519" s="150">
        <f>IF(ISERROR(VLOOKUP(G151,#REF!,2,FALSE))=TRUE,G518,VLOOKUP(G151,#REF!,2,FALSE))</f>
        <v>0</v>
      </c>
      <c r="H519" s="150">
        <f>IF(ISERROR(VLOOKUP(H151,#REF!,2,FALSE))=TRUE,H518,VLOOKUP(H151,#REF!,2,FALSE))</f>
        <v>0</v>
      </c>
      <c r="I519" s="150">
        <f>IF(ISERROR(VLOOKUP(I151,#REF!,2,FALSE))=TRUE,I518,VLOOKUP(I151,#REF!,2,FALSE))</f>
        <v>0</v>
      </c>
      <c r="J519" s="150">
        <f>IF(ISERROR(VLOOKUP(J151,#REF!,2,FALSE))=TRUE,J518,VLOOKUP(J151,#REF!,2,FALSE))</f>
        <v>0</v>
      </c>
      <c r="K519" s="150">
        <f>IF(ISERROR(VLOOKUP(K151,#REF!,2,FALSE))=TRUE,K518,VLOOKUP(K151,#REF!,2,FALSE))</f>
        <v>0</v>
      </c>
      <c r="L519" s="150">
        <f>IF(ISERROR(VLOOKUP(L151,#REF!,2,FALSE))=TRUE,L518,VLOOKUP(L151,#REF!,2,FALSE))</f>
        <v>0</v>
      </c>
      <c r="M519" s="150">
        <f>IF(ISERROR(VLOOKUP(M151,#REF!,2,FALSE))=TRUE,M518,VLOOKUP(M151,#REF!,2,FALSE))</f>
        <v>0</v>
      </c>
      <c r="N519" s="150">
        <f>IF(ISERROR(VLOOKUP(N151,#REF!,2,FALSE))=TRUE,N518,VLOOKUP(N151,#REF!,2,FALSE))</f>
        <v>0</v>
      </c>
      <c r="O519" s="150">
        <f>IF(ISERROR(VLOOKUP(O151,#REF!,2,FALSE))=TRUE,O518,VLOOKUP(O151,#REF!,2,FALSE))</f>
        <v>0</v>
      </c>
      <c r="P519" s="150">
        <f>IF(ISERROR(VLOOKUP(P151,#REF!,2,FALSE))=TRUE,P518,VLOOKUP(P151,#REF!,2,FALSE))</f>
        <v>0</v>
      </c>
      <c r="Q519" s="150">
        <f>IF(ISERROR(VLOOKUP(Q151,#REF!,2,FALSE))=TRUE,Q518,VLOOKUP(Q151,#REF!,2,FALSE))</f>
        <v>0</v>
      </c>
      <c r="R519" s="150">
        <f>IF(ISERROR(VLOOKUP(R151,#REF!,2,FALSE))=TRUE,R518,VLOOKUP(R151,#REF!,2,FALSE))</f>
        <v>0</v>
      </c>
      <c r="S519" s="150">
        <f>IF(ISERROR(VLOOKUP(S151,#REF!,2,FALSE))=TRUE,S518,VLOOKUP(S151,#REF!,2,FALSE))</f>
        <v>0</v>
      </c>
    </row>
    <row r="520" spans="2:19" s="8" customFormat="1" ht="30" customHeight="1">
      <c r="B520" s="28"/>
      <c r="C520" s="79"/>
      <c r="D520" s="79"/>
      <c r="E520" s="150">
        <f>IF(ISERROR(VLOOKUP(E152,#REF!,2,FALSE))=TRUE,E519,VLOOKUP(E152,#REF!,2,FALSE))</f>
        <v>0</v>
      </c>
      <c r="F520" s="150">
        <f>IF(ISERROR(VLOOKUP(F152,#REF!,2,FALSE))=TRUE,F519,VLOOKUP(F152,#REF!,2,FALSE))</f>
        <v>0</v>
      </c>
      <c r="G520" s="150">
        <f>IF(ISERROR(VLOOKUP(G152,#REF!,2,FALSE))=TRUE,G519,VLOOKUP(G152,#REF!,2,FALSE))</f>
        <v>0</v>
      </c>
      <c r="H520" s="150">
        <f>IF(ISERROR(VLOOKUP(H152,#REF!,2,FALSE))=TRUE,H519,VLOOKUP(H152,#REF!,2,FALSE))</f>
        <v>0</v>
      </c>
      <c r="I520" s="150">
        <f>IF(ISERROR(VLOOKUP(I152,#REF!,2,FALSE))=TRUE,I519,VLOOKUP(I152,#REF!,2,FALSE))</f>
        <v>0</v>
      </c>
      <c r="J520" s="150">
        <f>IF(ISERROR(VLOOKUP(J152,#REF!,2,FALSE))=TRUE,J519,VLOOKUP(J152,#REF!,2,FALSE))</f>
        <v>0</v>
      </c>
      <c r="K520" s="150">
        <f>IF(ISERROR(VLOOKUP(K152,#REF!,2,FALSE))=TRUE,K519,VLOOKUP(K152,#REF!,2,FALSE))</f>
        <v>0</v>
      </c>
      <c r="L520" s="150">
        <f>IF(ISERROR(VLOOKUP(L152,#REF!,2,FALSE))=TRUE,L519,VLOOKUP(L152,#REF!,2,FALSE))</f>
        <v>0</v>
      </c>
      <c r="M520" s="150">
        <f>IF(ISERROR(VLOOKUP(M152,#REF!,2,FALSE))=TRUE,M519,VLOOKUP(M152,#REF!,2,FALSE))</f>
        <v>0</v>
      </c>
      <c r="N520" s="150">
        <f>IF(ISERROR(VLOOKUP(N152,#REF!,2,FALSE))=TRUE,N519,VLOOKUP(N152,#REF!,2,FALSE))</f>
        <v>0</v>
      </c>
      <c r="O520" s="150">
        <f>IF(ISERROR(VLOOKUP(O152,#REF!,2,FALSE))=TRUE,O519,VLOOKUP(O152,#REF!,2,FALSE))</f>
        <v>0</v>
      </c>
      <c r="P520" s="150">
        <f>IF(ISERROR(VLOOKUP(P152,#REF!,2,FALSE))=TRUE,P519,VLOOKUP(P152,#REF!,2,FALSE))</f>
        <v>0</v>
      </c>
      <c r="Q520" s="150">
        <f>IF(ISERROR(VLOOKUP(Q152,#REF!,2,FALSE))=TRUE,Q519,VLOOKUP(Q152,#REF!,2,FALSE))</f>
        <v>0</v>
      </c>
      <c r="R520" s="150">
        <f>IF(ISERROR(VLOOKUP(R152,#REF!,2,FALSE))=TRUE,R519,VLOOKUP(R152,#REF!,2,FALSE))</f>
        <v>0</v>
      </c>
      <c r="S520" s="150">
        <f>IF(ISERROR(VLOOKUP(S152,#REF!,2,FALSE))=TRUE,S519,VLOOKUP(S152,#REF!,2,FALSE))</f>
        <v>0</v>
      </c>
    </row>
    <row r="521" spans="2:19" s="8" customFormat="1" ht="30" customHeight="1">
      <c r="B521" s="28"/>
      <c r="C521" s="79"/>
      <c r="D521" s="79"/>
      <c r="E521" s="150">
        <f>IF(ISERROR(VLOOKUP(E153,#REF!,2,FALSE))=TRUE,E520,VLOOKUP(E153,#REF!,2,FALSE))</f>
        <v>0</v>
      </c>
      <c r="F521" s="150">
        <f>IF(ISERROR(VLOOKUP(F153,#REF!,2,FALSE))=TRUE,F520,VLOOKUP(F153,#REF!,2,FALSE))</f>
        <v>0</v>
      </c>
      <c r="G521" s="150">
        <f>IF(ISERROR(VLOOKUP(G153,#REF!,2,FALSE))=TRUE,G520,VLOOKUP(G153,#REF!,2,FALSE))</f>
        <v>0</v>
      </c>
      <c r="H521" s="150">
        <f>IF(ISERROR(VLOOKUP(H153,#REF!,2,FALSE))=TRUE,H520,VLOOKUP(H153,#REF!,2,FALSE))</f>
        <v>0</v>
      </c>
      <c r="I521" s="150">
        <f>IF(ISERROR(VLOOKUP(I153,#REF!,2,FALSE))=TRUE,I520,VLOOKUP(I153,#REF!,2,FALSE))</f>
        <v>0</v>
      </c>
      <c r="J521" s="150">
        <f>IF(ISERROR(VLOOKUP(J153,#REF!,2,FALSE))=TRUE,J520,VLOOKUP(J153,#REF!,2,FALSE))</f>
        <v>0</v>
      </c>
      <c r="K521" s="150">
        <f>IF(ISERROR(VLOOKUP(K153,#REF!,2,FALSE))=TRUE,K520,VLOOKUP(K153,#REF!,2,FALSE))</f>
        <v>0</v>
      </c>
      <c r="L521" s="150">
        <f>IF(ISERROR(VLOOKUP(L153,#REF!,2,FALSE))=TRUE,L520,VLOOKUP(L153,#REF!,2,FALSE))</f>
        <v>0</v>
      </c>
      <c r="M521" s="150">
        <f>IF(ISERROR(VLOOKUP(M153,#REF!,2,FALSE))=TRUE,M520,VLOOKUP(M153,#REF!,2,FALSE))</f>
        <v>0</v>
      </c>
      <c r="N521" s="150">
        <f>IF(ISERROR(VLOOKUP(N153,#REF!,2,FALSE))=TRUE,N520,VLOOKUP(N153,#REF!,2,FALSE))</f>
        <v>0</v>
      </c>
      <c r="O521" s="150">
        <f>IF(ISERROR(VLOOKUP(O153,#REF!,2,FALSE))=TRUE,O520,VLOOKUP(O153,#REF!,2,FALSE))</f>
        <v>0</v>
      </c>
      <c r="P521" s="150">
        <f>IF(ISERROR(VLOOKUP(P153,#REF!,2,FALSE))=TRUE,P520,VLOOKUP(P153,#REF!,2,FALSE))</f>
        <v>0</v>
      </c>
      <c r="Q521" s="150">
        <f>IF(ISERROR(VLOOKUP(Q153,#REF!,2,FALSE))=TRUE,Q520,VLOOKUP(Q153,#REF!,2,FALSE))</f>
        <v>0</v>
      </c>
      <c r="R521" s="150">
        <f>IF(ISERROR(VLOOKUP(R153,#REF!,2,FALSE))=TRUE,R520,VLOOKUP(R153,#REF!,2,FALSE))</f>
        <v>0</v>
      </c>
      <c r="S521" s="150">
        <f>IF(ISERROR(VLOOKUP(S153,#REF!,2,FALSE))=TRUE,S520,VLOOKUP(S153,#REF!,2,FALSE))</f>
        <v>0</v>
      </c>
    </row>
    <row r="522" spans="2:19" s="8" customFormat="1" ht="30" customHeight="1">
      <c r="B522" s="28"/>
      <c r="C522" s="79"/>
      <c r="D522" s="79"/>
      <c r="E522" s="150">
        <f>IF(ISERROR(VLOOKUP(E154,#REF!,2,FALSE))=TRUE,E521,VLOOKUP(E154,#REF!,2,FALSE))</f>
        <v>0</v>
      </c>
      <c r="F522" s="150">
        <f>IF(ISERROR(VLOOKUP(F154,#REF!,2,FALSE))=TRUE,F521,VLOOKUP(F154,#REF!,2,FALSE))</f>
        <v>0</v>
      </c>
      <c r="G522" s="150">
        <f>IF(ISERROR(VLOOKUP(G154,#REF!,2,FALSE))=TRUE,G521,VLOOKUP(G154,#REF!,2,FALSE))</f>
        <v>0</v>
      </c>
      <c r="H522" s="150">
        <f>IF(ISERROR(VLOOKUP(H154,#REF!,2,FALSE))=TRUE,H521,VLOOKUP(H154,#REF!,2,FALSE))</f>
        <v>0</v>
      </c>
      <c r="I522" s="150">
        <f>IF(ISERROR(VLOOKUP(I154,#REF!,2,FALSE))=TRUE,I521,VLOOKUP(I154,#REF!,2,FALSE))</f>
        <v>0</v>
      </c>
      <c r="J522" s="150">
        <f>IF(ISERROR(VLOOKUP(J154,#REF!,2,FALSE))=TRUE,J521,VLOOKUP(J154,#REF!,2,FALSE))</f>
        <v>0</v>
      </c>
      <c r="K522" s="150">
        <f>IF(ISERROR(VLOOKUP(K154,#REF!,2,FALSE))=TRUE,K521,VLOOKUP(K154,#REF!,2,FALSE))</f>
        <v>0</v>
      </c>
      <c r="L522" s="150">
        <f>IF(ISERROR(VLOOKUP(L154,#REF!,2,FALSE))=TRUE,L521,VLOOKUP(L154,#REF!,2,FALSE))</f>
        <v>0</v>
      </c>
      <c r="M522" s="150">
        <f>IF(ISERROR(VLOOKUP(M154,#REF!,2,FALSE))=TRUE,M521,VLOOKUP(M154,#REF!,2,FALSE))</f>
        <v>0</v>
      </c>
      <c r="N522" s="150">
        <f>IF(ISERROR(VLOOKUP(N154,#REF!,2,FALSE))=TRUE,N521,VLOOKUP(N154,#REF!,2,FALSE))</f>
        <v>0</v>
      </c>
      <c r="O522" s="150">
        <f>IF(ISERROR(VLOOKUP(O154,#REF!,2,FALSE))=TRUE,O521,VLOOKUP(O154,#REF!,2,FALSE))</f>
        <v>0</v>
      </c>
      <c r="P522" s="150">
        <f>IF(ISERROR(VLOOKUP(P154,#REF!,2,FALSE))=TRUE,P521,VLOOKUP(P154,#REF!,2,FALSE))</f>
        <v>0</v>
      </c>
      <c r="Q522" s="150">
        <f>IF(ISERROR(VLOOKUP(Q154,#REF!,2,FALSE))=TRUE,Q521,VLOOKUP(Q154,#REF!,2,FALSE))</f>
        <v>0</v>
      </c>
      <c r="R522" s="150">
        <f>IF(ISERROR(VLOOKUP(R154,#REF!,2,FALSE))=TRUE,R521,VLOOKUP(R154,#REF!,2,FALSE))</f>
        <v>0</v>
      </c>
      <c r="S522" s="150">
        <f>IF(ISERROR(VLOOKUP(S154,#REF!,2,FALSE))=TRUE,S521,VLOOKUP(S154,#REF!,2,FALSE))</f>
        <v>0</v>
      </c>
    </row>
    <row r="523" spans="2:19" s="8" customFormat="1" ht="30" customHeight="1">
      <c r="B523" s="28"/>
      <c r="C523" s="79"/>
      <c r="D523" s="79"/>
      <c r="E523" s="150">
        <f>IF(ISERROR(VLOOKUP(E155,#REF!,2,FALSE))=TRUE,E522,VLOOKUP(E155,#REF!,2,FALSE))</f>
        <v>0</v>
      </c>
      <c r="F523" s="150">
        <f>IF(ISERROR(VLOOKUP(F155,#REF!,2,FALSE))=TRUE,F522,VLOOKUP(F155,#REF!,2,FALSE))</f>
        <v>0</v>
      </c>
      <c r="G523" s="150">
        <f>IF(ISERROR(VLOOKUP(G155,#REF!,2,FALSE))=TRUE,G522,VLOOKUP(G155,#REF!,2,FALSE))</f>
        <v>0</v>
      </c>
      <c r="H523" s="150">
        <f>IF(ISERROR(VLOOKUP(H155,#REF!,2,FALSE))=TRUE,H522,VLOOKUP(H155,#REF!,2,FALSE))</f>
        <v>0</v>
      </c>
      <c r="I523" s="150">
        <f>IF(ISERROR(VLOOKUP(I155,#REF!,2,FALSE))=TRUE,I522,VLOOKUP(I155,#REF!,2,FALSE))</f>
        <v>0</v>
      </c>
      <c r="J523" s="150">
        <f>IF(ISERROR(VLOOKUP(J155,#REF!,2,FALSE))=TRUE,J522,VLOOKUP(J155,#REF!,2,FALSE))</f>
        <v>0</v>
      </c>
      <c r="K523" s="150">
        <f>IF(ISERROR(VLOOKUP(K155,#REF!,2,FALSE))=TRUE,K522,VLOOKUP(K155,#REF!,2,FALSE))</f>
        <v>0</v>
      </c>
      <c r="L523" s="150">
        <f>IF(ISERROR(VLOOKUP(L155,#REF!,2,FALSE))=TRUE,L522,VLOOKUP(L155,#REF!,2,FALSE))</f>
        <v>0</v>
      </c>
      <c r="M523" s="150">
        <f>IF(ISERROR(VLOOKUP(M155,#REF!,2,FALSE))=TRUE,M522,VLOOKUP(M155,#REF!,2,FALSE))</f>
        <v>0</v>
      </c>
      <c r="N523" s="150">
        <f>IF(ISERROR(VLOOKUP(N155,#REF!,2,FALSE))=TRUE,N522,VLOOKUP(N155,#REF!,2,FALSE))</f>
        <v>0</v>
      </c>
      <c r="O523" s="150">
        <f>IF(ISERROR(VLOOKUP(O155,#REF!,2,FALSE))=TRUE,O522,VLOOKUP(O155,#REF!,2,FALSE))</f>
        <v>0</v>
      </c>
      <c r="P523" s="150">
        <f>IF(ISERROR(VLOOKUP(P155,#REF!,2,FALSE))=TRUE,P522,VLOOKUP(P155,#REF!,2,FALSE))</f>
        <v>0</v>
      </c>
      <c r="Q523" s="150">
        <f>IF(ISERROR(VLOOKUP(Q155,#REF!,2,FALSE))=TRUE,Q522,VLOOKUP(Q155,#REF!,2,FALSE))</f>
        <v>0</v>
      </c>
      <c r="R523" s="150">
        <f>IF(ISERROR(VLOOKUP(R155,#REF!,2,FALSE))=TRUE,R522,VLOOKUP(R155,#REF!,2,FALSE))</f>
        <v>0</v>
      </c>
      <c r="S523" s="150">
        <f>IF(ISERROR(VLOOKUP(S155,#REF!,2,FALSE))=TRUE,S522,VLOOKUP(S155,#REF!,2,FALSE))</f>
        <v>0</v>
      </c>
    </row>
    <row r="524" spans="2:19" s="8" customFormat="1" ht="30" customHeight="1">
      <c r="B524" s="28"/>
      <c r="C524" s="79"/>
      <c r="D524" s="79"/>
      <c r="E524" s="150">
        <f>IF(ISERROR(VLOOKUP(E156,#REF!,2,FALSE))=TRUE,E523,VLOOKUP(E156,#REF!,2,FALSE))</f>
        <v>0</v>
      </c>
      <c r="F524" s="150">
        <f>IF(ISERROR(VLOOKUP(F156,#REF!,2,FALSE))=TRUE,F523,VLOOKUP(F156,#REF!,2,FALSE))</f>
        <v>0</v>
      </c>
      <c r="G524" s="150">
        <f>IF(ISERROR(VLOOKUP(G156,#REF!,2,FALSE))=TRUE,G523,VLOOKUP(G156,#REF!,2,FALSE))</f>
        <v>0</v>
      </c>
      <c r="H524" s="150">
        <f>IF(ISERROR(VLOOKUP(H156,#REF!,2,FALSE))=TRUE,H523,VLOOKUP(H156,#REF!,2,FALSE))</f>
        <v>0</v>
      </c>
      <c r="I524" s="150">
        <f>IF(ISERROR(VLOOKUP(I156,#REF!,2,FALSE))=TRUE,I523,VLOOKUP(I156,#REF!,2,FALSE))</f>
        <v>0</v>
      </c>
      <c r="J524" s="150">
        <f>IF(ISERROR(VLOOKUP(J156,#REF!,2,FALSE))=TRUE,J523,VLOOKUP(J156,#REF!,2,FALSE))</f>
        <v>0</v>
      </c>
      <c r="K524" s="150">
        <f>IF(ISERROR(VLOOKUP(K156,#REF!,2,FALSE))=TRUE,K523,VLOOKUP(K156,#REF!,2,FALSE))</f>
        <v>0</v>
      </c>
      <c r="L524" s="150">
        <f>IF(ISERROR(VLOOKUP(L156,#REF!,2,FALSE))=TRUE,L523,VLOOKUP(L156,#REF!,2,FALSE))</f>
        <v>0</v>
      </c>
      <c r="M524" s="150">
        <f>IF(ISERROR(VLOOKUP(M156,#REF!,2,FALSE))=TRUE,M523,VLOOKUP(M156,#REF!,2,FALSE))</f>
        <v>0</v>
      </c>
      <c r="N524" s="150">
        <f>IF(ISERROR(VLOOKUP(N156,#REF!,2,FALSE))=TRUE,N523,VLOOKUP(N156,#REF!,2,FALSE))</f>
        <v>0</v>
      </c>
      <c r="O524" s="150">
        <f>IF(ISERROR(VLOOKUP(O156,#REF!,2,FALSE))=TRUE,O523,VLOOKUP(O156,#REF!,2,FALSE))</f>
        <v>0</v>
      </c>
      <c r="P524" s="150">
        <f>IF(ISERROR(VLOOKUP(P156,#REF!,2,FALSE))=TRUE,P523,VLOOKUP(P156,#REF!,2,FALSE))</f>
        <v>0</v>
      </c>
      <c r="Q524" s="150">
        <f>IF(ISERROR(VLOOKUP(Q156,#REF!,2,FALSE))=TRUE,Q523,VLOOKUP(Q156,#REF!,2,FALSE))</f>
        <v>0</v>
      </c>
      <c r="R524" s="150">
        <f>IF(ISERROR(VLOOKUP(R156,#REF!,2,FALSE))=TRUE,R523,VLOOKUP(R156,#REF!,2,FALSE))</f>
        <v>0</v>
      </c>
      <c r="S524" s="150">
        <f>IF(ISERROR(VLOOKUP(S156,#REF!,2,FALSE))=TRUE,S523,VLOOKUP(S156,#REF!,2,FALSE))</f>
        <v>0</v>
      </c>
    </row>
    <row r="525" spans="2:19" s="8" customFormat="1" ht="30" customHeight="1">
      <c r="B525" s="28"/>
      <c r="C525" s="79"/>
      <c r="D525" s="79"/>
      <c r="E525" s="150">
        <f>IF(ISERROR(VLOOKUP(E157,#REF!,2,FALSE))=TRUE,E524,VLOOKUP(E157,#REF!,2,FALSE))</f>
        <v>0</v>
      </c>
      <c r="F525" s="150">
        <f>IF(ISERROR(VLOOKUP(F157,#REF!,2,FALSE))=TRUE,F524,VLOOKUP(F157,#REF!,2,FALSE))</f>
        <v>0</v>
      </c>
      <c r="G525" s="150">
        <f>IF(ISERROR(VLOOKUP(G157,#REF!,2,FALSE))=TRUE,G524,VLOOKUP(G157,#REF!,2,FALSE))</f>
        <v>0</v>
      </c>
      <c r="H525" s="150">
        <f>IF(ISERROR(VLOOKUP(H157,#REF!,2,FALSE))=TRUE,H524,VLOOKUP(H157,#REF!,2,FALSE))</f>
        <v>0</v>
      </c>
      <c r="I525" s="150">
        <f>IF(ISERROR(VLOOKUP(I157,#REF!,2,FALSE))=TRUE,I524,VLOOKUP(I157,#REF!,2,FALSE))</f>
        <v>0</v>
      </c>
      <c r="J525" s="150">
        <f>IF(ISERROR(VLOOKUP(J157,#REF!,2,FALSE))=TRUE,J524,VLOOKUP(J157,#REF!,2,FALSE))</f>
        <v>0</v>
      </c>
      <c r="K525" s="150">
        <f>IF(ISERROR(VLOOKUP(K157,#REF!,2,FALSE))=TRUE,K524,VLOOKUP(K157,#REF!,2,FALSE))</f>
        <v>0</v>
      </c>
      <c r="L525" s="150">
        <f>IF(ISERROR(VLOOKUP(L157,#REF!,2,FALSE))=TRUE,L524,VLOOKUP(L157,#REF!,2,FALSE))</f>
        <v>0</v>
      </c>
      <c r="M525" s="150">
        <f>IF(ISERROR(VLOOKUP(M157,#REF!,2,FALSE))=TRUE,M524,VLOOKUP(M157,#REF!,2,FALSE))</f>
        <v>0</v>
      </c>
      <c r="N525" s="150">
        <f>IF(ISERROR(VLOOKUP(N157,#REF!,2,FALSE))=TRUE,N524,VLOOKUP(N157,#REF!,2,FALSE))</f>
        <v>0</v>
      </c>
      <c r="O525" s="150">
        <f>IF(ISERROR(VLOOKUP(O157,#REF!,2,FALSE))=TRUE,O524,VLOOKUP(O157,#REF!,2,FALSE))</f>
        <v>0</v>
      </c>
      <c r="P525" s="150">
        <f>IF(ISERROR(VLOOKUP(P157,#REF!,2,FALSE))=TRUE,P524,VLOOKUP(P157,#REF!,2,FALSE))</f>
        <v>0</v>
      </c>
      <c r="Q525" s="150">
        <f>IF(ISERROR(VLOOKUP(Q157,#REF!,2,FALSE))=TRUE,Q524,VLOOKUP(Q157,#REF!,2,FALSE))</f>
        <v>0</v>
      </c>
      <c r="R525" s="150">
        <f>IF(ISERROR(VLOOKUP(R157,#REF!,2,FALSE))=TRUE,R524,VLOOKUP(R157,#REF!,2,FALSE))</f>
        <v>0</v>
      </c>
      <c r="S525" s="150">
        <f>IF(ISERROR(VLOOKUP(S157,#REF!,2,FALSE))=TRUE,S524,VLOOKUP(S157,#REF!,2,FALSE))</f>
        <v>0</v>
      </c>
    </row>
    <row r="526" spans="2:19" s="8" customFormat="1" ht="30" customHeight="1">
      <c r="B526" s="28"/>
      <c r="C526" s="79"/>
      <c r="D526" s="79"/>
      <c r="E526" s="150">
        <f>IF(ISERROR(VLOOKUP(E158,#REF!,2,FALSE))=TRUE,E525,VLOOKUP(E158,#REF!,2,FALSE))</f>
        <v>0</v>
      </c>
      <c r="F526" s="150">
        <f>IF(ISERROR(VLOOKUP(F158,#REF!,2,FALSE))=TRUE,F525,VLOOKUP(F158,#REF!,2,FALSE))</f>
        <v>0</v>
      </c>
      <c r="G526" s="150">
        <f>IF(ISERROR(VLOOKUP(G158,#REF!,2,FALSE))=TRUE,G525,VLOOKUP(G158,#REF!,2,FALSE))</f>
        <v>0</v>
      </c>
      <c r="H526" s="150">
        <f>IF(ISERROR(VLOOKUP(H158,#REF!,2,FALSE))=TRUE,H525,VLOOKUP(H158,#REF!,2,FALSE))</f>
        <v>0</v>
      </c>
      <c r="I526" s="150">
        <f>IF(ISERROR(VLOOKUP(I158,#REF!,2,FALSE))=TRUE,I525,VLOOKUP(I158,#REF!,2,FALSE))</f>
        <v>0</v>
      </c>
      <c r="J526" s="150">
        <f>IF(ISERROR(VLOOKUP(J158,#REF!,2,FALSE))=TRUE,J525,VLOOKUP(J158,#REF!,2,FALSE))</f>
        <v>0</v>
      </c>
      <c r="K526" s="150">
        <f>IF(ISERROR(VLOOKUP(K158,#REF!,2,FALSE))=TRUE,K525,VLOOKUP(K158,#REF!,2,FALSE))</f>
        <v>0</v>
      </c>
      <c r="L526" s="150">
        <f>IF(ISERROR(VLOOKUP(L158,#REF!,2,FALSE))=TRUE,L525,VLOOKUP(L158,#REF!,2,FALSE))</f>
        <v>0</v>
      </c>
      <c r="M526" s="150">
        <f>IF(ISERROR(VLOOKUP(M158,#REF!,2,FALSE))=TRUE,M525,VLOOKUP(M158,#REF!,2,FALSE))</f>
        <v>0</v>
      </c>
      <c r="N526" s="150">
        <f>IF(ISERROR(VLOOKUP(N158,#REF!,2,FALSE))=TRUE,N525,VLOOKUP(N158,#REF!,2,FALSE))</f>
        <v>0</v>
      </c>
      <c r="O526" s="150">
        <f>IF(ISERROR(VLOOKUP(O158,#REF!,2,FALSE))=TRUE,O525,VLOOKUP(O158,#REF!,2,FALSE))</f>
        <v>0</v>
      </c>
      <c r="P526" s="150">
        <f>IF(ISERROR(VLOOKUP(P158,#REF!,2,FALSE))=TRUE,P525,VLOOKUP(P158,#REF!,2,FALSE))</f>
        <v>0</v>
      </c>
      <c r="Q526" s="150">
        <f>IF(ISERROR(VLOOKUP(Q158,#REF!,2,FALSE))=TRUE,Q525,VLOOKUP(Q158,#REF!,2,FALSE))</f>
        <v>0</v>
      </c>
      <c r="R526" s="150">
        <f>IF(ISERROR(VLOOKUP(R158,#REF!,2,FALSE))=TRUE,R525,VLOOKUP(R158,#REF!,2,FALSE))</f>
        <v>0</v>
      </c>
      <c r="S526" s="150">
        <f>IF(ISERROR(VLOOKUP(S158,#REF!,2,FALSE))=TRUE,S525,VLOOKUP(S158,#REF!,2,FALSE))</f>
        <v>0</v>
      </c>
    </row>
    <row r="527" spans="2:19" s="8" customFormat="1" ht="30" customHeight="1">
      <c r="B527" s="28"/>
      <c r="C527" s="79"/>
      <c r="D527" s="79"/>
      <c r="E527" s="150">
        <f>IF(ISERROR(VLOOKUP(E159,#REF!,2,FALSE))=TRUE,E526,VLOOKUP(E159,#REF!,2,FALSE))</f>
        <v>0</v>
      </c>
      <c r="F527" s="150">
        <f>IF(ISERROR(VLOOKUP(F159,#REF!,2,FALSE))=TRUE,F526,VLOOKUP(F159,#REF!,2,FALSE))</f>
        <v>0</v>
      </c>
      <c r="G527" s="150">
        <f>IF(ISERROR(VLOOKUP(G159,#REF!,2,FALSE))=TRUE,G526,VLOOKUP(G159,#REF!,2,FALSE))</f>
        <v>0</v>
      </c>
      <c r="H527" s="150">
        <f>IF(ISERROR(VLOOKUP(H159,#REF!,2,FALSE))=TRUE,H526,VLOOKUP(H159,#REF!,2,FALSE))</f>
        <v>0</v>
      </c>
      <c r="I527" s="150">
        <f>IF(ISERROR(VLOOKUP(I159,#REF!,2,FALSE))=TRUE,I526,VLOOKUP(I159,#REF!,2,FALSE))</f>
        <v>0</v>
      </c>
      <c r="J527" s="150">
        <f>IF(ISERROR(VLOOKUP(J159,#REF!,2,FALSE))=TRUE,J526,VLOOKUP(J159,#REF!,2,FALSE))</f>
        <v>0</v>
      </c>
      <c r="K527" s="150">
        <f>IF(ISERROR(VLOOKUP(K159,#REF!,2,FALSE))=TRUE,K526,VLOOKUP(K159,#REF!,2,FALSE))</f>
        <v>0</v>
      </c>
      <c r="L527" s="150">
        <f>IF(ISERROR(VLOOKUP(L159,#REF!,2,FALSE))=TRUE,L526,VLOOKUP(L159,#REF!,2,FALSE))</f>
        <v>0</v>
      </c>
      <c r="M527" s="150">
        <f>IF(ISERROR(VLOOKUP(M159,#REF!,2,FALSE))=TRUE,M526,VLOOKUP(M159,#REF!,2,FALSE))</f>
        <v>0</v>
      </c>
      <c r="N527" s="150">
        <f>IF(ISERROR(VLOOKUP(N159,#REF!,2,FALSE))=TRUE,N526,VLOOKUP(N159,#REF!,2,FALSE))</f>
        <v>0</v>
      </c>
      <c r="O527" s="150">
        <f>IF(ISERROR(VLOOKUP(O159,#REF!,2,FALSE))=TRUE,O526,VLOOKUP(O159,#REF!,2,FALSE))</f>
        <v>0</v>
      </c>
      <c r="P527" s="150">
        <f>IF(ISERROR(VLOOKUP(P159,#REF!,2,FALSE))=TRUE,P526,VLOOKUP(P159,#REF!,2,FALSE))</f>
        <v>0</v>
      </c>
      <c r="Q527" s="150">
        <f>IF(ISERROR(VLOOKUP(Q159,#REF!,2,FALSE))=TRUE,Q526,VLOOKUP(Q159,#REF!,2,FALSE))</f>
        <v>0</v>
      </c>
      <c r="R527" s="150">
        <f>IF(ISERROR(VLOOKUP(R159,#REF!,2,FALSE))=TRUE,R526,VLOOKUP(R159,#REF!,2,FALSE))</f>
        <v>0</v>
      </c>
      <c r="S527" s="150">
        <f>IF(ISERROR(VLOOKUP(S159,#REF!,2,FALSE))=TRUE,S526,VLOOKUP(S159,#REF!,2,FALSE))</f>
        <v>0</v>
      </c>
    </row>
    <row r="528" spans="2:19" s="8" customFormat="1" ht="30" customHeight="1">
      <c r="B528" s="28"/>
      <c r="C528" s="79"/>
      <c r="D528" s="79"/>
      <c r="E528" s="150">
        <f>IF(ISERROR(VLOOKUP(E160,#REF!,2,FALSE))=TRUE,E527,VLOOKUP(E160,#REF!,2,FALSE))</f>
        <v>0</v>
      </c>
      <c r="F528" s="150">
        <f>IF(ISERROR(VLOOKUP(F160,#REF!,2,FALSE))=TRUE,F527,VLOOKUP(F160,#REF!,2,FALSE))</f>
        <v>0</v>
      </c>
      <c r="G528" s="150">
        <f>IF(ISERROR(VLOOKUP(G160,#REF!,2,FALSE))=TRUE,G527,VLOOKUP(G160,#REF!,2,FALSE))</f>
        <v>0</v>
      </c>
      <c r="H528" s="150">
        <f>IF(ISERROR(VLOOKUP(H160,#REF!,2,FALSE))=TRUE,H527,VLOOKUP(H160,#REF!,2,FALSE))</f>
        <v>0</v>
      </c>
      <c r="I528" s="150">
        <f>IF(ISERROR(VLOOKUP(I160,#REF!,2,FALSE))=TRUE,I527,VLOOKUP(I160,#REF!,2,FALSE))</f>
        <v>0</v>
      </c>
      <c r="J528" s="150">
        <f>IF(ISERROR(VLOOKUP(J160,#REF!,2,FALSE))=TRUE,J527,VLOOKUP(J160,#REF!,2,FALSE))</f>
        <v>0</v>
      </c>
      <c r="K528" s="150">
        <f>IF(ISERROR(VLOOKUP(K160,#REF!,2,FALSE))=TRUE,K527,VLOOKUP(K160,#REF!,2,FALSE))</f>
        <v>0</v>
      </c>
      <c r="L528" s="150">
        <f>IF(ISERROR(VLOOKUP(L160,#REF!,2,FALSE))=TRUE,L527,VLOOKUP(L160,#REF!,2,FALSE))</f>
        <v>0</v>
      </c>
      <c r="M528" s="150">
        <f>IF(ISERROR(VLOOKUP(M160,#REF!,2,FALSE))=TRUE,M527,VLOOKUP(M160,#REF!,2,FALSE))</f>
        <v>0</v>
      </c>
      <c r="N528" s="150">
        <f>IF(ISERROR(VLOOKUP(N160,#REF!,2,FALSE))=TRUE,N527,VLOOKUP(N160,#REF!,2,FALSE))</f>
        <v>0</v>
      </c>
      <c r="O528" s="150">
        <f>IF(ISERROR(VLOOKUP(O160,#REF!,2,FALSE))=TRUE,O527,VLOOKUP(O160,#REF!,2,FALSE))</f>
        <v>0</v>
      </c>
      <c r="P528" s="150">
        <f>IF(ISERROR(VLOOKUP(P160,#REF!,2,FALSE))=TRUE,P527,VLOOKUP(P160,#REF!,2,FALSE))</f>
        <v>0</v>
      </c>
      <c r="Q528" s="150">
        <f>IF(ISERROR(VLOOKUP(Q160,#REF!,2,FALSE))=TRUE,Q527,VLOOKUP(Q160,#REF!,2,FALSE))</f>
        <v>0</v>
      </c>
      <c r="R528" s="150">
        <f>IF(ISERROR(VLOOKUP(R160,#REF!,2,FALSE))=TRUE,R527,VLOOKUP(R160,#REF!,2,FALSE))</f>
        <v>0</v>
      </c>
      <c r="S528" s="150">
        <f>IF(ISERROR(VLOOKUP(S160,#REF!,2,FALSE))=TRUE,S527,VLOOKUP(S160,#REF!,2,FALSE))</f>
        <v>0</v>
      </c>
    </row>
    <row r="529" spans="2:19" s="8" customFormat="1" ht="30" customHeight="1">
      <c r="B529" s="28"/>
      <c r="C529" s="79"/>
      <c r="D529" s="79"/>
      <c r="E529" s="150">
        <f>IF(ISERROR(VLOOKUP(E161,#REF!,2,FALSE))=TRUE,E528,VLOOKUP(E161,#REF!,2,FALSE))</f>
        <v>0</v>
      </c>
      <c r="F529" s="150">
        <f>IF(ISERROR(VLOOKUP(F161,#REF!,2,FALSE))=TRUE,F528,VLOOKUP(F161,#REF!,2,FALSE))</f>
        <v>0</v>
      </c>
      <c r="G529" s="150">
        <f>IF(ISERROR(VLOOKUP(G161,#REF!,2,FALSE))=TRUE,G528,VLOOKUP(G161,#REF!,2,FALSE))</f>
        <v>0</v>
      </c>
      <c r="H529" s="150">
        <f>IF(ISERROR(VLOOKUP(H161,#REF!,2,FALSE))=TRUE,H528,VLOOKUP(H161,#REF!,2,FALSE))</f>
        <v>0</v>
      </c>
      <c r="I529" s="150">
        <f>IF(ISERROR(VLOOKUP(I161,#REF!,2,FALSE))=TRUE,I528,VLOOKUP(I161,#REF!,2,FALSE))</f>
        <v>0</v>
      </c>
      <c r="J529" s="150">
        <f>IF(ISERROR(VLOOKUP(J161,#REF!,2,FALSE))=TRUE,J528,VLOOKUP(J161,#REF!,2,FALSE))</f>
        <v>0</v>
      </c>
      <c r="K529" s="150">
        <f>IF(ISERROR(VLOOKUP(K161,#REF!,2,FALSE))=TRUE,K528,VLOOKUP(K161,#REF!,2,FALSE))</f>
        <v>0</v>
      </c>
      <c r="L529" s="150">
        <f>IF(ISERROR(VLOOKUP(L161,#REF!,2,FALSE))=TRUE,L528,VLOOKUP(L161,#REF!,2,FALSE))</f>
        <v>0</v>
      </c>
      <c r="M529" s="150">
        <f>IF(ISERROR(VLOOKUP(M161,#REF!,2,FALSE))=TRUE,M528,VLOOKUP(M161,#REF!,2,FALSE))</f>
        <v>0</v>
      </c>
      <c r="N529" s="150">
        <f>IF(ISERROR(VLOOKUP(N161,#REF!,2,FALSE))=TRUE,N528,VLOOKUP(N161,#REF!,2,FALSE))</f>
        <v>0</v>
      </c>
      <c r="O529" s="150">
        <f>IF(ISERROR(VLOOKUP(O161,#REF!,2,FALSE))=TRUE,O528,VLOOKUP(O161,#REF!,2,FALSE))</f>
        <v>0</v>
      </c>
      <c r="P529" s="150">
        <f>IF(ISERROR(VLOOKUP(P161,#REF!,2,FALSE))=TRUE,P528,VLOOKUP(P161,#REF!,2,FALSE))</f>
        <v>0</v>
      </c>
      <c r="Q529" s="150">
        <f>IF(ISERROR(VLOOKUP(Q161,#REF!,2,FALSE))=TRUE,Q528,VLOOKUP(Q161,#REF!,2,FALSE))</f>
        <v>0</v>
      </c>
      <c r="R529" s="150">
        <f>IF(ISERROR(VLOOKUP(R161,#REF!,2,FALSE))=TRUE,R528,VLOOKUP(R161,#REF!,2,FALSE))</f>
        <v>0</v>
      </c>
      <c r="S529" s="150">
        <f>IF(ISERROR(VLOOKUP(S161,#REF!,2,FALSE))=TRUE,S528,VLOOKUP(S161,#REF!,2,FALSE))</f>
        <v>0</v>
      </c>
    </row>
    <row r="530" spans="2:19" s="8" customFormat="1" ht="30" customHeight="1">
      <c r="B530" s="28"/>
      <c r="C530" s="79"/>
      <c r="D530" s="79"/>
      <c r="E530" s="150">
        <f>IF(ISERROR(VLOOKUP(E162,#REF!,2,FALSE))=TRUE,E529,VLOOKUP(E162,#REF!,2,FALSE))</f>
        <v>0</v>
      </c>
      <c r="F530" s="150">
        <f>IF(ISERROR(VLOOKUP(F162,#REF!,2,FALSE))=TRUE,F529,VLOOKUP(F162,#REF!,2,FALSE))</f>
        <v>0</v>
      </c>
      <c r="G530" s="150">
        <f>IF(ISERROR(VLOOKUP(G162,#REF!,2,FALSE))=TRUE,G529,VLOOKUP(G162,#REF!,2,FALSE))</f>
        <v>0</v>
      </c>
      <c r="H530" s="150">
        <f>IF(ISERROR(VLOOKUP(H162,#REF!,2,FALSE))=TRUE,H529,VLOOKUP(H162,#REF!,2,FALSE))</f>
        <v>0</v>
      </c>
      <c r="I530" s="150">
        <f>IF(ISERROR(VLOOKUP(I162,#REF!,2,FALSE))=TRUE,I529,VLOOKUP(I162,#REF!,2,FALSE))</f>
        <v>0</v>
      </c>
      <c r="J530" s="150">
        <f>IF(ISERROR(VLOOKUP(J162,#REF!,2,FALSE))=TRUE,J529,VLOOKUP(J162,#REF!,2,FALSE))</f>
        <v>0</v>
      </c>
      <c r="K530" s="150">
        <f>IF(ISERROR(VLOOKUP(K162,#REF!,2,FALSE))=TRUE,K529,VLOOKUP(K162,#REF!,2,FALSE))</f>
        <v>0</v>
      </c>
      <c r="L530" s="150">
        <f>IF(ISERROR(VLOOKUP(L162,#REF!,2,FALSE))=TRUE,L529,VLOOKUP(L162,#REF!,2,FALSE))</f>
        <v>0</v>
      </c>
      <c r="M530" s="150">
        <f>IF(ISERROR(VLOOKUP(M162,#REF!,2,FALSE))=TRUE,M529,VLOOKUP(M162,#REF!,2,FALSE))</f>
        <v>0</v>
      </c>
      <c r="N530" s="150">
        <f>IF(ISERROR(VLOOKUP(N162,#REF!,2,FALSE))=TRUE,N529,VLOOKUP(N162,#REF!,2,FALSE))</f>
        <v>0</v>
      </c>
      <c r="O530" s="150">
        <f>IF(ISERROR(VLOOKUP(O162,#REF!,2,FALSE))=TRUE,O529,VLOOKUP(O162,#REF!,2,FALSE))</f>
        <v>0</v>
      </c>
      <c r="P530" s="150">
        <f>IF(ISERROR(VLOOKUP(P162,#REF!,2,FALSE))=TRUE,P529,VLOOKUP(P162,#REF!,2,FALSE))</f>
        <v>0</v>
      </c>
      <c r="Q530" s="150">
        <f>IF(ISERROR(VLOOKUP(Q162,#REF!,2,FALSE))=TRUE,Q529,VLOOKUP(Q162,#REF!,2,FALSE))</f>
        <v>0</v>
      </c>
      <c r="R530" s="150">
        <f>IF(ISERROR(VLOOKUP(R162,#REF!,2,FALSE))=TRUE,R529,VLOOKUP(R162,#REF!,2,FALSE))</f>
        <v>0</v>
      </c>
      <c r="S530" s="150">
        <f>IF(ISERROR(VLOOKUP(S162,#REF!,2,FALSE))=TRUE,S529,VLOOKUP(S162,#REF!,2,FALSE))</f>
        <v>0</v>
      </c>
    </row>
    <row r="531" spans="2:19" s="8" customFormat="1" ht="30" customHeight="1">
      <c r="B531" s="28"/>
      <c r="C531" s="79"/>
      <c r="D531" s="79"/>
      <c r="E531" s="150">
        <f>IF(ISERROR(VLOOKUP(E163,#REF!,2,FALSE))=TRUE,E530,VLOOKUP(E163,#REF!,2,FALSE))</f>
        <v>0</v>
      </c>
      <c r="F531" s="150">
        <f>IF(ISERROR(VLOOKUP(F163,#REF!,2,FALSE))=TRUE,F530,VLOOKUP(F163,#REF!,2,FALSE))</f>
        <v>0</v>
      </c>
      <c r="G531" s="150">
        <f>IF(ISERROR(VLOOKUP(G163,#REF!,2,FALSE))=TRUE,G530,VLOOKUP(G163,#REF!,2,FALSE))</f>
        <v>0</v>
      </c>
      <c r="H531" s="150">
        <f>IF(ISERROR(VLOOKUP(H163,#REF!,2,FALSE))=TRUE,H530,VLOOKUP(H163,#REF!,2,FALSE))</f>
        <v>0</v>
      </c>
      <c r="I531" s="150">
        <f>IF(ISERROR(VLOOKUP(I163,#REF!,2,FALSE))=TRUE,I530,VLOOKUP(I163,#REF!,2,FALSE))</f>
        <v>0</v>
      </c>
      <c r="J531" s="150">
        <f>IF(ISERROR(VLOOKUP(J163,#REF!,2,FALSE))=TRUE,J530,VLOOKUP(J163,#REF!,2,FALSE))</f>
        <v>0</v>
      </c>
      <c r="K531" s="150">
        <f>IF(ISERROR(VLOOKUP(K163,#REF!,2,FALSE))=TRUE,K530,VLOOKUP(K163,#REF!,2,FALSE))</f>
        <v>0</v>
      </c>
      <c r="L531" s="150">
        <f>IF(ISERROR(VLOOKUP(L163,#REF!,2,FALSE))=TRUE,L530,VLOOKUP(L163,#REF!,2,FALSE))</f>
        <v>0</v>
      </c>
      <c r="M531" s="150">
        <f>IF(ISERROR(VLOOKUP(M163,#REF!,2,FALSE))=TRUE,M530,VLOOKUP(M163,#REF!,2,FALSE))</f>
        <v>0</v>
      </c>
      <c r="N531" s="150">
        <f>IF(ISERROR(VLOOKUP(N163,#REF!,2,FALSE))=TRUE,N530,VLOOKUP(N163,#REF!,2,FALSE))</f>
        <v>0</v>
      </c>
      <c r="O531" s="150">
        <f>IF(ISERROR(VLOOKUP(O163,#REF!,2,FALSE))=TRUE,O530,VLOOKUP(O163,#REF!,2,FALSE))</f>
        <v>0</v>
      </c>
      <c r="P531" s="150">
        <f>IF(ISERROR(VLOOKUP(P163,#REF!,2,FALSE))=TRUE,P530,VLOOKUP(P163,#REF!,2,FALSE))</f>
        <v>0</v>
      </c>
      <c r="Q531" s="150">
        <f>IF(ISERROR(VLOOKUP(Q163,#REF!,2,FALSE))=TRUE,Q530,VLOOKUP(Q163,#REF!,2,FALSE))</f>
        <v>0</v>
      </c>
      <c r="R531" s="150">
        <f>IF(ISERROR(VLOOKUP(R163,#REF!,2,FALSE))=TRUE,R530,VLOOKUP(R163,#REF!,2,FALSE))</f>
        <v>0</v>
      </c>
      <c r="S531" s="150">
        <f>IF(ISERROR(VLOOKUP(S163,#REF!,2,FALSE))=TRUE,S530,VLOOKUP(S163,#REF!,2,FALSE))</f>
        <v>0</v>
      </c>
    </row>
    <row r="532" spans="2:19" s="8" customFormat="1" ht="30" customHeight="1">
      <c r="B532" s="28"/>
      <c r="C532" s="79"/>
      <c r="D532" s="79"/>
      <c r="E532" s="150">
        <f>IF(ISERROR(VLOOKUP(E164,#REF!,2,FALSE))=TRUE,E531,VLOOKUP(E164,#REF!,2,FALSE))</f>
        <v>0</v>
      </c>
      <c r="F532" s="150">
        <f>IF(ISERROR(VLOOKUP(F164,#REF!,2,FALSE))=TRUE,F531,VLOOKUP(F164,#REF!,2,FALSE))</f>
        <v>0</v>
      </c>
      <c r="G532" s="150">
        <f>IF(ISERROR(VLOOKUP(G164,#REF!,2,FALSE))=TRUE,G531,VLOOKUP(G164,#REF!,2,FALSE))</f>
        <v>0</v>
      </c>
      <c r="H532" s="150">
        <f>IF(ISERROR(VLOOKUP(H164,#REF!,2,FALSE))=TRUE,H531,VLOOKUP(H164,#REF!,2,FALSE))</f>
        <v>0</v>
      </c>
      <c r="I532" s="150">
        <f>IF(ISERROR(VLOOKUP(I164,#REF!,2,FALSE))=TRUE,I531,VLOOKUP(I164,#REF!,2,FALSE))</f>
        <v>0</v>
      </c>
      <c r="J532" s="150">
        <f>IF(ISERROR(VLOOKUP(J164,#REF!,2,FALSE))=TRUE,J531,VLOOKUP(J164,#REF!,2,FALSE))</f>
        <v>0</v>
      </c>
      <c r="K532" s="150">
        <f>IF(ISERROR(VLOOKUP(K164,#REF!,2,FALSE))=TRUE,K531,VLOOKUP(K164,#REF!,2,FALSE))</f>
        <v>0</v>
      </c>
      <c r="L532" s="150">
        <f>IF(ISERROR(VLOOKUP(L164,#REF!,2,FALSE))=TRUE,L531,VLOOKUP(L164,#REF!,2,FALSE))</f>
        <v>0</v>
      </c>
      <c r="M532" s="150">
        <f>IF(ISERROR(VLOOKUP(M164,#REF!,2,FALSE))=TRUE,M531,VLOOKUP(M164,#REF!,2,FALSE))</f>
        <v>0</v>
      </c>
      <c r="N532" s="150">
        <f>IF(ISERROR(VLOOKUP(N164,#REF!,2,FALSE))=TRUE,N531,VLOOKUP(N164,#REF!,2,FALSE))</f>
        <v>0</v>
      </c>
      <c r="O532" s="150">
        <f>IF(ISERROR(VLOOKUP(O164,#REF!,2,FALSE))=TRUE,O531,VLOOKUP(O164,#REF!,2,FALSE))</f>
        <v>0</v>
      </c>
      <c r="P532" s="150">
        <f>IF(ISERROR(VLOOKUP(P164,#REF!,2,FALSE))=TRUE,P531,VLOOKUP(P164,#REF!,2,FALSE))</f>
        <v>0</v>
      </c>
      <c r="Q532" s="150">
        <f>IF(ISERROR(VLOOKUP(Q164,#REF!,2,FALSE))=TRUE,Q531,VLOOKUP(Q164,#REF!,2,FALSE))</f>
        <v>0</v>
      </c>
      <c r="R532" s="150">
        <f>IF(ISERROR(VLOOKUP(R164,#REF!,2,FALSE))=TRUE,R531,VLOOKUP(R164,#REF!,2,FALSE))</f>
        <v>0</v>
      </c>
      <c r="S532" s="150">
        <f>IF(ISERROR(VLOOKUP(S164,#REF!,2,FALSE))=TRUE,S531,VLOOKUP(S164,#REF!,2,FALSE))</f>
        <v>0</v>
      </c>
    </row>
    <row r="533" spans="2:19" s="8" customFormat="1" ht="30" customHeight="1">
      <c r="B533" s="28"/>
      <c r="C533" s="79"/>
      <c r="D533" s="79"/>
      <c r="E533" s="150">
        <f>IF(ISERROR(VLOOKUP(E165,#REF!,2,FALSE))=TRUE,E532,VLOOKUP(E165,#REF!,2,FALSE))</f>
        <v>0</v>
      </c>
      <c r="F533" s="150">
        <f>IF(ISERROR(VLOOKUP(F165,#REF!,2,FALSE))=TRUE,F532,VLOOKUP(F165,#REF!,2,FALSE))</f>
        <v>0</v>
      </c>
      <c r="G533" s="150">
        <f>IF(ISERROR(VLOOKUP(G165,#REF!,2,FALSE))=TRUE,G532,VLOOKUP(G165,#REF!,2,FALSE))</f>
        <v>0</v>
      </c>
      <c r="H533" s="150">
        <f>IF(ISERROR(VLOOKUP(H165,#REF!,2,FALSE))=TRUE,H532,VLOOKUP(H165,#REF!,2,FALSE))</f>
        <v>0</v>
      </c>
      <c r="I533" s="150">
        <f>IF(ISERROR(VLOOKUP(I165,#REF!,2,FALSE))=TRUE,I532,VLOOKUP(I165,#REF!,2,FALSE))</f>
        <v>0</v>
      </c>
      <c r="J533" s="150">
        <f>IF(ISERROR(VLOOKUP(J165,#REF!,2,FALSE))=TRUE,J532,VLOOKUP(J165,#REF!,2,FALSE))</f>
        <v>0</v>
      </c>
      <c r="K533" s="150">
        <f>IF(ISERROR(VLOOKUP(K165,#REF!,2,FALSE))=TRUE,K532,VLOOKUP(K165,#REF!,2,FALSE))</f>
        <v>0</v>
      </c>
      <c r="L533" s="150">
        <f>IF(ISERROR(VLOOKUP(L165,#REF!,2,FALSE))=TRUE,L532,VLOOKUP(L165,#REF!,2,FALSE))</f>
        <v>0</v>
      </c>
      <c r="M533" s="150">
        <f>IF(ISERROR(VLOOKUP(M165,#REF!,2,FALSE))=TRUE,M532,VLOOKUP(M165,#REF!,2,FALSE))</f>
        <v>0</v>
      </c>
      <c r="N533" s="150">
        <f>IF(ISERROR(VLOOKUP(N165,#REF!,2,FALSE))=TRUE,N532,VLOOKUP(N165,#REF!,2,FALSE))</f>
        <v>0</v>
      </c>
      <c r="O533" s="150">
        <f>IF(ISERROR(VLOOKUP(O165,#REF!,2,FALSE))=TRUE,O532,VLOOKUP(O165,#REF!,2,FALSE))</f>
        <v>0</v>
      </c>
      <c r="P533" s="150">
        <f>IF(ISERROR(VLOOKUP(P165,#REF!,2,FALSE))=TRUE,P532,VLOOKUP(P165,#REF!,2,FALSE))</f>
        <v>0</v>
      </c>
      <c r="Q533" s="150">
        <f>IF(ISERROR(VLOOKUP(Q165,#REF!,2,FALSE))=TRUE,Q532,VLOOKUP(Q165,#REF!,2,FALSE))</f>
        <v>0</v>
      </c>
      <c r="R533" s="150">
        <f>IF(ISERROR(VLOOKUP(R165,#REF!,2,FALSE))=TRUE,R532,VLOOKUP(R165,#REF!,2,FALSE))</f>
        <v>0</v>
      </c>
      <c r="S533" s="150">
        <f>IF(ISERROR(VLOOKUP(S165,#REF!,2,FALSE))=TRUE,S532,VLOOKUP(S165,#REF!,2,FALSE))</f>
        <v>0</v>
      </c>
    </row>
    <row r="534" spans="2:19" s="8" customFormat="1" ht="30" customHeight="1">
      <c r="B534" s="28"/>
      <c r="C534" s="79"/>
      <c r="D534" s="79"/>
      <c r="E534" s="150">
        <f>IF(ISERROR(VLOOKUP(E166,#REF!,2,FALSE))=TRUE,E533,VLOOKUP(E166,#REF!,2,FALSE))</f>
        <v>0</v>
      </c>
      <c r="F534" s="150">
        <f>IF(ISERROR(VLOOKUP(F166,#REF!,2,FALSE))=TRUE,F533,VLOOKUP(F166,#REF!,2,FALSE))</f>
        <v>0</v>
      </c>
      <c r="G534" s="150">
        <f>IF(ISERROR(VLOOKUP(G166,#REF!,2,FALSE))=TRUE,G533,VLOOKUP(G166,#REF!,2,FALSE))</f>
        <v>0</v>
      </c>
      <c r="H534" s="150">
        <f>IF(ISERROR(VLOOKUP(H166,#REF!,2,FALSE))=TRUE,H533,VLOOKUP(H166,#REF!,2,FALSE))</f>
        <v>0</v>
      </c>
      <c r="I534" s="150">
        <f>IF(ISERROR(VLOOKUP(I166,#REF!,2,FALSE))=TRUE,I533,VLOOKUP(I166,#REF!,2,FALSE))</f>
        <v>0</v>
      </c>
      <c r="J534" s="150">
        <f>IF(ISERROR(VLOOKUP(J166,#REF!,2,FALSE))=TRUE,J533,VLOOKUP(J166,#REF!,2,FALSE))</f>
        <v>0</v>
      </c>
      <c r="K534" s="150">
        <f>IF(ISERROR(VLOOKUP(K166,#REF!,2,FALSE))=TRUE,K533,VLOOKUP(K166,#REF!,2,FALSE))</f>
        <v>0</v>
      </c>
      <c r="L534" s="150">
        <f>IF(ISERROR(VLOOKUP(L166,#REF!,2,FALSE))=TRUE,L533,VLOOKUP(L166,#REF!,2,FALSE))</f>
        <v>0</v>
      </c>
      <c r="M534" s="150">
        <f>IF(ISERROR(VLOOKUP(M166,#REF!,2,FALSE))=TRUE,M533,VLOOKUP(M166,#REF!,2,FALSE))</f>
        <v>0</v>
      </c>
      <c r="N534" s="150">
        <f>IF(ISERROR(VLOOKUP(N166,#REF!,2,FALSE))=TRUE,N533,VLOOKUP(N166,#REF!,2,FALSE))</f>
        <v>0</v>
      </c>
      <c r="O534" s="150">
        <f>IF(ISERROR(VLOOKUP(O166,#REF!,2,FALSE))=TRUE,O533,VLOOKUP(O166,#REF!,2,FALSE))</f>
        <v>0</v>
      </c>
      <c r="P534" s="150">
        <f>IF(ISERROR(VLOOKUP(P166,#REF!,2,FALSE))=TRUE,P533,VLOOKUP(P166,#REF!,2,FALSE))</f>
        <v>0</v>
      </c>
      <c r="Q534" s="150">
        <f>IF(ISERROR(VLOOKUP(Q166,#REF!,2,FALSE))=TRUE,Q533,VLOOKUP(Q166,#REF!,2,FALSE))</f>
        <v>0</v>
      </c>
      <c r="R534" s="150">
        <f>IF(ISERROR(VLOOKUP(R166,#REF!,2,FALSE))=TRUE,R533,VLOOKUP(R166,#REF!,2,FALSE))</f>
        <v>0</v>
      </c>
      <c r="S534" s="150">
        <f>IF(ISERROR(VLOOKUP(S166,#REF!,2,FALSE))=TRUE,S533,VLOOKUP(S166,#REF!,2,FALSE))</f>
        <v>0</v>
      </c>
    </row>
    <row r="535" spans="2:19" s="8" customFormat="1" ht="30" customHeight="1">
      <c r="B535" s="28"/>
      <c r="C535" s="79"/>
      <c r="D535" s="79"/>
      <c r="E535" s="150">
        <f>IF(ISERROR(VLOOKUP(E167,#REF!,2,FALSE))=TRUE,E534,VLOOKUP(E167,#REF!,2,FALSE))</f>
        <v>0</v>
      </c>
      <c r="F535" s="150">
        <f>IF(ISERROR(VLOOKUP(F167,#REF!,2,FALSE))=TRUE,F534,VLOOKUP(F167,#REF!,2,FALSE))</f>
        <v>0</v>
      </c>
      <c r="G535" s="150">
        <f>IF(ISERROR(VLOOKUP(G167,#REF!,2,FALSE))=TRUE,G534,VLOOKUP(G167,#REF!,2,FALSE))</f>
        <v>0</v>
      </c>
      <c r="H535" s="150">
        <f>IF(ISERROR(VLOOKUP(H167,#REF!,2,FALSE))=TRUE,H534,VLOOKUP(H167,#REF!,2,FALSE))</f>
        <v>0</v>
      </c>
      <c r="I535" s="150">
        <f>IF(ISERROR(VLOOKUP(I167,#REF!,2,FALSE))=TRUE,I534,VLOOKUP(I167,#REF!,2,FALSE))</f>
        <v>0</v>
      </c>
      <c r="J535" s="150">
        <f>IF(ISERROR(VLOOKUP(J167,#REF!,2,FALSE))=TRUE,J534,VLOOKUP(J167,#REF!,2,FALSE))</f>
        <v>0</v>
      </c>
      <c r="K535" s="150">
        <f>IF(ISERROR(VLOOKUP(K167,#REF!,2,FALSE))=TRUE,K534,VLOOKUP(K167,#REF!,2,FALSE))</f>
        <v>0</v>
      </c>
      <c r="L535" s="150">
        <f>IF(ISERROR(VLOOKUP(L167,#REF!,2,FALSE))=TRUE,L534,VLOOKUP(L167,#REF!,2,FALSE))</f>
        <v>0</v>
      </c>
      <c r="M535" s="150">
        <f>IF(ISERROR(VLOOKUP(M167,#REF!,2,FALSE))=TRUE,M534,VLOOKUP(M167,#REF!,2,FALSE))</f>
        <v>0</v>
      </c>
      <c r="N535" s="150">
        <f>IF(ISERROR(VLOOKUP(N167,#REF!,2,FALSE))=TRUE,N534,VLOOKUP(N167,#REF!,2,FALSE))</f>
        <v>0</v>
      </c>
      <c r="O535" s="150">
        <f>IF(ISERROR(VLOOKUP(O167,#REF!,2,FALSE))=TRUE,O534,VLOOKUP(O167,#REF!,2,FALSE))</f>
        <v>0</v>
      </c>
      <c r="P535" s="150">
        <f>IF(ISERROR(VLOOKUP(P167,#REF!,2,FALSE))=TRUE,P534,VLOOKUP(P167,#REF!,2,FALSE))</f>
        <v>0</v>
      </c>
      <c r="Q535" s="150">
        <f>IF(ISERROR(VLOOKUP(Q167,#REF!,2,FALSE))=TRUE,Q534,VLOOKUP(Q167,#REF!,2,FALSE))</f>
        <v>0</v>
      </c>
      <c r="R535" s="150">
        <f>IF(ISERROR(VLOOKUP(R167,#REF!,2,FALSE))=TRUE,R534,VLOOKUP(R167,#REF!,2,FALSE))</f>
        <v>0</v>
      </c>
      <c r="S535" s="150">
        <f>IF(ISERROR(VLOOKUP(S167,#REF!,2,FALSE))=TRUE,S534,VLOOKUP(S167,#REF!,2,FALSE))</f>
        <v>0</v>
      </c>
    </row>
    <row r="536" spans="2:19" s="8" customFormat="1" ht="30" customHeight="1">
      <c r="B536" s="28"/>
      <c r="C536" s="79"/>
      <c r="D536" s="79"/>
      <c r="E536" s="150">
        <f>IF(ISERROR(VLOOKUP(E168,#REF!,2,FALSE))=TRUE,E535,VLOOKUP(E168,#REF!,2,FALSE))</f>
        <v>0</v>
      </c>
      <c r="F536" s="150">
        <f>IF(ISERROR(VLOOKUP(F168,#REF!,2,FALSE))=TRUE,F535,VLOOKUP(F168,#REF!,2,FALSE))</f>
        <v>0</v>
      </c>
      <c r="G536" s="150">
        <f>IF(ISERROR(VLOOKUP(G168,#REF!,2,FALSE))=TRUE,G535,VLOOKUP(G168,#REF!,2,FALSE))</f>
        <v>0</v>
      </c>
      <c r="H536" s="150">
        <f>IF(ISERROR(VLOOKUP(H168,#REF!,2,FALSE))=TRUE,H535,VLOOKUP(H168,#REF!,2,FALSE))</f>
        <v>0</v>
      </c>
      <c r="I536" s="150">
        <f>IF(ISERROR(VLOOKUP(I168,#REF!,2,FALSE))=TRUE,I535,VLOOKUP(I168,#REF!,2,FALSE))</f>
        <v>0</v>
      </c>
      <c r="J536" s="150">
        <f>IF(ISERROR(VLOOKUP(J168,#REF!,2,FALSE))=TRUE,J535,VLOOKUP(J168,#REF!,2,FALSE))</f>
        <v>0</v>
      </c>
      <c r="K536" s="150">
        <f>IF(ISERROR(VLOOKUP(K168,#REF!,2,FALSE))=TRUE,K535,VLOOKUP(K168,#REF!,2,FALSE))</f>
        <v>0</v>
      </c>
      <c r="L536" s="150">
        <f>IF(ISERROR(VLOOKUP(L168,#REF!,2,FALSE))=TRUE,L535,VLOOKUP(L168,#REF!,2,FALSE))</f>
        <v>0</v>
      </c>
      <c r="M536" s="150">
        <f>IF(ISERROR(VLOOKUP(M168,#REF!,2,FALSE))=TRUE,M535,VLOOKUP(M168,#REF!,2,FALSE))</f>
        <v>0</v>
      </c>
      <c r="N536" s="150">
        <f>IF(ISERROR(VLOOKUP(N168,#REF!,2,FALSE))=TRUE,N535,VLOOKUP(N168,#REF!,2,FALSE))</f>
        <v>0</v>
      </c>
      <c r="O536" s="150">
        <f>IF(ISERROR(VLOOKUP(O168,#REF!,2,FALSE))=TRUE,O535,VLOOKUP(O168,#REF!,2,FALSE))</f>
        <v>0</v>
      </c>
      <c r="P536" s="150">
        <f>IF(ISERROR(VLOOKUP(P168,#REF!,2,FALSE))=TRUE,P535,VLOOKUP(P168,#REF!,2,FALSE))</f>
        <v>0</v>
      </c>
      <c r="Q536" s="150">
        <f>IF(ISERROR(VLOOKUP(Q168,#REF!,2,FALSE))=TRUE,Q535,VLOOKUP(Q168,#REF!,2,FALSE))</f>
        <v>0</v>
      </c>
      <c r="R536" s="150">
        <f>IF(ISERROR(VLOOKUP(R168,#REF!,2,FALSE))=TRUE,R535,VLOOKUP(R168,#REF!,2,FALSE))</f>
        <v>0</v>
      </c>
      <c r="S536" s="150">
        <f>IF(ISERROR(VLOOKUP(S168,#REF!,2,FALSE))=TRUE,S535,VLOOKUP(S168,#REF!,2,FALSE))</f>
        <v>0</v>
      </c>
    </row>
    <row r="537" spans="2:19" s="8" customFormat="1" ht="30" customHeight="1">
      <c r="B537" s="28"/>
      <c r="C537" s="79"/>
      <c r="D537" s="79"/>
      <c r="E537" s="150">
        <f>IF(ISERROR(VLOOKUP(E169,#REF!,2,FALSE))=TRUE,E536,VLOOKUP(E169,#REF!,2,FALSE))</f>
        <v>0</v>
      </c>
      <c r="F537" s="150">
        <f>IF(ISERROR(VLOOKUP(F169,#REF!,2,FALSE))=TRUE,F536,VLOOKUP(F169,#REF!,2,FALSE))</f>
        <v>0</v>
      </c>
      <c r="G537" s="150">
        <f>IF(ISERROR(VLOOKUP(G169,#REF!,2,FALSE))=TRUE,G536,VLOOKUP(G169,#REF!,2,FALSE))</f>
        <v>0</v>
      </c>
      <c r="H537" s="150">
        <f>IF(ISERROR(VLOOKUP(H169,#REF!,2,FALSE))=TRUE,H536,VLOOKUP(H169,#REF!,2,FALSE))</f>
        <v>0</v>
      </c>
      <c r="I537" s="150">
        <f>IF(ISERROR(VLOOKUP(I169,#REF!,2,FALSE))=TRUE,I536,VLOOKUP(I169,#REF!,2,FALSE))</f>
        <v>0</v>
      </c>
      <c r="J537" s="150">
        <f>IF(ISERROR(VLOOKUP(J169,#REF!,2,FALSE))=TRUE,J536,VLOOKUP(J169,#REF!,2,FALSE))</f>
        <v>0</v>
      </c>
      <c r="K537" s="150">
        <f>IF(ISERROR(VLOOKUP(K169,#REF!,2,FALSE))=TRUE,K536,VLOOKUP(K169,#REF!,2,FALSE))</f>
        <v>0</v>
      </c>
      <c r="L537" s="150">
        <f>IF(ISERROR(VLOOKUP(L169,#REF!,2,FALSE))=TRUE,L536,VLOOKUP(L169,#REF!,2,FALSE))</f>
        <v>0</v>
      </c>
      <c r="M537" s="150">
        <f>IF(ISERROR(VLOOKUP(M169,#REF!,2,FALSE))=TRUE,M536,VLOOKUP(M169,#REF!,2,FALSE))</f>
        <v>0</v>
      </c>
      <c r="N537" s="150">
        <f>IF(ISERROR(VLOOKUP(N169,#REF!,2,FALSE))=TRUE,N536,VLOOKUP(N169,#REF!,2,FALSE))</f>
        <v>0</v>
      </c>
      <c r="O537" s="150">
        <f>IF(ISERROR(VLOOKUP(O169,#REF!,2,FALSE))=TRUE,O536,VLOOKUP(O169,#REF!,2,FALSE))</f>
        <v>0</v>
      </c>
      <c r="P537" s="150">
        <f>IF(ISERROR(VLOOKUP(P169,#REF!,2,FALSE))=TRUE,P536,VLOOKUP(P169,#REF!,2,FALSE))</f>
        <v>0</v>
      </c>
      <c r="Q537" s="150">
        <f>IF(ISERROR(VLOOKUP(Q169,#REF!,2,FALSE))=TRUE,Q536,VLOOKUP(Q169,#REF!,2,FALSE))</f>
        <v>0</v>
      </c>
      <c r="R537" s="150">
        <f>IF(ISERROR(VLOOKUP(R169,#REF!,2,FALSE))=TRUE,R536,VLOOKUP(R169,#REF!,2,FALSE))</f>
        <v>0</v>
      </c>
      <c r="S537" s="150">
        <f>IF(ISERROR(VLOOKUP(S169,#REF!,2,FALSE))=TRUE,S536,VLOOKUP(S169,#REF!,2,FALSE))</f>
        <v>0</v>
      </c>
    </row>
    <row r="538" spans="2:19" s="8" customFormat="1" ht="30" customHeight="1">
      <c r="B538" s="28"/>
      <c r="C538" s="79"/>
      <c r="D538" s="79"/>
      <c r="E538" s="150">
        <f>IF(ISERROR(VLOOKUP(E170,#REF!,2,FALSE))=TRUE,E537,VLOOKUP(E170,#REF!,2,FALSE))</f>
        <v>0</v>
      </c>
      <c r="F538" s="150">
        <f>IF(ISERROR(VLOOKUP(F170,#REF!,2,FALSE))=TRUE,F537,VLOOKUP(F170,#REF!,2,FALSE))</f>
        <v>0</v>
      </c>
      <c r="G538" s="150">
        <f>IF(ISERROR(VLOOKUP(G170,#REF!,2,FALSE))=TRUE,G537,VLOOKUP(G170,#REF!,2,FALSE))</f>
        <v>0</v>
      </c>
      <c r="H538" s="150">
        <f>IF(ISERROR(VLOOKUP(H170,#REF!,2,FALSE))=TRUE,H537,VLOOKUP(H170,#REF!,2,FALSE))</f>
        <v>0</v>
      </c>
      <c r="I538" s="150">
        <f>IF(ISERROR(VLOOKUP(I170,#REF!,2,FALSE))=TRUE,I537,VLOOKUP(I170,#REF!,2,FALSE))</f>
        <v>0</v>
      </c>
      <c r="J538" s="150">
        <f>IF(ISERROR(VLOOKUP(J170,#REF!,2,FALSE))=TRUE,J537,VLOOKUP(J170,#REF!,2,FALSE))</f>
        <v>0</v>
      </c>
      <c r="K538" s="150">
        <f>IF(ISERROR(VLOOKUP(K170,#REF!,2,FALSE))=TRUE,K537,VLOOKUP(K170,#REF!,2,FALSE))</f>
        <v>0</v>
      </c>
      <c r="L538" s="150">
        <f>IF(ISERROR(VLOOKUP(L170,#REF!,2,FALSE))=TRUE,L537,VLOOKUP(L170,#REF!,2,FALSE))</f>
        <v>0</v>
      </c>
      <c r="M538" s="150">
        <f>IF(ISERROR(VLOOKUP(M170,#REF!,2,FALSE))=TRUE,M537,VLOOKUP(M170,#REF!,2,FALSE))</f>
        <v>0</v>
      </c>
      <c r="N538" s="150">
        <f>IF(ISERROR(VLOOKUP(N170,#REF!,2,FALSE))=TRUE,N537,VLOOKUP(N170,#REF!,2,FALSE))</f>
        <v>0</v>
      </c>
      <c r="O538" s="150">
        <f>IF(ISERROR(VLOOKUP(O170,#REF!,2,FALSE))=TRUE,O537,VLOOKUP(O170,#REF!,2,FALSE))</f>
        <v>0</v>
      </c>
      <c r="P538" s="150">
        <f>IF(ISERROR(VLOOKUP(P170,#REF!,2,FALSE))=TRUE,P537,VLOOKUP(P170,#REF!,2,FALSE))</f>
        <v>0</v>
      </c>
      <c r="Q538" s="150">
        <f>IF(ISERROR(VLOOKUP(Q170,#REF!,2,FALSE))=TRUE,Q537,VLOOKUP(Q170,#REF!,2,FALSE))</f>
        <v>0</v>
      </c>
      <c r="R538" s="150">
        <f>IF(ISERROR(VLOOKUP(R170,#REF!,2,FALSE))=TRUE,R537,VLOOKUP(R170,#REF!,2,FALSE))</f>
        <v>0</v>
      </c>
      <c r="S538" s="150">
        <f>IF(ISERROR(VLOOKUP(S170,#REF!,2,FALSE))=TRUE,S537,VLOOKUP(S170,#REF!,2,FALSE))</f>
        <v>0</v>
      </c>
    </row>
    <row r="539" spans="2:19" s="8" customFormat="1" ht="30" customHeight="1">
      <c r="B539" s="28"/>
      <c r="C539" s="79"/>
      <c r="D539" s="79"/>
      <c r="E539" s="150">
        <f>IF(ISERROR(VLOOKUP(E171,#REF!,2,FALSE))=TRUE,E538,VLOOKUP(E171,#REF!,2,FALSE))</f>
        <v>0</v>
      </c>
      <c r="F539" s="150">
        <f>IF(ISERROR(VLOOKUP(F171,#REF!,2,FALSE))=TRUE,F538,VLOOKUP(F171,#REF!,2,FALSE))</f>
        <v>0</v>
      </c>
      <c r="G539" s="150">
        <f>IF(ISERROR(VLOOKUP(G171,#REF!,2,FALSE))=TRUE,G538,VLOOKUP(G171,#REF!,2,FALSE))</f>
        <v>0</v>
      </c>
      <c r="H539" s="150">
        <f>IF(ISERROR(VLOOKUP(H171,#REF!,2,FALSE))=TRUE,H538,VLOOKUP(H171,#REF!,2,FALSE))</f>
        <v>0</v>
      </c>
      <c r="I539" s="150">
        <f>IF(ISERROR(VLOOKUP(I171,#REF!,2,FALSE))=TRUE,I538,VLOOKUP(I171,#REF!,2,FALSE))</f>
        <v>0</v>
      </c>
      <c r="J539" s="150">
        <f>IF(ISERROR(VLOOKUP(J171,#REF!,2,FALSE))=TRUE,J538,VLOOKUP(J171,#REF!,2,FALSE))</f>
        <v>0</v>
      </c>
      <c r="K539" s="150">
        <f>IF(ISERROR(VLOOKUP(K171,#REF!,2,FALSE))=TRUE,K538,VLOOKUP(K171,#REF!,2,FALSE))</f>
        <v>0</v>
      </c>
      <c r="L539" s="150">
        <f>IF(ISERROR(VLOOKUP(L171,#REF!,2,FALSE))=TRUE,L538,VLOOKUP(L171,#REF!,2,FALSE))</f>
        <v>0</v>
      </c>
      <c r="M539" s="150">
        <f>IF(ISERROR(VLOOKUP(M171,#REF!,2,FALSE))=TRUE,M538,VLOOKUP(M171,#REF!,2,FALSE))</f>
        <v>0</v>
      </c>
      <c r="N539" s="150">
        <f>IF(ISERROR(VLOOKUP(N171,#REF!,2,FALSE))=TRUE,N538,VLOOKUP(N171,#REF!,2,FALSE))</f>
        <v>0</v>
      </c>
      <c r="O539" s="150">
        <f>IF(ISERROR(VLOOKUP(O171,#REF!,2,FALSE))=TRUE,O538,VLOOKUP(O171,#REF!,2,FALSE))</f>
        <v>0</v>
      </c>
      <c r="P539" s="150">
        <f>IF(ISERROR(VLOOKUP(P171,#REF!,2,FALSE))=TRUE,P538,VLOOKUP(P171,#REF!,2,FALSE))</f>
        <v>0</v>
      </c>
      <c r="Q539" s="150">
        <f>IF(ISERROR(VLOOKUP(Q171,#REF!,2,FALSE))=TRUE,Q538,VLOOKUP(Q171,#REF!,2,FALSE))</f>
        <v>0</v>
      </c>
      <c r="R539" s="150">
        <f>IF(ISERROR(VLOOKUP(R171,#REF!,2,FALSE))=TRUE,R538,VLOOKUP(R171,#REF!,2,FALSE))</f>
        <v>0</v>
      </c>
      <c r="S539" s="150">
        <f>IF(ISERROR(VLOOKUP(S171,#REF!,2,FALSE))=TRUE,S538,VLOOKUP(S171,#REF!,2,FALSE))</f>
        <v>0</v>
      </c>
    </row>
    <row r="540" spans="2:19" s="8" customFormat="1" ht="30" customHeight="1">
      <c r="B540" s="28"/>
      <c r="C540" s="79"/>
      <c r="D540" s="79"/>
      <c r="E540" s="150">
        <f>IF(ISERROR(VLOOKUP(E172,#REF!,2,FALSE))=TRUE,E539,VLOOKUP(E172,#REF!,2,FALSE))</f>
        <v>0</v>
      </c>
      <c r="F540" s="150">
        <f>IF(ISERROR(VLOOKUP(F172,#REF!,2,FALSE))=TRUE,F539,VLOOKUP(F172,#REF!,2,FALSE))</f>
        <v>0</v>
      </c>
      <c r="G540" s="150">
        <f>IF(ISERROR(VLOOKUP(G172,#REF!,2,FALSE))=TRUE,G539,VLOOKUP(G172,#REF!,2,FALSE))</f>
        <v>0</v>
      </c>
      <c r="H540" s="150">
        <f>IF(ISERROR(VLOOKUP(H172,#REF!,2,FALSE))=TRUE,H539,VLOOKUP(H172,#REF!,2,FALSE))</f>
        <v>0</v>
      </c>
      <c r="I540" s="150">
        <f>IF(ISERROR(VLOOKUP(I172,#REF!,2,FALSE))=TRUE,I539,VLOOKUP(I172,#REF!,2,FALSE))</f>
        <v>0</v>
      </c>
      <c r="J540" s="150">
        <f>IF(ISERROR(VLOOKUP(J172,#REF!,2,FALSE))=TRUE,J539,VLOOKUP(J172,#REF!,2,FALSE))</f>
        <v>0</v>
      </c>
      <c r="K540" s="150">
        <f>IF(ISERROR(VLOOKUP(K172,#REF!,2,FALSE))=TRUE,K539,VLOOKUP(K172,#REF!,2,FALSE))</f>
        <v>0</v>
      </c>
      <c r="L540" s="150">
        <f>IF(ISERROR(VLOOKUP(L172,#REF!,2,FALSE))=TRUE,L539,VLOOKUP(L172,#REF!,2,FALSE))</f>
        <v>0</v>
      </c>
      <c r="M540" s="150">
        <f>IF(ISERROR(VLOOKUP(M172,#REF!,2,FALSE))=TRUE,M539,VLOOKUP(M172,#REF!,2,FALSE))</f>
        <v>0</v>
      </c>
      <c r="N540" s="150">
        <f>IF(ISERROR(VLOOKUP(N172,#REF!,2,FALSE))=TRUE,N539,VLOOKUP(N172,#REF!,2,FALSE))</f>
        <v>0</v>
      </c>
      <c r="O540" s="150">
        <f>IF(ISERROR(VLOOKUP(O172,#REF!,2,FALSE))=TRUE,O539,VLOOKUP(O172,#REF!,2,FALSE))</f>
        <v>0</v>
      </c>
      <c r="P540" s="150">
        <f>IF(ISERROR(VLOOKUP(P172,#REF!,2,FALSE))=TRUE,P539,VLOOKUP(P172,#REF!,2,FALSE))</f>
        <v>0</v>
      </c>
      <c r="Q540" s="150">
        <f>IF(ISERROR(VLOOKUP(Q172,#REF!,2,FALSE))=TRUE,Q539,VLOOKUP(Q172,#REF!,2,FALSE))</f>
        <v>0</v>
      </c>
      <c r="R540" s="150">
        <f>IF(ISERROR(VLOOKUP(R172,#REF!,2,FALSE))=TRUE,R539,VLOOKUP(R172,#REF!,2,FALSE))</f>
        <v>0</v>
      </c>
      <c r="S540" s="150">
        <f>IF(ISERROR(VLOOKUP(S172,#REF!,2,FALSE))=TRUE,S539,VLOOKUP(S172,#REF!,2,FALSE))</f>
        <v>0</v>
      </c>
    </row>
    <row r="541" spans="2:19" s="8" customFormat="1" ht="30" customHeight="1">
      <c r="B541" s="28"/>
      <c r="C541" s="79"/>
      <c r="D541" s="79"/>
      <c r="E541" s="150">
        <f>IF(ISERROR(VLOOKUP(E173,#REF!,2,FALSE))=TRUE,E540,VLOOKUP(E173,#REF!,2,FALSE))</f>
        <v>0</v>
      </c>
      <c r="F541" s="150">
        <f>IF(ISERROR(VLOOKUP(F173,#REF!,2,FALSE))=TRUE,F540,VLOOKUP(F173,#REF!,2,FALSE))</f>
        <v>0</v>
      </c>
      <c r="G541" s="150">
        <f>IF(ISERROR(VLOOKUP(G173,#REF!,2,FALSE))=TRUE,G540,VLOOKUP(G173,#REF!,2,FALSE))</f>
        <v>0</v>
      </c>
      <c r="H541" s="150">
        <f>IF(ISERROR(VLOOKUP(H173,#REF!,2,FALSE))=TRUE,H540,VLOOKUP(H173,#REF!,2,FALSE))</f>
        <v>0</v>
      </c>
      <c r="I541" s="150">
        <f>IF(ISERROR(VLOOKUP(I173,#REF!,2,FALSE))=TRUE,I540,VLOOKUP(I173,#REF!,2,FALSE))</f>
        <v>0</v>
      </c>
      <c r="J541" s="150">
        <f>IF(ISERROR(VLOOKUP(J173,#REF!,2,FALSE))=TRUE,J540,VLOOKUP(J173,#REF!,2,FALSE))</f>
        <v>0</v>
      </c>
      <c r="K541" s="150">
        <f>IF(ISERROR(VLOOKUP(K173,#REF!,2,FALSE))=TRUE,K540,VLOOKUP(K173,#REF!,2,FALSE))</f>
        <v>0</v>
      </c>
      <c r="L541" s="150">
        <f>IF(ISERROR(VLOOKUP(L173,#REF!,2,FALSE))=TRUE,L540,VLOOKUP(L173,#REF!,2,FALSE))</f>
        <v>0</v>
      </c>
      <c r="M541" s="150">
        <f>IF(ISERROR(VLOOKUP(M173,#REF!,2,FALSE))=TRUE,M540,VLOOKUP(M173,#REF!,2,FALSE))</f>
        <v>0</v>
      </c>
      <c r="N541" s="150">
        <f>IF(ISERROR(VLOOKUP(N173,#REF!,2,FALSE))=TRUE,N540,VLOOKUP(N173,#REF!,2,FALSE))</f>
        <v>0</v>
      </c>
      <c r="O541" s="150">
        <f>IF(ISERROR(VLOOKUP(O173,#REF!,2,FALSE))=TRUE,O540,VLOOKUP(O173,#REF!,2,FALSE))</f>
        <v>0</v>
      </c>
      <c r="P541" s="150">
        <f>IF(ISERROR(VLOOKUP(P173,#REF!,2,FALSE))=TRUE,P540,VLOOKUP(P173,#REF!,2,FALSE))</f>
        <v>0</v>
      </c>
      <c r="Q541" s="150">
        <f>IF(ISERROR(VLOOKUP(Q173,#REF!,2,FALSE))=TRUE,Q540,VLOOKUP(Q173,#REF!,2,FALSE))</f>
        <v>0</v>
      </c>
      <c r="R541" s="150">
        <f>IF(ISERROR(VLOOKUP(R173,#REF!,2,FALSE))=TRUE,R540,VLOOKUP(R173,#REF!,2,FALSE))</f>
        <v>0</v>
      </c>
      <c r="S541" s="150">
        <f>IF(ISERROR(VLOOKUP(S173,#REF!,2,FALSE))=TRUE,S540,VLOOKUP(S173,#REF!,2,FALSE))</f>
        <v>0</v>
      </c>
    </row>
    <row r="542" spans="2:19" s="8" customFormat="1" ht="30" customHeight="1">
      <c r="B542" s="28"/>
      <c r="C542" s="79"/>
      <c r="D542" s="79"/>
      <c r="E542" s="150">
        <f>IF(ISERROR(VLOOKUP(E174,#REF!,2,FALSE))=TRUE,E541,VLOOKUP(E174,#REF!,2,FALSE))</f>
        <v>0</v>
      </c>
      <c r="F542" s="150">
        <f>IF(ISERROR(VLOOKUP(F174,#REF!,2,FALSE))=TRUE,F541,VLOOKUP(F174,#REF!,2,FALSE))</f>
        <v>0</v>
      </c>
      <c r="G542" s="150">
        <f>IF(ISERROR(VLOOKUP(G174,#REF!,2,FALSE))=TRUE,G541,VLOOKUP(G174,#REF!,2,FALSE))</f>
        <v>0</v>
      </c>
      <c r="H542" s="150">
        <f>IF(ISERROR(VLOOKUP(H174,#REF!,2,FALSE))=TRUE,H541,VLOOKUP(H174,#REF!,2,FALSE))</f>
        <v>0</v>
      </c>
      <c r="I542" s="150">
        <f>IF(ISERROR(VLOOKUP(I174,#REF!,2,FALSE))=TRUE,I541,VLOOKUP(I174,#REF!,2,FALSE))</f>
        <v>0</v>
      </c>
      <c r="J542" s="150">
        <f>IF(ISERROR(VLOOKUP(J174,#REF!,2,FALSE))=TRUE,J541,VLOOKUP(J174,#REF!,2,FALSE))</f>
        <v>0</v>
      </c>
      <c r="K542" s="150">
        <f>IF(ISERROR(VLOOKUP(K174,#REF!,2,FALSE))=TRUE,K541,VLOOKUP(K174,#REF!,2,FALSE))</f>
        <v>0</v>
      </c>
      <c r="L542" s="150">
        <f>IF(ISERROR(VLOOKUP(L174,#REF!,2,FALSE))=TRUE,L541,VLOOKUP(L174,#REF!,2,FALSE))</f>
        <v>0</v>
      </c>
      <c r="M542" s="150">
        <f>IF(ISERROR(VLOOKUP(M174,#REF!,2,FALSE))=TRUE,M541,VLOOKUP(M174,#REF!,2,FALSE))</f>
        <v>0</v>
      </c>
      <c r="N542" s="150">
        <f>IF(ISERROR(VLOOKUP(N174,#REF!,2,FALSE))=TRUE,N541,VLOOKUP(N174,#REF!,2,FALSE))</f>
        <v>0</v>
      </c>
      <c r="O542" s="150">
        <f>IF(ISERROR(VLOOKUP(O174,#REF!,2,FALSE))=TRUE,O541,VLOOKUP(O174,#REF!,2,FALSE))</f>
        <v>0</v>
      </c>
      <c r="P542" s="150">
        <f>IF(ISERROR(VLOOKUP(P174,#REF!,2,FALSE))=TRUE,P541,VLOOKUP(P174,#REF!,2,FALSE))</f>
        <v>0</v>
      </c>
      <c r="Q542" s="150">
        <f>IF(ISERROR(VLOOKUP(Q174,#REF!,2,FALSE))=TRUE,Q541,VLOOKUP(Q174,#REF!,2,FALSE))</f>
        <v>0</v>
      </c>
      <c r="R542" s="150">
        <f>IF(ISERROR(VLOOKUP(R174,#REF!,2,FALSE))=TRUE,R541,VLOOKUP(R174,#REF!,2,FALSE))</f>
        <v>0</v>
      </c>
      <c r="S542" s="150">
        <f>IF(ISERROR(VLOOKUP(S174,#REF!,2,FALSE))=TRUE,S541,VLOOKUP(S174,#REF!,2,FALSE))</f>
        <v>0</v>
      </c>
    </row>
    <row r="543" spans="2:19" s="8" customFormat="1" ht="30" customHeight="1">
      <c r="B543" s="28"/>
      <c r="C543" s="79"/>
      <c r="D543" s="79"/>
      <c r="E543" s="150">
        <f>IF(ISERROR(VLOOKUP(E175,#REF!,2,FALSE))=TRUE,E542,VLOOKUP(E175,#REF!,2,FALSE))</f>
        <v>0</v>
      </c>
      <c r="F543" s="150">
        <f>IF(ISERROR(VLOOKUP(F175,#REF!,2,FALSE))=TRUE,F542,VLOOKUP(F175,#REF!,2,FALSE))</f>
        <v>0</v>
      </c>
      <c r="G543" s="150">
        <f>IF(ISERROR(VLOOKUP(G175,#REF!,2,FALSE))=TRUE,G542,VLOOKUP(G175,#REF!,2,FALSE))</f>
        <v>0</v>
      </c>
      <c r="H543" s="150">
        <f>IF(ISERROR(VLOOKUP(H175,#REF!,2,FALSE))=TRUE,H542,VLOOKUP(H175,#REF!,2,FALSE))</f>
        <v>0</v>
      </c>
      <c r="I543" s="150">
        <f>IF(ISERROR(VLOOKUP(I175,#REF!,2,FALSE))=TRUE,I542,VLOOKUP(I175,#REF!,2,FALSE))</f>
        <v>0</v>
      </c>
      <c r="J543" s="150">
        <f>IF(ISERROR(VLOOKUP(J175,#REF!,2,FALSE))=TRUE,J542,VLOOKUP(J175,#REF!,2,FALSE))</f>
        <v>0</v>
      </c>
      <c r="K543" s="150">
        <f>IF(ISERROR(VLOOKUP(K175,#REF!,2,FALSE))=TRUE,K542,VLOOKUP(K175,#REF!,2,FALSE))</f>
        <v>0</v>
      </c>
      <c r="L543" s="150">
        <f>IF(ISERROR(VLOOKUP(L175,#REF!,2,FALSE))=TRUE,L542,VLOOKUP(L175,#REF!,2,FALSE))</f>
        <v>0</v>
      </c>
      <c r="M543" s="150">
        <f>IF(ISERROR(VLOOKUP(M175,#REF!,2,FALSE))=TRUE,M542,VLOOKUP(M175,#REF!,2,FALSE))</f>
        <v>0</v>
      </c>
      <c r="N543" s="150">
        <f>IF(ISERROR(VLOOKUP(N175,#REF!,2,FALSE))=TRUE,N542,VLOOKUP(N175,#REF!,2,FALSE))</f>
        <v>0</v>
      </c>
      <c r="O543" s="150">
        <f>IF(ISERROR(VLOOKUP(O175,#REF!,2,FALSE))=TRUE,O542,VLOOKUP(O175,#REF!,2,FALSE))</f>
        <v>0</v>
      </c>
      <c r="P543" s="150">
        <f>IF(ISERROR(VLOOKUP(P175,#REF!,2,FALSE))=TRUE,P542,VLOOKUP(P175,#REF!,2,FALSE))</f>
        <v>0</v>
      </c>
      <c r="Q543" s="150">
        <f>IF(ISERROR(VLOOKUP(Q175,#REF!,2,FALSE))=TRUE,Q542,VLOOKUP(Q175,#REF!,2,FALSE))</f>
        <v>0</v>
      </c>
      <c r="R543" s="150">
        <f>IF(ISERROR(VLOOKUP(R175,#REF!,2,FALSE))=TRUE,R542,VLOOKUP(R175,#REF!,2,FALSE))</f>
        <v>0</v>
      </c>
      <c r="S543" s="150">
        <f>IF(ISERROR(VLOOKUP(S175,#REF!,2,FALSE))=TRUE,S542,VLOOKUP(S175,#REF!,2,FALSE))</f>
        <v>0</v>
      </c>
    </row>
    <row r="544" spans="2:19" s="8" customFormat="1" ht="30" customHeight="1">
      <c r="B544" s="28"/>
      <c r="C544" s="79"/>
      <c r="D544" s="79"/>
      <c r="E544" s="150">
        <f>IF(ISERROR(VLOOKUP(E176,#REF!,2,FALSE))=TRUE,E543,VLOOKUP(E176,#REF!,2,FALSE))</f>
        <v>0</v>
      </c>
      <c r="F544" s="150">
        <f>IF(ISERROR(VLOOKUP(F176,#REF!,2,FALSE))=TRUE,F543,VLOOKUP(F176,#REF!,2,FALSE))</f>
        <v>0</v>
      </c>
      <c r="G544" s="150">
        <f>IF(ISERROR(VLOOKUP(G176,#REF!,2,FALSE))=TRUE,G543,VLOOKUP(G176,#REF!,2,FALSE))</f>
        <v>0</v>
      </c>
      <c r="H544" s="150">
        <f>IF(ISERROR(VLOOKUP(H176,#REF!,2,FALSE))=TRUE,H543,VLOOKUP(H176,#REF!,2,FALSE))</f>
        <v>0</v>
      </c>
      <c r="I544" s="150">
        <f>IF(ISERROR(VLOOKUP(I176,#REF!,2,FALSE))=TRUE,I543,VLOOKUP(I176,#REF!,2,FALSE))</f>
        <v>0</v>
      </c>
      <c r="J544" s="150">
        <f>IF(ISERROR(VLOOKUP(J176,#REF!,2,FALSE))=TRUE,J543,VLOOKUP(J176,#REF!,2,FALSE))</f>
        <v>0</v>
      </c>
      <c r="K544" s="150">
        <f>IF(ISERROR(VLOOKUP(K176,#REF!,2,FALSE))=TRUE,K543,VLOOKUP(K176,#REF!,2,FALSE))</f>
        <v>0</v>
      </c>
      <c r="L544" s="150">
        <f>IF(ISERROR(VLOOKUP(L176,#REF!,2,FALSE))=TRUE,L543,VLOOKUP(L176,#REF!,2,FALSE))</f>
        <v>0</v>
      </c>
      <c r="M544" s="150">
        <f>IF(ISERROR(VLOOKUP(M176,#REF!,2,FALSE))=TRUE,M543,VLOOKUP(M176,#REF!,2,FALSE))</f>
        <v>0</v>
      </c>
      <c r="N544" s="150">
        <f>IF(ISERROR(VLOOKUP(N176,#REF!,2,FALSE))=TRUE,N543,VLOOKUP(N176,#REF!,2,FALSE))</f>
        <v>0</v>
      </c>
      <c r="O544" s="150">
        <f>IF(ISERROR(VLOOKUP(O176,#REF!,2,FALSE))=TRUE,O543,VLOOKUP(O176,#REF!,2,FALSE))</f>
        <v>0</v>
      </c>
      <c r="P544" s="150">
        <f>IF(ISERROR(VLOOKUP(P176,#REF!,2,FALSE))=TRUE,P543,VLOOKUP(P176,#REF!,2,FALSE))</f>
        <v>0</v>
      </c>
      <c r="Q544" s="150">
        <f>IF(ISERROR(VLOOKUP(Q176,#REF!,2,FALSE))=TRUE,Q543,VLOOKUP(Q176,#REF!,2,FALSE))</f>
        <v>0</v>
      </c>
      <c r="R544" s="150">
        <f>IF(ISERROR(VLOOKUP(R176,#REF!,2,FALSE))=TRUE,R543,VLOOKUP(R176,#REF!,2,FALSE))</f>
        <v>0</v>
      </c>
      <c r="S544" s="150">
        <f>IF(ISERROR(VLOOKUP(S176,#REF!,2,FALSE))=TRUE,S543,VLOOKUP(S176,#REF!,2,FALSE))</f>
        <v>0</v>
      </c>
    </row>
    <row r="545" spans="2:19" s="8" customFormat="1" ht="30" customHeight="1">
      <c r="B545" s="28"/>
      <c r="C545" s="79"/>
      <c r="D545" s="79"/>
      <c r="E545" s="150">
        <f>IF(ISERROR(VLOOKUP(E177,#REF!,2,FALSE))=TRUE,E544,VLOOKUP(E177,#REF!,2,FALSE))</f>
        <v>0</v>
      </c>
      <c r="F545" s="150">
        <f>IF(ISERROR(VLOOKUP(F177,#REF!,2,FALSE))=TRUE,F544,VLOOKUP(F177,#REF!,2,FALSE))</f>
        <v>0</v>
      </c>
      <c r="G545" s="150">
        <f>IF(ISERROR(VLOOKUP(G177,#REF!,2,FALSE))=TRUE,G544,VLOOKUP(G177,#REF!,2,FALSE))</f>
        <v>0</v>
      </c>
      <c r="H545" s="150">
        <f>IF(ISERROR(VLOOKUP(H177,#REF!,2,FALSE))=TRUE,H544,VLOOKUP(H177,#REF!,2,FALSE))</f>
        <v>0</v>
      </c>
      <c r="I545" s="150">
        <f>IF(ISERROR(VLOOKUP(I177,#REF!,2,FALSE))=TRUE,I544,VLOOKUP(I177,#REF!,2,FALSE))</f>
        <v>0</v>
      </c>
      <c r="J545" s="150">
        <f>IF(ISERROR(VLOOKUP(J177,#REF!,2,FALSE))=TRUE,J544,VLOOKUP(J177,#REF!,2,FALSE))</f>
        <v>0</v>
      </c>
      <c r="K545" s="150">
        <f>IF(ISERROR(VLOOKUP(K177,#REF!,2,FALSE))=TRUE,K544,VLOOKUP(K177,#REF!,2,FALSE))</f>
        <v>0</v>
      </c>
      <c r="L545" s="150">
        <f>IF(ISERROR(VLOOKUP(L177,#REF!,2,FALSE))=TRUE,L544,VLOOKUP(L177,#REF!,2,FALSE))</f>
        <v>0</v>
      </c>
      <c r="M545" s="150">
        <f>IF(ISERROR(VLOOKUP(M177,#REF!,2,FALSE))=TRUE,M544,VLOOKUP(M177,#REF!,2,FALSE))</f>
        <v>0</v>
      </c>
      <c r="N545" s="150">
        <f>IF(ISERROR(VLOOKUP(N177,#REF!,2,FALSE))=TRUE,N544,VLOOKUP(N177,#REF!,2,FALSE))</f>
        <v>0</v>
      </c>
      <c r="O545" s="150">
        <f>IF(ISERROR(VLOOKUP(O177,#REF!,2,FALSE))=TRUE,O544,VLOOKUP(O177,#REF!,2,FALSE))</f>
        <v>0</v>
      </c>
      <c r="P545" s="150">
        <f>IF(ISERROR(VLOOKUP(P177,#REF!,2,FALSE))=TRUE,P544,VLOOKUP(P177,#REF!,2,FALSE))</f>
        <v>0</v>
      </c>
      <c r="Q545" s="150">
        <f>IF(ISERROR(VLOOKUP(Q177,#REF!,2,FALSE))=TRUE,Q544,VLOOKUP(Q177,#REF!,2,FALSE))</f>
        <v>0</v>
      </c>
      <c r="R545" s="150">
        <f>IF(ISERROR(VLOOKUP(R177,#REF!,2,FALSE))=TRUE,R544,VLOOKUP(R177,#REF!,2,FALSE))</f>
        <v>0</v>
      </c>
      <c r="S545" s="150">
        <f>IF(ISERROR(VLOOKUP(S177,#REF!,2,FALSE))=TRUE,S544,VLOOKUP(S177,#REF!,2,FALSE))</f>
        <v>0</v>
      </c>
    </row>
    <row r="546" spans="2:19" s="8" customFormat="1" ht="30" customHeight="1">
      <c r="B546" s="28"/>
      <c r="C546" s="79"/>
      <c r="D546" s="79"/>
      <c r="E546" s="150">
        <f>IF(ISERROR(VLOOKUP(E178,#REF!,2,FALSE))=TRUE,E545,VLOOKUP(E178,#REF!,2,FALSE))</f>
        <v>0</v>
      </c>
      <c r="F546" s="150">
        <f>IF(ISERROR(VLOOKUP(F178,#REF!,2,FALSE))=TRUE,F545,VLOOKUP(F178,#REF!,2,FALSE))</f>
        <v>0</v>
      </c>
      <c r="G546" s="150">
        <f>IF(ISERROR(VLOOKUP(G178,#REF!,2,FALSE))=TRUE,G545,VLOOKUP(G178,#REF!,2,FALSE))</f>
        <v>0</v>
      </c>
      <c r="H546" s="150">
        <f>IF(ISERROR(VLOOKUP(H178,#REF!,2,FALSE))=TRUE,H545,VLOOKUP(H178,#REF!,2,FALSE))</f>
        <v>0</v>
      </c>
      <c r="I546" s="150">
        <f>IF(ISERROR(VLOOKUP(I178,#REF!,2,FALSE))=TRUE,I545,VLOOKUP(I178,#REF!,2,FALSE))</f>
        <v>0</v>
      </c>
      <c r="J546" s="150">
        <f>IF(ISERROR(VLOOKUP(J178,#REF!,2,FALSE))=TRUE,J545,VLOOKUP(J178,#REF!,2,FALSE))</f>
        <v>0</v>
      </c>
      <c r="K546" s="150">
        <f>IF(ISERROR(VLOOKUP(K178,#REF!,2,FALSE))=TRUE,K545,VLOOKUP(K178,#REF!,2,FALSE))</f>
        <v>0</v>
      </c>
      <c r="L546" s="150">
        <f>IF(ISERROR(VLOOKUP(L178,#REF!,2,FALSE))=TRUE,L545,VLOOKUP(L178,#REF!,2,FALSE))</f>
        <v>0</v>
      </c>
      <c r="M546" s="150">
        <f>IF(ISERROR(VLOOKUP(M178,#REF!,2,FALSE))=TRUE,M545,VLOOKUP(M178,#REF!,2,FALSE))</f>
        <v>0</v>
      </c>
      <c r="N546" s="150">
        <f>IF(ISERROR(VLOOKUP(N178,#REF!,2,FALSE))=TRUE,N545,VLOOKUP(N178,#REF!,2,FALSE))</f>
        <v>0</v>
      </c>
      <c r="O546" s="150">
        <f>IF(ISERROR(VLOOKUP(O178,#REF!,2,FALSE))=TRUE,O545,VLOOKUP(O178,#REF!,2,FALSE))</f>
        <v>0</v>
      </c>
      <c r="P546" s="150">
        <f>IF(ISERROR(VLOOKUP(P178,#REF!,2,FALSE))=TRUE,P545,VLOOKUP(P178,#REF!,2,FALSE))</f>
        <v>0</v>
      </c>
      <c r="Q546" s="150">
        <f>IF(ISERROR(VLOOKUP(Q178,#REF!,2,FALSE))=TRUE,Q545,VLOOKUP(Q178,#REF!,2,FALSE))</f>
        <v>0</v>
      </c>
      <c r="R546" s="150">
        <f>IF(ISERROR(VLOOKUP(R178,#REF!,2,FALSE))=TRUE,R545,VLOOKUP(R178,#REF!,2,FALSE))</f>
        <v>0</v>
      </c>
      <c r="S546" s="150">
        <f>IF(ISERROR(VLOOKUP(S178,#REF!,2,FALSE))=TRUE,S545,VLOOKUP(S178,#REF!,2,FALSE))</f>
        <v>0</v>
      </c>
    </row>
    <row r="547" spans="2:19" s="8" customFormat="1" ht="30" customHeight="1">
      <c r="B547" s="28"/>
      <c r="C547" s="79"/>
      <c r="D547" s="79"/>
      <c r="E547" s="150">
        <f>IF(ISERROR(VLOOKUP(E179,#REF!,2,FALSE))=TRUE,E546,VLOOKUP(E179,#REF!,2,FALSE))</f>
        <v>0</v>
      </c>
      <c r="F547" s="150">
        <f>IF(ISERROR(VLOOKUP(F179,#REF!,2,FALSE))=TRUE,F546,VLOOKUP(F179,#REF!,2,FALSE))</f>
        <v>0</v>
      </c>
      <c r="G547" s="150">
        <f>IF(ISERROR(VLOOKUP(G179,#REF!,2,FALSE))=TRUE,G546,VLOOKUP(G179,#REF!,2,FALSE))</f>
        <v>0</v>
      </c>
      <c r="H547" s="150">
        <f>IF(ISERROR(VLOOKUP(H179,#REF!,2,FALSE))=TRUE,H546,VLOOKUP(H179,#REF!,2,FALSE))</f>
        <v>0</v>
      </c>
      <c r="I547" s="150">
        <f>IF(ISERROR(VLOOKUP(I179,#REF!,2,FALSE))=TRUE,I546,VLOOKUP(I179,#REF!,2,FALSE))</f>
        <v>0</v>
      </c>
      <c r="J547" s="150">
        <f>IF(ISERROR(VLOOKUP(J179,#REF!,2,FALSE))=TRUE,J546,VLOOKUP(J179,#REF!,2,FALSE))</f>
        <v>0</v>
      </c>
      <c r="K547" s="150">
        <f>IF(ISERROR(VLOOKUP(K179,#REF!,2,FALSE))=TRUE,K546,VLOOKUP(K179,#REF!,2,FALSE))</f>
        <v>0</v>
      </c>
      <c r="L547" s="150">
        <f>IF(ISERROR(VLOOKUP(L179,#REF!,2,FALSE))=TRUE,L546,VLOOKUP(L179,#REF!,2,FALSE))</f>
        <v>0</v>
      </c>
      <c r="M547" s="150">
        <f>IF(ISERROR(VLOOKUP(M179,#REF!,2,FALSE))=TRUE,M546,VLOOKUP(M179,#REF!,2,FALSE))</f>
        <v>0</v>
      </c>
      <c r="N547" s="150">
        <f>IF(ISERROR(VLOOKUP(N179,#REF!,2,FALSE))=TRUE,N546,VLOOKUP(N179,#REF!,2,FALSE))</f>
        <v>0</v>
      </c>
      <c r="O547" s="150">
        <f>IF(ISERROR(VLOOKUP(O179,#REF!,2,FALSE))=TRUE,O546,VLOOKUP(O179,#REF!,2,FALSE))</f>
        <v>0</v>
      </c>
      <c r="P547" s="150">
        <f>IF(ISERROR(VLOOKUP(P179,#REF!,2,FALSE))=TRUE,P546,VLOOKUP(P179,#REF!,2,FALSE))</f>
        <v>0</v>
      </c>
      <c r="Q547" s="150">
        <f>IF(ISERROR(VLOOKUP(Q179,#REF!,2,FALSE))=TRUE,Q546,VLOOKUP(Q179,#REF!,2,FALSE))</f>
        <v>0</v>
      </c>
      <c r="R547" s="150">
        <f>IF(ISERROR(VLOOKUP(R179,#REF!,2,FALSE))=TRUE,R546,VLOOKUP(R179,#REF!,2,FALSE))</f>
        <v>0</v>
      </c>
      <c r="S547" s="150">
        <f>IF(ISERROR(VLOOKUP(S179,#REF!,2,FALSE))=TRUE,S546,VLOOKUP(S179,#REF!,2,FALSE))</f>
        <v>0</v>
      </c>
    </row>
    <row r="548" spans="2:19" s="8" customFormat="1" ht="30" customHeight="1">
      <c r="B548" s="28"/>
      <c r="C548" s="79"/>
      <c r="D548" s="79"/>
      <c r="E548" s="150">
        <f>IF(ISERROR(VLOOKUP(E180,#REF!,2,FALSE))=TRUE,E547,VLOOKUP(E180,#REF!,2,FALSE))</f>
        <v>0</v>
      </c>
      <c r="F548" s="150">
        <f>IF(ISERROR(VLOOKUP(F180,#REF!,2,FALSE))=TRUE,F547,VLOOKUP(F180,#REF!,2,FALSE))</f>
        <v>0</v>
      </c>
      <c r="G548" s="150">
        <f>IF(ISERROR(VLOOKUP(G180,#REF!,2,FALSE))=TRUE,G547,VLOOKUP(G180,#REF!,2,FALSE))</f>
        <v>0</v>
      </c>
      <c r="H548" s="150">
        <f>IF(ISERROR(VLOOKUP(H180,#REF!,2,FALSE))=TRUE,H547,VLOOKUP(H180,#REF!,2,FALSE))</f>
        <v>0</v>
      </c>
      <c r="I548" s="150">
        <f>IF(ISERROR(VLOOKUP(I180,#REF!,2,FALSE))=TRUE,I547,VLOOKUP(I180,#REF!,2,FALSE))</f>
        <v>0</v>
      </c>
      <c r="J548" s="150">
        <f>IF(ISERROR(VLOOKUP(J180,#REF!,2,FALSE))=TRUE,J547,VLOOKUP(J180,#REF!,2,FALSE))</f>
        <v>0</v>
      </c>
      <c r="K548" s="150">
        <f>IF(ISERROR(VLOOKUP(K180,#REF!,2,FALSE))=TRUE,K547,VLOOKUP(K180,#REF!,2,FALSE))</f>
        <v>0</v>
      </c>
      <c r="L548" s="150">
        <f>IF(ISERROR(VLOOKUP(L180,#REF!,2,FALSE))=TRUE,L547,VLOOKUP(L180,#REF!,2,FALSE))</f>
        <v>0</v>
      </c>
      <c r="M548" s="150">
        <f>IF(ISERROR(VLOOKUP(M180,#REF!,2,FALSE))=TRUE,M547,VLOOKUP(M180,#REF!,2,FALSE))</f>
        <v>0</v>
      </c>
      <c r="N548" s="150">
        <f>IF(ISERROR(VLOOKUP(N180,#REF!,2,FALSE))=TRUE,N547,VLOOKUP(N180,#REF!,2,FALSE))</f>
        <v>0</v>
      </c>
      <c r="O548" s="150">
        <f>IF(ISERROR(VLOOKUP(O180,#REF!,2,FALSE))=TRUE,O547,VLOOKUP(O180,#REF!,2,FALSE))</f>
        <v>0</v>
      </c>
      <c r="P548" s="150">
        <f>IF(ISERROR(VLOOKUP(P180,#REF!,2,FALSE))=TRUE,P547,VLOOKUP(P180,#REF!,2,FALSE))</f>
        <v>0</v>
      </c>
      <c r="Q548" s="150">
        <f>IF(ISERROR(VLOOKUP(Q180,#REF!,2,FALSE))=TRUE,Q547,VLOOKUP(Q180,#REF!,2,FALSE))</f>
        <v>0</v>
      </c>
      <c r="R548" s="150">
        <f>IF(ISERROR(VLOOKUP(R180,#REF!,2,FALSE))=TRUE,R547,VLOOKUP(R180,#REF!,2,FALSE))</f>
        <v>0</v>
      </c>
      <c r="S548" s="150">
        <f>IF(ISERROR(VLOOKUP(S180,#REF!,2,FALSE))=TRUE,S547,VLOOKUP(S180,#REF!,2,FALSE))</f>
        <v>0</v>
      </c>
    </row>
    <row r="549" spans="2:19" s="8" customFormat="1" ht="30" customHeight="1">
      <c r="B549" s="28"/>
      <c r="C549" s="79"/>
      <c r="D549" s="79"/>
      <c r="E549" s="150">
        <f>IF(ISERROR(VLOOKUP(E181,#REF!,2,FALSE))=TRUE,E548,VLOOKUP(E181,#REF!,2,FALSE))</f>
        <v>0</v>
      </c>
      <c r="F549" s="150">
        <f>IF(ISERROR(VLOOKUP(F181,#REF!,2,FALSE))=TRUE,F548,VLOOKUP(F181,#REF!,2,FALSE))</f>
        <v>0</v>
      </c>
      <c r="G549" s="150">
        <f>IF(ISERROR(VLOOKUP(G181,#REF!,2,FALSE))=TRUE,G548,VLOOKUP(G181,#REF!,2,FALSE))</f>
        <v>0</v>
      </c>
      <c r="H549" s="150">
        <f>IF(ISERROR(VLOOKUP(H181,#REF!,2,FALSE))=TRUE,H548,VLOOKUP(H181,#REF!,2,FALSE))</f>
        <v>0</v>
      </c>
      <c r="I549" s="150">
        <f>IF(ISERROR(VLOOKUP(I181,#REF!,2,FALSE))=TRUE,I548,VLOOKUP(I181,#REF!,2,FALSE))</f>
        <v>0</v>
      </c>
      <c r="J549" s="150">
        <f>IF(ISERROR(VLOOKUP(J181,#REF!,2,FALSE))=TRUE,J548,VLOOKUP(J181,#REF!,2,FALSE))</f>
        <v>0</v>
      </c>
      <c r="K549" s="150">
        <f>IF(ISERROR(VLOOKUP(K181,#REF!,2,FALSE))=TRUE,K548,VLOOKUP(K181,#REF!,2,FALSE))</f>
        <v>0</v>
      </c>
      <c r="L549" s="150">
        <f>IF(ISERROR(VLOOKUP(L181,#REF!,2,FALSE))=TRUE,L548,VLOOKUP(L181,#REF!,2,FALSE))</f>
        <v>0</v>
      </c>
      <c r="M549" s="150">
        <f>IF(ISERROR(VLOOKUP(M181,#REF!,2,FALSE))=TRUE,M548,VLOOKUP(M181,#REF!,2,FALSE))</f>
        <v>0</v>
      </c>
      <c r="N549" s="150">
        <f>IF(ISERROR(VLOOKUP(N181,#REF!,2,FALSE))=TRUE,N548,VLOOKUP(N181,#REF!,2,FALSE))</f>
        <v>0</v>
      </c>
      <c r="O549" s="150">
        <f>IF(ISERROR(VLOOKUP(O181,#REF!,2,FALSE))=TRUE,O548,VLOOKUP(O181,#REF!,2,FALSE))</f>
        <v>0</v>
      </c>
      <c r="P549" s="150">
        <f>IF(ISERROR(VLOOKUP(P181,#REF!,2,FALSE))=TRUE,P548,VLOOKUP(P181,#REF!,2,FALSE))</f>
        <v>0</v>
      </c>
      <c r="Q549" s="150">
        <f>IF(ISERROR(VLOOKUP(Q181,#REF!,2,FALSE))=TRUE,Q548,VLOOKUP(Q181,#REF!,2,FALSE))</f>
        <v>0</v>
      </c>
      <c r="R549" s="150">
        <f>IF(ISERROR(VLOOKUP(R181,#REF!,2,FALSE))=TRUE,R548,VLOOKUP(R181,#REF!,2,FALSE))</f>
        <v>0</v>
      </c>
      <c r="S549" s="150">
        <f>IF(ISERROR(VLOOKUP(S181,#REF!,2,FALSE))=TRUE,S548,VLOOKUP(S181,#REF!,2,FALSE))</f>
        <v>0</v>
      </c>
    </row>
    <row r="550" spans="2:19" s="8" customFormat="1" ht="30" customHeight="1">
      <c r="B550" s="28"/>
      <c r="C550" s="79"/>
      <c r="D550" s="79"/>
      <c r="E550" s="150">
        <f>IF(ISERROR(VLOOKUP(E182,#REF!,2,FALSE))=TRUE,E549,VLOOKUP(E182,#REF!,2,FALSE))</f>
        <v>0</v>
      </c>
      <c r="F550" s="150">
        <f>IF(ISERROR(VLOOKUP(F182,#REF!,2,FALSE))=TRUE,F549,VLOOKUP(F182,#REF!,2,FALSE))</f>
        <v>0</v>
      </c>
      <c r="G550" s="150">
        <f>IF(ISERROR(VLOOKUP(G182,#REF!,2,FALSE))=TRUE,G549,VLOOKUP(G182,#REF!,2,FALSE))</f>
        <v>0</v>
      </c>
      <c r="H550" s="150">
        <f>IF(ISERROR(VLOOKUP(H182,#REF!,2,FALSE))=TRUE,H549,VLOOKUP(H182,#REF!,2,FALSE))</f>
        <v>0</v>
      </c>
      <c r="I550" s="150">
        <f>IF(ISERROR(VLOOKUP(I182,#REF!,2,FALSE))=TRUE,I549,VLOOKUP(I182,#REF!,2,FALSE))</f>
        <v>0</v>
      </c>
      <c r="J550" s="150">
        <f>IF(ISERROR(VLOOKUP(J182,#REF!,2,FALSE))=TRUE,J549,VLOOKUP(J182,#REF!,2,FALSE))</f>
        <v>0</v>
      </c>
      <c r="K550" s="150">
        <f>IF(ISERROR(VLOOKUP(K182,#REF!,2,FALSE))=TRUE,K549,VLOOKUP(K182,#REF!,2,FALSE))</f>
        <v>0</v>
      </c>
      <c r="L550" s="150">
        <f>IF(ISERROR(VLOOKUP(L182,#REF!,2,FALSE))=TRUE,L549,VLOOKUP(L182,#REF!,2,FALSE))</f>
        <v>0</v>
      </c>
      <c r="M550" s="150">
        <f>IF(ISERROR(VLOOKUP(M182,#REF!,2,FALSE))=TRUE,M549,VLOOKUP(M182,#REF!,2,FALSE))</f>
        <v>0</v>
      </c>
      <c r="N550" s="150">
        <f>IF(ISERROR(VLOOKUP(N182,#REF!,2,FALSE))=TRUE,N549,VLOOKUP(N182,#REF!,2,FALSE))</f>
        <v>0</v>
      </c>
      <c r="O550" s="150">
        <f>IF(ISERROR(VLOOKUP(O182,#REF!,2,FALSE))=TRUE,O549,VLOOKUP(O182,#REF!,2,FALSE))</f>
        <v>0</v>
      </c>
      <c r="P550" s="150">
        <f>IF(ISERROR(VLOOKUP(P182,#REF!,2,FALSE))=TRUE,P549,VLOOKUP(P182,#REF!,2,FALSE))</f>
        <v>0</v>
      </c>
      <c r="Q550" s="150">
        <f>IF(ISERROR(VLOOKUP(Q182,#REF!,2,FALSE))=TRUE,Q549,VLOOKUP(Q182,#REF!,2,FALSE))</f>
        <v>0</v>
      </c>
      <c r="R550" s="150">
        <f>IF(ISERROR(VLOOKUP(R182,#REF!,2,FALSE))=TRUE,R549,VLOOKUP(R182,#REF!,2,FALSE))</f>
        <v>0</v>
      </c>
      <c r="S550" s="150">
        <f>IF(ISERROR(VLOOKUP(S182,#REF!,2,FALSE))=TRUE,S549,VLOOKUP(S182,#REF!,2,FALSE))</f>
        <v>0</v>
      </c>
    </row>
    <row r="551" spans="2:19" s="8" customFormat="1" ht="30" customHeight="1">
      <c r="B551" s="28"/>
      <c r="C551" s="79"/>
      <c r="D551" s="79"/>
      <c r="E551" s="150">
        <f>IF(ISERROR(VLOOKUP(E183,#REF!,2,FALSE))=TRUE,E550,VLOOKUP(E183,#REF!,2,FALSE))</f>
        <v>0</v>
      </c>
      <c r="F551" s="150">
        <f>IF(ISERROR(VLOOKUP(F183,#REF!,2,FALSE))=TRUE,F550,VLOOKUP(F183,#REF!,2,FALSE))</f>
        <v>0</v>
      </c>
      <c r="G551" s="150">
        <f>IF(ISERROR(VLOOKUP(G183,#REF!,2,FALSE))=TRUE,G550,VLOOKUP(G183,#REF!,2,FALSE))</f>
        <v>0</v>
      </c>
      <c r="H551" s="150">
        <f>IF(ISERROR(VLOOKUP(H183,#REF!,2,FALSE))=TRUE,H550,VLOOKUP(H183,#REF!,2,FALSE))</f>
        <v>0</v>
      </c>
      <c r="I551" s="150">
        <f>IF(ISERROR(VLOOKUP(I183,#REF!,2,FALSE))=TRUE,I550,VLOOKUP(I183,#REF!,2,FALSE))</f>
        <v>0</v>
      </c>
      <c r="J551" s="150">
        <f>IF(ISERROR(VLOOKUP(J183,#REF!,2,FALSE))=TRUE,J550,VLOOKUP(J183,#REF!,2,FALSE))</f>
        <v>0</v>
      </c>
      <c r="K551" s="150">
        <f>IF(ISERROR(VLOOKUP(K183,#REF!,2,FALSE))=TRUE,K550,VLOOKUP(K183,#REF!,2,FALSE))</f>
        <v>0</v>
      </c>
      <c r="L551" s="150">
        <f>IF(ISERROR(VLOOKUP(L183,#REF!,2,FALSE))=TRUE,L550,VLOOKUP(L183,#REF!,2,FALSE))</f>
        <v>0</v>
      </c>
      <c r="M551" s="150">
        <f>IF(ISERROR(VLOOKUP(M183,#REF!,2,FALSE))=TRUE,M550,VLOOKUP(M183,#REF!,2,FALSE))</f>
        <v>0</v>
      </c>
      <c r="N551" s="150">
        <f>IF(ISERROR(VLOOKUP(N183,#REF!,2,FALSE))=TRUE,N550,VLOOKUP(N183,#REF!,2,FALSE))</f>
        <v>0</v>
      </c>
      <c r="O551" s="150">
        <f>IF(ISERROR(VLOOKUP(O183,#REF!,2,FALSE))=TRUE,O550,VLOOKUP(O183,#REF!,2,FALSE))</f>
        <v>0</v>
      </c>
      <c r="P551" s="150">
        <f>IF(ISERROR(VLOOKUP(P183,#REF!,2,FALSE))=TRUE,P550,VLOOKUP(P183,#REF!,2,FALSE))</f>
        <v>0</v>
      </c>
      <c r="Q551" s="150">
        <f>IF(ISERROR(VLOOKUP(Q183,#REF!,2,FALSE))=TRUE,Q550,VLOOKUP(Q183,#REF!,2,FALSE))</f>
        <v>0</v>
      </c>
      <c r="R551" s="150">
        <f>IF(ISERROR(VLOOKUP(R183,#REF!,2,FALSE))=TRUE,R550,VLOOKUP(R183,#REF!,2,FALSE))</f>
        <v>0</v>
      </c>
      <c r="S551" s="150">
        <f>IF(ISERROR(VLOOKUP(S183,#REF!,2,FALSE))=TRUE,S550,VLOOKUP(S183,#REF!,2,FALSE))</f>
        <v>0</v>
      </c>
    </row>
    <row r="552" spans="2:19" s="8" customFormat="1" ht="30" customHeight="1">
      <c r="B552" s="28"/>
      <c r="C552" s="79"/>
      <c r="D552" s="79"/>
      <c r="E552" s="150">
        <f>IF(ISERROR(VLOOKUP(E184,#REF!,2,FALSE))=TRUE,E551,VLOOKUP(E184,#REF!,2,FALSE))</f>
        <v>0</v>
      </c>
      <c r="F552" s="150">
        <f>IF(ISERROR(VLOOKUP(F184,#REF!,2,FALSE))=TRUE,F551,VLOOKUP(F184,#REF!,2,FALSE))</f>
        <v>0</v>
      </c>
      <c r="G552" s="150">
        <f>IF(ISERROR(VLOOKUP(G184,#REF!,2,FALSE))=TRUE,G551,VLOOKUP(G184,#REF!,2,FALSE))</f>
        <v>0</v>
      </c>
      <c r="H552" s="150">
        <f>IF(ISERROR(VLOOKUP(H184,#REF!,2,FALSE))=TRUE,H551,VLOOKUP(H184,#REF!,2,FALSE))</f>
        <v>0</v>
      </c>
      <c r="I552" s="150">
        <f>IF(ISERROR(VLOOKUP(I184,#REF!,2,FALSE))=TRUE,I551,VLOOKUP(I184,#REF!,2,FALSE))</f>
        <v>0</v>
      </c>
      <c r="J552" s="150">
        <f>IF(ISERROR(VLOOKUP(J184,#REF!,2,FALSE))=TRUE,J551,VLOOKUP(J184,#REF!,2,FALSE))</f>
        <v>0</v>
      </c>
      <c r="K552" s="150">
        <f>IF(ISERROR(VLOOKUP(K184,#REF!,2,FALSE))=TRUE,K551,VLOOKUP(K184,#REF!,2,FALSE))</f>
        <v>0</v>
      </c>
      <c r="L552" s="150">
        <f>IF(ISERROR(VLOOKUP(L184,#REF!,2,FALSE))=TRUE,L551,VLOOKUP(L184,#REF!,2,FALSE))</f>
        <v>0</v>
      </c>
      <c r="M552" s="150">
        <f>IF(ISERROR(VLOOKUP(M184,#REF!,2,FALSE))=TRUE,M551,VLOOKUP(M184,#REF!,2,FALSE))</f>
        <v>0</v>
      </c>
      <c r="N552" s="150">
        <f>IF(ISERROR(VLOOKUP(N184,#REF!,2,FALSE))=TRUE,N551,VLOOKUP(N184,#REF!,2,FALSE))</f>
        <v>0</v>
      </c>
      <c r="O552" s="150">
        <f>IF(ISERROR(VLOOKUP(O184,#REF!,2,FALSE))=TRUE,O551,VLOOKUP(O184,#REF!,2,FALSE))</f>
        <v>0</v>
      </c>
      <c r="P552" s="150">
        <f>IF(ISERROR(VLOOKUP(P184,#REF!,2,FALSE))=TRUE,P551,VLOOKUP(P184,#REF!,2,FALSE))</f>
        <v>0</v>
      </c>
      <c r="Q552" s="150">
        <f>IF(ISERROR(VLOOKUP(Q184,#REF!,2,FALSE))=TRUE,Q551,VLOOKUP(Q184,#REF!,2,FALSE))</f>
        <v>0</v>
      </c>
      <c r="R552" s="150">
        <f>IF(ISERROR(VLOOKUP(R184,#REF!,2,FALSE))=TRUE,R551,VLOOKUP(R184,#REF!,2,FALSE))</f>
        <v>0</v>
      </c>
      <c r="S552" s="150">
        <f>IF(ISERROR(VLOOKUP(S184,#REF!,2,FALSE))=TRUE,S551,VLOOKUP(S184,#REF!,2,FALSE))</f>
        <v>0</v>
      </c>
    </row>
    <row r="553" spans="2:19" s="8" customFormat="1" ht="30" customHeight="1">
      <c r="B553" s="28"/>
      <c r="C553" s="79"/>
      <c r="D553" s="79"/>
      <c r="E553" s="150">
        <f>IF(ISERROR(VLOOKUP(E185,#REF!,2,FALSE))=TRUE,E552,VLOOKUP(E185,#REF!,2,FALSE))</f>
        <v>0</v>
      </c>
      <c r="F553" s="150">
        <f>IF(ISERROR(VLOOKUP(F185,#REF!,2,FALSE))=TRUE,F552,VLOOKUP(F185,#REF!,2,FALSE))</f>
        <v>0</v>
      </c>
      <c r="G553" s="150">
        <f>IF(ISERROR(VLOOKUP(G185,#REF!,2,FALSE))=TRUE,G552,VLOOKUP(G185,#REF!,2,FALSE))</f>
        <v>0</v>
      </c>
      <c r="H553" s="150">
        <f>IF(ISERROR(VLOOKUP(H185,#REF!,2,FALSE))=TRUE,H552,VLOOKUP(H185,#REF!,2,FALSE))</f>
        <v>0</v>
      </c>
      <c r="I553" s="150">
        <f>IF(ISERROR(VLOOKUP(I185,#REF!,2,FALSE))=TRUE,I552,VLOOKUP(I185,#REF!,2,FALSE))</f>
        <v>0</v>
      </c>
      <c r="J553" s="150">
        <f>IF(ISERROR(VLOOKUP(J185,#REF!,2,FALSE))=TRUE,J552,VLOOKUP(J185,#REF!,2,FALSE))</f>
        <v>0</v>
      </c>
      <c r="K553" s="150">
        <f>IF(ISERROR(VLOOKUP(K185,#REF!,2,FALSE))=TRUE,K552,VLOOKUP(K185,#REF!,2,FALSE))</f>
        <v>0</v>
      </c>
      <c r="L553" s="150">
        <f>IF(ISERROR(VLOOKUP(L185,#REF!,2,FALSE))=TRUE,L552,VLOOKUP(L185,#REF!,2,FALSE))</f>
        <v>0</v>
      </c>
      <c r="M553" s="150">
        <f>IF(ISERROR(VLOOKUP(M185,#REF!,2,FALSE))=TRUE,M552,VLOOKUP(M185,#REF!,2,FALSE))</f>
        <v>0</v>
      </c>
      <c r="N553" s="150">
        <f>IF(ISERROR(VLOOKUP(N185,#REF!,2,FALSE))=TRUE,N552,VLOOKUP(N185,#REF!,2,FALSE))</f>
        <v>0</v>
      </c>
      <c r="O553" s="150">
        <f>IF(ISERROR(VLOOKUP(O185,#REF!,2,FALSE))=TRUE,O552,VLOOKUP(O185,#REF!,2,FALSE))</f>
        <v>0</v>
      </c>
      <c r="P553" s="150">
        <f>IF(ISERROR(VLOOKUP(P185,#REF!,2,FALSE))=TRUE,P552,VLOOKUP(P185,#REF!,2,FALSE))</f>
        <v>0</v>
      </c>
      <c r="Q553" s="150">
        <f>IF(ISERROR(VLOOKUP(Q185,#REF!,2,FALSE))=TRUE,Q552,VLOOKUP(Q185,#REF!,2,FALSE))</f>
        <v>0</v>
      </c>
      <c r="R553" s="150">
        <f>IF(ISERROR(VLOOKUP(R185,#REF!,2,FALSE))=TRUE,R552,VLOOKUP(R185,#REF!,2,FALSE))</f>
        <v>0</v>
      </c>
      <c r="S553" s="150">
        <f>IF(ISERROR(VLOOKUP(S185,#REF!,2,FALSE))=TRUE,S552,VLOOKUP(S185,#REF!,2,FALSE))</f>
        <v>0</v>
      </c>
    </row>
    <row r="554" spans="2:19" s="8" customFormat="1" ht="30" customHeight="1">
      <c r="B554" s="28"/>
      <c r="C554" s="79"/>
      <c r="D554" s="79"/>
      <c r="E554" s="150">
        <f>IF(ISERROR(VLOOKUP(E186,#REF!,2,FALSE))=TRUE,E553,VLOOKUP(E186,#REF!,2,FALSE))</f>
        <v>0</v>
      </c>
      <c r="F554" s="150">
        <f>IF(ISERROR(VLOOKUP(F186,#REF!,2,FALSE))=TRUE,F553,VLOOKUP(F186,#REF!,2,FALSE))</f>
        <v>0</v>
      </c>
      <c r="G554" s="150">
        <f>IF(ISERROR(VLOOKUP(G186,#REF!,2,FALSE))=TRUE,G553,VLOOKUP(G186,#REF!,2,FALSE))</f>
        <v>0</v>
      </c>
      <c r="H554" s="150">
        <f>IF(ISERROR(VLOOKUP(H186,#REF!,2,FALSE))=TRUE,H553,VLOOKUP(H186,#REF!,2,FALSE))</f>
        <v>0</v>
      </c>
      <c r="I554" s="150">
        <f>IF(ISERROR(VLOOKUP(I186,#REF!,2,FALSE))=TRUE,I553,VLOOKUP(I186,#REF!,2,FALSE))</f>
        <v>0</v>
      </c>
      <c r="J554" s="150">
        <f>IF(ISERROR(VLOOKUP(J186,#REF!,2,FALSE))=TRUE,J553,VLOOKUP(J186,#REF!,2,FALSE))</f>
        <v>0</v>
      </c>
      <c r="K554" s="150">
        <f>IF(ISERROR(VLOOKUP(K186,#REF!,2,FALSE))=TRUE,K553,VLOOKUP(K186,#REF!,2,FALSE))</f>
        <v>0</v>
      </c>
      <c r="L554" s="150">
        <f>IF(ISERROR(VLOOKUP(L186,#REF!,2,FALSE))=TRUE,L553,VLOOKUP(L186,#REF!,2,FALSE))</f>
        <v>0</v>
      </c>
      <c r="M554" s="150">
        <f>IF(ISERROR(VLOOKUP(M186,#REF!,2,FALSE))=TRUE,M553,VLOOKUP(M186,#REF!,2,FALSE))</f>
        <v>0</v>
      </c>
      <c r="N554" s="150">
        <f>IF(ISERROR(VLOOKUP(N186,#REF!,2,FALSE))=TRUE,N553,VLOOKUP(N186,#REF!,2,FALSE))</f>
        <v>0</v>
      </c>
      <c r="O554" s="150">
        <f>IF(ISERROR(VLOOKUP(O186,#REF!,2,FALSE))=TRUE,O553,VLOOKUP(O186,#REF!,2,FALSE))</f>
        <v>0</v>
      </c>
      <c r="P554" s="150">
        <f>IF(ISERROR(VLOOKUP(P186,#REF!,2,FALSE))=TRUE,P553,VLOOKUP(P186,#REF!,2,FALSE))</f>
        <v>0</v>
      </c>
      <c r="Q554" s="150">
        <f>IF(ISERROR(VLOOKUP(Q186,#REF!,2,FALSE))=TRUE,Q553,VLOOKUP(Q186,#REF!,2,FALSE))</f>
        <v>0</v>
      </c>
      <c r="R554" s="150">
        <f>IF(ISERROR(VLOOKUP(R186,#REF!,2,FALSE))=TRUE,R553,VLOOKUP(R186,#REF!,2,FALSE))</f>
        <v>0</v>
      </c>
      <c r="S554" s="150">
        <f>IF(ISERROR(VLOOKUP(S186,#REF!,2,FALSE))=TRUE,S553,VLOOKUP(S186,#REF!,2,FALSE))</f>
        <v>0</v>
      </c>
    </row>
    <row r="555" spans="2:19" s="8" customFormat="1" ht="30" customHeight="1">
      <c r="B555" s="28"/>
      <c r="C555" s="79"/>
      <c r="D555" s="79"/>
      <c r="E555" s="150">
        <f>IF(ISERROR(VLOOKUP(E187,#REF!,2,FALSE))=TRUE,E554,VLOOKUP(E187,#REF!,2,FALSE))</f>
        <v>0</v>
      </c>
      <c r="F555" s="150">
        <f>IF(ISERROR(VLOOKUP(F187,#REF!,2,FALSE))=TRUE,F554,VLOOKUP(F187,#REF!,2,FALSE))</f>
        <v>0</v>
      </c>
      <c r="G555" s="150">
        <f>IF(ISERROR(VLOOKUP(G187,#REF!,2,FALSE))=TRUE,G554,VLOOKUP(G187,#REF!,2,FALSE))</f>
        <v>0</v>
      </c>
      <c r="H555" s="150">
        <f>IF(ISERROR(VLOOKUP(H187,#REF!,2,FALSE))=TRUE,H554,VLOOKUP(H187,#REF!,2,FALSE))</f>
        <v>0</v>
      </c>
      <c r="I555" s="150">
        <f>IF(ISERROR(VLOOKUP(I187,#REF!,2,FALSE))=TRUE,I554,VLOOKUP(I187,#REF!,2,FALSE))</f>
        <v>0</v>
      </c>
      <c r="J555" s="150">
        <f>IF(ISERROR(VLOOKUP(J187,#REF!,2,FALSE))=TRUE,J554,VLOOKUP(J187,#REF!,2,FALSE))</f>
        <v>0</v>
      </c>
      <c r="K555" s="150">
        <f>IF(ISERROR(VLOOKUP(K187,#REF!,2,FALSE))=TRUE,K554,VLOOKUP(K187,#REF!,2,FALSE))</f>
        <v>0</v>
      </c>
      <c r="L555" s="150">
        <f>IF(ISERROR(VLOOKUP(L187,#REF!,2,FALSE))=TRUE,L554,VLOOKUP(L187,#REF!,2,FALSE))</f>
        <v>0</v>
      </c>
      <c r="M555" s="150">
        <f>IF(ISERROR(VLOOKUP(M187,#REF!,2,FALSE))=TRUE,M554,VLOOKUP(M187,#REF!,2,FALSE))</f>
        <v>0</v>
      </c>
      <c r="N555" s="150">
        <f>IF(ISERROR(VLOOKUP(N187,#REF!,2,FALSE))=TRUE,N554,VLOOKUP(N187,#REF!,2,FALSE))</f>
        <v>0</v>
      </c>
      <c r="O555" s="150">
        <f>IF(ISERROR(VLOOKUP(O187,#REF!,2,FALSE))=TRUE,O554,VLOOKUP(O187,#REF!,2,FALSE))</f>
        <v>0</v>
      </c>
      <c r="P555" s="150">
        <f>IF(ISERROR(VLOOKUP(P187,#REF!,2,FALSE))=TRUE,P554,VLOOKUP(P187,#REF!,2,FALSE))</f>
        <v>0</v>
      </c>
      <c r="Q555" s="150">
        <f>IF(ISERROR(VLOOKUP(Q187,#REF!,2,FALSE))=TRUE,Q554,VLOOKUP(Q187,#REF!,2,FALSE))</f>
        <v>0</v>
      </c>
      <c r="R555" s="150">
        <f>IF(ISERROR(VLOOKUP(R187,#REF!,2,FALSE))=TRUE,R554,VLOOKUP(R187,#REF!,2,FALSE))</f>
        <v>0</v>
      </c>
      <c r="S555" s="150">
        <f>IF(ISERROR(VLOOKUP(S187,#REF!,2,FALSE))=TRUE,S554,VLOOKUP(S187,#REF!,2,FALSE))</f>
        <v>0</v>
      </c>
    </row>
    <row r="556" spans="2:19" s="8" customFormat="1" ht="30" customHeight="1">
      <c r="B556" s="28"/>
      <c r="C556" s="79"/>
      <c r="D556" s="79"/>
      <c r="E556" s="150">
        <f>IF(ISERROR(VLOOKUP(E188,#REF!,2,FALSE))=TRUE,E555,VLOOKUP(E188,#REF!,2,FALSE))</f>
        <v>0</v>
      </c>
      <c r="F556" s="150">
        <f>IF(ISERROR(VLOOKUP(F188,#REF!,2,FALSE))=TRUE,F555,VLOOKUP(F188,#REF!,2,FALSE))</f>
        <v>0</v>
      </c>
      <c r="G556" s="150">
        <f>IF(ISERROR(VLOOKUP(G188,#REF!,2,FALSE))=TRUE,G555,VLOOKUP(G188,#REF!,2,FALSE))</f>
        <v>0</v>
      </c>
      <c r="H556" s="150">
        <f>IF(ISERROR(VLOOKUP(H188,#REF!,2,FALSE))=TRUE,H555,VLOOKUP(H188,#REF!,2,FALSE))</f>
        <v>0</v>
      </c>
      <c r="I556" s="150">
        <f>IF(ISERROR(VLOOKUP(I188,#REF!,2,FALSE))=TRUE,I555,VLOOKUP(I188,#REF!,2,FALSE))</f>
        <v>0</v>
      </c>
      <c r="J556" s="150">
        <f>IF(ISERROR(VLOOKUP(J188,#REF!,2,FALSE))=TRUE,J555,VLOOKUP(J188,#REF!,2,FALSE))</f>
        <v>0</v>
      </c>
      <c r="K556" s="150">
        <f>IF(ISERROR(VLOOKUP(K188,#REF!,2,FALSE))=TRUE,K555,VLOOKUP(K188,#REF!,2,FALSE))</f>
        <v>0</v>
      </c>
      <c r="L556" s="150">
        <f>IF(ISERROR(VLOOKUP(L188,#REF!,2,FALSE))=TRUE,L555,VLOOKUP(L188,#REF!,2,FALSE))</f>
        <v>0</v>
      </c>
      <c r="M556" s="150">
        <f>IF(ISERROR(VLOOKUP(M188,#REF!,2,FALSE))=TRUE,M555,VLOOKUP(M188,#REF!,2,FALSE))</f>
        <v>0</v>
      </c>
      <c r="N556" s="150">
        <f>IF(ISERROR(VLOOKUP(N188,#REF!,2,FALSE))=TRUE,N555,VLOOKUP(N188,#REF!,2,FALSE))</f>
        <v>0</v>
      </c>
      <c r="O556" s="150">
        <f>IF(ISERROR(VLOOKUP(O188,#REF!,2,FALSE))=TRUE,O555,VLOOKUP(O188,#REF!,2,FALSE))</f>
        <v>0</v>
      </c>
      <c r="P556" s="150">
        <f>IF(ISERROR(VLOOKUP(P188,#REF!,2,FALSE))=TRUE,P555,VLOOKUP(P188,#REF!,2,FALSE))</f>
        <v>0</v>
      </c>
      <c r="Q556" s="150">
        <f>IF(ISERROR(VLOOKUP(Q188,#REF!,2,FALSE))=TRUE,Q555,VLOOKUP(Q188,#REF!,2,FALSE))</f>
        <v>0</v>
      </c>
      <c r="R556" s="150">
        <f>IF(ISERROR(VLOOKUP(R188,#REF!,2,FALSE))=TRUE,R555,VLOOKUP(R188,#REF!,2,FALSE))</f>
        <v>0</v>
      </c>
      <c r="S556" s="150">
        <f>IF(ISERROR(VLOOKUP(S188,#REF!,2,FALSE))=TRUE,S555,VLOOKUP(S188,#REF!,2,FALSE))</f>
        <v>0</v>
      </c>
    </row>
    <row r="557" spans="2:19" s="8" customFormat="1" ht="30" customHeight="1">
      <c r="B557" s="28"/>
      <c r="C557" s="79"/>
      <c r="D557" s="79"/>
      <c r="E557" s="150">
        <f>IF(ISERROR(VLOOKUP(E189,#REF!,2,FALSE))=TRUE,E556,VLOOKUP(E189,#REF!,2,FALSE))</f>
        <v>0</v>
      </c>
      <c r="F557" s="150">
        <f>IF(ISERROR(VLOOKUP(F189,#REF!,2,FALSE))=TRUE,F556,VLOOKUP(F189,#REF!,2,FALSE))</f>
        <v>0</v>
      </c>
      <c r="G557" s="150">
        <f>IF(ISERROR(VLOOKUP(G189,#REF!,2,FALSE))=TRUE,G556,VLOOKUP(G189,#REF!,2,FALSE))</f>
        <v>0</v>
      </c>
      <c r="H557" s="150">
        <f>IF(ISERROR(VLOOKUP(H189,#REF!,2,FALSE))=TRUE,H556,VLOOKUP(H189,#REF!,2,FALSE))</f>
        <v>0</v>
      </c>
      <c r="I557" s="150">
        <f>IF(ISERROR(VLOOKUP(I189,#REF!,2,FALSE))=TRUE,I556,VLOOKUP(I189,#REF!,2,FALSE))</f>
        <v>0</v>
      </c>
      <c r="J557" s="150">
        <f>IF(ISERROR(VLOOKUP(J189,#REF!,2,FALSE))=TRUE,J556,VLOOKUP(J189,#REF!,2,FALSE))</f>
        <v>0</v>
      </c>
      <c r="K557" s="150">
        <f>IF(ISERROR(VLOOKUP(K189,#REF!,2,FALSE))=TRUE,K556,VLOOKUP(K189,#REF!,2,FALSE))</f>
        <v>0</v>
      </c>
      <c r="L557" s="150">
        <f>IF(ISERROR(VLOOKUP(L189,#REF!,2,FALSE))=TRUE,L556,VLOOKUP(L189,#REF!,2,FALSE))</f>
        <v>0</v>
      </c>
      <c r="M557" s="150">
        <f>IF(ISERROR(VLOOKUP(M189,#REF!,2,FALSE))=TRUE,M556,VLOOKUP(M189,#REF!,2,FALSE))</f>
        <v>0</v>
      </c>
      <c r="N557" s="150">
        <f>IF(ISERROR(VLOOKUP(N189,#REF!,2,FALSE))=TRUE,N556,VLOOKUP(N189,#REF!,2,FALSE))</f>
        <v>0</v>
      </c>
      <c r="O557" s="150">
        <f>IF(ISERROR(VLOOKUP(O189,#REF!,2,FALSE))=TRUE,O556,VLOOKUP(O189,#REF!,2,FALSE))</f>
        <v>0</v>
      </c>
      <c r="P557" s="150">
        <f>IF(ISERROR(VLOOKUP(P189,#REF!,2,FALSE))=TRUE,P556,VLOOKUP(P189,#REF!,2,FALSE))</f>
        <v>0</v>
      </c>
      <c r="Q557" s="150">
        <f>IF(ISERROR(VLOOKUP(Q189,#REF!,2,FALSE))=TRUE,Q556,VLOOKUP(Q189,#REF!,2,FALSE))</f>
        <v>0</v>
      </c>
      <c r="R557" s="150">
        <f>IF(ISERROR(VLOOKUP(R189,#REF!,2,FALSE))=TRUE,R556,VLOOKUP(R189,#REF!,2,FALSE))</f>
        <v>0</v>
      </c>
      <c r="S557" s="150">
        <f>IF(ISERROR(VLOOKUP(S189,#REF!,2,FALSE))=TRUE,S556,VLOOKUP(S189,#REF!,2,FALSE))</f>
        <v>0</v>
      </c>
    </row>
    <row r="558" spans="2:19" s="8" customFormat="1" ht="30" customHeight="1">
      <c r="B558" s="28"/>
      <c r="C558" s="79"/>
      <c r="D558" s="79"/>
      <c r="E558" s="150">
        <f>IF(ISERROR(VLOOKUP(E190,#REF!,2,FALSE))=TRUE,E557,VLOOKUP(E190,#REF!,2,FALSE))</f>
        <v>0</v>
      </c>
      <c r="F558" s="150">
        <f>IF(ISERROR(VLOOKUP(F190,#REF!,2,FALSE))=TRUE,F557,VLOOKUP(F190,#REF!,2,FALSE))</f>
        <v>0</v>
      </c>
      <c r="G558" s="150">
        <f>IF(ISERROR(VLOOKUP(G190,#REF!,2,FALSE))=TRUE,G557,VLOOKUP(G190,#REF!,2,FALSE))</f>
        <v>0</v>
      </c>
      <c r="H558" s="150">
        <f>IF(ISERROR(VLOOKUP(H190,#REF!,2,FALSE))=TRUE,H557,VLOOKUP(H190,#REF!,2,FALSE))</f>
        <v>0</v>
      </c>
      <c r="I558" s="150">
        <f>IF(ISERROR(VLOOKUP(I190,#REF!,2,FALSE))=TRUE,I557,VLOOKUP(I190,#REF!,2,FALSE))</f>
        <v>0</v>
      </c>
      <c r="J558" s="150">
        <f>IF(ISERROR(VLOOKUP(J190,#REF!,2,FALSE))=TRUE,J557,VLOOKUP(J190,#REF!,2,FALSE))</f>
        <v>0</v>
      </c>
      <c r="K558" s="150">
        <f>IF(ISERROR(VLOOKUP(K190,#REF!,2,FALSE))=TRUE,K557,VLOOKUP(K190,#REF!,2,FALSE))</f>
        <v>0</v>
      </c>
      <c r="L558" s="150">
        <f>IF(ISERROR(VLOOKUP(L190,#REF!,2,FALSE))=TRUE,L557,VLOOKUP(L190,#REF!,2,FALSE))</f>
        <v>0</v>
      </c>
      <c r="M558" s="150">
        <f>IF(ISERROR(VLOOKUP(M190,#REF!,2,FALSE))=TRUE,M557,VLOOKUP(M190,#REF!,2,FALSE))</f>
        <v>0</v>
      </c>
      <c r="N558" s="150">
        <f>IF(ISERROR(VLOOKUP(N190,#REF!,2,FALSE))=TRUE,N557,VLOOKUP(N190,#REF!,2,FALSE))</f>
        <v>0</v>
      </c>
      <c r="O558" s="150">
        <f>IF(ISERROR(VLOOKUP(O190,#REF!,2,FALSE))=TRUE,O557,VLOOKUP(O190,#REF!,2,FALSE))</f>
        <v>0</v>
      </c>
      <c r="P558" s="150">
        <f>IF(ISERROR(VLOOKUP(P190,#REF!,2,FALSE))=TRUE,P557,VLOOKUP(P190,#REF!,2,FALSE))</f>
        <v>0</v>
      </c>
      <c r="Q558" s="150">
        <f>IF(ISERROR(VLOOKUP(Q190,#REF!,2,FALSE))=TRUE,Q557,VLOOKUP(Q190,#REF!,2,FALSE))</f>
        <v>0</v>
      </c>
      <c r="R558" s="150">
        <f>IF(ISERROR(VLOOKUP(R190,#REF!,2,FALSE))=TRUE,R557,VLOOKUP(R190,#REF!,2,FALSE))</f>
        <v>0</v>
      </c>
      <c r="S558" s="150">
        <f>IF(ISERROR(VLOOKUP(S190,#REF!,2,FALSE))=TRUE,S557,VLOOKUP(S190,#REF!,2,FALSE))</f>
        <v>0</v>
      </c>
    </row>
    <row r="559" spans="2:19" s="8" customFormat="1" ht="30" customHeight="1">
      <c r="B559" s="28"/>
      <c r="C559" s="79"/>
      <c r="D559" s="79"/>
      <c r="E559" s="150">
        <f>IF(ISERROR(VLOOKUP(E191,#REF!,2,FALSE))=TRUE,E558,VLOOKUP(E191,#REF!,2,FALSE))</f>
        <v>0</v>
      </c>
      <c r="F559" s="150">
        <f>IF(ISERROR(VLOOKUP(F191,#REF!,2,FALSE))=TRUE,F558,VLOOKUP(F191,#REF!,2,FALSE))</f>
        <v>0</v>
      </c>
      <c r="G559" s="150">
        <f>IF(ISERROR(VLOOKUP(G191,#REF!,2,FALSE))=TRUE,G558,VLOOKUP(G191,#REF!,2,FALSE))</f>
        <v>0</v>
      </c>
      <c r="H559" s="150">
        <f>IF(ISERROR(VLOOKUP(H191,#REF!,2,FALSE))=TRUE,H558,VLOOKUP(H191,#REF!,2,FALSE))</f>
        <v>0</v>
      </c>
      <c r="I559" s="150">
        <f>IF(ISERROR(VLOOKUP(I191,#REF!,2,FALSE))=TRUE,I558,VLOOKUP(I191,#REF!,2,FALSE))</f>
        <v>0</v>
      </c>
      <c r="J559" s="150">
        <f>IF(ISERROR(VLOOKUP(J191,#REF!,2,FALSE))=TRUE,J558,VLOOKUP(J191,#REF!,2,FALSE))</f>
        <v>0</v>
      </c>
      <c r="K559" s="150">
        <f>IF(ISERROR(VLOOKUP(K191,#REF!,2,FALSE))=TRUE,K558,VLOOKUP(K191,#REF!,2,FALSE))</f>
        <v>0</v>
      </c>
      <c r="L559" s="150">
        <f>IF(ISERROR(VLOOKUP(L191,#REF!,2,FALSE))=TRUE,L558,VLOOKUP(L191,#REF!,2,FALSE))</f>
        <v>0</v>
      </c>
      <c r="M559" s="150">
        <f>IF(ISERROR(VLOOKUP(M191,#REF!,2,FALSE))=TRUE,M558,VLOOKUP(M191,#REF!,2,FALSE))</f>
        <v>0</v>
      </c>
      <c r="N559" s="150">
        <f>IF(ISERROR(VLOOKUP(N191,#REF!,2,FALSE))=TRUE,N558,VLOOKUP(N191,#REF!,2,FALSE))</f>
        <v>0</v>
      </c>
      <c r="O559" s="150">
        <f>IF(ISERROR(VLOOKUP(O191,#REF!,2,FALSE))=TRUE,O558,VLOOKUP(O191,#REF!,2,FALSE))</f>
        <v>0</v>
      </c>
      <c r="P559" s="150">
        <f>IF(ISERROR(VLOOKUP(P191,#REF!,2,FALSE))=TRUE,P558,VLOOKUP(P191,#REF!,2,FALSE))</f>
        <v>0</v>
      </c>
      <c r="Q559" s="150">
        <f>IF(ISERROR(VLOOKUP(Q191,#REF!,2,FALSE))=TRUE,Q558,VLOOKUP(Q191,#REF!,2,FALSE))</f>
        <v>0</v>
      </c>
      <c r="R559" s="150">
        <f>IF(ISERROR(VLOOKUP(R191,#REF!,2,FALSE))=TRUE,R558,VLOOKUP(R191,#REF!,2,FALSE))</f>
        <v>0</v>
      </c>
      <c r="S559" s="150">
        <f>IF(ISERROR(VLOOKUP(S191,#REF!,2,FALSE))=TRUE,S558,VLOOKUP(S191,#REF!,2,FALSE))</f>
        <v>0</v>
      </c>
    </row>
    <row r="560" spans="2:19" s="8" customFormat="1" ht="30" customHeight="1">
      <c r="B560" s="28"/>
      <c r="C560" s="79"/>
      <c r="D560" s="79"/>
      <c r="E560" s="150">
        <f>IF(ISERROR(VLOOKUP(E192,#REF!,2,FALSE))=TRUE,E559,VLOOKUP(E192,#REF!,2,FALSE))</f>
        <v>0</v>
      </c>
      <c r="F560" s="150">
        <f>IF(ISERROR(VLOOKUP(F192,#REF!,2,FALSE))=TRUE,F559,VLOOKUP(F192,#REF!,2,FALSE))</f>
        <v>0</v>
      </c>
      <c r="G560" s="150">
        <f>IF(ISERROR(VLOOKUP(G192,#REF!,2,FALSE))=TRUE,G559,VLOOKUP(G192,#REF!,2,FALSE))</f>
        <v>0</v>
      </c>
      <c r="H560" s="150">
        <f>IF(ISERROR(VLOOKUP(H192,#REF!,2,FALSE))=TRUE,H559,VLOOKUP(H192,#REF!,2,FALSE))</f>
        <v>0</v>
      </c>
      <c r="I560" s="150">
        <f>IF(ISERROR(VLOOKUP(I192,#REF!,2,FALSE))=TRUE,I559,VLOOKUP(I192,#REF!,2,FALSE))</f>
        <v>0</v>
      </c>
      <c r="J560" s="150">
        <f>IF(ISERROR(VLOOKUP(J192,#REF!,2,FALSE))=TRUE,J559,VLOOKUP(J192,#REF!,2,FALSE))</f>
        <v>0</v>
      </c>
      <c r="K560" s="150">
        <f>IF(ISERROR(VLOOKUP(K192,#REF!,2,FALSE))=TRUE,K559,VLOOKUP(K192,#REF!,2,FALSE))</f>
        <v>0</v>
      </c>
      <c r="L560" s="150">
        <f>IF(ISERROR(VLOOKUP(L192,#REF!,2,FALSE))=TRUE,L559,VLOOKUP(L192,#REF!,2,FALSE))</f>
        <v>0</v>
      </c>
      <c r="M560" s="150">
        <f>IF(ISERROR(VLOOKUP(M192,#REF!,2,FALSE))=TRUE,M559,VLOOKUP(M192,#REF!,2,FALSE))</f>
        <v>0</v>
      </c>
      <c r="N560" s="150">
        <f>IF(ISERROR(VLOOKUP(N192,#REF!,2,FALSE))=TRUE,N559,VLOOKUP(N192,#REF!,2,FALSE))</f>
        <v>0</v>
      </c>
      <c r="O560" s="150">
        <f>IF(ISERROR(VLOOKUP(O192,#REF!,2,FALSE))=TRUE,O559,VLOOKUP(O192,#REF!,2,FALSE))</f>
        <v>0</v>
      </c>
      <c r="P560" s="150">
        <f>IF(ISERROR(VLOOKUP(P192,#REF!,2,FALSE))=TRUE,P559,VLOOKUP(P192,#REF!,2,FALSE))</f>
        <v>0</v>
      </c>
      <c r="Q560" s="150">
        <f>IF(ISERROR(VLOOKUP(Q192,#REF!,2,FALSE))=TRUE,Q559,VLOOKUP(Q192,#REF!,2,FALSE))</f>
        <v>0</v>
      </c>
      <c r="R560" s="150">
        <f>IF(ISERROR(VLOOKUP(R192,#REF!,2,FALSE))=TRUE,R559,VLOOKUP(R192,#REF!,2,FALSE))</f>
        <v>0</v>
      </c>
      <c r="S560" s="150">
        <f>IF(ISERROR(VLOOKUP(S192,#REF!,2,FALSE))=TRUE,S559,VLOOKUP(S192,#REF!,2,FALSE))</f>
        <v>0</v>
      </c>
    </row>
    <row r="561" spans="2:19" s="8" customFormat="1" ht="30" customHeight="1">
      <c r="B561" s="28"/>
      <c r="C561" s="79"/>
      <c r="D561" s="79"/>
      <c r="E561" s="150">
        <f>IF(ISERROR(VLOOKUP(E193,#REF!,2,FALSE))=TRUE,E560,VLOOKUP(E193,#REF!,2,FALSE))</f>
        <v>0</v>
      </c>
      <c r="F561" s="150">
        <f>IF(ISERROR(VLOOKUP(F193,#REF!,2,FALSE))=TRUE,F560,VLOOKUP(F193,#REF!,2,FALSE))</f>
        <v>0</v>
      </c>
      <c r="G561" s="150">
        <f>IF(ISERROR(VLOOKUP(G193,#REF!,2,FALSE))=TRUE,G560,VLOOKUP(G193,#REF!,2,FALSE))</f>
        <v>0</v>
      </c>
      <c r="H561" s="150">
        <f>IF(ISERROR(VLOOKUP(H193,#REF!,2,FALSE))=TRUE,H560,VLOOKUP(H193,#REF!,2,FALSE))</f>
        <v>0</v>
      </c>
      <c r="I561" s="150">
        <f>IF(ISERROR(VLOOKUP(I193,#REF!,2,FALSE))=TRUE,I560,VLOOKUP(I193,#REF!,2,FALSE))</f>
        <v>0</v>
      </c>
      <c r="J561" s="150">
        <f>IF(ISERROR(VLOOKUP(J193,#REF!,2,FALSE))=TRUE,J560,VLOOKUP(J193,#REF!,2,FALSE))</f>
        <v>0</v>
      </c>
      <c r="K561" s="150">
        <f>IF(ISERROR(VLOOKUP(K193,#REF!,2,FALSE))=TRUE,K560,VLOOKUP(K193,#REF!,2,FALSE))</f>
        <v>0</v>
      </c>
      <c r="L561" s="150">
        <f>IF(ISERROR(VLOOKUP(L193,#REF!,2,FALSE))=TRUE,L560,VLOOKUP(L193,#REF!,2,FALSE))</f>
        <v>0</v>
      </c>
      <c r="M561" s="150">
        <f>IF(ISERROR(VLOOKUP(M193,#REF!,2,FALSE))=TRUE,M560,VLOOKUP(M193,#REF!,2,FALSE))</f>
        <v>0</v>
      </c>
      <c r="N561" s="150">
        <f>IF(ISERROR(VLOOKUP(N193,#REF!,2,FALSE))=TRUE,N560,VLOOKUP(N193,#REF!,2,FALSE))</f>
        <v>0</v>
      </c>
      <c r="O561" s="150">
        <f>IF(ISERROR(VLOOKUP(O193,#REF!,2,FALSE))=TRUE,O560,VLOOKUP(O193,#REF!,2,FALSE))</f>
        <v>0</v>
      </c>
      <c r="P561" s="150">
        <f>IF(ISERROR(VLOOKUP(P193,#REF!,2,FALSE))=TRUE,P560,VLOOKUP(P193,#REF!,2,FALSE))</f>
        <v>0</v>
      </c>
      <c r="Q561" s="150">
        <f>IF(ISERROR(VLOOKUP(Q193,#REF!,2,FALSE))=TRUE,Q560,VLOOKUP(Q193,#REF!,2,FALSE))</f>
        <v>0</v>
      </c>
      <c r="R561" s="150">
        <f>IF(ISERROR(VLOOKUP(R193,#REF!,2,FALSE))=TRUE,R560,VLOOKUP(R193,#REF!,2,FALSE))</f>
        <v>0</v>
      </c>
      <c r="S561" s="150">
        <f>IF(ISERROR(VLOOKUP(S193,#REF!,2,FALSE))=TRUE,S560,VLOOKUP(S193,#REF!,2,FALSE))</f>
        <v>0</v>
      </c>
    </row>
    <row r="562" spans="2:19" s="8" customFormat="1" ht="30" customHeight="1">
      <c r="B562" s="28"/>
      <c r="C562" s="79"/>
      <c r="D562" s="79"/>
      <c r="E562" s="150">
        <f>IF(ISERROR(VLOOKUP(E194,#REF!,2,FALSE))=TRUE,E561,VLOOKUP(E194,#REF!,2,FALSE))</f>
        <v>0</v>
      </c>
      <c r="F562" s="150">
        <f>IF(ISERROR(VLOOKUP(F194,#REF!,2,FALSE))=TRUE,F561,VLOOKUP(F194,#REF!,2,FALSE))</f>
        <v>0</v>
      </c>
      <c r="G562" s="150">
        <f>IF(ISERROR(VLOOKUP(G194,#REF!,2,FALSE))=TRUE,G561,VLOOKUP(G194,#REF!,2,FALSE))</f>
        <v>0</v>
      </c>
      <c r="H562" s="150">
        <f>IF(ISERROR(VLOOKUP(H194,#REF!,2,FALSE))=TRUE,H561,VLOOKUP(H194,#REF!,2,FALSE))</f>
        <v>0</v>
      </c>
      <c r="I562" s="150">
        <f>IF(ISERROR(VLOOKUP(I194,#REF!,2,FALSE))=TRUE,I561,VLOOKUP(I194,#REF!,2,FALSE))</f>
        <v>0</v>
      </c>
      <c r="J562" s="150">
        <f>IF(ISERROR(VLOOKUP(J194,#REF!,2,FALSE))=TRUE,J561,VLOOKUP(J194,#REF!,2,FALSE))</f>
        <v>0</v>
      </c>
      <c r="K562" s="150">
        <f>IF(ISERROR(VLOOKUP(K194,#REF!,2,FALSE))=TRUE,K561,VLOOKUP(K194,#REF!,2,FALSE))</f>
        <v>0</v>
      </c>
      <c r="L562" s="150">
        <f>IF(ISERROR(VLOOKUP(L194,#REF!,2,FALSE))=TRUE,L561,VLOOKUP(L194,#REF!,2,FALSE))</f>
        <v>0</v>
      </c>
      <c r="M562" s="150">
        <f>IF(ISERROR(VLOOKUP(M194,#REF!,2,FALSE))=TRUE,M561,VLOOKUP(M194,#REF!,2,FALSE))</f>
        <v>0</v>
      </c>
      <c r="N562" s="150">
        <f>IF(ISERROR(VLOOKUP(N194,#REF!,2,FALSE))=TRUE,N561,VLOOKUP(N194,#REF!,2,FALSE))</f>
        <v>0</v>
      </c>
      <c r="O562" s="150">
        <f>IF(ISERROR(VLOOKUP(O194,#REF!,2,FALSE))=TRUE,O561,VLOOKUP(O194,#REF!,2,FALSE))</f>
        <v>0</v>
      </c>
      <c r="P562" s="150">
        <f>IF(ISERROR(VLOOKUP(P194,#REF!,2,FALSE))=TRUE,P561,VLOOKUP(P194,#REF!,2,FALSE))</f>
        <v>0</v>
      </c>
      <c r="Q562" s="150">
        <f>IF(ISERROR(VLOOKUP(Q194,#REF!,2,FALSE))=TRUE,Q561,VLOOKUP(Q194,#REF!,2,FALSE))</f>
        <v>0</v>
      </c>
      <c r="R562" s="150">
        <f>IF(ISERROR(VLOOKUP(R194,#REF!,2,FALSE))=TRUE,R561,VLOOKUP(R194,#REF!,2,FALSE))</f>
        <v>0</v>
      </c>
      <c r="S562" s="150">
        <f>IF(ISERROR(VLOOKUP(S194,#REF!,2,FALSE))=TRUE,S561,VLOOKUP(S194,#REF!,2,FALSE))</f>
        <v>0</v>
      </c>
    </row>
    <row r="563" spans="2:19" s="8" customFormat="1" ht="30" customHeight="1">
      <c r="B563" s="28"/>
      <c r="C563" s="79"/>
      <c r="D563" s="79"/>
      <c r="E563" s="150">
        <f>IF(ISERROR(VLOOKUP(E195,#REF!,2,FALSE))=TRUE,E562,VLOOKUP(E195,#REF!,2,FALSE))</f>
        <v>0</v>
      </c>
      <c r="F563" s="150">
        <f>IF(ISERROR(VLOOKUP(F195,#REF!,2,FALSE))=TRUE,F562,VLOOKUP(F195,#REF!,2,FALSE))</f>
        <v>0</v>
      </c>
      <c r="G563" s="150">
        <f>IF(ISERROR(VLOOKUP(G195,#REF!,2,FALSE))=TRUE,G562,VLOOKUP(G195,#REF!,2,FALSE))</f>
        <v>0</v>
      </c>
      <c r="H563" s="150">
        <f>IF(ISERROR(VLOOKUP(H195,#REF!,2,FALSE))=TRUE,H562,VLOOKUP(H195,#REF!,2,FALSE))</f>
        <v>0</v>
      </c>
      <c r="I563" s="150">
        <f>IF(ISERROR(VLOOKUP(I195,#REF!,2,FALSE))=TRUE,I562,VLOOKUP(I195,#REF!,2,FALSE))</f>
        <v>0</v>
      </c>
      <c r="J563" s="150">
        <f>IF(ISERROR(VLOOKUP(J195,#REF!,2,FALSE))=TRUE,J562,VLOOKUP(J195,#REF!,2,FALSE))</f>
        <v>0</v>
      </c>
      <c r="K563" s="150">
        <f>IF(ISERROR(VLOOKUP(K195,#REF!,2,FALSE))=TRUE,K562,VLOOKUP(K195,#REF!,2,FALSE))</f>
        <v>0</v>
      </c>
      <c r="L563" s="150">
        <f>IF(ISERROR(VLOOKUP(L195,#REF!,2,FALSE))=TRUE,L562,VLOOKUP(L195,#REF!,2,FALSE))</f>
        <v>0</v>
      </c>
      <c r="M563" s="150">
        <f>IF(ISERROR(VLOOKUP(M195,#REF!,2,FALSE))=TRUE,M562,VLOOKUP(M195,#REF!,2,FALSE))</f>
        <v>0</v>
      </c>
      <c r="N563" s="150">
        <f>IF(ISERROR(VLOOKUP(N195,#REF!,2,FALSE))=TRUE,N562,VLOOKUP(N195,#REF!,2,FALSE))</f>
        <v>0</v>
      </c>
      <c r="O563" s="150">
        <f>IF(ISERROR(VLOOKUP(O195,#REF!,2,FALSE))=TRUE,O562,VLOOKUP(O195,#REF!,2,FALSE))</f>
        <v>0</v>
      </c>
      <c r="P563" s="150">
        <f>IF(ISERROR(VLOOKUP(P195,#REF!,2,FALSE))=TRUE,P562,VLOOKUP(P195,#REF!,2,FALSE))</f>
        <v>0</v>
      </c>
      <c r="Q563" s="150">
        <f>IF(ISERROR(VLOOKUP(Q195,#REF!,2,FALSE))=TRUE,Q562,VLOOKUP(Q195,#REF!,2,FALSE))</f>
        <v>0</v>
      </c>
      <c r="R563" s="150">
        <f>IF(ISERROR(VLOOKUP(R195,#REF!,2,FALSE))=TRUE,R562,VLOOKUP(R195,#REF!,2,FALSE))</f>
        <v>0</v>
      </c>
      <c r="S563" s="150">
        <f>IF(ISERROR(VLOOKUP(S195,#REF!,2,FALSE))=TRUE,S562,VLOOKUP(S195,#REF!,2,FALSE))</f>
        <v>0</v>
      </c>
    </row>
    <row r="564" spans="2:19" s="8" customFormat="1" ht="30" customHeight="1">
      <c r="B564" s="28"/>
      <c r="C564" s="79"/>
      <c r="D564" s="79"/>
      <c r="E564" s="150">
        <f>IF(ISERROR(VLOOKUP(E196,#REF!,2,FALSE))=TRUE,E563,VLOOKUP(E196,#REF!,2,FALSE))</f>
        <v>0</v>
      </c>
      <c r="F564" s="150">
        <f>IF(ISERROR(VLOOKUP(F196,#REF!,2,FALSE))=TRUE,F563,VLOOKUP(F196,#REF!,2,FALSE))</f>
        <v>0</v>
      </c>
      <c r="G564" s="150">
        <f>IF(ISERROR(VLOOKUP(G196,#REF!,2,FALSE))=TRUE,G563,VLOOKUP(G196,#REF!,2,FALSE))</f>
        <v>0</v>
      </c>
      <c r="H564" s="150">
        <f>IF(ISERROR(VLOOKUP(H196,#REF!,2,FALSE))=TRUE,H563,VLOOKUP(H196,#REF!,2,FALSE))</f>
        <v>0</v>
      </c>
      <c r="I564" s="150">
        <f>IF(ISERROR(VLOOKUP(I196,#REF!,2,FALSE))=TRUE,I563,VLOOKUP(I196,#REF!,2,FALSE))</f>
        <v>0</v>
      </c>
      <c r="J564" s="150">
        <f>IF(ISERROR(VLOOKUP(J196,#REF!,2,FALSE))=TRUE,J563,VLOOKUP(J196,#REF!,2,FALSE))</f>
        <v>0</v>
      </c>
      <c r="K564" s="150">
        <f>IF(ISERROR(VLOOKUP(K196,#REF!,2,FALSE))=TRUE,K563,VLOOKUP(K196,#REF!,2,FALSE))</f>
        <v>0</v>
      </c>
      <c r="L564" s="150">
        <f>IF(ISERROR(VLOOKUP(L196,#REF!,2,FALSE))=TRUE,L563,VLOOKUP(L196,#REF!,2,FALSE))</f>
        <v>0</v>
      </c>
      <c r="M564" s="150">
        <f>IF(ISERROR(VLOOKUP(M196,#REF!,2,FALSE))=TRUE,M563,VLOOKUP(M196,#REF!,2,FALSE))</f>
        <v>0</v>
      </c>
      <c r="N564" s="150">
        <f>IF(ISERROR(VLOOKUP(N196,#REF!,2,FALSE))=TRUE,N563,VLOOKUP(N196,#REF!,2,FALSE))</f>
        <v>0</v>
      </c>
      <c r="O564" s="150">
        <f>IF(ISERROR(VLOOKUP(O196,#REF!,2,FALSE))=TRUE,O563,VLOOKUP(O196,#REF!,2,FALSE))</f>
        <v>0</v>
      </c>
      <c r="P564" s="150">
        <f>IF(ISERROR(VLOOKUP(P196,#REF!,2,FALSE))=TRUE,P563,VLOOKUP(P196,#REF!,2,FALSE))</f>
        <v>0</v>
      </c>
      <c r="Q564" s="150">
        <f>IF(ISERROR(VLOOKUP(Q196,#REF!,2,FALSE))=TRUE,Q563,VLOOKUP(Q196,#REF!,2,FALSE))</f>
        <v>0</v>
      </c>
      <c r="R564" s="150">
        <f>IF(ISERROR(VLOOKUP(R196,#REF!,2,FALSE))=TRUE,R563,VLOOKUP(R196,#REF!,2,FALSE))</f>
        <v>0</v>
      </c>
      <c r="S564" s="150">
        <f>IF(ISERROR(VLOOKUP(S196,#REF!,2,FALSE))=TRUE,S563,VLOOKUP(S196,#REF!,2,FALSE))</f>
        <v>0</v>
      </c>
    </row>
    <row r="565" spans="2:19" s="8" customFormat="1" ht="30" customHeight="1">
      <c r="B565" s="28"/>
      <c r="C565" s="79"/>
      <c r="D565" s="79"/>
      <c r="E565" s="150">
        <f>IF(ISERROR(VLOOKUP(E197,#REF!,2,FALSE))=TRUE,E564,VLOOKUP(E197,#REF!,2,FALSE))</f>
        <v>0</v>
      </c>
      <c r="F565" s="150">
        <f>IF(ISERROR(VLOOKUP(F197,#REF!,2,FALSE))=TRUE,F564,VLOOKUP(F197,#REF!,2,FALSE))</f>
        <v>0</v>
      </c>
      <c r="G565" s="150">
        <f>IF(ISERROR(VLOOKUP(G197,#REF!,2,FALSE))=TRUE,G564,VLOOKUP(G197,#REF!,2,FALSE))</f>
        <v>0</v>
      </c>
      <c r="H565" s="150">
        <f>IF(ISERROR(VLOOKUP(H197,#REF!,2,FALSE))=TRUE,H564,VLOOKUP(H197,#REF!,2,FALSE))</f>
        <v>0</v>
      </c>
      <c r="I565" s="150">
        <f>IF(ISERROR(VLOOKUP(I197,#REF!,2,FALSE))=TRUE,I564,VLOOKUP(I197,#REF!,2,FALSE))</f>
        <v>0</v>
      </c>
      <c r="J565" s="150">
        <f>IF(ISERROR(VLOOKUP(J197,#REF!,2,FALSE))=TRUE,J564,VLOOKUP(J197,#REF!,2,FALSE))</f>
        <v>0</v>
      </c>
      <c r="K565" s="150">
        <f>IF(ISERROR(VLOOKUP(K197,#REF!,2,FALSE))=TRUE,K564,VLOOKUP(K197,#REF!,2,FALSE))</f>
        <v>0</v>
      </c>
      <c r="L565" s="150">
        <f>IF(ISERROR(VLOOKUP(L197,#REF!,2,FALSE))=TRUE,L564,VLOOKUP(L197,#REF!,2,FALSE))</f>
        <v>0</v>
      </c>
      <c r="M565" s="150">
        <f>IF(ISERROR(VLOOKUP(M197,#REF!,2,FALSE))=TRUE,M564,VLOOKUP(M197,#REF!,2,FALSE))</f>
        <v>0</v>
      </c>
      <c r="N565" s="150">
        <f>IF(ISERROR(VLOOKUP(N197,#REF!,2,FALSE))=TRUE,N564,VLOOKUP(N197,#REF!,2,FALSE))</f>
        <v>0</v>
      </c>
      <c r="O565" s="150">
        <f>IF(ISERROR(VLOOKUP(O197,#REF!,2,FALSE))=TRUE,O564,VLOOKUP(O197,#REF!,2,FALSE))</f>
        <v>0</v>
      </c>
      <c r="P565" s="150">
        <f>IF(ISERROR(VLOOKUP(P197,#REF!,2,FALSE))=TRUE,P564,VLOOKUP(P197,#REF!,2,FALSE))</f>
        <v>0</v>
      </c>
      <c r="Q565" s="150">
        <f>IF(ISERROR(VLOOKUP(Q197,#REF!,2,FALSE))=TRUE,Q564,VLOOKUP(Q197,#REF!,2,FALSE))</f>
        <v>0</v>
      </c>
      <c r="R565" s="150">
        <f>IF(ISERROR(VLOOKUP(R197,#REF!,2,FALSE))=TRUE,R564,VLOOKUP(R197,#REF!,2,FALSE))</f>
        <v>0</v>
      </c>
      <c r="S565" s="150">
        <f>IF(ISERROR(VLOOKUP(S197,#REF!,2,FALSE))=TRUE,S564,VLOOKUP(S197,#REF!,2,FALSE))</f>
        <v>0</v>
      </c>
    </row>
    <row r="566" spans="2:19" s="8" customFormat="1" ht="30" customHeight="1">
      <c r="B566" s="28"/>
      <c r="C566" s="79"/>
      <c r="D566" s="79"/>
      <c r="E566" s="150">
        <f>IF(ISERROR(VLOOKUP(E198,#REF!,2,FALSE))=TRUE,E565,VLOOKUP(E198,#REF!,2,FALSE))</f>
        <v>0</v>
      </c>
      <c r="F566" s="150">
        <f>IF(ISERROR(VLOOKUP(F198,#REF!,2,FALSE))=TRUE,F565,VLOOKUP(F198,#REF!,2,FALSE))</f>
        <v>0</v>
      </c>
      <c r="G566" s="150">
        <f>IF(ISERROR(VLOOKUP(G198,#REF!,2,FALSE))=TRUE,G565,VLOOKUP(G198,#REF!,2,FALSE))</f>
        <v>0</v>
      </c>
      <c r="H566" s="150">
        <f>IF(ISERROR(VLOOKUP(H198,#REF!,2,FALSE))=TRUE,H565,VLOOKUP(H198,#REF!,2,FALSE))</f>
        <v>0</v>
      </c>
      <c r="I566" s="150">
        <f>IF(ISERROR(VLOOKUP(I198,#REF!,2,FALSE))=TRUE,I565,VLOOKUP(I198,#REF!,2,FALSE))</f>
        <v>0</v>
      </c>
      <c r="J566" s="150">
        <f>IF(ISERROR(VLOOKUP(J198,#REF!,2,FALSE))=TRUE,J565,VLOOKUP(J198,#REF!,2,FALSE))</f>
        <v>0</v>
      </c>
      <c r="K566" s="150">
        <f>IF(ISERROR(VLOOKUP(K198,#REF!,2,FALSE))=TRUE,K565,VLOOKUP(K198,#REF!,2,FALSE))</f>
        <v>0</v>
      </c>
      <c r="L566" s="150">
        <f>IF(ISERROR(VLOOKUP(L198,#REF!,2,FALSE))=TRUE,L565,VLOOKUP(L198,#REF!,2,FALSE))</f>
        <v>0</v>
      </c>
      <c r="M566" s="150">
        <f>IF(ISERROR(VLOOKUP(M198,#REF!,2,FALSE))=TRUE,M565,VLOOKUP(M198,#REF!,2,FALSE))</f>
        <v>0</v>
      </c>
      <c r="N566" s="150">
        <f>IF(ISERROR(VLOOKUP(N198,#REF!,2,FALSE))=TRUE,N565,VLOOKUP(N198,#REF!,2,FALSE))</f>
        <v>0</v>
      </c>
      <c r="O566" s="150">
        <f>IF(ISERROR(VLOOKUP(O198,#REF!,2,FALSE))=TRUE,O565,VLOOKUP(O198,#REF!,2,FALSE))</f>
        <v>0</v>
      </c>
      <c r="P566" s="150">
        <f>IF(ISERROR(VLOOKUP(P198,#REF!,2,FALSE))=TRUE,P565,VLOOKUP(P198,#REF!,2,FALSE))</f>
        <v>0</v>
      </c>
      <c r="Q566" s="150">
        <f>IF(ISERROR(VLOOKUP(Q198,#REF!,2,FALSE))=TRUE,Q565,VLOOKUP(Q198,#REF!,2,FALSE))</f>
        <v>0</v>
      </c>
      <c r="R566" s="150">
        <f>IF(ISERROR(VLOOKUP(R198,#REF!,2,FALSE))=TRUE,R565,VLOOKUP(R198,#REF!,2,FALSE))</f>
        <v>0</v>
      </c>
      <c r="S566" s="150">
        <f>IF(ISERROR(VLOOKUP(S198,#REF!,2,FALSE))=TRUE,S565,VLOOKUP(S198,#REF!,2,FALSE))</f>
        <v>0</v>
      </c>
    </row>
    <row r="567" spans="2:19" s="8" customFormat="1" ht="30" customHeight="1">
      <c r="B567" s="28"/>
      <c r="C567" s="79"/>
      <c r="D567" s="79"/>
      <c r="E567" s="150">
        <f>IF(ISERROR(VLOOKUP(E199,#REF!,2,FALSE))=TRUE,E566,VLOOKUP(E199,#REF!,2,FALSE))</f>
        <v>0</v>
      </c>
      <c r="F567" s="150">
        <f>IF(ISERROR(VLOOKUP(F199,#REF!,2,FALSE))=TRUE,F566,VLOOKUP(F199,#REF!,2,FALSE))</f>
        <v>0</v>
      </c>
      <c r="G567" s="150">
        <f>IF(ISERROR(VLOOKUP(G199,#REF!,2,FALSE))=TRUE,G566,VLOOKUP(G199,#REF!,2,FALSE))</f>
        <v>0</v>
      </c>
      <c r="H567" s="150">
        <f>IF(ISERROR(VLOOKUP(H199,#REF!,2,FALSE))=TRUE,H566,VLOOKUP(H199,#REF!,2,FALSE))</f>
        <v>0</v>
      </c>
      <c r="I567" s="150">
        <f>IF(ISERROR(VLOOKUP(I199,#REF!,2,FALSE))=TRUE,I566,VLOOKUP(I199,#REF!,2,FALSE))</f>
        <v>0</v>
      </c>
      <c r="J567" s="150">
        <f>IF(ISERROR(VLOOKUP(J199,#REF!,2,FALSE))=TRUE,J566,VLOOKUP(J199,#REF!,2,FALSE))</f>
        <v>0</v>
      </c>
      <c r="K567" s="150">
        <f>IF(ISERROR(VLOOKUP(K199,#REF!,2,FALSE))=TRUE,K566,VLOOKUP(K199,#REF!,2,FALSE))</f>
        <v>0</v>
      </c>
      <c r="L567" s="150">
        <f>IF(ISERROR(VLOOKUP(L199,#REF!,2,FALSE))=TRUE,L566,VLOOKUP(L199,#REF!,2,FALSE))</f>
        <v>0</v>
      </c>
      <c r="M567" s="150">
        <f>IF(ISERROR(VLOOKUP(M199,#REF!,2,FALSE))=TRUE,M566,VLOOKUP(M199,#REF!,2,FALSE))</f>
        <v>0</v>
      </c>
      <c r="N567" s="150">
        <f>IF(ISERROR(VLOOKUP(N199,#REF!,2,FALSE))=TRUE,N566,VLOOKUP(N199,#REF!,2,FALSE))</f>
        <v>0</v>
      </c>
      <c r="O567" s="150">
        <f>IF(ISERROR(VLOOKUP(O199,#REF!,2,FALSE))=TRUE,O566,VLOOKUP(O199,#REF!,2,FALSE))</f>
        <v>0</v>
      </c>
      <c r="P567" s="150">
        <f>IF(ISERROR(VLOOKUP(P199,#REF!,2,FALSE))=TRUE,P566,VLOOKUP(P199,#REF!,2,FALSE))</f>
        <v>0</v>
      </c>
      <c r="Q567" s="150">
        <f>IF(ISERROR(VLOOKUP(Q199,#REF!,2,FALSE))=TRUE,Q566,VLOOKUP(Q199,#REF!,2,FALSE))</f>
        <v>0</v>
      </c>
      <c r="R567" s="150">
        <f>IF(ISERROR(VLOOKUP(R199,#REF!,2,FALSE))=TRUE,R566,VLOOKUP(R199,#REF!,2,FALSE))</f>
        <v>0</v>
      </c>
      <c r="S567" s="150">
        <f>IF(ISERROR(VLOOKUP(S199,#REF!,2,FALSE))=TRUE,S566,VLOOKUP(S199,#REF!,2,FALSE))</f>
        <v>0</v>
      </c>
    </row>
    <row r="568" spans="2:19" s="8" customFormat="1" ht="30" customHeight="1">
      <c r="B568" s="28"/>
      <c r="C568" s="79"/>
      <c r="D568" s="79"/>
      <c r="E568" s="150">
        <f>IF(ISERROR(VLOOKUP(E200,#REF!,2,FALSE))=TRUE,E567,VLOOKUP(E200,#REF!,2,FALSE))</f>
        <v>0</v>
      </c>
      <c r="F568" s="150">
        <f>IF(ISERROR(VLOOKUP(F200,#REF!,2,FALSE))=TRUE,F567,VLOOKUP(F200,#REF!,2,FALSE))</f>
        <v>0</v>
      </c>
      <c r="G568" s="150">
        <f>IF(ISERROR(VLOOKUP(G200,#REF!,2,FALSE))=TRUE,G567,VLOOKUP(G200,#REF!,2,FALSE))</f>
        <v>0</v>
      </c>
      <c r="H568" s="150">
        <f>IF(ISERROR(VLOOKUP(H200,#REF!,2,FALSE))=TRUE,H567,VLOOKUP(H200,#REF!,2,FALSE))</f>
        <v>0</v>
      </c>
      <c r="I568" s="150">
        <f>IF(ISERROR(VLOOKUP(I200,#REF!,2,FALSE))=TRUE,I567,VLOOKUP(I200,#REF!,2,FALSE))</f>
        <v>0</v>
      </c>
      <c r="J568" s="150">
        <f>IF(ISERROR(VLOOKUP(J200,#REF!,2,FALSE))=TRUE,J567,VLOOKUP(J200,#REF!,2,FALSE))</f>
        <v>0</v>
      </c>
      <c r="K568" s="150">
        <f>IF(ISERROR(VLOOKUP(K200,#REF!,2,FALSE))=TRUE,K567,VLOOKUP(K200,#REF!,2,FALSE))</f>
        <v>0</v>
      </c>
      <c r="L568" s="150">
        <f>IF(ISERROR(VLOOKUP(L200,#REF!,2,FALSE))=TRUE,L567,VLOOKUP(L200,#REF!,2,FALSE))</f>
        <v>0</v>
      </c>
      <c r="M568" s="150">
        <f>IF(ISERROR(VLOOKUP(M200,#REF!,2,FALSE))=TRUE,M567,VLOOKUP(M200,#REF!,2,FALSE))</f>
        <v>0</v>
      </c>
      <c r="N568" s="150">
        <f>IF(ISERROR(VLOOKUP(N200,#REF!,2,FALSE))=TRUE,N567,VLOOKUP(N200,#REF!,2,FALSE))</f>
        <v>0</v>
      </c>
      <c r="O568" s="150">
        <f>IF(ISERROR(VLOOKUP(O200,#REF!,2,FALSE))=TRUE,O567,VLOOKUP(O200,#REF!,2,FALSE))</f>
        <v>0</v>
      </c>
      <c r="P568" s="150">
        <f>IF(ISERROR(VLOOKUP(P200,#REF!,2,FALSE))=TRUE,P567,VLOOKUP(P200,#REF!,2,FALSE))</f>
        <v>0</v>
      </c>
      <c r="Q568" s="150">
        <f>IF(ISERROR(VLOOKUP(Q200,#REF!,2,FALSE))=TRUE,Q567,VLOOKUP(Q200,#REF!,2,FALSE))</f>
        <v>0</v>
      </c>
      <c r="R568" s="150">
        <f>IF(ISERROR(VLOOKUP(R200,#REF!,2,FALSE))=TRUE,R567,VLOOKUP(R200,#REF!,2,FALSE))</f>
        <v>0</v>
      </c>
      <c r="S568" s="150">
        <f>IF(ISERROR(VLOOKUP(S200,#REF!,2,FALSE))=TRUE,S567,VLOOKUP(S200,#REF!,2,FALSE))</f>
        <v>0</v>
      </c>
    </row>
    <row r="569" spans="2:19" s="8" customFormat="1" ht="30" customHeight="1">
      <c r="B569" s="28"/>
      <c r="C569" s="79"/>
      <c r="D569" s="79"/>
      <c r="E569" s="150">
        <f>IF(ISERROR(VLOOKUP(E201,#REF!,2,FALSE))=TRUE,E568,VLOOKUP(E201,#REF!,2,FALSE))</f>
        <v>0</v>
      </c>
      <c r="F569" s="150">
        <f>IF(ISERROR(VLOOKUP(F201,#REF!,2,FALSE))=TRUE,F568,VLOOKUP(F201,#REF!,2,FALSE))</f>
        <v>0</v>
      </c>
      <c r="G569" s="150">
        <f>IF(ISERROR(VLOOKUP(G201,#REF!,2,FALSE))=TRUE,G568,VLOOKUP(G201,#REF!,2,FALSE))</f>
        <v>0</v>
      </c>
      <c r="H569" s="150">
        <f>IF(ISERROR(VLOOKUP(H201,#REF!,2,FALSE))=TRUE,H568,VLOOKUP(H201,#REF!,2,FALSE))</f>
        <v>0</v>
      </c>
      <c r="I569" s="150">
        <f>IF(ISERROR(VLOOKUP(I201,#REF!,2,FALSE))=TRUE,I568,VLOOKUP(I201,#REF!,2,FALSE))</f>
        <v>0</v>
      </c>
      <c r="J569" s="150">
        <f>IF(ISERROR(VLOOKUP(J201,#REF!,2,FALSE))=TRUE,J568,VLOOKUP(J201,#REF!,2,FALSE))</f>
        <v>0</v>
      </c>
      <c r="K569" s="150">
        <f>IF(ISERROR(VLOOKUP(K201,#REF!,2,FALSE))=TRUE,K568,VLOOKUP(K201,#REF!,2,FALSE))</f>
        <v>0</v>
      </c>
      <c r="L569" s="150">
        <f>IF(ISERROR(VLOOKUP(L201,#REF!,2,FALSE))=TRUE,L568,VLOOKUP(L201,#REF!,2,FALSE))</f>
        <v>0</v>
      </c>
      <c r="M569" s="150">
        <f>IF(ISERROR(VLOOKUP(M201,#REF!,2,FALSE))=TRUE,M568,VLOOKUP(M201,#REF!,2,FALSE))</f>
        <v>0</v>
      </c>
      <c r="N569" s="150">
        <f>IF(ISERROR(VLOOKUP(N201,#REF!,2,FALSE))=TRUE,N568,VLOOKUP(N201,#REF!,2,FALSE))</f>
        <v>0</v>
      </c>
      <c r="O569" s="150">
        <f>IF(ISERROR(VLOOKUP(O201,#REF!,2,FALSE))=TRUE,O568,VLOOKUP(O201,#REF!,2,FALSE))</f>
        <v>0</v>
      </c>
      <c r="P569" s="150">
        <f>IF(ISERROR(VLOOKUP(P201,#REF!,2,FALSE))=TRUE,P568,VLOOKUP(P201,#REF!,2,FALSE))</f>
        <v>0</v>
      </c>
      <c r="Q569" s="150">
        <f>IF(ISERROR(VLOOKUP(Q201,#REF!,2,FALSE))=TRUE,Q568,VLOOKUP(Q201,#REF!,2,FALSE))</f>
        <v>0</v>
      </c>
      <c r="R569" s="150">
        <f>IF(ISERROR(VLOOKUP(R201,#REF!,2,FALSE))=TRUE,R568,VLOOKUP(R201,#REF!,2,FALSE))</f>
        <v>0</v>
      </c>
      <c r="S569" s="150">
        <f>IF(ISERROR(VLOOKUP(S201,#REF!,2,FALSE))=TRUE,S568,VLOOKUP(S201,#REF!,2,FALSE))</f>
        <v>0</v>
      </c>
    </row>
    <row r="570" spans="2:19" s="8" customFormat="1" ht="30" customHeight="1">
      <c r="B570" s="28"/>
      <c r="C570" s="79"/>
      <c r="D570" s="79"/>
      <c r="E570" s="150">
        <f>IF(ISERROR(VLOOKUP(E202,#REF!,2,FALSE))=TRUE,E569,VLOOKUP(E202,#REF!,2,FALSE))</f>
        <v>0</v>
      </c>
      <c r="F570" s="150">
        <f>IF(ISERROR(VLOOKUP(F202,#REF!,2,FALSE))=TRUE,F569,VLOOKUP(F202,#REF!,2,FALSE))</f>
        <v>0</v>
      </c>
      <c r="G570" s="150">
        <f>IF(ISERROR(VLOOKUP(G202,#REF!,2,FALSE))=TRUE,G569,VLOOKUP(G202,#REF!,2,FALSE))</f>
        <v>0</v>
      </c>
      <c r="H570" s="150">
        <f>IF(ISERROR(VLOOKUP(H202,#REF!,2,FALSE))=TRUE,H569,VLOOKUP(H202,#REF!,2,FALSE))</f>
        <v>0</v>
      </c>
      <c r="I570" s="150">
        <f>IF(ISERROR(VLOOKUP(I202,#REF!,2,FALSE))=TRUE,I569,VLOOKUP(I202,#REF!,2,FALSE))</f>
        <v>0</v>
      </c>
      <c r="J570" s="150">
        <f>IF(ISERROR(VLOOKUP(J202,#REF!,2,FALSE))=TRUE,J569,VLOOKUP(J202,#REF!,2,FALSE))</f>
        <v>0</v>
      </c>
      <c r="K570" s="150">
        <f>IF(ISERROR(VLOOKUP(K202,#REF!,2,FALSE))=TRUE,K569,VLOOKUP(K202,#REF!,2,FALSE))</f>
        <v>0</v>
      </c>
      <c r="L570" s="150">
        <f>IF(ISERROR(VLOOKUP(L202,#REF!,2,FALSE))=TRUE,L569,VLOOKUP(L202,#REF!,2,FALSE))</f>
        <v>0</v>
      </c>
      <c r="M570" s="150">
        <f>IF(ISERROR(VLOOKUP(M202,#REF!,2,FALSE))=TRUE,M569,VLOOKUP(M202,#REF!,2,FALSE))</f>
        <v>0</v>
      </c>
      <c r="N570" s="150">
        <f>IF(ISERROR(VLOOKUP(N202,#REF!,2,FALSE))=TRUE,N569,VLOOKUP(N202,#REF!,2,FALSE))</f>
        <v>0</v>
      </c>
      <c r="O570" s="150">
        <f>IF(ISERROR(VLOOKUP(O202,#REF!,2,FALSE))=TRUE,O569,VLOOKUP(O202,#REF!,2,FALSE))</f>
        <v>0</v>
      </c>
      <c r="P570" s="150">
        <f>IF(ISERROR(VLOOKUP(P202,#REF!,2,FALSE))=TRUE,P569,VLOOKUP(P202,#REF!,2,FALSE))</f>
        <v>0</v>
      </c>
      <c r="Q570" s="150">
        <f>IF(ISERROR(VLOOKUP(Q202,#REF!,2,FALSE))=TRUE,Q569,VLOOKUP(Q202,#REF!,2,FALSE))</f>
        <v>0</v>
      </c>
      <c r="R570" s="150">
        <f>IF(ISERROR(VLOOKUP(R202,#REF!,2,FALSE))=TRUE,R569,VLOOKUP(R202,#REF!,2,FALSE))</f>
        <v>0</v>
      </c>
      <c r="S570" s="150">
        <f>IF(ISERROR(VLOOKUP(S202,#REF!,2,FALSE))=TRUE,S569,VLOOKUP(S202,#REF!,2,FALSE))</f>
        <v>0</v>
      </c>
    </row>
    <row r="571" spans="2:19" s="8" customFormat="1" ht="30" customHeight="1">
      <c r="B571" s="28"/>
      <c r="C571" s="79"/>
      <c r="D571" s="79"/>
      <c r="E571" s="150">
        <f>IF(ISERROR(VLOOKUP(E203,#REF!,2,FALSE))=TRUE,E570,VLOOKUP(E203,#REF!,2,FALSE))</f>
        <v>0</v>
      </c>
      <c r="F571" s="150">
        <f>IF(ISERROR(VLOOKUP(F203,#REF!,2,FALSE))=TRUE,F570,VLOOKUP(F203,#REF!,2,FALSE))</f>
        <v>0</v>
      </c>
      <c r="G571" s="150">
        <f>IF(ISERROR(VLOOKUP(G203,#REF!,2,FALSE))=TRUE,G570,VLOOKUP(G203,#REF!,2,FALSE))</f>
        <v>0</v>
      </c>
      <c r="H571" s="150">
        <f>IF(ISERROR(VLOOKUP(H203,#REF!,2,FALSE))=TRUE,H570,VLOOKUP(H203,#REF!,2,FALSE))</f>
        <v>0</v>
      </c>
      <c r="I571" s="150">
        <f>IF(ISERROR(VLOOKUP(I203,#REF!,2,FALSE))=TRUE,I570,VLOOKUP(I203,#REF!,2,FALSE))</f>
        <v>0</v>
      </c>
      <c r="J571" s="150">
        <f>IF(ISERROR(VLOOKUP(J203,#REF!,2,FALSE))=TRUE,J570,VLOOKUP(J203,#REF!,2,FALSE))</f>
        <v>0</v>
      </c>
      <c r="K571" s="150">
        <f>IF(ISERROR(VLOOKUP(K203,#REF!,2,FALSE))=TRUE,K570,VLOOKUP(K203,#REF!,2,FALSE))</f>
        <v>0</v>
      </c>
      <c r="L571" s="150">
        <f>IF(ISERROR(VLOOKUP(L203,#REF!,2,FALSE))=TRUE,L570,VLOOKUP(L203,#REF!,2,FALSE))</f>
        <v>0</v>
      </c>
      <c r="M571" s="150">
        <f>IF(ISERROR(VLOOKUP(M203,#REF!,2,FALSE))=TRUE,M570,VLOOKUP(M203,#REF!,2,FALSE))</f>
        <v>0</v>
      </c>
      <c r="N571" s="150">
        <f>IF(ISERROR(VLOOKUP(N203,#REF!,2,FALSE))=TRUE,N570,VLOOKUP(N203,#REF!,2,FALSE))</f>
        <v>0</v>
      </c>
      <c r="O571" s="150">
        <f>IF(ISERROR(VLOOKUP(O203,#REF!,2,FALSE))=TRUE,O570,VLOOKUP(O203,#REF!,2,FALSE))</f>
        <v>0</v>
      </c>
      <c r="P571" s="150">
        <f>IF(ISERROR(VLOOKUP(P203,#REF!,2,FALSE))=TRUE,P570,VLOOKUP(P203,#REF!,2,FALSE))</f>
        <v>0</v>
      </c>
      <c r="Q571" s="150">
        <f>IF(ISERROR(VLOOKUP(Q203,#REF!,2,FALSE))=TRUE,Q570,VLOOKUP(Q203,#REF!,2,FALSE))</f>
        <v>0</v>
      </c>
      <c r="R571" s="150">
        <f>IF(ISERROR(VLOOKUP(R203,#REF!,2,FALSE))=TRUE,R570,VLOOKUP(R203,#REF!,2,FALSE))</f>
        <v>0</v>
      </c>
      <c r="S571" s="150">
        <f>IF(ISERROR(VLOOKUP(S203,#REF!,2,FALSE))=TRUE,S570,VLOOKUP(S203,#REF!,2,FALSE))</f>
        <v>0</v>
      </c>
    </row>
    <row r="572" spans="2:19" s="8" customFormat="1" ht="30" customHeight="1">
      <c r="B572" s="28"/>
      <c r="C572" s="79"/>
      <c r="D572" s="79"/>
      <c r="E572" s="150">
        <f>IF(ISERROR(VLOOKUP(E204,#REF!,2,FALSE))=TRUE,E571,VLOOKUP(E204,#REF!,2,FALSE))</f>
        <v>0</v>
      </c>
      <c r="F572" s="150">
        <f>IF(ISERROR(VLOOKUP(F204,#REF!,2,FALSE))=TRUE,F571,VLOOKUP(F204,#REF!,2,FALSE))</f>
        <v>0</v>
      </c>
      <c r="G572" s="150">
        <f>IF(ISERROR(VLOOKUP(G204,#REF!,2,FALSE))=TRUE,G571,VLOOKUP(G204,#REF!,2,FALSE))</f>
        <v>0</v>
      </c>
      <c r="H572" s="150">
        <f>IF(ISERROR(VLOOKUP(H204,#REF!,2,FALSE))=TRUE,H571,VLOOKUP(H204,#REF!,2,FALSE))</f>
        <v>0</v>
      </c>
      <c r="I572" s="150">
        <f>IF(ISERROR(VLOOKUP(I204,#REF!,2,FALSE))=TRUE,I571,VLOOKUP(I204,#REF!,2,FALSE))</f>
        <v>0</v>
      </c>
      <c r="J572" s="150">
        <f>IF(ISERROR(VLOOKUP(J204,#REF!,2,FALSE))=TRUE,J571,VLOOKUP(J204,#REF!,2,FALSE))</f>
        <v>0</v>
      </c>
      <c r="K572" s="150">
        <f>IF(ISERROR(VLOOKUP(K204,#REF!,2,FALSE))=TRUE,K571,VLOOKUP(K204,#REF!,2,FALSE))</f>
        <v>0</v>
      </c>
      <c r="L572" s="150">
        <f>IF(ISERROR(VLOOKUP(L204,#REF!,2,FALSE))=TRUE,L571,VLOOKUP(L204,#REF!,2,FALSE))</f>
        <v>0</v>
      </c>
      <c r="M572" s="150">
        <f>IF(ISERROR(VLOOKUP(M204,#REF!,2,FALSE))=TRUE,M571,VLOOKUP(M204,#REF!,2,FALSE))</f>
        <v>0</v>
      </c>
      <c r="N572" s="150">
        <f>IF(ISERROR(VLOOKUP(N204,#REF!,2,FALSE))=TRUE,N571,VLOOKUP(N204,#REF!,2,FALSE))</f>
        <v>0</v>
      </c>
      <c r="O572" s="150">
        <f>IF(ISERROR(VLOOKUP(O204,#REF!,2,FALSE))=TRUE,O571,VLOOKUP(O204,#REF!,2,FALSE))</f>
        <v>0</v>
      </c>
      <c r="P572" s="150">
        <f>IF(ISERROR(VLOOKUP(P204,#REF!,2,FALSE))=TRUE,P571,VLOOKUP(P204,#REF!,2,FALSE))</f>
        <v>0</v>
      </c>
      <c r="Q572" s="150">
        <f>IF(ISERROR(VLOOKUP(Q204,#REF!,2,FALSE))=TRUE,Q571,VLOOKUP(Q204,#REF!,2,FALSE))</f>
        <v>0</v>
      </c>
      <c r="R572" s="150">
        <f>IF(ISERROR(VLOOKUP(R204,#REF!,2,FALSE))=TRUE,R571,VLOOKUP(R204,#REF!,2,FALSE))</f>
        <v>0</v>
      </c>
      <c r="S572" s="150">
        <f>IF(ISERROR(VLOOKUP(S204,#REF!,2,FALSE))=TRUE,S571,VLOOKUP(S204,#REF!,2,FALSE))</f>
        <v>0</v>
      </c>
    </row>
    <row r="573" spans="2:19" s="8" customFormat="1" ht="30" customHeight="1">
      <c r="B573" s="28"/>
      <c r="C573" s="79"/>
      <c r="D573" s="79"/>
      <c r="E573" s="150">
        <f>IF(ISERROR(VLOOKUP(E205,#REF!,2,FALSE))=TRUE,E572,VLOOKUP(E205,#REF!,2,FALSE))</f>
        <v>0</v>
      </c>
      <c r="F573" s="150">
        <f>IF(ISERROR(VLOOKUP(F205,#REF!,2,FALSE))=TRUE,F572,VLOOKUP(F205,#REF!,2,FALSE))</f>
        <v>0</v>
      </c>
      <c r="G573" s="150">
        <f>IF(ISERROR(VLOOKUP(G205,#REF!,2,FALSE))=TRUE,G572,VLOOKUP(G205,#REF!,2,FALSE))</f>
        <v>0</v>
      </c>
      <c r="H573" s="150">
        <f>IF(ISERROR(VLOOKUP(H205,#REF!,2,FALSE))=TRUE,H572,VLOOKUP(H205,#REF!,2,FALSE))</f>
        <v>0</v>
      </c>
      <c r="I573" s="150">
        <f>IF(ISERROR(VLOOKUP(I205,#REF!,2,FALSE))=TRUE,I572,VLOOKUP(I205,#REF!,2,FALSE))</f>
        <v>0</v>
      </c>
      <c r="J573" s="150">
        <f>IF(ISERROR(VLOOKUP(J205,#REF!,2,FALSE))=TRUE,J572,VLOOKUP(J205,#REF!,2,FALSE))</f>
        <v>0</v>
      </c>
      <c r="K573" s="150">
        <f>IF(ISERROR(VLOOKUP(K205,#REF!,2,FALSE))=TRUE,K572,VLOOKUP(K205,#REF!,2,FALSE))</f>
        <v>0</v>
      </c>
      <c r="L573" s="150">
        <f>IF(ISERROR(VLOOKUP(L205,#REF!,2,FALSE))=TRUE,L572,VLOOKUP(L205,#REF!,2,FALSE))</f>
        <v>0</v>
      </c>
      <c r="M573" s="150">
        <f>IF(ISERROR(VLOOKUP(M205,#REF!,2,FALSE))=TRUE,M572,VLOOKUP(M205,#REF!,2,FALSE))</f>
        <v>0</v>
      </c>
      <c r="N573" s="150">
        <f>IF(ISERROR(VLOOKUP(N205,#REF!,2,FALSE))=TRUE,N572,VLOOKUP(N205,#REF!,2,FALSE))</f>
        <v>0</v>
      </c>
      <c r="O573" s="150">
        <f>IF(ISERROR(VLOOKUP(O205,#REF!,2,FALSE))=TRUE,O572,VLOOKUP(O205,#REF!,2,FALSE))</f>
        <v>0</v>
      </c>
      <c r="P573" s="150">
        <f>IF(ISERROR(VLOOKUP(P205,#REF!,2,FALSE))=TRUE,P572,VLOOKUP(P205,#REF!,2,FALSE))</f>
        <v>0</v>
      </c>
      <c r="Q573" s="150">
        <f>IF(ISERROR(VLOOKUP(Q205,#REF!,2,FALSE))=TRUE,Q572,VLOOKUP(Q205,#REF!,2,FALSE))</f>
        <v>0</v>
      </c>
      <c r="R573" s="150">
        <f>IF(ISERROR(VLOOKUP(R205,#REF!,2,FALSE))=TRUE,R572,VLOOKUP(R205,#REF!,2,FALSE))</f>
        <v>0</v>
      </c>
      <c r="S573" s="150">
        <f>IF(ISERROR(VLOOKUP(S205,#REF!,2,FALSE))=TRUE,S572,VLOOKUP(S205,#REF!,2,FALSE))</f>
        <v>0</v>
      </c>
    </row>
    <row r="574" spans="2:19" s="8" customFormat="1" ht="30" customHeight="1">
      <c r="B574" s="28"/>
      <c r="C574" s="79"/>
      <c r="D574" s="79"/>
      <c r="E574" s="150">
        <f>IF(ISERROR(VLOOKUP(E206,#REF!,2,FALSE))=TRUE,E573,VLOOKUP(E206,#REF!,2,FALSE))</f>
        <v>0</v>
      </c>
      <c r="F574" s="150">
        <f>IF(ISERROR(VLOOKUP(F206,#REF!,2,FALSE))=TRUE,F573,VLOOKUP(F206,#REF!,2,FALSE))</f>
        <v>0</v>
      </c>
      <c r="G574" s="150">
        <f>IF(ISERROR(VLOOKUP(G206,#REF!,2,FALSE))=TRUE,G573,VLOOKUP(G206,#REF!,2,FALSE))</f>
        <v>0</v>
      </c>
      <c r="H574" s="150">
        <f>IF(ISERROR(VLOOKUP(H206,#REF!,2,FALSE))=TRUE,H573,VLOOKUP(H206,#REF!,2,FALSE))</f>
        <v>0</v>
      </c>
      <c r="I574" s="150">
        <f>IF(ISERROR(VLOOKUP(I206,#REF!,2,FALSE))=TRUE,I573,VLOOKUP(I206,#REF!,2,FALSE))</f>
        <v>0</v>
      </c>
      <c r="J574" s="150">
        <f>IF(ISERROR(VLOOKUP(J206,#REF!,2,FALSE))=TRUE,J573,VLOOKUP(J206,#REF!,2,FALSE))</f>
        <v>0</v>
      </c>
      <c r="K574" s="150">
        <f>IF(ISERROR(VLOOKUP(K206,#REF!,2,FALSE))=TRUE,K573,VLOOKUP(K206,#REF!,2,FALSE))</f>
        <v>0</v>
      </c>
      <c r="L574" s="150">
        <f>IF(ISERROR(VLOOKUP(L206,#REF!,2,FALSE))=TRUE,L573,VLOOKUP(L206,#REF!,2,FALSE))</f>
        <v>0</v>
      </c>
      <c r="M574" s="150">
        <f>IF(ISERROR(VLOOKUP(M206,#REF!,2,FALSE))=TRUE,M573,VLOOKUP(M206,#REF!,2,FALSE))</f>
        <v>0</v>
      </c>
      <c r="N574" s="150">
        <f>IF(ISERROR(VLOOKUP(N206,#REF!,2,FALSE))=TRUE,N573,VLOOKUP(N206,#REF!,2,FALSE))</f>
        <v>0</v>
      </c>
      <c r="O574" s="150">
        <f>IF(ISERROR(VLOOKUP(O206,#REF!,2,FALSE))=TRUE,O573,VLOOKUP(O206,#REF!,2,FALSE))</f>
        <v>0</v>
      </c>
      <c r="P574" s="150">
        <f>IF(ISERROR(VLOOKUP(P206,#REF!,2,FALSE))=TRUE,P573,VLOOKUP(P206,#REF!,2,FALSE))</f>
        <v>0</v>
      </c>
      <c r="Q574" s="150">
        <f>IF(ISERROR(VLOOKUP(Q206,#REF!,2,FALSE))=TRUE,Q573,VLOOKUP(Q206,#REF!,2,FALSE))</f>
        <v>0</v>
      </c>
      <c r="R574" s="150">
        <f>IF(ISERROR(VLOOKUP(R206,#REF!,2,FALSE))=TRUE,R573,VLOOKUP(R206,#REF!,2,FALSE))</f>
        <v>0</v>
      </c>
      <c r="S574" s="150">
        <f>IF(ISERROR(VLOOKUP(S206,#REF!,2,FALSE))=TRUE,S573,VLOOKUP(S206,#REF!,2,FALSE))</f>
        <v>0</v>
      </c>
    </row>
    <row r="575" spans="2:19" s="8" customFormat="1" ht="30" customHeight="1">
      <c r="B575" s="28"/>
      <c r="C575" s="79"/>
      <c r="D575" s="79"/>
      <c r="E575" s="150">
        <f>IF(ISERROR(VLOOKUP(E207,#REF!,2,FALSE))=TRUE,E574,VLOOKUP(E207,#REF!,2,FALSE))</f>
        <v>0</v>
      </c>
      <c r="F575" s="150">
        <f>IF(ISERROR(VLOOKUP(F207,#REF!,2,FALSE))=TRUE,F574,VLOOKUP(F207,#REF!,2,FALSE))</f>
        <v>0</v>
      </c>
      <c r="G575" s="150">
        <f>IF(ISERROR(VLOOKUP(G207,#REF!,2,FALSE))=TRUE,G574,VLOOKUP(G207,#REF!,2,FALSE))</f>
        <v>0</v>
      </c>
      <c r="H575" s="150">
        <f>IF(ISERROR(VLOOKUP(H207,#REF!,2,FALSE))=TRUE,H574,VLOOKUP(H207,#REF!,2,FALSE))</f>
        <v>0</v>
      </c>
      <c r="I575" s="150">
        <f>IF(ISERROR(VLOOKUP(I207,#REF!,2,FALSE))=TRUE,I574,VLOOKUP(I207,#REF!,2,FALSE))</f>
        <v>0</v>
      </c>
      <c r="J575" s="150">
        <f>IF(ISERROR(VLOOKUP(J207,#REF!,2,FALSE))=TRUE,J574,VLOOKUP(J207,#REF!,2,FALSE))</f>
        <v>0</v>
      </c>
      <c r="K575" s="150">
        <f>IF(ISERROR(VLOOKUP(K207,#REF!,2,FALSE))=TRUE,K574,VLOOKUP(K207,#REF!,2,FALSE))</f>
        <v>0</v>
      </c>
      <c r="L575" s="150">
        <f>IF(ISERROR(VLOOKUP(L207,#REF!,2,FALSE))=TRUE,L574,VLOOKUP(L207,#REF!,2,FALSE))</f>
        <v>0</v>
      </c>
      <c r="M575" s="150">
        <f>IF(ISERROR(VLOOKUP(M207,#REF!,2,FALSE))=TRUE,M574,VLOOKUP(M207,#REF!,2,FALSE))</f>
        <v>0</v>
      </c>
      <c r="N575" s="150">
        <f>IF(ISERROR(VLOOKUP(N207,#REF!,2,FALSE))=TRUE,N574,VLOOKUP(N207,#REF!,2,FALSE))</f>
        <v>0</v>
      </c>
      <c r="O575" s="150">
        <f>IF(ISERROR(VLOOKUP(O207,#REF!,2,FALSE))=TRUE,O574,VLOOKUP(O207,#REF!,2,FALSE))</f>
        <v>0</v>
      </c>
      <c r="P575" s="150">
        <f>IF(ISERROR(VLOOKUP(P207,#REF!,2,FALSE))=TRUE,P574,VLOOKUP(P207,#REF!,2,FALSE))</f>
        <v>0</v>
      </c>
      <c r="Q575" s="150">
        <f>IF(ISERROR(VLOOKUP(Q207,#REF!,2,FALSE))=TRUE,Q574,VLOOKUP(Q207,#REF!,2,FALSE))</f>
        <v>0</v>
      </c>
      <c r="R575" s="150">
        <f>IF(ISERROR(VLOOKUP(R207,#REF!,2,FALSE))=TRUE,R574,VLOOKUP(R207,#REF!,2,FALSE))</f>
        <v>0</v>
      </c>
      <c r="S575" s="150">
        <f>IF(ISERROR(VLOOKUP(S207,#REF!,2,FALSE))=TRUE,S574,VLOOKUP(S207,#REF!,2,FALSE))</f>
        <v>0</v>
      </c>
    </row>
    <row r="576" spans="2:19" s="8" customFormat="1" ht="30" customHeight="1">
      <c r="B576" s="28"/>
      <c r="C576" s="79"/>
      <c r="D576" s="79"/>
      <c r="E576" s="150">
        <f>IF(ISERROR(VLOOKUP(E208,#REF!,2,FALSE))=TRUE,E575,VLOOKUP(E208,#REF!,2,FALSE))</f>
        <v>0</v>
      </c>
      <c r="F576" s="150">
        <f>IF(ISERROR(VLOOKUP(F208,#REF!,2,FALSE))=TRUE,F575,VLOOKUP(F208,#REF!,2,FALSE))</f>
        <v>0</v>
      </c>
      <c r="G576" s="150">
        <f>IF(ISERROR(VLOOKUP(G208,#REF!,2,FALSE))=TRUE,G575,VLOOKUP(G208,#REF!,2,FALSE))</f>
        <v>0</v>
      </c>
      <c r="H576" s="150">
        <f>IF(ISERROR(VLOOKUP(H208,#REF!,2,FALSE))=TRUE,H575,VLOOKUP(H208,#REF!,2,FALSE))</f>
        <v>0</v>
      </c>
      <c r="I576" s="150">
        <f>IF(ISERROR(VLOOKUP(I208,#REF!,2,FALSE))=TRUE,I575,VLOOKUP(I208,#REF!,2,FALSE))</f>
        <v>0</v>
      </c>
      <c r="J576" s="150">
        <f>IF(ISERROR(VLOOKUP(J208,#REF!,2,FALSE))=TRUE,J575,VLOOKUP(J208,#REF!,2,FALSE))</f>
        <v>0</v>
      </c>
      <c r="K576" s="150">
        <f>IF(ISERROR(VLOOKUP(K208,#REF!,2,FALSE))=TRUE,K575,VLOOKUP(K208,#REF!,2,FALSE))</f>
        <v>0</v>
      </c>
      <c r="L576" s="150">
        <f>IF(ISERROR(VLOOKUP(L208,#REF!,2,FALSE))=TRUE,L575,VLOOKUP(L208,#REF!,2,FALSE))</f>
        <v>0</v>
      </c>
      <c r="M576" s="150">
        <f>IF(ISERROR(VLOOKUP(M208,#REF!,2,FALSE))=TRUE,M575,VLOOKUP(M208,#REF!,2,FALSE))</f>
        <v>0</v>
      </c>
      <c r="N576" s="150">
        <f>IF(ISERROR(VLOOKUP(N208,#REF!,2,FALSE))=TRUE,N575,VLOOKUP(N208,#REF!,2,FALSE))</f>
        <v>0</v>
      </c>
      <c r="O576" s="150">
        <f>IF(ISERROR(VLOOKUP(O208,#REF!,2,FALSE))=TRUE,O575,VLOOKUP(O208,#REF!,2,FALSE))</f>
        <v>0</v>
      </c>
      <c r="P576" s="150">
        <f>IF(ISERROR(VLOOKUP(P208,#REF!,2,FALSE))=TRUE,P575,VLOOKUP(P208,#REF!,2,FALSE))</f>
        <v>0</v>
      </c>
      <c r="Q576" s="150">
        <f>IF(ISERROR(VLOOKUP(Q208,#REF!,2,FALSE))=TRUE,Q575,VLOOKUP(Q208,#REF!,2,FALSE))</f>
        <v>0</v>
      </c>
      <c r="R576" s="150">
        <f>IF(ISERROR(VLOOKUP(R208,#REF!,2,FALSE))=TRUE,R575,VLOOKUP(R208,#REF!,2,FALSE))</f>
        <v>0</v>
      </c>
      <c r="S576" s="150">
        <f>IF(ISERROR(VLOOKUP(S208,#REF!,2,FALSE))=TRUE,S575,VLOOKUP(S208,#REF!,2,FALSE))</f>
        <v>0</v>
      </c>
    </row>
    <row r="577" spans="2:19" s="8" customFormat="1" ht="30" customHeight="1">
      <c r="B577" s="28"/>
      <c r="C577" s="79"/>
      <c r="D577" s="79"/>
      <c r="E577" s="150">
        <f>IF(ISERROR(VLOOKUP(E209,#REF!,2,FALSE))=TRUE,E576,VLOOKUP(E209,#REF!,2,FALSE))</f>
        <v>0</v>
      </c>
      <c r="F577" s="150">
        <f>IF(ISERROR(VLOOKUP(F209,#REF!,2,FALSE))=TRUE,F576,VLOOKUP(F209,#REF!,2,FALSE))</f>
        <v>0</v>
      </c>
      <c r="G577" s="150">
        <f>IF(ISERROR(VLOOKUP(G209,#REF!,2,FALSE))=TRUE,G576,VLOOKUP(G209,#REF!,2,FALSE))</f>
        <v>0</v>
      </c>
      <c r="H577" s="150">
        <f>IF(ISERROR(VLOOKUP(H209,#REF!,2,FALSE))=TRUE,H576,VLOOKUP(H209,#REF!,2,FALSE))</f>
        <v>0</v>
      </c>
      <c r="I577" s="150">
        <f>IF(ISERROR(VLOOKUP(I209,#REF!,2,FALSE))=TRUE,I576,VLOOKUP(I209,#REF!,2,FALSE))</f>
        <v>0</v>
      </c>
      <c r="J577" s="150">
        <f>IF(ISERROR(VLOOKUP(J209,#REF!,2,FALSE))=TRUE,J576,VLOOKUP(J209,#REF!,2,FALSE))</f>
        <v>0</v>
      </c>
      <c r="K577" s="150">
        <f>IF(ISERROR(VLOOKUP(K209,#REF!,2,FALSE))=TRUE,K576,VLOOKUP(K209,#REF!,2,FALSE))</f>
        <v>0</v>
      </c>
      <c r="L577" s="150">
        <f>IF(ISERROR(VLOOKUP(L209,#REF!,2,FALSE))=TRUE,L576,VLOOKUP(L209,#REF!,2,FALSE))</f>
        <v>0</v>
      </c>
      <c r="M577" s="150">
        <f>IF(ISERROR(VLOOKUP(M209,#REF!,2,FALSE))=TRUE,M576,VLOOKUP(M209,#REF!,2,FALSE))</f>
        <v>0</v>
      </c>
      <c r="N577" s="150">
        <f>IF(ISERROR(VLOOKUP(N209,#REF!,2,FALSE))=TRUE,N576,VLOOKUP(N209,#REF!,2,FALSE))</f>
        <v>0</v>
      </c>
      <c r="O577" s="150">
        <f>IF(ISERROR(VLOOKUP(O209,#REF!,2,FALSE))=TRUE,O576,VLOOKUP(O209,#REF!,2,FALSE))</f>
        <v>0</v>
      </c>
      <c r="P577" s="150">
        <f>IF(ISERROR(VLOOKUP(P209,#REF!,2,FALSE))=TRUE,P576,VLOOKUP(P209,#REF!,2,FALSE))</f>
        <v>0</v>
      </c>
      <c r="Q577" s="150">
        <f>IF(ISERROR(VLOOKUP(Q209,#REF!,2,FALSE))=TRUE,Q576,VLOOKUP(Q209,#REF!,2,FALSE))</f>
        <v>0</v>
      </c>
      <c r="R577" s="150">
        <f>IF(ISERROR(VLOOKUP(R209,#REF!,2,FALSE))=TRUE,R576,VLOOKUP(R209,#REF!,2,FALSE))</f>
        <v>0</v>
      </c>
      <c r="S577" s="150">
        <f>IF(ISERROR(VLOOKUP(S209,#REF!,2,FALSE))=TRUE,S576,VLOOKUP(S209,#REF!,2,FALSE))</f>
        <v>0</v>
      </c>
    </row>
    <row r="578" spans="2:19" s="8" customFormat="1" ht="30" customHeight="1">
      <c r="B578" s="28"/>
      <c r="C578" s="79"/>
      <c r="D578" s="79"/>
      <c r="E578" s="150">
        <f>IF(ISERROR(VLOOKUP(E210,#REF!,2,FALSE))=TRUE,E577,VLOOKUP(E210,#REF!,2,FALSE))</f>
        <v>0</v>
      </c>
      <c r="F578" s="150">
        <f>IF(ISERROR(VLOOKUP(F210,#REF!,2,FALSE))=TRUE,F577,VLOOKUP(F210,#REF!,2,FALSE))</f>
        <v>0</v>
      </c>
      <c r="G578" s="150">
        <f>IF(ISERROR(VLOOKUP(G210,#REF!,2,FALSE))=TRUE,G577,VLOOKUP(G210,#REF!,2,FALSE))</f>
        <v>0</v>
      </c>
      <c r="H578" s="150">
        <f>IF(ISERROR(VLOOKUP(H210,#REF!,2,FALSE))=TRUE,H577,VLOOKUP(H210,#REF!,2,FALSE))</f>
        <v>0</v>
      </c>
      <c r="I578" s="150">
        <f>IF(ISERROR(VLOOKUP(I210,#REF!,2,FALSE))=TRUE,I577,VLOOKUP(I210,#REF!,2,FALSE))</f>
        <v>0</v>
      </c>
      <c r="J578" s="150">
        <f>IF(ISERROR(VLOOKUP(J210,#REF!,2,FALSE))=TRUE,J577,VLOOKUP(J210,#REF!,2,FALSE))</f>
        <v>0</v>
      </c>
      <c r="K578" s="150">
        <f>IF(ISERROR(VLOOKUP(K210,#REF!,2,FALSE))=TRUE,K577,VLOOKUP(K210,#REF!,2,FALSE))</f>
        <v>0</v>
      </c>
      <c r="L578" s="150">
        <f>IF(ISERROR(VLOOKUP(L210,#REF!,2,FALSE))=TRUE,L577,VLOOKUP(L210,#REF!,2,FALSE))</f>
        <v>0</v>
      </c>
      <c r="M578" s="150">
        <f>IF(ISERROR(VLOOKUP(M210,#REF!,2,FALSE))=TRUE,M577,VLOOKUP(M210,#REF!,2,FALSE))</f>
        <v>0</v>
      </c>
      <c r="N578" s="150">
        <f>IF(ISERROR(VLOOKUP(N210,#REF!,2,FALSE))=TRUE,N577,VLOOKUP(N210,#REF!,2,FALSE))</f>
        <v>0</v>
      </c>
      <c r="O578" s="150">
        <f>IF(ISERROR(VLOOKUP(O210,#REF!,2,FALSE))=TRUE,O577,VLOOKUP(O210,#REF!,2,FALSE))</f>
        <v>0</v>
      </c>
      <c r="P578" s="150">
        <f>IF(ISERROR(VLOOKUP(P210,#REF!,2,FALSE))=TRUE,P577,VLOOKUP(P210,#REF!,2,FALSE))</f>
        <v>0</v>
      </c>
      <c r="Q578" s="150">
        <f>IF(ISERROR(VLOOKUP(Q210,#REF!,2,FALSE))=TRUE,Q577,VLOOKUP(Q210,#REF!,2,FALSE))</f>
        <v>0</v>
      </c>
      <c r="R578" s="150">
        <f>IF(ISERROR(VLOOKUP(R210,#REF!,2,FALSE))=TRUE,R577,VLOOKUP(R210,#REF!,2,FALSE))</f>
        <v>0</v>
      </c>
      <c r="S578" s="150">
        <f>IF(ISERROR(VLOOKUP(S210,#REF!,2,FALSE))=TRUE,S577,VLOOKUP(S210,#REF!,2,FALSE))</f>
        <v>0</v>
      </c>
    </row>
    <row r="579" spans="2:19" s="8" customFormat="1" ht="30" customHeight="1">
      <c r="B579" s="28"/>
      <c r="C579" s="79"/>
      <c r="D579" s="79"/>
      <c r="E579" s="150">
        <f>IF(ISERROR(VLOOKUP(E211,#REF!,2,FALSE))=TRUE,E578,VLOOKUP(E211,#REF!,2,FALSE))</f>
        <v>0</v>
      </c>
      <c r="F579" s="150">
        <f>IF(ISERROR(VLOOKUP(F211,#REF!,2,FALSE))=TRUE,F578,VLOOKUP(F211,#REF!,2,FALSE))</f>
        <v>0</v>
      </c>
      <c r="G579" s="150">
        <f>IF(ISERROR(VLOOKUP(G211,#REF!,2,FALSE))=TRUE,G578,VLOOKUP(G211,#REF!,2,FALSE))</f>
        <v>0</v>
      </c>
      <c r="H579" s="150">
        <f>IF(ISERROR(VLOOKUP(H211,#REF!,2,FALSE))=TRUE,H578,VLOOKUP(H211,#REF!,2,FALSE))</f>
        <v>0</v>
      </c>
      <c r="I579" s="150">
        <f>IF(ISERROR(VLOOKUP(I211,#REF!,2,FALSE))=TRUE,I578,VLOOKUP(I211,#REF!,2,FALSE))</f>
        <v>0</v>
      </c>
      <c r="J579" s="150">
        <f>IF(ISERROR(VLOOKUP(J211,#REF!,2,FALSE))=TRUE,J578,VLOOKUP(J211,#REF!,2,FALSE))</f>
        <v>0</v>
      </c>
      <c r="K579" s="150">
        <f>IF(ISERROR(VLOOKUP(K211,#REF!,2,FALSE))=TRUE,K578,VLOOKUP(K211,#REF!,2,FALSE))</f>
        <v>0</v>
      </c>
      <c r="L579" s="150">
        <f>IF(ISERROR(VLOOKUP(L211,#REF!,2,FALSE))=TRUE,L578,VLOOKUP(L211,#REF!,2,FALSE))</f>
        <v>0</v>
      </c>
      <c r="M579" s="150">
        <f>IF(ISERROR(VLOOKUP(M211,#REF!,2,FALSE))=TRUE,M578,VLOOKUP(M211,#REF!,2,FALSE))</f>
        <v>0</v>
      </c>
      <c r="N579" s="150">
        <f>IF(ISERROR(VLOOKUP(N211,#REF!,2,FALSE))=TRUE,N578,VLOOKUP(N211,#REF!,2,FALSE))</f>
        <v>0</v>
      </c>
      <c r="O579" s="150">
        <f>IF(ISERROR(VLOOKUP(O211,#REF!,2,FALSE))=TRUE,O578,VLOOKUP(O211,#REF!,2,FALSE))</f>
        <v>0</v>
      </c>
      <c r="P579" s="150">
        <f>IF(ISERROR(VLOOKUP(P211,#REF!,2,FALSE))=TRUE,P578,VLOOKUP(P211,#REF!,2,FALSE))</f>
        <v>0</v>
      </c>
      <c r="Q579" s="150">
        <f>IF(ISERROR(VLOOKUP(Q211,#REF!,2,FALSE))=TRUE,Q578,VLOOKUP(Q211,#REF!,2,FALSE))</f>
        <v>0</v>
      </c>
      <c r="R579" s="150">
        <f>IF(ISERROR(VLOOKUP(R211,#REF!,2,FALSE))=TRUE,R578,VLOOKUP(R211,#REF!,2,FALSE))</f>
        <v>0</v>
      </c>
      <c r="S579" s="150">
        <f>IF(ISERROR(VLOOKUP(S211,#REF!,2,FALSE))=TRUE,S578,VLOOKUP(S211,#REF!,2,FALSE))</f>
        <v>0</v>
      </c>
    </row>
    <row r="580" spans="2:19" s="8" customFormat="1" ht="30" customHeight="1">
      <c r="B580" s="28"/>
      <c r="C580" s="79"/>
      <c r="D580" s="79"/>
      <c r="E580" s="150">
        <f>IF(ISERROR(VLOOKUP(E212,#REF!,2,FALSE))=TRUE,E579,VLOOKUP(E212,#REF!,2,FALSE))</f>
        <v>0</v>
      </c>
      <c r="F580" s="150">
        <f>IF(ISERROR(VLOOKUP(F212,#REF!,2,FALSE))=TRUE,F579,VLOOKUP(F212,#REF!,2,FALSE))</f>
        <v>0</v>
      </c>
      <c r="G580" s="150">
        <f>IF(ISERROR(VLOOKUP(G212,#REF!,2,FALSE))=TRUE,G579,VLOOKUP(G212,#REF!,2,FALSE))</f>
        <v>0</v>
      </c>
      <c r="H580" s="150">
        <f>IF(ISERROR(VLOOKUP(H212,#REF!,2,FALSE))=TRUE,H579,VLOOKUP(H212,#REF!,2,FALSE))</f>
        <v>0</v>
      </c>
      <c r="I580" s="150">
        <f>IF(ISERROR(VLOOKUP(I212,#REF!,2,FALSE))=TRUE,I579,VLOOKUP(I212,#REF!,2,FALSE))</f>
        <v>0</v>
      </c>
      <c r="J580" s="150">
        <f>IF(ISERROR(VLOOKUP(J212,#REF!,2,FALSE))=TRUE,J579,VLOOKUP(J212,#REF!,2,FALSE))</f>
        <v>0</v>
      </c>
      <c r="K580" s="150">
        <f>IF(ISERROR(VLOOKUP(K212,#REF!,2,FALSE))=TRUE,K579,VLOOKUP(K212,#REF!,2,FALSE))</f>
        <v>0</v>
      </c>
      <c r="L580" s="150">
        <f>IF(ISERROR(VLOOKUP(L212,#REF!,2,FALSE))=TRUE,L579,VLOOKUP(L212,#REF!,2,FALSE))</f>
        <v>0</v>
      </c>
      <c r="M580" s="150">
        <f>IF(ISERROR(VLOOKUP(M212,#REF!,2,FALSE))=TRUE,M579,VLOOKUP(M212,#REF!,2,FALSE))</f>
        <v>0</v>
      </c>
      <c r="N580" s="150">
        <f>IF(ISERROR(VLOOKUP(N212,#REF!,2,FALSE))=TRUE,N579,VLOOKUP(N212,#REF!,2,FALSE))</f>
        <v>0</v>
      </c>
      <c r="O580" s="150">
        <f>IF(ISERROR(VLOOKUP(O212,#REF!,2,FALSE))=TRUE,O579,VLOOKUP(O212,#REF!,2,FALSE))</f>
        <v>0</v>
      </c>
      <c r="P580" s="150">
        <f>IF(ISERROR(VLOOKUP(P212,#REF!,2,FALSE))=TRUE,P579,VLOOKUP(P212,#REF!,2,FALSE))</f>
        <v>0</v>
      </c>
      <c r="Q580" s="150">
        <f>IF(ISERROR(VLOOKUP(Q212,#REF!,2,FALSE))=TRUE,Q579,VLOOKUP(Q212,#REF!,2,FALSE))</f>
        <v>0</v>
      </c>
      <c r="R580" s="150">
        <f>IF(ISERROR(VLOOKUP(R212,#REF!,2,FALSE))=TRUE,R579,VLOOKUP(R212,#REF!,2,FALSE))</f>
        <v>0</v>
      </c>
      <c r="S580" s="150">
        <f>IF(ISERROR(VLOOKUP(S212,#REF!,2,FALSE))=TRUE,S579,VLOOKUP(S212,#REF!,2,FALSE))</f>
        <v>0</v>
      </c>
    </row>
    <row r="581" spans="2:19" s="8" customFormat="1" ht="30" customHeight="1">
      <c r="B581" s="28"/>
      <c r="C581" s="79"/>
      <c r="D581" s="79"/>
      <c r="E581" s="150">
        <f>IF(ISERROR(VLOOKUP(E213,#REF!,2,FALSE))=TRUE,E580,VLOOKUP(E213,#REF!,2,FALSE))</f>
        <v>0</v>
      </c>
      <c r="F581" s="150">
        <f>IF(ISERROR(VLOOKUP(F213,#REF!,2,FALSE))=TRUE,F580,VLOOKUP(F213,#REF!,2,FALSE))</f>
        <v>0</v>
      </c>
      <c r="G581" s="150">
        <f>IF(ISERROR(VLOOKUP(G213,#REF!,2,FALSE))=TRUE,G580,VLOOKUP(G213,#REF!,2,FALSE))</f>
        <v>0</v>
      </c>
      <c r="H581" s="150">
        <f>IF(ISERROR(VLOOKUP(H213,#REF!,2,FALSE))=TRUE,H580,VLOOKUP(H213,#REF!,2,FALSE))</f>
        <v>0</v>
      </c>
      <c r="I581" s="150">
        <f>IF(ISERROR(VLOOKUP(I213,#REF!,2,FALSE))=TRUE,I580,VLOOKUP(I213,#REF!,2,FALSE))</f>
        <v>0</v>
      </c>
      <c r="J581" s="150">
        <f>IF(ISERROR(VLOOKUP(J213,#REF!,2,FALSE))=TRUE,J580,VLOOKUP(J213,#REF!,2,FALSE))</f>
        <v>0</v>
      </c>
      <c r="K581" s="150">
        <f>IF(ISERROR(VLOOKUP(K213,#REF!,2,FALSE))=TRUE,K580,VLOOKUP(K213,#REF!,2,FALSE))</f>
        <v>0</v>
      </c>
      <c r="L581" s="150">
        <f>IF(ISERROR(VLOOKUP(L213,#REF!,2,FALSE))=TRUE,L580,VLOOKUP(L213,#REF!,2,FALSE))</f>
        <v>0</v>
      </c>
      <c r="M581" s="150">
        <f>IF(ISERROR(VLOOKUP(M213,#REF!,2,FALSE))=TRUE,M580,VLOOKUP(M213,#REF!,2,FALSE))</f>
        <v>0</v>
      </c>
      <c r="N581" s="150">
        <f>IF(ISERROR(VLOOKUP(N213,#REF!,2,FALSE))=TRUE,N580,VLOOKUP(N213,#REF!,2,FALSE))</f>
        <v>0</v>
      </c>
      <c r="O581" s="150">
        <f>IF(ISERROR(VLOOKUP(O213,#REF!,2,FALSE))=TRUE,O580,VLOOKUP(O213,#REF!,2,FALSE))</f>
        <v>0</v>
      </c>
      <c r="P581" s="150">
        <f>IF(ISERROR(VLOOKUP(P213,#REF!,2,FALSE))=TRUE,P580,VLOOKUP(P213,#REF!,2,FALSE))</f>
        <v>0</v>
      </c>
      <c r="Q581" s="150">
        <f>IF(ISERROR(VLOOKUP(Q213,#REF!,2,FALSE))=TRUE,Q580,VLOOKUP(Q213,#REF!,2,FALSE))</f>
        <v>0</v>
      </c>
      <c r="R581" s="150">
        <f>IF(ISERROR(VLOOKUP(R213,#REF!,2,FALSE))=TRUE,R580,VLOOKUP(R213,#REF!,2,FALSE))</f>
        <v>0</v>
      </c>
      <c r="S581" s="150">
        <f>IF(ISERROR(VLOOKUP(S213,#REF!,2,FALSE))=TRUE,S580,VLOOKUP(S213,#REF!,2,FALSE))</f>
        <v>0</v>
      </c>
    </row>
    <row r="582" spans="2:19" s="8" customFormat="1" ht="30" customHeight="1">
      <c r="B582" s="28"/>
      <c r="C582" s="79"/>
      <c r="D582" s="79"/>
      <c r="E582" s="150">
        <f>IF(ISERROR(VLOOKUP(E214,#REF!,2,FALSE))=TRUE,E581,VLOOKUP(E214,#REF!,2,FALSE))</f>
        <v>0</v>
      </c>
      <c r="F582" s="150">
        <f>IF(ISERROR(VLOOKUP(F214,#REF!,2,FALSE))=TRUE,F581,VLOOKUP(F214,#REF!,2,FALSE))</f>
        <v>0</v>
      </c>
      <c r="G582" s="150">
        <f>IF(ISERROR(VLOOKUP(G214,#REF!,2,FALSE))=TRUE,G581,VLOOKUP(G214,#REF!,2,FALSE))</f>
        <v>0</v>
      </c>
      <c r="H582" s="150">
        <f>IF(ISERROR(VLOOKUP(H214,#REF!,2,FALSE))=TRUE,H581,VLOOKUP(H214,#REF!,2,FALSE))</f>
        <v>0</v>
      </c>
      <c r="I582" s="150">
        <f>IF(ISERROR(VLOOKUP(I214,#REF!,2,FALSE))=TRUE,I581,VLOOKUP(I214,#REF!,2,FALSE))</f>
        <v>0</v>
      </c>
      <c r="J582" s="150">
        <f>IF(ISERROR(VLOOKUP(J214,#REF!,2,FALSE))=TRUE,J581,VLOOKUP(J214,#REF!,2,FALSE))</f>
        <v>0</v>
      </c>
      <c r="K582" s="150">
        <f>IF(ISERROR(VLOOKUP(K214,#REF!,2,FALSE))=TRUE,K581,VLOOKUP(K214,#REF!,2,FALSE))</f>
        <v>0</v>
      </c>
      <c r="L582" s="150">
        <f>IF(ISERROR(VLOOKUP(L214,#REF!,2,FALSE))=TRUE,L581,VLOOKUP(L214,#REF!,2,FALSE))</f>
        <v>0</v>
      </c>
      <c r="M582" s="150">
        <f>IF(ISERROR(VLOOKUP(M214,#REF!,2,FALSE))=TRUE,M581,VLOOKUP(M214,#REF!,2,FALSE))</f>
        <v>0</v>
      </c>
      <c r="N582" s="150">
        <f>IF(ISERROR(VLOOKUP(N214,#REF!,2,FALSE))=TRUE,N581,VLOOKUP(N214,#REF!,2,FALSE))</f>
        <v>0</v>
      </c>
      <c r="O582" s="150">
        <f>IF(ISERROR(VLOOKUP(O214,#REF!,2,FALSE))=TRUE,O581,VLOOKUP(O214,#REF!,2,FALSE))</f>
        <v>0</v>
      </c>
      <c r="P582" s="150">
        <f>IF(ISERROR(VLOOKUP(P214,#REF!,2,FALSE))=TRUE,P581,VLOOKUP(P214,#REF!,2,FALSE))</f>
        <v>0</v>
      </c>
      <c r="Q582" s="150">
        <f>IF(ISERROR(VLOOKUP(Q214,#REF!,2,FALSE))=TRUE,Q581,VLOOKUP(Q214,#REF!,2,FALSE))</f>
        <v>0</v>
      </c>
      <c r="R582" s="150">
        <f>IF(ISERROR(VLOOKUP(R214,#REF!,2,FALSE))=TRUE,R581,VLOOKUP(R214,#REF!,2,FALSE))</f>
        <v>0</v>
      </c>
      <c r="S582" s="150">
        <f>IF(ISERROR(VLOOKUP(S214,#REF!,2,FALSE))=TRUE,S581,VLOOKUP(S214,#REF!,2,FALSE))</f>
        <v>0</v>
      </c>
    </row>
    <row r="583" spans="2:19" s="8" customFormat="1" ht="30" customHeight="1">
      <c r="B583" s="28"/>
      <c r="C583" s="79"/>
      <c r="D583" s="79"/>
      <c r="E583" s="150">
        <f>IF(ISERROR(VLOOKUP(E215,#REF!,2,FALSE))=TRUE,E582,VLOOKUP(E215,#REF!,2,FALSE))</f>
        <v>0</v>
      </c>
      <c r="F583" s="150">
        <f>IF(ISERROR(VLOOKUP(F215,#REF!,2,FALSE))=TRUE,F582,VLOOKUP(F215,#REF!,2,FALSE))</f>
        <v>0</v>
      </c>
      <c r="G583" s="150">
        <f>IF(ISERROR(VLOOKUP(G215,#REF!,2,FALSE))=TRUE,G582,VLOOKUP(G215,#REF!,2,FALSE))</f>
        <v>0</v>
      </c>
      <c r="H583" s="150">
        <f>IF(ISERROR(VLOOKUP(H215,#REF!,2,FALSE))=TRUE,H582,VLOOKUP(H215,#REF!,2,FALSE))</f>
        <v>0</v>
      </c>
      <c r="I583" s="150">
        <f>IF(ISERROR(VLOOKUP(I215,#REF!,2,FALSE))=TRUE,I582,VLOOKUP(I215,#REF!,2,FALSE))</f>
        <v>0</v>
      </c>
      <c r="J583" s="150">
        <f>IF(ISERROR(VLOOKUP(J215,#REF!,2,FALSE))=TRUE,J582,VLOOKUP(J215,#REF!,2,FALSE))</f>
        <v>0</v>
      </c>
      <c r="K583" s="150">
        <f>IF(ISERROR(VLOOKUP(K215,#REF!,2,FALSE))=TRUE,K582,VLOOKUP(K215,#REF!,2,FALSE))</f>
        <v>0</v>
      </c>
      <c r="L583" s="150">
        <f>IF(ISERROR(VLOOKUP(L215,#REF!,2,FALSE))=TRUE,L582,VLOOKUP(L215,#REF!,2,FALSE))</f>
        <v>0</v>
      </c>
      <c r="M583" s="150">
        <f>IF(ISERROR(VLOOKUP(M215,#REF!,2,FALSE))=TRUE,M582,VLOOKUP(M215,#REF!,2,FALSE))</f>
        <v>0</v>
      </c>
      <c r="N583" s="150">
        <f>IF(ISERROR(VLOOKUP(N215,#REF!,2,FALSE))=TRUE,N582,VLOOKUP(N215,#REF!,2,FALSE))</f>
        <v>0</v>
      </c>
      <c r="O583" s="150">
        <f>IF(ISERROR(VLOOKUP(O215,#REF!,2,FALSE))=TRUE,O582,VLOOKUP(O215,#REF!,2,FALSE))</f>
        <v>0</v>
      </c>
      <c r="P583" s="150">
        <f>IF(ISERROR(VLOOKUP(P215,#REF!,2,FALSE))=TRUE,P582,VLOOKUP(P215,#REF!,2,FALSE))</f>
        <v>0</v>
      </c>
      <c r="Q583" s="150">
        <f>IF(ISERROR(VLOOKUP(Q215,#REF!,2,FALSE))=TRUE,Q582,VLOOKUP(Q215,#REF!,2,FALSE))</f>
        <v>0</v>
      </c>
      <c r="R583" s="150">
        <f>IF(ISERROR(VLOOKUP(R215,#REF!,2,FALSE))=TRUE,R582,VLOOKUP(R215,#REF!,2,FALSE))</f>
        <v>0</v>
      </c>
      <c r="S583" s="150">
        <f>IF(ISERROR(VLOOKUP(S215,#REF!,2,FALSE))=TRUE,S582,VLOOKUP(S215,#REF!,2,FALSE))</f>
        <v>0</v>
      </c>
    </row>
    <row r="584" spans="2:19" s="8" customFormat="1" ht="30" customHeight="1">
      <c r="B584" s="28"/>
      <c r="C584" s="79"/>
      <c r="D584" s="79"/>
      <c r="E584" s="150">
        <f>IF(ISERROR(VLOOKUP(E216,#REF!,2,FALSE))=TRUE,E583,VLOOKUP(E216,#REF!,2,FALSE))</f>
        <v>0</v>
      </c>
      <c r="F584" s="150">
        <f>IF(ISERROR(VLOOKUP(F216,#REF!,2,FALSE))=TRUE,F583,VLOOKUP(F216,#REF!,2,FALSE))</f>
        <v>0</v>
      </c>
      <c r="G584" s="150">
        <f>IF(ISERROR(VLOOKUP(G216,#REF!,2,FALSE))=TRUE,G583,VLOOKUP(G216,#REF!,2,FALSE))</f>
        <v>0</v>
      </c>
      <c r="H584" s="150">
        <f>IF(ISERROR(VLOOKUP(H216,#REF!,2,FALSE))=TRUE,H583,VLOOKUP(H216,#REF!,2,FALSE))</f>
        <v>0</v>
      </c>
      <c r="I584" s="150">
        <f>IF(ISERROR(VLOOKUP(I216,#REF!,2,FALSE))=TRUE,I583,VLOOKUP(I216,#REF!,2,FALSE))</f>
        <v>0</v>
      </c>
      <c r="J584" s="150">
        <f>IF(ISERROR(VLOOKUP(J216,#REF!,2,FALSE))=TRUE,J583,VLOOKUP(J216,#REF!,2,FALSE))</f>
        <v>0</v>
      </c>
      <c r="K584" s="150">
        <f>IF(ISERROR(VLOOKUP(K216,#REF!,2,FALSE))=TRUE,K583,VLOOKUP(K216,#REF!,2,FALSE))</f>
        <v>0</v>
      </c>
      <c r="L584" s="150">
        <f>IF(ISERROR(VLOOKUP(L216,#REF!,2,FALSE))=TRUE,L583,VLOOKUP(L216,#REF!,2,FALSE))</f>
        <v>0</v>
      </c>
      <c r="M584" s="150">
        <f>IF(ISERROR(VLOOKUP(M216,#REF!,2,FALSE))=TRUE,M583,VLOOKUP(M216,#REF!,2,FALSE))</f>
        <v>0</v>
      </c>
      <c r="N584" s="150">
        <f>IF(ISERROR(VLOOKUP(N216,#REF!,2,FALSE))=TRUE,N583,VLOOKUP(N216,#REF!,2,FALSE))</f>
        <v>0</v>
      </c>
      <c r="O584" s="150">
        <f>IF(ISERROR(VLOOKUP(O216,#REF!,2,FALSE))=TRUE,O583,VLOOKUP(O216,#REF!,2,FALSE))</f>
        <v>0</v>
      </c>
      <c r="P584" s="150">
        <f>IF(ISERROR(VLOOKUP(P216,#REF!,2,FALSE))=TRUE,P583,VLOOKUP(P216,#REF!,2,FALSE))</f>
        <v>0</v>
      </c>
      <c r="Q584" s="150">
        <f>IF(ISERROR(VLOOKUP(Q216,#REF!,2,FALSE))=TRUE,Q583,VLOOKUP(Q216,#REF!,2,FALSE))</f>
        <v>0</v>
      </c>
      <c r="R584" s="150">
        <f>IF(ISERROR(VLOOKUP(R216,#REF!,2,FALSE))=TRUE,R583,VLOOKUP(R216,#REF!,2,FALSE))</f>
        <v>0</v>
      </c>
      <c r="S584" s="150">
        <f>IF(ISERROR(VLOOKUP(S216,#REF!,2,FALSE))=TRUE,S583,VLOOKUP(S216,#REF!,2,FALSE))</f>
        <v>0</v>
      </c>
    </row>
    <row r="585" spans="2:19" s="8" customFormat="1" ht="30" customHeight="1">
      <c r="B585" s="28"/>
      <c r="C585" s="79"/>
      <c r="D585" s="79"/>
      <c r="E585" s="150">
        <f>IF(ISERROR(VLOOKUP(E217,#REF!,2,FALSE))=TRUE,E584,VLOOKUP(E217,#REF!,2,FALSE))</f>
        <v>0</v>
      </c>
      <c r="F585" s="150">
        <f>IF(ISERROR(VLOOKUP(F217,#REF!,2,FALSE))=TRUE,F584,VLOOKUP(F217,#REF!,2,FALSE))</f>
        <v>0</v>
      </c>
      <c r="G585" s="150">
        <f>IF(ISERROR(VLOOKUP(G217,#REF!,2,FALSE))=TRUE,G584,VLOOKUP(G217,#REF!,2,FALSE))</f>
        <v>0</v>
      </c>
      <c r="H585" s="150">
        <f>IF(ISERROR(VLOOKUP(H217,#REF!,2,FALSE))=TRUE,H584,VLOOKUP(H217,#REF!,2,FALSE))</f>
        <v>0</v>
      </c>
      <c r="I585" s="150">
        <f>IF(ISERROR(VLOOKUP(I217,#REF!,2,FALSE))=TRUE,I584,VLOOKUP(I217,#REF!,2,FALSE))</f>
        <v>0</v>
      </c>
      <c r="J585" s="150">
        <f>IF(ISERROR(VLOOKUP(J217,#REF!,2,FALSE))=TRUE,J584,VLOOKUP(J217,#REF!,2,FALSE))</f>
        <v>0</v>
      </c>
      <c r="K585" s="150">
        <f>IF(ISERROR(VLOOKUP(K217,#REF!,2,FALSE))=TRUE,K584,VLOOKUP(K217,#REF!,2,FALSE))</f>
        <v>0</v>
      </c>
      <c r="L585" s="150">
        <f>IF(ISERROR(VLOOKUP(L217,#REF!,2,FALSE))=TRUE,L584,VLOOKUP(L217,#REF!,2,FALSE))</f>
        <v>0</v>
      </c>
      <c r="M585" s="150">
        <f>IF(ISERROR(VLOOKUP(M217,#REF!,2,FALSE))=TRUE,M584,VLOOKUP(M217,#REF!,2,FALSE))</f>
        <v>0</v>
      </c>
      <c r="N585" s="150">
        <f>IF(ISERROR(VLOOKUP(N217,#REF!,2,FALSE))=TRUE,N584,VLOOKUP(N217,#REF!,2,FALSE))</f>
        <v>0</v>
      </c>
      <c r="O585" s="150">
        <f>IF(ISERROR(VLOOKUP(O217,#REF!,2,FALSE))=TRUE,O584,VLOOKUP(O217,#REF!,2,FALSE))</f>
        <v>0</v>
      </c>
      <c r="P585" s="150">
        <f>IF(ISERROR(VLOOKUP(P217,#REF!,2,FALSE))=TRUE,P584,VLOOKUP(P217,#REF!,2,FALSE))</f>
        <v>0</v>
      </c>
      <c r="Q585" s="150">
        <f>IF(ISERROR(VLOOKUP(Q217,#REF!,2,FALSE))=TRUE,Q584,VLOOKUP(Q217,#REF!,2,FALSE))</f>
        <v>0</v>
      </c>
      <c r="R585" s="150">
        <f>IF(ISERROR(VLOOKUP(R217,#REF!,2,FALSE))=TRUE,R584,VLOOKUP(R217,#REF!,2,FALSE))</f>
        <v>0</v>
      </c>
      <c r="S585" s="150">
        <f>IF(ISERROR(VLOOKUP(S217,#REF!,2,FALSE))=TRUE,S584,VLOOKUP(S217,#REF!,2,FALSE))</f>
        <v>0</v>
      </c>
    </row>
    <row r="586" spans="2:19" s="8" customFormat="1" ht="30" customHeight="1">
      <c r="B586" s="28"/>
      <c r="C586" s="79"/>
      <c r="D586" s="79"/>
      <c r="E586" s="150">
        <f>IF(ISERROR(VLOOKUP(E218,#REF!,2,FALSE))=TRUE,E585,VLOOKUP(E218,#REF!,2,FALSE))</f>
        <v>0</v>
      </c>
      <c r="F586" s="150">
        <f>IF(ISERROR(VLOOKUP(F218,#REF!,2,FALSE))=TRUE,F585,VLOOKUP(F218,#REF!,2,FALSE))</f>
        <v>0</v>
      </c>
      <c r="G586" s="150">
        <f>IF(ISERROR(VLOOKUP(G218,#REF!,2,FALSE))=TRUE,G585,VLOOKUP(G218,#REF!,2,FALSE))</f>
        <v>0</v>
      </c>
      <c r="H586" s="150">
        <f>IF(ISERROR(VLOOKUP(H218,#REF!,2,FALSE))=TRUE,H585,VLOOKUP(H218,#REF!,2,FALSE))</f>
        <v>0</v>
      </c>
      <c r="I586" s="150">
        <f>IF(ISERROR(VLOOKUP(I218,#REF!,2,FALSE))=TRUE,I585,VLOOKUP(I218,#REF!,2,FALSE))</f>
        <v>0</v>
      </c>
      <c r="J586" s="150">
        <f>IF(ISERROR(VLOOKUP(J218,#REF!,2,FALSE))=TRUE,J585,VLOOKUP(J218,#REF!,2,FALSE))</f>
        <v>0</v>
      </c>
      <c r="K586" s="150">
        <f>IF(ISERROR(VLOOKUP(K218,#REF!,2,FALSE))=TRUE,K585,VLOOKUP(K218,#REF!,2,FALSE))</f>
        <v>0</v>
      </c>
      <c r="L586" s="150">
        <f>IF(ISERROR(VLOOKUP(L218,#REF!,2,FALSE))=TRUE,L585,VLOOKUP(L218,#REF!,2,FALSE))</f>
        <v>0</v>
      </c>
      <c r="M586" s="150">
        <f>IF(ISERROR(VLOOKUP(M218,#REF!,2,FALSE))=TRUE,M585,VLOOKUP(M218,#REF!,2,FALSE))</f>
        <v>0</v>
      </c>
      <c r="N586" s="150">
        <f>IF(ISERROR(VLOOKUP(N218,#REF!,2,FALSE))=TRUE,N585,VLOOKUP(N218,#REF!,2,FALSE))</f>
        <v>0</v>
      </c>
      <c r="O586" s="150">
        <f>IF(ISERROR(VLOOKUP(O218,#REF!,2,FALSE))=TRUE,O585,VLOOKUP(O218,#REF!,2,FALSE))</f>
        <v>0</v>
      </c>
      <c r="P586" s="150">
        <f>IF(ISERROR(VLOOKUP(P218,#REF!,2,FALSE))=TRUE,P585,VLOOKUP(P218,#REF!,2,FALSE))</f>
        <v>0</v>
      </c>
      <c r="Q586" s="150">
        <f>IF(ISERROR(VLOOKUP(Q218,#REF!,2,FALSE))=TRUE,Q585,VLOOKUP(Q218,#REF!,2,FALSE))</f>
        <v>0</v>
      </c>
      <c r="R586" s="150">
        <f>IF(ISERROR(VLOOKUP(R218,#REF!,2,FALSE))=TRUE,R585,VLOOKUP(R218,#REF!,2,FALSE))</f>
        <v>0</v>
      </c>
      <c r="S586" s="150">
        <f>IF(ISERROR(VLOOKUP(S218,#REF!,2,FALSE))=TRUE,S585,VLOOKUP(S218,#REF!,2,FALSE))</f>
        <v>0</v>
      </c>
    </row>
    <row r="587" spans="2:19" s="8" customFormat="1" ht="30" customHeight="1">
      <c r="B587" s="28"/>
      <c r="C587" s="79"/>
      <c r="D587" s="79"/>
      <c r="E587" s="150">
        <f>IF(ISERROR(VLOOKUP(E219,#REF!,2,FALSE))=TRUE,E586,VLOOKUP(E219,#REF!,2,FALSE))</f>
        <v>0</v>
      </c>
      <c r="F587" s="150">
        <f>IF(ISERROR(VLOOKUP(F219,#REF!,2,FALSE))=TRUE,F586,VLOOKUP(F219,#REF!,2,FALSE))</f>
        <v>0</v>
      </c>
      <c r="G587" s="150">
        <f>IF(ISERROR(VLOOKUP(G219,#REF!,2,FALSE))=TRUE,G586,VLOOKUP(G219,#REF!,2,FALSE))</f>
        <v>0</v>
      </c>
      <c r="H587" s="150">
        <f>IF(ISERROR(VLOOKUP(H219,#REF!,2,FALSE))=TRUE,H586,VLOOKUP(H219,#REF!,2,FALSE))</f>
        <v>0</v>
      </c>
      <c r="I587" s="150">
        <f>IF(ISERROR(VLOOKUP(I219,#REF!,2,FALSE))=TRUE,I586,VLOOKUP(I219,#REF!,2,FALSE))</f>
        <v>0</v>
      </c>
      <c r="J587" s="150">
        <f>IF(ISERROR(VLOOKUP(J219,#REF!,2,FALSE))=TRUE,J586,VLOOKUP(J219,#REF!,2,FALSE))</f>
        <v>0</v>
      </c>
      <c r="K587" s="150">
        <f>IF(ISERROR(VLOOKUP(K219,#REF!,2,FALSE))=TRUE,K586,VLOOKUP(K219,#REF!,2,FALSE))</f>
        <v>0</v>
      </c>
      <c r="L587" s="150">
        <f>IF(ISERROR(VLOOKUP(L219,#REF!,2,FALSE))=TRUE,L586,VLOOKUP(L219,#REF!,2,FALSE))</f>
        <v>0</v>
      </c>
      <c r="M587" s="150">
        <f>IF(ISERROR(VLOOKUP(M219,#REF!,2,FALSE))=TRUE,M586,VLOOKUP(M219,#REF!,2,FALSE))</f>
        <v>0</v>
      </c>
      <c r="N587" s="150">
        <f>IF(ISERROR(VLOOKUP(N219,#REF!,2,FALSE))=TRUE,N586,VLOOKUP(N219,#REF!,2,FALSE))</f>
        <v>0</v>
      </c>
      <c r="O587" s="150">
        <f>IF(ISERROR(VLOOKUP(O219,#REF!,2,FALSE))=TRUE,O586,VLOOKUP(O219,#REF!,2,FALSE))</f>
        <v>0</v>
      </c>
      <c r="P587" s="150">
        <f>IF(ISERROR(VLOOKUP(P219,#REF!,2,FALSE))=TRUE,P586,VLOOKUP(P219,#REF!,2,FALSE))</f>
        <v>0</v>
      </c>
      <c r="Q587" s="150">
        <f>IF(ISERROR(VLOOKUP(Q219,#REF!,2,FALSE))=TRUE,Q586,VLOOKUP(Q219,#REF!,2,FALSE))</f>
        <v>0</v>
      </c>
      <c r="R587" s="150">
        <f>IF(ISERROR(VLOOKUP(R219,#REF!,2,FALSE))=TRUE,R586,VLOOKUP(R219,#REF!,2,FALSE))</f>
        <v>0</v>
      </c>
      <c r="S587" s="150">
        <f>IF(ISERROR(VLOOKUP(S219,#REF!,2,FALSE))=TRUE,S586,VLOOKUP(S219,#REF!,2,FALSE))</f>
        <v>0</v>
      </c>
    </row>
    <row r="588" spans="2:19" s="8" customFormat="1" ht="30" customHeight="1">
      <c r="B588" s="28"/>
      <c r="C588" s="79"/>
      <c r="D588" s="79"/>
      <c r="E588" s="150">
        <f>IF(ISERROR(VLOOKUP(E220,#REF!,2,FALSE))=TRUE,E587,VLOOKUP(E220,#REF!,2,FALSE))</f>
        <v>0</v>
      </c>
      <c r="F588" s="150">
        <f>IF(ISERROR(VLOOKUP(F220,#REF!,2,FALSE))=TRUE,F587,VLOOKUP(F220,#REF!,2,FALSE))</f>
        <v>0</v>
      </c>
      <c r="G588" s="150">
        <f>IF(ISERROR(VLOOKUP(G220,#REF!,2,FALSE))=TRUE,G587,VLOOKUP(G220,#REF!,2,FALSE))</f>
        <v>0</v>
      </c>
      <c r="H588" s="150">
        <f>IF(ISERROR(VLOOKUP(H220,#REF!,2,FALSE))=TRUE,H587,VLOOKUP(H220,#REF!,2,FALSE))</f>
        <v>0</v>
      </c>
      <c r="I588" s="150">
        <f>IF(ISERROR(VLOOKUP(I220,#REF!,2,FALSE))=TRUE,I587,VLOOKUP(I220,#REF!,2,FALSE))</f>
        <v>0</v>
      </c>
      <c r="J588" s="150">
        <f>IF(ISERROR(VLOOKUP(J220,#REF!,2,FALSE))=TRUE,J587,VLOOKUP(J220,#REF!,2,FALSE))</f>
        <v>0</v>
      </c>
      <c r="K588" s="150">
        <f>IF(ISERROR(VLOOKUP(K220,#REF!,2,FALSE))=TRUE,K587,VLOOKUP(K220,#REF!,2,FALSE))</f>
        <v>0</v>
      </c>
      <c r="L588" s="150">
        <f>IF(ISERROR(VLOOKUP(L220,#REF!,2,FALSE))=TRUE,L587,VLOOKUP(L220,#REF!,2,FALSE))</f>
        <v>0</v>
      </c>
      <c r="M588" s="150">
        <f>IF(ISERROR(VLOOKUP(M220,#REF!,2,FALSE))=TRUE,M587,VLOOKUP(M220,#REF!,2,FALSE))</f>
        <v>0</v>
      </c>
      <c r="N588" s="150">
        <f>IF(ISERROR(VLOOKUP(N220,#REF!,2,FALSE))=TRUE,N587,VLOOKUP(N220,#REF!,2,FALSE))</f>
        <v>0</v>
      </c>
      <c r="O588" s="150">
        <f>IF(ISERROR(VLOOKUP(O220,#REF!,2,FALSE))=TRUE,O587,VLOOKUP(O220,#REF!,2,FALSE))</f>
        <v>0</v>
      </c>
      <c r="P588" s="150">
        <f>IF(ISERROR(VLOOKUP(P220,#REF!,2,FALSE))=TRUE,P587,VLOOKUP(P220,#REF!,2,FALSE))</f>
        <v>0</v>
      </c>
      <c r="Q588" s="150">
        <f>IF(ISERROR(VLOOKUP(Q220,#REF!,2,FALSE))=TRUE,Q587,VLOOKUP(Q220,#REF!,2,FALSE))</f>
        <v>0</v>
      </c>
      <c r="R588" s="150">
        <f>IF(ISERROR(VLOOKUP(R220,#REF!,2,FALSE))=TRUE,R587,VLOOKUP(R220,#REF!,2,FALSE))</f>
        <v>0</v>
      </c>
      <c r="S588" s="150">
        <f>IF(ISERROR(VLOOKUP(S220,#REF!,2,FALSE))=TRUE,S587,VLOOKUP(S220,#REF!,2,FALSE))</f>
        <v>0</v>
      </c>
    </row>
    <row r="589" spans="2:19" s="8" customFormat="1" ht="30" customHeight="1">
      <c r="B589" s="28"/>
      <c r="C589" s="79"/>
      <c r="D589" s="79"/>
      <c r="E589" s="150">
        <f>IF(ISERROR(VLOOKUP(E221,#REF!,2,FALSE))=TRUE,E588,VLOOKUP(E221,#REF!,2,FALSE))</f>
        <v>0</v>
      </c>
      <c r="F589" s="150">
        <f>IF(ISERROR(VLOOKUP(F221,#REF!,2,FALSE))=TRUE,F588,VLOOKUP(F221,#REF!,2,FALSE))</f>
        <v>0</v>
      </c>
      <c r="G589" s="150">
        <f>IF(ISERROR(VLOOKUP(G221,#REF!,2,FALSE))=TRUE,G588,VLOOKUP(G221,#REF!,2,FALSE))</f>
        <v>0</v>
      </c>
      <c r="H589" s="150">
        <f>IF(ISERROR(VLOOKUP(H221,#REF!,2,FALSE))=TRUE,H588,VLOOKUP(H221,#REF!,2,FALSE))</f>
        <v>0</v>
      </c>
      <c r="I589" s="150">
        <f>IF(ISERROR(VLOOKUP(I221,#REF!,2,FALSE))=TRUE,I588,VLOOKUP(I221,#REF!,2,FALSE))</f>
        <v>0</v>
      </c>
      <c r="J589" s="150">
        <f>IF(ISERROR(VLOOKUP(J221,#REF!,2,FALSE))=TRUE,J588,VLOOKUP(J221,#REF!,2,FALSE))</f>
        <v>0</v>
      </c>
      <c r="K589" s="150">
        <f>IF(ISERROR(VLOOKUP(K221,#REF!,2,FALSE))=TRUE,K588,VLOOKUP(K221,#REF!,2,FALSE))</f>
        <v>0</v>
      </c>
      <c r="L589" s="150">
        <f>IF(ISERROR(VLOOKUP(L221,#REF!,2,FALSE))=TRUE,L588,VLOOKUP(L221,#REF!,2,FALSE))</f>
        <v>0</v>
      </c>
      <c r="M589" s="150">
        <f>IF(ISERROR(VLOOKUP(M221,#REF!,2,FALSE))=TRUE,M588,VLOOKUP(M221,#REF!,2,FALSE))</f>
        <v>0</v>
      </c>
      <c r="N589" s="150">
        <f>IF(ISERROR(VLOOKUP(N221,#REF!,2,FALSE))=TRUE,N588,VLOOKUP(N221,#REF!,2,FALSE))</f>
        <v>0</v>
      </c>
      <c r="O589" s="150">
        <f>IF(ISERROR(VLOOKUP(O221,#REF!,2,FALSE))=TRUE,O588,VLOOKUP(O221,#REF!,2,FALSE))</f>
        <v>0</v>
      </c>
      <c r="P589" s="150">
        <f>IF(ISERROR(VLOOKUP(P221,#REF!,2,FALSE))=TRUE,P588,VLOOKUP(P221,#REF!,2,FALSE))</f>
        <v>0</v>
      </c>
      <c r="Q589" s="150">
        <f>IF(ISERROR(VLOOKUP(Q221,#REF!,2,FALSE))=TRUE,Q588,VLOOKUP(Q221,#REF!,2,FALSE))</f>
        <v>0</v>
      </c>
      <c r="R589" s="150">
        <f>IF(ISERROR(VLOOKUP(R221,#REF!,2,FALSE))=TRUE,R588,VLOOKUP(R221,#REF!,2,FALSE))</f>
        <v>0</v>
      </c>
      <c r="S589" s="150">
        <f>IF(ISERROR(VLOOKUP(S221,#REF!,2,FALSE))=TRUE,S588,VLOOKUP(S221,#REF!,2,FALSE))</f>
        <v>0</v>
      </c>
    </row>
    <row r="590" spans="2:19" s="8" customFormat="1" ht="30" customHeight="1">
      <c r="B590" s="28"/>
      <c r="C590" s="79"/>
      <c r="D590" s="79"/>
      <c r="E590" s="150">
        <f>IF(ISERROR(VLOOKUP(E222,#REF!,2,FALSE))=TRUE,E589,VLOOKUP(E222,#REF!,2,FALSE))</f>
        <v>0</v>
      </c>
      <c r="F590" s="150">
        <f>IF(ISERROR(VLOOKUP(F222,#REF!,2,FALSE))=TRUE,F589,VLOOKUP(F222,#REF!,2,FALSE))</f>
        <v>0</v>
      </c>
      <c r="G590" s="150">
        <f>IF(ISERROR(VLOOKUP(G222,#REF!,2,FALSE))=TRUE,G589,VLOOKUP(G222,#REF!,2,FALSE))</f>
        <v>0</v>
      </c>
      <c r="H590" s="150">
        <f>IF(ISERROR(VLOOKUP(H222,#REF!,2,FALSE))=TRUE,H589,VLOOKUP(H222,#REF!,2,FALSE))</f>
        <v>0</v>
      </c>
      <c r="I590" s="150">
        <f>IF(ISERROR(VLOOKUP(I222,#REF!,2,FALSE))=TRUE,I589,VLOOKUP(I222,#REF!,2,FALSE))</f>
        <v>0</v>
      </c>
      <c r="J590" s="150">
        <f>IF(ISERROR(VLOOKUP(J222,#REF!,2,FALSE))=TRUE,J589,VLOOKUP(J222,#REF!,2,FALSE))</f>
        <v>0</v>
      </c>
      <c r="K590" s="150">
        <f>IF(ISERROR(VLOOKUP(K222,#REF!,2,FALSE))=TRUE,K589,VLOOKUP(K222,#REF!,2,FALSE))</f>
        <v>0</v>
      </c>
      <c r="L590" s="150">
        <f>IF(ISERROR(VLOOKUP(L222,#REF!,2,FALSE))=TRUE,L589,VLOOKUP(L222,#REF!,2,FALSE))</f>
        <v>0</v>
      </c>
      <c r="M590" s="150">
        <f>IF(ISERROR(VLOOKUP(M222,#REF!,2,FALSE))=TRUE,M589,VLOOKUP(M222,#REF!,2,FALSE))</f>
        <v>0</v>
      </c>
      <c r="N590" s="150">
        <f>IF(ISERROR(VLOOKUP(N222,#REF!,2,FALSE))=TRUE,N589,VLOOKUP(N222,#REF!,2,FALSE))</f>
        <v>0</v>
      </c>
      <c r="O590" s="150">
        <f>IF(ISERROR(VLOOKUP(O222,#REF!,2,FALSE))=TRUE,O589,VLOOKUP(O222,#REF!,2,FALSE))</f>
        <v>0</v>
      </c>
      <c r="P590" s="150">
        <f>IF(ISERROR(VLOOKUP(P222,#REF!,2,FALSE))=TRUE,P589,VLOOKUP(P222,#REF!,2,FALSE))</f>
        <v>0</v>
      </c>
      <c r="Q590" s="150">
        <f>IF(ISERROR(VLOOKUP(Q222,#REF!,2,FALSE))=TRUE,Q589,VLOOKUP(Q222,#REF!,2,FALSE))</f>
        <v>0</v>
      </c>
      <c r="R590" s="150">
        <f>IF(ISERROR(VLOOKUP(R222,#REF!,2,FALSE))=TRUE,R589,VLOOKUP(R222,#REF!,2,FALSE))</f>
        <v>0</v>
      </c>
      <c r="S590" s="150">
        <f>IF(ISERROR(VLOOKUP(S222,#REF!,2,FALSE))=TRUE,S589,VLOOKUP(S222,#REF!,2,FALSE))</f>
        <v>0</v>
      </c>
    </row>
    <row r="591" spans="2:19" s="8" customFormat="1" ht="30" customHeight="1">
      <c r="B591" s="28"/>
      <c r="C591" s="79"/>
      <c r="D591" s="79"/>
      <c r="E591" s="150">
        <f>IF(ISERROR(VLOOKUP(E223,#REF!,2,FALSE))=TRUE,E590,VLOOKUP(E223,#REF!,2,FALSE))</f>
        <v>0</v>
      </c>
      <c r="F591" s="150">
        <f>IF(ISERROR(VLOOKUP(F223,#REF!,2,FALSE))=TRUE,F590,VLOOKUP(F223,#REF!,2,FALSE))</f>
        <v>0</v>
      </c>
      <c r="G591" s="150">
        <f>IF(ISERROR(VLOOKUP(G223,#REF!,2,FALSE))=TRUE,G590,VLOOKUP(G223,#REF!,2,FALSE))</f>
        <v>0</v>
      </c>
      <c r="H591" s="150">
        <f>IF(ISERROR(VLOOKUP(H223,#REF!,2,FALSE))=TRUE,H590,VLOOKUP(H223,#REF!,2,FALSE))</f>
        <v>0</v>
      </c>
      <c r="I591" s="150">
        <f>IF(ISERROR(VLOOKUP(I223,#REF!,2,FALSE))=TRUE,I590,VLOOKUP(I223,#REF!,2,FALSE))</f>
        <v>0</v>
      </c>
      <c r="J591" s="150">
        <f>IF(ISERROR(VLOOKUP(J223,#REF!,2,FALSE))=TRUE,J590,VLOOKUP(J223,#REF!,2,FALSE))</f>
        <v>0</v>
      </c>
      <c r="K591" s="150">
        <f>IF(ISERROR(VLOOKUP(K223,#REF!,2,FALSE))=TRUE,K590,VLOOKUP(K223,#REF!,2,FALSE))</f>
        <v>0</v>
      </c>
      <c r="L591" s="150">
        <f>IF(ISERROR(VLOOKUP(L223,#REF!,2,FALSE))=TRUE,L590,VLOOKUP(L223,#REF!,2,FALSE))</f>
        <v>0</v>
      </c>
      <c r="M591" s="150">
        <f>IF(ISERROR(VLOOKUP(M223,#REF!,2,FALSE))=TRUE,M590,VLOOKUP(M223,#REF!,2,FALSE))</f>
        <v>0</v>
      </c>
      <c r="N591" s="150">
        <f>IF(ISERROR(VLOOKUP(N223,#REF!,2,FALSE))=TRUE,N590,VLOOKUP(N223,#REF!,2,FALSE))</f>
        <v>0</v>
      </c>
      <c r="O591" s="150">
        <f>IF(ISERROR(VLOOKUP(O223,#REF!,2,FALSE))=TRUE,O590,VLOOKUP(O223,#REF!,2,FALSE))</f>
        <v>0</v>
      </c>
      <c r="P591" s="150">
        <f>IF(ISERROR(VLOOKUP(P223,#REF!,2,FALSE))=TRUE,P590,VLOOKUP(P223,#REF!,2,FALSE))</f>
        <v>0</v>
      </c>
      <c r="Q591" s="150">
        <f>IF(ISERROR(VLOOKUP(Q223,#REF!,2,FALSE))=TRUE,Q590,VLOOKUP(Q223,#REF!,2,FALSE))</f>
        <v>0</v>
      </c>
      <c r="R591" s="150">
        <f>IF(ISERROR(VLOOKUP(R223,#REF!,2,FALSE))=TRUE,R590,VLOOKUP(R223,#REF!,2,FALSE))</f>
        <v>0</v>
      </c>
      <c r="S591" s="150">
        <f>IF(ISERROR(VLOOKUP(S223,#REF!,2,FALSE))=TRUE,S590,VLOOKUP(S223,#REF!,2,FALSE))</f>
        <v>0</v>
      </c>
    </row>
    <row r="592" spans="2:19" s="8" customFormat="1" ht="30" customHeight="1">
      <c r="B592" s="28"/>
      <c r="C592" s="79"/>
      <c r="D592" s="79"/>
      <c r="E592" s="150">
        <f>IF(ISERROR(VLOOKUP(E224,#REF!,2,FALSE))=TRUE,E591,VLOOKUP(E224,#REF!,2,FALSE))</f>
        <v>0</v>
      </c>
      <c r="F592" s="150">
        <f>IF(ISERROR(VLOOKUP(F224,#REF!,2,FALSE))=TRUE,F591,VLOOKUP(F224,#REF!,2,FALSE))</f>
        <v>0</v>
      </c>
      <c r="G592" s="150">
        <f>IF(ISERROR(VLOOKUP(G224,#REF!,2,FALSE))=TRUE,G591,VLOOKUP(G224,#REF!,2,FALSE))</f>
        <v>0</v>
      </c>
      <c r="H592" s="150">
        <f>IF(ISERROR(VLOOKUP(H224,#REF!,2,FALSE))=TRUE,H591,VLOOKUP(H224,#REF!,2,FALSE))</f>
        <v>0</v>
      </c>
      <c r="I592" s="150">
        <f>IF(ISERROR(VLOOKUP(I224,#REF!,2,FALSE))=TRUE,I591,VLOOKUP(I224,#REF!,2,FALSE))</f>
        <v>0</v>
      </c>
      <c r="J592" s="150">
        <f>IF(ISERROR(VLOOKUP(J224,#REF!,2,FALSE))=TRUE,J591,VLOOKUP(J224,#REF!,2,FALSE))</f>
        <v>0</v>
      </c>
      <c r="K592" s="150">
        <f>IF(ISERROR(VLOOKUP(K224,#REF!,2,FALSE))=TRUE,K591,VLOOKUP(K224,#REF!,2,FALSE))</f>
        <v>0</v>
      </c>
      <c r="L592" s="150">
        <f>IF(ISERROR(VLOOKUP(L224,#REF!,2,FALSE))=TRUE,L591,VLOOKUP(L224,#REF!,2,FALSE))</f>
        <v>0</v>
      </c>
      <c r="M592" s="150">
        <f>IF(ISERROR(VLOOKUP(M224,#REF!,2,FALSE))=TRUE,M591,VLOOKUP(M224,#REF!,2,FALSE))</f>
        <v>0</v>
      </c>
      <c r="N592" s="150">
        <f>IF(ISERROR(VLOOKUP(N224,#REF!,2,FALSE))=TRUE,N591,VLOOKUP(N224,#REF!,2,FALSE))</f>
        <v>0</v>
      </c>
      <c r="O592" s="150">
        <f>IF(ISERROR(VLOOKUP(O224,#REF!,2,FALSE))=TRUE,O591,VLOOKUP(O224,#REF!,2,FALSE))</f>
        <v>0</v>
      </c>
      <c r="P592" s="150">
        <f>IF(ISERROR(VLOOKUP(P224,#REF!,2,FALSE))=TRUE,P591,VLOOKUP(P224,#REF!,2,FALSE))</f>
        <v>0</v>
      </c>
      <c r="Q592" s="150">
        <f>IF(ISERROR(VLOOKUP(Q224,#REF!,2,FALSE))=TRUE,Q591,VLOOKUP(Q224,#REF!,2,FALSE))</f>
        <v>0</v>
      </c>
      <c r="R592" s="150">
        <f>IF(ISERROR(VLOOKUP(R224,#REF!,2,FALSE))=TRUE,R591,VLOOKUP(R224,#REF!,2,FALSE))</f>
        <v>0</v>
      </c>
      <c r="S592" s="150">
        <f>IF(ISERROR(VLOOKUP(S224,#REF!,2,FALSE))=TRUE,S591,VLOOKUP(S224,#REF!,2,FALSE))</f>
        <v>0</v>
      </c>
    </row>
    <row r="593" spans="2:19" s="8" customFormat="1" ht="30" customHeight="1">
      <c r="B593" s="28"/>
      <c r="C593" s="79"/>
      <c r="D593" s="79"/>
      <c r="E593" s="150">
        <f>IF(ISERROR(VLOOKUP(E225,#REF!,2,FALSE))=TRUE,E592,VLOOKUP(E225,#REF!,2,FALSE))</f>
        <v>0</v>
      </c>
      <c r="F593" s="150">
        <f>IF(ISERROR(VLOOKUP(F225,#REF!,2,FALSE))=TRUE,F592,VLOOKUP(F225,#REF!,2,FALSE))</f>
        <v>0</v>
      </c>
      <c r="G593" s="150">
        <f>IF(ISERROR(VLOOKUP(G225,#REF!,2,FALSE))=TRUE,G592,VLOOKUP(G225,#REF!,2,FALSE))</f>
        <v>0</v>
      </c>
      <c r="H593" s="150">
        <f>IF(ISERROR(VLOOKUP(H225,#REF!,2,FALSE))=TRUE,H592,VLOOKUP(H225,#REF!,2,FALSE))</f>
        <v>0</v>
      </c>
      <c r="I593" s="150">
        <f>IF(ISERROR(VLOOKUP(I225,#REF!,2,FALSE))=TRUE,I592,VLOOKUP(I225,#REF!,2,FALSE))</f>
        <v>0</v>
      </c>
      <c r="J593" s="150">
        <f>IF(ISERROR(VLOOKUP(J225,#REF!,2,FALSE))=TRUE,J592,VLOOKUP(J225,#REF!,2,FALSE))</f>
        <v>0</v>
      </c>
      <c r="K593" s="150">
        <f>IF(ISERROR(VLOOKUP(K225,#REF!,2,FALSE))=TRUE,K592,VLOOKUP(K225,#REF!,2,FALSE))</f>
        <v>0</v>
      </c>
      <c r="L593" s="150">
        <f>IF(ISERROR(VLOOKUP(L225,#REF!,2,FALSE))=TRUE,L592,VLOOKUP(L225,#REF!,2,FALSE))</f>
        <v>0</v>
      </c>
      <c r="M593" s="150">
        <f>IF(ISERROR(VLOOKUP(M225,#REF!,2,FALSE))=TRUE,M592,VLOOKUP(M225,#REF!,2,FALSE))</f>
        <v>0</v>
      </c>
      <c r="N593" s="150">
        <f>IF(ISERROR(VLOOKUP(N225,#REF!,2,FALSE))=TRUE,N592,VLOOKUP(N225,#REF!,2,FALSE))</f>
        <v>0</v>
      </c>
      <c r="O593" s="150">
        <f>IF(ISERROR(VLOOKUP(O225,#REF!,2,FALSE))=TRUE,O592,VLOOKUP(O225,#REF!,2,FALSE))</f>
        <v>0</v>
      </c>
      <c r="P593" s="150">
        <f>IF(ISERROR(VLOOKUP(P225,#REF!,2,FALSE))=TRUE,P592,VLOOKUP(P225,#REF!,2,FALSE))</f>
        <v>0</v>
      </c>
      <c r="Q593" s="150">
        <f>IF(ISERROR(VLOOKUP(Q225,#REF!,2,FALSE))=TRUE,Q592,VLOOKUP(Q225,#REF!,2,FALSE))</f>
        <v>0</v>
      </c>
      <c r="R593" s="150">
        <f>IF(ISERROR(VLOOKUP(R225,#REF!,2,FALSE))=TRUE,R592,VLOOKUP(R225,#REF!,2,FALSE))</f>
        <v>0</v>
      </c>
      <c r="S593" s="150">
        <f>IF(ISERROR(VLOOKUP(S225,#REF!,2,FALSE))=TRUE,S592,VLOOKUP(S225,#REF!,2,FALSE))</f>
        <v>0</v>
      </c>
    </row>
    <row r="594" spans="2:19" s="8" customFormat="1" ht="30" customHeight="1">
      <c r="B594" s="28"/>
      <c r="C594" s="79"/>
      <c r="D594" s="79"/>
      <c r="E594" s="150">
        <f>IF(ISERROR(VLOOKUP(E226,#REF!,2,FALSE))=TRUE,E593,VLOOKUP(E226,#REF!,2,FALSE))</f>
        <v>0</v>
      </c>
      <c r="F594" s="150">
        <f>IF(ISERROR(VLOOKUP(F226,#REF!,2,FALSE))=TRUE,F593,VLOOKUP(F226,#REF!,2,FALSE))</f>
        <v>0</v>
      </c>
      <c r="G594" s="150">
        <f>IF(ISERROR(VLOOKUP(G226,#REF!,2,FALSE))=TRUE,G593,VLOOKUP(G226,#REF!,2,FALSE))</f>
        <v>0</v>
      </c>
      <c r="H594" s="150">
        <f>IF(ISERROR(VLOOKUP(H226,#REF!,2,FALSE))=TRUE,H593,VLOOKUP(H226,#REF!,2,FALSE))</f>
        <v>0</v>
      </c>
      <c r="I594" s="150">
        <f>IF(ISERROR(VLOOKUP(I226,#REF!,2,FALSE))=TRUE,I593,VLOOKUP(I226,#REF!,2,FALSE))</f>
        <v>0</v>
      </c>
      <c r="J594" s="150">
        <f>IF(ISERROR(VLOOKUP(J226,#REF!,2,FALSE))=TRUE,J593,VLOOKUP(J226,#REF!,2,FALSE))</f>
        <v>0</v>
      </c>
      <c r="K594" s="150">
        <f>IF(ISERROR(VLOOKUP(K226,#REF!,2,FALSE))=TRUE,K593,VLOOKUP(K226,#REF!,2,FALSE))</f>
        <v>0</v>
      </c>
      <c r="L594" s="150">
        <f>IF(ISERROR(VLOOKUP(L226,#REF!,2,FALSE))=TRUE,L593,VLOOKUP(L226,#REF!,2,FALSE))</f>
        <v>0</v>
      </c>
      <c r="M594" s="150">
        <f>IF(ISERROR(VLOOKUP(M226,#REF!,2,FALSE))=TRUE,M593,VLOOKUP(M226,#REF!,2,FALSE))</f>
        <v>0</v>
      </c>
      <c r="N594" s="150">
        <f>IF(ISERROR(VLOOKUP(N226,#REF!,2,FALSE))=TRUE,N593,VLOOKUP(N226,#REF!,2,FALSE))</f>
        <v>0</v>
      </c>
      <c r="O594" s="150">
        <f>IF(ISERROR(VLOOKUP(O226,#REF!,2,FALSE))=TRUE,O593,VLOOKUP(O226,#REF!,2,FALSE))</f>
        <v>0</v>
      </c>
      <c r="P594" s="150">
        <f>IF(ISERROR(VLOOKUP(P226,#REF!,2,FALSE))=TRUE,P593,VLOOKUP(P226,#REF!,2,FALSE))</f>
        <v>0</v>
      </c>
      <c r="Q594" s="150">
        <f>IF(ISERROR(VLOOKUP(Q226,#REF!,2,FALSE))=TRUE,Q593,VLOOKUP(Q226,#REF!,2,FALSE))</f>
        <v>0</v>
      </c>
      <c r="R594" s="150">
        <f>IF(ISERROR(VLOOKUP(R226,#REF!,2,FALSE))=TRUE,R593,VLOOKUP(R226,#REF!,2,FALSE))</f>
        <v>0</v>
      </c>
      <c r="S594" s="150">
        <f>IF(ISERROR(VLOOKUP(S226,#REF!,2,FALSE))=TRUE,S593,VLOOKUP(S226,#REF!,2,FALSE))</f>
        <v>0</v>
      </c>
    </row>
    <row r="595" spans="2:19" s="8" customFormat="1" ht="30" customHeight="1">
      <c r="B595" s="28"/>
      <c r="C595" s="79"/>
      <c r="D595" s="79"/>
      <c r="E595" s="150">
        <f>IF(ISERROR(VLOOKUP(E227,#REF!,2,FALSE))=TRUE,E594,VLOOKUP(E227,#REF!,2,FALSE))</f>
        <v>0</v>
      </c>
      <c r="F595" s="150">
        <f>IF(ISERROR(VLOOKUP(F227,#REF!,2,FALSE))=TRUE,F594,VLOOKUP(F227,#REF!,2,FALSE))</f>
        <v>0</v>
      </c>
      <c r="G595" s="150">
        <f>IF(ISERROR(VLOOKUP(G227,#REF!,2,FALSE))=TRUE,G594,VLOOKUP(G227,#REF!,2,FALSE))</f>
        <v>0</v>
      </c>
      <c r="H595" s="150">
        <f>IF(ISERROR(VLOOKUP(H227,#REF!,2,FALSE))=TRUE,H594,VLOOKUP(H227,#REF!,2,FALSE))</f>
        <v>0</v>
      </c>
      <c r="I595" s="150">
        <f>IF(ISERROR(VLOOKUP(I227,#REF!,2,FALSE))=TRUE,I594,VLOOKUP(I227,#REF!,2,FALSE))</f>
        <v>0</v>
      </c>
      <c r="J595" s="150">
        <f>IF(ISERROR(VLOOKUP(J227,#REF!,2,FALSE))=TRUE,J594,VLOOKUP(J227,#REF!,2,FALSE))</f>
        <v>0</v>
      </c>
      <c r="K595" s="150">
        <f>IF(ISERROR(VLOOKUP(K227,#REF!,2,FALSE))=TRUE,K594,VLOOKUP(K227,#REF!,2,FALSE))</f>
        <v>0</v>
      </c>
      <c r="L595" s="150">
        <f>IF(ISERROR(VLOOKUP(L227,#REF!,2,FALSE))=TRUE,L594,VLOOKUP(L227,#REF!,2,FALSE))</f>
        <v>0</v>
      </c>
      <c r="M595" s="150">
        <f>IF(ISERROR(VLOOKUP(M227,#REF!,2,FALSE))=TRUE,M594,VLOOKUP(M227,#REF!,2,FALSE))</f>
        <v>0</v>
      </c>
      <c r="N595" s="150">
        <f>IF(ISERROR(VLOOKUP(N227,#REF!,2,FALSE))=TRUE,N594,VLOOKUP(N227,#REF!,2,FALSE))</f>
        <v>0</v>
      </c>
      <c r="O595" s="150">
        <f>IF(ISERROR(VLOOKUP(O227,#REF!,2,FALSE))=TRUE,O594,VLOOKUP(O227,#REF!,2,FALSE))</f>
        <v>0</v>
      </c>
      <c r="P595" s="150">
        <f>IF(ISERROR(VLOOKUP(P227,#REF!,2,FALSE))=TRUE,P594,VLOOKUP(P227,#REF!,2,FALSE))</f>
        <v>0</v>
      </c>
      <c r="Q595" s="150">
        <f>IF(ISERROR(VLOOKUP(Q227,#REF!,2,FALSE))=TRUE,Q594,VLOOKUP(Q227,#REF!,2,FALSE))</f>
        <v>0</v>
      </c>
      <c r="R595" s="150">
        <f>IF(ISERROR(VLOOKUP(R227,#REF!,2,FALSE))=TRUE,R594,VLOOKUP(R227,#REF!,2,FALSE))</f>
        <v>0</v>
      </c>
      <c r="S595" s="150">
        <f>IF(ISERROR(VLOOKUP(S227,#REF!,2,FALSE))=TRUE,S594,VLOOKUP(S227,#REF!,2,FALSE))</f>
        <v>0</v>
      </c>
    </row>
    <row r="596" spans="2:19" s="8" customFormat="1" ht="30" customHeight="1">
      <c r="B596" s="28"/>
      <c r="C596" s="79"/>
      <c r="D596" s="79"/>
      <c r="E596" s="150">
        <f>IF(ISERROR(VLOOKUP(E228,#REF!,2,FALSE))=TRUE,E595,VLOOKUP(E228,#REF!,2,FALSE))</f>
        <v>0</v>
      </c>
      <c r="F596" s="150">
        <f>IF(ISERROR(VLOOKUP(F228,#REF!,2,FALSE))=TRUE,F595,VLOOKUP(F228,#REF!,2,FALSE))</f>
        <v>0</v>
      </c>
      <c r="G596" s="150">
        <f>IF(ISERROR(VLOOKUP(G228,#REF!,2,FALSE))=TRUE,G595,VLOOKUP(G228,#REF!,2,FALSE))</f>
        <v>0</v>
      </c>
      <c r="H596" s="150">
        <f>IF(ISERROR(VLOOKUP(H228,#REF!,2,FALSE))=TRUE,H595,VLOOKUP(H228,#REF!,2,FALSE))</f>
        <v>0</v>
      </c>
      <c r="I596" s="150">
        <f>IF(ISERROR(VLOOKUP(I228,#REF!,2,FALSE))=TRUE,I595,VLOOKUP(I228,#REF!,2,FALSE))</f>
        <v>0</v>
      </c>
      <c r="J596" s="150">
        <f>IF(ISERROR(VLOOKUP(J228,#REF!,2,FALSE))=TRUE,J595,VLOOKUP(J228,#REF!,2,FALSE))</f>
        <v>0</v>
      </c>
      <c r="K596" s="150">
        <f>IF(ISERROR(VLOOKUP(K228,#REF!,2,FALSE))=TRUE,K595,VLOOKUP(K228,#REF!,2,FALSE))</f>
        <v>0</v>
      </c>
      <c r="L596" s="150">
        <f>IF(ISERROR(VLOOKUP(L228,#REF!,2,FALSE))=TRUE,L595,VLOOKUP(L228,#REF!,2,FALSE))</f>
        <v>0</v>
      </c>
      <c r="M596" s="150">
        <f>IF(ISERROR(VLOOKUP(M228,#REF!,2,FALSE))=TRUE,M595,VLOOKUP(M228,#REF!,2,FALSE))</f>
        <v>0</v>
      </c>
      <c r="N596" s="150">
        <f>IF(ISERROR(VLOOKUP(N228,#REF!,2,FALSE))=TRUE,N595,VLOOKUP(N228,#REF!,2,FALSE))</f>
        <v>0</v>
      </c>
      <c r="O596" s="150">
        <f>IF(ISERROR(VLOOKUP(O228,#REF!,2,FALSE))=TRUE,O595,VLOOKUP(O228,#REF!,2,FALSE))</f>
        <v>0</v>
      </c>
      <c r="P596" s="150">
        <f>IF(ISERROR(VLOOKUP(P228,#REF!,2,FALSE))=TRUE,P595,VLOOKUP(P228,#REF!,2,FALSE))</f>
        <v>0</v>
      </c>
      <c r="Q596" s="150">
        <f>IF(ISERROR(VLOOKUP(Q228,#REF!,2,FALSE))=TRUE,Q595,VLOOKUP(Q228,#REF!,2,FALSE))</f>
        <v>0</v>
      </c>
      <c r="R596" s="150">
        <f>IF(ISERROR(VLOOKUP(R228,#REF!,2,FALSE))=TRUE,R595,VLOOKUP(R228,#REF!,2,FALSE))</f>
        <v>0</v>
      </c>
      <c r="S596" s="150">
        <f>IF(ISERROR(VLOOKUP(S228,#REF!,2,FALSE))=TRUE,S595,VLOOKUP(S228,#REF!,2,FALSE))</f>
        <v>0</v>
      </c>
    </row>
    <row r="597" spans="2:19" s="8" customFormat="1" ht="30" customHeight="1">
      <c r="B597" s="28"/>
      <c r="C597" s="79"/>
      <c r="D597" s="79"/>
      <c r="E597" s="150">
        <f>IF(ISERROR(VLOOKUP(E229,#REF!,2,FALSE))=TRUE,E596,VLOOKUP(E229,#REF!,2,FALSE))</f>
        <v>0</v>
      </c>
      <c r="F597" s="150">
        <f>IF(ISERROR(VLOOKUP(F229,#REF!,2,FALSE))=TRUE,F596,VLOOKUP(F229,#REF!,2,FALSE))</f>
        <v>0</v>
      </c>
      <c r="G597" s="150">
        <f>IF(ISERROR(VLOOKUP(G229,#REF!,2,FALSE))=TRUE,G596,VLOOKUP(G229,#REF!,2,FALSE))</f>
        <v>0</v>
      </c>
      <c r="H597" s="150">
        <f>IF(ISERROR(VLOOKUP(H229,#REF!,2,FALSE))=TRUE,H596,VLOOKUP(H229,#REF!,2,FALSE))</f>
        <v>0</v>
      </c>
      <c r="I597" s="150">
        <f>IF(ISERROR(VLOOKUP(I229,#REF!,2,FALSE))=TRUE,I596,VLOOKUP(I229,#REF!,2,FALSE))</f>
        <v>0</v>
      </c>
      <c r="J597" s="150">
        <f>IF(ISERROR(VLOOKUP(J229,#REF!,2,FALSE))=TRUE,J596,VLOOKUP(J229,#REF!,2,FALSE))</f>
        <v>0</v>
      </c>
      <c r="K597" s="150">
        <f>IF(ISERROR(VLOOKUP(K229,#REF!,2,FALSE))=TRUE,K596,VLOOKUP(K229,#REF!,2,FALSE))</f>
        <v>0</v>
      </c>
      <c r="L597" s="150">
        <f>IF(ISERROR(VLOOKUP(L229,#REF!,2,FALSE))=TRUE,L596,VLOOKUP(L229,#REF!,2,FALSE))</f>
        <v>0</v>
      </c>
      <c r="M597" s="150">
        <f>IF(ISERROR(VLOOKUP(M229,#REF!,2,FALSE))=TRUE,M596,VLOOKUP(M229,#REF!,2,FALSE))</f>
        <v>0</v>
      </c>
      <c r="N597" s="150">
        <f>IF(ISERROR(VLOOKUP(N229,#REF!,2,FALSE))=TRUE,N596,VLOOKUP(N229,#REF!,2,FALSE))</f>
        <v>0</v>
      </c>
      <c r="O597" s="150">
        <f>IF(ISERROR(VLOOKUP(O229,#REF!,2,FALSE))=TRUE,O596,VLOOKUP(O229,#REF!,2,FALSE))</f>
        <v>0</v>
      </c>
      <c r="P597" s="150">
        <f>IF(ISERROR(VLOOKUP(P229,#REF!,2,FALSE))=TRUE,P596,VLOOKUP(P229,#REF!,2,FALSE))</f>
        <v>0</v>
      </c>
      <c r="Q597" s="150">
        <f>IF(ISERROR(VLOOKUP(Q229,#REF!,2,FALSE))=TRUE,Q596,VLOOKUP(Q229,#REF!,2,FALSE))</f>
        <v>0</v>
      </c>
      <c r="R597" s="150">
        <f>IF(ISERROR(VLOOKUP(R229,#REF!,2,FALSE))=TRUE,R596,VLOOKUP(R229,#REF!,2,FALSE))</f>
        <v>0</v>
      </c>
      <c r="S597" s="150">
        <f>IF(ISERROR(VLOOKUP(S229,#REF!,2,FALSE))=TRUE,S596,VLOOKUP(S229,#REF!,2,FALSE))</f>
        <v>0</v>
      </c>
    </row>
    <row r="598" spans="2:19" s="8" customFormat="1" ht="30" customHeight="1">
      <c r="B598" s="28"/>
      <c r="C598" s="79"/>
      <c r="D598" s="79"/>
      <c r="E598" s="150">
        <f>IF(ISERROR(VLOOKUP(E230,#REF!,2,FALSE))=TRUE,E597,VLOOKUP(E230,#REF!,2,FALSE))</f>
        <v>0</v>
      </c>
      <c r="F598" s="150">
        <f>IF(ISERROR(VLOOKUP(F230,#REF!,2,FALSE))=TRUE,F597,VLOOKUP(F230,#REF!,2,FALSE))</f>
        <v>0</v>
      </c>
      <c r="G598" s="150">
        <f>IF(ISERROR(VLOOKUP(G230,#REF!,2,FALSE))=TRUE,G597,VLOOKUP(G230,#REF!,2,FALSE))</f>
        <v>0</v>
      </c>
      <c r="H598" s="150">
        <f>IF(ISERROR(VLOOKUP(H230,#REF!,2,FALSE))=TRUE,H597,VLOOKUP(H230,#REF!,2,FALSE))</f>
        <v>0</v>
      </c>
      <c r="I598" s="150">
        <f>IF(ISERROR(VLOOKUP(I230,#REF!,2,FALSE))=TRUE,I597,VLOOKUP(I230,#REF!,2,FALSE))</f>
        <v>0</v>
      </c>
      <c r="J598" s="150">
        <f>IF(ISERROR(VLOOKUP(J230,#REF!,2,FALSE))=TRUE,J597,VLOOKUP(J230,#REF!,2,FALSE))</f>
        <v>0</v>
      </c>
      <c r="K598" s="150">
        <f>IF(ISERROR(VLOOKUP(K230,#REF!,2,FALSE))=TRUE,K597,VLOOKUP(K230,#REF!,2,FALSE))</f>
        <v>0</v>
      </c>
      <c r="L598" s="150">
        <f>IF(ISERROR(VLOOKUP(L230,#REF!,2,FALSE))=TRUE,L597,VLOOKUP(L230,#REF!,2,FALSE))</f>
        <v>0</v>
      </c>
      <c r="M598" s="150">
        <f>IF(ISERROR(VLOOKUP(M230,#REF!,2,FALSE))=TRUE,M597,VLOOKUP(M230,#REF!,2,FALSE))</f>
        <v>0</v>
      </c>
      <c r="N598" s="150">
        <f>IF(ISERROR(VLOOKUP(N230,#REF!,2,FALSE))=TRUE,N597,VLOOKUP(N230,#REF!,2,FALSE))</f>
        <v>0</v>
      </c>
      <c r="O598" s="150">
        <f>IF(ISERROR(VLOOKUP(O230,#REF!,2,FALSE))=TRUE,O597,VLOOKUP(O230,#REF!,2,FALSE))</f>
        <v>0</v>
      </c>
      <c r="P598" s="150">
        <f>IF(ISERROR(VLOOKUP(P230,#REF!,2,FALSE))=TRUE,P597,VLOOKUP(P230,#REF!,2,FALSE))</f>
        <v>0</v>
      </c>
      <c r="Q598" s="150">
        <f>IF(ISERROR(VLOOKUP(Q230,#REF!,2,FALSE))=TRUE,Q597,VLOOKUP(Q230,#REF!,2,FALSE))</f>
        <v>0</v>
      </c>
      <c r="R598" s="150">
        <f>IF(ISERROR(VLOOKUP(R230,#REF!,2,FALSE))=TRUE,R597,VLOOKUP(R230,#REF!,2,FALSE))</f>
        <v>0</v>
      </c>
      <c r="S598" s="150">
        <f>IF(ISERROR(VLOOKUP(S230,#REF!,2,FALSE))=TRUE,S597,VLOOKUP(S230,#REF!,2,FALSE))</f>
        <v>0</v>
      </c>
    </row>
    <row r="599" spans="2:19" s="8" customFormat="1" ht="30" customHeight="1">
      <c r="B599" s="28"/>
      <c r="C599" s="79"/>
      <c r="D599" s="79"/>
      <c r="E599" s="150">
        <f>IF(ISERROR(VLOOKUP(E231,#REF!,2,FALSE))=TRUE,E598,VLOOKUP(E231,#REF!,2,FALSE))</f>
        <v>0</v>
      </c>
      <c r="F599" s="150">
        <f>IF(ISERROR(VLOOKUP(F231,#REF!,2,FALSE))=TRUE,F598,VLOOKUP(F231,#REF!,2,FALSE))</f>
        <v>0</v>
      </c>
      <c r="G599" s="150">
        <f>IF(ISERROR(VLOOKUP(G231,#REF!,2,FALSE))=TRUE,G598,VLOOKUP(G231,#REF!,2,FALSE))</f>
        <v>0</v>
      </c>
      <c r="H599" s="150">
        <f>IF(ISERROR(VLOOKUP(H231,#REF!,2,FALSE))=TRUE,H598,VLOOKUP(H231,#REF!,2,FALSE))</f>
        <v>0</v>
      </c>
      <c r="I599" s="150">
        <f>IF(ISERROR(VLOOKUP(I231,#REF!,2,FALSE))=TRUE,I598,VLOOKUP(I231,#REF!,2,FALSE))</f>
        <v>0</v>
      </c>
      <c r="J599" s="150">
        <f>IF(ISERROR(VLOOKUP(J231,#REF!,2,FALSE))=TRUE,J598,VLOOKUP(J231,#REF!,2,FALSE))</f>
        <v>0</v>
      </c>
      <c r="K599" s="150">
        <f>IF(ISERROR(VLOOKUP(K231,#REF!,2,FALSE))=TRUE,K598,VLOOKUP(K231,#REF!,2,FALSE))</f>
        <v>0</v>
      </c>
      <c r="L599" s="150">
        <f>IF(ISERROR(VLOOKUP(L231,#REF!,2,FALSE))=TRUE,L598,VLOOKUP(L231,#REF!,2,FALSE))</f>
        <v>0</v>
      </c>
      <c r="M599" s="150">
        <f>IF(ISERROR(VLOOKUP(M231,#REF!,2,FALSE))=TRUE,M598,VLOOKUP(M231,#REF!,2,FALSE))</f>
        <v>0</v>
      </c>
      <c r="N599" s="150">
        <f>IF(ISERROR(VLOOKUP(N231,#REF!,2,FALSE))=TRUE,N598,VLOOKUP(N231,#REF!,2,FALSE))</f>
        <v>0</v>
      </c>
      <c r="O599" s="150">
        <f>IF(ISERROR(VLOOKUP(O231,#REF!,2,FALSE))=TRUE,O598,VLOOKUP(O231,#REF!,2,FALSE))</f>
        <v>0</v>
      </c>
      <c r="P599" s="150">
        <f>IF(ISERROR(VLOOKUP(P231,#REF!,2,FALSE))=TRUE,P598,VLOOKUP(P231,#REF!,2,FALSE))</f>
        <v>0</v>
      </c>
      <c r="Q599" s="150">
        <f>IF(ISERROR(VLOOKUP(Q231,#REF!,2,FALSE))=TRUE,Q598,VLOOKUP(Q231,#REF!,2,FALSE))</f>
        <v>0</v>
      </c>
      <c r="R599" s="150">
        <f>IF(ISERROR(VLOOKUP(R231,#REF!,2,FALSE))=TRUE,R598,VLOOKUP(R231,#REF!,2,FALSE))</f>
        <v>0</v>
      </c>
      <c r="S599" s="150">
        <f>IF(ISERROR(VLOOKUP(S231,#REF!,2,FALSE))=TRUE,S598,VLOOKUP(S231,#REF!,2,FALSE))</f>
        <v>0</v>
      </c>
    </row>
    <row r="600" spans="2:19" s="8" customFormat="1" ht="30" customHeight="1">
      <c r="B600" s="28"/>
      <c r="C600" s="79"/>
      <c r="D600" s="79"/>
      <c r="E600" s="150">
        <f>IF(ISERROR(VLOOKUP(E232,#REF!,2,FALSE))=TRUE,E599,VLOOKUP(E232,#REF!,2,FALSE))</f>
        <v>0</v>
      </c>
      <c r="F600" s="150">
        <f>IF(ISERROR(VLOOKUP(F232,#REF!,2,FALSE))=TRUE,F599,VLOOKUP(F232,#REF!,2,FALSE))</f>
        <v>0</v>
      </c>
      <c r="G600" s="150">
        <f>IF(ISERROR(VLOOKUP(G232,#REF!,2,FALSE))=TRUE,G599,VLOOKUP(G232,#REF!,2,FALSE))</f>
        <v>0</v>
      </c>
      <c r="H600" s="150">
        <f>IF(ISERROR(VLOOKUP(H232,#REF!,2,FALSE))=TRUE,H599,VLOOKUP(H232,#REF!,2,FALSE))</f>
        <v>0</v>
      </c>
      <c r="I600" s="150">
        <f>IF(ISERROR(VLOOKUP(I232,#REF!,2,FALSE))=TRUE,I599,VLOOKUP(I232,#REF!,2,FALSE))</f>
        <v>0</v>
      </c>
      <c r="J600" s="150">
        <f>IF(ISERROR(VLOOKUP(J232,#REF!,2,FALSE))=TRUE,J599,VLOOKUP(J232,#REF!,2,FALSE))</f>
        <v>0</v>
      </c>
      <c r="K600" s="150">
        <f>IF(ISERROR(VLOOKUP(K232,#REF!,2,FALSE))=TRUE,K599,VLOOKUP(K232,#REF!,2,FALSE))</f>
        <v>0</v>
      </c>
      <c r="L600" s="150">
        <f>IF(ISERROR(VLOOKUP(L232,#REF!,2,FALSE))=TRUE,L599,VLOOKUP(L232,#REF!,2,FALSE))</f>
        <v>0</v>
      </c>
      <c r="M600" s="150">
        <f>IF(ISERROR(VLOOKUP(M232,#REF!,2,FALSE))=TRUE,M599,VLOOKUP(M232,#REF!,2,FALSE))</f>
        <v>0</v>
      </c>
      <c r="N600" s="150">
        <f>IF(ISERROR(VLOOKUP(N232,#REF!,2,FALSE))=TRUE,N599,VLOOKUP(N232,#REF!,2,FALSE))</f>
        <v>0</v>
      </c>
      <c r="O600" s="150">
        <f>IF(ISERROR(VLOOKUP(O232,#REF!,2,FALSE))=TRUE,O599,VLOOKUP(O232,#REF!,2,FALSE))</f>
        <v>0</v>
      </c>
      <c r="P600" s="150">
        <f>IF(ISERROR(VLOOKUP(P232,#REF!,2,FALSE))=TRUE,P599,VLOOKUP(P232,#REF!,2,FALSE))</f>
        <v>0</v>
      </c>
      <c r="Q600" s="150">
        <f>IF(ISERROR(VLOOKUP(Q232,#REF!,2,FALSE))=TRUE,Q599,VLOOKUP(Q232,#REF!,2,FALSE))</f>
        <v>0</v>
      </c>
      <c r="R600" s="150">
        <f>IF(ISERROR(VLOOKUP(R232,#REF!,2,FALSE))=TRUE,R599,VLOOKUP(R232,#REF!,2,FALSE))</f>
        <v>0</v>
      </c>
      <c r="S600" s="150">
        <f>IF(ISERROR(VLOOKUP(S232,#REF!,2,FALSE))=TRUE,S599,VLOOKUP(S232,#REF!,2,FALSE))</f>
        <v>0</v>
      </c>
    </row>
    <row r="601" spans="2:19" s="8" customFormat="1" ht="30" customHeight="1">
      <c r="B601" s="28"/>
      <c r="C601" s="79"/>
      <c r="D601" s="79"/>
      <c r="E601" s="150">
        <f>IF(ISERROR(VLOOKUP(E233,#REF!,2,FALSE))=TRUE,E600,VLOOKUP(E233,#REF!,2,FALSE))</f>
        <v>0</v>
      </c>
      <c r="F601" s="150">
        <f>IF(ISERROR(VLOOKUP(F233,#REF!,2,FALSE))=TRUE,F600,VLOOKUP(F233,#REF!,2,FALSE))</f>
        <v>0</v>
      </c>
      <c r="G601" s="150">
        <f>IF(ISERROR(VLOOKUP(G233,#REF!,2,FALSE))=TRUE,G600,VLOOKUP(G233,#REF!,2,FALSE))</f>
        <v>0</v>
      </c>
      <c r="H601" s="150">
        <f>IF(ISERROR(VLOOKUP(H233,#REF!,2,FALSE))=TRUE,H600,VLOOKUP(H233,#REF!,2,FALSE))</f>
        <v>0</v>
      </c>
      <c r="I601" s="150">
        <f>IF(ISERROR(VLOOKUP(I233,#REF!,2,FALSE))=TRUE,I600,VLOOKUP(I233,#REF!,2,FALSE))</f>
        <v>0</v>
      </c>
      <c r="J601" s="150">
        <f>IF(ISERROR(VLOOKUP(J233,#REF!,2,FALSE))=TRUE,J600,VLOOKUP(J233,#REF!,2,FALSE))</f>
        <v>0</v>
      </c>
      <c r="K601" s="150">
        <f>IF(ISERROR(VLOOKUP(K233,#REF!,2,FALSE))=TRUE,K600,VLOOKUP(K233,#REF!,2,FALSE))</f>
        <v>0</v>
      </c>
      <c r="L601" s="150">
        <f>IF(ISERROR(VLOOKUP(L233,#REF!,2,FALSE))=TRUE,L600,VLOOKUP(L233,#REF!,2,FALSE))</f>
        <v>0</v>
      </c>
      <c r="M601" s="150">
        <f>IF(ISERROR(VLOOKUP(M233,#REF!,2,FALSE))=TRUE,M600,VLOOKUP(M233,#REF!,2,FALSE))</f>
        <v>0</v>
      </c>
      <c r="N601" s="150">
        <f>IF(ISERROR(VLOOKUP(N233,#REF!,2,FALSE))=TRUE,N600,VLOOKUP(N233,#REF!,2,FALSE))</f>
        <v>0</v>
      </c>
      <c r="O601" s="150">
        <f>IF(ISERROR(VLOOKUP(O233,#REF!,2,FALSE))=TRUE,O600,VLOOKUP(O233,#REF!,2,FALSE))</f>
        <v>0</v>
      </c>
      <c r="P601" s="150">
        <f>IF(ISERROR(VLOOKUP(P233,#REF!,2,FALSE))=TRUE,P600,VLOOKUP(P233,#REF!,2,FALSE))</f>
        <v>0</v>
      </c>
      <c r="Q601" s="150">
        <f>IF(ISERROR(VLOOKUP(Q233,#REF!,2,FALSE))=TRUE,Q600,VLOOKUP(Q233,#REF!,2,FALSE))</f>
        <v>0</v>
      </c>
      <c r="R601" s="150">
        <f>IF(ISERROR(VLOOKUP(R233,#REF!,2,FALSE))=TRUE,R600,VLOOKUP(R233,#REF!,2,FALSE))</f>
        <v>0</v>
      </c>
      <c r="S601" s="150">
        <f>IF(ISERROR(VLOOKUP(S233,#REF!,2,FALSE))=TRUE,S600,VLOOKUP(S233,#REF!,2,FALSE))</f>
        <v>0</v>
      </c>
    </row>
    <row r="602" spans="2:19" s="8" customFormat="1" ht="30" customHeight="1">
      <c r="B602" s="28"/>
      <c r="C602" s="79"/>
      <c r="D602" s="79"/>
      <c r="E602" s="150">
        <f>IF(ISERROR(VLOOKUP(E234,#REF!,2,FALSE))=TRUE,E601,VLOOKUP(E234,#REF!,2,FALSE))</f>
        <v>0</v>
      </c>
      <c r="F602" s="150">
        <f>IF(ISERROR(VLOOKUP(F234,#REF!,2,FALSE))=TRUE,F601,VLOOKUP(F234,#REF!,2,FALSE))</f>
        <v>0</v>
      </c>
      <c r="G602" s="150">
        <f>IF(ISERROR(VLOOKUP(G234,#REF!,2,FALSE))=TRUE,G601,VLOOKUP(G234,#REF!,2,FALSE))</f>
        <v>0</v>
      </c>
      <c r="H602" s="150">
        <f>IF(ISERROR(VLOOKUP(H234,#REF!,2,FALSE))=TRUE,H601,VLOOKUP(H234,#REF!,2,FALSE))</f>
        <v>0</v>
      </c>
      <c r="I602" s="150">
        <f>IF(ISERROR(VLOOKUP(I234,#REF!,2,FALSE))=TRUE,I601,VLOOKUP(I234,#REF!,2,FALSE))</f>
        <v>0</v>
      </c>
      <c r="J602" s="150">
        <f>IF(ISERROR(VLOOKUP(J234,#REF!,2,FALSE))=TRUE,J601,VLOOKUP(J234,#REF!,2,FALSE))</f>
        <v>0</v>
      </c>
      <c r="K602" s="150">
        <f>IF(ISERROR(VLOOKUP(K234,#REF!,2,FALSE))=TRUE,K601,VLOOKUP(K234,#REF!,2,FALSE))</f>
        <v>0</v>
      </c>
      <c r="L602" s="150">
        <f>IF(ISERROR(VLOOKUP(L234,#REF!,2,FALSE))=TRUE,L601,VLOOKUP(L234,#REF!,2,FALSE))</f>
        <v>0</v>
      </c>
      <c r="M602" s="150">
        <f>IF(ISERROR(VLOOKUP(M234,#REF!,2,FALSE))=TRUE,M601,VLOOKUP(M234,#REF!,2,FALSE))</f>
        <v>0</v>
      </c>
      <c r="N602" s="150">
        <f>IF(ISERROR(VLOOKUP(N234,#REF!,2,FALSE))=TRUE,N601,VLOOKUP(N234,#REF!,2,FALSE))</f>
        <v>0</v>
      </c>
      <c r="O602" s="150">
        <f>IF(ISERROR(VLOOKUP(O234,#REF!,2,FALSE))=TRUE,O601,VLOOKUP(O234,#REF!,2,FALSE))</f>
        <v>0</v>
      </c>
      <c r="P602" s="150">
        <f>IF(ISERROR(VLOOKUP(P234,#REF!,2,FALSE))=TRUE,P601,VLOOKUP(P234,#REF!,2,FALSE))</f>
        <v>0</v>
      </c>
      <c r="Q602" s="150">
        <f>IF(ISERROR(VLOOKUP(Q234,#REF!,2,FALSE))=TRUE,Q601,VLOOKUP(Q234,#REF!,2,FALSE))</f>
        <v>0</v>
      </c>
      <c r="R602" s="150">
        <f>IF(ISERROR(VLOOKUP(R234,#REF!,2,FALSE))=TRUE,R601,VLOOKUP(R234,#REF!,2,FALSE))</f>
        <v>0</v>
      </c>
      <c r="S602" s="150">
        <f>IF(ISERROR(VLOOKUP(S234,#REF!,2,FALSE))=TRUE,S601,VLOOKUP(S234,#REF!,2,FALSE))</f>
        <v>0</v>
      </c>
    </row>
    <row r="603" spans="2:19" s="8" customFormat="1" ht="30" customHeight="1">
      <c r="B603" s="28"/>
      <c r="C603" s="79"/>
      <c r="D603" s="79"/>
      <c r="E603" s="150">
        <f>IF(ISERROR(VLOOKUP(E235,#REF!,2,FALSE))=TRUE,E602,VLOOKUP(E235,#REF!,2,FALSE))</f>
        <v>0</v>
      </c>
      <c r="F603" s="150">
        <f>IF(ISERROR(VLOOKUP(F235,#REF!,2,FALSE))=TRUE,F602,VLOOKUP(F235,#REF!,2,FALSE))</f>
        <v>0</v>
      </c>
      <c r="G603" s="150">
        <f>IF(ISERROR(VLOOKUP(G235,#REF!,2,FALSE))=TRUE,G602,VLOOKUP(G235,#REF!,2,FALSE))</f>
        <v>0</v>
      </c>
      <c r="H603" s="150">
        <f>IF(ISERROR(VLOOKUP(H235,#REF!,2,FALSE))=TRUE,H602,VLOOKUP(H235,#REF!,2,FALSE))</f>
        <v>0</v>
      </c>
      <c r="I603" s="150">
        <f>IF(ISERROR(VLOOKUP(I235,#REF!,2,FALSE))=TRUE,I602,VLOOKUP(I235,#REF!,2,FALSE))</f>
        <v>0</v>
      </c>
      <c r="J603" s="150">
        <f>IF(ISERROR(VLOOKUP(J235,#REF!,2,FALSE))=TRUE,J602,VLOOKUP(J235,#REF!,2,FALSE))</f>
        <v>0</v>
      </c>
      <c r="K603" s="150">
        <f>IF(ISERROR(VLOOKUP(K235,#REF!,2,FALSE))=TRUE,K602,VLOOKUP(K235,#REF!,2,FALSE))</f>
        <v>0</v>
      </c>
      <c r="L603" s="150">
        <f>IF(ISERROR(VLOOKUP(L235,#REF!,2,FALSE))=TRUE,L602,VLOOKUP(L235,#REF!,2,FALSE))</f>
        <v>0</v>
      </c>
      <c r="M603" s="150">
        <f>IF(ISERROR(VLOOKUP(M235,#REF!,2,FALSE))=TRUE,M602,VLOOKUP(M235,#REF!,2,FALSE))</f>
        <v>0</v>
      </c>
      <c r="N603" s="150">
        <f>IF(ISERROR(VLOOKUP(N235,#REF!,2,FALSE))=TRUE,N602,VLOOKUP(N235,#REF!,2,FALSE))</f>
        <v>0</v>
      </c>
      <c r="O603" s="150">
        <f>IF(ISERROR(VLOOKUP(O235,#REF!,2,FALSE))=TRUE,O602,VLOOKUP(O235,#REF!,2,FALSE))</f>
        <v>0</v>
      </c>
      <c r="P603" s="150">
        <f>IF(ISERROR(VLOOKUP(P235,#REF!,2,FALSE))=TRUE,P602,VLOOKUP(P235,#REF!,2,FALSE))</f>
        <v>0</v>
      </c>
      <c r="Q603" s="150">
        <f>IF(ISERROR(VLOOKUP(Q235,#REF!,2,FALSE))=TRUE,Q602,VLOOKUP(Q235,#REF!,2,FALSE))</f>
        <v>0</v>
      </c>
      <c r="R603" s="150">
        <f>IF(ISERROR(VLOOKUP(R235,#REF!,2,FALSE))=TRUE,R602,VLOOKUP(R235,#REF!,2,FALSE))</f>
        <v>0</v>
      </c>
      <c r="S603" s="150">
        <f>IF(ISERROR(VLOOKUP(S235,#REF!,2,FALSE))=TRUE,S602,VLOOKUP(S235,#REF!,2,FALSE))</f>
        <v>0</v>
      </c>
    </row>
    <row r="604" spans="2:19" s="8" customFormat="1" ht="30" customHeight="1">
      <c r="B604" s="28"/>
      <c r="C604" s="79"/>
      <c r="D604" s="79"/>
      <c r="E604" s="150">
        <f>IF(ISERROR(VLOOKUP(E236,#REF!,2,FALSE))=TRUE,E603,VLOOKUP(E236,#REF!,2,FALSE))</f>
        <v>0</v>
      </c>
      <c r="F604" s="150">
        <f>IF(ISERROR(VLOOKUP(F236,#REF!,2,FALSE))=TRUE,F603,VLOOKUP(F236,#REF!,2,FALSE))</f>
        <v>0</v>
      </c>
      <c r="G604" s="150">
        <f>IF(ISERROR(VLOOKUP(G236,#REF!,2,FALSE))=TRUE,G603,VLOOKUP(G236,#REF!,2,FALSE))</f>
        <v>0</v>
      </c>
      <c r="H604" s="150">
        <f>IF(ISERROR(VLOOKUP(H236,#REF!,2,FALSE))=TRUE,H603,VLOOKUP(H236,#REF!,2,FALSE))</f>
        <v>0</v>
      </c>
      <c r="I604" s="150">
        <f>IF(ISERROR(VLOOKUP(I236,#REF!,2,FALSE))=TRUE,I603,VLOOKUP(I236,#REF!,2,FALSE))</f>
        <v>0</v>
      </c>
      <c r="J604" s="150">
        <f>IF(ISERROR(VLOOKUP(J236,#REF!,2,FALSE))=TRUE,J603,VLOOKUP(J236,#REF!,2,FALSE))</f>
        <v>0</v>
      </c>
      <c r="K604" s="150">
        <f>IF(ISERROR(VLOOKUP(K236,#REF!,2,FALSE))=TRUE,K603,VLOOKUP(K236,#REF!,2,FALSE))</f>
        <v>0</v>
      </c>
      <c r="L604" s="150">
        <f>IF(ISERROR(VLOOKUP(L236,#REF!,2,FALSE))=TRUE,L603,VLOOKUP(L236,#REF!,2,FALSE))</f>
        <v>0</v>
      </c>
      <c r="M604" s="150">
        <f>IF(ISERROR(VLOOKUP(M236,#REF!,2,FALSE))=TRUE,M603,VLOOKUP(M236,#REF!,2,FALSE))</f>
        <v>0</v>
      </c>
      <c r="N604" s="150">
        <f>IF(ISERROR(VLOOKUP(N236,#REF!,2,FALSE))=TRUE,N603,VLOOKUP(N236,#REF!,2,FALSE))</f>
        <v>0</v>
      </c>
      <c r="O604" s="150">
        <f>IF(ISERROR(VLOOKUP(O236,#REF!,2,FALSE))=TRUE,O603,VLOOKUP(O236,#REF!,2,FALSE))</f>
        <v>0</v>
      </c>
      <c r="P604" s="150">
        <f>IF(ISERROR(VLOOKUP(P236,#REF!,2,FALSE))=TRUE,P603,VLOOKUP(P236,#REF!,2,FALSE))</f>
        <v>0</v>
      </c>
      <c r="Q604" s="150">
        <f>IF(ISERROR(VLOOKUP(Q236,#REF!,2,FALSE))=TRUE,Q603,VLOOKUP(Q236,#REF!,2,FALSE))</f>
        <v>0</v>
      </c>
      <c r="R604" s="150">
        <f>IF(ISERROR(VLOOKUP(R236,#REF!,2,FALSE))=TRUE,R603,VLOOKUP(R236,#REF!,2,FALSE))</f>
        <v>0</v>
      </c>
      <c r="S604" s="150">
        <f>IF(ISERROR(VLOOKUP(S236,#REF!,2,FALSE))=TRUE,S603,VLOOKUP(S236,#REF!,2,FALSE))</f>
        <v>0</v>
      </c>
    </row>
    <row r="605" spans="2:19" s="8" customFormat="1" ht="30" customHeight="1">
      <c r="B605" s="28"/>
      <c r="C605" s="79"/>
      <c r="D605" s="79"/>
      <c r="E605" s="150">
        <f>IF(ISERROR(VLOOKUP(E237,#REF!,2,FALSE))=TRUE,E604,VLOOKUP(E237,#REF!,2,FALSE))</f>
        <v>0</v>
      </c>
      <c r="F605" s="150">
        <f>IF(ISERROR(VLOOKUP(F237,#REF!,2,FALSE))=TRUE,F604,VLOOKUP(F237,#REF!,2,FALSE))</f>
        <v>0</v>
      </c>
      <c r="G605" s="150">
        <f>IF(ISERROR(VLOOKUP(G237,#REF!,2,FALSE))=TRUE,G604,VLOOKUP(G237,#REF!,2,FALSE))</f>
        <v>0</v>
      </c>
      <c r="H605" s="150">
        <f>IF(ISERROR(VLOOKUP(H237,#REF!,2,FALSE))=TRUE,H604,VLOOKUP(H237,#REF!,2,FALSE))</f>
        <v>0</v>
      </c>
      <c r="I605" s="150">
        <f>IF(ISERROR(VLOOKUP(I237,#REF!,2,FALSE))=TRUE,I604,VLOOKUP(I237,#REF!,2,FALSE))</f>
        <v>0</v>
      </c>
      <c r="J605" s="150">
        <f>IF(ISERROR(VLOOKUP(J237,#REF!,2,FALSE))=TRUE,J604,VLOOKUP(J237,#REF!,2,FALSE))</f>
        <v>0</v>
      </c>
      <c r="K605" s="150">
        <f>IF(ISERROR(VLOOKUP(K237,#REF!,2,FALSE))=TRUE,K604,VLOOKUP(K237,#REF!,2,FALSE))</f>
        <v>0</v>
      </c>
      <c r="L605" s="150">
        <f>IF(ISERROR(VLOOKUP(L237,#REF!,2,FALSE))=TRUE,L604,VLOOKUP(L237,#REF!,2,FALSE))</f>
        <v>0</v>
      </c>
      <c r="M605" s="150">
        <f>IF(ISERROR(VLOOKUP(M237,#REF!,2,FALSE))=TRUE,M604,VLOOKUP(M237,#REF!,2,FALSE))</f>
        <v>0</v>
      </c>
      <c r="N605" s="150">
        <f>IF(ISERROR(VLOOKUP(N237,#REF!,2,FALSE))=TRUE,N604,VLOOKUP(N237,#REF!,2,FALSE))</f>
        <v>0</v>
      </c>
      <c r="O605" s="150">
        <f>IF(ISERROR(VLOOKUP(O237,#REF!,2,FALSE))=TRUE,O604,VLOOKUP(O237,#REF!,2,FALSE))</f>
        <v>0</v>
      </c>
      <c r="P605" s="150">
        <f>IF(ISERROR(VLOOKUP(P237,#REF!,2,FALSE))=TRUE,P604,VLOOKUP(P237,#REF!,2,FALSE))</f>
        <v>0</v>
      </c>
      <c r="Q605" s="150">
        <f>IF(ISERROR(VLOOKUP(Q237,#REF!,2,FALSE))=TRUE,Q604,VLOOKUP(Q237,#REF!,2,FALSE))</f>
        <v>0</v>
      </c>
      <c r="R605" s="150">
        <f>IF(ISERROR(VLOOKUP(R237,#REF!,2,FALSE))=TRUE,R604,VLOOKUP(R237,#REF!,2,FALSE))</f>
        <v>0</v>
      </c>
      <c r="S605" s="150">
        <f>IF(ISERROR(VLOOKUP(S237,#REF!,2,FALSE))=TRUE,S604,VLOOKUP(S237,#REF!,2,FALSE))</f>
        <v>0</v>
      </c>
    </row>
    <row r="606" spans="2:19" s="8" customFormat="1" ht="30" customHeight="1">
      <c r="B606" s="28"/>
      <c r="C606" s="79"/>
      <c r="D606" s="79"/>
      <c r="E606" s="150">
        <f>IF(ISERROR(VLOOKUP(E238,#REF!,2,FALSE))=TRUE,E605,VLOOKUP(E238,#REF!,2,FALSE))</f>
        <v>0</v>
      </c>
      <c r="F606" s="150">
        <f>IF(ISERROR(VLOOKUP(F238,#REF!,2,FALSE))=TRUE,F605,VLOOKUP(F238,#REF!,2,FALSE))</f>
        <v>0</v>
      </c>
      <c r="G606" s="150">
        <f>IF(ISERROR(VLOOKUP(G238,#REF!,2,FALSE))=TRUE,G605,VLOOKUP(G238,#REF!,2,FALSE))</f>
        <v>0</v>
      </c>
      <c r="H606" s="150">
        <f>IF(ISERROR(VLOOKUP(H238,#REF!,2,FALSE))=TRUE,H605,VLOOKUP(H238,#REF!,2,FALSE))</f>
        <v>0</v>
      </c>
      <c r="I606" s="150">
        <f>IF(ISERROR(VLOOKUP(I238,#REF!,2,FALSE))=TRUE,I605,VLOOKUP(I238,#REF!,2,FALSE))</f>
        <v>0</v>
      </c>
      <c r="J606" s="150">
        <f>IF(ISERROR(VLOOKUP(J238,#REF!,2,FALSE))=TRUE,J605,VLOOKUP(J238,#REF!,2,FALSE))</f>
        <v>0</v>
      </c>
      <c r="K606" s="150">
        <f>IF(ISERROR(VLOOKUP(K238,#REF!,2,FALSE))=TRUE,K605,VLOOKUP(K238,#REF!,2,FALSE))</f>
        <v>0</v>
      </c>
      <c r="L606" s="150">
        <f>IF(ISERROR(VLOOKUP(L238,#REF!,2,FALSE))=TRUE,L605,VLOOKUP(L238,#REF!,2,FALSE))</f>
        <v>0</v>
      </c>
      <c r="M606" s="150">
        <f>IF(ISERROR(VLOOKUP(M238,#REF!,2,FALSE))=TRUE,M605,VLOOKUP(M238,#REF!,2,FALSE))</f>
        <v>0</v>
      </c>
      <c r="N606" s="150">
        <f>IF(ISERROR(VLOOKUP(N238,#REF!,2,FALSE))=TRUE,N605,VLOOKUP(N238,#REF!,2,FALSE))</f>
        <v>0</v>
      </c>
      <c r="O606" s="150">
        <f>IF(ISERROR(VLOOKUP(O238,#REF!,2,FALSE))=TRUE,O605,VLOOKUP(O238,#REF!,2,FALSE))</f>
        <v>0</v>
      </c>
      <c r="P606" s="150">
        <f>IF(ISERROR(VLOOKUP(P238,#REF!,2,FALSE))=TRUE,P605,VLOOKUP(P238,#REF!,2,FALSE))</f>
        <v>0</v>
      </c>
      <c r="Q606" s="150">
        <f>IF(ISERROR(VLOOKUP(Q238,#REF!,2,FALSE))=TRUE,Q605,VLOOKUP(Q238,#REF!,2,FALSE))</f>
        <v>0</v>
      </c>
      <c r="R606" s="150">
        <f>IF(ISERROR(VLOOKUP(R238,#REF!,2,FALSE))=TRUE,R605,VLOOKUP(R238,#REF!,2,FALSE))</f>
        <v>0</v>
      </c>
      <c r="S606" s="150">
        <f>IF(ISERROR(VLOOKUP(S238,#REF!,2,FALSE))=TRUE,S605,VLOOKUP(S238,#REF!,2,FALSE))</f>
        <v>0</v>
      </c>
    </row>
    <row r="607" spans="2:19" s="8" customFormat="1" ht="30" customHeight="1">
      <c r="B607" s="28"/>
      <c r="C607" s="79"/>
      <c r="D607" s="79"/>
      <c r="E607" s="150">
        <f>IF(ISERROR(VLOOKUP(E239,#REF!,2,FALSE))=TRUE,E606,VLOOKUP(E239,#REF!,2,FALSE))</f>
        <v>0</v>
      </c>
      <c r="F607" s="150">
        <f>IF(ISERROR(VLOOKUP(F239,#REF!,2,FALSE))=TRUE,F606,VLOOKUP(F239,#REF!,2,FALSE))</f>
        <v>0</v>
      </c>
      <c r="G607" s="150">
        <f>IF(ISERROR(VLOOKUP(G239,#REF!,2,FALSE))=TRUE,G606,VLOOKUP(G239,#REF!,2,FALSE))</f>
        <v>0</v>
      </c>
      <c r="H607" s="150">
        <f>IF(ISERROR(VLOOKUP(H239,#REF!,2,FALSE))=TRUE,H606,VLOOKUP(H239,#REF!,2,FALSE))</f>
        <v>0</v>
      </c>
      <c r="I607" s="150">
        <f>IF(ISERROR(VLOOKUP(I239,#REF!,2,FALSE))=TRUE,I606,VLOOKUP(I239,#REF!,2,FALSE))</f>
        <v>0</v>
      </c>
      <c r="J607" s="150">
        <f>IF(ISERROR(VLOOKUP(J239,#REF!,2,FALSE))=TRUE,J606,VLOOKUP(J239,#REF!,2,FALSE))</f>
        <v>0</v>
      </c>
      <c r="K607" s="150">
        <f>IF(ISERROR(VLOOKUP(K239,#REF!,2,FALSE))=TRUE,K606,VLOOKUP(K239,#REF!,2,FALSE))</f>
        <v>0</v>
      </c>
      <c r="L607" s="150">
        <f>IF(ISERROR(VLOOKUP(L239,#REF!,2,FALSE))=TRUE,L606,VLOOKUP(L239,#REF!,2,FALSE))</f>
        <v>0</v>
      </c>
      <c r="M607" s="150">
        <f>IF(ISERROR(VLOOKUP(M239,#REF!,2,FALSE))=TRUE,M606,VLOOKUP(M239,#REF!,2,FALSE))</f>
        <v>0</v>
      </c>
      <c r="N607" s="150">
        <f>IF(ISERROR(VLOOKUP(N239,#REF!,2,FALSE))=TRUE,N606,VLOOKUP(N239,#REF!,2,FALSE))</f>
        <v>0</v>
      </c>
      <c r="O607" s="150">
        <f>IF(ISERROR(VLOOKUP(O239,#REF!,2,FALSE))=TRUE,O606,VLOOKUP(O239,#REF!,2,FALSE))</f>
        <v>0</v>
      </c>
      <c r="P607" s="150">
        <f>IF(ISERROR(VLOOKUP(P239,#REF!,2,FALSE))=TRUE,P606,VLOOKUP(P239,#REF!,2,FALSE))</f>
        <v>0</v>
      </c>
      <c r="Q607" s="150">
        <f>IF(ISERROR(VLOOKUP(Q239,#REF!,2,FALSE))=TRUE,Q606,VLOOKUP(Q239,#REF!,2,FALSE))</f>
        <v>0</v>
      </c>
      <c r="R607" s="150">
        <f>IF(ISERROR(VLOOKUP(R239,#REF!,2,FALSE))=TRUE,R606,VLOOKUP(R239,#REF!,2,FALSE))</f>
        <v>0</v>
      </c>
      <c r="S607" s="150">
        <f>IF(ISERROR(VLOOKUP(S239,#REF!,2,FALSE))=TRUE,S606,VLOOKUP(S239,#REF!,2,FALSE))</f>
        <v>0</v>
      </c>
    </row>
    <row r="608" spans="2:19" s="8" customFormat="1" ht="30" customHeight="1">
      <c r="B608" s="28"/>
      <c r="C608" s="79"/>
      <c r="D608" s="79"/>
      <c r="E608" s="150">
        <f>IF(ISERROR(VLOOKUP(E240,#REF!,2,FALSE))=TRUE,E607,VLOOKUP(E240,#REF!,2,FALSE))</f>
        <v>0</v>
      </c>
      <c r="F608" s="150">
        <f>IF(ISERROR(VLOOKUP(F240,#REF!,2,FALSE))=TRUE,F607,VLOOKUP(F240,#REF!,2,FALSE))</f>
        <v>0</v>
      </c>
      <c r="G608" s="150">
        <f>IF(ISERROR(VLOOKUP(G240,#REF!,2,FALSE))=TRUE,G607,VLOOKUP(G240,#REF!,2,FALSE))</f>
        <v>0</v>
      </c>
      <c r="H608" s="150">
        <f>IF(ISERROR(VLOOKUP(H240,#REF!,2,FALSE))=TRUE,H607,VLOOKUP(H240,#REF!,2,FALSE))</f>
        <v>0</v>
      </c>
      <c r="I608" s="150">
        <f>IF(ISERROR(VLOOKUP(I240,#REF!,2,FALSE))=TRUE,I607,VLOOKUP(I240,#REF!,2,FALSE))</f>
        <v>0</v>
      </c>
      <c r="J608" s="150">
        <f>IF(ISERROR(VLOOKUP(J240,#REF!,2,FALSE))=TRUE,J607,VLOOKUP(J240,#REF!,2,FALSE))</f>
        <v>0</v>
      </c>
      <c r="K608" s="150">
        <f>IF(ISERROR(VLOOKUP(K240,#REF!,2,FALSE))=TRUE,K607,VLOOKUP(K240,#REF!,2,FALSE))</f>
        <v>0</v>
      </c>
      <c r="L608" s="150">
        <f>IF(ISERROR(VLOOKUP(L240,#REF!,2,FALSE))=TRUE,L607,VLOOKUP(L240,#REF!,2,FALSE))</f>
        <v>0</v>
      </c>
      <c r="M608" s="150">
        <f>IF(ISERROR(VLOOKUP(M240,#REF!,2,FALSE))=TRUE,M607,VLOOKUP(M240,#REF!,2,FALSE))</f>
        <v>0</v>
      </c>
      <c r="N608" s="150">
        <f>IF(ISERROR(VLOOKUP(N240,#REF!,2,FALSE))=TRUE,N607,VLOOKUP(N240,#REF!,2,FALSE))</f>
        <v>0</v>
      </c>
      <c r="O608" s="150">
        <f>IF(ISERROR(VLOOKUP(O240,#REF!,2,FALSE))=TRUE,O607,VLOOKUP(O240,#REF!,2,FALSE))</f>
        <v>0</v>
      </c>
      <c r="P608" s="150">
        <f>IF(ISERROR(VLOOKUP(P240,#REF!,2,FALSE))=TRUE,P607,VLOOKUP(P240,#REF!,2,FALSE))</f>
        <v>0</v>
      </c>
      <c r="Q608" s="150">
        <f>IF(ISERROR(VLOOKUP(Q240,#REF!,2,FALSE))=TRUE,Q607,VLOOKUP(Q240,#REF!,2,FALSE))</f>
        <v>0</v>
      </c>
      <c r="R608" s="150">
        <f>IF(ISERROR(VLOOKUP(R240,#REF!,2,FALSE))=TRUE,R607,VLOOKUP(R240,#REF!,2,FALSE))</f>
        <v>0</v>
      </c>
      <c r="S608" s="150">
        <f>IF(ISERROR(VLOOKUP(S240,#REF!,2,FALSE))=TRUE,S607,VLOOKUP(S240,#REF!,2,FALSE))</f>
        <v>0</v>
      </c>
    </row>
    <row r="609" spans="2:19" s="8" customFormat="1" ht="30" customHeight="1">
      <c r="B609" s="28"/>
      <c r="C609" s="79"/>
      <c r="D609" s="79"/>
      <c r="E609" s="150">
        <f>IF(ISERROR(VLOOKUP(E241,#REF!,2,FALSE))=TRUE,E608,VLOOKUP(E241,#REF!,2,FALSE))</f>
        <v>0</v>
      </c>
      <c r="F609" s="150">
        <f>IF(ISERROR(VLOOKUP(F241,#REF!,2,FALSE))=TRUE,F608,VLOOKUP(F241,#REF!,2,FALSE))</f>
        <v>0</v>
      </c>
      <c r="G609" s="150">
        <f>IF(ISERROR(VLOOKUP(G241,#REF!,2,FALSE))=TRUE,G608,VLOOKUP(G241,#REF!,2,FALSE))</f>
        <v>0</v>
      </c>
      <c r="H609" s="150">
        <f>IF(ISERROR(VLOOKUP(H241,#REF!,2,FALSE))=TRUE,H608,VLOOKUP(H241,#REF!,2,FALSE))</f>
        <v>0</v>
      </c>
      <c r="I609" s="150">
        <f>IF(ISERROR(VLOOKUP(I241,#REF!,2,FALSE))=TRUE,I608,VLOOKUP(I241,#REF!,2,FALSE))</f>
        <v>0</v>
      </c>
      <c r="J609" s="150">
        <f>IF(ISERROR(VLOOKUP(J241,#REF!,2,FALSE))=TRUE,J608,VLOOKUP(J241,#REF!,2,FALSE))</f>
        <v>0</v>
      </c>
      <c r="K609" s="150">
        <f>IF(ISERROR(VLOOKUP(K241,#REF!,2,FALSE))=TRUE,K608,VLOOKUP(K241,#REF!,2,FALSE))</f>
        <v>0</v>
      </c>
      <c r="L609" s="150">
        <f>IF(ISERROR(VLOOKUP(L241,#REF!,2,FALSE))=TRUE,L608,VLOOKUP(L241,#REF!,2,FALSE))</f>
        <v>0</v>
      </c>
      <c r="M609" s="150">
        <f>IF(ISERROR(VLOOKUP(M241,#REF!,2,FALSE))=TRUE,M608,VLOOKUP(M241,#REF!,2,FALSE))</f>
        <v>0</v>
      </c>
      <c r="N609" s="150">
        <f>IF(ISERROR(VLOOKUP(N241,#REF!,2,FALSE))=TRUE,N608,VLOOKUP(N241,#REF!,2,FALSE))</f>
        <v>0</v>
      </c>
      <c r="O609" s="150">
        <f>IF(ISERROR(VLOOKUP(O241,#REF!,2,FALSE))=TRUE,O608,VLOOKUP(O241,#REF!,2,FALSE))</f>
        <v>0</v>
      </c>
      <c r="P609" s="150">
        <f>IF(ISERROR(VLOOKUP(P241,#REF!,2,FALSE))=TRUE,P608,VLOOKUP(P241,#REF!,2,FALSE))</f>
        <v>0</v>
      </c>
      <c r="Q609" s="150">
        <f>IF(ISERROR(VLOOKUP(Q241,#REF!,2,FALSE))=TRUE,Q608,VLOOKUP(Q241,#REF!,2,FALSE))</f>
        <v>0</v>
      </c>
      <c r="R609" s="150">
        <f>IF(ISERROR(VLOOKUP(R241,#REF!,2,FALSE))=TRUE,R608,VLOOKUP(R241,#REF!,2,FALSE))</f>
        <v>0</v>
      </c>
      <c r="S609" s="150">
        <f>IF(ISERROR(VLOOKUP(S241,#REF!,2,FALSE))=TRUE,S608,VLOOKUP(S241,#REF!,2,FALSE))</f>
        <v>0</v>
      </c>
    </row>
    <row r="610" spans="2:19" s="8" customFormat="1" ht="30" customHeight="1">
      <c r="B610" s="28"/>
      <c r="C610" s="79"/>
      <c r="D610" s="79"/>
      <c r="E610" s="150">
        <f>IF(ISERROR(VLOOKUP(E242,#REF!,2,FALSE))=TRUE,E609,VLOOKUP(E242,#REF!,2,FALSE))</f>
        <v>0</v>
      </c>
      <c r="F610" s="150">
        <f>IF(ISERROR(VLOOKUP(F242,#REF!,2,FALSE))=TRUE,F609,VLOOKUP(F242,#REF!,2,FALSE))</f>
        <v>0</v>
      </c>
      <c r="G610" s="150">
        <f>IF(ISERROR(VLOOKUP(G242,#REF!,2,FALSE))=TRUE,G609,VLOOKUP(G242,#REF!,2,FALSE))</f>
        <v>0</v>
      </c>
      <c r="H610" s="150">
        <f>IF(ISERROR(VLOOKUP(H242,#REF!,2,FALSE))=TRUE,H609,VLOOKUP(H242,#REF!,2,FALSE))</f>
        <v>0</v>
      </c>
      <c r="I610" s="150">
        <f>IF(ISERROR(VLOOKUP(I242,#REF!,2,FALSE))=TRUE,I609,VLOOKUP(I242,#REF!,2,FALSE))</f>
        <v>0</v>
      </c>
      <c r="J610" s="150">
        <f>IF(ISERROR(VLOOKUP(J242,#REF!,2,FALSE))=TRUE,J609,VLOOKUP(J242,#REF!,2,FALSE))</f>
        <v>0</v>
      </c>
      <c r="K610" s="150">
        <f>IF(ISERROR(VLOOKUP(K242,#REF!,2,FALSE))=TRUE,K609,VLOOKUP(K242,#REF!,2,FALSE))</f>
        <v>0</v>
      </c>
      <c r="L610" s="150">
        <f>IF(ISERROR(VLOOKUP(L242,#REF!,2,FALSE))=TRUE,L609,VLOOKUP(L242,#REF!,2,FALSE))</f>
        <v>0</v>
      </c>
      <c r="M610" s="150">
        <f>IF(ISERROR(VLOOKUP(M242,#REF!,2,FALSE))=TRUE,M609,VLOOKUP(M242,#REF!,2,FALSE))</f>
        <v>0</v>
      </c>
      <c r="N610" s="150">
        <f>IF(ISERROR(VLOOKUP(N242,#REF!,2,FALSE))=TRUE,N609,VLOOKUP(N242,#REF!,2,FALSE))</f>
        <v>0</v>
      </c>
      <c r="O610" s="150">
        <f>IF(ISERROR(VLOOKUP(O242,#REF!,2,FALSE))=TRUE,O609,VLOOKUP(O242,#REF!,2,FALSE))</f>
        <v>0</v>
      </c>
      <c r="P610" s="150">
        <f>IF(ISERROR(VLOOKUP(P242,#REF!,2,FALSE))=TRUE,P609,VLOOKUP(P242,#REF!,2,FALSE))</f>
        <v>0</v>
      </c>
      <c r="Q610" s="150">
        <f>IF(ISERROR(VLOOKUP(Q242,#REF!,2,FALSE))=TRUE,Q609,VLOOKUP(Q242,#REF!,2,FALSE))</f>
        <v>0</v>
      </c>
      <c r="R610" s="150">
        <f>IF(ISERROR(VLOOKUP(R242,#REF!,2,FALSE))=TRUE,R609,VLOOKUP(R242,#REF!,2,FALSE))</f>
        <v>0</v>
      </c>
      <c r="S610" s="150">
        <f>IF(ISERROR(VLOOKUP(S242,#REF!,2,FALSE))=TRUE,S609,VLOOKUP(S242,#REF!,2,FALSE))</f>
        <v>0</v>
      </c>
    </row>
    <row r="611" spans="2:19" s="8" customFormat="1" ht="30" customHeight="1">
      <c r="B611" s="28"/>
      <c r="C611" s="79"/>
      <c r="D611" s="79"/>
      <c r="E611" s="150">
        <f>IF(ISERROR(VLOOKUP(E243,#REF!,2,FALSE))=TRUE,E610,VLOOKUP(E243,#REF!,2,FALSE))</f>
        <v>0</v>
      </c>
      <c r="F611" s="150">
        <f>IF(ISERROR(VLOOKUP(F243,#REF!,2,FALSE))=TRUE,F610,VLOOKUP(F243,#REF!,2,FALSE))</f>
        <v>0</v>
      </c>
      <c r="G611" s="150">
        <f>IF(ISERROR(VLOOKUP(G243,#REF!,2,FALSE))=TRUE,G610,VLOOKUP(G243,#REF!,2,FALSE))</f>
        <v>0</v>
      </c>
      <c r="H611" s="150">
        <f>IF(ISERROR(VLOOKUP(H243,#REF!,2,FALSE))=TRUE,H610,VLOOKUP(H243,#REF!,2,FALSE))</f>
        <v>0</v>
      </c>
      <c r="I611" s="150">
        <f>IF(ISERROR(VLOOKUP(I243,#REF!,2,FALSE))=TRUE,I610,VLOOKUP(I243,#REF!,2,FALSE))</f>
        <v>0</v>
      </c>
      <c r="J611" s="150">
        <f>IF(ISERROR(VLOOKUP(J243,#REF!,2,FALSE))=TRUE,J610,VLOOKUP(J243,#REF!,2,FALSE))</f>
        <v>0</v>
      </c>
      <c r="K611" s="150">
        <f>IF(ISERROR(VLOOKUP(K243,#REF!,2,FALSE))=TRUE,K610,VLOOKUP(K243,#REF!,2,FALSE))</f>
        <v>0</v>
      </c>
      <c r="L611" s="150">
        <f>IF(ISERROR(VLOOKUP(L243,#REF!,2,FALSE))=TRUE,L610,VLOOKUP(L243,#REF!,2,FALSE))</f>
        <v>0</v>
      </c>
      <c r="M611" s="150">
        <f>IF(ISERROR(VLOOKUP(M243,#REF!,2,FALSE))=TRUE,M610,VLOOKUP(M243,#REF!,2,FALSE))</f>
        <v>0</v>
      </c>
      <c r="N611" s="150">
        <f>IF(ISERROR(VLOOKUP(N243,#REF!,2,FALSE))=TRUE,N610,VLOOKUP(N243,#REF!,2,FALSE))</f>
        <v>0</v>
      </c>
      <c r="O611" s="150">
        <f>IF(ISERROR(VLOOKUP(O243,#REF!,2,FALSE))=TRUE,O610,VLOOKUP(O243,#REF!,2,FALSE))</f>
        <v>0</v>
      </c>
      <c r="P611" s="150">
        <f>IF(ISERROR(VLOOKUP(P243,#REF!,2,FALSE))=TRUE,P610,VLOOKUP(P243,#REF!,2,FALSE))</f>
        <v>0</v>
      </c>
      <c r="Q611" s="150">
        <f>IF(ISERROR(VLOOKUP(Q243,#REF!,2,FALSE))=TRUE,Q610,VLOOKUP(Q243,#REF!,2,FALSE))</f>
        <v>0</v>
      </c>
      <c r="R611" s="150">
        <f>IF(ISERROR(VLOOKUP(R243,#REF!,2,FALSE))=TRUE,R610,VLOOKUP(R243,#REF!,2,FALSE))</f>
        <v>0</v>
      </c>
      <c r="S611" s="150">
        <f>IF(ISERROR(VLOOKUP(S243,#REF!,2,FALSE))=TRUE,S610,VLOOKUP(S243,#REF!,2,FALSE))</f>
        <v>0</v>
      </c>
    </row>
    <row r="612" spans="2:19" s="8" customFormat="1" ht="30" customHeight="1">
      <c r="B612" s="28"/>
      <c r="C612" s="79"/>
      <c r="D612" s="79"/>
      <c r="E612" s="150">
        <f>IF(ISERROR(VLOOKUP(E244,#REF!,2,FALSE))=TRUE,E611,VLOOKUP(E244,#REF!,2,FALSE))</f>
        <v>0</v>
      </c>
      <c r="F612" s="150">
        <f>IF(ISERROR(VLOOKUP(F244,#REF!,2,FALSE))=TRUE,F611,VLOOKUP(F244,#REF!,2,FALSE))</f>
        <v>0</v>
      </c>
      <c r="G612" s="150">
        <f>IF(ISERROR(VLOOKUP(G244,#REF!,2,FALSE))=TRUE,G611,VLOOKUP(G244,#REF!,2,FALSE))</f>
        <v>0</v>
      </c>
      <c r="H612" s="150">
        <f>IF(ISERROR(VLOOKUP(H244,#REF!,2,FALSE))=TRUE,H611,VLOOKUP(H244,#REF!,2,FALSE))</f>
        <v>0</v>
      </c>
      <c r="I612" s="150">
        <f>IF(ISERROR(VLOOKUP(I244,#REF!,2,FALSE))=TRUE,I611,VLOOKUP(I244,#REF!,2,FALSE))</f>
        <v>0</v>
      </c>
      <c r="J612" s="150">
        <f>IF(ISERROR(VLOOKUP(J244,#REF!,2,FALSE))=TRUE,J611,VLOOKUP(J244,#REF!,2,FALSE))</f>
        <v>0</v>
      </c>
      <c r="K612" s="150">
        <f>IF(ISERROR(VLOOKUP(K244,#REF!,2,FALSE))=TRUE,K611,VLOOKUP(K244,#REF!,2,FALSE))</f>
        <v>0</v>
      </c>
      <c r="L612" s="150">
        <f>IF(ISERROR(VLOOKUP(L244,#REF!,2,FALSE))=TRUE,L611,VLOOKUP(L244,#REF!,2,FALSE))</f>
        <v>0</v>
      </c>
      <c r="M612" s="150">
        <f>IF(ISERROR(VLOOKUP(M244,#REF!,2,FALSE))=TRUE,M611,VLOOKUP(M244,#REF!,2,FALSE))</f>
        <v>0</v>
      </c>
      <c r="N612" s="150">
        <f>IF(ISERROR(VLOOKUP(N244,#REF!,2,FALSE))=TRUE,N611,VLOOKUP(N244,#REF!,2,FALSE))</f>
        <v>0</v>
      </c>
      <c r="O612" s="150">
        <f>IF(ISERROR(VLOOKUP(O244,#REF!,2,FALSE))=TRUE,O611,VLOOKUP(O244,#REF!,2,FALSE))</f>
        <v>0</v>
      </c>
      <c r="P612" s="150">
        <f>IF(ISERROR(VLOOKUP(P244,#REF!,2,FALSE))=TRUE,P611,VLOOKUP(P244,#REF!,2,FALSE))</f>
        <v>0</v>
      </c>
      <c r="Q612" s="150">
        <f>IF(ISERROR(VLOOKUP(Q244,#REF!,2,FALSE))=TRUE,Q611,VLOOKUP(Q244,#REF!,2,FALSE))</f>
        <v>0</v>
      </c>
      <c r="R612" s="150">
        <f>IF(ISERROR(VLOOKUP(R244,#REF!,2,FALSE))=TRUE,R611,VLOOKUP(R244,#REF!,2,FALSE))</f>
        <v>0</v>
      </c>
      <c r="S612" s="150">
        <f>IF(ISERROR(VLOOKUP(S244,#REF!,2,FALSE))=TRUE,S611,VLOOKUP(S244,#REF!,2,FALSE))</f>
        <v>0</v>
      </c>
    </row>
    <row r="613" spans="2:19" s="8" customFormat="1" ht="30" customHeight="1">
      <c r="B613" s="28"/>
      <c r="C613" s="79"/>
      <c r="D613" s="79"/>
      <c r="E613" s="150">
        <f>IF(ISERROR(VLOOKUP(E245,#REF!,2,FALSE))=TRUE,E612,VLOOKUP(E245,#REF!,2,FALSE))</f>
        <v>0</v>
      </c>
      <c r="F613" s="150">
        <f>IF(ISERROR(VLOOKUP(F245,#REF!,2,FALSE))=TRUE,F612,VLOOKUP(F245,#REF!,2,FALSE))</f>
        <v>0</v>
      </c>
      <c r="G613" s="150">
        <f>IF(ISERROR(VLOOKUP(G245,#REF!,2,FALSE))=TRUE,G612,VLOOKUP(G245,#REF!,2,FALSE))</f>
        <v>0</v>
      </c>
      <c r="H613" s="150">
        <f>IF(ISERROR(VLOOKUP(H245,#REF!,2,FALSE))=TRUE,H612,VLOOKUP(H245,#REF!,2,FALSE))</f>
        <v>0</v>
      </c>
      <c r="I613" s="150">
        <f>IF(ISERROR(VLOOKUP(I245,#REF!,2,FALSE))=TRUE,I612,VLOOKUP(I245,#REF!,2,FALSE))</f>
        <v>0</v>
      </c>
      <c r="J613" s="150">
        <f>IF(ISERROR(VLOOKUP(J245,#REF!,2,FALSE))=TRUE,J612,VLOOKUP(J245,#REF!,2,FALSE))</f>
        <v>0</v>
      </c>
      <c r="K613" s="150">
        <f>IF(ISERROR(VLOOKUP(K245,#REF!,2,FALSE))=TRUE,K612,VLOOKUP(K245,#REF!,2,FALSE))</f>
        <v>0</v>
      </c>
      <c r="L613" s="150">
        <f>IF(ISERROR(VLOOKUP(L245,#REF!,2,FALSE))=TRUE,L612,VLOOKUP(L245,#REF!,2,FALSE))</f>
        <v>0</v>
      </c>
      <c r="M613" s="150">
        <f>IF(ISERROR(VLOOKUP(M245,#REF!,2,FALSE))=TRUE,M612,VLOOKUP(M245,#REF!,2,FALSE))</f>
        <v>0</v>
      </c>
      <c r="N613" s="150">
        <f>IF(ISERROR(VLOOKUP(N245,#REF!,2,FALSE))=TRUE,N612,VLOOKUP(N245,#REF!,2,FALSE))</f>
        <v>0</v>
      </c>
      <c r="O613" s="150">
        <f>IF(ISERROR(VLOOKUP(O245,#REF!,2,FALSE))=TRUE,O612,VLOOKUP(O245,#REF!,2,FALSE))</f>
        <v>0</v>
      </c>
      <c r="P613" s="150">
        <f>IF(ISERROR(VLOOKUP(P245,#REF!,2,FALSE))=TRUE,P612,VLOOKUP(P245,#REF!,2,FALSE))</f>
        <v>0</v>
      </c>
      <c r="Q613" s="150">
        <f>IF(ISERROR(VLOOKUP(Q245,#REF!,2,FALSE))=TRUE,Q612,VLOOKUP(Q245,#REF!,2,FALSE))</f>
        <v>0</v>
      </c>
      <c r="R613" s="150">
        <f>IF(ISERROR(VLOOKUP(R245,#REF!,2,FALSE))=TRUE,R612,VLOOKUP(R245,#REF!,2,FALSE))</f>
        <v>0</v>
      </c>
      <c r="S613" s="150">
        <f>IF(ISERROR(VLOOKUP(S245,#REF!,2,FALSE))=TRUE,S612,VLOOKUP(S245,#REF!,2,FALSE))</f>
        <v>0</v>
      </c>
    </row>
    <row r="614" spans="2:19" s="8" customFormat="1" ht="30" customHeight="1">
      <c r="B614" s="28"/>
      <c r="C614" s="79"/>
      <c r="D614" s="79"/>
      <c r="E614" s="150">
        <f>IF(ISERROR(VLOOKUP(E246,#REF!,2,FALSE))=TRUE,E613,VLOOKUP(E246,#REF!,2,FALSE))</f>
        <v>0</v>
      </c>
      <c r="F614" s="150">
        <f>IF(ISERROR(VLOOKUP(F246,#REF!,2,FALSE))=TRUE,F613,VLOOKUP(F246,#REF!,2,FALSE))</f>
        <v>0</v>
      </c>
      <c r="G614" s="150">
        <f>IF(ISERROR(VLOOKUP(G246,#REF!,2,FALSE))=TRUE,G613,VLOOKUP(G246,#REF!,2,FALSE))</f>
        <v>0</v>
      </c>
      <c r="H614" s="150">
        <f>IF(ISERROR(VLOOKUP(H246,#REF!,2,FALSE))=TRUE,H613,VLOOKUP(H246,#REF!,2,FALSE))</f>
        <v>0</v>
      </c>
      <c r="I614" s="150">
        <f>IF(ISERROR(VLOOKUP(I246,#REF!,2,FALSE))=TRUE,I613,VLOOKUP(I246,#REF!,2,FALSE))</f>
        <v>0</v>
      </c>
      <c r="J614" s="150">
        <f>IF(ISERROR(VLOOKUP(J246,#REF!,2,FALSE))=TRUE,J613,VLOOKUP(J246,#REF!,2,FALSE))</f>
        <v>0</v>
      </c>
      <c r="K614" s="150">
        <f>IF(ISERROR(VLOOKUP(K246,#REF!,2,FALSE))=TRUE,K613,VLOOKUP(K246,#REF!,2,FALSE))</f>
        <v>0</v>
      </c>
      <c r="L614" s="150">
        <f>IF(ISERROR(VLOOKUP(L246,#REF!,2,FALSE))=TRUE,L613,VLOOKUP(L246,#REF!,2,FALSE))</f>
        <v>0</v>
      </c>
      <c r="M614" s="150">
        <f>IF(ISERROR(VLOOKUP(M246,#REF!,2,FALSE))=TRUE,M613,VLOOKUP(M246,#REF!,2,FALSE))</f>
        <v>0</v>
      </c>
      <c r="N614" s="150">
        <f>IF(ISERROR(VLOOKUP(N246,#REF!,2,FALSE))=TRUE,N613,VLOOKUP(N246,#REF!,2,FALSE))</f>
        <v>0</v>
      </c>
      <c r="O614" s="150">
        <f>IF(ISERROR(VLOOKUP(O246,#REF!,2,FALSE))=TRUE,O613,VLOOKUP(O246,#REF!,2,FALSE))</f>
        <v>0</v>
      </c>
      <c r="P614" s="150">
        <f>IF(ISERROR(VLOOKUP(P246,#REF!,2,FALSE))=TRUE,P613,VLOOKUP(P246,#REF!,2,FALSE))</f>
        <v>0</v>
      </c>
      <c r="Q614" s="150">
        <f>IF(ISERROR(VLOOKUP(Q246,#REF!,2,FALSE))=TRUE,Q613,VLOOKUP(Q246,#REF!,2,FALSE))</f>
        <v>0</v>
      </c>
      <c r="R614" s="150">
        <f>IF(ISERROR(VLOOKUP(R246,#REF!,2,FALSE))=TRUE,R613,VLOOKUP(R246,#REF!,2,FALSE))</f>
        <v>0</v>
      </c>
      <c r="S614" s="150">
        <f>IF(ISERROR(VLOOKUP(S246,#REF!,2,FALSE))=TRUE,S613,VLOOKUP(S246,#REF!,2,FALSE))</f>
        <v>0</v>
      </c>
    </row>
    <row r="615" spans="2:19" s="8" customFormat="1" ht="30" customHeight="1">
      <c r="B615" s="28"/>
      <c r="C615" s="79"/>
      <c r="D615" s="79"/>
      <c r="E615" s="150">
        <f>IF(ISERROR(VLOOKUP(E247,#REF!,2,FALSE))=TRUE,E614,VLOOKUP(E247,#REF!,2,FALSE))</f>
        <v>0</v>
      </c>
      <c r="F615" s="150">
        <f>IF(ISERROR(VLOOKUP(F247,#REF!,2,FALSE))=TRUE,F614,VLOOKUP(F247,#REF!,2,FALSE))</f>
        <v>0</v>
      </c>
      <c r="G615" s="150">
        <f>IF(ISERROR(VLOOKUP(G247,#REF!,2,FALSE))=TRUE,G614,VLOOKUP(G247,#REF!,2,FALSE))</f>
        <v>0</v>
      </c>
      <c r="H615" s="150">
        <f>IF(ISERROR(VLOOKUP(H247,#REF!,2,FALSE))=TRUE,H614,VLOOKUP(H247,#REF!,2,FALSE))</f>
        <v>0</v>
      </c>
      <c r="I615" s="150">
        <f>IF(ISERROR(VLOOKUP(I247,#REF!,2,FALSE))=TRUE,I614,VLOOKUP(I247,#REF!,2,FALSE))</f>
        <v>0</v>
      </c>
      <c r="J615" s="150">
        <f>IF(ISERROR(VLOOKUP(J247,#REF!,2,FALSE))=TRUE,J614,VLOOKUP(J247,#REF!,2,FALSE))</f>
        <v>0</v>
      </c>
      <c r="K615" s="150">
        <f>IF(ISERROR(VLOOKUP(K247,#REF!,2,FALSE))=TRUE,K614,VLOOKUP(K247,#REF!,2,FALSE))</f>
        <v>0</v>
      </c>
      <c r="L615" s="150">
        <f>IF(ISERROR(VLOOKUP(L247,#REF!,2,FALSE))=TRUE,L614,VLOOKUP(L247,#REF!,2,FALSE))</f>
        <v>0</v>
      </c>
      <c r="M615" s="150">
        <f>IF(ISERROR(VLOOKUP(M247,#REF!,2,FALSE))=TRUE,M614,VLOOKUP(M247,#REF!,2,FALSE))</f>
        <v>0</v>
      </c>
      <c r="N615" s="150">
        <f>IF(ISERROR(VLOOKUP(N247,#REF!,2,FALSE))=TRUE,N614,VLOOKUP(N247,#REF!,2,FALSE))</f>
        <v>0</v>
      </c>
      <c r="O615" s="150">
        <f>IF(ISERROR(VLOOKUP(O247,#REF!,2,FALSE))=TRUE,O614,VLOOKUP(O247,#REF!,2,FALSE))</f>
        <v>0</v>
      </c>
      <c r="P615" s="150">
        <f>IF(ISERROR(VLOOKUP(P247,#REF!,2,FALSE))=TRUE,P614,VLOOKUP(P247,#REF!,2,FALSE))</f>
        <v>0</v>
      </c>
      <c r="Q615" s="150">
        <f>IF(ISERROR(VLOOKUP(Q247,#REF!,2,FALSE))=TRUE,Q614,VLOOKUP(Q247,#REF!,2,FALSE))</f>
        <v>0</v>
      </c>
      <c r="R615" s="150">
        <f>IF(ISERROR(VLOOKUP(R247,#REF!,2,FALSE))=TRUE,R614,VLOOKUP(R247,#REF!,2,FALSE))</f>
        <v>0</v>
      </c>
      <c r="S615" s="150">
        <f>IF(ISERROR(VLOOKUP(S247,#REF!,2,FALSE))=TRUE,S614,VLOOKUP(S247,#REF!,2,FALSE))</f>
        <v>0</v>
      </c>
    </row>
    <row r="616" spans="2:19" s="8" customFormat="1" ht="30" customHeight="1">
      <c r="B616" s="28"/>
      <c r="C616" s="79"/>
      <c r="D616" s="79"/>
      <c r="E616" s="150">
        <f>IF(ISERROR(VLOOKUP(E248,#REF!,2,FALSE))=TRUE,E615,VLOOKUP(E248,#REF!,2,FALSE))</f>
        <v>0</v>
      </c>
      <c r="F616" s="150">
        <f>IF(ISERROR(VLOOKUP(F248,#REF!,2,FALSE))=TRUE,F615,VLOOKUP(F248,#REF!,2,FALSE))</f>
        <v>0</v>
      </c>
      <c r="G616" s="150">
        <f>IF(ISERROR(VLOOKUP(G248,#REF!,2,FALSE))=TRUE,G615,VLOOKUP(G248,#REF!,2,FALSE))</f>
        <v>0</v>
      </c>
      <c r="H616" s="150">
        <f>IF(ISERROR(VLOOKUP(H248,#REF!,2,FALSE))=TRUE,H615,VLOOKUP(H248,#REF!,2,FALSE))</f>
        <v>0</v>
      </c>
      <c r="I616" s="150">
        <f>IF(ISERROR(VLOOKUP(I248,#REF!,2,FALSE))=TRUE,I615,VLOOKUP(I248,#REF!,2,FALSE))</f>
        <v>0</v>
      </c>
      <c r="J616" s="150">
        <f>IF(ISERROR(VLOOKUP(J248,#REF!,2,FALSE))=TRUE,J615,VLOOKUP(J248,#REF!,2,FALSE))</f>
        <v>0</v>
      </c>
      <c r="K616" s="150">
        <f>IF(ISERROR(VLOOKUP(K248,#REF!,2,FALSE))=TRUE,K615,VLOOKUP(K248,#REF!,2,FALSE))</f>
        <v>0</v>
      </c>
      <c r="L616" s="150">
        <f>IF(ISERROR(VLOOKUP(L248,#REF!,2,FALSE))=TRUE,L615,VLOOKUP(L248,#REF!,2,FALSE))</f>
        <v>0</v>
      </c>
      <c r="M616" s="150">
        <f>IF(ISERROR(VLOOKUP(M248,#REF!,2,FALSE))=TRUE,M615,VLOOKUP(M248,#REF!,2,FALSE))</f>
        <v>0</v>
      </c>
      <c r="N616" s="150">
        <f>IF(ISERROR(VLOOKUP(N248,#REF!,2,FALSE))=TRUE,N615,VLOOKUP(N248,#REF!,2,FALSE))</f>
        <v>0</v>
      </c>
      <c r="O616" s="150">
        <f>IF(ISERROR(VLOOKUP(O248,#REF!,2,FALSE))=TRUE,O615,VLOOKUP(O248,#REF!,2,FALSE))</f>
        <v>0</v>
      </c>
      <c r="P616" s="150">
        <f>IF(ISERROR(VLOOKUP(P248,#REF!,2,FALSE))=TRUE,P615,VLOOKUP(P248,#REF!,2,FALSE))</f>
        <v>0</v>
      </c>
      <c r="Q616" s="150">
        <f>IF(ISERROR(VLOOKUP(Q248,#REF!,2,FALSE))=TRUE,Q615,VLOOKUP(Q248,#REF!,2,FALSE))</f>
        <v>0</v>
      </c>
      <c r="R616" s="150">
        <f>IF(ISERROR(VLOOKUP(R248,#REF!,2,FALSE))=TRUE,R615,VLOOKUP(R248,#REF!,2,FALSE))</f>
        <v>0</v>
      </c>
      <c r="S616" s="150">
        <f>IF(ISERROR(VLOOKUP(S248,#REF!,2,FALSE))=TRUE,S615,VLOOKUP(S248,#REF!,2,FALSE))</f>
        <v>0</v>
      </c>
    </row>
    <row r="617" spans="2:19" s="8" customFormat="1" ht="30" customHeight="1">
      <c r="B617" s="28"/>
      <c r="C617" s="79"/>
      <c r="D617" s="79"/>
      <c r="E617" s="150">
        <f>IF(ISERROR(VLOOKUP(E249,#REF!,2,FALSE))=TRUE,E616,VLOOKUP(E249,#REF!,2,FALSE))</f>
        <v>0</v>
      </c>
      <c r="F617" s="150">
        <f>IF(ISERROR(VLOOKUP(F249,#REF!,2,FALSE))=TRUE,F616,VLOOKUP(F249,#REF!,2,FALSE))</f>
        <v>0</v>
      </c>
      <c r="G617" s="150">
        <f>IF(ISERROR(VLOOKUP(G249,#REF!,2,FALSE))=TRUE,G616,VLOOKUP(G249,#REF!,2,FALSE))</f>
        <v>0</v>
      </c>
      <c r="H617" s="150">
        <f>IF(ISERROR(VLOOKUP(H249,#REF!,2,FALSE))=TRUE,H616,VLOOKUP(H249,#REF!,2,FALSE))</f>
        <v>0</v>
      </c>
      <c r="I617" s="150">
        <f>IF(ISERROR(VLOOKUP(I249,#REF!,2,FALSE))=TRUE,I616,VLOOKUP(I249,#REF!,2,FALSE))</f>
        <v>0</v>
      </c>
      <c r="J617" s="150">
        <f>IF(ISERROR(VLOOKUP(J249,#REF!,2,FALSE))=TRUE,J616,VLOOKUP(J249,#REF!,2,FALSE))</f>
        <v>0</v>
      </c>
      <c r="K617" s="150">
        <f>IF(ISERROR(VLOOKUP(K249,#REF!,2,FALSE))=TRUE,K616,VLOOKUP(K249,#REF!,2,FALSE))</f>
        <v>0</v>
      </c>
      <c r="L617" s="150">
        <f>IF(ISERROR(VLOOKUP(L249,#REF!,2,FALSE))=TRUE,L616,VLOOKUP(L249,#REF!,2,FALSE))</f>
        <v>0</v>
      </c>
      <c r="M617" s="150">
        <f>IF(ISERROR(VLOOKUP(M249,#REF!,2,FALSE))=TRUE,M616,VLOOKUP(M249,#REF!,2,FALSE))</f>
        <v>0</v>
      </c>
      <c r="N617" s="150">
        <f>IF(ISERROR(VLOOKUP(N249,#REF!,2,FALSE))=TRUE,N616,VLOOKUP(N249,#REF!,2,FALSE))</f>
        <v>0</v>
      </c>
      <c r="O617" s="150">
        <f>IF(ISERROR(VLOOKUP(O249,#REF!,2,FALSE))=TRUE,O616,VLOOKUP(O249,#REF!,2,FALSE))</f>
        <v>0</v>
      </c>
      <c r="P617" s="150">
        <f>IF(ISERROR(VLOOKUP(P249,#REF!,2,FALSE))=TRUE,P616,VLOOKUP(P249,#REF!,2,FALSE))</f>
        <v>0</v>
      </c>
      <c r="Q617" s="150">
        <f>IF(ISERROR(VLOOKUP(Q249,#REF!,2,FALSE))=TRUE,Q616,VLOOKUP(Q249,#REF!,2,FALSE))</f>
        <v>0</v>
      </c>
      <c r="R617" s="150">
        <f>IF(ISERROR(VLOOKUP(R249,#REF!,2,FALSE))=TRUE,R616,VLOOKUP(R249,#REF!,2,FALSE))</f>
        <v>0</v>
      </c>
      <c r="S617" s="150">
        <f>IF(ISERROR(VLOOKUP(S249,#REF!,2,FALSE))=TRUE,S616,VLOOKUP(S249,#REF!,2,FALSE))</f>
        <v>0</v>
      </c>
    </row>
    <row r="618" spans="2:19" s="8" customFormat="1" ht="30" customHeight="1">
      <c r="B618" s="28"/>
      <c r="C618" s="79"/>
      <c r="D618" s="79"/>
      <c r="E618" s="150">
        <f>IF(ISERROR(VLOOKUP(E250,#REF!,2,FALSE))=TRUE,E617,VLOOKUP(E250,#REF!,2,FALSE))</f>
        <v>0</v>
      </c>
      <c r="F618" s="150">
        <f>IF(ISERROR(VLOOKUP(F250,#REF!,2,FALSE))=TRUE,F617,VLOOKUP(F250,#REF!,2,FALSE))</f>
        <v>0</v>
      </c>
      <c r="G618" s="150">
        <f>IF(ISERROR(VLOOKUP(G250,#REF!,2,FALSE))=TRUE,G617,VLOOKUP(G250,#REF!,2,FALSE))</f>
        <v>0</v>
      </c>
      <c r="H618" s="150">
        <f>IF(ISERROR(VLOOKUP(H250,#REF!,2,FALSE))=TRUE,H617,VLOOKUP(H250,#REF!,2,FALSE))</f>
        <v>0</v>
      </c>
      <c r="I618" s="150">
        <f>IF(ISERROR(VLOOKUP(I250,#REF!,2,FALSE))=TRUE,I617,VLOOKUP(I250,#REF!,2,FALSE))</f>
        <v>0</v>
      </c>
      <c r="J618" s="150">
        <f>IF(ISERROR(VLOOKUP(J250,#REF!,2,FALSE))=TRUE,J617,VLOOKUP(J250,#REF!,2,FALSE))</f>
        <v>0</v>
      </c>
      <c r="K618" s="150">
        <f>IF(ISERROR(VLOOKUP(K250,#REF!,2,FALSE))=TRUE,K617,VLOOKUP(K250,#REF!,2,FALSE))</f>
        <v>0</v>
      </c>
      <c r="L618" s="150">
        <f>IF(ISERROR(VLOOKUP(L250,#REF!,2,FALSE))=TRUE,L617,VLOOKUP(L250,#REF!,2,FALSE))</f>
        <v>0</v>
      </c>
      <c r="M618" s="150">
        <f>IF(ISERROR(VLOOKUP(M250,#REF!,2,FALSE))=TRUE,M617,VLOOKUP(M250,#REF!,2,FALSE))</f>
        <v>0</v>
      </c>
      <c r="N618" s="150">
        <f>IF(ISERROR(VLOOKUP(N250,#REF!,2,FALSE))=TRUE,N617,VLOOKUP(N250,#REF!,2,FALSE))</f>
        <v>0</v>
      </c>
      <c r="O618" s="150">
        <f>IF(ISERROR(VLOOKUP(O250,#REF!,2,FALSE))=TRUE,O617,VLOOKUP(O250,#REF!,2,FALSE))</f>
        <v>0</v>
      </c>
      <c r="P618" s="150">
        <f>IF(ISERROR(VLOOKUP(P250,#REF!,2,FALSE))=TRUE,P617,VLOOKUP(P250,#REF!,2,FALSE))</f>
        <v>0</v>
      </c>
      <c r="Q618" s="150">
        <f>IF(ISERROR(VLOOKUP(Q250,#REF!,2,FALSE))=TRUE,Q617,VLOOKUP(Q250,#REF!,2,FALSE))</f>
        <v>0</v>
      </c>
      <c r="R618" s="150">
        <f>IF(ISERROR(VLOOKUP(R250,#REF!,2,FALSE))=TRUE,R617,VLOOKUP(R250,#REF!,2,FALSE))</f>
        <v>0</v>
      </c>
      <c r="S618" s="150">
        <f>IF(ISERROR(VLOOKUP(S250,#REF!,2,FALSE))=TRUE,S617,VLOOKUP(S250,#REF!,2,FALSE))</f>
        <v>0</v>
      </c>
    </row>
    <row r="619" spans="2:19" s="8" customFormat="1" ht="30" customHeight="1">
      <c r="B619" s="28"/>
      <c r="C619" s="79"/>
      <c r="D619" s="79"/>
      <c r="E619" s="150">
        <f>IF(ISERROR(VLOOKUP(E251,#REF!,2,FALSE))=TRUE,E618,VLOOKUP(E251,#REF!,2,FALSE))</f>
        <v>0</v>
      </c>
      <c r="F619" s="150">
        <f>IF(ISERROR(VLOOKUP(F251,#REF!,2,FALSE))=TRUE,F618,VLOOKUP(F251,#REF!,2,FALSE))</f>
        <v>0</v>
      </c>
      <c r="G619" s="150">
        <f>IF(ISERROR(VLOOKUP(G251,#REF!,2,FALSE))=TRUE,G618,VLOOKUP(G251,#REF!,2,FALSE))</f>
        <v>0</v>
      </c>
      <c r="H619" s="150">
        <f>IF(ISERROR(VLOOKUP(H251,#REF!,2,FALSE))=TRUE,H618,VLOOKUP(H251,#REF!,2,FALSE))</f>
        <v>0</v>
      </c>
      <c r="I619" s="150">
        <f>IF(ISERROR(VLOOKUP(I251,#REF!,2,FALSE))=TRUE,I618,VLOOKUP(I251,#REF!,2,FALSE))</f>
        <v>0</v>
      </c>
      <c r="J619" s="150">
        <f>IF(ISERROR(VLOOKUP(J251,#REF!,2,FALSE))=TRUE,J618,VLOOKUP(J251,#REF!,2,FALSE))</f>
        <v>0</v>
      </c>
      <c r="K619" s="150">
        <f>IF(ISERROR(VLOOKUP(K251,#REF!,2,FALSE))=TRUE,K618,VLOOKUP(K251,#REF!,2,FALSE))</f>
        <v>0</v>
      </c>
      <c r="L619" s="150">
        <f>IF(ISERROR(VLOOKUP(L251,#REF!,2,FALSE))=TRUE,L618,VLOOKUP(L251,#REF!,2,FALSE))</f>
        <v>0</v>
      </c>
      <c r="M619" s="150">
        <f>IF(ISERROR(VLOOKUP(M251,#REF!,2,FALSE))=TRUE,M618,VLOOKUP(M251,#REF!,2,FALSE))</f>
        <v>0</v>
      </c>
      <c r="N619" s="150">
        <f>IF(ISERROR(VLOOKUP(N251,#REF!,2,FALSE))=TRUE,N618,VLOOKUP(N251,#REF!,2,FALSE))</f>
        <v>0</v>
      </c>
      <c r="O619" s="150">
        <f>IF(ISERROR(VLOOKUP(O251,#REF!,2,FALSE))=TRUE,O618,VLOOKUP(O251,#REF!,2,FALSE))</f>
        <v>0</v>
      </c>
      <c r="P619" s="150">
        <f>IF(ISERROR(VLOOKUP(P251,#REF!,2,FALSE))=TRUE,P618,VLOOKUP(P251,#REF!,2,FALSE))</f>
        <v>0</v>
      </c>
      <c r="Q619" s="150">
        <f>IF(ISERROR(VLOOKUP(Q251,#REF!,2,FALSE))=TRUE,Q618,VLOOKUP(Q251,#REF!,2,FALSE))</f>
        <v>0</v>
      </c>
      <c r="R619" s="150">
        <f>IF(ISERROR(VLOOKUP(R251,#REF!,2,FALSE))=TRUE,R618,VLOOKUP(R251,#REF!,2,FALSE))</f>
        <v>0</v>
      </c>
      <c r="S619" s="150">
        <f>IF(ISERROR(VLOOKUP(S251,#REF!,2,FALSE))=TRUE,S618,VLOOKUP(S251,#REF!,2,FALSE))</f>
        <v>0</v>
      </c>
    </row>
    <row r="620" spans="2:19" s="8" customFormat="1" ht="30" customHeight="1">
      <c r="B620" s="28"/>
      <c r="C620" s="79"/>
      <c r="D620" s="79"/>
      <c r="E620" s="150">
        <f>IF(ISERROR(VLOOKUP(E252,#REF!,2,FALSE))=TRUE,E619,VLOOKUP(E252,#REF!,2,FALSE))</f>
        <v>0</v>
      </c>
      <c r="F620" s="150">
        <f>IF(ISERROR(VLOOKUP(F252,#REF!,2,FALSE))=TRUE,F619,VLOOKUP(F252,#REF!,2,FALSE))</f>
        <v>0</v>
      </c>
      <c r="G620" s="150">
        <f>IF(ISERROR(VLOOKUP(G252,#REF!,2,FALSE))=TRUE,G619,VLOOKUP(G252,#REF!,2,FALSE))</f>
        <v>0</v>
      </c>
      <c r="H620" s="150">
        <f>IF(ISERROR(VLOOKUP(H252,#REF!,2,FALSE))=TRUE,H619,VLOOKUP(H252,#REF!,2,FALSE))</f>
        <v>0</v>
      </c>
      <c r="I620" s="150">
        <f>IF(ISERROR(VLOOKUP(I252,#REF!,2,FALSE))=TRUE,I619,VLOOKUP(I252,#REF!,2,FALSE))</f>
        <v>0</v>
      </c>
      <c r="J620" s="150">
        <f>IF(ISERROR(VLOOKUP(J252,#REF!,2,FALSE))=TRUE,J619,VLOOKUP(J252,#REF!,2,FALSE))</f>
        <v>0</v>
      </c>
      <c r="K620" s="150">
        <f>IF(ISERROR(VLOOKUP(K252,#REF!,2,FALSE))=TRUE,K619,VLOOKUP(K252,#REF!,2,FALSE))</f>
        <v>0</v>
      </c>
      <c r="L620" s="150">
        <f>IF(ISERROR(VLOOKUP(L252,#REF!,2,FALSE))=TRUE,L619,VLOOKUP(L252,#REF!,2,FALSE))</f>
        <v>0</v>
      </c>
      <c r="M620" s="150">
        <f>IF(ISERROR(VLOOKUP(M252,#REF!,2,FALSE))=TRUE,M619,VLOOKUP(M252,#REF!,2,FALSE))</f>
        <v>0</v>
      </c>
      <c r="N620" s="150">
        <f>IF(ISERROR(VLOOKUP(N252,#REF!,2,FALSE))=TRUE,N619,VLOOKUP(N252,#REF!,2,FALSE))</f>
        <v>0</v>
      </c>
      <c r="O620" s="150">
        <f>IF(ISERROR(VLOOKUP(O252,#REF!,2,FALSE))=TRUE,O619,VLOOKUP(O252,#REF!,2,FALSE))</f>
        <v>0</v>
      </c>
      <c r="P620" s="150">
        <f>IF(ISERROR(VLOOKUP(P252,#REF!,2,FALSE))=TRUE,P619,VLOOKUP(P252,#REF!,2,FALSE))</f>
        <v>0</v>
      </c>
      <c r="Q620" s="150">
        <f>IF(ISERROR(VLOOKUP(Q252,#REF!,2,FALSE))=TRUE,Q619,VLOOKUP(Q252,#REF!,2,FALSE))</f>
        <v>0</v>
      </c>
      <c r="R620" s="150">
        <f>IF(ISERROR(VLOOKUP(R252,#REF!,2,FALSE))=TRUE,R619,VLOOKUP(R252,#REF!,2,FALSE))</f>
        <v>0</v>
      </c>
      <c r="S620" s="150">
        <f>IF(ISERROR(VLOOKUP(S252,#REF!,2,FALSE))=TRUE,S619,VLOOKUP(S252,#REF!,2,FALSE))</f>
        <v>0</v>
      </c>
    </row>
    <row r="621" spans="2:19" s="8" customFormat="1" ht="30" customHeight="1">
      <c r="B621" s="28"/>
      <c r="C621" s="79"/>
      <c r="D621" s="79"/>
      <c r="E621" s="150">
        <f>IF(ISERROR(VLOOKUP(E253,#REF!,2,FALSE))=TRUE,E620,VLOOKUP(E253,#REF!,2,FALSE))</f>
        <v>0</v>
      </c>
      <c r="F621" s="150">
        <f>IF(ISERROR(VLOOKUP(F253,#REF!,2,FALSE))=TRUE,F620,VLOOKUP(F253,#REF!,2,FALSE))</f>
        <v>0</v>
      </c>
      <c r="G621" s="150">
        <f>IF(ISERROR(VLOOKUP(G253,#REF!,2,FALSE))=TRUE,G620,VLOOKUP(G253,#REF!,2,FALSE))</f>
        <v>0</v>
      </c>
      <c r="H621" s="150">
        <f>IF(ISERROR(VLOOKUP(H253,#REF!,2,FALSE))=TRUE,H620,VLOOKUP(H253,#REF!,2,FALSE))</f>
        <v>0</v>
      </c>
      <c r="I621" s="150">
        <f>IF(ISERROR(VLOOKUP(I253,#REF!,2,FALSE))=TRUE,I620,VLOOKUP(I253,#REF!,2,FALSE))</f>
        <v>0</v>
      </c>
      <c r="J621" s="150">
        <f>IF(ISERROR(VLOOKUP(J253,#REF!,2,FALSE))=TRUE,J620,VLOOKUP(J253,#REF!,2,FALSE))</f>
        <v>0</v>
      </c>
      <c r="K621" s="150">
        <f>IF(ISERROR(VLOOKUP(K253,#REF!,2,FALSE))=TRUE,K620,VLOOKUP(K253,#REF!,2,FALSE))</f>
        <v>0</v>
      </c>
      <c r="L621" s="150">
        <f>IF(ISERROR(VLOOKUP(L253,#REF!,2,FALSE))=TRUE,L620,VLOOKUP(L253,#REF!,2,FALSE))</f>
        <v>0</v>
      </c>
      <c r="M621" s="150">
        <f>IF(ISERROR(VLOOKUP(M253,#REF!,2,FALSE))=TRUE,M620,VLOOKUP(M253,#REF!,2,FALSE))</f>
        <v>0</v>
      </c>
      <c r="N621" s="150">
        <f>IF(ISERROR(VLOOKUP(N253,#REF!,2,FALSE))=TRUE,N620,VLOOKUP(N253,#REF!,2,FALSE))</f>
        <v>0</v>
      </c>
      <c r="O621" s="150">
        <f>IF(ISERROR(VLOOKUP(O253,#REF!,2,FALSE))=TRUE,O620,VLOOKUP(O253,#REF!,2,FALSE))</f>
        <v>0</v>
      </c>
      <c r="P621" s="150">
        <f>IF(ISERROR(VLOOKUP(P253,#REF!,2,FALSE))=TRUE,P620,VLOOKUP(P253,#REF!,2,FALSE))</f>
        <v>0</v>
      </c>
      <c r="Q621" s="150">
        <f>IF(ISERROR(VLOOKUP(Q253,#REF!,2,FALSE))=TRUE,Q620,VLOOKUP(Q253,#REF!,2,FALSE))</f>
        <v>0</v>
      </c>
      <c r="R621" s="150">
        <f>IF(ISERROR(VLOOKUP(R253,#REF!,2,FALSE))=TRUE,R620,VLOOKUP(R253,#REF!,2,FALSE))</f>
        <v>0</v>
      </c>
      <c r="S621" s="150">
        <f>IF(ISERROR(VLOOKUP(S253,#REF!,2,FALSE))=TRUE,S620,VLOOKUP(S253,#REF!,2,FALSE))</f>
        <v>0</v>
      </c>
    </row>
    <row r="622" spans="2:19" s="8" customFormat="1" ht="30" customHeight="1">
      <c r="B622" s="28"/>
      <c r="C622" s="79"/>
      <c r="D622" s="79"/>
      <c r="E622" s="150">
        <f>IF(ISERROR(VLOOKUP(E254,#REF!,2,FALSE))=TRUE,E621,VLOOKUP(E254,#REF!,2,FALSE))</f>
        <v>0</v>
      </c>
      <c r="F622" s="150">
        <f>IF(ISERROR(VLOOKUP(F254,#REF!,2,FALSE))=TRUE,F621,VLOOKUP(F254,#REF!,2,FALSE))</f>
        <v>0</v>
      </c>
      <c r="G622" s="150">
        <f>IF(ISERROR(VLOOKUP(G254,#REF!,2,FALSE))=TRUE,G621,VLOOKUP(G254,#REF!,2,FALSE))</f>
        <v>0</v>
      </c>
      <c r="H622" s="150">
        <f>IF(ISERROR(VLOOKUP(H254,#REF!,2,FALSE))=TRUE,H621,VLOOKUP(H254,#REF!,2,FALSE))</f>
        <v>0</v>
      </c>
      <c r="I622" s="150">
        <f>IF(ISERROR(VLOOKUP(I254,#REF!,2,FALSE))=TRUE,I621,VLOOKUP(I254,#REF!,2,FALSE))</f>
        <v>0</v>
      </c>
      <c r="J622" s="150">
        <f>IF(ISERROR(VLOOKUP(J254,#REF!,2,FALSE))=TRUE,J621,VLOOKUP(J254,#REF!,2,FALSE))</f>
        <v>0</v>
      </c>
      <c r="K622" s="150">
        <f>IF(ISERROR(VLOOKUP(K254,#REF!,2,FALSE))=TRUE,K621,VLOOKUP(K254,#REF!,2,FALSE))</f>
        <v>0</v>
      </c>
      <c r="L622" s="150">
        <f>IF(ISERROR(VLOOKUP(L254,#REF!,2,FALSE))=TRUE,L621,VLOOKUP(L254,#REF!,2,FALSE))</f>
        <v>0</v>
      </c>
      <c r="M622" s="150">
        <f>IF(ISERROR(VLOOKUP(M254,#REF!,2,FALSE))=TRUE,M621,VLOOKUP(M254,#REF!,2,FALSE))</f>
        <v>0</v>
      </c>
      <c r="N622" s="150">
        <f>IF(ISERROR(VLOOKUP(N254,#REF!,2,FALSE))=TRUE,N621,VLOOKUP(N254,#REF!,2,FALSE))</f>
        <v>0</v>
      </c>
      <c r="O622" s="150">
        <f>IF(ISERROR(VLOOKUP(O254,#REF!,2,FALSE))=TRUE,O621,VLOOKUP(O254,#REF!,2,FALSE))</f>
        <v>0</v>
      </c>
      <c r="P622" s="150">
        <f>IF(ISERROR(VLOOKUP(P254,#REF!,2,FALSE))=TRUE,P621,VLOOKUP(P254,#REF!,2,FALSE))</f>
        <v>0</v>
      </c>
      <c r="Q622" s="150">
        <f>IF(ISERROR(VLOOKUP(Q254,#REF!,2,FALSE))=TRUE,Q621,VLOOKUP(Q254,#REF!,2,FALSE))</f>
        <v>0</v>
      </c>
      <c r="R622" s="150">
        <f>IF(ISERROR(VLOOKUP(R254,#REF!,2,FALSE))=TRUE,R621,VLOOKUP(R254,#REF!,2,FALSE))</f>
        <v>0</v>
      </c>
      <c r="S622" s="150">
        <f>IF(ISERROR(VLOOKUP(S254,#REF!,2,FALSE))=TRUE,S621,VLOOKUP(S254,#REF!,2,FALSE))</f>
        <v>0</v>
      </c>
    </row>
    <row r="623" spans="2:19" s="8" customFormat="1" ht="30" customHeight="1">
      <c r="B623" s="28"/>
      <c r="C623" s="79"/>
      <c r="D623" s="79"/>
      <c r="E623" s="150">
        <f>IF(ISERROR(VLOOKUP(E255,#REF!,2,FALSE))=TRUE,E622,VLOOKUP(E255,#REF!,2,FALSE))</f>
        <v>0</v>
      </c>
      <c r="F623" s="150">
        <f>IF(ISERROR(VLOOKUP(F255,#REF!,2,FALSE))=TRUE,F622,VLOOKUP(F255,#REF!,2,FALSE))</f>
        <v>0</v>
      </c>
      <c r="G623" s="150">
        <f>IF(ISERROR(VLOOKUP(G255,#REF!,2,FALSE))=TRUE,G622,VLOOKUP(G255,#REF!,2,FALSE))</f>
        <v>0</v>
      </c>
      <c r="H623" s="150">
        <f>IF(ISERROR(VLOOKUP(H255,#REF!,2,FALSE))=TRUE,H622,VLOOKUP(H255,#REF!,2,FALSE))</f>
        <v>0</v>
      </c>
      <c r="I623" s="150">
        <f>IF(ISERROR(VLOOKUP(I255,#REF!,2,FALSE))=TRUE,I622,VLOOKUP(I255,#REF!,2,FALSE))</f>
        <v>0</v>
      </c>
      <c r="J623" s="150">
        <f>IF(ISERROR(VLOOKUP(J255,#REF!,2,FALSE))=TRUE,J622,VLOOKUP(J255,#REF!,2,FALSE))</f>
        <v>0</v>
      </c>
      <c r="K623" s="150">
        <f>IF(ISERROR(VLOOKUP(K255,#REF!,2,FALSE))=TRUE,K622,VLOOKUP(K255,#REF!,2,FALSE))</f>
        <v>0</v>
      </c>
      <c r="L623" s="150">
        <f>IF(ISERROR(VLOOKUP(L255,#REF!,2,FALSE))=TRUE,L622,VLOOKUP(L255,#REF!,2,FALSE))</f>
        <v>0</v>
      </c>
      <c r="M623" s="150">
        <f>IF(ISERROR(VLOOKUP(M255,#REF!,2,FALSE))=TRUE,M622,VLOOKUP(M255,#REF!,2,FALSE))</f>
        <v>0</v>
      </c>
      <c r="N623" s="150">
        <f>IF(ISERROR(VLOOKUP(N255,#REF!,2,FALSE))=TRUE,N622,VLOOKUP(N255,#REF!,2,FALSE))</f>
        <v>0</v>
      </c>
      <c r="O623" s="150">
        <f>IF(ISERROR(VLOOKUP(O255,#REF!,2,FALSE))=TRUE,O622,VLOOKUP(O255,#REF!,2,FALSE))</f>
        <v>0</v>
      </c>
      <c r="P623" s="150">
        <f>IF(ISERROR(VLOOKUP(P255,#REF!,2,FALSE))=TRUE,P622,VLOOKUP(P255,#REF!,2,FALSE))</f>
        <v>0</v>
      </c>
      <c r="Q623" s="150">
        <f>IF(ISERROR(VLOOKUP(Q255,#REF!,2,FALSE))=TRUE,Q622,VLOOKUP(Q255,#REF!,2,FALSE))</f>
        <v>0</v>
      </c>
      <c r="R623" s="150">
        <f>IF(ISERROR(VLOOKUP(R255,#REF!,2,FALSE))=TRUE,R622,VLOOKUP(R255,#REF!,2,FALSE))</f>
        <v>0</v>
      </c>
      <c r="S623" s="150">
        <f>IF(ISERROR(VLOOKUP(S255,#REF!,2,FALSE))=TRUE,S622,VLOOKUP(S255,#REF!,2,FALSE))</f>
        <v>0</v>
      </c>
    </row>
    <row r="624" spans="2:19" s="8" customFormat="1" ht="30" customHeight="1">
      <c r="B624" s="28"/>
      <c r="C624" s="79"/>
      <c r="D624" s="79"/>
      <c r="E624" s="150">
        <f>IF(ISERROR(VLOOKUP(E256,#REF!,2,FALSE))=TRUE,E623,VLOOKUP(E256,#REF!,2,FALSE))</f>
        <v>0</v>
      </c>
      <c r="F624" s="150">
        <f>IF(ISERROR(VLOOKUP(F256,#REF!,2,FALSE))=TRUE,F623,VLOOKUP(F256,#REF!,2,FALSE))</f>
        <v>0</v>
      </c>
      <c r="G624" s="150">
        <f>IF(ISERROR(VLOOKUP(G256,#REF!,2,FALSE))=TRUE,G623,VLOOKUP(G256,#REF!,2,FALSE))</f>
        <v>0</v>
      </c>
      <c r="H624" s="150">
        <f>IF(ISERROR(VLOOKUP(H256,#REF!,2,FALSE))=TRUE,H623,VLOOKUP(H256,#REF!,2,FALSE))</f>
        <v>0</v>
      </c>
      <c r="I624" s="150">
        <f>IF(ISERROR(VLOOKUP(I256,#REF!,2,FALSE))=TRUE,I623,VLOOKUP(I256,#REF!,2,FALSE))</f>
        <v>0</v>
      </c>
      <c r="J624" s="150">
        <f>IF(ISERROR(VLOOKUP(J256,#REF!,2,FALSE))=TRUE,J623,VLOOKUP(J256,#REF!,2,FALSE))</f>
        <v>0</v>
      </c>
      <c r="K624" s="150">
        <f>IF(ISERROR(VLOOKUP(K256,#REF!,2,FALSE))=TRUE,K623,VLOOKUP(K256,#REF!,2,FALSE))</f>
        <v>0</v>
      </c>
      <c r="L624" s="150">
        <f>IF(ISERROR(VLOOKUP(L256,#REF!,2,FALSE))=TRUE,L623,VLOOKUP(L256,#REF!,2,FALSE))</f>
        <v>0</v>
      </c>
      <c r="M624" s="150">
        <f>IF(ISERROR(VLOOKUP(M256,#REF!,2,FALSE))=TRUE,M623,VLOOKUP(M256,#REF!,2,FALSE))</f>
        <v>0</v>
      </c>
      <c r="N624" s="150">
        <f>IF(ISERROR(VLOOKUP(N256,#REF!,2,FALSE))=TRUE,N623,VLOOKUP(N256,#REF!,2,FALSE))</f>
        <v>0</v>
      </c>
      <c r="O624" s="150">
        <f>IF(ISERROR(VLOOKUP(O256,#REF!,2,FALSE))=TRUE,O623,VLOOKUP(O256,#REF!,2,FALSE))</f>
        <v>0</v>
      </c>
      <c r="P624" s="150">
        <f>IF(ISERROR(VLOOKUP(P256,#REF!,2,FALSE))=TRUE,P623,VLOOKUP(P256,#REF!,2,FALSE))</f>
        <v>0</v>
      </c>
      <c r="Q624" s="150">
        <f>IF(ISERROR(VLOOKUP(Q256,#REF!,2,FALSE))=TRUE,Q623,VLOOKUP(Q256,#REF!,2,FALSE))</f>
        <v>0</v>
      </c>
      <c r="R624" s="150">
        <f>IF(ISERROR(VLOOKUP(R256,#REF!,2,FALSE))=TRUE,R623,VLOOKUP(R256,#REF!,2,FALSE))</f>
        <v>0</v>
      </c>
      <c r="S624" s="150">
        <f>IF(ISERROR(VLOOKUP(S256,#REF!,2,FALSE))=TRUE,S623,VLOOKUP(S256,#REF!,2,FALSE))</f>
        <v>0</v>
      </c>
    </row>
    <row r="625" spans="2:19" s="8" customFormat="1" ht="30" customHeight="1">
      <c r="B625" s="28"/>
      <c r="C625" s="79"/>
      <c r="D625" s="79"/>
      <c r="E625" s="150">
        <f>IF(ISERROR(VLOOKUP(E257,#REF!,2,FALSE))=TRUE,E624,VLOOKUP(E257,#REF!,2,FALSE))</f>
        <v>0</v>
      </c>
      <c r="F625" s="150">
        <f>IF(ISERROR(VLOOKUP(F257,#REF!,2,FALSE))=TRUE,F624,VLOOKUP(F257,#REF!,2,FALSE))</f>
        <v>0</v>
      </c>
      <c r="G625" s="150">
        <f>IF(ISERROR(VLOOKUP(G257,#REF!,2,FALSE))=TRUE,G624,VLOOKUP(G257,#REF!,2,FALSE))</f>
        <v>0</v>
      </c>
      <c r="H625" s="150">
        <f>IF(ISERROR(VLOOKUP(H257,#REF!,2,FALSE))=TRUE,H624,VLOOKUP(H257,#REF!,2,FALSE))</f>
        <v>0</v>
      </c>
      <c r="I625" s="150">
        <f>IF(ISERROR(VLOOKUP(I257,#REF!,2,FALSE))=TRUE,I624,VLOOKUP(I257,#REF!,2,FALSE))</f>
        <v>0</v>
      </c>
      <c r="J625" s="150">
        <f>IF(ISERROR(VLOOKUP(J257,#REF!,2,FALSE))=TRUE,J624,VLOOKUP(J257,#REF!,2,FALSE))</f>
        <v>0</v>
      </c>
      <c r="K625" s="150">
        <f>IF(ISERROR(VLOOKUP(K257,#REF!,2,FALSE))=TRUE,K624,VLOOKUP(K257,#REF!,2,FALSE))</f>
        <v>0</v>
      </c>
      <c r="L625" s="150">
        <f>IF(ISERROR(VLOOKUP(L257,#REF!,2,FALSE))=TRUE,L624,VLOOKUP(L257,#REF!,2,FALSE))</f>
        <v>0</v>
      </c>
      <c r="M625" s="150">
        <f>IF(ISERROR(VLOOKUP(M257,#REF!,2,FALSE))=TRUE,M624,VLOOKUP(M257,#REF!,2,FALSE))</f>
        <v>0</v>
      </c>
      <c r="N625" s="150">
        <f>IF(ISERROR(VLOOKUP(N257,#REF!,2,FALSE))=TRUE,N624,VLOOKUP(N257,#REF!,2,FALSE))</f>
        <v>0</v>
      </c>
      <c r="O625" s="150">
        <f>IF(ISERROR(VLOOKUP(O257,#REF!,2,FALSE))=TRUE,O624,VLOOKUP(O257,#REF!,2,FALSE))</f>
        <v>0</v>
      </c>
      <c r="P625" s="150">
        <f>IF(ISERROR(VLOOKUP(P257,#REF!,2,FALSE))=TRUE,P624,VLOOKUP(P257,#REF!,2,FALSE))</f>
        <v>0</v>
      </c>
      <c r="Q625" s="150">
        <f>IF(ISERROR(VLOOKUP(Q257,#REF!,2,FALSE))=TRUE,Q624,VLOOKUP(Q257,#REF!,2,FALSE))</f>
        <v>0</v>
      </c>
      <c r="R625" s="150">
        <f>IF(ISERROR(VLOOKUP(R257,#REF!,2,FALSE))=TRUE,R624,VLOOKUP(R257,#REF!,2,FALSE))</f>
        <v>0</v>
      </c>
      <c r="S625" s="150">
        <f>IF(ISERROR(VLOOKUP(S257,#REF!,2,FALSE))=TRUE,S624,VLOOKUP(S257,#REF!,2,FALSE))</f>
        <v>0</v>
      </c>
    </row>
    <row r="626" spans="2:19" s="8" customFormat="1" ht="30" customHeight="1">
      <c r="B626" s="28"/>
      <c r="C626" s="79"/>
      <c r="D626" s="79"/>
      <c r="E626" s="150">
        <f>IF(ISERROR(VLOOKUP(E258,#REF!,2,FALSE))=TRUE,E625,VLOOKUP(E258,#REF!,2,FALSE))</f>
        <v>0</v>
      </c>
      <c r="F626" s="150">
        <f>IF(ISERROR(VLOOKUP(F258,#REF!,2,FALSE))=TRUE,F625,VLOOKUP(F258,#REF!,2,FALSE))</f>
        <v>0</v>
      </c>
      <c r="G626" s="150">
        <f>IF(ISERROR(VLOOKUP(G258,#REF!,2,FALSE))=TRUE,G625,VLOOKUP(G258,#REF!,2,FALSE))</f>
        <v>0</v>
      </c>
      <c r="H626" s="150">
        <f>IF(ISERROR(VLOOKUP(H258,#REF!,2,FALSE))=TRUE,H625,VLOOKUP(H258,#REF!,2,FALSE))</f>
        <v>0</v>
      </c>
      <c r="I626" s="150">
        <f>IF(ISERROR(VLOOKUP(I258,#REF!,2,FALSE))=TRUE,I625,VLOOKUP(I258,#REF!,2,FALSE))</f>
        <v>0</v>
      </c>
      <c r="J626" s="150">
        <f>IF(ISERROR(VLOOKUP(J258,#REF!,2,FALSE))=TRUE,J625,VLOOKUP(J258,#REF!,2,FALSE))</f>
        <v>0</v>
      </c>
      <c r="K626" s="150">
        <f>IF(ISERROR(VLOOKUP(K258,#REF!,2,FALSE))=TRUE,K625,VLOOKUP(K258,#REF!,2,FALSE))</f>
        <v>0</v>
      </c>
      <c r="L626" s="150">
        <f>IF(ISERROR(VLOOKUP(L258,#REF!,2,FALSE))=TRUE,L625,VLOOKUP(L258,#REF!,2,FALSE))</f>
        <v>0</v>
      </c>
      <c r="M626" s="150">
        <f>IF(ISERROR(VLOOKUP(M258,#REF!,2,FALSE))=TRUE,M625,VLOOKUP(M258,#REF!,2,FALSE))</f>
        <v>0</v>
      </c>
      <c r="N626" s="150">
        <f>IF(ISERROR(VLOOKUP(N258,#REF!,2,FALSE))=TRUE,N625,VLOOKUP(N258,#REF!,2,FALSE))</f>
        <v>0</v>
      </c>
      <c r="O626" s="150">
        <f>IF(ISERROR(VLOOKUP(O258,#REF!,2,FALSE))=TRUE,O625,VLOOKUP(O258,#REF!,2,FALSE))</f>
        <v>0</v>
      </c>
      <c r="P626" s="150">
        <f>IF(ISERROR(VLOOKUP(P258,#REF!,2,FALSE))=TRUE,P625,VLOOKUP(P258,#REF!,2,FALSE))</f>
        <v>0</v>
      </c>
      <c r="Q626" s="150">
        <f>IF(ISERROR(VLOOKUP(Q258,#REF!,2,FALSE))=TRUE,Q625,VLOOKUP(Q258,#REF!,2,FALSE))</f>
        <v>0</v>
      </c>
      <c r="R626" s="150">
        <f>IF(ISERROR(VLOOKUP(R258,#REF!,2,FALSE))=TRUE,R625,VLOOKUP(R258,#REF!,2,FALSE))</f>
        <v>0</v>
      </c>
      <c r="S626" s="150">
        <f>IF(ISERROR(VLOOKUP(S258,#REF!,2,FALSE))=TRUE,S625,VLOOKUP(S258,#REF!,2,FALSE))</f>
        <v>0</v>
      </c>
    </row>
    <row r="627" spans="2:19" s="8" customFormat="1" ht="30" customHeight="1">
      <c r="B627" s="28"/>
      <c r="C627" s="79"/>
      <c r="D627" s="79"/>
      <c r="E627" s="150">
        <f>IF(ISERROR(VLOOKUP(E259,#REF!,2,FALSE))=TRUE,E626,VLOOKUP(E259,#REF!,2,FALSE))</f>
        <v>0</v>
      </c>
      <c r="F627" s="150">
        <f>IF(ISERROR(VLOOKUP(F259,#REF!,2,FALSE))=TRUE,F626,VLOOKUP(F259,#REF!,2,FALSE))</f>
        <v>0</v>
      </c>
      <c r="G627" s="150">
        <f>IF(ISERROR(VLOOKUP(G259,#REF!,2,FALSE))=TRUE,G626,VLOOKUP(G259,#REF!,2,FALSE))</f>
        <v>0</v>
      </c>
      <c r="H627" s="150">
        <f>IF(ISERROR(VLOOKUP(H259,#REF!,2,FALSE))=TRUE,H626,VLOOKUP(H259,#REF!,2,FALSE))</f>
        <v>0</v>
      </c>
      <c r="I627" s="150">
        <f>IF(ISERROR(VLOOKUP(I259,#REF!,2,FALSE))=TRUE,I626,VLOOKUP(I259,#REF!,2,FALSE))</f>
        <v>0</v>
      </c>
      <c r="J627" s="150">
        <f>IF(ISERROR(VLOOKUP(J259,#REF!,2,FALSE))=TRUE,J626,VLOOKUP(J259,#REF!,2,FALSE))</f>
        <v>0</v>
      </c>
      <c r="K627" s="150">
        <f>IF(ISERROR(VLOOKUP(K259,#REF!,2,FALSE))=TRUE,K626,VLOOKUP(K259,#REF!,2,FALSE))</f>
        <v>0</v>
      </c>
      <c r="L627" s="150">
        <f>IF(ISERROR(VLOOKUP(L259,#REF!,2,FALSE))=TRUE,L626,VLOOKUP(L259,#REF!,2,FALSE))</f>
        <v>0</v>
      </c>
      <c r="M627" s="150">
        <f>IF(ISERROR(VLOOKUP(M259,#REF!,2,FALSE))=TRUE,M626,VLOOKUP(M259,#REF!,2,FALSE))</f>
        <v>0</v>
      </c>
      <c r="N627" s="150">
        <f>IF(ISERROR(VLOOKUP(N259,#REF!,2,FALSE))=TRUE,N626,VLOOKUP(N259,#REF!,2,FALSE))</f>
        <v>0</v>
      </c>
      <c r="O627" s="150">
        <f>IF(ISERROR(VLOOKUP(O259,#REF!,2,FALSE))=TRUE,O626,VLOOKUP(O259,#REF!,2,FALSE))</f>
        <v>0</v>
      </c>
      <c r="P627" s="150">
        <f>IF(ISERROR(VLOOKUP(P259,#REF!,2,FALSE))=TRUE,P626,VLOOKUP(P259,#REF!,2,FALSE))</f>
        <v>0</v>
      </c>
      <c r="Q627" s="150">
        <f>IF(ISERROR(VLOOKUP(Q259,#REF!,2,FALSE))=TRUE,Q626,VLOOKUP(Q259,#REF!,2,FALSE))</f>
        <v>0</v>
      </c>
      <c r="R627" s="150">
        <f>IF(ISERROR(VLOOKUP(R259,#REF!,2,FALSE))=TRUE,R626,VLOOKUP(R259,#REF!,2,FALSE))</f>
        <v>0</v>
      </c>
      <c r="S627" s="150">
        <f>IF(ISERROR(VLOOKUP(S259,#REF!,2,FALSE))=TRUE,S626,VLOOKUP(S259,#REF!,2,FALSE))</f>
        <v>0</v>
      </c>
    </row>
    <row r="628" spans="2:19" s="8" customFormat="1" ht="30" customHeight="1">
      <c r="B628" s="28"/>
      <c r="C628" s="79"/>
      <c r="D628" s="79"/>
      <c r="E628" s="150">
        <f>IF(ISERROR(VLOOKUP(E260,#REF!,2,FALSE))=TRUE,E627,VLOOKUP(E260,#REF!,2,FALSE))</f>
        <v>0</v>
      </c>
      <c r="F628" s="150">
        <f>IF(ISERROR(VLOOKUP(F260,#REF!,2,FALSE))=TRUE,F627,VLOOKUP(F260,#REF!,2,FALSE))</f>
        <v>0</v>
      </c>
      <c r="G628" s="150">
        <f>IF(ISERROR(VLOOKUP(G260,#REF!,2,FALSE))=TRUE,G627,VLOOKUP(G260,#REF!,2,FALSE))</f>
        <v>0</v>
      </c>
      <c r="H628" s="150">
        <f>IF(ISERROR(VLOOKUP(H260,#REF!,2,FALSE))=TRUE,H627,VLOOKUP(H260,#REF!,2,FALSE))</f>
        <v>0</v>
      </c>
      <c r="I628" s="150">
        <f>IF(ISERROR(VLOOKUP(I260,#REF!,2,FALSE))=TRUE,I627,VLOOKUP(I260,#REF!,2,FALSE))</f>
        <v>0</v>
      </c>
      <c r="J628" s="150">
        <f>IF(ISERROR(VLOOKUP(J260,#REF!,2,FALSE))=TRUE,J627,VLOOKUP(J260,#REF!,2,FALSE))</f>
        <v>0</v>
      </c>
      <c r="K628" s="150">
        <f>IF(ISERROR(VLOOKUP(K260,#REF!,2,FALSE))=TRUE,K627,VLOOKUP(K260,#REF!,2,FALSE))</f>
        <v>0</v>
      </c>
      <c r="L628" s="150">
        <f>IF(ISERROR(VLOOKUP(L260,#REF!,2,FALSE))=TRUE,L627,VLOOKUP(L260,#REF!,2,FALSE))</f>
        <v>0</v>
      </c>
      <c r="M628" s="150">
        <f>IF(ISERROR(VLOOKUP(M260,#REF!,2,FALSE))=TRUE,M627,VLOOKUP(M260,#REF!,2,FALSE))</f>
        <v>0</v>
      </c>
      <c r="N628" s="150">
        <f>IF(ISERROR(VLOOKUP(N260,#REF!,2,FALSE))=TRUE,N627,VLOOKUP(N260,#REF!,2,FALSE))</f>
        <v>0</v>
      </c>
      <c r="O628" s="150">
        <f>IF(ISERROR(VLOOKUP(O260,#REF!,2,FALSE))=TRUE,O627,VLOOKUP(O260,#REF!,2,FALSE))</f>
        <v>0</v>
      </c>
      <c r="P628" s="150">
        <f>IF(ISERROR(VLOOKUP(P260,#REF!,2,FALSE))=TRUE,P627,VLOOKUP(P260,#REF!,2,FALSE))</f>
        <v>0</v>
      </c>
      <c r="Q628" s="150">
        <f>IF(ISERROR(VLOOKUP(Q260,#REF!,2,FALSE))=TRUE,Q627,VLOOKUP(Q260,#REF!,2,FALSE))</f>
        <v>0</v>
      </c>
      <c r="R628" s="150">
        <f>IF(ISERROR(VLOOKUP(R260,#REF!,2,FALSE))=TRUE,R627,VLOOKUP(R260,#REF!,2,FALSE))</f>
        <v>0</v>
      </c>
      <c r="S628" s="150">
        <f>IF(ISERROR(VLOOKUP(S260,#REF!,2,FALSE))=TRUE,S627,VLOOKUP(S260,#REF!,2,FALSE))</f>
        <v>0</v>
      </c>
    </row>
    <row r="629" spans="2:19" s="8" customFormat="1" ht="30" customHeight="1">
      <c r="B629" s="28"/>
      <c r="C629" s="79"/>
      <c r="D629" s="79"/>
      <c r="E629" s="150">
        <f>IF(ISERROR(VLOOKUP(E261,#REF!,2,FALSE))=TRUE,E628,VLOOKUP(E261,#REF!,2,FALSE))</f>
        <v>0</v>
      </c>
      <c r="F629" s="150">
        <f>IF(ISERROR(VLOOKUP(F261,#REF!,2,FALSE))=TRUE,F628,VLOOKUP(F261,#REF!,2,FALSE))</f>
        <v>0</v>
      </c>
      <c r="G629" s="150">
        <f>IF(ISERROR(VLOOKUP(G261,#REF!,2,FALSE))=TRUE,G628,VLOOKUP(G261,#REF!,2,FALSE))</f>
        <v>0</v>
      </c>
      <c r="H629" s="150">
        <f>IF(ISERROR(VLOOKUP(H261,#REF!,2,FALSE))=TRUE,H628,VLOOKUP(H261,#REF!,2,FALSE))</f>
        <v>0</v>
      </c>
      <c r="I629" s="150">
        <f>IF(ISERROR(VLOOKUP(I261,#REF!,2,FALSE))=TRUE,I628,VLOOKUP(I261,#REF!,2,FALSE))</f>
        <v>0</v>
      </c>
      <c r="J629" s="150">
        <f>IF(ISERROR(VLOOKUP(J261,#REF!,2,FALSE))=TRUE,J628,VLOOKUP(J261,#REF!,2,FALSE))</f>
        <v>0</v>
      </c>
      <c r="K629" s="150">
        <f>IF(ISERROR(VLOOKUP(K261,#REF!,2,FALSE))=TRUE,K628,VLOOKUP(K261,#REF!,2,FALSE))</f>
        <v>0</v>
      </c>
      <c r="L629" s="150">
        <f>IF(ISERROR(VLOOKUP(L261,#REF!,2,FALSE))=TRUE,L628,VLOOKUP(L261,#REF!,2,FALSE))</f>
        <v>0</v>
      </c>
      <c r="M629" s="150">
        <f>IF(ISERROR(VLOOKUP(M261,#REF!,2,FALSE))=TRUE,M628,VLOOKUP(M261,#REF!,2,FALSE))</f>
        <v>0</v>
      </c>
      <c r="N629" s="150">
        <f>IF(ISERROR(VLOOKUP(N261,#REF!,2,FALSE))=TRUE,N628,VLOOKUP(N261,#REF!,2,FALSE))</f>
        <v>0</v>
      </c>
      <c r="O629" s="150">
        <f>IF(ISERROR(VLOOKUP(O261,#REF!,2,FALSE))=TRUE,O628,VLOOKUP(O261,#REF!,2,FALSE))</f>
        <v>0</v>
      </c>
      <c r="P629" s="150">
        <f>IF(ISERROR(VLOOKUP(P261,#REF!,2,FALSE))=TRUE,P628,VLOOKUP(P261,#REF!,2,FALSE))</f>
        <v>0</v>
      </c>
      <c r="Q629" s="150">
        <f>IF(ISERROR(VLOOKUP(Q261,#REF!,2,FALSE))=TRUE,Q628,VLOOKUP(Q261,#REF!,2,FALSE))</f>
        <v>0</v>
      </c>
      <c r="R629" s="150">
        <f>IF(ISERROR(VLOOKUP(R261,#REF!,2,FALSE))=TRUE,R628,VLOOKUP(R261,#REF!,2,FALSE))</f>
        <v>0</v>
      </c>
      <c r="S629" s="150">
        <f>IF(ISERROR(VLOOKUP(S261,#REF!,2,FALSE))=TRUE,S628,VLOOKUP(S261,#REF!,2,FALSE))</f>
        <v>0</v>
      </c>
    </row>
    <row r="630" spans="2:19" s="8" customFormat="1" ht="30" customHeight="1">
      <c r="B630" s="28"/>
      <c r="C630" s="79"/>
      <c r="D630" s="79"/>
      <c r="E630" s="150">
        <f>IF(ISERROR(VLOOKUP(E262,#REF!,2,FALSE))=TRUE,E629,VLOOKUP(E262,#REF!,2,FALSE))</f>
        <v>0</v>
      </c>
      <c r="F630" s="150">
        <f>IF(ISERROR(VLOOKUP(F262,#REF!,2,FALSE))=TRUE,F629,VLOOKUP(F262,#REF!,2,FALSE))</f>
        <v>0</v>
      </c>
      <c r="G630" s="150">
        <f>IF(ISERROR(VLOOKUP(G262,#REF!,2,FALSE))=TRUE,G629,VLOOKUP(G262,#REF!,2,FALSE))</f>
        <v>0</v>
      </c>
      <c r="H630" s="150">
        <f>IF(ISERROR(VLOOKUP(H262,#REF!,2,FALSE))=TRUE,H629,VLOOKUP(H262,#REF!,2,FALSE))</f>
        <v>0</v>
      </c>
      <c r="I630" s="150">
        <f>IF(ISERROR(VLOOKUP(I262,#REF!,2,FALSE))=TRUE,I629,VLOOKUP(I262,#REF!,2,FALSE))</f>
        <v>0</v>
      </c>
      <c r="J630" s="150">
        <f>IF(ISERROR(VLOOKUP(J262,#REF!,2,FALSE))=TRUE,J629,VLOOKUP(J262,#REF!,2,FALSE))</f>
        <v>0</v>
      </c>
      <c r="K630" s="150">
        <f>IF(ISERROR(VLOOKUP(K262,#REF!,2,FALSE))=TRUE,K629,VLOOKUP(K262,#REF!,2,FALSE))</f>
        <v>0</v>
      </c>
      <c r="L630" s="150">
        <f>IF(ISERROR(VLOOKUP(L262,#REF!,2,FALSE))=TRUE,L629,VLOOKUP(L262,#REF!,2,FALSE))</f>
        <v>0</v>
      </c>
      <c r="M630" s="150">
        <f>IF(ISERROR(VLOOKUP(M262,#REF!,2,FALSE))=TRUE,M629,VLOOKUP(M262,#REF!,2,FALSE))</f>
        <v>0</v>
      </c>
      <c r="N630" s="150">
        <f>IF(ISERROR(VLOOKUP(N262,#REF!,2,FALSE))=TRUE,N629,VLOOKUP(N262,#REF!,2,FALSE))</f>
        <v>0</v>
      </c>
      <c r="O630" s="150">
        <f>IF(ISERROR(VLOOKUP(O262,#REF!,2,FALSE))=TRUE,O629,VLOOKUP(O262,#REF!,2,FALSE))</f>
        <v>0</v>
      </c>
      <c r="P630" s="150">
        <f>IF(ISERROR(VLOOKUP(P262,#REF!,2,FALSE))=TRUE,P629,VLOOKUP(P262,#REF!,2,FALSE))</f>
        <v>0</v>
      </c>
      <c r="Q630" s="150">
        <f>IF(ISERROR(VLOOKUP(Q262,#REF!,2,FALSE))=TRUE,Q629,VLOOKUP(Q262,#REF!,2,FALSE))</f>
        <v>0</v>
      </c>
      <c r="R630" s="150">
        <f>IF(ISERROR(VLOOKUP(R262,#REF!,2,FALSE))=TRUE,R629,VLOOKUP(R262,#REF!,2,FALSE))</f>
        <v>0</v>
      </c>
      <c r="S630" s="150">
        <f>IF(ISERROR(VLOOKUP(S262,#REF!,2,FALSE))=TRUE,S629,VLOOKUP(S262,#REF!,2,FALSE))</f>
        <v>0</v>
      </c>
    </row>
    <row r="631" spans="2:19" s="8" customFormat="1" ht="30" customHeight="1">
      <c r="B631" s="28"/>
      <c r="C631" s="79"/>
      <c r="D631" s="79"/>
      <c r="E631" s="150">
        <f>IF(ISERROR(VLOOKUP(E263,#REF!,2,FALSE))=TRUE,E630,VLOOKUP(E263,#REF!,2,FALSE))</f>
        <v>0</v>
      </c>
      <c r="F631" s="150">
        <f>IF(ISERROR(VLOOKUP(F263,#REF!,2,FALSE))=TRUE,F630,VLOOKUP(F263,#REF!,2,FALSE))</f>
        <v>0</v>
      </c>
      <c r="G631" s="150">
        <f>IF(ISERROR(VLOOKUP(G263,#REF!,2,FALSE))=TRUE,G630,VLOOKUP(G263,#REF!,2,FALSE))</f>
        <v>0</v>
      </c>
      <c r="H631" s="150">
        <f>IF(ISERROR(VLOOKUP(H263,#REF!,2,FALSE))=TRUE,H630,VLOOKUP(H263,#REF!,2,FALSE))</f>
        <v>0</v>
      </c>
      <c r="I631" s="150">
        <f>IF(ISERROR(VLOOKUP(I263,#REF!,2,FALSE))=TRUE,I630,VLOOKUP(I263,#REF!,2,FALSE))</f>
        <v>0</v>
      </c>
      <c r="J631" s="150">
        <f>IF(ISERROR(VLOOKUP(J263,#REF!,2,FALSE))=TRUE,J630,VLOOKUP(J263,#REF!,2,FALSE))</f>
        <v>0</v>
      </c>
      <c r="K631" s="150">
        <f>IF(ISERROR(VLOOKUP(K263,#REF!,2,FALSE))=TRUE,K630,VLOOKUP(K263,#REF!,2,FALSE))</f>
        <v>0</v>
      </c>
      <c r="L631" s="150">
        <f>IF(ISERROR(VLOOKUP(L263,#REF!,2,FALSE))=TRUE,L630,VLOOKUP(L263,#REF!,2,FALSE))</f>
        <v>0</v>
      </c>
      <c r="M631" s="150">
        <f>IF(ISERROR(VLOOKUP(M263,#REF!,2,FALSE))=TRUE,M630,VLOOKUP(M263,#REF!,2,FALSE))</f>
        <v>0</v>
      </c>
      <c r="N631" s="150">
        <f>IF(ISERROR(VLOOKUP(N263,#REF!,2,FALSE))=TRUE,N630,VLOOKUP(N263,#REF!,2,FALSE))</f>
        <v>0</v>
      </c>
      <c r="O631" s="150">
        <f>IF(ISERROR(VLOOKUP(O263,#REF!,2,FALSE))=TRUE,O630,VLOOKUP(O263,#REF!,2,FALSE))</f>
        <v>0</v>
      </c>
      <c r="P631" s="150">
        <f>IF(ISERROR(VLOOKUP(P263,#REF!,2,FALSE))=TRUE,P630,VLOOKUP(P263,#REF!,2,FALSE))</f>
        <v>0</v>
      </c>
      <c r="Q631" s="150">
        <f>IF(ISERROR(VLOOKUP(Q263,#REF!,2,FALSE))=TRUE,Q630,VLOOKUP(Q263,#REF!,2,FALSE))</f>
        <v>0</v>
      </c>
      <c r="R631" s="150">
        <f>IF(ISERROR(VLOOKUP(R263,#REF!,2,FALSE))=TRUE,R630,VLOOKUP(R263,#REF!,2,FALSE))</f>
        <v>0</v>
      </c>
      <c r="S631" s="150">
        <f>IF(ISERROR(VLOOKUP(S263,#REF!,2,FALSE))=TRUE,S630,VLOOKUP(S263,#REF!,2,FALSE))</f>
        <v>0</v>
      </c>
    </row>
    <row r="632" spans="2:19" s="8" customFormat="1" ht="30" customHeight="1">
      <c r="B632" s="28"/>
      <c r="C632" s="79"/>
      <c r="D632" s="79"/>
      <c r="E632" s="150">
        <f>IF(ISERROR(VLOOKUP(E264,#REF!,2,FALSE))=TRUE,E631,VLOOKUP(E264,#REF!,2,FALSE))</f>
        <v>0</v>
      </c>
      <c r="F632" s="150">
        <f>IF(ISERROR(VLOOKUP(F264,#REF!,2,FALSE))=TRUE,F631,VLOOKUP(F264,#REF!,2,FALSE))</f>
        <v>0</v>
      </c>
      <c r="G632" s="150">
        <f>IF(ISERROR(VLOOKUP(G264,#REF!,2,FALSE))=TRUE,G631,VLOOKUP(G264,#REF!,2,FALSE))</f>
        <v>0</v>
      </c>
      <c r="H632" s="150">
        <f>IF(ISERROR(VLOOKUP(H264,#REF!,2,FALSE))=TRUE,H631,VLOOKUP(H264,#REF!,2,FALSE))</f>
        <v>0</v>
      </c>
      <c r="I632" s="150">
        <f>IF(ISERROR(VLOOKUP(I264,#REF!,2,FALSE))=TRUE,I631,VLOOKUP(I264,#REF!,2,FALSE))</f>
        <v>0</v>
      </c>
      <c r="J632" s="150">
        <f>IF(ISERROR(VLOOKUP(J264,#REF!,2,FALSE))=TRUE,J631,VLOOKUP(J264,#REF!,2,FALSE))</f>
        <v>0</v>
      </c>
      <c r="K632" s="150">
        <f>IF(ISERROR(VLOOKUP(K264,#REF!,2,FALSE))=TRUE,K631,VLOOKUP(K264,#REF!,2,FALSE))</f>
        <v>0</v>
      </c>
      <c r="L632" s="150">
        <f>IF(ISERROR(VLOOKUP(L264,#REF!,2,FALSE))=TRUE,L631,VLOOKUP(L264,#REF!,2,FALSE))</f>
        <v>0</v>
      </c>
      <c r="M632" s="150">
        <f>IF(ISERROR(VLOOKUP(M264,#REF!,2,FALSE))=TRUE,M631,VLOOKUP(M264,#REF!,2,FALSE))</f>
        <v>0</v>
      </c>
      <c r="N632" s="150">
        <f>IF(ISERROR(VLOOKUP(N264,#REF!,2,FALSE))=TRUE,N631,VLOOKUP(N264,#REF!,2,FALSE))</f>
        <v>0</v>
      </c>
      <c r="O632" s="150">
        <f>IF(ISERROR(VLOOKUP(O264,#REF!,2,FALSE))=TRUE,O631,VLOOKUP(O264,#REF!,2,FALSE))</f>
        <v>0</v>
      </c>
      <c r="P632" s="150">
        <f>IF(ISERROR(VLOOKUP(P264,#REF!,2,FALSE))=TRUE,P631,VLOOKUP(P264,#REF!,2,FALSE))</f>
        <v>0</v>
      </c>
      <c r="Q632" s="150">
        <f>IF(ISERROR(VLOOKUP(Q264,#REF!,2,FALSE))=TRUE,Q631,VLOOKUP(Q264,#REF!,2,FALSE))</f>
        <v>0</v>
      </c>
      <c r="R632" s="150">
        <f>IF(ISERROR(VLOOKUP(R264,#REF!,2,FALSE))=TRUE,R631,VLOOKUP(R264,#REF!,2,FALSE))</f>
        <v>0</v>
      </c>
      <c r="S632" s="150">
        <f>IF(ISERROR(VLOOKUP(S264,#REF!,2,FALSE))=TRUE,S631,VLOOKUP(S264,#REF!,2,FALSE))</f>
        <v>0</v>
      </c>
    </row>
    <row r="633" spans="2:19" s="8" customFormat="1" ht="30" customHeight="1">
      <c r="B633" s="28"/>
      <c r="C633" s="79"/>
      <c r="D633" s="79"/>
      <c r="E633" s="150">
        <f>IF(ISERROR(VLOOKUP(E265,#REF!,2,FALSE))=TRUE,E632,VLOOKUP(E265,#REF!,2,FALSE))</f>
        <v>0</v>
      </c>
      <c r="F633" s="150">
        <f>IF(ISERROR(VLOOKUP(F265,#REF!,2,FALSE))=TRUE,F632,VLOOKUP(F265,#REF!,2,FALSE))</f>
        <v>0</v>
      </c>
      <c r="G633" s="150">
        <f>IF(ISERROR(VLOOKUP(G265,#REF!,2,FALSE))=TRUE,G632,VLOOKUP(G265,#REF!,2,FALSE))</f>
        <v>0</v>
      </c>
      <c r="H633" s="150">
        <f>IF(ISERROR(VLOOKUP(H265,#REF!,2,FALSE))=TRUE,H632,VLOOKUP(H265,#REF!,2,FALSE))</f>
        <v>0</v>
      </c>
      <c r="I633" s="150">
        <f>IF(ISERROR(VLOOKUP(I265,#REF!,2,FALSE))=TRUE,I632,VLOOKUP(I265,#REF!,2,FALSE))</f>
        <v>0</v>
      </c>
      <c r="J633" s="150">
        <f>IF(ISERROR(VLOOKUP(J265,#REF!,2,FALSE))=TRUE,J632,VLOOKUP(J265,#REF!,2,FALSE))</f>
        <v>0</v>
      </c>
      <c r="K633" s="150">
        <f>IF(ISERROR(VLOOKUP(K265,#REF!,2,FALSE))=TRUE,K632,VLOOKUP(K265,#REF!,2,FALSE))</f>
        <v>0</v>
      </c>
      <c r="L633" s="150">
        <f>IF(ISERROR(VLOOKUP(L265,#REF!,2,FALSE))=TRUE,L632,VLOOKUP(L265,#REF!,2,FALSE))</f>
        <v>0</v>
      </c>
      <c r="M633" s="150">
        <f>IF(ISERROR(VLOOKUP(M265,#REF!,2,FALSE))=TRUE,M632,VLOOKUP(M265,#REF!,2,FALSE))</f>
        <v>0</v>
      </c>
      <c r="N633" s="150">
        <f>IF(ISERROR(VLOOKUP(N265,#REF!,2,FALSE))=TRUE,N632,VLOOKUP(N265,#REF!,2,FALSE))</f>
        <v>0</v>
      </c>
      <c r="O633" s="150">
        <f>IF(ISERROR(VLOOKUP(O265,#REF!,2,FALSE))=TRUE,O632,VLOOKUP(O265,#REF!,2,FALSE))</f>
        <v>0</v>
      </c>
      <c r="P633" s="150">
        <f>IF(ISERROR(VLOOKUP(P265,#REF!,2,FALSE))=TRUE,P632,VLOOKUP(P265,#REF!,2,FALSE))</f>
        <v>0</v>
      </c>
      <c r="Q633" s="150">
        <f>IF(ISERROR(VLOOKUP(Q265,#REF!,2,FALSE))=TRUE,Q632,VLOOKUP(Q265,#REF!,2,FALSE))</f>
        <v>0</v>
      </c>
      <c r="R633" s="150">
        <f>IF(ISERROR(VLOOKUP(R265,#REF!,2,FALSE))=TRUE,R632,VLOOKUP(R265,#REF!,2,FALSE))</f>
        <v>0</v>
      </c>
      <c r="S633" s="150">
        <f>IF(ISERROR(VLOOKUP(S265,#REF!,2,FALSE))=TRUE,S632,VLOOKUP(S265,#REF!,2,FALSE))</f>
        <v>0</v>
      </c>
    </row>
    <row r="634" spans="2:19" s="8" customFormat="1" ht="30" customHeight="1">
      <c r="B634" s="28"/>
      <c r="C634" s="79"/>
      <c r="D634" s="79"/>
      <c r="E634" s="150">
        <f>IF(ISERROR(VLOOKUP(E266,#REF!,2,FALSE))=TRUE,E633,VLOOKUP(E266,#REF!,2,FALSE))</f>
        <v>0</v>
      </c>
      <c r="F634" s="150">
        <f>IF(ISERROR(VLOOKUP(F266,#REF!,2,FALSE))=TRUE,F633,VLOOKUP(F266,#REF!,2,FALSE))</f>
        <v>0</v>
      </c>
      <c r="G634" s="150">
        <f>IF(ISERROR(VLOOKUP(G266,#REF!,2,FALSE))=TRUE,G633,VLOOKUP(G266,#REF!,2,FALSE))</f>
        <v>0</v>
      </c>
      <c r="H634" s="150">
        <f>IF(ISERROR(VLOOKUP(H266,#REF!,2,FALSE))=TRUE,H633,VLOOKUP(H266,#REF!,2,FALSE))</f>
        <v>0</v>
      </c>
      <c r="I634" s="150">
        <f>IF(ISERROR(VLOOKUP(I266,#REF!,2,FALSE))=TRUE,I633,VLOOKUP(I266,#REF!,2,FALSE))</f>
        <v>0</v>
      </c>
      <c r="J634" s="150">
        <f>IF(ISERROR(VLOOKUP(J266,#REF!,2,FALSE))=TRUE,J633,VLOOKUP(J266,#REF!,2,FALSE))</f>
        <v>0</v>
      </c>
      <c r="K634" s="150">
        <f>IF(ISERROR(VLOOKUP(K266,#REF!,2,FALSE))=TRUE,K633,VLOOKUP(K266,#REF!,2,FALSE))</f>
        <v>0</v>
      </c>
      <c r="L634" s="150">
        <f>IF(ISERROR(VLOOKUP(L266,#REF!,2,FALSE))=TRUE,L633,VLOOKUP(L266,#REF!,2,FALSE))</f>
        <v>0</v>
      </c>
      <c r="M634" s="150">
        <f>IF(ISERROR(VLOOKUP(M266,#REF!,2,FALSE))=TRUE,M633,VLOOKUP(M266,#REF!,2,FALSE))</f>
        <v>0</v>
      </c>
      <c r="N634" s="150">
        <f>IF(ISERROR(VLOOKUP(N266,#REF!,2,FALSE))=TRUE,N633,VLOOKUP(N266,#REF!,2,FALSE))</f>
        <v>0</v>
      </c>
      <c r="O634" s="150">
        <f>IF(ISERROR(VLOOKUP(O266,#REF!,2,FALSE))=TRUE,O633,VLOOKUP(O266,#REF!,2,FALSE))</f>
        <v>0</v>
      </c>
      <c r="P634" s="150">
        <f>IF(ISERROR(VLOOKUP(P266,#REF!,2,FALSE))=TRUE,P633,VLOOKUP(P266,#REF!,2,FALSE))</f>
        <v>0</v>
      </c>
      <c r="Q634" s="150">
        <f>IF(ISERROR(VLOOKUP(Q266,#REF!,2,FALSE))=TRUE,Q633,VLOOKUP(Q266,#REF!,2,FALSE))</f>
        <v>0</v>
      </c>
      <c r="R634" s="150">
        <f>IF(ISERROR(VLOOKUP(R266,#REF!,2,FALSE))=TRUE,R633,VLOOKUP(R266,#REF!,2,FALSE))</f>
        <v>0</v>
      </c>
      <c r="S634" s="150">
        <f>IF(ISERROR(VLOOKUP(S266,#REF!,2,FALSE))=TRUE,S633,VLOOKUP(S266,#REF!,2,FALSE))</f>
        <v>0</v>
      </c>
    </row>
    <row r="635" spans="2:19" s="8" customFormat="1" ht="30" customHeight="1">
      <c r="B635" s="28"/>
      <c r="C635" s="79"/>
      <c r="D635" s="79"/>
      <c r="E635" s="150">
        <f>IF(ISERROR(VLOOKUP(E267,#REF!,2,FALSE))=TRUE,E634,VLOOKUP(E267,#REF!,2,FALSE))</f>
        <v>0</v>
      </c>
      <c r="F635" s="150">
        <f>IF(ISERROR(VLOOKUP(F267,#REF!,2,FALSE))=TRUE,F634,VLOOKUP(F267,#REF!,2,FALSE))</f>
        <v>0</v>
      </c>
      <c r="G635" s="150">
        <f>IF(ISERROR(VLOOKUP(G267,#REF!,2,FALSE))=TRUE,G634,VLOOKUP(G267,#REF!,2,FALSE))</f>
        <v>0</v>
      </c>
      <c r="H635" s="150">
        <f>IF(ISERROR(VLOOKUP(H267,#REF!,2,FALSE))=TRUE,H634,VLOOKUP(H267,#REF!,2,FALSE))</f>
        <v>0</v>
      </c>
      <c r="I635" s="150">
        <f>IF(ISERROR(VLOOKUP(I267,#REF!,2,FALSE))=TRUE,I634,VLOOKUP(I267,#REF!,2,FALSE))</f>
        <v>0</v>
      </c>
      <c r="J635" s="150">
        <f>IF(ISERROR(VLOOKUP(J267,#REF!,2,FALSE))=TRUE,J634,VLOOKUP(J267,#REF!,2,FALSE))</f>
        <v>0</v>
      </c>
      <c r="K635" s="150">
        <f>IF(ISERROR(VLOOKUP(K267,#REF!,2,FALSE))=TRUE,K634,VLOOKUP(K267,#REF!,2,FALSE))</f>
        <v>0</v>
      </c>
      <c r="L635" s="150">
        <f>IF(ISERROR(VLOOKUP(L267,#REF!,2,FALSE))=TRUE,L634,VLOOKUP(L267,#REF!,2,FALSE))</f>
        <v>0</v>
      </c>
      <c r="M635" s="150">
        <f>IF(ISERROR(VLOOKUP(M267,#REF!,2,FALSE))=TRUE,M634,VLOOKUP(M267,#REF!,2,FALSE))</f>
        <v>0</v>
      </c>
      <c r="N635" s="150">
        <f>IF(ISERROR(VLOOKUP(N267,#REF!,2,FALSE))=TRUE,N634,VLOOKUP(N267,#REF!,2,FALSE))</f>
        <v>0</v>
      </c>
      <c r="O635" s="150">
        <f>IF(ISERROR(VLOOKUP(O267,#REF!,2,FALSE))=TRUE,O634,VLOOKUP(O267,#REF!,2,FALSE))</f>
        <v>0</v>
      </c>
      <c r="P635" s="150">
        <f>IF(ISERROR(VLOOKUP(P267,#REF!,2,FALSE))=TRUE,P634,VLOOKUP(P267,#REF!,2,FALSE))</f>
        <v>0</v>
      </c>
      <c r="Q635" s="150">
        <f>IF(ISERROR(VLOOKUP(Q267,#REF!,2,FALSE))=TRUE,Q634,VLOOKUP(Q267,#REF!,2,FALSE))</f>
        <v>0</v>
      </c>
      <c r="R635" s="150">
        <f>IF(ISERROR(VLOOKUP(R267,#REF!,2,FALSE))=TRUE,R634,VLOOKUP(R267,#REF!,2,FALSE))</f>
        <v>0</v>
      </c>
      <c r="S635" s="150">
        <f>IF(ISERROR(VLOOKUP(S267,#REF!,2,FALSE))=TRUE,S634,VLOOKUP(S267,#REF!,2,FALSE))</f>
        <v>0</v>
      </c>
    </row>
    <row r="636" spans="2:19" s="8" customFormat="1" ht="30" customHeight="1">
      <c r="B636" s="28"/>
      <c r="C636" s="79"/>
      <c r="D636" s="79"/>
      <c r="E636" s="150">
        <f>IF(ISERROR(VLOOKUP(E268,#REF!,2,FALSE))=TRUE,E635,VLOOKUP(E268,#REF!,2,FALSE))</f>
        <v>0</v>
      </c>
      <c r="F636" s="150">
        <f>IF(ISERROR(VLOOKUP(F268,#REF!,2,FALSE))=TRUE,F635,VLOOKUP(F268,#REF!,2,FALSE))</f>
        <v>0</v>
      </c>
      <c r="G636" s="150">
        <f>IF(ISERROR(VLOOKUP(G268,#REF!,2,FALSE))=TRUE,G635,VLOOKUP(G268,#REF!,2,FALSE))</f>
        <v>0</v>
      </c>
      <c r="H636" s="150">
        <f>IF(ISERROR(VLOOKUP(H268,#REF!,2,FALSE))=TRUE,H635,VLOOKUP(H268,#REF!,2,FALSE))</f>
        <v>0</v>
      </c>
      <c r="I636" s="150">
        <f>IF(ISERROR(VLOOKUP(I268,#REF!,2,FALSE))=TRUE,I635,VLOOKUP(I268,#REF!,2,FALSE))</f>
        <v>0</v>
      </c>
      <c r="J636" s="150">
        <f>IF(ISERROR(VLOOKUP(J268,#REF!,2,FALSE))=TRUE,J635,VLOOKUP(J268,#REF!,2,FALSE))</f>
        <v>0</v>
      </c>
      <c r="K636" s="150">
        <f>IF(ISERROR(VLOOKUP(K268,#REF!,2,FALSE))=TRUE,K635,VLOOKUP(K268,#REF!,2,FALSE))</f>
        <v>0</v>
      </c>
      <c r="L636" s="150">
        <f>IF(ISERROR(VLOOKUP(L268,#REF!,2,FALSE))=TRUE,L635,VLOOKUP(L268,#REF!,2,FALSE))</f>
        <v>0</v>
      </c>
      <c r="M636" s="150">
        <f>IF(ISERROR(VLOOKUP(M268,#REF!,2,FALSE))=TRUE,M635,VLOOKUP(M268,#REF!,2,FALSE))</f>
        <v>0</v>
      </c>
      <c r="N636" s="150">
        <f>IF(ISERROR(VLOOKUP(N268,#REF!,2,FALSE))=TRUE,N635,VLOOKUP(N268,#REF!,2,FALSE))</f>
        <v>0</v>
      </c>
      <c r="O636" s="150">
        <f>IF(ISERROR(VLOOKUP(O268,#REF!,2,FALSE))=TRUE,O635,VLOOKUP(O268,#REF!,2,FALSE))</f>
        <v>0</v>
      </c>
      <c r="P636" s="150">
        <f>IF(ISERROR(VLOOKUP(P268,#REF!,2,FALSE))=TRUE,P635,VLOOKUP(P268,#REF!,2,FALSE))</f>
        <v>0</v>
      </c>
      <c r="Q636" s="150">
        <f>IF(ISERROR(VLOOKUP(Q268,#REF!,2,FALSE))=TRUE,Q635,VLOOKUP(Q268,#REF!,2,FALSE))</f>
        <v>0</v>
      </c>
      <c r="R636" s="150">
        <f>IF(ISERROR(VLOOKUP(R268,#REF!,2,FALSE))=TRUE,R635,VLOOKUP(R268,#REF!,2,FALSE))</f>
        <v>0</v>
      </c>
      <c r="S636" s="150">
        <f>IF(ISERROR(VLOOKUP(S268,#REF!,2,FALSE))=TRUE,S635,VLOOKUP(S268,#REF!,2,FALSE))</f>
        <v>0</v>
      </c>
    </row>
    <row r="637" spans="2:19" s="8" customFormat="1" ht="30" customHeight="1">
      <c r="B637" s="28"/>
      <c r="C637" s="79"/>
      <c r="D637" s="79"/>
      <c r="E637" s="150">
        <f>IF(ISERROR(VLOOKUP(E269,#REF!,2,FALSE))=TRUE,E636,VLOOKUP(E269,#REF!,2,FALSE))</f>
        <v>0</v>
      </c>
      <c r="F637" s="150">
        <f>IF(ISERROR(VLOOKUP(F269,#REF!,2,FALSE))=TRUE,F636,VLOOKUP(F269,#REF!,2,FALSE))</f>
        <v>0</v>
      </c>
      <c r="G637" s="150">
        <f>IF(ISERROR(VLOOKUP(G269,#REF!,2,FALSE))=TRUE,G636,VLOOKUP(G269,#REF!,2,FALSE))</f>
        <v>0</v>
      </c>
      <c r="H637" s="150">
        <f>IF(ISERROR(VLOOKUP(H269,#REF!,2,FALSE))=TRUE,H636,VLOOKUP(H269,#REF!,2,FALSE))</f>
        <v>0</v>
      </c>
      <c r="I637" s="150">
        <f>IF(ISERROR(VLOOKUP(I269,#REF!,2,FALSE))=TRUE,I636,VLOOKUP(I269,#REF!,2,FALSE))</f>
        <v>0</v>
      </c>
      <c r="J637" s="150">
        <f>IF(ISERROR(VLOOKUP(J269,#REF!,2,FALSE))=TRUE,J636,VLOOKUP(J269,#REF!,2,FALSE))</f>
        <v>0</v>
      </c>
      <c r="K637" s="150">
        <f>IF(ISERROR(VLOOKUP(K269,#REF!,2,FALSE))=TRUE,K636,VLOOKUP(K269,#REF!,2,FALSE))</f>
        <v>0</v>
      </c>
      <c r="L637" s="150">
        <f>IF(ISERROR(VLOOKUP(L269,#REF!,2,FALSE))=TRUE,L636,VLOOKUP(L269,#REF!,2,FALSE))</f>
        <v>0</v>
      </c>
      <c r="M637" s="150">
        <f>IF(ISERROR(VLOOKUP(M269,#REF!,2,FALSE))=TRUE,M636,VLOOKUP(M269,#REF!,2,FALSE))</f>
        <v>0</v>
      </c>
      <c r="N637" s="150">
        <f>IF(ISERROR(VLOOKUP(N269,#REF!,2,FALSE))=TRUE,N636,VLOOKUP(N269,#REF!,2,FALSE))</f>
        <v>0</v>
      </c>
      <c r="O637" s="150">
        <f>IF(ISERROR(VLOOKUP(O269,#REF!,2,FALSE))=TRUE,O636,VLOOKUP(O269,#REF!,2,FALSE))</f>
        <v>0</v>
      </c>
      <c r="P637" s="150">
        <f>IF(ISERROR(VLOOKUP(P269,#REF!,2,FALSE))=TRUE,P636,VLOOKUP(P269,#REF!,2,FALSE))</f>
        <v>0</v>
      </c>
      <c r="Q637" s="150">
        <f>IF(ISERROR(VLOOKUP(Q269,#REF!,2,FALSE))=TRUE,Q636,VLOOKUP(Q269,#REF!,2,FALSE))</f>
        <v>0</v>
      </c>
      <c r="R637" s="150">
        <f>IF(ISERROR(VLOOKUP(R269,#REF!,2,FALSE))=TRUE,R636,VLOOKUP(R269,#REF!,2,FALSE))</f>
        <v>0</v>
      </c>
      <c r="S637" s="150">
        <f>IF(ISERROR(VLOOKUP(S269,#REF!,2,FALSE))=TRUE,S636,VLOOKUP(S269,#REF!,2,FALSE))</f>
        <v>0</v>
      </c>
    </row>
    <row r="638" spans="2:19" s="8" customFormat="1" ht="30" customHeight="1">
      <c r="B638" s="28"/>
      <c r="C638" s="79"/>
      <c r="D638" s="79"/>
      <c r="E638" s="150">
        <f>IF(ISERROR(VLOOKUP(E270,#REF!,2,FALSE))=TRUE,E637,VLOOKUP(E270,#REF!,2,FALSE))</f>
        <v>0</v>
      </c>
      <c r="F638" s="150">
        <f>IF(ISERROR(VLOOKUP(F270,#REF!,2,FALSE))=TRUE,F637,VLOOKUP(F270,#REF!,2,FALSE))</f>
        <v>0</v>
      </c>
      <c r="G638" s="150">
        <f>IF(ISERROR(VLOOKUP(G270,#REF!,2,FALSE))=TRUE,G637,VLOOKUP(G270,#REF!,2,FALSE))</f>
        <v>0</v>
      </c>
      <c r="H638" s="150">
        <f>IF(ISERROR(VLOOKUP(H270,#REF!,2,FALSE))=TRUE,H637,VLOOKUP(H270,#REF!,2,FALSE))</f>
        <v>0</v>
      </c>
      <c r="I638" s="150">
        <f>IF(ISERROR(VLOOKUP(I270,#REF!,2,FALSE))=TRUE,I637,VLOOKUP(I270,#REF!,2,FALSE))</f>
        <v>0</v>
      </c>
      <c r="J638" s="150">
        <f>IF(ISERROR(VLOOKUP(J270,#REF!,2,FALSE))=TRUE,J637,VLOOKUP(J270,#REF!,2,FALSE))</f>
        <v>0</v>
      </c>
      <c r="K638" s="150">
        <f>IF(ISERROR(VLOOKUP(K270,#REF!,2,FALSE))=TRUE,K637,VLOOKUP(K270,#REF!,2,FALSE))</f>
        <v>0</v>
      </c>
      <c r="L638" s="150">
        <f>IF(ISERROR(VLOOKUP(L270,#REF!,2,FALSE))=TRUE,L637,VLOOKUP(L270,#REF!,2,FALSE))</f>
        <v>0</v>
      </c>
      <c r="M638" s="150">
        <f>IF(ISERROR(VLOOKUP(M270,#REF!,2,FALSE))=TRUE,M637,VLOOKUP(M270,#REF!,2,FALSE))</f>
        <v>0</v>
      </c>
      <c r="N638" s="150">
        <f>IF(ISERROR(VLOOKUP(N270,#REF!,2,FALSE))=TRUE,N637,VLOOKUP(N270,#REF!,2,FALSE))</f>
        <v>0</v>
      </c>
      <c r="O638" s="150">
        <f>IF(ISERROR(VLOOKUP(O270,#REF!,2,FALSE))=TRUE,O637,VLOOKUP(O270,#REF!,2,FALSE))</f>
        <v>0</v>
      </c>
      <c r="P638" s="150">
        <f>IF(ISERROR(VLOOKUP(P270,#REF!,2,FALSE))=TRUE,P637,VLOOKUP(P270,#REF!,2,FALSE))</f>
        <v>0</v>
      </c>
      <c r="Q638" s="150">
        <f>IF(ISERROR(VLOOKUP(Q270,#REF!,2,FALSE))=TRUE,Q637,VLOOKUP(Q270,#REF!,2,FALSE))</f>
        <v>0</v>
      </c>
      <c r="R638" s="150">
        <f>IF(ISERROR(VLOOKUP(R270,#REF!,2,FALSE))=TRUE,R637,VLOOKUP(R270,#REF!,2,FALSE))</f>
        <v>0</v>
      </c>
      <c r="S638" s="150">
        <f>IF(ISERROR(VLOOKUP(S270,#REF!,2,FALSE))=TRUE,S637,VLOOKUP(S270,#REF!,2,FALSE))</f>
        <v>0</v>
      </c>
    </row>
    <row r="639" spans="2:19" s="8" customFormat="1" ht="30" customHeight="1">
      <c r="B639" s="28"/>
      <c r="C639" s="79"/>
      <c r="D639" s="79"/>
      <c r="E639" s="150">
        <f>IF(ISERROR(VLOOKUP(E271,#REF!,2,FALSE))=TRUE,E638,VLOOKUP(E271,#REF!,2,FALSE))</f>
        <v>0</v>
      </c>
      <c r="F639" s="150">
        <f>IF(ISERROR(VLOOKUP(F271,#REF!,2,FALSE))=TRUE,F638,VLOOKUP(F271,#REF!,2,FALSE))</f>
        <v>0</v>
      </c>
      <c r="G639" s="150">
        <f>IF(ISERROR(VLOOKUP(G271,#REF!,2,FALSE))=TRUE,G638,VLOOKUP(G271,#REF!,2,FALSE))</f>
        <v>0</v>
      </c>
      <c r="H639" s="150">
        <f>IF(ISERROR(VLOOKUP(H271,#REF!,2,FALSE))=TRUE,H638,VLOOKUP(H271,#REF!,2,FALSE))</f>
        <v>0</v>
      </c>
      <c r="I639" s="150">
        <f>IF(ISERROR(VLOOKUP(I271,#REF!,2,FALSE))=TRUE,I638,VLOOKUP(I271,#REF!,2,FALSE))</f>
        <v>0</v>
      </c>
      <c r="J639" s="150">
        <f>IF(ISERROR(VLOOKUP(J271,#REF!,2,FALSE))=TRUE,J638,VLOOKUP(J271,#REF!,2,FALSE))</f>
        <v>0</v>
      </c>
      <c r="K639" s="150">
        <f>IF(ISERROR(VLOOKUP(K271,#REF!,2,FALSE))=TRUE,K638,VLOOKUP(K271,#REF!,2,FALSE))</f>
        <v>0</v>
      </c>
      <c r="L639" s="150">
        <f>IF(ISERROR(VLOOKUP(L271,#REF!,2,FALSE))=TRUE,L638,VLOOKUP(L271,#REF!,2,FALSE))</f>
        <v>0</v>
      </c>
      <c r="M639" s="150">
        <f>IF(ISERROR(VLOOKUP(M271,#REF!,2,FALSE))=TRUE,M638,VLOOKUP(M271,#REF!,2,FALSE))</f>
        <v>0</v>
      </c>
      <c r="N639" s="150">
        <f>IF(ISERROR(VLOOKUP(N271,#REF!,2,FALSE))=TRUE,N638,VLOOKUP(N271,#REF!,2,FALSE))</f>
        <v>0</v>
      </c>
      <c r="O639" s="150">
        <f>IF(ISERROR(VLOOKUP(O271,#REF!,2,FALSE))=TRUE,O638,VLOOKUP(O271,#REF!,2,FALSE))</f>
        <v>0</v>
      </c>
      <c r="P639" s="150">
        <f>IF(ISERROR(VLOOKUP(P271,#REF!,2,FALSE))=TRUE,P638,VLOOKUP(P271,#REF!,2,FALSE))</f>
        <v>0</v>
      </c>
      <c r="Q639" s="150">
        <f>IF(ISERROR(VLOOKUP(Q271,#REF!,2,FALSE))=TRUE,Q638,VLOOKUP(Q271,#REF!,2,FALSE))</f>
        <v>0</v>
      </c>
      <c r="R639" s="150">
        <f>IF(ISERROR(VLOOKUP(R271,#REF!,2,FALSE))=TRUE,R638,VLOOKUP(R271,#REF!,2,FALSE))</f>
        <v>0</v>
      </c>
      <c r="S639" s="150">
        <f>IF(ISERROR(VLOOKUP(S271,#REF!,2,FALSE))=TRUE,S638,VLOOKUP(S271,#REF!,2,FALSE))</f>
        <v>0</v>
      </c>
    </row>
    <row r="640" spans="2:19" s="8" customFormat="1" ht="30" customHeight="1">
      <c r="B640" s="28"/>
      <c r="C640" s="79"/>
      <c r="D640" s="79"/>
      <c r="E640" s="150">
        <f>IF(ISERROR(VLOOKUP(E272,#REF!,2,FALSE))=TRUE,E639,VLOOKUP(E272,#REF!,2,FALSE))</f>
        <v>0</v>
      </c>
      <c r="F640" s="150">
        <f>IF(ISERROR(VLOOKUP(F272,#REF!,2,FALSE))=TRUE,F639,VLOOKUP(F272,#REF!,2,FALSE))</f>
        <v>0</v>
      </c>
      <c r="G640" s="150">
        <f>IF(ISERROR(VLOOKUP(G272,#REF!,2,FALSE))=TRUE,G639,VLOOKUP(G272,#REF!,2,FALSE))</f>
        <v>0</v>
      </c>
      <c r="H640" s="150">
        <f>IF(ISERROR(VLOOKUP(H272,#REF!,2,FALSE))=TRUE,H639,VLOOKUP(H272,#REF!,2,FALSE))</f>
        <v>0</v>
      </c>
      <c r="I640" s="150">
        <f>IF(ISERROR(VLOOKUP(I272,#REF!,2,FALSE))=TRUE,I639,VLOOKUP(I272,#REF!,2,FALSE))</f>
        <v>0</v>
      </c>
      <c r="J640" s="150">
        <f>IF(ISERROR(VLOOKUP(J272,#REF!,2,FALSE))=TRUE,J639,VLOOKUP(J272,#REF!,2,FALSE))</f>
        <v>0</v>
      </c>
      <c r="K640" s="150">
        <f>IF(ISERROR(VLOOKUP(K272,#REF!,2,FALSE))=TRUE,K639,VLOOKUP(K272,#REF!,2,FALSE))</f>
        <v>0</v>
      </c>
      <c r="L640" s="150">
        <f>IF(ISERROR(VLOOKUP(L272,#REF!,2,FALSE))=TRUE,L639,VLOOKUP(L272,#REF!,2,FALSE))</f>
        <v>0</v>
      </c>
      <c r="M640" s="150">
        <f>IF(ISERROR(VLOOKUP(M272,#REF!,2,FALSE))=TRUE,M639,VLOOKUP(M272,#REF!,2,FALSE))</f>
        <v>0</v>
      </c>
      <c r="N640" s="150">
        <f>IF(ISERROR(VLOOKUP(N272,#REF!,2,FALSE))=TRUE,N639,VLOOKUP(N272,#REF!,2,FALSE))</f>
        <v>0</v>
      </c>
      <c r="O640" s="150">
        <f>IF(ISERROR(VLOOKUP(O272,#REF!,2,FALSE))=TRUE,O639,VLOOKUP(O272,#REF!,2,FALSE))</f>
        <v>0</v>
      </c>
      <c r="P640" s="150">
        <f>IF(ISERROR(VLOOKUP(P272,#REF!,2,FALSE))=TRUE,P639,VLOOKUP(P272,#REF!,2,FALSE))</f>
        <v>0</v>
      </c>
      <c r="Q640" s="150">
        <f>IF(ISERROR(VLOOKUP(Q272,#REF!,2,FALSE))=TRUE,Q639,VLOOKUP(Q272,#REF!,2,FALSE))</f>
        <v>0</v>
      </c>
      <c r="R640" s="150">
        <f>IF(ISERROR(VLOOKUP(R272,#REF!,2,FALSE))=TRUE,R639,VLOOKUP(R272,#REF!,2,FALSE))</f>
        <v>0</v>
      </c>
      <c r="S640" s="150">
        <f>IF(ISERROR(VLOOKUP(S272,#REF!,2,FALSE))=TRUE,S639,VLOOKUP(S272,#REF!,2,FALSE))</f>
        <v>0</v>
      </c>
    </row>
    <row r="641" spans="2:19" s="8" customFormat="1" ht="30" customHeight="1">
      <c r="B641" s="28"/>
      <c r="C641" s="79"/>
      <c r="D641" s="79"/>
      <c r="E641" s="150">
        <f>IF(ISERROR(VLOOKUP(E273,#REF!,2,FALSE))=TRUE,E640,VLOOKUP(E273,#REF!,2,FALSE))</f>
        <v>0</v>
      </c>
      <c r="F641" s="150">
        <f>IF(ISERROR(VLOOKUP(F273,#REF!,2,FALSE))=TRUE,F640,VLOOKUP(F273,#REF!,2,FALSE))</f>
        <v>0</v>
      </c>
      <c r="G641" s="150">
        <f>IF(ISERROR(VLOOKUP(G273,#REF!,2,FALSE))=TRUE,G640,VLOOKUP(G273,#REF!,2,FALSE))</f>
        <v>0</v>
      </c>
      <c r="H641" s="150">
        <f>IF(ISERROR(VLOOKUP(H273,#REF!,2,FALSE))=TRUE,H640,VLOOKUP(H273,#REF!,2,FALSE))</f>
        <v>0</v>
      </c>
      <c r="I641" s="150">
        <f>IF(ISERROR(VLOOKUP(I273,#REF!,2,FALSE))=TRUE,I640,VLOOKUP(I273,#REF!,2,FALSE))</f>
        <v>0</v>
      </c>
      <c r="J641" s="150">
        <f>IF(ISERROR(VLOOKUP(J273,#REF!,2,FALSE))=TRUE,J640,VLOOKUP(J273,#REF!,2,FALSE))</f>
        <v>0</v>
      </c>
      <c r="K641" s="150">
        <f>IF(ISERROR(VLOOKUP(K273,#REF!,2,FALSE))=TRUE,K640,VLOOKUP(K273,#REF!,2,FALSE))</f>
        <v>0</v>
      </c>
      <c r="L641" s="150">
        <f>IF(ISERROR(VLOOKUP(L273,#REF!,2,FALSE))=TRUE,L640,VLOOKUP(L273,#REF!,2,FALSE))</f>
        <v>0</v>
      </c>
      <c r="M641" s="150">
        <f>IF(ISERROR(VLOOKUP(M273,#REF!,2,FALSE))=TRUE,M640,VLOOKUP(M273,#REF!,2,FALSE))</f>
        <v>0</v>
      </c>
      <c r="N641" s="150">
        <f>IF(ISERROR(VLOOKUP(N273,#REF!,2,FALSE))=TRUE,N640,VLOOKUP(N273,#REF!,2,FALSE))</f>
        <v>0</v>
      </c>
      <c r="O641" s="150">
        <f>IF(ISERROR(VLOOKUP(O273,#REF!,2,FALSE))=TRUE,O640,VLOOKUP(O273,#REF!,2,FALSE))</f>
        <v>0</v>
      </c>
      <c r="P641" s="150">
        <f>IF(ISERROR(VLOOKUP(P273,#REF!,2,FALSE))=TRUE,P640,VLOOKUP(P273,#REF!,2,FALSE))</f>
        <v>0</v>
      </c>
      <c r="Q641" s="150">
        <f>IF(ISERROR(VLOOKUP(Q273,#REF!,2,FALSE))=TRUE,Q640,VLOOKUP(Q273,#REF!,2,FALSE))</f>
        <v>0</v>
      </c>
      <c r="R641" s="150">
        <f>IF(ISERROR(VLOOKUP(R273,#REF!,2,FALSE))=TRUE,R640,VLOOKUP(R273,#REF!,2,FALSE))</f>
        <v>0</v>
      </c>
      <c r="S641" s="150">
        <f>IF(ISERROR(VLOOKUP(S273,#REF!,2,FALSE))=TRUE,S640,VLOOKUP(S273,#REF!,2,FALSE))</f>
        <v>0</v>
      </c>
    </row>
    <row r="642" spans="2:19" s="8" customFormat="1" ht="30" customHeight="1">
      <c r="B642" s="28"/>
      <c r="C642" s="79"/>
      <c r="D642" s="79"/>
      <c r="E642" s="150">
        <f>IF(ISERROR(VLOOKUP(E274,#REF!,2,FALSE))=TRUE,E641,VLOOKUP(E274,#REF!,2,FALSE))</f>
        <v>0</v>
      </c>
      <c r="F642" s="150">
        <f>IF(ISERROR(VLOOKUP(F274,#REF!,2,FALSE))=TRUE,F641,VLOOKUP(F274,#REF!,2,FALSE))</f>
        <v>0</v>
      </c>
      <c r="G642" s="150">
        <f>IF(ISERROR(VLOOKUP(G274,#REF!,2,FALSE))=TRUE,G641,VLOOKUP(G274,#REF!,2,FALSE))</f>
        <v>0</v>
      </c>
      <c r="H642" s="150">
        <f>IF(ISERROR(VLOOKUP(H274,#REF!,2,FALSE))=TRUE,H641,VLOOKUP(H274,#REF!,2,FALSE))</f>
        <v>0</v>
      </c>
      <c r="I642" s="150">
        <f>IF(ISERROR(VLOOKUP(I274,#REF!,2,FALSE))=TRUE,I641,VLOOKUP(I274,#REF!,2,FALSE))</f>
        <v>0</v>
      </c>
      <c r="J642" s="150">
        <f>IF(ISERROR(VLOOKUP(J274,#REF!,2,FALSE))=TRUE,J641,VLOOKUP(J274,#REF!,2,FALSE))</f>
        <v>0</v>
      </c>
      <c r="K642" s="150">
        <f>IF(ISERROR(VLOOKUP(K274,#REF!,2,FALSE))=TRUE,K641,VLOOKUP(K274,#REF!,2,FALSE))</f>
        <v>0</v>
      </c>
      <c r="L642" s="150">
        <f>IF(ISERROR(VLOOKUP(L274,#REF!,2,FALSE))=TRUE,L641,VLOOKUP(L274,#REF!,2,FALSE))</f>
        <v>0</v>
      </c>
      <c r="M642" s="150">
        <f>IF(ISERROR(VLOOKUP(M274,#REF!,2,FALSE))=TRUE,M641,VLOOKUP(M274,#REF!,2,FALSE))</f>
        <v>0</v>
      </c>
      <c r="N642" s="150">
        <f>IF(ISERROR(VLOOKUP(N274,#REF!,2,FALSE))=TRUE,N641,VLOOKUP(N274,#REF!,2,FALSE))</f>
        <v>0</v>
      </c>
      <c r="O642" s="150">
        <f>IF(ISERROR(VLOOKUP(O274,#REF!,2,FALSE))=TRUE,O641,VLOOKUP(O274,#REF!,2,FALSE))</f>
        <v>0</v>
      </c>
      <c r="P642" s="150">
        <f>IF(ISERROR(VLOOKUP(P274,#REF!,2,FALSE))=TRUE,P641,VLOOKUP(P274,#REF!,2,FALSE))</f>
        <v>0</v>
      </c>
      <c r="Q642" s="150">
        <f>IF(ISERROR(VLOOKUP(Q274,#REF!,2,FALSE))=TRUE,Q641,VLOOKUP(Q274,#REF!,2,FALSE))</f>
        <v>0</v>
      </c>
      <c r="R642" s="150">
        <f>IF(ISERROR(VLOOKUP(R274,#REF!,2,FALSE))=TRUE,R641,VLOOKUP(R274,#REF!,2,FALSE))</f>
        <v>0</v>
      </c>
      <c r="S642" s="150">
        <f>IF(ISERROR(VLOOKUP(S274,#REF!,2,FALSE))=TRUE,S641,VLOOKUP(S274,#REF!,2,FALSE))</f>
        <v>0</v>
      </c>
    </row>
    <row r="643" spans="2:19" s="8" customFormat="1" ht="30" customHeight="1">
      <c r="B643" s="28"/>
      <c r="C643" s="79"/>
      <c r="D643" s="79"/>
      <c r="E643" s="150">
        <f>IF(ISERROR(VLOOKUP(E275,#REF!,2,FALSE))=TRUE,E642,VLOOKUP(E275,#REF!,2,FALSE))</f>
        <v>0</v>
      </c>
      <c r="F643" s="150">
        <f>IF(ISERROR(VLOOKUP(F275,#REF!,2,FALSE))=TRUE,F642,VLOOKUP(F275,#REF!,2,FALSE))</f>
        <v>0</v>
      </c>
      <c r="G643" s="150">
        <f>IF(ISERROR(VLOOKUP(G275,#REF!,2,FALSE))=TRUE,G642,VLOOKUP(G275,#REF!,2,FALSE))</f>
        <v>0</v>
      </c>
      <c r="H643" s="150">
        <f>IF(ISERROR(VLOOKUP(H275,#REF!,2,FALSE))=TRUE,H642,VLOOKUP(H275,#REF!,2,FALSE))</f>
        <v>0</v>
      </c>
      <c r="I643" s="150">
        <f>IF(ISERROR(VLOOKUP(I275,#REF!,2,FALSE))=TRUE,I642,VLOOKUP(I275,#REF!,2,FALSE))</f>
        <v>0</v>
      </c>
      <c r="J643" s="150">
        <f>IF(ISERROR(VLOOKUP(J275,#REF!,2,FALSE))=TRUE,J642,VLOOKUP(J275,#REF!,2,FALSE))</f>
        <v>0</v>
      </c>
      <c r="K643" s="150">
        <f>IF(ISERROR(VLOOKUP(K275,#REF!,2,FALSE))=TRUE,K642,VLOOKUP(K275,#REF!,2,FALSE))</f>
        <v>0</v>
      </c>
      <c r="L643" s="150">
        <f>IF(ISERROR(VLOOKUP(L275,#REF!,2,FALSE))=TRUE,L642,VLOOKUP(L275,#REF!,2,FALSE))</f>
        <v>0</v>
      </c>
      <c r="M643" s="150">
        <f>IF(ISERROR(VLOOKUP(M275,#REF!,2,FALSE))=TRUE,M642,VLOOKUP(M275,#REF!,2,FALSE))</f>
        <v>0</v>
      </c>
      <c r="N643" s="150">
        <f>IF(ISERROR(VLOOKUP(N275,#REF!,2,FALSE))=TRUE,N642,VLOOKUP(N275,#REF!,2,FALSE))</f>
        <v>0</v>
      </c>
      <c r="O643" s="150">
        <f>IF(ISERROR(VLOOKUP(O275,#REF!,2,FALSE))=TRUE,O642,VLOOKUP(O275,#REF!,2,FALSE))</f>
        <v>0</v>
      </c>
      <c r="P643" s="150">
        <f>IF(ISERROR(VLOOKUP(P275,#REF!,2,FALSE))=TRUE,P642,VLOOKUP(P275,#REF!,2,FALSE))</f>
        <v>0</v>
      </c>
      <c r="Q643" s="150">
        <f>IF(ISERROR(VLOOKUP(Q275,#REF!,2,FALSE))=TRUE,Q642,VLOOKUP(Q275,#REF!,2,FALSE))</f>
        <v>0</v>
      </c>
      <c r="R643" s="150">
        <f>IF(ISERROR(VLOOKUP(R275,#REF!,2,FALSE))=TRUE,R642,VLOOKUP(R275,#REF!,2,FALSE))</f>
        <v>0</v>
      </c>
      <c r="S643" s="150">
        <f>IF(ISERROR(VLOOKUP(S275,#REF!,2,FALSE))=TRUE,S642,VLOOKUP(S275,#REF!,2,FALSE))</f>
        <v>0</v>
      </c>
    </row>
    <row r="644" spans="2:19" s="8" customFormat="1" ht="30" customHeight="1">
      <c r="B644" s="28"/>
      <c r="C644" s="79"/>
      <c r="D644" s="79"/>
      <c r="E644" s="150">
        <f>IF(ISERROR(VLOOKUP(E276,#REF!,2,FALSE))=TRUE,E643,VLOOKUP(E276,#REF!,2,FALSE))</f>
        <v>0</v>
      </c>
      <c r="F644" s="150">
        <f>IF(ISERROR(VLOOKUP(F276,#REF!,2,FALSE))=TRUE,F643,VLOOKUP(F276,#REF!,2,FALSE))</f>
        <v>0</v>
      </c>
      <c r="G644" s="150">
        <f>IF(ISERROR(VLOOKUP(G276,#REF!,2,FALSE))=TRUE,G643,VLOOKUP(G276,#REF!,2,FALSE))</f>
        <v>0</v>
      </c>
      <c r="H644" s="150">
        <f>IF(ISERROR(VLOOKUP(H276,#REF!,2,FALSE))=TRUE,H643,VLOOKUP(H276,#REF!,2,FALSE))</f>
        <v>0</v>
      </c>
      <c r="I644" s="150">
        <f>IF(ISERROR(VLOOKUP(I276,#REF!,2,FALSE))=TRUE,I643,VLOOKUP(I276,#REF!,2,FALSE))</f>
        <v>0</v>
      </c>
      <c r="J644" s="150">
        <f>IF(ISERROR(VLOOKUP(J276,#REF!,2,FALSE))=TRUE,J643,VLOOKUP(J276,#REF!,2,FALSE))</f>
        <v>0</v>
      </c>
      <c r="K644" s="150">
        <f>IF(ISERROR(VLOOKUP(K276,#REF!,2,FALSE))=TRUE,K643,VLOOKUP(K276,#REF!,2,FALSE))</f>
        <v>0</v>
      </c>
      <c r="L644" s="150">
        <f>IF(ISERROR(VLOOKUP(L276,#REF!,2,FALSE))=TRUE,L643,VLOOKUP(L276,#REF!,2,FALSE))</f>
        <v>0</v>
      </c>
      <c r="M644" s="150">
        <f>IF(ISERROR(VLOOKUP(M276,#REF!,2,FALSE))=TRUE,M643,VLOOKUP(M276,#REF!,2,FALSE))</f>
        <v>0</v>
      </c>
      <c r="N644" s="150">
        <f>IF(ISERROR(VLOOKUP(N276,#REF!,2,FALSE))=TRUE,N643,VLOOKUP(N276,#REF!,2,FALSE))</f>
        <v>0</v>
      </c>
      <c r="O644" s="150">
        <f>IF(ISERROR(VLOOKUP(O276,#REF!,2,FALSE))=TRUE,O643,VLOOKUP(O276,#REF!,2,FALSE))</f>
        <v>0</v>
      </c>
      <c r="P644" s="150">
        <f>IF(ISERROR(VLOOKUP(P276,#REF!,2,FALSE))=TRUE,P643,VLOOKUP(P276,#REF!,2,FALSE))</f>
        <v>0</v>
      </c>
      <c r="Q644" s="150">
        <f>IF(ISERROR(VLOOKUP(Q276,#REF!,2,FALSE))=TRUE,Q643,VLOOKUP(Q276,#REF!,2,FALSE))</f>
        <v>0</v>
      </c>
      <c r="R644" s="150">
        <f>IF(ISERROR(VLOOKUP(R276,#REF!,2,FALSE))=TRUE,R643,VLOOKUP(R276,#REF!,2,FALSE))</f>
        <v>0</v>
      </c>
      <c r="S644" s="150">
        <f>IF(ISERROR(VLOOKUP(S276,#REF!,2,FALSE))=TRUE,S643,VLOOKUP(S276,#REF!,2,FALSE))</f>
        <v>0</v>
      </c>
    </row>
    <row r="645" spans="2:19" s="8" customFormat="1" ht="30" customHeight="1">
      <c r="B645" s="28"/>
      <c r="C645" s="79"/>
      <c r="D645" s="79"/>
      <c r="E645" s="150">
        <f>IF(ISERROR(VLOOKUP(E277,#REF!,2,FALSE))=TRUE,E644,VLOOKUP(E277,#REF!,2,FALSE))</f>
        <v>0</v>
      </c>
      <c r="F645" s="150">
        <f>IF(ISERROR(VLOOKUP(F277,#REF!,2,FALSE))=TRUE,F644,VLOOKUP(F277,#REF!,2,FALSE))</f>
        <v>0</v>
      </c>
      <c r="G645" s="150">
        <f>IF(ISERROR(VLOOKUP(G277,#REF!,2,FALSE))=TRUE,G644,VLOOKUP(G277,#REF!,2,FALSE))</f>
        <v>0</v>
      </c>
      <c r="H645" s="150">
        <f>IF(ISERROR(VLOOKUP(H277,#REF!,2,FALSE))=TRUE,H644,VLOOKUP(H277,#REF!,2,FALSE))</f>
        <v>0</v>
      </c>
      <c r="I645" s="150">
        <f>IF(ISERROR(VLOOKUP(I277,#REF!,2,FALSE))=TRUE,I644,VLOOKUP(I277,#REF!,2,FALSE))</f>
        <v>0</v>
      </c>
      <c r="J645" s="150">
        <f>IF(ISERROR(VLOOKUP(J277,#REF!,2,FALSE))=TRUE,J644,VLOOKUP(J277,#REF!,2,FALSE))</f>
        <v>0</v>
      </c>
      <c r="K645" s="150">
        <f>IF(ISERROR(VLOOKUP(K277,#REF!,2,FALSE))=TRUE,K644,VLOOKUP(K277,#REF!,2,FALSE))</f>
        <v>0</v>
      </c>
      <c r="L645" s="150">
        <f>IF(ISERROR(VLOOKUP(L277,#REF!,2,FALSE))=TRUE,L644,VLOOKUP(L277,#REF!,2,FALSE))</f>
        <v>0</v>
      </c>
      <c r="M645" s="150">
        <f>IF(ISERROR(VLOOKUP(M277,#REF!,2,FALSE))=TRUE,M644,VLOOKUP(M277,#REF!,2,FALSE))</f>
        <v>0</v>
      </c>
      <c r="N645" s="150">
        <f>IF(ISERROR(VLOOKUP(N277,#REF!,2,FALSE))=TRUE,N644,VLOOKUP(N277,#REF!,2,FALSE))</f>
        <v>0</v>
      </c>
      <c r="O645" s="150">
        <f>IF(ISERROR(VLOOKUP(O277,#REF!,2,FALSE))=TRUE,O644,VLOOKUP(O277,#REF!,2,FALSE))</f>
        <v>0</v>
      </c>
      <c r="P645" s="150">
        <f>IF(ISERROR(VLOOKUP(P277,#REF!,2,FALSE))=TRUE,P644,VLOOKUP(P277,#REF!,2,FALSE))</f>
        <v>0</v>
      </c>
      <c r="Q645" s="150">
        <f>IF(ISERROR(VLOOKUP(Q277,#REF!,2,FALSE))=TRUE,Q644,VLOOKUP(Q277,#REF!,2,FALSE))</f>
        <v>0</v>
      </c>
      <c r="R645" s="150">
        <f>IF(ISERROR(VLOOKUP(R277,#REF!,2,FALSE))=TRUE,R644,VLOOKUP(R277,#REF!,2,FALSE))</f>
        <v>0</v>
      </c>
      <c r="S645" s="150">
        <f>IF(ISERROR(VLOOKUP(S277,#REF!,2,FALSE))=TRUE,S644,VLOOKUP(S277,#REF!,2,FALSE))</f>
        <v>0</v>
      </c>
    </row>
    <row r="646" spans="2:19" s="8" customFormat="1" ht="30" customHeight="1">
      <c r="B646" s="28"/>
      <c r="C646" s="79"/>
      <c r="D646" s="79"/>
      <c r="E646" s="150">
        <f>IF(ISERROR(VLOOKUP(E278,#REF!,2,FALSE))=TRUE,E645,VLOOKUP(E278,#REF!,2,FALSE))</f>
        <v>0</v>
      </c>
      <c r="F646" s="150">
        <f>IF(ISERROR(VLOOKUP(F278,#REF!,2,FALSE))=TRUE,F645,VLOOKUP(F278,#REF!,2,FALSE))</f>
        <v>0</v>
      </c>
      <c r="G646" s="150">
        <f>IF(ISERROR(VLOOKUP(G278,#REF!,2,FALSE))=TRUE,G645,VLOOKUP(G278,#REF!,2,FALSE))</f>
        <v>0</v>
      </c>
      <c r="H646" s="150">
        <f>IF(ISERROR(VLOOKUP(H278,#REF!,2,FALSE))=TRUE,H645,VLOOKUP(H278,#REF!,2,FALSE))</f>
        <v>0</v>
      </c>
      <c r="I646" s="150">
        <f>IF(ISERROR(VLOOKUP(I278,#REF!,2,FALSE))=TRUE,I645,VLOOKUP(I278,#REF!,2,FALSE))</f>
        <v>0</v>
      </c>
      <c r="J646" s="150">
        <f>IF(ISERROR(VLOOKUP(J278,#REF!,2,FALSE))=TRUE,J645,VLOOKUP(J278,#REF!,2,FALSE))</f>
        <v>0</v>
      </c>
      <c r="K646" s="150">
        <f>IF(ISERROR(VLOOKUP(K278,#REF!,2,FALSE))=TRUE,K645,VLOOKUP(K278,#REF!,2,FALSE))</f>
        <v>0</v>
      </c>
      <c r="L646" s="150">
        <f>IF(ISERROR(VLOOKUP(L278,#REF!,2,FALSE))=TRUE,L645,VLOOKUP(L278,#REF!,2,FALSE))</f>
        <v>0</v>
      </c>
      <c r="M646" s="150">
        <f>IF(ISERROR(VLOOKUP(M278,#REF!,2,FALSE))=TRUE,M645,VLOOKUP(M278,#REF!,2,FALSE))</f>
        <v>0</v>
      </c>
      <c r="N646" s="150">
        <f>IF(ISERROR(VLOOKUP(N278,#REF!,2,FALSE))=TRUE,N645,VLOOKUP(N278,#REF!,2,FALSE))</f>
        <v>0</v>
      </c>
      <c r="O646" s="150">
        <f>IF(ISERROR(VLOOKUP(O278,#REF!,2,FALSE))=TRUE,O645,VLOOKUP(O278,#REF!,2,FALSE))</f>
        <v>0</v>
      </c>
      <c r="P646" s="150">
        <f>IF(ISERROR(VLOOKUP(P278,#REF!,2,FALSE))=TRUE,P645,VLOOKUP(P278,#REF!,2,FALSE))</f>
        <v>0</v>
      </c>
      <c r="Q646" s="150">
        <f>IF(ISERROR(VLOOKUP(Q278,#REF!,2,FALSE))=TRUE,Q645,VLOOKUP(Q278,#REF!,2,FALSE))</f>
        <v>0</v>
      </c>
      <c r="R646" s="150">
        <f>IF(ISERROR(VLOOKUP(R278,#REF!,2,FALSE))=TRUE,R645,VLOOKUP(R278,#REF!,2,FALSE))</f>
        <v>0</v>
      </c>
      <c r="S646" s="150">
        <f>IF(ISERROR(VLOOKUP(S278,#REF!,2,FALSE))=TRUE,S645,VLOOKUP(S278,#REF!,2,FALSE))</f>
        <v>0</v>
      </c>
    </row>
    <row r="647" spans="2:19" s="8" customFormat="1" ht="30" customHeight="1">
      <c r="B647" s="28"/>
      <c r="C647" s="79"/>
      <c r="D647" s="79"/>
      <c r="E647" s="150">
        <f>IF(ISERROR(VLOOKUP(E279,#REF!,2,FALSE))=TRUE,E646,VLOOKUP(E279,#REF!,2,FALSE))</f>
        <v>0</v>
      </c>
      <c r="F647" s="150">
        <f>IF(ISERROR(VLOOKUP(F279,#REF!,2,FALSE))=TRUE,F646,VLOOKUP(F279,#REF!,2,FALSE))</f>
        <v>0</v>
      </c>
      <c r="G647" s="150">
        <f>IF(ISERROR(VLOOKUP(G279,#REF!,2,FALSE))=TRUE,G646,VLOOKUP(G279,#REF!,2,FALSE))</f>
        <v>0</v>
      </c>
      <c r="H647" s="150">
        <f>IF(ISERROR(VLOOKUP(H279,#REF!,2,FALSE))=TRUE,H646,VLOOKUP(H279,#REF!,2,FALSE))</f>
        <v>0</v>
      </c>
      <c r="I647" s="150">
        <f>IF(ISERROR(VLOOKUP(I279,#REF!,2,FALSE))=TRUE,I646,VLOOKUP(I279,#REF!,2,FALSE))</f>
        <v>0</v>
      </c>
      <c r="J647" s="150">
        <f>IF(ISERROR(VLOOKUP(J279,#REF!,2,FALSE))=TRUE,J646,VLOOKUP(J279,#REF!,2,FALSE))</f>
        <v>0</v>
      </c>
      <c r="K647" s="150">
        <f>IF(ISERROR(VLOOKUP(K279,#REF!,2,FALSE))=TRUE,K646,VLOOKUP(K279,#REF!,2,FALSE))</f>
        <v>0</v>
      </c>
      <c r="L647" s="150">
        <f>IF(ISERROR(VLOOKUP(L279,#REF!,2,FALSE))=TRUE,L646,VLOOKUP(L279,#REF!,2,FALSE))</f>
        <v>0</v>
      </c>
      <c r="M647" s="150">
        <f>IF(ISERROR(VLOOKUP(M279,#REF!,2,FALSE))=TRUE,M646,VLOOKUP(M279,#REF!,2,FALSE))</f>
        <v>0</v>
      </c>
      <c r="N647" s="150">
        <f>IF(ISERROR(VLOOKUP(N279,#REF!,2,FALSE))=TRUE,N646,VLOOKUP(N279,#REF!,2,FALSE))</f>
        <v>0</v>
      </c>
      <c r="O647" s="150">
        <f>IF(ISERROR(VLOOKUP(O279,#REF!,2,FALSE))=TRUE,O646,VLOOKUP(O279,#REF!,2,FALSE))</f>
        <v>0</v>
      </c>
      <c r="P647" s="150">
        <f>IF(ISERROR(VLOOKUP(P279,#REF!,2,FALSE))=TRUE,P646,VLOOKUP(P279,#REF!,2,FALSE))</f>
        <v>0</v>
      </c>
      <c r="Q647" s="150">
        <f>IF(ISERROR(VLOOKUP(Q279,#REF!,2,FALSE))=TRUE,Q646,VLOOKUP(Q279,#REF!,2,FALSE))</f>
        <v>0</v>
      </c>
      <c r="R647" s="150">
        <f>IF(ISERROR(VLOOKUP(R279,#REF!,2,FALSE))=TRUE,R646,VLOOKUP(R279,#REF!,2,FALSE))</f>
        <v>0</v>
      </c>
      <c r="S647" s="150">
        <f>IF(ISERROR(VLOOKUP(S279,#REF!,2,FALSE))=TRUE,S646,VLOOKUP(S279,#REF!,2,FALSE))</f>
        <v>0</v>
      </c>
    </row>
    <row r="648" spans="2:19" s="8" customFormat="1" ht="30" customHeight="1">
      <c r="B648" s="28"/>
      <c r="C648" s="79"/>
      <c r="D648" s="79"/>
      <c r="E648" s="150">
        <f>IF(ISERROR(VLOOKUP(E280,#REF!,2,FALSE))=TRUE,E647,VLOOKUP(E280,#REF!,2,FALSE))</f>
        <v>0</v>
      </c>
      <c r="F648" s="150">
        <f>IF(ISERROR(VLOOKUP(F280,#REF!,2,FALSE))=TRUE,F647,VLOOKUP(F280,#REF!,2,FALSE))</f>
        <v>0</v>
      </c>
      <c r="G648" s="150">
        <f>IF(ISERROR(VLOOKUP(G280,#REF!,2,FALSE))=TRUE,G647,VLOOKUP(G280,#REF!,2,FALSE))</f>
        <v>0</v>
      </c>
      <c r="H648" s="150">
        <f>IF(ISERROR(VLOOKUP(H280,#REF!,2,FALSE))=TRUE,H647,VLOOKUP(H280,#REF!,2,FALSE))</f>
        <v>0</v>
      </c>
      <c r="I648" s="150">
        <f>IF(ISERROR(VLOOKUP(I280,#REF!,2,FALSE))=TRUE,I647,VLOOKUP(I280,#REF!,2,FALSE))</f>
        <v>0</v>
      </c>
      <c r="J648" s="150">
        <f>IF(ISERROR(VLOOKUP(J280,#REF!,2,FALSE))=TRUE,J647,VLOOKUP(J280,#REF!,2,FALSE))</f>
        <v>0</v>
      </c>
      <c r="K648" s="150">
        <f>IF(ISERROR(VLOOKUP(K280,#REF!,2,FALSE))=TRUE,K647,VLOOKUP(K280,#REF!,2,FALSE))</f>
        <v>0</v>
      </c>
      <c r="L648" s="150">
        <f>IF(ISERROR(VLOOKUP(L280,#REF!,2,FALSE))=TRUE,L647,VLOOKUP(L280,#REF!,2,FALSE))</f>
        <v>0</v>
      </c>
      <c r="M648" s="150">
        <f>IF(ISERROR(VLOOKUP(M280,#REF!,2,FALSE))=TRUE,M647,VLOOKUP(M280,#REF!,2,FALSE))</f>
        <v>0</v>
      </c>
      <c r="N648" s="150">
        <f>IF(ISERROR(VLOOKUP(N280,#REF!,2,FALSE))=TRUE,N647,VLOOKUP(N280,#REF!,2,FALSE))</f>
        <v>0</v>
      </c>
      <c r="O648" s="150">
        <f>IF(ISERROR(VLOOKUP(O280,#REF!,2,FALSE))=TRUE,O647,VLOOKUP(O280,#REF!,2,FALSE))</f>
        <v>0</v>
      </c>
      <c r="P648" s="150">
        <f>IF(ISERROR(VLOOKUP(P280,#REF!,2,FALSE))=TRUE,P647,VLOOKUP(P280,#REF!,2,FALSE))</f>
        <v>0</v>
      </c>
      <c r="Q648" s="150">
        <f>IF(ISERROR(VLOOKUP(Q280,#REF!,2,FALSE))=TRUE,Q647,VLOOKUP(Q280,#REF!,2,FALSE))</f>
        <v>0</v>
      </c>
      <c r="R648" s="150">
        <f>IF(ISERROR(VLOOKUP(R280,#REF!,2,FALSE))=TRUE,R647,VLOOKUP(R280,#REF!,2,FALSE))</f>
        <v>0</v>
      </c>
      <c r="S648" s="150">
        <f>IF(ISERROR(VLOOKUP(S280,#REF!,2,FALSE))=TRUE,S647,VLOOKUP(S280,#REF!,2,FALSE))</f>
        <v>0</v>
      </c>
    </row>
    <row r="649" spans="2:19" s="8" customFormat="1" ht="30" customHeight="1">
      <c r="B649" s="28"/>
      <c r="C649" s="79"/>
      <c r="D649" s="79"/>
      <c r="E649" s="150">
        <f>IF(ISERROR(VLOOKUP(E281,#REF!,2,FALSE))=TRUE,E648,VLOOKUP(E281,#REF!,2,FALSE))</f>
        <v>0</v>
      </c>
      <c r="F649" s="150">
        <f>IF(ISERROR(VLOOKUP(F281,#REF!,2,FALSE))=TRUE,F648,VLOOKUP(F281,#REF!,2,FALSE))</f>
        <v>0</v>
      </c>
      <c r="G649" s="150">
        <f>IF(ISERROR(VLOOKUP(G281,#REF!,2,FALSE))=TRUE,G648,VLOOKUP(G281,#REF!,2,FALSE))</f>
        <v>0</v>
      </c>
      <c r="H649" s="150">
        <f>IF(ISERROR(VLOOKUP(H281,#REF!,2,FALSE))=TRUE,H648,VLOOKUP(H281,#REF!,2,FALSE))</f>
        <v>0</v>
      </c>
      <c r="I649" s="150">
        <f>IF(ISERROR(VLOOKUP(I281,#REF!,2,FALSE))=TRUE,I648,VLOOKUP(I281,#REF!,2,FALSE))</f>
        <v>0</v>
      </c>
      <c r="J649" s="150">
        <f>IF(ISERROR(VLOOKUP(J281,#REF!,2,FALSE))=TRUE,J648,VLOOKUP(J281,#REF!,2,FALSE))</f>
        <v>0</v>
      </c>
      <c r="K649" s="150">
        <f>IF(ISERROR(VLOOKUP(K281,#REF!,2,FALSE))=TRUE,K648,VLOOKUP(K281,#REF!,2,FALSE))</f>
        <v>0</v>
      </c>
      <c r="L649" s="150">
        <f>IF(ISERROR(VLOOKUP(L281,#REF!,2,FALSE))=TRUE,L648,VLOOKUP(L281,#REF!,2,FALSE))</f>
        <v>0</v>
      </c>
      <c r="M649" s="150">
        <f>IF(ISERROR(VLOOKUP(M281,#REF!,2,FALSE))=TRUE,M648,VLOOKUP(M281,#REF!,2,FALSE))</f>
        <v>0</v>
      </c>
      <c r="N649" s="150">
        <f>IF(ISERROR(VLOOKUP(N281,#REF!,2,FALSE))=TRUE,N648,VLOOKUP(N281,#REF!,2,FALSE))</f>
        <v>0</v>
      </c>
      <c r="O649" s="150">
        <f>IF(ISERROR(VLOOKUP(O281,#REF!,2,FALSE))=TRUE,O648,VLOOKUP(O281,#REF!,2,FALSE))</f>
        <v>0</v>
      </c>
      <c r="P649" s="150">
        <f>IF(ISERROR(VLOOKUP(P281,#REF!,2,FALSE))=TRUE,P648,VLOOKUP(P281,#REF!,2,FALSE))</f>
        <v>0</v>
      </c>
      <c r="Q649" s="150">
        <f>IF(ISERROR(VLOOKUP(Q281,#REF!,2,FALSE))=TRUE,Q648,VLOOKUP(Q281,#REF!,2,FALSE))</f>
        <v>0</v>
      </c>
      <c r="R649" s="150">
        <f>IF(ISERROR(VLOOKUP(R281,#REF!,2,FALSE))=TRUE,R648,VLOOKUP(R281,#REF!,2,FALSE))</f>
        <v>0</v>
      </c>
      <c r="S649" s="150">
        <f>IF(ISERROR(VLOOKUP(S281,#REF!,2,FALSE))=TRUE,S648,VLOOKUP(S281,#REF!,2,FALSE))</f>
        <v>0</v>
      </c>
    </row>
    <row r="650" spans="2:19" s="8" customFormat="1" ht="30" customHeight="1">
      <c r="B650" s="28"/>
      <c r="C650" s="79"/>
      <c r="D650" s="79"/>
      <c r="E650" s="150">
        <f>IF(ISERROR(VLOOKUP(E282,#REF!,2,FALSE))=TRUE,E649,VLOOKUP(E282,#REF!,2,FALSE))</f>
        <v>0</v>
      </c>
      <c r="F650" s="150">
        <f>IF(ISERROR(VLOOKUP(F282,#REF!,2,FALSE))=TRUE,F649,VLOOKUP(F282,#REF!,2,FALSE))</f>
        <v>0</v>
      </c>
      <c r="G650" s="150">
        <f>IF(ISERROR(VLOOKUP(G282,#REF!,2,FALSE))=TRUE,G649,VLOOKUP(G282,#REF!,2,FALSE))</f>
        <v>0</v>
      </c>
      <c r="H650" s="150">
        <f>IF(ISERROR(VLOOKUP(H282,#REF!,2,FALSE))=TRUE,H649,VLOOKUP(H282,#REF!,2,FALSE))</f>
        <v>0</v>
      </c>
      <c r="I650" s="150">
        <f>IF(ISERROR(VLOOKUP(I282,#REF!,2,FALSE))=TRUE,I649,VLOOKUP(I282,#REF!,2,FALSE))</f>
        <v>0</v>
      </c>
      <c r="J650" s="150">
        <f>IF(ISERROR(VLOOKUP(J282,#REF!,2,FALSE))=TRUE,J649,VLOOKUP(J282,#REF!,2,FALSE))</f>
        <v>0</v>
      </c>
      <c r="K650" s="150">
        <f>IF(ISERROR(VLOOKUP(K282,#REF!,2,FALSE))=TRUE,K649,VLOOKUP(K282,#REF!,2,FALSE))</f>
        <v>0</v>
      </c>
      <c r="L650" s="150">
        <f>IF(ISERROR(VLOOKUP(L282,#REF!,2,FALSE))=TRUE,L649,VLOOKUP(L282,#REF!,2,FALSE))</f>
        <v>0</v>
      </c>
      <c r="M650" s="150">
        <f>IF(ISERROR(VLOOKUP(M282,#REF!,2,FALSE))=TRUE,M649,VLOOKUP(M282,#REF!,2,FALSE))</f>
        <v>0</v>
      </c>
      <c r="N650" s="150">
        <f>IF(ISERROR(VLOOKUP(N282,#REF!,2,FALSE))=TRUE,N649,VLOOKUP(N282,#REF!,2,FALSE))</f>
        <v>0</v>
      </c>
      <c r="O650" s="150">
        <f>IF(ISERROR(VLOOKUP(O282,#REF!,2,FALSE))=TRUE,O649,VLOOKUP(O282,#REF!,2,FALSE))</f>
        <v>0</v>
      </c>
      <c r="P650" s="150">
        <f>IF(ISERROR(VLOOKUP(P282,#REF!,2,FALSE))=TRUE,P649,VLOOKUP(P282,#REF!,2,FALSE))</f>
        <v>0</v>
      </c>
      <c r="Q650" s="150">
        <f>IF(ISERROR(VLOOKUP(Q282,#REF!,2,FALSE))=TRUE,Q649,VLOOKUP(Q282,#REF!,2,FALSE))</f>
        <v>0</v>
      </c>
      <c r="R650" s="150">
        <f>IF(ISERROR(VLOOKUP(R282,#REF!,2,FALSE))=TRUE,R649,VLOOKUP(R282,#REF!,2,FALSE))</f>
        <v>0</v>
      </c>
      <c r="S650" s="150">
        <f>IF(ISERROR(VLOOKUP(S282,#REF!,2,FALSE))=TRUE,S649,VLOOKUP(S282,#REF!,2,FALSE))</f>
        <v>0</v>
      </c>
    </row>
    <row r="651" spans="2:19" s="8" customFormat="1" ht="30" customHeight="1">
      <c r="B651" s="28"/>
      <c r="C651" s="79"/>
      <c r="D651" s="79"/>
      <c r="E651" s="150">
        <f>IF(ISERROR(VLOOKUP(E283,#REF!,2,FALSE))=TRUE,E650,VLOOKUP(E283,#REF!,2,FALSE))</f>
        <v>0</v>
      </c>
      <c r="F651" s="150">
        <f>IF(ISERROR(VLOOKUP(F283,#REF!,2,FALSE))=TRUE,F650,VLOOKUP(F283,#REF!,2,FALSE))</f>
        <v>0</v>
      </c>
      <c r="G651" s="150">
        <f>IF(ISERROR(VLOOKUP(G283,#REF!,2,FALSE))=TRUE,G650,VLOOKUP(G283,#REF!,2,FALSE))</f>
        <v>0</v>
      </c>
      <c r="H651" s="150">
        <f>IF(ISERROR(VLOOKUP(H283,#REF!,2,FALSE))=TRUE,H650,VLOOKUP(H283,#REF!,2,FALSE))</f>
        <v>0</v>
      </c>
      <c r="I651" s="150">
        <f>IF(ISERROR(VLOOKUP(I283,#REF!,2,FALSE))=TRUE,I650,VLOOKUP(I283,#REF!,2,FALSE))</f>
        <v>0</v>
      </c>
      <c r="J651" s="150">
        <f>IF(ISERROR(VLOOKUP(J283,#REF!,2,FALSE))=TRUE,J650,VLOOKUP(J283,#REF!,2,FALSE))</f>
        <v>0</v>
      </c>
      <c r="K651" s="150">
        <f>IF(ISERROR(VLOOKUP(K283,#REF!,2,FALSE))=TRUE,K650,VLOOKUP(K283,#REF!,2,FALSE))</f>
        <v>0</v>
      </c>
      <c r="L651" s="150">
        <f>IF(ISERROR(VLOOKUP(L283,#REF!,2,FALSE))=TRUE,L650,VLOOKUP(L283,#REF!,2,FALSE))</f>
        <v>0</v>
      </c>
      <c r="M651" s="150">
        <f>IF(ISERROR(VLOOKUP(M283,#REF!,2,FALSE))=TRUE,M650,VLOOKUP(M283,#REF!,2,FALSE))</f>
        <v>0</v>
      </c>
      <c r="N651" s="150">
        <f>IF(ISERROR(VLOOKUP(N283,#REF!,2,FALSE))=TRUE,N650,VLOOKUP(N283,#REF!,2,FALSE))</f>
        <v>0</v>
      </c>
      <c r="O651" s="150">
        <f>IF(ISERROR(VLOOKUP(O283,#REF!,2,FALSE))=TRUE,O650,VLOOKUP(O283,#REF!,2,FALSE))</f>
        <v>0</v>
      </c>
      <c r="P651" s="150">
        <f>IF(ISERROR(VLOOKUP(P283,#REF!,2,FALSE))=TRUE,P650,VLOOKUP(P283,#REF!,2,FALSE))</f>
        <v>0</v>
      </c>
      <c r="Q651" s="150">
        <f>IF(ISERROR(VLOOKUP(Q283,#REF!,2,FALSE))=TRUE,Q650,VLOOKUP(Q283,#REF!,2,FALSE))</f>
        <v>0</v>
      </c>
      <c r="R651" s="150">
        <f>IF(ISERROR(VLOOKUP(R283,#REF!,2,FALSE))=TRUE,R650,VLOOKUP(R283,#REF!,2,FALSE))</f>
        <v>0</v>
      </c>
      <c r="S651" s="150">
        <f>IF(ISERROR(VLOOKUP(S283,#REF!,2,FALSE))=TRUE,S650,VLOOKUP(S283,#REF!,2,FALSE))</f>
        <v>0</v>
      </c>
    </row>
    <row r="652" spans="2:19" s="8" customFormat="1" ht="30" customHeight="1">
      <c r="B652" s="28"/>
      <c r="C652" s="79"/>
      <c r="D652" s="79"/>
      <c r="E652" s="150">
        <f>IF(ISERROR(VLOOKUP(E284,#REF!,2,FALSE))=TRUE,E651,VLOOKUP(E284,#REF!,2,FALSE))</f>
        <v>0</v>
      </c>
      <c r="F652" s="150">
        <f>IF(ISERROR(VLOOKUP(F284,#REF!,2,FALSE))=TRUE,F651,VLOOKUP(F284,#REF!,2,FALSE))</f>
        <v>0</v>
      </c>
      <c r="G652" s="150">
        <f>IF(ISERROR(VLOOKUP(G284,#REF!,2,FALSE))=TRUE,G651,VLOOKUP(G284,#REF!,2,FALSE))</f>
        <v>0</v>
      </c>
      <c r="H652" s="150">
        <f>IF(ISERROR(VLOOKUP(H284,#REF!,2,FALSE))=TRUE,H651,VLOOKUP(H284,#REF!,2,FALSE))</f>
        <v>0</v>
      </c>
      <c r="I652" s="150">
        <f>IF(ISERROR(VLOOKUP(I284,#REF!,2,FALSE))=TRUE,I651,VLOOKUP(I284,#REF!,2,FALSE))</f>
        <v>0</v>
      </c>
      <c r="J652" s="150">
        <f>IF(ISERROR(VLOOKUP(J284,#REF!,2,FALSE))=TRUE,J651,VLOOKUP(J284,#REF!,2,FALSE))</f>
        <v>0</v>
      </c>
      <c r="K652" s="150">
        <f>IF(ISERROR(VLOOKUP(K284,#REF!,2,FALSE))=TRUE,K651,VLOOKUP(K284,#REF!,2,FALSE))</f>
        <v>0</v>
      </c>
      <c r="L652" s="150">
        <f>IF(ISERROR(VLOOKUP(L284,#REF!,2,FALSE))=TRUE,L651,VLOOKUP(L284,#REF!,2,FALSE))</f>
        <v>0</v>
      </c>
      <c r="M652" s="150">
        <f>IF(ISERROR(VLOOKUP(M284,#REF!,2,FALSE))=TRUE,M651,VLOOKUP(M284,#REF!,2,FALSE))</f>
        <v>0</v>
      </c>
      <c r="N652" s="150">
        <f>IF(ISERROR(VLOOKUP(N284,#REF!,2,FALSE))=TRUE,N651,VLOOKUP(N284,#REF!,2,FALSE))</f>
        <v>0</v>
      </c>
      <c r="O652" s="150">
        <f>IF(ISERROR(VLOOKUP(O284,#REF!,2,FALSE))=TRUE,O651,VLOOKUP(O284,#REF!,2,FALSE))</f>
        <v>0</v>
      </c>
      <c r="P652" s="150">
        <f>IF(ISERROR(VLOOKUP(P284,#REF!,2,FALSE))=TRUE,P651,VLOOKUP(P284,#REF!,2,FALSE))</f>
        <v>0</v>
      </c>
      <c r="Q652" s="150">
        <f>IF(ISERROR(VLOOKUP(Q284,#REF!,2,FALSE))=TRUE,Q651,VLOOKUP(Q284,#REF!,2,FALSE))</f>
        <v>0</v>
      </c>
      <c r="R652" s="150">
        <f>IF(ISERROR(VLOOKUP(R284,#REF!,2,FALSE))=TRUE,R651,VLOOKUP(R284,#REF!,2,FALSE))</f>
        <v>0</v>
      </c>
      <c r="S652" s="150">
        <f>IF(ISERROR(VLOOKUP(S284,#REF!,2,FALSE))=TRUE,S651,VLOOKUP(S284,#REF!,2,FALSE))</f>
        <v>0</v>
      </c>
    </row>
    <row r="653" spans="2:19" s="8" customFormat="1" ht="30" customHeight="1">
      <c r="B653" s="28"/>
      <c r="C653" s="79"/>
      <c r="D653" s="79"/>
      <c r="E653" s="150">
        <f>IF(ISERROR(VLOOKUP(E285,#REF!,2,FALSE))=TRUE,E652,VLOOKUP(E285,#REF!,2,FALSE))</f>
        <v>0</v>
      </c>
      <c r="F653" s="150">
        <f>IF(ISERROR(VLOOKUP(F285,#REF!,2,FALSE))=TRUE,F652,VLOOKUP(F285,#REF!,2,FALSE))</f>
        <v>0</v>
      </c>
      <c r="G653" s="150">
        <f>IF(ISERROR(VLOOKUP(G285,#REF!,2,FALSE))=TRUE,G652,VLOOKUP(G285,#REF!,2,FALSE))</f>
        <v>0</v>
      </c>
      <c r="H653" s="150">
        <f>IF(ISERROR(VLOOKUP(H285,#REF!,2,FALSE))=TRUE,H652,VLOOKUP(H285,#REF!,2,FALSE))</f>
        <v>0</v>
      </c>
      <c r="I653" s="150">
        <f>IF(ISERROR(VLOOKUP(I285,#REF!,2,FALSE))=TRUE,I652,VLOOKUP(I285,#REF!,2,FALSE))</f>
        <v>0</v>
      </c>
      <c r="J653" s="150">
        <f>IF(ISERROR(VLOOKUP(J285,#REF!,2,FALSE))=TRUE,J652,VLOOKUP(J285,#REF!,2,FALSE))</f>
        <v>0</v>
      </c>
      <c r="K653" s="150">
        <f>IF(ISERROR(VLOOKUP(K285,#REF!,2,FALSE))=TRUE,K652,VLOOKUP(K285,#REF!,2,FALSE))</f>
        <v>0</v>
      </c>
      <c r="L653" s="150">
        <f>IF(ISERROR(VLOOKUP(L285,#REF!,2,FALSE))=TRUE,L652,VLOOKUP(L285,#REF!,2,FALSE))</f>
        <v>0</v>
      </c>
      <c r="M653" s="150">
        <f>IF(ISERROR(VLOOKUP(M285,#REF!,2,FALSE))=TRUE,M652,VLOOKUP(M285,#REF!,2,FALSE))</f>
        <v>0</v>
      </c>
      <c r="N653" s="150">
        <f>IF(ISERROR(VLOOKUP(N285,#REF!,2,FALSE))=TRUE,N652,VLOOKUP(N285,#REF!,2,FALSE))</f>
        <v>0</v>
      </c>
      <c r="O653" s="150">
        <f>IF(ISERROR(VLOOKUP(O285,#REF!,2,FALSE))=TRUE,O652,VLOOKUP(O285,#REF!,2,FALSE))</f>
        <v>0</v>
      </c>
      <c r="P653" s="150">
        <f>IF(ISERROR(VLOOKUP(P285,#REF!,2,FALSE))=TRUE,P652,VLOOKUP(P285,#REF!,2,FALSE))</f>
        <v>0</v>
      </c>
      <c r="Q653" s="150">
        <f>IF(ISERROR(VLOOKUP(Q285,#REF!,2,FALSE))=TRUE,Q652,VLOOKUP(Q285,#REF!,2,FALSE))</f>
        <v>0</v>
      </c>
      <c r="R653" s="150">
        <f>IF(ISERROR(VLOOKUP(R285,#REF!,2,FALSE))=TRUE,R652,VLOOKUP(R285,#REF!,2,FALSE))</f>
        <v>0</v>
      </c>
      <c r="S653" s="150">
        <f>IF(ISERROR(VLOOKUP(S285,#REF!,2,FALSE))=TRUE,S652,VLOOKUP(S285,#REF!,2,FALSE))</f>
        <v>0</v>
      </c>
    </row>
    <row r="654" spans="2:19" s="8" customFormat="1" ht="30" customHeight="1">
      <c r="B654" s="28"/>
      <c r="C654" s="79"/>
      <c r="D654" s="79"/>
      <c r="E654" s="150">
        <f>IF(ISERROR(VLOOKUP(E286,#REF!,2,FALSE))=TRUE,E653,VLOOKUP(E286,#REF!,2,FALSE))</f>
        <v>0</v>
      </c>
      <c r="F654" s="150">
        <f>IF(ISERROR(VLOOKUP(F286,#REF!,2,FALSE))=TRUE,F653,VLOOKUP(F286,#REF!,2,FALSE))</f>
        <v>0</v>
      </c>
      <c r="G654" s="150">
        <f>IF(ISERROR(VLOOKUP(G286,#REF!,2,FALSE))=TRUE,G653,VLOOKUP(G286,#REF!,2,FALSE))</f>
        <v>0</v>
      </c>
      <c r="H654" s="150">
        <f>IF(ISERROR(VLOOKUP(H286,#REF!,2,FALSE))=TRUE,H653,VLOOKUP(H286,#REF!,2,FALSE))</f>
        <v>0</v>
      </c>
      <c r="I654" s="150">
        <f>IF(ISERROR(VLOOKUP(I286,#REF!,2,FALSE))=TRUE,I653,VLOOKUP(I286,#REF!,2,FALSE))</f>
        <v>0</v>
      </c>
      <c r="J654" s="150">
        <f>IF(ISERROR(VLOOKUP(J286,#REF!,2,FALSE))=TRUE,J653,VLOOKUP(J286,#REF!,2,FALSE))</f>
        <v>0</v>
      </c>
      <c r="K654" s="150">
        <f>IF(ISERROR(VLOOKUP(K286,#REF!,2,FALSE))=TRUE,K653,VLOOKUP(K286,#REF!,2,FALSE))</f>
        <v>0</v>
      </c>
      <c r="L654" s="150">
        <f>IF(ISERROR(VLOOKUP(L286,#REF!,2,FALSE))=TRUE,L653,VLOOKUP(L286,#REF!,2,FALSE))</f>
        <v>0</v>
      </c>
      <c r="M654" s="150">
        <f>IF(ISERROR(VLOOKUP(M286,#REF!,2,FALSE))=TRUE,M653,VLOOKUP(M286,#REF!,2,FALSE))</f>
        <v>0</v>
      </c>
      <c r="N654" s="150">
        <f>IF(ISERROR(VLOOKUP(N286,#REF!,2,FALSE))=TRUE,N653,VLOOKUP(N286,#REF!,2,FALSE))</f>
        <v>0</v>
      </c>
      <c r="O654" s="150">
        <f>IF(ISERROR(VLOOKUP(O286,#REF!,2,FALSE))=TRUE,O653,VLOOKUP(O286,#REF!,2,FALSE))</f>
        <v>0</v>
      </c>
      <c r="P654" s="150">
        <f>IF(ISERROR(VLOOKUP(P286,#REF!,2,FALSE))=TRUE,P653,VLOOKUP(P286,#REF!,2,FALSE))</f>
        <v>0</v>
      </c>
      <c r="Q654" s="150">
        <f>IF(ISERROR(VLOOKUP(Q286,#REF!,2,FALSE))=TRUE,Q653,VLOOKUP(Q286,#REF!,2,FALSE))</f>
        <v>0</v>
      </c>
      <c r="R654" s="150">
        <f>IF(ISERROR(VLOOKUP(R286,#REF!,2,FALSE))=TRUE,R653,VLOOKUP(R286,#REF!,2,FALSE))</f>
        <v>0</v>
      </c>
      <c r="S654" s="150">
        <f>IF(ISERROR(VLOOKUP(S286,#REF!,2,FALSE))=TRUE,S653,VLOOKUP(S286,#REF!,2,FALSE))</f>
        <v>0</v>
      </c>
    </row>
    <row r="655" spans="2:19" s="8" customFormat="1" ht="30" customHeight="1">
      <c r="B655" s="28"/>
      <c r="C655" s="79"/>
      <c r="D655" s="79"/>
      <c r="E655" s="150">
        <f>IF(ISERROR(VLOOKUP(E287,#REF!,2,FALSE))=TRUE,E654,VLOOKUP(E287,#REF!,2,FALSE))</f>
        <v>0</v>
      </c>
      <c r="F655" s="150">
        <f>IF(ISERROR(VLOOKUP(F287,#REF!,2,FALSE))=TRUE,F654,VLOOKUP(F287,#REF!,2,FALSE))</f>
        <v>0</v>
      </c>
      <c r="G655" s="150">
        <f>IF(ISERROR(VLOOKUP(G287,#REF!,2,FALSE))=TRUE,G654,VLOOKUP(G287,#REF!,2,FALSE))</f>
        <v>0</v>
      </c>
      <c r="H655" s="150">
        <f>IF(ISERROR(VLOOKUP(H287,#REF!,2,FALSE))=TRUE,H654,VLOOKUP(H287,#REF!,2,FALSE))</f>
        <v>0</v>
      </c>
      <c r="I655" s="150">
        <f>IF(ISERROR(VLOOKUP(I287,#REF!,2,FALSE))=TRUE,I654,VLOOKUP(I287,#REF!,2,FALSE))</f>
        <v>0</v>
      </c>
      <c r="J655" s="150">
        <f>IF(ISERROR(VLOOKUP(J287,#REF!,2,FALSE))=TRUE,J654,VLOOKUP(J287,#REF!,2,FALSE))</f>
        <v>0</v>
      </c>
      <c r="K655" s="150">
        <f>IF(ISERROR(VLOOKUP(K287,#REF!,2,FALSE))=TRUE,K654,VLOOKUP(K287,#REF!,2,FALSE))</f>
        <v>0</v>
      </c>
      <c r="L655" s="150">
        <f>IF(ISERROR(VLOOKUP(L287,#REF!,2,FALSE))=TRUE,L654,VLOOKUP(L287,#REF!,2,FALSE))</f>
        <v>0</v>
      </c>
      <c r="M655" s="150">
        <f>IF(ISERROR(VLOOKUP(M287,#REF!,2,FALSE))=TRUE,M654,VLOOKUP(M287,#REF!,2,FALSE))</f>
        <v>0</v>
      </c>
      <c r="N655" s="150">
        <f>IF(ISERROR(VLOOKUP(N287,#REF!,2,FALSE))=TRUE,N654,VLOOKUP(N287,#REF!,2,FALSE))</f>
        <v>0</v>
      </c>
      <c r="O655" s="150">
        <f>IF(ISERROR(VLOOKUP(O287,#REF!,2,FALSE))=TRUE,O654,VLOOKUP(O287,#REF!,2,FALSE))</f>
        <v>0</v>
      </c>
      <c r="P655" s="150">
        <f>IF(ISERROR(VLOOKUP(P287,#REF!,2,FALSE))=TRUE,P654,VLOOKUP(P287,#REF!,2,FALSE))</f>
        <v>0</v>
      </c>
      <c r="Q655" s="150">
        <f>IF(ISERROR(VLOOKUP(Q287,#REF!,2,FALSE))=TRUE,Q654,VLOOKUP(Q287,#REF!,2,FALSE))</f>
        <v>0</v>
      </c>
      <c r="R655" s="150">
        <f>IF(ISERROR(VLOOKUP(R287,#REF!,2,FALSE))=TRUE,R654,VLOOKUP(R287,#REF!,2,FALSE))</f>
        <v>0</v>
      </c>
      <c r="S655" s="150">
        <f>IF(ISERROR(VLOOKUP(S287,#REF!,2,FALSE))=TRUE,S654,VLOOKUP(S287,#REF!,2,FALSE))</f>
        <v>0</v>
      </c>
    </row>
    <row r="656" spans="2:19" s="8" customFormat="1" ht="30" customHeight="1">
      <c r="B656" s="28"/>
      <c r="C656" s="79"/>
      <c r="D656" s="79"/>
      <c r="E656" s="150">
        <f>IF(ISERROR(VLOOKUP(E288,#REF!,2,FALSE))=TRUE,E655,VLOOKUP(E288,#REF!,2,FALSE))</f>
        <v>0</v>
      </c>
      <c r="F656" s="150">
        <f>IF(ISERROR(VLOOKUP(F288,#REF!,2,FALSE))=TRUE,F655,VLOOKUP(F288,#REF!,2,FALSE))</f>
        <v>0</v>
      </c>
      <c r="G656" s="150">
        <f>IF(ISERROR(VLOOKUP(G288,#REF!,2,FALSE))=TRUE,G655,VLOOKUP(G288,#REF!,2,FALSE))</f>
        <v>0</v>
      </c>
      <c r="H656" s="150">
        <f>IF(ISERROR(VLOOKUP(H288,#REF!,2,FALSE))=TRUE,H655,VLOOKUP(H288,#REF!,2,FALSE))</f>
        <v>0</v>
      </c>
      <c r="I656" s="150">
        <f>IF(ISERROR(VLOOKUP(I288,#REF!,2,FALSE))=TRUE,I655,VLOOKUP(I288,#REF!,2,FALSE))</f>
        <v>0</v>
      </c>
      <c r="J656" s="150">
        <f>IF(ISERROR(VLOOKUP(J288,#REF!,2,FALSE))=TRUE,J655,VLOOKUP(J288,#REF!,2,FALSE))</f>
        <v>0</v>
      </c>
      <c r="K656" s="150">
        <f>IF(ISERROR(VLOOKUP(K288,#REF!,2,FALSE))=TRUE,K655,VLOOKUP(K288,#REF!,2,FALSE))</f>
        <v>0</v>
      </c>
      <c r="L656" s="150">
        <f>IF(ISERROR(VLOOKUP(L288,#REF!,2,FALSE))=TRUE,L655,VLOOKUP(L288,#REF!,2,FALSE))</f>
        <v>0</v>
      </c>
      <c r="M656" s="150">
        <f>IF(ISERROR(VLOOKUP(M288,#REF!,2,FALSE))=TRUE,M655,VLOOKUP(M288,#REF!,2,FALSE))</f>
        <v>0</v>
      </c>
      <c r="N656" s="150">
        <f>IF(ISERROR(VLOOKUP(N288,#REF!,2,FALSE))=TRUE,N655,VLOOKUP(N288,#REF!,2,FALSE))</f>
        <v>0</v>
      </c>
      <c r="O656" s="150">
        <f>IF(ISERROR(VLOOKUP(O288,#REF!,2,FALSE))=TRUE,O655,VLOOKUP(O288,#REF!,2,FALSE))</f>
        <v>0</v>
      </c>
      <c r="P656" s="150">
        <f>IF(ISERROR(VLOOKUP(P288,#REF!,2,FALSE))=TRUE,P655,VLOOKUP(P288,#REF!,2,FALSE))</f>
        <v>0</v>
      </c>
      <c r="Q656" s="150">
        <f>IF(ISERROR(VLOOKUP(Q288,#REF!,2,FALSE))=TRUE,Q655,VLOOKUP(Q288,#REF!,2,FALSE))</f>
        <v>0</v>
      </c>
      <c r="R656" s="150">
        <f>IF(ISERROR(VLOOKUP(R288,#REF!,2,FALSE))=TRUE,R655,VLOOKUP(R288,#REF!,2,FALSE))</f>
        <v>0</v>
      </c>
      <c r="S656" s="150">
        <f>IF(ISERROR(VLOOKUP(S288,#REF!,2,FALSE))=TRUE,S655,VLOOKUP(S288,#REF!,2,FALSE))</f>
        <v>0</v>
      </c>
    </row>
    <row r="657" spans="2:19" s="8" customFormat="1" ht="30" customHeight="1">
      <c r="B657" s="28"/>
      <c r="C657" s="79"/>
      <c r="D657" s="79"/>
      <c r="E657" s="150">
        <f>IF(ISERROR(VLOOKUP(E289,#REF!,2,FALSE))=TRUE,E656,VLOOKUP(E289,#REF!,2,FALSE))</f>
        <v>0</v>
      </c>
      <c r="F657" s="150">
        <f>IF(ISERROR(VLOOKUP(F289,#REF!,2,FALSE))=TRUE,F656,VLOOKUP(F289,#REF!,2,FALSE))</f>
        <v>0</v>
      </c>
      <c r="G657" s="150">
        <f>IF(ISERROR(VLOOKUP(G289,#REF!,2,FALSE))=TRUE,G656,VLOOKUP(G289,#REF!,2,FALSE))</f>
        <v>0</v>
      </c>
      <c r="H657" s="150">
        <f>IF(ISERROR(VLOOKUP(H289,#REF!,2,FALSE))=TRUE,H656,VLOOKUP(H289,#REF!,2,FALSE))</f>
        <v>0</v>
      </c>
      <c r="I657" s="150">
        <f>IF(ISERROR(VLOOKUP(I289,#REF!,2,FALSE))=TRUE,I656,VLOOKUP(I289,#REF!,2,FALSE))</f>
        <v>0</v>
      </c>
      <c r="J657" s="150">
        <f>IF(ISERROR(VLOOKUP(J289,#REF!,2,FALSE))=TRUE,J656,VLOOKUP(J289,#REF!,2,FALSE))</f>
        <v>0</v>
      </c>
      <c r="K657" s="150">
        <f>IF(ISERROR(VLOOKUP(K289,#REF!,2,FALSE))=TRUE,K656,VLOOKUP(K289,#REF!,2,FALSE))</f>
        <v>0</v>
      </c>
      <c r="L657" s="150">
        <f>IF(ISERROR(VLOOKUP(L289,#REF!,2,FALSE))=TRUE,L656,VLOOKUP(L289,#REF!,2,FALSE))</f>
        <v>0</v>
      </c>
      <c r="M657" s="150">
        <f>IF(ISERROR(VLOOKUP(M289,#REF!,2,FALSE))=TRUE,M656,VLOOKUP(M289,#REF!,2,FALSE))</f>
        <v>0</v>
      </c>
      <c r="N657" s="150">
        <f>IF(ISERROR(VLOOKUP(N289,#REF!,2,FALSE))=TRUE,N656,VLOOKUP(N289,#REF!,2,FALSE))</f>
        <v>0</v>
      </c>
      <c r="O657" s="150">
        <f>IF(ISERROR(VLOOKUP(O289,#REF!,2,FALSE))=TRUE,O656,VLOOKUP(O289,#REF!,2,FALSE))</f>
        <v>0</v>
      </c>
      <c r="P657" s="150">
        <f>IF(ISERROR(VLOOKUP(P289,#REF!,2,FALSE))=TRUE,P656,VLOOKUP(P289,#REF!,2,FALSE))</f>
        <v>0</v>
      </c>
      <c r="Q657" s="150">
        <f>IF(ISERROR(VLOOKUP(Q289,#REF!,2,FALSE))=TRUE,Q656,VLOOKUP(Q289,#REF!,2,FALSE))</f>
        <v>0</v>
      </c>
      <c r="R657" s="150">
        <f>IF(ISERROR(VLOOKUP(R289,#REF!,2,FALSE))=TRUE,R656,VLOOKUP(R289,#REF!,2,FALSE))</f>
        <v>0</v>
      </c>
      <c r="S657" s="150">
        <f>IF(ISERROR(VLOOKUP(S289,#REF!,2,FALSE))=TRUE,S656,VLOOKUP(S289,#REF!,2,FALSE))</f>
        <v>0</v>
      </c>
    </row>
    <row r="658" spans="2:19" s="8" customFormat="1" ht="30" customHeight="1">
      <c r="B658" s="28"/>
      <c r="C658" s="79"/>
      <c r="D658" s="79"/>
      <c r="E658" s="150">
        <f>IF(ISERROR(VLOOKUP(E290,#REF!,2,FALSE))=TRUE,E657,VLOOKUP(E290,#REF!,2,FALSE))</f>
        <v>0</v>
      </c>
      <c r="F658" s="150">
        <f>IF(ISERROR(VLOOKUP(F290,#REF!,2,FALSE))=TRUE,F657,VLOOKUP(F290,#REF!,2,FALSE))</f>
        <v>0</v>
      </c>
      <c r="G658" s="150">
        <f>IF(ISERROR(VLOOKUP(G290,#REF!,2,FALSE))=TRUE,G657,VLOOKUP(G290,#REF!,2,FALSE))</f>
        <v>0</v>
      </c>
      <c r="H658" s="150">
        <f>IF(ISERROR(VLOOKUP(H290,#REF!,2,FALSE))=TRUE,H657,VLOOKUP(H290,#REF!,2,FALSE))</f>
        <v>0</v>
      </c>
      <c r="I658" s="150">
        <f>IF(ISERROR(VLOOKUP(I290,#REF!,2,FALSE))=TRUE,I657,VLOOKUP(I290,#REF!,2,FALSE))</f>
        <v>0</v>
      </c>
      <c r="J658" s="150">
        <f>IF(ISERROR(VLOOKUP(J290,#REF!,2,FALSE))=TRUE,J657,VLOOKUP(J290,#REF!,2,FALSE))</f>
        <v>0</v>
      </c>
      <c r="K658" s="150">
        <f>IF(ISERROR(VLOOKUP(K290,#REF!,2,FALSE))=TRUE,K657,VLOOKUP(K290,#REF!,2,FALSE))</f>
        <v>0</v>
      </c>
      <c r="L658" s="150">
        <f>IF(ISERROR(VLOOKUP(L290,#REF!,2,FALSE))=TRUE,L657,VLOOKUP(L290,#REF!,2,FALSE))</f>
        <v>0</v>
      </c>
      <c r="M658" s="150">
        <f>IF(ISERROR(VLOOKUP(M290,#REF!,2,FALSE))=TRUE,M657,VLOOKUP(M290,#REF!,2,FALSE))</f>
        <v>0</v>
      </c>
      <c r="N658" s="150">
        <f>IF(ISERROR(VLOOKUP(N290,#REF!,2,FALSE))=TRUE,N657,VLOOKUP(N290,#REF!,2,FALSE))</f>
        <v>0</v>
      </c>
      <c r="O658" s="150">
        <f>IF(ISERROR(VLOOKUP(O290,#REF!,2,FALSE))=TRUE,O657,VLOOKUP(O290,#REF!,2,FALSE))</f>
        <v>0</v>
      </c>
      <c r="P658" s="150">
        <f>IF(ISERROR(VLOOKUP(P290,#REF!,2,FALSE))=TRUE,P657,VLOOKUP(P290,#REF!,2,FALSE))</f>
        <v>0</v>
      </c>
      <c r="Q658" s="150">
        <f>IF(ISERROR(VLOOKUP(Q290,#REF!,2,FALSE))=TRUE,Q657,VLOOKUP(Q290,#REF!,2,FALSE))</f>
        <v>0</v>
      </c>
      <c r="R658" s="150">
        <f>IF(ISERROR(VLOOKUP(R290,#REF!,2,FALSE))=TRUE,R657,VLOOKUP(R290,#REF!,2,FALSE))</f>
        <v>0</v>
      </c>
      <c r="S658" s="150">
        <f>IF(ISERROR(VLOOKUP(S290,#REF!,2,FALSE))=TRUE,S657,VLOOKUP(S290,#REF!,2,FALSE))</f>
        <v>0</v>
      </c>
    </row>
    <row r="659" spans="2:19" s="8" customFormat="1" ht="30" customHeight="1">
      <c r="B659" s="28"/>
      <c r="C659" s="79"/>
      <c r="D659" s="79"/>
      <c r="E659" s="150">
        <f>IF(ISERROR(VLOOKUP(E291,#REF!,2,FALSE))=TRUE,E658,VLOOKUP(E291,#REF!,2,FALSE))</f>
        <v>0</v>
      </c>
      <c r="F659" s="150">
        <f>IF(ISERROR(VLOOKUP(F291,#REF!,2,FALSE))=TRUE,F658,VLOOKUP(F291,#REF!,2,FALSE))</f>
        <v>0</v>
      </c>
      <c r="G659" s="150">
        <f>IF(ISERROR(VLOOKUP(G291,#REF!,2,FALSE))=TRUE,G658,VLOOKUP(G291,#REF!,2,FALSE))</f>
        <v>0</v>
      </c>
      <c r="H659" s="150">
        <f>IF(ISERROR(VLOOKUP(H291,#REF!,2,FALSE))=TRUE,H658,VLOOKUP(H291,#REF!,2,FALSE))</f>
        <v>0</v>
      </c>
      <c r="I659" s="150">
        <f>IF(ISERROR(VLOOKUP(I291,#REF!,2,FALSE))=TRUE,I658,VLOOKUP(I291,#REF!,2,FALSE))</f>
        <v>0</v>
      </c>
      <c r="J659" s="150">
        <f>IF(ISERROR(VLOOKUP(J291,#REF!,2,FALSE))=TRUE,J658,VLOOKUP(J291,#REF!,2,FALSE))</f>
        <v>0</v>
      </c>
      <c r="K659" s="150">
        <f>IF(ISERROR(VLOOKUP(K291,#REF!,2,FALSE))=TRUE,K658,VLOOKUP(K291,#REF!,2,FALSE))</f>
        <v>0</v>
      </c>
      <c r="L659" s="150">
        <f>IF(ISERROR(VLOOKUP(L291,#REF!,2,FALSE))=TRUE,L658,VLOOKUP(L291,#REF!,2,FALSE))</f>
        <v>0</v>
      </c>
      <c r="M659" s="150">
        <f>IF(ISERROR(VLOOKUP(M291,#REF!,2,FALSE))=TRUE,M658,VLOOKUP(M291,#REF!,2,FALSE))</f>
        <v>0</v>
      </c>
      <c r="N659" s="150">
        <f>IF(ISERROR(VLOOKUP(N291,#REF!,2,FALSE))=TRUE,N658,VLOOKUP(N291,#REF!,2,FALSE))</f>
        <v>0</v>
      </c>
      <c r="O659" s="150">
        <f>IF(ISERROR(VLOOKUP(O291,#REF!,2,FALSE))=TRUE,O658,VLOOKUP(O291,#REF!,2,FALSE))</f>
        <v>0</v>
      </c>
      <c r="P659" s="150">
        <f>IF(ISERROR(VLOOKUP(P291,#REF!,2,FALSE))=TRUE,P658,VLOOKUP(P291,#REF!,2,FALSE))</f>
        <v>0</v>
      </c>
      <c r="Q659" s="150">
        <f>IF(ISERROR(VLOOKUP(Q291,#REF!,2,FALSE))=TRUE,Q658,VLOOKUP(Q291,#REF!,2,FALSE))</f>
        <v>0</v>
      </c>
      <c r="R659" s="150">
        <f>IF(ISERROR(VLOOKUP(R291,#REF!,2,FALSE))=TRUE,R658,VLOOKUP(R291,#REF!,2,FALSE))</f>
        <v>0</v>
      </c>
      <c r="S659" s="150">
        <f>IF(ISERROR(VLOOKUP(S291,#REF!,2,FALSE))=TRUE,S658,VLOOKUP(S291,#REF!,2,FALSE))</f>
        <v>0</v>
      </c>
    </row>
    <row r="660" spans="2:19" s="8" customFormat="1" ht="30" customHeight="1">
      <c r="B660" s="28"/>
      <c r="C660" s="79"/>
      <c r="D660" s="79"/>
      <c r="E660" s="150">
        <f>IF(ISERROR(VLOOKUP(E292,#REF!,2,FALSE))=TRUE,E659,VLOOKUP(E292,#REF!,2,FALSE))</f>
        <v>0</v>
      </c>
      <c r="F660" s="150">
        <f>IF(ISERROR(VLOOKUP(F292,#REF!,2,FALSE))=TRUE,F659,VLOOKUP(F292,#REF!,2,FALSE))</f>
        <v>0</v>
      </c>
      <c r="G660" s="150">
        <f>IF(ISERROR(VLOOKUP(G292,#REF!,2,FALSE))=TRUE,G659,VLOOKUP(G292,#REF!,2,FALSE))</f>
        <v>0</v>
      </c>
      <c r="H660" s="150">
        <f>IF(ISERROR(VLOOKUP(H292,#REF!,2,FALSE))=TRUE,H659,VLOOKUP(H292,#REF!,2,FALSE))</f>
        <v>0</v>
      </c>
      <c r="I660" s="150">
        <f>IF(ISERROR(VLOOKUP(I292,#REF!,2,FALSE))=TRUE,I659,VLOOKUP(I292,#REF!,2,FALSE))</f>
        <v>0</v>
      </c>
      <c r="J660" s="150">
        <f>IF(ISERROR(VLOOKUP(J292,#REF!,2,FALSE))=TRUE,J659,VLOOKUP(J292,#REF!,2,FALSE))</f>
        <v>0</v>
      </c>
      <c r="K660" s="150">
        <f>IF(ISERROR(VLOOKUP(K292,#REF!,2,FALSE))=TRUE,K659,VLOOKUP(K292,#REF!,2,FALSE))</f>
        <v>0</v>
      </c>
      <c r="L660" s="150">
        <f>IF(ISERROR(VLOOKUP(L292,#REF!,2,FALSE))=TRUE,L659,VLOOKUP(L292,#REF!,2,FALSE))</f>
        <v>0</v>
      </c>
      <c r="M660" s="150">
        <f>IF(ISERROR(VLOOKUP(M292,#REF!,2,FALSE))=TRUE,M659,VLOOKUP(M292,#REF!,2,FALSE))</f>
        <v>0</v>
      </c>
      <c r="N660" s="150">
        <f>IF(ISERROR(VLOOKUP(N292,#REF!,2,FALSE))=TRUE,N659,VLOOKUP(N292,#REF!,2,FALSE))</f>
        <v>0</v>
      </c>
      <c r="O660" s="150">
        <f>IF(ISERROR(VLOOKUP(O292,#REF!,2,FALSE))=TRUE,O659,VLOOKUP(O292,#REF!,2,FALSE))</f>
        <v>0</v>
      </c>
      <c r="P660" s="150">
        <f>IF(ISERROR(VLOOKUP(P292,#REF!,2,FALSE))=TRUE,P659,VLOOKUP(P292,#REF!,2,FALSE))</f>
        <v>0</v>
      </c>
      <c r="Q660" s="150">
        <f>IF(ISERROR(VLOOKUP(Q292,#REF!,2,FALSE))=TRUE,Q659,VLOOKUP(Q292,#REF!,2,FALSE))</f>
        <v>0</v>
      </c>
      <c r="R660" s="150">
        <f>IF(ISERROR(VLOOKUP(R292,#REF!,2,FALSE))=TRUE,R659,VLOOKUP(R292,#REF!,2,FALSE))</f>
        <v>0</v>
      </c>
      <c r="S660" s="150">
        <f>IF(ISERROR(VLOOKUP(S292,#REF!,2,FALSE))=TRUE,S659,VLOOKUP(S292,#REF!,2,FALSE))</f>
        <v>0</v>
      </c>
    </row>
    <row r="661" spans="2:19" s="8" customFormat="1" ht="30" customHeight="1">
      <c r="B661" s="28"/>
      <c r="C661" s="79"/>
      <c r="D661" s="79"/>
      <c r="E661" s="150">
        <f>IF(ISERROR(VLOOKUP(E293,#REF!,2,FALSE))=TRUE,E660,VLOOKUP(E293,#REF!,2,FALSE))</f>
        <v>0</v>
      </c>
      <c r="F661" s="150">
        <f>IF(ISERROR(VLOOKUP(F293,#REF!,2,FALSE))=TRUE,F660,VLOOKUP(F293,#REF!,2,FALSE))</f>
        <v>0</v>
      </c>
      <c r="G661" s="150">
        <f>IF(ISERROR(VLOOKUP(G293,#REF!,2,FALSE))=TRUE,G660,VLOOKUP(G293,#REF!,2,FALSE))</f>
        <v>0</v>
      </c>
      <c r="H661" s="150">
        <f>IF(ISERROR(VLOOKUP(H293,#REF!,2,FALSE))=TRUE,H660,VLOOKUP(H293,#REF!,2,FALSE))</f>
        <v>0</v>
      </c>
      <c r="I661" s="150">
        <f>IF(ISERROR(VLOOKUP(I293,#REF!,2,FALSE))=TRUE,I660,VLOOKUP(I293,#REF!,2,FALSE))</f>
        <v>0</v>
      </c>
      <c r="J661" s="150">
        <f>IF(ISERROR(VLOOKUP(J293,#REF!,2,FALSE))=TRUE,J660,VLOOKUP(J293,#REF!,2,FALSE))</f>
        <v>0</v>
      </c>
      <c r="K661" s="150">
        <f>IF(ISERROR(VLOOKUP(K293,#REF!,2,FALSE))=TRUE,K660,VLOOKUP(K293,#REF!,2,FALSE))</f>
        <v>0</v>
      </c>
      <c r="L661" s="150">
        <f>IF(ISERROR(VLOOKUP(L293,#REF!,2,FALSE))=TRUE,L660,VLOOKUP(L293,#REF!,2,FALSE))</f>
        <v>0</v>
      </c>
      <c r="M661" s="150">
        <f>IF(ISERROR(VLOOKUP(M293,#REF!,2,FALSE))=TRUE,M660,VLOOKUP(M293,#REF!,2,FALSE))</f>
        <v>0</v>
      </c>
      <c r="N661" s="150">
        <f>IF(ISERROR(VLOOKUP(N293,#REF!,2,FALSE))=TRUE,N660,VLOOKUP(N293,#REF!,2,FALSE))</f>
        <v>0</v>
      </c>
      <c r="O661" s="150">
        <f>IF(ISERROR(VLOOKUP(O293,#REF!,2,FALSE))=TRUE,O660,VLOOKUP(O293,#REF!,2,FALSE))</f>
        <v>0</v>
      </c>
      <c r="P661" s="150">
        <f>IF(ISERROR(VLOOKUP(P293,#REF!,2,FALSE))=TRUE,P660,VLOOKUP(P293,#REF!,2,FALSE))</f>
        <v>0</v>
      </c>
      <c r="Q661" s="150">
        <f>IF(ISERROR(VLOOKUP(Q293,#REF!,2,FALSE))=TRUE,Q660,VLOOKUP(Q293,#REF!,2,FALSE))</f>
        <v>0</v>
      </c>
      <c r="R661" s="150">
        <f>IF(ISERROR(VLOOKUP(R293,#REF!,2,FALSE))=TRUE,R660,VLOOKUP(R293,#REF!,2,FALSE))</f>
        <v>0</v>
      </c>
      <c r="S661" s="150">
        <f>IF(ISERROR(VLOOKUP(S293,#REF!,2,FALSE))=TRUE,S660,VLOOKUP(S293,#REF!,2,FALSE))</f>
        <v>0</v>
      </c>
    </row>
    <row r="662" spans="2:19" s="8" customFormat="1" ht="30" customHeight="1">
      <c r="B662" s="28"/>
      <c r="C662" s="79"/>
      <c r="D662" s="79"/>
      <c r="E662" s="150">
        <f>IF(ISERROR(VLOOKUP(E294,#REF!,2,FALSE))=TRUE,E661,VLOOKUP(E294,#REF!,2,FALSE))</f>
        <v>0</v>
      </c>
      <c r="F662" s="150">
        <f>IF(ISERROR(VLOOKUP(F294,#REF!,2,FALSE))=TRUE,F661,VLOOKUP(F294,#REF!,2,FALSE))</f>
        <v>0</v>
      </c>
      <c r="G662" s="150">
        <f>IF(ISERROR(VLOOKUP(G294,#REF!,2,FALSE))=TRUE,G661,VLOOKUP(G294,#REF!,2,FALSE))</f>
        <v>0</v>
      </c>
      <c r="H662" s="150">
        <f>IF(ISERROR(VLOOKUP(H294,#REF!,2,FALSE))=TRUE,H661,VLOOKUP(H294,#REF!,2,FALSE))</f>
        <v>0</v>
      </c>
      <c r="I662" s="150">
        <f>IF(ISERROR(VLOOKUP(I294,#REF!,2,FALSE))=TRUE,I661,VLOOKUP(I294,#REF!,2,FALSE))</f>
        <v>0</v>
      </c>
      <c r="J662" s="150">
        <f>IF(ISERROR(VLOOKUP(J294,#REF!,2,FALSE))=TRUE,J661,VLOOKUP(J294,#REF!,2,FALSE))</f>
        <v>0</v>
      </c>
      <c r="K662" s="150">
        <f>IF(ISERROR(VLOOKUP(K294,#REF!,2,FALSE))=TRUE,K661,VLOOKUP(K294,#REF!,2,FALSE))</f>
        <v>0</v>
      </c>
      <c r="L662" s="150">
        <f>IF(ISERROR(VLOOKUP(L294,#REF!,2,FALSE))=TRUE,L661,VLOOKUP(L294,#REF!,2,FALSE))</f>
        <v>0</v>
      </c>
      <c r="M662" s="150">
        <f>IF(ISERROR(VLOOKUP(M294,#REF!,2,FALSE))=TRUE,M661,VLOOKUP(M294,#REF!,2,FALSE))</f>
        <v>0</v>
      </c>
      <c r="N662" s="150">
        <f>IF(ISERROR(VLOOKUP(N294,#REF!,2,FALSE))=TRUE,N661,VLOOKUP(N294,#REF!,2,FALSE))</f>
        <v>0</v>
      </c>
      <c r="O662" s="150">
        <f>IF(ISERROR(VLOOKUP(O294,#REF!,2,FALSE))=TRUE,O661,VLOOKUP(O294,#REF!,2,FALSE))</f>
        <v>0</v>
      </c>
      <c r="P662" s="150">
        <f>IF(ISERROR(VLOOKUP(P294,#REF!,2,FALSE))=TRUE,P661,VLOOKUP(P294,#REF!,2,FALSE))</f>
        <v>0</v>
      </c>
      <c r="Q662" s="150">
        <f>IF(ISERROR(VLOOKUP(Q294,#REF!,2,FALSE))=TRUE,Q661,VLOOKUP(Q294,#REF!,2,FALSE))</f>
        <v>0</v>
      </c>
      <c r="R662" s="150">
        <f>IF(ISERROR(VLOOKUP(R294,#REF!,2,FALSE))=TRUE,R661,VLOOKUP(R294,#REF!,2,FALSE))</f>
        <v>0</v>
      </c>
      <c r="S662" s="150">
        <f>IF(ISERROR(VLOOKUP(S294,#REF!,2,FALSE))=TRUE,S661,VLOOKUP(S294,#REF!,2,FALSE))</f>
        <v>0</v>
      </c>
    </row>
    <row r="663" spans="2:19" s="8" customFormat="1" ht="30" customHeight="1">
      <c r="B663" s="28"/>
      <c r="C663" s="79"/>
      <c r="D663" s="79"/>
      <c r="E663" s="150">
        <f>IF(ISERROR(VLOOKUP(E295,#REF!,2,FALSE))=TRUE,E662,VLOOKUP(E295,#REF!,2,FALSE))</f>
        <v>0</v>
      </c>
      <c r="F663" s="150">
        <f>IF(ISERROR(VLOOKUP(F295,#REF!,2,FALSE))=TRUE,F662,VLOOKUP(F295,#REF!,2,FALSE))</f>
        <v>0</v>
      </c>
      <c r="G663" s="150">
        <f>IF(ISERROR(VLOOKUP(G295,#REF!,2,FALSE))=TRUE,G662,VLOOKUP(G295,#REF!,2,FALSE))</f>
        <v>0</v>
      </c>
      <c r="H663" s="150">
        <f>IF(ISERROR(VLOOKUP(H295,#REF!,2,FALSE))=TRUE,H662,VLOOKUP(H295,#REF!,2,FALSE))</f>
        <v>0</v>
      </c>
      <c r="I663" s="150">
        <f>IF(ISERROR(VLOOKUP(I295,#REF!,2,FALSE))=TRUE,I662,VLOOKUP(I295,#REF!,2,FALSE))</f>
        <v>0</v>
      </c>
      <c r="J663" s="150">
        <f>IF(ISERROR(VLOOKUP(J295,#REF!,2,FALSE))=TRUE,J662,VLOOKUP(J295,#REF!,2,FALSE))</f>
        <v>0</v>
      </c>
      <c r="K663" s="150">
        <f>IF(ISERROR(VLOOKUP(K295,#REF!,2,FALSE))=TRUE,K662,VLOOKUP(K295,#REF!,2,FALSE))</f>
        <v>0</v>
      </c>
      <c r="L663" s="150">
        <f>IF(ISERROR(VLOOKUP(L295,#REF!,2,FALSE))=TRUE,L662,VLOOKUP(L295,#REF!,2,FALSE))</f>
        <v>0</v>
      </c>
      <c r="M663" s="150">
        <f>IF(ISERROR(VLOOKUP(M295,#REF!,2,FALSE))=TRUE,M662,VLOOKUP(M295,#REF!,2,FALSE))</f>
        <v>0</v>
      </c>
      <c r="N663" s="150">
        <f>IF(ISERROR(VLOOKUP(N295,#REF!,2,FALSE))=TRUE,N662,VLOOKUP(N295,#REF!,2,FALSE))</f>
        <v>0</v>
      </c>
      <c r="O663" s="150">
        <f>IF(ISERROR(VLOOKUP(O295,#REF!,2,FALSE))=TRUE,O662,VLOOKUP(O295,#REF!,2,FALSE))</f>
        <v>0</v>
      </c>
      <c r="P663" s="150">
        <f>IF(ISERROR(VLOOKUP(P295,#REF!,2,FALSE))=TRUE,P662,VLOOKUP(P295,#REF!,2,FALSE))</f>
        <v>0</v>
      </c>
      <c r="Q663" s="150">
        <f>IF(ISERROR(VLOOKUP(Q295,#REF!,2,FALSE))=TRUE,Q662,VLOOKUP(Q295,#REF!,2,FALSE))</f>
        <v>0</v>
      </c>
      <c r="R663" s="150">
        <f>IF(ISERROR(VLOOKUP(R295,#REF!,2,FALSE))=TRUE,R662,VLOOKUP(R295,#REF!,2,FALSE))</f>
        <v>0</v>
      </c>
      <c r="S663" s="150">
        <f>IF(ISERROR(VLOOKUP(S295,#REF!,2,FALSE))=TRUE,S662,VLOOKUP(S295,#REF!,2,FALSE))</f>
        <v>0</v>
      </c>
    </row>
    <row r="664" spans="2:19" s="8" customFormat="1" ht="30" customHeight="1">
      <c r="B664" s="28"/>
      <c r="C664" s="79"/>
      <c r="D664" s="79"/>
      <c r="E664" s="150">
        <f>IF(ISERROR(VLOOKUP(E296,#REF!,2,FALSE))=TRUE,E663,VLOOKUP(E296,#REF!,2,FALSE))</f>
        <v>0</v>
      </c>
      <c r="F664" s="150">
        <f>IF(ISERROR(VLOOKUP(F296,#REF!,2,FALSE))=TRUE,F663,VLOOKUP(F296,#REF!,2,FALSE))</f>
        <v>0</v>
      </c>
      <c r="G664" s="150">
        <f>IF(ISERROR(VLOOKUP(G296,#REF!,2,FALSE))=TRUE,G663,VLOOKUP(G296,#REF!,2,FALSE))</f>
        <v>0</v>
      </c>
      <c r="H664" s="150">
        <f>IF(ISERROR(VLOOKUP(H296,#REF!,2,FALSE))=TRUE,H663,VLOOKUP(H296,#REF!,2,FALSE))</f>
        <v>0</v>
      </c>
      <c r="I664" s="150">
        <f>IF(ISERROR(VLOOKUP(I296,#REF!,2,FALSE))=TRUE,I663,VLOOKUP(I296,#REF!,2,FALSE))</f>
        <v>0</v>
      </c>
      <c r="J664" s="150">
        <f>IF(ISERROR(VLOOKUP(J296,#REF!,2,FALSE))=TRUE,J663,VLOOKUP(J296,#REF!,2,FALSE))</f>
        <v>0</v>
      </c>
      <c r="K664" s="150">
        <f>IF(ISERROR(VLOOKUP(K296,#REF!,2,FALSE))=TRUE,K663,VLOOKUP(K296,#REF!,2,FALSE))</f>
        <v>0</v>
      </c>
      <c r="L664" s="150">
        <f>IF(ISERROR(VLOOKUP(L296,#REF!,2,FALSE))=TRUE,L663,VLOOKUP(L296,#REF!,2,FALSE))</f>
        <v>0</v>
      </c>
      <c r="M664" s="150">
        <f>IF(ISERROR(VLOOKUP(M296,#REF!,2,FALSE))=TRUE,M663,VLOOKUP(M296,#REF!,2,FALSE))</f>
        <v>0</v>
      </c>
      <c r="N664" s="150">
        <f>IF(ISERROR(VLOOKUP(N296,#REF!,2,FALSE))=TRUE,N663,VLOOKUP(N296,#REF!,2,FALSE))</f>
        <v>0</v>
      </c>
      <c r="O664" s="150">
        <f>IF(ISERROR(VLOOKUP(O296,#REF!,2,FALSE))=TRUE,O663,VLOOKUP(O296,#REF!,2,FALSE))</f>
        <v>0</v>
      </c>
      <c r="P664" s="150">
        <f>IF(ISERROR(VLOOKUP(P296,#REF!,2,FALSE))=TRUE,P663,VLOOKUP(P296,#REF!,2,FALSE))</f>
        <v>0</v>
      </c>
      <c r="Q664" s="150">
        <f>IF(ISERROR(VLOOKUP(Q296,#REF!,2,FALSE))=TRUE,Q663,VLOOKUP(Q296,#REF!,2,FALSE))</f>
        <v>0</v>
      </c>
      <c r="R664" s="150">
        <f>IF(ISERROR(VLOOKUP(R296,#REF!,2,FALSE))=TRUE,R663,VLOOKUP(R296,#REF!,2,FALSE))</f>
        <v>0</v>
      </c>
      <c r="S664" s="150">
        <f>IF(ISERROR(VLOOKUP(S296,#REF!,2,FALSE))=TRUE,S663,VLOOKUP(S296,#REF!,2,FALSE))</f>
        <v>0</v>
      </c>
    </row>
    <row r="665" spans="2:19" s="8" customFormat="1" ht="30" customHeight="1">
      <c r="B665" s="28"/>
      <c r="C665" s="79"/>
      <c r="D665" s="79"/>
      <c r="E665" s="150">
        <f>IF(ISERROR(VLOOKUP(E297,#REF!,2,FALSE))=TRUE,E664,VLOOKUP(E297,#REF!,2,FALSE))</f>
        <v>0</v>
      </c>
      <c r="F665" s="150">
        <f>IF(ISERROR(VLOOKUP(F297,#REF!,2,FALSE))=TRUE,F664,VLOOKUP(F297,#REF!,2,FALSE))</f>
        <v>0</v>
      </c>
      <c r="G665" s="150">
        <f>IF(ISERROR(VLOOKUP(G297,#REF!,2,FALSE))=TRUE,G664,VLOOKUP(G297,#REF!,2,FALSE))</f>
        <v>0</v>
      </c>
      <c r="H665" s="150">
        <f>IF(ISERROR(VLOOKUP(H297,#REF!,2,FALSE))=TRUE,H664,VLOOKUP(H297,#REF!,2,FALSE))</f>
        <v>0</v>
      </c>
      <c r="I665" s="150">
        <f>IF(ISERROR(VLOOKUP(I297,#REF!,2,FALSE))=TRUE,I664,VLOOKUP(I297,#REF!,2,FALSE))</f>
        <v>0</v>
      </c>
      <c r="J665" s="150">
        <f>IF(ISERROR(VLOOKUP(J297,#REF!,2,FALSE))=TRUE,J664,VLOOKUP(J297,#REF!,2,FALSE))</f>
        <v>0</v>
      </c>
      <c r="K665" s="150">
        <f>IF(ISERROR(VLOOKUP(K297,#REF!,2,FALSE))=TRUE,K664,VLOOKUP(K297,#REF!,2,FALSE))</f>
        <v>0</v>
      </c>
      <c r="L665" s="150">
        <f>IF(ISERROR(VLOOKUP(L297,#REF!,2,FALSE))=TRUE,L664,VLOOKUP(L297,#REF!,2,FALSE))</f>
        <v>0</v>
      </c>
      <c r="M665" s="150">
        <f>IF(ISERROR(VLOOKUP(M297,#REF!,2,FALSE))=TRUE,M664,VLOOKUP(M297,#REF!,2,FALSE))</f>
        <v>0</v>
      </c>
      <c r="N665" s="150">
        <f>IF(ISERROR(VLOOKUP(N297,#REF!,2,FALSE))=TRUE,N664,VLOOKUP(N297,#REF!,2,FALSE))</f>
        <v>0</v>
      </c>
      <c r="O665" s="150">
        <f>IF(ISERROR(VLOOKUP(O297,#REF!,2,FALSE))=TRUE,O664,VLOOKUP(O297,#REF!,2,FALSE))</f>
        <v>0</v>
      </c>
      <c r="P665" s="150">
        <f>IF(ISERROR(VLOOKUP(P297,#REF!,2,FALSE))=TRUE,P664,VLOOKUP(P297,#REF!,2,FALSE))</f>
        <v>0</v>
      </c>
      <c r="Q665" s="150">
        <f>IF(ISERROR(VLOOKUP(Q297,#REF!,2,FALSE))=TRUE,Q664,VLOOKUP(Q297,#REF!,2,FALSE))</f>
        <v>0</v>
      </c>
      <c r="R665" s="150">
        <f>IF(ISERROR(VLOOKUP(R297,#REF!,2,FALSE))=TRUE,R664,VLOOKUP(R297,#REF!,2,FALSE))</f>
        <v>0</v>
      </c>
      <c r="S665" s="150">
        <f>IF(ISERROR(VLOOKUP(S297,#REF!,2,FALSE))=TRUE,S664,VLOOKUP(S297,#REF!,2,FALSE))</f>
        <v>0</v>
      </c>
    </row>
    <row r="666" spans="2:19" s="8" customFormat="1" ht="30" customHeight="1">
      <c r="B666" s="28"/>
      <c r="C666" s="79"/>
      <c r="D666" s="79"/>
      <c r="E666" s="150">
        <f>IF(ISERROR(VLOOKUP(E298,#REF!,2,FALSE))=TRUE,E665,VLOOKUP(E298,#REF!,2,FALSE))</f>
        <v>0</v>
      </c>
      <c r="F666" s="150">
        <f>IF(ISERROR(VLOOKUP(F298,#REF!,2,FALSE))=TRUE,F665,VLOOKUP(F298,#REF!,2,FALSE))</f>
        <v>0</v>
      </c>
      <c r="G666" s="150">
        <f>IF(ISERROR(VLOOKUP(G298,#REF!,2,FALSE))=TRUE,G665,VLOOKUP(G298,#REF!,2,FALSE))</f>
        <v>0</v>
      </c>
      <c r="H666" s="150">
        <f>IF(ISERROR(VLOOKUP(H298,#REF!,2,FALSE))=TRUE,H665,VLOOKUP(H298,#REF!,2,FALSE))</f>
        <v>0</v>
      </c>
      <c r="I666" s="150">
        <f>IF(ISERROR(VLOOKUP(I298,#REF!,2,FALSE))=TRUE,I665,VLOOKUP(I298,#REF!,2,FALSE))</f>
        <v>0</v>
      </c>
      <c r="J666" s="150">
        <f>IF(ISERROR(VLOOKUP(J298,#REF!,2,FALSE))=TRUE,J665,VLOOKUP(J298,#REF!,2,FALSE))</f>
        <v>0</v>
      </c>
      <c r="K666" s="150">
        <f>IF(ISERROR(VLOOKUP(K298,#REF!,2,FALSE))=TRUE,K665,VLOOKUP(K298,#REF!,2,FALSE))</f>
        <v>0</v>
      </c>
      <c r="L666" s="150">
        <f>IF(ISERROR(VLOOKUP(L298,#REF!,2,FALSE))=TRUE,L665,VLOOKUP(L298,#REF!,2,FALSE))</f>
        <v>0</v>
      </c>
      <c r="M666" s="150">
        <f>IF(ISERROR(VLOOKUP(M298,#REF!,2,FALSE))=TRUE,M665,VLOOKUP(M298,#REF!,2,FALSE))</f>
        <v>0</v>
      </c>
      <c r="N666" s="150">
        <f>IF(ISERROR(VLOOKUP(N298,#REF!,2,FALSE))=TRUE,N665,VLOOKUP(N298,#REF!,2,FALSE))</f>
        <v>0</v>
      </c>
      <c r="O666" s="150">
        <f>IF(ISERROR(VLOOKUP(O298,#REF!,2,FALSE))=TRUE,O665,VLOOKUP(O298,#REF!,2,FALSE))</f>
        <v>0</v>
      </c>
      <c r="P666" s="150">
        <f>IF(ISERROR(VLOOKUP(P298,#REF!,2,FALSE))=TRUE,P665,VLOOKUP(P298,#REF!,2,FALSE))</f>
        <v>0</v>
      </c>
      <c r="Q666" s="150">
        <f>IF(ISERROR(VLOOKUP(Q298,#REF!,2,FALSE))=TRUE,Q665,VLOOKUP(Q298,#REF!,2,FALSE))</f>
        <v>0</v>
      </c>
      <c r="R666" s="150">
        <f>IF(ISERROR(VLOOKUP(R298,#REF!,2,FALSE))=TRUE,R665,VLOOKUP(R298,#REF!,2,FALSE))</f>
        <v>0</v>
      </c>
      <c r="S666" s="150">
        <f>IF(ISERROR(VLOOKUP(S298,#REF!,2,FALSE))=TRUE,S665,VLOOKUP(S298,#REF!,2,FALSE))</f>
        <v>0</v>
      </c>
    </row>
    <row r="667" spans="2:19" s="8" customFormat="1" ht="30" customHeight="1">
      <c r="B667" s="28"/>
      <c r="C667" s="79"/>
      <c r="D667" s="79"/>
      <c r="E667" s="150">
        <f>IF(ISERROR(VLOOKUP(E299,#REF!,2,FALSE))=TRUE,E666,VLOOKUP(E299,#REF!,2,FALSE))</f>
        <v>0</v>
      </c>
      <c r="F667" s="150">
        <f>IF(ISERROR(VLOOKUP(F299,#REF!,2,FALSE))=TRUE,F666,VLOOKUP(F299,#REF!,2,FALSE))</f>
        <v>0</v>
      </c>
      <c r="G667" s="150">
        <f>IF(ISERROR(VLOOKUP(G299,#REF!,2,FALSE))=TRUE,G666,VLOOKUP(G299,#REF!,2,FALSE))</f>
        <v>0</v>
      </c>
      <c r="H667" s="150">
        <f>IF(ISERROR(VLOOKUP(H299,#REF!,2,FALSE))=TRUE,H666,VLOOKUP(H299,#REF!,2,FALSE))</f>
        <v>0</v>
      </c>
      <c r="I667" s="150">
        <f>IF(ISERROR(VLOOKUP(I299,#REF!,2,FALSE))=TRUE,I666,VLOOKUP(I299,#REF!,2,FALSE))</f>
        <v>0</v>
      </c>
      <c r="J667" s="150">
        <f>IF(ISERROR(VLOOKUP(J299,#REF!,2,FALSE))=TRUE,J666,VLOOKUP(J299,#REF!,2,FALSE))</f>
        <v>0</v>
      </c>
      <c r="K667" s="150">
        <f>IF(ISERROR(VLOOKUP(K299,#REF!,2,FALSE))=TRUE,K666,VLOOKUP(K299,#REF!,2,FALSE))</f>
        <v>0</v>
      </c>
      <c r="L667" s="150">
        <f>IF(ISERROR(VLOOKUP(L299,#REF!,2,FALSE))=TRUE,L666,VLOOKUP(L299,#REF!,2,FALSE))</f>
        <v>0</v>
      </c>
      <c r="M667" s="150">
        <f>IF(ISERROR(VLOOKUP(M299,#REF!,2,FALSE))=TRUE,M666,VLOOKUP(M299,#REF!,2,FALSE))</f>
        <v>0</v>
      </c>
      <c r="N667" s="150">
        <f>IF(ISERROR(VLOOKUP(N299,#REF!,2,FALSE))=TRUE,N666,VLOOKUP(N299,#REF!,2,FALSE))</f>
        <v>0</v>
      </c>
      <c r="O667" s="150">
        <f>IF(ISERROR(VLOOKUP(O299,#REF!,2,FALSE))=TRUE,O666,VLOOKUP(O299,#REF!,2,FALSE))</f>
        <v>0</v>
      </c>
      <c r="P667" s="150">
        <f>IF(ISERROR(VLOOKUP(P299,#REF!,2,FALSE))=TRUE,P666,VLOOKUP(P299,#REF!,2,FALSE))</f>
        <v>0</v>
      </c>
      <c r="Q667" s="150">
        <f>IF(ISERROR(VLOOKUP(Q299,#REF!,2,FALSE))=TRUE,Q666,VLOOKUP(Q299,#REF!,2,FALSE))</f>
        <v>0</v>
      </c>
      <c r="R667" s="150">
        <f>IF(ISERROR(VLOOKUP(R299,#REF!,2,FALSE))=TRUE,R666,VLOOKUP(R299,#REF!,2,FALSE))</f>
        <v>0</v>
      </c>
      <c r="S667" s="150">
        <f>IF(ISERROR(VLOOKUP(S299,#REF!,2,FALSE))=TRUE,S666,VLOOKUP(S299,#REF!,2,FALSE))</f>
        <v>0</v>
      </c>
    </row>
    <row r="668" spans="2:19" s="8" customFormat="1" ht="30" customHeight="1">
      <c r="B668" s="28"/>
      <c r="C668" s="79"/>
      <c r="D668" s="79"/>
      <c r="E668" s="150">
        <f>IF(ISERROR(VLOOKUP(E300,#REF!,2,FALSE))=TRUE,E667,VLOOKUP(E300,#REF!,2,FALSE))</f>
        <v>0</v>
      </c>
      <c r="F668" s="150">
        <f>IF(ISERROR(VLOOKUP(F300,#REF!,2,FALSE))=TRUE,F667,VLOOKUP(F300,#REF!,2,FALSE))</f>
        <v>0</v>
      </c>
      <c r="G668" s="150">
        <f>IF(ISERROR(VLOOKUP(G300,#REF!,2,FALSE))=TRUE,G667,VLOOKUP(G300,#REF!,2,FALSE))</f>
        <v>0</v>
      </c>
      <c r="H668" s="150">
        <f>IF(ISERROR(VLOOKUP(H300,#REF!,2,FALSE))=TRUE,H667,VLOOKUP(H300,#REF!,2,FALSE))</f>
        <v>0</v>
      </c>
      <c r="I668" s="150">
        <f>IF(ISERROR(VLOOKUP(I300,#REF!,2,FALSE))=TRUE,I667,VLOOKUP(I300,#REF!,2,FALSE))</f>
        <v>0</v>
      </c>
      <c r="J668" s="150">
        <f>IF(ISERROR(VLOOKUP(J300,#REF!,2,FALSE))=TRUE,J667,VLOOKUP(J300,#REF!,2,FALSE))</f>
        <v>0</v>
      </c>
      <c r="K668" s="150">
        <f>IF(ISERROR(VLOOKUP(K300,#REF!,2,FALSE))=TRUE,K667,VLOOKUP(K300,#REF!,2,FALSE))</f>
        <v>0</v>
      </c>
      <c r="L668" s="150">
        <f>IF(ISERROR(VLOOKUP(L300,#REF!,2,FALSE))=TRUE,L667,VLOOKUP(L300,#REF!,2,FALSE))</f>
        <v>0</v>
      </c>
      <c r="M668" s="150">
        <f>IF(ISERROR(VLOOKUP(M300,#REF!,2,FALSE))=TRUE,M667,VLOOKUP(M300,#REF!,2,FALSE))</f>
        <v>0</v>
      </c>
      <c r="N668" s="150">
        <f>IF(ISERROR(VLOOKUP(N300,#REF!,2,FALSE))=TRUE,N667,VLOOKUP(N300,#REF!,2,FALSE))</f>
        <v>0</v>
      </c>
      <c r="O668" s="150">
        <f>IF(ISERROR(VLOOKUP(O300,#REF!,2,FALSE))=TRUE,O667,VLOOKUP(O300,#REF!,2,FALSE))</f>
        <v>0</v>
      </c>
      <c r="P668" s="150">
        <f>IF(ISERROR(VLOOKUP(P300,#REF!,2,FALSE))=TRUE,P667,VLOOKUP(P300,#REF!,2,FALSE))</f>
        <v>0</v>
      </c>
      <c r="Q668" s="150">
        <f>IF(ISERROR(VLOOKUP(Q300,#REF!,2,FALSE))=TRUE,Q667,VLOOKUP(Q300,#REF!,2,FALSE))</f>
        <v>0</v>
      </c>
      <c r="R668" s="150">
        <f>IF(ISERROR(VLOOKUP(R300,#REF!,2,FALSE))=TRUE,R667,VLOOKUP(R300,#REF!,2,FALSE))</f>
        <v>0</v>
      </c>
      <c r="S668" s="150">
        <f>IF(ISERROR(VLOOKUP(S300,#REF!,2,FALSE))=TRUE,S667,VLOOKUP(S300,#REF!,2,FALSE))</f>
        <v>0</v>
      </c>
    </row>
    <row r="669" spans="2:19" s="8" customFormat="1" ht="30" customHeight="1">
      <c r="B669" s="28"/>
      <c r="C669" s="79"/>
      <c r="D669" s="79"/>
      <c r="E669" s="150">
        <f>IF(ISERROR(VLOOKUP(E301,#REF!,2,FALSE))=TRUE,E668,VLOOKUP(E301,#REF!,2,FALSE))</f>
        <v>0</v>
      </c>
      <c r="F669" s="150">
        <f>IF(ISERROR(VLOOKUP(F301,#REF!,2,FALSE))=TRUE,F668,VLOOKUP(F301,#REF!,2,FALSE))</f>
        <v>0</v>
      </c>
      <c r="G669" s="150">
        <f>IF(ISERROR(VLOOKUP(G301,#REF!,2,FALSE))=TRUE,G668,VLOOKUP(G301,#REF!,2,FALSE))</f>
        <v>0</v>
      </c>
      <c r="H669" s="150">
        <f>IF(ISERROR(VLOOKUP(H301,#REF!,2,FALSE))=TRUE,H668,VLOOKUP(H301,#REF!,2,FALSE))</f>
        <v>0</v>
      </c>
      <c r="I669" s="150">
        <f>IF(ISERROR(VLOOKUP(I301,#REF!,2,FALSE))=TRUE,I668,VLOOKUP(I301,#REF!,2,FALSE))</f>
        <v>0</v>
      </c>
      <c r="J669" s="150">
        <f>IF(ISERROR(VLOOKUP(J301,#REF!,2,FALSE))=TRUE,J668,VLOOKUP(J301,#REF!,2,FALSE))</f>
        <v>0</v>
      </c>
      <c r="K669" s="150">
        <f>IF(ISERROR(VLOOKUP(K301,#REF!,2,FALSE))=TRUE,K668,VLOOKUP(K301,#REF!,2,FALSE))</f>
        <v>0</v>
      </c>
      <c r="L669" s="150">
        <f>IF(ISERROR(VLOOKUP(L301,#REF!,2,FALSE))=TRUE,L668,VLOOKUP(L301,#REF!,2,FALSE))</f>
        <v>0</v>
      </c>
      <c r="M669" s="150">
        <f>IF(ISERROR(VLOOKUP(M301,#REF!,2,FALSE))=TRUE,M668,VLOOKUP(M301,#REF!,2,FALSE))</f>
        <v>0</v>
      </c>
      <c r="N669" s="150">
        <f>IF(ISERROR(VLOOKUP(N301,#REF!,2,FALSE))=TRUE,N668,VLOOKUP(N301,#REF!,2,FALSE))</f>
        <v>0</v>
      </c>
      <c r="O669" s="150">
        <f>IF(ISERROR(VLOOKUP(O301,#REF!,2,FALSE))=TRUE,O668,VLOOKUP(O301,#REF!,2,FALSE))</f>
        <v>0</v>
      </c>
      <c r="P669" s="150">
        <f>IF(ISERROR(VLOOKUP(P301,#REF!,2,FALSE))=TRUE,P668,VLOOKUP(P301,#REF!,2,FALSE))</f>
        <v>0</v>
      </c>
      <c r="Q669" s="150">
        <f>IF(ISERROR(VLOOKUP(Q301,#REF!,2,FALSE))=TRUE,Q668,VLOOKUP(Q301,#REF!,2,FALSE))</f>
        <v>0</v>
      </c>
      <c r="R669" s="150">
        <f>IF(ISERROR(VLOOKUP(R301,#REF!,2,FALSE))=TRUE,R668,VLOOKUP(R301,#REF!,2,FALSE))</f>
        <v>0</v>
      </c>
      <c r="S669" s="150">
        <f>IF(ISERROR(VLOOKUP(S301,#REF!,2,FALSE))=TRUE,S668,VLOOKUP(S301,#REF!,2,FALSE))</f>
        <v>0</v>
      </c>
    </row>
    <row r="670" spans="2:19" s="8" customFormat="1" ht="30" customHeight="1">
      <c r="B670" s="28"/>
      <c r="C670" s="79"/>
      <c r="D670" s="79"/>
      <c r="E670" s="150">
        <f>IF(ISERROR(VLOOKUP(E302,#REF!,2,FALSE))=TRUE,E669,VLOOKUP(E302,#REF!,2,FALSE))</f>
        <v>0</v>
      </c>
      <c r="F670" s="150">
        <f>IF(ISERROR(VLOOKUP(F302,#REF!,2,FALSE))=TRUE,F669,VLOOKUP(F302,#REF!,2,FALSE))</f>
        <v>0</v>
      </c>
      <c r="G670" s="150">
        <f>IF(ISERROR(VLOOKUP(G302,#REF!,2,FALSE))=TRUE,G669,VLOOKUP(G302,#REF!,2,FALSE))</f>
        <v>0</v>
      </c>
      <c r="H670" s="150">
        <f>IF(ISERROR(VLOOKUP(H302,#REF!,2,FALSE))=TRUE,H669,VLOOKUP(H302,#REF!,2,FALSE))</f>
        <v>0</v>
      </c>
      <c r="I670" s="150">
        <f>IF(ISERROR(VLOOKUP(I302,#REF!,2,FALSE))=TRUE,I669,VLOOKUP(I302,#REF!,2,FALSE))</f>
        <v>0</v>
      </c>
      <c r="J670" s="150">
        <f>IF(ISERROR(VLOOKUP(J302,#REF!,2,FALSE))=TRUE,J669,VLOOKUP(J302,#REF!,2,FALSE))</f>
        <v>0</v>
      </c>
      <c r="K670" s="150">
        <f>IF(ISERROR(VLOOKUP(K302,#REF!,2,FALSE))=TRUE,K669,VLOOKUP(K302,#REF!,2,FALSE))</f>
        <v>0</v>
      </c>
      <c r="L670" s="150">
        <f>IF(ISERROR(VLOOKUP(L302,#REF!,2,FALSE))=TRUE,L669,VLOOKUP(L302,#REF!,2,FALSE))</f>
        <v>0</v>
      </c>
      <c r="M670" s="150">
        <f>IF(ISERROR(VLOOKUP(M302,#REF!,2,FALSE))=TRUE,M669,VLOOKUP(M302,#REF!,2,FALSE))</f>
        <v>0</v>
      </c>
      <c r="N670" s="150">
        <f>IF(ISERROR(VLOOKUP(N302,#REF!,2,FALSE))=TRUE,N669,VLOOKUP(N302,#REF!,2,FALSE))</f>
        <v>0</v>
      </c>
      <c r="O670" s="150">
        <f>IF(ISERROR(VLOOKUP(O302,#REF!,2,FALSE))=TRUE,O669,VLOOKUP(O302,#REF!,2,FALSE))</f>
        <v>0</v>
      </c>
      <c r="P670" s="150">
        <f>IF(ISERROR(VLOOKUP(P302,#REF!,2,FALSE))=TRUE,P669,VLOOKUP(P302,#REF!,2,FALSE))</f>
        <v>0</v>
      </c>
      <c r="Q670" s="150">
        <f>IF(ISERROR(VLOOKUP(Q302,#REF!,2,FALSE))=TRUE,Q669,VLOOKUP(Q302,#REF!,2,FALSE))</f>
        <v>0</v>
      </c>
      <c r="R670" s="150">
        <f>IF(ISERROR(VLOOKUP(R302,#REF!,2,FALSE))=TRUE,R669,VLOOKUP(R302,#REF!,2,FALSE))</f>
        <v>0</v>
      </c>
      <c r="S670" s="150">
        <f>IF(ISERROR(VLOOKUP(S302,#REF!,2,FALSE))=TRUE,S669,VLOOKUP(S302,#REF!,2,FALSE))</f>
        <v>0</v>
      </c>
    </row>
    <row r="671" spans="2:19" s="8" customFormat="1" ht="30" customHeight="1">
      <c r="B671" s="28"/>
      <c r="C671" s="79"/>
      <c r="D671" s="79"/>
      <c r="E671" s="150">
        <f>IF(ISERROR(VLOOKUP(E303,#REF!,2,FALSE))=TRUE,E670,VLOOKUP(E303,#REF!,2,FALSE))</f>
        <v>0</v>
      </c>
      <c r="F671" s="150">
        <f>IF(ISERROR(VLOOKUP(F303,#REF!,2,FALSE))=TRUE,F670,VLOOKUP(F303,#REF!,2,FALSE))</f>
        <v>0</v>
      </c>
      <c r="G671" s="150">
        <f>IF(ISERROR(VLOOKUP(G303,#REF!,2,FALSE))=TRUE,G670,VLOOKUP(G303,#REF!,2,FALSE))</f>
        <v>0</v>
      </c>
      <c r="H671" s="150">
        <f>IF(ISERROR(VLOOKUP(H303,#REF!,2,FALSE))=TRUE,H670,VLOOKUP(H303,#REF!,2,FALSE))</f>
        <v>0</v>
      </c>
      <c r="I671" s="150">
        <f>IF(ISERROR(VLOOKUP(I303,#REF!,2,FALSE))=TRUE,I670,VLOOKUP(I303,#REF!,2,FALSE))</f>
        <v>0</v>
      </c>
      <c r="J671" s="150">
        <f>IF(ISERROR(VLOOKUP(J303,#REF!,2,FALSE))=TRUE,J670,VLOOKUP(J303,#REF!,2,FALSE))</f>
        <v>0</v>
      </c>
      <c r="K671" s="150">
        <f>IF(ISERROR(VLOOKUP(K303,#REF!,2,FALSE))=TRUE,K670,VLOOKUP(K303,#REF!,2,FALSE))</f>
        <v>0</v>
      </c>
      <c r="L671" s="150">
        <f>IF(ISERROR(VLOOKUP(L303,#REF!,2,FALSE))=TRUE,L670,VLOOKUP(L303,#REF!,2,FALSE))</f>
        <v>0</v>
      </c>
      <c r="M671" s="150">
        <f>IF(ISERROR(VLOOKUP(M303,#REF!,2,FALSE))=TRUE,M670,VLOOKUP(M303,#REF!,2,FALSE))</f>
        <v>0</v>
      </c>
      <c r="N671" s="150">
        <f>IF(ISERROR(VLOOKUP(N303,#REF!,2,FALSE))=TRUE,N670,VLOOKUP(N303,#REF!,2,FALSE))</f>
        <v>0</v>
      </c>
      <c r="O671" s="150">
        <f>IF(ISERROR(VLOOKUP(O303,#REF!,2,FALSE))=TRUE,O670,VLOOKUP(O303,#REF!,2,FALSE))</f>
        <v>0</v>
      </c>
      <c r="P671" s="150">
        <f>IF(ISERROR(VLOOKUP(P303,#REF!,2,FALSE))=TRUE,P670,VLOOKUP(P303,#REF!,2,FALSE))</f>
        <v>0</v>
      </c>
      <c r="Q671" s="150">
        <f>IF(ISERROR(VLOOKUP(Q303,#REF!,2,FALSE))=TRUE,Q670,VLOOKUP(Q303,#REF!,2,FALSE))</f>
        <v>0</v>
      </c>
      <c r="R671" s="150">
        <f>IF(ISERROR(VLOOKUP(R303,#REF!,2,FALSE))=TRUE,R670,VLOOKUP(R303,#REF!,2,FALSE))</f>
        <v>0</v>
      </c>
      <c r="S671" s="150">
        <f>IF(ISERROR(VLOOKUP(S303,#REF!,2,FALSE))=TRUE,S670,VLOOKUP(S303,#REF!,2,FALSE))</f>
        <v>0</v>
      </c>
    </row>
    <row r="672" spans="2:19" s="8" customFormat="1" ht="30" customHeight="1">
      <c r="B672" s="28"/>
      <c r="C672" s="79"/>
      <c r="D672" s="79"/>
      <c r="E672" s="150">
        <f>IF(ISERROR(VLOOKUP(E304,#REF!,2,FALSE))=TRUE,E671,VLOOKUP(E304,#REF!,2,FALSE))</f>
        <v>0</v>
      </c>
      <c r="F672" s="150">
        <f>IF(ISERROR(VLOOKUP(F304,#REF!,2,FALSE))=TRUE,F671,VLOOKUP(F304,#REF!,2,FALSE))</f>
        <v>0</v>
      </c>
      <c r="G672" s="150">
        <f>IF(ISERROR(VLOOKUP(G304,#REF!,2,FALSE))=TRUE,G671,VLOOKUP(G304,#REF!,2,FALSE))</f>
        <v>0</v>
      </c>
      <c r="H672" s="150">
        <f>IF(ISERROR(VLOOKUP(H304,#REF!,2,FALSE))=TRUE,H671,VLOOKUP(H304,#REF!,2,FALSE))</f>
        <v>0</v>
      </c>
      <c r="I672" s="150">
        <f>IF(ISERROR(VLOOKUP(I304,#REF!,2,FALSE))=TRUE,I671,VLOOKUP(I304,#REF!,2,FALSE))</f>
        <v>0</v>
      </c>
      <c r="J672" s="150">
        <f>IF(ISERROR(VLOOKUP(J304,#REF!,2,FALSE))=TRUE,J671,VLOOKUP(J304,#REF!,2,FALSE))</f>
        <v>0</v>
      </c>
      <c r="K672" s="150">
        <f>IF(ISERROR(VLOOKUP(K304,#REF!,2,FALSE))=TRUE,K671,VLOOKUP(K304,#REF!,2,FALSE))</f>
        <v>0</v>
      </c>
      <c r="L672" s="150">
        <f>IF(ISERROR(VLOOKUP(L304,#REF!,2,FALSE))=TRUE,L671,VLOOKUP(L304,#REF!,2,FALSE))</f>
        <v>0</v>
      </c>
      <c r="M672" s="150">
        <f>IF(ISERROR(VLOOKUP(M304,#REF!,2,FALSE))=TRUE,M671,VLOOKUP(M304,#REF!,2,FALSE))</f>
        <v>0</v>
      </c>
      <c r="N672" s="150">
        <f>IF(ISERROR(VLOOKUP(N304,#REF!,2,FALSE))=TRUE,N671,VLOOKUP(N304,#REF!,2,FALSE))</f>
        <v>0</v>
      </c>
      <c r="O672" s="150">
        <f>IF(ISERROR(VLOOKUP(O304,#REF!,2,FALSE))=TRUE,O671,VLOOKUP(O304,#REF!,2,FALSE))</f>
        <v>0</v>
      </c>
      <c r="P672" s="150">
        <f>IF(ISERROR(VLOOKUP(P304,#REF!,2,FALSE))=TRUE,P671,VLOOKUP(P304,#REF!,2,FALSE))</f>
        <v>0</v>
      </c>
      <c r="Q672" s="150">
        <f>IF(ISERROR(VLOOKUP(Q304,#REF!,2,FALSE))=TRUE,Q671,VLOOKUP(Q304,#REF!,2,FALSE))</f>
        <v>0</v>
      </c>
      <c r="R672" s="150">
        <f>IF(ISERROR(VLOOKUP(R304,#REF!,2,FALSE))=TRUE,R671,VLOOKUP(R304,#REF!,2,FALSE))</f>
        <v>0</v>
      </c>
      <c r="S672" s="150">
        <f>IF(ISERROR(VLOOKUP(S304,#REF!,2,FALSE))=TRUE,S671,VLOOKUP(S304,#REF!,2,FALSE))</f>
        <v>0</v>
      </c>
    </row>
    <row r="673" spans="2:19" s="8" customFormat="1" ht="30" customHeight="1">
      <c r="B673" s="28"/>
      <c r="C673" s="79"/>
      <c r="D673" s="79"/>
      <c r="E673" s="150">
        <f>IF(ISERROR(VLOOKUP(E305,#REF!,2,FALSE))=TRUE,E672,VLOOKUP(E305,#REF!,2,FALSE))</f>
        <v>0</v>
      </c>
      <c r="F673" s="150">
        <f>IF(ISERROR(VLOOKUP(F305,#REF!,2,FALSE))=TRUE,F672,VLOOKUP(F305,#REF!,2,FALSE))</f>
        <v>0</v>
      </c>
      <c r="G673" s="150">
        <f>IF(ISERROR(VLOOKUP(G305,#REF!,2,FALSE))=TRUE,G672,VLOOKUP(G305,#REF!,2,FALSE))</f>
        <v>0</v>
      </c>
      <c r="H673" s="150">
        <f>IF(ISERROR(VLOOKUP(H305,#REF!,2,FALSE))=TRUE,H672,VLOOKUP(H305,#REF!,2,FALSE))</f>
        <v>0</v>
      </c>
      <c r="I673" s="150">
        <f>IF(ISERROR(VLOOKUP(I305,#REF!,2,FALSE))=TRUE,I672,VLOOKUP(I305,#REF!,2,FALSE))</f>
        <v>0</v>
      </c>
      <c r="J673" s="150">
        <f>IF(ISERROR(VLOOKUP(J305,#REF!,2,FALSE))=TRUE,J672,VLOOKUP(J305,#REF!,2,FALSE))</f>
        <v>0</v>
      </c>
      <c r="K673" s="150">
        <f>IF(ISERROR(VLOOKUP(K305,#REF!,2,FALSE))=TRUE,K672,VLOOKUP(K305,#REF!,2,FALSE))</f>
        <v>0</v>
      </c>
      <c r="L673" s="150">
        <f>IF(ISERROR(VLOOKUP(L305,#REF!,2,FALSE))=TRUE,L672,VLOOKUP(L305,#REF!,2,FALSE))</f>
        <v>0</v>
      </c>
      <c r="M673" s="150">
        <f>IF(ISERROR(VLOOKUP(M305,#REF!,2,FALSE))=TRUE,M672,VLOOKUP(M305,#REF!,2,FALSE))</f>
        <v>0</v>
      </c>
      <c r="N673" s="150">
        <f>IF(ISERROR(VLOOKUP(N305,#REF!,2,FALSE))=TRUE,N672,VLOOKUP(N305,#REF!,2,FALSE))</f>
        <v>0</v>
      </c>
      <c r="O673" s="150">
        <f>IF(ISERROR(VLOOKUP(O305,#REF!,2,FALSE))=TRUE,O672,VLOOKUP(O305,#REF!,2,FALSE))</f>
        <v>0</v>
      </c>
      <c r="P673" s="150">
        <f>IF(ISERROR(VLOOKUP(P305,#REF!,2,FALSE))=TRUE,P672,VLOOKUP(P305,#REF!,2,FALSE))</f>
        <v>0</v>
      </c>
      <c r="Q673" s="150">
        <f>IF(ISERROR(VLOOKUP(Q305,#REF!,2,FALSE))=TRUE,Q672,VLOOKUP(Q305,#REF!,2,FALSE))</f>
        <v>0</v>
      </c>
      <c r="R673" s="150">
        <f>IF(ISERROR(VLOOKUP(R305,#REF!,2,FALSE))=TRUE,R672,VLOOKUP(R305,#REF!,2,FALSE))</f>
        <v>0</v>
      </c>
      <c r="S673" s="150">
        <f>IF(ISERROR(VLOOKUP(S305,#REF!,2,FALSE))=TRUE,S672,VLOOKUP(S305,#REF!,2,FALSE))</f>
        <v>0</v>
      </c>
    </row>
    <row r="674" spans="2:19" s="8" customFormat="1" ht="30" customHeight="1">
      <c r="B674" s="28"/>
      <c r="C674" s="79"/>
      <c r="D674" s="79"/>
      <c r="E674" s="150">
        <f>IF(ISERROR(VLOOKUP(E306,#REF!,2,FALSE))=TRUE,E673,VLOOKUP(E306,#REF!,2,FALSE))</f>
        <v>0</v>
      </c>
      <c r="F674" s="150">
        <f>IF(ISERROR(VLOOKUP(F306,#REF!,2,FALSE))=TRUE,F673,VLOOKUP(F306,#REF!,2,FALSE))</f>
        <v>0</v>
      </c>
      <c r="G674" s="150">
        <f>IF(ISERROR(VLOOKUP(G306,#REF!,2,FALSE))=TRUE,G673,VLOOKUP(G306,#REF!,2,FALSE))</f>
        <v>0</v>
      </c>
      <c r="H674" s="150">
        <f>IF(ISERROR(VLOOKUP(H306,#REF!,2,FALSE))=TRUE,H673,VLOOKUP(H306,#REF!,2,FALSE))</f>
        <v>0</v>
      </c>
      <c r="I674" s="150">
        <f>IF(ISERROR(VLOOKUP(I306,#REF!,2,FALSE))=TRUE,I673,VLOOKUP(I306,#REF!,2,FALSE))</f>
        <v>0</v>
      </c>
      <c r="J674" s="150">
        <f>IF(ISERROR(VLOOKUP(J306,#REF!,2,FALSE))=TRUE,J673,VLOOKUP(J306,#REF!,2,FALSE))</f>
        <v>0</v>
      </c>
      <c r="K674" s="150">
        <f>IF(ISERROR(VLOOKUP(K306,#REF!,2,FALSE))=TRUE,K673,VLOOKUP(K306,#REF!,2,FALSE))</f>
        <v>0</v>
      </c>
      <c r="L674" s="150">
        <f>IF(ISERROR(VLOOKUP(L306,#REF!,2,FALSE))=TRUE,L673,VLOOKUP(L306,#REF!,2,FALSE))</f>
        <v>0</v>
      </c>
      <c r="M674" s="150">
        <f>IF(ISERROR(VLOOKUP(M306,#REF!,2,FALSE))=TRUE,M673,VLOOKUP(M306,#REF!,2,FALSE))</f>
        <v>0</v>
      </c>
      <c r="N674" s="150">
        <f>IF(ISERROR(VLOOKUP(N306,#REF!,2,FALSE))=TRUE,N673,VLOOKUP(N306,#REF!,2,FALSE))</f>
        <v>0</v>
      </c>
      <c r="O674" s="150">
        <f>IF(ISERROR(VLOOKUP(O306,#REF!,2,FALSE))=TRUE,O673,VLOOKUP(O306,#REF!,2,FALSE))</f>
        <v>0</v>
      </c>
      <c r="P674" s="150">
        <f>IF(ISERROR(VLOOKUP(P306,#REF!,2,FALSE))=TRUE,P673,VLOOKUP(P306,#REF!,2,FALSE))</f>
        <v>0</v>
      </c>
      <c r="Q674" s="150">
        <f>IF(ISERROR(VLOOKUP(Q306,#REF!,2,FALSE))=TRUE,Q673,VLOOKUP(Q306,#REF!,2,FALSE))</f>
        <v>0</v>
      </c>
      <c r="R674" s="150">
        <f>IF(ISERROR(VLOOKUP(R306,#REF!,2,FALSE))=TRUE,R673,VLOOKUP(R306,#REF!,2,FALSE))</f>
        <v>0</v>
      </c>
      <c r="S674" s="150">
        <f>IF(ISERROR(VLOOKUP(S306,#REF!,2,FALSE))=TRUE,S673,VLOOKUP(S306,#REF!,2,FALSE))</f>
        <v>0</v>
      </c>
    </row>
    <row r="675" spans="2:19" s="8" customFormat="1" ht="30" customHeight="1">
      <c r="B675" s="28"/>
      <c r="C675" s="79"/>
      <c r="D675" s="79"/>
      <c r="E675" s="150">
        <f>IF(ISERROR(VLOOKUP(E307,#REF!,2,FALSE))=TRUE,E674,VLOOKUP(E307,#REF!,2,FALSE))</f>
        <v>0</v>
      </c>
      <c r="F675" s="150">
        <f>IF(ISERROR(VLOOKUP(F307,#REF!,2,FALSE))=TRUE,F674,VLOOKUP(F307,#REF!,2,FALSE))</f>
        <v>0</v>
      </c>
      <c r="G675" s="150">
        <f>IF(ISERROR(VLOOKUP(G307,#REF!,2,FALSE))=TRUE,G674,VLOOKUP(G307,#REF!,2,FALSE))</f>
        <v>0</v>
      </c>
      <c r="H675" s="150">
        <f>IF(ISERROR(VLOOKUP(H307,#REF!,2,FALSE))=TRUE,H674,VLOOKUP(H307,#REF!,2,FALSE))</f>
        <v>0</v>
      </c>
      <c r="I675" s="150">
        <f>IF(ISERROR(VLOOKUP(I307,#REF!,2,FALSE))=TRUE,I674,VLOOKUP(I307,#REF!,2,FALSE))</f>
        <v>0</v>
      </c>
      <c r="J675" s="150">
        <f>IF(ISERROR(VLOOKUP(J307,#REF!,2,FALSE))=TRUE,J674,VLOOKUP(J307,#REF!,2,FALSE))</f>
        <v>0</v>
      </c>
      <c r="K675" s="150">
        <f>IF(ISERROR(VLOOKUP(K307,#REF!,2,FALSE))=TRUE,K674,VLOOKUP(K307,#REF!,2,FALSE))</f>
        <v>0</v>
      </c>
      <c r="L675" s="150">
        <f>IF(ISERROR(VLOOKUP(L307,#REF!,2,FALSE))=TRUE,L674,VLOOKUP(L307,#REF!,2,FALSE))</f>
        <v>0</v>
      </c>
      <c r="M675" s="150">
        <f>IF(ISERROR(VLOOKUP(M307,#REF!,2,FALSE))=TRUE,M674,VLOOKUP(M307,#REF!,2,FALSE))</f>
        <v>0</v>
      </c>
      <c r="N675" s="150">
        <f>IF(ISERROR(VLOOKUP(N307,#REF!,2,FALSE))=TRUE,N674,VLOOKUP(N307,#REF!,2,FALSE))</f>
        <v>0</v>
      </c>
      <c r="O675" s="150">
        <f>IF(ISERROR(VLOOKUP(O307,#REF!,2,FALSE))=TRUE,O674,VLOOKUP(O307,#REF!,2,FALSE))</f>
        <v>0</v>
      </c>
      <c r="P675" s="150">
        <f>IF(ISERROR(VLOOKUP(P307,#REF!,2,FALSE))=TRUE,P674,VLOOKUP(P307,#REF!,2,FALSE))</f>
        <v>0</v>
      </c>
      <c r="Q675" s="150">
        <f>IF(ISERROR(VLOOKUP(Q307,#REF!,2,FALSE))=TRUE,Q674,VLOOKUP(Q307,#REF!,2,FALSE))</f>
        <v>0</v>
      </c>
      <c r="R675" s="150">
        <f>IF(ISERROR(VLOOKUP(R307,#REF!,2,FALSE))=TRUE,R674,VLOOKUP(R307,#REF!,2,FALSE))</f>
        <v>0</v>
      </c>
      <c r="S675" s="150">
        <f>IF(ISERROR(VLOOKUP(S307,#REF!,2,FALSE))=TRUE,S674,VLOOKUP(S307,#REF!,2,FALSE))</f>
        <v>0</v>
      </c>
    </row>
    <row r="676" spans="2:19" s="8" customFormat="1" ht="30" customHeight="1">
      <c r="B676" s="28"/>
      <c r="C676" s="79"/>
      <c r="D676" s="79"/>
      <c r="E676" s="150">
        <f>IF(ISERROR(VLOOKUP(E308,#REF!,2,FALSE))=TRUE,E675,VLOOKUP(E308,#REF!,2,FALSE))</f>
        <v>0</v>
      </c>
      <c r="F676" s="150">
        <f>IF(ISERROR(VLOOKUP(F308,#REF!,2,FALSE))=TRUE,F675,VLOOKUP(F308,#REF!,2,FALSE))</f>
        <v>0</v>
      </c>
      <c r="G676" s="150">
        <f>IF(ISERROR(VLOOKUP(G308,#REF!,2,FALSE))=TRUE,G675,VLOOKUP(G308,#REF!,2,FALSE))</f>
        <v>0</v>
      </c>
      <c r="H676" s="150">
        <f>IF(ISERROR(VLOOKUP(H308,#REF!,2,FALSE))=TRUE,H675,VLOOKUP(H308,#REF!,2,FALSE))</f>
        <v>0</v>
      </c>
      <c r="I676" s="150">
        <f>IF(ISERROR(VLOOKUP(I308,#REF!,2,FALSE))=TRUE,I675,VLOOKUP(I308,#REF!,2,FALSE))</f>
        <v>0</v>
      </c>
      <c r="J676" s="150">
        <f>IF(ISERROR(VLOOKUP(J308,#REF!,2,FALSE))=TRUE,J675,VLOOKUP(J308,#REF!,2,FALSE))</f>
        <v>0</v>
      </c>
      <c r="K676" s="150">
        <f>IF(ISERROR(VLOOKUP(K308,#REF!,2,FALSE))=TRUE,K675,VLOOKUP(K308,#REF!,2,FALSE))</f>
        <v>0</v>
      </c>
      <c r="L676" s="150">
        <f>IF(ISERROR(VLOOKUP(L308,#REF!,2,FALSE))=TRUE,L675,VLOOKUP(L308,#REF!,2,FALSE))</f>
        <v>0</v>
      </c>
      <c r="M676" s="150">
        <f>IF(ISERROR(VLOOKUP(M308,#REF!,2,FALSE))=TRUE,M675,VLOOKUP(M308,#REF!,2,FALSE))</f>
        <v>0</v>
      </c>
      <c r="N676" s="150">
        <f>IF(ISERROR(VLOOKUP(N308,#REF!,2,FALSE))=TRUE,N675,VLOOKUP(N308,#REF!,2,FALSE))</f>
        <v>0</v>
      </c>
      <c r="O676" s="150">
        <f>IF(ISERROR(VLOOKUP(O308,#REF!,2,FALSE))=TRUE,O675,VLOOKUP(O308,#REF!,2,FALSE))</f>
        <v>0</v>
      </c>
      <c r="P676" s="150">
        <f>IF(ISERROR(VLOOKUP(P308,#REF!,2,FALSE))=TRUE,P675,VLOOKUP(P308,#REF!,2,FALSE))</f>
        <v>0</v>
      </c>
      <c r="Q676" s="150">
        <f>IF(ISERROR(VLOOKUP(Q308,#REF!,2,FALSE))=TRUE,Q675,VLOOKUP(Q308,#REF!,2,FALSE))</f>
        <v>0</v>
      </c>
      <c r="R676" s="150">
        <f>IF(ISERROR(VLOOKUP(R308,#REF!,2,FALSE))=TRUE,R675,VLOOKUP(R308,#REF!,2,FALSE))</f>
        <v>0</v>
      </c>
      <c r="S676" s="150">
        <f>IF(ISERROR(VLOOKUP(S308,#REF!,2,FALSE))=TRUE,S675,VLOOKUP(S308,#REF!,2,FALSE))</f>
        <v>0</v>
      </c>
    </row>
    <row r="677" spans="2:19" s="8" customFormat="1" ht="30" customHeight="1">
      <c r="B677" s="28"/>
      <c r="C677" s="79"/>
      <c r="D677" s="79"/>
      <c r="E677" s="150">
        <f>IF(ISERROR(VLOOKUP(E309,#REF!,2,FALSE))=TRUE,E676,VLOOKUP(E309,#REF!,2,FALSE))</f>
        <v>0</v>
      </c>
      <c r="F677" s="150">
        <f>IF(ISERROR(VLOOKUP(F309,#REF!,2,FALSE))=TRUE,F676,VLOOKUP(F309,#REF!,2,FALSE))</f>
        <v>0</v>
      </c>
      <c r="G677" s="150">
        <f>IF(ISERROR(VLOOKUP(G309,#REF!,2,FALSE))=TRUE,G676,VLOOKUP(G309,#REF!,2,FALSE))</f>
        <v>0</v>
      </c>
      <c r="H677" s="150">
        <f>IF(ISERROR(VLOOKUP(H309,#REF!,2,FALSE))=TRUE,H676,VLOOKUP(H309,#REF!,2,FALSE))</f>
        <v>0</v>
      </c>
      <c r="I677" s="150">
        <f>IF(ISERROR(VLOOKUP(I309,#REF!,2,FALSE))=TRUE,I676,VLOOKUP(I309,#REF!,2,FALSE))</f>
        <v>0</v>
      </c>
      <c r="J677" s="150">
        <f>IF(ISERROR(VLOOKUP(J309,#REF!,2,FALSE))=TRUE,J676,VLOOKUP(J309,#REF!,2,FALSE))</f>
        <v>0</v>
      </c>
      <c r="K677" s="150">
        <f>IF(ISERROR(VLOOKUP(K309,#REF!,2,FALSE))=TRUE,K676,VLOOKUP(K309,#REF!,2,FALSE))</f>
        <v>0</v>
      </c>
      <c r="L677" s="150">
        <f>IF(ISERROR(VLOOKUP(L309,#REF!,2,FALSE))=TRUE,L676,VLOOKUP(L309,#REF!,2,FALSE))</f>
        <v>0</v>
      </c>
      <c r="M677" s="150">
        <f>IF(ISERROR(VLOOKUP(M309,#REF!,2,FALSE))=TRUE,M676,VLOOKUP(M309,#REF!,2,FALSE))</f>
        <v>0</v>
      </c>
      <c r="N677" s="150">
        <f>IF(ISERROR(VLOOKUP(N309,#REF!,2,FALSE))=TRUE,N676,VLOOKUP(N309,#REF!,2,FALSE))</f>
        <v>0</v>
      </c>
      <c r="O677" s="150">
        <f>IF(ISERROR(VLOOKUP(O309,#REF!,2,FALSE))=TRUE,O676,VLOOKUP(O309,#REF!,2,FALSE))</f>
        <v>0</v>
      </c>
      <c r="P677" s="150">
        <f>IF(ISERROR(VLOOKUP(P309,#REF!,2,FALSE))=TRUE,P676,VLOOKUP(P309,#REF!,2,FALSE))</f>
        <v>0</v>
      </c>
      <c r="Q677" s="150">
        <f>IF(ISERROR(VLOOKUP(Q309,#REF!,2,FALSE))=TRUE,Q676,VLOOKUP(Q309,#REF!,2,FALSE))</f>
        <v>0</v>
      </c>
      <c r="R677" s="150">
        <f>IF(ISERROR(VLOOKUP(R309,#REF!,2,FALSE))=TRUE,R676,VLOOKUP(R309,#REF!,2,FALSE))</f>
        <v>0</v>
      </c>
      <c r="S677" s="150">
        <f>IF(ISERROR(VLOOKUP(S309,#REF!,2,FALSE))=TRUE,S676,VLOOKUP(S309,#REF!,2,FALSE))</f>
        <v>0</v>
      </c>
    </row>
    <row r="678" spans="2:19" s="8" customFormat="1" ht="30" customHeight="1">
      <c r="B678" s="28"/>
      <c r="C678" s="79"/>
      <c r="D678" s="79"/>
      <c r="E678" s="150">
        <f>IF(ISERROR(VLOOKUP(E310,#REF!,2,FALSE))=TRUE,E677,VLOOKUP(E310,#REF!,2,FALSE))</f>
        <v>0</v>
      </c>
      <c r="F678" s="150">
        <f>IF(ISERROR(VLOOKUP(F310,#REF!,2,FALSE))=TRUE,F677,VLOOKUP(F310,#REF!,2,FALSE))</f>
        <v>0</v>
      </c>
      <c r="G678" s="150">
        <f>IF(ISERROR(VLOOKUP(G310,#REF!,2,FALSE))=TRUE,G677,VLOOKUP(G310,#REF!,2,FALSE))</f>
        <v>0</v>
      </c>
      <c r="H678" s="150">
        <f>IF(ISERROR(VLOOKUP(H310,#REF!,2,FALSE))=TRUE,H677,VLOOKUP(H310,#REF!,2,FALSE))</f>
        <v>0</v>
      </c>
      <c r="I678" s="150">
        <f>IF(ISERROR(VLOOKUP(I310,#REF!,2,FALSE))=TRUE,I677,VLOOKUP(I310,#REF!,2,FALSE))</f>
        <v>0</v>
      </c>
      <c r="J678" s="150">
        <f>IF(ISERROR(VLOOKUP(J310,#REF!,2,FALSE))=TRUE,J677,VLOOKUP(J310,#REF!,2,FALSE))</f>
        <v>0</v>
      </c>
      <c r="K678" s="150">
        <f>IF(ISERROR(VLOOKUP(K310,#REF!,2,FALSE))=TRUE,K677,VLOOKUP(K310,#REF!,2,FALSE))</f>
        <v>0</v>
      </c>
      <c r="L678" s="150">
        <f>IF(ISERROR(VLOOKUP(L310,#REF!,2,FALSE))=TRUE,L677,VLOOKUP(L310,#REF!,2,FALSE))</f>
        <v>0</v>
      </c>
      <c r="M678" s="150">
        <f>IF(ISERROR(VLOOKUP(M310,#REF!,2,FALSE))=TRUE,M677,VLOOKUP(M310,#REF!,2,FALSE))</f>
        <v>0</v>
      </c>
      <c r="N678" s="150">
        <f>IF(ISERROR(VLOOKUP(N310,#REF!,2,FALSE))=TRUE,N677,VLOOKUP(N310,#REF!,2,FALSE))</f>
        <v>0</v>
      </c>
      <c r="O678" s="150">
        <f>IF(ISERROR(VLOOKUP(O310,#REF!,2,FALSE))=TRUE,O677,VLOOKUP(O310,#REF!,2,FALSE))</f>
        <v>0</v>
      </c>
      <c r="P678" s="150">
        <f>IF(ISERROR(VLOOKUP(P310,#REF!,2,FALSE))=TRUE,P677,VLOOKUP(P310,#REF!,2,FALSE))</f>
        <v>0</v>
      </c>
      <c r="Q678" s="150">
        <f>IF(ISERROR(VLOOKUP(Q310,#REF!,2,FALSE))=TRUE,Q677,VLOOKUP(Q310,#REF!,2,FALSE))</f>
        <v>0</v>
      </c>
      <c r="R678" s="150">
        <f>IF(ISERROR(VLOOKUP(R310,#REF!,2,FALSE))=TRUE,R677,VLOOKUP(R310,#REF!,2,FALSE))</f>
        <v>0</v>
      </c>
      <c r="S678" s="150">
        <f>IF(ISERROR(VLOOKUP(S310,#REF!,2,FALSE))=TRUE,S677,VLOOKUP(S310,#REF!,2,FALSE))</f>
        <v>0</v>
      </c>
    </row>
    <row r="679" spans="2:19" s="8" customFormat="1" ht="30" customHeight="1">
      <c r="B679" s="28"/>
      <c r="C679" s="79"/>
      <c r="D679" s="79"/>
      <c r="E679" s="150">
        <f>IF(ISERROR(VLOOKUP(E311,#REF!,2,FALSE))=TRUE,E678,VLOOKUP(E311,#REF!,2,FALSE))</f>
        <v>0</v>
      </c>
      <c r="F679" s="150">
        <f>IF(ISERROR(VLOOKUP(F311,#REF!,2,FALSE))=TRUE,F678,VLOOKUP(F311,#REF!,2,FALSE))</f>
        <v>0</v>
      </c>
      <c r="G679" s="150">
        <f>IF(ISERROR(VLOOKUP(G311,#REF!,2,FALSE))=TRUE,G678,VLOOKUP(G311,#REF!,2,FALSE))</f>
        <v>0</v>
      </c>
      <c r="H679" s="150">
        <f>IF(ISERROR(VLOOKUP(H311,#REF!,2,FALSE))=TRUE,H678,VLOOKUP(H311,#REF!,2,FALSE))</f>
        <v>0</v>
      </c>
      <c r="I679" s="150">
        <f>IF(ISERROR(VLOOKUP(I311,#REF!,2,FALSE))=TRUE,I678,VLOOKUP(I311,#REF!,2,FALSE))</f>
        <v>0</v>
      </c>
      <c r="J679" s="150">
        <f>IF(ISERROR(VLOOKUP(J311,#REF!,2,FALSE))=TRUE,J678,VLOOKUP(J311,#REF!,2,FALSE))</f>
        <v>0</v>
      </c>
      <c r="K679" s="150">
        <f>IF(ISERROR(VLOOKUP(K311,#REF!,2,FALSE))=TRUE,K678,VLOOKUP(K311,#REF!,2,FALSE))</f>
        <v>0</v>
      </c>
      <c r="L679" s="150">
        <f>IF(ISERROR(VLOOKUP(L311,#REF!,2,FALSE))=TRUE,L678,VLOOKUP(L311,#REF!,2,FALSE))</f>
        <v>0</v>
      </c>
      <c r="M679" s="150">
        <f>IF(ISERROR(VLOOKUP(M311,#REF!,2,FALSE))=TRUE,M678,VLOOKUP(M311,#REF!,2,FALSE))</f>
        <v>0</v>
      </c>
      <c r="N679" s="150">
        <f>IF(ISERROR(VLOOKUP(N311,#REF!,2,FALSE))=TRUE,N678,VLOOKUP(N311,#REF!,2,FALSE))</f>
        <v>0</v>
      </c>
      <c r="O679" s="150">
        <f>IF(ISERROR(VLOOKUP(O311,#REF!,2,FALSE))=TRUE,O678,VLOOKUP(O311,#REF!,2,FALSE))</f>
        <v>0</v>
      </c>
      <c r="P679" s="150">
        <f>IF(ISERROR(VLOOKUP(P311,#REF!,2,FALSE))=TRUE,P678,VLOOKUP(P311,#REF!,2,FALSE))</f>
        <v>0</v>
      </c>
      <c r="Q679" s="150">
        <f>IF(ISERROR(VLOOKUP(Q311,#REF!,2,FALSE))=TRUE,Q678,VLOOKUP(Q311,#REF!,2,FALSE))</f>
        <v>0</v>
      </c>
      <c r="R679" s="150">
        <f>IF(ISERROR(VLOOKUP(R311,#REF!,2,FALSE))=TRUE,R678,VLOOKUP(R311,#REF!,2,FALSE))</f>
        <v>0</v>
      </c>
      <c r="S679" s="150">
        <f>IF(ISERROR(VLOOKUP(S311,#REF!,2,FALSE))=TRUE,S678,VLOOKUP(S311,#REF!,2,FALSE))</f>
        <v>0</v>
      </c>
    </row>
    <row r="680" spans="2:19" s="8" customFormat="1" ht="30" customHeight="1">
      <c r="B680" s="28"/>
      <c r="C680" s="79"/>
      <c r="D680" s="79"/>
      <c r="E680" s="150">
        <f>IF(ISERROR(VLOOKUP(E312,#REF!,2,FALSE))=TRUE,E679,VLOOKUP(E312,#REF!,2,FALSE))</f>
        <v>0</v>
      </c>
      <c r="F680" s="150">
        <f>IF(ISERROR(VLOOKUP(F312,#REF!,2,FALSE))=TRUE,F679,VLOOKUP(F312,#REF!,2,FALSE))</f>
        <v>0</v>
      </c>
      <c r="G680" s="150">
        <f>IF(ISERROR(VLOOKUP(G312,#REF!,2,FALSE))=TRUE,G679,VLOOKUP(G312,#REF!,2,FALSE))</f>
        <v>0</v>
      </c>
      <c r="H680" s="150">
        <f>IF(ISERROR(VLOOKUP(H312,#REF!,2,FALSE))=TRUE,H679,VLOOKUP(H312,#REF!,2,FALSE))</f>
        <v>0</v>
      </c>
      <c r="I680" s="150">
        <f>IF(ISERROR(VLOOKUP(I312,#REF!,2,FALSE))=TRUE,I679,VLOOKUP(I312,#REF!,2,FALSE))</f>
        <v>0</v>
      </c>
      <c r="J680" s="150">
        <f>IF(ISERROR(VLOOKUP(J312,#REF!,2,FALSE))=TRUE,J679,VLOOKUP(J312,#REF!,2,FALSE))</f>
        <v>0</v>
      </c>
      <c r="K680" s="150">
        <f>IF(ISERROR(VLOOKUP(K312,#REF!,2,FALSE))=TRUE,K679,VLOOKUP(K312,#REF!,2,FALSE))</f>
        <v>0</v>
      </c>
      <c r="L680" s="150">
        <f>IF(ISERROR(VLOOKUP(L312,#REF!,2,FALSE))=TRUE,L679,VLOOKUP(L312,#REF!,2,FALSE))</f>
        <v>0</v>
      </c>
      <c r="M680" s="150">
        <f>IF(ISERROR(VLOOKUP(M312,#REF!,2,FALSE))=TRUE,M679,VLOOKUP(M312,#REF!,2,FALSE))</f>
        <v>0</v>
      </c>
      <c r="N680" s="150">
        <f>IF(ISERROR(VLOOKUP(N312,#REF!,2,FALSE))=TRUE,N679,VLOOKUP(N312,#REF!,2,FALSE))</f>
        <v>0</v>
      </c>
      <c r="O680" s="150">
        <f>IF(ISERROR(VLOOKUP(O312,#REF!,2,FALSE))=TRUE,O679,VLOOKUP(O312,#REF!,2,FALSE))</f>
        <v>0</v>
      </c>
      <c r="P680" s="150">
        <f>IF(ISERROR(VLOOKUP(P312,#REF!,2,FALSE))=TRUE,P679,VLOOKUP(P312,#REF!,2,FALSE))</f>
        <v>0</v>
      </c>
      <c r="Q680" s="150">
        <f>IF(ISERROR(VLOOKUP(Q312,#REF!,2,FALSE))=TRUE,Q679,VLOOKUP(Q312,#REF!,2,FALSE))</f>
        <v>0</v>
      </c>
      <c r="R680" s="150">
        <f>IF(ISERROR(VLOOKUP(R312,#REF!,2,FALSE))=TRUE,R679,VLOOKUP(R312,#REF!,2,FALSE))</f>
        <v>0</v>
      </c>
      <c r="S680" s="150">
        <f>IF(ISERROR(VLOOKUP(S312,#REF!,2,FALSE))=TRUE,S679,VLOOKUP(S312,#REF!,2,FALSE))</f>
        <v>0</v>
      </c>
    </row>
    <row r="681" spans="2:19" s="8" customFormat="1" ht="30" customHeight="1">
      <c r="B681" s="28"/>
      <c r="C681" s="79"/>
      <c r="D681" s="79"/>
      <c r="E681" s="150">
        <f>IF(ISERROR(VLOOKUP(E313,#REF!,2,FALSE))=TRUE,E680,VLOOKUP(E313,#REF!,2,FALSE))</f>
        <v>0</v>
      </c>
      <c r="F681" s="150">
        <f>IF(ISERROR(VLOOKUP(F313,#REF!,2,FALSE))=TRUE,F680,VLOOKUP(F313,#REF!,2,FALSE))</f>
        <v>0</v>
      </c>
      <c r="G681" s="150">
        <f>IF(ISERROR(VLOOKUP(G313,#REF!,2,FALSE))=TRUE,G680,VLOOKUP(G313,#REF!,2,FALSE))</f>
        <v>0</v>
      </c>
      <c r="H681" s="150">
        <f>IF(ISERROR(VLOOKUP(H313,#REF!,2,FALSE))=TRUE,H680,VLOOKUP(H313,#REF!,2,FALSE))</f>
        <v>0</v>
      </c>
      <c r="I681" s="150">
        <f>IF(ISERROR(VLOOKUP(I313,#REF!,2,FALSE))=TRUE,I680,VLOOKUP(I313,#REF!,2,FALSE))</f>
        <v>0</v>
      </c>
      <c r="J681" s="150">
        <f>IF(ISERROR(VLOOKUP(J313,#REF!,2,FALSE))=TRUE,J680,VLOOKUP(J313,#REF!,2,FALSE))</f>
        <v>0</v>
      </c>
      <c r="K681" s="150">
        <f>IF(ISERROR(VLOOKUP(K313,#REF!,2,FALSE))=TRUE,K680,VLOOKUP(K313,#REF!,2,FALSE))</f>
        <v>0</v>
      </c>
      <c r="L681" s="150">
        <f>IF(ISERROR(VLOOKUP(L313,#REF!,2,FALSE))=TRUE,L680,VLOOKUP(L313,#REF!,2,FALSE))</f>
        <v>0</v>
      </c>
      <c r="M681" s="150">
        <f>IF(ISERROR(VLOOKUP(M313,#REF!,2,FALSE))=TRUE,M680,VLOOKUP(M313,#REF!,2,FALSE))</f>
        <v>0</v>
      </c>
      <c r="N681" s="150">
        <f>IF(ISERROR(VLOOKUP(N313,#REF!,2,FALSE))=TRUE,N680,VLOOKUP(N313,#REF!,2,FALSE))</f>
        <v>0</v>
      </c>
      <c r="O681" s="150">
        <f>IF(ISERROR(VLOOKUP(O313,#REF!,2,FALSE))=TRUE,O680,VLOOKUP(O313,#REF!,2,FALSE))</f>
        <v>0</v>
      </c>
      <c r="P681" s="150">
        <f>IF(ISERROR(VLOOKUP(P313,#REF!,2,FALSE))=TRUE,P680,VLOOKUP(P313,#REF!,2,FALSE))</f>
        <v>0</v>
      </c>
      <c r="Q681" s="150">
        <f>IF(ISERROR(VLOOKUP(Q313,#REF!,2,FALSE))=TRUE,Q680,VLOOKUP(Q313,#REF!,2,FALSE))</f>
        <v>0</v>
      </c>
      <c r="R681" s="150">
        <f>IF(ISERROR(VLOOKUP(R313,#REF!,2,FALSE))=TRUE,R680,VLOOKUP(R313,#REF!,2,FALSE))</f>
        <v>0</v>
      </c>
      <c r="S681" s="150">
        <f>IF(ISERROR(VLOOKUP(S313,#REF!,2,FALSE))=TRUE,S680,VLOOKUP(S313,#REF!,2,FALSE))</f>
        <v>0</v>
      </c>
    </row>
    <row r="682" spans="2:19" s="8" customFormat="1" ht="30" customHeight="1">
      <c r="B682" s="28"/>
      <c r="C682" s="79"/>
      <c r="D682" s="79"/>
      <c r="E682" s="150">
        <f>IF(ISERROR(VLOOKUP(E314,#REF!,2,FALSE))=TRUE,E681,VLOOKUP(E314,#REF!,2,FALSE))</f>
        <v>0</v>
      </c>
      <c r="F682" s="150">
        <f>IF(ISERROR(VLOOKUP(F314,#REF!,2,FALSE))=TRUE,F681,VLOOKUP(F314,#REF!,2,FALSE))</f>
        <v>0</v>
      </c>
      <c r="G682" s="150">
        <f>IF(ISERROR(VLOOKUP(G314,#REF!,2,FALSE))=TRUE,G681,VLOOKUP(G314,#REF!,2,FALSE))</f>
        <v>0</v>
      </c>
      <c r="H682" s="150">
        <f>IF(ISERROR(VLOOKUP(H314,#REF!,2,FALSE))=TRUE,H681,VLOOKUP(H314,#REF!,2,FALSE))</f>
        <v>0</v>
      </c>
      <c r="I682" s="150">
        <f>IF(ISERROR(VLOOKUP(I314,#REF!,2,FALSE))=TRUE,I681,VLOOKUP(I314,#REF!,2,FALSE))</f>
        <v>0</v>
      </c>
      <c r="J682" s="150">
        <f>IF(ISERROR(VLOOKUP(J314,#REF!,2,FALSE))=TRUE,J681,VLOOKUP(J314,#REF!,2,FALSE))</f>
        <v>0</v>
      </c>
      <c r="K682" s="150">
        <f>IF(ISERROR(VLOOKUP(K314,#REF!,2,FALSE))=TRUE,K681,VLOOKUP(K314,#REF!,2,FALSE))</f>
        <v>0</v>
      </c>
      <c r="L682" s="150">
        <f>IF(ISERROR(VLOOKUP(L314,#REF!,2,FALSE))=TRUE,L681,VLOOKUP(L314,#REF!,2,FALSE))</f>
        <v>0</v>
      </c>
      <c r="M682" s="150">
        <f>IF(ISERROR(VLOOKUP(M314,#REF!,2,FALSE))=TRUE,M681,VLOOKUP(M314,#REF!,2,FALSE))</f>
        <v>0</v>
      </c>
      <c r="N682" s="150">
        <f>IF(ISERROR(VLOOKUP(N314,#REF!,2,FALSE))=TRUE,N681,VLOOKUP(N314,#REF!,2,FALSE))</f>
        <v>0</v>
      </c>
      <c r="O682" s="150">
        <f>IF(ISERROR(VLOOKUP(O314,#REF!,2,FALSE))=TRUE,O681,VLOOKUP(O314,#REF!,2,FALSE))</f>
        <v>0</v>
      </c>
      <c r="P682" s="150">
        <f>IF(ISERROR(VLOOKUP(P314,#REF!,2,FALSE))=TRUE,P681,VLOOKUP(P314,#REF!,2,FALSE))</f>
        <v>0</v>
      </c>
      <c r="Q682" s="150">
        <f>IF(ISERROR(VLOOKUP(Q314,#REF!,2,FALSE))=TRUE,Q681,VLOOKUP(Q314,#REF!,2,FALSE))</f>
        <v>0</v>
      </c>
      <c r="R682" s="150">
        <f>IF(ISERROR(VLOOKUP(R314,#REF!,2,FALSE))=TRUE,R681,VLOOKUP(R314,#REF!,2,FALSE))</f>
        <v>0</v>
      </c>
      <c r="S682" s="150">
        <f>IF(ISERROR(VLOOKUP(S314,#REF!,2,FALSE))=TRUE,S681,VLOOKUP(S314,#REF!,2,FALSE))</f>
        <v>0</v>
      </c>
    </row>
    <row r="683" spans="2:19" s="8" customFormat="1" ht="30" customHeight="1">
      <c r="B683" s="28"/>
      <c r="C683" s="79"/>
      <c r="D683" s="79"/>
      <c r="E683" s="150">
        <f>IF(ISERROR(VLOOKUP(E315,#REF!,2,FALSE))=TRUE,E682,VLOOKUP(E315,#REF!,2,FALSE))</f>
        <v>0</v>
      </c>
      <c r="F683" s="150">
        <f>IF(ISERROR(VLOOKUP(F315,#REF!,2,FALSE))=TRUE,F682,VLOOKUP(F315,#REF!,2,FALSE))</f>
        <v>0</v>
      </c>
      <c r="G683" s="150">
        <f>IF(ISERROR(VLOOKUP(G315,#REF!,2,FALSE))=TRUE,G682,VLOOKUP(G315,#REF!,2,FALSE))</f>
        <v>0</v>
      </c>
      <c r="H683" s="150">
        <f>IF(ISERROR(VLOOKUP(H315,#REF!,2,FALSE))=TRUE,H682,VLOOKUP(H315,#REF!,2,FALSE))</f>
        <v>0</v>
      </c>
      <c r="I683" s="150">
        <f>IF(ISERROR(VLOOKUP(I315,#REF!,2,FALSE))=TRUE,I682,VLOOKUP(I315,#REF!,2,FALSE))</f>
        <v>0</v>
      </c>
      <c r="J683" s="150">
        <f>IF(ISERROR(VLOOKUP(J315,#REF!,2,FALSE))=TRUE,J682,VLOOKUP(J315,#REF!,2,FALSE))</f>
        <v>0</v>
      </c>
      <c r="K683" s="150">
        <f>IF(ISERROR(VLOOKUP(K315,#REF!,2,FALSE))=TRUE,K682,VLOOKUP(K315,#REF!,2,FALSE))</f>
        <v>0</v>
      </c>
      <c r="L683" s="150">
        <f>IF(ISERROR(VLOOKUP(L315,#REF!,2,FALSE))=TRUE,L682,VLOOKUP(L315,#REF!,2,FALSE))</f>
        <v>0</v>
      </c>
      <c r="M683" s="150">
        <f>IF(ISERROR(VLOOKUP(M315,#REF!,2,FALSE))=TRUE,M682,VLOOKUP(M315,#REF!,2,FALSE))</f>
        <v>0</v>
      </c>
      <c r="N683" s="150">
        <f>IF(ISERROR(VLOOKUP(N315,#REF!,2,FALSE))=TRUE,N682,VLOOKUP(N315,#REF!,2,FALSE))</f>
        <v>0</v>
      </c>
      <c r="O683" s="150">
        <f>IF(ISERROR(VLOOKUP(O315,#REF!,2,FALSE))=TRUE,O682,VLOOKUP(O315,#REF!,2,FALSE))</f>
        <v>0</v>
      </c>
      <c r="P683" s="150">
        <f>IF(ISERROR(VLOOKUP(P315,#REF!,2,FALSE))=TRUE,P682,VLOOKUP(P315,#REF!,2,FALSE))</f>
        <v>0</v>
      </c>
      <c r="Q683" s="150">
        <f>IF(ISERROR(VLOOKUP(Q315,#REF!,2,FALSE))=TRUE,Q682,VLOOKUP(Q315,#REF!,2,FALSE))</f>
        <v>0</v>
      </c>
      <c r="R683" s="150">
        <f>IF(ISERROR(VLOOKUP(R315,#REF!,2,FALSE))=TRUE,R682,VLOOKUP(R315,#REF!,2,FALSE))</f>
        <v>0</v>
      </c>
      <c r="S683" s="150">
        <f>IF(ISERROR(VLOOKUP(S315,#REF!,2,FALSE))=TRUE,S682,VLOOKUP(S315,#REF!,2,FALSE))</f>
        <v>0</v>
      </c>
    </row>
    <row r="684" spans="2:19" s="8" customFormat="1" ht="30" customHeight="1">
      <c r="B684" s="28"/>
      <c r="C684" s="79"/>
      <c r="D684" s="79"/>
      <c r="E684" s="150">
        <f>IF(ISERROR(VLOOKUP(E316,#REF!,2,FALSE))=TRUE,E683,VLOOKUP(E316,#REF!,2,FALSE))</f>
        <v>0</v>
      </c>
      <c r="F684" s="150">
        <f>IF(ISERROR(VLOOKUP(F316,#REF!,2,FALSE))=TRUE,F683,VLOOKUP(F316,#REF!,2,FALSE))</f>
        <v>0</v>
      </c>
      <c r="G684" s="150">
        <f>IF(ISERROR(VLOOKUP(G316,#REF!,2,FALSE))=TRUE,G683,VLOOKUP(G316,#REF!,2,FALSE))</f>
        <v>0</v>
      </c>
      <c r="H684" s="150">
        <f>IF(ISERROR(VLOOKUP(H316,#REF!,2,FALSE))=TRUE,H683,VLOOKUP(H316,#REF!,2,FALSE))</f>
        <v>0</v>
      </c>
      <c r="I684" s="150">
        <f>IF(ISERROR(VLOOKUP(I316,#REF!,2,FALSE))=TRUE,I683,VLOOKUP(I316,#REF!,2,FALSE))</f>
        <v>0</v>
      </c>
      <c r="J684" s="150">
        <f>IF(ISERROR(VLOOKUP(J316,#REF!,2,FALSE))=TRUE,J683,VLOOKUP(J316,#REF!,2,FALSE))</f>
        <v>0</v>
      </c>
      <c r="K684" s="150">
        <f>IF(ISERROR(VLOOKUP(K316,#REF!,2,FALSE))=TRUE,K683,VLOOKUP(K316,#REF!,2,FALSE))</f>
        <v>0</v>
      </c>
      <c r="L684" s="150">
        <f>IF(ISERROR(VLOOKUP(L316,#REF!,2,FALSE))=TRUE,L683,VLOOKUP(L316,#REF!,2,FALSE))</f>
        <v>0</v>
      </c>
      <c r="M684" s="150">
        <f>IF(ISERROR(VLOOKUP(M316,#REF!,2,FALSE))=TRUE,M683,VLOOKUP(M316,#REF!,2,FALSE))</f>
        <v>0</v>
      </c>
      <c r="N684" s="150">
        <f>IF(ISERROR(VLOOKUP(N316,#REF!,2,FALSE))=TRUE,N683,VLOOKUP(N316,#REF!,2,FALSE))</f>
        <v>0</v>
      </c>
      <c r="O684" s="150">
        <f>IF(ISERROR(VLOOKUP(O316,#REF!,2,FALSE))=TRUE,O683,VLOOKUP(O316,#REF!,2,FALSE))</f>
        <v>0</v>
      </c>
      <c r="P684" s="150">
        <f>IF(ISERROR(VLOOKUP(P316,#REF!,2,FALSE))=TRUE,P683,VLOOKUP(P316,#REF!,2,FALSE))</f>
        <v>0</v>
      </c>
      <c r="Q684" s="150">
        <f>IF(ISERROR(VLOOKUP(Q316,#REF!,2,FALSE))=TRUE,Q683,VLOOKUP(Q316,#REF!,2,FALSE))</f>
        <v>0</v>
      </c>
      <c r="R684" s="150">
        <f>IF(ISERROR(VLOOKUP(R316,#REF!,2,FALSE))=TRUE,R683,VLOOKUP(R316,#REF!,2,FALSE))</f>
        <v>0</v>
      </c>
      <c r="S684" s="150">
        <f>IF(ISERROR(VLOOKUP(S316,#REF!,2,FALSE))=TRUE,S683,VLOOKUP(S316,#REF!,2,FALSE))</f>
        <v>0</v>
      </c>
    </row>
    <row r="685" spans="2:19" s="8" customFormat="1" ht="30" customHeight="1">
      <c r="B685" s="28"/>
      <c r="C685" s="79"/>
      <c r="D685" s="79"/>
      <c r="E685" s="150">
        <f>IF(ISERROR(VLOOKUP(E317,#REF!,2,FALSE))=TRUE,E684,VLOOKUP(E317,#REF!,2,FALSE))</f>
        <v>0</v>
      </c>
      <c r="F685" s="150">
        <f>IF(ISERROR(VLOOKUP(F317,#REF!,2,FALSE))=TRUE,F684,VLOOKUP(F317,#REF!,2,FALSE))</f>
        <v>0</v>
      </c>
      <c r="G685" s="150">
        <f>IF(ISERROR(VLOOKUP(G317,#REF!,2,FALSE))=TRUE,G684,VLOOKUP(G317,#REF!,2,FALSE))</f>
        <v>0</v>
      </c>
      <c r="H685" s="150">
        <f>IF(ISERROR(VLOOKUP(H317,#REF!,2,FALSE))=TRUE,H684,VLOOKUP(H317,#REF!,2,FALSE))</f>
        <v>0</v>
      </c>
      <c r="I685" s="150">
        <f>IF(ISERROR(VLOOKUP(I317,#REF!,2,FALSE))=TRUE,I684,VLOOKUP(I317,#REF!,2,FALSE))</f>
        <v>0</v>
      </c>
      <c r="J685" s="150">
        <f>IF(ISERROR(VLOOKUP(J317,#REF!,2,FALSE))=TRUE,J684,VLOOKUP(J317,#REF!,2,FALSE))</f>
        <v>0</v>
      </c>
      <c r="K685" s="150">
        <f>IF(ISERROR(VLOOKUP(K317,#REF!,2,FALSE))=TRUE,K684,VLOOKUP(K317,#REF!,2,FALSE))</f>
        <v>0</v>
      </c>
      <c r="L685" s="150">
        <f>IF(ISERROR(VLOOKUP(L317,#REF!,2,FALSE))=TRUE,L684,VLOOKUP(L317,#REF!,2,FALSE))</f>
        <v>0</v>
      </c>
      <c r="M685" s="150">
        <f>IF(ISERROR(VLOOKUP(M317,#REF!,2,FALSE))=TRUE,M684,VLOOKUP(M317,#REF!,2,FALSE))</f>
        <v>0</v>
      </c>
      <c r="N685" s="150">
        <f>IF(ISERROR(VLOOKUP(N317,#REF!,2,FALSE))=TRUE,N684,VLOOKUP(N317,#REF!,2,FALSE))</f>
        <v>0</v>
      </c>
      <c r="O685" s="150">
        <f>IF(ISERROR(VLOOKUP(O317,#REF!,2,FALSE))=TRUE,O684,VLOOKUP(O317,#REF!,2,FALSE))</f>
        <v>0</v>
      </c>
      <c r="P685" s="150">
        <f>IF(ISERROR(VLOOKUP(P317,#REF!,2,FALSE))=TRUE,P684,VLOOKUP(P317,#REF!,2,FALSE))</f>
        <v>0</v>
      </c>
      <c r="Q685" s="150">
        <f>IF(ISERROR(VLOOKUP(Q317,#REF!,2,FALSE))=TRUE,Q684,VLOOKUP(Q317,#REF!,2,FALSE))</f>
        <v>0</v>
      </c>
      <c r="R685" s="150">
        <f>IF(ISERROR(VLOOKUP(R317,#REF!,2,FALSE))=TRUE,R684,VLOOKUP(R317,#REF!,2,FALSE))</f>
        <v>0</v>
      </c>
      <c r="S685" s="150">
        <f>IF(ISERROR(VLOOKUP(S317,#REF!,2,FALSE))=TRUE,S684,VLOOKUP(S317,#REF!,2,FALSE))</f>
        <v>0</v>
      </c>
    </row>
    <row r="686" spans="2:19" s="8" customFormat="1" ht="30" customHeight="1">
      <c r="B686" s="28"/>
      <c r="C686" s="79"/>
      <c r="D686" s="79"/>
      <c r="E686" s="150">
        <f>IF(ISERROR(VLOOKUP(E318,#REF!,2,FALSE))=TRUE,E685,VLOOKUP(E318,#REF!,2,FALSE))</f>
        <v>0</v>
      </c>
      <c r="F686" s="150">
        <f>IF(ISERROR(VLOOKUP(F318,#REF!,2,FALSE))=TRUE,F685,VLOOKUP(F318,#REF!,2,FALSE))</f>
        <v>0</v>
      </c>
      <c r="G686" s="150">
        <f>IF(ISERROR(VLOOKUP(G318,#REF!,2,FALSE))=TRUE,G685,VLOOKUP(G318,#REF!,2,FALSE))</f>
        <v>0</v>
      </c>
      <c r="H686" s="150">
        <f>IF(ISERROR(VLOOKUP(H318,#REF!,2,FALSE))=TRUE,H685,VLOOKUP(H318,#REF!,2,FALSE))</f>
        <v>0</v>
      </c>
      <c r="I686" s="150">
        <f>IF(ISERROR(VLOOKUP(I318,#REF!,2,FALSE))=TRUE,I685,VLOOKUP(I318,#REF!,2,FALSE))</f>
        <v>0</v>
      </c>
      <c r="J686" s="150">
        <f>IF(ISERROR(VLOOKUP(J318,#REF!,2,FALSE))=TRUE,J685,VLOOKUP(J318,#REF!,2,FALSE))</f>
        <v>0</v>
      </c>
      <c r="K686" s="150">
        <f>IF(ISERROR(VLOOKUP(K318,#REF!,2,FALSE))=TRUE,K685,VLOOKUP(K318,#REF!,2,FALSE))</f>
        <v>0</v>
      </c>
      <c r="L686" s="150">
        <f>IF(ISERROR(VLOOKUP(L318,#REF!,2,FALSE))=TRUE,L685,VLOOKUP(L318,#REF!,2,FALSE))</f>
        <v>0</v>
      </c>
      <c r="M686" s="150">
        <f>IF(ISERROR(VLOOKUP(M318,#REF!,2,FALSE))=TRUE,M685,VLOOKUP(M318,#REF!,2,FALSE))</f>
        <v>0</v>
      </c>
      <c r="N686" s="150">
        <f>IF(ISERROR(VLOOKUP(N318,#REF!,2,FALSE))=TRUE,N685,VLOOKUP(N318,#REF!,2,FALSE))</f>
        <v>0</v>
      </c>
      <c r="O686" s="150">
        <f>IF(ISERROR(VLOOKUP(O318,#REF!,2,FALSE))=TRUE,O685,VLOOKUP(O318,#REF!,2,FALSE))</f>
        <v>0</v>
      </c>
      <c r="P686" s="150">
        <f>IF(ISERROR(VLOOKUP(P318,#REF!,2,FALSE))=TRUE,P685,VLOOKUP(P318,#REF!,2,FALSE))</f>
        <v>0</v>
      </c>
      <c r="Q686" s="150">
        <f>IF(ISERROR(VLOOKUP(Q318,#REF!,2,FALSE))=TRUE,Q685,VLOOKUP(Q318,#REF!,2,FALSE))</f>
        <v>0</v>
      </c>
      <c r="R686" s="150">
        <f>IF(ISERROR(VLOOKUP(R318,#REF!,2,FALSE))=TRUE,R685,VLOOKUP(R318,#REF!,2,FALSE))</f>
        <v>0</v>
      </c>
      <c r="S686" s="150">
        <f>IF(ISERROR(VLOOKUP(S318,#REF!,2,FALSE))=TRUE,S685,VLOOKUP(S318,#REF!,2,FALSE))</f>
        <v>0</v>
      </c>
    </row>
    <row r="687" spans="2:19" s="8" customFormat="1" ht="30" customHeight="1">
      <c r="B687" s="28"/>
      <c r="C687" s="79"/>
      <c r="D687" s="79"/>
      <c r="E687" s="150">
        <f>IF(ISERROR(VLOOKUP(E319,#REF!,2,FALSE))=TRUE,E686,VLOOKUP(E319,#REF!,2,FALSE))</f>
        <v>0</v>
      </c>
      <c r="F687" s="150">
        <f>IF(ISERROR(VLOOKUP(F319,#REF!,2,FALSE))=TRUE,F686,VLOOKUP(F319,#REF!,2,FALSE))</f>
        <v>0</v>
      </c>
      <c r="G687" s="150">
        <f>IF(ISERROR(VLOOKUP(G319,#REF!,2,FALSE))=TRUE,G686,VLOOKUP(G319,#REF!,2,FALSE))</f>
        <v>0</v>
      </c>
      <c r="H687" s="150">
        <f>IF(ISERROR(VLOOKUP(H319,#REF!,2,FALSE))=TRUE,H686,VLOOKUP(H319,#REF!,2,FALSE))</f>
        <v>0</v>
      </c>
      <c r="I687" s="150">
        <f>IF(ISERROR(VLOOKUP(I319,#REF!,2,FALSE))=TRUE,I686,VLOOKUP(I319,#REF!,2,FALSE))</f>
        <v>0</v>
      </c>
      <c r="J687" s="150">
        <f>IF(ISERROR(VLOOKUP(J319,#REF!,2,FALSE))=TRUE,J686,VLOOKUP(J319,#REF!,2,FALSE))</f>
        <v>0</v>
      </c>
      <c r="K687" s="150">
        <f>IF(ISERROR(VLOOKUP(K319,#REF!,2,FALSE))=TRUE,K686,VLOOKUP(K319,#REF!,2,FALSE))</f>
        <v>0</v>
      </c>
      <c r="L687" s="150">
        <f>IF(ISERROR(VLOOKUP(L319,#REF!,2,FALSE))=TRUE,L686,VLOOKUP(L319,#REF!,2,FALSE))</f>
        <v>0</v>
      </c>
      <c r="M687" s="150">
        <f>IF(ISERROR(VLOOKUP(M319,#REF!,2,FALSE))=TRUE,M686,VLOOKUP(M319,#REF!,2,FALSE))</f>
        <v>0</v>
      </c>
      <c r="N687" s="150">
        <f>IF(ISERROR(VLOOKUP(N319,#REF!,2,FALSE))=TRUE,N686,VLOOKUP(N319,#REF!,2,FALSE))</f>
        <v>0</v>
      </c>
      <c r="O687" s="150">
        <f>IF(ISERROR(VLOOKUP(O319,#REF!,2,FALSE))=TRUE,O686,VLOOKUP(O319,#REF!,2,FALSE))</f>
        <v>0</v>
      </c>
      <c r="P687" s="150">
        <f>IF(ISERROR(VLOOKUP(P319,#REF!,2,FALSE))=TRUE,P686,VLOOKUP(P319,#REF!,2,FALSE))</f>
        <v>0</v>
      </c>
      <c r="Q687" s="150">
        <f>IF(ISERROR(VLOOKUP(Q319,#REF!,2,FALSE))=TRUE,Q686,VLOOKUP(Q319,#REF!,2,FALSE))</f>
        <v>0</v>
      </c>
      <c r="R687" s="150">
        <f>IF(ISERROR(VLOOKUP(R319,#REF!,2,FALSE))=TRUE,R686,VLOOKUP(R319,#REF!,2,FALSE))</f>
        <v>0</v>
      </c>
      <c r="S687" s="150">
        <f>IF(ISERROR(VLOOKUP(S319,#REF!,2,FALSE))=TRUE,S686,VLOOKUP(S319,#REF!,2,FALSE))</f>
        <v>0</v>
      </c>
    </row>
    <row r="688" spans="2:19" s="8" customFormat="1" ht="30" customHeight="1">
      <c r="B688" s="28"/>
      <c r="C688" s="79"/>
      <c r="D688" s="79"/>
      <c r="E688" s="150">
        <f>IF(ISERROR(VLOOKUP(E320,#REF!,2,FALSE))=TRUE,E687,VLOOKUP(E320,#REF!,2,FALSE))</f>
        <v>0</v>
      </c>
      <c r="F688" s="150">
        <f>IF(ISERROR(VLOOKUP(F320,#REF!,2,FALSE))=TRUE,F687,VLOOKUP(F320,#REF!,2,FALSE))</f>
        <v>0</v>
      </c>
      <c r="G688" s="150">
        <f>IF(ISERROR(VLOOKUP(G320,#REF!,2,FALSE))=TRUE,G687,VLOOKUP(G320,#REF!,2,FALSE))</f>
        <v>0</v>
      </c>
      <c r="H688" s="150">
        <f>IF(ISERROR(VLOOKUP(H320,#REF!,2,FALSE))=TRUE,H687,VLOOKUP(H320,#REF!,2,FALSE))</f>
        <v>0</v>
      </c>
      <c r="I688" s="150">
        <f>IF(ISERROR(VLOOKUP(I320,#REF!,2,FALSE))=TRUE,I687,VLOOKUP(I320,#REF!,2,FALSE))</f>
        <v>0</v>
      </c>
      <c r="J688" s="150">
        <f>IF(ISERROR(VLOOKUP(J320,#REF!,2,FALSE))=TRUE,J687,VLOOKUP(J320,#REF!,2,FALSE))</f>
        <v>0</v>
      </c>
      <c r="K688" s="150">
        <f>IF(ISERROR(VLOOKUP(K320,#REF!,2,FALSE))=TRUE,K687,VLOOKUP(K320,#REF!,2,FALSE))</f>
        <v>0</v>
      </c>
      <c r="L688" s="150">
        <f>IF(ISERROR(VLOOKUP(L320,#REF!,2,FALSE))=TRUE,L687,VLOOKUP(L320,#REF!,2,FALSE))</f>
        <v>0</v>
      </c>
      <c r="M688" s="150">
        <f>IF(ISERROR(VLOOKUP(M320,#REF!,2,FALSE))=TRUE,M687,VLOOKUP(M320,#REF!,2,FALSE))</f>
        <v>0</v>
      </c>
      <c r="N688" s="150">
        <f>IF(ISERROR(VLOOKUP(N320,#REF!,2,FALSE))=TRUE,N687,VLOOKUP(N320,#REF!,2,FALSE))</f>
        <v>0</v>
      </c>
      <c r="O688" s="150">
        <f>IF(ISERROR(VLOOKUP(O320,#REF!,2,FALSE))=TRUE,O687,VLOOKUP(O320,#REF!,2,FALSE))</f>
        <v>0</v>
      </c>
      <c r="P688" s="150">
        <f>IF(ISERROR(VLOOKUP(P320,#REF!,2,FALSE))=TRUE,P687,VLOOKUP(P320,#REF!,2,FALSE))</f>
        <v>0</v>
      </c>
      <c r="Q688" s="150">
        <f>IF(ISERROR(VLOOKUP(Q320,#REF!,2,FALSE))=TRUE,Q687,VLOOKUP(Q320,#REF!,2,FALSE))</f>
        <v>0</v>
      </c>
      <c r="R688" s="150">
        <f>IF(ISERROR(VLOOKUP(R320,#REF!,2,FALSE))=TRUE,R687,VLOOKUP(R320,#REF!,2,FALSE))</f>
        <v>0</v>
      </c>
      <c r="S688" s="150">
        <f>IF(ISERROR(VLOOKUP(S320,#REF!,2,FALSE))=TRUE,S687,VLOOKUP(S320,#REF!,2,FALSE))</f>
        <v>0</v>
      </c>
    </row>
    <row r="689" spans="2:19" s="8" customFormat="1" ht="30" customHeight="1">
      <c r="B689" s="28"/>
      <c r="C689" s="79"/>
      <c r="D689" s="79"/>
      <c r="E689" s="150">
        <f>IF(ISERROR(VLOOKUP(E321,#REF!,2,FALSE))=TRUE,E688,VLOOKUP(E321,#REF!,2,FALSE))</f>
        <v>0</v>
      </c>
      <c r="F689" s="150">
        <f>IF(ISERROR(VLOOKUP(F321,#REF!,2,FALSE))=TRUE,F688,VLOOKUP(F321,#REF!,2,FALSE))</f>
        <v>0</v>
      </c>
      <c r="G689" s="150">
        <f>IF(ISERROR(VLOOKUP(G321,#REF!,2,FALSE))=TRUE,G688,VLOOKUP(G321,#REF!,2,FALSE))</f>
        <v>0</v>
      </c>
      <c r="H689" s="150">
        <f>IF(ISERROR(VLOOKUP(H321,#REF!,2,FALSE))=TRUE,H688,VLOOKUP(H321,#REF!,2,FALSE))</f>
        <v>0</v>
      </c>
      <c r="I689" s="150">
        <f>IF(ISERROR(VLOOKUP(I321,#REF!,2,FALSE))=TRUE,I688,VLOOKUP(I321,#REF!,2,FALSE))</f>
        <v>0</v>
      </c>
      <c r="J689" s="150">
        <f>IF(ISERROR(VLOOKUP(J321,#REF!,2,FALSE))=TRUE,J688,VLOOKUP(J321,#REF!,2,FALSE))</f>
        <v>0</v>
      </c>
      <c r="K689" s="150">
        <f>IF(ISERROR(VLOOKUP(K321,#REF!,2,FALSE))=TRUE,K688,VLOOKUP(K321,#REF!,2,FALSE))</f>
        <v>0</v>
      </c>
      <c r="L689" s="150">
        <f>IF(ISERROR(VLOOKUP(L321,#REF!,2,FALSE))=TRUE,L688,VLOOKUP(L321,#REF!,2,FALSE))</f>
        <v>0</v>
      </c>
      <c r="M689" s="150">
        <f>IF(ISERROR(VLOOKUP(M321,#REF!,2,FALSE))=TRUE,M688,VLOOKUP(M321,#REF!,2,FALSE))</f>
        <v>0</v>
      </c>
      <c r="N689" s="150">
        <f>IF(ISERROR(VLOOKUP(N321,#REF!,2,FALSE))=TRUE,N688,VLOOKUP(N321,#REF!,2,FALSE))</f>
        <v>0</v>
      </c>
      <c r="O689" s="150">
        <f>IF(ISERROR(VLOOKUP(O321,#REF!,2,FALSE))=TRUE,O688,VLOOKUP(O321,#REF!,2,FALSE))</f>
        <v>0</v>
      </c>
      <c r="P689" s="150">
        <f>IF(ISERROR(VLOOKUP(P321,#REF!,2,FALSE))=TRUE,P688,VLOOKUP(P321,#REF!,2,FALSE))</f>
        <v>0</v>
      </c>
      <c r="Q689" s="150">
        <f>IF(ISERROR(VLOOKUP(Q321,#REF!,2,FALSE))=TRUE,Q688,VLOOKUP(Q321,#REF!,2,FALSE))</f>
        <v>0</v>
      </c>
      <c r="R689" s="150">
        <f>IF(ISERROR(VLOOKUP(R321,#REF!,2,FALSE))=TRUE,R688,VLOOKUP(R321,#REF!,2,FALSE))</f>
        <v>0</v>
      </c>
      <c r="S689" s="150">
        <f>IF(ISERROR(VLOOKUP(S321,#REF!,2,FALSE))=TRUE,S688,VLOOKUP(S321,#REF!,2,FALSE))</f>
        <v>0</v>
      </c>
    </row>
    <row r="690" spans="2:19" s="8" customFormat="1" ht="30" customHeight="1">
      <c r="B690" s="28"/>
      <c r="C690" s="79"/>
      <c r="D690" s="79"/>
      <c r="E690" s="150">
        <f>IF(ISERROR(VLOOKUP(E322,#REF!,2,FALSE))=TRUE,E689,VLOOKUP(E322,#REF!,2,FALSE))</f>
        <v>0</v>
      </c>
      <c r="F690" s="150">
        <f>IF(ISERROR(VLOOKUP(F322,#REF!,2,FALSE))=TRUE,F689,VLOOKUP(F322,#REF!,2,FALSE))</f>
        <v>0</v>
      </c>
      <c r="G690" s="150">
        <f>IF(ISERROR(VLOOKUP(G322,#REF!,2,FALSE))=TRUE,G689,VLOOKUP(G322,#REF!,2,FALSE))</f>
        <v>0</v>
      </c>
      <c r="H690" s="150">
        <f>IF(ISERROR(VLOOKUP(H322,#REF!,2,FALSE))=TRUE,H689,VLOOKUP(H322,#REF!,2,FALSE))</f>
        <v>0</v>
      </c>
      <c r="I690" s="150">
        <f>IF(ISERROR(VLOOKUP(I322,#REF!,2,FALSE))=TRUE,I689,VLOOKUP(I322,#REF!,2,FALSE))</f>
        <v>0</v>
      </c>
      <c r="J690" s="150">
        <f>IF(ISERROR(VLOOKUP(J322,#REF!,2,FALSE))=TRUE,J689,VLOOKUP(J322,#REF!,2,FALSE))</f>
        <v>0</v>
      </c>
      <c r="K690" s="150">
        <f>IF(ISERROR(VLOOKUP(K322,#REF!,2,FALSE))=TRUE,K689,VLOOKUP(K322,#REF!,2,FALSE))</f>
        <v>0</v>
      </c>
      <c r="L690" s="150">
        <f>IF(ISERROR(VLOOKUP(L322,#REF!,2,FALSE))=TRUE,L689,VLOOKUP(L322,#REF!,2,FALSE))</f>
        <v>0</v>
      </c>
      <c r="M690" s="150">
        <f>IF(ISERROR(VLOOKUP(M322,#REF!,2,FALSE))=TRUE,M689,VLOOKUP(M322,#REF!,2,FALSE))</f>
        <v>0</v>
      </c>
      <c r="N690" s="150">
        <f>IF(ISERROR(VLOOKUP(N322,#REF!,2,FALSE))=TRUE,N689,VLOOKUP(N322,#REF!,2,FALSE))</f>
        <v>0</v>
      </c>
      <c r="O690" s="150">
        <f>IF(ISERROR(VLOOKUP(O322,#REF!,2,FALSE))=TRUE,O689,VLOOKUP(O322,#REF!,2,FALSE))</f>
        <v>0</v>
      </c>
      <c r="P690" s="150">
        <f>IF(ISERROR(VLOOKUP(P322,#REF!,2,FALSE))=TRUE,P689,VLOOKUP(P322,#REF!,2,FALSE))</f>
        <v>0</v>
      </c>
      <c r="Q690" s="150">
        <f>IF(ISERROR(VLOOKUP(Q322,#REF!,2,FALSE))=TRUE,Q689,VLOOKUP(Q322,#REF!,2,FALSE))</f>
        <v>0</v>
      </c>
      <c r="R690" s="150">
        <f>IF(ISERROR(VLOOKUP(R322,#REF!,2,FALSE))=TRUE,R689,VLOOKUP(R322,#REF!,2,FALSE))</f>
        <v>0</v>
      </c>
      <c r="S690" s="150">
        <f>IF(ISERROR(VLOOKUP(S322,#REF!,2,FALSE))=TRUE,S689,VLOOKUP(S322,#REF!,2,FALSE))</f>
        <v>0</v>
      </c>
    </row>
    <row r="691" spans="2:19" s="8" customFormat="1" ht="30" customHeight="1">
      <c r="B691" s="28"/>
      <c r="C691" s="79"/>
      <c r="D691" s="79"/>
      <c r="E691" s="150">
        <f>IF(ISERROR(VLOOKUP(E323,#REF!,2,FALSE))=TRUE,E690,VLOOKUP(E323,#REF!,2,FALSE))</f>
        <v>0</v>
      </c>
      <c r="F691" s="150">
        <f>IF(ISERROR(VLOOKUP(F323,#REF!,2,FALSE))=TRUE,F690,VLOOKUP(F323,#REF!,2,FALSE))</f>
        <v>0</v>
      </c>
      <c r="G691" s="150">
        <f>IF(ISERROR(VLOOKUP(G323,#REF!,2,FALSE))=TRUE,G690,VLOOKUP(G323,#REF!,2,FALSE))</f>
        <v>0</v>
      </c>
      <c r="H691" s="150">
        <f>IF(ISERROR(VLOOKUP(H323,#REF!,2,FALSE))=TRUE,H690,VLOOKUP(H323,#REF!,2,FALSE))</f>
        <v>0</v>
      </c>
      <c r="I691" s="150">
        <f>IF(ISERROR(VLOOKUP(I323,#REF!,2,FALSE))=TRUE,I690,VLOOKUP(I323,#REF!,2,FALSE))</f>
        <v>0</v>
      </c>
      <c r="J691" s="150">
        <f>IF(ISERROR(VLOOKUP(J323,#REF!,2,FALSE))=TRUE,J690,VLOOKUP(J323,#REF!,2,FALSE))</f>
        <v>0</v>
      </c>
      <c r="K691" s="150">
        <f>IF(ISERROR(VLOOKUP(K323,#REF!,2,FALSE))=TRUE,K690,VLOOKUP(K323,#REF!,2,FALSE))</f>
        <v>0</v>
      </c>
      <c r="L691" s="150">
        <f>IF(ISERROR(VLOOKUP(L323,#REF!,2,FALSE))=TRUE,L690,VLOOKUP(L323,#REF!,2,FALSE))</f>
        <v>0</v>
      </c>
      <c r="M691" s="150">
        <f>IF(ISERROR(VLOOKUP(M323,#REF!,2,FALSE))=TRUE,M690,VLOOKUP(M323,#REF!,2,FALSE))</f>
        <v>0</v>
      </c>
      <c r="N691" s="150">
        <f>IF(ISERROR(VLOOKUP(N323,#REF!,2,FALSE))=TRUE,N690,VLOOKUP(N323,#REF!,2,FALSE))</f>
        <v>0</v>
      </c>
      <c r="O691" s="150">
        <f>IF(ISERROR(VLOOKUP(O323,#REF!,2,FALSE))=TRUE,O690,VLOOKUP(O323,#REF!,2,FALSE))</f>
        <v>0</v>
      </c>
      <c r="P691" s="150">
        <f>IF(ISERROR(VLOOKUP(P323,#REF!,2,FALSE))=TRUE,P690,VLOOKUP(P323,#REF!,2,FALSE))</f>
        <v>0</v>
      </c>
      <c r="Q691" s="150">
        <f>IF(ISERROR(VLOOKUP(Q323,#REF!,2,FALSE))=TRUE,Q690,VLOOKUP(Q323,#REF!,2,FALSE))</f>
        <v>0</v>
      </c>
      <c r="R691" s="150">
        <f>IF(ISERROR(VLOOKUP(R323,#REF!,2,FALSE))=TRUE,R690,VLOOKUP(R323,#REF!,2,FALSE))</f>
        <v>0</v>
      </c>
      <c r="S691" s="150">
        <f>IF(ISERROR(VLOOKUP(S323,#REF!,2,FALSE))=TRUE,S690,VLOOKUP(S323,#REF!,2,FALSE))</f>
        <v>0</v>
      </c>
    </row>
    <row r="692" spans="2:19" s="8" customFormat="1" ht="30" customHeight="1">
      <c r="B692" s="28"/>
      <c r="C692" s="79"/>
      <c r="D692" s="79"/>
      <c r="E692" s="150">
        <f>IF(ISERROR(VLOOKUP(E324,#REF!,2,FALSE))=TRUE,E691,VLOOKUP(E324,#REF!,2,FALSE))</f>
        <v>0</v>
      </c>
      <c r="F692" s="150">
        <f>IF(ISERROR(VLOOKUP(F324,#REF!,2,FALSE))=TRUE,F691,VLOOKUP(F324,#REF!,2,FALSE))</f>
        <v>0</v>
      </c>
      <c r="G692" s="150">
        <f>IF(ISERROR(VLOOKUP(G324,#REF!,2,FALSE))=TRUE,G691,VLOOKUP(G324,#REF!,2,FALSE))</f>
        <v>0</v>
      </c>
      <c r="H692" s="150">
        <f>IF(ISERROR(VLOOKUP(H324,#REF!,2,FALSE))=TRUE,H691,VLOOKUP(H324,#REF!,2,FALSE))</f>
        <v>0</v>
      </c>
      <c r="I692" s="150">
        <f>IF(ISERROR(VLOOKUP(I324,#REF!,2,FALSE))=TRUE,I691,VLOOKUP(I324,#REF!,2,FALSE))</f>
        <v>0</v>
      </c>
      <c r="J692" s="150">
        <f>IF(ISERROR(VLOOKUP(J324,#REF!,2,FALSE))=TRUE,J691,VLOOKUP(J324,#REF!,2,FALSE))</f>
        <v>0</v>
      </c>
      <c r="K692" s="150">
        <f>IF(ISERROR(VLOOKUP(K324,#REF!,2,FALSE))=TRUE,K691,VLOOKUP(K324,#REF!,2,FALSE))</f>
        <v>0</v>
      </c>
      <c r="L692" s="150">
        <f>IF(ISERROR(VLOOKUP(L324,#REF!,2,FALSE))=TRUE,L691,VLOOKUP(L324,#REF!,2,FALSE))</f>
        <v>0</v>
      </c>
      <c r="M692" s="150">
        <f>IF(ISERROR(VLOOKUP(M324,#REF!,2,FALSE))=TRUE,M691,VLOOKUP(M324,#REF!,2,FALSE))</f>
        <v>0</v>
      </c>
      <c r="N692" s="150">
        <f>IF(ISERROR(VLOOKUP(N324,#REF!,2,FALSE))=TRUE,N691,VLOOKUP(N324,#REF!,2,FALSE))</f>
        <v>0</v>
      </c>
      <c r="O692" s="150">
        <f>IF(ISERROR(VLOOKUP(O324,#REF!,2,FALSE))=TRUE,O691,VLOOKUP(O324,#REF!,2,FALSE))</f>
        <v>0</v>
      </c>
      <c r="P692" s="150">
        <f>IF(ISERROR(VLOOKUP(P324,#REF!,2,FALSE))=TRUE,P691,VLOOKUP(P324,#REF!,2,FALSE))</f>
        <v>0</v>
      </c>
      <c r="Q692" s="150">
        <f>IF(ISERROR(VLOOKUP(Q324,#REF!,2,FALSE))=TRUE,Q691,VLOOKUP(Q324,#REF!,2,FALSE))</f>
        <v>0</v>
      </c>
      <c r="R692" s="150">
        <f>IF(ISERROR(VLOOKUP(R324,#REF!,2,FALSE))=TRUE,R691,VLOOKUP(R324,#REF!,2,FALSE))</f>
        <v>0</v>
      </c>
      <c r="S692" s="150">
        <f>IF(ISERROR(VLOOKUP(S324,#REF!,2,FALSE))=TRUE,S691,VLOOKUP(S324,#REF!,2,FALSE))</f>
        <v>0</v>
      </c>
    </row>
    <row r="693" spans="2:19" s="8" customFormat="1" ht="30" customHeight="1">
      <c r="B693" s="28"/>
      <c r="C693" s="79"/>
      <c r="D693" s="79"/>
      <c r="E693" s="150">
        <f>IF(ISERROR(VLOOKUP(E325,#REF!,2,FALSE))=TRUE,E692,VLOOKUP(E325,#REF!,2,FALSE))</f>
        <v>0</v>
      </c>
      <c r="F693" s="150">
        <f>IF(ISERROR(VLOOKUP(F325,#REF!,2,FALSE))=TRUE,F692,VLOOKUP(F325,#REF!,2,FALSE))</f>
        <v>0</v>
      </c>
      <c r="G693" s="150">
        <f>IF(ISERROR(VLOOKUP(G325,#REF!,2,FALSE))=TRUE,G692,VLOOKUP(G325,#REF!,2,FALSE))</f>
        <v>0</v>
      </c>
      <c r="H693" s="150">
        <f>IF(ISERROR(VLOOKUP(H325,#REF!,2,FALSE))=TRUE,H692,VLOOKUP(H325,#REF!,2,FALSE))</f>
        <v>0</v>
      </c>
      <c r="I693" s="150">
        <f>IF(ISERROR(VLOOKUP(I325,#REF!,2,FALSE))=TRUE,I692,VLOOKUP(I325,#REF!,2,FALSE))</f>
        <v>0</v>
      </c>
      <c r="J693" s="150">
        <f>IF(ISERROR(VLOOKUP(J325,#REF!,2,FALSE))=TRUE,J692,VLOOKUP(J325,#REF!,2,FALSE))</f>
        <v>0</v>
      </c>
      <c r="K693" s="150">
        <f>IF(ISERROR(VLOOKUP(K325,#REF!,2,FALSE))=TRUE,K692,VLOOKUP(K325,#REF!,2,FALSE))</f>
        <v>0</v>
      </c>
      <c r="L693" s="150">
        <f>IF(ISERROR(VLOOKUP(L325,#REF!,2,FALSE))=TRUE,L692,VLOOKUP(L325,#REF!,2,FALSE))</f>
        <v>0</v>
      </c>
      <c r="M693" s="150">
        <f>IF(ISERROR(VLOOKUP(M325,#REF!,2,FALSE))=TRUE,M692,VLOOKUP(M325,#REF!,2,FALSE))</f>
        <v>0</v>
      </c>
      <c r="N693" s="150">
        <f>IF(ISERROR(VLOOKUP(N325,#REF!,2,FALSE))=TRUE,N692,VLOOKUP(N325,#REF!,2,FALSE))</f>
        <v>0</v>
      </c>
      <c r="O693" s="150">
        <f>IF(ISERROR(VLOOKUP(O325,#REF!,2,FALSE))=TRUE,O692,VLOOKUP(O325,#REF!,2,FALSE))</f>
        <v>0</v>
      </c>
      <c r="P693" s="150">
        <f>IF(ISERROR(VLOOKUP(P325,#REF!,2,FALSE))=TRUE,P692,VLOOKUP(P325,#REF!,2,FALSE))</f>
        <v>0</v>
      </c>
      <c r="Q693" s="150">
        <f>IF(ISERROR(VLOOKUP(Q325,#REF!,2,FALSE))=TRUE,Q692,VLOOKUP(Q325,#REF!,2,FALSE))</f>
        <v>0</v>
      </c>
      <c r="R693" s="150">
        <f>IF(ISERROR(VLOOKUP(R325,#REF!,2,FALSE))=TRUE,R692,VLOOKUP(R325,#REF!,2,FALSE))</f>
        <v>0</v>
      </c>
      <c r="S693" s="150">
        <f>IF(ISERROR(VLOOKUP(S325,#REF!,2,FALSE))=TRUE,S692,VLOOKUP(S325,#REF!,2,FALSE))</f>
        <v>0</v>
      </c>
    </row>
    <row r="694" spans="2:19" s="8" customFormat="1" ht="30" customHeight="1">
      <c r="B694" s="28"/>
      <c r="C694" s="79"/>
      <c r="D694" s="79"/>
      <c r="E694" s="150">
        <f>IF(ISERROR(VLOOKUP(E326,#REF!,2,FALSE))=TRUE,E693,VLOOKUP(E326,#REF!,2,FALSE))</f>
        <v>0</v>
      </c>
      <c r="F694" s="150">
        <f>IF(ISERROR(VLOOKUP(F326,#REF!,2,FALSE))=TRUE,F693,VLOOKUP(F326,#REF!,2,FALSE))</f>
        <v>0</v>
      </c>
      <c r="G694" s="150">
        <f>IF(ISERROR(VLOOKUP(G326,#REF!,2,FALSE))=TRUE,G693,VLOOKUP(G326,#REF!,2,FALSE))</f>
        <v>0</v>
      </c>
      <c r="H694" s="150">
        <f>IF(ISERROR(VLOOKUP(H326,#REF!,2,FALSE))=TRUE,H693,VLOOKUP(H326,#REF!,2,FALSE))</f>
        <v>0</v>
      </c>
      <c r="I694" s="150">
        <f>IF(ISERROR(VLOOKUP(I326,#REF!,2,FALSE))=TRUE,I693,VLOOKUP(I326,#REF!,2,FALSE))</f>
        <v>0</v>
      </c>
      <c r="J694" s="150">
        <f>IF(ISERROR(VLOOKUP(J326,#REF!,2,FALSE))=TRUE,J693,VLOOKUP(J326,#REF!,2,FALSE))</f>
        <v>0</v>
      </c>
      <c r="K694" s="150">
        <f>IF(ISERROR(VLOOKUP(K326,#REF!,2,FALSE))=TRUE,K693,VLOOKUP(K326,#REF!,2,FALSE))</f>
        <v>0</v>
      </c>
      <c r="L694" s="150">
        <f>IF(ISERROR(VLOOKUP(L326,#REF!,2,FALSE))=TRUE,L693,VLOOKUP(L326,#REF!,2,FALSE))</f>
        <v>0</v>
      </c>
      <c r="M694" s="150">
        <f>IF(ISERROR(VLOOKUP(M326,#REF!,2,FALSE))=TRUE,M693,VLOOKUP(M326,#REF!,2,FALSE))</f>
        <v>0</v>
      </c>
      <c r="N694" s="150">
        <f>IF(ISERROR(VLOOKUP(N326,#REF!,2,FALSE))=TRUE,N693,VLOOKUP(N326,#REF!,2,FALSE))</f>
        <v>0</v>
      </c>
      <c r="O694" s="150">
        <f>IF(ISERROR(VLOOKUP(O326,#REF!,2,FALSE))=TRUE,O693,VLOOKUP(O326,#REF!,2,FALSE))</f>
        <v>0</v>
      </c>
      <c r="P694" s="150">
        <f>IF(ISERROR(VLOOKUP(P326,#REF!,2,FALSE))=TRUE,P693,VLOOKUP(P326,#REF!,2,FALSE))</f>
        <v>0</v>
      </c>
      <c r="Q694" s="150">
        <f>IF(ISERROR(VLOOKUP(Q326,#REF!,2,FALSE))=TRUE,Q693,VLOOKUP(Q326,#REF!,2,FALSE))</f>
        <v>0</v>
      </c>
      <c r="R694" s="150">
        <f>IF(ISERROR(VLOOKUP(R326,#REF!,2,FALSE))=TRUE,R693,VLOOKUP(R326,#REF!,2,FALSE))</f>
        <v>0</v>
      </c>
      <c r="S694" s="150">
        <f>IF(ISERROR(VLOOKUP(S326,#REF!,2,FALSE))=TRUE,S693,VLOOKUP(S326,#REF!,2,FALSE))</f>
        <v>0</v>
      </c>
    </row>
    <row r="695" spans="2:19" s="8" customFormat="1" ht="30" customHeight="1">
      <c r="B695" s="28"/>
      <c r="C695" s="79"/>
      <c r="D695" s="79"/>
      <c r="E695" s="150">
        <f>IF(ISERROR(VLOOKUP(E327,#REF!,2,FALSE))=TRUE,E694,VLOOKUP(E327,#REF!,2,FALSE))</f>
        <v>0</v>
      </c>
      <c r="F695" s="150">
        <f>IF(ISERROR(VLOOKUP(F327,#REF!,2,FALSE))=TRUE,F694,VLOOKUP(F327,#REF!,2,FALSE))</f>
        <v>0</v>
      </c>
      <c r="G695" s="150">
        <f>IF(ISERROR(VLOOKUP(G327,#REF!,2,FALSE))=TRUE,G694,VLOOKUP(G327,#REF!,2,FALSE))</f>
        <v>0</v>
      </c>
      <c r="H695" s="150">
        <f>IF(ISERROR(VLOOKUP(H327,#REF!,2,FALSE))=TRUE,H694,VLOOKUP(H327,#REF!,2,FALSE))</f>
        <v>0</v>
      </c>
      <c r="I695" s="150">
        <f>IF(ISERROR(VLOOKUP(I327,#REF!,2,FALSE))=TRUE,I694,VLOOKUP(I327,#REF!,2,FALSE))</f>
        <v>0</v>
      </c>
      <c r="J695" s="150">
        <f>IF(ISERROR(VLOOKUP(J327,#REF!,2,FALSE))=TRUE,J694,VLOOKUP(J327,#REF!,2,FALSE))</f>
        <v>0</v>
      </c>
      <c r="K695" s="150">
        <f>IF(ISERROR(VLOOKUP(K327,#REF!,2,FALSE))=TRUE,K694,VLOOKUP(K327,#REF!,2,FALSE))</f>
        <v>0</v>
      </c>
      <c r="L695" s="150">
        <f>IF(ISERROR(VLOOKUP(L327,#REF!,2,FALSE))=TRUE,L694,VLOOKUP(L327,#REF!,2,FALSE))</f>
        <v>0</v>
      </c>
      <c r="M695" s="150">
        <f>IF(ISERROR(VLOOKUP(M327,#REF!,2,FALSE))=TRUE,M694,VLOOKUP(M327,#REF!,2,FALSE))</f>
        <v>0</v>
      </c>
      <c r="N695" s="150">
        <f>IF(ISERROR(VLOOKUP(N327,#REF!,2,FALSE))=TRUE,N694,VLOOKUP(N327,#REF!,2,FALSE))</f>
        <v>0</v>
      </c>
      <c r="O695" s="150">
        <f>IF(ISERROR(VLOOKUP(O327,#REF!,2,FALSE))=TRUE,O694,VLOOKUP(O327,#REF!,2,FALSE))</f>
        <v>0</v>
      </c>
      <c r="P695" s="150">
        <f>IF(ISERROR(VLOOKUP(P327,#REF!,2,FALSE))=TRUE,P694,VLOOKUP(P327,#REF!,2,FALSE))</f>
        <v>0</v>
      </c>
      <c r="Q695" s="150">
        <f>IF(ISERROR(VLOOKUP(Q327,#REF!,2,FALSE))=TRUE,Q694,VLOOKUP(Q327,#REF!,2,FALSE))</f>
        <v>0</v>
      </c>
      <c r="R695" s="150">
        <f>IF(ISERROR(VLOOKUP(R327,#REF!,2,FALSE))=TRUE,R694,VLOOKUP(R327,#REF!,2,FALSE))</f>
        <v>0</v>
      </c>
      <c r="S695" s="150">
        <f>IF(ISERROR(VLOOKUP(S327,#REF!,2,FALSE))=TRUE,S694,VLOOKUP(S327,#REF!,2,FALSE))</f>
        <v>0</v>
      </c>
    </row>
    <row r="696" spans="2:19" s="8" customFormat="1" ht="30" customHeight="1">
      <c r="B696" s="28"/>
      <c r="C696" s="79"/>
      <c r="D696" s="79"/>
      <c r="E696" s="150">
        <f>IF(ISERROR(VLOOKUP(E328,#REF!,2,FALSE))=TRUE,E695,VLOOKUP(E328,#REF!,2,FALSE))</f>
        <v>0</v>
      </c>
      <c r="F696" s="150">
        <f>IF(ISERROR(VLOOKUP(F328,#REF!,2,FALSE))=TRUE,F695,VLOOKUP(F328,#REF!,2,FALSE))</f>
        <v>0</v>
      </c>
      <c r="G696" s="150">
        <f>IF(ISERROR(VLOOKUP(G328,#REF!,2,FALSE))=TRUE,G695,VLOOKUP(G328,#REF!,2,FALSE))</f>
        <v>0</v>
      </c>
      <c r="H696" s="150">
        <f>IF(ISERROR(VLOOKUP(H328,#REF!,2,FALSE))=TRUE,H695,VLOOKUP(H328,#REF!,2,FALSE))</f>
        <v>0</v>
      </c>
      <c r="I696" s="150">
        <f>IF(ISERROR(VLOOKUP(I328,#REF!,2,FALSE))=TRUE,I695,VLOOKUP(I328,#REF!,2,FALSE))</f>
        <v>0</v>
      </c>
      <c r="J696" s="150">
        <f>IF(ISERROR(VLOOKUP(J328,#REF!,2,FALSE))=TRUE,J695,VLOOKUP(J328,#REF!,2,FALSE))</f>
        <v>0</v>
      </c>
      <c r="K696" s="150">
        <f>IF(ISERROR(VLOOKUP(K328,#REF!,2,FALSE))=TRUE,K695,VLOOKUP(K328,#REF!,2,FALSE))</f>
        <v>0</v>
      </c>
      <c r="L696" s="150">
        <f>IF(ISERROR(VLOOKUP(L328,#REF!,2,FALSE))=TRUE,L695,VLOOKUP(L328,#REF!,2,FALSE))</f>
        <v>0</v>
      </c>
      <c r="M696" s="150">
        <f>IF(ISERROR(VLOOKUP(M328,#REF!,2,FALSE))=TRUE,M695,VLOOKUP(M328,#REF!,2,FALSE))</f>
        <v>0</v>
      </c>
      <c r="N696" s="150">
        <f>IF(ISERROR(VLOOKUP(N328,#REF!,2,FALSE))=TRUE,N695,VLOOKUP(N328,#REF!,2,FALSE))</f>
        <v>0</v>
      </c>
      <c r="O696" s="150">
        <f>IF(ISERROR(VLOOKUP(O328,#REF!,2,FALSE))=TRUE,O695,VLOOKUP(O328,#REF!,2,FALSE))</f>
        <v>0</v>
      </c>
      <c r="P696" s="150">
        <f>IF(ISERROR(VLOOKUP(P328,#REF!,2,FALSE))=TRUE,P695,VLOOKUP(P328,#REF!,2,FALSE))</f>
        <v>0</v>
      </c>
      <c r="Q696" s="150">
        <f>IF(ISERROR(VLOOKUP(Q328,#REF!,2,FALSE))=TRUE,Q695,VLOOKUP(Q328,#REF!,2,FALSE))</f>
        <v>0</v>
      </c>
      <c r="R696" s="150">
        <f>IF(ISERROR(VLOOKUP(R328,#REF!,2,FALSE))=TRUE,R695,VLOOKUP(R328,#REF!,2,FALSE))</f>
        <v>0</v>
      </c>
      <c r="S696" s="150">
        <f>IF(ISERROR(VLOOKUP(S328,#REF!,2,FALSE))=TRUE,S695,VLOOKUP(S328,#REF!,2,FALSE))</f>
        <v>0</v>
      </c>
    </row>
    <row r="697" spans="2:19" s="8" customFormat="1" ht="30" customHeight="1">
      <c r="B697" s="28"/>
      <c r="C697" s="79"/>
      <c r="D697" s="79"/>
      <c r="E697" s="150">
        <f>IF(ISERROR(VLOOKUP(E329,#REF!,2,FALSE))=TRUE,E696,VLOOKUP(E329,#REF!,2,FALSE))</f>
        <v>0</v>
      </c>
      <c r="F697" s="150">
        <f>IF(ISERROR(VLOOKUP(F329,#REF!,2,FALSE))=TRUE,F696,VLOOKUP(F329,#REF!,2,FALSE))</f>
        <v>0</v>
      </c>
      <c r="G697" s="150">
        <f>IF(ISERROR(VLOOKUP(G329,#REF!,2,FALSE))=TRUE,G696,VLOOKUP(G329,#REF!,2,FALSE))</f>
        <v>0</v>
      </c>
      <c r="H697" s="150">
        <f>IF(ISERROR(VLOOKUP(H329,#REF!,2,FALSE))=TRUE,H696,VLOOKUP(H329,#REF!,2,FALSE))</f>
        <v>0</v>
      </c>
      <c r="I697" s="150">
        <f>IF(ISERROR(VLOOKUP(I329,#REF!,2,FALSE))=TRUE,I696,VLOOKUP(I329,#REF!,2,FALSE))</f>
        <v>0</v>
      </c>
      <c r="J697" s="150">
        <f>IF(ISERROR(VLOOKUP(J329,#REF!,2,FALSE))=TRUE,J696,VLOOKUP(J329,#REF!,2,FALSE))</f>
        <v>0</v>
      </c>
      <c r="K697" s="150">
        <f>IF(ISERROR(VLOOKUP(K329,#REF!,2,FALSE))=TRUE,K696,VLOOKUP(K329,#REF!,2,FALSE))</f>
        <v>0</v>
      </c>
      <c r="L697" s="150">
        <f>IF(ISERROR(VLOOKUP(L329,#REF!,2,FALSE))=TRUE,L696,VLOOKUP(L329,#REF!,2,FALSE))</f>
        <v>0</v>
      </c>
      <c r="M697" s="150">
        <f>IF(ISERROR(VLOOKUP(M329,#REF!,2,FALSE))=TRUE,M696,VLOOKUP(M329,#REF!,2,FALSE))</f>
        <v>0</v>
      </c>
      <c r="N697" s="150">
        <f>IF(ISERROR(VLOOKUP(N329,#REF!,2,FALSE))=TRUE,N696,VLOOKUP(N329,#REF!,2,FALSE))</f>
        <v>0</v>
      </c>
      <c r="O697" s="150">
        <f>IF(ISERROR(VLOOKUP(O329,#REF!,2,FALSE))=TRUE,O696,VLOOKUP(O329,#REF!,2,FALSE))</f>
        <v>0</v>
      </c>
      <c r="P697" s="150">
        <f>IF(ISERROR(VLOOKUP(P329,#REF!,2,FALSE))=TRUE,P696,VLOOKUP(P329,#REF!,2,FALSE))</f>
        <v>0</v>
      </c>
      <c r="Q697" s="150">
        <f>IF(ISERROR(VLOOKUP(Q329,#REF!,2,FALSE))=TRUE,Q696,VLOOKUP(Q329,#REF!,2,FALSE))</f>
        <v>0</v>
      </c>
      <c r="R697" s="150">
        <f>IF(ISERROR(VLOOKUP(R329,#REF!,2,FALSE))=TRUE,R696,VLOOKUP(R329,#REF!,2,FALSE))</f>
        <v>0</v>
      </c>
      <c r="S697" s="150">
        <f>IF(ISERROR(VLOOKUP(S329,#REF!,2,FALSE))=TRUE,S696,VLOOKUP(S329,#REF!,2,FALSE))</f>
        <v>0</v>
      </c>
    </row>
    <row r="698" spans="2:19" s="8" customFormat="1" ht="30" customHeight="1">
      <c r="B698" s="28"/>
      <c r="C698" s="79"/>
      <c r="D698" s="79"/>
      <c r="E698" s="150">
        <f>IF(ISERROR(VLOOKUP(E330,#REF!,2,FALSE))=TRUE,E697,VLOOKUP(E330,#REF!,2,FALSE))</f>
        <v>0</v>
      </c>
      <c r="F698" s="150">
        <f>IF(ISERROR(VLOOKUP(F330,#REF!,2,FALSE))=TRUE,F697,VLOOKUP(F330,#REF!,2,FALSE))</f>
        <v>0</v>
      </c>
      <c r="G698" s="150">
        <f>IF(ISERROR(VLOOKUP(G330,#REF!,2,FALSE))=TRUE,G697,VLOOKUP(G330,#REF!,2,FALSE))</f>
        <v>0</v>
      </c>
      <c r="H698" s="150">
        <f>IF(ISERROR(VLOOKUP(H330,#REF!,2,FALSE))=TRUE,H697,VLOOKUP(H330,#REF!,2,FALSE))</f>
        <v>0</v>
      </c>
      <c r="I698" s="150">
        <f>IF(ISERROR(VLOOKUP(I330,#REF!,2,FALSE))=TRUE,I697,VLOOKUP(I330,#REF!,2,FALSE))</f>
        <v>0</v>
      </c>
      <c r="J698" s="150">
        <f>IF(ISERROR(VLOOKUP(J330,#REF!,2,FALSE))=TRUE,J697,VLOOKUP(J330,#REF!,2,FALSE))</f>
        <v>0</v>
      </c>
      <c r="K698" s="150">
        <f>IF(ISERROR(VLOOKUP(K330,#REF!,2,FALSE))=TRUE,K697,VLOOKUP(K330,#REF!,2,FALSE))</f>
        <v>0</v>
      </c>
      <c r="L698" s="150">
        <f>IF(ISERROR(VLOOKUP(L330,#REF!,2,FALSE))=TRUE,L697,VLOOKUP(L330,#REF!,2,FALSE))</f>
        <v>0</v>
      </c>
      <c r="M698" s="150">
        <f>IF(ISERROR(VLOOKUP(M330,#REF!,2,FALSE))=TRUE,M697,VLOOKUP(M330,#REF!,2,FALSE))</f>
        <v>0</v>
      </c>
      <c r="N698" s="150">
        <f>IF(ISERROR(VLOOKUP(N330,#REF!,2,FALSE))=TRUE,N697,VLOOKUP(N330,#REF!,2,FALSE))</f>
        <v>0</v>
      </c>
      <c r="O698" s="150">
        <f>IF(ISERROR(VLOOKUP(O330,#REF!,2,FALSE))=TRUE,O697,VLOOKUP(O330,#REF!,2,FALSE))</f>
        <v>0</v>
      </c>
      <c r="P698" s="150">
        <f>IF(ISERROR(VLOOKUP(P330,#REF!,2,FALSE))=TRUE,P697,VLOOKUP(P330,#REF!,2,FALSE))</f>
        <v>0</v>
      </c>
      <c r="Q698" s="150">
        <f>IF(ISERROR(VLOOKUP(Q330,#REF!,2,FALSE))=TRUE,Q697,VLOOKUP(Q330,#REF!,2,FALSE))</f>
        <v>0</v>
      </c>
      <c r="R698" s="150">
        <f>IF(ISERROR(VLOOKUP(R330,#REF!,2,FALSE))=TRUE,R697,VLOOKUP(R330,#REF!,2,FALSE))</f>
        <v>0</v>
      </c>
      <c r="S698" s="150">
        <f>IF(ISERROR(VLOOKUP(S330,#REF!,2,FALSE))=TRUE,S697,VLOOKUP(S330,#REF!,2,FALSE))</f>
        <v>0</v>
      </c>
    </row>
    <row r="699" spans="2:19" s="8" customFormat="1" ht="30" customHeight="1">
      <c r="B699" s="28"/>
      <c r="C699" s="79"/>
      <c r="D699" s="79"/>
      <c r="E699" s="150">
        <f>IF(ISERROR(VLOOKUP(E331,#REF!,2,FALSE))=TRUE,E698,VLOOKUP(E331,#REF!,2,FALSE))</f>
        <v>0</v>
      </c>
      <c r="F699" s="150">
        <f>IF(ISERROR(VLOOKUP(F331,#REF!,2,FALSE))=TRUE,F698,VLOOKUP(F331,#REF!,2,FALSE))</f>
        <v>0</v>
      </c>
      <c r="G699" s="150">
        <f>IF(ISERROR(VLOOKUP(G331,#REF!,2,FALSE))=TRUE,G698,VLOOKUP(G331,#REF!,2,FALSE))</f>
        <v>0</v>
      </c>
      <c r="H699" s="150">
        <f>IF(ISERROR(VLOOKUP(H331,#REF!,2,FALSE))=TRUE,H698,VLOOKUP(H331,#REF!,2,FALSE))</f>
        <v>0</v>
      </c>
      <c r="I699" s="150">
        <f>IF(ISERROR(VLOOKUP(I331,#REF!,2,FALSE))=TRUE,I698,VLOOKUP(I331,#REF!,2,FALSE))</f>
        <v>0</v>
      </c>
      <c r="J699" s="150">
        <f>IF(ISERROR(VLOOKUP(J331,#REF!,2,FALSE))=TRUE,J698,VLOOKUP(J331,#REF!,2,FALSE))</f>
        <v>0</v>
      </c>
      <c r="K699" s="150">
        <f>IF(ISERROR(VLOOKUP(K331,#REF!,2,FALSE))=TRUE,K698,VLOOKUP(K331,#REF!,2,FALSE))</f>
        <v>0</v>
      </c>
      <c r="L699" s="150">
        <f>IF(ISERROR(VLOOKUP(L331,#REF!,2,FALSE))=TRUE,L698,VLOOKUP(L331,#REF!,2,FALSE))</f>
        <v>0</v>
      </c>
      <c r="M699" s="150">
        <f>IF(ISERROR(VLOOKUP(M331,#REF!,2,FALSE))=TRUE,M698,VLOOKUP(M331,#REF!,2,FALSE))</f>
        <v>0</v>
      </c>
      <c r="N699" s="150">
        <f>IF(ISERROR(VLOOKUP(N331,#REF!,2,FALSE))=TRUE,N698,VLOOKUP(N331,#REF!,2,FALSE))</f>
        <v>0</v>
      </c>
      <c r="O699" s="150">
        <f>IF(ISERROR(VLOOKUP(O331,#REF!,2,FALSE))=TRUE,O698,VLOOKUP(O331,#REF!,2,FALSE))</f>
        <v>0</v>
      </c>
      <c r="P699" s="150">
        <f>IF(ISERROR(VLOOKUP(P331,#REF!,2,FALSE))=TRUE,P698,VLOOKUP(P331,#REF!,2,FALSE))</f>
        <v>0</v>
      </c>
      <c r="Q699" s="150">
        <f>IF(ISERROR(VLOOKUP(Q331,#REF!,2,FALSE))=TRUE,Q698,VLOOKUP(Q331,#REF!,2,FALSE))</f>
        <v>0</v>
      </c>
      <c r="R699" s="150">
        <f>IF(ISERROR(VLOOKUP(R331,#REF!,2,FALSE))=TRUE,R698,VLOOKUP(R331,#REF!,2,FALSE))</f>
        <v>0</v>
      </c>
      <c r="S699" s="150">
        <f>IF(ISERROR(VLOOKUP(S331,#REF!,2,FALSE))=TRUE,S698,VLOOKUP(S331,#REF!,2,FALSE))</f>
        <v>0</v>
      </c>
    </row>
    <row r="700" spans="2:19" s="8" customFormat="1" ht="30" customHeight="1">
      <c r="B700" s="28"/>
      <c r="C700" s="79"/>
      <c r="D700" s="79"/>
      <c r="E700" s="150">
        <f>IF(ISERROR(VLOOKUP(E332,#REF!,2,FALSE))=TRUE,E699,VLOOKUP(E332,#REF!,2,FALSE))</f>
        <v>0</v>
      </c>
      <c r="F700" s="150">
        <f>IF(ISERROR(VLOOKUP(F332,#REF!,2,FALSE))=TRUE,F699,VLOOKUP(F332,#REF!,2,FALSE))</f>
        <v>0</v>
      </c>
      <c r="G700" s="150">
        <f>IF(ISERROR(VLOOKUP(G332,#REF!,2,FALSE))=TRUE,G699,VLOOKUP(G332,#REF!,2,FALSE))</f>
        <v>0</v>
      </c>
      <c r="H700" s="150">
        <f>IF(ISERROR(VLOOKUP(H332,#REF!,2,FALSE))=TRUE,H699,VLOOKUP(H332,#REF!,2,FALSE))</f>
        <v>0</v>
      </c>
      <c r="I700" s="150">
        <f>IF(ISERROR(VLOOKUP(I332,#REF!,2,FALSE))=TRUE,I699,VLOOKUP(I332,#REF!,2,FALSE))</f>
        <v>0</v>
      </c>
      <c r="J700" s="150">
        <f>IF(ISERROR(VLOOKUP(J332,#REF!,2,FALSE))=TRUE,J699,VLOOKUP(J332,#REF!,2,FALSE))</f>
        <v>0</v>
      </c>
      <c r="K700" s="150">
        <f>IF(ISERROR(VLOOKUP(K332,#REF!,2,FALSE))=TRUE,K699,VLOOKUP(K332,#REF!,2,FALSE))</f>
        <v>0</v>
      </c>
      <c r="L700" s="150">
        <f>IF(ISERROR(VLOOKUP(L332,#REF!,2,FALSE))=TRUE,L699,VLOOKUP(L332,#REF!,2,FALSE))</f>
        <v>0</v>
      </c>
      <c r="M700" s="150">
        <f>IF(ISERROR(VLOOKUP(M332,#REF!,2,FALSE))=TRUE,M699,VLOOKUP(M332,#REF!,2,FALSE))</f>
        <v>0</v>
      </c>
      <c r="N700" s="150">
        <f>IF(ISERROR(VLOOKUP(N332,#REF!,2,FALSE))=TRUE,N699,VLOOKUP(N332,#REF!,2,FALSE))</f>
        <v>0</v>
      </c>
      <c r="O700" s="150">
        <f>IF(ISERROR(VLOOKUP(O332,#REF!,2,FALSE))=TRUE,O699,VLOOKUP(O332,#REF!,2,FALSE))</f>
        <v>0</v>
      </c>
      <c r="P700" s="150">
        <f>IF(ISERROR(VLOOKUP(P332,#REF!,2,FALSE))=TRUE,P699,VLOOKUP(P332,#REF!,2,FALSE))</f>
        <v>0</v>
      </c>
      <c r="Q700" s="150">
        <f>IF(ISERROR(VLOOKUP(Q332,#REF!,2,FALSE))=TRUE,Q699,VLOOKUP(Q332,#REF!,2,FALSE))</f>
        <v>0</v>
      </c>
      <c r="R700" s="150">
        <f>IF(ISERROR(VLOOKUP(R332,#REF!,2,FALSE))=TRUE,R699,VLOOKUP(R332,#REF!,2,FALSE))</f>
        <v>0</v>
      </c>
      <c r="S700" s="150">
        <f>IF(ISERROR(VLOOKUP(S332,#REF!,2,FALSE))=TRUE,S699,VLOOKUP(S332,#REF!,2,FALSE))</f>
        <v>0</v>
      </c>
    </row>
    <row r="701" spans="2:19" s="8" customFormat="1" ht="30" customHeight="1">
      <c r="B701" s="28"/>
      <c r="C701" s="79"/>
      <c r="D701" s="79"/>
      <c r="E701" s="150">
        <f>IF(ISERROR(VLOOKUP(E333,#REF!,2,FALSE))=TRUE,E700,VLOOKUP(E333,#REF!,2,FALSE))</f>
        <v>0</v>
      </c>
      <c r="F701" s="150">
        <f>IF(ISERROR(VLOOKUP(F333,#REF!,2,FALSE))=TRUE,F700,VLOOKUP(F333,#REF!,2,FALSE))</f>
        <v>0</v>
      </c>
      <c r="G701" s="150">
        <f>IF(ISERROR(VLOOKUP(G333,#REF!,2,FALSE))=TRUE,G700,VLOOKUP(G333,#REF!,2,FALSE))</f>
        <v>0</v>
      </c>
      <c r="H701" s="150">
        <f>IF(ISERROR(VLOOKUP(H333,#REF!,2,FALSE))=TRUE,H700,VLOOKUP(H333,#REF!,2,FALSE))</f>
        <v>0</v>
      </c>
      <c r="I701" s="150">
        <f>IF(ISERROR(VLOOKUP(I333,#REF!,2,FALSE))=TRUE,I700,VLOOKUP(I333,#REF!,2,FALSE))</f>
        <v>0</v>
      </c>
      <c r="J701" s="150">
        <f>IF(ISERROR(VLOOKUP(J333,#REF!,2,FALSE))=TRUE,J700,VLOOKUP(J333,#REF!,2,FALSE))</f>
        <v>0</v>
      </c>
      <c r="K701" s="150">
        <f>IF(ISERROR(VLOOKUP(K333,#REF!,2,FALSE))=TRUE,K700,VLOOKUP(K333,#REF!,2,FALSE))</f>
        <v>0</v>
      </c>
      <c r="L701" s="150">
        <f>IF(ISERROR(VLOOKUP(L333,#REF!,2,FALSE))=TRUE,L700,VLOOKUP(L333,#REF!,2,FALSE))</f>
        <v>0</v>
      </c>
      <c r="M701" s="150">
        <f>IF(ISERROR(VLOOKUP(M333,#REF!,2,FALSE))=TRUE,M700,VLOOKUP(M333,#REF!,2,FALSE))</f>
        <v>0</v>
      </c>
      <c r="N701" s="150">
        <f>IF(ISERROR(VLOOKUP(N333,#REF!,2,FALSE))=TRUE,N700,VLOOKUP(N333,#REF!,2,FALSE))</f>
        <v>0</v>
      </c>
      <c r="O701" s="150">
        <f>IF(ISERROR(VLOOKUP(O333,#REF!,2,FALSE))=TRUE,O700,VLOOKUP(O333,#REF!,2,FALSE))</f>
        <v>0</v>
      </c>
      <c r="P701" s="150">
        <f>IF(ISERROR(VLOOKUP(P333,#REF!,2,FALSE))=TRUE,P700,VLOOKUP(P333,#REF!,2,FALSE))</f>
        <v>0</v>
      </c>
      <c r="Q701" s="150">
        <f>IF(ISERROR(VLOOKUP(Q333,#REF!,2,FALSE))=TRUE,Q700,VLOOKUP(Q333,#REF!,2,FALSE))</f>
        <v>0</v>
      </c>
      <c r="R701" s="150">
        <f>IF(ISERROR(VLOOKUP(R333,#REF!,2,FALSE))=TRUE,R700,VLOOKUP(R333,#REF!,2,FALSE))</f>
        <v>0</v>
      </c>
      <c r="S701" s="150">
        <f>IF(ISERROR(VLOOKUP(S333,#REF!,2,FALSE))=TRUE,S700,VLOOKUP(S333,#REF!,2,FALSE))</f>
        <v>0</v>
      </c>
    </row>
    <row r="702" spans="2:19" s="8" customFormat="1" ht="30" customHeight="1">
      <c r="B702" s="28"/>
      <c r="C702" s="79"/>
      <c r="D702" s="79"/>
      <c r="E702" s="150">
        <f>IF(ISERROR(VLOOKUP(E334,#REF!,2,FALSE))=TRUE,E701,VLOOKUP(E334,#REF!,2,FALSE))</f>
        <v>0</v>
      </c>
      <c r="F702" s="150">
        <f>IF(ISERROR(VLOOKUP(F334,#REF!,2,FALSE))=TRUE,F701,VLOOKUP(F334,#REF!,2,FALSE))</f>
        <v>0</v>
      </c>
      <c r="G702" s="150">
        <f>IF(ISERROR(VLOOKUP(G334,#REF!,2,FALSE))=TRUE,G701,VLOOKUP(G334,#REF!,2,FALSE))</f>
        <v>0</v>
      </c>
      <c r="H702" s="150">
        <f>IF(ISERROR(VLOOKUP(H334,#REF!,2,FALSE))=TRUE,H701,VLOOKUP(H334,#REF!,2,FALSE))</f>
        <v>0</v>
      </c>
      <c r="I702" s="150">
        <f>IF(ISERROR(VLOOKUP(I334,#REF!,2,FALSE))=TRUE,I701,VLOOKUP(I334,#REF!,2,FALSE))</f>
        <v>0</v>
      </c>
      <c r="J702" s="150">
        <f>IF(ISERROR(VLOOKUP(J334,#REF!,2,FALSE))=TRUE,J701,VLOOKUP(J334,#REF!,2,FALSE))</f>
        <v>0</v>
      </c>
      <c r="K702" s="150">
        <f>IF(ISERROR(VLOOKUP(K334,#REF!,2,FALSE))=TRUE,K701,VLOOKUP(K334,#REF!,2,FALSE))</f>
        <v>0</v>
      </c>
      <c r="L702" s="150">
        <f>IF(ISERROR(VLOOKUP(L334,#REF!,2,FALSE))=TRUE,L701,VLOOKUP(L334,#REF!,2,FALSE))</f>
        <v>0</v>
      </c>
      <c r="M702" s="150">
        <f>IF(ISERROR(VLOOKUP(M334,#REF!,2,FALSE))=TRUE,M701,VLOOKUP(M334,#REF!,2,FALSE))</f>
        <v>0</v>
      </c>
      <c r="N702" s="150">
        <f>IF(ISERROR(VLOOKUP(N334,#REF!,2,FALSE))=TRUE,N701,VLOOKUP(N334,#REF!,2,FALSE))</f>
        <v>0</v>
      </c>
      <c r="O702" s="150">
        <f>IF(ISERROR(VLOOKUP(O334,#REF!,2,FALSE))=TRUE,O701,VLOOKUP(O334,#REF!,2,FALSE))</f>
        <v>0</v>
      </c>
      <c r="P702" s="150">
        <f>IF(ISERROR(VLOOKUP(P334,#REF!,2,FALSE))=TRUE,P701,VLOOKUP(P334,#REF!,2,FALSE))</f>
        <v>0</v>
      </c>
      <c r="Q702" s="150">
        <f>IF(ISERROR(VLOOKUP(Q334,#REF!,2,FALSE))=TRUE,Q701,VLOOKUP(Q334,#REF!,2,FALSE))</f>
        <v>0</v>
      </c>
      <c r="R702" s="150">
        <f>IF(ISERROR(VLOOKUP(R334,#REF!,2,FALSE))=TRUE,R701,VLOOKUP(R334,#REF!,2,FALSE))</f>
        <v>0</v>
      </c>
      <c r="S702" s="150">
        <f>IF(ISERROR(VLOOKUP(S334,#REF!,2,FALSE))=TRUE,S701,VLOOKUP(S334,#REF!,2,FALSE))</f>
        <v>0</v>
      </c>
    </row>
    <row r="703" spans="2:19" s="8" customFormat="1" ht="30" customHeight="1">
      <c r="B703" s="28"/>
      <c r="C703" s="79"/>
      <c r="D703" s="79"/>
      <c r="E703" s="150">
        <f>IF(ISERROR(VLOOKUP(E335,#REF!,2,FALSE))=TRUE,E702,VLOOKUP(E335,#REF!,2,FALSE))</f>
        <v>0</v>
      </c>
      <c r="F703" s="150">
        <f>IF(ISERROR(VLOOKUP(F335,#REF!,2,FALSE))=TRUE,F702,VLOOKUP(F335,#REF!,2,FALSE))</f>
        <v>0</v>
      </c>
      <c r="G703" s="150">
        <f>IF(ISERROR(VLOOKUP(G335,#REF!,2,FALSE))=TRUE,G702,VLOOKUP(G335,#REF!,2,FALSE))</f>
        <v>0</v>
      </c>
      <c r="H703" s="150">
        <f>IF(ISERROR(VLOOKUP(H335,#REF!,2,FALSE))=TRUE,H702,VLOOKUP(H335,#REF!,2,FALSE))</f>
        <v>0</v>
      </c>
      <c r="I703" s="150">
        <f>IF(ISERROR(VLOOKUP(I335,#REF!,2,FALSE))=TRUE,I702,VLOOKUP(I335,#REF!,2,FALSE))</f>
        <v>0</v>
      </c>
      <c r="J703" s="150">
        <f>IF(ISERROR(VLOOKUP(J335,#REF!,2,FALSE))=TRUE,J702,VLOOKUP(J335,#REF!,2,FALSE))</f>
        <v>0</v>
      </c>
      <c r="K703" s="150">
        <f>IF(ISERROR(VLOOKUP(K335,#REF!,2,FALSE))=TRUE,K702,VLOOKUP(K335,#REF!,2,FALSE))</f>
        <v>0</v>
      </c>
      <c r="L703" s="150">
        <f>IF(ISERROR(VLOOKUP(L335,#REF!,2,FALSE))=TRUE,L702,VLOOKUP(L335,#REF!,2,FALSE))</f>
        <v>0</v>
      </c>
      <c r="M703" s="150">
        <f>IF(ISERROR(VLOOKUP(M335,#REF!,2,FALSE))=TRUE,M702,VLOOKUP(M335,#REF!,2,FALSE))</f>
        <v>0</v>
      </c>
      <c r="N703" s="150">
        <f>IF(ISERROR(VLOOKUP(N335,#REF!,2,FALSE))=TRUE,N702,VLOOKUP(N335,#REF!,2,FALSE))</f>
        <v>0</v>
      </c>
      <c r="O703" s="150">
        <f>IF(ISERROR(VLOOKUP(O335,#REF!,2,FALSE))=TRUE,O702,VLOOKUP(O335,#REF!,2,FALSE))</f>
        <v>0</v>
      </c>
      <c r="P703" s="150">
        <f>IF(ISERROR(VLOOKUP(P335,#REF!,2,FALSE))=TRUE,P702,VLOOKUP(P335,#REF!,2,FALSE))</f>
        <v>0</v>
      </c>
      <c r="Q703" s="150">
        <f>IF(ISERROR(VLOOKUP(Q335,#REF!,2,FALSE))=TRUE,Q702,VLOOKUP(Q335,#REF!,2,FALSE))</f>
        <v>0</v>
      </c>
      <c r="R703" s="150">
        <f>IF(ISERROR(VLOOKUP(R335,#REF!,2,FALSE))=TRUE,R702,VLOOKUP(R335,#REF!,2,FALSE))</f>
        <v>0</v>
      </c>
      <c r="S703" s="150">
        <f>IF(ISERROR(VLOOKUP(S335,#REF!,2,FALSE))=TRUE,S702,VLOOKUP(S335,#REF!,2,FALSE))</f>
        <v>0</v>
      </c>
    </row>
    <row r="704" spans="2:19" s="8" customFormat="1" ht="30" customHeight="1">
      <c r="B704" s="28"/>
      <c r="C704" s="79"/>
      <c r="D704" s="79"/>
      <c r="E704" s="150">
        <f>IF(ISERROR(VLOOKUP(E336,#REF!,2,FALSE))=TRUE,E703,VLOOKUP(E336,#REF!,2,FALSE))</f>
        <v>0</v>
      </c>
      <c r="F704" s="150">
        <f>IF(ISERROR(VLOOKUP(F336,#REF!,2,FALSE))=TRUE,F703,VLOOKUP(F336,#REF!,2,FALSE))</f>
        <v>0</v>
      </c>
      <c r="G704" s="150">
        <f>IF(ISERROR(VLOOKUP(G336,#REF!,2,FALSE))=TRUE,G703,VLOOKUP(G336,#REF!,2,FALSE))</f>
        <v>0</v>
      </c>
      <c r="H704" s="150">
        <f>IF(ISERROR(VLOOKUP(H336,#REF!,2,FALSE))=TRUE,H703,VLOOKUP(H336,#REF!,2,FALSE))</f>
        <v>0</v>
      </c>
      <c r="I704" s="150">
        <f>IF(ISERROR(VLOOKUP(I336,#REF!,2,FALSE))=TRUE,I703,VLOOKUP(I336,#REF!,2,FALSE))</f>
        <v>0</v>
      </c>
      <c r="J704" s="150">
        <f>IF(ISERROR(VLOOKUP(J336,#REF!,2,FALSE))=TRUE,J703,VLOOKUP(J336,#REF!,2,FALSE))</f>
        <v>0</v>
      </c>
      <c r="K704" s="150">
        <f>IF(ISERROR(VLOOKUP(K336,#REF!,2,FALSE))=TRUE,K703,VLOOKUP(K336,#REF!,2,FALSE))</f>
        <v>0</v>
      </c>
      <c r="L704" s="150">
        <f>IF(ISERROR(VLOOKUP(L336,#REF!,2,FALSE))=TRUE,L703,VLOOKUP(L336,#REF!,2,FALSE))</f>
        <v>0</v>
      </c>
      <c r="M704" s="150">
        <f>IF(ISERROR(VLOOKUP(M336,#REF!,2,FALSE))=TRUE,M703,VLOOKUP(M336,#REF!,2,FALSE))</f>
        <v>0</v>
      </c>
      <c r="N704" s="150">
        <f>IF(ISERROR(VLOOKUP(N336,#REF!,2,FALSE))=TRUE,N703,VLOOKUP(N336,#REF!,2,FALSE))</f>
        <v>0</v>
      </c>
      <c r="O704" s="150">
        <f>IF(ISERROR(VLOOKUP(O336,#REF!,2,FALSE))=TRUE,O703,VLOOKUP(O336,#REF!,2,FALSE))</f>
        <v>0</v>
      </c>
      <c r="P704" s="150">
        <f>IF(ISERROR(VLOOKUP(P336,#REF!,2,FALSE))=TRUE,P703,VLOOKUP(P336,#REF!,2,FALSE))</f>
        <v>0</v>
      </c>
      <c r="Q704" s="150">
        <f>IF(ISERROR(VLOOKUP(Q336,#REF!,2,FALSE))=TRUE,Q703,VLOOKUP(Q336,#REF!,2,FALSE))</f>
        <v>0</v>
      </c>
      <c r="R704" s="150">
        <f>IF(ISERROR(VLOOKUP(R336,#REF!,2,FALSE))=TRUE,R703,VLOOKUP(R336,#REF!,2,FALSE))</f>
        <v>0</v>
      </c>
      <c r="S704" s="150">
        <f>IF(ISERROR(VLOOKUP(S336,#REF!,2,FALSE))=TRUE,S703,VLOOKUP(S336,#REF!,2,FALSE))</f>
        <v>0</v>
      </c>
    </row>
    <row r="705" spans="2:19" s="8" customFormat="1" ht="30" customHeight="1">
      <c r="B705" s="28"/>
      <c r="C705" s="79"/>
      <c r="D705" s="79"/>
      <c r="E705" s="150">
        <f>IF(ISERROR(VLOOKUP(E337,#REF!,2,FALSE))=TRUE,E704,VLOOKUP(E337,#REF!,2,FALSE))</f>
        <v>0</v>
      </c>
      <c r="F705" s="150">
        <f>IF(ISERROR(VLOOKUP(F337,#REF!,2,FALSE))=TRUE,F704,VLOOKUP(F337,#REF!,2,FALSE))</f>
        <v>0</v>
      </c>
      <c r="G705" s="150">
        <f>IF(ISERROR(VLOOKUP(G337,#REF!,2,FALSE))=TRUE,G704,VLOOKUP(G337,#REF!,2,FALSE))</f>
        <v>0</v>
      </c>
      <c r="H705" s="150">
        <f>IF(ISERROR(VLOOKUP(H337,#REF!,2,FALSE))=TRUE,H704,VLOOKUP(H337,#REF!,2,FALSE))</f>
        <v>0</v>
      </c>
      <c r="I705" s="150">
        <f>IF(ISERROR(VLOOKUP(I337,#REF!,2,FALSE))=TRUE,I704,VLOOKUP(I337,#REF!,2,FALSE))</f>
        <v>0</v>
      </c>
      <c r="J705" s="150">
        <f>IF(ISERROR(VLOOKUP(J337,#REF!,2,FALSE))=TRUE,J704,VLOOKUP(J337,#REF!,2,FALSE))</f>
        <v>0</v>
      </c>
      <c r="K705" s="150">
        <f>IF(ISERROR(VLOOKUP(K337,#REF!,2,FALSE))=TRUE,K704,VLOOKUP(K337,#REF!,2,FALSE))</f>
        <v>0</v>
      </c>
      <c r="L705" s="150">
        <f>IF(ISERROR(VLOOKUP(L337,#REF!,2,FALSE))=TRUE,L704,VLOOKUP(L337,#REF!,2,FALSE))</f>
        <v>0</v>
      </c>
      <c r="M705" s="150">
        <f>IF(ISERROR(VLOOKUP(M337,#REF!,2,FALSE))=TRUE,M704,VLOOKUP(M337,#REF!,2,FALSE))</f>
        <v>0</v>
      </c>
      <c r="N705" s="150">
        <f>IF(ISERROR(VLOOKUP(N337,#REF!,2,FALSE))=TRUE,N704,VLOOKUP(N337,#REF!,2,FALSE))</f>
        <v>0</v>
      </c>
      <c r="O705" s="150">
        <f>IF(ISERROR(VLOOKUP(O337,#REF!,2,FALSE))=TRUE,O704,VLOOKUP(O337,#REF!,2,FALSE))</f>
        <v>0</v>
      </c>
      <c r="P705" s="150">
        <f>IF(ISERROR(VLOOKUP(P337,#REF!,2,FALSE))=TRUE,P704,VLOOKUP(P337,#REF!,2,FALSE))</f>
        <v>0</v>
      </c>
      <c r="Q705" s="150">
        <f>IF(ISERROR(VLOOKUP(Q337,#REF!,2,FALSE))=TRUE,Q704,VLOOKUP(Q337,#REF!,2,FALSE))</f>
        <v>0</v>
      </c>
      <c r="R705" s="150">
        <f>IF(ISERROR(VLOOKUP(R337,#REF!,2,FALSE))=TRUE,R704,VLOOKUP(R337,#REF!,2,FALSE))</f>
        <v>0</v>
      </c>
      <c r="S705" s="150">
        <f>IF(ISERROR(VLOOKUP(S337,#REF!,2,FALSE))=TRUE,S704,VLOOKUP(S337,#REF!,2,FALSE))</f>
        <v>0</v>
      </c>
    </row>
    <row r="706" spans="2:19" s="8" customFormat="1" ht="30" customHeight="1">
      <c r="B706" s="28"/>
      <c r="C706" s="79"/>
      <c r="D706" s="79"/>
      <c r="E706" s="150">
        <f>IF(ISERROR(VLOOKUP(E338,#REF!,2,FALSE))=TRUE,E705,VLOOKUP(E338,#REF!,2,FALSE))</f>
        <v>0</v>
      </c>
      <c r="F706" s="150">
        <f>IF(ISERROR(VLOOKUP(F338,#REF!,2,FALSE))=TRUE,F705,VLOOKUP(F338,#REF!,2,FALSE))</f>
        <v>0</v>
      </c>
      <c r="G706" s="150">
        <f>IF(ISERROR(VLOOKUP(G338,#REF!,2,FALSE))=TRUE,G705,VLOOKUP(G338,#REF!,2,FALSE))</f>
        <v>0</v>
      </c>
      <c r="H706" s="150">
        <f>IF(ISERROR(VLOOKUP(H338,#REF!,2,FALSE))=TRUE,H705,VLOOKUP(H338,#REF!,2,FALSE))</f>
        <v>0</v>
      </c>
      <c r="I706" s="150">
        <f>IF(ISERROR(VLOOKUP(I338,#REF!,2,FALSE))=TRUE,I705,VLOOKUP(I338,#REF!,2,FALSE))</f>
        <v>0</v>
      </c>
      <c r="J706" s="150">
        <f>IF(ISERROR(VLOOKUP(J338,#REF!,2,FALSE))=TRUE,J705,VLOOKUP(J338,#REF!,2,FALSE))</f>
        <v>0</v>
      </c>
      <c r="K706" s="150">
        <f>IF(ISERROR(VLOOKUP(K338,#REF!,2,FALSE))=TRUE,K705,VLOOKUP(K338,#REF!,2,FALSE))</f>
        <v>0</v>
      </c>
      <c r="L706" s="150">
        <f>IF(ISERROR(VLOOKUP(L338,#REF!,2,FALSE))=TRUE,L705,VLOOKUP(L338,#REF!,2,FALSE))</f>
        <v>0</v>
      </c>
      <c r="M706" s="150">
        <f>IF(ISERROR(VLOOKUP(M338,#REF!,2,FALSE))=TRUE,M705,VLOOKUP(M338,#REF!,2,FALSE))</f>
        <v>0</v>
      </c>
      <c r="N706" s="150">
        <f>IF(ISERROR(VLOOKUP(N338,#REF!,2,FALSE))=TRUE,N705,VLOOKUP(N338,#REF!,2,FALSE))</f>
        <v>0</v>
      </c>
      <c r="O706" s="150">
        <f>IF(ISERROR(VLOOKUP(O338,#REF!,2,FALSE))=TRUE,O705,VLOOKUP(O338,#REF!,2,FALSE))</f>
        <v>0</v>
      </c>
      <c r="P706" s="150">
        <f>IF(ISERROR(VLOOKUP(P338,#REF!,2,FALSE))=TRUE,P705,VLOOKUP(P338,#REF!,2,FALSE))</f>
        <v>0</v>
      </c>
      <c r="Q706" s="150">
        <f>IF(ISERROR(VLOOKUP(Q338,#REF!,2,FALSE))=TRUE,Q705,VLOOKUP(Q338,#REF!,2,FALSE))</f>
        <v>0</v>
      </c>
      <c r="R706" s="150">
        <f>IF(ISERROR(VLOOKUP(R338,#REF!,2,FALSE))=TRUE,R705,VLOOKUP(R338,#REF!,2,FALSE))</f>
        <v>0</v>
      </c>
      <c r="S706" s="150">
        <f>IF(ISERROR(VLOOKUP(S338,#REF!,2,FALSE))=TRUE,S705,VLOOKUP(S338,#REF!,2,FALSE))</f>
        <v>0</v>
      </c>
    </row>
    <row r="707" spans="2:19" s="8" customFormat="1" ht="30" customHeight="1">
      <c r="B707" s="28"/>
      <c r="C707" s="79"/>
      <c r="D707" s="79"/>
      <c r="E707" s="150">
        <f>IF(ISERROR(VLOOKUP(E339,#REF!,2,FALSE))=TRUE,E706,VLOOKUP(E339,#REF!,2,FALSE))</f>
        <v>0</v>
      </c>
      <c r="F707" s="150">
        <f>IF(ISERROR(VLOOKUP(F339,#REF!,2,FALSE))=TRUE,F706,VLOOKUP(F339,#REF!,2,FALSE))</f>
        <v>0</v>
      </c>
      <c r="G707" s="150">
        <f>IF(ISERROR(VLOOKUP(G339,#REF!,2,FALSE))=TRUE,G706,VLOOKUP(G339,#REF!,2,FALSE))</f>
        <v>0</v>
      </c>
      <c r="H707" s="150">
        <f>IF(ISERROR(VLOOKUP(H339,#REF!,2,FALSE))=TRUE,H706,VLOOKUP(H339,#REF!,2,FALSE))</f>
        <v>0</v>
      </c>
      <c r="I707" s="150">
        <f>IF(ISERROR(VLOOKUP(I339,#REF!,2,FALSE))=TRUE,I706,VLOOKUP(I339,#REF!,2,FALSE))</f>
        <v>0</v>
      </c>
      <c r="J707" s="150">
        <f>IF(ISERROR(VLOOKUP(J339,#REF!,2,FALSE))=TRUE,J706,VLOOKUP(J339,#REF!,2,FALSE))</f>
        <v>0</v>
      </c>
      <c r="K707" s="150">
        <f>IF(ISERROR(VLOOKUP(K339,#REF!,2,FALSE))=TRUE,K706,VLOOKUP(K339,#REF!,2,FALSE))</f>
        <v>0</v>
      </c>
      <c r="L707" s="150">
        <f>IF(ISERROR(VLOOKUP(L339,#REF!,2,FALSE))=TRUE,L706,VLOOKUP(L339,#REF!,2,FALSE))</f>
        <v>0</v>
      </c>
      <c r="M707" s="150">
        <f>IF(ISERROR(VLOOKUP(M339,#REF!,2,FALSE))=TRUE,M706,VLOOKUP(M339,#REF!,2,FALSE))</f>
        <v>0</v>
      </c>
      <c r="N707" s="150">
        <f>IF(ISERROR(VLOOKUP(N339,#REF!,2,FALSE))=TRUE,N706,VLOOKUP(N339,#REF!,2,FALSE))</f>
        <v>0</v>
      </c>
      <c r="O707" s="150">
        <f>IF(ISERROR(VLOOKUP(O339,#REF!,2,FALSE))=TRUE,O706,VLOOKUP(O339,#REF!,2,FALSE))</f>
        <v>0</v>
      </c>
      <c r="P707" s="150">
        <f>IF(ISERROR(VLOOKUP(P339,#REF!,2,FALSE))=TRUE,P706,VLOOKUP(P339,#REF!,2,FALSE))</f>
        <v>0</v>
      </c>
      <c r="Q707" s="150">
        <f>IF(ISERROR(VLOOKUP(Q339,#REF!,2,FALSE))=TRUE,Q706,VLOOKUP(Q339,#REF!,2,FALSE))</f>
        <v>0</v>
      </c>
      <c r="R707" s="150">
        <f>IF(ISERROR(VLOOKUP(R339,#REF!,2,FALSE))=TRUE,R706,VLOOKUP(R339,#REF!,2,FALSE))</f>
        <v>0</v>
      </c>
      <c r="S707" s="150">
        <f>IF(ISERROR(VLOOKUP(S339,#REF!,2,FALSE))=TRUE,S706,VLOOKUP(S339,#REF!,2,FALSE))</f>
        <v>0</v>
      </c>
    </row>
    <row r="708" spans="2:19" s="8" customFormat="1" ht="30" customHeight="1">
      <c r="B708" s="28"/>
      <c r="C708" s="79"/>
      <c r="D708" s="79"/>
      <c r="E708" s="150">
        <f>IF(ISERROR(VLOOKUP(E340,#REF!,2,FALSE))=TRUE,E707,VLOOKUP(E340,#REF!,2,FALSE))</f>
        <v>0</v>
      </c>
      <c r="F708" s="150">
        <f>IF(ISERROR(VLOOKUP(F340,#REF!,2,FALSE))=TRUE,F707,VLOOKUP(F340,#REF!,2,FALSE))</f>
        <v>0</v>
      </c>
      <c r="G708" s="150">
        <f>IF(ISERROR(VLOOKUP(G340,#REF!,2,FALSE))=TRUE,G707,VLOOKUP(G340,#REF!,2,FALSE))</f>
        <v>0</v>
      </c>
      <c r="H708" s="150">
        <f>IF(ISERROR(VLOOKUP(H340,#REF!,2,FALSE))=TRUE,H707,VLOOKUP(H340,#REF!,2,FALSE))</f>
        <v>0</v>
      </c>
      <c r="I708" s="150">
        <f>IF(ISERROR(VLOOKUP(I340,#REF!,2,FALSE))=TRUE,I707,VLOOKUP(I340,#REF!,2,FALSE))</f>
        <v>0</v>
      </c>
      <c r="J708" s="150">
        <f>IF(ISERROR(VLOOKUP(J340,#REF!,2,FALSE))=TRUE,J707,VLOOKUP(J340,#REF!,2,FALSE))</f>
        <v>0</v>
      </c>
      <c r="K708" s="150">
        <f>IF(ISERROR(VLOOKUP(K340,#REF!,2,FALSE))=TRUE,K707,VLOOKUP(K340,#REF!,2,FALSE))</f>
        <v>0</v>
      </c>
      <c r="L708" s="150">
        <f>IF(ISERROR(VLOOKUP(L340,#REF!,2,FALSE))=TRUE,L707,VLOOKUP(L340,#REF!,2,FALSE))</f>
        <v>0</v>
      </c>
      <c r="M708" s="150">
        <f>IF(ISERROR(VLOOKUP(M340,#REF!,2,FALSE))=TRUE,M707,VLOOKUP(M340,#REF!,2,FALSE))</f>
        <v>0</v>
      </c>
      <c r="N708" s="150">
        <f>IF(ISERROR(VLOOKUP(N340,#REF!,2,FALSE))=TRUE,N707,VLOOKUP(N340,#REF!,2,FALSE))</f>
        <v>0</v>
      </c>
      <c r="O708" s="150">
        <f>IF(ISERROR(VLOOKUP(O340,#REF!,2,FALSE))=TRUE,O707,VLOOKUP(O340,#REF!,2,FALSE))</f>
        <v>0</v>
      </c>
      <c r="P708" s="150">
        <f>IF(ISERROR(VLOOKUP(P340,#REF!,2,FALSE))=TRUE,P707,VLOOKUP(P340,#REF!,2,FALSE))</f>
        <v>0</v>
      </c>
      <c r="Q708" s="150">
        <f>IF(ISERROR(VLOOKUP(Q340,#REF!,2,FALSE))=TRUE,Q707,VLOOKUP(Q340,#REF!,2,FALSE))</f>
        <v>0</v>
      </c>
      <c r="R708" s="150">
        <f>IF(ISERROR(VLOOKUP(R340,#REF!,2,FALSE))=TRUE,R707,VLOOKUP(R340,#REF!,2,FALSE))</f>
        <v>0</v>
      </c>
      <c r="S708" s="150">
        <f>IF(ISERROR(VLOOKUP(S340,#REF!,2,FALSE))=TRUE,S707,VLOOKUP(S340,#REF!,2,FALSE))</f>
        <v>0</v>
      </c>
    </row>
    <row r="709" spans="2:19" s="8" customFormat="1" ht="30" customHeight="1">
      <c r="B709" s="28"/>
      <c r="C709" s="79"/>
      <c r="D709" s="79"/>
      <c r="E709" s="150">
        <f>IF(ISERROR(VLOOKUP(E341,#REF!,2,FALSE))=TRUE,E708,VLOOKUP(E341,#REF!,2,FALSE))</f>
        <v>0</v>
      </c>
      <c r="F709" s="150">
        <f>IF(ISERROR(VLOOKUP(F341,#REF!,2,FALSE))=TRUE,F708,VLOOKUP(F341,#REF!,2,FALSE))</f>
        <v>0</v>
      </c>
      <c r="G709" s="150">
        <f>IF(ISERROR(VLOOKUP(G341,#REF!,2,FALSE))=TRUE,G708,VLOOKUP(G341,#REF!,2,FALSE))</f>
        <v>0</v>
      </c>
      <c r="H709" s="150">
        <f>IF(ISERROR(VLOOKUP(H341,#REF!,2,FALSE))=TRUE,H708,VLOOKUP(H341,#REF!,2,FALSE))</f>
        <v>0</v>
      </c>
      <c r="I709" s="150">
        <f>IF(ISERROR(VLOOKUP(I341,#REF!,2,FALSE))=TRUE,I708,VLOOKUP(I341,#REF!,2,FALSE))</f>
        <v>0</v>
      </c>
      <c r="J709" s="150">
        <f>IF(ISERROR(VLOOKUP(J341,#REF!,2,FALSE))=TRUE,J708,VLOOKUP(J341,#REF!,2,FALSE))</f>
        <v>0</v>
      </c>
      <c r="K709" s="150">
        <f>IF(ISERROR(VLOOKUP(K341,#REF!,2,FALSE))=TRUE,K708,VLOOKUP(K341,#REF!,2,FALSE))</f>
        <v>0</v>
      </c>
      <c r="L709" s="150">
        <f>IF(ISERROR(VLOOKUP(L341,#REF!,2,FALSE))=TRUE,L708,VLOOKUP(L341,#REF!,2,FALSE))</f>
        <v>0</v>
      </c>
      <c r="M709" s="150">
        <f>IF(ISERROR(VLOOKUP(M341,#REF!,2,FALSE))=TRUE,M708,VLOOKUP(M341,#REF!,2,FALSE))</f>
        <v>0</v>
      </c>
      <c r="N709" s="150">
        <f>IF(ISERROR(VLOOKUP(N341,#REF!,2,FALSE))=TRUE,N708,VLOOKUP(N341,#REF!,2,FALSE))</f>
        <v>0</v>
      </c>
      <c r="O709" s="150">
        <f>IF(ISERROR(VLOOKUP(O341,#REF!,2,FALSE))=TRUE,O708,VLOOKUP(O341,#REF!,2,FALSE))</f>
        <v>0</v>
      </c>
      <c r="P709" s="150">
        <f>IF(ISERROR(VLOOKUP(P341,#REF!,2,FALSE))=TRUE,P708,VLOOKUP(P341,#REF!,2,FALSE))</f>
        <v>0</v>
      </c>
      <c r="Q709" s="150">
        <f>IF(ISERROR(VLOOKUP(Q341,#REF!,2,FALSE))=TRUE,Q708,VLOOKUP(Q341,#REF!,2,FALSE))</f>
        <v>0</v>
      </c>
      <c r="R709" s="150">
        <f>IF(ISERROR(VLOOKUP(R341,#REF!,2,FALSE))=TRUE,R708,VLOOKUP(R341,#REF!,2,FALSE))</f>
        <v>0</v>
      </c>
      <c r="S709" s="150">
        <f>IF(ISERROR(VLOOKUP(S341,#REF!,2,FALSE))=TRUE,S708,VLOOKUP(S341,#REF!,2,FALSE))</f>
        <v>0</v>
      </c>
    </row>
    <row r="710" spans="2:19" s="8" customFormat="1" ht="30" customHeight="1">
      <c r="B710" s="28"/>
      <c r="C710" s="79"/>
      <c r="D710" s="79"/>
      <c r="E710" s="150">
        <f>IF(ISERROR(VLOOKUP(E342,#REF!,2,FALSE))=TRUE,E709,VLOOKUP(E342,#REF!,2,FALSE))</f>
        <v>0</v>
      </c>
      <c r="F710" s="150">
        <f>IF(ISERROR(VLOOKUP(F342,#REF!,2,FALSE))=TRUE,F709,VLOOKUP(F342,#REF!,2,FALSE))</f>
        <v>0</v>
      </c>
      <c r="G710" s="150">
        <f>IF(ISERROR(VLOOKUP(G342,#REF!,2,FALSE))=TRUE,G709,VLOOKUP(G342,#REF!,2,FALSE))</f>
        <v>0</v>
      </c>
      <c r="H710" s="150">
        <f>IF(ISERROR(VLOOKUP(H342,#REF!,2,FALSE))=TRUE,H709,VLOOKUP(H342,#REF!,2,FALSE))</f>
        <v>0</v>
      </c>
      <c r="I710" s="150">
        <f>IF(ISERROR(VLOOKUP(I342,#REF!,2,FALSE))=TRUE,I709,VLOOKUP(I342,#REF!,2,FALSE))</f>
        <v>0</v>
      </c>
      <c r="J710" s="150">
        <f>IF(ISERROR(VLOOKUP(J342,#REF!,2,FALSE))=TRUE,J709,VLOOKUP(J342,#REF!,2,FALSE))</f>
        <v>0</v>
      </c>
      <c r="K710" s="150">
        <f>IF(ISERROR(VLOOKUP(K342,#REF!,2,FALSE))=TRUE,K709,VLOOKUP(K342,#REF!,2,FALSE))</f>
        <v>0</v>
      </c>
      <c r="L710" s="150">
        <f>IF(ISERROR(VLOOKUP(L342,#REF!,2,FALSE))=TRUE,L709,VLOOKUP(L342,#REF!,2,FALSE))</f>
        <v>0</v>
      </c>
      <c r="M710" s="150">
        <f>IF(ISERROR(VLOOKUP(M342,#REF!,2,FALSE))=TRUE,M709,VLOOKUP(M342,#REF!,2,FALSE))</f>
        <v>0</v>
      </c>
      <c r="N710" s="150">
        <f>IF(ISERROR(VLOOKUP(N342,#REF!,2,FALSE))=TRUE,N709,VLOOKUP(N342,#REF!,2,FALSE))</f>
        <v>0</v>
      </c>
      <c r="O710" s="150">
        <f>IF(ISERROR(VLOOKUP(O342,#REF!,2,FALSE))=TRUE,O709,VLOOKUP(O342,#REF!,2,FALSE))</f>
        <v>0</v>
      </c>
      <c r="P710" s="150">
        <f>IF(ISERROR(VLOOKUP(P342,#REF!,2,FALSE))=TRUE,P709,VLOOKUP(P342,#REF!,2,FALSE))</f>
        <v>0</v>
      </c>
      <c r="Q710" s="150">
        <f>IF(ISERROR(VLOOKUP(Q342,#REF!,2,FALSE))=TRUE,Q709,VLOOKUP(Q342,#REF!,2,FALSE))</f>
        <v>0</v>
      </c>
      <c r="R710" s="150">
        <f>IF(ISERROR(VLOOKUP(R342,#REF!,2,FALSE))=TRUE,R709,VLOOKUP(R342,#REF!,2,FALSE))</f>
        <v>0</v>
      </c>
      <c r="S710" s="150">
        <f>IF(ISERROR(VLOOKUP(S342,#REF!,2,FALSE))=TRUE,S709,VLOOKUP(S342,#REF!,2,FALSE))</f>
        <v>0</v>
      </c>
    </row>
    <row r="711" spans="2:19" s="8" customFormat="1" ht="30" customHeight="1">
      <c r="B711" s="28"/>
      <c r="C711" s="79"/>
      <c r="D711" s="79"/>
      <c r="E711" s="150">
        <f>IF(ISERROR(VLOOKUP(E343,#REF!,2,FALSE))=TRUE,E710,VLOOKUP(E343,#REF!,2,FALSE))</f>
        <v>0</v>
      </c>
      <c r="F711" s="150">
        <f>IF(ISERROR(VLOOKUP(F343,#REF!,2,FALSE))=TRUE,F710,VLOOKUP(F343,#REF!,2,FALSE))</f>
        <v>0</v>
      </c>
      <c r="G711" s="150">
        <f>IF(ISERROR(VLOOKUP(G343,#REF!,2,FALSE))=TRUE,G710,VLOOKUP(G343,#REF!,2,FALSE))</f>
        <v>0</v>
      </c>
      <c r="H711" s="150">
        <f>IF(ISERROR(VLOOKUP(H343,#REF!,2,FALSE))=TRUE,H710,VLOOKUP(H343,#REF!,2,FALSE))</f>
        <v>0</v>
      </c>
      <c r="I711" s="150">
        <f>IF(ISERROR(VLOOKUP(I343,#REF!,2,FALSE))=TRUE,I710,VLOOKUP(I343,#REF!,2,FALSE))</f>
        <v>0</v>
      </c>
      <c r="J711" s="150">
        <f>IF(ISERROR(VLOOKUP(J343,#REF!,2,FALSE))=TRUE,J710,VLOOKUP(J343,#REF!,2,FALSE))</f>
        <v>0</v>
      </c>
      <c r="K711" s="150">
        <f>IF(ISERROR(VLOOKUP(K343,#REF!,2,FALSE))=TRUE,K710,VLOOKUP(K343,#REF!,2,FALSE))</f>
        <v>0</v>
      </c>
      <c r="L711" s="150">
        <f>IF(ISERROR(VLOOKUP(L343,#REF!,2,FALSE))=TRUE,L710,VLOOKUP(L343,#REF!,2,FALSE))</f>
        <v>0</v>
      </c>
      <c r="M711" s="150">
        <f>IF(ISERROR(VLOOKUP(M343,#REF!,2,FALSE))=TRUE,M710,VLOOKUP(M343,#REF!,2,FALSE))</f>
        <v>0</v>
      </c>
      <c r="N711" s="150">
        <f>IF(ISERROR(VLOOKUP(N343,#REF!,2,FALSE))=TRUE,N710,VLOOKUP(N343,#REF!,2,FALSE))</f>
        <v>0</v>
      </c>
      <c r="O711" s="150">
        <f>IF(ISERROR(VLOOKUP(O343,#REF!,2,FALSE))=TRUE,O710,VLOOKUP(O343,#REF!,2,FALSE))</f>
        <v>0</v>
      </c>
      <c r="P711" s="150">
        <f>IF(ISERROR(VLOOKUP(P343,#REF!,2,FALSE))=TRUE,P710,VLOOKUP(P343,#REF!,2,FALSE))</f>
        <v>0</v>
      </c>
      <c r="Q711" s="150">
        <f>IF(ISERROR(VLOOKUP(Q343,#REF!,2,FALSE))=TRUE,Q710,VLOOKUP(Q343,#REF!,2,FALSE))</f>
        <v>0</v>
      </c>
      <c r="R711" s="150">
        <f>IF(ISERROR(VLOOKUP(R343,#REF!,2,FALSE))=TRUE,R710,VLOOKUP(R343,#REF!,2,FALSE))</f>
        <v>0</v>
      </c>
      <c r="S711" s="150">
        <f>IF(ISERROR(VLOOKUP(S343,#REF!,2,FALSE))=TRUE,S710,VLOOKUP(S343,#REF!,2,FALSE))</f>
        <v>0</v>
      </c>
    </row>
    <row r="712" spans="2:19" s="8" customFormat="1" ht="30" customHeight="1">
      <c r="B712" s="28"/>
      <c r="C712" s="79"/>
      <c r="D712" s="79"/>
      <c r="E712" s="150">
        <f>IF(ISERROR(VLOOKUP(E344,#REF!,2,FALSE))=TRUE,E711,VLOOKUP(E344,#REF!,2,FALSE))</f>
        <v>0</v>
      </c>
      <c r="F712" s="150">
        <f>IF(ISERROR(VLOOKUP(F344,#REF!,2,FALSE))=TRUE,F711,VLOOKUP(F344,#REF!,2,FALSE))</f>
        <v>0</v>
      </c>
      <c r="G712" s="150">
        <f>IF(ISERROR(VLOOKUP(G344,#REF!,2,FALSE))=TRUE,G711,VLOOKUP(G344,#REF!,2,FALSE))</f>
        <v>0</v>
      </c>
      <c r="H712" s="150">
        <f>IF(ISERROR(VLOOKUP(H344,#REF!,2,FALSE))=TRUE,H711,VLOOKUP(H344,#REF!,2,FALSE))</f>
        <v>0</v>
      </c>
      <c r="I712" s="150">
        <f>IF(ISERROR(VLOOKUP(I344,#REF!,2,FALSE))=TRUE,I711,VLOOKUP(I344,#REF!,2,FALSE))</f>
        <v>0</v>
      </c>
      <c r="J712" s="150">
        <f>IF(ISERROR(VLOOKUP(J344,#REF!,2,FALSE))=TRUE,J711,VLOOKUP(J344,#REF!,2,FALSE))</f>
        <v>0</v>
      </c>
      <c r="K712" s="150">
        <f>IF(ISERROR(VLOOKUP(K344,#REF!,2,FALSE))=TRUE,K711,VLOOKUP(K344,#REF!,2,FALSE))</f>
        <v>0</v>
      </c>
      <c r="L712" s="150">
        <f>IF(ISERROR(VLOOKUP(L344,#REF!,2,FALSE))=TRUE,L711,VLOOKUP(L344,#REF!,2,FALSE))</f>
        <v>0</v>
      </c>
      <c r="M712" s="150">
        <f>IF(ISERROR(VLOOKUP(M344,#REF!,2,FALSE))=TRUE,M711,VLOOKUP(M344,#REF!,2,FALSE))</f>
        <v>0</v>
      </c>
      <c r="N712" s="150">
        <f>IF(ISERROR(VLOOKUP(N344,#REF!,2,FALSE))=TRUE,N711,VLOOKUP(N344,#REF!,2,FALSE))</f>
        <v>0</v>
      </c>
      <c r="O712" s="150">
        <f>IF(ISERROR(VLOOKUP(O344,#REF!,2,FALSE))=TRUE,O711,VLOOKUP(O344,#REF!,2,FALSE))</f>
        <v>0</v>
      </c>
      <c r="P712" s="150">
        <f>IF(ISERROR(VLOOKUP(P344,#REF!,2,FALSE))=TRUE,P711,VLOOKUP(P344,#REF!,2,FALSE))</f>
        <v>0</v>
      </c>
      <c r="Q712" s="150">
        <f>IF(ISERROR(VLOOKUP(Q344,#REF!,2,FALSE))=TRUE,Q711,VLOOKUP(Q344,#REF!,2,FALSE))</f>
        <v>0</v>
      </c>
      <c r="R712" s="150">
        <f>IF(ISERROR(VLOOKUP(R344,#REF!,2,FALSE))=TRUE,R711,VLOOKUP(R344,#REF!,2,FALSE))</f>
        <v>0</v>
      </c>
      <c r="S712" s="150">
        <f>IF(ISERROR(VLOOKUP(S344,#REF!,2,FALSE))=TRUE,S711,VLOOKUP(S344,#REF!,2,FALSE))</f>
        <v>0</v>
      </c>
    </row>
    <row r="713" spans="2:19" s="8" customFormat="1" ht="30" customHeight="1">
      <c r="B713" s="28"/>
      <c r="C713" s="79"/>
      <c r="D713" s="79"/>
      <c r="E713" s="150">
        <f>IF(ISERROR(VLOOKUP(E345,#REF!,2,FALSE))=TRUE,E712,VLOOKUP(E345,#REF!,2,FALSE))</f>
        <v>0</v>
      </c>
      <c r="F713" s="150">
        <f>IF(ISERROR(VLOOKUP(F345,#REF!,2,FALSE))=TRUE,F712,VLOOKUP(F345,#REF!,2,FALSE))</f>
        <v>0</v>
      </c>
      <c r="G713" s="150">
        <f>IF(ISERROR(VLOOKUP(G345,#REF!,2,FALSE))=TRUE,G712,VLOOKUP(G345,#REF!,2,FALSE))</f>
        <v>0</v>
      </c>
      <c r="H713" s="150">
        <f>IF(ISERROR(VLOOKUP(H345,#REF!,2,FALSE))=TRUE,H712,VLOOKUP(H345,#REF!,2,FALSE))</f>
        <v>0</v>
      </c>
      <c r="I713" s="150">
        <f>IF(ISERROR(VLOOKUP(I345,#REF!,2,FALSE))=TRUE,I712,VLOOKUP(I345,#REF!,2,FALSE))</f>
        <v>0</v>
      </c>
      <c r="J713" s="150">
        <f>IF(ISERROR(VLOOKUP(J345,#REF!,2,FALSE))=TRUE,J712,VLOOKUP(J345,#REF!,2,FALSE))</f>
        <v>0</v>
      </c>
      <c r="K713" s="150">
        <f>IF(ISERROR(VLOOKUP(K345,#REF!,2,FALSE))=TRUE,K712,VLOOKUP(K345,#REF!,2,FALSE))</f>
        <v>0</v>
      </c>
      <c r="L713" s="150">
        <f>IF(ISERROR(VLOOKUP(L345,#REF!,2,FALSE))=TRUE,L712,VLOOKUP(L345,#REF!,2,FALSE))</f>
        <v>0</v>
      </c>
      <c r="M713" s="150">
        <f>IF(ISERROR(VLOOKUP(M345,#REF!,2,FALSE))=TRUE,M712,VLOOKUP(M345,#REF!,2,FALSE))</f>
        <v>0</v>
      </c>
      <c r="N713" s="150">
        <f>IF(ISERROR(VLOOKUP(N345,#REF!,2,FALSE))=TRUE,N712,VLOOKUP(N345,#REF!,2,FALSE))</f>
        <v>0</v>
      </c>
      <c r="O713" s="150">
        <f>IF(ISERROR(VLOOKUP(O345,#REF!,2,FALSE))=TRUE,O712,VLOOKUP(O345,#REF!,2,FALSE))</f>
        <v>0</v>
      </c>
      <c r="P713" s="150">
        <f>IF(ISERROR(VLOOKUP(P345,#REF!,2,FALSE))=TRUE,P712,VLOOKUP(P345,#REF!,2,FALSE))</f>
        <v>0</v>
      </c>
      <c r="Q713" s="150">
        <f>IF(ISERROR(VLOOKUP(Q345,#REF!,2,FALSE))=TRUE,Q712,VLOOKUP(Q345,#REF!,2,FALSE))</f>
        <v>0</v>
      </c>
      <c r="R713" s="150">
        <f>IF(ISERROR(VLOOKUP(R345,#REF!,2,FALSE))=TRUE,R712,VLOOKUP(R345,#REF!,2,FALSE))</f>
        <v>0</v>
      </c>
      <c r="S713" s="150">
        <f>IF(ISERROR(VLOOKUP(S345,#REF!,2,FALSE))=TRUE,S712,VLOOKUP(S345,#REF!,2,FALSE))</f>
        <v>0</v>
      </c>
    </row>
    <row r="714" spans="2:19" s="8" customFormat="1" ht="30" customHeight="1">
      <c r="B714" s="28"/>
      <c r="C714" s="79"/>
      <c r="D714" s="79"/>
      <c r="E714" s="150">
        <f>IF(ISERROR(VLOOKUP(E346,#REF!,2,FALSE))=TRUE,E713,VLOOKUP(E346,#REF!,2,FALSE))</f>
        <v>0</v>
      </c>
      <c r="F714" s="150">
        <f>IF(ISERROR(VLOOKUP(F346,#REF!,2,FALSE))=TRUE,F713,VLOOKUP(F346,#REF!,2,FALSE))</f>
        <v>0</v>
      </c>
      <c r="G714" s="150">
        <f>IF(ISERROR(VLOOKUP(G346,#REF!,2,FALSE))=TRUE,G713,VLOOKUP(G346,#REF!,2,FALSE))</f>
        <v>0</v>
      </c>
      <c r="H714" s="150">
        <f>IF(ISERROR(VLOOKUP(H346,#REF!,2,FALSE))=TRUE,H713,VLOOKUP(H346,#REF!,2,FALSE))</f>
        <v>0</v>
      </c>
      <c r="I714" s="150">
        <f>IF(ISERROR(VLOOKUP(I346,#REF!,2,FALSE))=TRUE,I713,VLOOKUP(I346,#REF!,2,FALSE))</f>
        <v>0</v>
      </c>
      <c r="J714" s="150">
        <f>IF(ISERROR(VLOOKUP(J346,#REF!,2,FALSE))=TRUE,J713,VLOOKUP(J346,#REF!,2,FALSE))</f>
        <v>0</v>
      </c>
      <c r="K714" s="150">
        <f>IF(ISERROR(VLOOKUP(K346,#REF!,2,FALSE))=TRUE,K713,VLOOKUP(K346,#REF!,2,FALSE))</f>
        <v>0</v>
      </c>
      <c r="L714" s="150">
        <f>IF(ISERROR(VLOOKUP(L346,#REF!,2,FALSE))=TRUE,L713,VLOOKUP(L346,#REF!,2,FALSE))</f>
        <v>0</v>
      </c>
      <c r="M714" s="150">
        <f>IF(ISERROR(VLOOKUP(M346,#REF!,2,FALSE))=TRUE,M713,VLOOKUP(M346,#REF!,2,FALSE))</f>
        <v>0</v>
      </c>
      <c r="N714" s="150">
        <f>IF(ISERROR(VLOOKUP(N346,#REF!,2,FALSE))=TRUE,N713,VLOOKUP(N346,#REF!,2,FALSE))</f>
        <v>0</v>
      </c>
      <c r="O714" s="150">
        <f>IF(ISERROR(VLOOKUP(O346,#REF!,2,FALSE))=TRUE,O713,VLOOKUP(O346,#REF!,2,FALSE))</f>
        <v>0</v>
      </c>
      <c r="P714" s="150">
        <f>IF(ISERROR(VLOOKUP(P346,#REF!,2,FALSE))=TRUE,P713,VLOOKUP(P346,#REF!,2,FALSE))</f>
        <v>0</v>
      </c>
      <c r="Q714" s="150">
        <f>IF(ISERROR(VLOOKUP(Q346,#REF!,2,FALSE))=TRUE,Q713,VLOOKUP(Q346,#REF!,2,FALSE))</f>
        <v>0</v>
      </c>
      <c r="R714" s="150">
        <f>IF(ISERROR(VLOOKUP(R346,#REF!,2,FALSE))=TRUE,R713,VLOOKUP(R346,#REF!,2,FALSE))</f>
        <v>0</v>
      </c>
      <c r="S714" s="150">
        <f>IF(ISERROR(VLOOKUP(S346,#REF!,2,FALSE))=TRUE,S713,VLOOKUP(S346,#REF!,2,FALSE))</f>
        <v>0</v>
      </c>
    </row>
    <row r="715" spans="2:19" s="8" customFormat="1" ht="30" customHeight="1">
      <c r="B715" s="28"/>
      <c r="C715" s="79"/>
      <c r="D715" s="79"/>
      <c r="E715" s="150">
        <f>IF(ISERROR(VLOOKUP(E347,#REF!,2,FALSE))=TRUE,E714,VLOOKUP(E347,#REF!,2,FALSE))</f>
        <v>0</v>
      </c>
      <c r="F715" s="150">
        <f>IF(ISERROR(VLOOKUP(F347,#REF!,2,FALSE))=TRUE,F714,VLOOKUP(F347,#REF!,2,FALSE))</f>
        <v>0</v>
      </c>
      <c r="G715" s="150">
        <f>IF(ISERROR(VLOOKUP(G347,#REF!,2,FALSE))=TRUE,G714,VLOOKUP(G347,#REF!,2,FALSE))</f>
        <v>0</v>
      </c>
      <c r="H715" s="150">
        <f>IF(ISERROR(VLOOKUP(H347,#REF!,2,FALSE))=TRUE,H714,VLOOKUP(H347,#REF!,2,FALSE))</f>
        <v>0</v>
      </c>
      <c r="I715" s="150">
        <f>IF(ISERROR(VLOOKUP(I347,#REF!,2,FALSE))=TRUE,I714,VLOOKUP(I347,#REF!,2,FALSE))</f>
        <v>0</v>
      </c>
      <c r="J715" s="150">
        <f>IF(ISERROR(VLOOKUP(J347,#REF!,2,FALSE))=TRUE,J714,VLOOKUP(J347,#REF!,2,FALSE))</f>
        <v>0</v>
      </c>
      <c r="K715" s="150">
        <f>IF(ISERROR(VLOOKUP(K347,#REF!,2,FALSE))=TRUE,K714,VLOOKUP(K347,#REF!,2,FALSE))</f>
        <v>0</v>
      </c>
      <c r="L715" s="150">
        <f>IF(ISERROR(VLOOKUP(L347,#REF!,2,FALSE))=TRUE,L714,VLOOKUP(L347,#REF!,2,FALSE))</f>
        <v>0</v>
      </c>
      <c r="M715" s="150">
        <f>IF(ISERROR(VLOOKUP(M347,#REF!,2,FALSE))=TRUE,M714,VLOOKUP(M347,#REF!,2,FALSE))</f>
        <v>0</v>
      </c>
      <c r="N715" s="150">
        <f>IF(ISERROR(VLOOKUP(N347,#REF!,2,FALSE))=TRUE,N714,VLOOKUP(N347,#REF!,2,FALSE))</f>
        <v>0</v>
      </c>
      <c r="O715" s="150">
        <f>IF(ISERROR(VLOOKUP(O347,#REF!,2,FALSE))=TRUE,O714,VLOOKUP(O347,#REF!,2,FALSE))</f>
        <v>0</v>
      </c>
      <c r="P715" s="150">
        <f>IF(ISERROR(VLOOKUP(P347,#REF!,2,FALSE))=TRUE,P714,VLOOKUP(P347,#REF!,2,FALSE))</f>
        <v>0</v>
      </c>
      <c r="Q715" s="150">
        <f>IF(ISERROR(VLOOKUP(Q347,#REF!,2,FALSE))=TRUE,Q714,VLOOKUP(Q347,#REF!,2,FALSE))</f>
        <v>0</v>
      </c>
      <c r="R715" s="150">
        <f>IF(ISERROR(VLOOKUP(R347,#REF!,2,FALSE))=TRUE,R714,VLOOKUP(R347,#REF!,2,FALSE))</f>
        <v>0</v>
      </c>
      <c r="S715" s="150">
        <f>IF(ISERROR(VLOOKUP(S347,#REF!,2,FALSE))=TRUE,S714,VLOOKUP(S347,#REF!,2,FALSE))</f>
        <v>0</v>
      </c>
    </row>
    <row r="716" spans="2:19" s="8" customFormat="1" ht="30" customHeight="1">
      <c r="B716" s="28"/>
      <c r="C716" s="79"/>
      <c r="D716" s="79"/>
      <c r="E716" s="150">
        <f>IF(ISERROR(VLOOKUP(E348,#REF!,2,FALSE))=TRUE,E715,VLOOKUP(E348,#REF!,2,FALSE))</f>
        <v>0</v>
      </c>
      <c r="F716" s="150">
        <f>IF(ISERROR(VLOOKUP(F348,#REF!,2,FALSE))=TRUE,F715,VLOOKUP(F348,#REF!,2,FALSE))</f>
        <v>0</v>
      </c>
      <c r="G716" s="150">
        <f>IF(ISERROR(VLOOKUP(G348,#REF!,2,FALSE))=TRUE,G715,VLOOKUP(G348,#REF!,2,FALSE))</f>
        <v>0</v>
      </c>
      <c r="H716" s="150">
        <f>IF(ISERROR(VLOOKUP(H348,#REF!,2,FALSE))=TRUE,H715,VLOOKUP(H348,#REF!,2,FALSE))</f>
        <v>0</v>
      </c>
      <c r="I716" s="150">
        <f>IF(ISERROR(VLOOKUP(I348,#REF!,2,FALSE))=TRUE,I715,VLOOKUP(I348,#REF!,2,FALSE))</f>
        <v>0</v>
      </c>
      <c r="J716" s="150">
        <f>IF(ISERROR(VLOOKUP(J348,#REF!,2,FALSE))=TRUE,J715,VLOOKUP(J348,#REF!,2,FALSE))</f>
        <v>0</v>
      </c>
      <c r="K716" s="150">
        <f>IF(ISERROR(VLOOKUP(K348,#REF!,2,FALSE))=TRUE,K715,VLOOKUP(K348,#REF!,2,FALSE))</f>
        <v>0</v>
      </c>
      <c r="L716" s="150">
        <f>IF(ISERROR(VLOOKUP(L348,#REF!,2,FALSE))=TRUE,L715,VLOOKUP(L348,#REF!,2,FALSE))</f>
        <v>0</v>
      </c>
      <c r="M716" s="150">
        <f>IF(ISERROR(VLOOKUP(M348,#REF!,2,FALSE))=TRUE,M715,VLOOKUP(M348,#REF!,2,FALSE))</f>
        <v>0</v>
      </c>
      <c r="N716" s="150">
        <f>IF(ISERROR(VLOOKUP(N348,#REF!,2,FALSE))=TRUE,N715,VLOOKUP(N348,#REF!,2,FALSE))</f>
        <v>0</v>
      </c>
      <c r="O716" s="150">
        <f>IF(ISERROR(VLOOKUP(O348,#REF!,2,FALSE))=TRUE,O715,VLOOKUP(O348,#REF!,2,FALSE))</f>
        <v>0</v>
      </c>
      <c r="P716" s="150">
        <f>IF(ISERROR(VLOOKUP(P348,#REF!,2,FALSE))=TRUE,P715,VLOOKUP(P348,#REF!,2,FALSE))</f>
        <v>0</v>
      </c>
      <c r="Q716" s="150">
        <f>IF(ISERROR(VLOOKUP(Q348,#REF!,2,FALSE))=TRUE,Q715,VLOOKUP(Q348,#REF!,2,FALSE))</f>
        <v>0</v>
      </c>
      <c r="R716" s="150">
        <f>IF(ISERROR(VLOOKUP(R348,#REF!,2,FALSE))=TRUE,R715,VLOOKUP(R348,#REF!,2,FALSE))</f>
        <v>0</v>
      </c>
      <c r="S716" s="150">
        <f>IF(ISERROR(VLOOKUP(S348,#REF!,2,FALSE))=TRUE,S715,VLOOKUP(S348,#REF!,2,FALSE))</f>
        <v>0</v>
      </c>
    </row>
    <row r="717" spans="2:19" s="8" customFormat="1" ht="30" customHeight="1">
      <c r="B717" s="28"/>
      <c r="C717" s="79"/>
      <c r="D717" s="79"/>
      <c r="E717" s="150">
        <f>IF(ISERROR(VLOOKUP(E349,#REF!,2,FALSE))=TRUE,E716,VLOOKUP(E349,#REF!,2,FALSE))</f>
        <v>0</v>
      </c>
      <c r="F717" s="150">
        <f>IF(ISERROR(VLOOKUP(F349,#REF!,2,FALSE))=TRUE,F716,VLOOKUP(F349,#REF!,2,FALSE))</f>
        <v>0</v>
      </c>
      <c r="G717" s="150">
        <f>IF(ISERROR(VLOOKUP(G349,#REF!,2,FALSE))=TRUE,G716,VLOOKUP(G349,#REF!,2,FALSE))</f>
        <v>0</v>
      </c>
      <c r="H717" s="150">
        <f>IF(ISERROR(VLOOKUP(H349,#REF!,2,FALSE))=TRUE,H716,VLOOKUP(H349,#REF!,2,FALSE))</f>
        <v>0</v>
      </c>
      <c r="I717" s="150">
        <f>IF(ISERROR(VLOOKUP(I349,#REF!,2,FALSE))=TRUE,I716,VLOOKUP(I349,#REF!,2,FALSE))</f>
        <v>0</v>
      </c>
      <c r="J717" s="150">
        <f>IF(ISERROR(VLOOKUP(J349,#REF!,2,FALSE))=TRUE,J716,VLOOKUP(J349,#REF!,2,FALSE))</f>
        <v>0</v>
      </c>
      <c r="K717" s="150">
        <f>IF(ISERROR(VLOOKUP(K349,#REF!,2,FALSE))=TRUE,K716,VLOOKUP(K349,#REF!,2,FALSE))</f>
        <v>0</v>
      </c>
      <c r="L717" s="150">
        <f>IF(ISERROR(VLOOKUP(L349,#REF!,2,FALSE))=TRUE,L716,VLOOKUP(L349,#REF!,2,FALSE))</f>
        <v>0</v>
      </c>
      <c r="M717" s="150">
        <f>IF(ISERROR(VLOOKUP(M349,#REF!,2,FALSE))=TRUE,M716,VLOOKUP(M349,#REF!,2,FALSE))</f>
        <v>0</v>
      </c>
      <c r="N717" s="150">
        <f>IF(ISERROR(VLOOKUP(N349,#REF!,2,FALSE))=TRUE,N716,VLOOKUP(N349,#REF!,2,FALSE))</f>
        <v>0</v>
      </c>
      <c r="O717" s="150">
        <f>IF(ISERROR(VLOOKUP(O349,#REF!,2,FALSE))=TRUE,O716,VLOOKUP(O349,#REF!,2,FALSE))</f>
        <v>0</v>
      </c>
      <c r="P717" s="150">
        <f>IF(ISERROR(VLOOKUP(P349,#REF!,2,FALSE))=TRUE,P716,VLOOKUP(P349,#REF!,2,FALSE))</f>
        <v>0</v>
      </c>
      <c r="Q717" s="150">
        <f>IF(ISERROR(VLOOKUP(Q349,#REF!,2,FALSE))=TRUE,Q716,VLOOKUP(Q349,#REF!,2,FALSE))</f>
        <v>0</v>
      </c>
      <c r="R717" s="150">
        <f>IF(ISERROR(VLOOKUP(R349,#REF!,2,FALSE))=TRUE,R716,VLOOKUP(R349,#REF!,2,FALSE))</f>
        <v>0</v>
      </c>
      <c r="S717" s="150">
        <f>IF(ISERROR(VLOOKUP(S349,#REF!,2,FALSE))=TRUE,S716,VLOOKUP(S349,#REF!,2,FALSE))</f>
        <v>0</v>
      </c>
    </row>
    <row r="718" spans="2:19" s="8" customFormat="1" ht="30" customHeight="1">
      <c r="B718" s="28"/>
      <c r="C718" s="79"/>
      <c r="D718" s="79"/>
      <c r="E718" s="150">
        <f>IF(ISERROR(VLOOKUP(E350,#REF!,2,FALSE))=TRUE,E717,VLOOKUP(E350,#REF!,2,FALSE))</f>
        <v>0</v>
      </c>
      <c r="F718" s="150">
        <f>IF(ISERROR(VLOOKUP(F350,#REF!,2,FALSE))=TRUE,F717,VLOOKUP(F350,#REF!,2,FALSE))</f>
        <v>0</v>
      </c>
      <c r="G718" s="150">
        <f>IF(ISERROR(VLOOKUP(G350,#REF!,2,FALSE))=TRUE,G717,VLOOKUP(G350,#REF!,2,FALSE))</f>
        <v>0</v>
      </c>
      <c r="H718" s="150">
        <f>IF(ISERROR(VLOOKUP(H350,#REF!,2,FALSE))=TRUE,H717,VLOOKUP(H350,#REF!,2,FALSE))</f>
        <v>0</v>
      </c>
      <c r="I718" s="150">
        <f>IF(ISERROR(VLOOKUP(I350,#REF!,2,FALSE))=TRUE,I717,VLOOKUP(I350,#REF!,2,FALSE))</f>
        <v>0</v>
      </c>
      <c r="J718" s="150">
        <f>IF(ISERROR(VLOOKUP(J350,#REF!,2,FALSE))=TRUE,J717,VLOOKUP(J350,#REF!,2,FALSE))</f>
        <v>0</v>
      </c>
      <c r="K718" s="150">
        <f>IF(ISERROR(VLOOKUP(K350,#REF!,2,FALSE))=TRUE,K717,VLOOKUP(K350,#REF!,2,FALSE))</f>
        <v>0</v>
      </c>
      <c r="L718" s="150">
        <f>IF(ISERROR(VLOOKUP(L350,#REF!,2,FALSE))=TRUE,L717,VLOOKUP(L350,#REF!,2,FALSE))</f>
        <v>0</v>
      </c>
      <c r="M718" s="150">
        <f>IF(ISERROR(VLOOKUP(M350,#REF!,2,FALSE))=TRUE,M717,VLOOKUP(M350,#REF!,2,FALSE))</f>
        <v>0</v>
      </c>
      <c r="N718" s="150">
        <f>IF(ISERROR(VLOOKUP(N350,#REF!,2,FALSE))=TRUE,N717,VLOOKUP(N350,#REF!,2,FALSE))</f>
        <v>0</v>
      </c>
      <c r="O718" s="150">
        <f>IF(ISERROR(VLOOKUP(O350,#REF!,2,FALSE))=TRUE,O717,VLOOKUP(O350,#REF!,2,FALSE))</f>
        <v>0</v>
      </c>
      <c r="P718" s="150">
        <f>IF(ISERROR(VLOOKUP(P350,#REF!,2,FALSE))=TRUE,P717,VLOOKUP(P350,#REF!,2,FALSE))</f>
        <v>0</v>
      </c>
      <c r="Q718" s="150">
        <f>IF(ISERROR(VLOOKUP(Q350,#REF!,2,FALSE))=TRUE,Q717,VLOOKUP(Q350,#REF!,2,FALSE))</f>
        <v>0</v>
      </c>
      <c r="R718" s="150">
        <f>IF(ISERROR(VLOOKUP(R350,#REF!,2,FALSE))=TRUE,R717,VLOOKUP(R350,#REF!,2,FALSE))</f>
        <v>0</v>
      </c>
      <c r="S718" s="150">
        <f>IF(ISERROR(VLOOKUP(S350,#REF!,2,FALSE))=TRUE,S717,VLOOKUP(S350,#REF!,2,FALSE))</f>
        <v>0</v>
      </c>
    </row>
    <row r="719" spans="2:19" s="8" customFormat="1" ht="30" customHeight="1">
      <c r="B719" s="28"/>
      <c r="C719" s="79"/>
      <c r="D719" s="79"/>
      <c r="E719" s="150">
        <f>IF(ISERROR(VLOOKUP(E351,#REF!,2,FALSE))=TRUE,E718,VLOOKUP(E351,#REF!,2,FALSE))</f>
        <v>0</v>
      </c>
      <c r="F719" s="150">
        <f>IF(ISERROR(VLOOKUP(F351,#REF!,2,FALSE))=TRUE,F718,VLOOKUP(F351,#REF!,2,FALSE))</f>
        <v>0</v>
      </c>
      <c r="G719" s="150">
        <f>IF(ISERROR(VLOOKUP(G351,#REF!,2,FALSE))=TRUE,G718,VLOOKUP(G351,#REF!,2,FALSE))</f>
        <v>0</v>
      </c>
      <c r="H719" s="150">
        <f>IF(ISERROR(VLOOKUP(H351,#REF!,2,FALSE))=TRUE,H718,VLOOKUP(H351,#REF!,2,FALSE))</f>
        <v>0</v>
      </c>
      <c r="I719" s="150">
        <f>IF(ISERROR(VLOOKUP(I351,#REF!,2,FALSE))=TRUE,I718,VLOOKUP(I351,#REF!,2,FALSE))</f>
        <v>0</v>
      </c>
      <c r="J719" s="150">
        <f>IF(ISERROR(VLOOKUP(J351,#REF!,2,FALSE))=TRUE,J718,VLOOKUP(J351,#REF!,2,FALSE))</f>
        <v>0</v>
      </c>
      <c r="K719" s="150">
        <f>IF(ISERROR(VLOOKUP(K351,#REF!,2,FALSE))=TRUE,K718,VLOOKUP(K351,#REF!,2,FALSE))</f>
        <v>0</v>
      </c>
      <c r="L719" s="150">
        <f>IF(ISERROR(VLOOKUP(L351,#REF!,2,FALSE))=TRUE,L718,VLOOKUP(L351,#REF!,2,FALSE))</f>
        <v>0</v>
      </c>
      <c r="M719" s="150">
        <f>IF(ISERROR(VLOOKUP(M351,#REF!,2,FALSE))=TRUE,M718,VLOOKUP(M351,#REF!,2,FALSE))</f>
        <v>0</v>
      </c>
      <c r="N719" s="150">
        <f>IF(ISERROR(VLOOKUP(N351,#REF!,2,FALSE))=TRUE,N718,VLOOKUP(N351,#REF!,2,FALSE))</f>
        <v>0</v>
      </c>
      <c r="O719" s="150">
        <f>IF(ISERROR(VLOOKUP(O351,#REF!,2,FALSE))=TRUE,O718,VLOOKUP(O351,#REF!,2,FALSE))</f>
        <v>0</v>
      </c>
      <c r="P719" s="150">
        <f>IF(ISERROR(VLOOKUP(P351,#REF!,2,FALSE))=TRUE,P718,VLOOKUP(P351,#REF!,2,FALSE))</f>
        <v>0</v>
      </c>
      <c r="Q719" s="150">
        <f>IF(ISERROR(VLOOKUP(Q351,#REF!,2,FALSE))=TRUE,Q718,VLOOKUP(Q351,#REF!,2,FALSE))</f>
        <v>0</v>
      </c>
      <c r="R719" s="150">
        <f>IF(ISERROR(VLOOKUP(R351,#REF!,2,FALSE))=TRUE,R718,VLOOKUP(R351,#REF!,2,FALSE))</f>
        <v>0</v>
      </c>
      <c r="S719" s="150">
        <f>IF(ISERROR(VLOOKUP(S351,#REF!,2,FALSE))=TRUE,S718,VLOOKUP(S351,#REF!,2,FALSE))</f>
        <v>0</v>
      </c>
    </row>
    <row r="720" spans="2:19" s="8" customFormat="1" ht="30" customHeight="1">
      <c r="B720" s="28"/>
      <c r="C720" s="79"/>
      <c r="D720" s="79"/>
      <c r="E720" s="150">
        <f>IF(ISERROR(VLOOKUP(E352,#REF!,2,FALSE))=TRUE,E719,VLOOKUP(E352,#REF!,2,FALSE))</f>
        <v>0</v>
      </c>
      <c r="F720" s="150">
        <f>IF(ISERROR(VLOOKUP(F352,#REF!,2,FALSE))=TRUE,F719,VLOOKUP(F352,#REF!,2,FALSE))</f>
        <v>0</v>
      </c>
      <c r="G720" s="150">
        <f>IF(ISERROR(VLOOKUP(G352,#REF!,2,FALSE))=TRUE,G719,VLOOKUP(G352,#REF!,2,FALSE))</f>
        <v>0</v>
      </c>
      <c r="H720" s="150">
        <f>IF(ISERROR(VLOOKUP(H352,#REF!,2,FALSE))=TRUE,H719,VLOOKUP(H352,#REF!,2,FALSE))</f>
        <v>0</v>
      </c>
      <c r="I720" s="150">
        <f>IF(ISERROR(VLOOKUP(I352,#REF!,2,FALSE))=TRUE,I719,VLOOKUP(I352,#REF!,2,FALSE))</f>
        <v>0</v>
      </c>
      <c r="J720" s="150">
        <f>IF(ISERROR(VLOOKUP(J352,#REF!,2,FALSE))=TRUE,J719,VLOOKUP(J352,#REF!,2,FALSE))</f>
        <v>0</v>
      </c>
      <c r="K720" s="150">
        <f>IF(ISERROR(VLOOKUP(K352,#REF!,2,FALSE))=TRUE,K719,VLOOKUP(K352,#REF!,2,FALSE))</f>
        <v>0</v>
      </c>
      <c r="L720" s="150">
        <f>IF(ISERROR(VLOOKUP(L352,#REF!,2,FALSE))=TRUE,L719,VLOOKUP(L352,#REF!,2,FALSE))</f>
        <v>0</v>
      </c>
      <c r="M720" s="150">
        <f>IF(ISERROR(VLOOKUP(M352,#REF!,2,FALSE))=TRUE,M719,VLOOKUP(M352,#REF!,2,FALSE))</f>
        <v>0</v>
      </c>
      <c r="N720" s="150">
        <f>IF(ISERROR(VLOOKUP(N352,#REF!,2,FALSE))=TRUE,N719,VLOOKUP(N352,#REF!,2,FALSE))</f>
        <v>0</v>
      </c>
      <c r="O720" s="150">
        <f>IF(ISERROR(VLOOKUP(O352,#REF!,2,FALSE))=TRUE,O719,VLOOKUP(O352,#REF!,2,FALSE))</f>
        <v>0</v>
      </c>
      <c r="P720" s="150">
        <f>IF(ISERROR(VLOOKUP(P352,#REF!,2,FALSE))=TRUE,P719,VLOOKUP(P352,#REF!,2,FALSE))</f>
        <v>0</v>
      </c>
      <c r="Q720" s="150">
        <f>IF(ISERROR(VLOOKUP(Q352,#REF!,2,FALSE))=TRUE,Q719,VLOOKUP(Q352,#REF!,2,FALSE))</f>
        <v>0</v>
      </c>
      <c r="R720" s="150">
        <f>IF(ISERROR(VLOOKUP(R352,#REF!,2,FALSE))=TRUE,R719,VLOOKUP(R352,#REF!,2,FALSE))</f>
        <v>0</v>
      </c>
      <c r="S720" s="150">
        <f>IF(ISERROR(VLOOKUP(S352,#REF!,2,FALSE))=TRUE,S719,VLOOKUP(S352,#REF!,2,FALSE))</f>
        <v>0</v>
      </c>
    </row>
    <row r="721" spans="2:19" s="8" customFormat="1" ht="30" customHeight="1">
      <c r="B721" s="28"/>
      <c r="C721" s="79"/>
      <c r="D721" s="79"/>
      <c r="E721" s="150">
        <f>IF(ISERROR(VLOOKUP(E353,#REF!,2,FALSE))=TRUE,E720,VLOOKUP(E353,#REF!,2,FALSE))</f>
        <v>0</v>
      </c>
      <c r="F721" s="150">
        <f>IF(ISERROR(VLOOKUP(F353,#REF!,2,FALSE))=TRUE,F720,VLOOKUP(F353,#REF!,2,FALSE))</f>
        <v>0</v>
      </c>
      <c r="G721" s="150">
        <f>IF(ISERROR(VLOOKUP(G353,#REF!,2,FALSE))=TRUE,G720,VLOOKUP(G353,#REF!,2,FALSE))</f>
        <v>0</v>
      </c>
      <c r="H721" s="150">
        <f>IF(ISERROR(VLOOKUP(H353,#REF!,2,FALSE))=TRUE,H720,VLOOKUP(H353,#REF!,2,FALSE))</f>
        <v>0</v>
      </c>
      <c r="I721" s="150">
        <f>IF(ISERROR(VLOOKUP(I353,#REF!,2,FALSE))=TRUE,I720,VLOOKUP(I353,#REF!,2,FALSE))</f>
        <v>0</v>
      </c>
      <c r="J721" s="150">
        <f>IF(ISERROR(VLOOKUP(J353,#REF!,2,FALSE))=TRUE,J720,VLOOKUP(J353,#REF!,2,FALSE))</f>
        <v>0</v>
      </c>
      <c r="K721" s="150">
        <f>IF(ISERROR(VLOOKUP(K353,#REF!,2,FALSE))=TRUE,K720,VLOOKUP(K353,#REF!,2,FALSE))</f>
        <v>0</v>
      </c>
      <c r="L721" s="150">
        <f>IF(ISERROR(VLOOKUP(L353,#REF!,2,FALSE))=TRUE,L720,VLOOKUP(L353,#REF!,2,FALSE))</f>
        <v>0</v>
      </c>
      <c r="M721" s="150">
        <f>IF(ISERROR(VLOOKUP(M353,#REF!,2,FALSE))=TRUE,M720,VLOOKUP(M353,#REF!,2,FALSE))</f>
        <v>0</v>
      </c>
      <c r="N721" s="150">
        <f>IF(ISERROR(VLOOKUP(N353,#REF!,2,FALSE))=TRUE,N720,VLOOKUP(N353,#REF!,2,FALSE))</f>
        <v>0</v>
      </c>
      <c r="O721" s="150">
        <f>IF(ISERROR(VLOOKUP(O353,#REF!,2,FALSE))=TRUE,O720,VLOOKUP(O353,#REF!,2,FALSE))</f>
        <v>0</v>
      </c>
      <c r="P721" s="150">
        <f>IF(ISERROR(VLOOKUP(P353,#REF!,2,FALSE))=TRUE,P720,VLOOKUP(P353,#REF!,2,FALSE))</f>
        <v>0</v>
      </c>
      <c r="Q721" s="150">
        <f>IF(ISERROR(VLOOKUP(Q353,#REF!,2,FALSE))=TRUE,Q720,VLOOKUP(Q353,#REF!,2,FALSE))</f>
        <v>0</v>
      </c>
      <c r="R721" s="150">
        <f>IF(ISERROR(VLOOKUP(R353,#REF!,2,FALSE))=TRUE,R720,VLOOKUP(R353,#REF!,2,FALSE))</f>
        <v>0</v>
      </c>
      <c r="S721" s="150">
        <f>IF(ISERROR(VLOOKUP(S353,#REF!,2,FALSE))=TRUE,S720,VLOOKUP(S353,#REF!,2,FALSE))</f>
        <v>0</v>
      </c>
    </row>
    <row r="722" spans="2:19" s="8" customFormat="1" ht="30" customHeight="1">
      <c r="B722" s="28"/>
      <c r="C722" s="79"/>
      <c r="D722" s="79"/>
      <c r="E722" s="150">
        <f>IF(ISERROR(VLOOKUP(E354,#REF!,2,FALSE))=TRUE,E721,VLOOKUP(E354,#REF!,2,FALSE))</f>
        <v>0</v>
      </c>
      <c r="F722" s="150">
        <f>IF(ISERROR(VLOOKUP(F354,#REF!,2,FALSE))=TRUE,F721,VLOOKUP(F354,#REF!,2,FALSE))</f>
        <v>0</v>
      </c>
      <c r="G722" s="150">
        <f>IF(ISERROR(VLOOKUP(G354,#REF!,2,FALSE))=TRUE,G721,VLOOKUP(G354,#REF!,2,FALSE))</f>
        <v>0</v>
      </c>
      <c r="H722" s="150">
        <f>IF(ISERROR(VLOOKUP(H354,#REF!,2,FALSE))=TRUE,H721,VLOOKUP(H354,#REF!,2,FALSE))</f>
        <v>0</v>
      </c>
      <c r="I722" s="150">
        <f>IF(ISERROR(VLOOKUP(I354,#REF!,2,FALSE))=TRUE,I721,VLOOKUP(I354,#REF!,2,FALSE))</f>
        <v>0</v>
      </c>
      <c r="J722" s="150">
        <f>IF(ISERROR(VLOOKUP(J354,#REF!,2,FALSE))=TRUE,J721,VLOOKUP(J354,#REF!,2,FALSE))</f>
        <v>0</v>
      </c>
      <c r="K722" s="150">
        <f>IF(ISERROR(VLOOKUP(K354,#REF!,2,FALSE))=TRUE,K721,VLOOKUP(K354,#REF!,2,FALSE))</f>
        <v>0</v>
      </c>
      <c r="L722" s="150">
        <f>IF(ISERROR(VLOOKUP(L354,#REF!,2,FALSE))=TRUE,L721,VLOOKUP(L354,#REF!,2,FALSE))</f>
        <v>0</v>
      </c>
      <c r="M722" s="150">
        <f>IF(ISERROR(VLOOKUP(M354,#REF!,2,FALSE))=TRUE,M721,VLOOKUP(M354,#REF!,2,FALSE))</f>
        <v>0</v>
      </c>
      <c r="N722" s="150">
        <f>IF(ISERROR(VLOOKUP(N354,#REF!,2,FALSE))=TRUE,N721,VLOOKUP(N354,#REF!,2,FALSE))</f>
        <v>0</v>
      </c>
      <c r="O722" s="150">
        <f>IF(ISERROR(VLOOKUP(O354,#REF!,2,FALSE))=TRUE,O721,VLOOKUP(O354,#REF!,2,FALSE))</f>
        <v>0</v>
      </c>
      <c r="P722" s="150">
        <f>IF(ISERROR(VLOOKUP(P354,#REF!,2,FALSE))=TRUE,P721,VLOOKUP(P354,#REF!,2,FALSE))</f>
        <v>0</v>
      </c>
      <c r="Q722" s="150">
        <f>IF(ISERROR(VLOOKUP(Q354,#REF!,2,FALSE))=TRUE,Q721,VLOOKUP(Q354,#REF!,2,FALSE))</f>
        <v>0</v>
      </c>
      <c r="R722" s="150">
        <f>IF(ISERROR(VLOOKUP(R354,#REF!,2,FALSE))=TRUE,R721,VLOOKUP(R354,#REF!,2,FALSE))</f>
        <v>0</v>
      </c>
      <c r="S722" s="150">
        <f>IF(ISERROR(VLOOKUP(S354,#REF!,2,FALSE))=TRUE,S721,VLOOKUP(S354,#REF!,2,FALSE))</f>
        <v>0</v>
      </c>
    </row>
    <row r="723" spans="2:19" s="8" customFormat="1" ht="30" customHeight="1">
      <c r="B723" s="28"/>
      <c r="C723" s="79"/>
      <c r="D723" s="79"/>
      <c r="E723" s="150">
        <f>IF(ISERROR(VLOOKUP(E355,#REF!,2,FALSE))=TRUE,E722,VLOOKUP(E355,#REF!,2,FALSE))</f>
        <v>0</v>
      </c>
      <c r="F723" s="150">
        <f>IF(ISERROR(VLOOKUP(F355,#REF!,2,FALSE))=TRUE,F722,VLOOKUP(F355,#REF!,2,FALSE))</f>
        <v>0</v>
      </c>
      <c r="G723" s="150">
        <f>IF(ISERROR(VLOOKUP(G355,#REF!,2,FALSE))=TRUE,G722,VLOOKUP(G355,#REF!,2,FALSE))</f>
        <v>0</v>
      </c>
      <c r="H723" s="150">
        <f>IF(ISERROR(VLOOKUP(H355,#REF!,2,FALSE))=TRUE,H722,VLOOKUP(H355,#REF!,2,FALSE))</f>
        <v>0</v>
      </c>
      <c r="I723" s="150">
        <f>IF(ISERROR(VLOOKUP(I355,#REF!,2,FALSE))=TRUE,I722,VLOOKUP(I355,#REF!,2,FALSE))</f>
        <v>0</v>
      </c>
      <c r="J723" s="150">
        <f>IF(ISERROR(VLOOKUP(J355,#REF!,2,FALSE))=TRUE,J722,VLOOKUP(J355,#REF!,2,FALSE))</f>
        <v>0</v>
      </c>
      <c r="K723" s="150">
        <f>IF(ISERROR(VLOOKUP(K355,#REF!,2,FALSE))=TRUE,K722,VLOOKUP(K355,#REF!,2,FALSE))</f>
        <v>0</v>
      </c>
      <c r="L723" s="150">
        <f>IF(ISERROR(VLOOKUP(L355,#REF!,2,FALSE))=TRUE,L722,VLOOKUP(L355,#REF!,2,FALSE))</f>
        <v>0</v>
      </c>
      <c r="M723" s="150">
        <f>IF(ISERROR(VLOOKUP(M355,#REF!,2,FALSE))=TRUE,M722,VLOOKUP(M355,#REF!,2,FALSE))</f>
        <v>0</v>
      </c>
      <c r="N723" s="150">
        <f>IF(ISERROR(VLOOKUP(N355,#REF!,2,FALSE))=TRUE,N722,VLOOKUP(N355,#REF!,2,FALSE))</f>
        <v>0</v>
      </c>
      <c r="O723" s="150">
        <f>IF(ISERROR(VLOOKUP(O355,#REF!,2,FALSE))=TRUE,O722,VLOOKUP(O355,#REF!,2,FALSE))</f>
        <v>0</v>
      </c>
      <c r="P723" s="150">
        <f>IF(ISERROR(VLOOKUP(P355,#REF!,2,FALSE))=TRUE,P722,VLOOKUP(P355,#REF!,2,FALSE))</f>
        <v>0</v>
      </c>
      <c r="Q723" s="150">
        <f>IF(ISERROR(VLOOKUP(Q355,#REF!,2,FALSE))=TRUE,Q722,VLOOKUP(Q355,#REF!,2,FALSE))</f>
        <v>0</v>
      </c>
      <c r="R723" s="150">
        <f>IF(ISERROR(VLOOKUP(R355,#REF!,2,FALSE))=TRUE,R722,VLOOKUP(R355,#REF!,2,FALSE))</f>
        <v>0</v>
      </c>
      <c r="S723" s="150">
        <f>IF(ISERROR(VLOOKUP(S355,#REF!,2,FALSE))=TRUE,S722,VLOOKUP(S355,#REF!,2,FALSE))</f>
        <v>0</v>
      </c>
    </row>
    <row r="724" spans="2:19" s="8" customFormat="1" ht="30" customHeight="1">
      <c r="B724" s="28"/>
      <c r="C724" s="79"/>
      <c r="D724" s="79"/>
      <c r="E724" s="150">
        <f>IF(ISERROR(VLOOKUP(E356,#REF!,2,FALSE))=TRUE,E723,VLOOKUP(E356,#REF!,2,FALSE))</f>
        <v>0</v>
      </c>
      <c r="F724" s="150">
        <f>IF(ISERROR(VLOOKUP(F356,#REF!,2,FALSE))=TRUE,F723,VLOOKUP(F356,#REF!,2,FALSE))</f>
        <v>0</v>
      </c>
      <c r="G724" s="150">
        <f>IF(ISERROR(VLOOKUP(G356,#REF!,2,FALSE))=TRUE,G723,VLOOKUP(G356,#REF!,2,FALSE))</f>
        <v>0</v>
      </c>
      <c r="H724" s="150">
        <f>IF(ISERROR(VLOOKUP(H356,#REF!,2,FALSE))=TRUE,H723,VLOOKUP(H356,#REF!,2,FALSE))</f>
        <v>0</v>
      </c>
      <c r="I724" s="150">
        <f>IF(ISERROR(VLOOKUP(I356,#REF!,2,FALSE))=TRUE,I723,VLOOKUP(I356,#REF!,2,FALSE))</f>
        <v>0</v>
      </c>
      <c r="J724" s="150">
        <f>IF(ISERROR(VLOOKUP(J356,#REF!,2,FALSE))=TRUE,J723,VLOOKUP(J356,#REF!,2,FALSE))</f>
        <v>0</v>
      </c>
      <c r="K724" s="150">
        <f>IF(ISERROR(VLOOKUP(K356,#REF!,2,FALSE))=TRUE,K723,VLOOKUP(K356,#REF!,2,FALSE))</f>
        <v>0</v>
      </c>
      <c r="L724" s="150">
        <f>IF(ISERROR(VLOOKUP(L356,#REF!,2,FALSE))=TRUE,L723,VLOOKUP(L356,#REF!,2,FALSE))</f>
        <v>0</v>
      </c>
      <c r="M724" s="150">
        <f>IF(ISERROR(VLOOKUP(M356,#REF!,2,FALSE))=TRUE,M723,VLOOKUP(M356,#REF!,2,FALSE))</f>
        <v>0</v>
      </c>
      <c r="N724" s="150">
        <f>IF(ISERROR(VLOOKUP(N356,#REF!,2,FALSE))=TRUE,N723,VLOOKUP(N356,#REF!,2,FALSE))</f>
        <v>0</v>
      </c>
      <c r="O724" s="150">
        <f>IF(ISERROR(VLOOKUP(O356,#REF!,2,FALSE))=TRUE,O723,VLOOKUP(O356,#REF!,2,FALSE))</f>
        <v>0</v>
      </c>
      <c r="P724" s="150">
        <f>IF(ISERROR(VLOOKUP(P356,#REF!,2,FALSE))=TRUE,P723,VLOOKUP(P356,#REF!,2,FALSE))</f>
        <v>0</v>
      </c>
      <c r="Q724" s="150">
        <f>IF(ISERROR(VLOOKUP(Q356,#REF!,2,FALSE))=TRUE,Q723,VLOOKUP(Q356,#REF!,2,FALSE))</f>
        <v>0</v>
      </c>
      <c r="R724" s="150">
        <f>IF(ISERROR(VLOOKUP(R356,#REF!,2,FALSE))=TRUE,R723,VLOOKUP(R356,#REF!,2,FALSE))</f>
        <v>0</v>
      </c>
      <c r="S724" s="150">
        <f>IF(ISERROR(VLOOKUP(S356,#REF!,2,FALSE))=TRUE,S723,VLOOKUP(S356,#REF!,2,FALSE))</f>
        <v>0</v>
      </c>
    </row>
    <row r="725" spans="2:19" s="8" customFormat="1" ht="30" customHeight="1">
      <c r="B725" s="28"/>
      <c r="C725" s="79"/>
      <c r="D725" s="79"/>
      <c r="E725" s="150">
        <f>IF(ISERROR(VLOOKUP(E357,#REF!,2,FALSE))=TRUE,E724,VLOOKUP(E357,#REF!,2,FALSE))</f>
        <v>0</v>
      </c>
      <c r="F725" s="150">
        <f>IF(ISERROR(VLOOKUP(F357,#REF!,2,FALSE))=TRUE,F724,VLOOKUP(F357,#REF!,2,FALSE))</f>
        <v>0</v>
      </c>
      <c r="G725" s="150">
        <f>IF(ISERROR(VLOOKUP(G357,#REF!,2,FALSE))=TRUE,G724,VLOOKUP(G357,#REF!,2,FALSE))</f>
        <v>0</v>
      </c>
      <c r="H725" s="150">
        <f>IF(ISERROR(VLOOKUP(H357,#REF!,2,FALSE))=TRUE,H724,VLOOKUP(H357,#REF!,2,FALSE))</f>
        <v>0</v>
      </c>
      <c r="I725" s="150">
        <f>IF(ISERROR(VLOOKUP(I357,#REF!,2,FALSE))=TRUE,I724,VLOOKUP(I357,#REF!,2,FALSE))</f>
        <v>0</v>
      </c>
      <c r="J725" s="150">
        <f>IF(ISERROR(VLOOKUP(J357,#REF!,2,FALSE))=TRUE,J724,VLOOKUP(J357,#REF!,2,FALSE))</f>
        <v>0</v>
      </c>
      <c r="K725" s="150">
        <f>IF(ISERROR(VLOOKUP(K357,#REF!,2,FALSE))=TRUE,K724,VLOOKUP(K357,#REF!,2,FALSE))</f>
        <v>0</v>
      </c>
      <c r="L725" s="150">
        <f>IF(ISERROR(VLOOKUP(L357,#REF!,2,FALSE))=TRUE,L724,VLOOKUP(L357,#REF!,2,FALSE))</f>
        <v>0</v>
      </c>
      <c r="M725" s="150">
        <f>IF(ISERROR(VLOOKUP(M357,#REF!,2,FALSE))=TRUE,M724,VLOOKUP(M357,#REF!,2,FALSE))</f>
        <v>0</v>
      </c>
      <c r="N725" s="150">
        <f>IF(ISERROR(VLOOKUP(N357,#REF!,2,FALSE))=TRUE,N724,VLOOKUP(N357,#REF!,2,FALSE))</f>
        <v>0</v>
      </c>
      <c r="O725" s="150">
        <f>IF(ISERROR(VLOOKUP(O357,#REF!,2,FALSE))=TRUE,O724,VLOOKUP(O357,#REF!,2,FALSE))</f>
        <v>0</v>
      </c>
      <c r="P725" s="150">
        <f>IF(ISERROR(VLOOKUP(P357,#REF!,2,FALSE))=TRUE,P724,VLOOKUP(P357,#REF!,2,FALSE))</f>
        <v>0</v>
      </c>
      <c r="Q725" s="150">
        <f>IF(ISERROR(VLOOKUP(Q357,#REF!,2,FALSE))=TRUE,Q724,VLOOKUP(Q357,#REF!,2,FALSE))</f>
        <v>0</v>
      </c>
      <c r="R725" s="150">
        <f>IF(ISERROR(VLOOKUP(R357,#REF!,2,FALSE))=TRUE,R724,VLOOKUP(R357,#REF!,2,FALSE))</f>
        <v>0</v>
      </c>
      <c r="S725" s="150">
        <f>IF(ISERROR(VLOOKUP(S357,#REF!,2,FALSE))=TRUE,S724,VLOOKUP(S357,#REF!,2,FALSE))</f>
        <v>0</v>
      </c>
    </row>
    <row r="726" spans="2:19" s="8" customFormat="1" ht="30" customHeight="1">
      <c r="B726" s="28"/>
      <c r="C726" s="79"/>
      <c r="D726" s="79"/>
      <c r="E726" s="150">
        <f>IF(ISERROR(VLOOKUP(E358,#REF!,2,FALSE))=TRUE,E725,VLOOKUP(E358,#REF!,2,FALSE))</f>
        <v>0</v>
      </c>
      <c r="F726" s="150">
        <f>IF(ISERROR(VLOOKUP(F358,#REF!,2,FALSE))=TRUE,F725,VLOOKUP(F358,#REF!,2,FALSE))</f>
        <v>0</v>
      </c>
      <c r="G726" s="150">
        <f>IF(ISERROR(VLOOKUP(G358,#REF!,2,FALSE))=TRUE,G725,VLOOKUP(G358,#REF!,2,FALSE))</f>
        <v>0</v>
      </c>
      <c r="H726" s="150">
        <f>IF(ISERROR(VLOOKUP(H358,#REF!,2,FALSE))=TRUE,H725,VLOOKUP(H358,#REF!,2,FALSE))</f>
        <v>0</v>
      </c>
      <c r="I726" s="150">
        <f>IF(ISERROR(VLOOKUP(I358,#REF!,2,FALSE))=TRUE,I725,VLOOKUP(I358,#REF!,2,FALSE))</f>
        <v>0</v>
      </c>
      <c r="J726" s="150">
        <f>IF(ISERROR(VLOOKUP(J358,#REF!,2,FALSE))=TRUE,J725,VLOOKUP(J358,#REF!,2,FALSE))</f>
        <v>0</v>
      </c>
      <c r="K726" s="150">
        <f>IF(ISERROR(VLOOKUP(K358,#REF!,2,FALSE))=TRUE,K725,VLOOKUP(K358,#REF!,2,FALSE))</f>
        <v>0</v>
      </c>
      <c r="L726" s="150">
        <f>IF(ISERROR(VLOOKUP(L358,#REF!,2,FALSE))=TRUE,L725,VLOOKUP(L358,#REF!,2,FALSE))</f>
        <v>0</v>
      </c>
      <c r="M726" s="150">
        <f>IF(ISERROR(VLOOKUP(M358,#REF!,2,FALSE))=TRUE,M725,VLOOKUP(M358,#REF!,2,FALSE))</f>
        <v>0</v>
      </c>
      <c r="N726" s="150">
        <f>IF(ISERROR(VLOOKUP(N358,#REF!,2,FALSE))=TRUE,N725,VLOOKUP(N358,#REF!,2,FALSE))</f>
        <v>0</v>
      </c>
      <c r="O726" s="150">
        <f>IF(ISERROR(VLOOKUP(O358,#REF!,2,FALSE))=TRUE,O725,VLOOKUP(O358,#REF!,2,FALSE))</f>
        <v>0</v>
      </c>
      <c r="P726" s="150">
        <f>IF(ISERROR(VLOOKUP(P358,#REF!,2,FALSE))=TRUE,P725,VLOOKUP(P358,#REF!,2,FALSE))</f>
        <v>0</v>
      </c>
      <c r="Q726" s="150">
        <f>IF(ISERROR(VLOOKUP(Q358,#REF!,2,FALSE))=TRUE,Q725,VLOOKUP(Q358,#REF!,2,FALSE))</f>
        <v>0</v>
      </c>
      <c r="R726" s="150">
        <f>IF(ISERROR(VLOOKUP(R358,#REF!,2,FALSE))=TRUE,R725,VLOOKUP(R358,#REF!,2,FALSE))</f>
        <v>0</v>
      </c>
      <c r="S726" s="150">
        <f>IF(ISERROR(VLOOKUP(S358,#REF!,2,FALSE))=TRUE,S725,VLOOKUP(S358,#REF!,2,FALSE))</f>
        <v>0</v>
      </c>
    </row>
    <row r="727" spans="2:19" s="8" customFormat="1" ht="30" customHeight="1">
      <c r="B727" s="28"/>
      <c r="C727" s="79"/>
      <c r="D727" s="79"/>
      <c r="E727" s="150">
        <f>IF(ISERROR(VLOOKUP(E359,#REF!,2,FALSE))=TRUE,E726,VLOOKUP(E359,#REF!,2,FALSE))</f>
        <v>0</v>
      </c>
      <c r="F727" s="150">
        <f>IF(ISERROR(VLOOKUP(F359,#REF!,2,FALSE))=TRUE,F726,VLOOKUP(F359,#REF!,2,FALSE))</f>
        <v>0</v>
      </c>
      <c r="G727" s="150">
        <f>IF(ISERROR(VLOOKUP(G359,#REF!,2,FALSE))=TRUE,G726,VLOOKUP(G359,#REF!,2,FALSE))</f>
        <v>0</v>
      </c>
      <c r="H727" s="150">
        <f>IF(ISERROR(VLOOKUP(H359,#REF!,2,FALSE))=TRUE,H726,VLOOKUP(H359,#REF!,2,FALSE))</f>
        <v>0</v>
      </c>
      <c r="I727" s="150">
        <f>IF(ISERROR(VLOOKUP(I359,#REF!,2,FALSE))=TRUE,I726,VLOOKUP(I359,#REF!,2,FALSE))</f>
        <v>0</v>
      </c>
      <c r="J727" s="150">
        <f>IF(ISERROR(VLOOKUP(J359,#REF!,2,FALSE))=TRUE,J726,VLOOKUP(J359,#REF!,2,FALSE))</f>
        <v>0</v>
      </c>
      <c r="K727" s="150">
        <f>IF(ISERROR(VLOOKUP(K359,#REF!,2,FALSE))=TRUE,K726,VLOOKUP(K359,#REF!,2,FALSE))</f>
        <v>0</v>
      </c>
      <c r="L727" s="150">
        <f>IF(ISERROR(VLOOKUP(L359,#REF!,2,FALSE))=TRUE,L726,VLOOKUP(L359,#REF!,2,FALSE))</f>
        <v>0</v>
      </c>
      <c r="M727" s="150">
        <f>IF(ISERROR(VLOOKUP(M359,#REF!,2,FALSE))=TRUE,M726,VLOOKUP(M359,#REF!,2,FALSE))</f>
        <v>0</v>
      </c>
      <c r="N727" s="150">
        <f>IF(ISERROR(VLOOKUP(N359,#REF!,2,FALSE))=TRUE,N726,VLOOKUP(N359,#REF!,2,FALSE))</f>
        <v>0</v>
      </c>
      <c r="O727" s="150">
        <f>IF(ISERROR(VLOOKUP(O359,#REF!,2,FALSE))=TRUE,O726,VLOOKUP(O359,#REF!,2,FALSE))</f>
        <v>0</v>
      </c>
      <c r="P727" s="150">
        <f>IF(ISERROR(VLOOKUP(P359,#REF!,2,FALSE))=TRUE,P726,VLOOKUP(P359,#REF!,2,FALSE))</f>
        <v>0</v>
      </c>
      <c r="Q727" s="150">
        <f>IF(ISERROR(VLOOKUP(Q359,#REF!,2,FALSE))=TRUE,Q726,VLOOKUP(Q359,#REF!,2,FALSE))</f>
        <v>0</v>
      </c>
      <c r="R727" s="150">
        <f>IF(ISERROR(VLOOKUP(R359,#REF!,2,FALSE))=TRUE,R726,VLOOKUP(R359,#REF!,2,FALSE))</f>
        <v>0</v>
      </c>
      <c r="S727" s="150">
        <f>IF(ISERROR(VLOOKUP(S359,#REF!,2,FALSE))=TRUE,S726,VLOOKUP(S359,#REF!,2,FALSE))</f>
        <v>0</v>
      </c>
    </row>
    <row r="728" spans="2:19" s="8" customFormat="1" ht="30" customHeight="1">
      <c r="B728" s="28"/>
      <c r="C728" s="79"/>
      <c r="D728" s="79"/>
      <c r="E728" s="150">
        <f>IF(ISERROR(VLOOKUP(E360,#REF!,2,FALSE))=TRUE,E727,VLOOKUP(E360,#REF!,2,FALSE))</f>
        <v>0</v>
      </c>
      <c r="F728" s="150">
        <f>IF(ISERROR(VLOOKUP(F360,#REF!,2,FALSE))=TRUE,F727,VLOOKUP(F360,#REF!,2,FALSE))</f>
        <v>0</v>
      </c>
      <c r="G728" s="150">
        <f>IF(ISERROR(VLOOKUP(G360,#REF!,2,FALSE))=TRUE,G727,VLOOKUP(G360,#REF!,2,FALSE))</f>
        <v>0</v>
      </c>
      <c r="H728" s="150">
        <f>IF(ISERROR(VLOOKUP(H360,#REF!,2,FALSE))=TRUE,H727,VLOOKUP(H360,#REF!,2,FALSE))</f>
        <v>0</v>
      </c>
      <c r="I728" s="150">
        <f>IF(ISERROR(VLOOKUP(I360,#REF!,2,FALSE))=TRUE,I727,VLOOKUP(I360,#REF!,2,FALSE))</f>
        <v>0</v>
      </c>
      <c r="J728" s="150">
        <f>IF(ISERROR(VLOOKUP(J360,#REF!,2,FALSE))=TRUE,J727,VLOOKUP(J360,#REF!,2,FALSE))</f>
        <v>0</v>
      </c>
      <c r="K728" s="150">
        <f>IF(ISERROR(VLOOKUP(K360,#REF!,2,FALSE))=TRUE,K727,VLOOKUP(K360,#REF!,2,FALSE))</f>
        <v>0</v>
      </c>
      <c r="L728" s="150">
        <f>IF(ISERROR(VLOOKUP(L360,#REF!,2,FALSE))=TRUE,L727,VLOOKUP(L360,#REF!,2,FALSE))</f>
        <v>0</v>
      </c>
      <c r="M728" s="150">
        <f>IF(ISERROR(VLOOKUP(M360,#REF!,2,FALSE))=TRUE,M727,VLOOKUP(M360,#REF!,2,FALSE))</f>
        <v>0</v>
      </c>
      <c r="N728" s="150">
        <f>IF(ISERROR(VLOOKUP(N360,#REF!,2,FALSE))=TRUE,N727,VLOOKUP(N360,#REF!,2,FALSE))</f>
        <v>0</v>
      </c>
      <c r="O728" s="150">
        <f>IF(ISERROR(VLOOKUP(O360,#REF!,2,FALSE))=TRUE,O727,VLOOKUP(O360,#REF!,2,FALSE))</f>
        <v>0</v>
      </c>
      <c r="P728" s="150">
        <f>IF(ISERROR(VLOOKUP(P360,#REF!,2,FALSE))=TRUE,P727,VLOOKUP(P360,#REF!,2,FALSE))</f>
        <v>0</v>
      </c>
      <c r="Q728" s="150">
        <f>IF(ISERROR(VLOOKUP(Q360,#REF!,2,FALSE))=TRUE,Q727,VLOOKUP(Q360,#REF!,2,FALSE))</f>
        <v>0</v>
      </c>
      <c r="R728" s="150">
        <f>IF(ISERROR(VLOOKUP(R360,#REF!,2,FALSE))=TRUE,R727,VLOOKUP(R360,#REF!,2,FALSE))</f>
        <v>0</v>
      </c>
      <c r="S728" s="150">
        <f>IF(ISERROR(VLOOKUP(S360,#REF!,2,FALSE))=TRUE,S727,VLOOKUP(S360,#REF!,2,FALSE))</f>
        <v>0</v>
      </c>
    </row>
    <row r="729" spans="2:19" s="8" customFormat="1" ht="30" customHeight="1">
      <c r="B729" s="28"/>
      <c r="C729" s="79"/>
      <c r="D729" s="79"/>
      <c r="E729" s="150">
        <f>IF(ISERROR(VLOOKUP(E361,#REF!,2,FALSE))=TRUE,E728,VLOOKUP(E361,#REF!,2,FALSE))</f>
        <v>0</v>
      </c>
      <c r="F729" s="150">
        <f>IF(ISERROR(VLOOKUP(F361,#REF!,2,FALSE))=TRUE,F728,VLOOKUP(F361,#REF!,2,FALSE))</f>
        <v>0</v>
      </c>
      <c r="G729" s="150">
        <f>IF(ISERROR(VLOOKUP(G361,#REF!,2,FALSE))=TRUE,G728,VLOOKUP(G361,#REF!,2,FALSE))</f>
        <v>0</v>
      </c>
      <c r="H729" s="150">
        <f>IF(ISERROR(VLOOKUP(H361,#REF!,2,FALSE))=TRUE,H728,VLOOKUP(H361,#REF!,2,FALSE))</f>
        <v>0</v>
      </c>
      <c r="I729" s="150">
        <f>IF(ISERROR(VLOOKUP(I361,#REF!,2,FALSE))=TRUE,I728,VLOOKUP(I361,#REF!,2,FALSE))</f>
        <v>0</v>
      </c>
      <c r="J729" s="150">
        <f>IF(ISERROR(VLOOKUP(J361,#REF!,2,FALSE))=TRUE,J728,VLOOKUP(J361,#REF!,2,FALSE))</f>
        <v>0</v>
      </c>
      <c r="K729" s="150">
        <f>IF(ISERROR(VLOOKUP(K361,#REF!,2,FALSE))=TRUE,K728,VLOOKUP(K361,#REF!,2,FALSE))</f>
        <v>0</v>
      </c>
      <c r="L729" s="150">
        <f>IF(ISERROR(VLOOKUP(L361,#REF!,2,FALSE))=TRUE,L728,VLOOKUP(L361,#REF!,2,FALSE))</f>
        <v>0</v>
      </c>
      <c r="M729" s="150">
        <f>IF(ISERROR(VLOOKUP(M361,#REF!,2,FALSE))=TRUE,M728,VLOOKUP(M361,#REF!,2,FALSE))</f>
        <v>0</v>
      </c>
      <c r="N729" s="150">
        <f>IF(ISERROR(VLOOKUP(N361,#REF!,2,FALSE))=TRUE,N728,VLOOKUP(N361,#REF!,2,FALSE))</f>
        <v>0</v>
      </c>
      <c r="O729" s="150">
        <f>IF(ISERROR(VLOOKUP(O361,#REF!,2,FALSE))=TRUE,O728,VLOOKUP(O361,#REF!,2,FALSE))</f>
        <v>0</v>
      </c>
      <c r="P729" s="150">
        <f>IF(ISERROR(VLOOKUP(P361,#REF!,2,FALSE))=TRUE,P728,VLOOKUP(P361,#REF!,2,FALSE))</f>
        <v>0</v>
      </c>
      <c r="Q729" s="150">
        <f>IF(ISERROR(VLOOKUP(Q361,#REF!,2,FALSE))=TRUE,Q728,VLOOKUP(Q361,#REF!,2,FALSE))</f>
        <v>0</v>
      </c>
      <c r="R729" s="150">
        <f>IF(ISERROR(VLOOKUP(R361,#REF!,2,FALSE))=TRUE,R728,VLOOKUP(R361,#REF!,2,FALSE))</f>
        <v>0</v>
      </c>
      <c r="S729" s="150">
        <f>IF(ISERROR(VLOOKUP(S361,#REF!,2,FALSE))=TRUE,S728,VLOOKUP(S361,#REF!,2,FALSE))</f>
        <v>0</v>
      </c>
    </row>
    <row r="730" spans="2:19" s="8" customFormat="1" ht="30" customHeight="1">
      <c r="B730" s="28"/>
      <c r="C730" s="79"/>
      <c r="D730" s="79"/>
      <c r="E730" s="150">
        <f>IF(ISERROR(VLOOKUP(E362,#REF!,2,FALSE))=TRUE,E729,VLOOKUP(E362,#REF!,2,FALSE))</f>
        <v>0</v>
      </c>
      <c r="F730" s="150">
        <f>IF(ISERROR(VLOOKUP(F362,#REF!,2,FALSE))=TRUE,F729,VLOOKUP(F362,#REF!,2,FALSE))</f>
        <v>0</v>
      </c>
      <c r="G730" s="150">
        <f>IF(ISERROR(VLOOKUP(G362,#REF!,2,FALSE))=TRUE,G729,VLOOKUP(G362,#REF!,2,FALSE))</f>
        <v>0</v>
      </c>
      <c r="H730" s="150">
        <f>IF(ISERROR(VLOOKUP(H362,#REF!,2,FALSE))=TRUE,H729,VLOOKUP(H362,#REF!,2,FALSE))</f>
        <v>0</v>
      </c>
      <c r="I730" s="150">
        <f>IF(ISERROR(VLOOKUP(I362,#REF!,2,FALSE))=TRUE,I729,VLOOKUP(I362,#REF!,2,FALSE))</f>
        <v>0</v>
      </c>
      <c r="J730" s="150">
        <f>IF(ISERROR(VLOOKUP(J362,#REF!,2,FALSE))=TRUE,J729,VLOOKUP(J362,#REF!,2,FALSE))</f>
        <v>0</v>
      </c>
      <c r="K730" s="150">
        <f>IF(ISERROR(VLOOKUP(K362,#REF!,2,FALSE))=TRUE,K729,VLOOKUP(K362,#REF!,2,FALSE))</f>
        <v>0</v>
      </c>
      <c r="L730" s="150">
        <f>IF(ISERROR(VLOOKUP(L362,#REF!,2,FALSE))=TRUE,L729,VLOOKUP(L362,#REF!,2,FALSE))</f>
        <v>0</v>
      </c>
      <c r="M730" s="150">
        <f>IF(ISERROR(VLOOKUP(M362,#REF!,2,FALSE))=TRUE,M729,VLOOKUP(M362,#REF!,2,FALSE))</f>
        <v>0</v>
      </c>
      <c r="N730" s="150">
        <f>IF(ISERROR(VLOOKUP(N362,#REF!,2,FALSE))=TRUE,N729,VLOOKUP(N362,#REF!,2,FALSE))</f>
        <v>0</v>
      </c>
      <c r="O730" s="150">
        <f>IF(ISERROR(VLOOKUP(O362,#REF!,2,FALSE))=TRUE,O729,VLOOKUP(O362,#REF!,2,FALSE))</f>
        <v>0</v>
      </c>
      <c r="P730" s="150">
        <f>IF(ISERROR(VLOOKUP(P362,#REF!,2,FALSE))=TRUE,P729,VLOOKUP(P362,#REF!,2,FALSE))</f>
        <v>0</v>
      </c>
      <c r="Q730" s="150">
        <f>IF(ISERROR(VLOOKUP(Q362,#REF!,2,FALSE))=TRUE,Q729,VLOOKUP(Q362,#REF!,2,FALSE))</f>
        <v>0</v>
      </c>
      <c r="R730" s="150">
        <f>IF(ISERROR(VLOOKUP(R362,#REF!,2,FALSE))=TRUE,R729,VLOOKUP(R362,#REF!,2,FALSE))</f>
        <v>0</v>
      </c>
      <c r="S730" s="150">
        <f>IF(ISERROR(VLOOKUP(S362,#REF!,2,FALSE))=TRUE,S729,VLOOKUP(S362,#REF!,2,FALSE))</f>
        <v>0</v>
      </c>
    </row>
    <row r="731" spans="2:19" s="8" customFormat="1" ht="30" customHeight="1">
      <c r="B731" s="28"/>
      <c r="C731" s="79"/>
      <c r="D731" s="79"/>
      <c r="E731" s="150">
        <f>IF(ISERROR(VLOOKUP(E363,#REF!,2,FALSE))=TRUE,E730,VLOOKUP(E363,#REF!,2,FALSE))</f>
        <v>0</v>
      </c>
      <c r="F731" s="150">
        <f>IF(ISERROR(VLOOKUP(F363,#REF!,2,FALSE))=TRUE,F730,VLOOKUP(F363,#REF!,2,FALSE))</f>
        <v>0</v>
      </c>
      <c r="G731" s="150">
        <f>IF(ISERROR(VLOOKUP(G363,#REF!,2,FALSE))=TRUE,G730,VLOOKUP(G363,#REF!,2,FALSE))</f>
        <v>0</v>
      </c>
      <c r="H731" s="150">
        <f>IF(ISERROR(VLOOKUP(H363,#REF!,2,FALSE))=TRUE,H730,VLOOKUP(H363,#REF!,2,FALSE))</f>
        <v>0</v>
      </c>
      <c r="I731" s="150">
        <f>IF(ISERROR(VLOOKUP(I363,#REF!,2,FALSE))=TRUE,I730,VLOOKUP(I363,#REF!,2,FALSE))</f>
        <v>0</v>
      </c>
      <c r="J731" s="150">
        <f>IF(ISERROR(VLOOKUP(J363,#REF!,2,FALSE))=TRUE,J730,VLOOKUP(J363,#REF!,2,FALSE))</f>
        <v>0</v>
      </c>
      <c r="K731" s="150">
        <f>IF(ISERROR(VLOOKUP(K363,#REF!,2,FALSE))=TRUE,K730,VLOOKUP(K363,#REF!,2,FALSE))</f>
        <v>0</v>
      </c>
      <c r="L731" s="150">
        <f>IF(ISERROR(VLOOKUP(L363,#REF!,2,FALSE))=TRUE,L730,VLOOKUP(L363,#REF!,2,FALSE))</f>
        <v>0</v>
      </c>
      <c r="M731" s="150">
        <f>IF(ISERROR(VLOOKUP(M363,#REF!,2,FALSE))=TRUE,M730,VLOOKUP(M363,#REF!,2,FALSE))</f>
        <v>0</v>
      </c>
      <c r="N731" s="150">
        <f>IF(ISERROR(VLOOKUP(N363,#REF!,2,FALSE))=TRUE,N730,VLOOKUP(N363,#REF!,2,FALSE))</f>
        <v>0</v>
      </c>
      <c r="O731" s="150">
        <f>IF(ISERROR(VLOOKUP(O363,#REF!,2,FALSE))=TRUE,O730,VLOOKUP(O363,#REF!,2,FALSE))</f>
        <v>0</v>
      </c>
      <c r="P731" s="150">
        <f>IF(ISERROR(VLOOKUP(P363,#REF!,2,FALSE))=TRUE,P730,VLOOKUP(P363,#REF!,2,FALSE))</f>
        <v>0</v>
      </c>
      <c r="Q731" s="150">
        <f>IF(ISERROR(VLOOKUP(Q363,#REF!,2,FALSE))=TRUE,Q730,VLOOKUP(Q363,#REF!,2,FALSE))</f>
        <v>0</v>
      </c>
      <c r="R731" s="150">
        <f>IF(ISERROR(VLOOKUP(R363,#REF!,2,FALSE))=TRUE,R730,VLOOKUP(R363,#REF!,2,FALSE))</f>
        <v>0</v>
      </c>
      <c r="S731" s="150">
        <f>IF(ISERROR(VLOOKUP(S363,#REF!,2,FALSE))=TRUE,S730,VLOOKUP(S363,#REF!,2,FALSE))</f>
        <v>0</v>
      </c>
    </row>
    <row r="732" spans="2:19" s="8" customFormat="1" ht="30" customHeight="1">
      <c r="B732" s="28"/>
      <c r="C732" s="79"/>
      <c r="D732" s="79"/>
      <c r="E732" s="150">
        <f>IF(ISERROR(VLOOKUP(E364,#REF!,2,FALSE))=TRUE,E731,VLOOKUP(E364,#REF!,2,FALSE))</f>
        <v>0</v>
      </c>
      <c r="F732" s="150">
        <f>IF(ISERROR(VLOOKUP(F364,#REF!,2,FALSE))=TRUE,F731,VLOOKUP(F364,#REF!,2,FALSE))</f>
        <v>0</v>
      </c>
      <c r="G732" s="150">
        <f>IF(ISERROR(VLOOKUP(G364,#REF!,2,FALSE))=TRUE,G731,VLOOKUP(G364,#REF!,2,FALSE))</f>
        <v>0</v>
      </c>
      <c r="H732" s="150">
        <f>IF(ISERROR(VLOOKUP(H364,#REF!,2,FALSE))=TRUE,H731,VLOOKUP(H364,#REF!,2,FALSE))</f>
        <v>0</v>
      </c>
      <c r="I732" s="150">
        <f>IF(ISERROR(VLOOKUP(I364,#REF!,2,FALSE))=TRUE,I731,VLOOKUP(I364,#REF!,2,FALSE))</f>
        <v>0</v>
      </c>
      <c r="J732" s="150">
        <f>IF(ISERROR(VLOOKUP(J364,#REF!,2,FALSE))=TRUE,J731,VLOOKUP(J364,#REF!,2,FALSE))</f>
        <v>0</v>
      </c>
      <c r="K732" s="150">
        <f>IF(ISERROR(VLOOKUP(K364,#REF!,2,FALSE))=TRUE,K731,VLOOKUP(K364,#REF!,2,FALSE))</f>
        <v>0</v>
      </c>
      <c r="L732" s="150">
        <f>IF(ISERROR(VLOOKUP(L364,#REF!,2,FALSE))=TRUE,L731,VLOOKUP(L364,#REF!,2,FALSE))</f>
        <v>0</v>
      </c>
      <c r="M732" s="150">
        <f>IF(ISERROR(VLOOKUP(M364,#REF!,2,FALSE))=TRUE,M731,VLOOKUP(M364,#REF!,2,FALSE))</f>
        <v>0</v>
      </c>
      <c r="N732" s="150">
        <f>IF(ISERROR(VLOOKUP(N364,#REF!,2,FALSE))=TRUE,N731,VLOOKUP(N364,#REF!,2,FALSE))</f>
        <v>0</v>
      </c>
      <c r="O732" s="150">
        <f>IF(ISERROR(VLOOKUP(O364,#REF!,2,FALSE))=TRUE,O731,VLOOKUP(O364,#REF!,2,FALSE))</f>
        <v>0</v>
      </c>
      <c r="P732" s="150">
        <f>IF(ISERROR(VLOOKUP(P364,#REF!,2,FALSE))=TRUE,P731,VLOOKUP(P364,#REF!,2,FALSE))</f>
        <v>0</v>
      </c>
      <c r="Q732" s="150">
        <f>IF(ISERROR(VLOOKUP(Q364,#REF!,2,FALSE))=TRUE,Q731,VLOOKUP(Q364,#REF!,2,FALSE))</f>
        <v>0</v>
      </c>
      <c r="R732" s="150">
        <f>IF(ISERROR(VLOOKUP(R364,#REF!,2,FALSE))=TRUE,R731,VLOOKUP(R364,#REF!,2,FALSE))</f>
        <v>0</v>
      </c>
      <c r="S732" s="150">
        <f>IF(ISERROR(VLOOKUP(S364,#REF!,2,FALSE))=TRUE,S731,VLOOKUP(S364,#REF!,2,FALSE))</f>
        <v>0</v>
      </c>
    </row>
    <row r="733" spans="2:19" s="8" customFormat="1" ht="30" customHeight="1">
      <c r="B733" s="28"/>
      <c r="C733" s="79"/>
      <c r="D733" s="79"/>
      <c r="E733" s="150">
        <f>IF(ISERROR(VLOOKUP(E365,#REF!,2,FALSE))=TRUE,E732,VLOOKUP(E365,#REF!,2,FALSE))</f>
        <v>0</v>
      </c>
      <c r="F733" s="150">
        <f>IF(ISERROR(VLOOKUP(F365,#REF!,2,FALSE))=TRUE,F732,VLOOKUP(F365,#REF!,2,FALSE))</f>
        <v>0</v>
      </c>
      <c r="G733" s="150">
        <f>IF(ISERROR(VLOOKUP(G365,#REF!,2,FALSE))=TRUE,G732,VLOOKUP(G365,#REF!,2,FALSE))</f>
        <v>0</v>
      </c>
      <c r="H733" s="150">
        <f>IF(ISERROR(VLOOKUP(H365,#REF!,2,FALSE))=TRUE,H732,VLOOKUP(H365,#REF!,2,FALSE))</f>
        <v>0</v>
      </c>
      <c r="I733" s="150">
        <f>IF(ISERROR(VLOOKUP(I365,#REF!,2,FALSE))=TRUE,I732,VLOOKUP(I365,#REF!,2,FALSE))</f>
        <v>0</v>
      </c>
      <c r="J733" s="150">
        <f>IF(ISERROR(VLOOKUP(J365,#REF!,2,FALSE))=TRUE,J732,VLOOKUP(J365,#REF!,2,FALSE))</f>
        <v>0</v>
      </c>
      <c r="K733" s="150">
        <f>IF(ISERROR(VLOOKUP(K365,#REF!,2,FALSE))=TRUE,K732,VLOOKUP(K365,#REF!,2,FALSE))</f>
        <v>0</v>
      </c>
      <c r="L733" s="150">
        <f>IF(ISERROR(VLOOKUP(L365,#REF!,2,FALSE))=TRUE,L732,VLOOKUP(L365,#REF!,2,FALSE))</f>
        <v>0</v>
      </c>
      <c r="M733" s="150">
        <f>IF(ISERROR(VLOOKUP(M365,#REF!,2,FALSE))=TRUE,M732,VLOOKUP(M365,#REF!,2,FALSE))</f>
        <v>0</v>
      </c>
      <c r="N733" s="150">
        <f>IF(ISERROR(VLOOKUP(N365,#REF!,2,FALSE))=TRUE,N732,VLOOKUP(N365,#REF!,2,FALSE))</f>
        <v>0</v>
      </c>
      <c r="O733" s="150">
        <f>IF(ISERROR(VLOOKUP(O365,#REF!,2,FALSE))=TRUE,O732,VLOOKUP(O365,#REF!,2,FALSE))</f>
        <v>0</v>
      </c>
      <c r="P733" s="150">
        <f>IF(ISERROR(VLOOKUP(P365,#REF!,2,FALSE))=TRUE,P732,VLOOKUP(P365,#REF!,2,FALSE))</f>
        <v>0</v>
      </c>
      <c r="Q733" s="150">
        <f>IF(ISERROR(VLOOKUP(Q365,#REF!,2,FALSE))=TRUE,Q732,VLOOKUP(Q365,#REF!,2,FALSE))</f>
        <v>0</v>
      </c>
      <c r="R733" s="150">
        <f>IF(ISERROR(VLOOKUP(R365,#REF!,2,FALSE))=TRUE,R732,VLOOKUP(R365,#REF!,2,FALSE))</f>
        <v>0</v>
      </c>
      <c r="S733" s="150">
        <f>IF(ISERROR(VLOOKUP(S365,#REF!,2,FALSE))=TRUE,S732,VLOOKUP(S365,#REF!,2,FALSE))</f>
        <v>0</v>
      </c>
    </row>
    <row r="734" spans="2:19" s="8" customFormat="1" ht="30" customHeight="1">
      <c r="B734" s="28"/>
      <c r="C734" s="79"/>
      <c r="D734" s="79"/>
      <c r="E734" s="150">
        <f>IF(ISERROR(VLOOKUP(E366,#REF!,2,FALSE))=TRUE,E733,VLOOKUP(E366,#REF!,2,FALSE))</f>
        <v>0</v>
      </c>
      <c r="F734" s="150">
        <f>IF(ISERROR(VLOOKUP(F366,#REF!,2,FALSE))=TRUE,F733,VLOOKUP(F366,#REF!,2,FALSE))</f>
        <v>0</v>
      </c>
      <c r="G734" s="150">
        <f>IF(ISERROR(VLOOKUP(G366,#REF!,2,FALSE))=TRUE,G733,VLOOKUP(G366,#REF!,2,FALSE))</f>
        <v>0</v>
      </c>
      <c r="H734" s="150">
        <f>IF(ISERROR(VLOOKUP(H366,#REF!,2,FALSE))=TRUE,H733,VLOOKUP(H366,#REF!,2,FALSE))</f>
        <v>0</v>
      </c>
      <c r="I734" s="150">
        <f>IF(ISERROR(VLOOKUP(I366,#REF!,2,FALSE))=TRUE,I733,VLOOKUP(I366,#REF!,2,FALSE))</f>
        <v>0</v>
      </c>
      <c r="J734" s="150">
        <f>IF(ISERROR(VLOOKUP(J366,#REF!,2,FALSE))=TRUE,J733,VLOOKUP(J366,#REF!,2,FALSE))</f>
        <v>0</v>
      </c>
      <c r="K734" s="150">
        <f>IF(ISERROR(VLOOKUP(K366,#REF!,2,FALSE))=TRUE,K733,VLOOKUP(K366,#REF!,2,FALSE))</f>
        <v>0</v>
      </c>
      <c r="L734" s="150">
        <f>IF(ISERROR(VLOOKUP(L366,#REF!,2,FALSE))=TRUE,L733,VLOOKUP(L366,#REF!,2,FALSE))</f>
        <v>0</v>
      </c>
      <c r="M734" s="150">
        <f>IF(ISERROR(VLOOKUP(M366,#REF!,2,FALSE))=TRUE,M733,VLOOKUP(M366,#REF!,2,FALSE))</f>
        <v>0</v>
      </c>
      <c r="N734" s="150">
        <f>IF(ISERROR(VLOOKUP(N366,#REF!,2,FALSE))=TRUE,N733,VLOOKUP(N366,#REF!,2,FALSE))</f>
        <v>0</v>
      </c>
      <c r="O734" s="150">
        <f>IF(ISERROR(VLOOKUP(O366,#REF!,2,FALSE))=TRUE,O733,VLOOKUP(O366,#REF!,2,FALSE))</f>
        <v>0</v>
      </c>
      <c r="P734" s="150">
        <f>IF(ISERROR(VLOOKUP(P366,#REF!,2,FALSE))=TRUE,P733,VLOOKUP(P366,#REF!,2,FALSE))</f>
        <v>0</v>
      </c>
      <c r="Q734" s="150">
        <f>IF(ISERROR(VLOOKUP(Q366,#REF!,2,FALSE))=TRUE,Q733,VLOOKUP(Q366,#REF!,2,FALSE))</f>
        <v>0</v>
      </c>
      <c r="R734" s="150">
        <f>IF(ISERROR(VLOOKUP(R366,#REF!,2,FALSE))=TRUE,R733,VLOOKUP(R366,#REF!,2,FALSE))</f>
        <v>0</v>
      </c>
      <c r="S734" s="150">
        <f>IF(ISERROR(VLOOKUP(S366,#REF!,2,FALSE))=TRUE,S733,VLOOKUP(S366,#REF!,2,FALSE))</f>
        <v>0</v>
      </c>
    </row>
    <row r="735" spans="2:19" s="8" customFormat="1" ht="30" customHeight="1">
      <c r="B735" s="28"/>
      <c r="C735" s="79"/>
      <c r="D735" s="79"/>
      <c r="E735" s="150">
        <f>IF(ISERROR(VLOOKUP(E367,#REF!,2,FALSE))=TRUE,E734,VLOOKUP(E367,#REF!,2,FALSE))</f>
        <v>0</v>
      </c>
      <c r="F735" s="150">
        <f>IF(ISERROR(VLOOKUP(F367,#REF!,2,FALSE))=TRUE,F734,VLOOKUP(F367,#REF!,2,FALSE))</f>
        <v>0</v>
      </c>
      <c r="G735" s="150">
        <f>IF(ISERROR(VLOOKUP(G367,#REF!,2,FALSE))=TRUE,G734,VLOOKUP(G367,#REF!,2,FALSE))</f>
        <v>0</v>
      </c>
      <c r="H735" s="150">
        <f>IF(ISERROR(VLOOKUP(H367,#REF!,2,FALSE))=TRUE,H734,VLOOKUP(H367,#REF!,2,FALSE))</f>
        <v>0</v>
      </c>
      <c r="I735" s="150">
        <f>IF(ISERROR(VLOOKUP(I367,#REF!,2,FALSE))=TRUE,I734,VLOOKUP(I367,#REF!,2,FALSE))</f>
        <v>0</v>
      </c>
      <c r="J735" s="150">
        <f>IF(ISERROR(VLOOKUP(J367,#REF!,2,FALSE))=TRUE,J734,VLOOKUP(J367,#REF!,2,FALSE))</f>
        <v>0</v>
      </c>
      <c r="K735" s="150">
        <f>IF(ISERROR(VLOOKUP(K367,#REF!,2,FALSE))=TRUE,K734,VLOOKUP(K367,#REF!,2,FALSE))</f>
        <v>0</v>
      </c>
      <c r="L735" s="150">
        <f>IF(ISERROR(VLOOKUP(L367,#REF!,2,FALSE))=TRUE,L734,VLOOKUP(L367,#REF!,2,FALSE))</f>
        <v>0</v>
      </c>
      <c r="M735" s="150">
        <f>IF(ISERROR(VLOOKUP(M367,#REF!,2,FALSE))=TRUE,M734,VLOOKUP(M367,#REF!,2,FALSE))</f>
        <v>0</v>
      </c>
      <c r="N735" s="150">
        <f>IF(ISERROR(VLOOKUP(N367,#REF!,2,FALSE))=TRUE,N734,VLOOKUP(N367,#REF!,2,FALSE))</f>
        <v>0</v>
      </c>
      <c r="O735" s="150">
        <f>IF(ISERROR(VLOOKUP(O367,#REF!,2,FALSE))=TRUE,O734,VLOOKUP(O367,#REF!,2,FALSE))</f>
        <v>0</v>
      </c>
      <c r="P735" s="150">
        <f>IF(ISERROR(VLOOKUP(P367,#REF!,2,FALSE))=TRUE,P734,VLOOKUP(P367,#REF!,2,FALSE))</f>
        <v>0</v>
      </c>
      <c r="Q735" s="150">
        <f>IF(ISERROR(VLOOKUP(Q367,#REF!,2,FALSE))=TRUE,Q734,VLOOKUP(Q367,#REF!,2,FALSE))</f>
        <v>0</v>
      </c>
      <c r="R735" s="150">
        <f>IF(ISERROR(VLOOKUP(R367,#REF!,2,FALSE))=TRUE,R734,VLOOKUP(R367,#REF!,2,FALSE))</f>
        <v>0</v>
      </c>
      <c r="S735" s="150">
        <f>IF(ISERROR(VLOOKUP(S367,#REF!,2,FALSE))=TRUE,S734,VLOOKUP(S367,#REF!,2,FALSE))</f>
        <v>0</v>
      </c>
    </row>
    <row r="736" spans="2:19" s="8" customFormat="1" ht="30" customHeight="1">
      <c r="B736" s="28"/>
      <c r="C736" s="79"/>
      <c r="D736" s="79"/>
      <c r="E736" s="150">
        <f>IF(ISERROR(VLOOKUP(E368,#REF!,2,FALSE))=TRUE,E735,VLOOKUP(E368,#REF!,2,FALSE))</f>
        <v>0</v>
      </c>
      <c r="F736" s="150">
        <f>IF(ISERROR(VLOOKUP(F368,#REF!,2,FALSE))=TRUE,F735,VLOOKUP(F368,#REF!,2,FALSE))</f>
        <v>0</v>
      </c>
      <c r="G736" s="150">
        <f>IF(ISERROR(VLOOKUP(G368,#REF!,2,FALSE))=TRUE,G735,VLOOKUP(G368,#REF!,2,FALSE))</f>
        <v>0</v>
      </c>
      <c r="H736" s="150">
        <f>IF(ISERROR(VLOOKUP(H368,#REF!,2,FALSE))=TRUE,H735,VLOOKUP(H368,#REF!,2,FALSE))</f>
        <v>0</v>
      </c>
      <c r="I736" s="150">
        <f>IF(ISERROR(VLOOKUP(I368,#REF!,2,FALSE))=TRUE,I735,VLOOKUP(I368,#REF!,2,FALSE))</f>
        <v>0</v>
      </c>
      <c r="J736" s="150">
        <f>IF(ISERROR(VLOOKUP(J368,#REF!,2,FALSE))=TRUE,J735,VLOOKUP(J368,#REF!,2,FALSE))</f>
        <v>0</v>
      </c>
      <c r="K736" s="150">
        <f>IF(ISERROR(VLOOKUP(K368,#REF!,2,FALSE))=TRUE,K735,VLOOKUP(K368,#REF!,2,FALSE))</f>
        <v>0</v>
      </c>
      <c r="L736" s="150">
        <f>IF(ISERROR(VLOOKUP(L368,#REF!,2,FALSE))=TRUE,L735,VLOOKUP(L368,#REF!,2,FALSE))</f>
        <v>0</v>
      </c>
      <c r="M736" s="150">
        <f>IF(ISERROR(VLOOKUP(M368,#REF!,2,FALSE))=TRUE,M735,VLOOKUP(M368,#REF!,2,FALSE))</f>
        <v>0</v>
      </c>
      <c r="N736" s="150">
        <f>IF(ISERROR(VLOOKUP(N368,#REF!,2,FALSE))=TRUE,N735,VLOOKUP(N368,#REF!,2,FALSE))</f>
        <v>0</v>
      </c>
      <c r="O736" s="150">
        <f>IF(ISERROR(VLOOKUP(O368,#REF!,2,FALSE))=TRUE,O735,VLOOKUP(O368,#REF!,2,FALSE))</f>
        <v>0</v>
      </c>
      <c r="P736" s="150">
        <f>IF(ISERROR(VLOOKUP(P368,#REF!,2,FALSE))=TRUE,P735,VLOOKUP(P368,#REF!,2,FALSE))</f>
        <v>0</v>
      </c>
      <c r="Q736" s="150">
        <f>IF(ISERROR(VLOOKUP(Q368,#REF!,2,FALSE))=TRUE,Q735,VLOOKUP(Q368,#REF!,2,FALSE))</f>
        <v>0</v>
      </c>
      <c r="R736" s="150">
        <f>IF(ISERROR(VLOOKUP(R368,#REF!,2,FALSE))=TRUE,R735,VLOOKUP(R368,#REF!,2,FALSE))</f>
        <v>0</v>
      </c>
      <c r="S736" s="150">
        <f>IF(ISERROR(VLOOKUP(S368,#REF!,2,FALSE))=TRUE,S735,VLOOKUP(S368,#REF!,2,FALSE))</f>
        <v>0</v>
      </c>
    </row>
    <row r="737" spans="2:19" s="8" customFormat="1" ht="30" customHeight="1">
      <c r="B737" s="28"/>
      <c r="C737" s="79"/>
      <c r="D737" s="79"/>
      <c r="E737" s="150">
        <f>IF(ISERROR(VLOOKUP(E369,#REF!,2,FALSE))=TRUE,E736,VLOOKUP(E369,#REF!,2,FALSE))</f>
        <v>0</v>
      </c>
      <c r="F737" s="150">
        <f>IF(ISERROR(VLOOKUP(F369,#REF!,2,FALSE))=TRUE,F736,VLOOKUP(F369,#REF!,2,FALSE))</f>
        <v>0</v>
      </c>
      <c r="G737" s="150">
        <f>IF(ISERROR(VLOOKUP(G369,#REF!,2,FALSE))=TRUE,G736,VLOOKUP(G369,#REF!,2,FALSE))</f>
        <v>0</v>
      </c>
      <c r="H737" s="150">
        <f>IF(ISERROR(VLOOKUP(H369,#REF!,2,FALSE))=TRUE,H736,VLOOKUP(H369,#REF!,2,FALSE))</f>
        <v>0</v>
      </c>
      <c r="I737" s="150">
        <f>IF(ISERROR(VLOOKUP(I369,#REF!,2,FALSE))=TRUE,I736,VLOOKUP(I369,#REF!,2,FALSE))</f>
        <v>0</v>
      </c>
      <c r="J737" s="150">
        <f>IF(ISERROR(VLOOKUP(J369,#REF!,2,FALSE))=TRUE,J736,VLOOKUP(J369,#REF!,2,FALSE))</f>
        <v>0</v>
      </c>
      <c r="K737" s="150">
        <f>IF(ISERROR(VLOOKUP(K369,#REF!,2,FALSE))=TRUE,K736,VLOOKUP(K369,#REF!,2,FALSE))</f>
        <v>0</v>
      </c>
      <c r="L737" s="150">
        <f>IF(ISERROR(VLOOKUP(L369,#REF!,2,FALSE))=TRUE,L736,VLOOKUP(L369,#REF!,2,FALSE))</f>
        <v>0</v>
      </c>
      <c r="M737" s="150">
        <f>IF(ISERROR(VLOOKUP(M369,#REF!,2,FALSE))=TRUE,M736,VLOOKUP(M369,#REF!,2,FALSE))</f>
        <v>0</v>
      </c>
      <c r="N737" s="150">
        <f>IF(ISERROR(VLOOKUP(N369,#REF!,2,FALSE))=TRUE,N736,VLOOKUP(N369,#REF!,2,FALSE))</f>
        <v>0</v>
      </c>
      <c r="O737" s="150">
        <f>IF(ISERROR(VLOOKUP(O369,#REF!,2,FALSE))=TRUE,O736,VLOOKUP(O369,#REF!,2,FALSE))</f>
        <v>0</v>
      </c>
      <c r="P737" s="150">
        <f>IF(ISERROR(VLOOKUP(P369,#REF!,2,FALSE))=TRUE,P736,VLOOKUP(P369,#REF!,2,FALSE))</f>
        <v>0</v>
      </c>
      <c r="Q737" s="150">
        <f>IF(ISERROR(VLOOKUP(Q369,#REF!,2,FALSE))=TRUE,Q736,VLOOKUP(Q369,#REF!,2,FALSE))</f>
        <v>0</v>
      </c>
      <c r="R737" s="150">
        <f>IF(ISERROR(VLOOKUP(R369,#REF!,2,FALSE))=TRUE,R736,VLOOKUP(R369,#REF!,2,FALSE))</f>
        <v>0</v>
      </c>
      <c r="S737" s="150">
        <f>IF(ISERROR(VLOOKUP(S369,#REF!,2,FALSE))=TRUE,S736,VLOOKUP(S369,#REF!,2,FALSE))</f>
        <v>0</v>
      </c>
    </row>
    <row r="738" spans="2:19" s="8" customFormat="1" ht="30" customHeight="1">
      <c r="B738" s="28"/>
      <c r="C738" s="79"/>
      <c r="D738" s="79"/>
      <c r="E738" s="150">
        <f>IF(ISERROR(VLOOKUP(E370,#REF!,2,FALSE))=TRUE,E737,VLOOKUP(E370,#REF!,2,FALSE))</f>
        <v>0</v>
      </c>
      <c r="F738" s="150">
        <f>IF(ISERROR(VLOOKUP(F370,#REF!,2,FALSE))=TRUE,F737,VLOOKUP(F370,#REF!,2,FALSE))</f>
        <v>0</v>
      </c>
      <c r="G738" s="150">
        <f>IF(ISERROR(VLOOKUP(G370,#REF!,2,FALSE))=TRUE,G737,VLOOKUP(G370,#REF!,2,FALSE))</f>
        <v>0</v>
      </c>
      <c r="H738" s="150">
        <f>IF(ISERROR(VLOOKUP(H370,#REF!,2,FALSE))=TRUE,H737,VLOOKUP(H370,#REF!,2,FALSE))</f>
        <v>0</v>
      </c>
      <c r="I738" s="150">
        <f>IF(ISERROR(VLOOKUP(I370,#REF!,2,FALSE))=TRUE,I737,VLOOKUP(I370,#REF!,2,FALSE))</f>
        <v>0</v>
      </c>
      <c r="J738" s="150">
        <f>IF(ISERROR(VLOOKUP(J370,#REF!,2,FALSE))=TRUE,J737,VLOOKUP(J370,#REF!,2,FALSE))</f>
        <v>0</v>
      </c>
      <c r="K738" s="150">
        <f>IF(ISERROR(VLOOKUP(K370,#REF!,2,FALSE))=TRUE,K737,VLOOKUP(K370,#REF!,2,FALSE))</f>
        <v>0</v>
      </c>
      <c r="L738" s="150">
        <f>IF(ISERROR(VLOOKUP(L370,#REF!,2,FALSE))=TRUE,L737,VLOOKUP(L370,#REF!,2,FALSE))</f>
        <v>0</v>
      </c>
      <c r="M738" s="150">
        <f>IF(ISERROR(VLOOKUP(M370,#REF!,2,FALSE))=TRUE,M737,VLOOKUP(M370,#REF!,2,FALSE))</f>
        <v>0</v>
      </c>
      <c r="N738" s="150">
        <f>IF(ISERROR(VLOOKUP(N370,#REF!,2,FALSE))=TRUE,N737,VLOOKUP(N370,#REF!,2,FALSE))</f>
        <v>0</v>
      </c>
      <c r="O738" s="150">
        <f>IF(ISERROR(VLOOKUP(O370,#REF!,2,FALSE))=TRUE,O737,VLOOKUP(O370,#REF!,2,FALSE))</f>
        <v>0</v>
      </c>
      <c r="P738" s="150">
        <f>IF(ISERROR(VLOOKUP(P370,#REF!,2,FALSE))=TRUE,P737,VLOOKUP(P370,#REF!,2,FALSE))</f>
        <v>0</v>
      </c>
      <c r="Q738" s="150">
        <f>IF(ISERROR(VLOOKUP(Q370,#REF!,2,FALSE))=TRUE,Q737,VLOOKUP(Q370,#REF!,2,FALSE))</f>
        <v>0</v>
      </c>
      <c r="R738" s="150">
        <f>IF(ISERROR(VLOOKUP(R370,#REF!,2,FALSE))=TRUE,R737,VLOOKUP(R370,#REF!,2,FALSE))</f>
        <v>0</v>
      </c>
      <c r="S738" s="150">
        <f>IF(ISERROR(VLOOKUP(S370,#REF!,2,FALSE))=TRUE,S737,VLOOKUP(S370,#REF!,2,FALSE))</f>
        <v>0</v>
      </c>
    </row>
    <row r="739" spans="2:19" s="8" customFormat="1" ht="30" customHeight="1">
      <c r="B739" s="28"/>
      <c r="C739" s="79"/>
      <c r="D739" s="79"/>
      <c r="E739" s="150">
        <f>IF(ISERROR(VLOOKUP(E371,#REF!,2,FALSE))=TRUE,E738,VLOOKUP(E371,#REF!,2,FALSE))</f>
        <v>0</v>
      </c>
      <c r="F739" s="150">
        <f>IF(ISERROR(VLOOKUP(F371,#REF!,2,FALSE))=TRUE,F738,VLOOKUP(F371,#REF!,2,FALSE))</f>
        <v>0</v>
      </c>
      <c r="G739" s="150">
        <f>IF(ISERROR(VLOOKUP(G371,#REF!,2,FALSE))=TRUE,G738,VLOOKUP(G371,#REF!,2,FALSE))</f>
        <v>0</v>
      </c>
      <c r="H739" s="150">
        <f>IF(ISERROR(VLOOKUP(H371,#REF!,2,FALSE))=TRUE,H738,VLOOKUP(H371,#REF!,2,FALSE))</f>
        <v>0</v>
      </c>
      <c r="I739" s="150">
        <f>IF(ISERROR(VLOOKUP(I371,#REF!,2,FALSE))=TRUE,I738,VLOOKUP(I371,#REF!,2,FALSE))</f>
        <v>0</v>
      </c>
      <c r="J739" s="150">
        <f>IF(ISERROR(VLOOKUP(J371,#REF!,2,FALSE))=TRUE,J738,VLOOKUP(J371,#REF!,2,FALSE))</f>
        <v>0</v>
      </c>
      <c r="K739" s="150">
        <f>IF(ISERROR(VLOOKUP(K371,#REF!,2,FALSE))=TRUE,K738,VLOOKUP(K371,#REF!,2,FALSE))</f>
        <v>0</v>
      </c>
      <c r="L739" s="150">
        <f>IF(ISERROR(VLOOKUP(L371,#REF!,2,FALSE))=TRUE,L738,VLOOKUP(L371,#REF!,2,FALSE))</f>
        <v>0</v>
      </c>
      <c r="M739" s="150">
        <f>IF(ISERROR(VLOOKUP(M371,#REF!,2,FALSE))=TRUE,M738,VLOOKUP(M371,#REF!,2,FALSE))</f>
        <v>0</v>
      </c>
      <c r="N739" s="150">
        <f>IF(ISERROR(VLOOKUP(N371,#REF!,2,FALSE))=TRUE,N738,VLOOKUP(N371,#REF!,2,FALSE))</f>
        <v>0</v>
      </c>
      <c r="O739" s="150">
        <f>IF(ISERROR(VLOOKUP(O371,#REF!,2,FALSE))=TRUE,O738,VLOOKUP(O371,#REF!,2,FALSE))</f>
        <v>0</v>
      </c>
      <c r="P739" s="150">
        <f>IF(ISERROR(VLOOKUP(P371,#REF!,2,FALSE))=TRUE,P738,VLOOKUP(P371,#REF!,2,FALSE))</f>
        <v>0</v>
      </c>
      <c r="Q739" s="150">
        <f>IF(ISERROR(VLOOKUP(Q371,#REF!,2,FALSE))=TRUE,Q738,VLOOKUP(Q371,#REF!,2,FALSE))</f>
        <v>0</v>
      </c>
      <c r="R739" s="150">
        <f>IF(ISERROR(VLOOKUP(R371,#REF!,2,FALSE))=TRUE,R738,VLOOKUP(R371,#REF!,2,FALSE))</f>
        <v>0</v>
      </c>
      <c r="S739" s="150">
        <f>IF(ISERROR(VLOOKUP(S371,#REF!,2,FALSE))=TRUE,S738,VLOOKUP(S371,#REF!,2,FALSE))</f>
        <v>0</v>
      </c>
    </row>
    <row r="740" spans="2:19" s="8" customFormat="1" ht="30" customHeight="1">
      <c r="B740" s="28"/>
      <c r="C740" s="79"/>
      <c r="D740" s="79"/>
      <c r="E740" s="150">
        <f>IF(ISERROR(VLOOKUP(E372,#REF!,2,FALSE))=TRUE,E739,VLOOKUP(E372,#REF!,2,FALSE))</f>
        <v>0</v>
      </c>
      <c r="F740" s="150">
        <f>IF(ISERROR(VLOOKUP(F372,#REF!,2,FALSE))=TRUE,F739,VLOOKUP(F372,#REF!,2,FALSE))</f>
        <v>0</v>
      </c>
      <c r="G740" s="150">
        <f>IF(ISERROR(VLOOKUP(G372,#REF!,2,FALSE))=TRUE,G739,VLOOKUP(G372,#REF!,2,FALSE))</f>
        <v>0</v>
      </c>
      <c r="H740" s="150">
        <f>IF(ISERROR(VLOOKUP(H372,#REF!,2,FALSE))=TRUE,H739,VLOOKUP(H372,#REF!,2,FALSE))</f>
        <v>0</v>
      </c>
      <c r="I740" s="150">
        <f>IF(ISERROR(VLOOKUP(I372,#REF!,2,FALSE))=TRUE,I739,VLOOKUP(I372,#REF!,2,FALSE))</f>
        <v>0</v>
      </c>
      <c r="J740" s="150">
        <f>IF(ISERROR(VLOOKUP(J372,#REF!,2,FALSE))=TRUE,J739,VLOOKUP(J372,#REF!,2,FALSE))</f>
        <v>0</v>
      </c>
      <c r="K740" s="150">
        <f>IF(ISERROR(VLOOKUP(K372,#REF!,2,FALSE))=TRUE,K739,VLOOKUP(K372,#REF!,2,FALSE))</f>
        <v>0</v>
      </c>
      <c r="L740" s="150">
        <f>IF(ISERROR(VLOOKUP(L372,#REF!,2,FALSE))=TRUE,L739,VLOOKUP(L372,#REF!,2,FALSE))</f>
        <v>0</v>
      </c>
      <c r="M740" s="150">
        <f>IF(ISERROR(VLOOKUP(M372,#REF!,2,FALSE))=TRUE,M739,VLOOKUP(M372,#REF!,2,FALSE))</f>
        <v>0</v>
      </c>
      <c r="N740" s="150">
        <f>IF(ISERROR(VLOOKUP(N372,#REF!,2,FALSE))=TRUE,N739,VLOOKUP(N372,#REF!,2,FALSE))</f>
        <v>0</v>
      </c>
      <c r="O740" s="150">
        <f>IF(ISERROR(VLOOKUP(O372,#REF!,2,FALSE))=TRUE,O739,VLOOKUP(O372,#REF!,2,FALSE))</f>
        <v>0</v>
      </c>
      <c r="P740" s="150">
        <f>IF(ISERROR(VLOOKUP(P372,#REF!,2,FALSE))=TRUE,P739,VLOOKUP(P372,#REF!,2,FALSE))</f>
        <v>0</v>
      </c>
      <c r="Q740" s="150">
        <f>IF(ISERROR(VLOOKUP(Q372,#REF!,2,FALSE))=TRUE,Q739,VLOOKUP(Q372,#REF!,2,FALSE))</f>
        <v>0</v>
      </c>
      <c r="R740" s="150">
        <f>IF(ISERROR(VLOOKUP(R372,#REF!,2,FALSE))=TRUE,R739,VLOOKUP(R372,#REF!,2,FALSE))</f>
        <v>0</v>
      </c>
      <c r="S740" s="150">
        <f>IF(ISERROR(VLOOKUP(S372,#REF!,2,FALSE))=TRUE,S739,VLOOKUP(S372,#REF!,2,FALSE))</f>
        <v>0</v>
      </c>
    </row>
    <row r="741" spans="2:19" s="8" customFormat="1" ht="30" customHeight="1">
      <c r="B741" s="28"/>
      <c r="C741" s="79"/>
      <c r="D741" s="79"/>
      <c r="E741" s="150">
        <f>IF(ISERROR(VLOOKUP(E373,#REF!,2,FALSE))=TRUE,E740,VLOOKUP(E373,#REF!,2,FALSE))</f>
        <v>0</v>
      </c>
      <c r="F741" s="150">
        <f>IF(ISERROR(VLOOKUP(F373,#REF!,2,FALSE))=TRUE,F740,VLOOKUP(F373,#REF!,2,FALSE))</f>
        <v>0</v>
      </c>
      <c r="G741" s="150">
        <f>IF(ISERROR(VLOOKUP(G373,#REF!,2,FALSE))=TRUE,G740,VLOOKUP(G373,#REF!,2,FALSE))</f>
        <v>0</v>
      </c>
      <c r="H741" s="150">
        <f>IF(ISERROR(VLOOKUP(H373,#REF!,2,FALSE))=TRUE,H740,VLOOKUP(H373,#REF!,2,FALSE))</f>
        <v>0</v>
      </c>
      <c r="I741" s="150">
        <f>IF(ISERROR(VLOOKUP(I373,#REF!,2,FALSE))=TRUE,I740,VLOOKUP(I373,#REF!,2,FALSE))</f>
        <v>0</v>
      </c>
      <c r="J741" s="150">
        <f>IF(ISERROR(VLOOKUP(J373,#REF!,2,FALSE))=TRUE,J740,VLOOKUP(J373,#REF!,2,FALSE))</f>
        <v>0</v>
      </c>
      <c r="K741" s="150">
        <f>IF(ISERROR(VLOOKUP(K373,#REF!,2,FALSE))=TRUE,K740,VLOOKUP(K373,#REF!,2,FALSE))</f>
        <v>0</v>
      </c>
      <c r="L741" s="150">
        <f>IF(ISERROR(VLOOKUP(L373,#REF!,2,FALSE))=TRUE,L740,VLOOKUP(L373,#REF!,2,FALSE))</f>
        <v>0</v>
      </c>
      <c r="M741" s="150">
        <f>IF(ISERROR(VLOOKUP(M373,#REF!,2,FALSE))=TRUE,M740,VLOOKUP(M373,#REF!,2,FALSE))</f>
        <v>0</v>
      </c>
      <c r="N741" s="150">
        <f>IF(ISERROR(VLOOKUP(N373,#REF!,2,FALSE))=TRUE,N740,VLOOKUP(N373,#REF!,2,FALSE))</f>
        <v>0</v>
      </c>
      <c r="O741" s="150">
        <f>IF(ISERROR(VLOOKUP(O373,#REF!,2,FALSE))=TRUE,O740,VLOOKUP(O373,#REF!,2,FALSE))</f>
        <v>0</v>
      </c>
      <c r="P741" s="150">
        <f>IF(ISERROR(VLOOKUP(P373,#REF!,2,FALSE))=TRUE,P740,VLOOKUP(P373,#REF!,2,FALSE))</f>
        <v>0</v>
      </c>
      <c r="Q741" s="150">
        <f>IF(ISERROR(VLOOKUP(Q373,#REF!,2,FALSE))=TRUE,Q740,VLOOKUP(Q373,#REF!,2,FALSE))</f>
        <v>0</v>
      </c>
      <c r="R741" s="150">
        <f>IF(ISERROR(VLOOKUP(R373,#REF!,2,FALSE))=TRUE,R740,VLOOKUP(R373,#REF!,2,FALSE))</f>
        <v>0</v>
      </c>
      <c r="S741" s="150">
        <f>IF(ISERROR(VLOOKUP(S373,#REF!,2,FALSE))=TRUE,S740,VLOOKUP(S373,#REF!,2,FALSE))</f>
        <v>0</v>
      </c>
    </row>
    <row r="742" spans="2:19" s="8" customFormat="1" ht="30" customHeight="1">
      <c r="B742" s="28"/>
      <c r="C742" s="79"/>
      <c r="D742" s="79"/>
      <c r="E742" s="150">
        <f>IF(ISERROR(VLOOKUP(E374,#REF!,2,FALSE))=TRUE,E741,VLOOKUP(E374,#REF!,2,FALSE))</f>
        <v>0</v>
      </c>
      <c r="F742" s="150">
        <f>IF(ISERROR(VLOOKUP(F374,#REF!,2,FALSE))=TRUE,F741,VLOOKUP(F374,#REF!,2,FALSE))</f>
        <v>0</v>
      </c>
      <c r="G742" s="150">
        <f>IF(ISERROR(VLOOKUP(G374,#REF!,2,FALSE))=TRUE,G741,VLOOKUP(G374,#REF!,2,FALSE))</f>
        <v>0</v>
      </c>
      <c r="H742" s="150">
        <f>IF(ISERROR(VLOOKUP(H374,#REF!,2,FALSE))=TRUE,H741,VLOOKUP(H374,#REF!,2,FALSE))</f>
        <v>0</v>
      </c>
      <c r="I742" s="150">
        <f>IF(ISERROR(VLOOKUP(I374,#REF!,2,FALSE))=TRUE,I741,VLOOKUP(I374,#REF!,2,FALSE))</f>
        <v>0</v>
      </c>
      <c r="J742" s="150">
        <f>IF(ISERROR(VLOOKUP(J374,#REF!,2,FALSE))=TRUE,J741,VLOOKUP(J374,#REF!,2,FALSE))</f>
        <v>0</v>
      </c>
      <c r="K742" s="150">
        <f>IF(ISERROR(VLOOKUP(K374,#REF!,2,FALSE))=TRUE,K741,VLOOKUP(K374,#REF!,2,FALSE))</f>
        <v>0</v>
      </c>
      <c r="L742" s="150">
        <f>IF(ISERROR(VLOOKUP(L374,#REF!,2,FALSE))=TRUE,L741,VLOOKUP(L374,#REF!,2,FALSE))</f>
        <v>0</v>
      </c>
      <c r="M742" s="150">
        <f>IF(ISERROR(VLOOKUP(M374,#REF!,2,FALSE))=TRUE,M741,VLOOKUP(M374,#REF!,2,FALSE))</f>
        <v>0</v>
      </c>
      <c r="N742" s="150">
        <f>IF(ISERROR(VLOOKUP(N374,#REF!,2,FALSE))=TRUE,N741,VLOOKUP(N374,#REF!,2,FALSE))</f>
        <v>0</v>
      </c>
      <c r="O742" s="150">
        <f>IF(ISERROR(VLOOKUP(O374,#REF!,2,FALSE))=TRUE,O741,VLOOKUP(O374,#REF!,2,FALSE))</f>
        <v>0</v>
      </c>
      <c r="P742" s="150">
        <f>IF(ISERROR(VLOOKUP(P374,#REF!,2,FALSE))=TRUE,P741,VLOOKUP(P374,#REF!,2,FALSE))</f>
        <v>0</v>
      </c>
      <c r="Q742" s="150">
        <f>IF(ISERROR(VLOOKUP(Q374,#REF!,2,FALSE))=TRUE,Q741,VLOOKUP(Q374,#REF!,2,FALSE))</f>
        <v>0</v>
      </c>
      <c r="R742" s="150">
        <f>IF(ISERROR(VLOOKUP(R374,#REF!,2,FALSE))=TRUE,R741,VLOOKUP(R374,#REF!,2,FALSE))</f>
        <v>0</v>
      </c>
      <c r="S742" s="150">
        <f>IF(ISERROR(VLOOKUP(S374,#REF!,2,FALSE))=TRUE,S741,VLOOKUP(S374,#REF!,2,FALSE))</f>
        <v>0</v>
      </c>
    </row>
    <row r="743" spans="2:19" s="8" customFormat="1" ht="30" customHeight="1">
      <c r="B743" s="28"/>
      <c r="C743" s="79"/>
      <c r="D743" s="79"/>
      <c r="E743" s="150">
        <f>IF(ISERROR(VLOOKUP(E375,#REF!,2,FALSE))=TRUE,E742,VLOOKUP(E375,#REF!,2,FALSE))</f>
        <v>0</v>
      </c>
      <c r="F743" s="150">
        <f>IF(ISERROR(VLOOKUP(F375,#REF!,2,FALSE))=TRUE,F742,VLOOKUP(F375,#REF!,2,FALSE))</f>
        <v>0</v>
      </c>
      <c r="G743" s="150">
        <f>IF(ISERROR(VLOOKUP(G375,#REF!,2,FALSE))=TRUE,G742,VLOOKUP(G375,#REF!,2,FALSE))</f>
        <v>0</v>
      </c>
      <c r="H743" s="150">
        <f>IF(ISERROR(VLOOKUP(H375,#REF!,2,FALSE))=TRUE,H742,VLOOKUP(H375,#REF!,2,FALSE))</f>
        <v>0</v>
      </c>
      <c r="I743" s="150">
        <f>IF(ISERROR(VLOOKUP(I375,#REF!,2,FALSE))=TRUE,I742,VLOOKUP(I375,#REF!,2,FALSE))</f>
        <v>0</v>
      </c>
      <c r="J743" s="150">
        <f>IF(ISERROR(VLOOKUP(J375,#REF!,2,FALSE))=TRUE,J742,VLOOKUP(J375,#REF!,2,FALSE))</f>
        <v>0</v>
      </c>
      <c r="K743" s="150">
        <f>IF(ISERROR(VLOOKUP(K375,#REF!,2,FALSE))=TRUE,K742,VLOOKUP(K375,#REF!,2,FALSE))</f>
        <v>0</v>
      </c>
      <c r="L743" s="150">
        <f>IF(ISERROR(VLOOKUP(L375,#REF!,2,FALSE))=TRUE,L742,VLOOKUP(L375,#REF!,2,FALSE))</f>
        <v>0</v>
      </c>
      <c r="M743" s="150">
        <f>IF(ISERROR(VLOOKUP(M375,#REF!,2,FALSE))=TRUE,M742,VLOOKUP(M375,#REF!,2,FALSE))</f>
        <v>0</v>
      </c>
      <c r="N743" s="150">
        <f>IF(ISERROR(VLOOKUP(N375,#REF!,2,FALSE))=TRUE,N742,VLOOKUP(N375,#REF!,2,FALSE))</f>
        <v>0</v>
      </c>
      <c r="O743" s="150">
        <f>IF(ISERROR(VLOOKUP(O375,#REF!,2,FALSE))=TRUE,O742,VLOOKUP(O375,#REF!,2,FALSE))</f>
        <v>0</v>
      </c>
      <c r="P743" s="150">
        <f>IF(ISERROR(VLOOKUP(P375,#REF!,2,FALSE))=TRUE,P742,VLOOKUP(P375,#REF!,2,FALSE))</f>
        <v>0</v>
      </c>
      <c r="Q743" s="150">
        <f>IF(ISERROR(VLOOKUP(Q375,#REF!,2,FALSE))=TRUE,Q742,VLOOKUP(Q375,#REF!,2,FALSE))</f>
        <v>0</v>
      </c>
      <c r="R743" s="150">
        <f>IF(ISERROR(VLOOKUP(R375,#REF!,2,FALSE))=TRUE,R742,VLOOKUP(R375,#REF!,2,FALSE))</f>
        <v>0</v>
      </c>
      <c r="S743" s="150">
        <f>IF(ISERROR(VLOOKUP(S375,#REF!,2,FALSE))=TRUE,S742,VLOOKUP(S375,#REF!,2,FALSE))</f>
        <v>0</v>
      </c>
    </row>
    <row r="744" spans="2:19" s="8" customFormat="1" ht="30" customHeight="1">
      <c r="B744" s="28"/>
      <c r="C744" s="79"/>
      <c r="D744" s="79"/>
      <c r="E744" s="150">
        <f>IF(ISERROR(VLOOKUP(E376,#REF!,2,FALSE))=TRUE,E743,VLOOKUP(E376,#REF!,2,FALSE))</f>
        <v>0</v>
      </c>
      <c r="F744" s="150">
        <f>IF(ISERROR(VLOOKUP(F376,#REF!,2,FALSE))=TRUE,F743,VLOOKUP(F376,#REF!,2,FALSE))</f>
        <v>0</v>
      </c>
      <c r="G744" s="150">
        <f>IF(ISERROR(VLOOKUP(G376,#REF!,2,FALSE))=TRUE,G743,VLOOKUP(G376,#REF!,2,FALSE))</f>
        <v>0</v>
      </c>
      <c r="H744" s="150">
        <f>IF(ISERROR(VLOOKUP(H376,#REF!,2,FALSE))=TRUE,H743,VLOOKUP(H376,#REF!,2,FALSE))</f>
        <v>0</v>
      </c>
      <c r="I744" s="150">
        <f>IF(ISERROR(VLOOKUP(I376,#REF!,2,FALSE))=TRUE,I743,VLOOKUP(I376,#REF!,2,FALSE))</f>
        <v>0</v>
      </c>
      <c r="J744" s="150">
        <f>IF(ISERROR(VLOOKUP(J376,#REF!,2,FALSE))=TRUE,J743,VLOOKUP(J376,#REF!,2,FALSE))</f>
        <v>0</v>
      </c>
      <c r="K744" s="150">
        <f>IF(ISERROR(VLOOKUP(K376,#REF!,2,FALSE))=TRUE,K743,VLOOKUP(K376,#REF!,2,FALSE))</f>
        <v>0</v>
      </c>
      <c r="L744" s="150">
        <f>IF(ISERROR(VLOOKUP(L376,#REF!,2,FALSE))=TRUE,L743,VLOOKUP(L376,#REF!,2,FALSE))</f>
        <v>0</v>
      </c>
      <c r="M744" s="150">
        <f>IF(ISERROR(VLOOKUP(M376,#REF!,2,FALSE))=TRUE,M743,VLOOKUP(M376,#REF!,2,FALSE))</f>
        <v>0</v>
      </c>
      <c r="N744" s="150">
        <f>IF(ISERROR(VLOOKUP(N376,#REF!,2,FALSE))=TRUE,N743,VLOOKUP(N376,#REF!,2,FALSE))</f>
        <v>0</v>
      </c>
      <c r="O744" s="150">
        <f>IF(ISERROR(VLOOKUP(O376,#REF!,2,FALSE))=TRUE,O743,VLOOKUP(O376,#REF!,2,FALSE))</f>
        <v>0</v>
      </c>
      <c r="P744" s="150">
        <f>IF(ISERROR(VLOOKUP(P376,#REF!,2,FALSE))=TRUE,P743,VLOOKUP(P376,#REF!,2,FALSE))</f>
        <v>0</v>
      </c>
      <c r="Q744" s="150">
        <f>IF(ISERROR(VLOOKUP(Q376,#REF!,2,FALSE))=TRUE,Q743,VLOOKUP(Q376,#REF!,2,FALSE))</f>
        <v>0</v>
      </c>
      <c r="R744" s="150">
        <f>IF(ISERROR(VLOOKUP(R376,#REF!,2,FALSE))=TRUE,R743,VLOOKUP(R376,#REF!,2,FALSE))</f>
        <v>0</v>
      </c>
      <c r="S744" s="150">
        <f>IF(ISERROR(VLOOKUP(S376,#REF!,2,FALSE))=TRUE,S743,VLOOKUP(S376,#REF!,2,FALSE))</f>
        <v>0</v>
      </c>
    </row>
    <row r="745" spans="2:19" s="8" customFormat="1" ht="30" customHeight="1">
      <c r="B745" s="28"/>
      <c r="C745" s="79"/>
      <c r="D745" s="79"/>
      <c r="E745" s="150">
        <f>IF(ISERROR(VLOOKUP(E377,#REF!,2,FALSE))=TRUE,E744,VLOOKUP(E377,#REF!,2,FALSE))</f>
        <v>0</v>
      </c>
      <c r="F745" s="150">
        <f>IF(ISERROR(VLOOKUP(F377,#REF!,2,FALSE))=TRUE,F744,VLOOKUP(F377,#REF!,2,FALSE))</f>
        <v>0</v>
      </c>
      <c r="G745" s="150">
        <f>IF(ISERROR(VLOOKUP(G377,#REF!,2,FALSE))=TRUE,G744,VLOOKUP(G377,#REF!,2,FALSE))</f>
        <v>0</v>
      </c>
      <c r="H745" s="150">
        <f>IF(ISERROR(VLOOKUP(H377,#REF!,2,FALSE))=TRUE,H744,VLOOKUP(H377,#REF!,2,FALSE))</f>
        <v>0</v>
      </c>
      <c r="I745" s="150">
        <f>IF(ISERROR(VLOOKUP(I377,#REF!,2,FALSE))=TRUE,I744,VLOOKUP(I377,#REF!,2,FALSE))</f>
        <v>0</v>
      </c>
      <c r="J745" s="150">
        <f>IF(ISERROR(VLOOKUP(J377,#REF!,2,FALSE))=TRUE,J744,VLOOKUP(J377,#REF!,2,FALSE))</f>
        <v>0</v>
      </c>
      <c r="K745" s="150">
        <f>IF(ISERROR(VLOOKUP(K377,#REF!,2,FALSE))=TRUE,K744,VLOOKUP(K377,#REF!,2,FALSE))</f>
        <v>0</v>
      </c>
      <c r="L745" s="150">
        <f>IF(ISERROR(VLOOKUP(L377,#REF!,2,FALSE))=TRUE,L744,VLOOKUP(L377,#REF!,2,FALSE))</f>
        <v>0</v>
      </c>
      <c r="M745" s="150">
        <f>IF(ISERROR(VLOOKUP(M377,#REF!,2,FALSE))=TRUE,M744,VLOOKUP(M377,#REF!,2,FALSE))</f>
        <v>0</v>
      </c>
      <c r="N745" s="150">
        <f>IF(ISERROR(VLOOKUP(N377,#REF!,2,FALSE))=TRUE,N744,VLOOKUP(N377,#REF!,2,FALSE))</f>
        <v>0</v>
      </c>
      <c r="O745" s="150">
        <f>IF(ISERROR(VLOOKUP(O377,#REF!,2,FALSE))=TRUE,O744,VLOOKUP(O377,#REF!,2,FALSE))</f>
        <v>0</v>
      </c>
      <c r="P745" s="150">
        <f>IF(ISERROR(VLOOKUP(P377,#REF!,2,FALSE))=TRUE,P744,VLOOKUP(P377,#REF!,2,FALSE))</f>
        <v>0</v>
      </c>
      <c r="Q745" s="150">
        <f>IF(ISERROR(VLOOKUP(Q377,#REF!,2,FALSE))=TRUE,Q744,VLOOKUP(Q377,#REF!,2,FALSE))</f>
        <v>0</v>
      </c>
      <c r="R745" s="150">
        <f>IF(ISERROR(VLOOKUP(R377,#REF!,2,FALSE))=TRUE,R744,VLOOKUP(R377,#REF!,2,FALSE))</f>
        <v>0</v>
      </c>
      <c r="S745" s="150">
        <f>IF(ISERROR(VLOOKUP(S377,#REF!,2,FALSE))=TRUE,S744,VLOOKUP(S377,#REF!,2,FALSE))</f>
        <v>0</v>
      </c>
    </row>
    <row r="746" spans="2:19" s="8" customFormat="1" ht="30" customHeight="1">
      <c r="B746" s="28"/>
      <c r="C746" s="79"/>
      <c r="D746" s="79"/>
      <c r="E746" s="150">
        <f>IF(ISERROR(VLOOKUP(E378,#REF!,2,FALSE))=TRUE,E745,VLOOKUP(E378,#REF!,2,FALSE))</f>
        <v>0</v>
      </c>
      <c r="F746" s="150">
        <f>IF(ISERROR(VLOOKUP(F378,#REF!,2,FALSE))=TRUE,F745,VLOOKUP(F378,#REF!,2,FALSE))</f>
        <v>0</v>
      </c>
      <c r="G746" s="150">
        <f>IF(ISERROR(VLOOKUP(G378,#REF!,2,FALSE))=TRUE,G745,VLOOKUP(G378,#REF!,2,FALSE))</f>
        <v>0</v>
      </c>
      <c r="H746" s="150">
        <f>IF(ISERROR(VLOOKUP(H378,#REF!,2,FALSE))=TRUE,H745,VLOOKUP(H378,#REF!,2,FALSE))</f>
        <v>0</v>
      </c>
      <c r="I746" s="150">
        <f>IF(ISERROR(VLOOKUP(I378,#REF!,2,FALSE))=TRUE,I745,VLOOKUP(I378,#REF!,2,FALSE))</f>
        <v>0</v>
      </c>
      <c r="J746" s="150">
        <f>IF(ISERROR(VLOOKUP(J378,#REF!,2,FALSE))=TRUE,J745,VLOOKUP(J378,#REF!,2,FALSE))</f>
        <v>0</v>
      </c>
      <c r="K746" s="150">
        <f>IF(ISERROR(VLOOKUP(K378,#REF!,2,FALSE))=TRUE,K745,VLOOKUP(K378,#REF!,2,FALSE))</f>
        <v>0</v>
      </c>
      <c r="L746" s="150">
        <f>IF(ISERROR(VLOOKUP(L378,#REF!,2,FALSE))=TRUE,L745,VLOOKUP(L378,#REF!,2,FALSE))</f>
        <v>0</v>
      </c>
      <c r="M746" s="150">
        <f>IF(ISERROR(VLOOKUP(M378,#REF!,2,FALSE))=TRUE,M745,VLOOKUP(M378,#REF!,2,FALSE))</f>
        <v>0</v>
      </c>
      <c r="N746" s="150">
        <f>IF(ISERROR(VLOOKUP(N378,#REF!,2,FALSE))=TRUE,N745,VLOOKUP(N378,#REF!,2,FALSE))</f>
        <v>0</v>
      </c>
      <c r="O746" s="150">
        <f>IF(ISERROR(VLOOKUP(O378,#REF!,2,FALSE))=TRUE,O745,VLOOKUP(O378,#REF!,2,FALSE))</f>
        <v>0</v>
      </c>
      <c r="P746" s="150">
        <f>IF(ISERROR(VLOOKUP(P378,#REF!,2,FALSE))=TRUE,P745,VLOOKUP(P378,#REF!,2,FALSE))</f>
        <v>0</v>
      </c>
      <c r="Q746" s="150">
        <f>IF(ISERROR(VLOOKUP(Q378,#REF!,2,FALSE))=TRUE,Q745,VLOOKUP(Q378,#REF!,2,FALSE))</f>
        <v>0</v>
      </c>
      <c r="R746" s="150">
        <f>IF(ISERROR(VLOOKUP(R378,#REF!,2,FALSE))=TRUE,R745,VLOOKUP(R378,#REF!,2,FALSE))</f>
        <v>0</v>
      </c>
      <c r="S746" s="150">
        <f>IF(ISERROR(VLOOKUP(S378,#REF!,2,FALSE))=TRUE,S745,VLOOKUP(S378,#REF!,2,FALSE))</f>
        <v>0</v>
      </c>
    </row>
    <row r="747" spans="2:19" s="8" customFormat="1" ht="30" customHeight="1">
      <c r="B747" s="28"/>
      <c r="C747" s="79"/>
      <c r="D747" s="79"/>
      <c r="E747" s="150">
        <f>IF(ISERROR(VLOOKUP(E379,#REF!,2,FALSE))=TRUE,E746,VLOOKUP(E379,#REF!,2,FALSE))</f>
        <v>0</v>
      </c>
      <c r="F747" s="150">
        <f>IF(ISERROR(VLOOKUP(F379,#REF!,2,FALSE))=TRUE,F746,VLOOKUP(F379,#REF!,2,FALSE))</f>
        <v>0</v>
      </c>
      <c r="G747" s="150">
        <f>IF(ISERROR(VLOOKUP(G379,#REF!,2,FALSE))=TRUE,G746,VLOOKUP(G379,#REF!,2,FALSE))</f>
        <v>0</v>
      </c>
      <c r="H747" s="150">
        <f>IF(ISERROR(VLOOKUP(H379,#REF!,2,FALSE))=TRUE,H746,VLOOKUP(H379,#REF!,2,FALSE))</f>
        <v>0</v>
      </c>
      <c r="I747" s="150">
        <f>IF(ISERROR(VLOOKUP(I379,#REF!,2,FALSE))=TRUE,I746,VLOOKUP(I379,#REF!,2,FALSE))</f>
        <v>0</v>
      </c>
      <c r="J747" s="150">
        <f>IF(ISERROR(VLOOKUP(J379,#REF!,2,FALSE))=TRUE,J746,VLOOKUP(J379,#REF!,2,FALSE))</f>
        <v>0</v>
      </c>
      <c r="K747" s="150">
        <f>IF(ISERROR(VLOOKUP(K379,#REF!,2,FALSE))=TRUE,K746,VLOOKUP(K379,#REF!,2,FALSE))</f>
        <v>0</v>
      </c>
      <c r="L747" s="150">
        <f>IF(ISERROR(VLOOKUP(L379,#REF!,2,FALSE))=TRUE,L746,VLOOKUP(L379,#REF!,2,FALSE))</f>
        <v>0</v>
      </c>
      <c r="M747" s="150">
        <f>IF(ISERROR(VLOOKUP(M379,#REF!,2,FALSE))=TRUE,M746,VLOOKUP(M379,#REF!,2,FALSE))</f>
        <v>0</v>
      </c>
      <c r="N747" s="150">
        <f>IF(ISERROR(VLOOKUP(N379,#REF!,2,FALSE))=TRUE,N746,VLOOKUP(N379,#REF!,2,FALSE))</f>
        <v>0</v>
      </c>
      <c r="O747" s="150">
        <f>IF(ISERROR(VLOOKUP(O379,#REF!,2,FALSE))=TRUE,O746,VLOOKUP(O379,#REF!,2,FALSE))</f>
        <v>0</v>
      </c>
      <c r="P747" s="150">
        <f>IF(ISERROR(VLOOKUP(P379,#REF!,2,FALSE))=TRUE,P746,VLOOKUP(P379,#REF!,2,FALSE))</f>
        <v>0</v>
      </c>
      <c r="Q747" s="150">
        <f>IF(ISERROR(VLOOKUP(Q379,#REF!,2,FALSE))=TRUE,Q746,VLOOKUP(Q379,#REF!,2,FALSE))</f>
        <v>0</v>
      </c>
      <c r="R747" s="150">
        <f>IF(ISERROR(VLOOKUP(R379,#REF!,2,FALSE))=TRUE,R746,VLOOKUP(R379,#REF!,2,FALSE))</f>
        <v>0</v>
      </c>
      <c r="S747" s="150">
        <f>IF(ISERROR(VLOOKUP(S379,#REF!,2,FALSE))=TRUE,S746,VLOOKUP(S379,#REF!,2,FALSE))</f>
        <v>0</v>
      </c>
    </row>
    <row r="748" spans="2:19" s="8" customFormat="1" ht="30" customHeight="1">
      <c r="B748" s="28"/>
      <c r="C748" s="79"/>
      <c r="D748" s="79"/>
      <c r="E748" s="150">
        <f>IF(ISERROR(VLOOKUP(E380,#REF!,2,FALSE))=TRUE,E747,VLOOKUP(E380,#REF!,2,FALSE))</f>
        <v>0</v>
      </c>
      <c r="F748" s="150">
        <f>IF(ISERROR(VLOOKUP(F380,#REF!,2,FALSE))=TRUE,F747,VLOOKUP(F380,#REF!,2,FALSE))</f>
        <v>0</v>
      </c>
      <c r="G748" s="150">
        <f>IF(ISERROR(VLOOKUP(G380,#REF!,2,FALSE))=TRUE,G747,VLOOKUP(G380,#REF!,2,FALSE))</f>
        <v>0</v>
      </c>
      <c r="H748" s="150">
        <f>IF(ISERROR(VLOOKUP(H380,#REF!,2,FALSE))=TRUE,H747,VLOOKUP(H380,#REF!,2,FALSE))</f>
        <v>0</v>
      </c>
      <c r="I748" s="150">
        <f>IF(ISERROR(VLOOKUP(I380,#REF!,2,FALSE))=TRUE,I747,VLOOKUP(I380,#REF!,2,FALSE))</f>
        <v>0</v>
      </c>
      <c r="J748" s="150">
        <f>IF(ISERROR(VLOOKUP(J380,#REF!,2,FALSE))=TRUE,J747,VLOOKUP(J380,#REF!,2,FALSE))</f>
        <v>0</v>
      </c>
      <c r="K748" s="150">
        <f>IF(ISERROR(VLOOKUP(K380,#REF!,2,FALSE))=TRUE,K747,VLOOKUP(K380,#REF!,2,FALSE))</f>
        <v>0</v>
      </c>
      <c r="L748" s="150">
        <f>IF(ISERROR(VLOOKUP(L380,#REF!,2,FALSE))=TRUE,L747,VLOOKUP(L380,#REF!,2,FALSE))</f>
        <v>0</v>
      </c>
      <c r="M748" s="150">
        <f>IF(ISERROR(VLOOKUP(M380,#REF!,2,FALSE))=TRUE,M747,VLOOKUP(M380,#REF!,2,FALSE))</f>
        <v>0</v>
      </c>
      <c r="N748" s="150">
        <f>IF(ISERROR(VLOOKUP(N380,#REF!,2,FALSE))=TRUE,N747,VLOOKUP(N380,#REF!,2,FALSE))</f>
        <v>0</v>
      </c>
      <c r="O748" s="150">
        <f>IF(ISERROR(VLOOKUP(O380,#REF!,2,FALSE))=TRUE,O747,VLOOKUP(O380,#REF!,2,FALSE))</f>
        <v>0</v>
      </c>
      <c r="P748" s="150">
        <f>IF(ISERROR(VLOOKUP(P380,#REF!,2,FALSE))=TRUE,P747,VLOOKUP(P380,#REF!,2,FALSE))</f>
        <v>0</v>
      </c>
      <c r="Q748" s="150">
        <f>IF(ISERROR(VLOOKUP(Q380,#REF!,2,FALSE))=TRUE,Q747,VLOOKUP(Q380,#REF!,2,FALSE))</f>
        <v>0</v>
      </c>
      <c r="R748" s="150">
        <f>IF(ISERROR(VLOOKUP(R380,#REF!,2,FALSE))=TRUE,R747,VLOOKUP(R380,#REF!,2,FALSE))</f>
        <v>0</v>
      </c>
      <c r="S748" s="150">
        <f>IF(ISERROR(VLOOKUP(S380,#REF!,2,FALSE))=TRUE,S747,VLOOKUP(S380,#REF!,2,FALSE))</f>
        <v>0</v>
      </c>
    </row>
    <row r="749" spans="2:19" s="8" customFormat="1" ht="30" customHeight="1">
      <c r="B749" s="28"/>
      <c r="C749" s="79"/>
      <c r="D749" s="79"/>
      <c r="E749" s="150">
        <f>IF(ISERROR(VLOOKUP(E381,#REF!,2,FALSE))=TRUE,E748,VLOOKUP(E381,#REF!,2,FALSE))</f>
        <v>0</v>
      </c>
      <c r="F749" s="150">
        <f>IF(ISERROR(VLOOKUP(F381,#REF!,2,FALSE))=TRUE,F748,VLOOKUP(F381,#REF!,2,FALSE))</f>
        <v>0</v>
      </c>
      <c r="G749" s="150">
        <f>IF(ISERROR(VLOOKUP(G381,#REF!,2,FALSE))=TRUE,G748,VLOOKUP(G381,#REF!,2,FALSE))</f>
        <v>0</v>
      </c>
      <c r="H749" s="150">
        <f>IF(ISERROR(VLOOKUP(H381,#REF!,2,FALSE))=TRUE,H748,VLOOKUP(H381,#REF!,2,FALSE))</f>
        <v>0</v>
      </c>
      <c r="I749" s="150">
        <f>IF(ISERROR(VLOOKUP(I381,#REF!,2,FALSE))=TRUE,I748,VLOOKUP(I381,#REF!,2,FALSE))</f>
        <v>0</v>
      </c>
      <c r="J749" s="150">
        <f>IF(ISERROR(VLOOKUP(J381,#REF!,2,FALSE))=TRUE,J748,VLOOKUP(J381,#REF!,2,FALSE))</f>
        <v>0</v>
      </c>
      <c r="K749" s="150">
        <f>IF(ISERROR(VLOOKUP(K381,#REF!,2,FALSE))=TRUE,K748,VLOOKUP(K381,#REF!,2,FALSE))</f>
        <v>0</v>
      </c>
      <c r="L749" s="150">
        <f>IF(ISERROR(VLOOKUP(L381,#REF!,2,FALSE))=TRUE,L748,VLOOKUP(L381,#REF!,2,FALSE))</f>
        <v>0</v>
      </c>
      <c r="M749" s="150">
        <f>IF(ISERROR(VLOOKUP(M381,#REF!,2,FALSE))=TRUE,M748,VLOOKUP(M381,#REF!,2,FALSE))</f>
        <v>0</v>
      </c>
      <c r="N749" s="150">
        <f>IF(ISERROR(VLOOKUP(N381,#REF!,2,FALSE))=TRUE,N748,VLOOKUP(N381,#REF!,2,FALSE))</f>
        <v>0</v>
      </c>
      <c r="O749" s="150">
        <f>IF(ISERROR(VLOOKUP(O381,#REF!,2,FALSE))=TRUE,O748,VLOOKUP(O381,#REF!,2,FALSE))</f>
        <v>0</v>
      </c>
      <c r="P749" s="150">
        <f>IF(ISERROR(VLOOKUP(P381,#REF!,2,FALSE))=TRUE,P748,VLOOKUP(P381,#REF!,2,FALSE))</f>
        <v>0</v>
      </c>
      <c r="Q749" s="150">
        <f>IF(ISERROR(VLOOKUP(Q381,#REF!,2,FALSE))=TRUE,Q748,VLOOKUP(Q381,#REF!,2,FALSE))</f>
        <v>0</v>
      </c>
      <c r="R749" s="150">
        <f>IF(ISERROR(VLOOKUP(R381,#REF!,2,FALSE))=TRUE,R748,VLOOKUP(R381,#REF!,2,FALSE))</f>
        <v>0</v>
      </c>
      <c r="S749" s="150">
        <f>IF(ISERROR(VLOOKUP(S381,#REF!,2,FALSE))=TRUE,S748,VLOOKUP(S381,#REF!,2,FALSE))</f>
        <v>0</v>
      </c>
    </row>
    <row r="750" spans="2:19" s="8" customFormat="1" ht="30" customHeight="1">
      <c r="B750" s="28"/>
      <c r="C750" s="79"/>
      <c r="D750" s="79"/>
      <c r="E750" s="150">
        <f>IF(ISERROR(VLOOKUP(E382,#REF!,2,FALSE))=TRUE,E749,VLOOKUP(E382,#REF!,2,FALSE))</f>
        <v>0</v>
      </c>
      <c r="F750" s="150">
        <f>IF(ISERROR(VLOOKUP(F382,#REF!,2,FALSE))=TRUE,F749,VLOOKUP(F382,#REF!,2,FALSE))</f>
        <v>0</v>
      </c>
      <c r="G750" s="150">
        <f>IF(ISERROR(VLOOKUP(G382,#REF!,2,FALSE))=TRUE,G749,VLOOKUP(G382,#REF!,2,FALSE))</f>
        <v>0</v>
      </c>
      <c r="H750" s="150">
        <f>IF(ISERROR(VLOOKUP(H382,#REF!,2,FALSE))=TRUE,H749,VLOOKUP(H382,#REF!,2,FALSE))</f>
        <v>0</v>
      </c>
      <c r="I750" s="150">
        <f>IF(ISERROR(VLOOKUP(I382,#REF!,2,FALSE))=TRUE,I749,VLOOKUP(I382,#REF!,2,FALSE))</f>
        <v>0</v>
      </c>
      <c r="J750" s="150">
        <f>IF(ISERROR(VLOOKUP(J382,#REF!,2,FALSE))=TRUE,J749,VLOOKUP(J382,#REF!,2,FALSE))</f>
        <v>0</v>
      </c>
      <c r="K750" s="150">
        <f>IF(ISERROR(VLOOKUP(K382,#REF!,2,FALSE))=TRUE,K749,VLOOKUP(K382,#REF!,2,FALSE))</f>
        <v>0</v>
      </c>
      <c r="L750" s="150">
        <f>IF(ISERROR(VLOOKUP(L382,#REF!,2,FALSE))=TRUE,L749,VLOOKUP(L382,#REF!,2,FALSE))</f>
        <v>0</v>
      </c>
      <c r="M750" s="150">
        <f>IF(ISERROR(VLOOKUP(M382,#REF!,2,FALSE))=TRUE,M749,VLOOKUP(M382,#REF!,2,FALSE))</f>
        <v>0</v>
      </c>
      <c r="N750" s="150">
        <f>IF(ISERROR(VLOOKUP(N382,#REF!,2,FALSE))=TRUE,N749,VLOOKUP(N382,#REF!,2,FALSE))</f>
        <v>0</v>
      </c>
      <c r="O750" s="150">
        <f>IF(ISERROR(VLOOKUP(O382,#REF!,2,FALSE))=TRUE,O749,VLOOKUP(O382,#REF!,2,FALSE))</f>
        <v>0</v>
      </c>
      <c r="P750" s="150">
        <f>IF(ISERROR(VLOOKUP(P382,#REF!,2,FALSE))=TRUE,P749,VLOOKUP(P382,#REF!,2,FALSE))</f>
        <v>0</v>
      </c>
      <c r="Q750" s="150">
        <f>IF(ISERROR(VLOOKUP(Q382,#REF!,2,FALSE))=TRUE,Q749,VLOOKUP(Q382,#REF!,2,FALSE))</f>
        <v>0</v>
      </c>
      <c r="R750" s="150">
        <f>IF(ISERROR(VLOOKUP(R382,#REF!,2,FALSE))=TRUE,R749,VLOOKUP(R382,#REF!,2,FALSE))</f>
        <v>0</v>
      </c>
      <c r="S750" s="150">
        <f>IF(ISERROR(VLOOKUP(S382,#REF!,2,FALSE))=TRUE,S749,VLOOKUP(S382,#REF!,2,FALSE))</f>
        <v>0</v>
      </c>
    </row>
    <row r="751" spans="2:19" s="8" customFormat="1" ht="30" customHeight="1">
      <c r="B751" s="28"/>
      <c r="C751" s="79"/>
      <c r="D751" s="79"/>
      <c r="E751" s="150">
        <f>IF(ISERROR(VLOOKUP(E383,#REF!,2,FALSE))=TRUE,E750,VLOOKUP(E383,#REF!,2,FALSE))</f>
        <v>0</v>
      </c>
      <c r="F751" s="150">
        <f>IF(ISERROR(VLOOKUP(F383,#REF!,2,FALSE))=TRUE,F750,VLOOKUP(F383,#REF!,2,FALSE))</f>
        <v>0</v>
      </c>
      <c r="G751" s="150">
        <f>IF(ISERROR(VLOOKUP(G383,#REF!,2,FALSE))=TRUE,G750,VLOOKUP(G383,#REF!,2,FALSE))</f>
        <v>0</v>
      </c>
      <c r="H751" s="150">
        <f>IF(ISERROR(VLOOKUP(H383,#REF!,2,FALSE))=TRUE,H750,VLOOKUP(H383,#REF!,2,FALSE))</f>
        <v>0</v>
      </c>
      <c r="I751" s="150">
        <f>IF(ISERROR(VLOOKUP(I383,#REF!,2,FALSE))=TRUE,I750,VLOOKUP(I383,#REF!,2,FALSE))</f>
        <v>0</v>
      </c>
      <c r="J751" s="150">
        <f>IF(ISERROR(VLOOKUP(J383,#REF!,2,FALSE))=TRUE,J750,VLOOKUP(J383,#REF!,2,FALSE))</f>
        <v>0</v>
      </c>
      <c r="K751" s="150">
        <f>IF(ISERROR(VLOOKUP(K383,#REF!,2,FALSE))=TRUE,K750,VLOOKUP(K383,#REF!,2,FALSE))</f>
        <v>0</v>
      </c>
      <c r="L751" s="150">
        <f>IF(ISERROR(VLOOKUP(L383,#REF!,2,FALSE))=TRUE,L750,VLOOKUP(L383,#REF!,2,FALSE))</f>
        <v>0</v>
      </c>
      <c r="M751" s="150">
        <f>IF(ISERROR(VLOOKUP(M383,#REF!,2,FALSE))=TRUE,M750,VLOOKUP(M383,#REF!,2,FALSE))</f>
        <v>0</v>
      </c>
      <c r="N751" s="150">
        <f>IF(ISERROR(VLOOKUP(N383,#REF!,2,FALSE))=TRUE,N750,VLOOKUP(N383,#REF!,2,FALSE))</f>
        <v>0</v>
      </c>
      <c r="O751" s="150">
        <f>IF(ISERROR(VLOOKUP(O383,#REF!,2,FALSE))=TRUE,O750,VLOOKUP(O383,#REF!,2,FALSE))</f>
        <v>0</v>
      </c>
      <c r="P751" s="150">
        <f>IF(ISERROR(VLOOKUP(P383,#REF!,2,FALSE))=TRUE,P750,VLOOKUP(P383,#REF!,2,FALSE))</f>
        <v>0</v>
      </c>
      <c r="Q751" s="150">
        <f>IF(ISERROR(VLOOKUP(Q383,#REF!,2,FALSE))=TRUE,Q750,VLOOKUP(Q383,#REF!,2,FALSE))</f>
        <v>0</v>
      </c>
      <c r="R751" s="150">
        <f>IF(ISERROR(VLOOKUP(R383,#REF!,2,FALSE))=TRUE,R750,VLOOKUP(R383,#REF!,2,FALSE))</f>
        <v>0</v>
      </c>
      <c r="S751" s="150">
        <f>IF(ISERROR(VLOOKUP(S383,#REF!,2,FALSE))=TRUE,S750,VLOOKUP(S383,#REF!,2,FALSE))</f>
        <v>0</v>
      </c>
    </row>
    <row r="752" spans="2:19" s="8" customFormat="1" ht="30" customHeight="1">
      <c r="B752" s="28"/>
      <c r="C752" s="79"/>
      <c r="D752" s="79"/>
      <c r="E752" s="150">
        <f>IF(ISERROR(VLOOKUP(E384,#REF!,2,FALSE))=TRUE,E751,VLOOKUP(E384,#REF!,2,FALSE))</f>
        <v>0</v>
      </c>
      <c r="F752" s="150">
        <f>IF(ISERROR(VLOOKUP(F384,#REF!,2,FALSE))=TRUE,F751,VLOOKUP(F384,#REF!,2,FALSE))</f>
        <v>0</v>
      </c>
      <c r="G752" s="150">
        <f>IF(ISERROR(VLOOKUP(G384,#REF!,2,FALSE))=TRUE,G751,VLOOKUP(G384,#REF!,2,FALSE))</f>
        <v>0</v>
      </c>
      <c r="H752" s="150">
        <f>IF(ISERROR(VLOOKUP(H384,#REF!,2,FALSE))=TRUE,H751,VLOOKUP(H384,#REF!,2,FALSE))</f>
        <v>0</v>
      </c>
      <c r="I752" s="150">
        <f>IF(ISERROR(VLOOKUP(I384,#REF!,2,FALSE))=TRUE,I751,VLOOKUP(I384,#REF!,2,FALSE))</f>
        <v>0</v>
      </c>
      <c r="J752" s="150">
        <f>IF(ISERROR(VLOOKUP(J384,#REF!,2,FALSE))=TRUE,J751,VLOOKUP(J384,#REF!,2,FALSE))</f>
        <v>0</v>
      </c>
      <c r="K752" s="150">
        <f>IF(ISERROR(VLOOKUP(K384,#REF!,2,FALSE))=TRUE,K751,VLOOKUP(K384,#REF!,2,FALSE))</f>
        <v>0</v>
      </c>
      <c r="L752" s="150">
        <f>IF(ISERROR(VLOOKUP(L384,#REF!,2,FALSE))=TRUE,L751,VLOOKUP(L384,#REF!,2,FALSE))</f>
        <v>0</v>
      </c>
      <c r="M752" s="150">
        <f>IF(ISERROR(VLOOKUP(M384,#REF!,2,FALSE))=TRUE,M751,VLOOKUP(M384,#REF!,2,FALSE))</f>
        <v>0</v>
      </c>
      <c r="N752" s="150">
        <f>IF(ISERROR(VLOOKUP(N384,#REF!,2,FALSE))=TRUE,N751,VLOOKUP(N384,#REF!,2,FALSE))</f>
        <v>0</v>
      </c>
      <c r="O752" s="150">
        <f>IF(ISERROR(VLOOKUP(O384,#REF!,2,FALSE))=TRUE,O751,VLOOKUP(O384,#REF!,2,FALSE))</f>
        <v>0</v>
      </c>
      <c r="P752" s="150">
        <f>IF(ISERROR(VLOOKUP(P384,#REF!,2,FALSE))=TRUE,P751,VLOOKUP(P384,#REF!,2,FALSE))</f>
        <v>0</v>
      </c>
      <c r="Q752" s="150">
        <f>IF(ISERROR(VLOOKUP(Q384,#REF!,2,FALSE))=TRUE,Q751,VLOOKUP(Q384,#REF!,2,FALSE))</f>
        <v>0</v>
      </c>
      <c r="R752" s="150">
        <f>IF(ISERROR(VLOOKUP(R384,#REF!,2,FALSE))=TRUE,R751,VLOOKUP(R384,#REF!,2,FALSE))</f>
        <v>0</v>
      </c>
      <c r="S752" s="150">
        <f>IF(ISERROR(VLOOKUP(S384,#REF!,2,FALSE))=TRUE,S751,VLOOKUP(S384,#REF!,2,FALSE))</f>
        <v>0</v>
      </c>
    </row>
    <row r="753" spans="2:19" s="8" customFormat="1" ht="30" customHeight="1">
      <c r="B753" s="28"/>
      <c r="C753" s="79"/>
      <c r="D753" s="79"/>
      <c r="E753" s="150">
        <f>IF(ISERROR(VLOOKUP(E385,#REF!,2,FALSE))=TRUE,E752,VLOOKUP(E385,#REF!,2,FALSE))</f>
        <v>0</v>
      </c>
      <c r="F753" s="150">
        <f>IF(ISERROR(VLOOKUP(F385,#REF!,2,FALSE))=TRUE,F752,VLOOKUP(F385,#REF!,2,FALSE))</f>
        <v>0</v>
      </c>
      <c r="G753" s="150">
        <f>IF(ISERROR(VLOOKUP(G385,#REF!,2,FALSE))=TRUE,G752,VLOOKUP(G385,#REF!,2,FALSE))</f>
        <v>0</v>
      </c>
      <c r="H753" s="150">
        <f>IF(ISERROR(VLOOKUP(H385,#REF!,2,FALSE))=TRUE,H752,VLOOKUP(H385,#REF!,2,FALSE))</f>
        <v>0</v>
      </c>
      <c r="I753" s="150">
        <f>IF(ISERROR(VLOOKUP(I385,#REF!,2,FALSE))=TRUE,I752,VLOOKUP(I385,#REF!,2,FALSE))</f>
        <v>0</v>
      </c>
      <c r="J753" s="150">
        <f>IF(ISERROR(VLOOKUP(J385,#REF!,2,FALSE))=TRUE,J752,VLOOKUP(J385,#REF!,2,FALSE))</f>
        <v>0</v>
      </c>
      <c r="K753" s="150">
        <f>IF(ISERROR(VLOOKUP(K385,#REF!,2,FALSE))=TRUE,K752,VLOOKUP(K385,#REF!,2,FALSE))</f>
        <v>0</v>
      </c>
      <c r="L753" s="150">
        <f>IF(ISERROR(VLOOKUP(L385,#REF!,2,FALSE))=TRUE,L752,VLOOKUP(L385,#REF!,2,FALSE))</f>
        <v>0</v>
      </c>
      <c r="M753" s="150">
        <f>IF(ISERROR(VLOOKUP(M385,#REF!,2,FALSE))=TRUE,M752,VLOOKUP(M385,#REF!,2,FALSE))</f>
        <v>0</v>
      </c>
      <c r="N753" s="150">
        <f>IF(ISERROR(VLOOKUP(N385,#REF!,2,FALSE))=TRUE,N752,VLOOKUP(N385,#REF!,2,FALSE))</f>
        <v>0</v>
      </c>
      <c r="O753" s="150">
        <f>IF(ISERROR(VLOOKUP(O385,#REF!,2,FALSE))=TRUE,O752,VLOOKUP(O385,#REF!,2,FALSE))</f>
        <v>0</v>
      </c>
      <c r="P753" s="150">
        <f>IF(ISERROR(VLOOKUP(P385,#REF!,2,FALSE))=TRUE,P752,VLOOKUP(P385,#REF!,2,FALSE))</f>
        <v>0</v>
      </c>
      <c r="Q753" s="150">
        <f>IF(ISERROR(VLOOKUP(Q385,#REF!,2,FALSE))=TRUE,Q752,VLOOKUP(Q385,#REF!,2,FALSE))</f>
        <v>0</v>
      </c>
      <c r="R753" s="150">
        <f>IF(ISERROR(VLOOKUP(R385,#REF!,2,FALSE))=TRUE,R752,VLOOKUP(R385,#REF!,2,FALSE))</f>
        <v>0</v>
      </c>
      <c r="S753" s="150">
        <f>IF(ISERROR(VLOOKUP(S385,#REF!,2,FALSE))=TRUE,S752,VLOOKUP(S385,#REF!,2,FALSE))</f>
        <v>0</v>
      </c>
    </row>
    <row r="754" spans="2:19" s="8" customFormat="1" ht="30" customHeight="1">
      <c r="B754" s="28"/>
      <c r="C754" s="79"/>
      <c r="D754" s="79"/>
      <c r="E754" s="150">
        <f>IF(ISERROR(VLOOKUP(E386,#REF!,2,FALSE))=TRUE,E753,VLOOKUP(E386,#REF!,2,FALSE))</f>
        <v>0</v>
      </c>
      <c r="F754" s="150">
        <f>IF(ISERROR(VLOOKUP(F386,#REF!,2,FALSE))=TRUE,F753,VLOOKUP(F386,#REF!,2,FALSE))</f>
        <v>0</v>
      </c>
      <c r="G754" s="150">
        <f>IF(ISERROR(VLOOKUP(G386,#REF!,2,FALSE))=TRUE,G753,VLOOKUP(G386,#REF!,2,FALSE))</f>
        <v>0</v>
      </c>
      <c r="H754" s="150">
        <f>IF(ISERROR(VLOOKUP(H386,#REF!,2,FALSE))=TRUE,H753,VLOOKUP(H386,#REF!,2,FALSE))</f>
        <v>0</v>
      </c>
      <c r="I754" s="150">
        <f>IF(ISERROR(VLOOKUP(I386,#REF!,2,FALSE))=TRUE,I753,VLOOKUP(I386,#REF!,2,FALSE))</f>
        <v>0</v>
      </c>
      <c r="J754" s="150">
        <f>IF(ISERROR(VLOOKUP(J386,#REF!,2,FALSE))=TRUE,J753,VLOOKUP(J386,#REF!,2,FALSE))</f>
        <v>0</v>
      </c>
      <c r="K754" s="150">
        <f>IF(ISERROR(VLOOKUP(K386,#REF!,2,FALSE))=TRUE,K753,VLOOKUP(K386,#REF!,2,FALSE))</f>
        <v>0</v>
      </c>
      <c r="L754" s="150">
        <f>IF(ISERROR(VLOOKUP(L386,#REF!,2,FALSE))=TRUE,L753,VLOOKUP(L386,#REF!,2,FALSE))</f>
        <v>0</v>
      </c>
      <c r="M754" s="150">
        <f>IF(ISERROR(VLOOKUP(M386,#REF!,2,FALSE))=TRUE,M753,VLOOKUP(M386,#REF!,2,FALSE))</f>
        <v>0</v>
      </c>
      <c r="N754" s="150">
        <f>IF(ISERROR(VLOOKUP(N386,#REF!,2,FALSE))=TRUE,N753,VLOOKUP(N386,#REF!,2,FALSE))</f>
        <v>0</v>
      </c>
      <c r="O754" s="150">
        <f>IF(ISERROR(VLOOKUP(O386,#REF!,2,FALSE))=TRUE,O753,VLOOKUP(O386,#REF!,2,FALSE))</f>
        <v>0</v>
      </c>
      <c r="P754" s="150">
        <f>IF(ISERROR(VLOOKUP(P386,#REF!,2,FALSE))=TRUE,P753,VLOOKUP(P386,#REF!,2,FALSE))</f>
        <v>0</v>
      </c>
      <c r="Q754" s="150">
        <f>IF(ISERROR(VLOOKUP(Q386,#REF!,2,FALSE))=TRUE,Q753,VLOOKUP(Q386,#REF!,2,FALSE))</f>
        <v>0</v>
      </c>
      <c r="R754" s="150">
        <f>IF(ISERROR(VLOOKUP(R386,#REF!,2,FALSE))=TRUE,R753,VLOOKUP(R386,#REF!,2,FALSE))</f>
        <v>0</v>
      </c>
      <c r="S754" s="150">
        <f>IF(ISERROR(VLOOKUP(S386,#REF!,2,FALSE))=TRUE,S753,VLOOKUP(S386,#REF!,2,FALSE))</f>
        <v>0</v>
      </c>
    </row>
    <row r="755" spans="2:19" s="8" customFormat="1" ht="30" customHeight="1">
      <c r="B755" s="28"/>
      <c r="C755" s="79"/>
      <c r="D755" s="79"/>
      <c r="E755" s="150">
        <f>IF(ISERROR(VLOOKUP(E387,#REF!,2,FALSE))=TRUE,E754,VLOOKUP(E387,#REF!,2,FALSE))</f>
        <v>0</v>
      </c>
      <c r="F755" s="150">
        <f>IF(ISERROR(VLOOKUP(F387,#REF!,2,FALSE))=TRUE,F754,VLOOKUP(F387,#REF!,2,FALSE))</f>
        <v>0</v>
      </c>
      <c r="G755" s="150">
        <f>IF(ISERROR(VLOOKUP(G387,#REF!,2,FALSE))=TRUE,G754,VLOOKUP(G387,#REF!,2,FALSE))</f>
        <v>0</v>
      </c>
      <c r="H755" s="150">
        <f>IF(ISERROR(VLOOKUP(H387,#REF!,2,FALSE))=TRUE,H754,VLOOKUP(H387,#REF!,2,FALSE))</f>
        <v>0</v>
      </c>
      <c r="I755" s="150">
        <f>IF(ISERROR(VLOOKUP(I387,#REF!,2,FALSE))=TRUE,I754,VLOOKUP(I387,#REF!,2,FALSE))</f>
        <v>0</v>
      </c>
      <c r="J755" s="150">
        <f>IF(ISERROR(VLOOKUP(J387,#REF!,2,FALSE))=TRUE,J754,VLOOKUP(J387,#REF!,2,FALSE))</f>
        <v>0</v>
      </c>
      <c r="K755" s="150">
        <f>IF(ISERROR(VLOOKUP(K387,#REF!,2,FALSE))=TRUE,K754,VLOOKUP(K387,#REF!,2,FALSE))</f>
        <v>0</v>
      </c>
      <c r="L755" s="150">
        <f>IF(ISERROR(VLOOKUP(L387,#REF!,2,FALSE))=TRUE,L754,VLOOKUP(L387,#REF!,2,FALSE))</f>
        <v>0</v>
      </c>
      <c r="M755" s="150">
        <f>IF(ISERROR(VLOOKUP(M387,#REF!,2,FALSE))=TRUE,M754,VLOOKUP(M387,#REF!,2,FALSE))</f>
        <v>0</v>
      </c>
      <c r="N755" s="150">
        <f>IF(ISERROR(VLOOKUP(N387,#REF!,2,FALSE))=TRUE,N754,VLOOKUP(N387,#REF!,2,FALSE))</f>
        <v>0</v>
      </c>
      <c r="O755" s="150">
        <f>IF(ISERROR(VLOOKUP(O387,#REF!,2,FALSE))=TRUE,O754,VLOOKUP(O387,#REF!,2,FALSE))</f>
        <v>0</v>
      </c>
      <c r="P755" s="150">
        <f>IF(ISERROR(VLOOKUP(P387,#REF!,2,FALSE))=TRUE,P754,VLOOKUP(P387,#REF!,2,FALSE))</f>
        <v>0</v>
      </c>
      <c r="Q755" s="150">
        <f>IF(ISERROR(VLOOKUP(Q387,#REF!,2,FALSE))=TRUE,Q754,VLOOKUP(Q387,#REF!,2,FALSE))</f>
        <v>0</v>
      </c>
      <c r="R755" s="150">
        <f>IF(ISERROR(VLOOKUP(R387,#REF!,2,FALSE))=TRUE,R754,VLOOKUP(R387,#REF!,2,FALSE))</f>
        <v>0</v>
      </c>
      <c r="S755" s="150">
        <f>IF(ISERROR(VLOOKUP(S387,#REF!,2,FALSE))=TRUE,S754,VLOOKUP(S387,#REF!,2,FALSE))</f>
        <v>0</v>
      </c>
    </row>
    <row r="756" spans="2:19" s="8" customFormat="1" ht="30" customHeight="1">
      <c r="B756" s="28"/>
      <c r="C756" s="79"/>
      <c r="D756" s="79"/>
      <c r="E756" s="150">
        <f>IF(ISERROR(VLOOKUP(E388,#REF!,2,FALSE))=TRUE,E755,VLOOKUP(E388,#REF!,2,FALSE))</f>
        <v>0</v>
      </c>
      <c r="F756" s="150">
        <f>IF(ISERROR(VLOOKUP(F388,#REF!,2,FALSE))=TRUE,F755,VLOOKUP(F388,#REF!,2,FALSE))</f>
        <v>0</v>
      </c>
      <c r="G756" s="150">
        <f>IF(ISERROR(VLOOKUP(G388,#REF!,2,FALSE))=TRUE,G755,VLOOKUP(G388,#REF!,2,FALSE))</f>
        <v>0</v>
      </c>
      <c r="H756" s="150">
        <f>IF(ISERROR(VLOOKUP(H388,#REF!,2,FALSE))=TRUE,H755,VLOOKUP(H388,#REF!,2,FALSE))</f>
        <v>0</v>
      </c>
      <c r="I756" s="150">
        <f>IF(ISERROR(VLOOKUP(I388,#REF!,2,FALSE))=TRUE,I755,VLOOKUP(I388,#REF!,2,FALSE))</f>
        <v>0</v>
      </c>
      <c r="J756" s="150">
        <f>IF(ISERROR(VLOOKUP(J388,#REF!,2,FALSE))=TRUE,J755,VLOOKUP(J388,#REF!,2,FALSE))</f>
        <v>0</v>
      </c>
      <c r="K756" s="150">
        <f>IF(ISERROR(VLOOKUP(K388,#REF!,2,FALSE))=TRUE,K755,VLOOKUP(K388,#REF!,2,FALSE))</f>
        <v>0</v>
      </c>
      <c r="L756" s="150">
        <f>IF(ISERROR(VLOOKUP(L388,#REF!,2,FALSE))=TRUE,L755,VLOOKUP(L388,#REF!,2,FALSE))</f>
        <v>0</v>
      </c>
      <c r="M756" s="150">
        <f>IF(ISERROR(VLOOKUP(M388,#REF!,2,FALSE))=TRUE,M755,VLOOKUP(M388,#REF!,2,FALSE))</f>
        <v>0</v>
      </c>
      <c r="N756" s="150">
        <f>IF(ISERROR(VLOOKUP(N388,#REF!,2,FALSE))=TRUE,N755,VLOOKUP(N388,#REF!,2,FALSE))</f>
        <v>0</v>
      </c>
      <c r="O756" s="150">
        <f>IF(ISERROR(VLOOKUP(O388,#REF!,2,FALSE))=TRUE,O755,VLOOKUP(O388,#REF!,2,FALSE))</f>
        <v>0</v>
      </c>
      <c r="P756" s="150">
        <f>IF(ISERROR(VLOOKUP(P388,#REF!,2,FALSE))=TRUE,P755,VLOOKUP(P388,#REF!,2,FALSE))</f>
        <v>0</v>
      </c>
      <c r="Q756" s="150">
        <f>IF(ISERROR(VLOOKUP(Q388,#REF!,2,FALSE))=TRUE,Q755,VLOOKUP(Q388,#REF!,2,FALSE))</f>
        <v>0</v>
      </c>
      <c r="R756" s="150">
        <f>IF(ISERROR(VLOOKUP(R388,#REF!,2,FALSE))=TRUE,R755,VLOOKUP(R388,#REF!,2,FALSE))</f>
        <v>0</v>
      </c>
      <c r="S756" s="150">
        <f>IF(ISERROR(VLOOKUP(S388,#REF!,2,FALSE))=TRUE,S755,VLOOKUP(S388,#REF!,2,FALSE))</f>
        <v>0</v>
      </c>
    </row>
    <row r="757" spans="2:19" s="8" customFormat="1" ht="30" customHeight="1">
      <c r="B757" s="28"/>
      <c r="C757" s="79"/>
      <c r="D757" s="79"/>
      <c r="E757" s="150">
        <f>IF(ISERROR(VLOOKUP(E389,#REF!,2,FALSE))=TRUE,E756,VLOOKUP(E389,#REF!,2,FALSE))</f>
        <v>0</v>
      </c>
      <c r="F757" s="150">
        <f>IF(ISERROR(VLOOKUP(F389,#REF!,2,FALSE))=TRUE,F756,VLOOKUP(F389,#REF!,2,FALSE))</f>
        <v>0</v>
      </c>
      <c r="G757" s="150">
        <f>IF(ISERROR(VLOOKUP(G389,#REF!,2,FALSE))=TRUE,G756,VLOOKUP(G389,#REF!,2,FALSE))</f>
        <v>0</v>
      </c>
      <c r="H757" s="150">
        <f>IF(ISERROR(VLOOKUP(H389,#REF!,2,FALSE))=TRUE,H756,VLOOKUP(H389,#REF!,2,FALSE))</f>
        <v>0</v>
      </c>
      <c r="I757" s="150">
        <f>IF(ISERROR(VLOOKUP(I389,#REF!,2,FALSE))=TRUE,I756,VLOOKUP(I389,#REF!,2,FALSE))</f>
        <v>0</v>
      </c>
      <c r="J757" s="150">
        <f>IF(ISERROR(VLOOKUP(J389,#REF!,2,FALSE))=TRUE,J756,VLOOKUP(J389,#REF!,2,FALSE))</f>
        <v>0</v>
      </c>
      <c r="K757" s="150">
        <f>IF(ISERROR(VLOOKUP(K389,#REF!,2,FALSE))=TRUE,K756,VLOOKUP(K389,#REF!,2,FALSE))</f>
        <v>0</v>
      </c>
      <c r="L757" s="150">
        <f>IF(ISERROR(VLOOKUP(L389,#REF!,2,FALSE))=TRUE,L756,VLOOKUP(L389,#REF!,2,FALSE))</f>
        <v>0</v>
      </c>
      <c r="M757" s="150">
        <f>IF(ISERROR(VLOOKUP(M389,#REF!,2,FALSE))=TRUE,M756,VLOOKUP(M389,#REF!,2,FALSE))</f>
        <v>0</v>
      </c>
      <c r="N757" s="150">
        <f>IF(ISERROR(VLOOKUP(N389,#REF!,2,FALSE))=TRUE,N756,VLOOKUP(N389,#REF!,2,FALSE))</f>
        <v>0</v>
      </c>
      <c r="O757" s="150">
        <f>IF(ISERROR(VLOOKUP(O389,#REF!,2,FALSE))=TRUE,O756,VLOOKUP(O389,#REF!,2,FALSE))</f>
        <v>0</v>
      </c>
      <c r="P757" s="150">
        <f>IF(ISERROR(VLOOKUP(P389,#REF!,2,FALSE))=TRUE,P756,VLOOKUP(P389,#REF!,2,FALSE))</f>
        <v>0</v>
      </c>
      <c r="Q757" s="150">
        <f>IF(ISERROR(VLOOKUP(Q389,#REF!,2,FALSE))=TRUE,Q756,VLOOKUP(Q389,#REF!,2,FALSE))</f>
        <v>0</v>
      </c>
      <c r="R757" s="150">
        <f>IF(ISERROR(VLOOKUP(R389,#REF!,2,FALSE))=TRUE,R756,VLOOKUP(R389,#REF!,2,FALSE))</f>
        <v>0</v>
      </c>
      <c r="S757" s="150">
        <f>IF(ISERROR(VLOOKUP(S389,#REF!,2,FALSE))=TRUE,S756,VLOOKUP(S389,#REF!,2,FALSE))</f>
        <v>0</v>
      </c>
    </row>
    <row r="758" spans="2:19" s="8" customFormat="1" ht="30" customHeight="1">
      <c r="B758" s="28"/>
      <c r="C758" s="79"/>
      <c r="D758" s="79"/>
      <c r="E758" s="150">
        <f>IF(ISERROR(VLOOKUP(E390,#REF!,2,FALSE))=TRUE,E757,VLOOKUP(E390,#REF!,2,FALSE))</f>
        <v>0</v>
      </c>
      <c r="F758" s="150">
        <f>IF(ISERROR(VLOOKUP(F390,#REF!,2,FALSE))=TRUE,F757,VLOOKUP(F390,#REF!,2,FALSE))</f>
        <v>0</v>
      </c>
      <c r="G758" s="150">
        <f>IF(ISERROR(VLOOKUP(G390,#REF!,2,FALSE))=TRUE,G757,VLOOKUP(G390,#REF!,2,FALSE))</f>
        <v>0</v>
      </c>
      <c r="H758" s="150">
        <f>IF(ISERROR(VLOOKUP(H390,#REF!,2,FALSE))=TRUE,H757,VLOOKUP(H390,#REF!,2,FALSE))</f>
        <v>0</v>
      </c>
      <c r="I758" s="150">
        <f>IF(ISERROR(VLOOKUP(I390,#REF!,2,FALSE))=TRUE,I757,VLOOKUP(I390,#REF!,2,FALSE))</f>
        <v>0</v>
      </c>
      <c r="J758" s="150">
        <f>IF(ISERROR(VLOOKUP(J390,#REF!,2,FALSE))=TRUE,J757,VLOOKUP(J390,#REF!,2,FALSE))</f>
        <v>0</v>
      </c>
      <c r="K758" s="150">
        <f>IF(ISERROR(VLOOKUP(K390,#REF!,2,FALSE))=TRUE,K757,VLOOKUP(K390,#REF!,2,FALSE))</f>
        <v>0</v>
      </c>
      <c r="L758" s="150">
        <f>IF(ISERROR(VLOOKUP(L390,#REF!,2,FALSE))=TRUE,L757,VLOOKUP(L390,#REF!,2,FALSE))</f>
        <v>0</v>
      </c>
      <c r="M758" s="150">
        <f>IF(ISERROR(VLOOKUP(M390,#REF!,2,FALSE))=TRUE,M757,VLOOKUP(M390,#REF!,2,FALSE))</f>
        <v>0</v>
      </c>
      <c r="N758" s="150">
        <f>IF(ISERROR(VLOOKUP(N390,#REF!,2,FALSE))=TRUE,N757,VLOOKUP(N390,#REF!,2,FALSE))</f>
        <v>0</v>
      </c>
      <c r="O758" s="150">
        <f>IF(ISERROR(VLOOKUP(O390,#REF!,2,FALSE))=TRUE,O757,VLOOKUP(O390,#REF!,2,FALSE))</f>
        <v>0</v>
      </c>
      <c r="P758" s="150">
        <f>IF(ISERROR(VLOOKUP(P390,#REF!,2,FALSE))=TRUE,P757,VLOOKUP(P390,#REF!,2,FALSE))</f>
        <v>0</v>
      </c>
      <c r="Q758" s="150">
        <f>IF(ISERROR(VLOOKUP(Q390,#REF!,2,FALSE))=TRUE,Q757,VLOOKUP(Q390,#REF!,2,FALSE))</f>
        <v>0</v>
      </c>
      <c r="R758" s="150">
        <f>IF(ISERROR(VLOOKUP(R390,#REF!,2,FALSE))=TRUE,R757,VLOOKUP(R390,#REF!,2,FALSE))</f>
        <v>0</v>
      </c>
      <c r="S758" s="150">
        <f>IF(ISERROR(VLOOKUP(S390,#REF!,2,FALSE))=TRUE,S757,VLOOKUP(S390,#REF!,2,FALSE))</f>
        <v>0</v>
      </c>
    </row>
    <row r="759" spans="2:19" s="8" customFormat="1" ht="30" customHeight="1">
      <c r="B759" s="28"/>
      <c r="C759" s="79"/>
      <c r="D759" s="79"/>
      <c r="E759" s="150">
        <f>IF(ISERROR(VLOOKUP(E391,#REF!,2,FALSE))=TRUE,E758,VLOOKUP(E391,#REF!,2,FALSE))</f>
        <v>0</v>
      </c>
      <c r="F759" s="150">
        <f>IF(ISERROR(VLOOKUP(F391,#REF!,2,FALSE))=TRUE,F758,VLOOKUP(F391,#REF!,2,FALSE))</f>
        <v>0</v>
      </c>
      <c r="G759" s="150">
        <f>IF(ISERROR(VLOOKUP(G391,#REF!,2,FALSE))=TRUE,G758,VLOOKUP(G391,#REF!,2,FALSE))</f>
        <v>0</v>
      </c>
      <c r="H759" s="150">
        <f>IF(ISERROR(VLOOKUP(H391,#REF!,2,FALSE))=TRUE,H758,VLOOKUP(H391,#REF!,2,FALSE))</f>
        <v>0</v>
      </c>
      <c r="I759" s="150">
        <f>IF(ISERROR(VLOOKUP(I391,#REF!,2,FALSE))=TRUE,I758,VLOOKUP(I391,#REF!,2,FALSE))</f>
        <v>0</v>
      </c>
      <c r="J759" s="150">
        <f>IF(ISERROR(VLOOKUP(J391,#REF!,2,FALSE))=TRUE,J758,VLOOKUP(J391,#REF!,2,FALSE))</f>
        <v>0</v>
      </c>
      <c r="K759" s="150">
        <f>IF(ISERROR(VLOOKUP(K391,#REF!,2,FALSE))=TRUE,K758,VLOOKUP(K391,#REF!,2,FALSE))</f>
        <v>0</v>
      </c>
      <c r="L759" s="150">
        <f>IF(ISERROR(VLOOKUP(L391,#REF!,2,FALSE))=TRUE,L758,VLOOKUP(L391,#REF!,2,FALSE))</f>
        <v>0</v>
      </c>
      <c r="M759" s="150">
        <f>IF(ISERROR(VLOOKUP(M391,#REF!,2,FALSE))=TRUE,M758,VLOOKUP(M391,#REF!,2,FALSE))</f>
        <v>0</v>
      </c>
      <c r="N759" s="150">
        <f>IF(ISERROR(VLOOKUP(N391,#REF!,2,FALSE))=TRUE,N758,VLOOKUP(N391,#REF!,2,FALSE))</f>
        <v>0</v>
      </c>
      <c r="O759" s="150">
        <f>IF(ISERROR(VLOOKUP(O391,#REF!,2,FALSE))=TRUE,O758,VLOOKUP(O391,#REF!,2,FALSE))</f>
        <v>0</v>
      </c>
      <c r="P759" s="150">
        <f>IF(ISERROR(VLOOKUP(P391,#REF!,2,FALSE))=TRUE,P758,VLOOKUP(P391,#REF!,2,FALSE))</f>
        <v>0</v>
      </c>
      <c r="Q759" s="150">
        <f>IF(ISERROR(VLOOKUP(Q391,#REF!,2,FALSE))=TRUE,Q758,VLOOKUP(Q391,#REF!,2,FALSE))</f>
        <v>0</v>
      </c>
      <c r="R759" s="150">
        <f>IF(ISERROR(VLOOKUP(R391,#REF!,2,FALSE))=TRUE,R758,VLOOKUP(R391,#REF!,2,FALSE))</f>
        <v>0</v>
      </c>
      <c r="S759" s="150">
        <f>IF(ISERROR(VLOOKUP(S391,#REF!,2,FALSE))=TRUE,S758,VLOOKUP(S391,#REF!,2,FALSE))</f>
        <v>0</v>
      </c>
    </row>
    <row r="760" spans="2:19" s="8" customFormat="1" ht="30" customHeight="1">
      <c r="B760" s="28"/>
      <c r="C760" s="79"/>
      <c r="D760" s="79"/>
      <c r="E760" s="150">
        <f>IF(ISERROR(VLOOKUP(E392,#REF!,2,FALSE))=TRUE,E759,VLOOKUP(E392,#REF!,2,FALSE))</f>
        <v>0</v>
      </c>
      <c r="F760" s="150">
        <f>IF(ISERROR(VLOOKUP(F392,#REF!,2,FALSE))=TRUE,F759,VLOOKUP(F392,#REF!,2,FALSE))</f>
        <v>0</v>
      </c>
      <c r="G760" s="150">
        <f>IF(ISERROR(VLOOKUP(G392,#REF!,2,FALSE))=TRUE,G759,VLOOKUP(G392,#REF!,2,FALSE))</f>
        <v>0</v>
      </c>
      <c r="H760" s="150">
        <f>IF(ISERROR(VLOOKUP(H392,#REF!,2,FALSE))=TRUE,H759,VLOOKUP(H392,#REF!,2,FALSE))</f>
        <v>0</v>
      </c>
      <c r="I760" s="150">
        <f>IF(ISERROR(VLOOKUP(I392,#REF!,2,FALSE))=TRUE,I759,VLOOKUP(I392,#REF!,2,FALSE))</f>
        <v>0</v>
      </c>
      <c r="J760" s="150">
        <f>IF(ISERROR(VLOOKUP(J392,#REF!,2,FALSE))=TRUE,J759,VLOOKUP(J392,#REF!,2,FALSE))</f>
        <v>0</v>
      </c>
      <c r="K760" s="150">
        <f>IF(ISERROR(VLOOKUP(K392,#REF!,2,FALSE))=TRUE,K759,VLOOKUP(K392,#REF!,2,FALSE))</f>
        <v>0</v>
      </c>
      <c r="L760" s="150">
        <f>IF(ISERROR(VLOOKUP(L392,#REF!,2,FALSE))=TRUE,L759,VLOOKUP(L392,#REF!,2,FALSE))</f>
        <v>0</v>
      </c>
      <c r="M760" s="150">
        <f>IF(ISERROR(VLOOKUP(M392,#REF!,2,FALSE))=TRUE,M759,VLOOKUP(M392,#REF!,2,FALSE))</f>
        <v>0</v>
      </c>
      <c r="N760" s="150">
        <f>IF(ISERROR(VLOOKUP(N392,#REF!,2,FALSE))=TRUE,N759,VLOOKUP(N392,#REF!,2,FALSE))</f>
        <v>0</v>
      </c>
      <c r="O760" s="150">
        <f>IF(ISERROR(VLOOKUP(O392,#REF!,2,FALSE))=TRUE,O759,VLOOKUP(O392,#REF!,2,FALSE))</f>
        <v>0</v>
      </c>
      <c r="P760" s="150">
        <f>IF(ISERROR(VLOOKUP(P392,#REF!,2,FALSE))=TRUE,P759,VLOOKUP(P392,#REF!,2,FALSE))</f>
        <v>0</v>
      </c>
      <c r="Q760" s="150">
        <f>IF(ISERROR(VLOOKUP(Q392,#REF!,2,FALSE))=TRUE,Q759,VLOOKUP(Q392,#REF!,2,FALSE))</f>
        <v>0</v>
      </c>
      <c r="R760" s="150">
        <f>IF(ISERROR(VLOOKUP(R392,#REF!,2,FALSE))=TRUE,R759,VLOOKUP(R392,#REF!,2,FALSE))</f>
        <v>0</v>
      </c>
      <c r="S760" s="150">
        <f>IF(ISERROR(VLOOKUP(S392,#REF!,2,FALSE))=TRUE,S759,VLOOKUP(S392,#REF!,2,FALSE))</f>
        <v>0</v>
      </c>
    </row>
    <row r="761" spans="2:19" s="8" customFormat="1" ht="30" customHeight="1">
      <c r="B761" s="28"/>
      <c r="C761" s="79"/>
      <c r="D761" s="79"/>
      <c r="E761" s="150">
        <f>IF(ISERROR(VLOOKUP(E393,#REF!,2,FALSE))=TRUE,E760,VLOOKUP(E393,#REF!,2,FALSE))</f>
        <v>0</v>
      </c>
      <c r="F761" s="150">
        <f>IF(ISERROR(VLOOKUP(F393,#REF!,2,FALSE))=TRUE,F760,VLOOKUP(F393,#REF!,2,FALSE))</f>
        <v>0</v>
      </c>
      <c r="G761" s="150">
        <f>IF(ISERROR(VLOOKUP(G393,#REF!,2,FALSE))=TRUE,G760,VLOOKUP(G393,#REF!,2,FALSE))</f>
        <v>0</v>
      </c>
      <c r="H761" s="150">
        <f>IF(ISERROR(VLOOKUP(H393,#REF!,2,FALSE))=TRUE,H760,VLOOKUP(H393,#REF!,2,FALSE))</f>
        <v>0</v>
      </c>
      <c r="I761" s="150">
        <f>IF(ISERROR(VLOOKUP(I393,#REF!,2,FALSE))=TRUE,I760,VLOOKUP(I393,#REF!,2,FALSE))</f>
        <v>0</v>
      </c>
      <c r="J761" s="150">
        <f>IF(ISERROR(VLOOKUP(J393,#REF!,2,FALSE))=TRUE,J760,VLOOKUP(J393,#REF!,2,FALSE))</f>
        <v>0</v>
      </c>
      <c r="K761" s="150">
        <f>IF(ISERROR(VLOOKUP(K393,#REF!,2,FALSE))=TRUE,K760,VLOOKUP(K393,#REF!,2,FALSE))</f>
        <v>0</v>
      </c>
      <c r="L761" s="150">
        <f>IF(ISERROR(VLOOKUP(L393,#REF!,2,FALSE))=TRUE,L760,VLOOKUP(L393,#REF!,2,FALSE))</f>
        <v>0</v>
      </c>
      <c r="M761" s="150">
        <f>IF(ISERROR(VLOOKUP(M393,#REF!,2,FALSE))=TRUE,M760,VLOOKUP(M393,#REF!,2,FALSE))</f>
        <v>0</v>
      </c>
      <c r="N761" s="150">
        <f>IF(ISERROR(VLOOKUP(N393,#REF!,2,FALSE))=TRUE,N760,VLOOKUP(N393,#REF!,2,FALSE))</f>
        <v>0</v>
      </c>
      <c r="O761" s="150">
        <f>IF(ISERROR(VLOOKUP(O393,#REF!,2,FALSE))=TRUE,O760,VLOOKUP(O393,#REF!,2,FALSE))</f>
        <v>0</v>
      </c>
      <c r="P761" s="150">
        <f>IF(ISERROR(VLOOKUP(P393,#REF!,2,FALSE))=TRUE,P760,VLOOKUP(P393,#REF!,2,FALSE))</f>
        <v>0</v>
      </c>
      <c r="Q761" s="150">
        <f>IF(ISERROR(VLOOKUP(Q393,#REF!,2,FALSE))=TRUE,Q760,VLOOKUP(Q393,#REF!,2,FALSE))</f>
        <v>0</v>
      </c>
      <c r="R761" s="150">
        <f>IF(ISERROR(VLOOKUP(R393,#REF!,2,FALSE))=TRUE,R760,VLOOKUP(R393,#REF!,2,FALSE))</f>
        <v>0</v>
      </c>
      <c r="S761" s="150">
        <f>IF(ISERROR(VLOOKUP(S393,#REF!,2,FALSE))=TRUE,S760,VLOOKUP(S393,#REF!,2,FALSE))</f>
        <v>0</v>
      </c>
    </row>
    <row r="762" spans="2:19" s="8" customFormat="1" ht="30" customHeight="1">
      <c r="B762" s="28"/>
      <c r="C762" s="79"/>
      <c r="D762" s="79"/>
      <c r="E762" s="150">
        <f>IF(ISERROR(VLOOKUP(E394,#REF!,2,FALSE))=TRUE,E761,VLOOKUP(E394,#REF!,2,FALSE))</f>
        <v>0</v>
      </c>
      <c r="F762" s="150">
        <f>IF(ISERROR(VLOOKUP(F394,#REF!,2,FALSE))=TRUE,F761,VLOOKUP(F394,#REF!,2,FALSE))</f>
        <v>0</v>
      </c>
      <c r="G762" s="150">
        <f>IF(ISERROR(VLOOKUP(G394,#REF!,2,FALSE))=TRUE,G761,VLOOKUP(G394,#REF!,2,FALSE))</f>
        <v>0</v>
      </c>
      <c r="H762" s="150">
        <f>IF(ISERROR(VLOOKUP(H394,#REF!,2,FALSE))=TRUE,H761,VLOOKUP(H394,#REF!,2,FALSE))</f>
        <v>0</v>
      </c>
      <c r="I762" s="150">
        <f>IF(ISERROR(VLOOKUP(I394,#REF!,2,FALSE))=TRUE,I761,VLOOKUP(I394,#REF!,2,FALSE))</f>
        <v>0</v>
      </c>
      <c r="J762" s="150">
        <f>IF(ISERROR(VLOOKUP(J394,#REF!,2,FALSE))=TRUE,J761,VLOOKUP(J394,#REF!,2,FALSE))</f>
        <v>0</v>
      </c>
      <c r="K762" s="150">
        <f>IF(ISERROR(VLOOKUP(K394,#REF!,2,FALSE))=TRUE,K761,VLOOKUP(K394,#REF!,2,FALSE))</f>
        <v>0</v>
      </c>
      <c r="L762" s="150">
        <f>IF(ISERROR(VLOOKUP(L394,#REF!,2,FALSE))=TRUE,L761,VLOOKUP(L394,#REF!,2,FALSE))</f>
        <v>0</v>
      </c>
      <c r="M762" s="150">
        <f>IF(ISERROR(VLOOKUP(M394,#REF!,2,FALSE))=TRUE,M761,VLOOKUP(M394,#REF!,2,FALSE))</f>
        <v>0</v>
      </c>
      <c r="N762" s="150">
        <f>IF(ISERROR(VLOOKUP(N394,#REF!,2,FALSE))=TRUE,N761,VLOOKUP(N394,#REF!,2,FALSE))</f>
        <v>0</v>
      </c>
      <c r="O762" s="150">
        <f>IF(ISERROR(VLOOKUP(O394,#REF!,2,FALSE))=TRUE,O761,VLOOKUP(O394,#REF!,2,FALSE))</f>
        <v>0</v>
      </c>
      <c r="P762" s="150">
        <f>IF(ISERROR(VLOOKUP(P394,#REF!,2,FALSE))=TRUE,P761,VLOOKUP(P394,#REF!,2,FALSE))</f>
        <v>0</v>
      </c>
      <c r="Q762" s="150">
        <f>IF(ISERROR(VLOOKUP(Q394,#REF!,2,FALSE))=TRUE,Q761,VLOOKUP(Q394,#REF!,2,FALSE))</f>
        <v>0</v>
      </c>
      <c r="R762" s="150">
        <f>IF(ISERROR(VLOOKUP(R394,#REF!,2,FALSE))=TRUE,R761,VLOOKUP(R394,#REF!,2,FALSE))</f>
        <v>0</v>
      </c>
      <c r="S762" s="150">
        <f>IF(ISERROR(VLOOKUP(S394,#REF!,2,FALSE))=TRUE,S761,VLOOKUP(S394,#REF!,2,FALSE))</f>
        <v>0</v>
      </c>
    </row>
    <row r="763" spans="2:19" s="8" customFormat="1" ht="30" customHeight="1">
      <c r="B763" s="28"/>
      <c r="C763" s="79"/>
      <c r="D763" s="79"/>
      <c r="E763" s="150">
        <f>IF(ISERROR(VLOOKUP(E395,#REF!,2,FALSE))=TRUE,E762,VLOOKUP(E395,#REF!,2,FALSE))</f>
        <v>0</v>
      </c>
      <c r="F763" s="150">
        <f>IF(ISERROR(VLOOKUP(F395,#REF!,2,FALSE))=TRUE,F762,VLOOKUP(F395,#REF!,2,FALSE))</f>
        <v>0</v>
      </c>
      <c r="G763" s="150">
        <f>IF(ISERROR(VLOOKUP(G395,#REF!,2,FALSE))=TRUE,G762,VLOOKUP(G395,#REF!,2,FALSE))</f>
        <v>0</v>
      </c>
      <c r="H763" s="150">
        <f>IF(ISERROR(VLOOKUP(H395,#REF!,2,FALSE))=TRUE,H762,VLOOKUP(H395,#REF!,2,FALSE))</f>
        <v>0</v>
      </c>
      <c r="I763" s="150">
        <f>IF(ISERROR(VLOOKUP(I395,#REF!,2,FALSE))=TRUE,I762,VLOOKUP(I395,#REF!,2,FALSE))</f>
        <v>0</v>
      </c>
      <c r="J763" s="150">
        <f>IF(ISERROR(VLOOKUP(J395,#REF!,2,FALSE))=TRUE,J762,VLOOKUP(J395,#REF!,2,FALSE))</f>
        <v>0</v>
      </c>
      <c r="K763" s="150">
        <f>IF(ISERROR(VLOOKUP(K395,#REF!,2,FALSE))=TRUE,K762,VLOOKUP(K395,#REF!,2,FALSE))</f>
        <v>0</v>
      </c>
      <c r="L763" s="150">
        <f>IF(ISERROR(VLOOKUP(L395,#REF!,2,FALSE))=TRUE,L762,VLOOKUP(L395,#REF!,2,FALSE))</f>
        <v>0</v>
      </c>
      <c r="M763" s="150">
        <f>IF(ISERROR(VLOOKUP(M395,#REF!,2,FALSE))=TRUE,M762,VLOOKUP(M395,#REF!,2,FALSE))</f>
        <v>0</v>
      </c>
      <c r="N763" s="150">
        <f>IF(ISERROR(VLOOKUP(N395,#REF!,2,FALSE))=TRUE,N762,VLOOKUP(N395,#REF!,2,FALSE))</f>
        <v>0</v>
      </c>
      <c r="O763" s="150">
        <f>IF(ISERROR(VLOOKUP(O395,#REF!,2,FALSE))=TRUE,O762,VLOOKUP(O395,#REF!,2,FALSE))</f>
        <v>0</v>
      </c>
      <c r="P763" s="150">
        <f>IF(ISERROR(VLOOKUP(P395,#REF!,2,FALSE))=TRUE,P762,VLOOKUP(P395,#REF!,2,FALSE))</f>
        <v>0</v>
      </c>
      <c r="Q763" s="150">
        <f>IF(ISERROR(VLOOKUP(Q395,#REF!,2,FALSE))=TRUE,Q762,VLOOKUP(Q395,#REF!,2,FALSE))</f>
        <v>0</v>
      </c>
      <c r="R763" s="150">
        <f>IF(ISERROR(VLOOKUP(R395,#REF!,2,FALSE))=TRUE,R762,VLOOKUP(R395,#REF!,2,FALSE))</f>
        <v>0</v>
      </c>
      <c r="S763" s="150">
        <f>IF(ISERROR(VLOOKUP(S395,#REF!,2,FALSE))=TRUE,S762,VLOOKUP(S395,#REF!,2,FALSE))</f>
        <v>0</v>
      </c>
    </row>
    <row r="764" spans="2:19" s="8" customFormat="1" ht="30" customHeight="1">
      <c r="B764" s="28"/>
      <c r="C764" s="79"/>
      <c r="D764" s="79"/>
      <c r="E764" s="150">
        <f>IF(ISERROR(VLOOKUP(E396,#REF!,2,FALSE))=TRUE,E763,VLOOKUP(E396,#REF!,2,FALSE))</f>
        <v>0</v>
      </c>
      <c r="F764" s="150">
        <f>IF(ISERROR(VLOOKUP(F396,#REF!,2,FALSE))=TRUE,F763,VLOOKUP(F396,#REF!,2,FALSE))</f>
        <v>0</v>
      </c>
      <c r="G764" s="150">
        <f>IF(ISERROR(VLOOKUP(G396,#REF!,2,FALSE))=TRUE,G763,VLOOKUP(G396,#REF!,2,FALSE))</f>
        <v>0</v>
      </c>
      <c r="H764" s="150">
        <f>IF(ISERROR(VLOOKUP(H396,#REF!,2,FALSE))=TRUE,H763,VLOOKUP(H396,#REF!,2,FALSE))</f>
        <v>0</v>
      </c>
      <c r="I764" s="150">
        <f>IF(ISERROR(VLOOKUP(I396,#REF!,2,FALSE))=TRUE,I763,VLOOKUP(I396,#REF!,2,FALSE))</f>
        <v>0</v>
      </c>
      <c r="J764" s="150">
        <f>IF(ISERROR(VLOOKUP(J396,#REF!,2,FALSE))=TRUE,J763,VLOOKUP(J396,#REF!,2,FALSE))</f>
        <v>0</v>
      </c>
      <c r="K764" s="150">
        <f>IF(ISERROR(VLOOKUP(K396,#REF!,2,FALSE))=TRUE,K763,VLOOKUP(K396,#REF!,2,FALSE))</f>
        <v>0</v>
      </c>
      <c r="L764" s="150">
        <f>IF(ISERROR(VLOOKUP(L396,#REF!,2,FALSE))=TRUE,L763,VLOOKUP(L396,#REF!,2,FALSE))</f>
        <v>0</v>
      </c>
      <c r="M764" s="150">
        <f>IF(ISERROR(VLOOKUP(M396,#REF!,2,FALSE))=TRUE,M763,VLOOKUP(M396,#REF!,2,FALSE))</f>
        <v>0</v>
      </c>
      <c r="N764" s="150">
        <f>IF(ISERROR(VLOOKUP(N396,#REF!,2,FALSE))=TRUE,N763,VLOOKUP(N396,#REF!,2,FALSE))</f>
        <v>0</v>
      </c>
      <c r="O764" s="150">
        <f>IF(ISERROR(VLOOKUP(O396,#REF!,2,FALSE))=TRUE,O763,VLOOKUP(O396,#REF!,2,FALSE))</f>
        <v>0</v>
      </c>
      <c r="P764" s="150">
        <f>IF(ISERROR(VLOOKUP(P396,#REF!,2,FALSE))=TRUE,P763,VLOOKUP(P396,#REF!,2,FALSE))</f>
        <v>0</v>
      </c>
      <c r="Q764" s="150">
        <f>IF(ISERROR(VLOOKUP(Q396,#REF!,2,FALSE))=TRUE,Q763,VLOOKUP(Q396,#REF!,2,FALSE))</f>
        <v>0</v>
      </c>
      <c r="R764" s="150">
        <f>IF(ISERROR(VLOOKUP(R396,#REF!,2,FALSE))=TRUE,R763,VLOOKUP(R396,#REF!,2,FALSE))</f>
        <v>0</v>
      </c>
      <c r="S764" s="150">
        <f>IF(ISERROR(VLOOKUP(S396,#REF!,2,FALSE))=TRUE,S763,VLOOKUP(S396,#REF!,2,FALSE))</f>
        <v>0</v>
      </c>
    </row>
    <row r="765" spans="2:19" s="8" customFormat="1" ht="30" customHeight="1">
      <c r="B765" s="28"/>
      <c r="C765" s="79"/>
      <c r="D765" s="79"/>
      <c r="E765" s="150">
        <f>IF(ISERROR(VLOOKUP(E397,#REF!,2,FALSE))=TRUE,E764,VLOOKUP(E397,#REF!,2,FALSE))</f>
        <v>0</v>
      </c>
      <c r="F765" s="150">
        <f>IF(ISERROR(VLOOKUP(F397,#REF!,2,FALSE))=TRUE,F764,VLOOKUP(F397,#REF!,2,FALSE))</f>
        <v>0</v>
      </c>
      <c r="G765" s="150">
        <f>IF(ISERROR(VLOOKUP(G397,#REF!,2,FALSE))=TRUE,G764,VLOOKUP(G397,#REF!,2,FALSE))</f>
        <v>0</v>
      </c>
      <c r="H765" s="150">
        <f>IF(ISERROR(VLOOKUP(H397,#REF!,2,FALSE))=TRUE,H764,VLOOKUP(H397,#REF!,2,FALSE))</f>
        <v>0</v>
      </c>
      <c r="I765" s="150">
        <f>IF(ISERROR(VLOOKUP(I397,#REF!,2,FALSE))=TRUE,I764,VLOOKUP(I397,#REF!,2,FALSE))</f>
        <v>0</v>
      </c>
      <c r="J765" s="150">
        <f>IF(ISERROR(VLOOKUP(J397,#REF!,2,FALSE))=TRUE,J764,VLOOKUP(J397,#REF!,2,FALSE))</f>
        <v>0</v>
      </c>
      <c r="K765" s="150">
        <f>IF(ISERROR(VLOOKUP(K397,#REF!,2,FALSE))=TRUE,K764,VLOOKUP(K397,#REF!,2,FALSE))</f>
        <v>0</v>
      </c>
      <c r="L765" s="150">
        <f>IF(ISERROR(VLOOKUP(L397,#REF!,2,FALSE))=TRUE,L764,VLOOKUP(L397,#REF!,2,FALSE))</f>
        <v>0</v>
      </c>
      <c r="M765" s="150">
        <f>IF(ISERROR(VLOOKUP(M397,#REF!,2,FALSE))=TRUE,M764,VLOOKUP(M397,#REF!,2,FALSE))</f>
        <v>0</v>
      </c>
      <c r="N765" s="150">
        <f>IF(ISERROR(VLOOKUP(N397,#REF!,2,FALSE))=TRUE,N764,VLOOKUP(N397,#REF!,2,FALSE))</f>
        <v>0</v>
      </c>
      <c r="O765" s="150">
        <f>IF(ISERROR(VLOOKUP(O397,#REF!,2,FALSE))=TRUE,O764,VLOOKUP(O397,#REF!,2,FALSE))</f>
        <v>0</v>
      </c>
      <c r="P765" s="150">
        <f>IF(ISERROR(VLOOKUP(P397,#REF!,2,FALSE))=TRUE,P764,VLOOKUP(P397,#REF!,2,FALSE))</f>
        <v>0</v>
      </c>
      <c r="Q765" s="150">
        <f>IF(ISERROR(VLOOKUP(Q397,#REF!,2,FALSE))=TRUE,Q764,VLOOKUP(Q397,#REF!,2,FALSE))</f>
        <v>0</v>
      </c>
      <c r="R765" s="150">
        <f>IF(ISERROR(VLOOKUP(R397,#REF!,2,FALSE))=TRUE,R764,VLOOKUP(R397,#REF!,2,FALSE))</f>
        <v>0</v>
      </c>
      <c r="S765" s="150">
        <f>IF(ISERROR(VLOOKUP(S397,#REF!,2,FALSE))=TRUE,S764,VLOOKUP(S397,#REF!,2,FALSE))</f>
        <v>0</v>
      </c>
    </row>
    <row r="766" spans="2:19" s="8" customFormat="1" ht="30" customHeight="1">
      <c r="B766" s="28"/>
      <c r="C766" s="79"/>
      <c r="D766" s="79"/>
      <c r="E766" s="150">
        <f>IF(ISERROR(VLOOKUP(E398,#REF!,2,FALSE))=TRUE,E765,VLOOKUP(E398,#REF!,2,FALSE))</f>
        <v>0</v>
      </c>
      <c r="F766" s="150">
        <f>IF(ISERROR(VLOOKUP(F398,#REF!,2,FALSE))=TRUE,F765,VLOOKUP(F398,#REF!,2,FALSE))</f>
        <v>0</v>
      </c>
      <c r="G766" s="150">
        <f>IF(ISERROR(VLOOKUP(G398,#REF!,2,FALSE))=TRUE,G765,VLOOKUP(G398,#REF!,2,FALSE))</f>
        <v>0</v>
      </c>
      <c r="H766" s="150">
        <f>IF(ISERROR(VLOOKUP(H398,#REF!,2,FALSE))=TRUE,H765,VLOOKUP(H398,#REF!,2,FALSE))</f>
        <v>0</v>
      </c>
      <c r="I766" s="150">
        <f>IF(ISERROR(VLOOKUP(I398,#REF!,2,FALSE))=TRUE,I765,VLOOKUP(I398,#REF!,2,FALSE))</f>
        <v>0</v>
      </c>
      <c r="J766" s="150">
        <f>IF(ISERROR(VLOOKUP(J398,#REF!,2,FALSE))=TRUE,J765,VLOOKUP(J398,#REF!,2,FALSE))</f>
        <v>0</v>
      </c>
      <c r="K766" s="150">
        <f>IF(ISERROR(VLOOKUP(K398,#REF!,2,FALSE))=TRUE,K765,VLOOKUP(K398,#REF!,2,FALSE))</f>
        <v>0</v>
      </c>
      <c r="L766" s="150">
        <f>IF(ISERROR(VLOOKUP(L398,#REF!,2,FALSE))=TRUE,L765,VLOOKUP(L398,#REF!,2,FALSE))</f>
        <v>0</v>
      </c>
      <c r="M766" s="150">
        <f>IF(ISERROR(VLOOKUP(M398,#REF!,2,FALSE))=TRUE,M765,VLOOKUP(M398,#REF!,2,FALSE))</f>
        <v>0</v>
      </c>
      <c r="N766" s="150">
        <f>IF(ISERROR(VLOOKUP(N398,#REF!,2,FALSE))=TRUE,N765,VLOOKUP(N398,#REF!,2,FALSE))</f>
        <v>0</v>
      </c>
      <c r="O766" s="150">
        <f>IF(ISERROR(VLOOKUP(O398,#REF!,2,FALSE))=TRUE,O765,VLOOKUP(O398,#REF!,2,FALSE))</f>
        <v>0</v>
      </c>
      <c r="P766" s="150">
        <f>IF(ISERROR(VLOOKUP(P398,#REF!,2,FALSE))=TRUE,P765,VLOOKUP(P398,#REF!,2,FALSE))</f>
        <v>0</v>
      </c>
      <c r="Q766" s="150">
        <f>IF(ISERROR(VLOOKUP(Q398,#REF!,2,FALSE))=TRUE,Q765,VLOOKUP(Q398,#REF!,2,FALSE))</f>
        <v>0</v>
      </c>
      <c r="R766" s="150">
        <f>IF(ISERROR(VLOOKUP(R398,#REF!,2,FALSE))=TRUE,R765,VLOOKUP(R398,#REF!,2,FALSE))</f>
        <v>0</v>
      </c>
      <c r="S766" s="150">
        <f>IF(ISERROR(VLOOKUP(S398,#REF!,2,FALSE))=TRUE,S765,VLOOKUP(S398,#REF!,2,FALSE))</f>
        <v>0</v>
      </c>
    </row>
    <row r="767" spans="2:19" s="8" customFormat="1" ht="30" customHeight="1">
      <c r="B767" s="28"/>
      <c r="C767" s="79"/>
      <c r="D767" s="79"/>
      <c r="E767" s="150">
        <f>IF(ISERROR(VLOOKUP(E399,#REF!,2,FALSE))=TRUE,E766,VLOOKUP(E399,#REF!,2,FALSE))</f>
        <v>0</v>
      </c>
      <c r="F767" s="150">
        <f>IF(ISERROR(VLOOKUP(F399,#REF!,2,FALSE))=TRUE,F766,VLOOKUP(F399,#REF!,2,FALSE))</f>
        <v>0</v>
      </c>
      <c r="G767" s="150">
        <f>IF(ISERROR(VLOOKUP(G399,#REF!,2,FALSE))=TRUE,G766,VLOOKUP(G399,#REF!,2,FALSE))</f>
        <v>0</v>
      </c>
      <c r="H767" s="150">
        <f>IF(ISERROR(VLOOKUP(H399,#REF!,2,FALSE))=TRUE,H766,VLOOKUP(H399,#REF!,2,FALSE))</f>
        <v>0</v>
      </c>
      <c r="I767" s="150">
        <f>IF(ISERROR(VLOOKUP(I399,#REF!,2,FALSE))=TRUE,I766,VLOOKUP(I399,#REF!,2,FALSE))</f>
        <v>0</v>
      </c>
      <c r="J767" s="150">
        <f>IF(ISERROR(VLOOKUP(J399,#REF!,2,FALSE))=TRUE,J766,VLOOKUP(J399,#REF!,2,FALSE))</f>
        <v>0</v>
      </c>
      <c r="K767" s="150">
        <f>IF(ISERROR(VLOOKUP(K399,#REF!,2,FALSE))=TRUE,K766,VLOOKUP(K399,#REF!,2,FALSE))</f>
        <v>0</v>
      </c>
      <c r="L767" s="150">
        <f>IF(ISERROR(VLOOKUP(L399,#REF!,2,FALSE))=TRUE,L766,VLOOKUP(L399,#REF!,2,FALSE))</f>
        <v>0</v>
      </c>
      <c r="M767" s="150">
        <f>IF(ISERROR(VLOOKUP(M399,#REF!,2,FALSE))=TRUE,M766,VLOOKUP(M399,#REF!,2,FALSE))</f>
        <v>0</v>
      </c>
      <c r="N767" s="150">
        <f>IF(ISERROR(VLOOKUP(N399,#REF!,2,FALSE))=TRUE,N766,VLOOKUP(N399,#REF!,2,FALSE))</f>
        <v>0</v>
      </c>
      <c r="O767" s="150">
        <f>IF(ISERROR(VLOOKUP(O399,#REF!,2,FALSE))=TRUE,O766,VLOOKUP(O399,#REF!,2,FALSE))</f>
        <v>0</v>
      </c>
      <c r="P767" s="150">
        <f>IF(ISERROR(VLOOKUP(P399,#REF!,2,FALSE))=TRUE,P766,VLOOKUP(P399,#REF!,2,FALSE))</f>
        <v>0</v>
      </c>
      <c r="Q767" s="150">
        <f>IF(ISERROR(VLOOKUP(Q399,#REF!,2,FALSE))=TRUE,Q766,VLOOKUP(Q399,#REF!,2,FALSE))</f>
        <v>0</v>
      </c>
      <c r="R767" s="150">
        <f>IF(ISERROR(VLOOKUP(R399,#REF!,2,FALSE))=TRUE,R766,VLOOKUP(R399,#REF!,2,FALSE))</f>
        <v>0</v>
      </c>
      <c r="S767" s="150">
        <f>IF(ISERROR(VLOOKUP(S399,#REF!,2,FALSE))=TRUE,S766,VLOOKUP(S399,#REF!,2,FALSE))</f>
        <v>0</v>
      </c>
    </row>
    <row r="768" spans="2:19" s="8" customFormat="1" ht="30" customHeight="1">
      <c r="B768" s="28"/>
      <c r="C768" s="79"/>
      <c r="D768" s="79"/>
      <c r="E768" s="150">
        <f>IF(ISERROR(VLOOKUP(E400,#REF!,2,FALSE))=TRUE,E767,VLOOKUP(E400,#REF!,2,FALSE))</f>
        <v>0</v>
      </c>
      <c r="F768" s="150">
        <f>IF(ISERROR(VLOOKUP(F400,#REF!,2,FALSE))=TRUE,F767,VLOOKUP(F400,#REF!,2,FALSE))</f>
        <v>0</v>
      </c>
      <c r="G768" s="150">
        <f>IF(ISERROR(VLOOKUP(G400,#REF!,2,FALSE))=TRUE,G767,VLOOKUP(G400,#REF!,2,FALSE))</f>
        <v>0</v>
      </c>
      <c r="H768" s="150">
        <f>IF(ISERROR(VLOOKUP(H400,#REF!,2,FALSE))=TRUE,H767,VLOOKUP(H400,#REF!,2,FALSE))</f>
        <v>0</v>
      </c>
      <c r="I768" s="150">
        <f>IF(ISERROR(VLOOKUP(I400,#REF!,2,FALSE))=TRUE,I767,VLOOKUP(I400,#REF!,2,FALSE))</f>
        <v>0</v>
      </c>
      <c r="J768" s="150">
        <f>IF(ISERROR(VLOOKUP(J400,#REF!,2,FALSE))=TRUE,J767,VLOOKUP(J400,#REF!,2,FALSE))</f>
        <v>0</v>
      </c>
      <c r="K768" s="150">
        <f>IF(ISERROR(VLOOKUP(K400,#REF!,2,FALSE))=TRUE,K767,VLOOKUP(K400,#REF!,2,FALSE))</f>
        <v>0</v>
      </c>
      <c r="L768" s="150">
        <f>IF(ISERROR(VLOOKUP(L400,#REF!,2,FALSE))=TRUE,L767,VLOOKUP(L400,#REF!,2,FALSE))</f>
        <v>0</v>
      </c>
      <c r="M768" s="150">
        <f>IF(ISERROR(VLOOKUP(M400,#REF!,2,FALSE))=TRUE,M767,VLOOKUP(M400,#REF!,2,FALSE))</f>
        <v>0</v>
      </c>
      <c r="N768" s="150">
        <f>IF(ISERROR(VLOOKUP(N400,#REF!,2,FALSE))=TRUE,N767,VLOOKUP(N400,#REF!,2,FALSE))</f>
        <v>0</v>
      </c>
      <c r="O768" s="150">
        <f>IF(ISERROR(VLOOKUP(O400,#REF!,2,FALSE))=TRUE,O767,VLOOKUP(O400,#REF!,2,FALSE))</f>
        <v>0</v>
      </c>
      <c r="P768" s="150">
        <f>IF(ISERROR(VLOOKUP(P400,#REF!,2,FALSE))=TRUE,P767,VLOOKUP(P400,#REF!,2,FALSE))</f>
        <v>0</v>
      </c>
      <c r="Q768" s="150">
        <f>IF(ISERROR(VLOOKUP(Q400,#REF!,2,FALSE))=TRUE,Q767,VLOOKUP(Q400,#REF!,2,FALSE))</f>
        <v>0</v>
      </c>
      <c r="R768" s="150">
        <f>IF(ISERROR(VLOOKUP(R400,#REF!,2,FALSE))=TRUE,R767,VLOOKUP(R400,#REF!,2,FALSE))</f>
        <v>0</v>
      </c>
      <c r="S768" s="150">
        <f>IF(ISERROR(VLOOKUP(S400,#REF!,2,FALSE))=TRUE,S767,VLOOKUP(S400,#REF!,2,FALSE))</f>
        <v>0</v>
      </c>
    </row>
    <row r="769" spans="2:19" s="8" customFormat="1" ht="30" customHeight="1">
      <c r="B769" s="28"/>
      <c r="C769" s="79"/>
      <c r="D769" s="79"/>
      <c r="E769" s="150">
        <f>IF(ISERROR(VLOOKUP(E401,#REF!,2,FALSE))=TRUE,E768,VLOOKUP(E401,#REF!,2,FALSE))</f>
        <v>0</v>
      </c>
      <c r="F769" s="150">
        <f>IF(ISERROR(VLOOKUP(F401,#REF!,2,FALSE))=TRUE,F768,VLOOKUP(F401,#REF!,2,FALSE))</f>
        <v>0</v>
      </c>
      <c r="G769" s="150">
        <f>IF(ISERROR(VLOOKUP(G401,#REF!,2,FALSE))=TRUE,G768,VLOOKUP(G401,#REF!,2,FALSE))</f>
        <v>0</v>
      </c>
      <c r="H769" s="150">
        <f>IF(ISERROR(VLOOKUP(H401,#REF!,2,FALSE))=TRUE,H768,VLOOKUP(H401,#REF!,2,FALSE))</f>
        <v>0</v>
      </c>
      <c r="I769" s="150">
        <f>IF(ISERROR(VLOOKUP(I401,#REF!,2,FALSE))=TRUE,I768,VLOOKUP(I401,#REF!,2,FALSE))</f>
        <v>0</v>
      </c>
      <c r="J769" s="150">
        <f>IF(ISERROR(VLOOKUP(J401,#REF!,2,FALSE))=TRUE,J768,VLOOKUP(J401,#REF!,2,FALSE))</f>
        <v>0</v>
      </c>
      <c r="K769" s="150">
        <f>IF(ISERROR(VLOOKUP(K401,#REF!,2,FALSE))=TRUE,K768,VLOOKUP(K401,#REF!,2,FALSE))</f>
        <v>0</v>
      </c>
      <c r="L769" s="150">
        <f>IF(ISERROR(VLOOKUP(L401,#REF!,2,FALSE))=TRUE,L768,VLOOKUP(L401,#REF!,2,FALSE))</f>
        <v>0</v>
      </c>
      <c r="M769" s="150">
        <f>IF(ISERROR(VLOOKUP(M401,#REF!,2,FALSE))=TRUE,M768,VLOOKUP(M401,#REF!,2,FALSE))</f>
        <v>0</v>
      </c>
      <c r="N769" s="150">
        <f>IF(ISERROR(VLOOKUP(N401,#REF!,2,FALSE))=TRUE,N768,VLOOKUP(N401,#REF!,2,FALSE))</f>
        <v>0</v>
      </c>
      <c r="O769" s="150">
        <f>IF(ISERROR(VLOOKUP(O401,#REF!,2,FALSE))=TRUE,O768,VLOOKUP(O401,#REF!,2,FALSE))</f>
        <v>0</v>
      </c>
      <c r="P769" s="150">
        <f>IF(ISERROR(VLOOKUP(P401,#REF!,2,FALSE))=TRUE,P768,VLOOKUP(P401,#REF!,2,FALSE))</f>
        <v>0</v>
      </c>
      <c r="Q769" s="150">
        <f>IF(ISERROR(VLOOKUP(Q401,#REF!,2,FALSE))=TRUE,Q768,VLOOKUP(Q401,#REF!,2,FALSE))</f>
        <v>0</v>
      </c>
      <c r="R769" s="150">
        <f>IF(ISERROR(VLOOKUP(R401,#REF!,2,FALSE))=TRUE,R768,VLOOKUP(R401,#REF!,2,FALSE))</f>
        <v>0</v>
      </c>
      <c r="S769" s="150">
        <f>IF(ISERROR(VLOOKUP(S401,#REF!,2,FALSE))=TRUE,S768,VLOOKUP(S401,#REF!,2,FALSE))</f>
        <v>0</v>
      </c>
    </row>
    <row r="770" spans="2:19" s="8" customFormat="1" ht="30" customHeight="1">
      <c r="B770" s="28"/>
      <c r="C770" s="79"/>
      <c r="D770" s="79"/>
      <c r="E770" s="150">
        <f>IF(ISERROR(VLOOKUP(E402,#REF!,2,FALSE))=TRUE,E769,VLOOKUP(E402,#REF!,2,FALSE))</f>
        <v>0</v>
      </c>
      <c r="F770" s="150">
        <f>IF(ISERROR(VLOOKUP(F402,#REF!,2,FALSE))=TRUE,F769,VLOOKUP(F402,#REF!,2,FALSE))</f>
        <v>0</v>
      </c>
      <c r="G770" s="150">
        <f>IF(ISERROR(VLOOKUP(G402,#REF!,2,FALSE))=TRUE,G769,VLOOKUP(G402,#REF!,2,FALSE))</f>
        <v>0</v>
      </c>
      <c r="H770" s="150">
        <f>IF(ISERROR(VLOOKUP(H402,#REF!,2,FALSE))=TRUE,H769,VLOOKUP(H402,#REF!,2,FALSE))</f>
        <v>0</v>
      </c>
      <c r="I770" s="150">
        <f>IF(ISERROR(VLOOKUP(I402,#REF!,2,FALSE))=TRUE,I769,VLOOKUP(I402,#REF!,2,FALSE))</f>
        <v>0</v>
      </c>
      <c r="J770" s="150">
        <f>IF(ISERROR(VLOOKUP(J402,#REF!,2,FALSE))=TRUE,J769,VLOOKUP(J402,#REF!,2,FALSE))</f>
        <v>0</v>
      </c>
      <c r="K770" s="150">
        <f>IF(ISERROR(VLOOKUP(K402,#REF!,2,FALSE))=TRUE,K769,VLOOKUP(K402,#REF!,2,FALSE))</f>
        <v>0</v>
      </c>
      <c r="L770" s="150">
        <f>IF(ISERROR(VLOOKUP(L402,#REF!,2,FALSE))=TRUE,L769,VLOOKUP(L402,#REF!,2,FALSE))</f>
        <v>0</v>
      </c>
      <c r="M770" s="150">
        <f>IF(ISERROR(VLOOKUP(M402,#REF!,2,FALSE))=TRUE,M769,VLOOKUP(M402,#REF!,2,FALSE))</f>
        <v>0</v>
      </c>
      <c r="N770" s="150">
        <f>IF(ISERROR(VLOOKUP(N402,#REF!,2,FALSE))=TRUE,N769,VLOOKUP(N402,#REF!,2,FALSE))</f>
        <v>0</v>
      </c>
      <c r="O770" s="150">
        <f>IF(ISERROR(VLOOKUP(O402,#REF!,2,FALSE))=TRUE,O769,VLOOKUP(O402,#REF!,2,FALSE))</f>
        <v>0</v>
      </c>
      <c r="P770" s="150">
        <f>IF(ISERROR(VLOOKUP(P402,#REF!,2,FALSE))=TRUE,P769,VLOOKUP(P402,#REF!,2,FALSE))</f>
        <v>0</v>
      </c>
      <c r="Q770" s="150">
        <f>IF(ISERROR(VLOOKUP(Q402,#REF!,2,FALSE))=TRUE,Q769,VLOOKUP(Q402,#REF!,2,FALSE))</f>
        <v>0</v>
      </c>
      <c r="R770" s="150">
        <f>IF(ISERROR(VLOOKUP(R402,#REF!,2,FALSE))=TRUE,R769,VLOOKUP(R402,#REF!,2,FALSE))</f>
        <v>0</v>
      </c>
      <c r="S770" s="150">
        <f>IF(ISERROR(VLOOKUP(S402,#REF!,2,FALSE))=TRUE,S769,VLOOKUP(S402,#REF!,2,FALSE))</f>
        <v>0</v>
      </c>
    </row>
    <row r="771" spans="2:19" s="8" customFormat="1" ht="30" customHeight="1">
      <c r="B771" s="28"/>
      <c r="C771" s="79"/>
      <c r="D771" s="79"/>
      <c r="E771" s="150">
        <f>IF(ISERROR(VLOOKUP(E403,#REF!,2,FALSE))=TRUE,E770,VLOOKUP(E403,#REF!,2,FALSE))</f>
        <v>0</v>
      </c>
      <c r="F771" s="150">
        <f>IF(ISERROR(VLOOKUP(F403,#REF!,2,FALSE))=TRUE,F770,VLOOKUP(F403,#REF!,2,FALSE))</f>
        <v>0</v>
      </c>
      <c r="G771" s="150">
        <f>IF(ISERROR(VLOOKUP(G403,#REF!,2,FALSE))=TRUE,G770,VLOOKUP(G403,#REF!,2,FALSE))</f>
        <v>0</v>
      </c>
      <c r="H771" s="150">
        <f>IF(ISERROR(VLOOKUP(H403,#REF!,2,FALSE))=TRUE,H770,VLOOKUP(H403,#REF!,2,FALSE))</f>
        <v>0</v>
      </c>
      <c r="I771" s="150">
        <f>IF(ISERROR(VLOOKUP(I403,#REF!,2,FALSE))=TRUE,I770,VLOOKUP(I403,#REF!,2,FALSE))</f>
        <v>0</v>
      </c>
      <c r="J771" s="150">
        <f>IF(ISERROR(VLOOKUP(J403,#REF!,2,FALSE))=TRUE,J770,VLOOKUP(J403,#REF!,2,FALSE))</f>
        <v>0</v>
      </c>
      <c r="K771" s="150">
        <f>IF(ISERROR(VLOOKUP(K403,#REF!,2,FALSE))=TRUE,K770,VLOOKUP(K403,#REF!,2,FALSE))</f>
        <v>0</v>
      </c>
      <c r="L771" s="150">
        <f>IF(ISERROR(VLOOKUP(L403,#REF!,2,FALSE))=TRUE,L770,VLOOKUP(L403,#REF!,2,FALSE))</f>
        <v>0</v>
      </c>
      <c r="M771" s="150">
        <f>IF(ISERROR(VLOOKUP(M403,#REF!,2,FALSE))=TRUE,M770,VLOOKUP(M403,#REF!,2,FALSE))</f>
        <v>0</v>
      </c>
      <c r="N771" s="150">
        <f>IF(ISERROR(VLOOKUP(N403,#REF!,2,FALSE))=TRUE,N770,VLOOKUP(N403,#REF!,2,FALSE))</f>
        <v>0</v>
      </c>
      <c r="O771" s="150">
        <f>IF(ISERROR(VLOOKUP(O403,#REF!,2,FALSE))=TRUE,O770,VLOOKUP(O403,#REF!,2,FALSE))</f>
        <v>0</v>
      </c>
      <c r="P771" s="150">
        <f>IF(ISERROR(VLOOKUP(P403,#REF!,2,FALSE))=TRUE,P770,VLOOKUP(P403,#REF!,2,FALSE))</f>
        <v>0</v>
      </c>
      <c r="Q771" s="150">
        <f>IF(ISERROR(VLOOKUP(Q403,#REF!,2,FALSE))=TRUE,Q770,VLOOKUP(Q403,#REF!,2,FALSE))</f>
        <v>0</v>
      </c>
      <c r="R771" s="150">
        <f>IF(ISERROR(VLOOKUP(R403,#REF!,2,FALSE))=TRUE,R770,VLOOKUP(R403,#REF!,2,FALSE))</f>
        <v>0</v>
      </c>
      <c r="S771" s="150">
        <f>IF(ISERROR(VLOOKUP(S403,#REF!,2,FALSE))=TRUE,S770,VLOOKUP(S403,#REF!,2,FALSE))</f>
        <v>0</v>
      </c>
    </row>
    <row r="772" spans="2:19" s="8" customFormat="1" ht="30" customHeight="1">
      <c r="B772" s="28"/>
      <c r="C772" s="79"/>
      <c r="D772" s="79"/>
      <c r="E772" s="150">
        <f>IF(ISERROR(VLOOKUP(E404,#REF!,2,FALSE))=TRUE,E771,VLOOKUP(E404,#REF!,2,FALSE))</f>
        <v>0</v>
      </c>
      <c r="F772" s="150">
        <f>IF(ISERROR(VLOOKUP(F404,#REF!,2,FALSE))=TRUE,F771,VLOOKUP(F404,#REF!,2,FALSE))</f>
        <v>0</v>
      </c>
      <c r="G772" s="150">
        <f>IF(ISERROR(VLOOKUP(G404,#REF!,2,FALSE))=TRUE,G771,VLOOKUP(G404,#REF!,2,FALSE))</f>
        <v>0</v>
      </c>
      <c r="H772" s="150">
        <f>IF(ISERROR(VLOOKUP(H404,#REF!,2,FALSE))=TRUE,H771,VLOOKUP(H404,#REF!,2,FALSE))</f>
        <v>0</v>
      </c>
      <c r="I772" s="150">
        <f>IF(ISERROR(VLOOKUP(I404,#REF!,2,FALSE))=TRUE,I771,VLOOKUP(I404,#REF!,2,FALSE))</f>
        <v>0</v>
      </c>
      <c r="J772" s="150">
        <f>IF(ISERROR(VLOOKUP(J404,#REF!,2,FALSE))=TRUE,J771,VLOOKUP(J404,#REF!,2,FALSE))</f>
        <v>0</v>
      </c>
      <c r="K772" s="150">
        <f>IF(ISERROR(VLOOKUP(K404,#REF!,2,FALSE))=TRUE,K771,VLOOKUP(K404,#REF!,2,FALSE))</f>
        <v>0</v>
      </c>
      <c r="L772" s="150">
        <f>IF(ISERROR(VLOOKUP(L404,#REF!,2,FALSE))=TRUE,L771,VLOOKUP(L404,#REF!,2,FALSE))</f>
        <v>0</v>
      </c>
      <c r="M772" s="150">
        <f>IF(ISERROR(VLOOKUP(M404,#REF!,2,FALSE))=TRUE,M771,VLOOKUP(M404,#REF!,2,FALSE))</f>
        <v>0</v>
      </c>
      <c r="N772" s="150">
        <f>IF(ISERROR(VLOOKUP(N404,#REF!,2,FALSE))=TRUE,N771,VLOOKUP(N404,#REF!,2,FALSE))</f>
        <v>0</v>
      </c>
      <c r="O772" s="150">
        <f>IF(ISERROR(VLOOKUP(O404,#REF!,2,FALSE))=TRUE,O771,VLOOKUP(O404,#REF!,2,FALSE))</f>
        <v>0</v>
      </c>
      <c r="P772" s="150">
        <f>IF(ISERROR(VLOOKUP(P404,#REF!,2,FALSE))=TRUE,P771,VLOOKUP(P404,#REF!,2,FALSE))</f>
        <v>0</v>
      </c>
      <c r="Q772" s="150">
        <f>IF(ISERROR(VLOOKUP(Q404,#REF!,2,FALSE))=TRUE,Q771,VLOOKUP(Q404,#REF!,2,FALSE))</f>
        <v>0</v>
      </c>
      <c r="R772" s="150">
        <f>IF(ISERROR(VLOOKUP(R404,#REF!,2,FALSE))=TRUE,R771,VLOOKUP(R404,#REF!,2,FALSE))</f>
        <v>0</v>
      </c>
      <c r="S772" s="150">
        <f>IF(ISERROR(VLOOKUP(S404,#REF!,2,FALSE))=TRUE,S771,VLOOKUP(S404,#REF!,2,FALSE))</f>
        <v>0</v>
      </c>
    </row>
    <row r="773" spans="2:19" s="8" customFormat="1" ht="30" customHeight="1">
      <c r="B773" s="28"/>
      <c r="C773" s="79"/>
      <c r="D773" s="79"/>
      <c r="E773" s="150">
        <f>IF(ISERROR(VLOOKUP(E405,#REF!,2,FALSE))=TRUE,E772,VLOOKUP(E405,#REF!,2,FALSE))</f>
        <v>0</v>
      </c>
      <c r="F773" s="150">
        <f>IF(ISERROR(VLOOKUP(F405,#REF!,2,FALSE))=TRUE,F772,VLOOKUP(F405,#REF!,2,FALSE))</f>
        <v>0</v>
      </c>
      <c r="G773" s="150">
        <f>IF(ISERROR(VLOOKUP(G405,#REF!,2,FALSE))=TRUE,G772,VLOOKUP(G405,#REF!,2,FALSE))</f>
        <v>0</v>
      </c>
      <c r="H773" s="150">
        <f>IF(ISERROR(VLOOKUP(H405,#REF!,2,FALSE))=TRUE,H772,VLOOKUP(H405,#REF!,2,FALSE))</f>
        <v>0</v>
      </c>
      <c r="I773" s="150">
        <f>IF(ISERROR(VLOOKUP(I405,#REF!,2,FALSE))=TRUE,I772,VLOOKUP(I405,#REF!,2,FALSE))</f>
        <v>0</v>
      </c>
      <c r="J773" s="150">
        <f>IF(ISERROR(VLOOKUP(J405,#REF!,2,FALSE))=TRUE,J772,VLOOKUP(J405,#REF!,2,FALSE))</f>
        <v>0</v>
      </c>
      <c r="K773" s="150">
        <f>IF(ISERROR(VLOOKUP(K405,#REF!,2,FALSE))=TRUE,K772,VLOOKUP(K405,#REF!,2,FALSE))</f>
        <v>0</v>
      </c>
      <c r="L773" s="150">
        <f>IF(ISERROR(VLOOKUP(L405,#REF!,2,FALSE))=TRUE,L772,VLOOKUP(L405,#REF!,2,FALSE))</f>
        <v>0</v>
      </c>
      <c r="M773" s="150">
        <f>IF(ISERROR(VLOOKUP(M405,#REF!,2,FALSE))=TRUE,M772,VLOOKUP(M405,#REF!,2,FALSE))</f>
        <v>0</v>
      </c>
      <c r="N773" s="150">
        <f>IF(ISERROR(VLOOKUP(N405,#REF!,2,FALSE))=TRUE,N772,VLOOKUP(N405,#REF!,2,FALSE))</f>
        <v>0</v>
      </c>
      <c r="O773" s="150">
        <f>IF(ISERROR(VLOOKUP(O405,#REF!,2,FALSE))=TRUE,O772,VLOOKUP(O405,#REF!,2,FALSE))</f>
        <v>0</v>
      </c>
      <c r="P773" s="150">
        <f>IF(ISERROR(VLOOKUP(P405,#REF!,2,FALSE))=TRUE,P772,VLOOKUP(P405,#REF!,2,FALSE))</f>
        <v>0</v>
      </c>
      <c r="Q773" s="150">
        <f>IF(ISERROR(VLOOKUP(Q405,#REF!,2,FALSE))=TRUE,Q772,VLOOKUP(Q405,#REF!,2,FALSE))</f>
        <v>0</v>
      </c>
      <c r="R773" s="150">
        <f>IF(ISERROR(VLOOKUP(R405,#REF!,2,FALSE))=TRUE,R772,VLOOKUP(R405,#REF!,2,FALSE))</f>
        <v>0</v>
      </c>
      <c r="S773" s="150">
        <f>IF(ISERROR(VLOOKUP(S405,#REF!,2,FALSE))=TRUE,S772,VLOOKUP(S405,#REF!,2,FALSE))</f>
        <v>0</v>
      </c>
    </row>
    <row r="774" spans="2:19" s="8" customFormat="1" ht="30" customHeight="1">
      <c r="B774" s="28"/>
      <c r="C774" s="79"/>
      <c r="D774" s="79"/>
      <c r="E774" s="150">
        <f>IF(ISERROR(VLOOKUP(E406,#REF!,2,FALSE))=TRUE,E773,VLOOKUP(E406,#REF!,2,FALSE))</f>
        <v>0</v>
      </c>
      <c r="F774" s="150">
        <f>IF(ISERROR(VLOOKUP(F406,#REF!,2,FALSE))=TRUE,F773,VLOOKUP(F406,#REF!,2,FALSE))</f>
        <v>0</v>
      </c>
      <c r="G774" s="150">
        <f>IF(ISERROR(VLOOKUP(G406,#REF!,2,FALSE))=TRUE,G773,VLOOKUP(G406,#REF!,2,FALSE))</f>
        <v>0</v>
      </c>
      <c r="H774" s="150">
        <f>IF(ISERROR(VLOOKUP(H406,#REF!,2,FALSE))=TRUE,H773,VLOOKUP(H406,#REF!,2,FALSE))</f>
        <v>0</v>
      </c>
      <c r="I774" s="150">
        <f>IF(ISERROR(VLOOKUP(I406,#REF!,2,FALSE))=TRUE,I773,VLOOKUP(I406,#REF!,2,FALSE))</f>
        <v>0</v>
      </c>
      <c r="J774" s="150">
        <f>IF(ISERROR(VLOOKUP(J406,#REF!,2,FALSE))=TRUE,J773,VLOOKUP(J406,#REF!,2,FALSE))</f>
        <v>0</v>
      </c>
      <c r="K774" s="150">
        <f>IF(ISERROR(VLOOKUP(K406,#REF!,2,FALSE))=TRUE,K773,VLOOKUP(K406,#REF!,2,FALSE))</f>
        <v>0</v>
      </c>
      <c r="L774" s="150">
        <f>IF(ISERROR(VLOOKUP(L406,#REF!,2,FALSE))=TRUE,L773,VLOOKUP(L406,#REF!,2,FALSE))</f>
        <v>0</v>
      </c>
      <c r="M774" s="150">
        <f>IF(ISERROR(VLOOKUP(M406,#REF!,2,FALSE))=TRUE,M773,VLOOKUP(M406,#REF!,2,FALSE))</f>
        <v>0</v>
      </c>
      <c r="N774" s="150">
        <f>IF(ISERROR(VLOOKUP(N406,#REF!,2,FALSE))=TRUE,N773,VLOOKUP(N406,#REF!,2,FALSE))</f>
        <v>0</v>
      </c>
      <c r="O774" s="150">
        <f>IF(ISERROR(VLOOKUP(O406,#REF!,2,FALSE))=TRUE,O773,VLOOKUP(O406,#REF!,2,FALSE))</f>
        <v>0</v>
      </c>
      <c r="P774" s="150">
        <f>IF(ISERROR(VLOOKUP(P406,#REF!,2,FALSE))=TRUE,P773,VLOOKUP(P406,#REF!,2,FALSE))</f>
        <v>0</v>
      </c>
      <c r="Q774" s="150">
        <f>IF(ISERROR(VLOOKUP(Q406,#REF!,2,FALSE))=TRUE,Q773,VLOOKUP(Q406,#REF!,2,FALSE))</f>
        <v>0</v>
      </c>
      <c r="R774" s="150">
        <f>IF(ISERROR(VLOOKUP(R406,#REF!,2,FALSE))=TRUE,R773,VLOOKUP(R406,#REF!,2,FALSE))</f>
        <v>0</v>
      </c>
      <c r="S774" s="150">
        <f>IF(ISERROR(VLOOKUP(S406,#REF!,2,FALSE))=TRUE,S773,VLOOKUP(S406,#REF!,2,FALSE))</f>
        <v>0</v>
      </c>
    </row>
    <row r="775" spans="2:19" s="8" customFormat="1" ht="30" customHeight="1">
      <c r="B775" s="28"/>
      <c r="C775" s="79"/>
      <c r="D775" s="79"/>
      <c r="E775" s="150">
        <f>IF(ISERROR(VLOOKUP(E407,#REF!,2,FALSE))=TRUE,E774,VLOOKUP(E407,#REF!,2,FALSE))</f>
        <v>0</v>
      </c>
      <c r="F775" s="150">
        <f>IF(ISERROR(VLOOKUP(F407,#REF!,2,FALSE))=TRUE,F774,VLOOKUP(F407,#REF!,2,FALSE))</f>
        <v>0</v>
      </c>
      <c r="G775" s="150">
        <f>IF(ISERROR(VLOOKUP(G407,#REF!,2,FALSE))=TRUE,G774,VLOOKUP(G407,#REF!,2,FALSE))</f>
        <v>0</v>
      </c>
      <c r="H775" s="150">
        <f>IF(ISERROR(VLOOKUP(H407,#REF!,2,FALSE))=TRUE,H774,VLOOKUP(H407,#REF!,2,FALSE))</f>
        <v>0</v>
      </c>
      <c r="I775" s="150">
        <f>IF(ISERROR(VLOOKUP(I407,#REF!,2,FALSE))=TRUE,I774,VLOOKUP(I407,#REF!,2,FALSE))</f>
        <v>0</v>
      </c>
      <c r="J775" s="150">
        <f>IF(ISERROR(VLOOKUP(J407,#REF!,2,FALSE))=TRUE,J774,VLOOKUP(J407,#REF!,2,FALSE))</f>
        <v>0</v>
      </c>
      <c r="K775" s="150">
        <f>IF(ISERROR(VLOOKUP(K407,#REF!,2,FALSE))=TRUE,K774,VLOOKUP(K407,#REF!,2,FALSE))</f>
        <v>0</v>
      </c>
      <c r="L775" s="150">
        <f>IF(ISERROR(VLOOKUP(L407,#REF!,2,FALSE))=TRUE,L774,VLOOKUP(L407,#REF!,2,FALSE))</f>
        <v>0</v>
      </c>
      <c r="M775" s="150">
        <f>IF(ISERROR(VLOOKUP(M407,#REF!,2,FALSE))=TRUE,M774,VLOOKUP(M407,#REF!,2,FALSE))</f>
        <v>0</v>
      </c>
      <c r="N775" s="150">
        <f>IF(ISERROR(VLOOKUP(N407,#REF!,2,FALSE))=TRUE,N774,VLOOKUP(N407,#REF!,2,FALSE))</f>
        <v>0</v>
      </c>
      <c r="O775" s="150">
        <f>IF(ISERROR(VLOOKUP(O407,#REF!,2,FALSE))=TRUE,O774,VLOOKUP(O407,#REF!,2,FALSE))</f>
        <v>0</v>
      </c>
      <c r="P775" s="150">
        <f>IF(ISERROR(VLOOKUP(P407,#REF!,2,FALSE))=TRUE,P774,VLOOKUP(P407,#REF!,2,FALSE))</f>
        <v>0</v>
      </c>
      <c r="Q775" s="150">
        <f>IF(ISERROR(VLOOKUP(Q407,#REF!,2,FALSE))=TRUE,Q774,VLOOKUP(Q407,#REF!,2,FALSE))</f>
        <v>0</v>
      </c>
      <c r="R775" s="150">
        <f>IF(ISERROR(VLOOKUP(R407,#REF!,2,FALSE))=TRUE,R774,VLOOKUP(R407,#REF!,2,FALSE))</f>
        <v>0</v>
      </c>
      <c r="S775" s="150">
        <f>IF(ISERROR(VLOOKUP(S407,#REF!,2,FALSE))=TRUE,S774,VLOOKUP(S407,#REF!,2,FALSE))</f>
        <v>0</v>
      </c>
    </row>
    <row r="776" spans="2:19" s="8" customFormat="1" ht="30" customHeight="1">
      <c r="B776" s="28"/>
      <c r="C776" s="79"/>
      <c r="D776" s="79"/>
      <c r="E776" s="150">
        <f>IF(ISERROR(VLOOKUP(E408,#REF!,2,FALSE))=TRUE,E775,VLOOKUP(E408,#REF!,2,FALSE))</f>
        <v>0</v>
      </c>
      <c r="F776" s="150">
        <f>IF(ISERROR(VLOOKUP(F408,#REF!,2,FALSE))=TRUE,F775,VLOOKUP(F408,#REF!,2,FALSE))</f>
        <v>0</v>
      </c>
      <c r="G776" s="150">
        <f>IF(ISERROR(VLOOKUP(G408,#REF!,2,FALSE))=TRUE,G775,VLOOKUP(G408,#REF!,2,FALSE))</f>
        <v>0</v>
      </c>
      <c r="H776" s="150">
        <f>IF(ISERROR(VLOOKUP(H408,#REF!,2,FALSE))=TRUE,H775,VLOOKUP(H408,#REF!,2,FALSE))</f>
        <v>0</v>
      </c>
      <c r="I776" s="150">
        <f>IF(ISERROR(VLOOKUP(I408,#REF!,2,FALSE))=TRUE,I775,VLOOKUP(I408,#REF!,2,FALSE))</f>
        <v>0</v>
      </c>
      <c r="J776" s="150">
        <f>IF(ISERROR(VLOOKUP(J408,#REF!,2,FALSE))=TRUE,J775,VLOOKUP(J408,#REF!,2,FALSE))</f>
        <v>0</v>
      </c>
      <c r="K776" s="150">
        <f>IF(ISERROR(VLOOKUP(K408,#REF!,2,FALSE))=TRUE,K775,VLOOKUP(K408,#REF!,2,FALSE))</f>
        <v>0</v>
      </c>
      <c r="L776" s="150">
        <f>IF(ISERROR(VLOOKUP(L408,#REF!,2,FALSE))=TRUE,L775,VLOOKUP(L408,#REF!,2,FALSE))</f>
        <v>0</v>
      </c>
      <c r="M776" s="150">
        <f>IF(ISERROR(VLOOKUP(M408,#REF!,2,FALSE))=TRUE,M775,VLOOKUP(M408,#REF!,2,FALSE))</f>
        <v>0</v>
      </c>
      <c r="N776" s="150">
        <f>IF(ISERROR(VLOOKUP(N408,#REF!,2,FALSE))=TRUE,N775,VLOOKUP(N408,#REF!,2,FALSE))</f>
        <v>0</v>
      </c>
      <c r="O776" s="150">
        <f>IF(ISERROR(VLOOKUP(O408,#REF!,2,FALSE))=TRUE,O775,VLOOKUP(O408,#REF!,2,FALSE))</f>
        <v>0</v>
      </c>
      <c r="P776" s="150">
        <f>IF(ISERROR(VLOOKUP(P408,#REF!,2,FALSE))=TRUE,P775,VLOOKUP(P408,#REF!,2,FALSE))</f>
        <v>0</v>
      </c>
      <c r="Q776" s="150">
        <f>IF(ISERROR(VLOOKUP(Q408,#REF!,2,FALSE))=TRUE,Q775,VLOOKUP(Q408,#REF!,2,FALSE))</f>
        <v>0</v>
      </c>
      <c r="R776" s="150">
        <f>IF(ISERROR(VLOOKUP(R408,#REF!,2,FALSE))=TRUE,R775,VLOOKUP(R408,#REF!,2,FALSE))</f>
        <v>0</v>
      </c>
      <c r="S776" s="150">
        <f>IF(ISERROR(VLOOKUP(S408,#REF!,2,FALSE))=TRUE,S775,VLOOKUP(S408,#REF!,2,FALSE))</f>
        <v>0</v>
      </c>
    </row>
    <row r="777" spans="2:19" s="8" customFormat="1" ht="30" customHeight="1">
      <c r="B777" s="28"/>
      <c r="C777" s="79"/>
      <c r="D777" s="79"/>
      <c r="E777" s="150">
        <f>IF(ISERROR(VLOOKUP(E409,#REF!,2,FALSE))=TRUE,E776,VLOOKUP(E409,#REF!,2,FALSE))</f>
        <v>0</v>
      </c>
      <c r="F777" s="150">
        <f>IF(ISERROR(VLOOKUP(F409,#REF!,2,FALSE))=TRUE,F776,VLOOKUP(F409,#REF!,2,FALSE))</f>
        <v>0</v>
      </c>
      <c r="G777" s="150">
        <f>IF(ISERROR(VLOOKUP(G409,#REF!,2,FALSE))=TRUE,G776,VLOOKUP(G409,#REF!,2,FALSE))</f>
        <v>0</v>
      </c>
      <c r="H777" s="150">
        <f>IF(ISERROR(VLOOKUP(H409,#REF!,2,FALSE))=TRUE,H776,VLOOKUP(H409,#REF!,2,FALSE))</f>
        <v>0</v>
      </c>
      <c r="I777" s="150">
        <f>IF(ISERROR(VLOOKUP(I409,#REF!,2,FALSE))=TRUE,I776,VLOOKUP(I409,#REF!,2,FALSE))</f>
        <v>0</v>
      </c>
      <c r="J777" s="150">
        <f>IF(ISERROR(VLOOKUP(J409,#REF!,2,FALSE))=TRUE,J776,VLOOKUP(J409,#REF!,2,FALSE))</f>
        <v>0</v>
      </c>
      <c r="K777" s="150">
        <f>IF(ISERROR(VLOOKUP(K409,#REF!,2,FALSE))=TRUE,K776,VLOOKUP(K409,#REF!,2,FALSE))</f>
        <v>0</v>
      </c>
      <c r="L777" s="150">
        <f>IF(ISERROR(VLOOKUP(L409,#REF!,2,FALSE))=TRUE,L776,VLOOKUP(L409,#REF!,2,FALSE))</f>
        <v>0</v>
      </c>
      <c r="M777" s="150">
        <f>IF(ISERROR(VLOOKUP(M409,#REF!,2,FALSE))=TRUE,M776,VLOOKUP(M409,#REF!,2,FALSE))</f>
        <v>0</v>
      </c>
      <c r="N777" s="150">
        <f>IF(ISERROR(VLOOKUP(N409,#REF!,2,FALSE))=TRUE,N776,VLOOKUP(N409,#REF!,2,FALSE))</f>
        <v>0</v>
      </c>
      <c r="O777" s="150">
        <f>IF(ISERROR(VLOOKUP(O409,#REF!,2,FALSE))=TRUE,O776,VLOOKUP(O409,#REF!,2,FALSE))</f>
        <v>0</v>
      </c>
      <c r="P777" s="150">
        <f>IF(ISERROR(VLOOKUP(P409,#REF!,2,FALSE))=TRUE,P776,VLOOKUP(P409,#REF!,2,FALSE))</f>
        <v>0</v>
      </c>
      <c r="Q777" s="150">
        <f>IF(ISERROR(VLOOKUP(Q409,#REF!,2,FALSE))=TRUE,Q776,VLOOKUP(Q409,#REF!,2,FALSE))</f>
        <v>0</v>
      </c>
      <c r="R777" s="150">
        <f>IF(ISERROR(VLOOKUP(R409,#REF!,2,FALSE))=TRUE,R776,VLOOKUP(R409,#REF!,2,FALSE))</f>
        <v>0</v>
      </c>
      <c r="S777" s="150">
        <f>IF(ISERROR(VLOOKUP(S409,#REF!,2,FALSE))=TRUE,S776,VLOOKUP(S409,#REF!,2,FALSE))</f>
        <v>0</v>
      </c>
    </row>
    <row r="778" spans="2:19" s="8" customFormat="1" ht="30" customHeight="1">
      <c r="B778" s="28"/>
      <c r="C778" s="79"/>
      <c r="D778" s="79"/>
      <c r="E778" s="150">
        <f>IF(ISERROR(VLOOKUP(E410,#REF!,2,FALSE))=TRUE,E777,VLOOKUP(E410,#REF!,2,FALSE))</f>
        <v>0</v>
      </c>
      <c r="F778" s="150">
        <f>IF(ISERROR(VLOOKUP(F410,#REF!,2,FALSE))=TRUE,F777,VLOOKUP(F410,#REF!,2,FALSE))</f>
        <v>0</v>
      </c>
      <c r="G778" s="150">
        <f>IF(ISERROR(VLOOKUP(G410,#REF!,2,FALSE))=TRUE,G777,VLOOKUP(G410,#REF!,2,FALSE))</f>
        <v>0</v>
      </c>
      <c r="H778" s="150">
        <f>IF(ISERROR(VLOOKUP(H410,#REF!,2,FALSE))=TRUE,H777,VLOOKUP(H410,#REF!,2,FALSE))</f>
        <v>0</v>
      </c>
      <c r="I778" s="150">
        <f>IF(ISERROR(VLOOKUP(I410,#REF!,2,FALSE))=TRUE,I777,VLOOKUP(I410,#REF!,2,FALSE))</f>
        <v>0</v>
      </c>
      <c r="J778" s="150">
        <f>IF(ISERROR(VLOOKUP(J410,#REF!,2,FALSE))=TRUE,J777,VLOOKUP(J410,#REF!,2,FALSE))</f>
        <v>0</v>
      </c>
      <c r="K778" s="150">
        <f>IF(ISERROR(VLOOKUP(K410,#REF!,2,FALSE))=TRUE,K777,VLOOKUP(K410,#REF!,2,FALSE))</f>
        <v>0</v>
      </c>
      <c r="L778" s="150">
        <f>IF(ISERROR(VLOOKUP(L410,#REF!,2,FALSE))=TRUE,L777,VLOOKUP(L410,#REF!,2,FALSE))</f>
        <v>0</v>
      </c>
      <c r="M778" s="150">
        <f>IF(ISERROR(VLOOKUP(M410,#REF!,2,FALSE))=TRUE,M777,VLOOKUP(M410,#REF!,2,FALSE))</f>
        <v>0</v>
      </c>
      <c r="N778" s="150">
        <f>IF(ISERROR(VLOOKUP(N410,#REF!,2,FALSE))=TRUE,N777,VLOOKUP(N410,#REF!,2,FALSE))</f>
        <v>0</v>
      </c>
      <c r="O778" s="150">
        <f>IF(ISERROR(VLOOKUP(O410,#REF!,2,FALSE))=TRUE,O777,VLOOKUP(O410,#REF!,2,FALSE))</f>
        <v>0</v>
      </c>
      <c r="P778" s="150">
        <f>IF(ISERROR(VLOOKUP(P410,#REF!,2,FALSE))=TRUE,P777,VLOOKUP(P410,#REF!,2,FALSE))</f>
        <v>0</v>
      </c>
      <c r="Q778" s="150">
        <f>IF(ISERROR(VLOOKUP(Q410,#REF!,2,FALSE))=TRUE,Q777,VLOOKUP(Q410,#REF!,2,FALSE))</f>
        <v>0</v>
      </c>
      <c r="R778" s="150">
        <f>IF(ISERROR(VLOOKUP(R410,#REF!,2,FALSE))=TRUE,R777,VLOOKUP(R410,#REF!,2,FALSE))</f>
        <v>0</v>
      </c>
      <c r="S778" s="150">
        <f>IF(ISERROR(VLOOKUP(S410,#REF!,2,FALSE))=TRUE,S777,VLOOKUP(S410,#REF!,2,FALSE))</f>
        <v>0</v>
      </c>
    </row>
    <row r="779" spans="2:19" s="8" customFormat="1" ht="30" customHeight="1">
      <c r="B779" s="28"/>
      <c r="C779" s="79"/>
      <c r="D779" s="79"/>
      <c r="E779" s="150">
        <f>IF(ISERROR(VLOOKUP(E411,#REF!,2,FALSE))=TRUE,E778,VLOOKUP(E411,#REF!,2,FALSE))</f>
        <v>0</v>
      </c>
      <c r="F779" s="150">
        <f>IF(ISERROR(VLOOKUP(F411,#REF!,2,FALSE))=TRUE,F778,VLOOKUP(F411,#REF!,2,FALSE))</f>
        <v>0</v>
      </c>
      <c r="G779" s="150">
        <f>IF(ISERROR(VLOOKUP(G411,#REF!,2,FALSE))=TRUE,G778,VLOOKUP(G411,#REF!,2,FALSE))</f>
        <v>0</v>
      </c>
      <c r="H779" s="150">
        <f>IF(ISERROR(VLOOKUP(H411,#REF!,2,FALSE))=TRUE,H778,VLOOKUP(H411,#REF!,2,FALSE))</f>
        <v>0</v>
      </c>
      <c r="I779" s="150">
        <f>IF(ISERROR(VLOOKUP(I411,#REF!,2,FALSE))=TRUE,I778,VLOOKUP(I411,#REF!,2,FALSE))</f>
        <v>0</v>
      </c>
      <c r="J779" s="150">
        <f>IF(ISERROR(VLOOKUP(J411,#REF!,2,FALSE))=TRUE,J778,VLOOKUP(J411,#REF!,2,FALSE))</f>
        <v>0</v>
      </c>
      <c r="K779" s="150">
        <f>IF(ISERROR(VLOOKUP(K411,#REF!,2,FALSE))=TRUE,K778,VLOOKUP(K411,#REF!,2,FALSE))</f>
        <v>0</v>
      </c>
      <c r="L779" s="150">
        <f>IF(ISERROR(VLOOKUP(L411,#REF!,2,FALSE))=TRUE,L778,VLOOKUP(L411,#REF!,2,FALSE))</f>
        <v>0</v>
      </c>
      <c r="M779" s="150">
        <f>IF(ISERROR(VLOOKUP(M411,#REF!,2,FALSE))=TRUE,M778,VLOOKUP(M411,#REF!,2,FALSE))</f>
        <v>0</v>
      </c>
      <c r="N779" s="150">
        <f>IF(ISERROR(VLOOKUP(N411,#REF!,2,FALSE))=TRUE,N778,VLOOKUP(N411,#REF!,2,FALSE))</f>
        <v>0</v>
      </c>
      <c r="O779" s="150">
        <f>IF(ISERROR(VLOOKUP(O411,#REF!,2,FALSE))=TRUE,O778,VLOOKUP(O411,#REF!,2,FALSE))</f>
        <v>0</v>
      </c>
      <c r="P779" s="150">
        <f>IF(ISERROR(VLOOKUP(P411,#REF!,2,FALSE))=TRUE,P778,VLOOKUP(P411,#REF!,2,FALSE))</f>
        <v>0</v>
      </c>
      <c r="Q779" s="150">
        <f>IF(ISERROR(VLOOKUP(Q411,#REF!,2,FALSE))=TRUE,Q778,VLOOKUP(Q411,#REF!,2,FALSE))</f>
        <v>0</v>
      </c>
      <c r="R779" s="150">
        <f>IF(ISERROR(VLOOKUP(R411,#REF!,2,FALSE))=TRUE,R778,VLOOKUP(R411,#REF!,2,FALSE))</f>
        <v>0</v>
      </c>
      <c r="S779" s="150">
        <f>IF(ISERROR(VLOOKUP(S411,#REF!,2,FALSE))=TRUE,S778,VLOOKUP(S411,#REF!,2,FALSE))</f>
        <v>0</v>
      </c>
    </row>
    <row r="780" spans="2:19" s="8" customFormat="1" ht="30" customHeight="1">
      <c r="B780" s="28"/>
      <c r="C780" s="79"/>
      <c r="D780" s="79"/>
      <c r="E780" s="150">
        <f>IF(ISERROR(VLOOKUP(E412,#REF!,2,FALSE))=TRUE,E779,VLOOKUP(E412,#REF!,2,FALSE))</f>
        <v>0</v>
      </c>
      <c r="F780" s="150">
        <f>IF(ISERROR(VLOOKUP(F412,#REF!,2,FALSE))=TRUE,F779,VLOOKUP(F412,#REF!,2,FALSE))</f>
        <v>0</v>
      </c>
      <c r="G780" s="150">
        <f>IF(ISERROR(VLOOKUP(G412,#REF!,2,FALSE))=TRUE,G779,VLOOKUP(G412,#REF!,2,FALSE))</f>
        <v>0</v>
      </c>
      <c r="H780" s="150">
        <f>IF(ISERROR(VLOOKUP(H412,#REF!,2,FALSE))=TRUE,H779,VLOOKUP(H412,#REF!,2,FALSE))</f>
        <v>0</v>
      </c>
      <c r="I780" s="150">
        <f>IF(ISERROR(VLOOKUP(I412,#REF!,2,FALSE))=TRUE,I779,VLOOKUP(I412,#REF!,2,FALSE))</f>
        <v>0</v>
      </c>
      <c r="J780" s="150">
        <f>IF(ISERROR(VLOOKUP(J412,#REF!,2,FALSE))=TRUE,J779,VLOOKUP(J412,#REF!,2,FALSE))</f>
        <v>0</v>
      </c>
      <c r="K780" s="150">
        <f>IF(ISERROR(VLOOKUP(K412,#REF!,2,FALSE))=TRUE,K779,VLOOKUP(K412,#REF!,2,FALSE))</f>
        <v>0</v>
      </c>
      <c r="L780" s="150">
        <f>IF(ISERROR(VLOOKUP(L412,#REF!,2,FALSE))=TRUE,L779,VLOOKUP(L412,#REF!,2,FALSE))</f>
        <v>0</v>
      </c>
      <c r="M780" s="150">
        <f>IF(ISERROR(VLOOKUP(M412,#REF!,2,FALSE))=TRUE,M779,VLOOKUP(M412,#REF!,2,FALSE))</f>
        <v>0</v>
      </c>
      <c r="N780" s="150">
        <f>IF(ISERROR(VLOOKUP(N412,#REF!,2,FALSE))=TRUE,N779,VLOOKUP(N412,#REF!,2,FALSE))</f>
        <v>0</v>
      </c>
      <c r="O780" s="150">
        <f>IF(ISERROR(VLOOKUP(O412,#REF!,2,FALSE))=TRUE,O779,VLOOKUP(O412,#REF!,2,FALSE))</f>
        <v>0</v>
      </c>
      <c r="P780" s="150">
        <f>IF(ISERROR(VLOOKUP(P412,#REF!,2,FALSE))=TRUE,P779,VLOOKUP(P412,#REF!,2,FALSE))</f>
        <v>0</v>
      </c>
      <c r="Q780" s="150">
        <f>IF(ISERROR(VLOOKUP(Q412,#REF!,2,FALSE))=TRUE,Q779,VLOOKUP(Q412,#REF!,2,FALSE))</f>
        <v>0</v>
      </c>
      <c r="R780" s="150">
        <f>IF(ISERROR(VLOOKUP(R412,#REF!,2,FALSE))=TRUE,R779,VLOOKUP(R412,#REF!,2,FALSE))</f>
        <v>0</v>
      </c>
      <c r="S780" s="150">
        <f>IF(ISERROR(VLOOKUP(S412,#REF!,2,FALSE))=TRUE,S779,VLOOKUP(S412,#REF!,2,FALSE))</f>
        <v>0</v>
      </c>
    </row>
    <row r="781" spans="2:19" s="8" customFormat="1" ht="30" customHeight="1">
      <c r="B781" s="28"/>
      <c r="C781" s="79"/>
      <c r="D781" s="79"/>
      <c r="E781" s="150">
        <f>IF(ISERROR(VLOOKUP(E413,#REF!,2,FALSE))=TRUE,E780,VLOOKUP(E413,#REF!,2,FALSE))</f>
        <v>0</v>
      </c>
      <c r="F781" s="150">
        <f>IF(ISERROR(VLOOKUP(F413,#REF!,2,FALSE))=TRUE,F780,VLOOKUP(F413,#REF!,2,FALSE))</f>
        <v>0</v>
      </c>
      <c r="G781" s="150">
        <f>IF(ISERROR(VLOOKUP(G413,#REF!,2,FALSE))=TRUE,G780,VLOOKUP(G413,#REF!,2,FALSE))</f>
        <v>0</v>
      </c>
      <c r="H781" s="150">
        <f>IF(ISERROR(VLOOKUP(H413,#REF!,2,FALSE))=TRUE,H780,VLOOKUP(H413,#REF!,2,FALSE))</f>
        <v>0</v>
      </c>
      <c r="I781" s="150">
        <f>IF(ISERROR(VLOOKUP(I413,#REF!,2,FALSE))=TRUE,I780,VLOOKUP(I413,#REF!,2,FALSE))</f>
        <v>0</v>
      </c>
      <c r="J781" s="150">
        <f>IF(ISERROR(VLOOKUP(J413,#REF!,2,FALSE))=TRUE,J780,VLOOKUP(J413,#REF!,2,FALSE))</f>
        <v>0</v>
      </c>
      <c r="K781" s="150">
        <f>IF(ISERROR(VLOOKUP(K413,#REF!,2,FALSE))=TRUE,K780,VLOOKUP(K413,#REF!,2,FALSE))</f>
        <v>0</v>
      </c>
      <c r="L781" s="150">
        <f>IF(ISERROR(VLOOKUP(L413,#REF!,2,FALSE))=TRUE,L780,VLOOKUP(L413,#REF!,2,FALSE))</f>
        <v>0</v>
      </c>
      <c r="M781" s="150">
        <f>IF(ISERROR(VLOOKUP(M413,#REF!,2,FALSE))=TRUE,M780,VLOOKUP(M413,#REF!,2,FALSE))</f>
        <v>0</v>
      </c>
      <c r="N781" s="150">
        <f>IF(ISERROR(VLOOKUP(N413,#REF!,2,FALSE))=TRUE,N780,VLOOKUP(N413,#REF!,2,FALSE))</f>
        <v>0</v>
      </c>
      <c r="O781" s="150">
        <f>IF(ISERROR(VLOOKUP(O413,#REF!,2,FALSE))=TRUE,O780,VLOOKUP(O413,#REF!,2,FALSE))</f>
        <v>0</v>
      </c>
      <c r="P781" s="150">
        <f>IF(ISERROR(VLOOKUP(P413,#REF!,2,FALSE))=TRUE,P780,VLOOKUP(P413,#REF!,2,FALSE))</f>
        <v>0</v>
      </c>
      <c r="Q781" s="150">
        <f>IF(ISERROR(VLOOKUP(Q413,#REF!,2,FALSE))=TRUE,Q780,VLOOKUP(Q413,#REF!,2,FALSE))</f>
        <v>0</v>
      </c>
      <c r="R781" s="150">
        <f>IF(ISERROR(VLOOKUP(R413,#REF!,2,FALSE))=TRUE,R780,VLOOKUP(R413,#REF!,2,FALSE))</f>
        <v>0</v>
      </c>
      <c r="S781" s="150">
        <f>IF(ISERROR(VLOOKUP(S413,#REF!,2,FALSE))=TRUE,S780,VLOOKUP(S413,#REF!,2,FALSE))</f>
        <v>0</v>
      </c>
    </row>
    <row r="782" spans="2:19" s="8" customFormat="1" ht="30" customHeight="1">
      <c r="B782" s="28"/>
      <c r="C782" s="79"/>
      <c r="D782" s="79"/>
      <c r="E782" s="150">
        <f>IF(ISERROR(VLOOKUP(E414,#REF!,2,FALSE))=TRUE,E781,VLOOKUP(E414,#REF!,2,FALSE))</f>
        <v>0</v>
      </c>
      <c r="F782" s="150">
        <f>IF(ISERROR(VLOOKUP(F414,#REF!,2,FALSE))=TRUE,F781,VLOOKUP(F414,#REF!,2,FALSE))</f>
        <v>0</v>
      </c>
      <c r="G782" s="150">
        <f>IF(ISERROR(VLOOKUP(G414,#REF!,2,FALSE))=TRUE,G781,VLOOKUP(G414,#REF!,2,FALSE))</f>
        <v>0</v>
      </c>
      <c r="H782" s="150">
        <f>IF(ISERROR(VLOOKUP(H414,#REF!,2,FALSE))=TRUE,H781,VLOOKUP(H414,#REF!,2,FALSE))</f>
        <v>0</v>
      </c>
      <c r="I782" s="150">
        <f>IF(ISERROR(VLOOKUP(I414,#REF!,2,FALSE))=TRUE,I781,VLOOKUP(I414,#REF!,2,FALSE))</f>
        <v>0</v>
      </c>
      <c r="J782" s="150">
        <f>IF(ISERROR(VLOOKUP(J414,#REF!,2,FALSE))=TRUE,J781,VLOOKUP(J414,#REF!,2,FALSE))</f>
        <v>0</v>
      </c>
      <c r="K782" s="150">
        <f>IF(ISERROR(VLOOKUP(K414,#REF!,2,FALSE))=TRUE,K781,VLOOKUP(K414,#REF!,2,FALSE))</f>
        <v>0</v>
      </c>
      <c r="L782" s="150">
        <f>IF(ISERROR(VLOOKUP(L414,#REF!,2,FALSE))=TRUE,L781,VLOOKUP(L414,#REF!,2,FALSE))</f>
        <v>0</v>
      </c>
      <c r="M782" s="150">
        <f>IF(ISERROR(VLOOKUP(M414,#REF!,2,FALSE))=TRUE,M781,VLOOKUP(M414,#REF!,2,FALSE))</f>
        <v>0</v>
      </c>
      <c r="N782" s="150">
        <f>IF(ISERROR(VLOOKUP(N414,#REF!,2,FALSE))=TRUE,N781,VLOOKUP(N414,#REF!,2,FALSE))</f>
        <v>0</v>
      </c>
      <c r="O782" s="150">
        <f>IF(ISERROR(VLOOKUP(O414,#REF!,2,FALSE))=TRUE,O781,VLOOKUP(O414,#REF!,2,FALSE))</f>
        <v>0</v>
      </c>
      <c r="P782" s="150">
        <f>IF(ISERROR(VLOOKUP(P414,#REF!,2,FALSE))=TRUE,P781,VLOOKUP(P414,#REF!,2,FALSE))</f>
        <v>0</v>
      </c>
      <c r="Q782" s="150">
        <f>IF(ISERROR(VLOOKUP(Q414,#REF!,2,FALSE))=TRUE,Q781,VLOOKUP(Q414,#REF!,2,FALSE))</f>
        <v>0</v>
      </c>
      <c r="R782" s="150">
        <f>IF(ISERROR(VLOOKUP(R414,#REF!,2,FALSE))=TRUE,R781,VLOOKUP(R414,#REF!,2,FALSE))</f>
        <v>0</v>
      </c>
      <c r="S782" s="150">
        <f>IF(ISERROR(VLOOKUP(S414,#REF!,2,FALSE))=TRUE,S781,VLOOKUP(S414,#REF!,2,FALSE))</f>
        <v>0</v>
      </c>
    </row>
    <row r="783" spans="2:19" s="8" customFormat="1" ht="30" customHeight="1">
      <c r="B783" s="28"/>
      <c r="C783" s="79"/>
      <c r="D783" s="79"/>
      <c r="E783" s="150">
        <f>IF(ISERROR(VLOOKUP(E415,#REF!,2,FALSE))=TRUE,E782,VLOOKUP(E415,#REF!,2,FALSE))</f>
        <v>0</v>
      </c>
      <c r="F783" s="150">
        <f>IF(ISERROR(VLOOKUP(F415,#REF!,2,FALSE))=TRUE,F782,VLOOKUP(F415,#REF!,2,FALSE))</f>
        <v>0</v>
      </c>
      <c r="G783" s="150">
        <f>IF(ISERROR(VLOOKUP(G415,#REF!,2,FALSE))=TRUE,G782,VLOOKUP(G415,#REF!,2,FALSE))</f>
        <v>0</v>
      </c>
      <c r="H783" s="150">
        <f>IF(ISERROR(VLOOKUP(H415,#REF!,2,FALSE))=TRUE,H782,VLOOKUP(H415,#REF!,2,FALSE))</f>
        <v>0</v>
      </c>
      <c r="I783" s="150">
        <f>IF(ISERROR(VLOOKUP(I415,#REF!,2,FALSE))=TRUE,I782,VLOOKUP(I415,#REF!,2,FALSE))</f>
        <v>0</v>
      </c>
      <c r="J783" s="150">
        <f>IF(ISERROR(VLOOKUP(J415,#REF!,2,FALSE))=TRUE,J782,VLOOKUP(J415,#REF!,2,FALSE))</f>
        <v>0</v>
      </c>
      <c r="K783" s="150">
        <f>IF(ISERROR(VLOOKUP(K415,#REF!,2,FALSE))=TRUE,K782,VLOOKUP(K415,#REF!,2,FALSE))</f>
        <v>0</v>
      </c>
      <c r="L783" s="150">
        <f>IF(ISERROR(VLOOKUP(L415,#REF!,2,FALSE))=TRUE,L782,VLOOKUP(L415,#REF!,2,FALSE))</f>
        <v>0</v>
      </c>
      <c r="M783" s="150">
        <f>IF(ISERROR(VLOOKUP(M415,#REF!,2,FALSE))=TRUE,M782,VLOOKUP(M415,#REF!,2,FALSE))</f>
        <v>0</v>
      </c>
      <c r="N783" s="150">
        <f>IF(ISERROR(VLOOKUP(N415,#REF!,2,FALSE))=TRUE,N782,VLOOKUP(N415,#REF!,2,FALSE))</f>
        <v>0</v>
      </c>
      <c r="O783" s="150">
        <f>IF(ISERROR(VLOOKUP(O415,#REF!,2,FALSE))=TRUE,O782,VLOOKUP(O415,#REF!,2,FALSE))</f>
        <v>0</v>
      </c>
      <c r="P783" s="150">
        <f>IF(ISERROR(VLOOKUP(P415,#REF!,2,FALSE))=TRUE,P782,VLOOKUP(P415,#REF!,2,FALSE))</f>
        <v>0</v>
      </c>
      <c r="Q783" s="150">
        <f>IF(ISERROR(VLOOKUP(Q415,#REF!,2,FALSE))=TRUE,Q782,VLOOKUP(Q415,#REF!,2,FALSE))</f>
        <v>0</v>
      </c>
      <c r="R783" s="150">
        <f>IF(ISERROR(VLOOKUP(R415,#REF!,2,FALSE))=TRUE,R782,VLOOKUP(R415,#REF!,2,FALSE))</f>
        <v>0</v>
      </c>
      <c r="S783" s="150">
        <f>IF(ISERROR(VLOOKUP(S415,#REF!,2,FALSE))=TRUE,S782,VLOOKUP(S415,#REF!,2,FALSE))</f>
        <v>0</v>
      </c>
    </row>
    <row r="784" spans="2:19" s="8" customFormat="1" ht="30" customHeight="1">
      <c r="B784" s="28"/>
      <c r="C784" s="79"/>
      <c r="D784" s="79"/>
      <c r="E784" s="150">
        <f>IF(ISERROR(VLOOKUP(E416,#REF!,2,FALSE))=TRUE,E783,VLOOKUP(E416,#REF!,2,FALSE))</f>
        <v>0</v>
      </c>
      <c r="F784" s="280"/>
      <c r="G784" s="280"/>
      <c r="H784" s="280"/>
      <c r="I784" s="150">
        <f>IF(ISERROR(VLOOKUP(I416,#REF!,2,FALSE))=TRUE,I783,VLOOKUP(I416,#REF!,2,FALSE))</f>
        <v>0</v>
      </c>
      <c r="J784" s="280"/>
      <c r="K784" s="280"/>
      <c r="L784" s="280"/>
      <c r="M784" s="150">
        <f>IF(ISERROR(VLOOKUP(M416,#REF!,2,FALSE))=TRUE,M783,VLOOKUP(M416,#REF!,2,FALSE))</f>
        <v>0</v>
      </c>
      <c r="N784" s="280"/>
      <c r="O784" s="280"/>
      <c r="P784" s="280"/>
      <c r="Q784" s="150">
        <f>IF(ISERROR(VLOOKUP(Q416,#REF!,2,FALSE))=TRUE,Q783,VLOOKUP(Q416,#REF!,2,FALSE))</f>
        <v>0</v>
      </c>
      <c r="R784" s="280"/>
      <c r="S784" s="280"/>
    </row>
    <row r="785" spans="2:19" s="8" customFormat="1" ht="30" customHeight="1">
      <c r="B785" s="28"/>
      <c r="C785" s="79"/>
      <c r="D785" s="79"/>
      <c r="E785" s="150">
        <f>IF(ISERROR(VLOOKUP(E417,#REF!,2,FALSE))=TRUE,E784,VLOOKUP(E417,#REF!,2,FALSE))</f>
        <v>0</v>
      </c>
      <c r="F785" s="150">
        <f>IF(ISERROR(VLOOKUP(F417,#REF!,2,FALSE))=TRUE,F783,VLOOKUP(F417,#REF!,2,FALSE))</f>
        <v>0</v>
      </c>
      <c r="G785" s="150">
        <f>IF(ISERROR(VLOOKUP(G417,#REF!,2,FALSE))=TRUE,G783,VLOOKUP(G417,#REF!,2,FALSE))</f>
        <v>0</v>
      </c>
      <c r="H785" s="150">
        <f>IF(ISERROR(VLOOKUP(H417,#REF!,2,FALSE))=TRUE,H783,VLOOKUP(H417,#REF!,2,FALSE))</f>
        <v>0</v>
      </c>
      <c r="I785" s="150">
        <f>IF(ISERROR(VLOOKUP(I417,#REF!,2,FALSE))=TRUE,I784,VLOOKUP(I417,#REF!,2,FALSE))</f>
        <v>0</v>
      </c>
      <c r="J785" s="150">
        <f>IF(ISERROR(VLOOKUP(J417,#REF!,2,FALSE))=TRUE,J783,VLOOKUP(J417,#REF!,2,FALSE))</f>
        <v>0</v>
      </c>
      <c r="K785" s="150">
        <f>IF(ISERROR(VLOOKUP(K417,#REF!,2,FALSE))=TRUE,K783,VLOOKUP(K417,#REF!,2,FALSE))</f>
        <v>0</v>
      </c>
      <c r="L785" s="150">
        <f>IF(ISERROR(VLOOKUP(L417,#REF!,2,FALSE))=TRUE,L783,VLOOKUP(L417,#REF!,2,FALSE))</f>
        <v>0</v>
      </c>
      <c r="M785" s="150">
        <f>IF(ISERROR(VLOOKUP(M417,#REF!,2,FALSE))=TRUE,M784,VLOOKUP(M417,#REF!,2,FALSE))</f>
        <v>0</v>
      </c>
      <c r="N785" s="150">
        <f>IF(ISERROR(VLOOKUP(N417,#REF!,2,FALSE))=TRUE,N783,VLOOKUP(N417,#REF!,2,FALSE))</f>
        <v>0</v>
      </c>
      <c r="O785" s="150">
        <f>IF(ISERROR(VLOOKUP(O417,#REF!,2,FALSE))=TRUE,O783,VLOOKUP(O417,#REF!,2,FALSE))</f>
        <v>0</v>
      </c>
      <c r="P785" s="150">
        <f>IF(ISERROR(VLOOKUP(P417,#REF!,2,FALSE))=TRUE,P783,VLOOKUP(P417,#REF!,2,FALSE))</f>
        <v>0</v>
      </c>
      <c r="Q785" s="150">
        <f>IF(ISERROR(VLOOKUP(Q417,#REF!,2,FALSE))=TRUE,Q784,VLOOKUP(Q417,#REF!,2,FALSE))</f>
        <v>0</v>
      </c>
      <c r="R785" s="150">
        <f>IF(ISERROR(VLOOKUP(R417,#REF!,2,FALSE))=TRUE,R783,VLOOKUP(R417,#REF!,2,FALSE))</f>
        <v>0</v>
      </c>
      <c r="S785" s="150">
        <f>IF(ISERROR(VLOOKUP(S417,#REF!,2,FALSE))=TRUE,S783,VLOOKUP(S417,#REF!,2,FALSE))</f>
        <v>0</v>
      </c>
    </row>
    <row r="786" spans="2:19" s="8" customFormat="1" ht="30" customHeight="1">
      <c r="B786" s="28"/>
      <c r="C786" s="79"/>
      <c r="D786" s="79"/>
      <c r="E786" s="150">
        <f>IF(ISERROR(VLOOKUP(E418,#REF!,2,FALSE))=TRUE,E785,VLOOKUP(E418,#REF!,2,FALSE))</f>
        <v>0</v>
      </c>
      <c r="F786" s="150">
        <f>IF(ISERROR(VLOOKUP(F418,#REF!,2,FALSE))=TRUE,F785,VLOOKUP(F418,#REF!,2,FALSE))</f>
        <v>0</v>
      </c>
      <c r="G786" s="150">
        <f>IF(ISERROR(VLOOKUP(G418,#REF!,2,FALSE))=TRUE,G785,VLOOKUP(G418,#REF!,2,FALSE))</f>
        <v>0</v>
      </c>
      <c r="H786" s="150">
        <f>IF(ISERROR(VLOOKUP(H418,#REF!,2,FALSE))=TRUE,H785,VLOOKUP(H418,#REF!,2,FALSE))</f>
        <v>0</v>
      </c>
      <c r="I786" s="150">
        <f>IF(ISERROR(VLOOKUP(I418,#REF!,2,FALSE))=TRUE,I785,VLOOKUP(I418,#REF!,2,FALSE))</f>
        <v>0</v>
      </c>
      <c r="J786" s="150">
        <f>IF(ISERROR(VLOOKUP(J418,#REF!,2,FALSE))=TRUE,J785,VLOOKUP(J418,#REF!,2,FALSE))</f>
        <v>0</v>
      </c>
      <c r="K786" s="150">
        <f>IF(ISERROR(VLOOKUP(K418,#REF!,2,FALSE))=TRUE,K785,VLOOKUP(K418,#REF!,2,FALSE))</f>
        <v>0</v>
      </c>
      <c r="L786" s="150">
        <f>IF(ISERROR(VLOOKUP(L418,#REF!,2,FALSE))=TRUE,L785,VLOOKUP(L418,#REF!,2,FALSE))</f>
        <v>0</v>
      </c>
      <c r="M786" s="150">
        <f>IF(ISERROR(VLOOKUP(M418,#REF!,2,FALSE))=TRUE,M785,VLOOKUP(M418,#REF!,2,FALSE))</f>
        <v>0</v>
      </c>
      <c r="N786" s="150">
        <f>IF(ISERROR(VLOOKUP(N418,#REF!,2,FALSE))=TRUE,N785,VLOOKUP(N418,#REF!,2,FALSE))</f>
        <v>0</v>
      </c>
      <c r="O786" s="150">
        <f>IF(ISERROR(VLOOKUP(O418,#REF!,2,FALSE))=TRUE,O785,VLOOKUP(O418,#REF!,2,FALSE))</f>
        <v>0</v>
      </c>
      <c r="P786" s="150">
        <f>IF(ISERROR(VLOOKUP(P418,#REF!,2,FALSE))=TRUE,P785,VLOOKUP(P418,#REF!,2,FALSE))</f>
        <v>0</v>
      </c>
      <c r="Q786" s="150">
        <f>IF(ISERROR(VLOOKUP(Q418,#REF!,2,FALSE))=TRUE,Q785,VLOOKUP(Q418,#REF!,2,FALSE))</f>
        <v>0</v>
      </c>
      <c r="R786" s="150">
        <f>IF(ISERROR(VLOOKUP(R418,#REF!,2,FALSE))=TRUE,R785,VLOOKUP(R418,#REF!,2,FALSE))</f>
        <v>0</v>
      </c>
      <c r="S786" s="150">
        <f>IF(ISERROR(VLOOKUP(S418,#REF!,2,FALSE))=TRUE,S785,VLOOKUP(S418,#REF!,2,FALSE))</f>
        <v>0</v>
      </c>
    </row>
    <row r="787" spans="2:19" s="8" customFormat="1" ht="30" customHeight="1">
      <c r="B787" s="28"/>
      <c r="C787" s="79"/>
      <c r="D787" s="79"/>
      <c r="E787" s="150">
        <f>IF(ISERROR(VLOOKUP(E419,#REF!,2,FALSE))=TRUE,E786,VLOOKUP(E419,#REF!,2,FALSE))</f>
        <v>0</v>
      </c>
      <c r="F787" s="150">
        <f>IF(ISERROR(VLOOKUP(F419,#REF!,2,FALSE))=TRUE,F786,VLOOKUP(F419,#REF!,2,FALSE))</f>
        <v>0</v>
      </c>
      <c r="G787" s="150">
        <f>IF(ISERROR(VLOOKUP(G419,#REF!,2,FALSE))=TRUE,G786,VLOOKUP(G419,#REF!,2,FALSE))</f>
        <v>0</v>
      </c>
      <c r="H787" s="150">
        <f>IF(ISERROR(VLOOKUP(H419,#REF!,2,FALSE))=TRUE,H786,VLOOKUP(H419,#REF!,2,FALSE))</f>
        <v>0</v>
      </c>
      <c r="I787" s="150">
        <f>IF(ISERROR(VLOOKUP(I419,#REF!,2,FALSE))=TRUE,I786,VLOOKUP(I419,#REF!,2,FALSE))</f>
        <v>0</v>
      </c>
      <c r="J787" s="150">
        <f>IF(ISERROR(VLOOKUP(J419,#REF!,2,FALSE))=TRUE,J786,VLOOKUP(J419,#REF!,2,FALSE))</f>
        <v>0</v>
      </c>
      <c r="K787" s="150">
        <f>IF(ISERROR(VLOOKUP(K419,#REF!,2,FALSE))=TRUE,K786,VLOOKUP(K419,#REF!,2,FALSE))</f>
        <v>0</v>
      </c>
      <c r="L787" s="150">
        <f>IF(ISERROR(VLOOKUP(L419,#REF!,2,FALSE))=TRUE,L786,VLOOKUP(L419,#REF!,2,FALSE))</f>
        <v>0</v>
      </c>
      <c r="M787" s="150">
        <f>IF(ISERROR(VLOOKUP(M419,#REF!,2,FALSE))=TRUE,M786,VLOOKUP(M419,#REF!,2,FALSE))</f>
        <v>0</v>
      </c>
      <c r="N787" s="150">
        <f>IF(ISERROR(VLOOKUP(N419,#REF!,2,FALSE))=TRUE,N786,VLOOKUP(N419,#REF!,2,FALSE))</f>
        <v>0</v>
      </c>
      <c r="O787" s="150">
        <f>IF(ISERROR(VLOOKUP(O419,#REF!,2,FALSE))=TRUE,O786,VLOOKUP(O419,#REF!,2,FALSE))</f>
        <v>0</v>
      </c>
      <c r="P787" s="150">
        <f>IF(ISERROR(VLOOKUP(P419,#REF!,2,FALSE))=TRUE,P786,VLOOKUP(P419,#REF!,2,FALSE))</f>
        <v>0</v>
      </c>
      <c r="Q787" s="150">
        <f>IF(ISERROR(VLOOKUP(Q419,#REF!,2,FALSE))=TRUE,Q786,VLOOKUP(Q419,#REF!,2,FALSE))</f>
        <v>0</v>
      </c>
      <c r="R787" s="150">
        <f>IF(ISERROR(VLOOKUP(R419,#REF!,2,FALSE))=TRUE,R786,VLOOKUP(R419,#REF!,2,FALSE))</f>
        <v>0</v>
      </c>
      <c r="S787" s="150">
        <f>IF(ISERROR(VLOOKUP(S419,#REF!,2,FALSE))=TRUE,S786,VLOOKUP(S419,#REF!,2,FALSE))</f>
        <v>0</v>
      </c>
    </row>
    <row r="788" spans="2:19" s="8" customFormat="1" ht="30" customHeight="1">
      <c r="B788" s="28"/>
      <c r="C788" s="79"/>
      <c r="D788" s="79"/>
      <c r="E788" s="150">
        <f>IF(ISERROR(VLOOKUP(E420,#REF!,2,FALSE))=TRUE,E787,VLOOKUP(E420,#REF!,2,FALSE))</f>
        <v>0</v>
      </c>
      <c r="F788" s="150">
        <f>IF(ISERROR(VLOOKUP(F420,#REF!,2,FALSE))=TRUE,F787,VLOOKUP(F420,#REF!,2,FALSE))</f>
        <v>0</v>
      </c>
      <c r="G788" s="150">
        <f>IF(ISERROR(VLOOKUP(G420,#REF!,2,FALSE))=TRUE,G787,VLOOKUP(G420,#REF!,2,FALSE))</f>
        <v>0</v>
      </c>
      <c r="H788" s="150">
        <f>IF(ISERROR(VLOOKUP(H420,#REF!,2,FALSE))=TRUE,H787,VLOOKUP(H420,#REF!,2,FALSE))</f>
        <v>0</v>
      </c>
      <c r="I788" s="150">
        <f>IF(ISERROR(VLOOKUP(I420,#REF!,2,FALSE))=TRUE,I787,VLOOKUP(I420,#REF!,2,FALSE))</f>
        <v>0</v>
      </c>
      <c r="J788" s="150">
        <f>IF(ISERROR(VLOOKUP(J420,#REF!,2,FALSE))=TRUE,J787,VLOOKUP(J420,#REF!,2,FALSE))</f>
        <v>0</v>
      </c>
      <c r="K788" s="150">
        <f>IF(ISERROR(VLOOKUP(K420,#REF!,2,FALSE))=TRUE,K787,VLOOKUP(K420,#REF!,2,FALSE))</f>
        <v>0</v>
      </c>
      <c r="L788" s="150">
        <f>IF(ISERROR(VLOOKUP(L420,#REF!,2,FALSE))=TRUE,L787,VLOOKUP(L420,#REF!,2,FALSE))</f>
        <v>0</v>
      </c>
      <c r="M788" s="150">
        <f>IF(ISERROR(VLOOKUP(M420,#REF!,2,FALSE))=TRUE,M787,VLOOKUP(M420,#REF!,2,FALSE))</f>
        <v>0</v>
      </c>
      <c r="N788" s="150">
        <f>IF(ISERROR(VLOOKUP(N420,#REF!,2,FALSE))=TRUE,N787,VLOOKUP(N420,#REF!,2,FALSE))</f>
        <v>0</v>
      </c>
      <c r="O788" s="150">
        <f>IF(ISERROR(VLOOKUP(O420,#REF!,2,FALSE))=TRUE,O787,VLOOKUP(O420,#REF!,2,FALSE))</f>
        <v>0</v>
      </c>
      <c r="P788" s="150">
        <f>IF(ISERROR(VLOOKUP(P420,#REF!,2,FALSE))=TRUE,P787,VLOOKUP(P420,#REF!,2,FALSE))</f>
        <v>0</v>
      </c>
      <c r="Q788" s="150">
        <f>IF(ISERROR(VLOOKUP(Q420,#REF!,2,FALSE))=TRUE,Q787,VLOOKUP(Q420,#REF!,2,FALSE))</f>
        <v>0</v>
      </c>
      <c r="R788" s="150">
        <f>IF(ISERROR(VLOOKUP(R420,#REF!,2,FALSE))=TRUE,R787,VLOOKUP(R420,#REF!,2,FALSE))</f>
        <v>0</v>
      </c>
      <c r="S788" s="150">
        <f>IF(ISERROR(VLOOKUP(S420,#REF!,2,FALSE))=TRUE,S787,VLOOKUP(S420,#REF!,2,FALSE))</f>
        <v>0</v>
      </c>
    </row>
    <row r="789" spans="2:19" s="8" customFormat="1" ht="30" customHeight="1">
      <c r="B789" s="28"/>
      <c r="C789" s="79"/>
      <c r="D789" s="79"/>
      <c r="E789" s="150">
        <f>IF(ISERROR(VLOOKUP(E421,#REF!,2,FALSE))=TRUE,E788,VLOOKUP(E421,#REF!,2,FALSE))</f>
        <v>0</v>
      </c>
      <c r="F789" s="150">
        <f>IF(ISERROR(VLOOKUP(F421,#REF!,2,FALSE))=TRUE,F788,VLOOKUP(F421,#REF!,2,FALSE))</f>
        <v>0</v>
      </c>
      <c r="G789" s="150">
        <f>IF(ISERROR(VLOOKUP(G421,#REF!,2,FALSE))=TRUE,G788,VLOOKUP(G421,#REF!,2,FALSE))</f>
        <v>0</v>
      </c>
      <c r="H789" s="150">
        <f>IF(ISERROR(VLOOKUP(H421,#REF!,2,FALSE))=TRUE,H788,VLOOKUP(H421,#REF!,2,FALSE))</f>
        <v>0</v>
      </c>
      <c r="I789" s="150">
        <f>IF(ISERROR(VLOOKUP(I421,#REF!,2,FALSE))=TRUE,I788,VLOOKUP(I421,#REF!,2,FALSE))</f>
        <v>0</v>
      </c>
      <c r="J789" s="150">
        <f>IF(ISERROR(VLOOKUP(J421,#REF!,2,FALSE))=TRUE,J788,VLOOKUP(J421,#REF!,2,FALSE))</f>
        <v>0</v>
      </c>
      <c r="K789" s="150">
        <f>IF(ISERROR(VLOOKUP(K421,#REF!,2,FALSE))=TRUE,K788,VLOOKUP(K421,#REF!,2,FALSE))</f>
        <v>0</v>
      </c>
      <c r="L789" s="150">
        <f>IF(ISERROR(VLOOKUP(L421,#REF!,2,FALSE))=TRUE,L788,VLOOKUP(L421,#REF!,2,FALSE))</f>
        <v>0</v>
      </c>
      <c r="M789" s="150">
        <f>IF(ISERROR(VLOOKUP(M421,#REF!,2,FALSE))=TRUE,M788,VLOOKUP(M421,#REF!,2,FALSE))</f>
        <v>0</v>
      </c>
      <c r="N789" s="150">
        <f>IF(ISERROR(VLOOKUP(N421,#REF!,2,FALSE))=TRUE,N788,VLOOKUP(N421,#REF!,2,FALSE))</f>
        <v>0</v>
      </c>
      <c r="O789" s="150">
        <f>IF(ISERROR(VLOOKUP(O421,#REF!,2,FALSE))=TRUE,O788,VLOOKUP(O421,#REF!,2,FALSE))</f>
        <v>0</v>
      </c>
      <c r="P789" s="150">
        <f>IF(ISERROR(VLOOKUP(P421,#REF!,2,FALSE))=TRUE,P788,VLOOKUP(P421,#REF!,2,FALSE))</f>
        <v>0</v>
      </c>
      <c r="Q789" s="150">
        <f>IF(ISERROR(VLOOKUP(Q421,#REF!,2,FALSE))=TRUE,Q788,VLOOKUP(Q421,#REF!,2,FALSE))</f>
        <v>0</v>
      </c>
      <c r="R789" s="150">
        <f>IF(ISERROR(VLOOKUP(R421,#REF!,2,FALSE))=TRUE,R788,VLOOKUP(R421,#REF!,2,FALSE))</f>
        <v>0</v>
      </c>
      <c r="S789" s="150">
        <f>IF(ISERROR(VLOOKUP(S421,#REF!,2,FALSE))=TRUE,S788,VLOOKUP(S421,#REF!,2,FALSE))</f>
        <v>0</v>
      </c>
    </row>
    <row r="790" spans="2:19" s="8" customFormat="1" ht="30" customHeight="1">
      <c r="B790" s="28"/>
      <c r="C790" s="79"/>
      <c r="D790" s="79"/>
      <c r="E790" s="150">
        <f>IF(ISERROR(VLOOKUP(E422,#REF!,2,FALSE))=TRUE,E789,VLOOKUP(E422,#REF!,2,FALSE))</f>
        <v>0</v>
      </c>
      <c r="F790" s="150">
        <f>IF(ISERROR(VLOOKUP(F422,#REF!,2,FALSE))=TRUE,F789,VLOOKUP(F422,#REF!,2,FALSE))</f>
        <v>0</v>
      </c>
      <c r="G790" s="150">
        <f>IF(ISERROR(VLOOKUP(G422,#REF!,2,FALSE))=TRUE,G789,VLOOKUP(G422,#REF!,2,FALSE))</f>
        <v>0</v>
      </c>
      <c r="H790" s="150">
        <f>IF(ISERROR(VLOOKUP(H422,#REF!,2,FALSE))=TRUE,H789,VLOOKUP(H422,#REF!,2,FALSE))</f>
        <v>0</v>
      </c>
      <c r="I790" s="150">
        <f>IF(ISERROR(VLOOKUP(I422,#REF!,2,FALSE))=TRUE,I789,VLOOKUP(I422,#REF!,2,FALSE))</f>
        <v>0</v>
      </c>
      <c r="J790" s="150">
        <f>IF(ISERROR(VLOOKUP(J422,#REF!,2,FALSE))=TRUE,J789,VLOOKUP(J422,#REF!,2,FALSE))</f>
        <v>0</v>
      </c>
      <c r="K790" s="150">
        <f>IF(ISERROR(VLOOKUP(K422,#REF!,2,FALSE))=TRUE,K789,VLOOKUP(K422,#REF!,2,FALSE))</f>
        <v>0</v>
      </c>
      <c r="L790" s="150">
        <f>IF(ISERROR(VLOOKUP(L422,#REF!,2,FALSE))=TRUE,L789,VLOOKUP(L422,#REF!,2,FALSE))</f>
        <v>0</v>
      </c>
      <c r="M790" s="150">
        <f>IF(ISERROR(VLOOKUP(M422,#REF!,2,FALSE))=TRUE,M789,VLOOKUP(M422,#REF!,2,FALSE))</f>
        <v>0</v>
      </c>
      <c r="N790" s="150">
        <f>IF(ISERROR(VLOOKUP(N422,#REF!,2,FALSE))=TRUE,N789,VLOOKUP(N422,#REF!,2,FALSE))</f>
        <v>0</v>
      </c>
      <c r="O790" s="150">
        <f>IF(ISERROR(VLOOKUP(O422,#REF!,2,FALSE))=TRUE,O789,VLOOKUP(O422,#REF!,2,FALSE))</f>
        <v>0</v>
      </c>
      <c r="P790" s="150">
        <f>IF(ISERROR(VLOOKUP(P422,#REF!,2,FALSE))=TRUE,P789,VLOOKUP(P422,#REF!,2,FALSE))</f>
        <v>0</v>
      </c>
      <c r="Q790" s="150">
        <f>IF(ISERROR(VLOOKUP(Q422,#REF!,2,FALSE))=TRUE,Q789,VLOOKUP(Q422,#REF!,2,FALSE))</f>
        <v>0</v>
      </c>
      <c r="R790" s="150">
        <f>IF(ISERROR(VLOOKUP(R422,#REF!,2,FALSE))=TRUE,R789,VLOOKUP(R422,#REF!,2,FALSE))</f>
        <v>0</v>
      </c>
      <c r="S790" s="150">
        <f>IF(ISERROR(VLOOKUP(S422,#REF!,2,FALSE))=TRUE,S789,VLOOKUP(S422,#REF!,2,FALSE))</f>
        <v>0</v>
      </c>
    </row>
    <row r="791" spans="2:19" s="8" customFormat="1" ht="30" customHeight="1">
      <c r="B791" s="28"/>
      <c r="C791" s="79"/>
      <c r="D791" s="79"/>
      <c r="E791" s="150">
        <f>IF(ISERROR(VLOOKUP(E423,#REF!,2,FALSE))=TRUE,E790,VLOOKUP(E423,#REF!,2,FALSE))</f>
        <v>0</v>
      </c>
      <c r="F791" s="150">
        <f>IF(ISERROR(VLOOKUP(F423,#REF!,2,FALSE))=TRUE,F790,VLOOKUP(F423,#REF!,2,FALSE))</f>
        <v>0</v>
      </c>
      <c r="G791" s="150">
        <f>IF(ISERROR(VLOOKUP(G423,#REF!,2,FALSE))=TRUE,G790,VLOOKUP(G423,#REF!,2,FALSE))</f>
        <v>0</v>
      </c>
      <c r="H791" s="150">
        <f>IF(ISERROR(VLOOKUP(H423,#REF!,2,FALSE))=TRUE,H790,VLOOKUP(H423,#REF!,2,FALSE))</f>
        <v>0</v>
      </c>
      <c r="I791" s="150">
        <f>IF(ISERROR(VLOOKUP(I423,#REF!,2,FALSE))=TRUE,I790,VLOOKUP(I423,#REF!,2,FALSE))</f>
        <v>0</v>
      </c>
      <c r="J791" s="150">
        <f>IF(ISERROR(VLOOKUP(J423,#REF!,2,FALSE))=TRUE,J790,VLOOKUP(J423,#REF!,2,FALSE))</f>
        <v>0</v>
      </c>
      <c r="K791" s="150">
        <f>IF(ISERROR(VLOOKUP(K423,#REF!,2,FALSE))=TRUE,K790,VLOOKUP(K423,#REF!,2,FALSE))</f>
        <v>0</v>
      </c>
      <c r="L791" s="150">
        <f>IF(ISERROR(VLOOKUP(L423,#REF!,2,FALSE))=TRUE,L790,VLOOKUP(L423,#REF!,2,FALSE))</f>
        <v>0</v>
      </c>
      <c r="M791" s="150">
        <f>IF(ISERROR(VLOOKUP(M423,#REF!,2,FALSE))=TRUE,M790,VLOOKUP(M423,#REF!,2,FALSE))</f>
        <v>0</v>
      </c>
      <c r="N791" s="150">
        <f>IF(ISERROR(VLOOKUP(N423,#REF!,2,FALSE))=TRUE,N790,VLOOKUP(N423,#REF!,2,FALSE))</f>
        <v>0</v>
      </c>
      <c r="O791" s="150">
        <f>IF(ISERROR(VLOOKUP(O423,#REF!,2,FALSE))=TRUE,O790,VLOOKUP(O423,#REF!,2,FALSE))</f>
        <v>0</v>
      </c>
      <c r="P791" s="150">
        <f>IF(ISERROR(VLOOKUP(P423,#REF!,2,FALSE))=TRUE,P790,VLOOKUP(P423,#REF!,2,FALSE))</f>
        <v>0</v>
      </c>
      <c r="Q791" s="150">
        <f>IF(ISERROR(VLOOKUP(Q423,#REF!,2,FALSE))=TRUE,Q790,VLOOKUP(Q423,#REF!,2,FALSE))</f>
        <v>0</v>
      </c>
      <c r="R791" s="150">
        <f>IF(ISERROR(VLOOKUP(R423,#REF!,2,FALSE))=TRUE,R790,VLOOKUP(R423,#REF!,2,FALSE))</f>
        <v>0</v>
      </c>
      <c r="S791" s="150">
        <f>IF(ISERROR(VLOOKUP(S423,#REF!,2,FALSE))=TRUE,S790,VLOOKUP(S423,#REF!,2,FALSE))</f>
        <v>0</v>
      </c>
    </row>
    <row r="792" spans="2:19" s="8" customFormat="1" ht="30" customHeight="1">
      <c r="B792" s="28"/>
      <c r="C792" s="79"/>
      <c r="D792" s="79"/>
      <c r="E792" s="150">
        <f>IF(ISERROR(VLOOKUP(E424,#REF!,2,FALSE))=TRUE,E791,VLOOKUP(E424,#REF!,2,FALSE))</f>
        <v>0</v>
      </c>
      <c r="F792" s="150">
        <f>IF(ISERROR(VLOOKUP(F424,#REF!,2,FALSE))=TRUE,F791,VLOOKUP(F424,#REF!,2,FALSE))</f>
        <v>0</v>
      </c>
      <c r="G792" s="150">
        <f>IF(ISERROR(VLOOKUP(G424,#REF!,2,FALSE))=TRUE,G791,VLOOKUP(G424,#REF!,2,FALSE))</f>
        <v>0</v>
      </c>
      <c r="H792" s="150">
        <f>IF(ISERROR(VLOOKUP(H424,#REF!,2,FALSE))=TRUE,H791,VLOOKUP(H424,#REF!,2,FALSE))</f>
        <v>0</v>
      </c>
      <c r="I792" s="150">
        <f>IF(ISERROR(VLOOKUP(I424,#REF!,2,FALSE))=TRUE,I791,VLOOKUP(I424,#REF!,2,FALSE))</f>
        <v>0</v>
      </c>
      <c r="J792" s="150">
        <f>IF(ISERROR(VLOOKUP(J424,#REF!,2,FALSE))=TRUE,J791,VLOOKUP(J424,#REF!,2,FALSE))</f>
        <v>0</v>
      </c>
      <c r="K792" s="150">
        <f>IF(ISERROR(VLOOKUP(K424,#REF!,2,FALSE))=TRUE,K791,VLOOKUP(K424,#REF!,2,FALSE))</f>
        <v>0</v>
      </c>
      <c r="L792" s="150">
        <f>IF(ISERROR(VLOOKUP(L424,#REF!,2,FALSE))=TRUE,L791,VLOOKUP(L424,#REF!,2,FALSE))</f>
        <v>0</v>
      </c>
      <c r="M792" s="150">
        <f>IF(ISERROR(VLOOKUP(M424,#REF!,2,FALSE))=TRUE,M791,VLOOKUP(M424,#REF!,2,FALSE))</f>
        <v>0</v>
      </c>
      <c r="N792" s="150">
        <f>IF(ISERROR(VLOOKUP(N424,#REF!,2,FALSE))=TRUE,N791,VLOOKUP(N424,#REF!,2,FALSE))</f>
        <v>0</v>
      </c>
      <c r="O792" s="150">
        <f>IF(ISERROR(VLOOKUP(O424,#REF!,2,FALSE))=TRUE,O791,VLOOKUP(O424,#REF!,2,FALSE))</f>
        <v>0</v>
      </c>
      <c r="P792" s="150">
        <f>IF(ISERROR(VLOOKUP(P424,#REF!,2,FALSE))=TRUE,P791,VLOOKUP(P424,#REF!,2,FALSE))</f>
        <v>0</v>
      </c>
      <c r="Q792" s="150">
        <f>IF(ISERROR(VLOOKUP(Q424,#REF!,2,FALSE))=TRUE,Q791,VLOOKUP(Q424,#REF!,2,FALSE))</f>
        <v>0</v>
      </c>
      <c r="R792" s="150">
        <f>IF(ISERROR(VLOOKUP(R424,#REF!,2,FALSE))=TRUE,R791,VLOOKUP(R424,#REF!,2,FALSE))</f>
        <v>0</v>
      </c>
      <c r="S792" s="150">
        <f>IF(ISERROR(VLOOKUP(S424,#REF!,2,FALSE))=TRUE,S791,VLOOKUP(S424,#REF!,2,FALSE))</f>
        <v>0</v>
      </c>
    </row>
    <row r="793" spans="2:19" s="8" customFormat="1" ht="30" customHeight="1">
      <c r="B793" s="28"/>
      <c r="C793" s="79"/>
      <c r="D793" s="79"/>
      <c r="E793" s="150">
        <f>IF(ISERROR(VLOOKUP(E425,#REF!,2,FALSE))=TRUE,E792,VLOOKUP(E425,#REF!,2,FALSE))</f>
        <v>0</v>
      </c>
      <c r="F793" s="150">
        <f>IF(ISERROR(VLOOKUP(F425,#REF!,2,FALSE))=TRUE,F792,VLOOKUP(F425,#REF!,2,FALSE))</f>
        <v>0</v>
      </c>
      <c r="G793" s="150">
        <f>IF(ISERROR(VLOOKUP(G425,#REF!,2,FALSE))=TRUE,G792,VLOOKUP(G425,#REF!,2,FALSE))</f>
        <v>0</v>
      </c>
      <c r="H793" s="150">
        <f>IF(ISERROR(VLOOKUP(H425,#REF!,2,FALSE))=TRUE,H792,VLOOKUP(H425,#REF!,2,FALSE))</f>
        <v>0</v>
      </c>
      <c r="I793" s="150">
        <f>IF(ISERROR(VLOOKUP(I425,#REF!,2,FALSE))=TRUE,I792,VLOOKUP(I425,#REF!,2,FALSE))</f>
        <v>0</v>
      </c>
      <c r="J793" s="150">
        <f>IF(ISERROR(VLOOKUP(J425,#REF!,2,FALSE))=TRUE,J792,VLOOKUP(J425,#REF!,2,FALSE))</f>
        <v>0</v>
      </c>
      <c r="K793" s="150">
        <f>IF(ISERROR(VLOOKUP(K425,#REF!,2,FALSE))=TRUE,K792,VLOOKUP(K425,#REF!,2,FALSE))</f>
        <v>0</v>
      </c>
      <c r="L793" s="150">
        <f>IF(ISERROR(VLOOKUP(L425,#REF!,2,FALSE))=TRUE,L792,VLOOKUP(L425,#REF!,2,FALSE))</f>
        <v>0</v>
      </c>
      <c r="M793" s="150">
        <f>IF(ISERROR(VLOOKUP(M425,#REF!,2,FALSE))=TRUE,M792,VLOOKUP(M425,#REF!,2,FALSE))</f>
        <v>0</v>
      </c>
      <c r="N793" s="150">
        <f>IF(ISERROR(VLOOKUP(N425,#REF!,2,FALSE))=TRUE,N792,VLOOKUP(N425,#REF!,2,FALSE))</f>
        <v>0</v>
      </c>
      <c r="O793" s="150">
        <f>IF(ISERROR(VLOOKUP(O425,#REF!,2,FALSE))=TRUE,O792,VLOOKUP(O425,#REF!,2,FALSE))</f>
        <v>0</v>
      </c>
      <c r="P793" s="150">
        <f>IF(ISERROR(VLOOKUP(P425,#REF!,2,FALSE))=TRUE,P792,VLOOKUP(P425,#REF!,2,FALSE))</f>
        <v>0</v>
      </c>
      <c r="Q793" s="150">
        <f>IF(ISERROR(VLOOKUP(Q425,#REF!,2,FALSE))=TRUE,Q792,VLOOKUP(Q425,#REF!,2,FALSE))</f>
        <v>0</v>
      </c>
      <c r="R793" s="150">
        <f>IF(ISERROR(VLOOKUP(R425,#REF!,2,FALSE))=TRUE,R792,VLOOKUP(R425,#REF!,2,FALSE))</f>
        <v>0</v>
      </c>
      <c r="S793" s="150">
        <f>IF(ISERROR(VLOOKUP(S425,#REF!,2,FALSE))=TRUE,S792,VLOOKUP(S425,#REF!,2,FALSE))</f>
        <v>0</v>
      </c>
    </row>
    <row r="794" spans="2:19" s="8" customFormat="1" ht="30" customHeight="1">
      <c r="B794" s="28"/>
      <c r="C794" s="79"/>
      <c r="D794" s="79"/>
      <c r="E794" s="150">
        <f>IF(ISERROR(VLOOKUP(E426,#REF!,2,FALSE))=TRUE,E793,VLOOKUP(E426,#REF!,2,FALSE))</f>
        <v>0</v>
      </c>
      <c r="F794" s="150">
        <f>IF(ISERROR(VLOOKUP(F426,#REF!,2,FALSE))=TRUE,F793,VLOOKUP(F426,#REF!,2,FALSE))</f>
        <v>0</v>
      </c>
      <c r="G794" s="150">
        <f>IF(ISERROR(VLOOKUP(G426,#REF!,2,FALSE))=TRUE,G793,VLOOKUP(G426,#REF!,2,FALSE))</f>
        <v>0</v>
      </c>
      <c r="H794" s="150">
        <f>IF(ISERROR(VLOOKUP(H426,#REF!,2,FALSE))=TRUE,H793,VLOOKUP(H426,#REF!,2,FALSE))</f>
        <v>0</v>
      </c>
      <c r="I794" s="150">
        <f>IF(ISERROR(VLOOKUP(I426,#REF!,2,FALSE))=TRUE,I793,VLOOKUP(I426,#REF!,2,FALSE))</f>
        <v>0</v>
      </c>
      <c r="J794" s="150">
        <f>IF(ISERROR(VLOOKUP(J426,#REF!,2,FALSE))=TRUE,J793,VLOOKUP(J426,#REF!,2,FALSE))</f>
        <v>0</v>
      </c>
      <c r="K794" s="150">
        <f>IF(ISERROR(VLOOKUP(K426,#REF!,2,FALSE))=TRUE,K793,VLOOKUP(K426,#REF!,2,FALSE))</f>
        <v>0</v>
      </c>
      <c r="L794" s="150">
        <f>IF(ISERROR(VLOOKUP(L426,#REF!,2,FALSE))=TRUE,L793,VLOOKUP(L426,#REF!,2,FALSE))</f>
        <v>0</v>
      </c>
      <c r="M794" s="150">
        <f>IF(ISERROR(VLOOKUP(M426,#REF!,2,FALSE))=TRUE,M793,VLOOKUP(M426,#REF!,2,FALSE))</f>
        <v>0</v>
      </c>
      <c r="N794" s="150">
        <f>IF(ISERROR(VLOOKUP(N426,#REF!,2,FALSE))=TRUE,N793,VLOOKUP(N426,#REF!,2,FALSE))</f>
        <v>0</v>
      </c>
      <c r="O794" s="150">
        <f>IF(ISERROR(VLOOKUP(O426,#REF!,2,FALSE))=TRUE,O793,VLOOKUP(O426,#REF!,2,FALSE))</f>
        <v>0</v>
      </c>
      <c r="P794" s="150">
        <f>IF(ISERROR(VLOOKUP(P426,#REF!,2,FALSE))=TRUE,P793,VLOOKUP(P426,#REF!,2,FALSE))</f>
        <v>0</v>
      </c>
      <c r="Q794" s="150">
        <f>IF(ISERROR(VLOOKUP(Q426,#REF!,2,FALSE))=TRUE,Q793,VLOOKUP(Q426,#REF!,2,FALSE))</f>
        <v>0</v>
      </c>
      <c r="R794" s="150">
        <f>IF(ISERROR(VLOOKUP(R426,#REF!,2,FALSE))=TRUE,R793,VLOOKUP(R426,#REF!,2,FALSE))</f>
        <v>0</v>
      </c>
      <c r="S794" s="150">
        <f>IF(ISERROR(VLOOKUP(S426,#REF!,2,FALSE))=TRUE,S793,VLOOKUP(S426,#REF!,2,FALSE))</f>
        <v>0</v>
      </c>
    </row>
    <row r="795" spans="2:19" s="8" customFormat="1" ht="30" customHeight="1">
      <c r="B795" s="28"/>
      <c r="C795" s="79"/>
      <c r="D795" s="79"/>
      <c r="E795" s="150">
        <f>IF(ISERROR(VLOOKUP(E427,#REF!,2,FALSE))=TRUE,E794,VLOOKUP(E427,#REF!,2,FALSE))</f>
        <v>0</v>
      </c>
      <c r="F795" s="150">
        <f>IF(ISERROR(VLOOKUP(F427,#REF!,2,FALSE))=TRUE,F794,VLOOKUP(F427,#REF!,2,FALSE))</f>
        <v>0</v>
      </c>
      <c r="G795" s="150">
        <f>IF(ISERROR(VLOOKUP(G427,#REF!,2,FALSE))=TRUE,G794,VLOOKUP(G427,#REF!,2,FALSE))</f>
        <v>0</v>
      </c>
      <c r="H795" s="150">
        <f>IF(ISERROR(VLOOKUP(H427,#REF!,2,FALSE))=TRUE,H794,VLOOKUP(H427,#REF!,2,FALSE))</f>
        <v>0</v>
      </c>
      <c r="I795" s="150">
        <f>IF(ISERROR(VLOOKUP(I427,#REF!,2,FALSE))=TRUE,I794,VLOOKUP(I427,#REF!,2,FALSE))</f>
        <v>0</v>
      </c>
      <c r="J795" s="150">
        <f>IF(ISERROR(VLOOKUP(J427,#REF!,2,FALSE))=TRUE,J794,VLOOKUP(J427,#REF!,2,FALSE))</f>
        <v>0</v>
      </c>
      <c r="K795" s="150">
        <f>IF(ISERROR(VLOOKUP(K427,#REF!,2,FALSE))=TRUE,K794,VLOOKUP(K427,#REF!,2,FALSE))</f>
        <v>0</v>
      </c>
      <c r="L795" s="150">
        <f>IF(ISERROR(VLOOKUP(L427,#REF!,2,FALSE))=TRUE,L794,VLOOKUP(L427,#REF!,2,FALSE))</f>
        <v>0</v>
      </c>
      <c r="M795" s="150">
        <f>IF(ISERROR(VLOOKUP(M427,#REF!,2,FALSE))=TRUE,M794,VLOOKUP(M427,#REF!,2,FALSE))</f>
        <v>0</v>
      </c>
      <c r="N795" s="150">
        <f>IF(ISERROR(VLOOKUP(N427,#REF!,2,FALSE))=TRUE,N794,VLOOKUP(N427,#REF!,2,FALSE))</f>
        <v>0</v>
      </c>
      <c r="O795" s="150">
        <f>IF(ISERROR(VLOOKUP(O427,#REF!,2,FALSE))=TRUE,O794,VLOOKUP(O427,#REF!,2,FALSE))</f>
        <v>0</v>
      </c>
      <c r="P795" s="150">
        <f>IF(ISERROR(VLOOKUP(P427,#REF!,2,FALSE))=TRUE,P794,VLOOKUP(P427,#REF!,2,FALSE))</f>
        <v>0</v>
      </c>
      <c r="Q795" s="150">
        <f>IF(ISERROR(VLOOKUP(Q427,#REF!,2,FALSE))=TRUE,Q794,VLOOKUP(Q427,#REF!,2,FALSE))</f>
        <v>0</v>
      </c>
      <c r="R795" s="150">
        <f>IF(ISERROR(VLOOKUP(R427,#REF!,2,FALSE))=TRUE,R794,VLOOKUP(R427,#REF!,2,FALSE))</f>
        <v>0</v>
      </c>
      <c r="S795" s="150">
        <f>IF(ISERROR(VLOOKUP(S427,#REF!,2,FALSE))=TRUE,S794,VLOOKUP(S427,#REF!,2,FALSE))</f>
        <v>0</v>
      </c>
    </row>
    <row r="796" spans="2:19" s="8" customFormat="1" ht="30" customHeight="1">
      <c r="B796" s="28"/>
      <c r="C796" s="79"/>
      <c r="D796" s="79"/>
      <c r="E796" s="150">
        <f>IF(ISERROR(VLOOKUP(E428,#REF!,2,FALSE))=TRUE,E795,VLOOKUP(E428,#REF!,2,FALSE))</f>
        <v>0</v>
      </c>
      <c r="F796" s="150">
        <f>IF(ISERROR(VLOOKUP(F428,#REF!,2,FALSE))=TRUE,F795,VLOOKUP(F428,#REF!,2,FALSE))</f>
        <v>0</v>
      </c>
      <c r="G796" s="150">
        <f>IF(ISERROR(VLOOKUP(G428,#REF!,2,FALSE))=TRUE,G795,VLOOKUP(G428,#REF!,2,FALSE))</f>
        <v>0</v>
      </c>
      <c r="H796" s="150">
        <f>IF(ISERROR(VLOOKUP(H428,#REF!,2,FALSE))=TRUE,H795,VLOOKUP(H428,#REF!,2,FALSE))</f>
        <v>0</v>
      </c>
      <c r="I796" s="150">
        <f>IF(ISERROR(VLOOKUP(I428,#REF!,2,FALSE))=TRUE,I795,VLOOKUP(I428,#REF!,2,FALSE))</f>
        <v>0</v>
      </c>
      <c r="J796" s="150">
        <f>IF(ISERROR(VLOOKUP(J428,#REF!,2,FALSE))=TRUE,J795,VLOOKUP(J428,#REF!,2,FALSE))</f>
        <v>0</v>
      </c>
      <c r="K796" s="150">
        <f>IF(ISERROR(VLOOKUP(K428,#REF!,2,FALSE))=TRUE,K795,VLOOKUP(K428,#REF!,2,FALSE))</f>
        <v>0</v>
      </c>
      <c r="L796" s="150">
        <f>IF(ISERROR(VLOOKUP(L428,#REF!,2,FALSE))=TRUE,L795,VLOOKUP(L428,#REF!,2,FALSE))</f>
        <v>0</v>
      </c>
      <c r="M796" s="150">
        <f>IF(ISERROR(VLOOKUP(M428,#REF!,2,FALSE))=TRUE,M795,VLOOKUP(M428,#REF!,2,FALSE))</f>
        <v>0</v>
      </c>
      <c r="N796" s="150">
        <f>IF(ISERROR(VLOOKUP(N428,#REF!,2,FALSE))=TRUE,N795,VLOOKUP(N428,#REF!,2,FALSE))</f>
        <v>0</v>
      </c>
      <c r="O796" s="150">
        <f>IF(ISERROR(VLOOKUP(O428,#REF!,2,FALSE))=TRUE,O795,VLOOKUP(O428,#REF!,2,FALSE))</f>
        <v>0</v>
      </c>
      <c r="P796" s="150">
        <f>IF(ISERROR(VLOOKUP(P428,#REF!,2,FALSE))=TRUE,P795,VLOOKUP(P428,#REF!,2,FALSE))</f>
        <v>0</v>
      </c>
      <c r="Q796" s="150">
        <f>IF(ISERROR(VLOOKUP(Q428,#REF!,2,FALSE))=TRUE,Q795,VLOOKUP(Q428,#REF!,2,FALSE))</f>
        <v>0</v>
      </c>
      <c r="R796" s="150">
        <f>IF(ISERROR(VLOOKUP(R428,#REF!,2,FALSE))=TRUE,R795,VLOOKUP(R428,#REF!,2,FALSE))</f>
        <v>0</v>
      </c>
      <c r="S796" s="150">
        <f>IF(ISERROR(VLOOKUP(S428,#REF!,2,FALSE))=TRUE,S795,VLOOKUP(S428,#REF!,2,FALSE))</f>
        <v>0</v>
      </c>
    </row>
    <row r="797" spans="2:19" s="8" customFormat="1" ht="30" customHeight="1">
      <c r="B797" s="28"/>
      <c r="C797" s="79"/>
      <c r="D797" s="79"/>
      <c r="E797" s="150">
        <f>IF(ISERROR(VLOOKUP(E429,#REF!,2,FALSE))=TRUE,E796,VLOOKUP(E429,#REF!,2,FALSE))</f>
        <v>0</v>
      </c>
      <c r="F797" s="150">
        <f>IF(ISERROR(VLOOKUP(F429,#REF!,2,FALSE))=TRUE,F796,VLOOKUP(F429,#REF!,2,FALSE))</f>
        <v>0</v>
      </c>
      <c r="G797" s="150">
        <f>IF(ISERROR(VLOOKUP(G429,#REF!,2,FALSE))=TRUE,G796,VLOOKUP(G429,#REF!,2,FALSE))</f>
        <v>0</v>
      </c>
      <c r="H797" s="150">
        <f>IF(ISERROR(VLOOKUP(H429,#REF!,2,FALSE))=TRUE,H796,VLOOKUP(H429,#REF!,2,FALSE))</f>
        <v>0</v>
      </c>
      <c r="I797" s="150">
        <f>IF(ISERROR(VLOOKUP(I429,#REF!,2,FALSE))=TRUE,I796,VLOOKUP(I429,#REF!,2,FALSE))</f>
        <v>0</v>
      </c>
      <c r="J797" s="150">
        <f>IF(ISERROR(VLOOKUP(J429,#REF!,2,FALSE))=TRUE,J796,VLOOKUP(J429,#REF!,2,FALSE))</f>
        <v>0</v>
      </c>
      <c r="K797" s="150">
        <f>IF(ISERROR(VLOOKUP(K429,#REF!,2,FALSE))=TRUE,K796,VLOOKUP(K429,#REF!,2,FALSE))</f>
        <v>0</v>
      </c>
      <c r="L797" s="150">
        <f>IF(ISERROR(VLOOKUP(L429,#REF!,2,FALSE))=TRUE,L796,VLOOKUP(L429,#REF!,2,FALSE))</f>
        <v>0</v>
      </c>
      <c r="M797" s="150">
        <f>IF(ISERROR(VLOOKUP(M429,#REF!,2,FALSE))=TRUE,M796,VLOOKUP(M429,#REF!,2,FALSE))</f>
        <v>0</v>
      </c>
      <c r="N797" s="150">
        <f>IF(ISERROR(VLOOKUP(N429,#REF!,2,FALSE))=TRUE,N796,VLOOKUP(N429,#REF!,2,FALSE))</f>
        <v>0</v>
      </c>
      <c r="O797" s="150">
        <f>IF(ISERROR(VLOOKUP(O429,#REF!,2,FALSE))=TRUE,O796,VLOOKUP(O429,#REF!,2,FALSE))</f>
        <v>0</v>
      </c>
      <c r="P797" s="150">
        <f>IF(ISERROR(VLOOKUP(P429,#REF!,2,FALSE))=TRUE,P796,VLOOKUP(P429,#REF!,2,FALSE))</f>
        <v>0</v>
      </c>
      <c r="Q797" s="150">
        <f>IF(ISERROR(VLOOKUP(Q429,#REF!,2,FALSE))=TRUE,Q796,VLOOKUP(Q429,#REF!,2,FALSE))</f>
        <v>0</v>
      </c>
      <c r="R797" s="150">
        <f>IF(ISERROR(VLOOKUP(R429,#REF!,2,FALSE))=TRUE,R796,VLOOKUP(R429,#REF!,2,FALSE))</f>
        <v>0</v>
      </c>
      <c r="S797" s="150">
        <f>IF(ISERROR(VLOOKUP(S429,#REF!,2,FALSE))=TRUE,S796,VLOOKUP(S429,#REF!,2,FALSE))</f>
        <v>0</v>
      </c>
    </row>
    <row r="798" spans="2:19" s="8" customFormat="1" ht="30" customHeight="1">
      <c r="B798" s="28"/>
      <c r="C798" s="79"/>
      <c r="D798" s="79"/>
      <c r="E798" s="150">
        <f>IF(ISERROR(VLOOKUP(E430,#REF!,2,FALSE))=TRUE,E797,VLOOKUP(E430,#REF!,2,FALSE))</f>
        <v>0</v>
      </c>
      <c r="F798" s="150">
        <f>IF(ISERROR(VLOOKUP(F430,#REF!,2,FALSE))=TRUE,F797,VLOOKUP(F430,#REF!,2,FALSE))</f>
        <v>0</v>
      </c>
      <c r="G798" s="150">
        <f>IF(ISERROR(VLOOKUP(G430,#REF!,2,FALSE))=TRUE,G797,VLOOKUP(G430,#REF!,2,FALSE))</f>
        <v>0</v>
      </c>
      <c r="H798" s="150">
        <f>IF(ISERROR(VLOOKUP(H430,#REF!,2,FALSE))=TRUE,H797,VLOOKUP(H430,#REF!,2,FALSE))</f>
        <v>0</v>
      </c>
      <c r="I798" s="150">
        <f>IF(ISERROR(VLOOKUP(I430,#REF!,2,FALSE))=TRUE,I797,VLOOKUP(I430,#REF!,2,FALSE))</f>
        <v>0</v>
      </c>
      <c r="J798" s="150">
        <f>IF(ISERROR(VLOOKUP(J430,#REF!,2,FALSE))=TRUE,J797,VLOOKUP(J430,#REF!,2,FALSE))</f>
        <v>0</v>
      </c>
      <c r="K798" s="150">
        <f>IF(ISERROR(VLOOKUP(K430,#REF!,2,FALSE))=TRUE,K797,VLOOKUP(K430,#REF!,2,FALSE))</f>
        <v>0</v>
      </c>
      <c r="L798" s="150">
        <f>IF(ISERROR(VLOOKUP(L430,#REF!,2,FALSE))=TRUE,L797,VLOOKUP(L430,#REF!,2,FALSE))</f>
        <v>0</v>
      </c>
      <c r="M798" s="150">
        <f>IF(ISERROR(VLOOKUP(M430,#REF!,2,FALSE))=TRUE,M797,VLOOKUP(M430,#REF!,2,FALSE))</f>
        <v>0</v>
      </c>
      <c r="N798" s="150">
        <f>IF(ISERROR(VLOOKUP(N430,#REF!,2,FALSE))=TRUE,N797,VLOOKUP(N430,#REF!,2,FALSE))</f>
        <v>0</v>
      </c>
      <c r="O798" s="150">
        <f>IF(ISERROR(VLOOKUP(O430,#REF!,2,FALSE))=TRUE,O797,VLOOKUP(O430,#REF!,2,FALSE))</f>
        <v>0</v>
      </c>
      <c r="P798" s="150">
        <f>IF(ISERROR(VLOOKUP(P430,#REF!,2,FALSE))=TRUE,P797,VLOOKUP(P430,#REF!,2,FALSE))</f>
        <v>0</v>
      </c>
      <c r="Q798" s="150">
        <f>IF(ISERROR(VLOOKUP(Q430,#REF!,2,FALSE))=TRUE,Q797,VLOOKUP(Q430,#REF!,2,FALSE))</f>
        <v>0</v>
      </c>
      <c r="R798" s="150">
        <f>IF(ISERROR(VLOOKUP(R430,#REF!,2,FALSE))=TRUE,R797,VLOOKUP(R430,#REF!,2,FALSE))</f>
        <v>0</v>
      </c>
      <c r="S798" s="150">
        <f>IF(ISERROR(VLOOKUP(S430,#REF!,2,FALSE))=TRUE,S797,VLOOKUP(S430,#REF!,2,FALSE))</f>
        <v>0</v>
      </c>
    </row>
    <row r="799" spans="2:19" s="8" customFormat="1" ht="30" customHeight="1">
      <c r="B799" s="28"/>
      <c r="C799" s="79"/>
      <c r="D799" s="79"/>
      <c r="E799" s="150">
        <f>IF(ISERROR(VLOOKUP(E431,#REF!,2,FALSE))=TRUE,E798,VLOOKUP(E431,#REF!,2,FALSE))</f>
        <v>0</v>
      </c>
      <c r="F799" s="150">
        <f>IF(ISERROR(VLOOKUP(F431,#REF!,2,FALSE))=TRUE,F798,VLOOKUP(F431,#REF!,2,FALSE))</f>
        <v>0</v>
      </c>
      <c r="G799" s="150">
        <f>IF(ISERROR(VLOOKUP(G431,#REF!,2,FALSE))=TRUE,G798,VLOOKUP(G431,#REF!,2,FALSE))</f>
        <v>0</v>
      </c>
      <c r="H799" s="150">
        <f>IF(ISERROR(VLOOKUP(H431,#REF!,2,FALSE))=TRUE,H798,VLOOKUP(H431,#REF!,2,FALSE))</f>
        <v>0</v>
      </c>
      <c r="I799" s="150">
        <f>IF(ISERROR(VLOOKUP(I431,#REF!,2,FALSE))=TRUE,I798,VLOOKUP(I431,#REF!,2,FALSE))</f>
        <v>0</v>
      </c>
      <c r="J799" s="150">
        <f>IF(ISERROR(VLOOKUP(J431,#REF!,2,FALSE))=TRUE,J798,VLOOKUP(J431,#REF!,2,FALSE))</f>
        <v>0</v>
      </c>
      <c r="K799" s="150">
        <f>IF(ISERROR(VLOOKUP(K431,#REF!,2,FALSE))=TRUE,K798,VLOOKUP(K431,#REF!,2,FALSE))</f>
        <v>0</v>
      </c>
      <c r="L799" s="150">
        <f>IF(ISERROR(VLOOKUP(L431,#REF!,2,FALSE))=TRUE,L798,VLOOKUP(L431,#REF!,2,FALSE))</f>
        <v>0</v>
      </c>
      <c r="M799" s="150">
        <f>IF(ISERROR(VLOOKUP(M431,#REF!,2,FALSE))=TRUE,M798,VLOOKUP(M431,#REF!,2,FALSE))</f>
        <v>0</v>
      </c>
      <c r="N799" s="150">
        <f>IF(ISERROR(VLOOKUP(N431,#REF!,2,FALSE))=TRUE,N798,VLOOKUP(N431,#REF!,2,FALSE))</f>
        <v>0</v>
      </c>
      <c r="O799" s="150">
        <f>IF(ISERROR(VLOOKUP(O431,#REF!,2,FALSE))=TRUE,O798,VLOOKUP(O431,#REF!,2,FALSE))</f>
        <v>0</v>
      </c>
      <c r="P799" s="150">
        <f>IF(ISERROR(VLOOKUP(P431,#REF!,2,FALSE))=TRUE,P798,VLOOKUP(P431,#REF!,2,FALSE))</f>
        <v>0</v>
      </c>
      <c r="Q799" s="150">
        <f>IF(ISERROR(VLOOKUP(Q431,#REF!,2,FALSE))=TRUE,Q798,VLOOKUP(Q431,#REF!,2,FALSE))</f>
        <v>0</v>
      </c>
      <c r="R799" s="150">
        <f>IF(ISERROR(VLOOKUP(R431,#REF!,2,FALSE))=TRUE,R798,VLOOKUP(R431,#REF!,2,FALSE))</f>
        <v>0</v>
      </c>
      <c r="S799" s="150">
        <f>IF(ISERROR(VLOOKUP(S431,#REF!,2,FALSE))=TRUE,S798,VLOOKUP(S431,#REF!,2,FALSE))</f>
        <v>0</v>
      </c>
    </row>
    <row r="800" spans="2:19" s="8" customFormat="1" ht="30" customHeight="1">
      <c r="B800" s="28"/>
      <c r="C800" s="79"/>
      <c r="D800" s="79"/>
      <c r="E800" s="150">
        <f>IF(ISERROR(VLOOKUP(E432,#REF!,2,FALSE))=TRUE,E799,VLOOKUP(E432,#REF!,2,FALSE))</f>
        <v>0</v>
      </c>
      <c r="F800" s="150">
        <f>IF(ISERROR(VLOOKUP(F432,#REF!,2,FALSE))=TRUE,F799,VLOOKUP(F432,#REF!,2,FALSE))</f>
        <v>0</v>
      </c>
      <c r="G800" s="150">
        <f>IF(ISERROR(VLOOKUP(G432,#REF!,2,FALSE))=TRUE,G799,VLOOKUP(G432,#REF!,2,FALSE))</f>
        <v>0</v>
      </c>
      <c r="H800" s="150">
        <f>IF(ISERROR(VLOOKUP(H432,#REF!,2,FALSE))=TRUE,H799,VLOOKUP(H432,#REF!,2,FALSE))</f>
        <v>0</v>
      </c>
      <c r="I800" s="150">
        <f>IF(ISERROR(VLOOKUP(I432,#REF!,2,FALSE))=TRUE,I799,VLOOKUP(I432,#REF!,2,FALSE))</f>
        <v>0</v>
      </c>
      <c r="J800" s="150">
        <f>IF(ISERROR(VLOOKUP(J432,#REF!,2,FALSE))=TRUE,J799,VLOOKUP(J432,#REF!,2,FALSE))</f>
        <v>0</v>
      </c>
      <c r="K800" s="150">
        <f>IF(ISERROR(VLOOKUP(K432,#REF!,2,FALSE))=TRUE,K799,VLOOKUP(K432,#REF!,2,FALSE))</f>
        <v>0</v>
      </c>
      <c r="L800" s="150">
        <f>IF(ISERROR(VLOOKUP(L432,#REF!,2,FALSE))=TRUE,L799,VLOOKUP(L432,#REF!,2,FALSE))</f>
        <v>0</v>
      </c>
      <c r="M800" s="150">
        <f>IF(ISERROR(VLOOKUP(M432,#REF!,2,FALSE))=TRUE,M799,VLOOKUP(M432,#REF!,2,FALSE))</f>
        <v>0</v>
      </c>
      <c r="N800" s="150">
        <f>IF(ISERROR(VLOOKUP(N432,#REF!,2,FALSE))=TRUE,N799,VLOOKUP(N432,#REF!,2,FALSE))</f>
        <v>0</v>
      </c>
      <c r="O800" s="150">
        <f>IF(ISERROR(VLOOKUP(O432,#REF!,2,FALSE))=TRUE,O799,VLOOKUP(O432,#REF!,2,FALSE))</f>
        <v>0</v>
      </c>
      <c r="P800" s="150">
        <f>IF(ISERROR(VLOOKUP(P432,#REF!,2,FALSE))=TRUE,P799,VLOOKUP(P432,#REF!,2,FALSE))</f>
        <v>0</v>
      </c>
      <c r="Q800" s="150">
        <f>IF(ISERROR(VLOOKUP(Q432,#REF!,2,FALSE))=TRUE,Q799,VLOOKUP(Q432,#REF!,2,FALSE))</f>
        <v>0</v>
      </c>
      <c r="R800" s="150">
        <f>IF(ISERROR(VLOOKUP(R432,#REF!,2,FALSE))=TRUE,R799,VLOOKUP(R432,#REF!,2,FALSE))</f>
        <v>0</v>
      </c>
      <c r="S800" s="150">
        <f>IF(ISERROR(VLOOKUP(S432,#REF!,2,FALSE))=TRUE,S799,VLOOKUP(S432,#REF!,2,FALSE))</f>
        <v>0</v>
      </c>
    </row>
    <row r="801" spans="2:19" s="8" customFormat="1" ht="30" customHeight="1">
      <c r="B801" s="28"/>
      <c r="C801" s="79"/>
      <c r="D801" s="79"/>
      <c r="E801" s="150">
        <f>IF(ISERROR(VLOOKUP(E433,#REF!,2,FALSE))=TRUE,E800,VLOOKUP(E433,#REF!,2,FALSE))</f>
        <v>0</v>
      </c>
      <c r="F801" s="150">
        <f>IF(ISERROR(VLOOKUP(F433,#REF!,2,FALSE))=TRUE,F800,VLOOKUP(F433,#REF!,2,FALSE))</f>
        <v>0</v>
      </c>
      <c r="G801" s="150">
        <f>IF(ISERROR(VLOOKUP(G433,#REF!,2,FALSE))=TRUE,G800,VLOOKUP(G433,#REF!,2,FALSE))</f>
        <v>0</v>
      </c>
      <c r="H801" s="150">
        <f>IF(ISERROR(VLOOKUP(H433,#REF!,2,FALSE))=TRUE,H800,VLOOKUP(H433,#REF!,2,FALSE))</f>
        <v>0</v>
      </c>
      <c r="I801" s="150">
        <f>IF(ISERROR(VLOOKUP(I433,#REF!,2,FALSE))=TRUE,I800,VLOOKUP(I433,#REF!,2,FALSE))</f>
        <v>0</v>
      </c>
      <c r="J801" s="150">
        <f>IF(ISERROR(VLOOKUP(J433,#REF!,2,FALSE))=TRUE,J800,VLOOKUP(J433,#REF!,2,FALSE))</f>
        <v>0</v>
      </c>
      <c r="K801" s="150">
        <f>IF(ISERROR(VLOOKUP(K433,#REF!,2,FALSE))=TRUE,K800,VLOOKUP(K433,#REF!,2,FALSE))</f>
        <v>0</v>
      </c>
      <c r="L801" s="150">
        <f>IF(ISERROR(VLOOKUP(L433,#REF!,2,FALSE))=TRUE,L800,VLOOKUP(L433,#REF!,2,FALSE))</f>
        <v>0</v>
      </c>
      <c r="M801" s="150">
        <f>IF(ISERROR(VLOOKUP(M433,#REF!,2,FALSE))=TRUE,M800,VLOOKUP(M433,#REF!,2,FALSE))</f>
        <v>0</v>
      </c>
      <c r="N801" s="150">
        <f>IF(ISERROR(VLOOKUP(N433,#REF!,2,FALSE))=TRUE,N800,VLOOKUP(N433,#REF!,2,FALSE))</f>
        <v>0</v>
      </c>
      <c r="O801" s="150">
        <f>IF(ISERROR(VLOOKUP(O433,#REF!,2,FALSE))=TRUE,O800,VLOOKUP(O433,#REF!,2,FALSE))</f>
        <v>0</v>
      </c>
      <c r="P801" s="150">
        <f>IF(ISERROR(VLOOKUP(P433,#REF!,2,FALSE))=TRUE,P800,VLOOKUP(P433,#REF!,2,FALSE))</f>
        <v>0</v>
      </c>
      <c r="Q801" s="150">
        <f>IF(ISERROR(VLOOKUP(Q433,#REF!,2,FALSE))=TRUE,Q800,VLOOKUP(Q433,#REF!,2,FALSE))</f>
        <v>0</v>
      </c>
      <c r="R801" s="150">
        <f>IF(ISERROR(VLOOKUP(R433,#REF!,2,FALSE))=TRUE,R800,VLOOKUP(R433,#REF!,2,FALSE))</f>
        <v>0</v>
      </c>
      <c r="S801" s="150">
        <f>IF(ISERROR(VLOOKUP(S433,#REF!,2,FALSE))=TRUE,S800,VLOOKUP(S433,#REF!,2,FALSE))</f>
        <v>0</v>
      </c>
    </row>
    <row r="802" spans="2:19" s="8" customFormat="1" ht="30" customHeight="1">
      <c r="B802" s="28"/>
      <c r="C802" s="79"/>
      <c r="D802" s="79"/>
      <c r="E802" s="150">
        <f>IF(ISERROR(VLOOKUP(E434,#REF!,2,FALSE))=TRUE,E801,VLOOKUP(E434,#REF!,2,FALSE))</f>
        <v>0</v>
      </c>
      <c r="F802" s="150">
        <f>IF(ISERROR(VLOOKUP(F434,#REF!,2,FALSE))=TRUE,F801,VLOOKUP(F434,#REF!,2,FALSE))</f>
        <v>0</v>
      </c>
      <c r="G802" s="150">
        <f>IF(ISERROR(VLOOKUP(G434,#REF!,2,FALSE))=TRUE,G801,VLOOKUP(G434,#REF!,2,FALSE))</f>
        <v>0</v>
      </c>
      <c r="H802" s="150">
        <f>IF(ISERROR(VLOOKUP(H434,#REF!,2,FALSE))=TRUE,H801,VLOOKUP(H434,#REF!,2,FALSE))</f>
        <v>0</v>
      </c>
      <c r="I802" s="150">
        <f>IF(ISERROR(VLOOKUP(I434,#REF!,2,FALSE))=TRUE,I801,VLOOKUP(I434,#REF!,2,FALSE))</f>
        <v>0</v>
      </c>
      <c r="J802" s="150">
        <f>IF(ISERROR(VLOOKUP(J434,#REF!,2,FALSE))=TRUE,J801,VLOOKUP(J434,#REF!,2,FALSE))</f>
        <v>0</v>
      </c>
      <c r="K802" s="150">
        <f>IF(ISERROR(VLOOKUP(K434,#REF!,2,FALSE))=TRUE,K801,VLOOKUP(K434,#REF!,2,FALSE))</f>
        <v>0</v>
      </c>
      <c r="L802" s="150">
        <f>IF(ISERROR(VLOOKUP(L434,#REF!,2,FALSE))=TRUE,L801,VLOOKUP(L434,#REF!,2,FALSE))</f>
        <v>0</v>
      </c>
      <c r="M802" s="150">
        <f>IF(ISERROR(VLOOKUP(M434,#REF!,2,FALSE))=TRUE,M801,VLOOKUP(M434,#REF!,2,FALSE))</f>
        <v>0</v>
      </c>
      <c r="N802" s="150">
        <f>IF(ISERROR(VLOOKUP(N434,#REF!,2,FALSE))=TRUE,N801,VLOOKUP(N434,#REF!,2,FALSE))</f>
        <v>0</v>
      </c>
      <c r="O802" s="150">
        <f>IF(ISERROR(VLOOKUP(O434,#REF!,2,FALSE))=TRUE,O801,VLOOKUP(O434,#REF!,2,FALSE))</f>
        <v>0</v>
      </c>
      <c r="P802" s="150">
        <f>IF(ISERROR(VLOOKUP(P434,#REF!,2,FALSE))=TRUE,P801,VLOOKUP(P434,#REF!,2,FALSE))</f>
        <v>0</v>
      </c>
      <c r="Q802" s="150">
        <f>IF(ISERROR(VLOOKUP(Q434,#REF!,2,FALSE))=TRUE,Q801,VLOOKUP(Q434,#REF!,2,FALSE))</f>
        <v>0</v>
      </c>
      <c r="R802" s="150">
        <f>IF(ISERROR(VLOOKUP(R434,#REF!,2,FALSE))=TRUE,R801,VLOOKUP(R434,#REF!,2,FALSE))</f>
        <v>0</v>
      </c>
      <c r="S802" s="150">
        <f>IF(ISERROR(VLOOKUP(S434,#REF!,2,FALSE))=TRUE,S801,VLOOKUP(S434,#REF!,2,FALSE))</f>
        <v>0</v>
      </c>
    </row>
    <row r="803" spans="2:19" s="8" customFormat="1" ht="30" customHeight="1">
      <c r="B803" s="28"/>
      <c r="C803" s="79"/>
      <c r="D803" s="79"/>
      <c r="E803" s="150">
        <f>IF(ISERROR(VLOOKUP(E435,#REF!,2,FALSE))=TRUE,E802,VLOOKUP(E435,#REF!,2,FALSE))</f>
        <v>0</v>
      </c>
      <c r="F803" s="150">
        <f>IF(ISERROR(VLOOKUP(F435,#REF!,2,FALSE))=TRUE,F802,VLOOKUP(F435,#REF!,2,FALSE))</f>
        <v>0</v>
      </c>
      <c r="G803" s="150">
        <f>IF(ISERROR(VLOOKUP(G435,#REF!,2,FALSE))=TRUE,G802,VLOOKUP(G435,#REF!,2,FALSE))</f>
        <v>0</v>
      </c>
      <c r="H803" s="150">
        <f>IF(ISERROR(VLOOKUP(H435,#REF!,2,FALSE))=TRUE,H802,VLOOKUP(H435,#REF!,2,FALSE))</f>
        <v>0</v>
      </c>
      <c r="I803" s="150">
        <f>IF(ISERROR(VLOOKUP(I435,#REF!,2,FALSE))=TRUE,I802,VLOOKUP(I435,#REF!,2,FALSE))</f>
        <v>0</v>
      </c>
      <c r="J803" s="150">
        <f>IF(ISERROR(VLOOKUP(J435,#REF!,2,FALSE))=TRUE,J802,VLOOKUP(J435,#REF!,2,FALSE))</f>
        <v>0</v>
      </c>
      <c r="K803" s="150">
        <f>IF(ISERROR(VLOOKUP(K435,#REF!,2,FALSE))=TRUE,K802,VLOOKUP(K435,#REF!,2,FALSE))</f>
        <v>0</v>
      </c>
      <c r="L803" s="150">
        <f>IF(ISERROR(VLOOKUP(L435,#REF!,2,FALSE))=TRUE,L802,VLOOKUP(L435,#REF!,2,FALSE))</f>
        <v>0</v>
      </c>
      <c r="M803" s="150">
        <f>IF(ISERROR(VLOOKUP(M435,#REF!,2,FALSE))=TRUE,M802,VLOOKUP(M435,#REF!,2,FALSE))</f>
        <v>0</v>
      </c>
      <c r="N803" s="150">
        <f>IF(ISERROR(VLOOKUP(N435,#REF!,2,FALSE))=TRUE,N802,VLOOKUP(N435,#REF!,2,FALSE))</f>
        <v>0</v>
      </c>
      <c r="O803" s="150">
        <f>IF(ISERROR(VLOOKUP(O435,#REF!,2,FALSE))=TRUE,O802,VLOOKUP(O435,#REF!,2,FALSE))</f>
        <v>0</v>
      </c>
      <c r="P803" s="150">
        <f>IF(ISERROR(VLOOKUP(P435,#REF!,2,FALSE))=TRUE,P802,VLOOKUP(P435,#REF!,2,FALSE))</f>
        <v>0</v>
      </c>
      <c r="Q803" s="150">
        <f>IF(ISERROR(VLOOKUP(Q435,#REF!,2,FALSE))=TRUE,Q802,VLOOKUP(Q435,#REF!,2,FALSE))</f>
        <v>0</v>
      </c>
      <c r="R803" s="150">
        <f>IF(ISERROR(VLOOKUP(R435,#REF!,2,FALSE))=TRUE,R802,VLOOKUP(R435,#REF!,2,FALSE))</f>
        <v>0</v>
      </c>
      <c r="S803" s="150">
        <f>IF(ISERROR(VLOOKUP(S435,#REF!,2,FALSE))=TRUE,S802,VLOOKUP(S435,#REF!,2,FALSE))</f>
        <v>0</v>
      </c>
    </row>
    <row r="804" spans="2:19" s="8" customFormat="1" ht="30" customHeight="1">
      <c r="B804" s="28"/>
      <c r="C804" s="79"/>
      <c r="D804" s="79"/>
      <c r="E804" s="150">
        <f>IF(ISERROR(VLOOKUP(E436,#REF!,2,FALSE))=TRUE,E803,VLOOKUP(E436,#REF!,2,FALSE))</f>
        <v>0</v>
      </c>
      <c r="F804" s="150">
        <f>IF(ISERROR(VLOOKUP(F436,#REF!,2,FALSE))=TRUE,F803,VLOOKUP(F436,#REF!,2,FALSE))</f>
        <v>0</v>
      </c>
      <c r="G804" s="150">
        <f>IF(ISERROR(VLOOKUP(G436,#REF!,2,FALSE))=TRUE,G803,VLOOKUP(G436,#REF!,2,FALSE))</f>
        <v>0</v>
      </c>
      <c r="H804" s="150">
        <f>IF(ISERROR(VLOOKUP(H436,#REF!,2,FALSE))=TRUE,H803,VLOOKUP(H436,#REF!,2,FALSE))</f>
        <v>0</v>
      </c>
      <c r="I804" s="150">
        <f>IF(ISERROR(VLOOKUP(I436,#REF!,2,FALSE))=TRUE,I803,VLOOKUP(I436,#REF!,2,FALSE))</f>
        <v>0</v>
      </c>
      <c r="J804" s="150">
        <f>IF(ISERROR(VLOOKUP(J436,#REF!,2,FALSE))=TRUE,J803,VLOOKUP(J436,#REF!,2,FALSE))</f>
        <v>0</v>
      </c>
      <c r="K804" s="150">
        <f>IF(ISERROR(VLOOKUP(K436,#REF!,2,FALSE))=TRUE,K803,VLOOKUP(K436,#REF!,2,FALSE))</f>
        <v>0</v>
      </c>
      <c r="L804" s="150">
        <f>IF(ISERROR(VLOOKUP(L436,#REF!,2,FALSE))=TRUE,L803,VLOOKUP(L436,#REF!,2,FALSE))</f>
        <v>0</v>
      </c>
      <c r="M804" s="150">
        <f>IF(ISERROR(VLOOKUP(M436,#REF!,2,FALSE))=TRUE,M803,VLOOKUP(M436,#REF!,2,FALSE))</f>
        <v>0</v>
      </c>
      <c r="N804" s="150">
        <f>IF(ISERROR(VLOOKUP(N436,#REF!,2,FALSE))=TRUE,N803,VLOOKUP(N436,#REF!,2,FALSE))</f>
        <v>0</v>
      </c>
      <c r="O804" s="150">
        <f>IF(ISERROR(VLOOKUP(O436,#REF!,2,FALSE))=TRUE,O803,VLOOKUP(O436,#REF!,2,FALSE))</f>
        <v>0</v>
      </c>
      <c r="P804" s="150">
        <f>IF(ISERROR(VLOOKUP(P436,#REF!,2,FALSE))=TRUE,P803,VLOOKUP(P436,#REF!,2,FALSE))</f>
        <v>0</v>
      </c>
      <c r="Q804" s="150">
        <f>IF(ISERROR(VLOOKUP(Q436,#REF!,2,FALSE))=TRUE,Q803,VLOOKUP(Q436,#REF!,2,FALSE))</f>
        <v>0</v>
      </c>
      <c r="R804" s="150">
        <f>IF(ISERROR(VLOOKUP(R436,#REF!,2,FALSE))=TRUE,R803,VLOOKUP(R436,#REF!,2,FALSE))</f>
        <v>0</v>
      </c>
      <c r="S804" s="150">
        <f>IF(ISERROR(VLOOKUP(S436,#REF!,2,FALSE))=TRUE,S803,VLOOKUP(S436,#REF!,2,FALSE))</f>
        <v>0</v>
      </c>
    </row>
    <row r="805" spans="2:19" s="8" customFormat="1" ht="30" customHeight="1">
      <c r="B805" s="28"/>
      <c r="C805" s="79"/>
      <c r="D805" s="79"/>
      <c r="E805" s="150">
        <f>IF(ISERROR(VLOOKUP(E437,#REF!,2,FALSE))=TRUE,E804,VLOOKUP(E437,#REF!,2,FALSE))</f>
        <v>0</v>
      </c>
      <c r="F805" s="150">
        <f>IF(ISERROR(VLOOKUP(F437,#REF!,2,FALSE))=TRUE,F804,VLOOKUP(F437,#REF!,2,FALSE))</f>
        <v>0</v>
      </c>
      <c r="G805" s="150">
        <f>IF(ISERROR(VLOOKUP(G437,#REF!,2,FALSE))=TRUE,G804,VLOOKUP(G437,#REF!,2,FALSE))</f>
        <v>0</v>
      </c>
      <c r="H805" s="150">
        <f>IF(ISERROR(VLOOKUP(H437,#REF!,2,FALSE))=TRUE,H804,VLOOKUP(H437,#REF!,2,FALSE))</f>
        <v>0</v>
      </c>
      <c r="I805" s="150">
        <f>IF(ISERROR(VLOOKUP(I437,#REF!,2,FALSE))=TRUE,I804,VLOOKUP(I437,#REF!,2,FALSE))</f>
        <v>0</v>
      </c>
      <c r="J805" s="150">
        <f>IF(ISERROR(VLOOKUP(J437,#REF!,2,FALSE))=TRUE,J804,VLOOKUP(J437,#REF!,2,FALSE))</f>
        <v>0</v>
      </c>
      <c r="K805" s="150">
        <f>IF(ISERROR(VLOOKUP(K437,#REF!,2,FALSE))=TRUE,K804,VLOOKUP(K437,#REF!,2,FALSE))</f>
        <v>0</v>
      </c>
      <c r="L805" s="150">
        <f>IF(ISERROR(VLOOKUP(L437,#REF!,2,FALSE))=TRUE,L804,VLOOKUP(L437,#REF!,2,FALSE))</f>
        <v>0</v>
      </c>
      <c r="M805" s="150">
        <f>IF(ISERROR(VLOOKUP(M437,#REF!,2,FALSE))=TRUE,M804,VLOOKUP(M437,#REF!,2,FALSE))</f>
        <v>0</v>
      </c>
      <c r="N805" s="150">
        <f>IF(ISERROR(VLOOKUP(N437,#REF!,2,FALSE))=TRUE,N804,VLOOKUP(N437,#REF!,2,FALSE))</f>
        <v>0</v>
      </c>
      <c r="O805" s="150">
        <f>IF(ISERROR(VLOOKUP(O437,#REF!,2,FALSE))=TRUE,O804,VLOOKUP(O437,#REF!,2,FALSE))</f>
        <v>0</v>
      </c>
      <c r="P805" s="150">
        <f>IF(ISERROR(VLOOKUP(P437,#REF!,2,FALSE))=TRUE,P804,VLOOKUP(P437,#REF!,2,FALSE))</f>
        <v>0</v>
      </c>
      <c r="Q805" s="150">
        <f>IF(ISERROR(VLOOKUP(Q437,#REF!,2,FALSE))=TRUE,Q804,VLOOKUP(Q437,#REF!,2,FALSE))</f>
        <v>0</v>
      </c>
      <c r="R805" s="150">
        <f>IF(ISERROR(VLOOKUP(R437,#REF!,2,FALSE))=TRUE,R804,VLOOKUP(R437,#REF!,2,FALSE))</f>
        <v>0</v>
      </c>
      <c r="S805" s="150">
        <f>IF(ISERROR(VLOOKUP(S437,#REF!,2,FALSE))=TRUE,S804,VLOOKUP(S437,#REF!,2,FALSE))</f>
        <v>0</v>
      </c>
    </row>
    <row r="806" spans="2:19" s="8" customFormat="1" ht="30" customHeight="1">
      <c r="B806" s="28"/>
      <c r="C806" s="79"/>
      <c r="D806" s="79"/>
      <c r="E806" s="150">
        <f>IF(ISERROR(VLOOKUP(E438,#REF!,2,FALSE))=TRUE,E805,VLOOKUP(E438,#REF!,2,FALSE))</f>
        <v>0</v>
      </c>
      <c r="F806" s="150">
        <f>IF(ISERROR(VLOOKUP(F438,#REF!,2,FALSE))=TRUE,F805,VLOOKUP(F438,#REF!,2,FALSE))</f>
        <v>0</v>
      </c>
      <c r="G806" s="150">
        <f>IF(ISERROR(VLOOKUP(G438,#REF!,2,FALSE))=TRUE,G805,VLOOKUP(G438,#REF!,2,FALSE))</f>
        <v>0</v>
      </c>
      <c r="H806" s="150">
        <f>IF(ISERROR(VLOOKUP(H438,#REF!,2,FALSE))=TRUE,H805,VLOOKUP(H438,#REF!,2,FALSE))</f>
        <v>0</v>
      </c>
      <c r="I806" s="150">
        <f>IF(ISERROR(VLOOKUP(I438,#REF!,2,FALSE))=TRUE,I805,VLOOKUP(I438,#REF!,2,FALSE))</f>
        <v>0</v>
      </c>
      <c r="J806" s="150">
        <f>IF(ISERROR(VLOOKUP(J438,#REF!,2,FALSE))=TRUE,J805,VLOOKUP(J438,#REF!,2,FALSE))</f>
        <v>0</v>
      </c>
      <c r="K806" s="150">
        <f>IF(ISERROR(VLOOKUP(K438,#REF!,2,FALSE))=TRUE,K805,VLOOKUP(K438,#REF!,2,FALSE))</f>
        <v>0</v>
      </c>
      <c r="L806" s="150">
        <f>IF(ISERROR(VLOOKUP(L438,#REF!,2,FALSE))=TRUE,L805,VLOOKUP(L438,#REF!,2,FALSE))</f>
        <v>0</v>
      </c>
      <c r="M806" s="150">
        <f>IF(ISERROR(VLOOKUP(M438,#REF!,2,FALSE))=TRUE,M805,VLOOKUP(M438,#REF!,2,FALSE))</f>
        <v>0</v>
      </c>
      <c r="N806" s="150">
        <f>IF(ISERROR(VLOOKUP(N438,#REF!,2,FALSE))=TRUE,N805,VLOOKUP(N438,#REF!,2,FALSE))</f>
        <v>0</v>
      </c>
      <c r="O806" s="150">
        <f>IF(ISERROR(VLOOKUP(O438,#REF!,2,FALSE))=TRUE,O805,VLOOKUP(O438,#REF!,2,FALSE))</f>
        <v>0</v>
      </c>
      <c r="P806" s="150">
        <f>IF(ISERROR(VLOOKUP(P438,#REF!,2,FALSE))=TRUE,P805,VLOOKUP(P438,#REF!,2,FALSE))</f>
        <v>0</v>
      </c>
      <c r="Q806" s="150">
        <f>IF(ISERROR(VLOOKUP(Q438,#REF!,2,FALSE))=TRUE,Q805,VLOOKUP(Q438,#REF!,2,FALSE))</f>
        <v>0</v>
      </c>
      <c r="R806" s="150">
        <f>IF(ISERROR(VLOOKUP(R438,#REF!,2,FALSE))=TRUE,R805,VLOOKUP(R438,#REF!,2,FALSE))</f>
        <v>0</v>
      </c>
      <c r="S806" s="150">
        <f>IF(ISERROR(VLOOKUP(S438,#REF!,2,FALSE))=TRUE,S805,VLOOKUP(S438,#REF!,2,FALSE))</f>
        <v>0</v>
      </c>
    </row>
    <row r="807" spans="2:19" s="8" customFormat="1" ht="30" customHeight="1">
      <c r="B807" s="28"/>
      <c r="C807" s="79"/>
      <c r="D807" s="79"/>
      <c r="E807" s="150">
        <f>IF(ISERROR(VLOOKUP(E439,#REF!,2,FALSE))=TRUE,E806,VLOOKUP(E439,#REF!,2,FALSE))</f>
        <v>0</v>
      </c>
      <c r="F807" s="150">
        <f>IF(ISERROR(VLOOKUP(F439,#REF!,2,FALSE))=TRUE,F806,VLOOKUP(F439,#REF!,2,FALSE))</f>
        <v>0</v>
      </c>
      <c r="G807" s="150">
        <f>IF(ISERROR(VLOOKUP(G439,#REF!,2,FALSE))=TRUE,G806,VLOOKUP(G439,#REF!,2,FALSE))</f>
        <v>0</v>
      </c>
      <c r="H807" s="150">
        <f>IF(ISERROR(VLOOKUP(H439,#REF!,2,FALSE))=TRUE,H806,VLOOKUP(H439,#REF!,2,FALSE))</f>
        <v>0</v>
      </c>
      <c r="I807" s="150">
        <f>IF(ISERROR(VLOOKUP(I439,#REF!,2,FALSE))=TRUE,I806,VLOOKUP(I439,#REF!,2,FALSE))</f>
        <v>0</v>
      </c>
      <c r="J807" s="150">
        <f>IF(ISERROR(VLOOKUP(J439,#REF!,2,FALSE))=TRUE,J806,VLOOKUP(J439,#REF!,2,FALSE))</f>
        <v>0</v>
      </c>
      <c r="K807" s="150">
        <f>IF(ISERROR(VLOOKUP(K439,#REF!,2,FALSE))=TRUE,K806,VLOOKUP(K439,#REF!,2,FALSE))</f>
        <v>0</v>
      </c>
      <c r="L807" s="150">
        <f>IF(ISERROR(VLOOKUP(L439,#REF!,2,FALSE))=TRUE,L806,VLOOKUP(L439,#REF!,2,FALSE))</f>
        <v>0</v>
      </c>
      <c r="M807" s="150">
        <f>IF(ISERROR(VLOOKUP(M439,#REF!,2,FALSE))=TRUE,M806,VLOOKUP(M439,#REF!,2,FALSE))</f>
        <v>0</v>
      </c>
      <c r="N807" s="150">
        <f>IF(ISERROR(VLOOKUP(N439,#REF!,2,FALSE))=TRUE,N806,VLOOKUP(N439,#REF!,2,FALSE))</f>
        <v>0</v>
      </c>
      <c r="O807" s="150">
        <f>IF(ISERROR(VLOOKUP(O439,#REF!,2,FALSE))=TRUE,O806,VLOOKUP(O439,#REF!,2,FALSE))</f>
        <v>0</v>
      </c>
      <c r="P807" s="150">
        <f>IF(ISERROR(VLOOKUP(P439,#REF!,2,FALSE))=TRUE,P806,VLOOKUP(P439,#REF!,2,FALSE))</f>
        <v>0</v>
      </c>
      <c r="Q807" s="150">
        <f>IF(ISERROR(VLOOKUP(Q439,#REF!,2,FALSE))=TRUE,Q806,VLOOKUP(Q439,#REF!,2,FALSE))</f>
        <v>0</v>
      </c>
      <c r="R807" s="150">
        <f>IF(ISERROR(VLOOKUP(R439,#REF!,2,FALSE))=TRUE,R806,VLOOKUP(R439,#REF!,2,FALSE))</f>
        <v>0</v>
      </c>
      <c r="S807" s="150">
        <f>IF(ISERROR(VLOOKUP(S439,#REF!,2,FALSE))=TRUE,S806,VLOOKUP(S439,#REF!,2,FALSE))</f>
        <v>0</v>
      </c>
    </row>
    <row r="808" spans="2:19" s="8" customFormat="1" ht="30" customHeight="1">
      <c r="B808" s="28"/>
      <c r="C808" s="79"/>
      <c r="D808" s="79"/>
      <c r="E808" s="150">
        <f>IF(ISERROR(VLOOKUP(E440,#REF!,2,FALSE))=TRUE,E807,VLOOKUP(E440,#REF!,2,FALSE))</f>
        <v>0</v>
      </c>
      <c r="F808" s="150">
        <f>IF(ISERROR(VLOOKUP(F440,#REF!,2,FALSE))=TRUE,F807,VLOOKUP(F440,#REF!,2,FALSE))</f>
        <v>0</v>
      </c>
      <c r="G808" s="150">
        <f>IF(ISERROR(VLOOKUP(G440,#REF!,2,FALSE))=TRUE,G807,VLOOKUP(G440,#REF!,2,FALSE))</f>
        <v>0</v>
      </c>
      <c r="H808" s="150">
        <f>IF(ISERROR(VLOOKUP(H440,#REF!,2,FALSE))=TRUE,H807,VLOOKUP(H440,#REF!,2,FALSE))</f>
        <v>0</v>
      </c>
      <c r="I808" s="150">
        <f>IF(ISERROR(VLOOKUP(I440,#REF!,2,FALSE))=TRUE,I807,VLOOKUP(I440,#REF!,2,FALSE))</f>
        <v>0</v>
      </c>
      <c r="J808" s="150">
        <f>IF(ISERROR(VLOOKUP(J440,#REF!,2,FALSE))=TRUE,J807,VLOOKUP(J440,#REF!,2,FALSE))</f>
        <v>0</v>
      </c>
      <c r="K808" s="150">
        <f>IF(ISERROR(VLOOKUP(K440,#REF!,2,FALSE))=TRUE,K807,VLOOKUP(K440,#REF!,2,FALSE))</f>
        <v>0</v>
      </c>
      <c r="L808" s="150">
        <f>IF(ISERROR(VLOOKUP(L440,#REF!,2,FALSE))=TRUE,L807,VLOOKUP(L440,#REF!,2,FALSE))</f>
        <v>0</v>
      </c>
      <c r="M808" s="150">
        <f>IF(ISERROR(VLOOKUP(M440,#REF!,2,FALSE))=TRUE,M807,VLOOKUP(M440,#REF!,2,FALSE))</f>
        <v>0</v>
      </c>
      <c r="N808" s="150">
        <f>IF(ISERROR(VLOOKUP(N440,#REF!,2,FALSE))=TRUE,N807,VLOOKUP(N440,#REF!,2,FALSE))</f>
        <v>0</v>
      </c>
      <c r="O808" s="150">
        <f>IF(ISERROR(VLOOKUP(O440,#REF!,2,FALSE))=TRUE,O807,VLOOKUP(O440,#REF!,2,FALSE))</f>
        <v>0</v>
      </c>
      <c r="P808" s="150">
        <f>IF(ISERROR(VLOOKUP(P440,#REF!,2,FALSE))=TRUE,P807,VLOOKUP(P440,#REF!,2,FALSE))</f>
        <v>0</v>
      </c>
      <c r="Q808" s="150">
        <f>IF(ISERROR(VLOOKUP(Q440,#REF!,2,FALSE))=TRUE,Q807,VLOOKUP(Q440,#REF!,2,FALSE))</f>
        <v>0</v>
      </c>
      <c r="R808" s="150">
        <f>IF(ISERROR(VLOOKUP(R440,#REF!,2,FALSE))=TRUE,R807,VLOOKUP(R440,#REF!,2,FALSE))</f>
        <v>0</v>
      </c>
      <c r="S808" s="150">
        <f>IF(ISERROR(VLOOKUP(S440,#REF!,2,FALSE))=TRUE,S807,VLOOKUP(S440,#REF!,2,FALSE))</f>
        <v>0</v>
      </c>
    </row>
    <row r="809" spans="2:19" s="8" customFormat="1" ht="30" customHeight="1">
      <c r="B809" s="28"/>
      <c r="C809" s="79"/>
      <c r="D809" s="79"/>
      <c r="E809" s="150">
        <f>IF(ISERROR(VLOOKUP(E441,#REF!,2,FALSE))=TRUE,E808,VLOOKUP(E441,#REF!,2,FALSE))</f>
        <v>0</v>
      </c>
      <c r="F809" s="150">
        <f>IF(ISERROR(VLOOKUP(F441,#REF!,2,FALSE))=TRUE,F808,VLOOKUP(F441,#REF!,2,FALSE))</f>
        <v>0</v>
      </c>
      <c r="G809" s="150">
        <f>IF(ISERROR(VLOOKUP(G441,#REF!,2,FALSE))=TRUE,G808,VLOOKUP(G441,#REF!,2,FALSE))</f>
        <v>0</v>
      </c>
      <c r="H809" s="150">
        <f>IF(ISERROR(VLOOKUP(H441,#REF!,2,FALSE))=TRUE,H808,VLOOKUP(H441,#REF!,2,FALSE))</f>
        <v>0</v>
      </c>
      <c r="I809" s="150">
        <f>IF(ISERROR(VLOOKUP(I441,#REF!,2,FALSE))=TRUE,I808,VLOOKUP(I441,#REF!,2,FALSE))</f>
        <v>0</v>
      </c>
      <c r="J809" s="150">
        <f>IF(ISERROR(VLOOKUP(J441,#REF!,2,FALSE))=TRUE,J808,VLOOKUP(J441,#REF!,2,FALSE))</f>
        <v>0</v>
      </c>
      <c r="K809" s="150">
        <f>IF(ISERROR(VLOOKUP(K441,#REF!,2,FALSE))=TRUE,K808,VLOOKUP(K441,#REF!,2,FALSE))</f>
        <v>0</v>
      </c>
      <c r="L809" s="150">
        <f>IF(ISERROR(VLOOKUP(L441,#REF!,2,FALSE))=TRUE,L808,VLOOKUP(L441,#REF!,2,FALSE))</f>
        <v>0</v>
      </c>
      <c r="M809" s="150">
        <f>IF(ISERROR(VLOOKUP(M441,#REF!,2,FALSE))=TRUE,M808,VLOOKUP(M441,#REF!,2,FALSE))</f>
        <v>0</v>
      </c>
      <c r="N809" s="150">
        <f>IF(ISERROR(VLOOKUP(N441,#REF!,2,FALSE))=TRUE,N808,VLOOKUP(N441,#REF!,2,FALSE))</f>
        <v>0</v>
      </c>
      <c r="O809" s="150">
        <f>IF(ISERROR(VLOOKUP(O441,#REF!,2,FALSE))=TRUE,O808,VLOOKUP(O441,#REF!,2,FALSE))</f>
        <v>0</v>
      </c>
      <c r="P809" s="150">
        <f>IF(ISERROR(VLOOKUP(P441,#REF!,2,FALSE))=TRUE,P808,VLOOKUP(P441,#REF!,2,FALSE))</f>
        <v>0</v>
      </c>
      <c r="Q809" s="150">
        <f>IF(ISERROR(VLOOKUP(Q441,#REF!,2,FALSE))=TRUE,Q808,VLOOKUP(Q441,#REF!,2,FALSE))</f>
        <v>0</v>
      </c>
      <c r="R809" s="150">
        <f>IF(ISERROR(VLOOKUP(R441,#REF!,2,FALSE))=TRUE,R808,VLOOKUP(R441,#REF!,2,FALSE))</f>
        <v>0</v>
      </c>
      <c r="S809" s="150">
        <f>IF(ISERROR(VLOOKUP(S441,#REF!,2,FALSE))=TRUE,S808,VLOOKUP(S441,#REF!,2,FALSE))</f>
        <v>0</v>
      </c>
    </row>
    <row r="810" spans="2:19" s="8" customFormat="1" ht="30" customHeight="1">
      <c r="B810" s="28"/>
      <c r="C810" s="79"/>
      <c r="D810" s="79"/>
      <c r="E810" s="150">
        <f>IF(ISERROR(VLOOKUP(E442,#REF!,2,FALSE))=TRUE,E809,VLOOKUP(E442,#REF!,2,FALSE))</f>
        <v>0</v>
      </c>
      <c r="F810" s="150">
        <f>IF(ISERROR(VLOOKUP(F442,#REF!,2,FALSE))=TRUE,F809,VLOOKUP(F442,#REF!,2,FALSE))</f>
        <v>0</v>
      </c>
      <c r="G810" s="150">
        <f>IF(ISERROR(VLOOKUP(G442,#REF!,2,FALSE))=TRUE,G809,VLOOKUP(G442,#REF!,2,FALSE))</f>
        <v>0</v>
      </c>
      <c r="H810" s="150">
        <f>IF(ISERROR(VLOOKUP(H442,#REF!,2,FALSE))=TRUE,H809,VLOOKUP(H442,#REF!,2,FALSE))</f>
        <v>0</v>
      </c>
      <c r="I810" s="150">
        <f>IF(ISERROR(VLOOKUP(I442,#REF!,2,FALSE))=TRUE,I809,VLOOKUP(I442,#REF!,2,FALSE))</f>
        <v>0</v>
      </c>
      <c r="J810" s="150">
        <f>IF(ISERROR(VLOOKUP(J442,#REF!,2,FALSE))=TRUE,J809,VLOOKUP(J442,#REF!,2,FALSE))</f>
        <v>0</v>
      </c>
      <c r="K810" s="150">
        <f>IF(ISERROR(VLOOKUP(K442,#REF!,2,FALSE))=TRUE,K809,VLOOKUP(K442,#REF!,2,FALSE))</f>
        <v>0</v>
      </c>
      <c r="L810" s="150">
        <f>IF(ISERROR(VLOOKUP(L442,#REF!,2,FALSE))=TRUE,L809,VLOOKUP(L442,#REF!,2,FALSE))</f>
        <v>0</v>
      </c>
      <c r="M810" s="150">
        <f>IF(ISERROR(VLOOKUP(M442,#REF!,2,FALSE))=TRUE,M809,VLOOKUP(M442,#REF!,2,FALSE))</f>
        <v>0</v>
      </c>
      <c r="N810" s="150">
        <f>IF(ISERROR(VLOOKUP(N442,#REF!,2,FALSE))=TRUE,N809,VLOOKUP(N442,#REF!,2,FALSE))</f>
        <v>0</v>
      </c>
      <c r="O810" s="150">
        <f>IF(ISERROR(VLOOKUP(O442,#REF!,2,FALSE))=TRUE,O809,VLOOKUP(O442,#REF!,2,FALSE))</f>
        <v>0</v>
      </c>
      <c r="P810" s="150">
        <f>IF(ISERROR(VLOOKUP(P442,#REF!,2,FALSE))=TRUE,P809,VLOOKUP(P442,#REF!,2,FALSE))</f>
        <v>0</v>
      </c>
      <c r="Q810" s="150">
        <f>IF(ISERROR(VLOOKUP(Q442,#REF!,2,FALSE))=TRUE,Q809,VLOOKUP(Q442,#REF!,2,FALSE))</f>
        <v>0</v>
      </c>
      <c r="R810" s="150">
        <f>IF(ISERROR(VLOOKUP(R442,#REF!,2,FALSE))=TRUE,R809,VLOOKUP(R442,#REF!,2,FALSE))</f>
        <v>0</v>
      </c>
      <c r="S810" s="150">
        <f>IF(ISERROR(VLOOKUP(S442,#REF!,2,FALSE))=TRUE,S809,VLOOKUP(S442,#REF!,2,FALSE))</f>
        <v>0</v>
      </c>
    </row>
    <row r="811" spans="2:19" s="8" customFormat="1" ht="30" customHeight="1">
      <c r="B811" s="28"/>
      <c r="C811" s="79"/>
      <c r="D811" s="79"/>
      <c r="E811" s="150">
        <f>IF(ISERROR(VLOOKUP(E443,#REF!,2,FALSE))=TRUE,E810,VLOOKUP(E443,#REF!,2,FALSE))</f>
        <v>0</v>
      </c>
      <c r="F811" s="150">
        <f>IF(ISERROR(VLOOKUP(F443,#REF!,2,FALSE))=TRUE,F810,VLOOKUP(F443,#REF!,2,FALSE))</f>
        <v>0</v>
      </c>
      <c r="G811" s="150">
        <f>IF(ISERROR(VLOOKUP(G443,#REF!,2,FALSE))=TRUE,G810,VLOOKUP(G443,#REF!,2,FALSE))</f>
        <v>0</v>
      </c>
      <c r="H811" s="150">
        <f>IF(ISERROR(VLOOKUP(H443,#REF!,2,FALSE))=TRUE,H810,VLOOKUP(H443,#REF!,2,FALSE))</f>
        <v>0</v>
      </c>
      <c r="I811" s="150">
        <f>IF(ISERROR(VLOOKUP(I443,#REF!,2,FALSE))=TRUE,I810,VLOOKUP(I443,#REF!,2,FALSE))</f>
        <v>0</v>
      </c>
      <c r="J811" s="150">
        <f>IF(ISERROR(VLOOKUP(J443,#REF!,2,FALSE))=TRUE,J810,VLOOKUP(J443,#REF!,2,FALSE))</f>
        <v>0</v>
      </c>
      <c r="K811" s="150">
        <f>IF(ISERROR(VLOOKUP(K443,#REF!,2,FALSE))=TRUE,K810,VLOOKUP(K443,#REF!,2,FALSE))</f>
        <v>0</v>
      </c>
      <c r="L811" s="150">
        <f>IF(ISERROR(VLOOKUP(L443,#REF!,2,FALSE))=TRUE,L810,VLOOKUP(L443,#REF!,2,FALSE))</f>
        <v>0</v>
      </c>
      <c r="M811" s="150">
        <f>IF(ISERROR(VLOOKUP(M443,#REF!,2,FALSE))=TRUE,M810,VLOOKUP(M443,#REF!,2,FALSE))</f>
        <v>0</v>
      </c>
      <c r="N811" s="150">
        <f>IF(ISERROR(VLOOKUP(N443,#REF!,2,FALSE))=TRUE,N810,VLOOKUP(N443,#REF!,2,FALSE))</f>
        <v>0</v>
      </c>
      <c r="O811" s="150">
        <f>IF(ISERROR(VLOOKUP(O443,#REF!,2,FALSE))=TRUE,O810,VLOOKUP(O443,#REF!,2,FALSE))</f>
        <v>0</v>
      </c>
      <c r="P811" s="150">
        <f>IF(ISERROR(VLOOKUP(P443,#REF!,2,FALSE))=TRUE,P810,VLOOKUP(P443,#REF!,2,FALSE))</f>
        <v>0</v>
      </c>
      <c r="Q811" s="150">
        <f>IF(ISERROR(VLOOKUP(Q443,#REF!,2,FALSE))=TRUE,Q810,VLOOKUP(Q443,#REF!,2,FALSE))</f>
        <v>0</v>
      </c>
      <c r="R811" s="150">
        <f>IF(ISERROR(VLOOKUP(R443,#REF!,2,FALSE))=TRUE,R810,VLOOKUP(R443,#REF!,2,FALSE))</f>
        <v>0</v>
      </c>
      <c r="S811" s="150">
        <f>IF(ISERROR(VLOOKUP(S443,#REF!,2,FALSE))=TRUE,S810,VLOOKUP(S443,#REF!,2,FALSE))</f>
        <v>0</v>
      </c>
    </row>
    <row r="812" spans="2:19" s="8" customFormat="1" ht="30" customHeight="1">
      <c r="B812" s="28"/>
      <c r="C812" s="79"/>
      <c r="D812" s="79"/>
      <c r="E812" s="150">
        <f>IF(ISERROR(VLOOKUP(E444,#REF!,2,FALSE))=TRUE,E811,VLOOKUP(E444,#REF!,2,FALSE))</f>
        <v>0</v>
      </c>
      <c r="F812" s="150">
        <f>IF(ISERROR(VLOOKUP(F444,#REF!,2,FALSE))=TRUE,F811,VLOOKUP(F444,#REF!,2,FALSE))</f>
        <v>0</v>
      </c>
      <c r="G812" s="150">
        <f>IF(ISERROR(VLOOKUP(G444,#REF!,2,FALSE))=TRUE,G811,VLOOKUP(G444,#REF!,2,FALSE))</f>
        <v>0</v>
      </c>
      <c r="H812" s="150">
        <f>IF(ISERROR(VLOOKUP(H444,#REF!,2,FALSE))=TRUE,H811,VLOOKUP(H444,#REF!,2,FALSE))</f>
        <v>0</v>
      </c>
      <c r="I812" s="150">
        <f>IF(ISERROR(VLOOKUP(I444,#REF!,2,FALSE))=TRUE,I811,VLOOKUP(I444,#REF!,2,FALSE))</f>
        <v>0</v>
      </c>
      <c r="J812" s="150">
        <f>IF(ISERROR(VLOOKUP(J444,#REF!,2,FALSE))=TRUE,J811,VLOOKUP(J444,#REF!,2,FALSE))</f>
        <v>0</v>
      </c>
      <c r="K812" s="150">
        <f>IF(ISERROR(VLOOKUP(K444,#REF!,2,FALSE))=TRUE,K811,VLOOKUP(K444,#REF!,2,FALSE))</f>
        <v>0</v>
      </c>
      <c r="L812" s="150">
        <f>IF(ISERROR(VLOOKUP(L444,#REF!,2,FALSE))=TRUE,L811,VLOOKUP(L444,#REF!,2,FALSE))</f>
        <v>0</v>
      </c>
      <c r="M812" s="150">
        <f>IF(ISERROR(VLOOKUP(M444,#REF!,2,FALSE))=TRUE,M811,VLOOKUP(M444,#REF!,2,FALSE))</f>
        <v>0</v>
      </c>
      <c r="N812" s="150">
        <f>IF(ISERROR(VLOOKUP(N444,#REF!,2,FALSE))=TRUE,N811,VLOOKUP(N444,#REF!,2,FALSE))</f>
        <v>0</v>
      </c>
      <c r="O812" s="150">
        <f>IF(ISERROR(VLOOKUP(O444,#REF!,2,FALSE))=TRUE,O811,VLOOKUP(O444,#REF!,2,FALSE))</f>
        <v>0</v>
      </c>
      <c r="P812" s="150">
        <f>IF(ISERROR(VLOOKUP(P444,#REF!,2,FALSE))=TRUE,P811,VLOOKUP(P444,#REF!,2,FALSE))</f>
        <v>0</v>
      </c>
      <c r="Q812" s="150">
        <f>IF(ISERROR(VLOOKUP(Q444,#REF!,2,FALSE))=TRUE,Q811,VLOOKUP(Q444,#REF!,2,FALSE))</f>
        <v>0</v>
      </c>
      <c r="R812" s="150">
        <f>IF(ISERROR(VLOOKUP(R444,#REF!,2,FALSE))=TRUE,R811,VLOOKUP(R444,#REF!,2,FALSE))</f>
        <v>0</v>
      </c>
      <c r="S812" s="150">
        <f>IF(ISERROR(VLOOKUP(S444,#REF!,2,FALSE))=TRUE,S811,VLOOKUP(S444,#REF!,2,FALSE))</f>
        <v>0</v>
      </c>
    </row>
    <row r="813" spans="2:19" s="8" customFormat="1" ht="30" customHeight="1">
      <c r="B813" s="28"/>
      <c r="C813" s="79"/>
      <c r="D813" s="79"/>
      <c r="E813" s="150">
        <f>IF(ISERROR(VLOOKUP(E445,#REF!,2,FALSE))=TRUE,E812,VLOOKUP(E445,#REF!,2,FALSE))</f>
        <v>0</v>
      </c>
      <c r="F813" s="150">
        <f>IF(ISERROR(VLOOKUP(F445,#REF!,2,FALSE))=TRUE,F812,VLOOKUP(F445,#REF!,2,FALSE))</f>
        <v>0</v>
      </c>
      <c r="G813" s="150">
        <f>IF(ISERROR(VLOOKUP(G445,#REF!,2,FALSE))=TRUE,G812,VLOOKUP(G445,#REF!,2,FALSE))</f>
        <v>0</v>
      </c>
      <c r="H813" s="150">
        <f>IF(ISERROR(VLOOKUP(H445,#REF!,2,FALSE))=TRUE,H812,VLOOKUP(H445,#REF!,2,FALSE))</f>
        <v>0</v>
      </c>
      <c r="I813" s="150">
        <f>IF(ISERROR(VLOOKUP(I445,#REF!,2,FALSE))=TRUE,I812,VLOOKUP(I445,#REF!,2,FALSE))</f>
        <v>0</v>
      </c>
      <c r="J813" s="150">
        <f>IF(ISERROR(VLOOKUP(J445,#REF!,2,FALSE))=TRUE,J812,VLOOKUP(J445,#REF!,2,FALSE))</f>
        <v>0</v>
      </c>
      <c r="K813" s="150">
        <f>IF(ISERROR(VLOOKUP(K445,#REF!,2,FALSE))=TRUE,K812,VLOOKUP(K445,#REF!,2,FALSE))</f>
        <v>0</v>
      </c>
      <c r="L813" s="150">
        <f>IF(ISERROR(VLOOKUP(L445,#REF!,2,FALSE))=TRUE,L812,VLOOKUP(L445,#REF!,2,FALSE))</f>
        <v>0</v>
      </c>
      <c r="M813" s="150">
        <f>IF(ISERROR(VLOOKUP(M445,#REF!,2,FALSE))=TRUE,M812,VLOOKUP(M445,#REF!,2,FALSE))</f>
        <v>0</v>
      </c>
      <c r="N813" s="150">
        <f>IF(ISERROR(VLOOKUP(N445,#REF!,2,FALSE))=TRUE,N812,VLOOKUP(N445,#REF!,2,FALSE))</f>
        <v>0</v>
      </c>
      <c r="O813" s="150">
        <f>IF(ISERROR(VLOOKUP(O445,#REF!,2,FALSE))=TRUE,O812,VLOOKUP(O445,#REF!,2,FALSE))</f>
        <v>0</v>
      </c>
      <c r="P813" s="150">
        <f>IF(ISERROR(VLOOKUP(P445,#REF!,2,FALSE))=TRUE,P812,VLOOKUP(P445,#REF!,2,FALSE))</f>
        <v>0</v>
      </c>
      <c r="Q813" s="150">
        <f>IF(ISERROR(VLOOKUP(Q445,#REF!,2,FALSE))=TRUE,Q812,VLOOKUP(Q445,#REF!,2,FALSE))</f>
        <v>0</v>
      </c>
      <c r="R813" s="150">
        <f>IF(ISERROR(VLOOKUP(R445,#REF!,2,FALSE))=TRUE,R812,VLOOKUP(R445,#REF!,2,FALSE))</f>
        <v>0</v>
      </c>
      <c r="S813" s="150">
        <f>IF(ISERROR(VLOOKUP(S445,#REF!,2,FALSE))=TRUE,S812,VLOOKUP(S445,#REF!,2,FALSE))</f>
        <v>0</v>
      </c>
    </row>
    <row r="814" spans="2:19" s="8" customFormat="1" ht="30" customHeight="1">
      <c r="B814" s="28"/>
      <c r="C814" s="79"/>
      <c r="D814" s="79"/>
      <c r="E814" s="150">
        <f>IF(ISERROR(VLOOKUP(E446,#REF!,2,FALSE))=TRUE,E813,VLOOKUP(E446,#REF!,2,FALSE))</f>
        <v>0</v>
      </c>
      <c r="F814" s="150">
        <f>IF(ISERROR(VLOOKUP(F446,#REF!,2,FALSE))=TRUE,F813,VLOOKUP(F446,#REF!,2,FALSE))</f>
        <v>0</v>
      </c>
      <c r="G814" s="150">
        <f>IF(ISERROR(VLOOKUP(G446,#REF!,2,FALSE))=TRUE,G813,VLOOKUP(G446,#REF!,2,FALSE))</f>
        <v>0</v>
      </c>
      <c r="H814" s="150">
        <f>IF(ISERROR(VLOOKUP(H446,#REF!,2,FALSE))=TRUE,H813,VLOOKUP(H446,#REF!,2,FALSE))</f>
        <v>0</v>
      </c>
      <c r="I814" s="150">
        <f>IF(ISERROR(VLOOKUP(I446,#REF!,2,FALSE))=TRUE,I813,VLOOKUP(I446,#REF!,2,FALSE))</f>
        <v>0</v>
      </c>
      <c r="J814" s="150">
        <f>IF(ISERROR(VLOOKUP(J446,#REF!,2,FALSE))=TRUE,J813,VLOOKUP(J446,#REF!,2,FALSE))</f>
        <v>0</v>
      </c>
      <c r="K814" s="150">
        <f>IF(ISERROR(VLOOKUP(K446,#REF!,2,FALSE))=TRUE,K813,VLOOKUP(K446,#REF!,2,FALSE))</f>
        <v>0</v>
      </c>
      <c r="L814" s="150">
        <f>IF(ISERROR(VLOOKUP(L446,#REF!,2,FALSE))=TRUE,L813,VLOOKUP(L446,#REF!,2,FALSE))</f>
        <v>0</v>
      </c>
      <c r="M814" s="150">
        <f>IF(ISERROR(VLOOKUP(M446,#REF!,2,FALSE))=TRUE,M813,VLOOKUP(M446,#REF!,2,FALSE))</f>
        <v>0</v>
      </c>
      <c r="N814" s="150">
        <f>IF(ISERROR(VLOOKUP(N446,#REF!,2,FALSE))=TRUE,N813,VLOOKUP(N446,#REF!,2,FALSE))</f>
        <v>0</v>
      </c>
      <c r="O814" s="150">
        <f>IF(ISERROR(VLOOKUP(O446,#REF!,2,FALSE))=TRUE,O813,VLOOKUP(O446,#REF!,2,FALSE))</f>
        <v>0</v>
      </c>
      <c r="P814" s="150">
        <f>IF(ISERROR(VLOOKUP(P446,#REF!,2,FALSE))=TRUE,P813,VLOOKUP(P446,#REF!,2,FALSE))</f>
        <v>0</v>
      </c>
      <c r="Q814" s="150">
        <f>IF(ISERROR(VLOOKUP(Q446,#REF!,2,FALSE))=TRUE,Q813,VLOOKUP(Q446,#REF!,2,FALSE))</f>
        <v>0</v>
      </c>
      <c r="R814" s="150">
        <f>IF(ISERROR(VLOOKUP(R446,#REF!,2,FALSE))=TRUE,R813,VLOOKUP(R446,#REF!,2,FALSE))</f>
        <v>0</v>
      </c>
      <c r="S814" s="150">
        <f>IF(ISERROR(VLOOKUP(S446,#REF!,2,FALSE))=TRUE,S813,VLOOKUP(S446,#REF!,2,FALSE))</f>
        <v>0</v>
      </c>
    </row>
    <row r="815" spans="2:19" s="8" customFormat="1" ht="30" customHeight="1">
      <c r="B815" s="28"/>
      <c r="C815" s="79"/>
      <c r="D815" s="79"/>
      <c r="E815" s="150">
        <f>IF(ISERROR(VLOOKUP(E447,#REF!,2,FALSE))=TRUE,E814,VLOOKUP(E447,#REF!,2,FALSE))</f>
        <v>0</v>
      </c>
      <c r="F815" s="150">
        <f>IF(ISERROR(VLOOKUP(F447,#REF!,2,FALSE))=TRUE,F814,VLOOKUP(F447,#REF!,2,FALSE))</f>
        <v>0</v>
      </c>
      <c r="G815" s="150">
        <f>IF(ISERROR(VLOOKUP(G447,#REF!,2,FALSE))=TRUE,G814,VLOOKUP(G447,#REF!,2,FALSE))</f>
        <v>0</v>
      </c>
      <c r="H815" s="150">
        <f>IF(ISERROR(VLOOKUP(H447,#REF!,2,FALSE))=TRUE,H814,VLOOKUP(H447,#REF!,2,FALSE))</f>
        <v>0</v>
      </c>
      <c r="I815" s="150">
        <f>IF(ISERROR(VLOOKUP(I447,#REF!,2,FALSE))=TRUE,I814,VLOOKUP(I447,#REF!,2,FALSE))</f>
        <v>0</v>
      </c>
      <c r="J815" s="150">
        <f>IF(ISERROR(VLOOKUP(J447,#REF!,2,FALSE))=TRUE,J814,VLOOKUP(J447,#REF!,2,FALSE))</f>
        <v>0</v>
      </c>
      <c r="K815" s="150">
        <f>IF(ISERROR(VLOOKUP(K447,#REF!,2,FALSE))=TRUE,K814,VLOOKUP(K447,#REF!,2,FALSE))</f>
        <v>0</v>
      </c>
      <c r="L815" s="150">
        <f>IF(ISERROR(VLOOKUP(L447,#REF!,2,FALSE))=TRUE,L814,VLOOKUP(L447,#REF!,2,FALSE))</f>
        <v>0</v>
      </c>
      <c r="M815" s="150">
        <f>IF(ISERROR(VLOOKUP(M447,#REF!,2,FALSE))=TRUE,M814,VLOOKUP(M447,#REF!,2,FALSE))</f>
        <v>0</v>
      </c>
      <c r="N815" s="150">
        <f>IF(ISERROR(VLOOKUP(N447,#REF!,2,FALSE))=TRUE,N814,VLOOKUP(N447,#REF!,2,FALSE))</f>
        <v>0</v>
      </c>
      <c r="O815" s="150">
        <f>IF(ISERROR(VLOOKUP(O447,#REF!,2,FALSE))=TRUE,O814,VLOOKUP(O447,#REF!,2,FALSE))</f>
        <v>0</v>
      </c>
      <c r="P815" s="150">
        <f>IF(ISERROR(VLOOKUP(P447,#REF!,2,FALSE))=TRUE,P814,VLOOKUP(P447,#REF!,2,FALSE))</f>
        <v>0</v>
      </c>
      <c r="Q815" s="150">
        <f>IF(ISERROR(VLOOKUP(Q447,#REF!,2,FALSE))=TRUE,Q814,VLOOKUP(Q447,#REF!,2,FALSE))</f>
        <v>0</v>
      </c>
      <c r="R815" s="150">
        <f>IF(ISERROR(VLOOKUP(R447,#REF!,2,FALSE))=TRUE,R814,VLOOKUP(R447,#REF!,2,FALSE))</f>
        <v>0</v>
      </c>
      <c r="S815" s="150">
        <f>IF(ISERROR(VLOOKUP(S447,#REF!,2,FALSE))=TRUE,S814,VLOOKUP(S447,#REF!,2,FALSE))</f>
        <v>0</v>
      </c>
    </row>
    <row r="816" spans="2:19" s="10" customFormat="1" ht="30" customHeight="1">
      <c r="B816" s="22" t="s">
        <v>50</v>
      </c>
      <c r="C816" s="79"/>
      <c r="D816" s="79"/>
      <c r="E816" s="149">
        <f t="shared" ref="E816:S816" si="211">AVERAGE(E450:E815)</f>
        <v>0</v>
      </c>
      <c r="F816" s="149">
        <f t="shared" si="211"/>
        <v>0</v>
      </c>
      <c r="G816" s="149">
        <f t="shared" si="211"/>
        <v>0</v>
      </c>
      <c r="H816" s="149">
        <f t="shared" si="211"/>
        <v>0</v>
      </c>
      <c r="I816" s="149">
        <f t="shared" si="211"/>
        <v>0</v>
      </c>
      <c r="J816" s="149">
        <f t="shared" si="211"/>
        <v>0</v>
      </c>
      <c r="K816" s="149">
        <f t="shared" si="211"/>
        <v>0</v>
      </c>
      <c r="L816" s="149">
        <f t="shared" si="211"/>
        <v>0</v>
      </c>
      <c r="M816" s="149">
        <f t="shared" si="211"/>
        <v>0</v>
      </c>
      <c r="N816" s="149">
        <f t="shared" si="211"/>
        <v>0</v>
      </c>
      <c r="O816" s="149">
        <f t="shared" si="211"/>
        <v>0</v>
      </c>
      <c r="P816" s="149">
        <f t="shared" si="211"/>
        <v>0</v>
      </c>
      <c r="Q816" s="149">
        <f t="shared" si="211"/>
        <v>0</v>
      </c>
      <c r="R816" s="149">
        <f t="shared" si="211"/>
        <v>0</v>
      </c>
      <c r="S816" s="149">
        <f t="shared" si="211"/>
        <v>0</v>
      </c>
    </row>
    <row r="818" spans="2:19" ht="30" customHeight="1">
      <c r="B818" s="5" t="s">
        <v>52</v>
      </c>
    </row>
    <row r="819" spans="2:19" ht="9.9499999999999993" customHeight="1"/>
    <row r="820" spans="2:19" s="8" customFormat="1" ht="30" customHeight="1">
      <c r="B820" s="6" t="s">
        <v>2</v>
      </c>
      <c r="C820" s="7" t="s">
        <v>3</v>
      </c>
      <c r="D820" s="7" t="s">
        <v>4</v>
      </c>
      <c r="E820" s="7" t="s">
        <v>5</v>
      </c>
      <c r="F820" s="7" t="s">
        <v>6</v>
      </c>
      <c r="G820" s="7" t="s">
        <v>7</v>
      </c>
      <c r="H820" s="7" t="s">
        <v>8</v>
      </c>
      <c r="I820" s="7" t="s">
        <v>9</v>
      </c>
      <c r="J820" s="7" t="s">
        <v>10</v>
      </c>
      <c r="K820" s="7" t="s">
        <v>11</v>
      </c>
      <c r="L820" s="7" t="s">
        <v>12</v>
      </c>
      <c r="M820" s="7" t="s">
        <v>13</v>
      </c>
      <c r="N820" s="7" t="s">
        <v>14</v>
      </c>
      <c r="O820" s="7" t="s">
        <v>15</v>
      </c>
      <c r="P820" s="7" t="s">
        <v>16</v>
      </c>
      <c r="Q820" s="7" t="s">
        <v>17</v>
      </c>
      <c r="R820" s="7" t="s">
        <v>18</v>
      </c>
      <c r="S820" s="7" t="s">
        <v>19</v>
      </c>
    </row>
    <row r="821" spans="2:19" ht="30" customHeight="1">
      <c r="B821" s="21" t="s">
        <v>54</v>
      </c>
      <c r="C821" s="33"/>
      <c r="D821" s="33"/>
      <c r="E821" s="33"/>
      <c r="F821" s="33"/>
      <c r="G821" s="150">
        <f>'RIIO Allowances'!G$35</f>
        <v>6.7000000000000004E-2</v>
      </c>
      <c r="H821" s="150">
        <f>'RIIO Allowances'!H$35</f>
        <v>6.7000000000000004E-2</v>
      </c>
      <c r="I821" s="150">
        <f>'RIIO Allowances'!I$35</f>
        <v>6.7000000000000004E-2</v>
      </c>
      <c r="J821" s="150">
        <f>'RIIO Allowances'!J$35</f>
        <v>6.7000000000000004E-2</v>
      </c>
      <c r="K821" s="150">
        <f>'RIIO Allowances'!K$35</f>
        <v>6.7000000000000004E-2</v>
      </c>
      <c r="L821" s="150">
        <f>'RIIO Allowances'!L$35</f>
        <v>6.7000000000000004E-2</v>
      </c>
      <c r="M821" s="150">
        <f>'RIIO Allowances'!M$35</f>
        <v>6.7000000000000004E-2</v>
      </c>
      <c r="N821" s="150">
        <f>'RIIO Allowances'!N$35</f>
        <v>6.7000000000000004E-2</v>
      </c>
      <c r="O821" s="150">
        <f>'RIIO Allowances'!O$35</f>
        <v>4.5181881000000007E-2</v>
      </c>
      <c r="P821" s="150">
        <f>'RIIO Allowances'!P$35</f>
        <v>4.5302576000000004E-2</v>
      </c>
      <c r="Q821" s="150">
        <f>'RIIO Allowances'!Q$35</f>
        <v>4.5495688000000006E-2</v>
      </c>
      <c r="R821" s="150">
        <f>'RIIO Allowances'!R$35</f>
        <v>4.5664661000000009E-2</v>
      </c>
      <c r="S821" s="150">
        <f>'RIIO Allowances'!S$35</f>
        <v>4.5857773000000011E-2</v>
      </c>
    </row>
    <row r="822" spans="2:19" ht="30" customHeight="1">
      <c r="B822" s="21" t="s">
        <v>53</v>
      </c>
      <c r="C822" s="33"/>
      <c r="D822" s="33"/>
      <c r="E822" s="33"/>
      <c r="F822" s="33"/>
      <c r="G822" s="150">
        <f>'RIIO Allowances'!G$37</f>
        <v>0.65</v>
      </c>
      <c r="H822" s="150">
        <f>'RIIO Allowances'!H$37</f>
        <v>0.65</v>
      </c>
      <c r="I822" s="150">
        <f>'RIIO Allowances'!I$37</f>
        <v>0.65</v>
      </c>
      <c r="J822" s="150">
        <f>'RIIO Allowances'!J$37</f>
        <v>0.65</v>
      </c>
      <c r="K822" s="150">
        <f>'RIIO Allowances'!K$37</f>
        <v>0.65</v>
      </c>
      <c r="L822" s="150">
        <f>'RIIO Allowances'!L$37</f>
        <v>0.65</v>
      </c>
      <c r="M822" s="150">
        <f>'RIIO Allowances'!M$37</f>
        <v>0.65</v>
      </c>
      <c r="N822" s="150">
        <f>'RIIO Allowances'!N$37</f>
        <v>0.65</v>
      </c>
      <c r="O822" s="150">
        <f>'RIIO Allowances'!O$37</f>
        <v>0.6</v>
      </c>
      <c r="P822" s="150">
        <f>'RIIO Allowances'!P$37</f>
        <v>0.6</v>
      </c>
      <c r="Q822" s="150">
        <f>'RIIO Allowances'!Q$37</f>
        <v>0.6</v>
      </c>
      <c r="R822" s="150">
        <f>'RIIO Allowances'!R$37</f>
        <v>0.6</v>
      </c>
      <c r="S822" s="150">
        <f>'RIIO Allowances'!S$37</f>
        <v>0.6</v>
      </c>
    </row>
    <row r="823" spans="2:19" ht="30" customHeight="1">
      <c r="B823" s="21" t="s">
        <v>51</v>
      </c>
      <c r="C823" s="34"/>
      <c r="D823" s="34"/>
      <c r="E823" s="34"/>
      <c r="F823" s="34"/>
      <c r="G823" s="150" t="e">
        <f>#REF!</f>
        <v>#REF!</v>
      </c>
      <c r="H823" s="150" t="e">
        <f>#REF!</f>
        <v>#REF!</v>
      </c>
      <c r="I823" s="150" t="e">
        <f>#REF!</f>
        <v>#REF!</v>
      </c>
      <c r="J823" s="150" t="e">
        <f>#REF!</f>
        <v>#REF!</v>
      </c>
      <c r="K823" s="150" t="e">
        <f>#REF!</f>
        <v>#REF!</v>
      </c>
      <c r="L823" s="150" t="e">
        <f>#REF!</f>
        <v>#REF!</v>
      </c>
      <c r="M823" s="150" t="e">
        <f>#REF!</f>
        <v>#REF!</v>
      </c>
      <c r="N823" s="150" t="e">
        <f>#REF!</f>
        <v>#REF!</v>
      </c>
      <c r="O823" s="150" t="e">
        <f>#REF!</f>
        <v>#REF!</v>
      </c>
      <c r="P823" s="150" t="e">
        <f>#REF!</f>
        <v>#REF!</v>
      </c>
      <c r="Q823" s="150" t="e">
        <f>#REF!</f>
        <v>#REF!</v>
      </c>
      <c r="R823" s="150" t="e">
        <f>#REF!</f>
        <v>#REF!</v>
      </c>
      <c r="S823" s="150" t="e">
        <f>#REF!</f>
        <v>#REF!</v>
      </c>
    </row>
    <row r="824" spans="2:19" ht="30" customHeight="1">
      <c r="B824" s="21" t="s">
        <v>55</v>
      </c>
      <c r="C824" s="34"/>
      <c r="D824" s="34"/>
      <c r="E824" s="34"/>
      <c r="F824" s="34"/>
      <c r="G824" s="150" t="e">
        <f>(G821*(1-G822))+(G823*G822)</f>
        <v>#REF!</v>
      </c>
      <c r="H824" s="150" t="e">
        <f t="shared" ref="H824:S824" si="212">(H821*(1-H822))+(H823*H822)</f>
        <v>#REF!</v>
      </c>
      <c r="I824" s="150" t="e">
        <f t="shared" si="212"/>
        <v>#REF!</v>
      </c>
      <c r="J824" s="150" t="e">
        <f t="shared" si="212"/>
        <v>#REF!</v>
      </c>
      <c r="K824" s="150" t="e">
        <f t="shared" si="212"/>
        <v>#REF!</v>
      </c>
      <c r="L824" s="150" t="e">
        <f t="shared" si="212"/>
        <v>#REF!</v>
      </c>
      <c r="M824" s="150" t="e">
        <f t="shared" si="212"/>
        <v>#REF!</v>
      </c>
      <c r="N824" s="150" t="e">
        <f t="shared" si="212"/>
        <v>#REF!</v>
      </c>
      <c r="O824" s="150" t="e">
        <f t="shared" si="212"/>
        <v>#REF!</v>
      </c>
      <c r="P824" s="150" t="e">
        <f t="shared" si="212"/>
        <v>#REF!</v>
      </c>
      <c r="Q824" s="150" t="e">
        <f t="shared" si="212"/>
        <v>#REF!</v>
      </c>
      <c r="R824" s="150" t="e">
        <f t="shared" si="212"/>
        <v>#REF!</v>
      </c>
      <c r="S824" s="150" t="e">
        <f t="shared" si="212"/>
        <v>#REF!</v>
      </c>
    </row>
    <row r="825" spans="2:19" s="10" customFormat="1" ht="30" customHeight="1">
      <c r="B825" s="22" t="s">
        <v>56</v>
      </c>
      <c r="C825" s="35"/>
      <c r="D825" s="35"/>
      <c r="E825" s="35"/>
      <c r="F825" s="151">
        <f>1+F824</f>
        <v>1</v>
      </c>
      <c r="G825" s="151" t="e">
        <f>1+G824</f>
        <v>#REF!</v>
      </c>
      <c r="H825" s="151" t="e">
        <f t="shared" ref="H825:S825" si="213">1+H824</f>
        <v>#REF!</v>
      </c>
      <c r="I825" s="151" t="e">
        <f t="shared" si="213"/>
        <v>#REF!</v>
      </c>
      <c r="J825" s="151" t="e">
        <f t="shared" si="213"/>
        <v>#REF!</v>
      </c>
      <c r="K825" s="151" t="e">
        <f t="shared" si="213"/>
        <v>#REF!</v>
      </c>
      <c r="L825" s="151" t="e">
        <f t="shared" si="213"/>
        <v>#REF!</v>
      </c>
      <c r="M825" s="151" t="e">
        <f t="shared" si="213"/>
        <v>#REF!</v>
      </c>
      <c r="N825" s="151" t="e">
        <f>1+N824</f>
        <v>#REF!</v>
      </c>
      <c r="O825" s="1016" t="e">
        <f t="shared" si="213"/>
        <v>#REF!</v>
      </c>
      <c r="P825" s="1016" t="e">
        <f t="shared" si="213"/>
        <v>#REF!</v>
      </c>
      <c r="Q825" s="1016" t="e">
        <f t="shared" si="213"/>
        <v>#REF!</v>
      </c>
      <c r="R825" s="151" t="e">
        <f t="shared" si="213"/>
        <v>#REF!</v>
      </c>
      <c r="S825" s="151" t="e">
        <f t="shared" si="213"/>
        <v>#REF!</v>
      </c>
    </row>
    <row r="827" spans="2:19" ht="30" customHeight="1">
      <c r="B827" s="5" t="s">
        <v>60</v>
      </c>
    </row>
    <row r="828" spans="2:19" ht="9.9499999999999993" customHeight="1"/>
    <row r="829" spans="2:19" s="8" customFormat="1" ht="30" customHeight="1">
      <c r="B829" s="6" t="s">
        <v>2</v>
      </c>
      <c r="C829" s="7" t="s">
        <v>3</v>
      </c>
      <c r="D829" s="7" t="s">
        <v>4</v>
      </c>
      <c r="E829" s="7" t="s">
        <v>5</v>
      </c>
      <c r="F829" s="7" t="s">
        <v>6</v>
      </c>
      <c r="G829" s="7" t="s">
        <v>7</v>
      </c>
      <c r="H829" s="7" t="s">
        <v>8</v>
      </c>
      <c r="I829" s="7" t="s">
        <v>9</v>
      </c>
      <c r="J829" s="7" t="s">
        <v>10</v>
      </c>
      <c r="K829" s="7" t="s">
        <v>11</v>
      </c>
      <c r="L829" s="7" t="s">
        <v>12</v>
      </c>
      <c r="M829" s="7" t="s">
        <v>13</v>
      </c>
      <c r="N829" s="7" t="s">
        <v>14</v>
      </c>
      <c r="O829" s="7" t="s">
        <v>15</v>
      </c>
      <c r="P829" s="7" t="s">
        <v>16</v>
      </c>
      <c r="Q829" s="7" t="s">
        <v>17</v>
      </c>
      <c r="R829" s="7" t="s">
        <v>18</v>
      </c>
      <c r="S829" s="7" t="s">
        <v>19</v>
      </c>
    </row>
    <row r="830" spans="2:19" ht="30" customHeight="1">
      <c r="B830" s="21" t="s">
        <v>57</v>
      </c>
      <c r="C830" s="33"/>
      <c r="D830" s="33"/>
      <c r="E830" s="33"/>
      <c r="F830" s="33"/>
      <c r="G830" s="150">
        <f>'RIIO Allowances'!G$38</f>
        <v>0.63039999999999996</v>
      </c>
      <c r="H830" s="150">
        <f>'RIIO Allowances'!H$38</f>
        <v>0.63039999999999996</v>
      </c>
      <c r="I830" s="150">
        <f>'RIIO Allowances'!I$38</f>
        <v>0.63039999999999996</v>
      </c>
      <c r="J830" s="150">
        <f>'RIIO Allowances'!J$38</f>
        <v>0.63039999999999996</v>
      </c>
      <c r="K830" s="150">
        <f>'RIIO Allowances'!K$38</f>
        <v>0.63039999999999996</v>
      </c>
      <c r="L830" s="150">
        <f>'RIIO Allowances'!L$38</f>
        <v>0.63039999999999996</v>
      </c>
      <c r="M830" s="150">
        <f>'RIIO Allowances'!M$38</f>
        <v>0.63039999999999996</v>
      </c>
      <c r="N830" s="150">
        <f>'RIIO Allowances'!N$38</f>
        <v>0.63039999999999996</v>
      </c>
      <c r="O830" s="150">
        <f>'RIIO Allowances'!O$38</f>
        <v>0.5</v>
      </c>
      <c r="P830" s="150">
        <f>'RIIO Allowances'!P$38</f>
        <v>0.5</v>
      </c>
      <c r="Q830" s="150">
        <f>'RIIO Allowances'!Q$38</f>
        <v>0.5</v>
      </c>
      <c r="R830" s="150">
        <f>'RIIO Allowances'!R$38</f>
        <v>0.5</v>
      </c>
      <c r="S830" s="150">
        <f>'RIIO Allowances'!S$38</f>
        <v>0.5</v>
      </c>
    </row>
    <row r="831" spans="2:19" ht="30" customHeight="1">
      <c r="B831" s="21" t="s">
        <v>58</v>
      </c>
      <c r="C831" s="33"/>
      <c r="D831" s="33"/>
      <c r="E831" s="33"/>
      <c r="F831" s="33"/>
      <c r="G831" s="150" t="e">
        <f>#REF!</f>
        <v>#REF!</v>
      </c>
      <c r="H831" s="150" t="e">
        <f>#REF!</f>
        <v>#REF!</v>
      </c>
      <c r="I831" s="150" t="e">
        <f>#REF!</f>
        <v>#REF!</v>
      </c>
      <c r="J831" s="150" t="e">
        <f>#REF!</f>
        <v>#REF!</v>
      </c>
      <c r="K831" s="150" t="e">
        <f>#REF!</f>
        <v>#REF!</v>
      </c>
      <c r="L831" s="150" t="e">
        <f>#REF!</f>
        <v>#REF!</v>
      </c>
      <c r="M831" s="150" t="e">
        <f>#REF!</f>
        <v>#REF!</v>
      </c>
      <c r="N831" s="150" t="e">
        <f>#REF!</f>
        <v>#REF!</v>
      </c>
      <c r="O831" s="150" t="e">
        <f>#REF!</f>
        <v>#REF!</v>
      </c>
      <c r="P831" s="150" t="e">
        <f>#REF!</f>
        <v>#REF!</v>
      </c>
      <c r="Q831" s="150" t="e">
        <f>#REF!</f>
        <v>#REF!</v>
      </c>
      <c r="R831" s="150" t="e">
        <f>#REF!</f>
        <v>#REF!</v>
      </c>
      <c r="S831" s="150" t="e">
        <f>#REF!</f>
        <v>#REF!</v>
      </c>
    </row>
    <row r="832" spans="2:19" s="10" customFormat="1" ht="30" customHeight="1">
      <c r="B832" s="22" t="s">
        <v>59</v>
      </c>
      <c r="C832" s="35"/>
      <c r="D832" s="35"/>
      <c r="E832" s="35"/>
      <c r="F832" s="35"/>
      <c r="G832" s="149" t="e">
        <f>G830/(1-G831)</f>
        <v>#REF!</v>
      </c>
      <c r="H832" s="149" t="e">
        <f t="shared" ref="H832:S832" si="214">H830/(1-H831)</f>
        <v>#REF!</v>
      </c>
      <c r="I832" s="149" t="e">
        <f t="shared" si="214"/>
        <v>#REF!</v>
      </c>
      <c r="J832" s="149" t="e">
        <f t="shared" si="214"/>
        <v>#REF!</v>
      </c>
      <c r="K832" s="149" t="e">
        <f t="shared" si="214"/>
        <v>#REF!</v>
      </c>
      <c r="L832" s="149" t="e">
        <f t="shared" si="214"/>
        <v>#REF!</v>
      </c>
      <c r="M832" s="149" t="e">
        <f t="shared" si="214"/>
        <v>#REF!</v>
      </c>
      <c r="N832" s="149" t="e">
        <f t="shared" si="214"/>
        <v>#REF!</v>
      </c>
      <c r="O832" s="149" t="e">
        <f t="shared" si="214"/>
        <v>#REF!</v>
      </c>
      <c r="P832" s="149" t="e">
        <f t="shared" si="214"/>
        <v>#REF!</v>
      </c>
      <c r="Q832" s="149" t="e">
        <f t="shared" si="214"/>
        <v>#REF!</v>
      </c>
      <c r="R832" s="149" t="e">
        <f t="shared" si="214"/>
        <v>#REF!</v>
      </c>
      <c r="S832" s="149" t="e">
        <f t="shared" si="214"/>
        <v>#REF!</v>
      </c>
    </row>
    <row r="834" spans="2:19" ht="30" customHeight="1">
      <c r="B834" s="5" t="s">
        <v>74</v>
      </c>
    </row>
    <row r="835" spans="2:19" ht="9.9499999999999993" customHeight="1">
      <c r="B835" s="44"/>
    </row>
    <row r="836" spans="2:19" s="8" customFormat="1" ht="30" customHeight="1">
      <c r="B836" s="6" t="s">
        <v>2</v>
      </c>
      <c r="C836" s="7" t="s">
        <v>3</v>
      </c>
      <c r="D836" s="7" t="s">
        <v>4</v>
      </c>
      <c r="E836" s="7" t="s">
        <v>5</v>
      </c>
      <c r="F836" s="7" t="s">
        <v>6</v>
      </c>
      <c r="G836" s="7" t="s">
        <v>7</v>
      </c>
      <c r="H836" s="7" t="s">
        <v>8</v>
      </c>
      <c r="I836" s="7" t="s">
        <v>9</v>
      </c>
      <c r="J836" s="7" t="s">
        <v>10</v>
      </c>
      <c r="K836" s="7" t="s">
        <v>11</v>
      </c>
      <c r="L836" s="7" t="s">
        <v>12</v>
      </c>
      <c r="M836" s="7" t="s">
        <v>13</v>
      </c>
      <c r="N836" s="7" t="s">
        <v>14</v>
      </c>
      <c r="O836" s="7" t="s">
        <v>15</v>
      </c>
      <c r="P836" s="7" t="s">
        <v>16</v>
      </c>
      <c r="Q836" s="7" t="s">
        <v>17</v>
      </c>
      <c r="R836" s="7" t="s">
        <v>18</v>
      </c>
      <c r="S836" s="7" t="s">
        <v>19</v>
      </c>
    </row>
    <row r="837" spans="2:19" s="50" customFormat="1" ht="30" customHeight="1">
      <c r="B837" s="37" t="s">
        <v>75</v>
      </c>
      <c r="C837" s="49"/>
      <c r="D837" s="49"/>
      <c r="E837" s="49"/>
      <c r="F837" s="49"/>
      <c r="G837" s="152" t="e">
        <f>IF(#REF!="ACTUAL","N/A",#REF!)</f>
        <v>#REF!</v>
      </c>
      <c r="H837" s="152" t="e">
        <f>IF(#REF!="ACTUAL","N/A",#REF!)</f>
        <v>#REF!</v>
      </c>
      <c r="I837" s="152" t="e">
        <f>IF(#REF!="ACTUAL","N/A",#REF!)</f>
        <v>#REF!</v>
      </c>
      <c r="J837" s="152" t="e">
        <f>IF(#REF!="ACTUAL","N/A",#REF!)</f>
        <v>#REF!</v>
      </c>
      <c r="K837" s="152" t="e">
        <f>IF(#REF!="ACTUAL","N/A",#REF!)</f>
        <v>#REF!</v>
      </c>
      <c r="L837" s="152" t="e">
        <f>IF(#REF!="ACTUAL","N/A",#REF!)</f>
        <v>#REF!</v>
      </c>
      <c r="M837" s="152" t="e">
        <f>IF(#REF!="ACTUAL","N/A",#REF!)</f>
        <v>#REF!</v>
      </c>
      <c r="N837" s="152" t="e">
        <f>IF(#REF!="ACTUAL","N/A",#REF!)</f>
        <v>#REF!</v>
      </c>
      <c r="O837" s="152" t="e">
        <f>IF(#REF!="ACTUAL","N/A",#REF!)</f>
        <v>#REF!</v>
      </c>
      <c r="P837" s="152" t="e">
        <f>IF(#REF!="ACTUAL","N/A",#REF!)</f>
        <v>#REF!</v>
      </c>
      <c r="Q837" s="152" t="e">
        <f>IF(#REF!="ACTUAL","N/A",#REF!)</f>
        <v>#REF!</v>
      </c>
      <c r="R837" s="152" t="e">
        <f>IF(#REF!="ACTUAL","N/A",#REF!)</f>
        <v>#REF!</v>
      </c>
      <c r="S837" s="152" t="e">
        <f>IF(#REF!="ACTUAL","N/A",#REF!)</f>
        <v>#REF!</v>
      </c>
    </row>
    <row r="838" spans="2:19" s="50" customFormat="1" ht="30" customHeight="1">
      <c r="B838" s="37" t="s">
        <v>76</v>
      </c>
      <c r="C838" s="49"/>
      <c r="D838" s="49"/>
      <c r="E838" s="49"/>
      <c r="F838" s="49"/>
      <c r="G838" s="153" t="e">
        <f t="shared" ref="G838:S838" si="215">IF(G837="N/A","N/A",HLOOKUP(G837,$G$31:$S$47,17,FALSE))</f>
        <v>#REF!</v>
      </c>
      <c r="H838" s="153" t="e">
        <f t="shared" si="215"/>
        <v>#REF!</v>
      </c>
      <c r="I838" s="153" t="e">
        <f t="shared" si="215"/>
        <v>#REF!</v>
      </c>
      <c r="J838" s="153" t="e">
        <f t="shared" si="215"/>
        <v>#REF!</v>
      </c>
      <c r="K838" s="153" t="e">
        <f t="shared" si="215"/>
        <v>#REF!</v>
      </c>
      <c r="L838" s="153" t="e">
        <f t="shared" si="215"/>
        <v>#REF!</v>
      </c>
      <c r="M838" s="153" t="e">
        <f t="shared" si="215"/>
        <v>#REF!</v>
      </c>
      <c r="N838" s="153" t="e">
        <f t="shared" si="215"/>
        <v>#REF!</v>
      </c>
      <c r="O838" s="153" t="e">
        <f t="shared" si="215"/>
        <v>#REF!</v>
      </c>
      <c r="P838" s="153" t="e">
        <f t="shared" si="215"/>
        <v>#REF!</v>
      </c>
      <c r="Q838" s="153" t="e">
        <f t="shared" si="215"/>
        <v>#REF!</v>
      </c>
      <c r="R838" s="153" t="e">
        <f t="shared" si="215"/>
        <v>#REF!</v>
      </c>
      <c r="S838" s="153" t="e">
        <f t="shared" si="215"/>
        <v>#REF!</v>
      </c>
    </row>
    <row r="839" spans="2:19" s="50" customFormat="1" ht="30" customHeight="1">
      <c r="B839" s="37" t="s">
        <v>35</v>
      </c>
      <c r="C839" s="49"/>
      <c r="D839" s="49"/>
      <c r="E839" s="49"/>
      <c r="F839" s="49"/>
      <c r="G839" s="153" t="e">
        <f>G$47</f>
        <v>#REF!</v>
      </c>
      <c r="H839" s="153" t="e">
        <f t="shared" ref="H839:S839" si="216">H$47</f>
        <v>#REF!</v>
      </c>
      <c r="I839" s="153" t="e">
        <f t="shared" si="216"/>
        <v>#REF!</v>
      </c>
      <c r="J839" s="153" t="e">
        <f t="shared" si="216"/>
        <v>#REF!</v>
      </c>
      <c r="K839" s="153" t="e">
        <f t="shared" si="216"/>
        <v>#REF!</v>
      </c>
      <c r="L839" s="153" t="e">
        <f t="shared" si="216"/>
        <v>#REF!</v>
      </c>
      <c r="M839" s="153" t="e">
        <f t="shared" si="216"/>
        <v>#REF!</v>
      </c>
      <c r="N839" s="153" t="e">
        <f t="shared" si="216"/>
        <v>#REF!</v>
      </c>
      <c r="O839" s="153" t="e">
        <f t="shared" si="216"/>
        <v>#REF!</v>
      </c>
      <c r="P839" s="153" t="e">
        <f t="shared" si="216"/>
        <v>#REF!</v>
      </c>
      <c r="Q839" s="153" t="e">
        <f t="shared" si="216"/>
        <v>#REF!</v>
      </c>
      <c r="R839" s="153" t="e">
        <f t="shared" si="216"/>
        <v>#REF!</v>
      </c>
      <c r="S839" s="153" t="e">
        <f t="shared" si="216"/>
        <v>#REF!</v>
      </c>
    </row>
    <row r="840" spans="2:19" ht="30" customHeight="1">
      <c r="B840" s="42" t="s">
        <v>77</v>
      </c>
      <c r="C840" s="24"/>
      <c r="D840" s="24"/>
      <c r="E840" s="24"/>
      <c r="F840" s="24"/>
      <c r="G840" s="154" t="e">
        <f>IF(#REF!="ACTUAL",#REF!,#REF!/G$838*G$839)</f>
        <v>#REF!</v>
      </c>
      <c r="H840" s="154" t="e">
        <f>IF(#REF!="ACTUAL",#REF!,#REF!/H$838*H$839)</f>
        <v>#REF!</v>
      </c>
      <c r="I840" s="154" t="e">
        <f>IF(#REF!="ACTUAL",#REF!,#REF!/I$838*I$839)</f>
        <v>#REF!</v>
      </c>
      <c r="J840" s="154" t="e">
        <f>IF(#REF!="ACTUAL",#REF!,#REF!/J$838*J$839)</f>
        <v>#REF!</v>
      </c>
      <c r="K840" s="154" t="e">
        <f>IF(#REF!="ACTUAL",#REF!,#REF!/K$838*K$839)</f>
        <v>#REF!</v>
      </c>
      <c r="L840" s="154" t="e">
        <f>IF(#REF!="ACTUAL",#REF!,#REF!/L$838*L$839)</f>
        <v>#REF!</v>
      </c>
      <c r="M840" s="154" t="e">
        <f>IF(#REF!="ACTUAL",#REF!,#REF!/M$838*M$839)</f>
        <v>#REF!</v>
      </c>
      <c r="N840" s="154" t="e">
        <f>IF(#REF!="ACTUAL",#REF!,#REF!/N$838*N$839)</f>
        <v>#REF!</v>
      </c>
      <c r="O840" s="921" t="e">
        <f>IF(#REF!="ACTUAL",#REF!,#REF!/O$838*O$839)</f>
        <v>#REF!</v>
      </c>
      <c r="P840" s="921" t="e">
        <f>IF(#REF!="ACTUAL",#REF!,#REF!/P$838*P$839)</f>
        <v>#REF!</v>
      </c>
      <c r="Q840" s="921" t="e">
        <f>IF(#REF!="ACTUAL",#REF!,#REF!/Q$838*Q$839)</f>
        <v>#REF!</v>
      </c>
      <c r="R840" s="921" t="e">
        <f>IF(#REF!="ACTUAL",#REF!,#REF!/R$838*R$839)</f>
        <v>#REF!</v>
      </c>
      <c r="S840" s="921" t="e">
        <f>IF(#REF!="ACTUAL",#REF!,#REF!/S$838*S$839)</f>
        <v>#REF!</v>
      </c>
    </row>
    <row r="841" spans="2:19" ht="30" customHeight="1">
      <c r="B841" s="42" t="s">
        <v>78</v>
      </c>
      <c r="C841" s="24"/>
      <c r="D841" s="24"/>
      <c r="E841" s="24"/>
      <c r="F841" s="24"/>
      <c r="G841" s="154" t="e">
        <f>IF(#REF!="ACTUAL",#REF!,#REF!/G$838*G$839)</f>
        <v>#REF!</v>
      </c>
      <c r="H841" s="154" t="e">
        <f>IF(#REF!="ACTUAL",#REF!,#REF!/H$838*H$839)</f>
        <v>#REF!</v>
      </c>
      <c r="I841" s="154" t="e">
        <f>IF(#REF!="ACTUAL",#REF!,#REF!/I$838*I$839)</f>
        <v>#REF!</v>
      </c>
      <c r="J841" s="154" t="e">
        <f>IF(#REF!="ACTUAL",#REF!,#REF!/J$838*J$839)</f>
        <v>#REF!</v>
      </c>
      <c r="K841" s="154" t="e">
        <f>IF(#REF!="ACTUAL",#REF!,#REF!/K$838*K$839)</f>
        <v>#REF!</v>
      </c>
      <c r="L841" s="154" t="e">
        <f>IF(#REF!="ACTUAL",#REF!,#REF!/L$838*L$839)</f>
        <v>#REF!</v>
      </c>
      <c r="M841" s="154" t="e">
        <f>IF(#REF!="ACTUAL",#REF!,#REF!/M$838*M$839)</f>
        <v>#REF!</v>
      </c>
      <c r="N841" s="154" t="e">
        <f>IF(#REF!="ACTUAL",#REF!,#REF!/N$838*N$839)</f>
        <v>#REF!</v>
      </c>
      <c r="O841" s="921" t="e">
        <f>IF(#REF!="ACTUAL",#REF!,#REF!/O$838*O$839)</f>
        <v>#REF!</v>
      </c>
      <c r="P841" s="921" t="e">
        <f>IF(#REF!="ACTUAL",#REF!,#REF!/P$838*P$839)</f>
        <v>#REF!</v>
      </c>
      <c r="Q841" s="921" t="e">
        <f>IF(#REF!="ACTUAL",#REF!,#REF!/Q$838*Q$839)</f>
        <v>#REF!</v>
      </c>
      <c r="R841" s="921" t="e">
        <f>IF(#REF!="ACTUAL",#REF!,#REF!/R$838*R$839)</f>
        <v>#REF!</v>
      </c>
      <c r="S841" s="921" t="e">
        <f>IF(#REF!="ACTUAL",#REF!,#REF!/S$838*S$839)</f>
        <v>#REF!</v>
      </c>
    </row>
    <row r="842" spans="2:19" ht="30" customHeight="1">
      <c r="B842" s="42" t="s">
        <v>79</v>
      </c>
      <c r="C842" s="24"/>
      <c r="D842" s="24"/>
      <c r="E842" s="24"/>
      <c r="F842" s="24"/>
      <c r="G842" s="154" t="e">
        <f>IF(#REF!="ACTUAL",#REF!,#REF!/G$838*G$839)</f>
        <v>#REF!</v>
      </c>
      <c r="H842" s="154" t="e">
        <f>IF(#REF!="ACTUAL",#REF!,#REF!/H$838*H$839)</f>
        <v>#REF!</v>
      </c>
      <c r="I842" s="154" t="e">
        <f>IF(#REF!="ACTUAL",#REF!,#REF!/I$838*I$839)</f>
        <v>#REF!</v>
      </c>
      <c r="J842" s="154" t="e">
        <f>IF(#REF!="ACTUAL",#REF!,#REF!/J$838*J$839)</f>
        <v>#REF!</v>
      </c>
      <c r="K842" s="154" t="e">
        <f>IF(#REF!="ACTUAL",#REF!,#REF!/K$838*K$839)</f>
        <v>#REF!</v>
      </c>
      <c r="L842" s="154" t="e">
        <f>IF(#REF!="ACTUAL",#REF!,#REF!/L$838*L$839)</f>
        <v>#REF!</v>
      </c>
      <c r="M842" s="154" t="e">
        <f>IF(#REF!="ACTUAL",#REF!,#REF!/M$838*M$839)</f>
        <v>#REF!</v>
      </c>
      <c r="N842" s="154" t="e">
        <f>IF(#REF!="ACTUAL",#REF!,#REF!/N$838*N$839)</f>
        <v>#REF!</v>
      </c>
      <c r="O842" s="921" t="e">
        <f>IF(#REF!="ACTUAL",#REF!,#REF!/O$838*O$839)</f>
        <v>#REF!</v>
      </c>
      <c r="P842" s="921" t="e">
        <f>IF(#REF!="ACTUAL",#REF!,#REF!/P$838*P$839)</f>
        <v>#REF!</v>
      </c>
      <c r="Q842" s="921" t="e">
        <f>IF(#REF!="ACTUAL",#REF!,#REF!/Q$838*Q$839)</f>
        <v>#REF!</v>
      </c>
      <c r="R842" s="921" t="e">
        <f>IF(#REF!="ACTUAL",#REF!,#REF!/R$838*R$839)</f>
        <v>#REF!</v>
      </c>
      <c r="S842" s="921" t="e">
        <f>IF(#REF!="ACTUAL",#REF!,#REF!/S$838*S$839)</f>
        <v>#REF!</v>
      </c>
    </row>
    <row r="843" spans="2:19" ht="30" customHeight="1">
      <c r="B843" s="42" t="s">
        <v>80</v>
      </c>
      <c r="C843" s="24"/>
      <c r="D843" s="24"/>
      <c r="E843" s="24"/>
      <c r="F843" s="24"/>
      <c r="G843" s="154" t="e">
        <f>IF(#REF!="ACTUAL",#REF!,#REF!/G$838*G$839)</f>
        <v>#REF!</v>
      </c>
      <c r="H843" s="154" t="e">
        <f>IF(#REF!="ACTUAL",#REF!,#REF!/H$838*H$839)</f>
        <v>#REF!</v>
      </c>
      <c r="I843" s="154" t="e">
        <f>IF(#REF!="ACTUAL",#REF!,#REF!/I$838*I$839)</f>
        <v>#REF!</v>
      </c>
      <c r="J843" s="154" t="e">
        <f>IF(#REF!="ACTUAL",#REF!,#REF!/J$838*J$839)</f>
        <v>#REF!</v>
      </c>
      <c r="K843" s="154" t="e">
        <f>IF(#REF!="ACTUAL",#REF!,#REF!/K$838*K$839)</f>
        <v>#REF!</v>
      </c>
      <c r="L843" s="154" t="e">
        <f>IF(#REF!="ACTUAL",#REF!,#REF!/L$838*L$839)</f>
        <v>#REF!</v>
      </c>
      <c r="M843" s="154" t="e">
        <f>IF(#REF!="ACTUAL",#REF!,#REF!/M$838*M$839)</f>
        <v>#REF!</v>
      </c>
      <c r="N843" s="154" t="e">
        <f>IF(#REF!="ACTUAL",#REF!,#REF!/N$838*N$839)</f>
        <v>#REF!</v>
      </c>
      <c r="O843" s="921" t="e">
        <f>IF(#REF!="ACTUAL",#REF!,#REF!/O$838*O$839)</f>
        <v>#REF!</v>
      </c>
      <c r="P843" s="921" t="e">
        <f>IF(#REF!="ACTUAL",#REF!,#REF!/P$838*P$839)</f>
        <v>#REF!</v>
      </c>
      <c r="Q843" s="921" t="e">
        <f>IF(#REF!="ACTUAL",#REF!,#REF!/Q$838*Q$839)</f>
        <v>#REF!</v>
      </c>
      <c r="R843" s="921" t="e">
        <f>IF(#REF!="ACTUAL",#REF!,#REF!/R$838*R$839)</f>
        <v>#REF!</v>
      </c>
      <c r="S843" s="921" t="e">
        <f>IF(#REF!="ACTUAL",#REF!,#REF!/S$838*S$839)</f>
        <v>#REF!</v>
      </c>
    </row>
    <row r="844" spans="2:19" s="10" customFormat="1" ht="30" customHeight="1">
      <c r="B844" s="43" t="s">
        <v>81</v>
      </c>
      <c r="C844" s="51"/>
      <c r="D844" s="51"/>
      <c r="E844" s="51"/>
      <c r="F844" s="51"/>
      <c r="G844" s="155" t="e">
        <f>SUM(G840:G843)</f>
        <v>#REF!</v>
      </c>
      <c r="H844" s="155" t="e">
        <f t="shared" ref="H844:S844" si="217">SUM(H840:H843)</f>
        <v>#REF!</v>
      </c>
      <c r="I844" s="155" t="e">
        <f t="shared" si="217"/>
        <v>#REF!</v>
      </c>
      <c r="J844" s="155" t="e">
        <f>SUM(J840:J843)</f>
        <v>#REF!</v>
      </c>
      <c r="K844" s="155" t="e">
        <f t="shared" si="217"/>
        <v>#REF!</v>
      </c>
      <c r="L844" s="155" t="e">
        <f t="shared" si="217"/>
        <v>#REF!</v>
      </c>
      <c r="M844" s="155" t="e">
        <f t="shared" si="217"/>
        <v>#REF!</v>
      </c>
      <c r="N844" s="155" t="e">
        <f t="shared" si="217"/>
        <v>#REF!</v>
      </c>
      <c r="O844" s="155" t="e">
        <f t="shared" si="217"/>
        <v>#REF!</v>
      </c>
      <c r="P844" s="155" t="e">
        <f t="shared" si="217"/>
        <v>#REF!</v>
      </c>
      <c r="Q844" s="155" t="e">
        <f t="shared" si="217"/>
        <v>#REF!</v>
      </c>
      <c r="R844" s="155" t="e">
        <f t="shared" si="217"/>
        <v>#REF!</v>
      </c>
      <c r="S844" s="155" t="e">
        <f t="shared" si="217"/>
        <v>#REF!</v>
      </c>
    </row>
    <row r="845" spans="2:19" ht="30" customHeight="1">
      <c r="B845" s="54"/>
    </row>
    <row r="846" spans="2:19" ht="30" customHeight="1">
      <c r="B846" s="5" t="s">
        <v>638</v>
      </c>
    </row>
    <row r="847" spans="2:19" ht="9.9499999999999993" customHeight="1">
      <c r="B847" s="54"/>
    </row>
    <row r="848" spans="2:19" s="8" customFormat="1" ht="30" customHeight="1">
      <c r="B848" s="6" t="s">
        <v>2</v>
      </c>
      <c r="C848" s="7" t="s">
        <v>3</v>
      </c>
      <c r="D848" s="7" t="s">
        <v>4</v>
      </c>
      <c r="E848" s="7" t="s">
        <v>5</v>
      </c>
      <c r="F848" s="7" t="s">
        <v>6</v>
      </c>
      <c r="G848" s="7" t="s">
        <v>7</v>
      </c>
      <c r="H848" s="7" t="s">
        <v>8</v>
      </c>
      <c r="I848" s="7" t="s">
        <v>9</v>
      </c>
      <c r="J848" s="7" t="s">
        <v>10</v>
      </c>
      <c r="K848" s="7" t="s">
        <v>11</v>
      </c>
      <c r="L848" s="7" t="s">
        <v>12</v>
      </c>
      <c r="M848" s="7" t="s">
        <v>13</v>
      </c>
      <c r="N848" s="7" t="s">
        <v>14</v>
      </c>
      <c r="O848" s="7" t="s">
        <v>15</v>
      </c>
      <c r="P848" s="7" t="s">
        <v>16</v>
      </c>
      <c r="Q848" s="7" t="s">
        <v>17</v>
      </c>
      <c r="R848" s="7" t="s">
        <v>18</v>
      </c>
      <c r="S848" s="7" t="s">
        <v>19</v>
      </c>
    </row>
    <row r="849" spans="2:19" s="50" customFormat="1" ht="30" customHeight="1">
      <c r="B849" s="37" t="s">
        <v>75</v>
      </c>
      <c r="C849" s="49"/>
      <c r="D849" s="49"/>
      <c r="E849" s="49"/>
      <c r="F849" s="49"/>
      <c r="G849" s="152" t="e">
        <f>IF(#REF!&gt;0,"N/A",#REF!)</f>
        <v>#REF!</v>
      </c>
      <c r="H849" s="152" t="e">
        <f>IF(#REF!&gt;0,"N/A",#REF!)</f>
        <v>#REF!</v>
      </c>
      <c r="I849" s="152" t="e">
        <f>IF(#REF!&gt;0,"N/A",#REF!)</f>
        <v>#REF!</v>
      </c>
      <c r="J849" s="152" t="e">
        <f>IF(#REF!&gt;0,"N/A",#REF!)</f>
        <v>#REF!</v>
      </c>
      <c r="K849" s="152" t="e">
        <f>IF(#REF!&gt;0,"N/A",#REF!)</f>
        <v>#REF!</v>
      </c>
      <c r="L849" s="152" t="e">
        <f>IF(#REF!&gt;0,"N/A",#REF!)</f>
        <v>#REF!</v>
      </c>
      <c r="M849" s="152" t="e">
        <f>IF(#REF!&gt;0,"N/A",#REF!)</f>
        <v>#REF!</v>
      </c>
      <c r="N849" s="152" t="e">
        <f>IF(#REF!&gt;0,"N/A",#REF!)</f>
        <v>#REF!</v>
      </c>
      <c r="O849" s="152" t="e">
        <f>IF(#REF!&gt;0,"N/A",#REF!)</f>
        <v>#REF!</v>
      </c>
      <c r="P849" s="152" t="e">
        <f>IF(#REF!&gt;0,"N/A",#REF!)</f>
        <v>#REF!</v>
      </c>
      <c r="Q849" s="152" t="e">
        <f>IF(#REF!&gt;0,"N/A",#REF!)</f>
        <v>#REF!</v>
      </c>
      <c r="R849" s="152" t="e">
        <f>IF(#REF!&gt;0,"N/A",#REF!)</f>
        <v>#REF!</v>
      </c>
      <c r="S849" s="152" t="e">
        <f>IF(#REF!&gt;0,"N/A",#REF!)</f>
        <v>#REF!</v>
      </c>
    </row>
    <row r="850" spans="2:19" s="50" customFormat="1" ht="30" customHeight="1">
      <c r="B850" s="37" t="s">
        <v>76</v>
      </c>
      <c r="C850" s="49"/>
      <c r="D850" s="49"/>
      <c r="E850" s="49"/>
      <c r="F850" s="49"/>
      <c r="G850" s="153" t="e">
        <f t="shared" ref="G850:S850" si="218">IF(G849="N/A","N/A",HLOOKUP(G849,$G$31:$S$47,17,FALSE))</f>
        <v>#REF!</v>
      </c>
      <c r="H850" s="153" t="e">
        <f t="shared" si="218"/>
        <v>#REF!</v>
      </c>
      <c r="I850" s="153" t="e">
        <f t="shared" si="218"/>
        <v>#REF!</v>
      </c>
      <c r="J850" s="153" t="e">
        <f t="shared" si="218"/>
        <v>#REF!</v>
      </c>
      <c r="K850" s="153" t="e">
        <f t="shared" si="218"/>
        <v>#REF!</v>
      </c>
      <c r="L850" s="153" t="e">
        <f t="shared" si="218"/>
        <v>#REF!</v>
      </c>
      <c r="M850" s="153" t="e">
        <f t="shared" si="218"/>
        <v>#REF!</v>
      </c>
      <c r="N850" s="153" t="e">
        <f t="shared" si="218"/>
        <v>#REF!</v>
      </c>
      <c r="O850" s="153" t="e">
        <f t="shared" si="218"/>
        <v>#REF!</v>
      </c>
      <c r="P850" s="153" t="e">
        <f t="shared" si="218"/>
        <v>#REF!</v>
      </c>
      <c r="Q850" s="153" t="e">
        <f t="shared" si="218"/>
        <v>#REF!</v>
      </c>
      <c r="R850" s="153" t="e">
        <f t="shared" si="218"/>
        <v>#REF!</v>
      </c>
      <c r="S850" s="153" t="e">
        <f t="shared" si="218"/>
        <v>#REF!</v>
      </c>
    </row>
    <row r="851" spans="2:19" s="50" customFormat="1" ht="30" customHeight="1">
      <c r="B851" s="37" t="s">
        <v>35</v>
      </c>
      <c r="C851" s="49"/>
      <c r="D851" s="49"/>
      <c r="E851" s="49"/>
      <c r="F851" s="49"/>
      <c r="G851" s="153" t="e">
        <f>G$47</f>
        <v>#REF!</v>
      </c>
      <c r="H851" s="153" t="e">
        <f t="shared" ref="H851:S851" si="219">H$47</f>
        <v>#REF!</v>
      </c>
      <c r="I851" s="153" t="e">
        <f t="shared" si="219"/>
        <v>#REF!</v>
      </c>
      <c r="J851" s="153" t="e">
        <f t="shared" si="219"/>
        <v>#REF!</v>
      </c>
      <c r="K851" s="153" t="e">
        <f t="shared" si="219"/>
        <v>#REF!</v>
      </c>
      <c r="L851" s="153" t="e">
        <f t="shared" si="219"/>
        <v>#REF!</v>
      </c>
      <c r="M851" s="153" t="e">
        <f t="shared" si="219"/>
        <v>#REF!</v>
      </c>
      <c r="N851" s="153" t="e">
        <f t="shared" si="219"/>
        <v>#REF!</v>
      </c>
      <c r="O851" s="153" t="e">
        <f t="shared" si="219"/>
        <v>#REF!</v>
      </c>
      <c r="P851" s="153" t="e">
        <f t="shared" si="219"/>
        <v>#REF!</v>
      </c>
      <c r="Q851" s="153" t="e">
        <f t="shared" si="219"/>
        <v>#REF!</v>
      </c>
      <c r="R851" s="153" t="e">
        <f t="shared" si="219"/>
        <v>#REF!</v>
      </c>
      <c r="S851" s="153" t="e">
        <f t="shared" si="219"/>
        <v>#REF!</v>
      </c>
    </row>
    <row r="852" spans="2:19" ht="30" customHeight="1">
      <c r="B852" s="53" t="s">
        <v>77</v>
      </c>
      <c r="C852" s="24"/>
      <c r="D852" s="24"/>
      <c r="E852" s="24"/>
      <c r="F852" s="24"/>
      <c r="G852" s="154" t="e">
        <f>IF(#REF!&gt;0,#REF!,(#REF!/F$856*F852)/G$850*G$851)</f>
        <v>#REF!</v>
      </c>
      <c r="H852" s="154" t="e">
        <f>IF(#REF!&gt;0,#REF!,(#REF!/G$856*G852)/H$850*H$851)</f>
        <v>#REF!</v>
      </c>
      <c r="I852" s="154" t="e">
        <f>IF(#REF!&gt;0,#REF!,(#REF!/H$856*H852)/I$850*I$851)</f>
        <v>#REF!</v>
      </c>
      <c r="J852" s="154" t="e">
        <f>IF(#REF!&gt;0,#REF!,(#REF!/I$856*I852)/J$850*J$851)</f>
        <v>#REF!</v>
      </c>
      <c r="K852" s="154" t="e">
        <f>IF(#REF!&gt;0,#REF!,(#REF!/J$856*J852)/K$850*K$851)</f>
        <v>#REF!</v>
      </c>
      <c r="L852" s="154" t="e">
        <f>IF(#REF!&gt;0,#REF!,(#REF!/K$856*K852)/L$850*L$851)</f>
        <v>#REF!</v>
      </c>
      <c r="M852" s="154" t="e">
        <f>IF(#REF!&gt;0,#REF!,(#REF!/L$856*L852)/M$850*M$851)</f>
        <v>#REF!</v>
      </c>
      <c r="N852" s="154" t="e">
        <f>IF(#REF!&gt;0,#REF!,(#REF!/M$856*M852)/N$850*N$851)</f>
        <v>#REF!</v>
      </c>
      <c r="O852" s="154" t="e">
        <f>IF(#REF!&gt;0,#REF!,(#REF!/N$856*N852)/O$850*O$851)</f>
        <v>#REF!</v>
      </c>
      <c r="P852" s="154" t="e">
        <f>IF(#REF!&gt;0,#REF!,(#REF!/O$856*O852)/P$850*P$851)</f>
        <v>#REF!</v>
      </c>
      <c r="Q852" s="154" t="e">
        <f>IF(#REF!&gt;0,#REF!,(#REF!/P$856*P852)/Q$850*Q$851)</f>
        <v>#REF!</v>
      </c>
      <c r="R852" s="154" t="e">
        <f>IF(#REF!&gt;0,#REF!,(#REF!/Q$856*Q852)/R$850*R$851)</f>
        <v>#REF!</v>
      </c>
      <c r="S852" s="154" t="e">
        <f>IF(#REF!&gt;0,#REF!,(#REF!/R$856*R852)/S$850*S$851)</f>
        <v>#REF!</v>
      </c>
    </row>
    <row r="853" spans="2:19" ht="30" customHeight="1">
      <c r="B853" s="53" t="s">
        <v>78</v>
      </c>
      <c r="C853" s="24"/>
      <c r="D853" s="24"/>
      <c r="E853" s="24"/>
      <c r="F853" s="24"/>
      <c r="G853" s="154" t="e">
        <f>IF(#REF!&gt;0,#REF!,(#REF!/F$856*F853)/G$850*G$851)</f>
        <v>#REF!</v>
      </c>
      <c r="H853" s="154" t="e">
        <f>IF(#REF!&gt;0,#REF!,(#REF!/G$856*G853)/H$850*H$851)</f>
        <v>#REF!</v>
      </c>
      <c r="I853" s="154" t="e">
        <f>IF(#REF!&gt;0,#REF!,(#REF!/H$856*H853)/I$850*I$851)</f>
        <v>#REF!</v>
      </c>
      <c r="J853" s="154" t="e">
        <f>IF(#REF!&gt;0,#REF!,(#REF!/I$856*I853)/J$850*J$851)</f>
        <v>#REF!</v>
      </c>
      <c r="K853" s="154" t="e">
        <f>IF(#REF!&gt;0,#REF!,(#REF!/J$856*J853)/K$850*K$851)</f>
        <v>#REF!</v>
      </c>
      <c r="L853" s="154" t="e">
        <f>IF(#REF!&gt;0,#REF!,(#REF!/K$856*K853)/L$850*L$851)</f>
        <v>#REF!</v>
      </c>
      <c r="M853" s="154" t="e">
        <f>IF(#REF!&gt;0,#REF!,(#REF!/L$856*L853)/M$850*M$851)</f>
        <v>#REF!</v>
      </c>
      <c r="N853" s="154" t="e">
        <f>IF(#REF!&gt;0,#REF!,(#REF!/M$856*M853)/N$850*N$851)</f>
        <v>#REF!</v>
      </c>
      <c r="O853" s="154" t="e">
        <f>IF(#REF!&gt;0,#REF!,(#REF!/N$856*N853)/O$850*O$851)</f>
        <v>#REF!</v>
      </c>
      <c r="P853" s="154" t="e">
        <f>IF(#REF!&gt;0,#REF!,(#REF!/O$856*O853)/P$850*P$851)</f>
        <v>#REF!</v>
      </c>
      <c r="Q853" s="154" t="e">
        <f>IF(#REF!&gt;0,#REF!,(#REF!/P$856*P853)/Q$850*Q$851)</f>
        <v>#REF!</v>
      </c>
      <c r="R853" s="154" t="e">
        <f>IF(#REF!&gt;0,#REF!,(#REF!/Q$856*Q853)/R$850*R$851)</f>
        <v>#REF!</v>
      </c>
      <c r="S853" s="154" t="e">
        <f>IF(#REF!&gt;0,#REF!,(#REF!/R$856*R853)/S$850*S$851)</f>
        <v>#REF!</v>
      </c>
    </row>
    <row r="854" spans="2:19" ht="30" customHeight="1">
      <c r="B854" s="53" t="s">
        <v>79</v>
      </c>
      <c r="C854" s="24"/>
      <c r="D854" s="24"/>
      <c r="E854" s="24"/>
      <c r="F854" s="24"/>
      <c r="G854" s="154" t="e">
        <f>IF(#REF!&gt;0,#REF!,(#REF!/F$856*F854)/G$850*G$851)</f>
        <v>#REF!</v>
      </c>
      <c r="H854" s="154" t="e">
        <f>IF(#REF!&gt;0,#REF!,(#REF!/G$856*G854)/H$850*H$851)</f>
        <v>#REF!</v>
      </c>
      <c r="I854" s="154" t="e">
        <f>IF(#REF!&gt;0,#REF!,(#REF!/H$856*H854)/I$850*I$851)</f>
        <v>#REF!</v>
      </c>
      <c r="J854" s="154" t="e">
        <f>IF(#REF!&gt;0,#REF!,(#REF!/I$856*I854)/J$850*J$851)</f>
        <v>#REF!</v>
      </c>
      <c r="K854" s="154" t="e">
        <f>IF(#REF!&gt;0,#REF!,(#REF!/J$856*J854)/K$850*K$851)</f>
        <v>#REF!</v>
      </c>
      <c r="L854" s="154" t="e">
        <f>IF(#REF!&gt;0,#REF!,(#REF!/K$856*K854)/L$850*L$851)</f>
        <v>#REF!</v>
      </c>
      <c r="M854" s="154" t="e">
        <f>IF(#REF!&gt;0,#REF!,(#REF!/L$856*L854)/M$850*M$851)</f>
        <v>#REF!</v>
      </c>
      <c r="N854" s="154" t="e">
        <f>IF(#REF!&gt;0,#REF!,(#REF!/M$856*M854)/N$850*N$851)</f>
        <v>#REF!</v>
      </c>
      <c r="O854" s="154" t="e">
        <f>IF(#REF!&gt;0,#REF!,(#REF!/N$856*N854)/O$850*O$851)</f>
        <v>#REF!</v>
      </c>
      <c r="P854" s="154" t="e">
        <f>IF(#REF!&gt;0,#REF!,(#REF!/O$856*O854)/P$850*P$851)</f>
        <v>#REF!</v>
      </c>
      <c r="Q854" s="154" t="e">
        <f>IF(#REF!&gt;0,#REF!,(#REF!/P$856*P854)/Q$850*Q$851)</f>
        <v>#REF!</v>
      </c>
      <c r="R854" s="154" t="e">
        <f>IF(#REF!&gt;0,#REF!,(#REF!/Q$856*Q854)/R$850*R$851)</f>
        <v>#REF!</v>
      </c>
      <c r="S854" s="154" t="e">
        <f>IF(#REF!&gt;0,#REF!,(#REF!/R$856*R854)/S$850*S$851)</f>
        <v>#REF!</v>
      </c>
    </row>
    <row r="855" spans="2:19" ht="30" customHeight="1">
      <c r="B855" s="53" t="s">
        <v>80</v>
      </c>
      <c r="C855" s="24"/>
      <c r="D855" s="24"/>
      <c r="E855" s="24"/>
      <c r="F855" s="24"/>
      <c r="G855" s="154" t="e">
        <f>IF(#REF!&gt;0,#REF!,(#REF!/F$856*F855)/G$850*G$851)</f>
        <v>#REF!</v>
      </c>
      <c r="H855" s="154" t="e">
        <f>IF(#REF!&gt;0,#REF!,(#REF!/G$856*G855)/H$850*H$851)</f>
        <v>#REF!</v>
      </c>
      <c r="I855" s="154" t="e">
        <f>IF(#REF!&gt;0,#REF!,(#REF!/H$856*H855)/I$850*I$851)</f>
        <v>#REF!</v>
      </c>
      <c r="J855" s="154" t="e">
        <f>IF(#REF!&gt;0,#REF!,(#REF!/I$856*I855)/J$850*J$851)</f>
        <v>#REF!</v>
      </c>
      <c r="K855" s="154" t="e">
        <f>IF(#REF!&gt;0,#REF!,(#REF!/J$856*J855)/K$850*K$851)</f>
        <v>#REF!</v>
      </c>
      <c r="L855" s="154" t="e">
        <f>IF(#REF!&gt;0,#REF!,(#REF!/K$856*K855)/L$850*L$851)</f>
        <v>#REF!</v>
      </c>
      <c r="M855" s="154" t="e">
        <f>IF(#REF!&gt;0,#REF!,(#REF!/L$856*L855)/M$850*M$851)</f>
        <v>#REF!</v>
      </c>
      <c r="N855" s="154" t="e">
        <f>IF(#REF!&gt;0,#REF!,(#REF!/M$856*M855)/N$850*N$851)</f>
        <v>#REF!</v>
      </c>
      <c r="O855" s="154" t="e">
        <f>IF(#REF!&gt;0,#REF!,(#REF!/N$856*N855)/O$850*O$851)</f>
        <v>#REF!</v>
      </c>
      <c r="P855" s="154" t="e">
        <f>IF(#REF!&gt;0,#REF!,(#REF!/O$856*O855)/P$850*P$851)</f>
        <v>#REF!</v>
      </c>
      <c r="Q855" s="154" t="e">
        <f>IF(#REF!&gt;0,#REF!,(#REF!/P$856*P855)/Q$850*Q$851)</f>
        <v>#REF!</v>
      </c>
      <c r="R855" s="154" t="e">
        <f>IF(#REF!&gt;0,#REF!,(#REF!/Q$856*Q855)/R$850*R$851)</f>
        <v>#REF!</v>
      </c>
      <c r="S855" s="154" t="e">
        <f>IF(#REF!&gt;0,#REF!,(#REF!/R$856*R855)/S$850*S$851)</f>
        <v>#REF!</v>
      </c>
    </row>
    <row r="856" spans="2:19" s="10" customFormat="1" ht="30" customHeight="1">
      <c r="B856" s="55" t="s">
        <v>81</v>
      </c>
      <c r="C856" s="51"/>
      <c r="D856" s="51"/>
      <c r="E856" s="51"/>
      <c r="F856" s="51"/>
      <c r="G856" s="155" t="e">
        <f>SUM(G852:G855)</f>
        <v>#REF!</v>
      </c>
      <c r="H856" s="155" t="e">
        <f t="shared" ref="H856:S856" si="220">SUM(H852:H855)</f>
        <v>#REF!</v>
      </c>
      <c r="I856" s="155" t="e">
        <f t="shared" si="220"/>
        <v>#REF!</v>
      </c>
      <c r="J856" s="155" t="e">
        <f t="shared" si="220"/>
        <v>#REF!</v>
      </c>
      <c r="K856" s="155" t="e">
        <f t="shared" si="220"/>
        <v>#REF!</v>
      </c>
      <c r="L856" s="155" t="e">
        <f t="shared" si="220"/>
        <v>#REF!</v>
      </c>
      <c r="M856" s="155" t="e">
        <f t="shared" si="220"/>
        <v>#REF!</v>
      </c>
      <c r="N856" s="155" t="e">
        <f t="shared" si="220"/>
        <v>#REF!</v>
      </c>
      <c r="O856" s="155" t="e">
        <f t="shared" si="220"/>
        <v>#REF!</v>
      </c>
      <c r="P856" s="155" t="e">
        <f t="shared" si="220"/>
        <v>#REF!</v>
      </c>
      <c r="Q856" s="155" t="e">
        <f t="shared" si="220"/>
        <v>#REF!</v>
      </c>
      <c r="R856" s="155" t="e">
        <f t="shared" si="220"/>
        <v>#REF!</v>
      </c>
      <c r="S856" s="155" t="e">
        <f t="shared" si="220"/>
        <v>#REF!</v>
      </c>
    </row>
    <row r="857" spans="2:19" ht="30" customHeight="1">
      <c r="B857" s="58"/>
    </row>
    <row r="858" spans="2:19" ht="30" customHeight="1">
      <c r="B858" s="5" t="s">
        <v>89</v>
      </c>
    </row>
    <row r="859" spans="2:19" ht="9.9499999999999993" customHeight="1">
      <c r="B859" s="58"/>
    </row>
    <row r="860" spans="2:19" s="8" customFormat="1" ht="30" customHeight="1">
      <c r="B860" s="6" t="s">
        <v>2</v>
      </c>
      <c r="C860" s="7" t="s">
        <v>3</v>
      </c>
      <c r="D860" s="7" t="s">
        <v>4</v>
      </c>
      <c r="E860" s="7" t="s">
        <v>5</v>
      </c>
      <c r="F860" s="7" t="s">
        <v>6</v>
      </c>
      <c r="G860" s="7" t="s">
        <v>7</v>
      </c>
      <c r="H860" s="7" t="s">
        <v>8</v>
      </c>
      <c r="I860" s="7" t="s">
        <v>9</v>
      </c>
      <c r="J860" s="7" t="s">
        <v>10</v>
      </c>
      <c r="K860" s="7" t="s">
        <v>11</v>
      </c>
      <c r="L860" s="7" t="s">
        <v>12</v>
      </c>
      <c r="M860" s="7" t="s">
        <v>13</v>
      </c>
      <c r="N860" s="7" t="s">
        <v>14</v>
      </c>
      <c r="O860" s="7" t="s">
        <v>15</v>
      </c>
      <c r="P860" s="7" t="s">
        <v>16</v>
      </c>
      <c r="Q860" s="7" t="s">
        <v>17</v>
      </c>
      <c r="R860" s="7" t="s">
        <v>18</v>
      </c>
      <c r="S860" s="7" t="s">
        <v>19</v>
      </c>
    </row>
    <row r="861" spans="2:19" s="50" customFormat="1" ht="30" customHeight="1">
      <c r="B861" s="37" t="s">
        <v>35</v>
      </c>
      <c r="C861" s="49"/>
      <c r="D861" s="49"/>
      <c r="E861" s="49"/>
      <c r="F861" s="49"/>
      <c r="G861" s="153" t="e">
        <f t="shared" ref="G861:L861" si="221">G$47</f>
        <v>#REF!</v>
      </c>
      <c r="H861" s="153" t="e">
        <f t="shared" si="221"/>
        <v>#REF!</v>
      </c>
      <c r="I861" s="153" t="e">
        <f t="shared" si="221"/>
        <v>#REF!</v>
      </c>
      <c r="J861" s="153" t="e">
        <f t="shared" si="221"/>
        <v>#REF!</v>
      </c>
      <c r="K861" s="153" t="e">
        <f t="shared" si="221"/>
        <v>#REF!</v>
      </c>
      <c r="L861" s="153" t="e">
        <f t="shared" si="221"/>
        <v>#REF!</v>
      </c>
      <c r="M861" s="24"/>
      <c r="N861" s="24"/>
      <c r="O861" s="24"/>
      <c r="P861" s="24"/>
      <c r="Q861" s="24"/>
      <c r="R861" s="24"/>
      <c r="S861" s="24"/>
    </row>
    <row r="862" spans="2:19" ht="30" customHeight="1">
      <c r="B862" s="56" t="s">
        <v>77</v>
      </c>
      <c r="C862" s="24"/>
      <c r="D862" s="24"/>
      <c r="E862" s="24"/>
      <c r="F862" s="24"/>
      <c r="G862" s="154" t="e">
        <f>IF(#REF!&gt;0,#REF!*12,F862/F$861*G$861)</f>
        <v>#REF!</v>
      </c>
      <c r="H862" s="154" t="e">
        <f>IF(#REF!&gt;0,#REF!*12,G862/G$861*H$861)</f>
        <v>#REF!</v>
      </c>
      <c r="I862" s="154" t="e">
        <f>IF(#REF!&gt;0,#REF!*12,H862/H$861*I$861)</f>
        <v>#REF!</v>
      </c>
      <c r="J862" s="154" t="e">
        <f>IF(#REF!&gt;0,#REF!*12,I862/I$861*J$861)</f>
        <v>#REF!</v>
      </c>
      <c r="K862" s="154" t="e">
        <f>IF(#REF!&gt;0,#REF!*12,J862/J$861*K$861)</f>
        <v>#REF!</v>
      </c>
      <c r="L862" s="154" t="e">
        <f>IF(#REF!&gt;0,#REF!*12,K862/K$861*L$861)</f>
        <v>#REF!</v>
      </c>
      <c r="M862" s="24"/>
      <c r="N862" s="24"/>
      <c r="O862" s="24"/>
      <c r="P862" s="24"/>
      <c r="Q862" s="24"/>
      <c r="R862" s="24"/>
      <c r="S862" s="24"/>
    </row>
    <row r="863" spans="2:19" ht="30" customHeight="1">
      <c r="B863" s="56" t="s">
        <v>78</v>
      </c>
      <c r="C863" s="24"/>
      <c r="D863" s="24"/>
      <c r="E863" s="24"/>
      <c r="F863" s="24"/>
      <c r="G863" s="154" t="e">
        <f>IF(#REF!&gt;0,#REF!*12,F863/F$861*G$861)</f>
        <v>#REF!</v>
      </c>
      <c r="H863" s="154" t="e">
        <f>IF(#REF!&gt;0,#REF!*12,G863/G$861*H$861)</f>
        <v>#REF!</v>
      </c>
      <c r="I863" s="154" t="e">
        <f>IF(#REF!&gt;0,#REF!*12,H863/H$861*I$861)</f>
        <v>#REF!</v>
      </c>
      <c r="J863" s="154" t="e">
        <f>IF(#REF!&gt;0,#REF!*12,I863/I$861*J$861)</f>
        <v>#REF!</v>
      </c>
      <c r="K863" s="154" t="e">
        <f>IF(#REF!&gt;0,#REF!*12,J863/J$861*K$861)</f>
        <v>#REF!</v>
      </c>
      <c r="L863" s="154" t="e">
        <f>IF(#REF!&gt;0,#REF!*12,K863/K$861*L$861)</f>
        <v>#REF!</v>
      </c>
      <c r="M863" s="24"/>
      <c r="N863" s="24"/>
      <c r="O863" s="24"/>
      <c r="P863" s="24"/>
      <c r="Q863" s="24"/>
      <c r="R863" s="24"/>
      <c r="S863" s="24"/>
    </row>
    <row r="864" spans="2:19" ht="30" customHeight="1">
      <c r="B864" s="56" t="s">
        <v>79</v>
      </c>
      <c r="C864" s="24"/>
      <c r="D864" s="24"/>
      <c r="E864" s="24"/>
      <c r="F864" s="24"/>
      <c r="G864" s="154" t="e">
        <f>IF(#REF!&gt;0,#REF!*12,F864/F$861*G$861)</f>
        <v>#REF!</v>
      </c>
      <c r="H864" s="154" t="e">
        <f>IF(#REF!&gt;0,#REF!*12,G864/G$861*H$861)</f>
        <v>#REF!</v>
      </c>
      <c r="I864" s="154" t="e">
        <f>IF(#REF!&gt;0,#REF!*12,H864/H$861*I$861)</f>
        <v>#REF!</v>
      </c>
      <c r="J864" s="154" t="e">
        <f>IF(#REF!&gt;0,#REF!*12,I864/I$861*J$861)</f>
        <v>#REF!</v>
      </c>
      <c r="K864" s="154" t="e">
        <f>IF(#REF!&gt;0,#REF!*12,J864/J$861*K$861)</f>
        <v>#REF!</v>
      </c>
      <c r="L864" s="154" t="e">
        <f>IF(#REF!&gt;0,#REF!*12,K864/K$861*L$861)</f>
        <v>#REF!</v>
      </c>
      <c r="M864" s="24"/>
      <c r="N864" s="24"/>
      <c r="O864" s="24"/>
      <c r="P864" s="24"/>
      <c r="Q864" s="24"/>
      <c r="R864" s="24"/>
      <c r="S864" s="24"/>
    </row>
    <row r="865" spans="2:19" ht="30" customHeight="1">
      <c r="B865" s="56" t="s">
        <v>80</v>
      </c>
      <c r="C865" s="24"/>
      <c r="D865" s="24"/>
      <c r="E865" s="24"/>
      <c r="F865" s="24"/>
      <c r="G865" s="154" t="e">
        <f>IF(#REF!&gt;0,#REF!*12,F865/F$861*G$861)</f>
        <v>#REF!</v>
      </c>
      <c r="H865" s="154" t="e">
        <f>IF(#REF!&gt;0,#REF!*12,G865/G$861*H$861)</f>
        <v>#REF!</v>
      </c>
      <c r="I865" s="154" t="e">
        <f>IF(#REF!&gt;0,#REF!*12,H865/H$861*I$861)</f>
        <v>#REF!</v>
      </c>
      <c r="J865" s="154" t="e">
        <f>IF(#REF!&gt;0,#REF!*12,I865/I$861*J$861)</f>
        <v>#REF!</v>
      </c>
      <c r="K865" s="154" t="e">
        <f>IF(#REF!&gt;0,#REF!*12,J865/J$861*K$861)</f>
        <v>#REF!</v>
      </c>
      <c r="L865" s="154" t="e">
        <f>IF(#REF!&gt;0,#REF!*12,K865/K$861*L$861)</f>
        <v>#REF!</v>
      </c>
      <c r="M865" s="24"/>
      <c r="N865" s="24"/>
      <c r="O865" s="24"/>
      <c r="P865" s="24"/>
      <c r="Q865" s="24"/>
      <c r="R865" s="24"/>
      <c r="S865" s="24"/>
    </row>
    <row r="866" spans="2:19" s="10" customFormat="1" ht="30" customHeight="1">
      <c r="B866" s="57" t="s">
        <v>81</v>
      </c>
      <c r="C866" s="51"/>
      <c r="D866" s="51"/>
      <c r="E866" s="51"/>
      <c r="F866" s="51"/>
      <c r="G866" s="155" t="e">
        <f>SUM(G862:G865)</f>
        <v>#REF!</v>
      </c>
      <c r="H866" s="155" t="e">
        <f t="shared" ref="H866:S866" si="222">SUM(H862:H865)</f>
        <v>#REF!</v>
      </c>
      <c r="I866" s="155" t="e">
        <f t="shared" si="222"/>
        <v>#REF!</v>
      </c>
      <c r="J866" s="155" t="e">
        <f t="shared" si="222"/>
        <v>#REF!</v>
      </c>
      <c r="K866" s="155" t="e">
        <f t="shared" si="222"/>
        <v>#REF!</v>
      </c>
      <c r="L866" s="155" t="e">
        <f t="shared" si="222"/>
        <v>#REF!</v>
      </c>
      <c r="M866" s="24">
        <f t="shared" si="222"/>
        <v>0</v>
      </c>
      <c r="N866" s="24">
        <f t="shared" si="222"/>
        <v>0</v>
      </c>
      <c r="O866" s="24">
        <f t="shared" si="222"/>
        <v>0</v>
      </c>
      <c r="P866" s="24">
        <f t="shared" si="222"/>
        <v>0</v>
      </c>
      <c r="Q866" s="24">
        <f t="shared" si="222"/>
        <v>0</v>
      </c>
      <c r="R866" s="24">
        <f t="shared" si="222"/>
        <v>0</v>
      </c>
      <c r="S866" s="24">
        <f t="shared" si="222"/>
        <v>0</v>
      </c>
    </row>
    <row r="867" spans="2:19" ht="30" customHeight="1">
      <c r="B867" s="62"/>
      <c r="L867" s="176"/>
    </row>
    <row r="868" spans="2:19" ht="30" customHeight="1">
      <c r="B868" s="5" t="s">
        <v>92</v>
      </c>
    </row>
    <row r="869" spans="2:19" ht="9.9499999999999993" customHeight="1">
      <c r="B869" s="62"/>
    </row>
    <row r="870" spans="2:19" s="8" customFormat="1" ht="30" customHeight="1">
      <c r="B870" s="6" t="s">
        <v>2</v>
      </c>
      <c r="C870" s="7" t="s">
        <v>3</v>
      </c>
      <c r="D870" s="7" t="s">
        <v>4</v>
      </c>
      <c r="E870" s="7" t="s">
        <v>5</v>
      </c>
      <c r="F870" s="7" t="s">
        <v>6</v>
      </c>
      <c r="G870" s="7" t="s">
        <v>7</v>
      </c>
      <c r="H870" s="7" t="s">
        <v>8</v>
      </c>
      <c r="I870" s="7" t="s">
        <v>9</v>
      </c>
      <c r="J870" s="7" t="s">
        <v>10</v>
      </c>
      <c r="K870" s="7" t="s">
        <v>11</v>
      </c>
      <c r="L870" s="7" t="s">
        <v>12</v>
      </c>
      <c r="M870" s="7" t="s">
        <v>13</v>
      </c>
      <c r="N870" s="7" t="s">
        <v>14</v>
      </c>
      <c r="O870" s="7" t="s">
        <v>15</v>
      </c>
      <c r="P870" s="7" t="s">
        <v>16</v>
      </c>
      <c r="Q870" s="7" t="s">
        <v>17</v>
      </c>
      <c r="R870" s="7" t="s">
        <v>18</v>
      </c>
      <c r="S870" s="7" t="s">
        <v>19</v>
      </c>
    </row>
    <row r="871" spans="2:19" s="50" customFormat="1" ht="30" customHeight="1">
      <c r="B871" s="37" t="s">
        <v>75</v>
      </c>
      <c r="C871" s="49"/>
      <c r="D871" s="49"/>
      <c r="E871" s="49"/>
      <c r="F871" s="152" t="e">
        <f>IF(#REF!="ACTUAL","N/A",#REF!)</f>
        <v>#REF!</v>
      </c>
      <c r="G871" s="152" t="e">
        <f>IF(#REF!="ACTUAL","N/A",#REF!)</f>
        <v>#REF!</v>
      </c>
      <c r="H871" s="152" t="e">
        <f>IF(#REF!="ACTUAL","N/A",#REF!)</f>
        <v>#REF!</v>
      </c>
      <c r="I871" s="152" t="e">
        <f>IF(#REF!="ACTUAL","N/A",#REF!)</f>
        <v>#REF!</v>
      </c>
      <c r="J871" s="152" t="e">
        <f>IF(#REF!="ACTUAL","N/A",#REF!)</f>
        <v>#REF!</v>
      </c>
      <c r="K871" s="152" t="e">
        <f>IF(#REF!="ACTUAL","N/A",#REF!)</f>
        <v>#REF!</v>
      </c>
      <c r="L871" s="152" t="e">
        <f>IF(#REF!="ACTUAL","N/A",#REF!)</f>
        <v>#REF!</v>
      </c>
      <c r="M871" s="152" t="e">
        <f>IF(#REF!="ACTUAL","N/A",#REF!)</f>
        <v>#REF!</v>
      </c>
      <c r="N871" s="152" t="e">
        <f>IF(#REF!="ACTUAL","N/A",#REF!)</f>
        <v>#REF!</v>
      </c>
      <c r="O871" s="152" t="e">
        <f>IF(#REF!="ACTUAL","N/A",#REF!)</f>
        <v>#REF!</v>
      </c>
      <c r="P871" s="152" t="e">
        <f>IF(#REF!="ACTUAL","N/A",#REF!)</f>
        <v>#REF!</v>
      </c>
      <c r="Q871" s="152" t="e">
        <f>IF(#REF!="ACTUAL","N/A",#REF!)</f>
        <v>#REF!</v>
      </c>
      <c r="R871" s="152" t="e">
        <f>IF(#REF!="ACTUAL","N/A",#REF!)</f>
        <v>#REF!</v>
      </c>
      <c r="S871" s="152" t="e">
        <f>IF(#REF!="ACTUAL","N/A",#REF!)</f>
        <v>#REF!</v>
      </c>
    </row>
    <row r="872" spans="2:19" s="50" customFormat="1" ht="30" customHeight="1">
      <c r="B872" s="37" t="s">
        <v>76</v>
      </c>
      <c r="C872" s="49"/>
      <c r="D872" s="49"/>
      <c r="E872" s="49"/>
      <c r="F872" s="153" t="e">
        <f t="shared" ref="F872:S872" si="223">IF(F871="N/A","N/A",HLOOKUP(F871,$G$31:$S$47,17,FALSE))</f>
        <v>#REF!</v>
      </c>
      <c r="G872" s="153" t="e">
        <f t="shared" si="223"/>
        <v>#REF!</v>
      </c>
      <c r="H872" s="153" t="e">
        <f t="shared" si="223"/>
        <v>#REF!</v>
      </c>
      <c r="I872" s="153" t="e">
        <f t="shared" si="223"/>
        <v>#REF!</v>
      </c>
      <c r="J872" s="153" t="e">
        <f t="shared" si="223"/>
        <v>#REF!</v>
      </c>
      <c r="K872" s="153" t="e">
        <f t="shared" si="223"/>
        <v>#REF!</v>
      </c>
      <c r="L872" s="153" t="e">
        <f t="shared" si="223"/>
        <v>#REF!</v>
      </c>
      <c r="M872" s="153" t="e">
        <f t="shared" si="223"/>
        <v>#REF!</v>
      </c>
      <c r="N872" s="153" t="e">
        <f t="shared" si="223"/>
        <v>#REF!</v>
      </c>
      <c r="O872" s="153" t="e">
        <f t="shared" si="223"/>
        <v>#REF!</v>
      </c>
      <c r="P872" s="153" t="e">
        <f t="shared" si="223"/>
        <v>#REF!</v>
      </c>
      <c r="Q872" s="153" t="e">
        <f t="shared" si="223"/>
        <v>#REF!</v>
      </c>
      <c r="R872" s="153" t="e">
        <f t="shared" si="223"/>
        <v>#REF!</v>
      </c>
      <c r="S872" s="153" t="e">
        <f t="shared" si="223"/>
        <v>#REF!</v>
      </c>
    </row>
    <row r="873" spans="2:19" s="50" customFormat="1" ht="30" customHeight="1">
      <c r="B873" s="37" t="s">
        <v>35</v>
      </c>
      <c r="C873" s="49"/>
      <c r="D873" s="49"/>
      <c r="E873" s="49"/>
      <c r="F873" s="153" t="e">
        <f>F$47</f>
        <v>#REF!</v>
      </c>
      <c r="G873" s="153" t="e">
        <f>G$47</f>
        <v>#REF!</v>
      </c>
      <c r="H873" s="153" t="e">
        <f t="shared" ref="H873:S873" si="224">H$47</f>
        <v>#REF!</v>
      </c>
      <c r="I873" s="153" t="e">
        <f t="shared" si="224"/>
        <v>#REF!</v>
      </c>
      <c r="J873" s="153" t="e">
        <f t="shared" si="224"/>
        <v>#REF!</v>
      </c>
      <c r="K873" s="153" t="e">
        <f t="shared" si="224"/>
        <v>#REF!</v>
      </c>
      <c r="L873" s="153" t="e">
        <f t="shared" si="224"/>
        <v>#REF!</v>
      </c>
      <c r="M873" s="153" t="e">
        <f t="shared" si="224"/>
        <v>#REF!</v>
      </c>
      <c r="N873" s="153" t="e">
        <f t="shared" si="224"/>
        <v>#REF!</v>
      </c>
      <c r="O873" s="153" t="e">
        <f t="shared" si="224"/>
        <v>#REF!</v>
      </c>
      <c r="P873" s="153" t="e">
        <f t="shared" si="224"/>
        <v>#REF!</v>
      </c>
      <c r="Q873" s="153" t="e">
        <f t="shared" si="224"/>
        <v>#REF!</v>
      </c>
      <c r="R873" s="153" t="e">
        <f t="shared" si="224"/>
        <v>#REF!</v>
      </c>
      <c r="S873" s="153" t="e">
        <f t="shared" si="224"/>
        <v>#REF!</v>
      </c>
    </row>
    <row r="874" spans="2:19" ht="30" customHeight="1">
      <c r="B874" s="61" t="s">
        <v>77</v>
      </c>
      <c r="C874" s="24"/>
      <c r="D874" s="24"/>
      <c r="E874" s="24"/>
      <c r="F874" s="154" t="e">
        <f>IF(#REF!="ACTUAL",#REF!,#REF!/F$872*F$873)</f>
        <v>#REF!</v>
      </c>
      <c r="G874" s="154" t="e">
        <f>IF(#REF!="ACTUAL",#REF!,#REF!/G$872*G$873)</f>
        <v>#REF!</v>
      </c>
      <c r="H874" s="154" t="e">
        <f>IF(#REF!="ACTUAL",#REF!,#REF!/H$872*H$873)</f>
        <v>#REF!</v>
      </c>
      <c r="I874" s="154" t="e">
        <f>IF(#REF!="ACTUAL",#REF!,#REF!/I$872*I$873)</f>
        <v>#REF!</v>
      </c>
      <c r="J874" s="154" t="e">
        <f>IF(#REF!="ACTUAL",#REF!,#REF!/J$872*J$873)</f>
        <v>#REF!</v>
      </c>
      <c r="K874" s="154" t="e">
        <f>IF(#REF!="ACTUAL",#REF!,#REF!/K$872*K$873)</f>
        <v>#REF!</v>
      </c>
      <c r="L874" s="154" t="e">
        <f>IF(#REF!="ACTUAL",#REF!,#REF!/L$872*L$873)</f>
        <v>#REF!</v>
      </c>
      <c r="M874" s="154" t="e">
        <f>IF(#REF!="ACTUAL",#REF!,#REF!/M$872*M$873)</f>
        <v>#REF!</v>
      </c>
      <c r="N874" s="154" t="e">
        <f>IF(#REF!="ACTUAL",#REF!,#REF!/N$872*N$873)</f>
        <v>#REF!</v>
      </c>
      <c r="O874" s="154" t="e">
        <f>IF(#REF!="ACTUAL",#REF!,#REF!/O$872*O$873)</f>
        <v>#REF!</v>
      </c>
      <c r="P874" s="154" t="e">
        <f>IF(#REF!="ACTUAL",#REF!,#REF!/P$872*P$873)</f>
        <v>#REF!</v>
      </c>
      <c r="Q874" s="154" t="e">
        <f>IF(#REF!="ACTUAL",#REF!,#REF!/Q$872*Q$873)</f>
        <v>#REF!</v>
      </c>
      <c r="R874" s="154" t="e">
        <f>IF(#REF!="ACTUAL",#REF!,#REF!/R$872*R$873)</f>
        <v>#REF!</v>
      </c>
      <c r="S874" s="154" t="e">
        <f>IF(#REF!="ACTUAL",#REF!,#REF!/S$872*S$873)</f>
        <v>#REF!</v>
      </c>
    </row>
    <row r="875" spans="2:19" ht="30" customHeight="1">
      <c r="B875" s="61" t="s">
        <v>78</v>
      </c>
      <c r="C875" s="24"/>
      <c r="D875" s="24"/>
      <c r="E875" s="24"/>
      <c r="F875" s="154" t="e">
        <f>IF(#REF!="ACTUAL",#REF!,#REF!/F$872*F$873)</f>
        <v>#REF!</v>
      </c>
      <c r="G875" s="154" t="e">
        <f>IF(#REF!="ACTUAL",#REF!,#REF!/G$872*G$873)</f>
        <v>#REF!</v>
      </c>
      <c r="H875" s="154" t="e">
        <f>IF(#REF!="ACTUAL",#REF!,#REF!/H$872*H$873)</f>
        <v>#REF!</v>
      </c>
      <c r="I875" s="154" t="e">
        <f>IF(#REF!="ACTUAL",#REF!,#REF!/I$872*I$873)</f>
        <v>#REF!</v>
      </c>
      <c r="J875" s="154" t="e">
        <f>IF(#REF!="ACTUAL",#REF!,#REF!/J$872*J$873)</f>
        <v>#REF!</v>
      </c>
      <c r="K875" s="154" t="e">
        <f>IF(#REF!="ACTUAL",#REF!,#REF!/K$872*K$873)</f>
        <v>#REF!</v>
      </c>
      <c r="L875" s="154" t="e">
        <f>IF(#REF!="ACTUAL",#REF!,#REF!/L$872*L$873)</f>
        <v>#REF!</v>
      </c>
      <c r="M875" s="154" t="e">
        <f>IF(#REF!="ACTUAL",#REF!,#REF!/M$872*M$873)</f>
        <v>#REF!</v>
      </c>
      <c r="N875" s="154" t="e">
        <f>IF(#REF!="ACTUAL",#REF!,#REF!/N$872*N$873)</f>
        <v>#REF!</v>
      </c>
      <c r="O875" s="154" t="e">
        <f>IF(#REF!="ACTUAL",#REF!,#REF!/O$872*O$873)</f>
        <v>#REF!</v>
      </c>
      <c r="P875" s="154" t="e">
        <f>IF(#REF!="ACTUAL",#REF!,#REF!/P$872*P$873)</f>
        <v>#REF!</v>
      </c>
      <c r="Q875" s="154" t="e">
        <f>IF(#REF!="ACTUAL",#REF!,#REF!/Q$872*Q$873)</f>
        <v>#REF!</v>
      </c>
      <c r="R875" s="154" t="e">
        <f>IF(#REF!="ACTUAL",#REF!,#REF!/R$872*R$873)</f>
        <v>#REF!</v>
      </c>
      <c r="S875" s="154" t="e">
        <f>IF(#REF!="ACTUAL",#REF!,#REF!/S$872*S$873)</f>
        <v>#REF!</v>
      </c>
    </row>
    <row r="876" spans="2:19" ht="30" customHeight="1">
      <c r="B876" s="61" t="s">
        <v>79</v>
      </c>
      <c r="C876" s="24"/>
      <c r="D876" s="24"/>
      <c r="E876" s="24"/>
      <c r="F876" s="154" t="e">
        <f>IF(#REF!="ACTUAL",#REF!,#REF!/F$872*F$873)</f>
        <v>#REF!</v>
      </c>
      <c r="G876" s="154" t="e">
        <f>IF(#REF!="ACTUAL",#REF!,#REF!/G$872*G$873)</f>
        <v>#REF!</v>
      </c>
      <c r="H876" s="154" t="e">
        <f>IF(#REF!="ACTUAL",#REF!,#REF!/H$872*H$873)</f>
        <v>#REF!</v>
      </c>
      <c r="I876" s="154" t="e">
        <f>IF(#REF!="ACTUAL",#REF!,#REF!/I$872*I$873)</f>
        <v>#REF!</v>
      </c>
      <c r="J876" s="154" t="e">
        <f>IF(#REF!="ACTUAL",#REF!,#REF!/J$872*J$873)</f>
        <v>#REF!</v>
      </c>
      <c r="K876" s="154" t="e">
        <f>IF(#REF!="ACTUAL",#REF!,#REF!/K$872*K$873)</f>
        <v>#REF!</v>
      </c>
      <c r="L876" s="154" t="e">
        <f>IF(#REF!="ACTUAL",#REF!,#REF!/L$872*L$873)</f>
        <v>#REF!</v>
      </c>
      <c r="M876" s="154" t="e">
        <f>IF(#REF!="ACTUAL",#REF!,#REF!/M$872*M$873)</f>
        <v>#REF!</v>
      </c>
      <c r="N876" s="154" t="e">
        <f>IF(#REF!="ACTUAL",#REF!,#REF!/N$872*N$873)</f>
        <v>#REF!</v>
      </c>
      <c r="O876" s="154" t="e">
        <f>IF(#REF!="ACTUAL",#REF!,#REF!/O$872*O$873)</f>
        <v>#REF!</v>
      </c>
      <c r="P876" s="154" t="e">
        <f>IF(#REF!="ACTUAL",#REF!,#REF!/P$872*P$873)</f>
        <v>#REF!</v>
      </c>
      <c r="Q876" s="154" t="e">
        <f>IF(#REF!="ACTUAL",#REF!,#REF!/Q$872*Q$873)</f>
        <v>#REF!</v>
      </c>
      <c r="R876" s="154" t="e">
        <f>IF(#REF!="ACTUAL",#REF!,#REF!/R$872*R$873)</f>
        <v>#REF!</v>
      </c>
      <c r="S876" s="154" t="e">
        <f>IF(#REF!="ACTUAL",#REF!,#REF!/S$872*S$873)</f>
        <v>#REF!</v>
      </c>
    </row>
    <row r="877" spans="2:19" ht="30" customHeight="1">
      <c r="B877" s="61" t="s">
        <v>80</v>
      </c>
      <c r="C877" s="24"/>
      <c r="D877" s="24"/>
      <c r="E877" s="24"/>
      <c r="F877" s="154" t="e">
        <f>IF(#REF!="ACTUAL",#REF!,#REF!/F$872*F$873)</f>
        <v>#REF!</v>
      </c>
      <c r="G877" s="154" t="e">
        <f>IF(#REF!="ACTUAL",#REF!,#REF!/G$872*G$873)</f>
        <v>#REF!</v>
      </c>
      <c r="H877" s="154" t="e">
        <f>IF(#REF!="ACTUAL",#REF!,#REF!/H$872*H$873)</f>
        <v>#REF!</v>
      </c>
      <c r="I877" s="154" t="e">
        <f>IF(#REF!="ACTUAL",#REF!,#REF!/I$872*I$873)</f>
        <v>#REF!</v>
      </c>
      <c r="J877" s="154" t="e">
        <f>IF(#REF!="ACTUAL",#REF!,#REF!/J$872*J$873)</f>
        <v>#REF!</v>
      </c>
      <c r="K877" s="154" t="e">
        <f>IF(#REF!="ACTUAL",#REF!,#REF!/K$872*K$873)</f>
        <v>#REF!</v>
      </c>
      <c r="L877" s="154" t="e">
        <f>IF(#REF!="ACTUAL",#REF!,#REF!/L$872*L$873)</f>
        <v>#REF!</v>
      </c>
      <c r="M877" s="154" t="e">
        <f>IF(#REF!="ACTUAL",#REF!,#REF!/M$872*M$873)</f>
        <v>#REF!</v>
      </c>
      <c r="N877" s="154" t="e">
        <f>IF(#REF!="ACTUAL",#REF!,#REF!/N$872*N$873)</f>
        <v>#REF!</v>
      </c>
      <c r="O877" s="154" t="e">
        <f>IF(#REF!="ACTUAL",#REF!,#REF!/O$872*O$873)</f>
        <v>#REF!</v>
      </c>
      <c r="P877" s="154" t="e">
        <f>IF(#REF!="ACTUAL",#REF!,#REF!/P$872*P$873)</f>
        <v>#REF!</v>
      </c>
      <c r="Q877" s="154" t="e">
        <f>IF(#REF!="ACTUAL",#REF!,#REF!/Q$872*Q$873)</f>
        <v>#REF!</v>
      </c>
      <c r="R877" s="154" t="e">
        <f>IF(#REF!="ACTUAL",#REF!,#REF!/R$872*R$873)</f>
        <v>#REF!</v>
      </c>
      <c r="S877" s="154" t="e">
        <f>IF(#REF!="ACTUAL",#REF!,#REF!/S$872*S$873)</f>
        <v>#REF!</v>
      </c>
    </row>
    <row r="878" spans="2:19" s="10" customFormat="1" ht="30" customHeight="1">
      <c r="B878" s="63" t="s">
        <v>81</v>
      </c>
      <c r="C878" s="51"/>
      <c r="D878" s="51"/>
      <c r="E878" s="51"/>
      <c r="F878" s="155" t="e">
        <f>SUM(F874:F877)</f>
        <v>#REF!</v>
      </c>
      <c r="G878" s="155" t="e">
        <f>SUM(G874:G877)</f>
        <v>#REF!</v>
      </c>
      <c r="H878" s="155" t="e">
        <f t="shared" ref="H878:S878" si="225">SUM(H874:H877)</f>
        <v>#REF!</v>
      </c>
      <c r="I878" s="155" t="e">
        <f t="shared" si="225"/>
        <v>#REF!</v>
      </c>
      <c r="J878" s="155" t="e">
        <f t="shared" si="225"/>
        <v>#REF!</v>
      </c>
      <c r="K878" s="155" t="e">
        <f t="shared" si="225"/>
        <v>#REF!</v>
      </c>
      <c r="L878" s="155" t="e">
        <f t="shared" si="225"/>
        <v>#REF!</v>
      </c>
      <c r="M878" s="155" t="e">
        <f t="shared" si="225"/>
        <v>#REF!</v>
      </c>
      <c r="N878" s="155" t="e">
        <f t="shared" si="225"/>
        <v>#REF!</v>
      </c>
      <c r="O878" s="155" t="e">
        <f t="shared" si="225"/>
        <v>#REF!</v>
      </c>
      <c r="P878" s="155" t="e">
        <f t="shared" si="225"/>
        <v>#REF!</v>
      </c>
      <c r="Q878" s="155" t="e">
        <f t="shared" si="225"/>
        <v>#REF!</v>
      </c>
      <c r="R878" s="155" t="e">
        <f t="shared" si="225"/>
        <v>#REF!</v>
      </c>
      <c r="S878" s="155" t="e">
        <f t="shared" si="225"/>
        <v>#REF!</v>
      </c>
    </row>
    <row r="879" spans="2:19" ht="30" customHeight="1">
      <c r="B879" s="62"/>
    </row>
    <row r="880" spans="2:19" ht="30" customHeight="1">
      <c r="B880" s="5" t="s">
        <v>93</v>
      </c>
    </row>
    <row r="881" spans="2:19" ht="9.9499999999999993" customHeight="1">
      <c r="B881" s="62"/>
    </row>
    <row r="882" spans="2:19" s="8" customFormat="1" ht="30" customHeight="1">
      <c r="B882" s="6" t="s">
        <v>2</v>
      </c>
      <c r="C882" s="7" t="s">
        <v>3</v>
      </c>
      <c r="D882" s="7" t="s">
        <v>4</v>
      </c>
      <c r="E882" s="7" t="s">
        <v>5</v>
      </c>
      <c r="F882" s="7" t="s">
        <v>6</v>
      </c>
      <c r="G882" s="7" t="s">
        <v>7</v>
      </c>
      <c r="H882" s="7" t="s">
        <v>8</v>
      </c>
      <c r="I882" s="7" t="s">
        <v>9</v>
      </c>
      <c r="J882" s="7" t="s">
        <v>10</v>
      </c>
      <c r="K882" s="7" t="s">
        <v>11</v>
      </c>
      <c r="L882" s="7" t="s">
        <v>12</v>
      </c>
      <c r="M882" s="7" t="s">
        <v>13</v>
      </c>
      <c r="N882" s="7" t="s">
        <v>14</v>
      </c>
      <c r="O882" s="7" t="s">
        <v>15</v>
      </c>
      <c r="P882" s="7" t="s">
        <v>16</v>
      </c>
      <c r="Q882" s="7" t="s">
        <v>17</v>
      </c>
      <c r="R882" s="7" t="s">
        <v>18</v>
      </c>
      <c r="S882" s="7" t="s">
        <v>19</v>
      </c>
    </row>
    <row r="883" spans="2:19" s="50" customFormat="1" ht="30" customHeight="1">
      <c r="B883" s="37" t="s">
        <v>75</v>
      </c>
      <c r="C883" s="49"/>
      <c r="D883" s="49"/>
      <c r="E883" s="49"/>
      <c r="F883" s="152" t="e">
        <f>IF(#REF!="ACTUAL","N/A",#REF!)</f>
        <v>#REF!</v>
      </c>
      <c r="G883" s="152" t="e">
        <f>IF(#REF!="ACTUAL","N/A",#REF!)</f>
        <v>#REF!</v>
      </c>
      <c r="H883" s="152" t="e">
        <f>IF(#REF!="ACTUAL","N/A",#REF!)</f>
        <v>#REF!</v>
      </c>
      <c r="I883" s="152" t="e">
        <f>IF(#REF!="ACTUAL","N/A",#REF!)</f>
        <v>#REF!</v>
      </c>
      <c r="J883" s="152" t="e">
        <f>IF(#REF!="ACTUAL","N/A",#REF!)</f>
        <v>#REF!</v>
      </c>
      <c r="K883" s="152" t="e">
        <f>IF(#REF!="ACTUAL","N/A",#REF!)</f>
        <v>#REF!</v>
      </c>
      <c r="L883" s="152" t="e">
        <f>IF(#REF!="ACTUAL","N/A",#REF!)</f>
        <v>#REF!</v>
      </c>
      <c r="M883" s="152" t="e">
        <f>IF(#REF!="ACTUAL","N/A",#REF!)</f>
        <v>#REF!</v>
      </c>
      <c r="N883" s="152" t="e">
        <f>IF(#REF!="ACTUAL","N/A",#REF!)</f>
        <v>#REF!</v>
      </c>
      <c r="O883" s="152" t="e">
        <f>IF(#REF!="ACTUAL","N/A",#REF!)</f>
        <v>#REF!</v>
      </c>
      <c r="P883" s="152" t="e">
        <f>IF(#REF!="ACTUAL","N/A",#REF!)</f>
        <v>#REF!</v>
      </c>
      <c r="Q883" s="152" t="e">
        <f>IF(#REF!="ACTUAL","N/A",#REF!)</f>
        <v>#REF!</v>
      </c>
      <c r="R883" s="152" t="e">
        <f>IF(#REF!="ACTUAL","N/A",#REF!)</f>
        <v>#REF!</v>
      </c>
      <c r="S883" s="152" t="e">
        <f>IF(#REF!="ACTUAL","N/A",#REF!)</f>
        <v>#REF!</v>
      </c>
    </row>
    <row r="884" spans="2:19" s="50" customFormat="1" ht="30" customHeight="1">
      <c r="B884" s="37" t="s">
        <v>76</v>
      </c>
      <c r="C884" s="49"/>
      <c r="D884" s="49"/>
      <c r="E884" s="49"/>
      <c r="F884" s="153" t="e">
        <f t="shared" ref="F884:S884" si="226">IF(F883="N/A","N/A",HLOOKUP(F883,$G$31:$S$47,17,FALSE))</f>
        <v>#REF!</v>
      </c>
      <c r="G884" s="153" t="e">
        <f t="shared" si="226"/>
        <v>#REF!</v>
      </c>
      <c r="H884" s="153" t="e">
        <f t="shared" si="226"/>
        <v>#REF!</v>
      </c>
      <c r="I884" s="153" t="e">
        <f t="shared" si="226"/>
        <v>#REF!</v>
      </c>
      <c r="J884" s="153" t="e">
        <f t="shared" si="226"/>
        <v>#REF!</v>
      </c>
      <c r="K884" s="153" t="e">
        <f t="shared" si="226"/>
        <v>#REF!</v>
      </c>
      <c r="L884" s="153" t="e">
        <f t="shared" si="226"/>
        <v>#REF!</v>
      </c>
      <c r="M884" s="153" t="e">
        <f t="shared" si="226"/>
        <v>#REF!</v>
      </c>
      <c r="N884" s="153" t="e">
        <f t="shared" si="226"/>
        <v>#REF!</v>
      </c>
      <c r="O884" s="153" t="e">
        <f t="shared" si="226"/>
        <v>#REF!</v>
      </c>
      <c r="P884" s="153" t="e">
        <f t="shared" si="226"/>
        <v>#REF!</v>
      </c>
      <c r="Q884" s="153" t="e">
        <f t="shared" si="226"/>
        <v>#REF!</v>
      </c>
      <c r="R884" s="153" t="e">
        <f t="shared" si="226"/>
        <v>#REF!</v>
      </c>
      <c r="S884" s="153" t="e">
        <f t="shared" si="226"/>
        <v>#REF!</v>
      </c>
    </row>
    <row r="885" spans="2:19" s="50" customFormat="1" ht="30" customHeight="1">
      <c r="B885" s="37" t="s">
        <v>35</v>
      </c>
      <c r="C885" s="49"/>
      <c r="D885" s="49"/>
      <c r="E885" s="49"/>
      <c r="F885" s="153" t="e">
        <f>F$47</f>
        <v>#REF!</v>
      </c>
      <c r="G885" s="153" t="e">
        <f>G$47</f>
        <v>#REF!</v>
      </c>
      <c r="H885" s="153" t="e">
        <f t="shared" ref="H885:S885" si="227">H$47</f>
        <v>#REF!</v>
      </c>
      <c r="I885" s="153" t="e">
        <f t="shared" si="227"/>
        <v>#REF!</v>
      </c>
      <c r="J885" s="153" t="e">
        <f t="shared" si="227"/>
        <v>#REF!</v>
      </c>
      <c r="K885" s="153" t="e">
        <f t="shared" si="227"/>
        <v>#REF!</v>
      </c>
      <c r="L885" s="153" t="e">
        <f t="shared" si="227"/>
        <v>#REF!</v>
      </c>
      <c r="M885" s="153" t="e">
        <f t="shared" si="227"/>
        <v>#REF!</v>
      </c>
      <c r="N885" s="153" t="e">
        <f t="shared" si="227"/>
        <v>#REF!</v>
      </c>
      <c r="O885" s="153" t="e">
        <f t="shared" si="227"/>
        <v>#REF!</v>
      </c>
      <c r="P885" s="153" t="e">
        <f t="shared" si="227"/>
        <v>#REF!</v>
      </c>
      <c r="Q885" s="153" t="e">
        <f t="shared" si="227"/>
        <v>#REF!</v>
      </c>
      <c r="R885" s="153" t="e">
        <f t="shared" si="227"/>
        <v>#REF!</v>
      </c>
      <c r="S885" s="153" t="e">
        <f t="shared" si="227"/>
        <v>#REF!</v>
      </c>
    </row>
    <row r="886" spans="2:19" ht="30" customHeight="1">
      <c r="B886" s="61" t="s">
        <v>77</v>
      </c>
      <c r="C886" s="24"/>
      <c r="D886" s="24"/>
      <c r="E886" s="24"/>
      <c r="F886" s="154" t="e">
        <f>IF(#REF!="ACTUAL",#REF!,#REF!/F$884*F$885)</f>
        <v>#REF!</v>
      </c>
      <c r="G886" s="154" t="e">
        <f>IF(#REF!="ACTUAL",#REF!,#REF!/G$884*G$885)</f>
        <v>#REF!</v>
      </c>
      <c r="H886" s="154" t="e">
        <f>IF(#REF!="ACTUAL",#REF!,#REF!/H$884*H$885)</f>
        <v>#REF!</v>
      </c>
      <c r="I886" s="154" t="e">
        <f>IF(#REF!="ACTUAL",#REF!,#REF!/I$884*I$885)</f>
        <v>#REF!</v>
      </c>
      <c r="J886" s="154" t="e">
        <f>IF(#REF!="ACTUAL",#REF!,#REF!/J$884*J$885)</f>
        <v>#REF!</v>
      </c>
      <c r="K886" s="154" t="e">
        <f>IF(#REF!="ACTUAL",#REF!,#REF!/K$884*K$885)</f>
        <v>#REF!</v>
      </c>
      <c r="L886" s="154" t="e">
        <f>IF(#REF!="ACTUAL",#REF!,#REF!/L$884*L$885)</f>
        <v>#REF!</v>
      </c>
      <c r="M886" s="154" t="e">
        <f>IF(#REF!="ACTUAL",#REF!,#REF!/M$884*M$885)</f>
        <v>#REF!</v>
      </c>
      <c r="N886" s="154" t="e">
        <f>IF(#REF!="ACTUAL",#REF!,#REF!/N$884*N$885)</f>
        <v>#REF!</v>
      </c>
      <c r="O886" s="154" t="e">
        <f>IF(#REF!="ACTUAL",#REF!,#REF!/O$884*O$885)</f>
        <v>#REF!</v>
      </c>
      <c r="P886" s="154" t="e">
        <f>IF(#REF!="ACTUAL",#REF!,#REF!/P$884*P$885)</f>
        <v>#REF!</v>
      </c>
      <c r="Q886" s="154" t="e">
        <f>IF(#REF!="ACTUAL",#REF!,#REF!/Q$884*Q$885)</f>
        <v>#REF!</v>
      </c>
      <c r="R886" s="154" t="e">
        <f>IF(#REF!="ACTUAL",#REF!,#REF!/R$884*R$885)</f>
        <v>#REF!</v>
      </c>
      <c r="S886" s="154" t="e">
        <f>IF(#REF!="ACTUAL",#REF!,#REF!/S$884*S$885)</f>
        <v>#REF!</v>
      </c>
    </row>
    <row r="887" spans="2:19" ht="30" customHeight="1">
      <c r="B887" s="61" t="s">
        <v>78</v>
      </c>
      <c r="C887" s="24"/>
      <c r="D887" s="24"/>
      <c r="E887" s="24"/>
      <c r="F887" s="154" t="e">
        <f>IF(#REF!="ACTUAL",#REF!,#REF!/F$884*F$885)</f>
        <v>#REF!</v>
      </c>
      <c r="G887" s="154" t="e">
        <f>IF(#REF!="ACTUAL",#REF!,#REF!/G$884*G$885)</f>
        <v>#REF!</v>
      </c>
      <c r="H887" s="154" t="e">
        <f>IF(#REF!="ACTUAL",#REF!,#REF!/H$884*H$885)</f>
        <v>#REF!</v>
      </c>
      <c r="I887" s="154" t="e">
        <f>IF(#REF!="ACTUAL",#REF!,#REF!/I$884*I$885)</f>
        <v>#REF!</v>
      </c>
      <c r="J887" s="154" t="e">
        <f>IF(#REF!="ACTUAL",#REF!,#REF!/J$884*J$885)</f>
        <v>#REF!</v>
      </c>
      <c r="K887" s="154" t="e">
        <f>IF(#REF!="ACTUAL",#REF!,#REF!/K$884*K$885)</f>
        <v>#REF!</v>
      </c>
      <c r="L887" s="154" t="e">
        <f>IF(#REF!="ACTUAL",#REF!,#REF!/L$884*L$885)</f>
        <v>#REF!</v>
      </c>
      <c r="M887" s="154" t="e">
        <f>IF(#REF!="ACTUAL",#REF!,#REF!/M$884*M$885)</f>
        <v>#REF!</v>
      </c>
      <c r="N887" s="154" t="e">
        <f>IF(#REF!="ACTUAL",#REF!,#REF!/N$884*N$885)</f>
        <v>#REF!</v>
      </c>
      <c r="O887" s="154" t="e">
        <f>IF(#REF!="ACTUAL",#REF!,#REF!/O$884*O$885)</f>
        <v>#REF!</v>
      </c>
      <c r="P887" s="154" t="e">
        <f>IF(#REF!="ACTUAL",#REF!,#REF!/P$884*P$885)</f>
        <v>#REF!</v>
      </c>
      <c r="Q887" s="154" t="e">
        <f>IF(#REF!="ACTUAL",#REF!,#REF!/Q$884*Q$885)</f>
        <v>#REF!</v>
      </c>
      <c r="R887" s="154" t="e">
        <f>IF(#REF!="ACTUAL",#REF!,#REF!/R$884*R$885)</f>
        <v>#REF!</v>
      </c>
      <c r="S887" s="154" t="e">
        <f>IF(#REF!="ACTUAL",#REF!,#REF!/S$884*S$885)</f>
        <v>#REF!</v>
      </c>
    </row>
    <row r="888" spans="2:19" ht="30" customHeight="1">
      <c r="B888" s="61" t="s">
        <v>79</v>
      </c>
      <c r="C888" s="24"/>
      <c r="D888" s="24"/>
      <c r="E888" s="24"/>
      <c r="F888" s="154" t="e">
        <f>IF(#REF!="ACTUAL",#REF!,#REF!/F$884*F$885)</f>
        <v>#REF!</v>
      </c>
      <c r="G888" s="154" t="e">
        <f>IF(#REF!="ACTUAL",#REF!,#REF!/G$884*G$885)</f>
        <v>#REF!</v>
      </c>
      <c r="H888" s="154" t="e">
        <f>IF(#REF!="ACTUAL",#REF!,#REF!/H$884*H$885)</f>
        <v>#REF!</v>
      </c>
      <c r="I888" s="154" t="e">
        <f>IF(#REF!="ACTUAL",#REF!,#REF!/I$884*I$885)</f>
        <v>#REF!</v>
      </c>
      <c r="J888" s="154" t="e">
        <f>IF(#REF!="ACTUAL",#REF!,#REF!/J$884*J$885)</f>
        <v>#REF!</v>
      </c>
      <c r="K888" s="154" t="e">
        <f>IF(#REF!="ACTUAL",#REF!,#REF!/K$884*K$885)</f>
        <v>#REF!</v>
      </c>
      <c r="L888" s="154" t="e">
        <f>IF(#REF!="ACTUAL",#REF!,#REF!/L$884*L$885)</f>
        <v>#REF!</v>
      </c>
      <c r="M888" s="154" t="e">
        <f>IF(#REF!="ACTUAL",#REF!,#REF!/M$884*M$885)</f>
        <v>#REF!</v>
      </c>
      <c r="N888" s="154" t="e">
        <f>IF(#REF!="ACTUAL",#REF!,#REF!/N$884*N$885)</f>
        <v>#REF!</v>
      </c>
      <c r="O888" s="154" t="e">
        <f>IF(#REF!="ACTUAL",#REF!,#REF!/O$884*O$885)</f>
        <v>#REF!</v>
      </c>
      <c r="P888" s="154" t="e">
        <f>IF(#REF!="ACTUAL",#REF!,#REF!/P$884*P$885)</f>
        <v>#REF!</v>
      </c>
      <c r="Q888" s="154" t="e">
        <f>IF(#REF!="ACTUAL",#REF!,#REF!/Q$884*Q$885)</f>
        <v>#REF!</v>
      </c>
      <c r="R888" s="154" t="e">
        <f>IF(#REF!="ACTUAL",#REF!,#REF!/R$884*R$885)</f>
        <v>#REF!</v>
      </c>
      <c r="S888" s="154" t="e">
        <f>IF(#REF!="ACTUAL",#REF!,#REF!/S$884*S$885)</f>
        <v>#REF!</v>
      </c>
    </row>
    <row r="889" spans="2:19" ht="30" customHeight="1">
      <c r="B889" s="61" t="s">
        <v>80</v>
      </c>
      <c r="C889" s="24"/>
      <c r="D889" s="24"/>
      <c r="E889" s="24"/>
      <c r="F889" s="154" t="e">
        <f>IF(#REF!="ACTUAL",#REF!,#REF!/F$884*F$885)</f>
        <v>#REF!</v>
      </c>
      <c r="G889" s="154" t="e">
        <f>IF(#REF!="ACTUAL",#REF!,#REF!/G$884*G$885)</f>
        <v>#REF!</v>
      </c>
      <c r="H889" s="154" t="e">
        <f>IF(#REF!="ACTUAL",#REF!,#REF!/H$884*H$885)</f>
        <v>#REF!</v>
      </c>
      <c r="I889" s="154" t="e">
        <f>IF(#REF!="ACTUAL",#REF!,#REF!/I$884*I$885)</f>
        <v>#REF!</v>
      </c>
      <c r="J889" s="154" t="e">
        <f>IF(#REF!="ACTUAL",#REF!,#REF!/J$884*J$885)</f>
        <v>#REF!</v>
      </c>
      <c r="K889" s="154" t="e">
        <f>IF(#REF!="ACTUAL",#REF!,#REF!/K$884*K$885)</f>
        <v>#REF!</v>
      </c>
      <c r="L889" s="154" t="e">
        <f>IF(#REF!="ACTUAL",#REF!,#REF!/L$884*L$885)</f>
        <v>#REF!</v>
      </c>
      <c r="M889" s="154" t="e">
        <f>IF(#REF!="ACTUAL",#REF!,#REF!/M$884*M$885)</f>
        <v>#REF!</v>
      </c>
      <c r="N889" s="154" t="e">
        <f>IF(#REF!="ACTUAL",#REF!,#REF!/N$884*N$885)</f>
        <v>#REF!</v>
      </c>
      <c r="O889" s="154" t="e">
        <f>IF(#REF!="ACTUAL",#REF!,#REF!/O$884*O$885)</f>
        <v>#REF!</v>
      </c>
      <c r="P889" s="154" t="e">
        <f>IF(#REF!="ACTUAL",#REF!,#REF!/P$884*P$885)</f>
        <v>#REF!</v>
      </c>
      <c r="Q889" s="154" t="e">
        <f>IF(#REF!="ACTUAL",#REF!,#REF!/Q$884*Q$885)</f>
        <v>#REF!</v>
      </c>
      <c r="R889" s="154" t="e">
        <f>IF(#REF!="ACTUAL",#REF!,#REF!/R$884*R$885)</f>
        <v>#REF!</v>
      </c>
      <c r="S889" s="154" t="e">
        <f>IF(#REF!="ACTUAL",#REF!,#REF!/S$884*S$885)</f>
        <v>#REF!</v>
      </c>
    </row>
    <row r="890" spans="2:19" s="10" customFormat="1" ht="30" customHeight="1">
      <c r="B890" s="63" t="s">
        <v>81</v>
      </c>
      <c r="C890" s="51"/>
      <c r="D890" s="51"/>
      <c r="E890" s="51"/>
      <c r="F890" s="155" t="e">
        <f>SUM(F886:F889)</f>
        <v>#REF!</v>
      </c>
      <c r="G890" s="155" t="e">
        <f>SUM(G886:G889)</f>
        <v>#REF!</v>
      </c>
      <c r="H890" s="155" t="e">
        <f t="shared" ref="H890:S890" si="228">SUM(H886:H889)</f>
        <v>#REF!</v>
      </c>
      <c r="I890" s="155" t="e">
        <f t="shared" si="228"/>
        <v>#REF!</v>
      </c>
      <c r="J890" s="155" t="e">
        <f t="shared" si="228"/>
        <v>#REF!</v>
      </c>
      <c r="K890" s="155" t="e">
        <f t="shared" si="228"/>
        <v>#REF!</v>
      </c>
      <c r="L890" s="155" t="e">
        <f t="shared" si="228"/>
        <v>#REF!</v>
      </c>
      <c r="M890" s="155" t="e">
        <f t="shared" si="228"/>
        <v>#REF!</v>
      </c>
      <c r="N890" s="155" t="e">
        <f t="shared" si="228"/>
        <v>#REF!</v>
      </c>
      <c r="O890" s="155" t="e">
        <f t="shared" si="228"/>
        <v>#REF!</v>
      </c>
      <c r="P890" s="155" t="e">
        <f t="shared" si="228"/>
        <v>#REF!</v>
      </c>
      <c r="Q890" s="155" t="e">
        <f t="shared" si="228"/>
        <v>#REF!</v>
      </c>
      <c r="R890" s="155" t="e">
        <f t="shared" si="228"/>
        <v>#REF!</v>
      </c>
      <c r="S890" s="155" t="e">
        <f t="shared" si="228"/>
        <v>#REF!</v>
      </c>
    </row>
    <row r="891" spans="2:19" ht="30" customHeight="1">
      <c r="B891" s="62"/>
    </row>
    <row r="892" spans="2:19" ht="30" customHeight="1">
      <c r="B892" s="5" t="s">
        <v>94</v>
      </c>
    </row>
    <row r="893" spans="2:19" ht="9.9499999999999993" customHeight="1">
      <c r="B893" s="62"/>
    </row>
    <row r="894" spans="2:19" s="8" customFormat="1" ht="30" customHeight="1">
      <c r="B894" s="6" t="s">
        <v>2</v>
      </c>
      <c r="C894" s="7" t="s">
        <v>3</v>
      </c>
      <c r="D894" s="7" t="s">
        <v>4</v>
      </c>
      <c r="E894" s="7" t="s">
        <v>5</v>
      </c>
      <c r="F894" s="7" t="s">
        <v>6</v>
      </c>
      <c r="G894" s="7" t="s">
        <v>7</v>
      </c>
      <c r="H894" s="7" t="s">
        <v>8</v>
      </c>
      <c r="I894" s="7" t="s">
        <v>9</v>
      </c>
      <c r="J894" s="7" t="s">
        <v>10</v>
      </c>
      <c r="K894" s="7" t="s">
        <v>11</v>
      </c>
      <c r="L894" s="7" t="s">
        <v>12</v>
      </c>
      <c r="M894" s="7" t="s">
        <v>13</v>
      </c>
      <c r="N894" s="7" t="s">
        <v>14</v>
      </c>
      <c r="O894" s="7" t="s">
        <v>15</v>
      </c>
      <c r="P894" s="7" t="s">
        <v>16</v>
      </c>
      <c r="Q894" s="7" t="s">
        <v>17</v>
      </c>
      <c r="R894" s="7" t="s">
        <v>18</v>
      </c>
      <c r="S894" s="7" t="s">
        <v>19</v>
      </c>
    </row>
    <row r="895" spans="2:19" s="50" customFormat="1" ht="30" customHeight="1">
      <c r="B895" s="37" t="s">
        <v>75</v>
      </c>
      <c r="C895" s="49"/>
      <c r="D895" s="49"/>
      <c r="E895" s="49"/>
      <c r="F895" s="49"/>
      <c r="G895" s="152" t="e">
        <f>IF(#REF!="ACTUAL","N/A",#REF!)</f>
        <v>#REF!</v>
      </c>
      <c r="H895" s="152" t="e">
        <f>IF(#REF!="ACTUAL","N/A",#REF!)</f>
        <v>#REF!</v>
      </c>
      <c r="I895" s="152" t="e">
        <f>IF(#REF!="ACTUAL","N/A",#REF!)</f>
        <v>#REF!</v>
      </c>
      <c r="J895" s="152" t="e">
        <f>IF(#REF!="ACTUAL","N/A",#REF!)</f>
        <v>#REF!</v>
      </c>
      <c r="K895" s="152" t="e">
        <f>IF(#REF!="ACTUAL","N/A",#REF!)</f>
        <v>#REF!</v>
      </c>
      <c r="L895" s="152" t="e">
        <f>IF(#REF!="ACTUAL","N/A",#REF!)</f>
        <v>#REF!</v>
      </c>
      <c r="M895" s="152" t="e">
        <f>IF(#REF!="ACTUAL","N/A",#REF!)</f>
        <v>#REF!</v>
      </c>
      <c r="N895" s="152" t="e">
        <f>IF(#REF!="ACTUAL","N/A",#REF!)</f>
        <v>#REF!</v>
      </c>
      <c r="O895" s="152" t="e">
        <f>IF(#REF!="ACTUAL","N/A",#REF!)</f>
        <v>#REF!</v>
      </c>
      <c r="P895" s="152" t="e">
        <f>IF(#REF!="ACTUAL","N/A",#REF!)</f>
        <v>#REF!</v>
      </c>
      <c r="Q895" s="152" t="e">
        <f>IF(#REF!="ACTUAL","N/A",#REF!)</f>
        <v>#REF!</v>
      </c>
      <c r="R895" s="152" t="e">
        <f>IF(#REF!="ACTUAL","N/A",#REF!)</f>
        <v>#REF!</v>
      </c>
      <c r="S895" s="152" t="e">
        <f>IF(#REF!="ACTUAL","N/A",#REF!)</f>
        <v>#REF!</v>
      </c>
    </row>
    <row r="896" spans="2:19" s="50" customFormat="1" ht="30" customHeight="1">
      <c r="B896" s="37" t="s">
        <v>76</v>
      </c>
      <c r="C896" s="49"/>
      <c r="D896" s="49"/>
      <c r="E896" s="49"/>
      <c r="F896" s="49"/>
      <c r="G896" s="153" t="e">
        <f t="shared" ref="G896:S896" si="229">IF(G895="N/A","N/A",HLOOKUP(G895,$G$31:$S$47,17,FALSE))</f>
        <v>#REF!</v>
      </c>
      <c r="H896" s="153" t="e">
        <f t="shared" si="229"/>
        <v>#REF!</v>
      </c>
      <c r="I896" s="153" t="e">
        <f t="shared" si="229"/>
        <v>#REF!</v>
      </c>
      <c r="J896" s="153" t="e">
        <f t="shared" si="229"/>
        <v>#REF!</v>
      </c>
      <c r="K896" s="153" t="e">
        <f t="shared" si="229"/>
        <v>#REF!</v>
      </c>
      <c r="L896" s="153" t="e">
        <f t="shared" si="229"/>
        <v>#REF!</v>
      </c>
      <c r="M896" s="153" t="e">
        <f t="shared" si="229"/>
        <v>#REF!</v>
      </c>
      <c r="N896" s="153" t="e">
        <f t="shared" si="229"/>
        <v>#REF!</v>
      </c>
      <c r="O896" s="153" t="e">
        <f t="shared" si="229"/>
        <v>#REF!</v>
      </c>
      <c r="P896" s="153" t="e">
        <f t="shared" si="229"/>
        <v>#REF!</v>
      </c>
      <c r="Q896" s="153" t="e">
        <f t="shared" si="229"/>
        <v>#REF!</v>
      </c>
      <c r="R896" s="153" t="e">
        <f t="shared" si="229"/>
        <v>#REF!</v>
      </c>
      <c r="S896" s="153" t="e">
        <f t="shared" si="229"/>
        <v>#REF!</v>
      </c>
    </row>
    <row r="897" spans="2:19" s="50" customFormat="1" ht="30" customHeight="1">
      <c r="B897" s="37" t="s">
        <v>35</v>
      </c>
      <c r="C897" s="49"/>
      <c r="D897" s="49"/>
      <c r="E897" s="49"/>
      <c r="F897" s="49"/>
      <c r="G897" s="153" t="e">
        <f>G$47</f>
        <v>#REF!</v>
      </c>
      <c r="H897" s="153" t="e">
        <f t="shared" ref="H897:S897" si="230">H$47</f>
        <v>#REF!</v>
      </c>
      <c r="I897" s="153" t="e">
        <f t="shared" si="230"/>
        <v>#REF!</v>
      </c>
      <c r="J897" s="153" t="e">
        <f t="shared" si="230"/>
        <v>#REF!</v>
      </c>
      <c r="K897" s="153" t="e">
        <f t="shared" si="230"/>
        <v>#REF!</v>
      </c>
      <c r="L897" s="153" t="e">
        <f t="shared" si="230"/>
        <v>#REF!</v>
      </c>
      <c r="M897" s="153" t="e">
        <f t="shared" si="230"/>
        <v>#REF!</v>
      </c>
      <c r="N897" s="153" t="e">
        <f t="shared" si="230"/>
        <v>#REF!</v>
      </c>
      <c r="O897" s="153" t="e">
        <f t="shared" si="230"/>
        <v>#REF!</v>
      </c>
      <c r="P897" s="153" t="e">
        <f t="shared" si="230"/>
        <v>#REF!</v>
      </c>
      <c r="Q897" s="153" t="e">
        <f t="shared" si="230"/>
        <v>#REF!</v>
      </c>
      <c r="R897" s="153" t="e">
        <f t="shared" si="230"/>
        <v>#REF!</v>
      </c>
      <c r="S897" s="153" t="e">
        <f t="shared" si="230"/>
        <v>#REF!</v>
      </c>
    </row>
    <row r="898" spans="2:19" ht="30" customHeight="1">
      <c r="B898" s="61" t="s">
        <v>77</v>
      </c>
      <c r="C898" s="24"/>
      <c r="D898" s="24"/>
      <c r="E898" s="24"/>
      <c r="F898" s="24"/>
      <c r="G898" s="154" t="e">
        <f>IF(#REF!="ACTUAL",#REF!,#REF!/G$896*G$897)</f>
        <v>#REF!</v>
      </c>
      <c r="H898" s="154" t="e">
        <f>IF(#REF!="ACTUAL",#REF!,#REF!/H$896*H$897)</f>
        <v>#REF!</v>
      </c>
      <c r="I898" s="154" t="e">
        <f>IF(#REF!="ACTUAL",#REF!,#REF!/I$896*I$897)</f>
        <v>#REF!</v>
      </c>
      <c r="J898" s="154" t="e">
        <f>IF(#REF!="ACTUAL",#REF!,#REF!/J$896*J$897)</f>
        <v>#REF!</v>
      </c>
      <c r="K898" s="154" t="e">
        <f>IF(#REF!="ACTUAL",#REF!,#REF!/K$896*K$897)</f>
        <v>#REF!</v>
      </c>
      <c r="L898" s="154" t="e">
        <f>IF(#REF!="ACTUAL",#REF!,#REF!/L$896*L$897)</f>
        <v>#REF!</v>
      </c>
      <c r="M898" s="154" t="e">
        <f>IF(#REF!="ACTUAL",#REF!,#REF!/M$896*M$897)</f>
        <v>#REF!</v>
      </c>
      <c r="N898" s="154" t="e">
        <f>IF(#REF!="ACTUAL",#REF!,#REF!/N$896*N$897)</f>
        <v>#REF!</v>
      </c>
      <c r="O898" s="154" t="e">
        <f>IF(#REF!="ACTUAL",#REF!,#REF!/O$896*O$897)</f>
        <v>#REF!</v>
      </c>
      <c r="P898" s="154" t="e">
        <f>IF(#REF!="ACTUAL",#REF!,#REF!/P$896*P$897)</f>
        <v>#REF!</v>
      </c>
      <c r="Q898" s="154" t="e">
        <f>IF(#REF!="ACTUAL",#REF!,#REF!/Q$896*Q$897)</f>
        <v>#REF!</v>
      </c>
      <c r="R898" s="154" t="e">
        <f>IF(#REF!="ACTUAL",#REF!,#REF!/R$896*R$897)</f>
        <v>#REF!</v>
      </c>
      <c r="S898" s="154" t="e">
        <f>IF(#REF!="ACTUAL",#REF!,#REF!/S$896*S$897)</f>
        <v>#REF!</v>
      </c>
    </row>
    <row r="899" spans="2:19" ht="30" customHeight="1">
      <c r="B899" s="61" t="s">
        <v>78</v>
      </c>
      <c r="C899" s="24"/>
      <c r="D899" s="24"/>
      <c r="E899" s="24"/>
      <c r="F899" s="24"/>
      <c r="G899" s="154" t="e">
        <f>IF(#REF!="ACTUAL",#REF!,#REF!/G$896*G$897)</f>
        <v>#REF!</v>
      </c>
      <c r="H899" s="154" t="e">
        <f>IF(#REF!="ACTUAL",#REF!,#REF!/H$896*H$897)</f>
        <v>#REF!</v>
      </c>
      <c r="I899" s="154" t="e">
        <f>IF(#REF!="ACTUAL",#REF!,#REF!/I$896*I$897)</f>
        <v>#REF!</v>
      </c>
      <c r="J899" s="154" t="e">
        <f>IF(#REF!="ACTUAL",#REF!,#REF!/J$896*J$897)</f>
        <v>#REF!</v>
      </c>
      <c r="K899" s="154" t="e">
        <f>IF(#REF!="ACTUAL",#REF!,#REF!/K$896*K$897)</f>
        <v>#REF!</v>
      </c>
      <c r="L899" s="154" t="e">
        <f>IF(#REF!="ACTUAL",#REF!,#REF!/L$896*L$897)</f>
        <v>#REF!</v>
      </c>
      <c r="M899" s="154" t="e">
        <f>IF(#REF!="ACTUAL",#REF!,#REF!/M$896*M$897)</f>
        <v>#REF!</v>
      </c>
      <c r="N899" s="154" t="e">
        <f>IF(#REF!="ACTUAL",#REF!,#REF!/N$896*N$897)</f>
        <v>#REF!</v>
      </c>
      <c r="O899" s="154" t="e">
        <f>IF(#REF!="ACTUAL",#REF!,#REF!/O$896*O$897)</f>
        <v>#REF!</v>
      </c>
      <c r="P899" s="154" t="e">
        <f>IF(#REF!="ACTUAL",#REF!,#REF!/P$896*P$897)</f>
        <v>#REF!</v>
      </c>
      <c r="Q899" s="154" t="e">
        <f>IF(#REF!="ACTUAL",#REF!,#REF!/Q$896*Q$897)</f>
        <v>#REF!</v>
      </c>
      <c r="R899" s="154" t="e">
        <f>IF(#REF!="ACTUAL",#REF!,#REF!/R$896*R$897)</f>
        <v>#REF!</v>
      </c>
      <c r="S899" s="154" t="e">
        <f>IF(#REF!="ACTUAL",#REF!,#REF!/S$896*S$897)</f>
        <v>#REF!</v>
      </c>
    </row>
    <row r="900" spans="2:19" ht="30" customHeight="1">
      <c r="B900" s="61" t="s">
        <v>79</v>
      </c>
      <c r="C900" s="24"/>
      <c r="D900" s="24"/>
      <c r="E900" s="24"/>
      <c r="F900" s="24"/>
      <c r="G900" s="154" t="e">
        <f>IF(#REF!="ACTUAL",#REF!,#REF!/G$896*G$897)</f>
        <v>#REF!</v>
      </c>
      <c r="H900" s="154" t="e">
        <f>IF(#REF!="ACTUAL",#REF!,#REF!/H$896*H$897)</f>
        <v>#REF!</v>
      </c>
      <c r="I900" s="154" t="e">
        <f>IF(#REF!="ACTUAL",#REF!,#REF!/I$896*I$897)</f>
        <v>#REF!</v>
      </c>
      <c r="J900" s="154" t="e">
        <f>IF(#REF!="ACTUAL",#REF!,#REF!/J$896*J$897)</f>
        <v>#REF!</v>
      </c>
      <c r="K900" s="154" t="e">
        <f>IF(#REF!="ACTUAL",#REF!,#REF!/K$896*K$897)</f>
        <v>#REF!</v>
      </c>
      <c r="L900" s="154" t="e">
        <f>IF(#REF!="ACTUAL",#REF!,#REF!/L$896*L$897)</f>
        <v>#REF!</v>
      </c>
      <c r="M900" s="154" t="e">
        <f>IF(#REF!="ACTUAL",#REF!,#REF!/M$896*M$897)</f>
        <v>#REF!</v>
      </c>
      <c r="N900" s="154" t="e">
        <f>IF(#REF!="ACTUAL",#REF!,#REF!/N$896*N$897)</f>
        <v>#REF!</v>
      </c>
      <c r="O900" s="154" t="e">
        <f>IF(#REF!="ACTUAL",#REF!,#REF!/O$896*O$897)</f>
        <v>#REF!</v>
      </c>
      <c r="P900" s="154" t="e">
        <f>IF(#REF!="ACTUAL",#REF!,#REF!/P$896*P$897)</f>
        <v>#REF!</v>
      </c>
      <c r="Q900" s="154" t="e">
        <f>IF(#REF!="ACTUAL",#REF!,#REF!/Q$896*Q$897)</f>
        <v>#REF!</v>
      </c>
      <c r="R900" s="154" t="e">
        <f>IF(#REF!="ACTUAL",#REF!,#REF!/R$896*R$897)</f>
        <v>#REF!</v>
      </c>
      <c r="S900" s="154" t="e">
        <f>IF(#REF!="ACTUAL",#REF!,#REF!/S$896*S$897)</f>
        <v>#REF!</v>
      </c>
    </row>
    <row r="901" spans="2:19" ht="30" customHeight="1">
      <c r="B901" s="61" t="s">
        <v>80</v>
      </c>
      <c r="C901" s="24"/>
      <c r="D901" s="24"/>
      <c r="E901" s="24"/>
      <c r="F901" s="24"/>
      <c r="G901" s="154" t="e">
        <f>IF(#REF!="ACTUAL",#REF!,#REF!/G$896*G$897)</f>
        <v>#REF!</v>
      </c>
      <c r="H901" s="154" t="e">
        <f>IF(#REF!="ACTUAL",#REF!,#REF!/H$896*H$897)</f>
        <v>#REF!</v>
      </c>
      <c r="I901" s="154" t="e">
        <f>IF(#REF!="ACTUAL",#REF!,#REF!/I$896*I$897)</f>
        <v>#REF!</v>
      </c>
      <c r="J901" s="154" t="e">
        <f>IF(#REF!="ACTUAL",#REF!,#REF!/J$896*J$897)</f>
        <v>#REF!</v>
      </c>
      <c r="K901" s="154" t="e">
        <f>IF(#REF!="ACTUAL",#REF!,#REF!/K$896*K$897)</f>
        <v>#REF!</v>
      </c>
      <c r="L901" s="154" t="e">
        <f>IF(#REF!="ACTUAL",#REF!,#REF!/L$896*L$897)</f>
        <v>#REF!</v>
      </c>
      <c r="M901" s="154" t="e">
        <f>IF(#REF!="ACTUAL",#REF!,#REF!/M$896*M$897)</f>
        <v>#REF!</v>
      </c>
      <c r="N901" s="154" t="e">
        <f>IF(#REF!="ACTUAL",#REF!,#REF!/N$896*N$897)</f>
        <v>#REF!</v>
      </c>
      <c r="O901" s="154" t="e">
        <f>IF(#REF!="ACTUAL",#REF!,#REF!/O$896*O$897)</f>
        <v>#REF!</v>
      </c>
      <c r="P901" s="154" t="e">
        <f>IF(#REF!="ACTUAL",#REF!,#REF!/P$896*P$897)</f>
        <v>#REF!</v>
      </c>
      <c r="Q901" s="154" t="e">
        <f>IF(#REF!="ACTUAL",#REF!,#REF!/Q$896*Q$897)</f>
        <v>#REF!</v>
      </c>
      <c r="R901" s="154" t="e">
        <f>IF(#REF!="ACTUAL",#REF!,#REF!/R$896*R$897)</f>
        <v>#REF!</v>
      </c>
      <c r="S901" s="154" t="e">
        <f>IF(#REF!="ACTUAL",#REF!,#REF!/S$896*S$897)</f>
        <v>#REF!</v>
      </c>
    </row>
    <row r="902" spans="2:19" s="10" customFormat="1" ht="30" customHeight="1">
      <c r="B902" s="63" t="s">
        <v>81</v>
      </c>
      <c r="C902" s="51"/>
      <c r="D902" s="51"/>
      <c r="E902" s="51"/>
      <c r="F902" s="51"/>
      <c r="G902" s="155" t="e">
        <f>SUM(G898:G901)</f>
        <v>#REF!</v>
      </c>
      <c r="H902" s="155" t="e">
        <f t="shared" ref="H902:S902" si="231">SUM(H898:H901)</f>
        <v>#REF!</v>
      </c>
      <c r="I902" s="155" t="e">
        <f t="shared" si="231"/>
        <v>#REF!</v>
      </c>
      <c r="J902" s="155" t="e">
        <f t="shared" si="231"/>
        <v>#REF!</v>
      </c>
      <c r="K902" s="155" t="e">
        <f t="shared" si="231"/>
        <v>#REF!</v>
      </c>
      <c r="L902" s="155" t="e">
        <f t="shared" si="231"/>
        <v>#REF!</v>
      </c>
      <c r="M902" s="155" t="e">
        <f t="shared" si="231"/>
        <v>#REF!</v>
      </c>
      <c r="N902" s="155" t="e">
        <f t="shared" si="231"/>
        <v>#REF!</v>
      </c>
      <c r="O902" s="155" t="e">
        <f t="shared" si="231"/>
        <v>#REF!</v>
      </c>
      <c r="P902" s="155" t="e">
        <f t="shared" si="231"/>
        <v>#REF!</v>
      </c>
      <c r="Q902" s="155" t="e">
        <f t="shared" si="231"/>
        <v>#REF!</v>
      </c>
      <c r="R902" s="155" t="e">
        <f t="shared" si="231"/>
        <v>#REF!</v>
      </c>
      <c r="S902" s="155" t="e">
        <f t="shared" si="231"/>
        <v>#REF!</v>
      </c>
    </row>
    <row r="903" spans="2:19" ht="30" customHeight="1">
      <c r="B903" s="62"/>
    </row>
    <row r="904" spans="2:19" ht="30" customHeight="1">
      <c r="B904" s="5" t="s">
        <v>95</v>
      </c>
    </row>
    <row r="905" spans="2:19" ht="9.9499999999999993" customHeight="1">
      <c r="B905" s="62"/>
    </row>
    <row r="906" spans="2:19" s="8" customFormat="1" ht="30" customHeight="1">
      <c r="B906" s="6" t="s">
        <v>2</v>
      </c>
      <c r="C906" s="7" t="s">
        <v>3</v>
      </c>
      <c r="D906" s="7" t="s">
        <v>4</v>
      </c>
      <c r="E906" s="7" t="s">
        <v>5</v>
      </c>
      <c r="F906" s="7" t="s">
        <v>6</v>
      </c>
      <c r="G906" s="7" t="s">
        <v>7</v>
      </c>
      <c r="H906" s="7" t="s">
        <v>8</v>
      </c>
      <c r="I906" s="7" t="s">
        <v>9</v>
      </c>
      <c r="J906" s="7" t="s">
        <v>10</v>
      </c>
      <c r="K906" s="7" t="s">
        <v>11</v>
      </c>
      <c r="L906" s="7" t="s">
        <v>12</v>
      </c>
      <c r="M906" s="7" t="s">
        <v>13</v>
      </c>
      <c r="N906" s="7" t="s">
        <v>14</v>
      </c>
      <c r="O906" s="7" t="s">
        <v>15</v>
      </c>
      <c r="P906" s="7" t="s">
        <v>16</v>
      </c>
      <c r="Q906" s="7" t="s">
        <v>17</v>
      </c>
      <c r="R906" s="7" t="s">
        <v>18</v>
      </c>
      <c r="S906" s="7" t="s">
        <v>19</v>
      </c>
    </row>
    <row r="907" spans="2:19" s="50" customFormat="1" ht="30" customHeight="1">
      <c r="B907" s="37" t="s">
        <v>75</v>
      </c>
      <c r="C907" s="49"/>
      <c r="D907" s="49"/>
      <c r="E907" s="49"/>
      <c r="F907" s="49"/>
      <c r="G907" s="152" t="e">
        <f>IF(#REF!="ACTUAL","N/A",#REF!)</f>
        <v>#REF!</v>
      </c>
      <c r="H907" s="152" t="e">
        <f>IF(#REF!="ACTUAL","N/A",#REF!)</f>
        <v>#REF!</v>
      </c>
      <c r="I907" s="152" t="e">
        <f>IF(#REF!="ACTUAL","N/A",#REF!)</f>
        <v>#REF!</v>
      </c>
      <c r="J907" s="152" t="e">
        <f>IF(#REF!="ACTUAL","N/A",#REF!)</f>
        <v>#REF!</v>
      </c>
      <c r="K907" s="152" t="e">
        <f>IF(#REF!="ACTUAL","N/A",#REF!)</f>
        <v>#REF!</v>
      </c>
      <c r="L907" s="152" t="e">
        <f>IF(#REF!="ACTUAL","N/A",#REF!)</f>
        <v>#REF!</v>
      </c>
      <c r="M907" s="152" t="e">
        <f>IF(#REF!="ACTUAL","N/A",#REF!)</f>
        <v>#REF!</v>
      </c>
      <c r="N907" s="152" t="e">
        <f>IF(#REF!="ACTUAL","N/A",#REF!)</f>
        <v>#REF!</v>
      </c>
      <c r="O907" s="152" t="e">
        <f>IF(#REF!="ACTUAL","N/A",#REF!)</f>
        <v>#REF!</v>
      </c>
      <c r="P907" s="152" t="e">
        <f>IF(#REF!="ACTUAL","N/A",#REF!)</f>
        <v>#REF!</v>
      </c>
      <c r="Q907" s="152" t="e">
        <f>IF(#REF!="ACTUAL","N/A",#REF!)</f>
        <v>#REF!</v>
      </c>
      <c r="R907" s="152" t="e">
        <f>IF(#REF!="ACTUAL","N/A",#REF!)</f>
        <v>#REF!</v>
      </c>
      <c r="S907" s="152" t="e">
        <f>IF(#REF!="ACTUAL","N/A",#REF!)</f>
        <v>#REF!</v>
      </c>
    </row>
    <row r="908" spans="2:19" s="50" customFormat="1" ht="30" customHeight="1">
      <c r="B908" s="37" t="s">
        <v>76</v>
      </c>
      <c r="C908" s="49"/>
      <c r="D908" s="49"/>
      <c r="E908" s="49"/>
      <c r="F908" s="49"/>
      <c r="G908" s="153" t="e">
        <f t="shared" ref="G908:S908" si="232">IF(G907="N/A","N/A",HLOOKUP(G907,$G$31:$S$47,17,FALSE))</f>
        <v>#REF!</v>
      </c>
      <c r="H908" s="153" t="e">
        <f t="shared" si="232"/>
        <v>#REF!</v>
      </c>
      <c r="I908" s="153" t="e">
        <f t="shared" si="232"/>
        <v>#REF!</v>
      </c>
      <c r="J908" s="153" t="e">
        <f t="shared" si="232"/>
        <v>#REF!</v>
      </c>
      <c r="K908" s="153" t="e">
        <f t="shared" si="232"/>
        <v>#REF!</v>
      </c>
      <c r="L908" s="153" t="e">
        <f t="shared" si="232"/>
        <v>#REF!</v>
      </c>
      <c r="M908" s="153" t="e">
        <f t="shared" si="232"/>
        <v>#REF!</v>
      </c>
      <c r="N908" s="153" t="e">
        <f t="shared" si="232"/>
        <v>#REF!</v>
      </c>
      <c r="O908" s="153" t="e">
        <f t="shared" si="232"/>
        <v>#REF!</v>
      </c>
      <c r="P908" s="153" t="e">
        <f t="shared" si="232"/>
        <v>#REF!</v>
      </c>
      <c r="Q908" s="153" t="e">
        <f t="shared" si="232"/>
        <v>#REF!</v>
      </c>
      <c r="R908" s="153" t="e">
        <f t="shared" si="232"/>
        <v>#REF!</v>
      </c>
      <c r="S908" s="153" t="e">
        <f t="shared" si="232"/>
        <v>#REF!</v>
      </c>
    </row>
    <row r="909" spans="2:19" s="50" customFormat="1" ht="30" customHeight="1">
      <c r="B909" s="37" t="s">
        <v>35</v>
      </c>
      <c r="C909" s="49"/>
      <c r="D909" s="49"/>
      <c r="E909" s="49"/>
      <c r="F909" s="49"/>
      <c r="G909" s="153" t="e">
        <f>G$47</f>
        <v>#REF!</v>
      </c>
      <c r="H909" s="153" t="e">
        <f t="shared" ref="H909:S909" si="233">H$47</f>
        <v>#REF!</v>
      </c>
      <c r="I909" s="153" t="e">
        <f t="shared" si="233"/>
        <v>#REF!</v>
      </c>
      <c r="J909" s="153" t="e">
        <f t="shared" si="233"/>
        <v>#REF!</v>
      </c>
      <c r="K909" s="153" t="e">
        <f t="shared" si="233"/>
        <v>#REF!</v>
      </c>
      <c r="L909" s="153" t="e">
        <f t="shared" si="233"/>
        <v>#REF!</v>
      </c>
      <c r="M909" s="153" t="e">
        <f t="shared" si="233"/>
        <v>#REF!</v>
      </c>
      <c r="N909" s="153" t="e">
        <f t="shared" si="233"/>
        <v>#REF!</v>
      </c>
      <c r="O909" s="153" t="e">
        <f t="shared" si="233"/>
        <v>#REF!</v>
      </c>
      <c r="P909" s="153" t="e">
        <f t="shared" si="233"/>
        <v>#REF!</v>
      </c>
      <c r="Q909" s="153" t="e">
        <f t="shared" si="233"/>
        <v>#REF!</v>
      </c>
      <c r="R909" s="153" t="e">
        <f t="shared" si="233"/>
        <v>#REF!</v>
      </c>
      <c r="S909" s="153" t="e">
        <f t="shared" si="233"/>
        <v>#REF!</v>
      </c>
    </row>
    <row r="910" spans="2:19" ht="30" customHeight="1">
      <c r="B910" s="61" t="s">
        <v>77</v>
      </c>
      <c r="C910" s="24"/>
      <c r="D910" s="24"/>
      <c r="E910" s="24"/>
      <c r="F910" s="24"/>
      <c r="G910" s="154" t="e">
        <f>IF(#REF!="ACTUAL",#REF!,#REF!/G$908*G$909)</f>
        <v>#REF!</v>
      </c>
      <c r="H910" s="154" t="e">
        <f>IF(#REF!="ACTUAL",#REF!,#REF!/H$908*H$909)</f>
        <v>#REF!</v>
      </c>
      <c r="I910" s="154" t="e">
        <f>IF(#REF!="ACTUAL",#REF!,#REF!/I$908*I$909)</f>
        <v>#REF!</v>
      </c>
      <c r="J910" s="154" t="e">
        <f>IF(#REF!="ACTUAL",#REF!,#REF!/J$908*J$909)</f>
        <v>#REF!</v>
      </c>
      <c r="K910" s="154" t="e">
        <f>IF(#REF!="ACTUAL",#REF!,#REF!/K$908*K$909)</f>
        <v>#REF!</v>
      </c>
      <c r="L910" s="154" t="e">
        <f>IF(#REF!="ACTUAL",#REF!,#REF!/L$908*L$909)</f>
        <v>#REF!</v>
      </c>
      <c r="M910" s="154" t="e">
        <f>IF(#REF!="ACTUAL",#REF!,#REF!/M$908*M$909)</f>
        <v>#REF!</v>
      </c>
      <c r="N910" s="154" t="e">
        <f>IF(#REF!="ACTUAL",#REF!,#REF!/N$908*N$909)</f>
        <v>#REF!</v>
      </c>
      <c r="O910" s="154" t="e">
        <f>IF(#REF!="ACTUAL",#REF!,#REF!/O$908*O$909)</f>
        <v>#REF!</v>
      </c>
      <c r="P910" s="154" t="e">
        <f>IF(#REF!="ACTUAL",#REF!,#REF!/P$908*P$909)</f>
        <v>#REF!</v>
      </c>
      <c r="Q910" s="154" t="e">
        <f>IF(#REF!="ACTUAL",#REF!,#REF!/Q$908*Q$909)</f>
        <v>#REF!</v>
      </c>
      <c r="R910" s="154" t="e">
        <f>IF(#REF!="ACTUAL",#REF!,#REF!/R$908*R$909)</f>
        <v>#REF!</v>
      </c>
      <c r="S910" s="154" t="e">
        <f>IF(#REF!="ACTUAL",#REF!,#REF!/S$908*S$909)</f>
        <v>#REF!</v>
      </c>
    </row>
    <row r="911" spans="2:19" ht="30" customHeight="1">
      <c r="B911" s="61" t="s">
        <v>78</v>
      </c>
      <c r="C911" s="24"/>
      <c r="D911" s="24"/>
      <c r="E911" s="24"/>
      <c r="F911" s="24"/>
      <c r="G911" s="154" t="e">
        <f>IF(#REF!="ACTUAL",#REF!,#REF!/G$908*G$909)</f>
        <v>#REF!</v>
      </c>
      <c r="H911" s="154" t="e">
        <f>IF(#REF!="ACTUAL",#REF!,#REF!/H$908*H$909)</f>
        <v>#REF!</v>
      </c>
      <c r="I911" s="154" t="e">
        <f>IF(#REF!="ACTUAL",#REF!,#REF!/I$908*I$909)</f>
        <v>#REF!</v>
      </c>
      <c r="J911" s="154" t="e">
        <f>IF(#REF!="ACTUAL",#REF!,#REF!/J$908*J$909)</f>
        <v>#REF!</v>
      </c>
      <c r="K911" s="154" t="e">
        <f>IF(#REF!="ACTUAL",#REF!,#REF!/K$908*K$909)</f>
        <v>#REF!</v>
      </c>
      <c r="L911" s="154" t="e">
        <f>IF(#REF!="ACTUAL",#REF!,#REF!/L$908*L$909)</f>
        <v>#REF!</v>
      </c>
      <c r="M911" s="154" t="e">
        <f>IF(#REF!="ACTUAL",#REF!,#REF!/M$908*M$909)</f>
        <v>#REF!</v>
      </c>
      <c r="N911" s="154" t="e">
        <f>IF(#REF!="ACTUAL",#REF!,#REF!/N$908*N$909)</f>
        <v>#REF!</v>
      </c>
      <c r="O911" s="154" t="e">
        <f>IF(#REF!="ACTUAL",#REF!,#REF!/O$908*O$909)</f>
        <v>#REF!</v>
      </c>
      <c r="P911" s="154" t="e">
        <f>IF(#REF!="ACTUAL",#REF!,#REF!/P$908*P$909)</f>
        <v>#REF!</v>
      </c>
      <c r="Q911" s="154" t="e">
        <f>IF(#REF!="ACTUAL",#REF!,#REF!/Q$908*Q$909)</f>
        <v>#REF!</v>
      </c>
      <c r="R911" s="154" t="e">
        <f>IF(#REF!="ACTUAL",#REF!,#REF!/R$908*R$909)</f>
        <v>#REF!</v>
      </c>
      <c r="S911" s="154" t="e">
        <f>IF(#REF!="ACTUAL",#REF!,#REF!/S$908*S$909)</f>
        <v>#REF!</v>
      </c>
    </row>
    <row r="912" spans="2:19" ht="30" customHeight="1">
      <c r="B912" s="61" t="s">
        <v>79</v>
      </c>
      <c r="C912" s="24"/>
      <c r="D912" s="24"/>
      <c r="E912" s="24"/>
      <c r="F912" s="24"/>
      <c r="G912" s="154" t="e">
        <f>IF(#REF!="ACTUAL",#REF!,#REF!/G$908*G$909)</f>
        <v>#REF!</v>
      </c>
      <c r="H912" s="154" t="e">
        <f>IF(#REF!="ACTUAL",#REF!,#REF!/H$908*H$909)</f>
        <v>#REF!</v>
      </c>
      <c r="I912" s="154" t="e">
        <f>IF(#REF!="ACTUAL",#REF!,#REF!/I$908*I$909)</f>
        <v>#REF!</v>
      </c>
      <c r="J912" s="154" t="e">
        <f>IF(#REF!="ACTUAL",#REF!,#REF!/J$908*J$909)</f>
        <v>#REF!</v>
      </c>
      <c r="K912" s="154" t="e">
        <f>IF(#REF!="ACTUAL",#REF!,#REF!/K$908*K$909)</f>
        <v>#REF!</v>
      </c>
      <c r="L912" s="154" t="e">
        <f>IF(#REF!="ACTUAL",#REF!,#REF!/L$908*L$909)</f>
        <v>#REF!</v>
      </c>
      <c r="M912" s="154" t="e">
        <f>IF(#REF!="ACTUAL",#REF!,#REF!/M$908*M$909)</f>
        <v>#REF!</v>
      </c>
      <c r="N912" s="154" t="e">
        <f>IF(#REF!="ACTUAL",#REF!,#REF!/N$908*N$909)</f>
        <v>#REF!</v>
      </c>
      <c r="O912" s="154" t="e">
        <f>IF(#REF!="ACTUAL",#REF!,#REF!/O$908*O$909)</f>
        <v>#REF!</v>
      </c>
      <c r="P912" s="154" t="e">
        <f>IF(#REF!="ACTUAL",#REF!,#REF!/P$908*P$909)</f>
        <v>#REF!</v>
      </c>
      <c r="Q912" s="154" t="e">
        <f>IF(#REF!="ACTUAL",#REF!,#REF!/Q$908*Q$909)</f>
        <v>#REF!</v>
      </c>
      <c r="R912" s="154" t="e">
        <f>IF(#REF!="ACTUAL",#REF!,#REF!/R$908*R$909)</f>
        <v>#REF!</v>
      </c>
      <c r="S912" s="154" t="e">
        <f>IF(#REF!="ACTUAL",#REF!,#REF!/S$908*S$909)</f>
        <v>#REF!</v>
      </c>
    </row>
    <row r="913" spans="2:19" ht="30" customHeight="1">
      <c r="B913" s="61" t="s">
        <v>80</v>
      </c>
      <c r="C913" s="24"/>
      <c r="D913" s="24"/>
      <c r="E913" s="24"/>
      <c r="F913" s="24"/>
      <c r="G913" s="154" t="e">
        <f>IF(#REF!="ACTUAL",#REF!,#REF!/G$908*G$909)</f>
        <v>#REF!</v>
      </c>
      <c r="H913" s="154" t="e">
        <f>IF(#REF!="ACTUAL",#REF!,#REF!/H$908*H$909)</f>
        <v>#REF!</v>
      </c>
      <c r="I913" s="154" t="e">
        <f>IF(#REF!="ACTUAL",#REF!,#REF!/I$908*I$909)</f>
        <v>#REF!</v>
      </c>
      <c r="J913" s="154" t="e">
        <f>IF(#REF!="ACTUAL",#REF!,#REF!/J$908*J$909)</f>
        <v>#REF!</v>
      </c>
      <c r="K913" s="154" t="e">
        <f>IF(#REF!="ACTUAL",#REF!,#REF!/K$908*K$909)</f>
        <v>#REF!</v>
      </c>
      <c r="L913" s="154" t="e">
        <f>IF(#REF!="ACTUAL",#REF!,#REF!/L$908*L$909)</f>
        <v>#REF!</v>
      </c>
      <c r="M913" s="154" t="e">
        <f>IF(#REF!="ACTUAL",#REF!,#REF!/M$908*M$909)</f>
        <v>#REF!</v>
      </c>
      <c r="N913" s="154" t="e">
        <f>IF(#REF!="ACTUAL",#REF!,#REF!/N$908*N$909)</f>
        <v>#REF!</v>
      </c>
      <c r="O913" s="154" t="e">
        <f>IF(#REF!="ACTUAL",#REF!,#REF!/O$908*O$909)</f>
        <v>#REF!</v>
      </c>
      <c r="P913" s="154" t="e">
        <f>IF(#REF!="ACTUAL",#REF!,#REF!/P$908*P$909)</f>
        <v>#REF!</v>
      </c>
      <c r="Q913" s="154" t="e">
        <f>IF(#REF!="ACTUAL",#REF!,#REF!/Q$908*Q$909)</f>
        <v>#REF!</v>
      </c>
      <c r="R913" s="154" t="e">
        <f>IF(#REF!="ACTUAL",#REF!,#REF!/R$908*R$909)</f>
        <v>#REF!</v>
      </c>
      <c r="S913" s="154" t="e">
        <f>IF(#REF!="ACTUAL",#REF!,#REF!/S$908*S$909)</f>
        <v>#REF!</v>
      </c>
    </row>
    <row r="914" spans="2:19" s="10" customFormat="1" ht="30" customHeight="1">
      <c r="B914" s="63" t="s">
        <v>81</v>
      </c>
      <c r="C914" s="51"/>
      <c r="D914" s="51"/>
      <c r="E914" s="51"/>
      <c r="F914" s="51"/>
      <c r="G914" s="155" t="e">
        <f>SUM(G910:G913)</f>
        <v>#REF!</v>
      </c>
      <c r="H914" s="155" t="e">
        <f t="shared" ref="H914:S914" si="234">SUM(H910:H913)</f>
        <v>#REF!</v>
      </c>
      <c r="I914" s="155" t="e">
        <f t="shared" si="234"/>
        <v>#REF!</v>
      </c>
      <c r="J914" s="155" t="e">
        <f t="shared" si="234"/>
        <v>#REF!</v>
      </c>
      <c r="K914" s="155" t="e">
        <f t="shared" si="234"/>
        <v>#REF!</v>
      </c>
      <c r="L914" s="155" t="e">
        <f t="shared" si="234"/>
        <v>#REF!</v>
      </c>
      <c r="M914" s="155" t="e">
        <f t="shared" si="234"/>
        <v>#REF!</v>
      </c>
      <c r="N914" s="155" t="e">
        <f t="shared" si="234"/>
        <v>#REF!</v>
      </c>
      <c r="O914" s="155" t="e">
        <f t="shared" si="234"/>
        <v>#REF!</v>
      </c>
      <c r="P914" s="155" t="e">
        <f t="shared" si="234"/>
        <v>#REF!</v>
      </c>
      <c r="Q914" s="155" t="e">
        <f t="shared" si="234"/>
        <v>#REF!</v>
      </c>
      <c r="R914" s="155" t="e">
        <f t="shared" si="234"/>
        <v>#REF!</v>
      </c>
      <c r="S914" s="155" t="e">
        <f t="shared" si="234"/>
        <v>#REF!</v>
      </c>
    </row>
    <row r="915" spans="2:19" ht="30" customHeight="1">
      <c r="B915" s="62"/>
    </row>
    <row r="916" spans="2:19" ht="30" customHeight="1">
      <c r="B916" s="5" t="s">
        <v>96</v>
      </c>
    </row>
    <row r="917" spans="2:19" ht="9.9499999999999993" customHeight="1">
      <c r="B917" s="62"/>
    </row>
    <row r="918" spans="2:19" s="8" customFormat="1" ht="30" customHeight="1">
      <c r="B918" s="6" t="s">
        <v>2</v>
      </c>
      <c r="C918" s="7" t="s">
        <v>3</v>
      </c>
      <c r="D918" s="7" t="s">
        <v>4</v>
      </c>
      <c r="E918" s="7" t="s">
        <v>5</v>
      </c>
      <c r="F918" s="7" t="s">
        <v>6</v>
      </c>
      <c r="G918" s="7" t="s">
        <v>7</v>
      </c>
      <c r="H918" s="7" t="s">
        <v>8</v>
      </c>
      <c r="I918" s="7" t="s">
        <v>9</v>
      </c>
      <c r="J918" s="7" t="s">
        <v>10</v>
      </c>
      <c r="K918" s="7" t="s">
        <v>11</v>
      </c>
      <c r="L918" s="7" t="s">
        <v>12</v>
      </c>
      <c r="M918" s="7" t="s">
        <v>13</v>
      </c>
      <c r="N918" s="7" t="s">
        <v>14</v>
      </c>
      <c r="O918" s="7" t="s">
        <v>15</v>
      </c>
      <c r="P918" s="7" t="s">
        <v>16</v>
      </c>
      <c r="Q918" s="7" t="s">
        <v>17</v>
      </c>
      <c r="R918" s="7" t="s">
        <v>18</v>
      </c>
      <c r="S918" s="7" t="s">
        <v>19</v>
      </c>
    </row>
    <row r="919" spans="2:19" s="50" customFormat="1" ht="30" customHeight="1">
      <c r="B919" s="37" t="s">
        <v>75</v>
      </c>
      <c r="C919" s="49"/>
      <c r="D919" s="49"/>
      <c r="E919" s="49"/>
      <c r="F919" s="49"/>
      <c r="G919" s="152" t="e">
        <f>IF(#REF!="ACTUAL","N/A",#REF!)</f>
        <v>#REF!</v>
      </c>
      <c r="H919" s="152" t="e">
        <f>IF(#REF!="ACTUAL","N/A",#REF!)</f>
        <v>#REF!</v>
      </c>
      <c r="I919" s="152" t="e">
        <f>IF(#REF!="ACTUAL","N/A",#REF!)</f>
        <v>#REF!</v>
      </c>
      <c r="J919" s="152" t="e">
        <f>IF(#REF!="ACTUAL","N/A",#REF!)</f>
        <v>#REF!</v>
      </c>
      <c r="K919" s="152" t="e">
        <f>IF(#REF!="ACTUAL","N/A",#REF!)</f>
        <v>#REF!</v>
      </c>
      <c r="L919" s="152" t="e">
        <f>IF(#REF!="ACTUAL","N/A",#REF!)</f>
        <v>#REF!</v>
      </c>
      <c r="M919" s="152" t="e">
        <f>IF(#REF!="ACTUAL","N/A",#REF!)</f>
        <v>#REF!</v>
      </c>
      <c r="N919" s="152" t="e">
        <f>IF(#REF!="ACTUAL","N/A",#REF!)</f>
        <v>#REF!</v>
      </c>
      <c r="O919" s="152" t="e">
        <f>IF(#REF!="ACTUAL","N/A",#REF!)</f>
        <v>#REF!</v>
      </c>
      <c r="P919" s="152" t="e">
        <f>IF(#REF!="ACTUAL","N/A",#REF!)</f>
        <v>#REF!</v>
      </c>
      <c r="Q919" s="152" t="e">
        <f>IF(#REF!="ACTUAL","N/A",#REF!)</f>
        <v>#REF!</v>
      </c>
      <c r="R919" s="152" t="e">
        <f>IF(#REF!="ACTUAL","N/A",#REF!)</f>
        <v>#REF!</v>
      </c>
      <c r="S919" s="152" t="e">
        <f>IF(#REF!="ACTUAL","N/A",#REF!)</f>
        <v>#REF!</v>
      </c>
    </row>
    <row r="920" spans="2:19" s="50" customFormat="1" ht="30" customHeight="1">
      <c r="B920" s="37" t="s">
        <v>76</v>
      </c>
      <c r="C920" s="49"/>
      <c r="D920" s="49"/>
      <c r="E920" s="49"/>
      <c r="F920" s="49"/>
      <c r="G920" s="153" t="e">
        <f t="shared" ref="G920:S920" si="235">IF(G919="N/A","N/A",HLOOKUP(G919,$G$31:$S$47,17,FALSE))</f>
        <v>#REF!</v>
      </c>
      <c r="H920" s="153" t="e">
        <f t="shared" si="235"/>
        <v>#REF!</v>
      </c>
      <c r="I920" s="153" t="e">
        <f t="shared" si="235"/>
        <v>#REF!</v>
      </c>
      <c r="J920" s="153" t="e">
        <f t="shared" si="235"/>
        <v>#REF!</v>
      </c>
      <c r="K920" s="153" t="e">
        <f t="shared" si="235"/>
        <v>#REF!</v>
      </c>
      <c r="L920" s="153" t="e">
        <f t="shared" si="235"/>
        <v>#REF!</v>
      </c>
      <c r="M920" s="153" t="e">
        <f t="shared" si="235"/>
        <v>#REF!</v>
      </c>
      <c r="N920" s="153" t="e">
        <f t="shared" si="235"/>
        <v>#REF!</v>
      </c>
      <c r="O920" s="153" t="e">
        <f t="shared" si="235"/>
        <v>#REF!</v>
      </c>
      <c r="P920" s="153" t="e">
        <f t="shared" si="235"/>
        <v>#REF!</v>
      </c>
      <c r="Q920" s="153" t="e">
        <f t="shared" si="235"/>
        <v>#REF!</v>
      </c>
      <c r="R920" s="153" t="e">
        <f t="shared" si="235"/>
        <v>#REF!</v>
      </c>
      <c r="S920" s="153" t="e">
        <f t="shared" si="235"/>
        <v>#REF!</v>
      </c>
    </row>
    <row r="921" spans="2:19" s="50" customFormat="1" ht="30" customHeight="1">
      <c r="B921" s="37" t="s">
        <v>35</v>
      </c>
      <c r="C921" s="49"/>
      <c r="D921" s="49"/>
      <c r="E921" s="49"/>
      <c r="F921" s="49"/>
      <c r="G921" s="153" t="e">
        <f>G$47</f>
        <v>#REF!</v>
      </c>
      <c r="H921" s="153" t="e">
        <f t="shared" ref="H921:S921" si="236">H$47</f>
        <v>#REF!</v>
      </c>
      <c r="I921" s="153" t="e">
        <f t="shared" si="236"/>
        <v>#REF!</v>
      </c>
      <c r="J921" s="153" t="e">
        <f t="shared" si="236"/>
        <v>#REF!</v>
      </c>
      <c r="K921" s="153" t="e">
        <f t="shared" si="236"/>
        <v>#REF!</v>
      </c>
      <c r="L921" s="153" t="e">
        <f t="shared" si="236"/>
        <v>#REF!</v>
      </c>
      <c r="M921" s="153" t="e">
        <f t="shared" si="236"/>
        <v>#REF!</v>
      </c>
      <c r="N921" s="153" t="e">
        <f t="shared" si="236"/>
        <v>#REF!</v>
      </c>
      <c r="O921" s="153" t="e">
        <f t="shared" si="236"/>
        <v>#REF!</v>
      </c>
      <c r="P921" s="153" t="e">
        <f t="shared" si="236"/>
        <v>#REF!</v>
      </c>
      <c r="Q921" s="153" t="e">
        <f t="shared" si="236"/>
        <v>#REF!</v>
      </c>
      <c r="R921" s="153" t="e">
        <f t="shared" si="236"/>
        <v>#REF!</v>
      </c>
      <c r="S921" s="153" t="e">
        <f t="shared" si="236"/>
        <v>#REF!</v>
      </c>
    </row>
    <row r="922" spans="2:19" ht="30" customHeight="1">
      <c r="B922" s="61" t="s">
        <v>77</v>
      </c>
      <c r="C922" s="24"/>
      <c r="D922" s="24"/>
      <c r="E922" s="24"/>
      <c r="F922" s="24"/>
      <c r="G922" s="154" t="e">
        <f>IF(#REF!="ACTUAL",#REF!,#REF!/G$920*G$921)</f>
        <v>#REF!</v>
      </c>
      <c r="H922" s="154" t="e">
        <f>IF(#REF!="ACTUAL",#REF!,#REF!/H$920*H$921)</f>
        <v>#REF!</v>
      </c>
      <c r="I922" s="154" t="e">
        <f>IF(#REF!="ACTUAL",#REF!,#REF!/I$920*I$921)</f>
        <v>#REF!</v>
      </c>
      <c r="J922" s="154" t="e">
        <f>IF(#REF!="ACTUAL",#REF!,#REF!/J$920*J$921)</f>
        <v>#REF!</v>
      </c>
      <c r="K922" s="154" t="e">
        <f>IF(#REF!="ACTUAL",#REF!,#REF!/K$920*K$921)</f>
        <v>#REF!</v>
      </c>
      <c r="L922" s="154" t="e">
        <f>IF(#REF!="ACTUAL",#REF!,#REF!/L$920*L$921)</f>
        <v>#REF!</v>
      </c>
      <c r="M922" s="154" t="e">
        <f>IF(#REF!="ACTUAL",#REF!,#REF!/M$920*M$921)</f>
        <v>#REF!</v>
      </c>
      <c r="N922" s="154" t="e">
        <f>IF(#REF!="ACTUAL",#REF!,#REF!/N$920*N$921)</f>
        <v>#REF!</v>
      </c>
      <c r="O922" s="154" t="e">
        <f>IF(#REF!="ACTUAL",#REF!,#REF!/O$920*O$921)</f>
        <v>#REF!</v>
      </c>
      <c r="P922" s="154" t="e">
        <f>IF(#REF!="ACTUAL",#REF!,#REF!/P$920*P$921)</f>
        <v>#REF!</v>
      </c>
      <c r="Q922" s="154" t="e">
        <f>IF(#REF!="ACTUAL",#REF!,#REF!/Q$920*Q$921)</f>
        <v>#REF!</v>
      </c>
      <c r="R922" s="154" t="e">
        <f>IF(#REF!="ACTUAL",#REF!,#REF!/R$920*R$921)</f>
        <v>#REF!</v>
      </c>
      <c r="S922" s="154" t="e">
        <f>IF(#REF!="ACTUAL",#REF!,#REF!/S$920*S$921)</f>
        <v>#REF!</v>
      </c>
    </row>
    <row r="923" spans="2:19" ht="30" customHeight="1">
      <c r="B923" s="61" t="s">
        <v>78</v>
      </c>
      <c r="C923" s="24"/>
      <c r="D923" s="24"/>
      <c r="E923" s="24"/>
      <c r="F923" s="24"/>
      <c r="G923" s="154" t="e">
        <f>IF(#REF!="ACTUAL",#REF!,#REF!/G$920*G$921)</f>
        <v>#REF!</v>
      </c>
      <c r="H923" s="154" t="e">
        <f>IF(#REF!="ACTUAL",#REF!,#REF!/H$920*H$921)</f>
        <v>#REF!</v>
      </c>
      <c r="I923" s="154" t="e">
        <f>IF(#REF!="ACTUAL",#REF!,#REF!/I$920*I$921)</f>
        <v>#REF!</v>
      </c>
      <c r="J923" s="154" t="e">
        <f>IF(#REF!="ACTUAL",#REF!,#REF!/J$920*J$921)</f>
        <v>#REF!</v>
      </c>
      <c r="K923" s="154" t="e">
        <f>IF(#REF!="ACTUAL",#REF!,#REF!/K$920*K$921)</f>
        <v>#REF!</v>
      </c>
      <c r="L923" s="154" t="e">
        <f>IF(#REF!="ACTUAL",#REF!,#REF!/L$920*L$921)</f>
        <v>#REF!</v>
      </c>
      <c r="M923" s="154" t="e">
        <f>IF(#REF!="ACTUAL",#REF!,#REF!/M$920*M$921)</f>
        <v>#REF!</v>
      </c>
      <c r="N923" s="154" t="e">
        <f>IF(#REF!="ACTUAL",#REF!,#REF!/N$920*N$921)</f>
        <v>#REF!</v>
      </c>
      <c r="O923" s="154" t="e">
        <f>IF(#REF!="ACTUAL",#REF!,#REF!/O$920*O$921)</f>
        <v>#REF!</v>
      </c>
      <c r="P923" s="154" t="e">
        <f>IF(#REF!="ACTUAL",#REF!,#REF!/P$920*P$921)</f>
        <v>#REF!</v>
      </c>
      <c r="Q923" s="154" t="e">
        <f>IF(#REF!="ACTUAL",#REF!,#REF!/Q$920*Q$921)</f>
        <v>#REF!</v>
      </c>
      <c r="R923" s="154" t="e">
        <f>IF(#REF!="ACTUAL",#REF!,#REF!/R$920*R$921)</f>
        <v>#REF!</v>
      </c>
      <c r="S923" s="154" t="e">
        <f>IF(#REF!="ACTUAL",#REF!,#REF!/S$920*S$921)</f>
        <v>#REF!</v>
      </c>
    </row>
    <row r="924" spans="2:19" ht="30" customHeight="1">
      <c r="B924" s="61" t="s">
        <v>79</v>
      </c>
      <c r="C924" s="24"/>
      <c r="D924" s="24"/>
      <c r="E924" s="24"/>
      <c r="F924" s="24"/>
      <c r="G924" s="154" t="e">
        <f>IF(#REF!="ACTUAL",#REF!,#REF!/G$920*G$921)</f>
        <v>#REF!</v>
      </c>
      <c r="H924" s="154" t="e">
        <f>IF(#REF!="ACTUAL",#REF!,#REF!/H$920*H$921)</f>
        <v>#REF!</v>
      </c>
      <c r="I924" s="154" t="e">
        <f>IF(#REF!="ACTUAL",#REF!,#REF!/I$920*I$921)</f>
        <v>#REF!</v>
      </c>
      <c r="J924" s="154" t="e">
        <f>IF(#REF!="ACTUAL",#REF!,#REF!/J$920*J$921)</f>
        <v>#REF!</v>
      </c>
      <c r="K924" s="154" t="e">
        <f>IF(#REF!="ACTUAL",#REF!,#REF!/K$920*K$921)</f>
        <v>#REF!</v>
      </c>
      <c r="L924" s="154" t="e">
        <f>IF(#REF!="ACTUAL",#REF!,#REF!/L$920*L$921)</f>
        <v>#REF!</v>
      </c>
      <c r="M924" s="154" t="e">
        <f>IF(#REF!="ACTUAL",#REF!,#REF!/M$920*M$921)</f>
        <v>#REF!</v>
      </c>
      <c r="N924" s="154" t="e">
        <f>IF(#REF!="ACTUAL",#REF!,#REF!/N$920*N$921)</f>
        <v>#REF!</v>
      </c>
      <c r="O924" s="154" t="e">
        <f>IF(#REF!="ACTUAL",#REF!,#REF!/O$920*O$921)</f>
        <v>#REF!</v>
      </c>
      <c r="P924" s="154" t="e">
        <f>IF(#REF!="ACTUAL",#REF!,#REF!/P$920*P$921)</f>
        <v>#REF!</v>
      </c>
      <c r="Q924" s="154" t="e">
        <f>IF(#REF!="ACTUAL",#REF!,#REF!/Q$920*Q$921)</f>
        <v>#REF!</v>
      </c>
      <c r="R924" s="154" t="e">
        <f>IF(#REF!="ACTUAL",#REF!,#REF!/R$920*R$921)</f>
        <v>#REF!</v>
      </c>
      <c r="S924" s="154" t="e">
        <f>IF(#REF!="ACTUAL",#REF!,#REF!/S$920*S$921)</f>
        <v>#REF!</v>
      </c>
    </row>
    <row r="925" spans="2:19" ht="30" customHeight="1">
      <c r="B925" s="61" t="s">
        <v>80</v>
      </c>
      <c r="C925" s="24"/>
      <c r="D925" s="24"/>
      <c r="E925" s="24"/>
      <c r="F925" s="24"/>
      <c r="G925" s="154" t="e">
        <f>IF(#REF!="ACTUAL",#REF!,#REF!/G$920*G$921)</f>
        <v>#REF!</v>
      </c>
      <c r="H925" s="154" t="e">
        <f>IF(#REF!="ACTUAL",#REF!,#REF!/H$920*H$921)</f>
        <v>#REF!</v>
      </c>
      <c r="I925" s="154" t="e">
        <f>IF(#REF!="ACTUAL",#REF!,#REF!/I$920*I$921)</f>
        <v>#REF!</v>
      </c>
      <c r="J925" s="154" t="e">
        <f>IF(#REF!="ACTUAL",#REF!,#REF!/J$920*J$921)</f>
        <v>#REF!</v>
      </c>
      <c r="K925" s="154" t="e">
        <f>IF(#REF!="ACTUAL",#REF!,#REF!/K$920*K$921)</f>
        <v>#REF!</v>
      </c>
      <c r="L925" s="154" t="e">
        <f>IF(#REF!="ACTUAL",#REF!,#REF!/L$920*L$921)</f>
        <v>#REF!</v>
      </c>
      <c r="M925" s="154" t="e">
        <f>IF(#REF!="ACTUAL",#REF!,#REF!/M$920*M$921)</f>
        <v>#REF!</v>
      </c>
      <c r="N925" s="154" t="e">
        <f>IF(#REF!="ACTUAL",#REF!,#REF!/N$920*N$921)</f>
        <v>#REF!</v>
      </c>
      <c r="O925" s="154" t="e">
        <f>IF(#REF!="ACTUAL",#REF!,#REF!/O$920*O$921)</f>
        <v>#REF!</v>
      </c>
      <c r="P925" s="154" t="e">
        <f>IF(#REF!="ACTUAL",#REF!,#REF!/P$920*P$921)</f>
        <v>#REF!</v>
      </c>
      <c r="Q925" s="154" t="e">
        <f>IF(#REF!="ACTUAL",#REF!,#REF!/Q$920*Q$921)</f>
        <v>#REF!</v>
      </c>
      <c r="R925" s="154" t="e">
        <f>IF(#REF!="ACTUAL",#REF!,#REF!/R$920*R$921)</f>
        <v>#REF!</v>
      </c>
      <c r="S925" s="154" t="e">
        <f>IF(#REF!="ACTUAL",#REF!,#REF!/S$920*S$921)</f>
        <v>#REF!</v>
      </c>
    </row>
    <row r="926" spans="2:19" s="10" customFormat="1" ht="30" customHeight="1">
      <c r="B926" s="63" t="s">
        <v>81</v>
      </c>
      <c r="C926" s="51"/>
      <c r="D926" s="51"/>
      <c r="E926" s="51"/>
      <c r="F926" s="51"/>
      <c r="G926" s="155" t="e">
        <f>SUM(G922:G925)</f>
        <v>#REF!</v>
      </c>
      <c r="H926" s="155" t="e">
        <f t="shared" ref="H926:S926" si="237">SUM(H922:H925)</f>
        <v>#REF!</v>
      </c>
      <c r="I926" s="155" t="e">
        <f t="shared" si="237"/>
        <v>#REF!</v>
      </c>
      <c r="J926" s="155" t="e">
        <f t="shared" si="237"/>
        <v>#REF!</v>
      </c>
      <c r="K926" s="155" t="e">
        <f t="shared" si="237"/>
        <v>#REF!</v>
      </c>
      <c r="L926" s="155" t="e">
        <f t="shared" si="237"/>
        <v>#REF!</v>
      </c>
      <c r="M926" s="155" t="e">
        <f t="shared" si="237"/>
        <v>#REF!</v>
      </c>
      <c r="N926" s="155" t="e">
        <f t="shared" si="237"/>
        <v>#REF!</v>
      </c>
      <c r="O926" s="155" t="e">
        <f t="shared" si="237"/>
        <v>#REF!</v>
      </c>
      <c r="P926" s="155" t="e">
        <f t="shared" si="237"/>
        <v>#REF!</v>
      </c>
      <c r="Q926" s="155" t="e">
        <f t="shared" si="237"/>
        <v>#REF!</v>
      </c>
      <c r="R926" s="155" t="e">
        <f t="shared" si="237"/>
        <v>#REF!</v>
      </c>
      <c r="S926" s="155" t="e">
        <f t="shared" si="237"/>
        <v>#REF!</v>
      </c>
    </row>
    <row r="927" spans="2:19" ht="30" customHeight="1">
      <c r="B927" s="76"/>
    </row>
    <row r="928" spans="2:19" ht="30" customHeight="1">
      <c r="B928" s="5" t="s">
        <v>441</v>
      </c>
      <c r="G928" s="118" t="e">
        <f>(#REF!-#REF!+1)</f>
        <v>#REF!</v>
      </c>
      <c r="H928" s="118" t="e">
        <f>(#REF!-#REF!+1)</f>
        <v>#REF!</v>
      </c>
      <c r="I928" s="118" t="e">
        <f>(#REF!-#REF!+1)</f>
        <v>#REF!</v>
      </c>
      <c r="J928" s="118" t="e">
        <f>(#REF!-#REF!+1)</f>
        <v>#REF!</v>
      </c>
      <c r="K928" s="118" t="e">
        <f>(#REF!-#REF!+1)</f>
        <v>#REF!</v>
      </c>
      <c r="L928" s="118" t="e">
        <f>(#REF!-#REF!+1)</f>
        <v>#REF!</v>
      </c>
      <c r="M928" s="118" t="e">
        <f>(#REF!-#REF!+1)</f>
        <v>#REF!</v>
      </c>
      <c r="N928" s="118" t="e">
        <f>(#REF!-#REF!+1)</f>
        <v>#REF!</v>
      </c>
      <c r="O928" s="118" t="e">
        <f>(#REF!-#REF!+1)</f>
        <v>#REF!</v>
      </c>
      <c r="P928" s="118" t="e">
        <f>(#REF!-#REF!+1)</f>
        <v>#REF!</v>
      </c>
      <c r="Q928" s="118" t="e">
        <f>(#REF!-#REF!+1)</f>
        <v>#REF!</v>
      </c>
      <c r="R928" s="118" t="e">
        <f>(#REF!-#REF!+1)</f>
        <v>#REF!</v>
      </c>
      <c r="S928" s="118" t="e">
        <f>(#REF!-#REF!+1)</f>
        <v>#REF!</v>
      </c>
    </row>
    <row r="929" spans="2:19" ht="9.9499999999999993" customHeight="1">
      <c r="B929" s="76"/>
    </row>
    <row r="930" spans="2:19" s="8" customFormat="1" ht="30" customHeight="1">
      <c r="B930" s="6" t="s">
        <v>104</v>
      </c>
      <c r="C930" s="17" t="s">
        <v>105</v>
      </c>
      <c r="D930" s="17" t="s">
        <v>106</v>
      </c>
      <c r="E930" s="84" t="s">
        <v>170</v>
      </c>
      <c r="F930" s="7" t="s">
        <v>6</v>
      </c>
      <c r="G930" s="7" t="s">
        <v>7</v>
      </c>
      <c r="H930" s="7" t="s">
        <v>8</v>
      </c>
      <c r="I930" s="7" t="s">
        <v>9</v>
      </c>
      <c r="J930" s="7" t="s">
        <v>10</v>
      </c>
      <c r="K930" s="7" t="s">
        <v>11</v>
      </c>
      <c r="L930" s="7" t="s">
        <v>12</v>
      </c>
      <c r="M930" s="7" t="s">
        <v>13</v>
      </c>
      <c r="N930" s="7" t="s">
        <v>14</v>
      </c>
      <c r="O930" s="7" t="s">
        <v>15</v>
      </c>
      <c r="P930" s="7" t="s">
        <v>16</v>
      </c>
      <c r="Q930" s="7" t="s">
        <v>17</v>
      </c>
      <c r="R930" s="7" t="s">
        <v>18</v>
      </c>
      <c r="S930" s="7" t="s">
        <v>19</v>
      </c>
    </row>
    <row r="931" spans="2:19" s="47" customFormat="1" ht="30" customHeight="1">
      <c r="B931" s="69" t="s">
        <v>107</v>
      </c>
      <c r="C931" s="70" t="s">
        <v>110</v>
      </c>
      <c r="D931" s="70" t="s">
        <v>109</v>
      </c>
      <c r="E931" s="83" t="s">
        <v>171</v>
      </c>
      <c r="F931" s="51"/>
      <c r="G931" s="156" t="e">
        <f>IF(#REF!&gt;0,#REF!,F986)</f>
        <v>#REF!</v>
      </c>
      <c r="H931" s="156" t="e">
        <f>IF(#REF!&gt;0,#REF!,G986)</f>
        <v>#REF!</v>
      </c>
      <c r="I931" s="156" t="e">
        <f>IF(#REF!&gt;0,#REF!,H986)</f>
        <v>#REF!</v>
      </c>
      <c r="J931" s="156" t="e">
        <f>IF(#REF!&gt;0,#REF!,I986)</f>
        <v>#REF!</v>
      </c>
      <c r="K931" s="156" t="e">
        <f>IF(#REF!&gt;0,#REF!,J986)</f>
        <v>#REF!</v>
      </c>
      <c r="L931" s="156" t="e">
        <f>IF(#REF!&gt;0,#REF!,K986)</f>
        <v>#REF!</v>
      </c>
      <c r="M931" s="156" t="e">
        <f>IF(#REF!&gt;0,#REF!,L986)</f>
        <v>#REF!</v>
      </c>
      <c r="N931" s="156" t="e">
        <f>IF(#REF!&gt;0,#REF!,M986)</f>
        <v>#REF!</v>
      </c>
      <c r="O931" s="156" t="e">
        <f>IF(#REF!&gt;0,#REF!,N986)</f>
        <v>#REF!</v>
      </c>
      <c r="P931" s="156" t="e">
        <f>IF(#REF!&gt;0,#REF!,O986)</f>
        <v>#REF!</v>
      </c>
      <c r="Q931" s="156" t="e">
        <f>IF(#REF!&gt;0,#REF!,P986)</f>
        <v>#REF!</v>
      </c>
      <c r="R931" s="156" t="e">
        <f>IF(#REF!&gt;0,#REF!,Q986)</f>
        <v>#REF!</v>
      </c>
      <c r="S931" s="156" t="e">
        <f>IF(#REF!&gt;0,#REF!,R986)</f>
        <v>#REF!</v>
      </c>
    </row>
    <row r="932" spans="2:19" s="47" customFormat="1" ht="30" customHeight="1">
      <c r="B932" s="69" t="s">
        <v>108</v>
      </c>
      <c r="C932" s="70" t="s">
        <v>110</v>
      </c>
      <c r="D932" s="70" t="s">
        <v>109</v>
      </c>
      <c r="E932" s="83" t="s">
        <v>171</v>
      </c>
      <c r="F932" s="51"/>
      <c r="G932" s="156" t="e">
        <f>IF(#REF!&gt;0,#REF!,F987)</f>
        <v>#REF!</v>
      </c>
      <c r="H932" s="156" t="e">
        <f>IF(#REF!&gt;0,#REF!,G987)</f>
        <v>#REF!</v>
      </c>
      <c r="I932" s="156" t="e">
        <f>IF(#REF!&gt;0,#REF!,H987)</f>
        <v>#REF!</v>
      </c>
      <c r="J932" s="156" t="e">
        <f>IF(#REF!&gt;0,#REF!,I987)</f>
        <v>#REF!</v>
      </c>
      <c r="K932" s="156" t="e">
        <f>IF(#REF!&gt;0,#REF!,J987)</f>
        <v>#REF!</v>
      </c>
      <c r="L932" s="156" t="e">
        <f>IF(#REF!&gt;0,#REF!,K987)</f>
        <v>#REF!</v>
      </c>
      <c r="M932" s="156" t="e">
        <f>IF(#REF!&gt;0,#REF!,L987)</f>
        <v>#REF!</v>
      </c>
      <c r="N932" s="156" t="e">
        <f>IF(#REF!&gt;0,#REF!,M987)</f>
        <v>#REF!</v>
      </c>
      <c r="O932" s="156" t="e">
        <f>IF(#REF!&gt;0,#REF!,N987)</f>
        <v>#REF!</v>
      </c>
      <c r="P932" s="156" t="e">
        <f>IF(#REF!&gt;0,#REF!,O987)</f>
        <v>#REF!</v>
      </c>
      <c r="Q932" s="156" t="e">
        <f>IF(#REF!&gt;0,#REF!,P987)</f>
        <v>#REF!</v>
      </c>
      <c r="R932" s="156" t="e">
        <f>IF(#REF!&gt;0,#REF!,Q987)</f>
        <v>#REF!</v>
      </c>
      <c r="S932" s="156" t="e">
        <f>IF(#REF!&gt;0,#REF!,R987)</f>
        <v>#REF!</v>
      </c>
    </row>
    <row r="933" spans="2:19" s="47" customFormat="1" ht="30" customHeight="1">
      <c r="B933" s="87" t="s">
        <v>116</v>
      </c>
      <c r="C933" s="88" t="s">
        <v>110</v>
      </c>
      <c r="D933" s="88" t="s">
        <v>109</v>
      </c>
      <c r="E933" s="24"/>
      <c r="F933" s="51"/>
      <c r="G933" s="41"/>
      <c r="H933" s="41"/>
      <c r="I933" s="41"/>
      <c r="J933" s="41"/>
      <c r="K933" s="41"/>
      <c r="L933" s="41"/>
      <c r="M933" s="41"/>
      <c r="N933" s="41"/>
      <c r="O933" s="41"/>
      <c r="P933" s="41"/>
      <c r="Q933" s="41"/>
      <c r="R933" s="41"/>
      <c r="S933" s="41"/>
    </row>
    <row r="934" spans="2:19" s="47" customFormat="1" ht="30" customHeight="1">
      <c r="B934" s="69" t="s">
        <v>117</v>
      </c>
      <c r="C934" s="70" t="s">
        <v>110</v>
      </c>
      <c r="D934" s="70" t="s">
        <v>109</v>
      </c>
      <c r="E934" s="83" t="s">
        <v>172</v>
      </c>
      <c r="F934" s="51"/>
      <c r="G934" s="156" t="e">
        <f>IF(#REF!&gt;0,#REF!,F989)</f>
        <v>#REF!</v>
      </c>
      <c r="H934" s="156" t="e">
        <f>IF(#REF!&gt;0,#REF!,G989)</f>
        <v>#REF!</v>
      </c>
      <c r="I934" s="156" t="e">
        <f>IF(#REF!&gt;0,#REF!,H989)</f>
        <v>#REF!</v>
      </c>
      <c r="J934" s="156" t="e">
        <f>IF(#REF!&gt;0,#REF!,I989)</f>
        <v>#REF!</v>
      </c>
      <c r="K934" s="156" t="e">
        <f>IF(#REF!&gt;0,#REF!,J989)</f>
        <v>#REF!</v>
      </c>
      <c r="L934" s="156" t="e">
        <f>IF(#REF!&gt;0,#REF!,K989)</f>
        <v>#REF!</v>
      </c>
      <c r="M934" s="156" t="e">
        <f>IF(#REF!&gt;0,#REF!,L989)</f>
        <v>#REF!</v>
      </c>
      <c r="N934" s="156" t="e">
        <f>IF(#REF!&gt;0,#REF!,M989)</f>
        <v>#REF!</v>
      </c>
      <c r="O934" s="156" t="e">
        <f>IF(#REF!&gt;0,#REF!,N989)</f>
        <v>#REF!</v>
      </c>
      <c r="P934" s="156" t="e">
        <f>IF(#REF!&gt;0,#REF!,O989)</f>
        <v>#REF!</v>
      </c>
      <c r="Q934" s="156" t="e">
        <f>IF(#REF!&gt;0,#REF!,P989)</f>
        <v>#REF!</v>
      </c>
      <c r="R934" s="156" t="e">
        <f>IF(#REF!&gt;0,#REF!,Q989)</f>
        <v>#REF!</v>
      </c>
      <c r="S934" s="156" t="e">
        <f>IF(#REF!&gt;0,#REF!,R989)</f>
        <v>#REF!</v>
      </c>
    </row>
    <row r="935" spans="2:19" s="47" customFormat="1" ht="30" customHeight="1">
      <c r="B935" s="69" t="s">
        <v>118</v>
      </c>
      <c r="C935" s="70" t="s">
        <v>110</v>
      </c>
      <c r="D935" s="70" t="s">
        <v>109</v>
      </c>
      <c r="E935" s="83" t="s">
        <v>173</v>
      </c>
      <c r="F935" s="51"/>
      <c r="G935" s="156" t="e">
        <f>IF(#REF!&gt;0,#REF!,F990)</f>
        <v>#REF!</v>
      </c>
      <c r="H935" s="156" t="e">
        <f>IF(#REF!&gt;0,#REF!,G990)</f>
        <v>#REF!</v>
      </c>
      <c r="I935" s="156" t="e">
        <f>IF(#REF!&gt;0,#REF!,H990)</f>
        <v>#REF!</v>
      </c>
      <c r="J935" s="156" t="e">
        <f>IF(#REF!&gt;0,#REF!,I990)</f>
        <v>#REF!</v>
      </c>
      <c r="K935" s="156" t="e">
        <f>IF(#REF!&gt;0,#REF!,J990)</f>
        <v>#REF!</v>
      </c>
      <c r="L935" s="156" t="e">
        <f>IF(#REF!&gt;0,#REF!,K990)</f>
        <v>#REF!</v>
      </c>
      <c r="M935" s="156" t="e">
        <f>IF(#REF!&gt;0,#REF!,L990)</f>
        <v>#REF!</v>
      </c>
      <c r="N935" s="156" t="e">
        <f>IF(#REF!&gt;0,#REF!,M990)</f>
        <v>#REF!</v>
      </c>
      <c r="O935" s="156" t="e">
        <f>IF(#REF!&gt;0,#REF!,N990)</f>
        <v>#REF!</v>
      </c>
      <c r="P935" s="156" t="e">
        <f>IF(#REF!&gt;0,#REF!,O990)</f>
        <v>#REF!</v>
      </c>
      <c r="Q935" s="156" t="e">
        <f>IF(#REF!&gt;0,#REF!,P990)</f>
        <v>#REF!</v>
      </c>
      <c r="R935" s="156" t="e">
        <f>IF(#REF!&gt;0,#REF!,Q990)</f>
        <v>#REF!</v>
      </c>
      <c r="S935" s="156" t="e">
        <f>IF(#REF!&gt;0,#REF!,R990)</f>
        <v>#REF!</v>
      </c>
    </row>
    <row r="936" spans="2:19" s="47" customFormat="1" ht="30" customHeight="1">
      <c r="B936" s="69" t="s">
        <v>119</v>
      </c>
      <c r="C936" s="70" t="s">
        <v>110</v>
      </c>
      <c r="D936" s="70" t="s">
        <v>109</v>
      </c>
      <c r="E936" s="83" t="s">
        <v>171</v>
      </c>
      <c r="F936" s="51"/>
      <c r="G936" s="156" t="e">
        <f>IF(#REF!&gt;0,#REF!,F991)</f>
        <v>#REF!</v>
      </c>
      <c r="H936" s="156" t="e">
        <f>IF(#REF!&gt;0,#REF!,G991)</f>
        <v>#REF!</v>
      </c>
      <c r="I936" s="156" t="e">
        <f>IF(#REF!&gt;0,#REF!,H991)</f>
        <v>#REF!</v>
      </c>
      <c r="J936" s="156" t="e">
        <f>IF(#REF!&gt;0,#REF!,I991)</f>
        <v>#REF!</v>
      </c>
      <c r="K936" s="156" t="e">
        <f>IF(#REF!&gt;0,#REF!,J991)</f>
        <v>#REF!</v>
      </c>
      <c r="L936" s="156" t="e">
        <f>IF(#REF!&gt;0,#REF!,K991)</f>
        <v>#REF!</v>
      </c>
      <c r="M936" s="156" t="e">
        <f>IF(#REF!&gt;0,#REF!,L991)</f>
        <v>#REF!</v>
      </c>
      <c r="N936" s="156" t="e">
        <f>IF(#REF!&gt;0,#REF!,M991)</f>
        <v>#REF!</v>
      </c>
      <c r="O936" s="156" t="e">
        <f>IF(#REF!&gt;0,#REF!,N991)</f>
        <v>#REF!</v>
      </c>
      <c r="P936" s="156" t="e">
        <f>IF(#REF!&gt;0,#REF!,O991)</f>
        <v>#REF!</v>
      </c>
      <c r="Q936" s="156" t="e">
        <f>IF(#REF!&gt;0,#REF!,P991)</f>
        <v>#REF!</v>
      </c>
      <c r="R936" s="156" t="e">
        <f>IF(#REF!&gt;0,#REF!,Q991)</f>
        <v>#REF!</v>
      </c>
      <c r="S936" s="156" t="e">
        <f>IF(#REF!&gt;0,#REF!,R991)</f>
        <v>#REF!</v>
      </c>
    </row>
    <row r="937" spans="2:19" s="47" customFormat="1" ht="30" customHeight="1">
      <c r="B937" s="69" t="s">
        <v>120</v>
      </c>
      <c r="C937" s="70" t="s">
        <v>110</v>
      </c>
      <c r="D937" s="70" t="s">
        <v>109</v>
      </c>
      <c r="E937" s="83" t="s">
        <v>172</v>
      </c>
      <c r="F937" s="51"/>
      <c r="G937" s="156" t="e">
        <f>IF(#REF!&gt;0,#REF!,F992)</f>
        <v>#REF!</v>
      </c>
      <c r="H937" s="156" t="e">
        <f>IF(#REF!&gt;0,#REF!,G992)</f>
        <v>#REF!</v>
      </c>
      <c r="I937" s="156" t="e">
        <f>IF(#REF!&gt;0,#REF!,H992)</f>
        <v>#REF!</v>
      </c>
      <c r="J937" s="156" t="e">
        <f>IF(#REF!&gt;0,#REF!,I992)</f>
        <v>#REF!</v>
      </c>
      <c r="K937" s="156" t="e">
        <f>IF(#REF!&gt;0,#REF!,J992)</f>
        <v>#REF!</v>
      </c>
      <c r="L937" s="156" t="e">
        <f>IF(#REF!&gt;0,#REF!,K992)</f>
        <v>#REF!</v>
      </c>
      <c r="M937" s="156" t="e">
        <f>IF(#REF!&gt;0,#REF!,L992)</f>
        <v>#REF!</v>
      </c>
      <c r="N937" s="156" t="e">
        <f>IF(#REF!&gt;0,#REF!,M992)</f>
        <v>#REF!</v>
      </c>
      <c r="O937" s="156" t="e">
        <f>IF(#REF!&gt;0,#REF!,N992)</f>
        <v>#REF!</v>
      </c>
      <c r="P937" s="156" t="e">
        <f>IF(#REF!&gt;0,#REF!,O992)</f>
        <v>#REF!</v>
      </c>
      <c r="Q937" s="156" t="e">
        <f>IF(#REF!&gt;0,#REF!,P992)</f>
        <v>#REF!</v>
      </c>
      <c r="R937" s="156" t="e">
        <f>IF(#REF!&gt;0,#REF!,Q992)</f>
        <v>#REF!</v>
      </c>
      <c r="S937" s="156" t="e">
        <f>IF(#REF!&gt;0,#REF!,R992)</f>
        <v>#REF!</v>
      </c>
    </row>
    <row r="938" spans="2:19" s="47" customFormat="1" ht="30" customHeight="1">
      <c r="B938" s="69" t="s">
        <v>121</v>
      </c>
      <c r="C938" s="70" t="s">
        <v>110</v>
      </c>
      <c r="D938" s="70" t="s">
        <v>109</v>
      </c>
      <c r="E938" s="83" t="s">
        <v>173</v>
      </c>
      <c r="F938" s="51"/>
      <c r="G938" s="156" t="e">
        <f>IF(#REF!&gt;0,#REF!,F993)</f>
        <v>#REF!</v>
      </c>
      <c r="H938" s="156" t="e">
        <f>IF(#REF!&gt;0,#REF!,G993)</f>
        <v>#REF!</v>
      </c>
      <c r="I938" s="156" t="e">
        <f>IF(#REF!&gt;0,#REF!,H993)</f>
        <v>#REF!</v>
      </c>
      <c r="J938" s="156" t="e">
        <f>IF(#REF!&gt;0,#REF!,I993)</f>
        <v>#REF!</v>
      </c>
      <c r="K938" s="156" t="e">
        <f>IF(#REF!&gt;0,#REF!,J993)</f>
        <v>#REF!</v>
      </c>
      <c r="L938" s="156" t="e">
        <f>IF(#REF!&gt;0,#REF!,K993)</f>
        <v>#REF!</v>
      </c>
      <c r="M938" s="156" t="e">
        <f>IF(#REF!&gt;0,#REF!,L993)</f>
        <v>#REF!</v>
      </c>
      <c r="N938" s="156" t="e">
        <f>IF(#REF!&gt;0,#REF!,M993)</f>
        <v>#REF!</v>
      </c>
      <c r="O938" s="156" t="e">
        <f>IF(#REF!&gt;0,#REF!,N993)</f>
        <v>#REF!</v>
      </c>
      <c r="P938" s="156" t="e">
        <f>IF(#REF!&gt;0,#REF!,O993)</f>
        <v>#REF!</v>
      </c>
      <c r="Q938" s="156" t="e">
        <f>IF(#REF!&gt;0,#REF!,P993)</f>
        <v>#REF!</v>
      </c>
      <c r="R938" s="156" t="e">
        <f>IF(#REF!&gt;0,#REF!,Q993)</f>
        <v>#REF!</v>
      </c>
      <c r="S938" s="156" t="e">
        <f>IF(#REF!&gt;0,#REF!,R993)</f>
        <v>#REF!</v>
      </c>
    </row>
    <row r="939" spans="2:19" s="47" customFormat="1" ht="30" customHeight="1">
      <c r="B939" s="69" t="s">
        <v>122</v>
      </c>
      <c r="C939" s="70" t="s">
        <v>110</v>
      </c>
      <c r="D939" s="70" t="s">
        <v>109</v>
      </c>
      <c r="E939" s="83" t="s">
        <v>173</v>
      </c>
      <c r="F939" s="51"/>
      <c r="G939" s="156" t="e">
        <f>IF(#REF!&gt;0,#REF!,F994)</f>
        <v>#REF!</v>
      </c>
      <c r="H939" s="156" t="e">
        <f>IF(#REF!&gt;0,#REF!,G994)</f>
        <v>#REF!</v>
      </c>
      <c r="I939" s="156" t="e">
        <f>IF(#REF!&gt;0,#REF!,H994)</f>
        <v>#REF!</v>
      </c>
      <c r="J939" s="156" t="e">
        <f>IF(#REF!&gt;0,#REF!,I994)</f>
        <v>#REF!</v>
      </c>
      <c r="K939" s="156" t="e">
        <f>IF(#REF!&gt;0,#REF!,J994)</f>
        <v>#REF!</v>
      </c>
      <c r="L939" s="156" t="e">
        <f>IF(#REF!&gt;0,#REF!,K994)</f>
        <v>#REF!</v>
      </c>
      <c r="M939" s="156" t="e">
        <f>IF(#REF!&gt;0,#REF!,L994)</f>
        <v>#REF!</v>
      </c>
      <c r="N939" s="156" t="e">
        <f>IF(#REF!&gt;0,#REF!,M994)</f>
        <v>#REF!</v>
      </c>
      <c r="O939" s="156" t="e">
        <f>IF(#REF!&gt;0,#REF!,N994)</f>
        <v>#REF!</v>
      </c>
      <c r="P939" s="156" t="e">
        <f>IF(#REF!&gt;0,#REF!,O994)</f>
        <v>#REF!</v>
      </c>
      <c r="Q939" s="156" t="e">
        <f>IF(#REF!&gt;0,#REF!,P994)</f>
        <v>#REF!</v>
      </c>
      <c r="R939" s="156" t="e">
        <f>IF(#REF!&gt;0,#REF!,Q994)</f>
        <v>#REF!</v>
      </c>
      <c r="S939" s="156" t="e">
        <f>IF(#REF!&gt;0,#REF!,R994)</f>
        <v>#REF!</v>
      </c>
    </row>
    <row r="940" spans="2:19" s="47" customFormat="1" ht="30" customHeight="1">
      <c r="B940" s="69" t="s">
        <v>123</v>
      </c>
      <c r="C940" s="70" t="s">
        <v>110</v>
      </c>
      <c r="D940" s="70" t="s">
        <v>109</v>
      </c>
      <c r="E940" s="83" t="s">
        <v>171</v>
      </c>
      <c r="F940" s="51"/>
      <c r="G940" s="156" t="e">
        <f>IF(#REF!&gt;0,#REF!,F995)</f>
        <v>#REF!</v>
      </c>
      <c r="H940" s="156" t="e">
        <f>IF(#REF!&gt;0,#REF!,G995)</f>
        <v>#REF!</v>
      </c>
      <c r="I940" s="156" t="e">
        <f>IF(#REF!&gt;0,#REF!,H995)</f>
        <v>#REF!</v>
      </c>
      <c r="J940" s="156" t="e">
        <f>IF(#REF!&gt;0,#REF!,I995)</f>
        <v>#REF!</v>
      </c>
      <c r="K940" s="156" t="e">
        <f>IF(#REF!&gt;0,#REF!,J995)</f>
        <v>#REF!</v>
      </c>
      <c r="L940" s="156" t="e">
        <f>IF(#REF!&gt;0,#REF!,K995)</f>
        <v>#REF!</v>
      </c>
      <c r="M940" s="156" t="e">
        <f>IF(#REF!&gt;0,#REF!,L995)</f>
        <v>#REF!</v>
      </c>
      <c r="N940" s="156" t="e">
        <f>IF(#REF!&gt;0,#REF!,M995)</f>
        <v>#REF!</v>
      </c>
      <c r="O940" s="156" t="e">
        <f>IF(#REF!&gt;0,#REF!,N995)</f>
        <v>#REF!</v>
      </c>
      <c r="P940" s="156" t="e">
        <f>IF(#REF!&gt;0,#REF!,O995)</f>
        <v>#REF!</v>
      </c>
      <c r="Q940" s="156" t="e">
        <f>IF(#REF!&gt;0,#REF!,P995)</f>
        <v>#REF!</v>
      </c>
      <c r="R940" s="156" t="e">
        <f>IF(#REF!&gt;0,#REF!,Q995)</f>
        <v>#REF!</v>
      </c>
      <c r="S940" s="156" t="e">
        <f>IF(#REF!&gt;0,#REF!,R995)</f>
        <v>#REF!</v>
      </c>
    </row>
    <row r="941" spans="2:19" s="47" customFormat="1" ht="30" customHeight="1">
      <c r="B941" s="69" t="s">
        <v>124</v>
      </c>
      <c r="C941" s="70" t="s">
        <v>110</v>
      </c>
      <c r="D941" s="70" t="s">
        <v>109</v>
      </c>
      <c r="E941" s="83" t="s">
        <v>174</v>
      </c>
      <c r="F941" s="51"/>
      <c r="G941" s="156" t="e">
        <f>IF(#REF!&gt;0,#REF!,F996)</f>
        <v>#REF!</v>
      </c>
      <c r="H941" s="156" t="e">
        <f>IF(#REF!&gt;0,#REF!,G996)</f>
        <v>#REF!</v>
      </c>
      <c r="I941" s="156" t="e">
        <f>IF(#REF!&gt;0,#REF!,H996)</f>
        <v>#REF!</v>
      </c>
      <c r="J941" s="156" t="e">
        <f>IF(#REF!&gt;0,#REF!,I996)</f>
        <v>#REF!</v>
      </c>
      <c r="K941" s="156" t="e">
        <f>IF(#REF!&gt;0,#REF!,J996)</f>
        <v>#REF!</v>
      </c>
      <c r="L941" s="156" t="e">
        <f>IF(#REF!&gt;0,#REF!,K996)</f>
        <v>#REF!</v>
      </c>
      <c r="M941" s="156" t="e">
        <f>IF(#REF!&gt;0,#REF!,L996)</f>
        <v>#REF!</v>
      </c>
      <c r="N941" s="156" t="e">
        <f>IF(#REF!&gt;0,#REF!,M996)</f>
        <v>#REF!</v>
      </c>
      <c r="O941" s="156" t="e">
        <f>IF(#REF!&gt;0,#REF!,N996)</f>
        <v>#REF!</v>
      </c>
      <c r="P941" s="156" t="e">
        <f>IF(#REF!&gt;0,#REF!,O996)</f>
        <v>#REF!</v>
      </c>
      <c r="Q941" s="156" t="e">
        <f>IF(#REF!&gt;0,#REF!,P996)</f>
        <v>#REF!</v>
      </c>
      <c r="R941" s="156" t="e">
        <f>IF(#REF!&gt;0,#REF!,Q996)</f>
        <v>#REF!</v>
      </c>
      <c r="S941" s="156" t="e">
        <f>IF(#REF!&gt;0,#REF!,R996)</f>
        <v>#REF!</v>
      </c>
    </row>
    <row r="942" spans="2:19" s="47" customFormat="1" ht="30" customHeight="1">
      <c r="B942" s="69" t="s">
        <v>125</v>
      </c>
      <c r="C942" s="70" t="s">
        <v>110</v>
      </c>
      <c r="D942" s="70" t="s">
        <v>111</v>
      </c>
      <c r="E942" s="83" t="s">
        <v>175</v>
      </c>
      <c r="F942" s="51"/>
      <c r="G942" s="156" t="e">
        <f>IF(#REF!&gt;0,#REF!,F997)</f>
        <v>#REF!</v>
      </c>
      <c r="H942" s="156" t="e">
        <f>IF(#REF!&gt;0,#REF!,G997)</f>
        <v>#REF!</v>
      </c>
      <c r="I942" s="156" t="e">
        <f>IF(#REF!&gt;0,#REF!,H997)</f>
        <v>#REF!</v>
      </c>
      <c r="J942" s="156" t="e">
        <f>IF(#REF!&gt;0,#REF!,I997)</f>
        <v>#REF!</v>
      </c>
      <c r="K942" s="156" t="e">
        <f>IF(#REF!&gt;0,#REF!,J997)</f>
        <v>#REF!</v>
      </c>
      <c r="L942" s="156" t="e">
        <f>IF(#REF!&gt;0,#REF!,K997)</f>
        <v>#REF!</v>
      </c>
      <c r="M942" s="156" t="e">
        <f>IF(#REF!&gt;0,#REF!,L997)</f>
        <v>#REF!</v>
      </c>
      <c r="N942" s="156" t="e">
        <f>IF(#REF!&gt;0,#REF!,M997)</f>
        <v>#REF!</v>
      </c>
      <c r="O942" s="156" t="e">
        <f>IF(#REF!&gt;0,#REF!,N997)</f>
        <v>#REF!</v>
      </c>
      <c r="P942" s="156" t="e">
        <f>IF(#REF!&gt;0,#REF!,O997)</f>
        <v>#REF!</v>
      </c>
      <c r="Q942" s="156" t="e">
        <f>IF(#REF!&gt;0,#REF!,P997)</f>
        <v>#REF!</v>
      </c>
      <c r="R942" s="156" t="e">
        <f>IF(#REF!&gt;0,#REF!,Q997)</f>
        <v>#REF!</v>
      </c>
      <c r="S942" s="156" t="e">
        <f>IF(#REF!&gt;0,#REF!,R997)</f>
        <v>#REF!</v>
      </c>
    </row>
    <row r="943" spans="2:19" s="47" customFormat="1" ht="30" customHeight="1">
      <c r="B943" s="69" t="s">
        <v>126</v>
      </c>
      <c r="C943" s="70" t="s">
        <v>110</v>
      </c>
      <c r="D943" s="70" t="s">
        <v>111</v>
      </c>
      <c r="E943" s="83" t="s">
        <v>175</v>
      </c>
      <c r="F943" s="51"/>
      <c r="G943" s="156" t="e">
        <f>IF(#REF!&gt;0,#REF!,F998)</f>
        <v>#REF!</v>
      </c>
      <c r="H943" s="156" t="e">
        <f>IF(#REF!&gt;0,#REF!,G998)</f>
        <v>#REF!</v>
      </c>
      <c r="I943" s="156" t="e">
        <f>IF(#REF!&gt;0,#REF!,H998)</f>
        <v>#REF!</v>
      </c>
      <c r="J943" s="156" t="e">
        <f>IF(#REF!&gt;0,#REF!,I998)</f>
        <v>#REF!</v>
      </c>
      <c r="K943" s="156" t="e">
        <f>IF(#REF!&gt;0,#REF!,J998)</f>
        <v>#REF!</v>
      </c>
      <c r="L943" s="156" t="e">
        <f>IF(#REF!&gt;0,#REF!,K998)</f>
        <v>#REF!</v>
      </c>
      <c r="M943" s="156" t="e">
        <f>IF(#REF!&gt;0,#REF!,L998)</f>
        <v>#REF!</v>
      </c>
      <c r="N943" s="156" t="e">
        <f>IF(#REF!&gt;0,#REF!,M998)</f>
        <v>#REF!</v>
      </c>
      <c r="O943" s="156" t="e">
        <f>IF(#REF!&gt;0,#REF!,N998)</f>
        <v>#REF!</v>
      </c>
      <c r="P943" s="156" t="e">
        <f>IF(#REF!&gt;0,#REF!,O998)</f>
        <v>#REF!</v>
      </c>
      <c r="Q943" s="156" t="e">
        <f>IF(#REF!&gt;0,#REF!,P998)</f>
        <v>#REF!</v>
      </c>
      <c r="R943" s="156" t="e">
        <f>IF(#REF!&gt;0,#REF!,Q998)</f>
        <v>#REF!</v>
      </c>
      <c r="S943" s="156" t="e">
        <f>IF(#REF!&gt;0,#REF!,R998)</f>
        <v>#REF!</v>
      </c>
    </row>
    <row r="944" spans="2:19" s="47" customFormat="1" ht="30" customHeight="1">
      <c r="B944" s="69" t="s">
        <v>127</v>
      </c>
      <c r="C944" s="70" t="s">
        <v>110</v>
      </c>
      <c r="D944" s="70" t="s">
        <v>111</v>
      </c>
      <c r="E944" s="83" t="s">
        <v>176</v>
      </c>
      <c r="F944" s="51"/>
      <c r="G944" s="156" t="e">
        <f>IF(#REF!&gt;0,#REF!,F999)</f>
        <v>#REF!</v>
      </c>
      <c r="H944" s="156" t="e">
        <f>IF(#REF!&gt;0,#REF!,G999)</f>
        <v>#REF!</v>
      </c>
      <c r="I944" s="156" t="e">
        <f>IF(#REF!&gt;0,#REF!,H999)</f>
        <v>#REF!</v>
      </c>
      <c r="J944" s="156" t="e">
        <f>IF(#REF!&gt;0,#REF!,I999)</f>
        <v>#REF!</v>
      </c>
      <c r="K944" s="156" t="e">
        <f>IF(#REF!&gt;0,#REF!,J999)</f>
        <v>#REF!</v>
      </c>
      <c r="L944" s="156" t="e">
        <f>IF(#REF!&gt;0,#REF!,K999)</f>
        <v>#REF!</v>
      </c>
      <c r="M944" s="156" t="e">
        <f>IF(#REF!&gt;0,#REF!,L999)</f>
        <v>#REF!</v>
      </c>
      <c r="N944" s="156" t="e">
        <f>IF(#REF!&gt;0,#REF!,M999)</f>
        <v>#REF!</v>
      </c>
      <c r="O944" s="156" t="e">
        <f>IF(#REF!&gt;0,#REF!,N999)</f>
        <v>#REF!</v>
      </c>
      <c r="P944" s="156" t="e">
        <f>IF(#REF!&gt;0,#REF!,O999)</f>
        <v>#REF!</v>
      </c>
      <c r="Q944" s="156" t="e">
        <f>IF(#REF!&gt;0,#REF!,P999)</f>
        <v>#REF!</v>
      </c>
      <c r="R944" s="156" t="e">
        <f>IF(#REF!&gt;0,#REF!,Q999)</f>
        <v>#REF!</v>
      </c>
      <c r="S944" s="156" t="e">
        <f>IF(#REF!&gt;0,#REF!,R999)</f>
        <v>#REF!</v>
      </c>
    </row>
    <row r="945" spans="2:19" s="47" customFormat="1" ht="30" customHeight="1">
      <c r="B945" s="69" t="s">
        <v>128</v>
      </c>
      <c r="C945" s="70" t="s">
        <v>110</v>
      </c>
      <c r="D945" s="70" t="s">
        <v>111</v>
      </c>
      <c r="E945" s="83" t="s">
        <v>177</v>
      </c>
      <c r="F945" s="51"/>
      <c r="G945" s="156" t="e">
        <f>IF(#REF!&gt;0,#REF!,F1000)</f>
        <v>#REF!</v>
      </c>
      <c r="H945" s="156" t="e">
        <f>IF(#REF!&gt;0,#REF!,G1000)</f>
        <v>#REF!</v>
      </c>
      <c r="I945" s="156" t="e">
        <f>IF(#REF!&gt;0,#REF!,H1000)</f>
        <v>#REF!</v>
      </c>
      <c r="J945" s="156" t="e">
        <f>IF(#REF!&gt;0,#REF!,I1000)</f>
        <v>#REF!</v>
      </c>
      <c r="K945" s="156" t="e">
        <f>IF(#REF!&gt;0,#REF!,J1000)</f>
        <v>#REF!</v>
      </c>
      <c r="L945" s="156" t="e">
        <f>IF(#REF!&gt;0,#REF!,K1000)</f>
        <v>#REF!</v>
      </c>
      <c r="M945" s="156" t="e">
        <f>IF(#REF!&gt;0,#REF!,L1000)</f>
        <v>#REF!</v>
      </c>
      <c r="N945" s="156" t="e">
        <f>IF(#REF!&gt;0,#REF!,M1000)</f>
        <v>#REF!</v>
      </c>
      <c r="O945" s="156" t="e">
        <f>IF(#REF!&gt;0,#REF!,N1000)</f>
        <v>#REF!</v>
      </c>
      <c r="P945" s="156" t="e">
        <f>IF(#REF!&gt;0,#REF!,O1000)</f>
        <v>#REF!</v>
      </c>
      <c r="Q945" s="156" t="e">
        <f>IF(#REF!&gt;0,#REF!,P1000)</f>
        <v>#REF!</v>
      </c>
      <c r="R945" s="156" t="e">
        <f>IF(#REF!&gt;0,#REF!,Q1000)</f>
        <v>#REF!</v>
      </c>
      <c r="S945" s="156" t="e">
        <f>IF(#REF!&gt;0,#REF!,R1000)</f>
        <v>#REF!</v>
      </c>
    </row>
    <row r="946" spans="2:19" s="47" customFormat="1" ht="30" customHeight="1">
      <c r="B946" s="69" t="s">
        <v>129</v>
      </c>
      <c r="C946" s="70" t="s">
        <v>110</v>
      </c>
      <c r="D946" s="70" t="s">
        <v>111</v>
      </c>
      <c r="E946" s="83" t="s">
        <v>178</v>
      </c>
      <c r="F946" s="51"/>
      <c r="G946" s="156" t="e">
        <f>IF(#REF!&gt;0,#REF!,F1001)</f>
        <v>#REF!</v>
      </c>
      <c r="H946" s="156" t="e">
        <f>IF(#REF!&gt;0,#REF!,G1001)</f>
        <v>#REF!</v>
      </c>
      <c r="I946" s="156" t="e">
        <f>IF(#REF!&gt;0,#REF!,H1001)</f>
        <v>#REF!</v>
      </c>
      <c r="J946" s="156" t="e">
        <f>IF(#REF!&gt;0,#REF!,I1001)</f>
        <v>#REF!</v>
      </c>
      <c r="K946" s="156" t="e">
        <f>IF(#REF!&gt;0,#REF!,J1001)</f>
        <v>#REF!</v>
      </c>
      <c r="L946" s="156" t="e">
        <f>IF(#REF!&gt;0,#REF!,K1001)</f>
        <v>#REF!</v>
      </c>
      <c r="M946" s="156" t="e">
        <f>IF(#REF!&gt;0,#REF!,L1001)</f>
        <v>#REF!</v>
      </c>
      <c r="N946" s="156" t="e">
        <f>IF(#REF!&gt;0,#REF!,M1001)</f>
        <v>#REF!</v>
      </c>
      <c r="O946" s="156" t="e">
        <f>IF(#REF!&gt;0,#REF!,N1001)</f>
        <v>#REF!</v>
      </c>
      <c r="P946" s="156" t="e">
        <f>IF(#REF!&gt;0,#REF!,O1001)</f>
        <v>#REF!</v>
      </c>
      <c r="Q946" s="156" t="e">
        <f>IF(#REF!&gt;0,#REF!,P1001)</f>
        <v>#REF!</v>
      </c>
      <c r="R946" s="156" t="e">
        <f>IF(#REF!&gt;0,#REF!,Q1001)</f>
        <v>#REF!</v>
      </c>
      <c r="S946" s="156" t="e">
        <f>IF(#REF!&gt;0,#REF!,R1001)</f>
        <v>#REF!</v>
      </c>
    </row>
    <row r="947" spans="2:19" s="47" customFormat="1" ht="30" customHeight="1">
      <c r="B947" s="69" t="s">
        <v>130</v>
      </c>
      <c r="C947" s="70" t="s">
        <v>110</v>
      </c>
      <c r="D947" s="70" t="s">
        <v>111</v>
      </c>
      <c r="E947" s="83" t="s">
        <v>175</v>
      </c>
      <c r="F947" s="51"/>
      <c r="G947" s="156" t="e">
        <f>IF(#REF!&gt;0,#REF!,F1002)</f>
        <v>#REF!</v>
      </c>
      <c r="H947" s="156" t="e">
        <f>IF(#REF!&gt;0,#REF!,G1002)</f>
        <v>#REF!</v>
      </c>
      <c r="I947" s="156" t="e">
        <f>IF(#REF!&gt;0,#REF!,H1002)</f>
        <v>#REF!</v>
      </c>
      <c r="J947" s="156" t="e">
        <f>IF(#REF!&gt;0,#REF!,I1002)</f>
        <v>#REF!</v>
      </c>
      <c r="K947" s="156" t="e">
        <f>IF(#REF!&gt;0,#REF!,J1002)</f>
        <v>#REF!</v>
      </c>
      <c r="L947" s="156" t="e">
        <f>IF(#REF!&gt;0,#REF!,K1002)</f>
        <v>#REF!</v>
      </c>
      <c r="M947" s="156" t="e">
        <f>IF(#REF!&gt;0,#REF!,L1002)</f>
        <v>#REF!</v>
      </c>
      <c r="N947" s="156" t="e">
        <f>IF(#REF!&gt;0,#REF!,M1002)</f>
        <v>#REF!</v>
      </c>
      <c r="O947" s="156" t="e">
        <f>IF(#REF!&gt;0,#REF!,N1002)</f>
        <v>#REF!</v>
      </c>
      <c r="P947" s="156" t="e">
        <f>IF(#REF!&gt;0,#REF!,O1002)</f>
        <v>#REF!</v>
      </c>
      <c r="Q947" s="156" t="e">
        <f>IF(#REF!&gt;0,#REF!,P1002)</f>
        <v>#REF!</v>
      </c>
      <c r="R947" s="156" t="e">
        <f>IF(#REF!&gt;0,#REF!,Q1002)</f>
        <v>#REF!</v>
      </c>
      <c r="S947" s="156" t="e">
        <f>IF(#REF!&gt;0,#REF!,R1002)</f>
        <v>#REF!</v>
      </c>
    </row>
    <row r="948" spans="2:19" s="47" customFormat="1" ht="30" customHeight="1">
      <c r="B948" s="69" t="s">
        <v>131</v>
      </c>
      <c r="C948" s="70" t="s">
        <v>110</v>
      </c>
      <c r="D948" s="70" t="s">
        <v>111</v>
      </c>
      <c r="E948" s="83" t="s">
        <v>176</v>
      </c>
      <c r="F948" s="51"/>
      <c r="G948" s="156" t="e">
        <f>IF(#REF!&gt;0,#REF!,F1003)</f>
        <v>#REF!</v>
      </c>
      <c r="H948" s="156" t="e">
        <f>IF(#REF!&gt;0,#REF!,G1003)</f>
        <v>#REF!</v>
      </c>
      <c r="I948" s="156" t="e">
        <f>IF(#REF!&gt;0,#REF!,H1003)</f>
        <v>#REF!</v>
      </c>
      <c r="J948" s="156" t="e">
        <f>IF(#REF!&gt;0,#REF!,I1003)</f>
        <v>#REF!</v>
      </c>
      <c r="K948" s="156" t="e">
        <f>IF(#REF!&gt;0,#REF!,J1003)</f>
        <v>#REF!</v>
      </c>
      <c r="L948" s="156" t="e">
        <f>IF(#REF!&gt;0,#REF!,K1003)</f>
        <v>#REF!</v>
      </c>
      <c r="M948" s="156" t="e">
        <f>IF(#REF!&gt;0,#REF!,L1003)</f>
        <v>#REF!</v>
      </c>
      <c r="N948" s="156" t="e">
        <f>IF(#REF!&gt;0,#REF!,M1003)</f>
        <v>#REF!</v>
      </c>
      <c r="O948" s="156" t="e">
        <f>IF(#REF!&gt;0,#REF!,N1003)</f>
        <v>#REF!</v>
      </c>
      <c r="P948" s="156" t="e">
        <f>IF(#REF!&gt;0,#REF!,O1003)</f>
        <v>#REF!</v>
      </c>
      <c r="Q948" s="156" t="e">
        <f>IF(#REF!&gt;0,#REF!,P1003)</f>
        <v>#REF!</v>
      </c>
      <c r="R948" s="156" t="e">
        <f>IF(#REF!&gt;0,#REF!,Q1003)</f>
        <v>#REF!</v>
      </c>
      <c r="S948" s="156" t="e">
        <f>IF(#REF!&gt;0,#REF!,R1003)</f>
        <v>#REF!</v>
      </c>
    </row>
    <row r="949" spans="2:19" s="47" customFormat="1" ht="30" customHeight="1">
      <c r="B949" s="69" t="s">
        <v>132</v>
      </c>
      <c r="C949" s="70" t="s">
        <v>110</v>
      </c>
      <c r="D949" s="70" t="s">
        <v>111</v>
      </c>
      <c r="E949" s="83" t="s">
        <v>176</v>
      </c>
      <c r="F949" s="51"/>
      <c r="G949" s="156" t="e">
        <f>IF(#REF!&gt;0,#REF!,F1004)</f>
        <v>#REF!</v>
      </c>
      <c r="H949" s="156" t="e">
        <f>IF(#REF!&gt;0,#REF!,G1004)</f>
        <v>#REF!</v>
      </c>
      <c r="I949" s="156" t="e">
        <f>IF(#REF!&gt;0,#REF!,H1004)</f>
        <v>#REF!</v>
      </c>
      <c r="J949" s="156" t="e">
        <f>IF(#REF!&gt;0,#REF!,I1004)</f>
        <v>#REF!</v>
      </c>
      <c r="K949" s="156" t="e">
        <f>IF(#REF!&gt;0,#REF!,J1004)</f>
        <v>#REF!</v>
      </c>
      <c r="L949" s="156" t="e">
        <f>IF(#REF!&gt;0,#REF!,K1004)</f>
        <v>#REF!</v>
      </c>
      <c r="M949" s="156" t="e">
        <f>IF(#REF!&gt;0,#REF!,L1004)</f>
        <v>#REF!</v>
      </c>
      <c r="N949" s="156" t="e">
        <f>IF(#REF!&gt;0,#REF!,M1004)</f>
        <v>#REF!</v>
      </c>
      <c r="O949" s="156" t="e">
        <f>IF(#REF!&gt;0,#REF!,N1004)</f>
        <v>#REF!</v>
      </c>
      <c r="P949" s="156" t="e">
        <f>IF(#REF!&gt;0,#REF!,O1004)</f>
        <v>#REF!</v>
      </c>
      <c r="Q949" s="156" t="e">
        <f>IF(#REF!&gt;0,#REF!,P1004)</f>
        <v>#REF!</v>
      </c>
      <c r="R949" s="156" t="e">
        <f>IF(#REF!&gt;0,#REF!,Q1004)</f>
        <v>#REF!</v>
      </c>
      <c r="S949" s="156" t="e">
        <f>IF(#REF!&gt;0,#REF!,R1004)</f>
        <v>#REF!</v>
      </c>
    </row>
    <row r="950" spans="2:19" s="47" customFormat="1" ht="30" customHeight="1">
      <c r="B950" s="69" t="s">
        <v>133</v>
      </c>
      <c r="C950" s="70" t="s">
        <v>110</v>
      </c>
      <c r="D950" s="70" t="s">
        <v>111</v>
      </c>
      <c r="E950" s="83" t="s">
        <v>177</v>
      </c>
      <c r="F950" s="51"/>
      <c r="G950" s="156" t="e">
        <f>IF(#REF!&gt;0,#REF!,F1005)</f>
        <v>#REF!</v>
      </c>
      <c r="H950" s="156" t="e">
        <f>IF(#REF!&gt;0,#REF!,G1005)</f>
        <v>#REF!</v>
      </c>
      <c r="I950" s="156" t="e">
        <f>IF(#REF!&gt;0,#REF!,H1005)</f>
        <v>#REF!</v>
      </c>
      <c r="J950" s="156" t="e">
        <f>IF(#REF!&gt;0,#REF!,I1005)</f>
        <v>#REF!</v>
      </c>
      <c r="K950" s="156" t="e">
        <f>IF(#REF!&gt;0,#REF!,J1005)</f>
        <v>#REF!</v>
      </c>
      <c r="L950" s="156" t="e">
        <f>IF(#REF!&gt;0,#REF!,K1005)</f>
        <v>#REF!</v>
      </c>
      <c r="M950" s="156" t="e">
        <f>IF(#REF!&gt;0,#REF!,L1005)</f>
        <v>#REF!</v>
      </c>
      <c r="N950" s="156" t="e">
        <f>IF(#REF!&gt;0,#REF!,M1005)</f>
        <v>#REF!</v>
      </c>
      <c r="O950" s="156" t="e">
        <f>IF(#REF!&gt;0,#REF!,N1005)</f>
        <v>#REF!</v>
      </c>
      <c r="P950" s="156" t="e">
        <f>IF(#REF!&gt;0,#REF!,O1005)</f>
        <v>#REF!</v>
      </c>
      <c r="Q950" s="156" t="e">
        <f>IF(#REF!&gt;0,#REF!,P1005)</f>
        <v>#REF!</v>
      </c>
      <c r="R950" s="156" t="e">
        <f>IF(#REF!&gt;0,#REF!,Q1005)</f>
        <v>#REF!</v>
      </c>
      <c r="S950" s="156" t="e">
        <f>IF(#REF!&gt;0,#REF!,R1005)</f>
        <v>#REF!</v>
      </c>
    </row>
    <row r="951" spans="2:19" s="47" customFormat="1" ht="30" customHeight="1">
      <c r="B951" s="69" t="s">
        <v>134</v>
      </c>
      <c r="C951" s="70" t="s">
        <v>110</v>
      </c>
      <c r="D951" s="70" t="s">
        <v>111</v>
      </c>
      <c r="E951" s="83" t="s">
        <v>176</v>
      </c>
      <c r="F951" s="51"/>
      <c r="G951" s="156" t="e">
        <f>IF(#REF!&gt;0,#REF!,F1006)</f>
        <v>#REF!</v>
      </c>
      <c r="H951" s="156" t="e">
        <f>IF(#REF!&gt;0,#REF!,G1006)</f>
        <v>#REF!</v>
      </c>
      <c r="I951" s="156" t="e">
        <f>IF(#REF!&gt;0,#REF!,H1006)</f>
        <v>#REF!</v>
      </c>
      <c r="J951" s="156" t="e">
        <f>IF(#REF!&gt;0,#REF!,I1006)</f>
        <v>#REF!</v>
      </c>
      <c r="K951" s="156" t="e">
        <f>IF(#REF!&gt;0,#REF!,J1006)</f>
        <v>#REF!</v>
      </c>
      <c r="L951" s="156" t="e">
        <f>IF(#REF!&gt;0,#REF!,K1006)</f>
        <v>#REF!</v>
      </c>
      <c r="M951" s="156" t="e">
        <f>IF(#REF!&gt;0,#REF!,L1006)</f>
        <v>#REF!</v>
      </c>
      <c r="N951" s="156" t="e">
        <f>IF(#REF!&gt;0,#REF!,M1006)</f>
        <v>#REF!</v>
      </c>
      <c r="O951" s="156" t="e">
        <f>IF(#REF!&gt;0,#REF!,N1006)</f>
        <v>#REF!</v>
      </c>
      <c r="P951" s="156" t="e">
        <f>IF(#REF!&gt;0,#REF!,O1006)</f>
        <v>#REF!</v>
      </c>
      <c r="Q951" s="156" t="e">
        <f>IF(#REF!&gt;0,#REF!,P1006)</f>
        <v>#REF!</v>
      </c>
      <c r="R951" s="156" t="e">
        <f>IF(#REF!&gt;0,#REF!,Q1006)</f>
        <v>#REF!</v>
      </c>
      <c r="S951" s="156" t="e">
        <f>IF(#REF!&gt;0,#REF!,R1006)</f>
        <v>#REF!</v>
      </c>
    </row>
    <row r="952" spans="2:19" s="47" customFormat="1" ht="30" customHeight="1">
      <c r="B952" s="69" t="s">
        <v>135</v>
      </c>
      <c r="C952" s="70" t="s">
        <v>110</v>
      </c>
      <c r="D952" s="70" t="s">
        <v>111</v>
      </c>
      <c r="E952" s="83" t="s">
        <v>175</v>
      </c>
      <c r="F952" s="51"/>
      <c r="G952" s="156" t="e">
        <f>IF(#REF!&gt;0,#REF!,F1007)</f>
        <v>#REF!</v>
      </c>
      <c r="H952" s="156" t="e">
        <f>IF(#REF!&gt;0,#REF!,G1007)</f>
        <v>#REF!</v>
      </c>
      <c r="I952" s="156" t="e">
        <f>IF(#REF!&gt;0,#REF!,H1007)</f>
        <v>#REF!</v>
      </c>
      <c r="J952" s="156" t="e">
        <f>IF(#REF!&gt;0,#REF!,I1007)</f>
        <v>#REF!</v>
      </c>
      <c r="K952" s="156" t="e">
        <f>IF(#REF!&gt;0,#REF!,J1007)</f>
        <v>#REF!</v>
      </c>
      <c r="L952" s="156" t="e">
        <f>IF(#REF!&gt;0,#REF!,K1007)</f>
        <v>#REF!</v>
      </c>
      <c r="M952" s="156" t="e">
        <f>IF(#REF!&gt;0,#REF!,L1007)</f>
        <v>#REF!</v>
      </c>
      <c r="N952" s="156" t="e">
        <f>IF(#REF!&gt;0,#REF!,M1007)</f>
        <v>#REF!</v>
      </c>
      <c r="O952" s="156" t="e">
        <f>IF(#REF!&gt;0,#REF!,N1007)</f>
        <v>#REF!</v>
      </c>
      <c r="P952" s="156" t="e">
        <f>IF(#REF!&gt;0,#REF!,O1007)</f>
        <v>#REF!</v>
      </c>
      <c r="Q952" s="156" t="e">
        <f>IF(#REF!&gt;0,#REF!,P1007)</f>
        <v>#REF!</v>
      </c>
      <c r="R952" s="156" t="e">
        <f>IF(#REF!&gt;0,#REF!,Q1007)</f>
        <v>#REF!</v>
      </c>
      <c r="S952" s="156" t="e">
        <f>IF(#REF!&gt;0,#REF!,R1007)</f>
        <v>#REF!</v>
      </c>
    </row>
    <row r="953" spans="2:19" s="47" customFormat="1" ht="30" customHeight="1">
      <c r="B953" s="69" t="s">
        <v>136</v>
      </c>
      <c r="C953" s="70" t="s">
        <v>110</v>
      </c>
      <c r="D953" s="70" t="s">
        <v>111</v>
      </c>
      <c r="E953" s="83" t="s">
        <v>175</v>
      </c>
      <c r="F953" s="51"/>
      <c r="G953" s="156" t="e">
        <f>IF(#REF!&gt;0,#REF!,F1008)</f>
        <v>#REF!</v>
      </c>
      <c r="H953" s="156" t="e">
        <f>IF(#REF!&gt;0,#REF!,G1008)</f>
        <v>#REF!</v>
      </c>
      <c r="I953" s="156" t="e">
        <f>IF(#REF!&gt;0,#REF!,H1008)</f>
        <v>#REF!</v>
      </c>
      <c r="J953" s="156" t="e">
        <f>IF(#REF!&gt;0,#REF!,I1008)</f>
        <v>#REF!</v>
      </c>
      <c r="K953" s="156" t="e">
        <f>IF(#REF!&gt;0,#REF!,J1008)</f>
        <v>#REF!</v>
      </c>
      <c r="L953" s="156" t="e">
        <f>IF(#REF!&gt;0,#REF!,K1008)</f>
        <v>#REF!</v>
      </c>
      <c r="M953" s="156" t="e">
        <f>IF(#REF!&gt;0,#REF!,L1008)</f>
        <v>#REF!</v>
      </c>
      <c r="N953" s="156" t="e">
        <f>IF(#REF!&gt;0,#REF!,M1008)</f>
        <v>#REF!</v>
      </c>
      <c r="O953" s="156" t="e">
        <f>IF(#REF!&gt;0,#REF!,N1008)</f>
        <v>#REF!</v>
      </c>
      <c r="P953" s="156" t="e">
        <f>IF(#REF!&gt;0,#REF!,O1008)</f>
        <v>#REF!</v>
      </c>
      <c r="Q953" s="156" t="e">
        <f>IF(#REF!&gt;0,#REF!,P1008)</f>
        <v>#REF!</v>
      </c>
      <c r="R953" s="156" t="e">
        <f>IF(#REF!&gt;0,#REF!,Q1008)</f>
        <v>#REF!</v>
      </c>
      <c r="S953" s="156" t="e">
        <f>IF(#REF!&gt;0,#REF!,R1008)</f>
        <v>#REF!</v>
      </c>
    </row>
    <row r="954" spans="2:19" s="47" customFormat="1" ht="30" customHeight="1">
      <c r="B954" s="69" t="s">
        <v>137</v>
      </c>
      <c r="C954" s="70" t="s">
        <v>110</v>
      </c>
      <c r="D954" s="70" t="s">
        <v>111</v>
      </c>
      <c r="E954" s="83" t="s">
        <v>176</v>
      </c>
      <c r="F954" s="51"/>
      <c r="G954" s="156" t="e">
        <f>IF(#REF!&gt;0,#REF!,F1009)</f>
        <v>#REF!</v>
      </c>
      <c r="H954" s="156" t="e">
        <f>IF(#REF!&gt;0,#REF!,G1009)</f>
        <v>#REF!</v>
      </c>
      <c r="I954" s="156" t="e">
        <f>IF(#REF!&gt;0,#REF!,H1009)</f>
        <v>#REF!</v>
      </c>
      <c r="J954" s="156" t="e">
        <f>IF(#REF!&gt;0,#REF!,I1009)</f>
        <v>#REF!</v>
      </c>
      <c r="K954" s="156" t="e">
        <f>IF(#REF!&gt;0,#REF!,J1009)</f>
        <v>#REF!</v>
      </c>
      <c r="L954" s="156" t="e">
        <f>IF(#REF!&gt;0,#REF!,K1009)</f>
        <v>#REF!</v>
      </c>
      <c r="M954" s="156" t="e">
        <f>IF(#REF!&gt;0,#REF!,L1009)</f>
        <v>#REF!</v>
      </c>
      <c r="N954" s="156" t="e">
        <f>IF(#REF!&gt;0,#REF!,M1009)</f>
        <v>#REF!</v>
      </c>
      <c r="O954" s="156" t="e">
        <f>IF(#REF!&gt;0,#REF!,N1009)</f>
        <v>#REF!</v>
      </c>
      <c r="P954" s="156" t="e">
        <f>IF(#REF!&gt;0,#REF!,O1009)</f>
        <v>#REF!</v>
      </c>
      <c r="Q954" s="156" t="e">
        <f>IF(#REF!&gt;0,#REF!,P1009)</f>
        <v>#REF!</v>
      </c>
      <c r="R954" s="156" t="e">
        <f>IF(#REF!&gt;0,#REF!,Q1009)</f>
        <v>#REF!</v>
      </c>
      <c r="S954" s="156" t="e">
        <f>IF(#REF!&gt;0,#REF!,R1009)</f>
        <v>#REF!</v>
      </c>
    </row>
    <row r="955" spans="2:19" s="47" customFormat="1" ht="30" customHeight="1">
      <c r="B955" s="69" t="s">
        <v>138</v>
      </c>
      <c r="C955" s="70" t="s">
        <v>115</v>
      </c>
      <c r="D955" s="70" t="s">
        <v>112</v>
      </c>
      <c r="E955" s="83" t="s">
        <v>179</v>
      </c>
      <c r="F955" s="51"/>
      <c r="G955" s="156" t="e">
        <f>IF(#REF!&gt;0,#REF!,F1010)</f>
        <v>#REF!</v>
      </c>
      <c r="H955" s="156" t="e">
        <f>IF(#REF!&gt;0,#REF!,G1010)</f>
        <v>#REF!</v>
      </c>
      <c r="I955" s="156" t="e">
        <f>IF(#REF!&gt;0,#REF!,H1010)</f>
        <v>#REF!</v>
      </c>
      <c r="J955" s="156" t="e">
        <f>IF(#REF!&gt;0,#REF!,I1010)</f>
        <v>#REF!</v>
      </c>
      <c r="K955" s="156" t="e">
        <f>IF(#REF!&gt;0,#REF!,J1010)</f>
        <v>#REF!</v>
      </c>
      <c r="L955" s="156" t="e">
        <f>IF(#REF!&gt;0,#REF!,K1010)</f>
        <v>#REF!</v>
      </c>
      <c r="M955" s="156" t="e">
        <f>IF(#REF!&gt;0,#REF!,L1010)</f>
        <v>#REF!</v>
      </c>
      <c r="N955" s="156" t="e">
        <f>IF(#REF!&gt;0,#REF!,M1010)</f>
        <v>#REF!</v>
      </c>
      <c r="O955" s="156" t="e">
        <f>IF(#REF!&gt;0,#REF!,N1010)</f>
        <v>#REF!</v>
      </c>
      <c r="P955" s="156" t="e">
        <f>IF(#REF!&gt;0,#REF!,O1010)</f>
        <v>#REF!</v>
      </c>
      <c r="Q955" s="156" t="e">
        <f>IF(#REF!&gt;0,#REF!,P1010)</f>
        <v>#REF!</v>
      </c>
      <c r="R955" s="156" t="e">
        <f>IF(#REF!&gt;0,#REF!,Q1010)</f>
        <v>#REF!</v>
      </c>
      <c r="S955" s="156" t="e">
        <f>IF(#REF!&gt;0,#REF!,R1010)</f>
        <v>#REF!</v>
      </c>
    </row>
    <row r="956" spans="2:19" s="47" customFormat="1" ht="30" customHeight="1">
      <c r="B956" s="69" t="s">
        <v>139</v>
      </c>
      <c r="C956" s="70" t="s">
        <v>115</v>
      </c>
      <c r="D956" s="70" t="s">
        <v>112</v>
      </c>
      <c r="E956" s="83" t="s">
        <v>179</v>
      </c>
      <c r="F956" s="51"/>
      <c r="G956" s="156" t="e">
        <f>IF(#REF!&gt;0,#REF!,F1011)</f>
        <v>#REF!</v>
      </c>
      <c r="H956" s="156" t="e">
        <f>IF(#REF!&gt;0,#REF!,G1011)</f>
        <v>#REF!</v>
      </c>
      <c r="I956" s="156" t="e">
        <f>IF(#REF!&gt;0,#REF!,H1011)</f>
        <v>#REF!</v>
      </c>
      <c r="J956" s="156" t="e">
        <f>IF(#REF!&gt;0,#REF!,I1011)</f>
        <v>#REF!</v>
      </c>
      <c r="K956" s="156" t="e">
        <f>IF(#REF!&gt;0,#REF!,J1011)</f>
        <v>#REF!</v>
      </c>
      <c r="L956" s="156" t="e">
        <f>IF(#REF!&gt;0,#REF!,K1011)</f>
        <v>#REF!</v>
      </c>
      <c r="M956" s="156" t="e">
        <f>IF(#REF!&gt;0,#REF!,L1011)</f>
        <v>#REF!</v>
      </c>
      <c r="N956" s="156" t="e">
        <f>IF(#REF!&gt;0,#REF!,M1011)</f>
        <v>#REF!</v>
      </c>
      <c r="O956" s="156" t="e">
        <f>IF(#REF!&gt;0,#REF!,N1011)</f>
        <v>#REF!</v>
      </c>
      <c r="P956" s="156" t="e">
        <f>IF(#REF!&gt;0,#REF!,O1011)</f>
        <v>#REF!</v>
      </c>
      <c r="Q956" s="156" t="e">
        <f>IF(#REF!&gt;0,#REF!,P1011)</f>
        <v>#REF!</v>
      </c>
      <c r="R956" s="156" t="e">
        <f>IF(#REF!&gt;0,#REF!,Q1011)</f>
        <v>#REF!</v>
      </c>
      <c r="S956" s="156" t="e">
        <f>IF(#REF!&gt;0,#REF!,R1011)</f>
        <v>#REF!</v>
      </c>
    </row>
    <row r="957" spans="2:19" s="47" customFormat="1" ht="30" customHeight="1">
      <c r="B957" s="69" t="s">
        <v>140</v>
      </c>
      <c r="C957" s="70" t="s">
        <v>115</v>
      </c>
      <c r="D957" s="70" t="s">
        <v>112</v>
      </c>
      <c r="E957" s="83" t="s">
        <v>180</v>
      </c>
      <c r="F957" s="51"/>
      <c r="G957" s="156" t="e">
        <f>IF(#REF!&gt;0,#REF!,F1012)</f>
        <v>#REF!</v>
      </c>
      <c r="H957" s="156" t="e">
        <f>IF(#REF!&gt;0,#REF!,G1012)</f>
        <v>#REF!</v>
      </c>
      <c r="I957" s="156" t="e">
        <f>IF(#REF!&gt;0,#REF!,H1012)</f>
        <v>#REF!</v>
      </c>
      <c r="J957" s="156" t="e">
        <f>IF(#REF!&gt;0,#REF!,I1012)</f>
        <v>#REF!</v>
      </c>
      <c r="K957" s="156" t="e">
        <f>IF(#REF!&gt;0,#REF!,J1012)</f>
        <v>#REF!</v>
      </c>
      <c r="L957" s="156" t="e">
        <f>IF(#REF!&gt;0,#REF!,K1012)</f>
        <v>#REF!</v>
      </c>
      <c r="M957" s="156" t="e">
        <f>IF(#REF!&gt;0,#REF!,L1012)</f>
        <v>#REF!</v>
      </c>
      <c r="N957" s="156" t="e">
        <f>IF(#REF!&gt;0,#REF!,M1012)</f>
        <v>#REF!</v>
      </c>
      <c r="O957" s="156" t="e">
        <f>IF(#REF!&gt;0,#REF!,N1012)</f>
        <v>#REF!</v>
      </c>
      <c r="P957" s="156" t="e">
        <f>IF(#REF!&gt;0,#REF!,O1012)</f>
        <v>#REF!</v>
      </c>
      <c r="Q957" s="156" t="e">
        <f>IF(#REF!&gt;0,#REF!,P1012)</f>
        <v>#REF!</v>
      </c>
      <c r="R957" s="156" t="e">
        <f>IF(#REF!&gt;0,#REF!,Q1012)</f>
        <v>#REF!</v>
      </c>
      <c r="S957" s="156" t="e">
        <f>IF(#REF!&gt;0,#REF!,R1012)</f>
        <v>#REF!</v>
      </c>
    </row>
    <row r="958" spans="2:19" s="47" customFormat="1" ht="30" customHeight="1">
      <c r="B958" s="69" t="s">
        <v>141</v>
      </c>
      <c r="C958" s="70" t="s">
        <v>115</v>
      </c>
      <c r="D958" s="70" t="s">
        <v>112</v>
      </c>
      <c r="E958" s="83" t="s">
        <v>180</v>
      </c>
      <c r="F958" s="51"/>
      <c r="G958" s="156" t="e">
        <f>IF(#REF!&gt;0,#REF!,F1013)</f>
        <v>#REF!</v>
      </c>
      <c r="H958" s="156" t="e">
        <f>IF(#REF!&gt;0,#REF!,G1013)</f>
        <v>#REF!</v>
      </c>
      <c r="I958" s="156" t="e">
        <f>IF(#REF!&gt;0,#REF!,H1013)</f>
        <v>#REF!</v>
      </c>
      <c r="J958" s="156" t="e">
        <f>IF(#REF!&gt;0,#REF!,I1013)</f>
        <v>#REF!</v>
      </c>
      <c r="K958" s="156" t="e">
        <f>IF(#REF!&gt;0,#REF!,J1013)</f>
        <v>#REF!</v>
      </c>
      <c r="L958" s="156" t="e">
        <f>IF(#REF!&gt;0,#REF!,K1013)</f>
        <v>#REF!</v>
      </c>
      <c r="M958" s="156" t="e">
        <f>IF(#REF!&gt;0,#REF!,L1013)</f>
        <v>#REF!</v>
      </c>
      <c r="N958" s="156" t="e">
        <f>IF(#REF!&gt;0,#REF!,M1013)</f>
        <v>#REF!</v>
      </c>
      <c r="O958" s="156" t="e">
        <f>IF(#REF!&gt;0,#REF!,N1013)</f>
        <v>#REF!</v>
      </c>
      <c r="P958" s="156" t="e">
        <f>IF(#REF!&gt;0,#REF!,O1013)</f>
        <v>#REF!</v>
      </c>
      <c r="Q958" s="156" t="e">
        <f>IF(#REF!&gt;0,#REF!,P1013)</f>
        <v>#REF!</v>
      </c>
      <c r="R958" s="156" t="e">
        <f>IF(#REF!&gt;0,#REF!,Q1013)</f>
        <v>#REF!</v>
      </c>
      <c r="S958" s="156" t="e">
        <f>IF(#REF!&gt;0,#REF!,R1013)</f>
        <v>#REF!</v>
      </c>
    </row>
    <row r="959" spans="2:19" s="47" customFormat="1" ht="30" customHeight="1">
      <c r="B959" s="69" t="s">
        <v>142</v>
      </c>
      <c r="C959" s="70" t="s">
        <v>115</v>
      </c>
      <c r="D959" s="70" t="s">
        <v>112</v>
      </c>
      <c r="E959" s="83" t="s">
        <v>186</v>
      </c>
      <c r="F959" s="51"/>
      <c r="G959" s="156" t="e">
        <f>IF(#REF!&gt;0,#REF!,F1014)</f>
        <v>#REF!</v>
      </c>
      <c r="H959" s="156" t="e">
        <f>IF(#REF!&gt;0,#REF!,G1014)</f>
        <v>#REF!</v>
      </c>
      <c r="I959" s="156" t="e">
        <f>IF(#REF!&gt;0,#REF!,H1014)</f>
        <v>#REF!</v>
      </c>
      <c r="J959" s="156" t="e">
        <f>IF(#REF!&gt;0,#REF!,I1014)</f>
        <v>#REF!</v>
      </c>
      <c r="K959" s="156" t="e">
        <f>IF(#REF!&gt;0,#REF!,J1014)</f>
        <v>#REF!</v>
      </c>
      <c r="L959" s="156" t="e">
        <f>IF(#REF!&gt;0,#REF!,K1014)</f>
        <v>#REF!</v>
      </c>
      <c r="M959" s="156" t="e">
        <f>IF(#REF!&gt;0,#REF!,L1014)</f>
        <v>#REF!</v>
      </c>
      <c r="N959" s="156" t="e">
        <f>IF(#REF!&gt;0,#REF!,M1014)</f>
        <v>#REF!</v>
      </c>
      <c r="O959" s="156" t="e">
        <f>IF(#REF!&gt;0,#REF!,N1014)</f>
        <v>#REF!</v>
      </c>
      <c r="P959" s="156" t="e">
        <f>IF(#REF!&gt;0,#REF!,O1014)</f>
        <v>#REF!</v>
      </c>
      <c r="Q959" s="156" t="e">
        <f>IF(#REF!&gt;0,#REF!,P1014)</f>
        <v>#REF!</v>
      </c>
      <c r="R959" s="156" t="e">
        <f>IF(#REF!&gt;0,#REF!,Q1014)</f>
        <v>#REF!</v>
      </c>
      <c r="S959" s="156" t="e">
        <f>IF(#REF!&gt;0,#REF!,R1014)</f>
        <v>#REF!</v>
      </c>
    </row>
    <row r="960" spans="2:19" s="47" customFormat="1" ht="30" customHeight="1">
      <c r="B960" s="69" t="s">
        <v>143</v>
      </c>
      <c r="C960" s="70" t="s">
        <v>113</v>
      </c>
      <c r="D960" s="70" t="s">
        <v>113</v>
      </c>
      <c r="E960" s="83" t="s">
        <v>182</v>
      </c>
      <c r="F960" s="51"/>
      <c r="G960" s="156" t="e">
        <f>IF(#REF!&gt;0,#REF!,F1015)</f>
        <v>#REF!</v>
      </c>
      <c r="H960" s="156" t="e">
        <f>IF(#REF!&gt;0,#REF!,G1015)</f>
        <v>#REF!</v>
      </c>
      <c r="I960" s="156" t="e">
        <f>IF(#REF!&gt;0,#REF!,H1015)</f>
        <v>#REF!</v>
      </c>
      <c r="J960" s="156" t="e">
        <f>IF(#REF!&gt;0,#REF!,I1015)</f>
        <v>#REF!</v>
      </c>
      <c r="K960" s="156" t="e">
        <f>IF(#REF!&gt;0,#REF!,J1015)</f>
        <v>#REF!</v>
      </c>
      <c r="L960" s="156" t="e">
        <f>IF(#REF!&gt;0,#REF!,K1015)</f>
        <v>#REF!</v>
      </c>
      <c r="M960" s="156" t="e">
        <f>IF(#REF!&gt;0,#REF!,L1015)</f>
        <v>#REF!</v>
      </c>
      <c r="N960" s="156" t="e">
        <f>IF(#REF!&gt;0,#REF!,M1015)</f>
        <v>#REF!</v>
      </c>
      <c r="O960" s="156" t="e">
        <f>IF(#REF!&gt;0,#REF!,N1015)</f>
        <v>#REF!</v>
      </c>
      <c r="P960" s="156" t="e">
        <f>IF(#REF!&gt;0,#REF!,O1015)</f>
        <v>#REF!</v>
      </c>
      <c r="Q960" s="156" t="e">
        <f>IF(#REF!&gt;0,#REF!,P1015)</f>
        <v>#REF!</v>
      </c>
      <c r="R960" s="156" t="e">
        <f>IF(#REF!&gt;0,#REF!,Q1015)</f>
        <v>#REF!</v>
      </c>
      <c r="S960" s="156" t="e">
        <f>IF(#REF!&gt;0,#REF!,R1015)</f>
        <v>#REF!</v>
      </c>
    </row>
    <row r="961" spans="2:19" s="47" customFormat="1" ht="30" customHeight="1">
      <c r="B961" s="69" t="s">
        <v>144</v>
      </c>
      <c r="C961" s="70" t="s">
        <v>113</v>
      </c>
      <c r="D961" s="70" t="s">
        <v>113</v>
      </c>
      <c r="E961" s="83" t="s">
        <v>181</v>
      </c>
      <c r="F961" s="51"/>
      <c r="G961" s="156" t="e">
        <f>IF(#REF!&gt;0,#REF!,F1016)</f>
        <v>#REF!</v>
      </c>
      <c r="H961" s="156" t="e">
        <f>IF(#REF!&gt;0,#REF!,G1016)</f>
        <v>#REF!</v>
      </c>
      <c r="I961" s="156" t="e">
        <f>IF(#REF!&gt;0,#REF!,H1016)</f>
        <v>#REF!</v>
      </c>
      <c r="J961" s="156" t="e">
        <f>IF(#REF!&gt;0,#REF!,I1016)</f>
        <v>#REF!</v>
      </c>
      <c r="K961" s="156" t="e">
        <f>IF(#REF!&gt;0,#REF!,J1016)</f>
        <v>#REF!</v>
      </c>
      <c r="L961" s="156" t="e">
        <f>IF(#REF!&gt;0,#REF!,K1016)</f>
        <v>#REF!</v>
      </c>
      <c r="M961" s="156" t="e">
        <f>IF(#REF!&gt;0,#REF!,L1016)</f>
        <v>#REF!</v>
      </c>
      <c r="N961" s="156" t="e">
        <f>IF(#REF!&gt;0,#REF!,M1016)</f>
        <v>#REF!</v>
      </c>
      <c r="O961" s="156" t="e">
        <f>IF(#REF!&gt;0,#REF!,N1016)</f>
        <v>#REF!</v>
      </c>
      <c r="P961" s="156" t="e">
        <f>IF(#REF!&gt;0,#REF!,O1016)</f>
        <v>#REF!</v>
      </c>
      <c r="Q961" s="156" t="e">
        <f>IF(#REF!&gt;0,#REF!,P1016)</f>
        <v>#REF!</v>
      </c>
      <c r="R961" s="156" t="e">
        <f>IF(#REF!&gt;0,#REF!,Q1016)</f>
        <v>#REF!</v>
      </c>
      <c r="S961" s="156" t="e">
        <f>IF(#REF!&gt;0,#REF!,R1016)</f>
        <v>#REF!</v>
      </c>
    </row>
    <row r="962" spans="2:19" s="47" customFormat="1" ht="30" customHeight="1">
      <c r="B962" s="69" t="s">
        <v>145</v>
      </c>
      <c r="C962" s="70" t="s">
        <v>113</v>
      </c>
      <c r="D962" s="70" t="s">
        <v>113</v>
      </c>
      <c r="E962" s="83" t="s">
        <v>182</v>
      </c>
      <c r="F962" s="51"/>
      <c r="G962" s="156" t="e">
        <f>IF(#REF!&gt;0,#REF!,F1017)</f>
        <v>#REF!</v>
      </c>
      <c r="H962" s="156" t="e">
        <f>IF(#REF!&gt;0,#REF!,G1017)</f>
        <v>#REF!</v>
      </c>
      <c r="I962" s="156" t="e">
        <f>IF(#REF!&gt;0,#REF!,H1017)</f>
        <v>#REF!</v>
      </c>
      <c r="J962" s="156" t="e">
        <f>IF(#REF!&gt;0,#REF!,I1017)</f>
        <v>#REF!</v>
      </c>
      <c r="K962" s="156" t="e">
        <f>IF(#REF!&gt;0,#REF!,J1017)</f>
        <v>#REF!</v>
      </c>
      <c r="L962" s="156" t="e">
        <f>IF(#REF!&gt;0,#REF!,K1017)</f>
        <v>#REF!</v>
      </c>
      <c r="M962" s="156" t="e">
        <f>IF(#REF!&gt;0,#REF!,L1017)</f>
        <v>#REF!</v>
      </c>
      <c r="N962" s="156" t="e">
        <f>IF(#REF!&gt;0,#REF!,M1017)</f>
        <v>#REF!</v>
      </c>
      <c r="O962" s="156" t="e">
        <f>IF(#REF!&gt;0,#REF!,N1017)</f>
        <v>#REF!</v>
      </c>
      <c r="P962" s="156" t="e">
        <f>IF(#REF!&gt;0,#REF!,O1017)</f>
        <v>#REF!</v>
      </c>
      <c r="Q962" s="156" t="e">
        <f>IF(#REF!&gt;0,#REF!,P1017)</f>
        <v>#REF!</v>
      </c>
      <c r="R962" s="156" t="e">
        <f>IF(#REF!&gt;0,#REF!,Q1017)</f>
        <v>#REF!</v>
      </c>
      <c r="S962" s="156" t="e">
        <f>IF(#REF!&gt;0,#REF!,R1017)</f>
        <v>#REF!</v>
      </c>
    </row>
    <row r="963" spans="2:19" s="47" customFormat="1" ht="30" customHeight="1">
      <c r="B963" s="69" t="s">
        <v>146</v>
      </c>
      <c r="C963" s="70" t="s">
        <v>113</v>
      </c>
      <c r="D963" s="70" t="s">
        <v>113</v>
      </c>
      <c r="E963" s="83" t="s">
        <v>182</v>
      </c>
      <c r="F963" s="51"/>
      <c r="G963" s="156" t="e">
        <f>IF(#REF!&gt;0,#REF!,F1018)</f>
        <v>#REF!</v>
      </c>
      <c r="H963" s="156" t="e">
        <f>IF(#REF!&gt;0,#REF!,G1018)</f>
        <v>#REF!</v>
      </c>
      <c r="I963" s="156" t="e">
        <f>IF(#REF!&gt;0,#REF!,H1018)</f>
        <v>#REF!</v>
      </c>
      <c r="J963" s="156" t="e">
        <f>IF(#REF!&gt;0,#REF!,I1018)</f>
        <v>#REF!</v>
      </c>
      <c r="K963" s="156" t="e">
        <f>IF(#REF!&gt;0,#REF!,J1018)</f>
        <v>#REF!</v>
      </c>
      <c r="L963" s="156" t="e">
        <f>IF(#REF!&gt;0,#REF!,K1018)</f>
        <v>#REF!</v>
      </c>
      <c r="M963" s="156" t="e">
        <f>IF(#REF!&gt;0,#REF!,L1018)</f>
        <v>#REF!</v>
      </c>
      <c r="N963" s="156" t="e">
        <f>IF(#REF!&gt;0,#REF!,M1018)</f>
        <v>#REF!</v>
      </c>
      <c r="O963" s="156" t="e">
        <f>IF(#REF!&gt;0,#REF!,N1018)</f>
        <v>#REF!</v>
      </c>
      <c r="P963" s="156" t="e">
        <f>IF(#REF!&gt;0,#REF!,O1018)</f>
        <v>#REF!</v>
      </c>
      <c r="Q963" s="156" t="e">
        <f>IF(#REF!&gt;0,#REF!,P1018)</f>
        <v>#REF!</v>
      </c>
      <c r="R963" s="156" t="e">
        <f>IF(#REF!&gt;0,#REF!,Q1018)</f>
        <v>#REF!</v>
      </c>
      <c r="S963" s="156" t="e">
        <f>IF(#REF!&gt;0,#REF!,R1018)</f>
        <v>#REF!</v>
      </c>
    </row>
    <row r="964" spans="2:19" s="47" customFormat="1" ht="30" customHeight="1">
      <c r="B964" s="69" t="s">
        <v>147</v>
      </c>
      <c r="C964" s="70" t="s">
        <v>113</v>
      </c>
      <c r="D964" s="70" t="s">
        <v>113</v>
      </c>
      <c r="E964" s="83" t="s">
        <v>181</v>
      </c>
      <c r="F964" s="51"/>
      <c r="G964" s="156" t="e">
        <f>IF(#REF!&gt;0,#REF!,F1019)</f>
        <v>#REF!</v>
      </c>
      <c r="H964" s="156" t="e">
        <f>IF(#REF!&gt;0,#REF!,G1019)</f>
        <v>#REF!</v>
      </c>
      <c r="I964" s="156" t="e">
        <f>IF(#REF!&gt;0,#REF!,H1019)</f>
        <v>#REF!</v>
      </c>
      <c r="J964" s="156" t="e">
        <f>IF(#REF!&gt;0,#REF!,I1019)</f>
        <v>#REF!</v>
      </c>
      <c r="K964" s="156" t="e">
        <f>IF(#REF!&gt;0,#REF!,J1019)</f>
        <v>#REF!</v>
      </c>
      <c r="L964" s="156" t="e">
        <f>IF(#REF!&gt;0,#REF!,K1019)</f>
        <v>#REF!</v>
      </c>
      <c r="M964" s="156" t="e">
        <f>IF(#REF!&gt;0,#REF!,L1019)</f>
        <v>#REF!</v>
      </c>
      <c r="N964" s="156" t="e">
        <f>IF(#REF!&gt;0,#REF!,M1019)</f>
        <v>#REF!</v>
      </c>
      <c r="O964" s="156" t="e">
        <f>IF(#REF!&gt;0,#REF!,N1019)</f>
        <v>#REF!</v>
      </c>
      <c r="P964" s="156" t="e">
        <f>IF(#REF!&gt;0,#REF!,O1019)</f>
        <v>#REF!</v>
      </c>
      <c r="Q964" s="156" t="e">
        <f>IF(#REF!&gt;0,#REF!,P1019)</f>
        <v>#REF!</v>
      </c>
      <c r="R964" s="156" t="e">
        <f>IF(#REF!&gt;0,#REF!,Q1019)</f>
        <v>#REF!</v>
      </c>
      <c r="S964" s="156" t="e">
        <f>IF(#REF!&gt;0,#REF!,R1019)</f>
        <v>#REF!</v>
      </c>
    </row>
    <row r="965" spans="2:19" s="47" customFormat="1" ht="30" customHeight="1">
      <c r="B965" s="69" t="s">
        <v>148</v>
      </c>
      <c r="C965" s="70" t="s">
        <v>113</v>
      </c>
      <c r="D965" s="70" t="s">
        <v>113</v>
      </c>
      <c r="E965" s="83" t="s">
        <v>182</v>
      </c>
      <c r="F965" s="51"/>
      <c r="G965" s="156" t="e">
        <f>IF(#REF!&gt;0,#REF!,F1020)</f>
        <v>#REF!</v>
      </c>
      <c r="H965" s="156" t="e">
        <f>IF(#REF!&gt;0,#REF!,G1020)</f>
        <v>#REF!</v>
      </c>
      <c r="I965" s="156" t="e">
        <f>IF(#REF!&gt;0,#REF!,H1020)</f>
        <v>#REF!</v>
      </c>
      <c r="J965" s="156" t="e">
        <f>IF(#REF!&gt;0,#REF!,I1020)</f>
        <v>#REF!</v>
      </c>
      <c r="K965" s="156" t="e">
        <f>IF(#REF!&gt;0,#REF!,J1020)</f>
        <v>#REF!</v>
      </c>
      <c r="L965" s="156" t="e">
        <f>IF(#REF!&gt;0,#REF!,K1020)</f>
        <v>#REF!</v>
      </c>
      <c r="M965" s="156" t="e">
        <f>IF(#REF!&gt;0,#REF!,L1020)</f>
        <v>#REF!</v>
      </c>
      <c r="N965" s="156" t="e">
        <f>IF(#REF!&gt;0,#REF!,M1020)</f>
        <v>#REF!</v>
      </c>
      <c r="O965" s="156" t="e">
        <f>IF(#REF!&gt;0,#REF!,N1020)</f>
        <v>#REF!</v>
      </c>
      <c r="P965" s="156" t="e">
        <f>IF(#REF!&gt;0,#REF!,O1020)</f>
        <v>#REF!</v>
      </c>
      <c r="Q965" s="156" t="e">
        <f>IF(#REF!&gt;0,#REF!,P1020)</f>
        <v>#REF!</v>
      </c>
      <c r="R965" s="156" t="e">
        <f>IF(#REF!&gt;0,#REF!,Q1020)</f>
        <v>#REF!</v>
      </c>
      <c r="S965" s="156" t="e">
        <f>IF(#REF!&gt;0,#REF!,R1020)</f>
        <v>#REF!</v>
      </c>
    </row>
    <row r="966" spans="2:19" s="47" customFormat="1" ht="30" customHeight="1">
      <c r="B966" s="69" t="s">
        <v>149</v>
      </c>
      <c r="C966" s="70" t="s">
        <v>113</v>
      </c>
      <c r="D966" s="70" t="s">
        <v>113</v>
      </c>
      <c r="E966" s="83" t="s">
        <v>182</v>
      </c>
      <c r="F966" s="51"/>
      <c r="G966" s="156" t="e">
        <f>IF(#REF!&gt;0,#REF!,F1021)</f>
        <v>#REF!</v>
      </c>
      <c r="H966" s="156" t="e">
        <f>IF(#REF!&gt;0,#REF!,G1021)</f>
        <v>#REF!</v>
      </c>
      <c r="I966" s="156" t="e">
        <f>IF(#REF!&gt;0,#REF!,H1021)</f>
        <v>#REF!</v>
      </c>
      <c r="J966" s="156" t="e">
        <f>IF(#REF!&gt;0,#REF!,I1021)</f>
        <v>#REF!</v>
      </c>
      <c r="K966" s="156" t="e">
        <f>IF(#REF!&gt;0,#REF!,J1021)</f>
        <v>#REF!</v>
      </c>
      <c r="L966" s="156" t="e">
        <f>IF(#REF!&gt;0,#REF!,K1021)</f>
        <v>#REF!</v>
      </c>
      <c r="M966" s="156" t="e">
        <f>IF(#REF!&gt;0,#REF!,L1021)</f>
        <v>#REF!</v>
      </c>
      <c r="N966" s="156" t="e">
        <f>IF(#REF!&gt;0,#REF!,M1021)</f>
        <v>#REF!</v>
      </c>
      <c r="O966" s="156" t="e">
        <f>IF(#REF!&gt;0,#REF!,N1021)</f>
        <v>#REF!</v>
      </c>
      <c r="P966" s="156" t="e">
        <f>IF(#REF!&gt;0,#REF!,O1021)</f>
        <v>#REF!</v>
      </c>
      <c r="Q966" s="156" t="e">
        <f>IF(#REF!&gt;0,#REF!,P1021)</f>
        <v>#REF!</v>
      </c>
      <c r="R966" s="156" t="e">
        <f>IF(#REF!&gt;0,#REF!,Q1021)</f>
        <v>#REF!</v>
      </c>
      <c r="S966" s="156" t="e">
        <f>IF(#REF!&gt;0,#REF!,R1021)</f>
        <v>#REF!</v>
      </c>
    </row>
    <row r="967" spans="2:19" s="47" customFormat="1" ht="30" customHeight="1">
      <c r="B967" s="69" t="s">
        <v>150</v>
      </c>
      <c r="C967" s="70" t="s">
        <v>113</v>
      </c>
      <c r="D967" s="70" t="s">
        <v>113</v>
      </c>
      <c r="E967" s="83" t="s">
        <v>182</v>
      </c>
      <c r="F967" s="51"/>
      <c r="G967" s="156" t="e">
        <f>IF(#REF!&gt;0,#REF!,F1022)</f>
        <v>#REF!</v>
      </c>
      <c r="H967" s="156" t="e">
        <f>IF(#REF!&gt;0,#REF!,G1022)</f>
        <v>#REF!</v>
      </c>
      <c r="I967" s="156" t="e">
        <f>IF(#REF!&gt;0,#REF!,H1022)</f>
        <v>#REF!</v>
      </c>
      <c r="J967" s="156" t="e">
        <f>IF(#REF!&gt;0,#REF!,I1022)</f>
        <v>#REF!</v>
      </c>
      <c r="K967" s="156" t="e">
        <f>IF(#REF!&gt;0,#REF!,J1022)</f>
        <v>#REF!</v>
      </c>
      <c r="L967" s="156" t="e">
        <f>IF(#REF!&gt;0,#REF!,K1022)</f>
        <v>#REF!</v>
      </c>
      <c r="M967" s="156" t="e">
        <f>IF(#REF!&gt;0,#REF!,L1022)</f>
        <v>#REF!</v>
      </c>
      <c r="N967" s="156" t="e">
        <f>IF(#REF!&gt;0,#REF!,M1022)</f>
        <v>#REF!</v>
      </c>
      <c r="O967" s="156" t="e">
        <f>IF(#REF!&gt;0,#REF!,N1022)</f>
        <v>#REF!</v>
      </c>
      <c r="P967" s="156" t="e">
        <f>IF(#REF!&gt;0,#REF!,O1022)</f>
        <v>#REF!</v>
      </c>
      <c r="Q967" s="156" t="e">
        <f>IF(#REF!&gt;0,#REF!,P1022)</f>
        <v>#REF!</v>
      </c>
      <c r="R967" s="156" t="e">
        <f>IF(#REF!&gt;0,#REF!,Q1022)</f>
        <v>#REF!</v>
      </c>
      <c r="S967" s="156" t="e">
        <f>IF(#REF!&gt;0,#REF!,R1022)</f>
        <v>#REF!</v>
      </c>
    </row>
    <row r="968" spans="2:19" s="47" customFormat="1" ht="30" customHeight="1">
      <c r="B968" s="69" t="s">
        <v>151</v>
      </c>
      <c r="C968" s="70" t="s">
        <v>113</v>
      </c>
      <c r="D968" s="70" t="s">
        <v>113</v>
      </c>
      <c r="E968" s="83" t="s">
        <v>181</v>
      </c>
      <c r="F968" s="51"/>
      <c r="G968" s="156" t="e">
        <f>IF(#REF!&gt;0,#REF!,F1023)</f>
        <v>#REF!</v>
      </c>
      <c r="H968" s="156" t="e">
        <f>IF(#REF!&gt;0,#REF!,G1023)</f>
        <v>#REF!</v>
      </c>
      <c r="I968" s="156" t="e">
        <f>IF(#REF!&gt;0,#REF!,H1023)</f>
        <v>#REF!</v>
      </c>
      <c r="J968" s="156" t="e">
        <f>IF(#REF!&gt;0,#REF!,I1023)</f>
        <v>#REF!</v>
      </c>
      <c r="K968" s="156" t="e">
        <f>IF(#REF!&gt;0,#REF!,J1023)</f>
        <v>#REF!</v>
      </c>
      <c r="L968" s="156" t="e">
        <f>IF(#REF!&gt;0,#REF!,K1023)</f>
        <v>#REF!</v>
      </c>
      <c r="M968" s="156" t="e">
        <f>IF(#REF!&gt;0,#REF!,L1023)</f>
        <v>#REF!</v>
      </c>
      <c r="N968" s="156" t="e">
        <f>IF(#REF!&gt;0,#REF!,M1023)</f>
        <v>#REF!</v>
      </c>
      <c r="O968" s="156" t="e">
        <f>IF(#REF!&gt;0,#REF!,N1023)</f>
        <v>#REF!</v>
      </c>
      <c r="P968" s="156" t="e">
        <f>IF(#REF!&gt;0,#REF!,O1023)</f>
        <v>#REF!</v>
      </c>
      <c r="Q968" s="156" t="e">
        <f>IF(#REF!&gt;0,#REF!,P1023)</f>
        <v>#REF!</v>
      </c>
      <c r="R968" s="156" t="e">
        <f>IF(#REF!&gt;0,#REF!,Q1023)</f>
        <v>#REF!</v>
      </c>
      <c r="S968" s="156" t="e">
        <f>IF(#REF!&gt;0,#REF!,R1023)</f>
        <v>#REF!</v>
      </c>
    </row>
    <row r="969" spans="2:19" s="47" customFormat="1" ht="30" customHeight="1">
      <c r="B969" s="69" t="s">
        <v>152</v>
      </c>
      <c r="C969" s="70" t="s">
        <v>113</v>
      </c>
      <c r="D969" s="70" t="s">
        <v>113</v>
      </c>
      <c r="E969" s="83" t="s">
        <v>182</v>
      </c>
      <c r="F969" s="51"/>
      <c r="G969" s="156" t="e">
        <f>IF(#REF!&gt;0,#REF!,F1024)</f>
        <v>#REF!</v>
      </c>
      <c r="H969" s="156" t="e">
        <f>IF(#REF!&gt;0,#REF!,G1024)</f>
        <v>#REF!</v>
      </c>
      <c r="I969" s="156" t="e">
        <f>IF(#REF!&gt;0,#REF!,H1024)</f>
        <v>#REF!</v>
      </c>
      <c r="J969" s="156" t="e">
        <f>IF(#REF!&gt;0,#REF!,I1024)</f>
        <v>#REF!</v>
      </c>
      <c r="K969" s="156" t="e">
        <f>IF(#REF!&gt;0,#REF!,J1024)</f>
        <v>#REF!</v>
      </c>
      <c r="L969" s="156" t="e">
        <f>IF(#REF!&gt;0,#REF!,K1024)</f>
        <v>#REF!</v>
      </c>
      <c r="M969" s="156" t="e">
        <f>IF(#REF!&gt;0,#REF!,L1024)</f>
        <v>#REF!</v>
      </c>
      <c r="N969" s="156" t="e">
        <f>IF(#REF!&gt;0,#REF!,M1024)</f>
        <v>#REF!</v>
      </c>
      <c r="O969" s="156" t="e">
        <f>IF(#REF!&gt;0,#REF!,N1024)</f>
        <v>#REF!</v>
      </c>
      <c r="P969" s="156" t="e">
        <f>IF(#REF!&gt;0,#REF!,O1024)</f>
        <v>#REF!</v>
      </c>
      <c r="Q969" s="156" t="e">
        <f>IF(#REF!&gt;0,#REF!,P1024)</f>
        <v>#REF!</v>
      </c>
      <c r="R969" s="156" t="e">
        <f>IF(#REF!&gt;0,#REF!,Q1024)</f>
        <v>#REF!</v>
      </c>
      <c r="S969" s="156" t="e">
        <f>IF(#REF!&gt;0,#REF!,R1024)</f>
        <v>#REF!</v>
      </c>
    </row>
    <row r="970" spans="2:19" s="47" customFormat="1" ht="30" customHeight="1">
      <c r="B970" s="69" t="s">
        <v>153</v>
      </c>
      <c r="C970" s="70" t="s">
        <v>113</v>
      </c>
      <c r="D970" s="70" t="s">
        <v>113</v>
      </c>
      <c r="E970" s="83" t="s">
        <v>182</v>
      </c>
      <c r="F970" s="51"/>
      <c r="G970" s="156" t="e">
        <f>IF(#REF!&gt;0,#REF!,F1025)</f>
        <v>#REF!</v>
      </c>
      <c r="H970" s="156" t="e">
        <f>IF(#REF!&gt;0,#REF!,G1025)</f>
        <v>#REF!</v>
      </c>
      <c r="I970" s="156" t="e">
        <f>IF(#REF!&gt;0,#REF!,H1025)</f>
        <v>#REF!</v>
      </c>
      <c r="J970" s="156" t="e">
        <f>IF(#REF!&gt;0,#REF!,I1025)</f>
        <v>#REF!</v>
      </c>
      <c r="K970" s="156" t="e">
        <f>IF(#REF!&gt;0,#REF!,J1025)</f>
        <v>#REF!</v>
      </c>
      <c r="L970" s="156" t="e">
        <f>IF(#REF!&gt;0,#REF!,K1025)</f>
        <v>#REF!</v>
      </c>
      <c r="M970" s="156" t="e">
        <f>IF(#REF!&gt;0,#REF!,L1025)</f>
        <v>#REF!</v>
      </c>
      <c r="N970" s="156" t="e">
        <f>IF(#REF!&gt;0,#REF!,M1025)</f>
        <v>#REF!</v>
      </c>
      <c r="O970" s="156" t="e">
        <f>IF(#REF!&gt;0,#REF!,N1025)</f>
        <v>#REF!</v>
      </c>
      <c r="P970" s="156" t="e">
        <f>IF(#REF!&gt;0,#REF!,O1025)</f>
        <v>#REF!</v>
      </c>
      <c r="Q970" s="156" t="e">
        <f>IF(#REF!&gt;0,#REF!,P1025)</f>
        <v>#REF!</v>
      </c>
      <c r="R970" s="156" t="e">
        <f>IF(#REF!&gt;0,#REF!,Q1025)</f>
        <v>#REF!</v>
      </c>
      <c r="S970" s="156" t="e">
        <f>IF(#REF!&gt;0,#REF!,R1025)</f>
        <v>#REF!</v>
      </c>
    </row>
    <row r="971" spans="2:19" s="47" customFormat="1" ht="30" customHeight="1">
      <c r="B971" s="69" t="s">
        <v>125</v>
      </c>
      <c r="C971" s="70" t="s">
        <v>114</v>
      </c>
      <c r="D971" s="70" t="s">
        <v>114</v>
      </c>
      <c r="E971" s="83" t="s">
        <v>184</v>
      </c>
      <c r="F971" s="51"/>
      <c r="G971" s="156" t="e">
        <f>IF(#REF!&gt;0,#REF!,F1026)</f>
        <v>#REF!</v>
      </c>
      <c r="H971" s="156" t="e">
        <f>IF(#REF!&gt;0,#REF!,G1026)</f>
        <v>#REF!</v>
      </c>
      <c r="I971" s="156" t="e">
        <f>IF(#REF!&gt;0,#REF!,H1026)</f>
        <v>#REF!</v>
      </c>
      <c r="J971" s="156" t="e">
        <f>IF(#REF!&gt;0,#REF!,I1026)</f>
        <v>#REF!</v>
      </c>
      <c r="K971" s="156" t="e">
        <f>IF(#REF!&gt;0,#REF!,J1026)</f>
        <v>#REF!</v>
      </c>
      <c r="L971" s="156" t="e">
        <f>IF(#REF!&gt;0,#REF!,K1026)</f>
        <v>#REF!</v>
      </c>
      <c r="M971" s="156" t="e">
        <f>IF(#REF!&gt;0,#REF!,L1026)</f>
        <v>#REF!</v>
      </c>
      <c r="N971" s="156" t="e">
        <f>IF(#REF!&gt;0,#REF!,M1026)</f>
        <v>#REF!</v>
      </c>
      <c r="O971" s="156" t="e">
        <f>IF(#REF!&gt;0,#REF!,N1026)</f>
        <v>#REF!</v>
      </c>
      <c r="P971" s="156" t="e">
        <f>IF(#REF!&gt;0,#REF!,O1026)</f>
        <v>#REF!</v>
      </c>
      <c r="Q971" s="156" t="e">
        <f>IF(#REF!&gt;0,#REF!,P1026)</f>
        <v>#REF!</v>
      </c>
      <c r="R971" s="156" t="e">
        <f>IF(#REF!&gt;0,#REF!,Q1026)</f>
        <v>#REF!</v>
      </c>
      <c r="S971" s="156" t="e">
        <f>IF(#REF!&gt;0,#REF!,R1026)</f>
        <v>#REF!</v>
      </c>
    </row>
    <row r="972" spans="2:19" s="47" customFormat="1" ht="30" customHeight="1">
      <c r="B972" s="69" t="s">
        <v>154</v>
      </c>
      <c r="C972" s="70" t="s">
        <v>114</v>
      </c>
      <c r="D972" s="70" t="s">
        <v>114</v>
      </c>
      <c r="E972" s="83" t="s">
        <v>183</v>
      </c>
      <c r="F972" s="51"/>
      <c r="G972" s="156" t="e">
        <f>IF(#REF!&gt;0,#REF!,F1027)</f>
        <v>#REF!</v>
      </c>
      <c r="H972" s="156" t="e">
        <f>IF(#REF!&gt;0,#REF!,G1027)</f>
        <v>#REF!</v>
      </c>
      <c r="I972" s="156" t="e">
        <f>IF(#REF!&gt;0,#REF!,H1027)</f>
        <v>#REF!</v>
      </c>
      <c r="J972" s="156" t="e">
        <f>IF(#REF!&gt;0,#REF!,I1027)</f>
        <v>#REF!</v>
      </c>
      <c r="K972" s="156" t="e">
        <f>IF(#REF!&gt;0,#REF!,J1027)</f>
        <v>#REF!</v>
      </c>
      <c r="L972" s="156" t="e">
        <f>IF(#REF!&gt;0,#REF!,K1027)</f>
        <v>#REF!</v>
      </c>
      <c r="M972" s="156" t="e">
        <f>IF(#REF!&gt;0,#REF!,L1027)</f>
        <v>#REF!</v>
      </c>
      <c r="N972" s="156" t="e">
        <f>IF(#REF!&gt;0,#REF!,M1027)</f>
        <v>#REF!</v>
      </c>
      <c r="O972" s="156" t="e">
        <f>IF(#REF!&gt;0,#REF!,N1027)</f>
        <v>#REF!</v>
      </c>
      <c r="P972" s="156" t="e">
        <f>IF(#REF!&gt;0,#REF!,O1027)</f>
        <v>#REF!</v>
      </c>
      <c r="Q972" s="156" t="e">
        <f>IF(#REF!&gt;0,#REF!,P1027)</f>
        <v>#REF!</v>
      </c>
      <c r="R972" s="156" t="e">
        <f>IF(#REF!&gt;0,#REF!,Q1027)</f>
        <v>#REF!</v>
      </c>
      <c r="S972" s="156" t="e">
        <f>IF(#REF!&gt;0,#REF!,R1027)</f>
        <v>#REF!</v>
      </c>
    </row>
    <row r="973" spans="2:19" s="47" customFormat="1" ht="30" customHeight="1">
      <c r="B973" s="69" t="s">
        <v>143</v>
      </c>
      <c r="C973" s="70" t="s">
        <v>114</v>
      </c>
      <c r="D973" s="70" t="s">
        <v>114</v>
      </c>
      <c r="E973" s="83" t="s">
        <v>184</v>
      </c>
      <c r="F973" s="51"/>
      <c r="G973" s="156" t="e">
        <f>IF(#REF!&gt;0,#REF!,F1028)</f>
        <v>#REF!</v>
      </c>
      <c r="H973" s="156" t="e">
        <f>IF(#REF!&gt;0,#REF!,G1028)</f>
        <v>#REF!</v>
      </c>
      <c r="I973" s="156" t="e">
        <f>IF(#REF!&gt;0,#REF!,H1028)</f>
        <v>#REF!</v>
      </c>
      <c r="J973" s="156" t="e">
        <f>IF(#REF!&gt;0,#REF!,I1028)</f>
        <v>#REF!</v>
      </c>
      <c r="K973" s="156" t="e">
        <f>IF(#REF!&gt;0,#REF!,J1028)</f>
        <v>#REF!</v>
      </c>
      <c r="L973" s="156" t="e">
        <f>IF(#REF!&gt;0,#REF!,K1028)</f>
        <v>#REF!</v>
      </c>
      <c r="M973" s="156" t="e">
        <f>IF(#REF!&gt;0,#REF!,L1028)</f>
        <v>#REF!</v>
      </c>
      <c r="N973" s="156" t="e">
        <f>IF(#REF!&gt;0,#REF!,M1028)</f>
        <v>#REF!</v>
      </c>
      <c r="O973" s="156" t="e">
        <f>IF(#REF!&gt;0,#REF!,N1028)</f>
        <v>#REF!</v>
      </c>
      <c r="P973" s="156" t="e">
        <f>IF(#REF!&gt;0,#REF!,O1028)</f>
        <v>#REF!</v>
      </c>
      <c r="Q973" s="156" t="e">
        <f>IF(#REF!&gt;0,#REF!,P1028)</f>
        <v>#REF!</v>
      </c>
      <c r="R973" s="156" t="e">
        <f>IF(#REF!&gt;0,#REF!,Q1028)</f>
        <v>#REF!</v>
      </c>
      <c r="S973" s="156" t="e">
        <f>IF(#REF!&gt;0,#REF!,R1028)</f>
        <v>#REF!</v>
      </c>
    </row>
    <row r="974" spans="2:19" s="47" customFormat="1" ht="30" customHeight="1">
      <c r="B974" s="69" t="s">
        <v>155</v>
      </c>
      <c r="C974" s="70" t="s">
        <v>114</v>
      </c>
      <c r="D974" s="70" t="s">
        <v>114</v>
      </c>
      <c r="E974" s="83" t="s">
        <v>184</v>
      </c>
      <c r="F974" s="51"/>
      <c r="G974" s="156" t="e">
        <f>IF(#REF!&gt;0,#REF!,F1029)</f>
        <v>#REF!</v>
      </c>
      <c r="H974" s="156" t="e">
        <f>IF(#REF!&gt;0,#REF!,G1029)</f>
        <v>#REF!</v>
      </c>
      <c r="I974" s="156" t="e">
        <f>IF(#REF!&gt;0,#REF!,H1029)</f>
        <v>#REF!</v>
      </c>
      <c r="J974" s="156" t="e">
        <f>IF(#REF!&gt;0,#REF!,I1029)</f>
        <v>#REF!</v>
      </c>
      <c r="K974" s="156" t="e">
        <f>IF(#REF!&gt;0,#REF!,J1029)</f>
        <v>#REF!</v>
      </c>
      <c r="L974" s="156" t="e">
        <f>IF(#REF!&gt;0,#REF!,K1029)</f>
        <v>#REF!</v>
      </c>
      <c r="M974" s="156" t="e">
        <f>IF(#REF!&gt;0,#REF!,L1029)</f>
        <v>#REF!</v>
      </c>
      <c r="N974" s="156" t="e">
        <f>IF(#REF!&gt;0,#REF!,M1029)</f>
        <v>#REF!</v>
      </c>
      <c r="O974" s="156" t="e">
        <f>IF(#REF!&gt;0,#REF!,N1029)</f>
        <v>#REF!</v>
      </c>
      <c r="P974" s="156" t="e">
        <f>IF(#REF!&gt;0,#REF!,O1029)</f>
        <v>#REF!</v>
      </c>
      <c r="Q974" s="156" t="e">
        <f>IF(#REF!&gt;0,#REF!,P1029)</f>
        <v>#REF!</v>
      </c>
      <c r="R974" s="156" t="e">
        <f>IF(#REF!&gt;0,#REF!,Q1029)</f>
        <v>#REF!</v>
      </c>
      <c r="S974" s="156" t="e">
        <f>IF(#REF!&gt;0,#REF!,R1029)</f>
        <v>#REF!</v>
      </c>
    </row>
    <row r="975" spans="2:19" s="47" customFormat="1" ht="30" customHeight="1">
      <c r="B975" s="69" t="s">
        <v>156</v>
      </c>
      <c r="C975" s="70" t="s">
        <v>114</v>
      </c>
      <c r="D975" s="70" t="s">
        <v>114</v>
      </c>
      <c r="E975" s="83" t="s">
        <v>185</v>
      </c>
      <c r="F975" s="51"/>
      <c r="G975" s="156" t="e">
        <f>IF(#REF!&gt;0,#REF!,F1030)</f>
        <v>#REF!</v>
      </c>
      <c r="H975" s="156" t="e">
        <f>IF(#REF!&gt;0,#REF!,G1030)</f>
        <v>#REF!</v>
      </c>
      <c r="I975" s="156" t="e">
        <f>IF(#REF!&gt;0,#REF!,H1030)</f>
        <v>#REF!</v>
      </c>
      <c r="J975" s="156" t="e">
        <f>IF(#REF!&gt;0,#REF!,I1030)</f>
        <v>#REF!</v>
      </c>
      <c r="K975" s="156" t="e">
        <f>IF(#REF!&gt;0,#REF!,J1030)</f>
        <v>#REF!</v>
      </c>
      <c r="L975" s="156" t="e">
        <f>IF(#REF!&gt;0,#REF!,K1030)</f>
        <v>#REF!</v>
      </c>
      <c r="M975" s="156" t="e">
        <f>IF(#REF!&gt;0,#REF!,L1030)</f>
        <v>#REF!</v>
      </c>
      <c r="N975" s="156" t="e">
        <f>IF(#REF!&gt;0,#REF!,M1030)</f>
        <v>#REF!</v>
      </c>
      <c r="O975" s="156" t="e">
        <f>IF(#REF!&gt;0,#REF!,N1030)</f>
        <v>#REF!</v>
      </c>
      <c r="P975" s="156" t="e">
        <f>IF(#REF!&gt;0,#REF!,O1030)</f>
        <v>#REF!</v>
      </c>
      <c r="Q975" s="156" t="e">
        <f>IF(#REF!&gt;0,#REF!,P1030)</f>
        <v>#REF!</v>
      </c>
      <c r="R975" s="156" t="e">
        <f>IF(#REF!&gt;0,#REF!,Q1030)</f>
        <v>#REF!</v>
      </c>
      <c r="S975" s="156" t="e">
        <f>IF(#REF!&gt;0,#REF!,R1030)</f>
        <v>#REF!</v>
      </c>
    </row>
    <row r="976" spans="2:19" s="47" customFormat="1" ht="30" customHeight="1">
      <c r="B976" s="69" t="s">
        <v>157</v>
      </c>
      <c r="C976" s="70" t="s">
        <v>114</v>
      </c>
      <c r="D976" s="70" t="s">
        <v>114</v>
      </c>
      <c r="E976" s="83" t="s">
        <v>185</v>
      </c>
      <c r="F976" s="51"/>
      <c r="G976" s="156" t="e">
        <f>IF(#REF!&gt;0,#REF!,F1031)</f>
        <v>#REF!</v>
      </c>
      <c r="H976" s="156" t="e">
        <f>IF(#REF!&gt;0,#REF!,G1031)</f>
        <v>#REF!</v>
      </c>
      <c r="I976" s="156" t="e">
        <f>IF(#REF!&gt;0,#REF!,H1031)</f>
        <v>#REF!</v>
      </c>
      <c r="J976" s="156" t="e">
        <f>IF(#REF!&gt;0,#REF!,I1031)</f>
        <v>#REF!</v>
      </c>
      <c r="K976" s="156" t="e">
        <f>IF(#REF!&gt;0,#REF!,J1031)</f>
        <v>#REF!</v>
      </c>
      <c r="L976" s="156" t="e">
        <f>IF(#REF!&gt;0,#REF!,K1031)</f>
        <v>#REF!</v>
      </c>
      <c r="M976" s="156" t="e">
        <f>IF(#REF!&gt;0,#REF!,L1031)</f>
        <v>#REF!</v>
      </c>
      <c r="N976" s="156" t="e">
        <f>IF(#REF!&gt;0,#REF!,M1031)</f>
        <v>#REF!</v>
      </c>
      <c r="O976" s="156" t="e">
        <f>IF(#REF!&gt;0,#REF!,N1031)</f>
        <v>#REF!</v>
      </c>
      <c r="P976" s="156" t="e">
        <f>IF(#REF!&gt;0,#REF!,O1031)</f>
        <v>#REF!</v>
      </c>
      <c r="Q976" s="156" t="e">
        <f>IF(#REF!&gt;0,#REF!,P1031)</f>
        <v>#REF!</v>
      </c>
      <c r="R976" s="156" t="e">
        <f>IF(#REF!&gt;0,#REF!,Q1031)</f>
        <v>#REF!</v>
      </c>
      <c r="S976" s="156" t="e">
        <f>IF(#REF!&gt;0,#REF!,R1031)</f>
        <v>#REF!</v>
      </c>
    </row>
    <row r="977" spans="2:19" s="47" customFormat="1" ht="30" customHeight="1">
      <c r="B977" s="69" t="s">
        <v>158</v>
      </c>
      <c r="C977" s="70" t="s">
        <v>114</v>
      </c>
      <c r="D977" s="70" t="s">
        <v>114</v>
      </c>
      <c r="E977" s="83" t="s">
        <v>183</v>
      </c>
      <c r="F977" s="51"/>
      <c r="G977" s="156" t="e">
        <f>IF(#REF!&gt;0,#REF!,F1032)</f>
        <v>#REF!</v>
      </c>
      <c r="H977" s="156" t="e">
        <f>IF(#REF!&gt;0,#REF!,G1032)</f>
        <v>#REF!</v>
      </c>
      <c r="I977" s="156" t="e">
        <f>IF(#REF!&gt;0,#REF!,H1032)</f>
        <v>#REF!</v>
      </c>
      <c r="J977" s="156" t="e">
        <f>IF(#REF!&gt;0,#REF!,I1032)</f>
        <v>#REF!</v>
      </c>
      <c r="K977" s="156" t="e">
        <f>IF(#REF!&gt;0,#REF!,J1032)</f>
        <v>#REF!</v>
      </c>
      <c r="L977" s="156" t="e">
        <f>IF(#REF!&gt;0,#REF!,K1032)</f>
        <v>#REF!</v>
      </c>
      <c r="M977" s="156" t="e">
        <f>IF(#REF!&gt;0,#REF!,L1032)</f>
        <v>#REF!</v>
      </c>
      <c r="N977" s="156" t="e">
        <f>IF(#REF!&gt;0,#REF!,M1032)</f>
        <v>#REF!</v>
      </c>
      <c r="O977" s="156" t="e">
        <f>IF(#REF!&gt;0,#REF!,N1032)</f>
        <v>#REF!</v>
      </c>
      <c r="P977" s="156" t="e">
        <f>IF(#REF!&gt;0,#REF!,O1032)</f>
        <v>#REF!</v>
      </c>
      <c r="Q977" s="156" t="e">
        <f>IF(#REF!&gt;0,#REF!,P1032)</f>
        <v>#REF!</v>
      </c>
      <c r="R977" s="156" t="e">
        <f>IF(#REF!&gt;0,#REF!,Q1032)</f>
        <v>#REF!</v>
      </c>
      <c r="S977" s="156" t="e">
        <f>IF(#REF!&gt;0,#REF!,R1032)</f>
        <v>#REF!</v>
      </c>
    </row>
    <row r="978" spans="2:19" s="47" customFormat="1" ht="30" customHeight="1">
      <c r="B978" s="69" t="s">
        <v>159</v>
      </c>
      <c r="C978" s="70" t="s">
        <v>114</v>
      </c>
      <c r="D978" s="70" t="s">
        <v>114</v>
      </c>
      <c r="E978" s="83" t="s">
        <v>185</v>
      </c>
      <c r="F978" s="51"/>
      <c r="G978" s="156" t="e">
        <f>IF(#REF!&gt;0,#REF!,F1033)</f>
        <v>#REF!</v>
      </c>
      <c r="H978" s="156" t="e">
        <f>IF(#REF!&gt;0,#REF!,G1033)</f>
        <v>#REF!</v>
      </c>
      <c r="I978" s="156" t="e">
        <f>IF(#REF!&gt;0,#REF!,H1033)</f>
        <v>#REF!</v>
      </c>
      <c r="J978" s="156" t="e">
        <f>IF(#REF!&gt;0,#REF!,I1033)</f>
        <v>#REF!</v>
      </c>
      <c r="K978" s="156" t="e">
        <f>IF(#REF!&gt;0,#REF!,J1033)</f>
        <v>#REF!</v>
      </c>
      <c r="L978" s="156" t="e">
        <f>IF(#REF!&gt;0,#REF!,K1033)</f>
        <v>#REF!</v>
      </c>
      <c r="M978" s="156" t="e">
        <f>IF(#REF!&gt;0,#REF!,L1033)</f>
        <v>#REF!</v>
      </c>
      <c r="N978" s="156" t="e">
        <f>IF(#REF!&gt;0,#REF!,M1033)</f>
        <v>#REF!</v>
      </c>
      <c r="O978" s="156" t="e">
        <f>IF(#REF!&gt;0,#REF!,N1033)</f>
        <v>#REF!</v>
      </c>
      <c r="P978" s="156" t="e">
        <f>IF(#REF!&gt;0,#REF!,O1033)</f>
        <v>#REF!</v>
      </c>
      <c r="Q978" s="156" t="e">
        <f>IF(#REF!&gt;0,#REF!,P1033)</f>
        <v>#REF!</v>
      </c>
      <c r="R978" s="156" t="e">
        <f>IF(#REF!&gt;0,#REF!,Q1033)</f>
        <v>#REF!</v>
      </c>
      <c r="S978" s="156" t="e">
        <f>IF(#REF!&gt;0,#REF!,R1033)</f>
        <v>#REF!</v>
      </c>
    </row>
    <row r="979" spans="2:19" s="47" customFormat="1" ht="30" customHeight="1">
      <c r="B979" s="69" t="s">
        <v>160</v>
      </c>
      <c r="C979" s="70" t="s">
        <v>114</v>
      </c>
      <c r="D979" s="70" t="s">
        <v>114</v>
      </c>
      <c r="E979" s="83" t="s">
        <v>185</v>
      </c>
      <c r="F979" s="51"/>
      <c r="G979" s="156" t="e">
        <f>IF(#REF!&gt;0,#REF!,F1034)</f>
        <v>#REF!</v>
      </c>
      <c r="H979" s="156" t="e">
        <f>IF(#REF!&gt;0,#REF!,G1034)</f>
        <v>#REF!</v>
      </c>
      <c r="I979" s="156" t="e">
        <f>IF(#REF!&gt;0,#REF!,H1034)</f>
        <v>#REF!</v>
      </c>
      <c r="J979" s="156" t="e">
        <f>IF(#REF!&gt;0,#REF!,I1034)</f>
        <v>#REF!</v>
      </c>
      <c r="K979" s="156" t="e">
        <f>IF(#REF!&gt;0,#REF!,J1034)</f>
        <v>#REF!</v>
      </c>
      <c r="L979" s="156" t="e">
        <f>IF(#REF!&gt;0,#REF!,K1034)</f>
        <v>#REF!</v>
      </c>
      <c r="M979" s="156" t="e">
        <f>IF(#REF!&gt;0,#REF!,L1034)</f>
        <v>#REF!</v>
      </c>
      <c r="N979" s="156" t="e">
        <f>IF(#REF!&gt;0,#REF!,M1034)</f>
        <v>#REF!</v>
      </c>
      <c r="O979" s="156" t="e">
        <f>IF(#REF!&gt;0,#REF!,N1034)</f>
        <v>#REF!</v>
      </c>
      <c r="P979" s="156" t="e">
        <f>IF(#REF!&gt;0,#REF!,O1034)</f>
        <v>#REF!</v>
      </c>
      <c r="Q979" s="156" t="e">
        <f>IF(#REF!&gt;0,#REF!,P1034)</f>
        <v>#REF!</v>
      </c>
      <c r="R979" s="156" t="e">
        <f>IF(#REF!&gt;0,#REF!,Q1034)</f>
        <v>#REF!</v>
      </c>
      <c r="S979" s="156" t="e">
        <f>IF(#REF!&gt;0,#REF!,R1034)</f>
        <v>#REF!</v>
      </c>
    </row>
    <row r="980" spans="2:19" s="47" customFormat="1" ht="30" customHeight="1">
      <c r="B980" s="69" t="s">
        <v>161</v>
      </c>
      <c r="C980" s="70" t="s">
        <v>114</v>
      </c>
      <c r="D980" s="70" t="s">
        <v>114</v>
      </c>
      <c r="E980" s="83" t="s">
        <v>184</v>
      </c>
      <c r="F980" s="51"/>
      <c r="G980" s="156" t="e">
        <f>IF(#REF!&gt;0,#REF!,F1035)</f>
        <v>#REF!</v>
      </c>
      <c r="H980" s="156" t="e">
        <f>IF(#REF!&gt;0,#REF!,G1035)</f>
        <v>#REF!</v>
      </c>
      <c r="I980" s="156" t="e">
        <f>IF(#REF!&gt;0,#REF!,H1035)</f>
        <v>#REF!</v>
      </c>
      <c r="J980" s="156" t="e">
        <f>IF(#REF!&gt;0,#REF!,I1035)</f>
        <v>#REF!</v>
      </c>
      <c r="K980" s="156" t="e">
        <f>IF(#REF!&gt;0,#REF!,J1035)</f>
        <v>#REF!</v>
      </c>
      <c r="L980" s="156" t="e">
        <f>IF(#REF!&gt;0,#REF!,K1035)</f>
        <v>#REF!</v>
      </c>
      <c r="M980" s="156" t="e">
        <f>IF(#REF!&gt;0,#REF!,L1035)</f>
        <v>#REF!</v>
      </c>
      <c r="N980" s="156" t="e">
        <f>IF(#REF!&gt;0,#REF!,M1035)</f>
        <v>#REF!</v>
      </c>
      <c r="O980" s="156" t="e">
        <f>IF(#REF!&gt;0,#REF!,N1035)</f>
        <v>#REF!</v>
      </c>
      <c r="P980" s="156" t="e">
        <f>IF(#REF!&gt;0,#REF!,O1035)</f>
        <v>#REF!</v>
      </c>
      <c r="Q980" s="156" t="e">
        <f>IF(#REF!&gt;0,#REF!,P1035)</f>
        <v>#REF!</v>
      </c>
      <c r="R980" s="156" t="e">
        <f>IF(#REF!&gt;0,#REF!,Q1035)</f>
        <v>#REF!</v>
      </c>
      <c r="S980" s="156" t="e">
        <f>IF(#REF!&gt;0,#REF!,R1035)</f>
        <v>#REF!</v>
      </c>
    </row>
    <row r="981" spans="2:19" s="47" customFormat="1" ht="30" customHeight="1">
      <c r="B981" s="69" t="s">
        <v>162</v>
      </c>
      <c r="C981" s="70" t="s">
        <v>114</v>
      </c>
      <c r="D981" s="70" t="s">
        <v>114</v>
      </c>
      <c r="E981" s="83" t="s">
        <v>185</v>
      </c>
      <c r="F981" s="51"/>
      <c r="G981" s="156" t="e">
        <f>IF(#REF!&gt;0,#REF!,F1036)</f>
        <v>#REF!</v>
      </c>
      <c r="H981" s="156" t="e">
        <f>IF(#REF!&gt;0,#REF!,G1036)</f>
        <v>#REF!</v>
      </c>
      <c r="I981" s="156" t="e">
        <f>IF(#REF!&gt;0,#REF!,H1036)</f>
        <v>#REF!</v>
      </c>
      <c r="J981" s="156" t="e">
        <f>IF(#REF!&gt;0,#REF!,I1036)</f>
        <v>#REF!</v>
      </c>
      <c r="K981" s="156" t="e">
        <f>IF(#REF!&gt;0,#REF!,J1036)</f>
        <v>#REF!</v>
      </c>
      <c r="L981" s="156" t="e">
        <f>IF(#REF!&gt;0,#REF!,K1036)</f>
        <v>#REF!</v>
      </c>
      <c r="M981" s="156" t="e">
        <f>IF(#REF!&gt;0,#REF!,L1036)</f>
        <v>#REF!</v>
      </c>
      <c r="N981" s="156" t="e">
        <f>IF(#REF!&gt;0,#REF!,M1036)</f>
        <v>#REF!</v>
      </c>
      <c r="O981" s="156" t="e">
        <f>IF(#REF!&gt;0,#REF!,N1036)</f>
        <v>#REF!</v>
      </c>
      <c r="P981" s="156" t="e">
        <f>IF(#REF!&gt;0,#REF!,O1036)</f>
        <v>#REF!</v>
      </c>
      <c r="Q981" s="156" t="e">
        <f>IF(#REF!&gt;0,#REF!,P1036)</f>
        <v>#REF!</v>
      </c>
      <c r="R981" s="156" t="e">
        <f>IF(#REF!&gt;0,#REF!,Q1036)</f>
        <v>#REF!</v>
      </c>
      <c r="S981" s="156" t="e">
        <f>IF(#REF!&gt;0,#REF!,R1036)</f>
        <v>#REF!</v>
      </c>
    </row>
    <row r="982" spans="2:19" ht="30" customHeight="1">
      <c r="B982" s="76"/>
    </row>
    <row r="983" spans="2:19" ht="30" customHeight="1">
      <c r="B983" s="5" t="s">
        <v>442</v>
      </c>
      <c r="G983" s="118" t="e">
        <f>#REF!-#REF!+1</f>
        <v>#REF!</v>
      </c>
      <c r="H983" s="118" t="e">
        <f>#REF!-#REF!+1</f>
        <v>#REF!</v>
      </c>
      <c r="I983" s="118" t="e">
        <f>#REF!-#REF!+1</f>
        <v>#REF!</v>
      </c>
      <c r="J983" s="118" t="e">
        <f>#REF!-#REF!+1</f>
        <v>#REF!</v>
      </c>
      <c r="K983" s="118" t="e">
        <f>#REF!-#REF!+1</f>
        <v>#REF!</v>
      </c>
      <c r="L983" s="118" t="e">
        <f>#REF!-#REF!+1</f>
        <v>#REF!</v>
      </c>
      <c r="M983" s="118" t="e">
        <f>#REF!-#REF!+1</f>
        <v>#REF!</v>
      </c>
      <c r="N983" s="118" t="e">
        <f>#REF!-#REF!+1</f>
        <v>#REF!</v>
      </c>
      <c r="O983" s="118" t="e">
        <f>#REF!-#REF!+1</f>
        <v>#REF!</v>
      </c>
      <c r="P983" s="118" t="e">
        <f>#REF!-#REF!+1</f>
        <v>#REF!</v>
      </c>
      <c r="Q983" s="118" t="e">
        <f>#REF!-#REF!+1</f>
        <v>#REF!</v>
      </c>
      <c r="R983" s="118" t="e">
        <f>#REF!-#REF!+1</f>
        <v>#REF!</v>
      </c>
      <c r="S983" s="118" t="e">
        <f>#REF!-#REF!+1</f>
        <v>#REF!</v>
      </c>
    </row>
    <row r="984" spans="2:19" ht="9.9499999999999993" customHeight="1">
      <c r="B984" s="76"/>
    </row>
    <row r="985" spans="2:19" s="8" customFormat="1" ht="30" customHeight="1">
      <c r="B985" s="6" t="s">
        <v>104</v>
      </c>
      <c r="C985" s="17" t="s">
        <v>105</v>
      </c>
      <c r="D985" s="17" t="s">
        <v>106</v>
      </c>
      <c r="E985" s="84" t="s">
        <v>170</v>
      </c>
      <c r="F985" s="7" t="s">
        <v>6</v>
      </c>
      <c r="G985" s="7" t="s">
        <v>7</v>
      </c>
      <c r="H985" s="7" t="s">
        <v>8</v>
      </c>
      <c r="I985" s="7" t="s">
        <v>9</v>
      </c>
      <c r="J985" s="7" t="s">
        <v>10</v>
      </c>
      <c r="K985" s="7" t="s">
        <v>11</v>
      </c>
      <c r="L985" s="7" t="s">
        <v>12</v>
      </c>
      <c r="M985" s="7" t="s">
        <v>13</v>
      </c>
      <c r="N985" s="7" t="s">
        <v>14</v>
      </c>
      <c r="O985" s="7" t="s">
        <v>15</v>
      </c>
      <c r="P985" s="7" t="s">
        <v>16</v>
      </c>
      <c r="Q985" s="7" t="s">
        <v>17</v>
      </c>
      <c r="R985" s="7" t="s">
        <v>18</v>
      </c>
      <c r="S985" s="7" t="s">
        <v>19</v>
      </c>
    </row>
    <row r="986" spans="2:19" s="47" customFormat="1" ht="30" customHeight="1">
      <c r="B986" s="69" t="s">
        <v>107</v>
      </c>
      <c r="C986" s="70" t="s">
        <v>110</v>
      </c>
      <c r="D986" s="70" t="s">
        <v>109</v>
      </c>
      <c r="E986" s="83" t="s">
        <v>171</v>
      </c>
      <c r="F986" s="51"/>
      <c r="G986" s="156" t="e">
        <f>IF(#REF!&gt;0,#REF!,F986)</f>
        <v>#REF!</v>
      </c>
      <c r="H986" s="156" t="e">
        <f>IF(#REF!&gt;0,#REF!,G986)</f>
        <v>#REF!</v>
      </c>
      <c r="I986" s="156" t="e">
        <f>IF(#REF!&gt;0,#REF!,H986)</f>
        <v>#REF!</v>
      </c>
      <c r="J986" s="156" t="e">
        <f>IF(#REF!&gt;0,#REF!,I986)</f>
        <v>#REF!</v>
      </c>
      <c r="K986" s="156" t="e">
        <f>IF(#REF!&gt;0,#REF!,J986)</f>
        <v>#REF!</v>
      </c>
      <c r="L986" s="156" t="e">
        <f>IF(#REF!&gt;0,#REF!,K986)</f>
        <v>#REF!</v>
      </c>
      <c r="M986" s="156" t="e">
        <f>IF(#REF!&gt;0,#REF!,L986)</f>
        <v>#REF!</v>
      </c>
      <c r="N986" s="156" t="e">
        <f>IF(#REF!&gt;0,#REF!,M986)</f>
        <v>#REF!</v>
      </c>
      <c r="O986" s="156" t="e">
        <f>IF(#REF!&gt;0,#REF!,N986)</f>
        <v>#REF!</v>
      </c>
      <c r="P986" s="156" t="e">
        <f>IF(#REF!&gt;0,#REF!,O986)</f>
        <v>#REF!</v>
      </c>
      <c r="Q986" s="156" t="e">
        <f>IF(#REF!&gt;0,#REF!,P986)</f>
        <v>#REF!</v>
      </c>
      <c r="R986" s="156" t="e">
        <f>IF(#REF!&gt;0,#REF!,Q986)</f>
        <v>#REF!</v>
      </c>
      <c r="S986" s="156" t="e">
        <f>IF(#REF!&gt;0,#REF!,R986)</f>
        <v>#REF!</v>
      </c>
    </row>
    <row r="987" spans="2:19" s="47" customFormat="1" ht="30" customHeight="1">
      <c r="B987" s="69" t="s">
        <v>108</v>
      </c>
      <c r="C987" s="70" t="s">
        <v>110</v>
      </c>
      <c r="D987" s="70" t="s">
        <v>109</v>
      </c>
      <c r="E987" s="83" t="s">
        <v>171</v>
      </c>
      <c r="F987" s="51"/>
      <c r="G987" s="156" t="e">
        <f>IF(#REF!&gt;0,#REF!,F987)</f>
        <v>#REF!</v>
      </c>
      <c r="H987" s="156" t="e">
        <f>IF(#REF!&gt;0,#REF!,G987)</f>
        <v>#REF!</v>
      </c>
      <c r="I987" s="156" t="e">
        <f>IF(#REF!&gt;0,#REF!,H987)</f>
        <v>#REF!</v>
      </c>
      <c r="J987" s="156" t="e">
        <f>IF(#REF!&gt;0,#REF!,I987)</f>
        <v>#REF!</v>
      </c>
      <c r="K987" s="156" t="e">
        <f>IF(#REF!&gt;0,#REF!,J987)</f>
        <v>#REF!</v>
      </c>
      <c r="L987" s="156" t="e">
        <f>IF(#REF!&gt;0,#REF!,K987)</f>
        <v>#REF!</v>
      </c>
      <c r="M987" s="156" t="e">
        <f>IF(#REF!&gt;0,#REF!,L987)</f>
        <v>#REF!</v>
      </c>
      <c r="N987" s="156" t="e">
        <f>IF(#REF!&gt;0,#REF!,M987)</f>
        <v>#REF!</v>
      </c>
      <c r="O987" s="156" t="e">
        <f>IF(#REF!&gt;0,#REF!,N987)</f>
        <v>#REF!</v>
      </c>
      <c r="P987" s="156" t="e">
        <f>IF(#REF!&gt;0,#REF!,O987)</f>
        <v>#REF!</v>
      </c>
      <c r="Q987" s="156" t="e">
        <f>IF(#REF!&gt;0,#REF!,P987)</f>
        <v>#REF!</v>
      </c>
      <c r="R987" s="156" t="e">
        <f>IF(#REF!&gt;0,#REF!,Q987)</f>
        <v>#REF!</v>
      </c>
      <c r="S987" s="156" t="e">
        <f>IF(#REF!&gt;0,#REF!,R987)</f>
        <v>#REF!</v>
      </c>
    </row>
    <row r="988" spans="2:19" s="47" customFormat="1" ht="30" customHeight="1">
      <c r="B988" s="87" t="s">
        <v>116</v>
      </c>
      <c r="C988" s="88" t="s">
        <v>110</v>
      </c>
      <c r="D988" s="88" t="s">
        <v>109</v>
      </c>
      <c r="E988" s="24"/>
      <c r="F988" s="51"/>
      <c r="G988" s="41"/>
      <c r="H988" s="41"/>
      <c r="I988" s="41"/>
      <c r="J988" s="41"/>
      <c r="K988" s="41"/>
      <c r="L988" s="41"/>
      <c r="M988" s="41"/>
      <c r="N988" s="41"/>
      <c r="O988" s="41"/>
      <c r="P988" s="41"/>
      <c r="Q988" s="41"/>
      <c r="R988" s="41"/>
      <c r="S988" s="41"/>
    </row>
    <row r="989" spans="2:19" s="47" customFormat="1" ht="30" customHeight="1">
      <c r="B989" s="69" t="s">
        <v>117</v>
      </c>
      <c r="C989" s="70" t="s">
        <v>110</v>
      </c>
      <c r="D989" s="70" t="s">
        <v>109</v>
      </c>
      <c r="E989" s="83" t="s">
        <v>172</v>
      </c>
      <c r="F989" s="51"/>
      <c r="G989" s="156" t="e">
        <f>IF(#REF!&gt;0,#REF!,F989)</f>
        <v>#REF!</v>
      </c>
      <c r="H989" s="156" t="e">
        <f>IF(#REF!&gt;0,#REF!,G989)</f>
        <v>#REF!</v>
      </c>
      <c r="I989" s="156" t="e">
        <f>IF(#REF!&gt;0,#REF!,H989)</f>
        <v>#REF!</v>
      </c>
      <c r="J989" s="156" t="e">
        <f>IF(#REF!&gt;0,#REF!,I989)</f>
        <v>#REF!</v>
      </c>
      <c r="K989" s="156" t="e">
        <f>IF(#REF!&gt;0,#REF!,J989)</f>
        <v>#REF!</v>
      </c>
      <c r="L989" s="156" t="e">
        <f>IF(#REF!&gt;0,#REF!,K989)</f>
        <v>#REF!</v>
      </c>
      <c r="M989" s="156" t="e">
        <f>IF(#REF!&gt;0,#REF!,L989)</f>
        <v>#REF!</v>
      </c>
      <c r="N989" s="156" t="e">
        <f>IF(#REF!&gt;0,#REF!,M989)</f>
        <v>#REF!</v>
      </c>
      <c r="O989" s="156" t="e">
        <f>IF(#REF!&gt;0,#REF!,N989)</f>
        <v>#REF!</v>
      </c>
      <c r="P989" s="156" t="e">
        <f>IF(#REF!&gt;0,#REF!,O989)</f>
        <v>#REF!</v>
      </c>
      <c r="Q989" s="156" t="e">
        <f>IF(#REF!&gt;0,#REF!,P989)</f>
        <v>#REF!</v>
      </c>
      <c r="R989" s="156" t="e">
        <f>IF(#REF!&gt;0,#REF!,Q989)</f>
        <v>#REF!</v>
      </c>
      <c r="S989" s="156" t="e">
        <f>IF(#REF!&gt;0,#REF!,R989)</f>
        <v>#REF!</v>
      </c>
    </row>
    <row r="990" spans="2:19" s="47" customFormat="1" ht="30" customHeight="1">
      <c r="B990" s="69" t="s">
        <v>118</v>
      </c>
      <c r="C990" s="70" t="s">
        <v>110</v>
      </c>
      <c r="D990" s="70" t="s">
        <v>109</v>
      </c>
      <c r="E990" s="83" t="s">
        <v>173</v>
      </c>
      <c r="F990" s="51"/>
      <c r="G990" s="156" t="e">
        <f>IF(#REF!&gt;0,#REF!,F990)</f>
        <v>#REF!</v>
      </c>
      <c r="H990" s="156" t="e">
        <f>IF(#REF!&gt;0,#REF!,G990)</f>
        <v>#REF!</v>
      </c>
      <c r="I990" s="156" t="e">
        <f>IF(#REF!&gt;0,#REF!,H990)</f>
        <v>#REF!</v>
      </c>
      <c r="J990" s="156" t="e">
        <f>IF(#REF!&gt;0,#REF!,I990)</f>
        <v>#REF!</v>
      </c>
      <c r="K990" s="156" t="e">
        <f>IF(#REF!&gt;0,#REF!,J990)</f>
        <v>#REF!</v>
      </c>
      <c r="L990" s="156" t="e">
        <f>IF(#REF!&gt;0,#REF!,K990)</f>
        <v>#REF!</v>
      </c>
      <c r="M990" s="156" t="e">
        <f>IF(#REF!&gt;0,#REF!,L990)</f>
        <v>#REF!</v>
      </c>
      <c r="N990" s="156" t="e">
        <f>IF(#REF!&gt;0,#REF!,M990)</f>
        <v>#REF!</v>
      </c>
      <c r="O990" s="156" t="e">
        <f>IF(#REF!&gt;0,#REF!,N990)</f>
        <v>#REF!</v>
      </c>
      <c r="P990" s="156" t="e">
        <f>IF(#REF!&gt;0,#REF!,O990)</f>
        <v>#REF!</v>
      </c>
      <c r="Q990" s="156" t="e">
        <f>IF(#REF!&gt;0,#REF!,P990)</f>
        <v>#REF!</v>
      </c>
      <c r="R990" s="156" t="e">
        <f>IF(#REF!&gt;0,#REF!,Q990)</f>
        <v>#REF!</v>
      </c>
      <c r="S990" s="156" t="e">
        <f>IF(#REF!&gt;0,#REF!,R990)</f>
        <v>#REF!</v>
      </c>
    </row>
    <row r="991" spans="2:19" s="47" customFormat="1" ht="30" customHeight="1">
      <c r="B991" s="69" t="s">
        <v>119</v>
      </c>
      <c r="C991" s="70" t="s">
        <v>110</v>
      </c>
      <c r="D991" s="70" t="s">
        <v>109</v>
      </c>
      <c r="E991" s="83" t="s">
        <v>171</v>
      </c>
      <c r="F991" s="51"/>
      <c r="G991" s="156" t="e">
        <f>IF(#REF!&gt;0,#REF!,F991)</f>
        <v>#REF!</v>
      </c>
      <c r="H991" s="156" t="e">
        <f>IF(#REF!&gt;0,#REF!,G991)</f>
        <v>#REF!</v>
      </c>
      <c r="I991" s="156" t="e">
        <f>IF(#REF!&gt;0,#REF!,H991)</f>
        <v>#REF!</v>
      </c>
      <c r="J991" s="156" t="e">
        <f>IF(#REF!&gt;0,#REF!,I991)</f>
        <v>#REF!</v>
      </c>
      <c r="K991" s="156" t="e">
        <f>IF(#REF!&gt;0,#REF!,J991)</f>
        <v>#REF!</v>
      </c>
      <c r="L991" s="156" t="e">
        <f>IF(#REF!&gt;0,#REF!,K991)</f>
        <v>#REF!</v>
      </c>
      <c r="M991" s="156" t="e">
        <f>IF(#REF!&gt;0,#REF!,L991)</f>
        <v>#REF!</v>
      </c>
      <c r="N991" s="156" t="e">
        <f>IF(#REF!&gt;0,#REF!,M991)</f>
        <v>#REF!</v>
      </c>
      <c r="O991" s="156" t="e">
        <f>IF(#REF!&gt;0,#REF!,N991)</f>
        <v>#REF!</v>
      </c>
      <c r="P991" s="156" t="e">
        <f>IF(#REF!&gt;0,#REF!,O991)</f>
        <v>#REF!</v>
      </c>
      <c r="Q991" s="156" t="e">
        <f>IF(#REF!&gt;0,#REF!,P991)</f>
        <v>#REF!</v>
      </c>
      <c r="R991" s="156" t="e">
        <f>IF(#REF!&gt;0,#REF!,Q991)</f>
        <v>#REF!</v>
      </c>
      <c r="S991" s="156" t="e">
        <f>IF(#REF!&gt;0,#REF!,R991)</f>
        <v>#REF!</v>
      </c>
    </row>
    <row r="992" spans="2:19" s="47" customFormat="1" ht="30" customHeight="1">
      <c r="B992" s="69" t="s">
        <v>120</v>
      </c>
      <c r="C992" s="70" t="s">
        <v>110</v>
      </c>
      <c r="D992" s="70" t="s">
        <v>109</v>
      </c>
      <c r="E992" s="83" t="s">
        <v>172</v>
      </c>
      <c r="F992" s="51"/>
      <c r="G992" s="156" t="e">
        <f>IF(#REF!&gt;0,#REF!,F992)</f>
        <v>#REF!</v>
      </c>
      <c r="H992" s="156" t="e">
        <f>IF(#REF!&gt;0,#REF!,G992)</f>
        <v>#REF!</v>
      </c>
      <c r="I992" s="156" t="e">
        <f>IF(#REF!&gt;0,#REF!,H992)</f>
        <v>#REF!</v>
      </c>
      <c r="J992" s="156" t="e">
        <f>IF(#REF!&gt;0,#REF!,I992)</f>
        <v>#REF!</v>
      </c>
      <c r="K992" s="156" t="e">
        <f>IF(#REF!&gt;0,#REF!,J992)</f>
        <v>#REF!</v>
      </c>
      <c r="L992" s="156" t="e">
        <f>IF(#REF!&gt;0,#REF!,K992)</f>
        <v>#REF!</v>
      </c>
      <c r="M992" s="156" t="e">
        <f>IF(#REF!&gt;0,#REF!,L992)</f>
        <v>#REF!</v>
      </c>
      <c r="N992" s="156" t="e">
        <f>IF(#REF!&gt;0,#REF!,M992)</f>
        <v>#REF!</v>
      </c>
      <c r="O992" s="156" t="e">
        <f>IF(#REF!&gt;0,#REF!,N992)</f>
        <v>#REF!</v>
      </c>
      <c r="P992" s="156" t="e">
        <f>IF(#REF!&gt;0,#REF!,O992)</f>
        <v>#REF!</v>
      </c>
      <c r="Q992" s="156" t="e">
        <f>IF(#REF!&gt;0,#REF!,P992)</f>
        <v>#REF!</v>
      </c>
      <c r="R992" s="156" t="e">
        <f>IF(#REF!&gt;0,#REF!,Q992)</f>
        <v>#REF!</v>
      </c>
      <c r="S992" s="156" t="e">
        <f>IF(#REF!&gt;0,#REF!,R992)</f>
        <v>#REF!</v>
      </c>
    </row>
    <row r="993" spans="2:19" s="47" customFormat="1" ht="30" customHeight="1">
      <c r="B993" s="69" t="s">
        <v>121</v>
      </c>
      <c r="C993" s="70" t="s">
        <v>110</v>
      </c>
      <c r="D993" s="70" t="s">
        <v>109</v>
      </c>
      <c r="E993" s="83" t="s">
        <v>173</v>
      </c>
      <c r="F993" s="51"/>
      <c r="G993" s="156" t="e">
        <f>IF(#REF!&gt;0,#REF!,F993)</f>
        <v>#REF!</v>
      </c>
      <c r="H993" s="156" t="e">
        <f>IF(#REF!&gt;0,#REF!,G993)</f>
        <v>#REF!</v>
      </c>
      <c r="I993" s="156" t="e">
        <f>IF(#REF!&gt;0,#REF!,H993)</f>
        <v>#REF!</v>
      </c>
      <c r="J993" s="156" t="e">
        <f>IF(#REF!&gt;0,#REF!,I993)</f>
        <v>#REF!</v>
      </c>
      <c r="K993" s="156" t="e">
        <f>IF(#REF!&gt;0,#REF!,J993)</f>
        <v>#REF!</v>
      </c>
      <c r="L993" s="156" t="e">
        <f>IF(#REF!&gt;0,#REF!,K993)</f>
        <v>#REF!</v>
      </c>
      <c r="M993" s="156" t="e">
        <f>IF(#REF!&gt;0,#REF!,L993)</f>
        <v>#REF!</v>
      </c>
      <c r="N993" s="156" t="e">
        <f>IF(#REF!&gt;0,#REF!,M993)</f>
        <v>#REF!</v>
      </c>
      <c r="O993" s="156" t="e">
        <f>IF(#REF!&gt;0,#REF!,N993)</f>
        <v>#REF!</v>
      </c>
      <c r="P993" s="156" t="e">
        <f>IF(#REF!&gt;0,#REF!,O993)</f>
        <v>#REF!</v>
      </c>
      <c r="Q993" s="156" t="e">
        <f>IF(#REF!&gt;0,#REF!,P993)</f>
        <v>#REF!</v>
      </c>
      <c r="R993" s="156" t="e">
        <f>IF(#REF!&gt;0,#REF!,Q993)</f>
        <v>#REF!</v>
      </c>
      <c r="S993" s="156" t="e">
        <f>IF(#REF!&gt;0,#REF!,R993)</f>
        <v>#REF!</v>
      </c>
    </row>
    <row r="994" spans="2:19" s="47" customFormat="1" ht="30" customHeight="1">
      <c r="B994" s="69" t="s">
        <v>122</v>
      </c>
      <c r="C994" s="70" t="s">
        <v>110</v>
      </c>
      <c r="D994" s="70" t="s">
        <v>109</v>
      </c>
      <c r="E994" s="83" t="s">
        <v>173</v>
      </c>
      <c r="F994" s="51"/>
      <c r="G994" s="156" t="e">
        <f>IF(#REF!&gt;0,#REF!,F994)</f>
        <v>#REF!</v>
      </c>
      <c r="H994" s="156" t="e">
        <f>IF(#REF!&gt;0,#REF!,G994)</f>
        <v>#REF!</v>
      </c>
      <c r="I994" s="156" t="e">
        <f>IF(#REF!&gt;0,#REF!,H994)</f>
        <v>#REF!</v>
      </c>
      <c r="J994" s="156" t="e">
        <f>IF(#REF!&gt;0,#REF!,I994)</f>
        <v>#REF!</v>
      </c>
      <c r="K994" s="156" t="e">
        <f>IF(#REF!&gt;0,#REF!,J994)</f>
        <v>#REF!</v>
      </c>
      <c r="L994" s="156" t="e">
        <f>IF(#REF!&gt;0,#REF!,K994)</f>
        <v>#REF!</v>
      </c>
      <c r="M994" s="156" t="e">
        <f>IF(#REF!&gt;0,#REF!,L994)</f>
        <v>#REF!</v>
      </c>
      <c r="N994" s="156" t="e">
        <f>IF(#REF!&gt;0,#REF!,M994)</f>
        <v>#REF!</v>
      </c>
      <c r="O994" s="156" t="e">
        <f>IF(#REF!&gt;0,#REF!,N994)</f>
        <v>#REF!</v>
      </c>
      <c r="P994" s="156" t="e">
        <f>IF(#REF!&gt;0,#REF!,O994)</f>
        <v>#REF!</v>
      </c>
      <c r="Q994" s="156" t="e">
        <f>IF(#REF!&gt;0,#REF!,P994)</f>
        <v>#REF!</v>
      </c>
      <c r="R994" s="156" t="e">
        <f>IF(#REF!&gt;0,#REF!,Q994)</f>
        <v>#REF!</v>
      </c>
      <c r="S994" s="156" t="e">
        <f>IF(#REF!&gt;0,#REF!,R994)</f>
        <v>#REF!</v>
      </c>
    </row>
    <row r="995" spans="2:19" s="47" customFormat="1" ht="30" customHeight="1">
      <c r="B995" s="69" t="s">
        <v>123</v>
      </c>
      <c r="C995" s="70" t="s">
        <v>110</v>
      </c>
      <c r="D995" s="70" t="s">
        <v>109</v>
      </c>
      <c r="E995" s="83" t="s">
        <v>171</v>
      </c>
      <c r="F995" s="51"/>
      <c r="G995" s="156" t="e">
        <f>IF(#REF!&gt;0,#REF!,F995)</f>
        <v>#REF!</v>
      </c>
      <c r="H995" s="156" t="e">
        <f>IF(#REF!&gt;0,#REF!,G995)</f>
        <v>#REF!</v>
      </c>
      <c r="I995" s="156" t="e">
        <f>IF(#REF!&gt;0,#REF!,H995)</f>
        <v>#REF!</v>
      </c>
      <c r="J995" s="156" t="e">
        <f>IF(#REF!&gt;0,#REF!,I995)</f>
        <v>#REF!</v>
      </c>
      <c r="K995" s="156" t="e">
        <f>IF(#REF!&gt;0,#REF!,J995)</f>
        <v>#REF!</v>
      </c>
      <c r="L995" s="156" t="e">
        <f>IF(#REF!&gt;0,#REF!,K995)</f>
        <v>#REF!</v>
      </c>
      <c r="M995" s="156" t="e">
        <f>IF(#REF!&gt;0,#REF!,L995)</f>
        <v>#REF!</v>
      </c>
      <c r="N995" s="156" t="e">
        <f>IF(#REF!&gt;0,#REF!,M995)</f>
        <v>#REF!</v>
      </c>
      <c r="O995" s="156" t="e">
        <f>IF(#REF!&gt;0,#REF!,N995)</f>
        <v>#REF!</v>
      </c>
      <c r="P995" s="156" t="e">
        <f>IF(#REF!&gt;0,#REF!,O995)</f>
        <v>#REF!</v>
      </c>
      <c r="Q995" s="156" t="e">
        <f>IF(#REF!&gt;0,#REF!,P995)</f>
        <v>#REF!</v>
      </c>
      <c r="R995" s="156" t="e">
        <f>IF(#REF!&gt;0,#REF!,Q995)</f>
        <v>#REF!</v>
      </c>
      <c r="S995" s="156" t="e">
        <f>IF(#REF!&gt;0,#REF!,R995)</f>
        <v>#REF!</v>
      </c>
    </row>
    <row r="996" spans="2:19" s="47" customFormat="1" ht="30" customHeight="1">
      <c r="B996" s="69" t="s">
        <v>124</v>
      </c>
      <c r="C996" s="70" t="s">
        <v>110</v>
      </c>
      <c r="D996" s="70" t="s">
        <v>109</v>
      </c>
      <c r="E996" s="83" t="s">
        <v>174</v>
      </c>
      <c r="F996" s="51"/>
      <c r="G996" s="156" t="e">
        <f>IF(#REF!&gt;0,#REF!,F996)</f>
        <v>#REF!</v>
      </c>
      <c r="H996" s="156" t="e">
        <f>IF(#REF!&gt;0,#REF!,G996)</f>
        <v>#REF!</v>
      </c>
      <c r="I996" s="156" t="e">
        <f>IF(#REF!&gt;0,#REF!,H996)</f>
        <v>#REF!</v>
      </c>
      <c r="J996" s="156" t="e">
        <f>IF(#REF!&gt;0,#REF!,I996)</f>
        <v>#REF!</v>
      </c>
      <c r="K996" s="156" t="e">
        <f>IF(#REF!&gt;0,#REF!,J996)</f>
        <v>#REF!</v>
      </c>
      <c r="L996" s="156" t="e">
        <f>IF(#REF!&gt;0,#REF!,K996)</f>
        <v>#REF!</v>
      </c>
      <c r="M996" s="156" t="e">
        <f>IF(#REF!&gt;0,#REF!,L996)</f>
        <v>#REF!</v>
      </c>
      <c r="N996" s="156" t="e">
        <f>IF(#REF!&gt;0,#REF!,M996)</f>
        <v>#REF!</v>
      </c>
      <c r="O996" s="156" t="e">
        <f>IF(#REF!&gt;0,#REF!,N996)</f>
        <v>#REF!</v>
      </c>
      <c r="P996" s="156" t="e">
        <f>IF(#REF!&gt;0,#REF!,O996)</f>
        <v>#REF!</v>
      </c>
      <c r="Q996" s="156" t="e">
        <f>IF(#REF!&gt;0,#REF!,P996)</f>
        <v>#REF!</v>
      </c>
      <c r="R996" s="156" t="e">
        <f>IF(#REF!&gt;0,#REF!,Q996)</f>
        <v>#REF!</v>
      </c>
      <c r="S996" s="156" t="e">
        <f>IF(#REF!&gt;0,#REF!,R996)</f>
        <v>#REF!</v>
      </c>
    </row>
    <row r="997" spans="2:19" s="47" customFormat="1" ht="30" customHeight="1">
      <c r="B997" s="69" t="s">
        <v>125</v>
      </c>
      <c r="C997" s="70" t="s">
        <v>110</v>
      </c>
      <c r="D997" s="70" t="s">
        <v>111</v>
      </c>
      <c r="E997" s="83" t="s">
        <v>175</v>
      </c>
      <c r="F997" s="51"/>
      <c r="G997" s="156" t="e">
        <f>IF(#REF!&gt;0,#REF!,F997)</f>
        <v>#REF!</v>
      </c>
      <c r="H997" s="156" t="e">
        <f>IF(#REF!&gt;0,#REF!,G997)</f>
        <v>#REF!</v>
      </c>
      <c r="I997" s="156" t="e">
        <f>IF(#REF!&gt;0,#REF!,H997)</f>
        <v>#REF!</v>
      </c>
      <c r="J997" s="156" t="e">
        <f>IF(#REF!&gt;0,#REF!,I997)</f>
        <v>#REF!</v>
      </c>
      <c r="K997" s="156" t="e">
        <f>IF(#REF!&gt;0,#REF!,J997)</f>
        <v>#REF!</v>
      </c>
      <c r="L997" s="156" t="e">
        <f>IF(#REF!&gt;0,#REF!,K997)</f>
        <v>#REF!</v>
      </c>
      <c r="M997" s="156" t="e">
        <f>IF(#REF!&gt;0,#REF!,L997)</f>
        <v>#REF!</v>
      </c>
      <c r="N997" s="156" t="e">
        <f>IF(#REF!&gt;0,#REF!,M997)</f>
        <v>#REF!</v>
      </c>
      <c r="O997" s="156" t="e">
        <f>IF(#REF!&gt;0,#REF!,N997)</f>
        <v>#REF!</v>
      </c>
      <c r="P997" s="156" t="e">
        <f>IF(#REF!&gt;0,#REF!,O997)</f>
        <v>#REF!</v>
      </c>
      <c r="Q997" s="156" t="e">
        <f>IF(#REF!&gt;0,#REF!,P997)</f>
        <v>#REF!</v>
      </c>
      <c r="R997" s="156" t="e">
        <f>IF(#REF!&gt;0,#REF!,Q997)</f>
        <v>#REF!</v>
      </c>
      <c r="S997" s="156" t="e">
        <f>IF(#REF!&gt;0,#REF!,R997)</f>
        <v>#REF!</v>
      </c>
    </row>
    <row r="998" spans="2:19" s="47" customFormat="1" ht="30" customHeight="1">
      <c r="B998" s="69" t="s">
        <v>126</v>
      </c>
      <c r="C998" s="70" t="s">
        <v>110</v>
      </c>
      <c r="D998" s="70" t="s">
        <v>111</v>
      </c>
      <c r="E998" s="83" t="s">
        <v>175</v>
      </c>
      <c r="F998" s="51"/>
      <c r="G998" s="156" t="e">
        <f>IF(#REF!&gt;0,#REF!,F998)</f>
        <v>#REF!</v>
      </c>
      <c r="H998" s="156" t="e">
        <f>IF(#REF!&gt;0,#REF!,G998)</f>
        <v>#REF!</v>
      </c>
      <c r="I998" s="156" t="e">
        <f>IF(#REF!&gt;0,#REF!,H998)</f>
        <v>#REF!</v>
      </c>
      <c r="J998" s="156" t="e">
        <f>IF(#REF!&gt;0,#REF!,I998)</f>
        <v>#REF!</v>
      </c>
      <c r="K998" s="156" t="e">
        <f>IF(#REF!&gt;0,#REF!,J998)</f>
        <v>#REF!</v>
      </c>
      <c r="L998" s="156" t="e">
        <f>IF(#REF!&gt;0,#REF!,K998)</f>
        <v>#REF!</v>
      </c>
      <c r="M998" s="156" t="e">
        <f>IF(#REF!&gt;0,#REF!,L998)</f>
        <v>#REF!</v>
      </c>
      <c r="N998" s="156" t="e">
        <f>IF(#REF!&gt;0,#REF!,M998)</f>
        <v>#REF!</v>
      </c>
      <c r="O998" s="156" t="e">
        <f>IF(#REF!&gt;0,#REF!,N998)</f>
        <v>#REF!</v>
      </c>
      <c r="P998" s="156" t="e">
        <f>IF(#REF!&gt;0,#REF!,O998)</f>
        <v>#REF!</v>
      </c>
      <c r="Q998" s="156" t="e">
        <f>IF(#REF!&gt;0,#REF!,P998)</f>
        <v>#REF!</v>
      </c>
      <c r="R998" s="156" t="e">
        <f>IF(#REF!&gt;0,#REF!,Q998)</f>
        <v>#REF!</v>
      </c>
      <c r="S998" s="156" t="e">
        <f>IF(#REF!&gt;0,#REF!,R998)</f>
        <v>#REF!</v>
      </c>
    </row>
    <row r="999" spans="2:19" s="47" customFormat="1" ht="30" customHeight="1">
      <c r="B999" s="69" t="s">
        <v>127</v>
      </c>
      <c r="C999" s="70" t="s">
        <v>110</v>
      </c>
      <c r="D999" s="70" t="s">
        <v>111</v>
      </c>
      <c r="E999" s="83" t="s">
        <v>176</v>
      </c>
      <c r="F999" s="51"/>
      <c r="G999" s="156" t="e">
        <f>IF(#REF!&gt;0,#REF!,F999)</f>
        <v>#REF!</v>
      </c>
      <c r="H999" s="156" t="e">
        <f>IF(#REF!&gt;0,#REF!,G999)</f>
        <v>#REF!</v>
      </c>
      <c r="I999" s="156" t="e">
        <f>IF(#REF!&gt;0,#REF!,H999)</f>
        <v>#REF!</v>
      </c>
      <c r="J999" s="156" t="e">
        <f>IF(#REF!&gt;0,#REF!,I999)</f>
        <v>#REF!</v>
      </c>
      <c r="K999" s="156" t="e">
        <f>IF(#REF!&gt;0,#REF!,J999)</f>
        <v>#REF!</v>
      </c>
      <c r="L999" s="156" t="e">
        <f>IF(#REF!&gt;0,#REF!,K999)</f>
        <v>#REF!</v>
      </c>
      <c r="M999" s="156" t="e">
        <f>IF(#REF!&gt;0,#REF!,L999)</f>
        <v>#REF!</v>
      </c>
      <c r="N999" s="156" t="e">
        <f>IF(#REF!&gt;0,#REF!,M999)</f>
        <v>#REF!</v>
      </c>
      <c r="O999" s="156" t="e">
        <f>IF(#REF!&gt;0,#REF!,N999)</f>
        <v>#REF!</v>
      </c>
      <c r="P999" s="156" t="e">
        <f>IF(#REF!&gt;0,#REF!,O999)</f>
        <v>#REF!</v>
      </c>
      <c r="Q999" s="156" t="e">
        <f>IF(#REF!&gt;0,#REF!,P999)</f>
        <v>#REF!</v>
      </c>
      <c r="R999" s="156" t="e">
        <f>IF(#REF!&gt;0,#REF!,Q999)</f>
        <v>#REF!</v>
      </c>
      <c r="S999" s="156" t="e">
        <f>IF(#REF!&gt;0,#REF!,R999)</f>
        <v>#REF!</v>
      </c>
    </row>
    <row r="1000" spans="2:19" s="47" customFormat="1" ht="30" customHeight="1">
      <c r="B1000" s="69" t="s">
        <v>128</v>
      </c>
      <c r="C1000" s="70" t="s">
        <v>110</v>
      </c>
      <c r="D1000" s="70" t="s">
        <v>111</v>
      </c>
      <c r="E1000" s="83" t="s">
        <v>177</v>
      </c>
      <c r="F1000" s="51"/>
      <c r="G1000" s="156" t="e">
        <f>IF(#REF!&gt;0,#REF!,F1000)</f>
        <v>#REF!</v>
      </c>
      <c r="H1000" s="156" t="e">
        <f>IF(#REF!&gt;0,#REF!,G1000)</f>
        <v>#REF!</v>
      </c>
      <c r="I1000" s="156" t="e">
        <f>IF(#REF!&gt;0,#REF!,H1000)</f>
        <v>#REF!</v>
      </c>
      <c r="J1000" s="156" t="e">
        <f>IF(#REF!&gt;0,#REF!,I1000)</f>
        <v>#REF!</v>
      </c>
      <c r="K1000" s="156" t="e">
        <f>IF(#REF!&gt;0,#REF!,J1000)</f>
        <v>#REF!</v>
      </c>
      <c r="L1000" s="156" t="e">
        <f>IF(#REF!&gt;0,#REF!,K1000)</f>
        <v>#REF!</v>
      </c>
      <c r="M1000" s="156" t="e">
        <f>IF(#REF!&gt;0,#REF!,L1000)</f>
        <v>#REF!</v>
      </c>
      <c r="N1000" s="156" t="e">
        <f>IF(#REF!&gt;0,#REF!,M1000)</f>
        <v>#REF!</v>
      </c>
      <c r="O1000" s="156" t="e">
        <f>IF(#REF!&gt;0,#REF!,N1000)</f>
        <v>#REF!</v>
      </c>
      <c r="P1000" s="156" t="e">
        <f>IF(#REF!&gt;0,#REF!,O1000)</f>
        <v>#REF!</v>
      </c>
      <c r="Q1000" s="156" t="e">
        <f>IF(#REF!&gt;0,#REF!,P1000)</f>
        <v>#REF!</v>
      </c>
      <c r="R1000" s="156" t="e">
        <f>IF(#REF!&gt;0,#REF!,Q1000)</f>
        <v>#REF!</v>
      </c>
      <c r="S1000" s="156" t="e">
        <f>IF(#REF!&gt;0,#REF!,R1000)</f>
        <v>#REF!</v>
      </c>
    </row>
    <row r="1001" spans="2:19" s="47" customFormat="1" ht="30" customHeight="1">
      <c r="B1001" s="69" t="s">
        <v>129</v>
      </c>
      <c r="C1001" s="70" t="s">
        <v>110</v>
      </c>
      <c r="D1001" s="70" t="s">
        <v>111</v>
      </c>
      <c r="E1001" s="83" t="s">
        <v>178</v>
      </c>
      <c r="F1001" s="51"/>
      <c r="G1001" s="156" t="e">
        <f>IF(#REF!&gt;0,#REF!,F1001)</f>
        <v>#REF!</v>
      </c>
      <c r="H1001" s="156" t="e">
        <f>IF(#REF!&gt;0,#REF!,G1001)</f>
        <v>#REF!</v>
      </c>
      <c r="I1001" s="156" t="e">
        <f>IF(#REF!&gt;0,#REF!,H1001)</f>
        <v>#REF!</v>
      </c>
      <c r="J1001" s="156" t="e">
        <f>IF(#REF!&gt;0,#REF!,I1001)</f>
        <v>#REF!</v>
      </c>
      <c r="K1001" s="156" t="e">
        <f>IF(#REF!&gt;0,#REF!,J1001)</f>
        <v>#REF!</v>
      </c>
      <c r="L1001" s="156" t="e">
        <f>IF(#REF!&gt;0,#REF!,K1001)</f>
        <v>#REF!</v>
      </c>
      <c r="M1001" s="156" t="e">
        <f>IF(#REF!&gt;0,#REF!,L1001)</f>
        <v>#REF!</v>
      </c>
      <c r="N1001" s="156" t="e">
        <f>IF(#REF!&gt;0,#REF!,M1001)</f>
        <v>#REF!</v>
      </c>
      <c r="O1001" s="156" t="e">
        <f>IF(#REF!&gt;0,#REF!,N1001)</f>
        <v>#REF!</v>
      </c>
      <c r="P1001" s="156" t="e">
        <f>IF(#REF!&gt;0,#REF!,O1001)</f>
        <v>#REF!</v>
      </c>
      <c r="Q1001" s="156" t="e">
        <f>IF(#REF!&gt;0,#REF!,P1001)</f>
        <v>#REF!</v>
      </c>
      <c r="R1001" s="156" t="e">
        <f>IF(#REF!&gt;0,#REF!,Q1001)</f>
        <v>#REF!</v>
      </c>
      <c r="S1001" s="156" t="e">
        <f>IF(#REF!&gt;0,#REF!,R1001)</f>
        <v>#REF!</v>
      </c>
    </row>
    <row r="1002" spans="2:19" s="47" customFormat="1" ht="30" customHeight="1">
      <c r="B1002" s="69" t="s">
        <v>130</v>
      </c>
      <c r="C1002" s="70" t="s">
        <v>110</v>
      </c>
      <c r="D1002" s="70" t="s">
        <v>111</v>
      </c>
      <c r="E1002" s="83" t="s">
        <v>175</v>
      </c>
      <c r="F1002" s="51"/>
      <c r="G1002" s="156" t="e">
        <f>IF(#REF!&gt;0,#REF!,F1002)</f>
        <v>#REF!</v>
      </c>
      <c r="H1002" s="156" t="e">
        <f>IF(#REF!&gt;0,#REF!,G1002)</f>
        <v>#REF!</v>
      </c>
      <c r="I1002" s="156" t="e">
        <f>IF(#REF!&gt;0,#REF!,H1002)</f>
        <v>#REF!</v>
      </c>
      <c r="J1002" s="156" t="e">
        <f>IF(#REF!&gt;0,#REF!,I1002)</f>
        <v>#REF!</v>
      </c>
      <c r="K1002" s="156" t="e">
        <f>IF(#REF!&gt;0,#REF!,J1002)</f>
        <v>#REF!</v>
      </c>
      <c r="L1002" s="156" t="e">
        <f>IF(#REF!&gt;0,#REF!,K1002)</f>
        <v>#REF!</v>
      </c>
      <c r="M1002" s="156" t="e">
        <f>IF(#REF!&gt;0,#REF!,L1002)</f>
        <v>#REF!</v>
      </c>
      <c r="N1002" s="156" t="e">
        <f>IF(#REF!&gt;0,#REF!,M1002)</f>
        <v>#REF!</v>
      </c>
      <c r="O1002" s="156" t="e">
        <f>IF(#REF!&gt;0,#REF!,N1002)</f>
        <v>#REF!</v>
      </c>
      <c r="P1002" s="156" t="e">
        <f>IF(#REF!&gt;0,#REF!,O1002)</f>
        <v>#REF!</v>
      </c>
      <c r="Q1002" s="156" t="e">
        <f>IF(#REF!&gt;0,#REF!,P1002)</f>
        <v>#REF!</v>
      </c>
      <c r="R1002" s="156" t="e">
        <f>IF(#REF!&gt;0,#REF!,Q1002)</f>
        <v>#REF!</v>
      </c>
      <c r="S1002" s="156" t="e">
        <f>IF(#REF!&gt;0,#REF!,R1002)</f>
        <v>#REF!</v>
      </c>
    </row>
    <row r="1003" spans="2:19" s="47" customFormat="1" ht="30" customHeight="1">
      <c r="B1003" s="69" t="s">
        <v>131</v>
      </c>
      <c r="C1003" s="70" t="s">
        <v>110</v>
      </c>
      <c r="D1003" s="70" t="s">
        <v>111</v>
      </c>
      <c r="E1003" s="83" t="s">
        <v>176</v>
      </c>
      <c r="F1003" s="51"/>
      <c r="G1003" s="156" t="e">
        <f>IF(#REF!&gt;0,#REF!,F1003)</f>
        <v>#REF!</v>
      </c>
      <c r="H1003" s="156" t="e">
        <f>IF(#REF!&gt;0,#REF!,G1003)</f>
        <v>#REF!</v>
      </c>
      <c r="I1003" s="156" t="e">
        <f>IF(#REF!&gt;0,#REF!,H1003)</f>
        <v>#REF!</v>
      </c>
      <c r="J1003" s="156" t="e">
        <f>IF(#REF!&gt;0,#REF!,I1003)</f>
        <v>#REF!</v>
      </c>
      <c r="K1003" s="156" t="e">
        <f>IF(#REF!&gt;0,#REF!,J1003)</f>
        <v>#REF!</v>
      </c>
      <c r="L1003" s="156" t="e">
        <f>IF(#REF!&gt;0,#REF!,K1003)</f>
        <v>#REF!</v>
      </c>
      <c r="M1003" s="156" t="e">
        <f>IF(#REF!&gt;0,#REF!,L1003)</f>
        <v>#REF!</v>
      </c>
      <c r="N1003" s="156" t="e">
        <f>IF(#REF!&gt;0,#REF!,M1003)</f>
        <v>#REF!</v>
      </c>
      <c r="O1003" s="156" t="e">
        <f>IF(#REF!&gt;0,#REF!,N1003)</f>
        <v>#REF!</v>
      </c>
      <c r="P1003" s="156" t="e">
        <f>IF(#REF!&gt;0,#REF!,O1003)</f>
        <v>#REF!</v>
      </c>
      <c r="Q1003" s="156" t="e">
        <f>IF(#REF!&gt;0,#REF!,P1003)</f>
        <v>#REF!</v>
      </c>
      <c r="R1003" s="156" t="e">
        <f>IF(#REF!&gt;0,#REF!,Q1003)</f>
        <v>#REF!</v>
      </c>
      <c r="S1003" s="156" t="e">
        <f>IF(#REF!&gt;0,#REF!,R1003)</f>
        <v>#REF!</v>
      </c>
    </row>
    <row r="1004" spans="2:19" s="47" customFormat="1" ht="30" customHeight="1">
      <c r="B1004" s="69" t="s">
        <v>132</v>
      </c>
      <c r="C1004" s="70" t="s">
        <v>110</v>
      </c>
      <c r="D1004" s="70" t="s">
        <v>111</v>
      </c>
      <c r="E1004" s="83" t="s">
        <v>176</v>
      </c>
      <c r="F1004" s="51"/>
      <c r="G1004" s="156" t="e">
        <f>IF(#REF!&gt;0,#REF!,F1004)</f>
        <v>#REF!</v>
      </c>
      <c r="H1004" s="156" t="e">
        <f>IF(#REF!&gt;0,#REF!,G1004)</f>
        <v>#REF!</v>
      </c>
      <c r="I1004" s="156" t="e">
        <f>IF(#REF!&gt;0,#REF!,H1004)</f>
        <v>#REF!</v>
      </c>
      <c r="J1004" s="156" t="e">
        <f>IF(#REF!&gt;0,#REF!,I1004)</f>
        <v>#REF!</v>
      </c>
      <c r="K1004" s="156" t="e">
        <f>IF(#REF!&gt;0,#REF!,J1004)</f>
        <v>#REF!</v>
      </c>
      <c r="L1004" s="156" t="e">
        <f>IF(#REF!&gt;0,#REF!,K1004)</f>
        <v>#REF!</v>
      </c>
      <c r="M1004" s="156" t="e">
        <f>IF(#REF!&gt;0,#REF!,L1004)</f>
        <v>#REF!</v>
      </c>
      <c r="N1004" s="156" t="e">
        <f>IF(#REF!&gt;0,#REF!,M1004)</f>
        <v>#REF!</v>
      </c>
      <c r="O1004" s="156" t="e">
        <f>IF(#REF!&gt;0,#REF!,N1004)</f>
        <v>#REF!</v>
      </c>
      <c r="P1004" s="156" t="e">
        <f>IF(#REF!&gt;0,#REF!,O1004)</f>
        <v>#REF!</v>
      </c>
      <c r="Q1004" s="156" t="e">
        <f>IF(#REF!&gt;0,#REF!,P1004)</f>
        <v>#REF!</v>
      </c>
      <c r="R1004" s="156" t="e">
        <f>IF(#REF!&gt;0,#REF!,Q1004)</f>
        <v>#REF!</v>
      </c>
      <c r="S1004" s="156" t="e">
        <f>IF(#REF!&gt;0,#REF!,R1004)</f>
        <v>#REF!</v>
      </c>
    </row>
    <row r="1005" spans="2:19" s="47" customFormat="1" ht="30" customHeight="1">
      <c r="B1005" s="69" t="s">
        <v>133</v>
      </c>
      <c r="C1005" s="70" t="s">
        <v>110</v>
      </c>
      <c r="D1005" s="70" t="s">
        <v>111</v>
      </c>
      <c r="E1005" s="83" t="s">
        <v>177</v>
      </c>
      <c r="F1005" s="51"/>
      <c r="G1005" s="156" t="e">
        <f>IF(#REF!&gt;0,#REF!,F1005)</f>
        <v>#REF!</v>
      </c>
      <c r="H1005" s="156" t="e">
        <f>IF(#REF!&gt;0,#REF!,G1005)</f>
        <v>#REF!</v>
      </c>
      <c r="I1005" s="156" t="e">
        <f>IF(#REF!&gt;0,#REF!,H1005)</f>
        <v>#REF!</v>
      </c>
      <c r="J1005" s="156" t="e">
        <f>IF(#REF!&gt;0,#REF!,I1005)</f>
        <v>#REF!</v>
      </c>
      <c r="K1005" s="156" t="e">
        <f>IF(#REF!&gt;0,#REF!,J1005)</f>
        <v>#REF!</v>
      </c>
      <c r="L1005" s="156" t="e">
        <f>IF(#REF!&gt;0,#REF!,K1005)</f>
        <v>#REF!</v>
      </c>
      <c r="M1005" s="156" t="e">
        <f>IF(#REF!&gt;0,#REF!,L1005)</f>
        <v>#REF!</v>
      </c>
      <c r="N1005" s="156" t="e">
        <f>IF(#REF!&gt;0,#REF!,M1005)</f>
        <v>#REF!</v>
      </c>
      <c r="O1005" s="156" t="e">
        <f>IF(#REF!&gt;0,#REF!,N1005)</f>
        <v>#REF!</v>
      </c>
      <c r="P1005" s="156" t="e">
        <f>IF(#REF!&gt;0,#REF!,O1005)</f>
        <v>#REF!</v>
      </c>
      <c r="Q1005" s="156" t="e">
        <f>IF(#REF!&gt;0,#REF!,P1005)</f>
        <v>#REF!</v>
      </c>
      <c r="R1005" s="156" t="e">
        <f>IF(#REF!&gt;0,#REF!,Q1005)</f>
        <v>#REF!</v>
      </c>
      <c r="S1005" s="156" t="e">
        <f>IF(#REF!&gt;0,#REF!,R1005)</f>
        <v>#REF!</v>
      </c>
    </row>
    <row r="1006" spans="2:19" s="47" customFormat="1" ht="30" customHeight="1">
      <c r="B1006" s="69" t="s">
        <v>134</v>
      </c>
      <c r="C1006" s="70" t="s">
        <v>110</v>
      </c>
      <c r="D1006" s="70" t="s">
        <v>111</v>
      </c>
      <c r="E1006" s="83" t="s">
        <v>176</v>
      </c>
      <c r="F1006" s="51"/>
      <c r="G1006" s="156" t="e">
        <f>IF(#REF!&gt;0,#REF!,F1006)</f>
        <v>#REF!</v>
      </c>
      <c r="H1006" s="156" t="e">
        <f>IF(#REF!&gt;0,#REF!,G1006)</f>
        <v>#REF!</v>
      </c>
      <c r="I1006" s="156" t="e">
        <f>IF(#REF!&gt;0,#REF!,H1006)</f>
        <v>#REF!</v>
      </c>
      <c r="J1006" s="156" t="e">
        <f>IF(#REF!&gt;0,#REF!,I1006)</f>
        <v>#REF!</v>
      </c>
      <c r="K1006" s="156" t="e">
        <f>IF(#REF!&gt;0,#REF!,J1006)</f>
        <v>#REF!</v>
      </c>
      <c r="L1006" s="156" t="e">
        <f>IF(#REF!&gt;0,#REF!,K1006)</f>
        <v>#REF!</v>
      </c>
      <c r="M1006" s="156" t="e">
        <f>IF(#REF!&gt;0,#REF!,L1006)</f>
        <v>#REF!</v>
      </c>
      <c r="N1006" s="156" t="e">
        <f>IF(#REF!&gt;0,#REF!,M1006)</f>
        <v>#REF!</v>
      </c>
      <c r="O1006" s="156" t="e">
        <f>IF(#REF!&gt;0,#REF!,N1006)</f>
        <v>#REF!</v>
      </c>
      <c r="P1006" s="156" t="e">
        <f>IF(#REF!&gt;0,#REF!,O1006)</f>
        <v>#REF!</v>
      </c>
      <c r="Q1006" s="156" t="e">
        <f>IF(#REF!&gt;0,#REF!,P1006)</f>
        <v>#REF!</v>
      </c>
      <c r="R1006" s="156" t="e">
        <f>IF(#REF!&gt;0,#REF!,Q1006)</f>
        <v>#REF!</v>
      </c>
      <c r="S1006" s="156" t="e">
        <f>IF(#REF!&gt;0,#REF!,R1006)</f>
        <v>#REF!</v>
      </c>
    </row>
    <row r="1007" spans="2:19" s="47" customFormat="1" ht="30" customHeight="1">
      <c r="B1007" s="69" t="s">
        <v>135</v>
      </c>
      <c r="C1007" s="70" t="s">
        <v>110</v>
      </c>
      <c r="D1007" s="70" t="s">
        <v>111</v>
      </c>
      <c r="E1007" s="83" t="s">
        <v>175</v>
      </c>
      <c r="F1007" s="51"/>
      <c r="G1007" s="156" t="e">
        <f>IF(#REF!&gt;0,#REF!,F1007)</f>
        <v>#REF!</v>
      </c>
      <c r="H1007" s="156" t="e">
        <f>IF(#REF!&gt;0,#REF!,G1007)</f>
        <v>#REF!</v>
      </c>
      <c r="I1007" s="156" t="e">
        <f>IF(#REF!&gt;0,#REF!,H1007)</f>
        <v>#REF!</v>
      </c>
      <c r="J1007" s="156" t="e">
        <f>IF(#REF!&gt;0,#REF!,I1007)</f>
        <v>#REF!</v>
      </c>
      <c r="K1007" s="156" t="e">
        <f>IF(#REF!&gt;0,#REF!,J1007)</f>
        <v>#REF!</v>
      </c>
      <c r="L1007" s="156" t="e">
        <f>IF(#REF!&gt;0,#REF!,K1007)</f>
        <v>#REF!</v>
      </c>
      <c r="M1007" s="156" t="e">
        <f>IF(#REF!&gt;0,#REF!,L1007)</f>
        <v>#REF!</v>
      </c>
      <c r="N1007" s="156" t="e">
        <f>IF(#REF!&gt;0,#REF!,M1007)</f>
        <v>#REF!</v>
      </c>
      <c r="O1007" s="156" t="e">
        <f>IF(#REF!&gt;0,#REF!,N1007)</f>
        <v>#REF!</v>
      </c>
      <c r="P1007" s="156" t="e">
        <f>IF(#REF!&gt;0,#REF!,O1007)</f>
        <v>#REF!</v>
      </c>
      <c r="Q1007" s="156" t="e">
        <f>IF(#REF!&gt;0,#REF!,P1007)</f>
        <v>#REF!</v>
      </c>
      <c r="R1007" s="156" t="e">
        <f>IF(#REF!&gt;0,#REF!,Q1007)</f>
        <v>#REF!</v>
      </c>
      <c r="S1007" s="156" t="e">
        <f>IF(#REF!&gt;0,#REF!,R1007)</f>
        <v>#REF!</v>
      </c>
    </row>
    <row r="1008" spans="2:19" s="47" customFormat="1" ht="30" customHeight="1">
      <c r="B1008" s="69" t="s">
        <v>136</v>
      </c>
      <c r="C1008" s="70" t="s">
        <v>110</v>
      </c>
      <c r="D1008" s="70" t="s">
        <v>111</v>
      </c>
      <c r="E1008" s="83" t="s">
        <v>175</v>
      </c>
      <c r="F1008" s="51"/>
      <c r="G1008" s="156" t="e">
        <f>IF(#REF!&gt;0,#REF!,F1008)</f>
        <v>#REF!</v>
      </c>
      <c r="H1008" s="156" t="e">
        <f>IF(#REF!&gt;0,#REF!,G1008)</f>
        <v>#REF!</v>
      </c>
      <c r="I1008" s="156" t="e">
        <f>IF(#REF!&gt;0,#REF!,H1008)</f>
        <v>#REF!</v>
      </c>
      <c r="J1008" s="156" t="e">
        <f>IF(#REF!&gt;0,#REF!,I1008)</f>
        <v>#REF!</v>
      </c>
      <c r="K1008" s="156" t="e">
        <f>IF(#REF!&gt;0,#REF!,J1008)</f>
        <v>#REF!</v>
      </c>
      <c r="L1008" s="156" t="e">
        <f>IF(#REF!&gt;0,#REF!,K1008)</f>
        <v>#REF!</v>
      </c>
      <c r="M1008" s="156" t="e">
        <f>IF(#REF!&gt;0,#REF!,L1008)</f>
        <v>#REF!</v>
      </c>
      <c r="N1008" s="156" t="e">
        <f>IF(#REF!&gt;0,#REF!,M1008)</f>
        <v>#REF!</v>
      </c>
      <c r="O1008" s="156" t="e">
        <f>IF(#REF!&gt;0,#REF!,N1008)</f>
        <v>#REF!</v>
      </c>
      <c r="P1008" s="156" t="e">
        <f>IF(#REF!&gt;0,#REF!,O1008)</f>
        <v>#REF!</v>
      </c>
      <c r="Q1008" s="156" t="e">
        <f>IF(#REF!&gt;0,#REF!,P1008)</f>
        <v>#REF!</v>
      </c>
      <c r="R1008" s="156" t="e">
        <f>IF(#REF!&gt;0,#REF!,Q1008)</f>
        <v>#REF!</v>
      </c>
      <c r="S1008" s="156" t="e">
        <f>IF(#REF!&gt;0,#REF!,R1008)</f>
        <v>#REF!</v>
      </c>
    </row>
    <row r="1009" spans="2:19" s="47" customFormat="1" ht="30" customHeight="1">
      <c r="B1009" s="69" t="s">
        <v>137</v>
      </c>
      <c r="C1009" s="70" t="s">
        <v>110</v>
      </c>
      <c r="D1009" s="70" t="s">
        <v>111</v>
      </c>
      <c r="E1009" s="83" t="s">
        <v>176</v>
      </c>
      <c r="F1009" s="51"/>
      <c r="G1009" s="156" t="e">
        <f>IF(#REF!&gt;0,#REF!,F1009)</f>
        <v>#REF!</v>
      </c>
      <c r="H1009" s="156" t="e">
        <f>IF(#REF!&gt;0,#REF!,G1009)</f>
        <v>#REF!</v>
      </c>
      <c r="I1009" s="156" t="e">
        <f>IF(#REF!&gt;0,#REF!,H1009)</f>
        <v>#REF!</v>
      </c>
      <c r="J1009" s="156" t="e">
        <f>IF(#REF!&gt;0,#REF!,I1009)</f>
        <v>#REF!</v>
      </c>
      <c r="K1009" s="156" t="e">
        <f>IF(#REF!&gt;0,#REF!,J1009)</f>
        <v>#REF!</v>
      </c>
      <c r="L1009" s="156" t="e">
        <f>IF(#REF!&gt;0,#REF!,K1009)</f>
        <v>#REF!</v>
      </c>
      <c r="M1009" s="156" t="e">
        <f>IF(#REF!&gt;0,#REF!,L1009)</f>
        <v>#REF!</v>
      </c>
      <c r="N1009" s="156" t="e">
        <f>IF(#REF!&gt;0,#REF!,M1009)</f>
        <v>#REF!</v>
      </c>
      <c r="O1009" s="156" t="e">
        <f>IF(#REF!&gt;0,#REF!,N1009)</f>
        <v>#REF!</v>
      </c>
      <c r="P1009" s="156" t="e">
        <f>IF(#REF!&gt;0,#REF!,O1009)</f>
        <v>#REF!</v>
      </c>
      <c r="Q1009" s="156" t="e">
        <f>IF(#REF!&gt;0,#REF!,P1009)</f>
        <v>#REF!</v>
      </c>
      <c r="R1009" s="156" t="e">
        <f>IF(#REF!&gt;0,#REF!,Q1009)</f>
        <v>#REF!</v>
      </c>
      <c r="S1009" s="156" t="e">
        <f>IF(#REF!&gt;0,#REF!,R1009)</f>
        <v>#REF!</v>
      </c>
    </row>
    <row r="1010" spans="2:19" s="47" customFormat="1" ht="30" customHeight="1">
      <c r="B1010" s="69" t="s">
        <v>138</v>
      </c>
      <c r="C1010" s="70" t="s">
        <v>115</v>
      </c>
      <c r="D1010" s="70" t="s">
        <v>112</v>
      </c>
      <c r="E1010" s="83" t="s">
        <v>179</v>
      </c>
      <c r="F1010" s="51"/>
      <c r="G1010" s="156" t="e">
        <f>IF(#REF!&gt;0,#REF!,F1010)</f>
        <v>#REF!</v>
      </c>
      <c r="H1010" s="156" t="e">
        <f>IF(#REF!&gt;0,#REF!,G1010)</f>
        <v>#REF!</v>
      </c>
      <c r="I1010" s="156" t="e">
        <f>IF(#REF!&gt;0,#REF!,H1010)</f>
        <v>#REF!</v>
      </c>
      <c r="J1010" s="156" t="e">
        <f>IF(#REF!&gt;0,#REF!,I1010)</f>
        <v>#REF!</v>
      </c>
      <c r="K1010" s="156" t="e">
        <f>IF(#REF!&gt;0,#REF!,J1010)</f>
        <v>#REF!</v>
      </c>
      <c r="L1010" s="156" t="e">
        <f>IF(#REF!&gt;0,#REF!,K1010)</f>
        <v>#REF!</v>
      </c>
      <c r="M1010" s="156" t="e">
        <f>IF(#REF!&gt;0,#REF!,L1010)</f>
        <v>#REF!</v>
      </c>
      <c r="N1010" s="156" t="e">
        <f>IF(#REF!&gt;0,#REF!,M1010)</f>
        <v>#REF!</v>
      </c>
      <c r="O1010" s="156" t="e">
        <f>IF(#REF!&gt;0,#REF!,N1010)</f>
        <v>#REF!</v>
      </c>
      <c r="P1010" s="156" t="e">
        <f>IF(#REF!&gt;0,#REF!,O1010)</f>
        <v>#REF!</v>
      </c>
      <c r="Q1010" s="156" t="e">
        <f>IF(#REF!&gt;0,#REF!,P1010)</f>
        <v>#REF!</v>
      </c>
      <c r="R1010" s="156" t="e">
        <f>IF(#REF!&gt;0,#REF!,Q1010)</f>
        <v>#REF!</v>
      </c>
      <c r="S1010" s="156" t="e">
        <f>IF(#REF!&gt;0,#REF!,R1010)</f>
        <v>#REF!</v>
      </c>
    </row>
    <row r="1011" spans="2:19" s="47" customFormat="1" ht="30" customHeight="1">
      <c r="B1011" s="69" t="s">
        <v>139</v>
      </c>
      <c r="C1011" s="70" t="s">
        <v>115</v>
      </c>
      <c r="D1011" s="70" t="s">
        <v>112</v>
      </c>
      <c r="E1011" s="83" t="s">
        <v>179</v>
      </c>
      <c r="F1011" s="51"/>
      <c r="G1011" s="156" t="e">
        <f>IF(#REF!&gt;0,#REF!,F1011)</f>
        <v>#REF!</v>
      </c>
      <c r="H1011" s="156" t="e">
        <f>IF(#REF!&gt;0,#REF!,G1011)</f>
        <v>#REF!</v>
      </c>
      <c r="I1011" s="156" t="e">
        <f>IF(#REF!&gt;0,#REF!,H1011)</f>
        <v>#REF!</v>
      </c>
      <c r="J1011" s="156" t="e">
        <f>IF(#REF!&gt;0,#REF!,I1011)</f>
        <v>#REF!</v>
      </c>
      <c r="K1011" s="156" t="e">
        <f>IF(#REF!&gt;0,#REF!,J1011)</f>
        <v>#REF!</v>
      </c>
      <c r="L1011" s="156" t="e">
        <f>IF(#REF!&gt;0,#REF!,K1011)</f>
        <v>#REF!</v>
      </c>
      <c r="M1011" s="156" t="e">
        <f>IF(#REF!&gt;0,#REF!,L1011)</f>
        <v>#REF!</v>
      </c>
      <c r="N1011" s="156" t="e">
        <f>IF(#REF!&gt;0,#REF!,M1011)</f>
        <v>#REF!</v>
      </c>
      <c r="O1011" s="156" t="e">
        <f>IF(#REF!&gt;0,#REF!,N1011)</f>
        <v>#REF!</v>
      </c>
      <c r="P1011" s="156" t="e">
        <f>IF(#REF!&gt;0,#REF!,O1011)</f>
        <v>#REF!</v>
      </c>
      <c r="Q1011" s="156" t="e">
        <f>IF(#REF!&gt;0,#REF!,P1011)</f>
        <v>#REF!</v>
      </c>
      <c r="R1011" s="156" t="e">
        <f>IF(#REF!&gt;0,#REF!,Q1011)</f>
        <v>#REF!</v>
      </c>
      <c r="S1011" s="156" t="e">
        <f>IF(#REF!&gt;0,#REF!,R1011)</f>
        <v>#REF!</v>
      </c>
    </row>
    <row r="1012" spans="2:19" s="47" customFormat="1" ht="30" customHeight="1">
      <c r="B1012" s="69" t="s">
        <v>140</v>
      </c>
      <c r="C1012" s="70" t="s">
        <v>115</v>
      </c>
      <c r="D1012" s="70" t="s">
        <v>112</v>
      </c>
      <c r="E1012" s="83" t="s">
        <v>180</v>
      </c>
      <c r="F1012" s="51"/>
      <c r="G1012" s="156" t="e">
        <f>IF(#REF!&gt;0,#REF!,F1012)</f>
        <v>#REF!</v>
      </c>
      <c r="H1012" s="156" t="e">
        <f>IF(#REF!&gt;0,#REF!,G1012)</f>
        <v>#REF!</v>
      </c>
      <c r="I1012" s="156" t="e">
        <f>IF(#REF!&gt;0,#REF!,H1012)</f>
        <v>#REF!</v>
      </c>
      <c r="J1012" s="156" t="e">
        <f>IF(#REF!&gt;0,#REF!,I1012)</f>
        <v>#REF!</v>
      </c>
      <c r="K1012" s="156" t="e">
        <f>IF(#REF!&gt;0,#REF!,J1012)</f>
        <v>#REF!</v>
      </c>
      <c r="L1012" s="156" t="e">
        <f>IF(#REF!&gt;0,#REF!,K1012)</f>
        <v>#REF!</v>
      </c>
      <c r="M1012" s="156" t="e">
        <f>IF(#REF!&gt;0,#REF!,L1012)</f>
        <v>#REF!</v>
      </c>
      <c r="N1012" s="156" t="e">
        <f>IF(#REF!&gt;0,#REF!,M1012)</f>
        <v>#REF!</v>
      </c>
      <c r="O1012" s="156" t="e">
        <f>IF(#REF!&gt;0,#REF!,N1012)</f>
        <v>#REF!</v>
      </c>
      <c r="P1012" s="156" t="e">
        <f>IF(#REF!&gt;0,#REF!,O1012)</f>
        <v>#REF!</v>
      </c>
      <c r="Q1012" s="156" t="e">
        <f>IF(#REF!&gt;0,#REF!,P1012)</f>
        <v>#REF!</v>
      </c>
      <c r="R1012" s="156" t="e">
        <f>IF(#REF!&gt;0,#REF!,Q1012)</f>
        <v>#REF!</v>
      </c>
      <c r="S1012" s="156" t="e">
        <f>IF(#REF!&gt;0,#REF!,R1012)</f>
        <v>#REF!</v>
      </c>
    </row>
    <row r="1013" spans="2:19" s="47" customFormat="1" ht="30" customHeight="1">
      <c r="B1013" s="69" t="s">
        <v>141</v>
      </c>
      <c r="C1013" s="70" t="s">
        <v>115</v>
      </c>
      <c r="D1013" s="70" t="s">
        <v>112</v>
      </c>
      <c r="E1013" s="83" t="s">
        <v>180</v>
      </c>
      <c r="F1013" s="51"/>
      <c r="G1013" s="156" t="e">
        <f>IF(#REF!&gt;0,#REF!,F1013)</f>
        <v>#REF!</v>
      </c>
      <c r="H1013" s="156" t="e">
        <f>IF(#REF!&gt;0,#REF!,G1013)</f>
        <v>#REF!</v>
      </c>
      <c r="I1013" s="156" t="e">
        <f>IF(#REF!&gt;0,#REF!,H1013)</f>
        <v>#REF!</v>
      </c>
      <c r="J1013" s="156" t="e">
        <f>IF(#REF!&gt;0,#REF!,I1013)</f>
        <v>#REF!</v>
      </c>
      <c r="K1013" s="156" t="e">
        <f>IF(#REF!&gt;0,#REF!,J1013)</f>
        <v>#REF!</v>
      </c>
      <c r="L1013" s="156" t="e">
        <f>IF(#REF!&gt;0,#REF!,K1013)</f>
        <v>#REF!</v>
      </c>
      <c r="M1013" s="156" t="e">
        <f>IF(#REF!&gt;0,#REF!,L1013)</f>
        <v>#REF!</v>
      </c>
      <c r="N1013" s="156" t="e">
        <f>IF(#REF!&gt;0,#REF!,M1013)</f>
        <v>#REF!</v>
      </c>
      <c r="O1013" s="156" t="e">
        <f>IF(#REF!&gt;0,#REF!,N1013)</f>
        <v>#REF!</v>
      </c>
      <c r="P1013" s="156" t="e">
        <f>IF(#REF!&gt;0,#REF!,O1013)</f>
        <v>#REF!</v>
      </c>
      <c r="Q1013" s="156" t="e">
        <f>IF(#REF!&gt;0,#REF!,P1013)</f>
        <v>#REF!</v>
      </c>
      <c r="R1013" s="156" t="e">
        <f>IF(#REF!&gt;0,#REF!,Q1013)</f>
        <v>#REF!</v>
      </c>
      <c r="S1013" s="156" t="e">
        <f>IF(#REF!&gt;0,#REF!,R1013)</f>
        <v>#REF!</v>
      </c>
    </row>
    <row r="1014" spans="2:19" s="47" customFormat="1" ht="30" customHeight="1">
      <c r="B1014" s="69" t="s">
        <v>142</v>
      </c>
      <c r="C1014" s="70" t="s">
        <v>115</v>
      </c>
      <c r="D1014" s="70" t="s">
        <v>112</v>
      </c>
      <c r="E1014" s="83" t="s">
        <v>186</v>
      </c>
      <c r="F1014" s="51"/>
      <c r="G1014" s="156" t="e">
        <f>IF(#REF!&gt;0,#REF!,F1014)</f>
        <v>#REF!</v>
      </c>
      <c r="H1014" s="156" t="e">
        <f>IF(#REF!&gt;0,#REF!,G1014)</f>
        <v>#REF!</v>
      </c>
      <c r="I1014" s="156" t="e">
        <f>IF(#REF!&gt;0,#REF!,H1014)</f>
        <v>#REF!</v>
      </c>
      <c r="J1014" s="156" t="e">
        <f>IF(#REF!&gt;0,#REF!,I1014)</f>
        <v>#REF!</v>
      </c>
      <c r="K1014" s="156" t="e">
        <f>IF(#REF!&gt;0,#REF!,J1014)</f>
        <v>#REF!</v>
      </c>
      <c r="L1014" s="156" t="e">
        <f>IF(#REF!&gt;0,#REF!,K1014)</f>
        <v>#REF!</v>
      </c>
      <c r="M1014" s="156" t="e">
        <f>IF(#REF!&gt;0,#REF!,L1014)</f>
        <v>#REF!</v>
      </c>
      <c r="N1014" s="156" t="e">
        <f>IF(#REF!&gt;0,#REF!,M1014)</f>
        <v>#REF!</v>
      </c>
      <c r="O1014" s="156" t="e">
        <f>IF(#REF!&gt;0,#REF!,N1014)</f>
        <v>#REF!</v>
      </c>
      <c r="P1014" s="156" t="e">
        <f>IF(#REF!&gt;0,#REF!,O1014)</f>
        <v>#REF!</v>
      </c>
      <c r="Q1014" s="156" t="e">
        <f>IF(#REF!&gt;0,#REF!,P1014)</f>
        <v>#REF!</v>
      </c>
      <c r="R1014" s="156" t="e">
        <f>IF(#REF!&gt;0,#REF!,Q1014)</f>
        <v>#REF!</v>
      </c>
      <c r="S1014" s="156" t="e">
        <f>IF(#REF!&gt;0,#REF!,R1014)</f>
        <v>#REF!</v>
      </c>
    </row>
    <row r="1015" spans="2:19" s="47" customFormat="1" ht="30" customHeight="1">
      <c r="B1015" s="69" t="s">
        <v>143</v>
      </c>
      <c r="C1015" s="70" t="s">
        <v>113</v>
      </c>
      <c r="D1015" s="70" t="s">
        <v>113</v>
      </c>
      <c r="E1015" s="83" t="s">
        <v>182</v>
      </c>
      <c r="F1015" s="51"/>
      <c r="G1015" s="156" t="e">
        <f>IF(#REF!&gt;0,#REF!,F1015)</f>
        <v>#REF!</v>
      </c>
      <c r="H1015" s="156" t="e">
        <f>IF(#REF!&gt;0,#REF!,G1015)</f>
        <v>#REF!</v>
      </c>
      <c r="I1015" s="156" t="e">
        <f>IF(#REF!&gt;0,#REF!,H1015)</f>
        <v>#REF!</v>
      </c>
      <c r="J1015" s="156" t="e">
        <f>IF(#REF!&gt;0,#REF!,I1015)</f>
        <v>#REF!</v>
      </c>
      <c r="K1015" s="156" t="e">
        <f>IF(#REF!&gt;0,#REF!,J1015)</f>
        <v>#REF!</v>
      </c>
      <c r="L1015" s="156" t="e">
        <f>IF(#REF!&gt;0,#REF!,K1015)</f>
        <v>#REF!</v>
      </c>
      <c r="M1015" s="156" t="e">
        <f>IF(#REF!&gt;0,#REF!,L1015)</f>
        <v>#REF!</v>
      </c>
      <c r="N1015" s="156" t="e">
        <f>IF(#REF!&gt;0,#REF!,M1015)</f>
        <v>#REF!</v>
      </c>
      <c r="O1015" s="156" t="e">
        <f>IF(#REF!&gt;0,#REF!,N1015)</f>
        <v>#REF!</v>
      </c>
      <c r="P1015" s="156" t="e">
        <f>IF(#REF!&gt;0,#REF!,O1015)</f>
        <v>#REF!</v>
      </c>
      <c r="Q1015" s="156" t="e">
        <f>IF(#REF!&gt;0,#REF!,P1015)</f>
        <v>#REF!</v>
      </c>
      <c r="R1015" s="156" t="e">
        <f>IF(#REF!&gt;0,#REF!,Q1015)</f>
        <v>#REF!</v>
      </c>
      <c r="S1015" s="156" t="e">
        <f>IF(#REF!&gt;0,#REF!,R1015)</f>
        <v>#REF!</v>
      </c>
    </row>
    <row r="1016" spans="2:19" s="47" customFormat="1" ht="30" customHeight="1">
      <c r="B1016" s="69" t="s">
        <v>144</v>
      </c>
      <c r="C1016" s="70" t="s">
        <v>113</v>
      </c>
      <c r="D1016" s="70" t="s">
        <v>113</v>
      </c>
      <c r="E1016" s="83" t="s">
        <v>181</v>
      </c>
      <c r="F1016" s="51"/>
      <c r="G1016" s="156" t="e">
        <f>IF(#REF!&gt;0,#REF!,F1016)</f>
        <v>#REF!</v>
      </c>
      <c r="H1016" s="156" t="e">
        <f>IF(#REF!&gt;0,#REF!,G1016)</f>
        <v>#REF!</v>
      </c>
      <c r="I1016" s="156" t="e">
        <f>IF(#REF!&gt;0,#REF!,H1016)</f>
        <v>#REF!</v>
      </c>
      <c r="J1016" s="156" t="e">
        <f>IF(#REF!&gt;0,#REF!,I1016)</f>
        <v>#REF!</v>
      </c>
      <c r="K1016" s="156" t="e">
        <f>IF(#REF!&gt;0,#REF!,J1016)</f>
        <v>#REF!</v>
      </c>
      <c r="L1016" s="156" t="e">
        <f>IF(#REF!&gt;0,#REF!,K1016)</f>
        <v>#REF!</v>
      </c>
      <c r="M1016" s="156" t="e">
        <f>IF(#REF!&gt;0,#REF!,L1016)</f>
        <v>#REF!</v>
      </c>
      <c r="N1016" s="156" t="e">
        <f>IF(#REF!&gt;0,#REF!,M1016)</f>
        <v>#REF!</v>
      </c>
      <c r="O1016" s="156" t="e">
        <f>IF(#REF!&gt;0,#REF!,N1016)</f>
        <v>#REF!</v>
      </c>
      <c r="P1016" s="156" t="e">
        <f>IF(#REF!&gt;0,#REF!,O1016)</f>
        <v>#REF!</v>
      </c>
      <c r="Q1016" s="156" t="e">
        <f>IF(#REF!&gt;0,#REF!,P1016)</f>
        <v>#REF!</v>
      </c>
      <c r="R1016" s="156" t="e">
        <f>IF(#REF!&gt;0,#REF!,Q1016)</f>
        <v>#REF!</v>
      </c>
      <c r="S1016" s="156" t="e">
        <f>IF(#REF!&gt;0,#REF!,R1016)</f>
        <v>#REF!</v>
      </c>
    </row>
    <row r="1017" spans="2:19" s="47" customFormat="1" ht="30" customHeight="1">
      <c r="B1017" s="69" t="s">
        <v>145</v>
      </c>
      <c r="C1017" s="70" t="s">
        <v>113</v>
      </c>
      <c r="D1017" s="70" t="s">
        <v>113</v>
      </c>
      <c r="E1017" s="83" t="s">
        <v>182</v>
      </c>
      <c r="F1017" s="51"/>
      <c r="G1017" s="156" t="e">
        <f>IF(#REF!&gt;0,#REF!,F1017)</f>
        <v>#REF!</v>
      </c>
      <c r="H1017" s="156" t="e">
        <f>IF(#REF!&gt;0,#REF!,G1017)</f>
        <v>#REF!</v>
      </c>
      <c r="I1017" s="156" t="e">
        <f>IF(#REF!&gt;0,#REF!,H1017)</f>
        <v>#REF!</v>
      </c>
      <c r="J1017" s="156" t="e">
        <f>IF(#REF!&gt;0,#REF!,I1017)</f>
        <v>#REF!</v>
      </c>
      <c r="K1017" s="156" t="e">
        <f>IF(#REF!&gt;0,#REF!,J1017)</f>
        <v>#REF!</v>
      </c>
      <c r="L1017" s="156" t="e">
        <f>IF(#REF!&gt;0,#REF!,K1017)</f>
        <v>#REF!</v>
      </c>
      <c r="M1017" s="156" t="e">
        <f>IF(#REF!&gt;0,#REF!,L1017)</f>
        <v>#REF!</v>
      </c>
      <c r="N1017" s="156" t="e">
        <f>IF(#REF!&gt;0,#REF!,M1017)</f>
        <v>#REF!</v>
      </c>
      <c r="O1017" s="156" t="e">
        <f>IF(#REF!&gt;0,#REF!,N1017)</f>
        <v>#REF!</v>
      </c>
      <c r="P1017" s="156" t="e">
        <f>IF(#REF!&gt;0,#REF!,O1017)</f>
        <v>#REF!</v>
      </c>
      <c r="Q1017" s="156" t="e">
        <f>IF(#REF!&gt;0,#REF!,P1017)</f>
        <v>#REF!</v>
      </c>
      <c r="R1017" s="156" t="e">
        <f>IF(#REF!&gt;0,#REF!,Q1017)</f>
        <v>#REF!</v>
      </c>
      <c r="S1017" s="156" t="e">
        <f>IF(#REF!&gt;0,#REF!,R1017)</f>
        <v>#REF!</v>
      </c>
    </row>
    <row r="1018" spans="2:19" s="47" customFormat="1" ht="30" customHeight="1">
      <c r="B1018" s="69" t="s">
        <v>146</v>
      </c>
      <c r="C1018" s="70" t="s">
        <v>113</v>
      </c>
      <c r="D1018" s="70" t="s">
        <v>113</v>
      </c>
      <c r="E1018" s="83" t="s">
        <v>182</v>
      </c>
      <c r="F1018" s="51"/>
      <c r="G1018" s="156" t="e">
        <f>IF(#REF!&gt;0,#REF!,F1018)</f>
        <v>#REF!</v>
      </c>
      <c r="H1018" s="156" t="e">
        <f>IF(#REF!&gt;0,#REF!,G1018)</f>
        <v>#REF!</v>
      </c>
      <c r="I1018" s="156" t="e">
        <f>IF(#REF!&gt;0,#REF!,H1018)</f>
        <v>#REF!</v>
      </c>
      <c r="J1018" s="156" t="e">
        <f>IF(#REF!&gt;0,#REF!,I1018)</f>
        <v>#REF!</v>
      </c>
      <c r="K1018" s="156" t="e">
        <f>IF(#REF!&gt;0,#REF!,J1018)</f>
        <v>#REF!</v>
      </c>
      <c r="L1018" s="156" t="e">
        <f>IF(#REF!&gt;0,#REF!,K1018)</f>
        <v>#REF!</v>
      </c>
      <c r="M1018" s="156" t="e">
        <f>IF(#REF!&gt;0,#REF!,L1018)</f>
        <v>#REF!</v>
      </c>
      <c r="N1018" s="156" t="e">
        <f>IF(#REF!&gt;0,#REF!,M1018)</f>
        <v>#REF!</v>
      </c>
      <c r="O1018" s="156" t="e">
        <f>IF(#REF!&gt;0,#REF!,N1018)</f>
        <v>#REF!</v>
      </c>
      <c r="P1018" s="156" t="e">
        <f>IF(#REF!&gt;0,#REF!,O1018)</f>
        <v>#REF!</v>
      </c>
      <c r="Q1018" s="156" t="e">
        <f>IF(#REF!&gt;0,#REF!,P1018)</f>
        <v>#REF!</v>
      </c>
      <c r="R1018" s="156" t="e">
        <f>IF(#REF!&gt;0,#REF!,Q1018)</f>
        <v>#REF!</v>
      </c>
      <c r="S1018" s="156" t="e">
        <f>IF(#REF!&gt;0,#REF!,R1018)</f>
        <v>#REF!</v>
      </c>
    </row>
    <row r="1019" spans="2:19" s="47" customFormat="1" ht="30" customHeight="1">
      <c r="B1019" s="69" t="s">
        <v>147</v>
      </c>
      <c r="C1019" s="70" t="s">
        <v>113</v>
      </c>
      <c r="D1019" s="70" t="s">
        <v>113</v>
      </c>
      <c r="E1019" s="83" t="s">
        <v>181</v>
      </c>
      <c r="F1019" s="51"/>
      <c r="G1019" s="156" t="e">
        <f>IF(#REF!&gt;0,#REF!,F1019)</f>
        <v>#REF!</v>
      </c>
      <c r="H1019" s="156" t="e">
        <f>IF(#REF!&gt;0,#REF!,G1019)</f>
        <v>#REF!</v>
      </c>
      <c r="I1019" s="156" t="e">
        <f>IF(#REF!&gt;0,#REF!,H1019)</f>
        <v>#REF!</v>
      </c>
      <c r="J1019" s="156" t="e">
        <f>IF(#REF!&gt;0,#REF!,I1019)</f>
        <v>#REF!</v>
      </c>
      <c r="K1019" s="156" t="e">
        <f>IF(#REF!&gt;0,#REF!,J1019)</f>
        <v>#REF!</v>
      </c>
      <c r="L1019" s="156" t="e">
        <f>IF(#REF!&gt;0,#REF!,K1019)</f>
        <v>#REF!</v>
      </c>
      <c r="M1019" s="156" t="e">
        <f>IF(#REF!&gt;0,#REF!,L1019)</f>
        <v>#REF!</v>
      </c>
      <c r="N1019" s="156" t="e">
        <f>IF(#REF!&gt;0,#REF!,M1019)</f>
        <v>#REF!</v>
      </c>
      <c r="O1019" s="156" t="e">
        <f>IF(#REF!&gt;0,#REF!,N1019)</f>
        <v>#REF!</v>
      </c>
      <c r="P1019" s="156" t="e">
        <f>IF(#REF!&gt;0,#REF!,O1019)</f>
        <v>#REF!</v>
      </c>
      <c r="Q1019" s="156" t="e">
        <f>IF(#REF!&gt;0,#REF!,P1019)</f>
        <v>#REF!</v>
      </c>
      <c r="R1019" s="156" t="e">
        <f>IF(#REF!&gt;0,#REF!,Q1019)</f>
        <v>#REF!</v>
      </c>
      <c r="S1019" s="156" t="e">
        <f>IF(#REF!&gt;0,#REF!,R1019)</f>
        <v>#REF!</v>
      </c>
    </row>
    <row r="1020" spans="2:19" s="47" customFormat="1" ht="30" customHeight="1">
      <c r="B1020" s="69" t="s">
        <v>148</v>
      </c>
      <c r="C1020" s="70" t="s">
        <v>113</v>
      </c>
      <c r="D1020" s="70" t="s">
        <v>113</v>
      </c>
      <c r="E1020" s="83" t="s">
        <v>182</v>
      </c>
      <c r="F1020" s="51"/>
      <c r="G1020" s="156" t="e">
        <f>IF(#REF!&gt;0,#REF!,F1020)</f>
        <v>#REF!</v>
      </c>
      <c r="H1020" s="156" t="e">
        <f>IF(#REF!&gt;0,#REF!,G1020)</f>
        <v>#REF!</v>
      </c>
      <c r="I1020" s="156" t="e">
        <f>IF(#REF!&gt;0,#REF!,H1020)</f>
        <v>#REF!</v>
      </c>
      <c r="J1020" s="156" t="e">
        <f>IF(#REF!&gt;0,#REF!,I1020)</f>
        <v>#REF!</v>
      </c>
      <c r="K1020" s="156" t="e">
        <f>IF(#REF!&gt;0,#REF!,J1020)</f>
        <v>#REF!</v>
      </c>
      <c r="L1020" s="156" t="e">
        <f>IF(#REF!&gt;0,#REF!,K1020)</f>
        <v>#REF!</v>
      </c>
      <c r="M1020" s="156" t="e">
        <f>IF(#REF!&gt;0,#REF!,L1020)</f>
        <v>#REF!</v>
      </c>
      <c r="N1020" s="156" t="e">
        <f>IF(#REF!&gt;0,#REF!,M1020)</f>
        <v>#REF!</v>
      </c>
      <c r="O1020" s="156" t="e">
        <f>IF(#REF!&gt;0,#REF!,N1020)</f>
        <v>#REF!</v>
      </c>
      <c r="P1020" s="156" t="e">
        <f>IF(#REF!&gt;0,#REF!,O1020)</f>
        <v>#REF!</v>
      </c>
      <c r="Q1020" s="156" t="e">
        <f>IF(#REF!&gt;0,#REF!,P1020)</f>
        <v>#REF!</v>
      </c>
      <c r="R1020" s="156" t="e">
        <f>IF(#REF!&gt;0,#REF!,Q1020)</f>
        <v>#REF!</v>
      </c>
      <c r="S1020" s="156" t="e">
        <f>IF(#REF!&gt;0,#REF!,R1020)</f>
        <v>#REF!</v>
      </c>
    </row>
    <row r="1021" spans="2:19" s="47" customFormat="1" ht="30" customHeight="1">
      <c r="B1021" s="69" t="s">
        <v>149</v>
      </c>
      <c r="C1021" s="70" t="s">
        <v>113</v>
      </c>
      <c r="D1021" s="70" t="s">
        <v>113</v>
      </c>
      <c r="E1021" s="83" t="s">
        <v>182</v>
      </c>
      <c r="F1021" s="51"/>
      <c r="G1021" s="156" t="e">
        <f>IF(#REF!&gt;0,#REF!,F1021)</f>
        <v>#REF!</v>
      </c>
      <c r="H1021" s="156" t="e">
        <f>IF(#REF!&gt;0,#REF!,G1021)</f>
        <v>#REF!</v>
      </c>
      <c r="I1021" s="156" t="e">
        <f>IF(#REF!&gt;0,#REF!,H1021)</f>
        <v>#REF!</v>
      </c>
      <c r="J1021" s="156" t="e">
        <f>IF(#REF!&gt;0,#REF!,I1021)</f>
        <v>#REF!</v>
      </c>
      <c r="K1021" s="156" t="e">
        <f>IF(#REF!&gt;0,#REF!,J1021)</f>
        <v>#REF!</v>
      </c>
      <c r="L1021" s="156" t="e">
        <f>IF(#REF!&gt;0,#REF!,K1021)</f>
        <v>#REF!</v>
      </c>
      <c r="M1021" s="156" t="e">
        <f>IF(#REF!&gt;0,#REF!,L1021)</f>
        <v>#REF!</v>
      </c>
      <c r="N1021" s="156" t="e">
        <f>IF(#REF!&gt;0,#REF!,M1021)</f>
        <v>#REF!</v>
      </c>
      <c r="O1021" s="156" t="e">
        <f>IF(#REF!&gt;0,#REF!,N1021)</f>
        <v>#REF!</v>
      </c>
      <c r="P1021" s="156" t="e">
        <f>IF(#REF!&gt;0,#REF!,O1021)</f>
        <v>#REF!</v>
      </c>
      <c r="Q1021" s="156" t="e">
        <f>IF(#REF!&gt;0,#REF!,P1021)</f>
        <v>#REF!</v>
      </c>
      <c r="R1021" s="156" t="e">
        <f>IF(#REF!&gt;0,#REF!,Q1021)</f>
        <v>#REF!</v>
      </c>
      <c r="S1021" s="156" t="e">
        <f>IF(#REF!&gt;0,#REF!,R1021)</f>
        <v>#REF!</v>
      </c>
    </row>
    <row r="1022" spans="2:19" s="47" customFormat="1" ht="30" customHeight="1">
      <c r="B1022" s="69" t="s">
        <v>150</v>
      </c>
      <c r="C1022" s="70" t="s">
        <v>113</v>
      </c>
      <c r="D1022" s="70" t="s">
        <v>113</v>
      </c>
      <c r="E1022" s="83" t="s">
        <v>182</v>
      </c>
      <c r="F1022" s="51"/>
      <c r="G1022" s="156" t="e">
        <f>IF(#REF!&gt;0,#REF!,F1022)</f>
        <v>#REF!</v>
      </c>
      <c r="H1022" s="156" t="e">
        <f>IF(#REF!&gt;0,#REF!,G1022)</f>
        <v>#REF!</v>
      </c>
      <c r="I1022" s="156" t="e">
        <f>IF(#REF!&gt;0,#REF!,H1022)</f>
        <v>#REF!</v>
      </c>
      <c r="J1022" s="156" t="e">
        <f>IF(#REF!&gt;0,#REF!,I1022)</f>
        <v>#REF!</v>
      </c>
      <c r="K1022" s="156" t="e">
        <f>IF(#REF!&gt;0,#REF!,J1022)</f>
        <v>#REF!</v>
      </c>
      <c r="L1022" s="156" t="e">
        <f>IF(#REF!&gt;0,#REF!,K1022)</f>
        <v>#REF!</v>
      </c>
      <c r="M1022" s="156" t="e">
        <f>IF(#REF!&gt;0,#REF!,L1022)</f>
        <v>#REF!</v>
      </c>
      <c r="N1022" s="156" t="e">
        <f>IF(#REF!&gt;0,#REF!,M1022)</f>
        <v>#REF!</v>
      </c>
      <c r="O1022" s="156" t="e">
        <f>IF(#REF!&gt;0,#REF!,N1022)</f>
        <v>#REF!</v>
      </c>
      <c r="P1022" s="156" t="e">
        <f>IF(#REF!&gt;0,#REF!,O1022)</f>
        <v>#REF!</v>
      </c>
      <c r="Q1022" s="156" t="e">
        <f>IF(#REF!&gt;0,#REF!,P1022)</f>
        <v>#REF!</v>
      </c>
      <c r="R1022" s="156" t="e">
        <f>IF(#REF!&gt;0,#REF!,Q1022)</f>
        <v>#REF!</v>
      </c>
      <c r="S1022" s="156" t="e">
        <f>IF(#REF!&gt;0,#REF!,R1022)</f>
        <v>#REF!</v>
      </c>
    </row>
    <row r="1023" spans="2:19" s="47" customFormat="1" ht="30" customHeight="1">
      <c r="B1023" s="69" t="s">
        <v>151</v>
      </c>
      <c r="C1023" s="70" t="s">
        <v>113</v>
      </c>
      <c r="D1023" s="70" t="s">
        <v>113</v>
      </c>
      <c r="E1023" s="83" t="s">
        <v>181</v>
      </c>
      <c r="F1023" s="51"/>
      <c r="G1023" s="156" t="e">
        <f>IF(#REF!&gt;0,#REF!,F1023)</f>
        <v>#REF!</v>
      </c>
      <c r="H1023" s="156" t="e">
        <f>IF(#REF!&gt;0,#REF!,G1023)</f>
        <v>#REF!</v>
      </c>
      <c r="I1023" s="156" t="e">
        <f>IF(#REF!&gt;0,#REF!,H1023)</f>
        <v>#REF!</v>
      </c>
      <c r="J1023" s="156" t="e">
        <f>IF(#REF!&gt;0,#REF!,I1023)</f>
        <v>#REF!</v>
      </c>
      <c r="K1023" s="156" t="e">
        <f>IF(#REF!&gt;0,#REF!,J1023)</f>
        <v>#REF!</v>
      </c>
      <c r="L1023" s="156" t="e">
        <f>IF(#REF!&gt;0,#REF!,K1023)</f>
        <v>#REF!</v>
      </c>
      <c r="M1023" s="156" t="e">
        <f>IF(#REF!&gt;0,#REF!,L1023)</f>
        <v>#REF!</v>
      </c>
      <c r="N1023" s="156" t="e">
        <f>IF(#REF!&gt;0,#REF!,M1023)</f>
        <v>#REF!</v>
      </c>
      <c r="O1023" s="156" t="e">
        <f>IF(#REF!&gt;0,#REF!,N1023)</f>
        <v>#REF!</v>
      </c>
      <c r="P1023" s="156" t="e">
        <f>IF(#REF!&gt;0,#REF!,O1023)</f>
        <v>#REF!</v>
      </c>
      <c r="Q1023" s="156" t="e">
        <f>IF(#REF!&gt;0,#REF!,P1023)</f>
        <v>#REF!</v>
      </c>
      <c r="R1023" s="156" t="e">
        <f>IF(#REF!&gt;0,#REF!,Q1023)</f>
        <v>#REF!</v>
      </c>
      <c r="S1023" s="156" t="e">
        <f>IF(#REF!&gt;0,#REF!,R1023)</f>
        <v>#REF!</v>
      </c>
    </row>
    <row r="1024" spans="2:19" s="47" customFormat="1" ht="30" customHeight="1">
      <c r="B1024" s="69" t="s">
        <v>152</v>
      </c>
      <c r="C1024" s="70" t="s">
        <v>113</v>
      </c>
      <c r="D1024" s="70" t="s">
        <v>113</v>
      </c>
      <c r="E1024" s="83" t="s">
        <v>182</v>
      </c>
      <c r="F1024" s="51"/>
      <c r="G1024" s="156" t="e">
        <f>IF(#REF!&gt;0,#REF!,F1024)</f>
        <v>#REF!</v>
      </c>
      <c r="H1024" s="156" t="e">
        <f>IF(#REF!&gt;0,#REF!,G1024)</f>
        <v>#REF!</v>
      </c>
      <c r="I1024" s="156" t="e">
        <f>IF(#REF!&gt;0,#REF!,H1024)</f>
        <v>#REF!</v>
      </c>
      <c r="J1024" s="156" t="e">
        <f>IF(#REF!&gt;0,#REF!,I1024)</f>
        <v>#REF!</v>
      </c>
      <c r="K1024" s="156" t="e">
        <f>IF(#REF!&gt;0,#REF!,J1024)</f>
        <v>#REF!</v>
      </c>
      <c r="L1024" s="156" t="e">
        <f>IF(#REF!&gt;0,#REF!,K1024)</f>
        <v>#REF!</v>
      </c>
      <c r="M1024" s="156" t="e">
        <f>IF(#REF!&gt;0,#REF!,L1024)</f>
        <v>#REF!</v>
      </c>
      <c r="N1024" s="156" t="e">
        <f>IF(#REF!&gt;0,#REF!,M1024)</f>
        <v>#REF!</v>
      </c>
      <c r="O1024" s="156" t="e">
        <f>IF(#REF!&gt;0,#REF!,N1024)</f>
        <v>#REF!</v>
      </c>
      <c r="P1024" s="156" t="e">
        <f>IF(#REF!&gt;0,#REF!,O1024)</f>
        <v>#REF!</v>
      </c>
      <c r="Q1024" s="156" t="e">
        <f>IF(#REF!&gt;0,#REF!,P1024)</f>
        <v>#REF!</v>
      </c>
      <c r="R1024" s="156" t="e">
        <f>IF(#REF!&gt;0,#REF!,Q1024)</f>
        <v>#REF!</v>
      </c>
      <c r="S1024" s="156" t="e">
        <f>IF(#REF!&gt;0,#REF!,R1024)</f>
        <v>#REF!</v>
      </c>
    </row>
    <row r="1025" spans="2:19" s="47" customFormat="1" ht="30" customHeight="1">
      <c r="B1025" s="69" t="s">
        <v>153</v>
      </c>
      <c r="C1025" s="70" t="s">
        <v>113</v>
      </c>
      <c r="D1025" s="70" t="s">
        <v>113</v>
      </c>
      <c r="E1025" s="83" t="s">
        <v>182</v>
      </c>
      <c r="F1025" s="51"/>
      <c r="G1025" s="156" t="e">
        <f>IF(#REF!&gt;0,#REF!,F1025)</f>
        <v>#REF!</v>
      </c>
      <c r="H1025" s="156" t="e">
        <f>IF(#REF!&gt;0,#REF!,G1025)</f>
        <v>#REF!</v>
      </c>
      <c r="I1025" s="156" t="e">
        <f>IF(#REF!&gt;0,#REF!,H1025)</f>
        <v>#REF!</v>
      </c>
      <c r="J1025" s="156" t="e">
        <f>IF(#REF!&gt;0,#REF!,I1025)</f>
        <v>#REF!</v>
      </c>
      <c r="K1025" s="156" t="e">
        <f>IF(#REF!&gt;0,#REF!,J1025)</f>
        <v>#REF!</v>
      </c>
      <c r="L1025" s="156" t="e">
        <f>IF(#REF!&gt;0,#REF!,K1025)</f>
        <v>#REF!</v>
      </c>
      <c r="M1025" s="156" t="e">
        <f>IF(#REF!&gt;0,#REF!,L1025)</f>
        <v>#REF!</v>
      </c>
      <c r="N1025" s="156" t="e">
        <f>IF(#REF!&gt;0,#REF!,M1025)</f>
        <v>#REF!</v>
      </c>
      <c r="O1025" s="156" t="e">
        <f>IF(#REF!&gt;0,#REF!,N1025)</f>
        <v>#REF!</v>
      </c>
      <c r="P1025" s="156" t="e">
        <f>IF(#REF!&gt;0,#REF!,O1025)</f>
        <v>#REF!</v>
      </c>
      <c r="Q1025" s="156" t="e">
        <f>IF(#REF!&gt;0,#REF!,P1025)</f>
        <v>#REF!</v>
      </c>
      <c r="R1025" s="156" t="e">
        <f>IF(#REF!&gt;0,#REF!,Q1025)</f>
        <v>#REF!</v>
      </c>
      <c r="S1025" s="156" t="e">
        <f>IF(#REF!&gt;0,#REF!,R1025)</f>
        <v>#REF!</v>
      </c>
    </row>
    <row r="1026" spans="2:19" s="47" customFormat="1" ht="30" customHeight="1">
      <c r="B1026" s="69" t="s">
        <v>125</v>
      </c>
      <c r="C1026" s="70" t="s">
        <v>114</v>
      </c>
      <c r="D1026" s="70" t="s">
        <v>114</v>
      </c>
      <c r="E1026" s="83" t="s">
        <v>184</v>
      </c>
      <c r="F1026" s="51"/>
      <c r="G1026" s="156" t="e">
        <f>IF(#REF!&gt;0,#REF!,F1026)</f>
        <v>#REF!</v>
      </c>
      <c r="H1026" s="156" t="e">
        <f>IF(#REF!&gt;0,#REF!,G1026)</f>
        <v>#REF!</v>
      </c>
      <c r="I1026" s="156" t="e">
        <f>IF(#REF!&gt;0,#REF!,H1026)</f>
        <v>#REF!</v>
      </c>
      <c r="J1026" s="156" t="e">
        <f>IF(#REF!&gt;0,#REF!,I1026)</f>
        <v>#REF!</v>
      </c>
      <c r="K1026" s="156" t="e">
        <f>IF(#REF!&gt;0,#REF!,J1026)</f>
        <v>#REF!</v>
      </c>
      <c r="L1026" s="156" t="e">
        <f>IF(#REF!&gt;0,#REF!,K1026)</f>
        <v>#REF!</v>
      </c>
      <c r="M1026" s="156" t="e">
        <f>IF(#REF!&gt;0,#REF!,L1026)</f>
        <v>#REF!</v>
      </c>
      <c r="N1026" s="156" t="e">
        <f>IF(#REF!&gt;0,#REF!,M1026)</f>
        <v>#REF!</v>
      </c>
      <c r="O1026" s="156" t="e">
        <f>IF(#REF!&gt;0,#REF!,N1026)</f>
        <v>#REF!</v>
      </c>
      <c r="P1026" s="156" t="e">
        <f>IF(#REF!&gt;0,#REF!,O1026)</f>
        <v>#REF!</v>
      </c>
      <c r="Q1026" s="156" t="e">
        <f>IF(#REF!&gt;0,#REF!,P1026)</f>
        <v>#REF!</v>
      </c>
      <c r="R1026" s="156" t="e">
        <f>IF(#REF!&gt;0,#REF!,Q1026)</f>
        <v>#REF!</v>
      </c>
      <c r="S1026" s="156" t="e">
        <f>IF(#REF!&gt;0,#REF!,R1026)</f>
        <v>#REF!</v>
      </c>
    </row>
    <row r="1027" spans="2:19" s="47" customFormat="1" ht="30" customHeight="1">
      <c r="B1027" s="69" t="s">
        <v>154</v>
      </c>
      <c r="C1027" s="70" t="s">
        <v>114</v>
      </c>
      <c r="D1027" s="70" t="s">
        <v>114</v>
      </c>
      <c r="E1027" s="83" t="s">
        <v>183</v>
      </c>
      <c r="F1027" s="51"/>
      <c r="G1027" s="156" t="e">
        <f>IF(#REF!&gt;0,#REF!,F1027)</f>
        <v>#REF!</v>
      </c>
      <c r="H1027" s="156" t="e">
        <f>IF(#REF!&gt;0,#REF!,G1027)</f>
        <v>#REF!</v>
      </c>
      <c r="I1027" s="156" t="e">
        <f>IF(#REF!&gt;0,#REF!,H1027)</f>
        <v>#REF!</v>
      </c>
      <c r="J1027" s="156" t="e">
        <f>IF(#REF!&gt;0,#REF!,I1027)</f>
        <v>#REF!</v>
      </c>
      <c r="K1027" s="156" t="e">
        <f>IF(#REF!&gt;0,#REF!,J1027)</f>
        <v>#REF!</v>
      </c>
      <c r="L1027" s="156" t="e">
        <f>IF(#REF!&gt;0,#REF!,K1027)</f>
        <v>#REF!</v>
      </c>
      <c r="M1027" s="156" t="e">
        <f>IF(#REF!&gt;0,#REF!,L1027)</f>
        <v>#REF!</v>
      </c>
      <c r="N1027" s="156" t="e">
        <f>IF(#REF!&gt;0,#REF!,M1027)</f>
        <v>#REF!</v>
      </c>
      <c r="O1027" s="156" t="e">
        <f>IF(#REF!&gt;0,#REF!,N1027)</f>
        <v>#REF!</v>
      </c>
      <c r="P1027" s="156" t="e">
        <f>IF(#REF!&gt;0,#REF!,O1027)</f>
        <v>#REF!</v>
      </c>
      <c r="Q1027" s="156" t="e">
        <f>IF(#REF!&gt;0,#REF!,P1027)</f>
        <v>#REF!</v>
      </c>
      <c r="R1027" s="156" t="e">
        <f>IF(#REF!&gt;0,#REF!,Q1027)</f>
        <v>#REF!</v>
      </c>
      <c r="S1027" s="156" t="e">
        <f>IF(#REF!&gt;0,#REF!,R1027)</f>
        <v>#REF!</v>
      </c>
    </row>
    <row r="1028" spans="2:19" s="47" customFormat="1" ht="30" customHeight="1">
      <c r="B1028" s="69" t="s">
        <v>143</v>
      </c>
      <c r="C1028" s="70" t="s">
        <v>114</v>
      </c>
      <c r="D1028" s="70" t="s">
        <v>114</v>
      </c>
      <c r="E1028" s="83" t="s">
        <v>184</v>
      </c>
      <c r="F1028" s="51"/>
      <c r="G1028" s="156" t="e">
        <f>IF(#REF!&gt;0,#REF!,F1028)</f>
        <v>#REF!</v>
      </c>
      <c r="H1028" s="156" t="e">
        <f>IF(#REF!&gt;0,#REF!,G1028)</f>
        <v>#REF!</v>
      </c>
      <c r="I1028" s="156" t="e">
        <f>IF(#REF!&gt;0,#REF!,H1028)</f>
        <v>#REF!</v>
      </c>
      <c r="J1028" s="156" t="e">
        <f>IF(#REF!&gt;0,#REF!,I1028)</f>
        <v>#REF!</v>
      </c>
      <c r="K1028" s="156" t="e">
        <f>IF(#REF!&gt;0,#REF!,J1028)</f>
        <v>#REF!</v>
      </c>
      <c r="L1028" s="156" t="e">
        <f>IF(#REF!&gt;0,#REF!,K1028)</f>
        <v>#REF!</v>
      </c>
      <c r="M1028" s="156" t="e">
        <f>IF(#REF!&gt;0,#REF!,L1028)</f>
        <v>#REF!</v>
      </c>
      <c r="N1028" s="156" t="e">
        <f>IF(#REF!&gt;0,#REF!,M1028)</f>
        <v>#REF!</v>
      </c>
      <c r="O1028" s="156" t="e">
        <f>IF(#REF!&gt;0,#REF!,N1028)</f>
        <v>#REF!</v>
      </c>
      <c r="P1028" s="156" t="e">
        <f>IF(#REF!&gt;0,#REF!,O1028)</f>
        <v>#REF!</v>
      </c>
      <c r="Q1028" s="156" t="e">
        <f>IF(#REF!&gt;0,#REF!,P1028)</f>
        <v>#REF!</v>
      </c>
      <c r="R1028" s="156" t="e">
        <f>IF(#REF!&gt;0,#REF!,Q1028)</f>
        <v>#REF!</v>
      </c>
      <c r="S1028" s="156" t="e">
        <f>IF(#REF!&gt;0,#REF!,R1028)</f>
        <v>#REF!</v>
      </c>
    </row>
    <row r="1029" spans="2:19" s="47" customFormat="1" ht="30" customHeight="1">
      <c r="B1029" s="69" t="s">
        <v>155</v>
      </c>
      <c r="C1029" s="70" t="s">
        <v>114</v>
      </c>
      <c r="D1029" s="70" t="s">
        <v>114</v>
      </c>
      <c r="E1029" s="83" t="s">
        <v>184</v>
      </c>
      <c r="F1029" s="51"/>
      <c r="G1029" s="156" t="e">
        <f>IF(#REF!&gt;0,#REF!,F1029)</f>
        <v>#REF!</v>
      </c>
      <c r="H1029" s="156" t="e">
        <f>IF(#REF!&gt;0,#REF!,G1029)</f>
        <v>#REF!</v>
      </c>
      <c r="I1029" s="156" t="e">
        <f>IF(#REF!&gt;0,#REF!,H1029)</f>
        <v>#REF!</v>
      </c>
      <c r="J1029" s="156" t="e">
        <f>IF(#REF!&gt;0,#REF!,I1029)</f>
        <v>#REF!</v>
      </c>
      <c r="K1029" s="156" t="e">
        <f>IF(#REF!&gt;0,#REF!,J1029)</f>
        <v>#REF!</v>
      </c>
      <c r="L1029" s="156" t="e">
        <f>IF(#REF!&gt;0,#REF!,K1029)</f>
        <v>#REF!</v>
      </c>
      <c r="M1029" s="156" t="e">
        <f>IF(#REF!&gt;0,#REF!,L1029)</f>
        <v>#REF!</v>
      </c>
      <c r="N1029" s="156" t="e">
        <f>IF(#REF!&gt;0,#REF!,M1029)</f>
        <v>#REF!</v>
      </c>
      <c r="O1029" s="156" t="e">
        <f>IF(#REF!&gt;0,#REF!,N1029)</f>
        <v>#REF!</v>
      </c>
      <c r="P1029" s="156" t="e">
        <f>IF(#REF!&gt;0,#REF!,O1029)</f>
        <v>#REF!</v>
      </c>
      <c r="Q1029" s="156" t="e">
        <f>IF(#REF!&gt;0,#REF!,P1029)</f>
        <v>#REF!</v>
      </c>
      <c r="R1029" s="156" t="e">
        <f>IF(#REF!&gt;0,#REF!,Q1029)</f>
        <v>#REF!</v>
      </c>
      <c r="S1029" s="156" t="e">
        <f>IF(#REF!&gt;0,#REF!,R1029)</f>
        <v>#REF!</v>
      </c>
    </row>
    <row r="1030" spans="2:19" s="47" customFormat="1" ht="30" customHeight="1">
      <c r="B1030" s="69" t="s">
        <v>156</v>
      </c>
      <c r="C1030" s="70" t="s">
        <v>114</v>
      </c>
      <c r="D1030" s="70" t="s">
        <v>114</v>
      </c>
      <c r="E1030" s="83" t="s">
        <v>185</v>
      </c>
      <c r="F1030" s="51"/>
      <c r="G1030" s="156" t="e">
        <f>IF(#REF!&gt;0,#REF!,F1030)</f>
        <v>#REF!</v>
      </c>
      <c r="H1030" s="156" t="e">
        <f>IF(#REF!&gt;0,#REF!,G1030)</f>
        <v>#REF!</v>
      </c>
      <c r="I1030" s="156" t="e">
        <f>IF(#REF!&gt;0,#REF!,H1030)</f>
        <v>#REF!</v>
      </c>
      <c r="J1030" s="156" t="e">
        <f>IF(#REF!&gt;0,#REF!,I1030)</f>
        <v>#REF!</v>
      </c>
      <c r="K1030" s="156" t="e">
        <f>IF(#REF!&gt;0,#REF!,J1030)</f>
        <v>#REF!</v>
      </c>
      <c r="L1030" s="156" t="e">
        <f>IF(#REF!&gt;0,#REF!,K1030)</f>
        <v>#REF!</v>
      </c>
      <c r="M1030" s="156" t="e">
        <f>IF(#REF!&gt;0,#REF!,L1030)</f>
        <v>#REF!</v>
      </c>
      <c r="N1030" s="156" t="e">
        <f>IF(#REF!&gt;0,#REF!,M1030)</f>
        <v>#REF!</v>
      </c>
      <c r="O1030" s="156" t="e">
        <f>IF(#REF!&gt;0,#REF!,N1030)</f>
        <v>#REF!</v>
      </c>
      <c r="P1030" s="156" t="e">
        <f>IF(#REF!&gt;0,#REF!,O1030)</f>
        <v>#REF!</v>
      </c>
      <c r="Q1030" s="156" t="e">
        <f>IF(#REF!&gt;0,#REF!,P1030)</f>
        <v>#REF!</v>
      </c>
      <c r="R1030" s="156" t="e">
        <f>IF(#REF!&gt;0,#REF!,Q1030)</f>
        <v>#REF!</v>
      </c>
      <c r="S1030" s="156" t="e">
        <f>IF(#REF!&gt;0,#REF!,R1030)</f>
        <v>#REF!</v>
      </c>
    </row>
    <row r="1031" spans="2:19" s="47" customFormat="1" ht="30" customHeight="1">
      <c r="B1031" s="69" t="s">
        <v>157</v>
      </c>
      <c r="C1031" s="70" t="s">
        <v>114</v>
      </c>
      <c r="D1031" s="70" t="s">
        <v>114</v>
      </c>
      <c r="E1031" s="83" t="s">
        <v>185</v>
      </c>
      <c r="F1031" s="51"/>
      <c r="G1031" s="156" t="e">
        <f>IF(#REF!&gt;0,#REF!,F1031)</f>
        <v>#REF!</v>
      </c>
      <c r="H1031" s="156" t="e">
        <f>IF(#REF!&gt;0,#REF!,G1031)</f>
        <v>#REF!</v>
      </c>
      <c r="I1031" s="156" t="e">
        <f>IF(#REF!&gt;0,#REF!,H1031)</f>
        <v>#REF!</v>
      </c>
      <c r="J1031" s="156" t="e">
        <f>IF(#REF!&gt;0,#REF!,I1031)</f>
        <v>#REF!</v>
      </c>
      <c r="K1031" s="156" t="e">
        <f>IF(#REF!&gt;0,#REF!,J1031)</f>
        <v>#REF!</v>
      </c>
      <c r="L1031" s="156" t="e">
        <f>IF(#REF!&gt;0,#REF!,K1031)</f>
        <v>#REF!</v>
      </c>
      <c r="M1031" s="156" t="e">
        <f>IF(#REF!&gt;0,#REF!,L1031)</f>
        <v>#REF!</v>
      </c>
      <c r="N1031" s="156" t="e">
        <f>IF(#REF!&gt;0,#REF!,M1031)</f>
        <v>#REF!</v>
      </c>
      <c r="O1031" s="156" t="e">
        <f>IF(#REF!&gt;0,#REF!,N1031)</f>
        <v>#REF!</v>
      </c>
      <c r="P1031" s="156" t="e">
        <f>IF(#REF!&gt;0,#REF!,O1031)</f>
        <v>#REF!</v>
      </c>
      <c r="Q1031" s="156" t="e">
        <f>IF(#REF!&gt;0,#REF!,P1031)</f>
        <v>#REF!</v>
      </c>
      <c r="R1031" s="156" t="e">
        <f>IF(#REF!&gt;0,#REF!,Q1031)</f>
        <v>#REF!</v>
      </c>
      <c r="S1031" s="156" t="e">
        <f>IF(#REF!&gt;0,#REF!,R1031)</f>
        <v>#REF!</v>
      </c>
    </row>
    <row r="1032" spans="2:19" s="47" customFormat="1" ht="30" customHeight="1">
      <c r="B1032" s="69" t="s">
        <v>158</v>
      </c>
      <c r="C1032" s="70" t="s">
        <v>114</v>
      </c>
      <c r="D1032" s="70" t="s">
        <v>114</v>
      </c>
      <c r="E1032" s="83" t="s">
        <v>183</v>
      </c>
      <c r="F1032" s="51"/>
      <c r="G1032" s="156" t="e">
        <f>IF(#REF!&gt;0,#REF!,F1032)</f>
        <v>#REF!</v>
      </c>
      <c r="H1032" s="156" t="e">
        <f>IF(#REF!&gt;0,#REF!,G1032)</f>
        <v>#REF!</v>
      </c>
      <c r="I1032" s="156" t="e">
        <f>IF(#REF!&gt;0,#REF!,H1032)</f>
        <v>#REF!</v>
      </c>
      <c r="J1032" s="156" t="e">
        <f>IF(#REF!&gt;0,#REF!,I1032)</f>
        <v>#REF!</v>
      </c>
      <c r="K1032" s="156" t="e">
        <f>IF(#REF!&gt;0,#REF!,J1032)</f>
        <v>#REF!</v>
      </c>
      <c r="L1032" s="156" t="e">
        <f>IF(#REF!&gt;0,#REF!,K1032)</f>
        <v>#REF!</v>
      </c>
      <c r="M1032" s="156" t="e">
        <f>IF(#REF!&gt;0,#REF!,L1032)</f>
        <v>#REF!</v>
      </c>
      <c r="N1032" s="156" t="e">
        <f>IF(#REF!&gt;0,#REF!,M1032)</f>
        <v>#REF!</v>
      </c>
      <c r="O1032" s="156" t="e">
        <f>IF(#REF!&gt;0,#REF!,N1032)</f>
        <v>#REF!</v>
      </c>
      <c r="P1032" s="156" t="e">
        <f>IF(#REF!&gt;0,#REF!,O1032)</f>
        <v>#REF!</v>
      </c>
      <c r="Q1032" s="156" t="e">
        <f>IF(#REF!&gt;0,#REF!,P1032)</f>
        <v>#REF!</v>
      </c>
      <c r="R1032" s="156" t="e">
        <f>IF(#REF!&gt;0,#REF!,Q1032)</f>
        <v>#REF!</v>
      </c>
      <c r="S1032" s="156" t="e">
        <f>IF(#REF!&gt;0,#REF!,R1032)</f>
        <v>#REF!</v>
      </c>
    </row>
    <row r="1033" spans="2:19" s="47" customFormat="1" ht="30" customHeight="1">
      <c r="B1033" s="69" t="s">
        <v>159</v>
      </c>
      <c r="C1033" s="70" t="s">
        <v>114</v>
      </c>
      <c r="D1033" s="70" t="s">
        <v>114</v>
      </c>
      <c r="E1033" s="83" t="s">
        <v>185</v>
      </c>
      <c r="F1033" s="51"/>
      <c r="G1033" s="156" t="e">
        <f>IF(#REF!&gt;0,#REF!,F1033)</f>
        <v>#REF!</v>
      </c>
      <c r="H1033" s="156" t="e">
        <f>IF(#REF!&gt;0,#REF!,G1033)</f>
        <v>#REF!</v>
      </c>
      <c r="I1033" s="156" t="e">
        <f>IF(#REF!&gt;0,#REF!,H1033)</f>
        <v>#REF!</v>
      </c>
      <c r="J1033" s="156" t="e">
        <f>IF(#REF!&gt;0,#REF!,I1033)</f>
        <v>#REF!</v>
      </c>
      <c r="K1033" s="156" t="e">
        <f>IF(#REF!&gt;0,#REF!,J1033)</f>
        <v>#REF!</v>
      </c>
      <c r="L1033" s="156" t="e">
        <f>IF(#REF!&gt;0,#REF!,K1033)</f>
        <v>#REF!</v>
      </c>
      <c r="M1033" s="156" t="e">
        <f>IF(#REF!&gt;0,#REF!,L1033)</f>
        <v>#REF!</v>
      </c>
      <c r="N1033" s="156" t="e">
        <f>IF(#REF!&gt;0,#REF!,M1033)</f>
        <v>#REF!</v>
      </c>
      <c r="O1033" s="156" t="e">
        <f>IF(#REF!&gt;0,#REF!,N1033)</f>
        <v>#REF!</v>
      </c>
      <c r="P1033" s="156" t="e">
        <f>IF(#REF!&gt;0,#REF!,O1033)</f>
        <v>#REF!</v>
      </c>
      <c r="Q1033" s="156" t="e">
        <f>IF(#REF!&gt;0,#REF!,P1033)</f>
        <v>#REF!</v>
      </c>
      <c r="R1033" s="156" t="e">
        <f>IF(#REF!&gt;0,#REF!,Q1033)</f>
        <v>#REF!</v>
      </c>
      <c r="S1033" s="156" t="e">
        <f>IF(#REF!&gt;0,#REF!,R1033)</f>
        <v>#REF!</v>
      </c>
    </row>
    <row r="1034" spans="2:19" s="47" customFormat="1" ht="30" customHeight="1">
      <c r="B1034" s="69" t="s">
        <v>160</v>
      </c>
      <c r="C1034" s="70" t="s">
        <v>114</v>
      </c>
      <c r="D1034" s="70" t="s">
        <v>114</v>
      </c>
      <c r="E1034" s="83" t="s">
        <v>185</v>
      </c>
      <c r="F1034" s="51"/>
      <c r="G1034" s="156" t="e">
        <f>IF(#REF!&gt;0,#REF!,F1034)</f>
        <v>#REF!</v>
      </c>
      <c r="H1034" s="156" t="e">
        <f>IF(#REF!&gt;0,#REF!,G1034)</f>
        <v>#REF!</v>
      </c>
      <c r="I1034" s="156" t="e">
        <f>IF(#REF!&gt;0,#REF!,H1034)</f>
        <v>#REF!</v>
      </c>
      <c r="J1034" s="156" t="e">
        <f>IF(#REF!&gt;0,#REF!,I1034)</f>
        <v>#REF!</v>
      </c>
      <c r="K1034" s="156" t="e">
        <f>IF(#REF!&gt;0,#REF!,J1034)</f>
        <v>#REF!</v>
      </c>
      <c r="L1034" s="156" t="e">
        <f>IF(#REF!&gt;0,#REF!,K1034)</f>
        <v>#REF!</v>
      </c>
      <c r="M1034" s="156" t="e">
        <f>IF(#REF!&gt;0,#REF!,L1034)</f>
        <v>#REF!</v>
      </c>
      <c r="N1034" s="156" t="e">
        <f>IF(#REF!&gt;0,#REF!,M1034)</f>
        <v>#REF!</v>
      </c>
      <c r="O1034" s="156" t="e">
        <f>IF(#REF!&gt;0,#REF!,N1034)</f>
        <v>#REF!</v>
      </c>
      <c r="P1034" s="156" t="e">
        <f>IF(#REF!&gt;0,#REF!,O1034)</f>
        <v>#REF!</v>
      </c>
      <c r="Q1034" s="156" t="e">
        <f>IF(#REF!&gt;0,#REF!,P1034)</f>
        <v>#REF!</v>
      </c>
      <c r="R1034" s="156" t="e">
        <f>IF(#REF!&gt;0,#REF!,Q1034)</f>
        <v>#REF!</v>
      </c>
      <c r="S1034" s="156" t="e">
        <f>IF(#REF!&gt;0,#REF!,R1034)</f>
        <v>#REF!</v>
      </c>
    </row>
    <row r="1035" spans="2:19" s="47" customFormat="1" ht="30" customHeight="1">
      <c r="B1035" s="69" t="s">
        <v>161</v>
      </c>
      <c r="C1035" s="70" t="s">
        <v>114</v>
      </c>
      <c r="D1035" s="70" t="s">
        <v>114</v>
      </c>
      <c r="E1035" s="83" t="s">
        <v>184</v>
      </c>
      <c r="F1035" s="51"/>
      <c r="G1035" s="156" t="e">
        <f>IF(#REF!&gt;0,#REF!,F1035)</f>
        <v>#REF!</v>
      </c>
      <c r="H1035" s="156" t="e">
        <f>IF(#REF!&gt;0,#REF!,G1035)</f>
        <v>#REF!</v>
      </c>
      <c r="I1035" s="156" t="e">
        <f>IF(#REF!&gt;0,#REF!,H1035)</f>
        <v>#REF!</v>
      </c>
      <c r="J1035" s="156" t="e">
        <f>IF(#REF!&gt;0,#REF!,I1035)</f>
        <v>#REF!</v>
      </c>
      <c r="K1035" s="156" t="e">
        <f>IF(#REF!&gt;0,#REF!,J1035)</f>
        <v>#REF!</v>
      </c>
      <c r="L1035" s="156" t="e">
        <f>IF(#REF!&gt;0,#REF!,K1035)</f>
        <v>#REF!</v>
      </c>
      <c r="M1035" s="156" t="e">
        <f>IF(#REF!&gt;0,#REF!,L1035)</f>
        <v>#REF!</v>
      </c>
      <c r="N1035" s="156" t="e">
        <f>IF(#REF!&gt;0,#REF!,M1035)</f>
        <v>#REF!</v>
      </c>
      <c r="O1035" s="156" t="e">
        <f>IF(#REF!&gt;0,#REF!,N1035)</f>
        <v>#REF!</v>
      </c>
      <c r="P1035" s="156" t="e">
        <f>IF(#REF!&gt;0,#REF!,O1035)</f>
        <v>#REF!</v>
      </c>
      <c r="Q1035" s="156" t="e">
        <f>IF(#REF!&gt;0,#REF!,P1035)</f>
        <v>#REF!</v>
      </c>
      <c r="R1035" s="156" t="e">
        <f>IF(#REF!&gt;0,#REF!,Q1035)</f>
        <v>#REF!</v>
      </c>
      <c r="S1035" s="156" t="e">
        <f>IF(#REF!&gt;0,#REF!,R1035)</f>
        <v>#REF!</v>
      </c>
    </row>
    <row r="1036" spans="2:19" s="47" customFormat="1" ht="30" customHeight="1">
      <c r="B1036" s="69" t="s">
        <v>162</v>
      </c>
      <c r="C1036" s="70" t="s">
        <v>114</v>
      </c>
      <c r="D1036" s="70" t="s">
        <v>114</v>
      </c>
      <c r="E1036" s="83" t="s">
        <v>185</v>
      </c>
      <c r="F1036" s="51"/>
      <c r="G1036" s="156" t="e">
        <f>IF(#REF!&gt;0,#REF!,F1036)</f>
        <v>#REF!</v>
      </c>
      <c r="H1036" s="156" t="e">
        <f>IF(#REF!&gt;0,#REF!,G1036)</f>
        <v>#REF!</v>
      </c>
      <c r="I1036" s="156" t="e">
        <f>IF(#REF!&gt;0,#REF!,H1036)</f>
        <v>#REF!</v>
      </c>
      <c r="J1036" s="156" t="e">
        <f>IF(#REF!&gt;0,#REF!,I1036)</f>
        <v>#REF!</v>
      </c>
      <c r="K1036" s="156" t="e">
        <f>IF(#REF!&gt;0,#REF!,J1036)</f>
        <v>#REF!</v>
      </c>
      <c r="L1036" s="156" t="e">
        <f>IF(#REF!&gt;0,#REF!,K1036)</f>
        <v>#REF!</v>
      </c>
      <c r="M1036" s="156" t="e">
        <f>IF(#REF!&gt;0,#REF!,L1036)</f>
        <v>#REF!</v>
      </c>
      <c r="N1036" s="156" t="e">
        <f>IF(#REF!&gt;0,#REF!,M1036)</f>
        <v>#REF!</v>
      </c>
      <c r="O1036" s="156" t="e">
        <f>IF(#REF!&gt;0,#REF!,N1036)</f>
        <v>#REF!</v>
      </c>
      <c r="P1036" s="156" t="e">
        <f>IF(#REF!&gt;0,#REF!,O1036)</f>
        <v>#REF!</v>
      </c>
      <c r="Q1036" s="156" t="e">
        <f>IF(#REF!&gt;0,#REF!,P1036)</f>
        <v>#REF!</v>
      </c>
      <c r="R1036" s="156" t="e">
        <f>IF(#REF!&gt;0,#REF!,Q1036)</f>
        <v>#REF!</v>
      </c>
      <c r="S1036" s="156" t="e">
        <f>IF(#REF!&gt;0,#REF!,R1036)</f>
        <v>#REF!</v>
      </c>
    </row>
    <row r="1037" spans="2:19" ht="30" customHeight="1">
      <c r="B1037" s="76"/>
    </row>
    <row r="1038" spans="2:19" ht="33.75" customHeight="1">
      <c r="B1038" s="1379" t="s">
        <v>443</v>
      </c>
      <c r="C1038" s="1380"/>
      <c r="D1038" s="1380"/>
      <c r="E1038" s="1380"/>
      <c r="F1038" s="1381"/>
      <c r="G1038" s="118" t="e">
        <f>(#REF!-#REF!+1)</f>
        <v>#REF!</v>
      </c>
      <c r="H1038" s="118" t="e">
        <f>(#REF!-#REF!+1)</f>
        <v>#REF!</v>
      </c>
      <c r="I1038" s="118" t="e">
        <f>(#REF!-#REF!+1)</f>
        <v>#REF!</v>
      </c>
      <c r="J1038" s="118" t="e">
        <f>(#REF!-#REF!+1)</f>
        <v>#REF!</v>
      </c>
      <c r="K1038" s="118" t="e">
        <f>(#REF!-#REF!+1)</f>
        <v>#REF!</v>
      </c>
      <c r="L1038" s="118" t="e">
        <f>(#REF!-#REF!+1)</f>
        <v>#REF!</v>
      </c>
      <c r="M1038" s="118" t="e">
        <f>(#REF!-#REF!+1)</f>
        <v>#REF!</v>
      </c>
      <c r="N1038" s="118" t="e">
        <f>(#REF!-#REF!+1)</f>
        <v>#REF!</v>
      </c>
      <c r="O1038" s="118" t="e">
        <f>(#REF!-#REF!+1)</f>
        <v>#REF!</v>
      </c>
      <c r="P1038" s="118" t="e">
        <f>(#REF!-#REF!+1)</f>
        <v>#REF!</v>
      </c>
      <c r="Q1038" s="118" t="e">
        <f>(#REF!-#REF!+1)</f>
        <v>#REF!</v>
      </c>
      <c r="R1038" s="118" t="e">
        <f>(#REF!-#REF!+1)</f>
        <v>#REF!</v>
      </c>
      <c r="S1038" s="118" t="e">
        <f>(#REF!-#REF!+1)</f>
        <v>#REF!</v>
      </c>
    </row>
    <row r="1039" spans="2:19" ht="9.9499999999999993" customHeight="1">
      <c r="B1039" s="5"/>
    </row>
    <row r="1040" spans="2:19" ht="9.9499999999999993" customHeight="1">
      <c r="B1040" s="76"/>
    </row>
    <row r="1041" spans="2:19" s="8" customFormat="1" ht="30" customHeight="1">
      <c r="B1041" s="6" t="s">
        <v>104</v>
      </c>
      <c r="C1041" s="17" t="s">
        <v>105</v>
      </c>
      <c r="D1041" s="17" t="s">
        <v>106</v>
      </c>
      <c r="E1041" s="84" t="s">
        <v>170</v>
      </c>
      <c r="F1041" s="7" t="s">
        <v>6</v>
      </c>
      <c r="G1041" s="7" t="s">
        <v>7</v>
      </c>
      <c r="H1041" s="7" t="s">
        <v>8</v>
      </c>
      <c r="I1041" s="7" t="s">
        <v>9</v>
      </c>
      <c r="J1041" s="7" t="s">
        <v>10</v>
      </c>
      <c r="K1041" s="7" t="s">
        <v>11</v>
      </c>
      <c r="L1041" s="7" t="s">
        <v>12</v>
      </c>
      <c r="M1041" s="7" t="s">
        <v>13</v>
      </c>
      <c r="N1041" s="7" t="s">
        <v>14</v>
      </c>
      <c r="O1041" s="7" t="s">
        <v>15</v>
      </c>
      <c r="P1041" s="7" t="s">
        <v>16</v>
      </c>
      <c r="Q1041" s="7" t="s">
        <v>17</v>
      </c>
      <c r="R1041" s="7" t="s">
        <v>18</v>
      </c>
      <c r="S1041" s="7" t="s">
        <v>19</v>
      </c>
    </row>
    <row r="1042" spans="2:19" s="47" customFormat="1" ht="30" customHeight="1">
      <c r="B1042" s="69" t="s">
        <v>107</v>
      </c>
      <c r="C1042" s="70" t="s">
        <v>110</v>
      </c>
      <c r="D1042" s="70" t="s">
        <v>109</v>
      </c>
      <c r="E1042" s="83" t="s">
        <v>171</v>
      </c>
      <c r="F1042" s="51"/>
      <c r="G1042" s="154" t="e">
        <f>IF(#REF!=0,F1097/F$983*G$1038,(#REF!*G$1038))</f>
        <v>#REF!</v>
      </c>
      <c r="H1042" s="154" t="e">
        <f>IF(#REF!=0,G1097/G$983*H$1038,(#REF!*H$1038))</f>
        <v>#REF!</v>
      </c>
      <c r="I1042" s="154" t="e">
        <f>IF(#REF!=0,H1097/H$983*I$1038,(#REF!*I$1038))</f>
        <v>#REF!</v>
      </c>
      <c r="J1042" s="154" t="e">
        <f>IF(#REF!=0,I1097/I$983*J$1038,(#REF!*J$1038))</f>
        <v>#REF!</v>
      </c>
      <c r="K1042" s="154" t="e">
        <f>IF(#REF!=0,J1097/J$983*K$1038,(#REF!*K$1038))</f>
        <v>#REF!</v>
      </c>
      <c r="L1042" s="154" t="e">
        <f>IF(#REF!=0,K1097/K$983*L$1038,(#REF!*L$1038))</f>
        <v>#REF!</v>
      </c>
      <c r="M1042" s="154" t="e">
        <f>IF(#REF!=0,L1097/L$983*M$1038,(#REF!*M$1038))</f>
        <v>#REF!</v>
      </c>
      <c r="N1042" s="154" t="e">
        <f>IF(#REF!=0,M1097/M$983*N$1038,(#REF!*N$1038))</f>
        <v>#REF!</v>
      </c>
      <c r="O1042" s="154" t="e">
        <f>IF(#REF!=0,N1097/N$983*O$1038,(#REF!*O$1038))</f>
        <v>#REF!</v>
      </c>
      <c r="P1042" s="154" t="e">
        <f>IF(#REF!=0,O1097/O$983*P$1038,(#REF!*P$1038))</f>
        <v>#REF!</v>
      </c>
      <c r="Q1042" s="154" t="e">
        <f>IF(#REF!=0,P1097/P$983*Q$1038,(#REF!*Q$1038))</f>
        <v>#REF!</v>
      </c>
      <c r="R1042" s="154" t="e">
        <f>IF(#REF!=0,Q1097/Q$983*R$1038,(#REF!*R$1038))</f>
        <v>#REF!</v>
      </c>
      <c r="S1042" s="154" t="e">
        <f>IF(#REF!=0,R1097/R$983*S$1038,(#REF!*S$1038))</f>
        <v>#REF!</v>
      </c>
    </row>
    <row r="1043" spans="2:19" s="47" customFormat="1" ht="30" customHeight="1">
      <c r="B1043" s="69" t="s">
        <v>108</v>
      </c>
      <c r="C1043" s="70" t="s">
        <v>110</v>
      </c>
      <c r="D1043" s="70" t="s">
        <v>109</v>
      </c>
      <c r="E1043" s="83" t="s">
        <v>171</v>
      </c>
      <c r="F1043" s="51"/>
      <c r="G1043" s="154" t="e">
        <f>IF(#REF!=0,F1098/F$983*G$1038,(#REF!*G$1038))</f>
        <v>#REF!</v>
      </c>
      <c r="H1043" s="154" t="e">
        <f>IF(#REF!=0,G1098/G$983*H$1038,(#REF!*H$1038))</f>
        <v>#REF!</v>
      </c>
      <c r="I1043" s="154" t="e">
        <f>IF(#REF!=0,H1098/H$983*I$1038,(#REF!*I$1038))</f>
        <v>#REF!</v>
      </c>
      <c r="J1043" s="154" t="e">
        <f>IF(#REF!=0,I1098/I$983*J$1038,(#REF!*J$1038))</f>
        <v>#REF!</v>
      </c>
      <c r="K1043" s="154" t="e">
        <f>IF(#REF!=0,J1098/J$983*K$1038,(#REF!*K$1038))</f>
        <v>#REF!</v>
      </c>
      <c r="L1043" s="154" t="e">
        <f>IF(#REF!=0,K1098/K$983*L$1038,(#REF!*L$1038))</f>
        <v>#REF!</v>
      </c>
      <c r="M1043" s="154" t="e">
        <f>IF(#REF!=0,L1098/L$983*M$1038,(#REF!*M$1038))</f>
        <v>#REF!</v>
      </c>
      <c r="N1043" s="154" t="e">
        <f>IF(#REF!=0,M1098/M$983*N$1038,(#REF!*N$1038))</f>
        <v>#REF!</v>
      </c>
      <c r="O1043" s="154" t="e">
        <f>IF(#REF!=0,N1098/N$983*O$1038,(#REF!*O$1038))</f>
        <v>#REF!</v>
      </c>
      <c r="P1043" s="154" t="e">
        <f>IF(#REF!=0,O1098/O$983*P$1038,(#REF!*P$1038))</f>
        <v>#REF!</v>
      </c>
      <c r="Q1043" s="154" t="e">
        <f>IF(#REF!=0,P1098/P$983*Q$1038,(#REF!*Q$1038))</f>
        <v>#REF!</v>
      </c>
      <c r="R1043" s="154" t="e">
        <f>IF(#REF!=0,Q1098/Q$983*R$1038,(#REF!*R$1038))</f>
        <v>#REF!</v>
      </c>
      <c r="S1043" s="154" t="e">
        <f>IF(#REF!=0,R1098/R$983*S$1038,(#REF!*S$1038))</f>
        <v>#REF!</v>
      </c>
    </row>
    <row r="1044" spans="2:19" s="47" customFormat="1" ht="30" customHeight="1">
      <c r="B1044" s="87" t="s">
        <v>116</v>
      </c>
      <c r="C1044" s="88" t="s">
        <v>110</v>
      </c>
      <c r="D1044" s="88" t="s">
        <v>109</v>
      </c>
      <c r="E1044" s="24"/>
      <c r="F1044" s="51"/>
      <c r="G1044" s="41"/>
      <c r="H1044" s="41"/>
      <c r="I1044" s="41"/>
      <c r="J1044" s="41"/>
      <c r="K1044" s="41"/>
      <c r="L1044" s="41"/>
      <c r="M1044" s="41"/>
      <c r="N1044" s="41"/>
      <c r="O1044" s="41"/>
      <c r="P1044" s="41"/>
      <c r="Q1044" s="41"/>
      <c r="R1044" s="41"/>
      <c r="S1044" s="41"/>
    </row>
    <row r="1045" spans="2:19" s="47" customFormat="1" ht="30" customHeight="1">
      <c r="B1045" s="69" t="s">
        <v>117</v>
      </c>
      <c r="C1045" s="70" t="s">
        <v>110</v>
      </c>
      <c r="D1045" s="70" t="s">
        <v>109</v>
      </c>
      <c r="E1045" s="83" t="s">
        <v>172</v>
      </c>
      <c r="F1045" s="51"/>
      <c r="G1045" s="154" t="e">
        <f>IF(#REF!=0,F1100/F$983*G$1038,(#REF!*G$1038))</f>
        <v>#REF!</v>
      </c>
      <c r="H1045" s="154" t="e">
        <f>IF(#REF!=0,G1100/G$983*H$1038,(#REF!*H$1038))</f>
        <v>#REF!</v>
      </c>
      <c r="I1045" s="154" t="e">
        <f>IF(#REF!=0,H1100/H$983*I$1038,(#REF!*I$1038))</f>
        <v>#REF!</v>
      </c>
      <c r="J1045" s="154" t="e">
        <f>IF(#REF!=0,I1100/I$983*J$1038,(#REF!*J$1038))</f>
        <v>#REF!</v>
      </c>
      <c r="K1045" s="154" t="e">
        <f>IF(#REF!=0,J1100/J$983*K$1038,(#REF!*K$1038))</f>
        <v>#REF!</v>
      </c>
      <c r="L1045" s="154" t="e">
        <f>IF(#REF!=0,K1100/K$983*L$1038,(#REF!*L$1038))</f>
        <v>#REF!</v>
      </c>
      <c r="M1045" s="154" t="e">
        <f>IF(#REF!=0,L1100/L$983*M$1038,(#REF!*M$1038))</f>
        <v>#REF!</v>
      </c>
      <c r="N1045" s="154" t="e">
        <f>IF(#REF!=0,M1100/M$983*N$1038,(#REF!*N$1038))</f>
        <v>#REF!</v>
      </c>
      <c r="O1045" s="154" t="e">
        <f>IF(#REF!=0,N1100/N$983*O$1038,(#REF!*O$1038))</f>
        <v>#REF!</v>
      </c>
      <c r="P1045" s="154" t="e">
        <f>IF(#REF!=0,O1100/O$983*P$1038,(#REF!*P$1038))</f>
        <v>#REF!</v>
      </c>
      <c r="Q1045" s="154" t="e">
        <f>IF(#REF!=0,P1100/P$983*Q$1038,(#REF!*Q$1038))</f>
        <v>#REF!</v>
      </c>
      <c r="R1045" s="154" t="e">
        <f>IF(#REF!=0,Q1100/Q$983*R$1038,(#REF!*R$1038))</f>
        <v>#REF!</v>
      </c>
      <c r="S1045" s="154" t="e">
        <f>IF(#REF!=0,R1100/R$983*S$1038,(#REF!*S$1038))</f>
        <v>#REF!</v>
      </c>
    </row>
    <row r="1046" spans="2:19" s="47" customFormat="1" ht="30" customHeight="1">
      <c r="B1046" s="69" t="s">
        <v>118</v>
      </c>
      <c r="C1046" s="70" t="s">
        <v>110</v>
      </c>
      <c r="D1046" s="70" t="s">
        <v>109</v>
      </c>
      <c r="E1046" s="83" t="s">
        <v>173</v>
      </c>
      <c r="F1046" s="51"/>
      <c r="G1046" s="154" t="e">
        <f>IF(#REF!=0,F1101/F$983*G$1038,(#REF!*G$1038))</f>
        <v>#REF!</v>
      </c>
      <c r="H1046" s="154" t="e">
        <f>IF(#REF!=0,G1101/G$983*H$1038,(#REF!*H$1038))</f>
        <v>#REF!</v>
      </c>
      <c r="I1046" s="154" t="e">
        <f>IF(#REF!=0,H1101/H$983*I$1038,(#REF!*I$1038))</f>
        <v>#REF!</v>
      </c>
      <c r="J1046" s="154" t="e">
        <f>IF(#REF!=0,I1101/I$983*J$1038,(#REF!*J$1038))</f>
        <v>#REF!</v>
      </c>
      <c r="K1046" s="154" t="e">
        <f>IF(#REF!=0,J1101/J$983*K$1038,(#REF!*K$1038))</f>
        <v>#REF!</v>
      </c>
      <c r="L1046" s="154" t="e">
        <f>IF(#REF!=0,K1101/K$983*L$1038,(#REF!*L$1038))</f>
        <v>#REF!</v>
      </c>
      <c r="M1046" s="154" t="e">
        <f>IF(#REF!=0,L1101/L$983*M$1038,(#REF!*M$1038))</f>
        <v>#REF!</v>
      </c>
      <c r="N1046" s="154" t="e">
        <f>IF(#REF!=0,M1101/M$983*N$1038,(#REF!*N$1038))</f>
        <v>#REF!</v>
      </c>
      <c r="O1046" s="154" t="e">
        <f>IF(#REF!=0,N1101/N$983*O$1038,(#REF!*O$1038))</f>
        <v>#REF!</v>
      </c>
      <c r="P1046" s="154" t="e">
        <f>IF(#REF!=0,O1101/O$983*P$1038,(#REF!*P$1038))</f>
        <v>#REF!</v>
      </c>
      <c r="Q1046" s="154" t="e">
        <f>IF(#REF!=0,P1101/P$983*Q$1038,(#REF!*Q$1038))</f>
        <v>#REF!</v>
      </c>
      <c r="R1046" s="154" t="e">
        <f>IF(#REF!=0,Q1101/Q$983*R$1038,(#REF!*R$1038))</f>
        <v>#REF!</v>
      </c>
      <c r="S1046" s="154" t="e">
        <f>IF(#REF!=0,R1101/R$983*S$1038,(#REF!*S$1038))</f>
        <v>#REF!</v>
      </c>
    </row>
    <row r="1047" spans="2:19" s="47" customFormat="1" ht="30" customHeight="1">
      <c r="B1047" s="69" t="s">
        <v>119</v>
      </c>
      <c r="C1047" s="70" t="s">
        <v>110</v>
      </c>
      <c r="D1047" s="70" t="s">
        <v>109</v>
      </c>
      <c r="E1047" s="83" t="s">
        <v>171</v>
      </c>
      <c r="F1047" s="51"/>
      <c r="G1047" s="154" t="e">
        <f>IF(#REF!=0,F1102/F$983*G$1038,(#REF!*G$1038))</f>
        <v>#REF!</v>
      </c>
      <c r="H1047" s="154" t="e">
        <f>IF(#REF!=0,G1102/G$983*H$1038,(#REF!*H$1038))</f>
        <v>#REF!</v>
      </c>
      <c r="I1047" s="154" t="e">
        <f>IF(#REF!=0,H1102/H$983*I$1038,(#REF!*I$1038))</f>
        <v>#REF!</v>
      </c>
      <c r="J1047" s="154" t="e">
        <f>IF(#REF!=0,I1102/I$983*J$1038,(#REF!*J$1038))</f>
        <v>#REF!</v>
      </c>
      <c r="K1047" s="154" t="e">
        <f>IF(#REF!=0,J1102/J$983*K$1038,(#REF!*K$1038))</f>
        <v>#REF!</v>
      </c>
      <c r="L1047" s="154" t="e">
        <f>IF(#REF!=0,K1102/K$983*L$1038,(#REF!*L$1038))</f>
        <v>#REF!</v>
      </c>
      <c r="M1047" s="154" t="e">
        <f>IF(#REF!=0,L1102/L$983*M$1038,(#REF!*M$1038))</f>
        <v>#REF!</v>
      </c>
      <c r="N1047" s="154" t="e">
        <f>IF(#REF!=0,M1102/M$983*N$1038,(#REF!*N$1038))</f>
        <v>#REF!</v>
      </c>
      <c r="O1047" s="154" t="e">
        <f>IF(#REF!=0,N1102/N$983*O$1038,(#REF!*O$1038))</f>
        <v>#REF!</v>
      </c>
      <c r="P1047" s="154" t="e">
        <f>IF(#REF!=0,O1102/O$983*P$1038,(#REF!*P$1038))</f>
        <v>#REF!</v>
      </c>
      <c r="Q1047" s="154" t="e">
        <f>IF(#REF!=0,P1102/P$983*Q$1038,(#REF!*Q$1038))</f>
        <v>#REF!</v>
      </c>
      <c r="R1047" s="154" t="e">
        <f>IF(#REF!=0,Q1102/Q$983*R$1038,(#REF!*R$1038))</f>
        <v>#REF!</v>
      </c>
      <c r="S1047" s="154" t="e">
        <f>IF(#REF!=0,R1102/R$983*S$1038,(#REF!*S$1038))</f>
        <v>#REF!</v>
      </c>
    </row>
    <row r="1048" spans="2:19" s="47" customFormat="1" ht="30" customHeight="1">
      <c r="B1048" s="69" t="s">
        <v>120</v>
      </c>
      <c r="C1048" s="70" t="s">
        <v>110</v>
      </c>
      <c r="D1048" s="70" t="s">
        <v>109</v>
      </c>
      <c r="E1048" s="83" t="s">
        <v>172</v>
      </c>
      <c r="F1048" s="51"/>
      <c r="G1048" s="154" t="e">
        <f>IF(#REF!=0,F1103/F$983*G$1038,(#REF!*G$1038))</f>
        <v>#REF!</v>
      </c>
      <c r="H1048" s="154" t="e">
        <f>IF(#REF!=0,G1103/G$983*H$1038,(#REF!*H$1038))</f>
        <v>#REF!</v>
      </c>
      <c r="I1048" s="154" t="e">
        <f>IF(#REF!=0,H1103/H$983*I$1038,(#REF!*I$1038))</f>
        <v>#REF!</v>
      </c>
      <c r="J1048" s="154" t="e">
        <f>IF(#REF!=0,I1103/I$983*J$1038,(#REF!*J$1038))</f>
        <v>#REF!</v>
      </c>
      <c r="K1048" s="154" t="e">
        <f>IF(#REF!=0,J1103/J$983*K$1038,(#REF!*K$1038))</f>
        <v>#REF!</v>
      </c>
      <c r="L1048" s="154" t="e">
        <f>IF(#REF!=0,K1103/K$983*L$1038,(#REF!*L$1038))</f>
        <v>#REF!</v>
      </c>
      <c r="M1048" s="154" t="e">
        <f>IF(#REF!=0,L1103/L$983*M$1038,(#REF!*M$1038))</f>
        <v>#REF!</v>
      </c>
      <c r="N1048" s="154" t="e">
        <f>IF(#REF!=0,M1103/M$983*N$1038,(#REF!*N$1038))</f>
        <v>#REF!</v>
      </c>
      <c r="O1048" s="154" t="e">
        <f>IF(#REF!=0,N1103/N$983*O$1038,(#REF!*O$1038))</f>
        <v>#REF!</v>
      </c>
      <c r="P1048" s="154" t="e">
        <f>IF(#REF!=0,O1103/O$983*P$1038,(#REF!*P$1038))</f>
        <v>#REF!</v>
      </c>
      <c r="Q1048" s="154" t="e">
        <f>IF(#REF!=0,P1103/P$983*Q$1038,(#REF!*Q$1038))</f>
        <v>#REF!</v>
      </c>
      <c r="R1048" s="154" t="e">
        <f>IF(#REF!=0,Q1103/Q$983*R$1038,(#REF!*R$1038))</f>
        <v>#REF!</v>
      </c>
      <c r="S1048" s="154" t="e">
        <f>IF(#REF!=0,R1103/R$983*S$1038,(#REF!*S$1038))</f>
        <v>#REF!</v>
      </c>
    </row>
    <row r="1049" spans="2:19" s="47" customFormat="1" ht="30" customHeight="1">
      <c r="B1049" s="69" t="s">
        <v>121</v>
      </c>
      <c r="C1049" s="70" t="s">
        <v>110</v>
      </c>
      <c r="D1049" s="70" t="s">
        <v>109</v>
      </c>
      <c r="E1049" s="83" t="s">
        <v>173</v>
      </c>
      <c r="F1049" s="51"/>
      <c r="G1049" s="154" t="e">
        <f>IF(#REF!=0,F1104/F$983*G$1038,(#REF!*G$1038))</f>
        <v>#REF!</v>
      </c>
      <c r="H1049" s="154" t="e">
        <f>IF(#REF!=0,G1104/G$983*H$1038,(#REF!*H$1038))</f>
        <v>#REF!</v>
      </c>
      <c r="I1049" s="154" t="e">
        <f>IF(#REF!=0,H1104/H$983*I$1038,(#REF!*I$1038))</f>
        <v>#REF!</v>
      </c>
      <c r="J1049" s="154" t="e">
        <f>IF(#REF!=0,I1104/I$983*J$1038,(#REF!*J$1038))</f>
        <v>#REF!</v>
      </c>
      <c r="K1049" s="154" t="e">
        <f>IF(#REF!=0,J1104/J$983*K$1038,(#REF!*K$1038))</f>
        <v>#REF!</v>
      </c>
      <c r="L1049" s="154" t="e">
        <f>IF(#REF!=0,K1104/K$983*L$1038,(#REF!*L$1038))</f>
        <v>#REF!</v>
      </c>
      <c r="M1049" s="154" t="e">
        <f>IF(#REF!=0,L1104/L$983*M$1038,(#REF!*M$1038))</f>
        <v>#REF!</v>
      </c>
      <c r="N1049" s="154" t="e">
        <f>IF(#REF!=0,M1104/M$983*N$1038,(#REF!*N$1038))</f>
        <v>#REF!</v>
      </c>
      <c r="O1049" s="154" t="e">
        <f>IF(#REF!=0,N1104/N$983*O$1038,(#REF!*O$1038))</f>
        <v>#REF!</v>
      </c>
      <c r="P1049" s="154" t="e">
        <f>IF(#REF!=0,O1104/O$983*P$1038,(#REF!*P$1038))</f>
        <v>#REF!</v>
      </c>
      <c r="Q1049" s="154" t="e">
        <f>IF(#REF!=0,P1104/P$983*Q$1038,(#REF!*Q$1038))</f>
        <v>#REF!</v>
      </c>
      <c r="R1049" s="154" t="e">
        <f>IF(#REF!=0,Q1104/Q$983*R$1038,(#REF!*R$1038))</f>
        <v>#REF!</v>
      </c>
      <c r="S1049" s="154" t="e">
        <f>IF(#REF!=0,R1104/R$983*S$1038,(#REF!*S$1038))</f>
        <v>#REF!</v>
      </c>
    </row>
    <row r="1050" spans="2:19" s="47" customFormat="1" ht="30" customHeight="1">
      <c r="B1050" s="69" t="s">
        <v>122</v>
      </c>
      <c r="C1050" s="70" t="s">
        <v>110</v>
      </c>
      <c r="D1050" s="70" t="s">
        <v>109</v>
      </c>
      <c r="E1050" s="83" t="s">
        <v>173</v>
      </c>
      <c r="F1050" s="51"/>
      <c r="G1050" s="154" t="e">
        <f>IF(#REF!=0,F1105/F$983*G$1038,(#REF!*G$1038))</f>
        <v>#REF!</v>
      </c>
      <c r="H1050" s="154" t="e">
        <f>IF(#REF!=0,G1105/G$983*H$1038,(#REF!*H$1038))</f>
        <v>#REF!</v>
      </c>
      <c r="I1050" s="154" t="e">
        <f>IF(#REF!=0,H1105/H$983*I$1038,(#REF!*I$1038))</f>
        <v>#REF!</v>
      </c>
      <c r="J1050" s="154" t="e">
        <f>IF(#REF!=0,I1105/I$983*J$1038,(#REF!*J$1038))</f>
        <v>#REF!</v>
      </c>
      <c r="K1050" s="154" t="e">
        <f>IF(#REF!=0,J1105/J$983*K$1038,(#REF!*K$1038))</f>
        <v>#REF!</v>
      </c>
      <c r="L1050" s="154" t="e">
        <f>IF(#REF!=0,K1105/K$983*L$1038,(#REF!*L$1038))</f>
        <v>#REF!</v>
      </c>
      <c r="M1050" s="154" t="e">
        <f>IF(#REF!=0,L1105/L$983*M$1038,(#REF!*M$1038))</f>
        <v>#REF!</v>
      </c>
      <c r="N1050" s="154" t="e">
        <f>IF(#REF!=0,M1105/M$983*N$1038,(#REF!*N$1038))</f>
        <v>#REF!</v>
      </c>
      <c r="O1050" s="154" t="e">
        <f>IF(#REF!=0,N1105/N$983*O$1038,(#REF!*O$1038))</f>
        <v>#REF!</v>
      </c>
      <c r="P1050" s="154" t="e">
        <f>IF(#REF!=0,O1105/O$983*P$1038,(#REF!*P$1038))</f>
        <v>#REF!</v>
      </c>
      <c r="Q1050" s="154" t="e">
        <f>IF(#REF!=0,P1105/P$983*Q$1038,(#REF!*Q$1038))</f>
        <v>#REF!</v>
      </c>
      <c r="R1050" s="154" t="e">
        <f>IF(#REF!=0,Q1105/Q$983*R$1038,(#REF!*R$1038))</f>
        <v>#REF!</v>
      </c>
      <c r="S1050" s="154" t="e">
        <f>IF(#REF!=0,R1105/R$983*S$1038,(#REF!*S$1038))</f>
        <v>#REF!</v>
      </c>
    </row>
    <row r="1051" spans="2:19" s="47" customFormat="1" ht="30" customHeight="1">
      <c r="B1051" s="69" t="s">
        <v>123</v>
      </c>
      <c r="C1051" s="70" t="s">
        <v>110</v>
      </c>
      <c r="D1051" s="70" t="s">
        <v>109</v>
      </c>
      <c r="E1051" s="83" t="s">
        <v>171</v>
      </c>
      <c r="F1051" s="51"/>
      <c r="G1051" s="154" t="e">
        <f>IF(#REF!=0,F1106/F$983*G$1038,(#REF!*G$1038))</f>
        <v>#REF!</v>
      </c>
      <c r="H1051" s="154" t="e">
        <f>IF(#REF!=0,G1106/G$983*H$1038,(#REF!*H$1038))</f>
        <v>#REF!</v>
      </c>
      <c r="I1051" s="154" t="e">
        <f>IF(#REF!=0,H1106/H$983*I$1038,(#REF!*I$1038))</f>
        <v>#REF!</v>
      </c>
      <c r="J1051" s="154" t="e">
        <f>IF(#REF!=0,I1106/I$983*J$1038,(#REF!*J$1038))</f>
        <v>#REF!</v>
      </c>
      <c r="K1051" s="154" t="e">
        <f>IF(#REF!=0,J1106/J$983*K$1038,(#REF!*K$1038))</f>
        <v>#REF!</v>
      </c>
      <c r="L1051" s="154" t="e">
        <f>IF(#REF!=0,K1106/K$983*L$1038,(#REF!*L$1038))</f>
        <v>#REF!</v>
      </c>
      <c r="M1051" s="154" t="e">
        <f>IF(#REF!=0,L1106/L$983*M$1038,(#REF!*M$1038))</f>
        <v>#REF!</v>
      </c>
      <c r="N1051" s="154" t="e">
        <f>IF(#REF!=0,M1106/M$983*N$1038,(#REF!*N$1038))</f>
        <v>#REF!</v>
      </c>
      <c r="O1051" s="154" t="e">
        <f>IF(#REF!=0,N1106/N$983*O$1038,(#REF!*O$1038))</f>
        <v>#REF!</v>
      </c>
      <c r="P1051" s="154" t="e">
        <f>IF(#REF!=0,O1106/O$983*P$1038,(#REF!*P$1038))</f>
        <v>#REF!</v>
      </c>
      <c r="Q1051" s="154" t="e">
        <f>IF(#REF!=0,P1106/P$983*Q$1038,(#REF!*Q$1038))</f>
        <v>#REF!</v>
      </c>
      <c r="R1051" s="154" t="e">
        <f>IF(#REF!=0,Q1106/Q$983*R$1038,(#REF!*R$1038))</f>
        <v>#REF!</v>
      </c>
      <c r="S1051" s="154" t="e">
        <f>IF(#REF!=0,R1106/R$983*S$1038,(#REF!*S$1038))</f>
        <v>#REF!</v>
      </c>
    </row>
    <row r="1052" spans="2:19" s="47" customFormat="1" ht="30" customHeight="1">
      <c r="B1052" s="69" t="s">
        <v>124</v>
      </c>
      <c r="C1052" s="70" t="s">
        <v>110</v>
      </c>
      <c r="D1052" s="70" t="s">
        <v>109</v>
      </c>
      <c r="E1052" s="83" t="s">
        <v>174</v>
      </c>
      <c r="F1052" s="51"/>
      <c r="G1052" s="154" t="e">
        <f>IF(#REF!=0,F1107/F$983*G$1038,(#REF!*G$1038))</f>
        <v>#REF!</v>
      </c>
      <c r="H1052" s="154" t="e">
        <f>IF(#REF!=0,G1107/G$983*H$1038,(#REF!*H$1038))</f>
        <v>#REF!</v>
      </c>
      <c r="I1052" s="154" t="e">
        <f>IF(#REF!=0,H1107/H$983*I$1038,(#REF!*I$1038))</f>
        <v>#REF!</v>
      </c>
      <c r="J1052" s="154" t="e">
        <f>IF(#REF!=0,I1107/I$983*J$1038,(#REF!*J$1038))</f>
        <v>#REF!</v>
      </c>
      <c r="K1052" s="154" t="e">
        <f>IF(#REF!=0,J1107/J$983*K$1038,(#REF!*K$1038))</f>
        <v>#REF!</v>
      </c>
      <c r="L1052" s="154" t="e">
        <f>IF(#REF!=0,K1107/K$983*L$1038,(#REF!*L$1038))</f>
        <v>#REF!</v>
      </c>
      <c r="M1052" s="154" t="e">
        <f>IF(#REF!=0,L1107/L$983*M$1038,(#REF!*M$1038))</f>
        <v>#REF!</v>
      </c>
      <c r="N1052" s="154" t="e">
        <f>IF(#REF!=0,M1107/M$983*N$1038,(#REF!*N$1038))</f>
        <v>#REF!</v>
      </c>
      <c r="O1052" s="154" t="e">
        <f>IF(#REF!=0,N1107/N$983*O$1038,(#REF!*O$1038))</f>
        <v>#REF!</v>
      </c>
      <c r="P1052" s="154" t="e">
        <f>IF(#REF!=0,O1107/O$983*P$1038,(#REF!*P$1038))</f>
        <v>#REF!</v>
      </c>
      <c r="Q1052" s="154" t="e">
        <f>IF(#REF!=0,P1107/P$983*Q$1038,(#REF!*Q$1038))</f>
        <v>#REF!</v>
      </c>
      <c r="R1052" s="154" t="e">
        <f>IF(#REF!=0,Q1107/Q$983*R$1038,(#REF!*R$1038))</f>
        <v>#REF!</v>
      </c>
      <c r="S1052" s="154" t="e">
        <f>IF(#REF!=0,R1107/R$983*S$1038,(#REF!*S$1038))</f>
        <v>#REF!</v>
      </c>
    </row>
    <row r="1053" spans="2:19" s="47" customFormat="1" ht="30" customHeight="1">
      <c r="B1053" s="69" t="s">
        <v>125</v>
      </c>
      <c r="C1053" s="70" t="s">
        <v>110</v>
      </c>
      <c r="D1053" s="70" t="s">
        <v>111</v>
      </c>
      <c r="E1053" s="83" t="s">
        <v>175</v>
      </c>
      <c r="F1053" s="51"/>
      <c r="G1053" s="154" t="e">
        <f>IF(#REF!=0,F1108/F$983*G$1038,(#REF!*G$1038))</f>
        <v>#REF!</v>
      </c>
      <c r="H1053" s="154" t="e">
        <f>IF(#REF!=0,G1108/G$983*H$1038,(#REF!*H$1038))</f>
        <v>#REF!</v>
      </c>
      <c r="I1053" s="154" t="e">
        <f>IF(#REF!=0,H1108/H$983*I$1038,(#REF!*I$1038))</f>
        <v>#REF!</v>
      </c>
      <c r="J1053" s="154" t="e">
        <f>IF(#REF!=0,I1108/I$983*J$1038,(#REF!*J$1038))</f>
        <v>#REF!</v>
      </c>
      <c r="K1053" s="154" t="e">
        <f>IF(#REF!=0,J1108/J$983*K$1038,(#REF!*K$1038))</f>
        <v>#REF!</v>
      </c>
      <c r="L1053" s="154" t="e">
        <f>IF(#REF!=0,K1108/K$983*L$1038,(#REF!*L$1038))</f>
        <v>#REF!</v>
      </c>
      <c r="M1053" s="154" t="e">
        <f>IF(#REF!=0,L1108/L$983*M$1038,(#REF!*M$1038))</f>
        <v>#REF!</v>
      </c>
      <c r="N1053" s="154" t="e">
        <f>IF(#REF!=0,M1108/M$983*N$1038,(#REF!*N$1038))</f>
        <v>#REF!</v>
      </c>
      <c r="O1053" s="154" t="e">
        <f>IF(#REF!=0,N1108/N$983*O$1038,(#REF!*O$1038))</f>
        <v>#REF!</v>
      </c>
      <c r="P1053" s="154" t="e">
        <f>IF(#REF!=0,O1108/O$983*P$1038,(#REF!*P$1038))</f>
        <v>#REF!</v>
      </c>
      <c r="Q1053" s="154" t="e">
        <f>IF(#REF!=0,P1108/P$983*Q$1038,(#REF!*Q$1038))</f>
        <v>#REF!</v>
      </c>
      <c r="R1053" s="154" t="e">
        <f>IF(#REF!=0,Q1108/Q$983*R$1038,(#REF!*R$1038))</f>
        <v>#REF!</v>
      </c>
      <c r="S1053" s="154" t="e">
        <f>IF(#REF!=0,R1108/R$983*S$1038,(#REF!*S$1038))</f>
        <v>#REF!</v>
      </c>
    </row>
    <row r="1054" spans="2:19" s="47" customFormat="1" ht="30" customHeight="1">
      <c r="B1054" s="69" t="s">
        <v>126</v>
      </c>
      <c r="C1054" s="70" t="s">
        <v>110</v>
      </c>
      <c r="D1054" s="70" t="s">
        <v>111</v>
      </c>
      <c r="E1054" s="83" t="s">
        <v>175</v>
      </c>
      <c r="F1054" s="51"/>
      <c r="G1054" s="154" t="e">
        <f>IF(#REF!=0,F1109/F$983*G$1038,(#REF!*G$1038))</f>
        <v>#REF!</v>
      </c>
      <c r="H1054" s="154" t="e">
        <f>IF(#REF!=0,G1109/G$983*H$1038,(#REF!*H$1038))</f>
        <v>#REF!</v>
      </c>
      <c r="I1054" s="154" t="e">
        <f>IF(#REF!=0,H1109/H$983*I$1038,(#REF!*I$1038))</f>
        <v>#REF!</v>
      </c>
      <c r="J1054" s="154" t="e">
        <f>IF(#REF!=0,I1109/I$983*J$1038,(#REF!*J$1038))</f>
        <v>#REF!</v>
      </c>
      <c r="K1054" s="154" t="e">
        <f>IF(#REF!=0,J1109/J$983*K$1038,(#REF!*K$1038))</f>
        <v>#REF!</v>
      </c>
      <c r="L1054" s="154" t="e">
        <f>IF(#REF!=0,K1109/K$983*L$1038,(#REF!*L$1038))</f>
        <v>#REF!</v>
      </c>
      <c r="M1054" s="154" t="e">
        <f>IF(#REF!=0,L1109/L$983*M$1038,(#REF!*M$1038))</f>
        <v>#REF!</v>
      </c>
      <c r="N1054" s="154" t="e">
        <f>IF(#REF!=0,M1109/M$983*N$1038,(#REF!*N$1038))</f>
        <v>#REF!</v>
      </c>
      <c r="O1054" s="154" t="e">
        <f>IF(#REF!=0,N1109/N$983*O$1038,(#REF!*O$1038))</f>
        <v>#REF!</v>
      </c>
      <c r="P1054" s="154" t="e">
        <f>IF(#REF!=0,O1109/O$983*P$1038,(#REF!*P$1038))</f>
        <v>#REF!</v>
      </c>
      <c r="Q1054" s="154" t="e">
        <f>IF(#REF!=0,P1109/P$983*Q$1038,(#REF!*Q$1038))</f>
        <v>#REF!</v>
      </c>
      <c r="R1054" s="154" t="e">
        <f>IF(#REF!=0,Q1109/Q$983*R$1038,(#REF!*R$1038))</f>
        <v>#REF!</v>
      </c>
      <c r="S1054" s="154" t="e">
        <f>IF(#REF!=0,R1109/R$983*S$1038,(#REF!*S$1038))</f>
        <v>#REF!</v>
      </c>
    </row>
    <row r="1055" spans="2:19" s="47" customFormat="1" ht="30" customHeight="1">
      <c r="B1055" s="69" t="s">
        <v>127</v>
      </c>
      <c r="C1055" s="70" t="s">
        <v>110</v>
      </c>
      <c r="D1055" s="70" t="s">
        <v>111</v>
      </c>
      <c r="E1055" s="83" t="s">
        <v>176</v>
      </c>
      <c r="F1055" s="51"/>
      <c r="G1055" s="154" t="e">
        <f>IF(#REF!=0,F1110/F$983*G$1038,(#REF!*G$1038))</f>
        <v>#REF!</v>
      </c>
      <c r="H1055" s="154" t="e">
        <f>IF(#REF!=0,G1110/G$983*H$1038,(#REF!*H$1038))</f>
        <v>#REF!</v>
      </c>
      <c r="I1055" s="154" t="e">
        <f>IF(#REF!=0,H1110/H$983*I$1038,(#REF!*I$1038))</f>
        <v>#REF!</v>
      </c>
      <c r="J1055" s="154" t="e">
        <f>IF(#REF!=0,I1110/I$983*J$1038,(#REF!*J$1038))</f>
        <v>#REF!</v>
      </c>
      <c r="K1055" s="154" t="e">
        <f>IF(#REF!=0,J1110/J$983*K$1038,(#REF!*K$1038))</f>
        <v>#REF!</v>
      </c>
      <c r="L1055" s="154" t="e">
        <f>IF(#REF!=0,K1110/K$983*L$1038,(#REF!*L$1038))</f>
        <v>#REF!</v>
      </c>
      <c r="M1055" s="154" t="e">
        <f>IF(#REF!=0,L1110/L$983*M$1038,(#REF!*M$1038))</f>
        <v>#REF!</v>
      </c>
      <c r="N1055" s="154" t="e">
        <f>IF(#REF!=0,M1110/M$983*N$1038,(#REF!*N$1038))</f>
        <v>#REF!</v>
      </c>
      <c r="O1055" s="154" t="e">
        <f>IF(#REF!=0,N1110/N$983*O$1038,(#REF!*O$1038))</f>
        <v>#REF!</v>
      </c>
      <c r="P1055" s="154" t="e">
        <f>IF(#REF!=0,O1110/O$983*P$1038,(#REF!*P$1038))</f>
        <v>#REF!</v>
      </c>
      <c r="Q1055" s="154" t="e">
        <f>IF(#REF!=0,P1110/P$983*Q$1038,(#REF!*Q$1038))</f>
        <v>#REF!</v>
      </c>
      <c r="R1055" s="154" t="e">
        <f>IF(#REF!=0,Q1110/Q$983*R$1038,(#REF!*R$1038))</f>
        <v>#REF!</v>
      </c>
      <c r="S1055" s="154" t="e">
        <f>IF(#REF!=0,R1110/R$983*S$1038,(#REF!*S$1038))</f>
        <v>#REF!</v>
      </c>
    </row>
    <row r="1056" spans="2:19" s="47" customFormat="1" ht="30" customHeight="1">
      <c r="B1056" s="69" t="s">
        <v>128</v>
      </c>
      <c r="C1056" s="70" t="s">
        <v>110</v>
      </c>
      <c r="D1056" s="70" t="s">
        <v>111</v>
      </c>
      <c r="E1056" s="83" t="s">
        <v>177</v>
      </c>
      <c r="F1056" s="51"/>
      <c r="G1056" s="154" t="e">
        <f>IF(#REF!=0,F1111/F$983*G$1038,(#REF!*G$1038))</f>
        <v>#REF!</v>
      </c>
      <c r="H1056" s="154" t="e">
        <f>IF(#REF!=0,G1111/G$983*H$1038,(#REF!*H$1038))</f>
        <v>#REF!</v>
      </c>
      <c r="I1056" s="154" t="e">
        <f>IF(#REF!=0,H1111/H$983*I$1038,(#REF!*I$1038))</f>
        <v>#REF!</v>
      </c>
      <c r="J1056" s="154" t="e">
        <f>IF(#REF!=0,I1111/I$983*J$1038,(#REF!*J$1038))</f>
        <v>#REF!</v>
      </c>
      <c r="K1056" s="154" t="e">
        <f>IF(#REF!=0,J1111/J$983*K$1038,(#REF!*K$1038))</f>
        <v>#REF!</v>
      </c>
      <c r="L1056" s="154" t="e">
        <f>IF(#REF!=0,K1111/K$983*L$1038,(#REF!*L$1038))</f>
        <v>#REF!</v>
      </c>
      <c r="M1056" s="154" t="e">
        <f>IF(#REF!=0,L1111/L$983*M$1038,(#REF!*M$1038))</f>
        <v>#REF!</v>
      </c>
      <c r="N1056" s="154" t="e">
        <f>IF(#REF!=0,M1111/M$983*N$1038,(#REF!*N$1038))</f>
        <v>#REF!</v>
      </c>
      <c r="O1056" s="154" t="e">
        <f>IF(#REF!=0,N1111/N$983*O$1038,(#REF!*O$1038))</f>
        <v>#REF!</v>
      </c>
      <c r="P1056" s="154" t="e">
        <f>IF(#REF!=0,O1111/O$983*P$1038,(#REF!*P$1038))</f>
        <v>#REF!</v>
      </c>
      <c r="Q1056" s="154" t="e">
        <f>IF(#REF!=0,P1111/P$983*Q$1038,(#REF!*Q$1038))</f>
        <v>#REF!</v>
      </c>
      <c r="R1056" s="154" t="e">
        <f>IF(#REF!=0,Q1111/Q$983*R$1038,(#REF!*R$1038))</f>
        <v>#REF!</v>
      </c>
      <c r="S1056" s="154" t="e">
        <f>IF(#REF!=0,R1111/R$983*S$1038,(#REF!*S$1038))</f>
        <v>#REF!</v>
      </c>
    </row>
    <row r="1057" spans="2:19" s="47" customFormat="1" ht="30" customHeight="1">
      <c r="B1057" s="69" t="s">
        <v>129</v>
      </c>
      <c r="C1057" s="70" t="s">
        <v>110</v>
      </c>
      <c r="D1057" s="70" t="s">
        <v>111</v>
      </c>
      <c r="E1057" s="83" t="s">
        <v>178</v>
      </c>
      <c r="F1057" s="51"/>
      <c r="G1057" s="154" t="e">
        <f>IF(#REF!=0,F1112/F$983*G$1038,(#REF!*G$1038))</f>
        <v>#REF!</v>
      </c>
      <c r="H1057" s="154" t="e">
        <f>IF(#REF!=0,G1112/G$983*H$1038,(#REF!*H$1038))</f>
        <v>#REF!</v>
      </c>
      <c r="I1057" s="154" t="e">
        <f>IF(#REF!=0,H1112/H$983*I$1038,(#REF!*I$1038))</f>
        <v>#REF!</v>
      </c>
      <c r="J1057" s="154" t="e">
        <f>IF(#REF!=0,I1112/I$983*J$1038,(#REF!*J$1038))</f>
        <v>#REF!</v>
      </c>
      <c r="K1057" s="154" t="e">
        <f>IF(#REF!=0,J1112/J$983*K$1038,(#REF!*K$1038))</f>
        <v>#REF!</v>
      </c>
      <c r="L1057" s="154" t="e">
        <f>IF(#REF!=0,K1112/K$983*L$1038,(#REF!*L$1038))</f>
        <v>#REF!</v>
      </c>
      <c r="M1057" s="154" t="e">
        <f>IF(#REF!=0,L1112/L$983*M$1038,(#REF!*M$1038))</f>
        <v>#REF!</v>
      </c>
      <c r="N1057" s="154" t="e">
        <f>IF(#REF!=0,M1112/M$983*N$1038,(#REF!*N$1038))</f>
        <v>#REF!</v>
      </c>
      <c r="O1057" s="154" t="e">
        <f>IF(#REF!=0,N1112/N$983*O$1038,(#REF!*O$1038))</f>
        <v>#REF!</v>
      </c>
      <c r="P1057" s="154" t="e">
        <f>IF(#REF!=0,O1112/O$983*P$1038,(#REF!*P$1038))</f>
        <v>#REF!</v>
      </c>
      <c r="Q1057" s="154" t="e">
        <f>IF(#REF!=0,P1112/P$983*Q$1038,(#REF!*Q$1038))</f>
        <v>#REF!</v>
      </c>
      <c r="R1057" s="154" t="e">
        <f>IF(#REF!=0,Q1112/Q$983*R$1038,(#REF!*R$1038))</f>
        <v>#REF!</v>
      </c>
      <c r="S1057" s="154" t="e">
        <f>IF(#REF!=0,R1112/R$983*S$1038,(#REF!*S$1038))</f>
        <v>#REF!</v>
      </c>
    </row>
    <row r="1058" spans="2:19" s="47" customFormat="1" ht="30" customHeight="1">
      <c r="B1058" s="69" t="s">
        <v>130</v>
      </c>
      <c r="C1058" s="70" t="s">
        <v>110</v>
      </c>
      <c r="D1058" s="70" t="s">
        <v>111</v>
      </c>
      <c r="E1058" s="83" t="s">
        <v>175</v>
      </c>
      <c r="F1058" s="51"/>
      <c r="G1058" s="154" t="e">
        <f>IF(#REF!=0,F1113/F$983*G$1038,(#REF!*G$1038))</f>
        <v>#REF!</v>
      </c>
      <c r="H1058" s="154" t="e">
        <f>IF(#REF!=0,G1113/G$983*H$1038,(#REF!*H$1038))</f>
        <v>#REF!</v>
      </c>
      <c r="I1058" s="154" t="e">
        <f>IF(#REF!=0,H1113/H$983*I$1038,(#REF!*I$1038))</f>
        <v>#REF!</v>
      </c>
      <c r="J1058" s="154" t="e">
        <f>IF(#REF!=0,I1113/I$983*J$1038,(#REF!*J$1038))</f>
        <v>#REF!</v>
      </c>
      <c r="K1058" s="154" t="e">
        <f>IF(#REF!=0,J1113/J$983*K$1038,(#REF!*K$1038))</f>
        <v>#REF!</v>
      </c>
      <c r="L1058" s="154" t="e">
        <f>IF(#REF!=0,K1113/K$983*L$1038,(#REF!*L$1038))</f>
        <v>#REF!</v>
      </c>
      <c r="M1058" s="154" t="e">
        <f>IF(#REF!=0,L1113/L$983*M$1038,(#REF!*M$1038))</f>
        <v>#REF!</v>
      </c>
      <c r="N1058" s="154" t="e">
        <f>IF(#REF!=0,M1113/M$983*N$1038,(#REF!*N$1038))</f>
        <v>#REF!</v>
      </c>
      <c r="O1058" s="154" t="e">
        <f>IF(#REF!=0,N1113/N$983*O$1038,(#REF!*O$1038))</f>
        <v>#REF!</v>
      </c>
      <c r="P1058" s="154" t="e">
        <f>IF(#REF!=0,O1113/O$983*P$1038,(#REF!*P$1038))</f>
        <v>#REF!</v>
      </c>
      <c r="Q1058" s="154" t="e">
        <f>IF(#REF!=0,P1113/P$983*Q$1038,(#REF!*Q$1038))</f>
        <v>#REF!</v>
      </c>
      <c r="R1058" s="154" t="e">
        <f>IF(#REF!=0,Q1113/Q$983*R$1038,(#REF!*R$1038))</f>
        <v>#REF!</v>
      </c>
      <c r="S1058" s="154" t="e">
        <f>IF(#REF!=0,R1113/R$983*S$1038,(#REF!*S$1038))</f>
        <v>#REF!</v>
      </c>
    </row>
    <row r="1059" spans="2:19" s="47" customFormat="1" ht="30" customHeight="1">
      <c r="B1059" s="69" t="s">
        <v>131</v>
      </c>
      <c r="C1059" s="70" t="s">
        <v>110</v>
      </c>
      <c r="D1059" s="70" t="s">
        <v>111</v>
      </c>
      <c r="E1059" s="83" t="s">
        <v>176</v>
      </c>
      <c r="F1059" s="51"/>
      <c r="G1059" s="154" t="e">
        <f>IF(#REF!=0,F1114/F$983*G$1038,(#REF!*G$1038))</f>
        <v>#REF!</v>
      </c>
      <c r="H1059" s="154" t="e">
        <f>IF(#REF!=0,G1114/G$983*H$1038,(#REF!*H$1038))</f>
        <v>#REF!</v>
      </c>
      <c r="I1059" s="154" t="e">
        <f>IF(#REF!=0,H1114/H$983*I$1038,(#REF!*I$1038))</f>
        <v>#REF!</v>
      </c>
      <c r="J1059" s="154" t="e">
        <f>IF(#REF!=0,I1114/I$983*J$1038,(#REF!*J$1038))</f>
        <v>#REF!</v>
      </c>
      <c r="K1059" s="154" t="e">
        <f>IF(#REF!=0,J1114/J$983*K$1038,(#REF!*K$1038))</f>
        <v>#REF!</v>
      </c>
      <c r="L1059" s="154" t="e">
        <f>IF(#REF!=0,K1114/K$983*L$1038,(#REF!*L$1038))</f>
        <v>#REF!</v>
      </c>
      <c r="M1059" s="154" t="e">
        <f>IF(#REF!=0,L1114/L$983*M$1038,(#REF!*M$1038))</f>
        <v>#REF!</v>
      </c>
      <c r="N1059" s="154" t="e">
        <f>IF(#REF!=0,M1114/M$983*N$1038,(#REF!*N$1038))</f>
        <v>#REF!</v>
      </c>
      <c r="O1059" s="154" t="e">
        <f>IF(#REF!=0,N1114/N$983*O$1038,(#REF!*O$1038))</f>
        <v>#REF!</v>
      </c>
      <c r="P1059" s="154" t="e">
        <f>IF(#REF!=0,O1114/O$983*P$1038,(#REF!*P$1038))</f>
        <v>#REF!</v>
      </c>
      <c r="Q1059" s="154" t="e">
        <f>IF(#REF!=0,P1114/P$983*Q$1038,(#REF!*Q$1038))</f>
        <v>#REF!</v>
      </c>
      <c r="R1059" s="154" t="e">
        <f>IF(#REF!=0,Q1114/Q$983*R$1038,(#REF!*R$1038))</f>
        <v>#REF!</v>
      </c>
      <c r="S1059" s="154" t="e">
        <f>IF(#REF!=0,R1114/R$983*S$1038,(#REF!*S$1038))</f>
        <v>#REF!</v>
      </c>
    </row>
    <row r="1060" spans="2:19" s="47" customFormat="1" ht="30" customHeight="1">
      <c r="B1060" s="69" t="s">
        <v>132</v>
      </c>
      <c r="C1060" s="70" t="s">
        <v>110</v>
      </c>
      <c r="D1060" s="70" t="s">
        <v>111</v>
      </c>
      <c r="E1060" s="83" t="s">
        <v>176</v>
      </c>
      <c r="F1060" s="51"/>
      <c r="G1060" s="154" t="e">
        <f>IF(#REF!=0,F1115/F$983*G$1038,(#REF!*G$1038))</f>
        <v>#REF!</v>
      </c>
      <c r="H1060" s="154" t="e">
        <f>IF(#REF!=0,G1115/G$983*H$1038,(#REF!*H$1038))</f>
        <v>#REF!</v>
      </c>
      <c r="I1060" s="154" t="e">
        <f>IF(#REF!=0,H1115/H$983*I$1038,(#REF!*I$1038))</f>
        <v>#REF!</v>
      </c>
      <c r="J1060" s="154" t="e">
        <f>IF(#REF!=0,I1115/I$983*J$1038,(#REF!*J$1038))</f>
        <v>#REF!</v>
      </c>
      <c r="K1060" s="154" t="e">
        <f>IF(#REF!=0,J1115/J$983*K$1038,(#REF!*K$1038))</f>
        <v>#REF!</v>
      </c>
      <c r="L1060" s="154" t="e">
        <f>IF(#REF!=0,K1115/K$983*L$1038,(#REF!*L$1038))</f>
        <v>#REF!</v>
      </c>
      <c r="M1060" s="154" t="e">
        <f>IF(#REF!=0,L1115/L$983*M$1038,(#REF!*M$1038))</f>
        <v>#REF!</v>
      </c>
      <c r="N1060" s="154" t="e">
        <f>IF(#REF!=0,M1115/M$983*N$1038,(#REF!*N$1038))</f>
        <v>#REF!</v>
      </c>
      <c r="O1060" s="154" t="e">
        <f>IF(#REF!=0,N1115/N$983*O$1038,(#REF!*O$1038))</f>
        <v>#REF!</v>
      </c>
      <c r="P1060" s="154" t="e">
        <f>IF(#REF!=0,O1115/O$983*P$1038,(#REF!*P$1038))</f>
        <v>#REF!</v>
      </c>
      <c r="Q1060" s="154" t="e">
        <f>IF(#REF!=0,P1115/P$983*Q$1038,(#REF!*Q$1038))</f>
        <v>#REF!</v>
      </c>
      <c r="R1060" s="154" t="e">
        <f>IF(#REF!=0,Q1115/Q$983*R$1038,(#REF!*R$1038))</f>
        <v>#REF!</v>
      </c>
      <c r="S1060" s="154" t="e">
        <f>IF(#REF!=0,R1115/R$983*S$1038,(#REF!*S$1038))</f>
        <v>#REF!</v>
      </c>
    </row>
    <row r="1061" spans="2:19" s="47" customFormat="1" ht="30" customHeight="1">
      <c r="B1061" s="69" t="s">
        <v>133</v>
      </c>
      <c r="C1061" s="70" t="s">
        <v>110</v>
      </c>
      <c r="D1061" s="70" t="s">
        <v>111</v>
      </c>
      <c r="E1061" s="83" t="s">
        <v>177</v>
      </c>
      <c r="F1061" s="51"/>
      <c r="G1061" s="154" t="e">
        <f>IF(#REF!=0,F1116/F$983*G$1038,(#REF!*G$1038))</f>
        <v>#REF!</v>
      </c>
      <c r="H1061" s="154" t="e">
        <f>IF(#REF!=0,G1116/G$983*H$1038,(#REF!*H$1038))</f>
        <v>#REF!</v>
      </c>
      <c r="I1061" s="154" t="e">
        <f>IF(#REF!=0,H1116/H$983*I$1038,(#REF!*I$1038))</f>
        <v>#REF!</v>
      </c>
      <c r="J1061" s="154" t="e">
        <f>IF(#REF!=0,I1116/I$983*J$1038,(#REF!*J$1038))</f>
        <v>#REF!</v>
      </c>
      <c r="K1061" s="154" t="e">
        <f>IF(#REF!=0,J1116/J$983*K$1038,(#REF!*K$1038))</f>
        <v>#REF!</v>
      </c>
      <c r="L1061" s="154" t="e">
        <f>IF(#REF!=0,K1116/K$983*L$1038,(#REF!*L$1038))</f>
        <v>#REF!</v>
      </c>
      <c r="M1061" s="154" t="e">
        <f>IF(#REF!=0,L1116/L$983*M$1038,(#REF!*M$1038))</f>
        <v>#REF!</v>
      </c>
      <c r="N1061" s="154" t="e">
        <f>IF(#REF!=0,M1116/M$983*N$1038,(#REF!*N$1038))</f>
        <v>#REF!</v>
      </c>
      <c r="O1061" s="154" t="e">
        <f>IF(#REF!=0,N1116/N$983*O$1038,(#REF!*O$1038))</f>
        <v>#REF!</v>
      </c>
      <c r="P1061" s="154" t="e">
        <f>IF(#REF!=0,O1116/O$983*P$1038,(#REF!*P$1038))</f>
        <v>#REF!</v>
      </c>
      <c r="Q1061" s="154" t="e">
        <f>IF(#REF!=0,P1116/P$983*Q$1038,(#REF!*Q$1038))</f>
        <v>#REF!</v>
      </c>
      <c r="R1061" s="154" t="e">
        <f>IF(#REF!=0,Q1116/Q$983*R$1038,(#REF!*R$1038))</f>
        <v>#REF!</v>
      </c>
      <c r="S1061" s="154" t="e">
        <f>IF(#REF!=0,R1116/R$983*S$1038,(#REF!*S$1038))</f>
        <v>#REF!</v>
      </c>
    </row>
    <row r="1062" spans="2:19" s="47" customFormat="1" ht="30" customHeight="1">
      <c r="B1062" s="69" t="s">
        <v>134</v>
      </c>
      <c r="C1062" s="70" t="s">
        <v>110</v>
      </c>
      <c r="D1062" s="70" t="s">
        <v>111</v>
      </c>
      <c r="E1062" s="83" t="s">
        <v>176</v>
      </c>
      <c r="F1062" s="51"/>
      <c r="G1062" s="154" t="e">
        <f>IF(#REF!=0,F1117/F$983*G$1038,(#REF!*G$1038))</f>
        <v>#REF!</v>
      </c>
      <c r="H1062" s="154" t="e">
        <f>IF(#REF!=0,G1117/G$983*H$1038,(#REF!*H$1038))</f>
        <v>#REF!</v>
      </c>
      <c r="I1062" s="154" t="e">
        <f>IF(#REF!=0,H1117/H$983*I$1038,(#REF!*I$1038))</f>
        <v>#REF!</v>
      </c>
      <c r="J1062" s="154" t="e">
        <f>IF(#REF!=0,I1117/I$983*J$1038,(#REF!*J$1038))</f>
        <v>#REF!</v>
      </c>
      <c r="K1062" s="154" t="e">
        <f>IF(#REF!=0,J1117/J$983*K$1038,(#REF!*K$1038))</f>
        <v>#REF!</v>
      </c>
      <c r="L1062" s="154" t="e">
        <f>IF(#REF!=0,K1117/K$983*L$1038,(#REF!*L$1038))</f>
        <v>#REF!</v>
      </c>
      <c r="M1062" s="154" t="e">
        <f>IF(#REF!=0,L1117/L$983*M$1038,(#REF!*M$1038))</f>
        <v>#REF!</v>
      </c>
      <c r="N1062" s="154" t="e">
        <f>IF(#REF!=0,M1117/M$983*N$1038,(#REF!*N$1038))</f>
        <v>#REF!</v>
      </c>
      <c r="O1062" s="154" t="e">
        <f>IF(#REF!=0,N1117/N$983*O$1038,(#REF!*O$1038))</f>
        <v>#REF!</v>
      </c>
      <c r="P1062" s="154" t="e">
        <f>IF(#REF!=0,O1117/O$983*P$1038,(#REF!*P$1038))</f>
        <v>#REF!</v>
      </c>
      <c r="Q1062" s="154" t="e">
        <f>IF(#REF!=0,P1117/P$983*Q$1038,(#REF!*Q$1038))</f>
        <v>#REF!</v>
      </c>
      <c r="R1062" s="154" t="e">
        <f>IF(#REF!=0,Q1117/Q$983*R$1038,(#REF!*R$1038))</f>
        <v>#REF!</v>
      </c>
      <c r="S1062" s="154" t="e">
        <f>IF(#REF!=0,R1117/R$983*S$1038,(#REF!*S$1038))</f>
        <v>#REF!</v>
      </c>
    </row>
    <row r="1063" spans="2:19" s="47" customFormat="1" ht="30" customHeight="1">
      <c r="B1063" s="69" t="s">
        <v>135</v>
      </c>
      <c r="C1063" s="70" t="s">
        <v>110</v>
      </c>
      <c r="D1063" s="70" t="s">
        <v>111</v>
      </c>
      <c r="E1063" s="83" t="s">
        <v>175</v>
      </c>
      <c r="F1063" s="51"/>
      <c r="G1063" s="154" t="e">
        <f>IF(#REF!=0,F1118/F$983*G$1038,(#REF!*G$1038))</f>
        <v>#REF!</v>
      </c>
      <c r="H1063" s="154" t="e">
        <f>IF(#REF!=0,G1118/G$983*H$1038,(#REF!*H$1038))</f>
        <v>#REF!</v>
      </c>
      <c r="I1063" s="154" t="e">
        <f>IF(#REF!=0,H1118/H$983*I$1038,(#REF!*I$1038))</f>
        <v>#REF!</v>
      </c>
      <c r="J1063" s="154" t="e">
        <f>IF(#REF!=0,I1118/I$983*J$1038,(#REF!*J$1038))</f>
        <v>#REF!</v>
      </c>
      <c r="K1063" s="154" t="e">
        <f>IF(#REF!=0,J1118/J$983*K$1038,(#REF!*K$1038))</f>
        <v>#REF!</v>
      </c>
      <c r="L1063" s="154" t="e">
        <f>IF(#REF!=0,K1118/K$983*L$1038,(#REF!*L$1038))</f>
        <v>#REF!</v>
      </c>
      <c r="M1063" s="154" t="e">
        <f>IF(#REF!=0,L1118/L$983*M$1038,(#REF!*M$1038))</f>
        <v>#REF!</v>
      </c>
      <c r="N1063" s="154" t="e">
        <f>IF(#REF!=0,M1118/M$983*N$1038,(#REF!*N$1038))</f>
        <v>#REF!</v>
      </c>
      <c r="O1063" s="154" t="e">
        <f>IF(#REF!=0,N1118/N$983*O$1038,(#REF!*O$1038))</f>
        <v>#REF!</v>
      </c>
      <c r="P1063" s="154" t="e">
        <f>IF(#REF!=0,O1118/O$983*P$1038,(#REF!*P$1038))</f>
        <v>#REF!</v>
      </c>
      <c r="Q1063" s="154" t="e">
        <f>IF(#REF!=0,P1118/P$983*Q$1038,(#REF!*Q$1038))</f>
        <v>#REF!</v>
      </c>
      <c r="R1063" s="154" t="e">
        <f>IF(#REF!=0,Q1118/Q$983*R$1038,(#REF!*R$1038))</f>
        <v>#REF!</v>
      </c>
      <c r="S1063" s="154" t="e">
        <f>IF(#REF!=0,R1118/R$983*S$1038,(#REF!*S$1038))</f>
        <v>#REF!</v>
      </c>
    </row>
    <row r="1064" spans="2:19" s="47" customFormat="1" ht="30" customHeight="1">
      <c r="B1064" s="69" t="s">
        <v>136</v>
      </c>
      <c r="C1064" s="70" t="s">
        <v>110</v>
      </c>
      <c r="D1064" s="70" t="s">
        <v>111</v>
      </c>
      <c r="E1064" s="83" t="s">
        <v>175</v>
      </c>
      <c r="F1064" s="51"/>
      <c r="G1064" s="154" t="e">
        <f>IF(#REF!=0,F1119/F$983*G$1038,(#REF!*G$1038))</f>
        <v>#REF!</v>
      </c>
      <c r="H1064" s="154" t="e">
        <f>IF(#REF!=0,G1119/G$983*H$1038,(#REF!*H$1038))</f>
        <v>#REF!</v>
      </c>
      <c r="I1064" s="154" t="e">
        <f>IF(#REF!=0,H1119/H$983*I$1038,(#REF!*I$1038))</f>
        <v>#REF!</v>
      </c>
      <c r="J1064" s="154" t="e">
        <f>IF(#REF!=0,I1119/I$983*J$1038,(#REF!*J$1038))</f>
        <v>#REF!</v>
      </c>
      <c r="K1064" s="154" t="e">
        <f>IF(#REF!=0,J1119/J$983*K$1038,(#REF!*K$1038))</f>
        <v>#REF!</v>
      </c>
      <c r="L1064" s="154" t="e">
        <f>IF(#REF!=0,K1119/K$983*L$1038,(#REF!*L$1038))</f>
        <v>#REF!</v>
      </c>
      <c r="M1064" s="154" t="e">
        <f>IF(#REF!=0,L1119/L$983*M$1038,(#REF!*M$1038))</f>
        <v>#REF!</v>
      </c>
      <c r="N1064" s="154" t="e">
        <f>IF(#REF!=0,M1119/M$983*N$1038,(#REF!*N$1038))</f>
        <v>#REF!</v>
      </c>
      <c r="O1064" s="154" t="e">
        <f>IF(#REF!=0,N1119/N$983*O$1038,(#REF!*O$1038))</f>
        <v>#REF!</v>
      </c>
      <c r="P1064" s="154" t="e">
        <f>IF(#REF!=0,O1119/O$983*P$1038,(#REF!*P$1038))</f>
        <v>#REF!</v>
      </c>
      <c r="Q1064" s="154" t="e">
        <f>IF(#REF!=0,P1119/P$983*Q$1038,(#REF!*Q$1038))</f>
        <v>#REF!</v>
      </c>
      <c r="R1064" s="154" t="e">
        <f>IF(#REF!=0,Q1119/Q$983*R$1038,(#REF!*R$1038))</f>
        <v>#REF!</v>
      </c>
      <c r="S1064" s="154" t="e">
        <f>IF(#REF!=0,R1119/R$983*S$1038,(#REF!*S$1038))</f>
        <v>#REF!</v>
      </c>
    </row>
    <row r="1065" spans="2:19" s="47" customFormat="1" ht="30" customHeight="1">
      <c r="B1065" s="69" t="s">
        <v>137</v>
      </c>
      <c r="C1065" s="70" t="s">
        <v>110</v>
      </c>
      <c r="D1065" s="70" t="s">
        <v>111</v>
      </c>
      <c r="E1065" s="83" t="s">
        <v>176</v>
      </c>
      <c r="F1065" s="51"/>
      <c r="G1065" s="154" t="e">
        <f>IF(#REF!=0,F1120/F$983*G$1038,(#REF!*G$1038))</f>
        <v>#REF!</v>
      </c>
      <c r="H1065" s="154" t="e">
        <f>IF(#REF!=0,G1120/G$983*H$1038,(#REF!*H$1038))</f>
        <v>#REF!</v>
      </c>
      <c r="I1065" s="154" t="e">
        <f>IF(#REF!=0,H1120/H$983*I$1038,(#REF!*I$1038))</f>
        <v>#REF!</v>
      </c>
      <c r="J1065" s="154" t="e">
        <f>IF(#REF!=0,I1120/I$983*J$1038,(#REF!*J$1038))</f>
        <v>#REF!</v>
      </c>
      <c r="K1065" s="154" t="e">
        <f>IF(#REF!=0,J1120/J$983*K$1038,(#REF!*K$1038))</f>
        <v>#REF!</v>
      </c>
      <c r="L1065" s="154" t="e">
        <f>IF(#REF!=0,K1120/K$983*L$1038,(#REF!*L$1038))</f>
        <v>#REF!</v>
      </c>
      <c r="M1065" s="154" t="e">
        <f>IF(#REF!=0,L1120/L$983*M$1038,(#REF!*M$1038))</f>
        <v>#REF!</v>
      </c>
      <c r="N1065" s="154" t="e">
        <f>IF(#REF!=0,M1120/M$983*N$1038,(#REF!*N$1038))</f>
        <v>#REF!</v>
      </c>
      <c r="O1065" s="154" t="e">
        <f>IF(#REF!=0,N1120/N$983*O$1038,(#REF!*O$1038))</f>
        <v>#REF!</v>
      </c>
      <c r="P1065" s="154" t="e">
        <f>IF(#REF!=0,O1120/O$983*P$1038,(#REF!*P$1038))</f>
        <v>#REF!</v>
      </c>
      <c r="Q1065" s="154" t="e">
        <f>IF(#REF!=0,P1120/P$983*Q$1038,(#REF!*Q$1038))</f>
        <v>#REF!</v>
      </c>
      <c r="R1065" s="154" t="e">
        <f>IF(#REF!=0,Q1120/Q$983*R$1038,(#REF!*R$1038))</f>
        <v>#REF!</v>
      </c>
      <c r="S1065" s="154" t="e">
        <f>IF(#REF!=0,R1120/R$983*S$1038,(#REF!*S$1038))</f>
        <v>#REF!</v>
      </c>
    </row>
    <row r="1066" spans="2:19" s="47" customFormat="1" ht="30" customHeight="1">
      <c r="B1066" s="69" t="s">
        <v>138</v>
      </c>
      <c r="C1066" s="70" t="s">
        <v>115</v>
      </c>
      <c r="D1066" s="70" t="s">
        <v>112</v>
      </c>
      <c r="E1066" s="83" t="s">
        <v>179</v>
      </c>
      <c r="F1066" s="51"/>
      <c r="G1066" s="154" t="e">
        <f>IF(#REF!=0,F1121/F$983*G$1038,(#REF!*G$1038))</f>
        <v>#REF!</v>
      </c>
      <c r="H1066" s="154" t="e">
        <f>IF(#REF!=0,G1121/G$983*H$1038,(#REF!*H$1038))</f>
        <v>#REF!</v>
      </c>
      <c r="I1066" s="154" t="e">
        <f>IF(#REF!=0,H1121/H$983*I$1038,(#REF!*I$1038))</f>
        <v>#REF!</v>
      </c>
      <c r="J1066" s="154" t="e">
        <f>IF(#REF!=0,I1121/I$983*J$1038,(#REF!*J$1038))</f>
        <v>#REF!</v>
      </c>
      <c r="K1066" s="154" t="e">
        <f>IF(#REF!=0,J1121/J$983*K$1038,(#REF!*K$1038))</f>
        <v>#REF!</v>
      </c>
      <c r="L1066" s="154" t="e">
        <f>IF(#REF!=0,K1121/K$983*L$1038,(#REF!*L$1038))</f>
        <v>#REF!</v>
      </c>
      <c r="M1066" s="154" t="e">
        <f>IF(#REF!=0,L1121/L$983*M$1038,(#REF!*M$1038))</f>
        <v>#REF!</v>
      </c>
      <c r="N1066" s="154" t="e">
        <f>IF(#REF!=0,M1121/M$983*N$1038,(#REF!*N$1038))</f>
        <v>#REF!</v>
      </c>
      <c r="O1066" s="154" t="e">
        <f>IF(#REF!=0,N1121/N$983*O$1038,(#REF!*O$1038))</f>
        <v>#REF!</v>
      </c>
      <c r="P1066" s="154" t="e">
        <f>IF(#REF!=0,O1121/O$983*P$1038,(#REF!*P$1038))</f>
        <v>#REF!</v>
      </c>
      <c r="Q1066" s="154" t="e">
        <f>IF(#REF!=0,P1121/P$983*Q$1038,(#REF!*Q$1038))</f>
        <v>#REF!</v>
      </c>
      <c r="R1066" s="154" t="e">
        <f>IF(#REF!=0,Q1121/Q$983*R$1038,(#REF!*R$1038))</f>
        <v>#REF!</v>
      </c>
      <c r="S1066" s="154" t="e">
        <f>IF(#REF!=0,R1121/R$983*S$1038,(#REF!*S$1038))</f>
        <v>#REF!</v>
      </c>
    </row>
    <row r="1067" spans="2:19" s="47" customFormat="1" ht="30" customHeight="1">
      <c r="B1067" s="69" t="s">
        <v>139</v>
      </c>
      <c r="C1067" s="70" t="s">
        <v>115</v>
      </c>
      <c r="D1067" s="70" t="s">
        <v>112</v>
      </c>
      <c r="E1067" s="83" t="s">
        <v>179</v>
      </c>
      <c r="F1067" s="51"/>
      <c r="G1067" s="154" t="e">
        <f>IF(#REF!=0,F1122/F$983*G$1038,(#REF!*G$1038))</f>
        <v>#REF!</v>
      </c>
      <c r="H1067" s="154" t="e">
        <f>IF(#REF!=0,G1122/G$983*H$1038,(#REF!*H$1038))</f>
        <v>#REF!</v>
      </c>
      <c r="I1067" s="154" t="e">
        <f>IF(#REF!=0,H1122/H$983*I$1038,(#REF!*I$1038))</f>
        <v>#REF!</v>
      </c>
      <c r="J1067" s="154" t="e">
        <f>IF(#REF!=0,I1122/I$983*J$1038,(#REF!*J$1038))</f>
        <v>#REF!</v>
      </c>
      <c r="K1067" s="154" t="e">
        <f>IF(#REF!=0,J1122/J$983*K$1038,(#REF!*K$1038))</f>
        <v>#REF!</v>
      </c>
      <c r="L1067" s="154" t="e">
        <f>IF(#REF!=0,K1122/K$983*L$1038,(#REF!*L$1038))</f>
        <v>#REF!</v>
      </c>
      <c r="M1067" s="154" t="e">
        <f>IF(#REF!=0,L1122/L$983*M$1038,(#REF!*M$1038))</f>
        <v>#REF!</v>
      </c>
      <c r="N1067" s="154" t="e">
        <f>IF(#REF!=0,M1122/M$983*N$1038,(#REF!*N$1038))</f>
        <v>#REF!</v>
      </c>
      <c r="O1067" s="154" t="e">
        <f>IF(#REF!=0,N1122/N$983*O$1038,(#REF!*O$1038))</f>
        <v>#REF!</v>
      </c>
      <c r="P1067" s="154" t="e">
        <f>IF(#REF!=0,O1122/O$983*P$1038,(#REF!*P$1038))</f>
        <v>#REF!</v>
      </c>
      <c r="Q1067" s="154" t="e">
        <f>IF(#REF!=0,P1122/P$983*Q$1038,(#REF!*Q$1038))</f>
        <v>#REF!</v>
      </c>
      <c r="R1067" s="154" t="e">
        <f>IF(#REF!=0,Q1122/Q$983*R$1038,(#REF!*R$1038))</f>
        <v>#REF!</v>
      </c>
      <c r="S1067" s="154" t="e">
        <f>IF(#REF!=0,R1122/R$983*S$1038,(#REF!*S$1038))</f>
        <v>#REF!</v>
      </c>
    </row>
    <row r="1068" spans="2:19" s="47" customFormat="1" ht="30" customHeight="1">
      <c r="B1068" s="69" t="s">
        <v>140</v>
      </c>
      <c r="C1068" s="70" t="s">
        <v>115</v>
      </c>
      <c r="D1068" s="70" t="s">
        <v>112</v>
      </c>
      <c r="E1068" s="83" t="s">
        <v>180</v>
      </c>
      <c r="F1068" s="51"/>
      <c r="G1068" s="154" t="e">
        <f>IF(#REF!=0,F1123/F$983*G$1038,(#REF!*G$1038))</f>
        <v>#REF!</v>
      </c>
      <c r="H1068" s="154" t="e">
        <f>IF(#REF!=0,G1123/G$983*H$1038,(#REF!*H$1038))</f>
        <v>#REF!</v>
      </c>
      <c r="I1068" s="154" t="e">
        <f>IF(#REF!=0,H1123/H$983*I$1038,(#REF!*I$1038))</f>
        <v>#REF!</v>
      </c>
      <c r="J1068" s="154" t="e">
        <f>IF(#REF!=0,I1123/I$983*J$1038,(#REF!*J$1038))</f>
        <v>#REF!</v>
      </c>
      <c r="K1068" s="154" t="e">
        <f>IF(#REF!=0,J1123/J$983*K$1038,(#REF!*K$1038))</f>
        <v>#REF!</v>
      </c>
      <c r="L1068" s="154" t="e">
        <f>IF(#REF!=0,K1123/K$983*L$1038,(#REF!*L$1038))</f>
        <v>#REF!</v>
      </c>
      <c r="M1068" s="154" t="e">
        <f>IF(#REF!=0,L1123/L$983*M$1038,(#REF!*M$1038))</f>
        <v>#REF!</v>
      </c>
      <c r="N1068" s="154" t="e">
        <f>IF(#REF!=0,M1123/M$983*N$1038,(#REF!*N$1038))</f>
        <v>#REF!</v>
      </c>
      <c r="O1068" s="154" t="e">
        <f>IF(#REF!=0,N1123/N$983*O$1038,(#REF!*O$1038))</f>
        <v>#REF!</v>
      </c>
      <c r="P1068" s="154" t="e">
        <f>IF(#REF!=0,O1123/O$983*P$1038,(#REF!*P$1038))</f>
        <v>#REF!</v>
      </c>
      <c r="Q1068" s="154" t="e">
        <f>IF(#REF!=0,P1123/P$983*Q$1038,(#REF!*Q$1038))</f>
        <v>#REF!</v>
      </c>
      <c r="R1068" s="154" t="e">
        <f>IF(#REF!=0,Q1123/Q$983*R$1038,(#REF!*R$1038))</f>
        <v>#REF!</v>
      </c>
      <c r="S1068" s="154" t="e">
        <f>IF(#REF!=0,R1123/R$983*S$1038,(#REF!*S$1038))</f>
        <v>#REF!</v>
      </c>
    </row>
    <row r="1069" spans="2:19" s="47" customFormat="1" ht="30" customHeight="1">
      <c r="B1069" s="69" t="s">
        <v>141</v>
      </c>
      <c r="C1069" s="70" t="s">
        <v>115</v>
      </c>
      <c r="D1069" s="70" t="s">
        <v>112</v>
      </c>
      <c r="E1069" s="83" t="s">
        <v>180</v>
      </c>
      <c r="F1069" s="51"/>
      <c r="G1069" s="154" t="e">
        <f>IF(#REF!=0,F1124/F$983*G$1038,(#REF!*G$1038))</f>
        <v>#REF!</v>
      </c>
      <c r="H1069" s="154" t="e">
        <f>IF(#REF!=0,G1124/G$983*H$1038,(#REF!*H$1038))</f>
        <v>#REF!</v>
      </c>
      <c r="I1069" s="154" t="e">
        <f>IF(#REF!=0,H1124/H$983*I$1038,(#REF!*I$1038))</f>
        <v>#REF!</v>
      </c>
      <c r="J1069" s="154" t="e">
        <f>IF(#REF!=0,I1124/I$983*J$1038,(#REF!*J$1038))</f>
        <v>#REF!</v>
      </c>
      <c r="K1069" s="154" t="e">
        <f>IF(#REF!=0,J1124/J$983*K$1038,(#REF!*K$1038))</f>
        <v>#REF!</v>
      </c>
      <c r="L1069" s="154" t="e">
        <f>IF(#REF!=0,K1124/K$983*L$1038,(#REF!*L$1038))</f>
        <v>#REF!</v>
      </c>
      <c r="M1069" s="154" t="e">
        <f>IF(#REF!=0,L1124/L$983*M$1038,(#REF!*M$1038))</f>
        <v>#REF!</v>
      </c>
      <c r="N1069" s="154" t="e">
        <f>IF(#REF!=0,M1124/M$983*N$1038,(#REF!*N$1038))</f>
        <v>#REF!</v>
      </c>
      <c r="O1069" s="154" t="e">
        <f>IF(#REF!=0,N1124/N$983*O$1038,(#REF!*O$1038))</f>
        <v>#REF!</v>
      </c>
      <c r="P1069" s="154" t="e">
        <f>IF(#REF!=0,O1124/O$983*P$1038,(#REF!*P$1038))</f>
        <v>#REF!</v>
      </c>
      <c r="Q1069" s="154" t="e">
        <f>IF(#REF!=0,P1124/P$983*Q$1038,(#REF!*Q$1038))</f>
        <v>#REF!</v>
      </c>
      <c r="R1069" s="154" t="e">
        <f>IF(#REF!=0,Q1124/Q$983*R$1038,(#REF!*R$1038))</f>
        <v>#REF!</v>
      </c>
      <c r="S1069" s="154" t="e">
        <f>IF(#REF!=0,R1124/R$983*S$1038,(#REF!*S$1038))</f>
        <v>#REF!</v>
      </c>
    </row>
    <row r="1070" spans="2:19" s="47" customFormat="1" ht="30" customHeight="1">
      <c r="B1070" s="69" t="s">
        <v>142</v>
      </c>
      <c r="C1070" s="70" t="s">
        <v>115</v>
      </c>
      <c r="D1070" s="70" t="s">
        <v>112</v>
      </c>
      <c r="E1070" s="83" t="s">
        <v>186</v>
      </c>
      <c r="F1070" s="51"/>
      <c r="G1070" s="154" t="e">
        <f>IF(#REF!=0,F1125/F$983*G$1038,(#REF!*G$1038))</f>
        <v>#REF!</v>
      </c>
      <c r="H1070" s="154" t="e">
        <f>IF(#REF!=0,G1125/G$983*H$1038,(#REF!*H$1038))</f>
        <v>#REF!</v>
      </c>
      <c r="I1070" s="154" t="e">
        <f>IF(#REF!=0,H1125/H$983*I$1038,(#REF!*I$1038))</f>
        <v>#REF!</v>
      </c>
      <c r="J1070" s="154" t="e">
        <f>IF(#REF!=0,I1125/I$983*J$1038,(#REF!*J$1038))</f>
        <v>#REF!</v>
      </c>
      <c r="K1070" s="154" t="e">
        <f>IF(#REF!=0,J1125/J$983*K$1038,(#REF!*K$1038))</f>
        <v>#REF!</v>
      </c>
      <c r="L1070" s="154" t="e">
        <f>IF(#REF!=0,K1125/K$983*L$1038,(#REF!*L$1038))</f>
        <v>#REF!</v>
      </c>
      <c r="M1070" s="154" t="e">
        <f>IF(#REF!=0,L1125/L$983*M$1038,(#REF!*M$1038))</f>
        <v>#REF!</v>
      </c>
      <c r="N1070" s="154" t="e">
        <f>IF(#REF!=0,M1125/M$983*N$1038,(#REF!*N$1038))</f>
        <v>#REF!</v>
      </c>
      <c r="O1070" s="154" t="e">
        <f>IF(#REF!=0,N1125/N$983*O$1038,(#REF!*O$1038))</f>
        <v>#REF!</v>
      </c>
      <c r="P1070" s="154" t="e">
        <f>IF(#REF!=0,O1125/O$983*P$1038,(#REF!*P$1038))</f>
        <v>#REF!</v>
      </c>
      <c r="Q1070" s="154" t="e">
        <f>IF(#REF!=0,P1125/P$983*Q$1038,(#REF!*Q$1038))</f>
        <v>#REF!</v>
      </c>
      <c r="R1070" s="154" t="e">
        <f>IF(#REF!=0,Q1125/Q$983*R$1038,(#REF!*R$1038))</f>
        <v>#REF!</v>
      </c>
      <c r="S1070" s="154" t="e">
        <f>IF(#REF!=0,R1125/R$983*S$1038,(#REF!*S$1038))</f>
        <v>#REF!</v>
      </c>
    </row>
    <row r="1071" spans="2:19" s="47" customFormat="1" ht="30" customHeight="1">
      <c r="B1071" s="69" t="s">
        <v>143</v>
      </c>
      <c r="C1071" s="70" t="s">
        <v>113</v>
      </c>
      <c r="D1071" s="70" t="s">
        <v>113</v>
      </c>
      <c r="E1071" s="83" t="s">
        <v>182</v>
      </c>
      <c r="F1071" s="51"/>
      <c r="G1071" s="154" t="e">
        <f>IF(#REF!=0,F1126/F$983*G$1038,(#REF!*G$1038))</f>
        <v>#REF!</v>
      </c>
      <c r="H1071" s="154" t="e">
        <f>IF(#REF!=0,G1126/G$983*H$1038,(#REF!*H$1038))</f>
        <v>#REF!</v>
      </c>
      <c r="I1071" s="154" t="e">
        <f>IF(#REF!=0,H1126/H$983*I$1038,(#REF!*I$1038))</f>
        <v>#REF!</v>
      </c>
      <c r="J1071" s="154" t="e">
        <f>IF(#REF!=0,I1126/I$983*J$1038,(#REF!*J$1038))</f>
        <v>#REF!</v>
      </c>
      <c r="K1071" s="154" t="e">
        <f>IF(#REF!=0,J1126/J$983*K$1038,(#REF!*K$1038))</f>
        <v>#REF!</v>
      </c>
      <c r="L1071" s="154" t="e">
        <f>IF(#REF!=0,K1126/K$983*L$1038,(#REF!*L$1038))</f>
        <v>#REF!</v>
      </c>
      <c r="M1071" s="154" t="e">
        <f>IF(#REF!=0,L1126/L$983*M$1038,(#REF!*M$1038))</f>
        <v>#REF!</v>
      </c>
      <c r="N1071" s="154" t="e">
        <f>IF(#REF!=0,M1126/M$983*N$1038,(#REF!*N$1038))</f>
        <v>#REF!</v>
      </c>
      <c r="O1071" s="154" t="e">
        <f>IF(#REF!=0,N1126/N$983*O$1038,(#REF!*O$1038))</f>
        <v>#REF!</v>
      </c>
      <c r="P1071" s="154" t="e">
        <f>IF(#REF!=0,O1126/O$983*P$1038,(#REF!*P$1038))</f>
        <v>#REF!</v>
      </c>
      <c r="Q1071" s="154" t="e">
        <f>IF(#REF!=0,P1126/P$983*Q$1038,(#REF!*Q$1038))</f>
        <v>#REF!</v>
      </c>
      <c r="R1071" s="154" t="e">
        <f>IF(#REF!=0,Q1126/Q$983*R$1038,(#REF!*R$1038))</f>
        <v>#REF!</v>
      </c>
      <c r="S1071" s="154" t="e">
        <f>IF(#REF!=0,R1126/R$983*S$1038,(#REF!*S$1038))</f>
        <v>#REF!</v>
      </c>
    </row>
    <row r="1072" spans="2:19" s="47" customFormat="1" ht="30" customHeight="1">
      <c r="B1072" s="69" t="s">
        <v>144</v>
      </c>
      <c r="C1072" s="70" t="s">
        <v>113</v>
      </c>
      <c r="D1072" s="70" t="s">
        <v>113</v>
      </c>
      <c r="E1072" s="83" t="s">
        <v>181</v>
      </c>
      <c r="F1072" s="51"/>
      <c r="G1072" s="154" t="e">
        <f>IF(#REF!=0,F1127/F$983*G$1038,(#REF!*G$1038))</f>
        <v>#REF!</v>
      </c>
      <c r="H1072" s="154" t="e">
        <f>IF(#REF!=0,G1127/G$983*H$1038,(#REF!*H$1038))</f>
        <v>#REF!</v>
      </c>
      <c r="I1072" s="154" t="e">
        <f>IF(#REF!=0,H1127/H$983*I$1038,(#REF!*I$1038))</f>
        <v>#REF!</v>
      </c>
      <c r="J1072" s="154" t="e">
        <f>IF(#REF!=0,I1127/I$983*J$1038,(#REF!*J$1038))</f>
        <v>#REF!</v>
      </c>
      <c r="K1072" s="154" t="e">
        <f>IF(#REF!=0,J1127/J$983*K$1038,(#REF!*K$1038))</f>
        <v>#REF!</v>
      </c>
      <c r="L1072" s="154" t="e">
        <f>IF(#REF!=0,K1127/K$983*L$1038,(#REF!*L$1038))</f>
        <v>#REF!</v>
      </c>
      <c r="M1072" s="154" t="e">
        <f>IF(#REF!=0,L1127/L$983*M$1038,(#REF!*M$1038))</f>
        <v>#REF!</v>
      </c>
      <c r="N1072" s="154" t="e">
        <f>IF(#REF!=0,M1127/M$983*N$1038,(#REF!*N$1038))</f>
        <v>#REF!</v>
      </c>
      <c r="O1072" s="154" t="e">
        <f>IF(#REF!=0,N1127/N$983*O$1038,(#REF!*O$1038))</f>
        <v>#REF!</v>
      </c>
      <c r="P1072" s="154" t="e">
        <f>IF(#REF!=0,O1127/O$983*P$1038,(#REF!*P$1038))</f>
        <v>#REF!</v>
      </c>
      <c r="Q1072" s="154" t="e">
        <f>IF(#REF!=0,P1127/P$983*Q$1038,(#REF!*Q$1038))</f>
        <v>#REF!</v>
      </c>
      <c r="R1072" s="154" t="e">
        <f>IF(#REF!=0,Q1127/Q$983*R$1038,(#REF!*R$1038))</f>
        <v>#REF!</v>
      </c>
      <c r="S1072" s="154" t="e">
        <f>IF(#REF!=0,R1127/R$983*S$1038,(#REF!*S$1038))</f>
        <v>#REF!</v>
      </c>
    </row>
    <row r="1073" spans="2:19" s="47" customFormat="1" ht="30" customHeight="1">
      <c r="B1073" s="69" t="s">
        <v>145</v>
      </c>
      <c r="C1073" s="70" t="s">
        <v>113</v>
      </c>
      <c r="D1073" s="70" t="s">
        <v>113</v>
      </c>
      <c r="E1073" s="83" t="s">
        <v>182</v>
      </c>
      <c r="F1073" s="51"/>
      <c r="G1073" s="154" t="e">
        <f>IF(#REF!=0,F1128/F$983*G$1038,(#REF!*G$1038))</f>
        <v>#REF!</v>
      </c>
      <c r="H1073" s="154" t="e">
        <f>IF(#REF!=0,G1128/G$983*H$1038,(#REF!*H$1038))</f>
        <v>#REF!</v>
      </c>
      <c r="I1073" s="154" t="e">
        <f>IF(#REF!=0,H1128/H$983*I$1038,(#REF!*I$1038))</f>
        <v>#REF!</v>
      </c>
      <c r="J1073" s="154" t="e">
        <f>IF(#REF!=0,I1128/I$983*J$1038,(#REF!*J$1038))</f>
        <v>#REF!</v>
      </c>
      <c r="K1073" s="154" t="e">
        <f>IF(#REF!=0,J1128/J$983*K$1038,(#REF!*K$1038))</f>
        <v>#REF!</v>
      </c>
      <c r="L1073" s="154" t="e">
        <f>IF(#REF!=0,K1128/K$983*L$1038,(#REF!*L$1038))</f>
        <v>#REF!</v>
      </c>
      <c r="M1073" s="154" t="e">
        <f>IF(#REF!=0,L1128/L$983*M$1038,(#REF!*M$1038))</f>
        <v>#REF!</v>
      </c>
      <c r="N1073" s="154" t="e">
        <f>IF(#REF!=0,M1128/M$983*N$1038,(#REF!*N$1038))</f>
        <v>#REF!</v>
      </c>
      <c r="O1073" s="154" t="e">
        <f>IF(#REF!=0,N1128/N$983*O$1038,(#REF!*O$1038))</f>
        <v>#REF!</v>
      </c>
      <c r="P1073" s="154" t="e">
        <f>IF(#REF!=0,O1128/O$983*P$1038,(#REF!*P$1038))</f>
        <v>#REF!</v>
      </c>
      <c r="Q1073" s="154" t="e">
        <f>IF(#REF!=0,P1128/P$983*Q$1038,(#REF!*Q$1038))</f>
        <v>#REF!</v>
      </c>
      <c r="R1073" s="154" t="e">
        <f>IF(#REF!=0,Q1128/Q$983*R$1038,(#REF!*R$1038))</f>
        <v>#REF!</v>
      </c>
      <c r="S1073" s="154" t="e">
        <f>IF(#REF!=0,R1128/R$983*S$1038,(#REF!*S$1038))</f>
        <v>#REF!</v>
      </c>
    </row>
    <row r="1074" spans="2:19" s="47" customFormat="1" ht="30" customHeight="1">
      <c r="B1074" s="69" t="s">
        <v>146</v>
      </c>
      <c r="C1074" s="70" t="s">
        <v>113</v>
      </c>
      <c r="D1074" s="70" t="s">
        <v>113</v>
      </c>
      <c r="E1074" s="83" t="s">
        <v>182</v>
      </c>
      <c r="F1074" s="51"/>
      <c r="G1074" s="154" t="e">
        <f>IF(#REF!=0,F1129/F$983*G$1038,(#REF!*G$1038))</f>
        <v>#REF!</v>
      </c>
      <c r="H1074" s="154" t="e">
        <f>IF(#REF!=0,G1129/G$983*H$1038,(#REF!*H$1038))</f>
        <v>#REF!</v>
      </c>
      <c r="I1074" s="154" t="e">
        <f>IF(#REF!=0,H1129/H$983*I$1038,(#REF!*I$1038))</f>
        <v>#REF!</v>
      </c>
      <c r="J1074" s="154" t="e">
        <f>IF(#REF!=0,I1129/I$983*J$1038,(#REF!*J$1038))</f>
        <v>#REF!</v>
      </c>
      <c r="K1074" s="154" t="e">
        <f>IF(#REF!=0,J1129/J$983*K$1038,(#REF!*K$1038))</f>
        <v>#REF!</v>
      </c>
      <c r="L1074" s="154" t="e">
        <f>IF(#REF!=0,K1129/K$983*L$1038,(#REF!*L$1038))</f>
        <v>#REF!</v>
      </c>
      <c r="M1074" s="154" t="e">
        <f>IF(#REF!=0,L1129/L$983*M$1038,(#REF!*M$1038))</f>
        <v>#REF!</v>
      </c>
      <c r="N1074" s="154" t="e">
        <f>IF(#REF!=0,M1129/M$983*N$1038,(#REF!*N$1038))</f>
        <v>#REF!</v>
      </c>
      <c r="O1074" s="154" t="e">
        <f>IF(#REF!=0,N1129/N$983*O$1038,(#REF!*O$1038))</f>
        <v>#REF!</v>
      </c>
      <c r="P1074" s="154" t="e">
        <f>IF(#REF!=0,O1129/O$983*P$1038,(#REF!*P$1038))</f>
        <v>#REF!</v>
      </c>
      <c r="Q1074" s="154" t="e">
        <f>IF(#REF!=0,P1129/P$983*Q$1038,(#REF!*Q$1038))</f>
        <v>#REF!</v>
      </c>
      <c r="R1074" s="154" t="e">
        <f>IF(#REF!=0,Q1129/Q$983*R$1038,(#REF!*R$1038))</f>
        <v>#REF!</v>
      </c>
      <c r="S1074" s="154" t="e">
        <f>IF(#REF!=0,R1129/R$983*S$1038,(#REF!*S$1038))</f>
        <v>#REF!</v>
      </c>
    </row>
    <row r="1075" spans="2:19" s="47" customFormat="1" ht="30" customHeight="1">
      <c r="B1075" s="69" t="s">
        <v>147</v>
      </c>
      <c r="C1075" s="70" t="s">
        <v>113</v>
      </c>
      <c r="D1075" s="70" t="s">
        <v>113</v>
      </c>
      <c r="E1075" s="83" t="s">
        <v>181</v>
      </c>
      <c r="F1075" s="51"/>
      <c r="G1075" s="154" t="e">
        <f>IF(#REF!=0,F1130/F$983*G$1038,(#REF!*G$1038))</f>
        <v>#REF!</v>
      </c>
      <c r="H1075" s="154" t="e">
        <f>IF(#REF!=0,G1130/G$983*H$1038,(#REF!*H$1038))</f>
        <v>#REF!</v>
      </c>
      <c r="I1075" s="154" t="e">
        <f>IF(#REF!=0,H1130/H$983*I$1038,(#REF!*I$1038))</f>
        <v>#REF!</v>
      </c>
      <c r="J1075" s="154" t="e">
        <f>IF(#REF!=0,I1130/I$983*J$1038,(#REF!*J$1038))</f>
        <v>#REF!</v>
      </c>
      <c r="K1075" s="154" t="e">
        <f>IF(#REF!=0,J1130/J$983*K$1038,(#REF!*K$1038))</f>
        <v>#REF!</v>
      </c>
      <c r="L1075" s="154" t="e">
        <f>IF(#REF!=0,K1130/K$983*L$1038,(#REF!*L$1038))</f>
        <v>#REF!</v>
      </c>
      <c r="M1075" s="154" t="e">
        <f>IF(#REF!=0,L1130/L$983*M$1038,(#REF!*M$1038))</f>
        <v>#REF!</v>
      </c>
      <c r="N1075" s="154" t="e">
        <f>IF(#REF!=0,M1130/M$983*N$1038,(#REF!*N$1038))</f>
        <v>#REF!</v>
      </c>
      <c r="O1075" s="154" t="e">
        <f>IF(#REF!=0,N1130/N$983*O$1038,(#REF!*O$1038))</f>
        <v>#REF!</v>
      </c>
      <c r="P1075" s="154" t="e">
        <f>IF(#REF!=0,O1130/O$983*P$1038,(#REF!*P$1038))</f>
        <v>#REF!</v>
      </c>
      <c r="Q1075" s="154" t="e">
        <f>IF(#REF!=0,P1130/P$983*Q$1038,(#REF!*Q$1038))</f>
        <v>#REF!</v>
      </c>
      <c r="R1075" s="154" t="e">
        <f>IF(#REF!=0,Q1130/Q$983*R$1038,(#REF!*R$1038))</f>
        <v>#REF!</v>
      </c>
      <c r="S1075" s="154" t="e">
        <f>IF(#REF!=0,R1130/R$983*S$1038,(#REF!*S$1038))</f>
        <v>#REF!</v>
      </c>
    </row>
    <row r="1076" spans="2:19" s="47" customFormat="1" ht="30" customHeight="1">
      <c r="B1076" s="69" t="s">
        <v>148</v>
      </c>
      <c r="C1076" s="70" t="s">
        <v>113</v>
      </c>
      <c r="D1076" s="70" t="s">
        <v>113</v>
      </c>
      <c r="E1076" s="83" t="s">
        <v>182</v>
      </c>
      <c r="F1076" s="51"/>
      <c r="G1076" s="154" t="e">
        <f>IF(#REF!=0,F1131/F$983*G$1038,(#REF!*G$1038))</f>
        <v>#REF!</v>
      </c>
      <c r="H1076" s="154" t="e">
        <f>IF(#REF!=0,G1131/G$983*H$1038,(#REF!*H$1038))</f>
        <v>#REF!</v>
      </c>
      <c r="I1076" s="154" t="e">
        <f>IF(#REF!=0,H1131/H$983*I$1038,(#REF!*I$1038))</f>
        <v>#REF!</v>
      </c>
      <c r="J1076" s="154" t="e">
        <f>IF(#REF!=0,I1131/I$983*J$1038,(#REF!*J$1038))</f>
        <v>#REF!</v>
      </c>
      <c r="K1076" s="154" t="e">
        <f>IF(#REF!=0,J1131/J$983*K$1038,(#REF!*K$1038))</f>
        <v>#REF!</v>
      </c>
      <c r="L1076" s="154" t="e">
        <f>IF(#REF!=0,K1131/K$983*L$1038,(#REF!*L$1038))</f>
        <v>#REF!</v>
      </c>
      <c r="M1076" s="154" t="e">
        <f>IF(#REF!=0,L1131/L$983*M$1038,(#REF!*M$1038))</f>
        <v>#REF!</v>
      </c>
      <c r="N1076" s="154" t="e">
        <f>IF(#REF!=0,M1131/M$983*N$1038,(#REF!*N$1038))</f>
        <v>#REF!</v>
      </c>
      <c r="O1076" s="154" t="e">
        <f>IF(#REF!=0,N1131/N$983*O$1038,(#REF!*O$1038))</f>
        <v>#REF!</v>
      </c>
      <c r="P1076" s="154" t="e">
        <f>IF(#REF!=0,O1131/O$983*P$1038,(#REF!*P$1038))</f>
        <v>#REF!</v>
      </c>
      <c r="Q1076" s="154" t="e">
        <f>IF(#REF!=0,P1131/P$983*Q$1038,(#REF!*Q$1038))</f>
        <v>#REF!</v>
      </c>
      <c r="R1076" s="154" t="e">
        <f>IF(#REF!=0,Q1131/Q$983*R$1038,(#REF!*R$1038))</f>
        <v>#REF!</v>
      </c>
      <c r="S1076" s="154" t="e">
        <f>IF(#REF!=0,R1131/R$983*S$1038,(#REF!*S$1038))</f>
        <v>#REF!</v>
      </c>
    </row>
    <row r="1077" spans="2:19" s="47" customFormat="1" ht="30" customHeight="1">
      <c r="B1077" s="69" t="s">
        <v>149</v>
      </c>
      <c r="C1077" s="70" t="s">
        <v>113</v>
      </c>
      <c r="D1077" s="70" t="s">
        <v>113</v>
      </c>
      <c r="E1077" s="83" t="s">
        <v>182</v>
      </c>
      <c r="F1077" s="51"/>
      <c r="G1077" s="154" t="e">
        <f>IF(#REF!=0,F1132/F$983*G$1038,(#REF!*G$1038))</f>
        <v>#REF!</v>
      </c>
      <c r="H1077" s="154" t="e">
        <f>IF(#REF!=0,G1132/G$983*H$1038,(#REF!*H$1038))</f>
        <v>#REF!</v>
      </c>
      <c r="I1077" s="154" t="e">
        <f>IF(#REF!=0,H1132/H$983*I$1038,(#REF!*I$1038))</f>
        <v>#REF!</v>
      </c>
      <c r="J1077" s="154" t="e">
        <f>IF(#REF!=0,I1132/I$983*J$1038,(#REF!*J$1038))</f>
        <v>#REF!</v>
      </c>
      <c r="K1077" s="154" t="e">
        <f>IF(#REF!=0,J1132/J$983*K$1038,(#REF!*K$1038))</f>
        <v>#REF!</v>
      </c>
      <c r="L1077" s="154" t="e">
        <f>IF(#REF!=0,K1132/K$983*L$1038,(#REF!*L$1038))</f>
        <v>#REF!</v>
      </c>
      <c r="M1077" s="154" t="e">
        <f>IF(#REF!=0,L1132/L$983*M$1038,(#REF!*M$1038))</f>
        <v>#REF!</v>
      </c>
      <c r="N1077" s="154" t="e">
        <f>IF(#REF!=0,M1132/M$983*N$1038,(#REF!*N$1038))</f>
        <v>#REF!</v>
      </c>
      <c r="O1077" s="154" t="e">
        <f>IF(#REF!=0,N1132/N$983*O$1038,(#REF!*O$1038))</f>
        <v>#REF!</v>
      </c>
      <c r="P1077" s="154" t="e">
        <f>IF(#REF!=0,O1132/O$983*P$1038,(#REF!*P$1038))</f>
        <v>#REF!</v>
      </c>
      <c r="Q1077" s="154" t="e">
        <f>IF(#REF!=0,P1132/P$983*Q$1038,(#REF!*Q$1038))</f>
        <v>#REF!</v>
      </c>
      <c r="R1077" s="154" t="e">
        <f>IF(#REF!=0,Q1132/Q$983*R$1038,(#REF!*R$1038))</f>
        <v>#REF!</v>
      </c>
      <c r="S1077" s="154" t="e">
        <f>IF(#REF!=0,R1132/R$983*S$1038,(#REF!*S$1038))</f>
        <v>#REF!</v>
      </c>
    </row>
    <row r="1078" spans="2:19" s="47" customFormat="1" ht="30" customHeight="1">
      <c r="B1078" s="69" t="s">
        <v>150</v>
      </c>
      <c r="C1078" s="70" t="s">
        <v>113</v>
      </c>
      <c r="D1078" s="70" t="s">
        <v>113</v>
      </c>
      <c r="E1078" s="83" t="s">
        <v>182</v>
      </c>
      <c r="F1078" s="51"/>
      <c r="G1078" s="154" t="e">
        <f>IF(#REF!=0,F1133/F$983*G$1038,(#REF!*G$1038))</f>
        <v>#REF!</v>
      </c>
      <c r="H1078" s="154" t="e">
        <f>IF(#REF!=0,G1133/G$983*H$1038,(#REF!*H$1038))</f>
        <v>#REF!</v>
      </c>
      <c r="I1078" s="154" t="e">
        <f>IF(#REF!=0,H1133/H$983*I$1038,(#REF!*I$1038))</f>
        <v>#REF!</v>
      </c>
      <c r="J1078" s="154" t="e">
        <f>IF(#REF!=0,I1133/I$983*J$1038,(#REF!*J$1038))</f>
        <v>#REF!</v>
      </c>
      <c r="K1078" s="154" t="e">
        <f>IF(#REF!=0,J1133/J$983*K$1038,(#REF!*K$1038))</f>
        <v>#REF!</v>
      </c>
      <c r="L1078" s="154" t="e">
        <f>IF(#REF!=0,K1133/K$983*L$1038,(#REF!*L$1038))</f>
        <v>#REF!</v>
      </c>
      <c r="M1078" s="154" t="e">
        <f>IF(#REF!=0,L1133/L$983*M$1038,(#REF!*M$1038))</f>
        <v>#REF!</v>
      </c>
      <c r="N1078" s="154" t="e">
        <f>IF(#REF!=0,M1133/M$983*N$1038,(#REF!*N$1038))</f>
        <v>#REF!</v>
      </c>
      <c r="O1078" s="154" t="e">
        <f>IF(#REF!=0,N1133/N$983*O$1038,(#REF!*O$1038))</f>
        <v>#REF!</v>
      </c>
      <c r="P1078" s="154" t="e">
        <f>IF(#REF!=0,O1133/O$983*P$1038,(#REF!*P$1038))</f>
        <v>#REF!</v>
      </c>
      <c r="Q1078" s="154" t="e">
        <f>IF(#REF!=0,P1133/P$983*Q$1038,(#REF!*Q$1038))</f>
        <v>#REF!</v>
      </c>
      <c r="R1078" s="154" t="e">
        <f>IF(#REF!=0,Q1133/Q$983*R$1038,(#REF!*R$1038))</f>
        <v>#REF!</v>
      </c>
      <c r="S1078" s="154" t="e">
        <f>IF(#REF!=0,R1133/R$983*S$1038,(#REF!*S$1038))</f>
        <v>#REF!</v>
      </c>
    </row>
    <row r="1079" spans="2:19" s="47" customFormat="1" ht="30" customHeight="1">
      <c r="B1079" s="69" t="s">
        <v>151</v>
      </c>
      <c r="C1079" s="70" t="s">
        <v>113</v>
      </c>
      <c r="D1079" s="70" t="s">
        <v>113</v>
      </c>
      <c r="E1079" s="83" t="s">
        <v>181</v>
      </c>
      <c r="F1079" s="51"/>
      <c r="G1079" s="154" t="e">
        <f>IF(#REF!=0,F1134/F$983*G$1038,(#REF!*G$1038))</f>
        <v>#REF!</v>
      </c>
      <c r="H1079" s="154" t="e">
        <f>IF(#REF!=0,G1134/G$983*H$1038,(#REF!*H$1038))</f>
        <v>#REF!</v>
      </c>
      <c r="I1079" s="154" t="e">
        <f>IF(#REF!=0,H1134/H$983*I$1038,(#REF!*I$1038))</f>
        <v>#REF!</v>
      </c>
      <c r="J1079" s="154" t="e">
        <f>IF(#REF!=0,I1134/I$983*J$1038,(#REF!*J$1038))</f>
        <v>#REF!</v>
      </c>
      <c r="K1079" s="154" t="e">
        <f>IF(#REF!=0,J1134/J$983*K$1038,(#REF!*K$1038))</f>
        <v>#REF!</v>
      </c>
      <c r="L1079" s="154" t="e">
        <f>IF(#REF!=0,K1134/K$983*L$1038,(#REF!*L$1038))</f>
        <v>#REF!</v>
      </c>
      <c r="M1079" s="154" t="e">
        <f>IF(#REF!=0,L1134/L$983*M$1038,(#REF!*M$1038))</f>
        <v>#REF!</v>
      </c>
      <c r="N1079" s="154" t="e">
        <f>IF(#REF!=0,M1134/M$983*N$1038,(#REF!*N$1038))</f>
        <v>#REF!</v>
      </c>
      <c r="O1079" s="154" t="e">
        <f>IF(#REF!=0,N1134/N$983*O$1038,(#REF!*O$1038))</f>
        <v>#REF!</v>
      </c>
      <c r="P1079" s="154" t="e">
        <f>IF(#REF!=0,O1134/O$983*P$1038,(#REF!*P$1038))</f>
        <v>#REF!</v>
      </c>
      <c r="Q1079" s="154" t="e">
        <f>IF(#REF!=0,P1134/P$983*Q$1038,(#REF!*Q$1038))</f>
        <v>#REF!</v>
      </c>
      <c r="R1079" s="154" t="e">
        <f>IF(#REF!=0,Q1134/Q$983*R$1038,(#REF!*R$1038))</f>
        <v>#REF!</v>
      </c>
      <c r="S1079" s="154" t="e">
        <f>IF(#REF!=0,R1134/R$983*S$1038,(#REF!*S$1038))</f>
        <v>#REF!</v>
      </c>
    </row>
    <row r="1080" spans="2:19" s="47" customFormat="1" ht="30" customHeight="1">
      <c r="B1080" s="69" t="s">
        <v>152</v>
      </c>
      <c r="C1080" s="70" t="s">
        <v>113</v>
      </c>
      <c r="D1080" s="70" t="s">
        <v>113</v>
      </c>
      <c r="E1080" s="83" t="s">
        <v>182</v>
      </c>
      <c r="F1080" s="51"/>
      <c r="G1080" s="154" t="e">
        <f>IF(#REF!=0,F1135/F$983*G$1038,(#REF!*G$1038))</f>
        <v>#REF!</v>
      </c>
      <c r="H1080" s="154" t="e">
        <f>IF(#REF!=0,G1135/G$983*H$1038,(#REF!*H$1038))</f>
        <v>#REF!</v>
      </c>
      <c r="I1080" s="154" t="e">
        <f>IF(#REF!=0,H1135/H$983*I$1038,(#REF!*I$1038))</f>
        <v>#REF!</v>
      </c>
      <c r="J1080" s="154" t="e">
        <f>IF(#REF!=0,I1135/I$983*J$1038,(#REF!*J$1038))</f>
        <v>#REF!</v>
      </c>
      <c r="K1080" s="154" t="e">
        <f>IF(#REF!=0,J1135/J$983*K$1038,(#REF!*K$1038))</f>
        <v>#REF!</v>
      </c>
      <c r="L1080" s="154" t="e">
        <f>IF(#REF!=0,K1135/K$983*L$1038,(#REF!*L$1038))</f>
        <v>#REF!</v>
      </c>
      <c r="M1080" s="154" t="e">
        <f>IF(#REF!=0,L1135/L$983*M$1038,(#REF!*M$1038))</f>
        <v>#REF!</v>
      </c>
      <c r="N1080" s="154" t="e">
        <f>IF(#REF!=0,M1135/M$983*N$1038,(#REF!*N$1038))</f>
        <v>#REF!</v>
      </c>
      <c r="O1080" s="154" t="e">
        <f>IF(#REF!=0,N1135/N$983*O$1038,(#REF!*O$1038))</f>
        <v>#REF!</v>
      </c>
      <c r="P1080" s="154" t="e">
        <f>IF(#REF!=0,O1135/O$983*P$1038,(#REF!*P$1038))</f>
        <v>#REF!</v>
      </c>
      <c r="Q1080" s="154" t="e">
        <f>IF(#REF!=0,P1135/P$983*Q$1038,(#REF!*Q$1038))</f>
        <v>#REF!</v>
      </c>
      <c r="R1080" s="154" t="e">
        <f>IF(#REF!=0,Q1135/Q$983*R$1038,(#REF!*R$1038))</f>
        <v>#REF!</v>
      </c>
      <c r="S1080" s="154" t="e">
        <f>IF(#REF!=0,R1135/R$983*S$1038,(#REF!*S$1038))</f>
        <v>#REF!</v>
      </c>
    </row>
    <row r="1081" spans="2:19" s="47" customFormat="1" ht="30" customHeight="1">
      <c r="B1081" s="69" t="s">
        <v>153</v>
      </c>
      <c r="C1081" s="70" t="s">
        <v>113</v>
      </c>
      <c r="D1081" s="70" t="s">
        <v>113</v>
      </c>
      <c r="E1081" s="83" t="s">
        <v>182</v>
      </c>
      <c r="F1081" s="51"/>
      <c r="G1081" s="154" t="e">
        <f>IF(#REF!=0,F1136/F$983*G$1038,(#REF!*G$1038))</f>
        <v>#REF!</v>
      </c>
      <c r="H1081" s="154" t="e">
        <f>IF(#REF!=0,G1136/G$983*H$1038,(#REF!*H$1038))</f>
        <v>#REF!</v>
      </c>
      <c r="I1081" s="154" t="e">
        <f>IF(#REF!=0,H1136/H$983*I$1038,(#REF!*I$1038))</f>
        <v>#REF!</v>
      </c>
      <c r="J1081" s="154" t="e">
        <f>IF(#REF!=0,I1136/I$983*J$1038,(#REF!*J$1038))</f>
        <v>#REF!</v>
      </c>
      <c r="K1081" s="154" t="e">
        <f>IF(#REF!=0,J1136/J$983*K$1038,(#REF!*K$1038))</f>
        <v>#REF!</v>
      </c>
      <c r="L1081" s="154" t="e">
        <f>IF(#REF!=0,K1136/K$983*L$1038,(#REF!*L$1038))</f>
        <v>#REF!</v>
      </c>
      <c r="M1081" s="154" t="e">
        <f>IF(#REF!=0,L1136/L$983*M$1038,(#REF!*M$1038))</f>
        <v>#REF!</v>
      </c>
      <c r="N1081" s="154" t="e">
        <f>IF(#REF!=0,M1136/M$983*N$1038,(#REF!*N$1038))</f>
        <v>#REF!</v>
      </c>
      <c r="O1081" s="154" t="e">
        <f>IF(#REF!=0,N1136/N$983*O$1038,(#REF!*O$1038))</f>
        <v>#REF!</v>
      </c>
      <c r="P1081" s="154" t="e">
        <f>IF(#REF!=0,O1136/O$983*P$1038,(#REF!*P$1038))</f>
        <v>#REF!</v>
      </c>
      <c r="Q1081" s="154" t="e">
        <f>IF(#REF!=0,P1136/P$983*Q$1038,(#REF!*Q$1038))</f>
        <v>#REF!</v>
      </c>
      <c r="R1081" s="154" t="e">
        <f>IF(#REF!=0,Q1136/Q$983*R$1038,(#REF!*R$1038))</f>
        <v>#REF!</v>
      </c>
      <c r="S1081" s="154" t="e">
        <f>IF(#REF!=0,R1136/R$983*S$1038,(#REF!*S$1038))</f>
        <v>#REF!</v>
      </c>
    </row>
    <row r="1082" spans="2:19" s="47" customFormat="1" ht="30" customHeight="1">
      <c r="B1082" s="69" t="s">
        <v>125</v>
      </c>
      <c r="C1082" s="70" t="s">
        <v>114</v>
      </c>
      <c r="D1082" s="70" t="s">
        <v>114</v>
      </c>
      <c r="E1082" s="83" t="s">
        <v>184</v>
      </c>
      <c r="F1082" s="51"/>
      <c r="G1082" s="154" t="e">
        <f>IF(#REF!=0,F1137/F$983*G$1038,(#REF!*G$1038))</f>
        <v>#REF!</v>
      </c>
      <c r="H1082" s="154" t="e">
        <f>IF(#REF!=0,G1137/G$983*H$1038,(#REF!*H$1038))</f>
        <v>#REF!</v>
      </c>
      <c r="I1082" s="154" t="e">
        <f>IF(#REF!=0,H1137/H$983*I$1038,(#REF!*I$1038))</f>
        <v>#REF!</v>
      </c>
      <c r="J1082" s="154" t="e">
        <f>IF(#REF!=0,I1137/I$983*J$1038,(#REF!*J$1038))</f>
        <v>#REF!</v>
      </c>
      <c r="K1082" s="154" t="e">
        <f>IF(#REF!=0,J1137/J$983*K$1038,(#REF!*K$1038))</f>
        <v>#REF!</v>
      </c>
      <c r="L1082" s="154" t="e">
        <f>IF(#REF!=0,K1137/K$983*L$1038,(#REF!*L$1038))</f>
        <v>#REF!</v>
      </c>
      <c r="M1082" s="154" t="e">
        <f>IF(#REF!=0,L1137/L$983*M$1038,(#REF!*M$1038))</f>
        <v>#REF!</v>
      </c>
      <c r="N1082" s="154" t="e">
        <f>IF(#REF!=0,M1137/M$983*N$1038,(#REF!*N$1038))</f>
        <v>#REF!</v>
      </c>
      <c r="O1082" s="154" t="e">
        <f>IF(#REF!=0,N1137/N$983*O$1038,(#REF!*O$1038))</f>
        <v>#REF!</v>
      </c>
      <c r="P1082" s="154" t="e">
        <f>IF(#REF!=0,O1137/O$983*P$1038,(#REF!*P$1038))</f>
        <v>#REF!</v>
      </c>
      <c r="Q1082" s="154" t="e">
        <f>IF(#REF!=0,P1137/P$983*Q$1038,(#REF!*Q$1038))</f>
        <v>#REF!</v>
      </c>
      <c r="R1082" s="154" t="e">
        <f>IF(#REF!=0,Q1137/Q$983*R$1038,(#REF!*R$1038))</f>
        <v>#REF!</v>
      </c>
      <c r="S1082" s="154" t="e">
        <f>IF(#REF!=0,R1137/R$983*S$1038,(#REF!*S$1038))</f>
        <v>#REF!</v>
      </c>
    </row>
    <row r="1083" spans="2:19" s="47" customFormat="1" ht="30" customHeight="1">
      <c r="B1083" s="69" t="s">
        <v>154</v>
      </c>
      <c r="C1083" s="70" t="s">
        <v>114</v>
      </c>
      <c r="D1083" s="70" t="s">
        <v>114</v>
      </c>
      <c r="E1083" s="83" t="s">
        <v>183</v>
      </c>
      <c r="F1083" s="51"/>
      <c r="G1083" s="154" t="e">
        <f>IF(#REF!=0,F1138/F$983*G$1038,(#REF!*G$1038))</f>
        <v>#REF!</v>
      </c>
      <c r="H1083" s="154" t="e">
        <f>IF(#REF!=0,G1138/G$983*H$1038,(#REF!*H$1038))</f>
        <v>#REF!</v>
      </c>
      <c r="I1083" s="154" t="e">
        <f>IF(#REF!=0,H1138/H$983*I$1038,(#REF!*I$1038))</f>
        <v>#REF!</v>
      </c>
      <c r="J1083" s="154" t="e">
        <f>IF(#REF!=0,I1138/I$983*J$1038,(#REF!*J$1038))</f>
        <v>#REF!</v>
      </c>
      <c r="K1083" s="154" t="e">
        <f>IF(#REF!=0,J1138/J$983*K$1038,(#REF!*K$1038))</f>
        <v>#REF!</v>
      </c>
      <c r="L1083" s="154" t="e">
        <f>IF(#REF!=0,K1138/K$983*L$1038,(#REF!*L$1038))</f>
        <v>#REF!</v>
      </c>
      <c r="M1083" s="154" t="e">
        <f>IF(#REF!=0,L1138/L$983*M$1038,(#REF!*M$1038))</f>
        <v>#REF!</v>
      </c>
      <c r="N1083" s="154" t="e">
        <f>IF(#REF!=0,M1138/M$983*N$1038,(#REF!*N$1038))</f>
        <v>#REF!</v>
      </c>
      <c r="O1083" s="154" t="e">
        <f>IF(#REF!=0,N1138/N$983*O$1038,(#REF!*O$1038))</f>
        <v>#REF!</v>
      </c>
      <c r="P1083" s="154" t="e">
        <f>IF(#REF!=0,O1138/O$983*P$1038,(#REF!*P$1038))</f>
        <v>#REF!</v>
      </c>
      <c r="Q1083" s="154" t="e">
        <f>IF(#REF!=0,P1138/P$983*Q$1038,(#REF!*Q$1038))</f>
        <v>#REF!</v>
      </c>
      <c r="R1083" s="154" t="e">
        <f>IF(#REF!=0,Q1138/Q$983*R$1038,(#REF!*R$1038))</f>
        <v>#REF!</v>
      </c>
      <c r="S1083" s="154" t="e">
        <f>IF(#REF!=0,R1138/R$983*S$1038,(#REF!*S$1038))</f>
        <v>#REF!</v>
      </c>
    </row>
    <row r="1084" spans="2:19" s="47" customFormat="1" ht="30" customHeight="1">
      <c r="B1084" s="69" t="s">
        <v>143</v>
      </c>
      <c r="C1084" s="70" t="s">
        <v>114</v>
      </c>
      <c r="D1084" s="70" t="s">
        <v>114</v>
      </c>
      <c r="E1084" s="83" t="s">
        <v>184</v>
      </c>
      <c r="F1084" s="51"/>
      <c r="G1084" s="154" t="e">
        <f>IF(#REF!=0,F1139/F$983*G$1038,(#REF!*G$1038))</f>
        <v>#REF!</v>
      </c>
      <c r="H1084" s="154" t="e">
        <f>IF(#REF!=0,G1139/G$983*H$1038,(#REF!*H$1038))</f>
        <v>#REF!</v>
      </c>
      <c r="I1084" s="154" t="e">
        <f>IF(#REF!=0,H1139/H$983*I$1038,(#REF!*I$1038))</f>
        <v>#REF!</v>
      </c>
      <c r="J1084" s="154" t="e">
        <f>IF(#REF!=0,I1139/I$983*J$1038,(#REF!*J$1038))</f>
        <v>#REF!</v>
      </c>
      <c r="K1084" s="154" t="e">
        <f>IF(#REF!=0,J1139/J$983*K$1038,(#REF!*K$1038))</f>
        <v>#REF!</v>
      </c>
      <c r="L1084" s="154" t="e">
        <f>IF(#REF!=0,K1139/K$983*L$1038,(#REF!*L$1038))</f>
        <v>#REF!</v>
      </c>
      <c r="M1084" s="154" t="e">
        <f>IF(#REF!=0,L1139/L$983*M$1038,(#REF!*M$1038))</f>
        <v>#REF!</v>
      </c>
      <c r="N1084" s="154" t="e">
        <f>IF(#REF!=0,M1139/M$983*N$1038,(#REF!*N$1038))</f>
        <v>#REF!</v>
      </c>
      <c r="O1084" s="154" t="e">
        <f>IF(#REF!=0,N1139/N$983*O$1038,(#REF!*O$1038))</f>
        <v>#REF!</v>
      </c>
      <c r="P1084" s="154" t="e">
        <f>IF(#REF!=0,O1139/O$983*P$1038,(#REF!*P$1038))</f>
        <v>#REF!</v>
      </c>
      <c r="Q1084" s="154" t="e">
        <f>IF(#REF!=0,P1139/P$983*Q$1038,(#REF!*Q$1038))</f>
        <v>#REF!</v>
      </c>
      <c r="R1084" s="154" t="e">
        <f>IF(#REF!=0,Q1139/Q$983*R$1038,(#REF!*R$1038))</f>
        <v>#REF!</v>
      </c>
      <c r="S1084" s="154" t="e">
        <f>IF(#REF!=0,R1139/R$983*S$1038,(#REF!*S$1038))</f>
        <v>#REF!</v>
      </c>
    </row>
    <row r="1085" spans="2:19" s="47" customFormat="1" ht="30" customHeight="1">
      <c r="B1085" s="69" t="s">
        <v>155</v>
      </c>
      <c r="C1085" s="70" t="s">
        <v>114</v>
      </c>
      <c r="D1085" s="70" t="s">
        <v>114</v>
      </c>
      <c r="E1085" s="83" t="s">
        <v>184</v>
      </c>
      <c r="F1085" s="51"/>
      <c r="G1085" s="154" t="e">
        <f>IF(#REF!=0,F1140/F$983*G$1038,(#REF!*G$1038))</f>
        <v>#REF!</v>
      </c>
      <c r="H1085" s="154" t="e">
        <f>IF(#REF!=0,G1140/G$983*H$1038,(#REF!*H$1038))</f>
        <v>#REF!</v>
      </c>
      <c r="I1085" s="154" t="e">
        <f>IF(#REF!=0,H1140/H$983*I$1038,(#REF!*I$1038))</f>
        <v>#REF!</v>
      </c>
      <c r="J1085" s="154" t="e">
        <f>IF(#REF!=0,I1140/I$983*J$1038,(#REF!*J$1038))</f>
        <v>#REF!</v>
      </c>
      <c r="K1085" s="154" t="e">
        <f>IF(#REF!=0,J1140/J$983*K$1038,(#REF!*K$1038))</f>
        <v>#REF!</v>
      </c>
      <c r="L1085" s="154" t="e">
        <f>IF(#REF!=0,K1140/K$983*L$1038,(#REF!*L$1038))</f>
        <v>#REF!</v>
      </c>
      <c r="M1085" s="154" t="e">
        <f>IF(#REF!=0,L1140/L$983*M$1038,(#REF!*M$1038))</f>
        <v>#REF!</v>
      </c>
      <c r="N1085" s="154" t="e">
        <f>IF(#REF!=0,M1140/M$983*N$1038,(#REF!*N$1038))</f>
        <v>#REF!</v>
      </c>
      <c r="O1085" s="154" t="e">
        <f>IF(#REF!=0,N1140/N$983*O$1038,(#REF!*O$1038))</f>
        <v>#REF!</v>
      </c>
      <c r="P1085" s="154" t="e">
        <f>IF(#REF!=0,O1140/O$983*P$1038,(#REF!*P$1038))</f>
        <v>#REF!</v>
      </c>
      <c r="Q1085" s="154" t="e">
        <f>IF(#REF!=0,P1140/P$983*Q$1038,(#REF!*Q$1038))</f>
        <v>#REF!</v>
      </c>
      <c r="R1085" s="154" t="e">
        <f>IF(#REF!=0,Q1140/Q$983*R$1038,(#REF!*R$1038))</f>
        <v>#REF!</v>
      </c>
      <c r="S1085" s="154" t="e">
        <f>IF(#REF!=0,R1140/R$983*S$1038,(#REF!*S$1038))</f>
        <v>#REF!</v>
      </c>
    </row>
    <row r="1086" spans="2:19" s="47" customFormat="1" ht="30" customHeight="1">
      <c r="B1086" s="69" t="s">
        <v>156</v>
      </c>
      <c r="C1086" s="70" t="s">
        <v>114</v>
      </c>
      <c r="D1086" s="70" t="s">
        <v>114</v>
      </c>
      <c r="E1086" s="83" t="s">
        <v>185</v>
      </c>
      <c r="F1086" s="51"/>
      <c r="G1086" s="154" t="e">
        <f>IF(#REF!=0,F1141/F$983*G$1038,(#REF!*G$1038))</f>
        <v>#REF!</v>
      </c>
      <c r="H1086" s="154" t="e">
        <f>IF(#REF!=0,G1141/G$983*H$1038,(#REF!*H$1038))</f>
        <v>#REF!</v>
      </c>
      <c r="I1086" s="154" t="e">
        <f>IF(#REF!=0,H1141/H$983*I$1038,(#REF!*I$1038))</f>
        <v>#REF!</v>
      </c>
      <c r="J1086" s="154" t="e">
        <f>IF(#REF!=0,I1141/I$983*J$1038,(#REF!*J$1038))</f>
        <v>#REF!</v>
      </c>
      <c r="K1086" s="154" t="e">
        <f>IF(#REF!=0,J1141/J$983*K$1038,(#REF!*K$1038))</f>
        <v>#REF!</v>
      </c>
      <c r="L1086" s="154" t="e">
        <f>IF(#REF!=0,K1141/K$983*L$1038,(#REF!*L$1038))</f>
        <v>#REF!</v>
      </c>
      <c r="M1086" s="154" t="e">
        <f>IF(#REF!=0,L1141/L$983*M$1038,(#REF!*M$1038))</f>
        <v>#REF!</v>
      </c>
      <c r="N1086" s="154" t="e">
        <f>IF(#REF!=0,M1141/M$983*N$1038,(#REF!*N$1038))</f>
        <v>#REF!</v>
      </c>
      <c r="O1086" s="154" t="e">
        <f>IF(#REF!=0,N1141/N$983*O$1038,(#REF!*O$1038))</f>
        <v>#REF!</v>
      </c>
      <c r="P1086" s="154" t="e">
        <f>IF(#REF!=0,O1141/O$983*P$1038,(#REF!*P$1038))</f>
        <v>#REF!</v>
      </c>
      <c r="Q1086" s="154" t="e">
        <f>IF(#REF!=0,P1141/P$983*Q$1038,(#REF!*Q$1038))</f>
        <v>#REF!</v>
      </c>
      <c r="R1086" s="154" t="e">
        <f>IF(#REF!=0,Q1141/Q$983*R$1038,(#REF!*R$1038))</f>
        <v>#REF!</v>
      </c>
      <c r="S1086" s="154" t="e">
        <f>IF(#REF!=0,R1141/R$983*S$1038,(#REF!*S$1038))</f>
        <v>#REF!</v>
      </c>
    </row>
    <row r="1087" spans="2:19" s="47" customFormat="1" ht="30" customHeight="1">
      <c r="B1087" s="69" t="s">
        <v>157</v>
      </c>
      <c r="C1087" s="70" t="s">
        <v>114</v>
      </c>
      <c r="D1087" s="70" t="s">
        <v>114</v>
      </c>
      <c r="E1087" s="83" t="s">
        <v>185</v>
      </c>
      <c r="F1087" s="51"/>
      <c r="G1087" s="154" t="e">
        <f>IF(#REF!=0,F1142/F$983*G$1038,(#REF!*G$1038))</f>
        <v>#REF!</v>
      </c>
      <c r="H1087" s="154" t="e">
        <f>IF(#REF!=0,G1142/G$983*H$1038,(#REF!*H$1038))</f>
        <v>#REF!</v>
      </c>
      <c r="I1087" s="154" t="e">
        <f>IF(#REF!=0,H1142/H$983*I$1038,(#REF!*I$1038))</f>
        <v>#REF!</v>
      </c>
      <c r="J1087" s="154" t="e">
        <f>IF(#REF!=0,I1142/I$983*J$1038,(#REF!*J$1038))</f>
        <v>#REF!</v>
      </c>
      <c r="K1087" s="154" t="e">
        <f>IF(#REF!=0,J1142/J$983*K$1038,(#REF!*K$1038))</f>
        <v>#REF!</v>
      </c>
      <c r="L1087" s="154" t="e">
        <f>IF(#REF!=0,K1142/K$983*L$1038,(#REF!*L$1038))</f>
        <v>#REF!</v>
      </c>
      <c r="M1087" s="154" t="e">
        <f>IF(#REF!=0,L1142/L$983*M$1038,(#REF!*M$1038))</f>
        <v>#REF!</v>
      </c>
      <c r="N1087" s="154" t="e">
        <f>IF(#REF!=0,M1142/M$983*N$1038,(#REF!*N$1038))</f>
        <v>#REF!</v>
      </c>
      <c r="O1087" s="154" t="e">
        <f>IF(#REF!=0,N1142/N$983*O$1038,(#REF!*O$1038))</f>
        <v>#REF!</v>
      </c>
      <c r="P1087" s="154" t="e">
        <f>IF(#REF!=0,O1142/O$983*P$1038,(#REF!*P$1038))</f>
        <v>#REF!</v>
      </c>
      <c r="Q1087" s="154" t="e">
        <f>IF(#REF!=0,P1142/P$983*Q$1038,(#REF!*Q$1038))</f>
        <v>#REF!</v>
      </c>
      <c r="R1087" s="154" t="e">
        <f>IF(#REF!=0,Q1142/Q$983*R$1038,(#REF!*R$1038))</f>
        <v>#REF!</v>
      </c>
      <c r="S1087" s="154" t="e">
        <f>IF(#REF!=0,R1142/R$983*S$1038,(#REF!*S$1038))</f>
        <v>#REF!</v>
      </c>
    </row>
    <row r="1088" spans="2:19" s="47" customFormat="1" ht="30" customHeight="1">
      <c r="B1088" s="69" t="s">
        <v>158</v>
      </c>
      <c r="C1088" s="70" t="s">
        <v>114</v>
      </c>
      <c r="D1088" s="70" t="s">
        <v>114</v>
      </c>
      <c r="E1088" s="83" t="s">
        <v>183</v>
      </c>
      <c r="F1088" s="51"/>
      <c r="G1088" s="154" t="e">
        <f>IF(#REF!=0,F1143/F$983*G$1038,(#REF!*G$1038))</f>
        <v>#REF!</v>
      </c>
      <c r="H1088" s="154" t="e">
        <f>IF(#REF!=0,G1143/G$983*H$1038,(#REF!*H$1038))</f>
        <v>#REF!</v>
      </c>
      <c r="I1088" s="154" t="e">
        <f>IF(#REF!=0,H1143/H$983*I$1038,(#REF!*I$1038))</f>
        <v>#REF!</v>
      </c>
      <c r="J1088" s="154" t="e">
        <f>IF(#REF!=0,I1143/I$983*J$1038,(#REF!*J$1038))</f>
        <v>#REF!</v>
      </c>
      <c r="K1088" s="154" t="e">
        <f>IF(#REF!=0,J1143/J$983*K$1038,(#REF!*K$1038))</f>
        <v>#REF!</v>
      </c>
      <c r="L1088" s="154" t="e">
        <f>IF(#REF!=0,K1143/K$983*L$1038,(#REF!*L$1038))</f>
        <v>#REF!</v>
      </c>
      <c r="M1088" s="154" t="e">
        <f>IF(#REF!=0,L1143/L$983*M$1038,(#REF!*M$1038))</f>
        <v>#REF!</v>
      </c>
      <c r="N1088" s="154" t="e">
        <f>IF(#REF!=0,M1143/M$983*N$1038,(#REF!*N$1038))</f>
        <v>#REF!</v>
      </c>
      <c r="O1088" s="154" t="e">
        <f>IF(#REF!=0,N1143/N$983*O$1038,(#REF!*O$1038))</f>
        <v>#REF!</v>
      </c>
      <c r="P1088" s="154" t="e">
        <f>IF(#REF!=0,O1143/O$983*P$1038,(#REF!*P$1038))</f>
        <v>#REF!</v>
      </c>
      <c r="Q1088" s="154" t="e">
        <f>IF(#REF!=0,P1143/P$983*Q$1038,(#REF!*Q$1038))</f>
        <v>#REF!</v>
      </c>
      <c r="R1088" s="154" t="e">
        <f>IF(#REF!=0,Q1143/Q$983*R$1038,(#REF!*R$1038))</f>
        <v>#REF!</v>
      </c>
      <c r="S1088" s="154" t="e">
        <f>IF(#REF!=0,R1143/R$983*S$1038,(#REF!*S$1038))</f>
        <v>#REF!</v>
      </c>
    </row>
    <row r="1089" spans="2:19" s="47" customFormat="1" ht="30" customHeight="1">
      <c r="B1089" s="69" t="s">
        <v>159</v>
      </c>
      <c r="C1089" s="70" t="s">
        <v>114</v>
      </c>
      <c r="D1089" s="70" t="s">
        <v>114</v>
      </c>
      <c r="E1089" s="83" t="s">
        <v>185</v>
      </c>
      <c r="F1089" s="51"/>
      <c r="G1089" s="154" t="e">
        <f>IF(#REF!=0,F1144/F$983*G$1038,(#REF!*G$1038))</f>
        <v>#REF!</v>
      </c>
      <c r="H1089" s="154" t="e">
        <f>IF(#REF!=0,G1144/G$983*H$1038,(#REF!*H$1038))</f>
        <v>#REF!</v>
      </c>
      <c r="I1089" s="154" t="e">
        <f>IF(#REF!=0,H1144/H$983*I$1038,(#REF!*I$1038))</f>
        <v>#REF!</v>
      </c>
      <c r="J1089" s="154" t="e">
        <f>IF(#REF!=0,I1144/I$983*J$1038,(#REF!*J$1038))</f>
        <v>#REF!</v>
      </c>
      <c r="K1089" s="154" t="e">
        <f>IF(#REF!=0,J1144/J$983*K$1038,(#REF!*K$1038))</f>
        <v>#REF!</v>
      </c>
      <c r="L1089" s="154" t="e">
        <f>IF(#REF!=0,K1144/K$983*L$1038,(#REF!*L$1038))</f>
        <v>#REF!</v>
      </c>
      <c r="M1089" s="154" t="e">
        <f>IF(#REF!=0,L1144/L$983*M$1038,(#REF!*M$1038))</f>
        <v>#REF!</v>
      </c>
      <c r="N1089" s="154" t="e">
        <f>IF(#REF!=0,M1144/M$983*N$1038,(#REF!*N$1038))</f>
        <v>#REF!</v>
      </c>
      <c r="O1089" s="154" t="e">
        <f>IF(#REF!=0,N1144/N$983*O$1038,(#REF!*O$1038))</f>
        <v>#REF!</v>
      </c>
      <c r="P1089" s="154" t="e">
        <f>IF(#REF!=0,O1144/O$983*P$1038,(#REF!*P$1038))</f>
        <v>#REF!</v>
      </c>
      <c r="Q1089" s="154" t="e">
        <f>IF(#REF!=0,P1144/P$983*Q$1038,(#REF!*Q$1038))</f>
        <v>#REF!</v>
      </c>
      <c r="R1089" s="154" t="e">
        <f>IF(#REF!=0,Q1144/Q$983*R$1038,(#REF!*R$1038))</f>
        <v>#REF!</v>
      </c>
      <c r="S1089" s="154" t="e">
        <f>IF(#REF!=0,R1144/R$983*S$1038,(#REF!*S$1038))</f>
        <v>#REF!</v>
      </c>
    </row>
    <row r="1090" spans="2:19" s="47" customFormat="1" ht="30" customHeight="1">
      <c r="B1090" s="69" t="s">
        <v>160</v>
      </c>
      <c r="C1090" s="70" t="s">
        <v>114</v>
      </c>
      <c r="D1090" s="70" t="s">
        <v>114</v>
      </c>
      <c r="E1090" s="83" t="s">
        <v>185</v>
      </c>
      <c r="F1090" s="51"/>
      <c r="G1090" s="154" t="e">
        <f>IF(#REF!=0,F1145/F$983*G$1038,(#REF!*G$1038))</f>
        <v>#REF!</v>
      </c>
      <c r="H1090" s="154" t="e">
        <f>IF(#REF!=0,G1145/G$983*H$1038,(#REF!*H$1038))</f>
        <v>#REF!</v>
      </c>
      <c r="I1090" s="154" t="e">
        <f>IF(#REF!=0,H1145/H$983*I$1038,(#REF!*I$1038))</f>
        <v>#REF!</v>
      </c>
      <c r="J1090" s="154" t="e">
        <f>IF(#REF!=0,I1145/I$983*J$1038,(#REF!*J$1038))</f>
        <v>#REF!</v>
      </c>
      <c r="K1090" s="154" t="e">
        <f>IF(#REF!=0,J1145/J$983*K$1038,(#REF!*K$1038))</f>
        <v>#REF!</v>
      </c>
      <c r="L1090" s="154" t="e">
        <f>IF(#REF!=0,K1145/K$983*L$1038,(#REF!*L$1038))</f>
        <v>#REF!</v>
      </c>
      <c r="M1090" s="154" t="e">
        <f>IF(#REF!=0,L1145/L$983*M$1038,(#REF!*M$1038))</f>
        <v>#REF!</v>
      </c>
      <c r="N1090" s="154" t="e">
        <f>IF(#REF!=0,M1145/M$983*N$1038,(#REF!*N$1038))</f>
        <v>#REF!</v>
      </c>
      <c r="O1090" s="154" t="e">
        <f>IF(#REF!=0,N1145/N$983*O$1038,(#REF!*O$1038))</f>
        <v>#REF!</v>
      </c>
      <c r="P1090" s="154" t="e">
        <f>IF(#REF!=0,O1145/O$983*P$1038,(#REF!*P$1038))</f>
        <v>#REF!</v>
      </c>
      <c r="Q1090" s="154" t="e">
        <f>IF(#REF!=0,P1145/P$983*Q$1038,(#REF!*Q$1038))</f>
        <v>#REF!</v>
      </c>
      <c r="R1090" s="154" t="e">
        <f>IF(#REF!=0,Q1145/Q$983*R$1038,(#REF!*R$1038))</f>
        <v>#REF!</v>
      </c>
      <c r="S1090" s="154" t="e">
        <f>IF(#REF!=0,R1145/R$983*S$1038,(#REF!*S$1038))</f>
        <v>#REF!</v>
      </c>
    </row>
    <row r="1091" spans="2:19" s="47" customFormat="1" ht="30" customHeight="1">
      <c r="B1091" s="69" t="s">
        <v>161</v>
      </c>
      <c r="C1091" s="70" t="s">
        <v>114</v>
      </c>
      <c r="D1091" s="70" t="s">
        <v>114</v>
      </c>
      <c r="E1091" s="83" t="s">
        <v>184</v>
      </c>
      <c r="F1091" s="51"/>
      <c r="G1091" s="154" t="e">
        <f>IF(#REF!=0,F1146/F$983*G$1038,(#REF!*G$1038))</f>
        <v>#REF!</v>
      </c>
      <c r="H1091" s="154" t="e">
        <f>IF(#REF!=0,G1146/G$983*H$1038,(#REF!*H$1038))</f>
        <v>#REF!</v>
      </c>
      <c r="I1091" s="154" t="e">
        <f>IF(#REF!=0,H1146/H$983*I$1038,(#REF!*I$1038))</f>
        <v>#REF!</v>
      </c>
      <c r="J1091" s="154" t="e">
        <f>IF(#REF!=0,I1146/I$983*J$1038,(#REF!*J$1038))</f>
        <v>#REF!</v>
      </c>
      <c r="K1091" s="154" t="e">
        <f>IF(#REF!=0,J1146/J$983*K$1038,(#REF!*K$1038))</f>
        <v>#REF!</v>
      </c>
      <c r="L1091" s="154" t="e">
        <f>IF(#REF!=0,K1146/K$983*L$1038,(#REF!*L$1038))</f>
        <v>#REF!</v>
      </c>
      <c r="M1091" s="154" t="e">
        <f>IF(#REF!=0,L1146/L$983*M$1038,(#REF!*M$1038))</f>
        <v>#REF!</v>
      </c>
      <c r="N1091" s="154" t="e">
        <f>IF(#REF!=0,M1146/M$983*N$1038,(#REF!*N$1038))</f>
        <v>#REF!</v>
      </c>
      <c r="O1091" s="154" t="e">
        <f>IF(#REF!=0,N1146/N$983*O$1038,(#REF!*O$1038))</f>
        <v>#REF!</v>
      </c>
      <c r="P1091" s="154" t="e">
        <f>IF(#REF!=0,O1146/O$983*P$1038,(#REF!*P$1038))</f>
        <v>#REF!</v>
      </c>
      <c r="Q1091" s="154" t="e">
        <f>IF(#REF!=0,P1146/P$983*Q$1038,(#REF!*Q$1038))</f>
        <v>#REF!</v>
      </c>
      <c r="R1091" s="154" t="e">
        <f>IF(#REF!=0,Q1146/Q$983*R$1038,(#REF!*R$1038))</f>
        <v>#REF!</v>
      </c>
      <c r="S1091" s="154" t="e">
        <f>IF(#REF!=0,R1146/R$983*S$1038,(#REF!*S$1038))</f>
        <v>#REF!</v>
      </c>
    </row>
    <row r="1092" spans="2:19" s="47" customFormat="1" ht="30" customHeight="1">
      <c r="B1092" s="69" t="s">
        <v>162</v>
      </c>
      <c r="C1092" s="70" t="s">
        <v>114</v>
      </c>
      <c r="D1092" s="70" t="s">
        <v>114</v>
      </c>
      <c r="E1092" s="83" t="s">
        <v>185</v>
      </c>
      <c r="F1092" s="51"/>
      <c r="G1092" s="154" t="e">
        <f>IF(#REF!=0,F1147/F$983*G$1038,(#REF!*G$1038))</f>
        <v>#REF!</v>
      </c>
      <c r="H1092" s="154" t="e">
        <f>IF(#REF!=0,G1147/G$983*H$1038,(#REF!*H$1038))</f>
        <v>#REF!</v>
      </c>
      <c r="I1092" s="154" t="e">
        <f>IF(#REF!=0,H1147/H$983*I$1038,(#REF!*I$1038))</f>
        <v>#REF!</v>
      </c>
      <c r="J1092" s="154" t="e">
        <f>IF(#REF!=0,I1147/I$983*J$1038,(#REF!*J$1038))</f>
        <v>#REF!</v>
      </c>
      <c r="K1092" s="154" t="e">
        <f>IF(#REF!=0,J1147/J$983*K$1038,(#REF!*K$1038))</f>
        <v>#REF!</v>
      </c>
      <c r="L1092" s="154" t="e">
        <f>IF(#REF!=0,K1147/K$983*L$1038,(#REF!*L$1038))</f>
        <v>#REF!</v>
      </c>
      <c r="M1092" s="154" t="e">
        <f>IF(#REF!=0,L1147/L$983*M$1038,(#REF!*M$1038))</f>
        <v>#REF!</v>
      </c>
      <c r="N1092" s="154" t="e">
        <f>IF(#REF!=0,M1147/M$983*N$1038,(#REF!*N$1038))</f>
        <v>#REF!</v>
      </c>
      <c r="O1092" s="154" t="e">
        <f>IF(#REF!=0,N1147/N$983*O$1038,(#REF!*O$1038))</f>
        <v>#REF!</v>
      </c>
      <c r="P1092" s="154" t="e">
        <f>IF(#REF!=0,O1147/O$983*P$1038,(#REF!*P$1038))</f>
        <v>#REF!</v>
      </c>
      <c r="Q1092" s="154" t="e">
        <f>IF(#REF!=0,P1147/P$983*Q$1038,(#REF!*Q$1038))</f>
        <v>#REF!</v>
      </c>
      <c r="R1092" s="154" t="e">
        <f>IF(#REF!=0,Q1147/Q$983*R$1038,(#REF!*R$1038))</f>
        <v>#REF!</v>
      </c>
      <c r="S1092" s="154" t="e">
        <f>IF(#REF!=0,R1147/R$983*S$1038,(#REF!*S$1038))</f>
        <v>#REF!</v>
      </c>
    </row>
    <row r="1093" spans="2:19" ht="30" customHeight="1">
      <c r="B1093" s="82"/>
    </row>
    <row r="1094" spans="2:19" ht="42" customHeight="1">
      <c r="B1094" s="1379" t="s">
        <v>444</v>
      </c>
      <c r="C1094" s="1380"/>
      <c r="D1094" s="1380"/>
      <c r="E1094" s="1380"/>
      <c r="F1094" s="1381"/>
      <c r="G1094" s="118" t="e">
        <f>#REF!-#REF!+1</f>
        <v>#REF!</v>
      </c>
      <c r="H1094" s="118" t="e">
        <f>#REF!-#REF!+1</f>
        <v>#REF!</v>
      </c>
      <c r="I1094" s="118" t="e">
        <f>#REF!-#REF!+1</f>
        <v>#REF!</v>
      </c>
      <c r="J1094" s="118" t="e">
        <f>#REF!-#REF!+1</f>
        <v>#REF!</v>
      </c>
      <c r="K1094" s="118" t="e">
        <f>#REF!-#REF!+1</f>
        <v>#REF!</v>
      </c>
      <c r="L1094" s="118" t="e">
        <f>#REF!-#REF!+1</f>
        <v>#REF!</v>
      </c>
      <c r="M1094" s="118" t="e">
        <f>#REF!-#REF!+1</f>
        <v>#REF!</v>
      </c>
      <c r="N1094" s="118" t="e">
        <f>#REF!-#REF!+1</f>
        <v>#REF!</v>
      </c>
      <c r="O1094" s="118" t="e">
        <f>#REF!-#REF!+1</f>
        <v>#REF!</v>
      </c>
      <c r="P1094" s="118" t="e">
        <f>#REF!-#REF!+1</f>
        <v>#REF!</v>
      </c>
      <c r="Q1094" s="118" t="e">
        <f>#REF!-#REF!+1</f>
        <v>#REF!</v>
      </c>
      <c r="R1094" s="118" t="e">
        <f>#REF!-#REF!+1</f>
        <v>#REF!</v>
      </c>
      <c r="S1094" s="118" t="e">
        <f>#REF!-#REF!+1</f>
        <v>#REF!</v>
      </c>
    </row>
    <row r="1095" spans="2:19" ht="9.9499999999999993" customHeight="1">
      <c r="B1095" s="5"/>
    </row>
    <row r="1096" spans="2:19" s="8" customFormat="1" ht="30" customHeight="1">
      <c r="B1096" s="6" t="s">
        <v>104</v>
      </c>
      <c r="C1096" s="17" t="s">
        <v>105</v>
      </c>
      <c r="D1096" s="17" t="s">
        <v>106</v>
      </c>
      <c r="E1096" s="84" t="s">
        <v>170</v>
      </c>
      <c r="F1096" s="7" t="s">
        <v>6</v>
      </c>
      <c r="G1096" s="7" t="s">
        <v>7</v>
      </c>
      <c r="H1096" s="7" t="s">
        <v>8</v>
      </c>
      <c r="I1096" s="7" t="s">
        <v>9</v>
      </c>
      <c r="J1096" s="7" t="s">
        <v>10</v>
      </c>
      <c r="K1096" s="7" t="s">
        <v>11</v>
      </c>
      <c r="L1096" s="7" t="s">
        <v>12</v>
      </c>
      <c r="M1096" s="7" t="s">
        <v>13</v>
      </c>
      <c r="N1096" s="7" t="s">
        <v>14</v>
      </c>
      <c r="O1096" s="7" t="s">
        <v>15</v>
      </c>
      <c r="P1096" s="7" t="s">
        <v>16</v>
      </c>
      <c r="Q1096" s="7" t="s">
        <v>17</v>
      </c>
      <c r="R1096" s="7" t="s">
        <v>18</v>
      </c>
      <c r="S1096" s="7" t="s">
        <v>19</v>
      </c>
    </row>
    <row r="1097" spans="2:19" s="47" customFormat="1" ht="30" customHeight="1">
      <c r="B1097" s="69" t="s">
        <v>107</v>
      </c>
      <c r="C1097" s="70" t="s">
        <v>110</v>
      </c>
      <c r="D1097" s="70" t="s">
        <v>109</v>
      </c>
      <c r="E1097" s="83" t="s">
        <v>171</v>
      </c>
      <c r="F1097" s="51"/>
      <c r="G1097" s="154" t="e">
        <f>IF(#REF!=0,F1097/F$983*G$1094,(#REF!*G$1094))</f>
        <v>#REF!</v>
      </c>
      <c r="H1097" s="154" t="e">
        <f>IF(#REF!=0,G1097/G$983*H$1094,(#REF!*H$1094))</f>
        <v>#REF!</v>
      </c>
      <c r="I1097" s="154" t="e">
        <f>IF(#REF!=0,H1097/H$983*I$1094,(#REF!*I$1094))</f>
        <v>#REF!</v>
      </c>
      <c r="J1097" s="154" t="e">
        <f>IF(#REF!=0,I1097/I$983*J$1094,(#REF!*J$1094))</f>
        <v>#REF!</v>
      </c>
      <c r="K1097" s="154" t="e">
        <f>IF(#REF!=0,J1097/J$983*K$1094,(#REF!*K$1094))</f>
        <v>#REF!</v>
      </c>
      <c r="L1097" s="154" t="e">
        <f>IF(#REF!=0,K1097/K$983*L$1094,(#REF!*L$1094))</f>
        <v>#REF!</v>
      </c>
      <c r="M1097" s="154" t="e">
        <f>IF(#REF!=0,L1097/L$983*M$1094,(#REF!*M$1094))</f>
        <v>#REF!</v>
      </c>
      <c r="N1097" s="154" t="e">
        <f>IF(#REF!=0,M1097/M$983*N$1094,(#REF!*N$1094))</f>
        <v>#REF!</v>
      </c>
      <c r="O1097" s="154" t="e">
        <f>IF(#REF!=0,N1097/N$983*O$1094,(#REF!*O$1094))</f>
        <v>#REF!</v>
      </c>
      <c r="P1097" s="154" t="e">
        <f>IF(#REF!=0,O1097/O$983*P$1094,(#REF!*P$1094))</f>
        <v>#REF!</v>
      </c>
      <c r="Q1097" s="154" t="e">
        <f>IF(#REF!=0,P1097/P$983*Q$1094,(#REF!*Q$1094))</f>
        <v>#REF!</v>
      </c>
      <c r="R1097" s="154" t="e">
        <f>IF(#REF!=0,Q1097/Q$983*R$1094,(#REF!*R$1094))</f>
        <v>#REF!</v>
      </c>
      <c r="S1097" s="154" t="e">
        <f>IF(#REF!=0,R1097/R$983*S$1094,(#REF!*S$1094))</f>
        <v>#REF!</v>
      </c>
    </row>
    <row r="1098" spans="2:19" s="47" customFormat="1" ht="30" customHeight="1">
      <c r="B1098" s="69" t="s">
        <v>108</v>
      </c>
      <c r="C1098" s="70" t="s">
        <v>110</v>
      </c>
      <c r="D1098" s="70" t="s">
        <v>109</v>
      </c>
      <c r="E1098" s="83" t="s">
        <v>171</v>
      </c>
      <c r="F1098" s="51"/>
      <c r="G1098" s="154" t="e">
        <f>IF(#REF!=0,F1098/F$983*G$1094,(#REF!*G$1094))</f>
        <v>#REF!</v>
      </c>
      <c r="H1098" s="154" t="e">
        <f>IF(#REF!=0,G1098/G$983*H$1094,(#REF!*H$1094))</f>
        <v>#REF!</v>
      </c>
      <c r="I1098" s="154" t="e">
        <f>IF(#REF!=0,H1098/H$983*I$1094,(#REF!*I$1094))</f>
        <v>#REF!</v>
      </c>
      <c r="J1098" s="154" t="e">
        <f>IF(#REF!=0,I1098/I$983*J$1094,(#REF!*J$1094))</f>
        <v>#REF!</v>
      </c>
      <c r="K1098" s="154" t="e">
        <f>IF(#REF!=0,J1098/J$983*K$1094,(#REF!*K$1094))</f>
        <v>#REF!</v>
      </c>
      <c r="L1098" s="154" t="e">
        <f>IF(#REF!=0,K1098/K$983*L$1094,(#REF!*L$1094))</f>
        <v>#REF!</v>
      </c>
      <c r="M1098" s="154" t="e">
        <f>IF(#REF!=0,L1098/L$983*M$1094,(#REF!*M$1094))</f>
        <v>#REF!</v>
      </c>
      <c r="N1098" s="154" t="e">
        <f>IF(#REF!=0,M1098/M$983*N$1094,(#REF!*N$1094))</f>
        <v>#REF!</v>
      </c>
      <c r="O1098" s="154" t="e">
        <f>IF(#REF!=0,N1098/N$983*O$1094,(#REF!*O$1094))</f>
        <v>#REF!</v>
      </c>
      <c r="P1098" s="154" t="e">
        <f>IF(#REF!=0,O1098/O$983*P$1094,(#REF!*P$1094))</f>
        <v>#REF!</v>
      </c>
      <c r="Q1098" s="154" t="e">
        <f>IF(#REF!=0,P1098/P$983*Q$1094,(#REF!*Q$1094))</f>
        <v>#REF!</v>
      </c>
      <c r="R1098" s="154" t="e">
        <f>IF(#REF!=0,Q1098/Q$983*R$1094,(#REF!*R$1094))</f>
        <v>#REF!</v>
      </c>
      <c r="S1098" s="154" t="e">
        <f>IF(#REF!=0,R1098/R$983*S$1094,(#REF!*S$1094))</f>
        <v>#REF!</v>
      </c>
    </row>
    <row r="1099" spans="2:19" s="47" customFormat="1" ht="30" customHeight="1">
      <c r="B1099" s="87" t="s">
        <v>116</v>
      </c>
      <c r="C1099" s="88" t="s">
        <v>110</v>
      </c>
      <c r="D1099" s="88" t="s">
        <v>109</v>
      </c>
      <c r="E1099" s="24"/>
      <c r="F1099" s="51"/>
      <c r="G1099" s="41"/>
      <c r="H1099" s="41"/>
      <c r="I1099" s="41"/>
      <c r="J1099" s="41"/>
      <c r="K1099" s="41"/>
      <c r="L1099" s="41"/>
      <c r="M1099" s="41"/>
      <c r="N1099" s="41"/>
      <c r="O1099" s="41"/>
      <c r="P1099" s="41"/>
      <c r="Q1099" s="41"/>
      <c r="R1099" s="41"/>
      <c r="S1099" s="41"/>
    </row>
    <row r="1100" spans="2:19" s="47" customFormat="1" ht="30" customHeight="1">
      <c r="B1100" s="69" t="s">
        <v>117</v>
      </c>
      <c r="C1100" s="70" t="s">
        <v>110</v>
      </c>
      <c r="D1100" s="70" t="s">
        <v>109</v>
      </c>
      <c r="E1100" s="83" t="s">
        <v>172</v>
      </c>
      <c r="F1100" s="51"/>
      <c r="G1100" s="154" t="e">
        <f>IF(#REF!=0,F1100/F$983*G$1094,(#REF!*G$1094))</f>
        <v>#REF!</v>
      </c>
      <c r="H1100" s="154" t="e">
        <f>IF(#REF!=0,G1100/G$983*H$1094,(#REF!*H$1094))</f>
        <v>#REF!</v>
      </c>
      <c r="I1100" s="154" t="e">
        <f>IF(#REF!=0,H1100/H$983*I$1094,(#REF!*I$1094))</f>
        <v>#REF!</v>
      </c>
      <c r="J1100" s="154" t="e">
        <f>IF(#REF!=0,I1100/I$983*J$1094,(#REF!*J$1094))</f>
        <v>#REF!</v>
      </c>
      <c r="K1100" s="154" t="e">
        <f>IF(#REF!=0,J1100/J$983*K$1094,(#REF!*K$1094))</f>
        <v>#REF!</v>
      </c>
      <c r="L1100" s="154" t="e">
        <f>IF(#REF!=0,K1100/K$983*L$1094,(#REF!*L$1094))</f>
        <v>#REF!</v>
      </c>
      <c r="M1100" s="154" t="e">
        <f>IF(#REF!=0,L1100/L$983*M$1094,(#REF!*M$1094))</f>
        <v>#REF!</v>
      </c>
      <c r="N1100" s="154" t="e">
        <f>IF(#REF!=0,M1100/M$983*N$1094,(#REF!*N$1094))</f>
        <v>#REF!</v>
      </c>
      <c r="O1100" s="154" t="e">
        <f>IF(#REF!=0,N1100/N$983*O$1094,(#REF!*O$1094))</f>
        <v>#REF!</v>
      </c>
      <c r="P1100" s="154" t="e">
        <f>IF(#REF!=0,O1100/O$983*P$1094,(#REF!*P$1094))</f>
        <v>#REF!</v>
      </c>
      <c r="Q1100" s="154" t="e">
        <f>IF(#REF!=0,P1100/P$983*Q$1094,(#REF!*Q$1094))</f>
        <v>#REF!</v>
      </c>
      <c r="R1100" s="154" t="e">
        <f>IF(#REF!=0,Q1100/Q$983*R$1094,(#REF!*R$1094))</f>
        <v>#REF!</v>
      </c>
      <c r="S1100" s="154" t="e">
        <f>IF(#REF!=0,R1100/R$983*S$1094,(#REF!*S$1094))</f>
        <v>#REF!</v>
      </c>
    </row>
    <row r="1101" spans="2:19" s="47" customFormat="1" ht="30" customHeight="1">
      <c r="B1101" s="69" t="s">
        <v>118</v>
      </c>
      <c r="C1101" s="70" t="s">
        <v>110</v>
      </c>
      <c r="D1101" s="70" t="s">
        <v>109</v>
      </c>
      <c r="E1101" s="83" t="s">
        <v>173</v>
      </c>
      <c r="F1101" s="51"/>
      <c r="G1101" s="154" t="e">
        <f>IF(#REF!=0,F1101/F$983*G$1094,(#REF!*G$1094))</f>
        <v>#REF!</v>
      </c>
      <c r="H1101" s="154" t="e">
        <f>IF(#REF!=0,G1101/G$983*H$1094,(#REF!*H$1094))</f>
        <v>#REF!</v>
      </c>
      <c r="I1101" s="154" t="e">
        <f>IF(#REF!=0,H1101/H$983*I$1094,(#REF!*I$1094))</f>
        <v>#REF!</v>
      </c>
      <c r="J1101" s="154" t="e">
        <f>IF(#REF!=0,I1101/I$983*J$1094,(#REF!*J$1094))</f>
        <v>#REF!</v>
      </c>
      <c r="K1101" s="154" t="e">
        <f>IF(#REF!=0,J1101/J$983*K$1094,(#REF!*K$1094))</f>
        <v>#REF!</v>
      </c>
      <c r="L1101" s="154" t="e">
        <f>IF(#REF!=0,K1101/K$983*L$1094,(#REF!*L$1094))</f>
        <v>#REF!</v>
      </c>
      <c r="M1101" s="154" t="e">
        <f>IF(#REF!=0,L1101/L$983*M$1094,(#REF!*M$1094))</f>
        <v>#REF!</v>
      </c>
      <c r="N1101" s="154" t="e">
        <f>IF(#REF!=0,M1101/M$983*N$1094,(#REF!*N$1094))</f>
        <v>#REF!</v>
      </c>
      <c r="O1101" s="154" t="e">
        <f>IF(#REF!=0,N1101/N$983*O$1094,(#REF!*O$1094))</f>
        <v>#REF!</v>
      </c>
      <c r="P1101" s="154" t="e">
        <f>IF(#REF!=0,O1101/O$983*P$1094,(#REF!*P$1094))</f>
        <v>#REF!</v>
      </c>
      <c r="Q1101" s="154" t="e">
        <f>IF(#REF!=0,P1101/P$983*Q$1094,(#REF!*Q$1094))</f>
        <v>#REF!</v>
      </c>
      <c r="R1101" s="154" t="e">
        <f>IF(#REF!=0,Q1101/Q$983*R$1094,(#REF!*R$1094))</f>
        <v>#REF!</v>
      </c>
      <c r="S1101" s="154" t="e">
        <f>IF(#REF!=0,R1101/R$983*S$1094,(#REF!*S$1094))</f>
        <v>#REF!</v>
      </c>
    </row>
    <row r="1102" spans="2:19" s="47" customFormat="1" ht="30" customHeight="1">
      <c r="B1102" s="69" t="s">
        <v>119</v>
      </c>
      <c r="C1102" s="70" t="s">
        <v>110</v>
      </c>
      <c r="D1102" s="70" t="s">
        <v>109</v>
      </c>
      <c r="E1102" s="83" t="s">
        <v>171</v>
      </c>
      <c r="F1102" s="51"/>
      <c r="G1102" s="154" t="e">
        <f>IF(#REF!=0,F1102/F$983*G$1094,(#REF!*G$1094))</f>
        <v>#REF!</v>
      </c>
      <c r="H1102" s="154" t="e">
        <f>IF(#REF!=0,G1102/G$983*H$1094,(#REF!*H$1094))</f>
        <v>#REF!</v>
      </c>
      <c r="I1102" s="154" t="e">
        <f>IF(#REF!=0,H1102/H$983*I$1094,(#REF!*I$1094))</f>
        <v>#REF!</v>
      </c>
      <c r="J1102" s="154" t="e">
        <f>IF(#REF!=0,I1102/I$983*J$1094,(#REF!*J$1094))</f>
        <v>#REF!</v>
      </c>
      <c r="K1102" s="154" t="e">
        <f>IF(#REF!=0,J1102/J$983*K$1094,(#REF!*K$1094))</f>
        <v>#REF!</v>
      </c>
      <c r="L1102" s="154" t="e">
        <f>IF(#REF!=0,K1102/K$983*L$1094,(#REF!*L$1094))</f>
        <v>#REF!</v>
      </c>
      <c r="M1102" s="154" t="e">
        <f>IF(#REF!=0,L1102/L$983*M$1094,(#REF!*M$1094))</f>
        <v>#REF!</v>
      </c>
      <c r="N1102" s="154" t="e">
        <f>IF(#REF!=0,M1102/M$983*N$1094,(#REF!*N$1094))</f>
        <v>#REF!</v>
      </c>
      <c r="O1102" s="154" t="e">
        <f>IF(#REF!=0,N1102/N$983*O$1094,(#REF!*O$1094))</f>
        <v>#REF!</v>
      </c>
      <c r="P1102" s="154" t="e">
        <f>IF(#REF!=0,O1102/O$983*P$1094,(#REF!*P$1094))</f>
        <v>#REF!</v>
      </c>
      <c r="Q1102" s="154" t="e">
        <f>IF(#REF!=0,P1102/P$983*Q$1094,(#REF!*Q$1094))</f>
        <v>#REF!</v>
      </c>
      <c r="R1102" s="154" t="e">
        <f>IF(#REF!=0,Q1102/Q$983*R$1094,(#REF!*R$1094))</f>
        <v>#REF!</v>
      </c>
      <c r="S1102" s="154" t="e">
        <f>IF(#REF!=0,R1102/R$983*S$1094,(#REF!*S$1094))</f>
        <v>#REF!</v>
      </c>
    </row>
    <row r="1103" spans="2:19" s="47" customFormat="1" ht="30" customHeight="1">
      <c r="B1103" s="69" t="s">
        <v>120</v>
      </c>
      <c r="C1103" s="70" t="s">
        <v>110</v>
      </c>
      <c r="D1103" s="70" t="s">
        <v>109</v>
      </c>
      <c r="E1103" s="83" t="s">
        <v>172</v>
      </c>
      <c r="F1103" s="51"/>
      <c r="G1103" s="154" t="e">
        <f>IF(#REF!=0,F1103/F$983*G$1094,(#REF!*G$1094))</f>
        <v>#REF!</v>
      </c>
      <c r="H1103" s="154" t="e">
        <f>IF(#REF!=0,G1103/G$983*H$1094,(#REF!*H$1094))</f>
        <v>#REF!</v>
      </c>
      <c r="I1103" s="154" t="e">
        <f>IF(#REF!=0,H1103/H$983*I$1094,(#REF!*I$1094))</f>
        <v>#REF!</v>
      </c>
      <c r="J1103" s="154" t="e">
        <f>IF(#REF!=0,I1103/I$983*J$1094,(#REF!*J$1094))</f>
        <v>#REF!</v>
      </c>
      <c r="K1103" s="154" t="e">
        <f>IF(#REF!=0,J1103/J$983*K$1094,(#REF!*K$1094))</f>
        <v>#REF!</v>
      </c>
      <c r="L1103" s="154" t="e">
        <f>IF(#REF!=0,K1103/K$983*L$1094,(#REF!*L$1094))</f>
        <v>#REF!</v>
      </c>
      <c r="M1103" s="154" t="e">
        <f>IF(#REF!=0,L1103/L$983*M$1094,(#REF!*M$1094))</f>
        <v>#REF!</v>
      </c>
      <c r="N1103" s="154" t="e">
        <f>IF(#REF!=0,M1103/M$983*N$1094,(#REF!*N$1094))</f>
        <v>#REF!</v>
      </c>
      <c r="O1103" s="154" t="e">
        <f>IF(#REF!=0,N1103/N$983*O$1094,(#REF!*O$1094))</f>
        <v>#REF!</v>
      </c>
      <c r="P1103" s="154" t="e">
        <f>IF(#REF!=0,O1103/O$983*P$1094,(#REF!*P$1094))</f>
        <v>#REF!</v>
      </c>
      <c r="Q1103" s="154" t="e">
        <f>IF(#REF!=0,P1103/P$983*Q$1094,(#REF!*Q$1094))</f>
        <v>#REF!</v>
      </c>
      <c r="R1103" s="154" t="e">
        <f>IF(#REF!=0,Q1103/Q$983*R$1094,(#REF!*R$1094))</f>
        <v>#REF!</v>
      </c>
      <c r="S1103" s="154" t="e">
        <f>IF(#REF!=0,R1103/R$983*S$1094,(#REF!*S$1094))</f>
        <v>#REF!</v>
      </c>
    </row>
    <row r="1104" spans="2:19" s="47" customFormat="1" ht="30" customHeight="1">
      <c r="B1104" s="69" t="s">
        <v>121</v>
      </c>
      <c r="C1104" s="70" t="s">
        <v>110</v>
      </c>
      <c r="D1104" s="70" t="s">
        <v>109</v>
      </c>
      <c r="E1104" s="83" t="s">
        <v>173</v>
      </c>
      <c r="F1104" s="51"/>
      <c r="G1104" s="154" t="e">
        <f>IF(#REF!=0,F1104/F$983*G$1094,(#REF!*G$1094))</f>
        <v>#REF!</v>
      </c>
      <c r="H1104" s="154" t="e">
        <f>IF(#REF!=0,G1104/G$983*H$1094,(#REF!*H$1094))</f>
        <v>#REF!</v>
      </c>
      <c r="I1104" s="154" t="e">
        <f>IF(#REF!=0,H1104/H$983*I$1094,(#REF!*I$1094))</f>
        <v>#REF!</v>
      </c>
      <c r="J1104" s="154" t="e">
        <f>IF(#REF!=0,I1104/I$983*J$1094,(#REF!*J$1094))</f>
        <v>#REF!</v>
      </c>
      <c r="K1104" s="154" t="e">
        <f>IF(#REF!=0,J1104/J$983*K$1094,(#REF!*K$1094))</f>
        <v>#REF!</v>
      </c>
      <c r="L1104" s="154" t="e">
        <f>IF(#REF!=0,K1104/K$983*L$1094,(#REF!*L$1094))</f>
        <v>#REF!</v>
      </c>
      <c r="M1104" s="154" t="e">
        <f>IF(#REF!=0,L1104/L$983*M$1094,(#REF!*M$1094))</f>
        <v>#REF!</v>
      </c>
      <c r="N1104" s="154" t="e">
        <f>IF(#REF!=0,M1104/M$983*N$1094,(#REF!*N$1094))</f>
        <v>#REF!</v>
      </c>
      <c r="O1104" s="154" t="e">
        <f>IF(#REF!=0,N1104/N$983*O$1094,(#REF!*O$1094))</f>
        <v>#REF!</v>
      </c>
      <c r="P1104" s="154" t="e">
        <f>IF(#REF!=0,O1104/O$983*P$1094,(#REF!*P$1094))</f>
        <v>#REF!</v>
      </c>
      <c r="Q1104" s="154" t="e">
        <f>IF(#REF!=0,P1104/P$983*Q$1094,(#REF!*Q$1094))</f>
        <v>#REF!</v>
      </c>
      <c r="R1104" s="154" t="e">
        <f>IF(#REF!=0,Q1104/Q$983*R$1094,(#REF!*R$1094))</f>
        <v>#REF!</v>
      </c>
      <c r="S1104" s="154" t="e">
        <f>IF(#REF!=0,R1104/R$983*S$1094,(#REF!*S$1094))</f>
        <v>#REF!</v>
      </c>
    </row>
    <row r="1105" spans="2:19" s="47" customFormat="1" ht="30" customHeight="1">
      <c r="B1105" s="69" t="s">
        <v>122</v>
      </c>
      <c r="C1105" s="70" t="s">
        <v>110</v>
      </c>
      <c r="D1105" s="70" t="s">
        <v>109</v>
      </c>
      <c r="E1105" s="83" t="s">
        <v>173</v>
      </c>
      <c r="F1105" s="51"/>
      <c r="G1105" s="154" t="e">
        <f>IF(#REF!=0,F1105/F$983*G$1094,(#REF!*G$1094))</f>
        <v>#REF!</v>
      </c>
      <c r="H1105" s="154" t="e">
        <f>IF(#REF!=0,G1105/G$983*H$1094,(#REF!*H$1094))</f>
        <v>#REF!</v>
      </c>
      <c r="I1105" s="154" t="e">
        <f>IF(#REF!=0,H1105/H$983*I$1094,(#REF!*I$1094))</f>
        <v>#REF!</v>
      </c>
      <c r="J1105" s="154" t="e">
        <f>IF(#REF!=0,I1105/I$983*J$1094,(#REF!*J$1094))</f>
        <v>#REF!</v>
      </c>
      <c r="K1105" s="154" t="e">
        <f>IF(#REF!=0,J1105/J$983*K$1094,(#REF!*K$1094))</f>
        <v>#REF!</v>
      </c>
      <c r="L1105" s="154" t="e">
        <f>IF(#REF!=0,K1105/K$983*L$1094,(#REF!*L$1094))</f>
        <v>#REF!</v>
      </c>
      <c r="M1105" s="154" t="e">
        <f>IF(#REF!=0,L1105/L$983*M$1094,(#REF!*M$1094))</f>
        <v>#REF!</v>
      </c>
      <c r="N1105" s="154" t="e">
        <f>IF(#REF!=0,M1105/M$983*N$1094,(#REF!*N$1094))</f>
        <v>#REF!</v>
      </c>
      <c r="O1105" s="154" t="e">
        <f>IF(#REF!=0,N1105/N$983*O$1094,(#REF!*O$1094))</f>
        <v>#REF!</v>
      </c>
      <c r="P1105" s="154" t="e">
        <f>IF(#REF!=0,O1105/O$983*P$1094,(#REF!*P$1094))</f>
        <v>#REF!</v>
      </c>
      <c r="Q1105" s="154" t="e">
        <f>IF(#REF!=0,P1105/P$983*Q$1094,(#REF!*Q$1094))</f>
        <v>#REF!</v>
      </c>
      <c r="R1105" s="154" t="e">
        <f>IF(#REF!=0,Q1105/Q$983*R$1094,(#REF!*R$1094))</f>
        <v>#REF!</v>
      </c>
      <c r="S1105" s="154" t="e">
        <f>IF(#REF!=0,R1105/R$983*S$1094,(#REF!*S$1094))</f>
        <v>#REF!</v>
      </c>
    </row>
    <row r="1106" spans="2:19" s="47" customFormat="1" ht="30" customHeight="1">
      <c r="B1106" s="69" t="s">
        <v>123</v>
      </c>
      <c r="C1106" s="70" t="s">
        <v>110</v>
      </c>
      <c r="D1106" s="70" t="s">
        <v>109</v>
      </c>
      <c r="E1106" s="83" t="s">
        <v>171</v>
      </c>
      <c r="F1106" s="51"/>
      <c r="G1106" s="154" t="e">
        <f>IF(#REF!=0,F1106/F$983*G$1094,(#REF!*G$1094))</f>
        <v>#REF!</v>
      </c>
      <c r="H1106" s="154" t="e">
        <f>IF(#REF!=0,G1106/G$983*H$1094,(#REF!*H$1094))</f>
        <v>#REF!</v>
      </c>
      <c r="I1106" s="154" t="e">
        <f>IF(#REF!=0,H1106/H$983*I$1094,(#REF!*I$1094))</f>
        <v>#REF!</v>
      </c>
      <c r="J1106" s="154" t="e">
        <f>IF(#REF!=0,I1106/I$983*J$1094,(#REF!*J$1094))</f>
        <v>#REF!</v>
      </c>
      <c r="K1106" s="154" t="e">
        <f>IF(#REF!=0,J1106/J$983*K$1094,(#REF!*K$1094))</f>
        <v>#REF!</v>
      </c>
      <c r="L1106" s="154" t="e">
        <f>IF(#REF!=0,K1106/K$983*L$1094,(#REF!*L$1094))</f>
        <v>#REF!</v>
      </c>
      <c r="M1106" s="154" t="e">
        <f>IF(#REF!=0,L1106/L$983*M$1094,(#REF!*M$1094))</f>
        <v>#REF!</v>
      </c>
      <c r="N1106" s="154" t="e">
        <f>IF(#REF!=0,M1106/M$983*N$1094,(#REF!*N$1094))</f>
        <v>#REF!</v>
      </c>
      <c r="O1106" s="154" t="e">
        <f>IF(#REF!=0,N1106/N$983*O$1094,(#REF!*O$1094))</f>
        <v>#REF!</v>
      </c>
      <c r="P1106" s="154" t="e">
        <f>IF(#REF!=0,O1106/O$983*P$1094,(#REF!*P$1094))</f>
        <v>#REF!</v>
      </c>
      <c r="Q1106" s="154" t="e">
        <f>IF(#REF!=0,P1106/P$983*Q$1094,(#REF!*Q$1094))</f>
        <v>#REF!</v>
      </c>
      <c r="R1106" s="154" t="e">
        <f>IF(#REF!=0,Q1106/Q$983*R$1094,(#REF!*R$1094))</f>
        <v>#REF!</v>
      </c>
      <c r="S1106" s="154" t="e">
        <f>IF(#REF!=0,R1106/R$983*S$1094,(#REF!*S$1094))</f>
        <v>#REF!</v>
      </c>
    </row>
    <row r="1107" spans="2:19" s="47" customFormat="1" ht="30" customHeight="1">
      <c r="B1107" s="69" t="s">
        <v>124</v>
      </c>
      <c r="C1107" s="70" t="s">
        <v>110</v>
      </c>
      <c r="D1107" s="70" t="s">
        <v>109</v>
      </c>
      <c r="E1107" s="83" t="s">
        <v>174</v>
      </c>
      <c r="F1107" s="51"/>
      <c r="G1107" s="154" t="e">
        <f>IF(#REF!=0,F1107/F$983*G$1094,(#REF!*G$1094))</f>
        <v>#REF!</v>
      </c>
      <c r="H1107" s="154" t="e">
        <f>IF(#REF!=0,G1107/G$983*H$1094,(#REF!*H$1094))</f>
        <v>#REF!</v>
      </c>
      <c r="I1107" s="154" t="e">
        <f>IF(#REF!=0,H1107/H$983*I$1094,(#REF!*I$1094))</f>
        <v>#REF!</v>
      </c>
      <c r="J1107" s="154" t="e">
        <f>IF(#REF!=0,I1107/I$983*J$1094,(#REF!*J$1094))</f>
        <v>#REF!</v>
      </c>
      <c r="K1107" s="154" t="e">
        <f>IF(#REF!=0,J1107/J$983*K$1094,(#REF!*K$1094))</f>
        <v>#REF!</v>
      </c>
      <c r="L1107" s="154" t="e">
        <f>IF(#REF!=0,K1107/K$983*L$1094,(#REF!*L$1094))</f>
        <v>#REF!</v>
      </c>
      <c r="M1107" s="154" t="e">
        <f>IF(#REF!=0,L1107/L$983*M$1094,(#REF!*M$1094))</f>
        <v>#REF!</v>
      </c>
      <c r="N1107" s="154" t="e">
        <f>IF(#REF!=0,M1107/M$983*N$1094,(#REF!*N$1094))</f>
        <v>#REF!</v>
      </c>
      <c r="O1107" s="154" t="e">
        <f>IF(#REF!=0,N1107/N$983*O$1094,(#REF!*O$1094))</f>
        <v>#REF!</v>
      </c>
      <c r="P1107" s="154" t="e">
        <f>IF(#REF!=0,O1107/O$983*P$1094,(#REF!*P$1094))</f>
        <v>#REF!</v>
      </c>
      <c r="Q1107" s="154" t="e">
        <f>IF(#REF!=0,P1107/P$983*Q$1094,(#REF!*Q$1094))</f>
        <v>#REF!</v>
      </c>
      <c r="R1107" s="154" t="e">
        <f>IF(#REF!=0,Q1107/Q$983*R$1094,(#REF!*R$1094))</f>
        <v>#REF!</v>
      </c>
      <c r="S1107" s="154" t="e">
        <f>IF(#REF!=0,R1107/R$983*S$1094,(#REF!*S$1094))</f>
        <v>#REF!</v>
      </c>
    </row>
    <row r="1108" spans="2:19" s="47" customFormat="1" ht="30" customHeight="1">
      <c r="B1108" s="69" t="s">
        <v>125</v>
      </c>
      <c r="C1108" s="70" t="s">
        <v>110</v>
      </c>
      <c r="D1108" s="70" t="s">
        <v>111</v>
      </c>
      <c r="E1108" s="83" t="s">
        <v>175</v>
      </c>
      <c r="F1108" s="51"/>
      <c r="G1108" s="154" t="e">
        <f>IF(#REF!=0,F1108/F$983*G$1094,(#REF!*G$1094))</f>
        <v>#REF!</v>
      </c>
      <c r="H1108" s="154" t="e">
        <f>IF(#REF!=0,G1108/G$983*H$1094,(#REF!*H$1094))</f>
        <v>#REF!</v>
      </c>
      <c r="I1108" s="154" t="e">
        <f>IF(#REF!=0,H1108/H$983*I$1094,(#REF!*I$1094))</f>
        <v>#REF!</v>
      </c>
      <c r="J1108" s="154" t="e">
        <f>IF(#REF!=0,I1108/I$983*J$1094,(#REF!*J$1094))</f>
        <v>#REF!</v>
      </c>
      <c r="K1108" s="154" t="e">
        <f>IF(#REF!=0,J1108/J$983*K$1094,(#REF!*K$1094))</f>
        <v>#REF!</v>
      </c>
      <c r="L1108" s="154" t="e">
        <f>IF(#REF!=0,K1108/K$983*L$1094,(#REF!*L$1094))</f>
        <v>#REF!</v>
      </c>
      <c r="M1108" s="154" t="e">
        <f>IF(#REF!=0,L1108/L$983*M$1094,(#REF!*M$1094))</f>
        <v>#REF!</v>
      </c>
      <c r="N1108" s="154" t="e">
        <f>IF(#REF!=0,M1108/M$983*N$1094,(#REF!*N$1094))</f>
        <v>#REF!</v>
      </c>
      <c r="O1108" s="154" t="e">
        <f>IF(#REF!=0,N1108/N$983*O$1094,(#REF!*O$1094))</f>
        <v>#REF!</v>
      </c>
      <c r="P1108" s="154" t="e">
        <f>IF(#REF!=0,O1108/O$983*P$1094,(#REF!*P$1094))</f>
        <v>#REF!</v>
      </c>
      <c r="Q1108" s="154" t="e">
        <f>IF(#REF!=0,P1108/P$983*Q$1094,(#REF!*Q$1094))</f>
        <v>#REF!</v>
      </c>
      <c r="R1108" s="154" t="e">
        <f>IF(#REF!=0,Q1108/Q$983*R$1094,(#REF!*R$1094))</f>
        <v>#REF!</v>
      </c>
      <c r="S1108" s="154" t="e">
        <f>IF(#REF!=0,R1108/R$983*S$1094,(#REF!*S$1094))</f>
        <v>#REF!</v>
      </c>
    </row>
    <row r="1109" spans="2:19" s="47" customFormat="1" ht="30" customHeight="1">
      <c r="B1109" s="69" t="s">
        <v>126</v>
      </c>
      <c r="C1109" s="70" t="s">
        <v>110</v>
      </c>
      <c r="D1109" s="70" t="s">
        <v>111</v>
      </c>
      <c r="E1109" s="83" t="s">
        <v>175</v>
      </c>
      <c r="F1109" s="51"/>
      <c r="G1109" s="154" t="e">
        <f>IF(#REF!=0,F1109/F$983*G$1094,(#REF!*G$1094))</f>
        <v>#REF!</v>
      </c>
      <c r="H1109" s="154" t="e">
        <f>IF(#REF!=0,G1109/G$983*H$1094,(#REF!*H$1094))</f>
        <v>#REF!</v>
      </c>
      <c r="I1109" s="154" t="e">
        <f>IF(#REF!=0,H1109/H$983*I$1094,(#REF!*I$1094))</f>
        <v>#REF!</v>
      </c>
      <c r="J1109" s="154" t="e">
        <f>IF(#REF!=0,I1109/I$983*J$1094,(#REF!*J$1094))</f>
        <v>#REF!</v>
      </c>
      <c r="K1109" s="154" t="e">
        <f>IF(#REF!=0,J1109/J$983*K$1094,(#REF!*K$1094))</f>
        <v>#REF!</v>
      </c>
      <c r="L1109" s="154" t="e">
        <f>IF(#REF!=0,K1109/K$983*L$1094,(#REF!*L$1094))</f>
        <v>#REF!</v>
      </c>
      <c r="M1109" s="154" t="e">
        <f>IF(#REF!=0,L1109/L$983*M$1094,(#REF!*M$1094))</f>
        <v>#REF!</v>
      </c>
      <c r="N1109" s="154" t="e">
        <f>IF(#REF!=0,M1109/M$983*N$1094,(#REF!*N$1094))</f>
        <v>#REF!</v>
      </c>
      <c r="O1109" s="154" t="e">
        <f>IF(#REF!=0,N1109/N$983*O$1094,(#REF!*O$1094))</f>
        <v>#REF!</v>
      </c>
      <c r="P1109" s="154" t="e">
        <f>IF(#REF!=0,O1109/O$983*P$1094,(#REF!*P$1094))</f>
        <v>#REF!</v>
      </c>
      <c r="Q1109" s="154" t="e">
        <f>IF(#REF!=0,P1109/P$983*Q$1094,(#REF!*Q$1094))</f>
        <v>#REF!</v>
      </c>
      <c r="R1109" s="154" t="e">
        <f>IF(#REF!=0,Q1109/Q$983*R$1094,(#REF!*R$1094))</f>
        <v>#REF!</v>
      </c>
      <c r="S1109" s="154" t="e">
        <f>IF(#REF!=0,R1109/R$983*S$1094,(#REF!*S$1094))</f>
        <v>#REF!</v>
      </c>
    </row>
    <row r="1110" spans="2:19" s="47" customFormat="1" ht="30" customHeight="1">
      <c r="B1110" s="69" t="s">
        <v>127</v>
      </c>
      <c r="C1110" s="70" t="s">
        <v>110</v>
      </c>
      <c r="D1110" s="70" t="s">
        <v>111</v>
      </c>
      <c r="E1110" s="83" t="s">
        <v>176</v>
      </c>
      <c r="F1110" s="51"/>
      <c r="G1110" s="154" t="e">
        <f>IF(#REF!=0,F1110/F$983*G$1094,(#REF!*G$1094))</f>
        <v>#REF!</v>
      </c>
      <c r="H1110" s="154" t="e">
        <f>IF(#REF!=0,G1110/G$983*H$1094,(#REF!*H$1094))</f>
        <v>#REF!</v>
      </c>
      <c r="I1110" s="154" t="e">
        <f>IF(#REF!=0,H1110/H$983*I$1094,(#REF!*I$1094))</f>
        <v>#REF!</v>
      </c>
      <c r="J1110" s="154" t="e">
        <f>IF(#REF!=0,I1110/I$983*J$1094,(#REF!*J$1094))</f>
        <v>#REF!</v>
      </c>
      <c r="K1110" s="154" t="e">
        <f>IF(#REF!=0,J1110/J$983*K$1094,(#REF!*K$1094))</f>
        <v>#REF!</v>
      </c>
      <c r="L1110" s="154" t="e">
        <f>IF(#REF!=0,K1110/K$983*L$1094,(#REF!*L$1094))</f>
        <v>#REF!</v>
      </c>
      <c r="M1110" s="154" t="e">
        <f>IF(#REF!=0,L1110/L$983*M$1094,(#REF!*M$1094))</f>
        <v>#REF!</v>
      </c>
      <c r="N1110" s="154" t="e">
        <f>IF(#REF!=0,M1110/M$983*N$1094,(#REF!*N$1094))</f>
        <v>#REF!</v>
      </c>
      <c r="O1110" s="154" t="e">
        <f>IF(#REF!=0,N1110/N$983*O$1094,(#REF!*O$1094))</f>
        <v>#REF!</v>
      </c>
      <c r="P1110" s="154" t="e">
        <f>IF(#REF!=0,O1110/O$983*P$1094,(#REF!*P$1094))</f>
        <v>#REF!</v>
      </c>
      <c r="Q1110" s="154" t="e">
        <f>IF(#REF!=0,P1110/P$983*Q$1094,(#REF!*Q$1094))</f>
        <v>#REF!</v>
      </c>
      <c r="R1110" s="154" t="e">
        <f>IF(#REF!=0,Q1110/Q$983*R$1094,(#REF!*R$1094))</f>
        <v>#REF!</v>
      </c>
      <c r="S1110" s="154" t="e">
        <f>IF(#REF!=0,R1110/R$983*S$1094,(#REF!*S$1094))</f>
        <v>#REF!</v>
      </c>
    </row>
    <row r="1111" spans="2:19" s="47" customFormat="1" ht="30" customHeight="1">
      <c r="B1111" s="69" t="s">
        <v>128</v>
      </c>
      <c r="C1111" s="70" t="s">
        <v>110</v>
      </c>
      <c r="D1111" s="70" t="s">
        <v>111</v>
      </c>
      <c r="E1111" s="83" t="s">
        <v>177</v>
      </c>
      <c r="F1111" s="51"/>
      <c r="G1111" s="154" t="e">
        <f>IF(#REF!=0,F1111/F$983*G$1094,(#REF!*G$1094))</f>
        <v>#REF!</v>
      </c>
      <c r="H1111" s="154" t="e">
        <f>IF(#REF!=0,G1111/G$983*H$1094,(#REF!*H$1094))</f>
        <v>#REF!</v>
      </c>
      <c r="I1111" s="154" t="e">
        <f>IF(#REF!=0,H1111/H$983*I$1094,(#REF!*I$1094))</f>
        <v>#REF!</v>
      </c>
      <c r="J1111" s="154" t="e">
        <f>IF(#REF!=0,I1111/I$983*J$1094,(#REF!*J$1094))</f>
        <v>#REF!</v>
      </c>
      <c r="K1111" s="154" t="e">
        <f>IF(#REF!=0,J1111/J$983*K$1094,(#REF!*K$1094))</f>
        <v>#REF!</v>
      </c>
      <c r="L1111" s="154" t="e">
        <f>IF(#REF!=0,K1111/K$983*L$1094,(#REF!*L$1094))</f>
        <v>#REF!</v>
      </c>
      <c r="M1111" s="154" t="e">
        <f>IF(#REF!=0,L1111/L$983*M$1094,(#REF!*M$1094))</f>
        <v>#REF!</v>
      </c>
      <c r="N1111" s="154" t="e">
        <f>IF(#REF!=0,M1111/M$983*N$1094,(#REF!*N$1094))</f>
        <v>#REF!</v>
      </c>
      <c r="O1111" s="154" t="e">
        <f>IF(#REF!=0,N1111/N$983*O$1094,(#REF!*O$1094))</f>
        <v>#REF!</v>
      </c>
      <c r="P1111" s="154" t="e">
        <f>IF(#REF!=0,O1111/O$983*P$1094,(#REF!*P$1094))</f>
        <v>#REF!</v>
      </c>
      <c r="Q1111" s="154" t="e">
        <f>IF(#REF!=0,P1111/P$983*Q$1094,(#REF!*Q$1094))</f>
        <v>#REF!</v>
      </c>
      <c r="R1111" s="154" t="e">
        <f>IF(#REF!=0,Q1111/Q$983*R$1094,(#REF!*R$1094))</f>
        <v>#REF!</v>
      </c>
      <c r="S1111" s="154" t="e">
        <f>IF(#REF!=0,R1111/R$983*S$1094,(#REF!*S$1094))</f>
        <v>#REF!</v>
      </c>
    </row>
    <row r="1112" spans="2:19" s="47" customFormat="1" ht="30" customHeight="1">
      <c r="B1112" s="69" t="s">
        <v>129</v>
      </c>
      <c r="C1112" s="70" t="s">
        <v>110</v>
      </c>
      <c r="D1112" s="70" t="s">
        <v>111</v>
      </c>
      <c r="E1112" s="83" t="s">
        <v>178</v>
      </c>
      <c r="F1112" s="51"/>
      <c r="G1112" s="154" t="e">
        <f>IF(#REF!=0,F1112/F$983*G$1094,(#REF!*G$1094))</f>
        <v>#REF!</v>
      </c>
      <c r="H1112" s="154" t="e">
        <f>IF(#REF!=0,G1112/G$983*H$1094,(#REF!*H$1094))</f>
        <v>#REF!</v>
      </c>
      <c r="I1112" s="154" t="e">
        <f>IF(#REF!=0,H1112/H$983*I$1094,(#REF!*I$1094))</f>
        <v>#REF!</v>
      </c>
      <c r="J1112" s="154" t="e">
        <f>IF(#REF!=0,I1112/I$983*J$1094,(#REF!*J$1094))</f>
        <v>#REF!</v>
      </c>
      <c r="K1112" s="154" t="e">
        <f>IF(#REF!=0,J1112/J$983*K$1094,(#REF!*K$1094))</f>
        <v>#REF!</v>
      </c>
      <c r="L1112" s="154" t="e">
        <f>IF(#REF!=0,K1112/K$983*L$1094,(#REF!*L$1094))</f>
        <v>#REF!</v>
      </c>
      <c r="M1112" s="154" t="e">
        <f>IF(#REF!=0,L1112/L$983*M$1094,(#REF!*M$1094))</f>
        <v>#REF!</v>
      </c>
      <c r="N1112" s="154" t="e">
        <f>IF(#REF!=0,M1112/M$983*N$1094,(#REF!*N$1094))</f>
        <v>#REF!</v>
      </c>
      <c r="O1112" s="154" t="e">
        <f>IF(#REF!=0,N1112/N$983*O$1094,(#REF!*O$1094))</f>
        <v>#REF!</v>
      </c>
      <c r="P1112" s="154" t="e">
        <f>IF(#REF!=0,O1112/O$983*P$1094,(#REF!*P$1094))</f>
        <v>#REF!</v>
      </c>
      <c r="Q1112" s="154" t="e">
        <f>IF(#REF!=0,P1112/P$983*Q$1094,(#REF!*Q$1094))</f>
        <v>#REF!</v>
      </c>
      <c r="R1112" s="154" t="e">
        <f>IF(#REF!=0,Q1112/Q$983*R$1094,(#REF!*R$1094))</f>
        <v>#REF!</v>
      </c>
      <c r="S1112" s="154" t="e">
        <f>IF(#REF!=0,R1112/R$983*S$1094,(#REF!*S$1094))</f>
        <v>#REF!</v>
      </c>
    </row>
    <row r="1113" spans="2:19" s="47" customFormat="1" ht="30" customHeight="1">
      <c r="B1113" s="69" t="s">
        <v>130</v>
      </c>
      <c r="C1113" s="70" t="s">
        <v>110</v>
      </c>
      <c r="D1113" s="70" t="s">
        <v>111</v>
      </c>
      <c r="E1113" s="83" t="s">
        <v>175</v>
      </c>
      <c r="F1113" s="51"/>
      <c r="G1113" s="154" t="e">
        <f>IF(#REF!=0,F1113/F$983*G$1094,(#REF!*G$1094))</f>
        <v>#REF!</v>
      </c>
      <c r="H1113" s="154" t="e">
        <f>IF(#REF!=0,G1113/G$983*H$1094,(#REF!*H$1094))</f>
        <v>#REF!</v>
      </c>
      <c r="I1113" s="154" t="e">
        <f>IF(#REF!=0,H1113/H$983*I$1094,(#REF!*I$1094))</f>
        <v>#REF!</v>
      </c>
      <c r="J1113" s="154" t="e">
        <f>IF(#REF!=0,I1113/I$983*J$1094,(#REF!*J$1094))</f>
        <v>#REF!</v>
      </c>
      <c r="K1113" s="154" t="e">
        <f>IF(#REF!=0,J1113/J$983*K$1094,(#REF!*K$1094))</f>
        <v>#REF!</v>
      </c>
      <c r="L1113" s="154" t="e">
        <f>IF(#REF!=0,K1113/K$983*L$1094,(#REF!*L$1094))</f>
        <v>#REF!</v>
      </c>
      <c r="M1113" s="154" t="e">
        <f>IF(#REF!=0,L1113/L$983*M$1094,(#REF!*M$1094))</f>
        <v>#REF!</v>
      </c>
      <c r="N1113" s="154" t="e">
        <f>IF(#REF!=0,M1113/M$983*N$1094,(#REF!*N$1094))</f>
        <v>#REF!</v>
      </c>
      <c r="O1113" s="154" t="e">
        <f>IF(#REF!=0,N1113/N$983*O$1094,(#REF!*O$1094))</f>
        <v>#REF!</v>
      </c>
      <c r="P1113" s="154" t="e">
        <f>IF(#REF!=0,O1113/O$983*P$1094,(#REF!*P$1094))</f>
        <v>#REF!</v>
      </c>
      <c r="Q1113" s="154" t="e">
        <f>IF(#REF!=0,P1113/P$983*Q$1094,(#REF!*Q$1094))</f>
        <v>#REF!</v>
      </c>
      <c r="R1113" s="154" t="e">
        <f>IF(#REF!=0,Q1113/Q$983*R$1094,(#REF!*R$1094))</f>
        <v>#REF!</v>
      </c>
      <c r="S1113" s="154" t="e">
        <f>IF(#REF!=0,R1113/R$983*S$1094,(#REF!*S$1094))</f>
        <v>#REF!</v>
      </c>
    </row>
    <row r="1114" spans="2:19" s="47" customFormat="1" ht="30" customHeight="1">
      <c r="B1114" s="69" t="s">
        <v>131</v>
      </c>
      <c r="C1114" s="70" t="s">
        <v>110</v>
      </c>
      <c r="D1114" s="70" t="s">
        <v>111</v>
      </c>
      <c r="E1114" s="83" t="s">
        <v>176</v>
      </c>
      <c r="F1114" s="51"/>
      <c r="G1114" s="154" t="e">
        <f>IF(#REF!=0,F1114/F$983*G$1094,(#REF!*G$1094))</f>
        <v>#REF!</v>
      </c>
      <c r="H1114" s="154" t="e">
        <f>IF(#REF!=0,G1114/G$983*H$1094,(#REF!*H$1094))</f>
        <v>#REF!</v>
      </c>
      <c r="I1114" s="154" t="e">
        <f>IF(#REF!=0,H1114/H$983*I$1094,(#REF!*I$1094))</f>
        <v>#REF!</v>
      </c>
      <c r="J1114" s="154" t="e">
        <f>IF(#REF!=0,I1114/I$983*J$1094,(#REF!*J$1094))</f>
        <v>#REF!</v>
      </c>
      <c r="K1114" s="154" t="e">
        <f>IF(#REF!=0,J1114/J$983*K$1094,(#REF!*K$1094))</f>
        <v>#REF!</v>
      </c>
      <c r="L1114" s="154" t="e">
        <f>IF(#REF!=0,K1114/K$983*L$1094,(#REF!*L$1094))</f>
        <v>#REF!</v>
      </c>
      <c r="M1114" s="154" t="e">
        <f>IF(#REF!=0,L1114/L$983*M$1094,(#REF!*M$1094))</f>
        <v>#REF!</v>
      </c>
      <c r="N1114" s="154" t="e">
        <f>IF(#REF!=0,M1114/M$983*N$1094,(#REF!*N$1094))</f>
        <v>#REF!</v>
      </c>
      <c r="O1114" s="154" t="e">
        <f>IF(#REF!=0,N1114/N$983*O$1094,(#REF!*O$1094))</f>
        <v>#REF!</v>
      </c>
      <c r="P1114" s="154" t="e">
        <f>IF(#REF!=0,O1114/O$983*P$1094,(#REF!*P$1094))</f>
        <v>#REF!</v>
      </c>
      <c r="Q1114" s="154" t="e">
        <f>IF(#REF!=0,P1114/P$983*Q$1094,(#REF!*Q$1094))</f>
        <v>#REF!</v>
      </c>
      <c r="R1114" s="154" t="e">
        <f>IF(#REF!=0,Q1114/Q$983*R$1094,(#REF!*R$1094))</f>
        <v>#REF!</v>
      </c>
      <c r="S1114" s="154" t="e">
        <f>IF(#REF!=0,R1114/R$983*S$1094,(#REF!*S$1094))</f>
        <v>#REF!</v>
      </c>
    </row>
    <row r="1115" spans="2:19" s="47" customFormat="1" ht="30" customHeight="1">
      <c r="B1115" s="69" t="s">
        <v>132</v>
      </c>
      <c r="C1115" s="70" t="s">
        <v>110</v>
      </c>
      <c r="D1115" s="70" t="s">
        <v>111</v>
      </c>
      <c r="E1115" s="83" t="s">
        <v>176</v>
      </c>
      <c r="F1115" s="51"/>
      <c r="G1115" s="154" t="e">
        <f>IF(#REF!=0,F1115/F$983*G$1094,(#REF!*G$1094))</f>
        <v>#REF!</v>
      </c>
      <c r="H1115" s="154" t="e">
        <f>IF(#REF!=0,G1115/G$983*H$1094,(#REF!*H$1094))</f>
        <v>#REF!</v>
      </c>
      <c r="I1115" s="154" t="e">
        <f>IF(#REF!=0,H1115/H$983*I$1094,(#REF!*I$1094))</f>
        <v>#REF!</v>
      </c>
      <c r="J1115" s="154" t="e">
        <f>IF(#REF!=0,I1115/I$983*J$1094,(#REF!*J$1094))</f>
        <v>#REF!</v>
      </c>
      <c r="K1115" s="154" t="e">
        <f>IF(#REF!=0,J1115/J$983*K$1094,(#REF!*K$1094))</f>
        <v>#REF!</v>
      </c>
      <c r="L1115" s="154" t="e">
        <f>IF(#REF!=0,K1115/K$983*L$1094,(#REF!*L$1094))</f>
        <v>#REF!</v>
      </c>
      <c r="M1115" s="154" t="e">
        <f>IF(#REF!=0,L1115/L$983*M$1094,(#REF!*M$1094))</f>
        <v>#REF!</v>
      </c>
      <c r="N1115" s="154" t="e">
        <f>IF(#REF!=0,M1115/M$983*N$1094,(#REF!*N$1094))</f>
        <v>#REF!</v>
      </c>
      <c r="O1115" s="154" t="e">
        <f>IF(#REF!=0,N1115/N$983*O$1094,(#REF!*O$1094))</f>
        <v>#REF!</v>
      </c>
      <c r="P1115" s="154" t="e">
        <f>IF(#REF!=0,O1115/O$983*P$1094,(#REF!*P$1094))</f>
        <v>#REF!</v>
      </c>
      <c r="Q1115" s="154" t="e">
        <f>IF(#REF!=0,P1115/P$983*Q$1094,(#REF!*Q$1094))</f>
        <v>#REF!</v>
      </c>
      <c r="R1115" s="154" t="e">
        <f>IF(#REF!=0,Q1115/Q$983*R$1094,(#REF!*R$1094))</f>
        <v>#REF!</v>
      </c>
      <c r="S1115" s="154" t="e">
        <f>IF(#REF!=0,R1115/R$983*S$1094,(#REF!*S$1094))</f>
        <v>#REF!</v>
      </c>
    </row>
    <row r="1116" spans="2:19" s="47" customFormat="1" ht="30" customHeight="1">
      <c r="B1116" s="69" t="s">
        <v>133</v>
      </c>
      <c r="C1116" s="70" t="s">
        <v>110</v>
      </c>
      <c r="D1116" s="70" t="s">
        <v>111</v>
      </c>
      <c r="E1116" s="83" t="s">
        <v>177</v>
      </c>
      <c r="F1116" s="51"/>
      <c r="G1116" s="154" t="e">
        <f>IF(#REF!=0,F1116/F$983*G$1094,(#REF!*G$1094))</f>
        <v>#REF!</v>
      </c>
      <c r="H1116" s="154" t="e">
        <f>IF(#REF!=0,G1116/G$983*H$1094,(#REF!*H$1094))</f>
        <v>#REF!</v>
      </c>
      <c r="I1116" s="154" t="e">
        <f>IF(#REF!=0,H1116/H$983*I$1094,(#REF!*I$1094))</f>
        <v>#REF!</v>
      </c>
      <c r="J1116" s="154" t="e">
        <f>IF(#REF!=0,I1116/I$983*J$1094,(#REF!*J$1094))</f>
        <v>#REF!</v>
      </c>
      <c r="K1116" s="154" t="e">
        <f>IF(#REF!=0,J1116/J$983*K$1094,(#REF!*K$1094))</f>
        <v>#REF!</v>
      </c>
      <c r="L1116" s="154" t="e">
        <f>IF(#REF!=0,K1116/K$983*L$1094,(#REF!*L$1094))</f>
        <v>#REF!</v>
      </c>
      <c r="M1116" s="154" t="e">
        <f>IF(#REF!=0,L1116/L$983*M$1094,(#REF!*M$1094))</f>
        <v>#REF!</v>
      </c>
      <c r="N1116" s="154" t="e">
        <f>IF(#REF!=0,M1116/M$983*N$1094,(#REF!*N$1094))</f>
        <v>#REF!</v>
      </c>
      <c r="O1116" s="154" t="e">
        <f>IF(#REF!=0,N1116/N$983*O$1094,(#REF!*O$1094))</f>
        <v>#REF!</v>
      </c>
      <c r="P1116" s="154" t="e">
        <f>IF(#REF!=0,O1116/O$983*P$1094,(#REF!*P$1094))</f>
        <v>#REF!</v>
      </c>
      <c r="Q1116" s="154" t="e">
        <f>IF(#REF!=0,P1116/P$983*Q$1094,(#REF!*Q$1094))</f>
        <v>#REF!</v>
      </c>
      <c r="R1116" s="154" t="e">
        <f>IF(#REF!=0,Q1116/Q$983*R$1094,(#REF!*R$1094))</f>
        <v>#REF!</v>
      </c>
      <c r="S1116" s="154" t="e">
        <f>IF(#REF!=0,R1116/R$983*S$1094,(#REF!*S$1094))</f>
        <v>#REF!</v>
      </c>
    </row>
    <row r="1117" spans="2:19" s="47" customFormat="1" ht="30" customHeight="1">
      <c r="B1117" s="69" t="s">
        <v>134</v>
      </c>
      <c r="C1117" s="70" t="s">
        <v>110</v>
      </c>
      <c r="D1117" s="70" t="s">
        <v>111</v>
      </c>
      <c r="E1117" s="83" t="s">
        <v>176</v>
      </c>
      <c r="F1117" s="51"/>
      <c r="G1117" s="154" t="e">
        <f>IF(#REF!=0,F1117/F$983*G$1094,(#REF!*G$1094))</f>
        <v>#REF!</v>
      </c>
      <c r="H1117" s="154" t="e">
        <f>IF(#REF!=0,G1117/G$983*H$1094,(#REF!*H$1094))</f>
        <v>#REF!</v>
      </c>
      <c r="I1117" s="154" t="e">
        <f>IF(#REF!=0,H1117/H$983*I$1094,(#REF!*I$1094))</f>
        <v>#REF!</v>
      </c>
      <c r="J1117" s="154" t="e">
        <f>IF(#REF!=0,I1117/I$983*J$1094,(#REF!*J$1094))</f>
        <v>#REF!</v>
      </c>
      <c r="K1117" s="154" t="e">
        <f>IF(#REF!=0,J1117/J$983*K$1094,(#REF!*K$1094))</f>
        <v>#REF!</v>
      </c>
      <c r="L1117" s="154" t="e">
        <f>IF(#REF!=0,K1117/K$983*L$1094,(#REF!*L$1094))</f>
        <v>#REF!</v>
      </c>
      <c r="M1117" s="154" t="e">
        <f>IF(#REF!=0,L1117/L$983*M$1094,(#REF!*M$1094))</f>
        <v>#REF!</v>
      </c>
      <c r="N1117" s="154" t="e">
        <f>IF(#REF!=0,M1117/M$983*N$1094,(#REF!*N$1094))</f>
        <v>#REF!</v>
      </c>
      <c r="O1117" s="154" t="e">
        <f>IF(#REF!=0,N1117/N$983*O$1094,(#REF!*O$1094))</f>
        <v>#REF!</v>
      </c>
      <c r="P1117" s="154" t="e">
        <f>IF(#REF!=0,O1117/O$983*P$1094,(#REF!*P$1094))</f>
        <v>#REF!</v>
      </c>
      <c r="Q1117" s="154" t="e">
        <f>IF(#REF!=0,P1117/P$983*Q$1094,(#REF!*Q$1094))</f>
        <v>#REF!</v>
      </c>
      <c r="R1117" s="154" t="e">
        <f>IF(#REF!=0,Q1117/Q$983*R$1094,(#REF!*R$1094))</f>
        <v>#REF!</v>
      </c>
      <c r="S1117" s="154" t="e">
        <f>IF(#REF!=0,R1117/R$983*S$1094,(#REF!*S$1094))</f>
        <v>#REF!</v>
      </c>
    </row>
    <row r="1118" spans="2:19" s="47" customFormat="1" ht="30" customHeight="1">
      <c r="B1118" s="69" t="s">
        <v>135</v>
      </c>
      <c r="C1118" s="70" t="s">
        <v>110</v>
      </c>
      <c r="D1118" s="70" t="s">
        <v>111</v>
      </c>
      <c r="E1118" s="83" t="s">
        <v>175</v>
      </c>
      <c r="F1118" s="51"/>
      <c r="G1118" s="154" t="e">
        <f>IF(#REF!=0,F1118/F$983*G$1094,(#REF!*G$1094))</f>
        <v>#REF!</v>
      </c>
      <c r="H1118" s="154" t="e">
        <f>IF(#REF!=0,G1118/G$983*H$1094,(#REF!*H$1094))</f>
        <v>#REF!</v>
      </c>
      <c r="I1118" s="154" t="e">
        <f>IF(#REF!=0,H1118/H$983*I$1094,(#REF!*I$1094))</f>
        <v>#REF!</v>
      </c>
      <c r="J1118" s="154" t="e">
        <f>IF(#REF!=0,I1118/I$983*J$1094,(#REF!*J$1094))</f>
        <v>#REF!</v>
      </c>
      <c r="K1118" s="154" t="e">
        <f>IF(#REF!=0,J1118/J$983*K$1094,(#REF!*K$1094))</f>
        <v>#REF!</v>
      </c>
      <c r="L1118" s="154" t="e">
        <f>IF(#REF!=0,K1118/K$983*L$1094,(#REF!*L$1094))</f>
        <v>#REF!</v>
      </c>
      <c r="M1118" s="154" t="e">
        <f>IF(#REF!=0,L1118/L$983*M$1094,(#REF!*M$1094))</f>
        <v>#REF!</v>
      </c>
      <c r="N1118" s="154" t="e">
        <f>IF(#REF!=0,M1118/M$983*N$1094,(#REF!*N$1094))</f>
        <v>#REF!</v>
      </c>
      <c r="O1118" s="154" t="e">
        <f>IF(#REF!=0,N1118/N$983*O$1094,(#REF!*O$1094))</f>
        <v>#REF!</v>
      </c>
      <c r="P1118" s="154" t="e">
        <f>IF(#REF!=0,O1118/O$983*P$1094,(#REF!*P$1094))</f>
        <v>#REF!</v>
      </c>
      <c r="Q1118" s="154" t="e">
        <f>IF(#REF!=0,P1118/P$983*Q$1094,(#REF!*Q$1094))</f>
        <v>#REF!</v>
      </c>
      <c r="R1118" s="154" t="e">
        <f>IF(#REF!=0,Q1118/Q$983*R$1094,(#REF!*R$1094))</f>
        <v>#REF!</v>
      </c>
      <c r="S1118" s="154" t="e">
        <f>IF(#REF!=0,R1118/R$983*S$1094,(#REF!*S$1094))</f>
        <v>#REF!</v>
      </c>
    </row>
    <row r="1119" spans="2:19" s="47" customFormat="1" ht="30" customHeight="1">
      <c r="B1119" s="69" t="s">
        <v>136</v>
      </c>
      <c r="C1119" s="70" t="s">
        <v>110</v>
      </c>
      <c r="D1119" s="70" t="s">
        <v>111</v>
      </c>
      <c r="E1119" s="83" t="s">
        <v>175</v>
      </c>
      <c r="F1119" s="51"/>
      <c r="G1119" s="154" t="e">
        <f>IF(#REF!=0,F1119/F$983*G$1094,(#REF!*G$1094))</f>
        <v>#REF!</v>
      </c>
      <c r="H1119" s="154" t="e">
        <f>IF(#REF!=0,G1119/G$983*H$1094,(#REF!*H$1094))</f>
        <v>#REF!</v>
      </c>
      <c r="I1119" s="154" t="e">
        <f>IF(#REF!=0,H1119/H$983*I$1094,(#REF!*I$1094))</f>
        <v>#REF!</v>
      </c>
      <c r="J1119" s="154" t="e">
        <f>IF(#REF!=0,I1119/I$983*J$1094,(#REF!*J$1094))</f>
        <v>#REF!</v>
      </c>
      <c r="K1119" s="154" t="e">
        <f>IF(#REF!=0,J1119/J$983*K$1094,(#REF!*K$1094))</f>
        <v>#REF!</v>
      </c>
      <c r="L1119" s="154" t="e">
        <f>IF(#REF!=0,K1119/K$983*L$1094,(#REF!*L$1094))</f>
        <v>#REF!</v>
      </c>
      <c r="M1119" s="154" t="e">
        <f>IF(#REF!=0,L1119/L$983*M$1094,(#REF!*M$1094))</f>
        <v>#REF!</v>
      </c>
      <c r="N1119" s="154" t="e">
        <f>IF(#REF!=0,M1119/M$983*N$1094,(#REF!*N$1094))</f>
        <v>#REF!</v>
      </c>
      <c r="O1119" s="154" t="e">
        <f>IF(#REF!=0,N1119/N$983*O$1094,(#REF!*O$1094))</f>
        <v>#REF!</v>
      </c>
      <c r="P1119" s="154" t="e">
        <f>IF(#REF!=0,O1119/O$983*P$1094,(#REF!*P$1094))</f>
        <v>#REF!</v>
      </c>
      <c r="Q1119" s="154" t="e">
        <f>IF(#REF!=0,P1119/P$983*Q$1094,(#REF!*Q$1094))</f>
        <v>#REF!</v>
      </c>
      <c r="R1119" s="154" t="e">
        <f>IF(#REF!=0,Q1119/Q$983*R$1094,(#REF!*R$1094))</f>
        <v>#REF!</v>
      </c>
      <c r="S1119" s="154" t="e">
        <f>IF(#REF!=0,R1119/R$983*S$1094,(#REF!*S$1094))</f>
        <v>#REF!</v>
      </c>
    </row>
    <row r="1120" spans="2:19" s="47" customFormat="1" ht="30" customHeight="1">
      <c r="B1120" s="69" t="s">
        <v>137</v>
      </c>
      <c r="C1120" s="70" t="s">
        <v>110</v>
      </c>
      <c r="D1120" s="70" t="s">
        <v>111</v>
      </c>
      <c r="E1120" s="83" t="s">
        <v>176</v>
      </c>
      <c r="F1120" s="51"/>
      <c r="G1120" s="154" t="e">
        <f>IF(#REF!=0,F1120/F$983*G$1094,(#REF!*G$1094))</f>
        <v>#REF!</v>
      </c>
      <c r="H1120" s="154" t="e">
        <f>IF(#REF!=0,G1120/G$983*H$1094,(#REF!*H$1094))</f>
        <v>#REF!</v>
      </c>
      <c r="I1120" s="154" t="e">
        <f>IF(#REF!=0,H1120/H$983*I$1094,(#REF!*I$1094))</f>
        <v>#REF!</v>
      </c>
      <c r="J1120" s="154" t="e">
        <f>IF(#REF!=0,I1120/I$983*J$1094,(#REF!*J$1094))</f>
        <v>#REF!</v>
      </c>
      <c r="K1120" s="154" t="e">
        <f>IF(#REF!=0,J1120/J$983*K$1094,(#REF!*K$1094))</f>
        <v>#REF!</v>
      </c>
      <c r="L1120" s="154" t="e">
        <f>IF(#REF!=0,K1120/K$983*L$1094,(#REF!*L$1094))</f>
        <v>#REF!</v>
      </c>
      <c r="M1120" s="154" t="e">
        <f>IF(#REF!=0,L1120/L$983*M$1094,(#REF!*M$1094))</f>
        <v>#REF!</v>
      </c>
      <c r="N1120" s="154" t="e">
        <f>IF(#REF!=0,M1120/M$983*N$1094,(#REF!*N$1094))</f>
        <v>#REF!</v>
      </c>
      <c r="O1120" s="154" t="e">
        <f>IF(#REF!=0,N1120/N$983*O$1094,(#REF!*O$1094))</f>
        <v>#REF!</v>
      </c>
      <c r="P1120" s="154" t="e">
        <f>IF(#REF!=0,O1120/O$983*P$1094,(#REF!*P$1094))</f>
        <v>#REF!</v>
      </c>
      <c r="Q1120" s="154" t="e">
        <f>IF(#REF!=0,P1120/P$983*Q$1094,(#REF!*Q$1094))</f>
        <v>#REF!</v>
      </c>
      <c r="R1120" s="154" t="e">
        <f>IF(#REF!=0,Q1120/Q$983*R$1094,(#REF!*R$1094))</f>
        <v>#REF!</v>
      </c>
      <c r="S1120" s="154" t="e">
        <f>IF(#REF!=0,R1120/R$983*S$1094,(#REF!*S$1094))</f>
        <v>#REF!</v>
      </c>
    </row>
    <row r="1121" spans="2:19" s="47" customFormat="1" ht="30" customHeight="1">
      <c r="B1121" s="69" t="s">
        <v>138</v>
      </c>
      <c r="C1121" s="70" t="s">
        <v>115</v>
      </c>
      <c r="D1121" s="70" t="s">
        <v>112</v>
      </c>
      <c r="E1121" s="83" t="s">
        <v>179</v>
      </c>
      <c r="F1121" s="51"/>
      <c r="G1121" s="154" t="e">
        <f>IF(#REF!=0,F1121/F$983*G$1094,(#REF!*G$1094))</f>
        <v>#REF!</v>
      </c>
      <c r="H1121" s="154" t="e">
        <f>IF(#REF!=0,G1121/G$983*H$1094,(#REF!*H$1094))</f>
        <v>#REF!</v>
      </c>
      <c r="I1121" s="154" t="e">
        <f>IF(#REF!=0,H1121/H$983*I$1094,(#REF!*I$1094))</f>
        <v>#REF!</v>
      </c>
      <c r="J1121" s="154" t="e">
        <f>IF(#REF!=0,I1121/I$983*J$1094,(#REF!*J$1094))</f>
        <v>#REF!</v>
      </c>
      <c r="K1121" s="154" t="e">
        <f>IF(#REF!=0,J1121/J$983*K$1094,(#REF!*K$1094))</f>
        <v>#REF!</v>
      </c>
      <c r="L1121" s="154" t="e">
        <f>IF(#REF!=0,K1121/K$983*L$1094,(#REF!*L$1094))</f>
        <v>#REF!</v>
      </c>
      <c r="M1121" s="154" t="e">
        <f>IF(#REF!=0,L1121/L$983*M$1094,(#REF!*M$1094))</f>
        <v>#REF!</v>
      </c>
      <c r="N1121" s="154" t="e">
        <f>IF(#REF!=0,M1121/M$983*N$1094,(#REF!*N$1094))</f>
        <v>#REF!</v>
      </c>
      <c r="O1121" s="154" t="e">
        <f>IF(#REF!=0,N1121/N$983*O$1094,(#REF!*O$1094))</f>
        <v>#REF!</v>
      </c>
      <c r="P1121" s="154" t="e">
        <f>IF(#REF!=0,O1121/O$983*P$1094,(#REF!*P$1094))</f>
        <v>#REF!</v>
      </c>
      <c r="Q1121" s="154" t="e">
        <f>IF(#REF!=0,P1121/P$983*Q$1094,(#REF!*Q$1094))</f>
        <v>#REF!</v>
      </c>
      <c r="R1121" s="154" t="e">
        <f>IF(#REF!=0,Q1121/Q$983*R$1094,(#REF!*R$1094))</f>
        <v>#REF!</v>
      </c>
      <c r="S1121" s="154" t="e">
        <f>IF(#REF!=0,R1121/R$983*S$1094,(#REF!*S$1094))</f>
        <v>#REF!</v>
      </c>
    </row>
    <row r="1122" spans="2:19" s="47" customFormat="1" ht="30" customHeight="1">
      <c r="B1122" s="69" t="s">
        <v>139</v>
      </c>
      <c r="C1122" s="70" t="s">
        <v>115</v>
      </c>
      <c r="D1122" s="70" t="s">
        <v>112</v>
      </c>
      <c r="E1122" s="83" t="s">
        <v>179</v>
      </c>
      <c r="F1122" s="51"/>
      <c r="G1122" s="154" t="e">
        <f>IF(#REF!=0,F1122/F$983*G$1094,(#REF!*G$1094))</f>
        <v>#REF!</v>
      </c>
      <c r="H1122" s="154" t="e">
        <f>IF(#REF!=0,G1122/G$983*H$1094,(#REF!*H$1094))</f>
        <v>#REF!</v>
      </c>
      <c r="I1122" s="154" t="e">
        <f>IF(#REF!=0,H1122/H$983*I$1094,(#REF!*I$1094))</f>
        <v>#REF!</v>
      </c>
      <c r="J1122" s="154" t="e">
        <f>IF(#REF!=0,I1122/I$983*J$1094,(#REF!*J$1094))</f>
        <v>#REF!</v>
      </c>
      <c r="K1122" s="154" t="e">
        <f>IF(#REF!=0,J1122/J$983*K$1094,(#REF!*K$1094))</f>
        <v>#REF!</v>
      </c>
      <c r="L1122" s="154" t="e">
        <f>IF(#REF!=0,K1122/K$983*L$1094,(#REF!*L$1094))</f>
        <v>#REF!</v>
      </c>
      <c r="M1122" s="154" t="e">
        <f>IF(#REF!=0,L1122/L$983*M$1094,(#REF!*M$1094))</f>
        <v>#REF!</v>
      </c>
      <c r="N1122" s="154" t="e">
        <f>IF(#REF!=0,M1122/M$983*N$1094,(#REF!*N$1094))</f>
        <v>#REF!</v>
      </c>
      <c r="O1122" s="154" t="e">
        <f>IF(#REF!=0,N1122/N$983*O$1094,(#REF!*O$1094))</f>
        <v>#REF!</v>
      </c>
      <c r="P1122" s="154" t="e">
        <f>IF(#REF!=0,O1122/O$983*P$1094,(#REF!*P$1094))</f>
        <v>#REF!</v>
      </c>
      <c r="Q1122" s="154" t="e">
        <f>IF(#REF!=0,P1122/P$983*Q$1094,(#REF!*Q$1094))</f>
        <v>#REF!</v>
      </c>
      <c r="R1122" s="154" t="e">
        <f>IF(#REF!=0,Q1122/Q$983*R$1094,(#REF!*R$1094))</f>
        <v>#REF!</v>
      </c>
      <c r="S1122" s="154" t="e">
        <f>IF(#REF!=0,R1122/R$983*S$1094,(#REF!*S$1094))</f>
        <v>#REF!</v>
      </c>
    </row>
    <row r="1123" spans="2:19" s="47" customFormat="1" ht="30" customHeight="1">
      <c r="B1123" s="69" t="s">
        <v>140</v>
      </c>
      <c r="C1123" s="70" t="s">
        <v>115</v>
      </c>
      <c r="D1123" s="70" t="s">
        <v>112</v>
      </c>
      <c r="E1123" s="83" t="s">
        <v>180</v>
      </c>
      <c r="F1123" s="51"/>
      <c r="G1123" s="154" t="e">
        <f>IF(#REF!=0,F1123/F$983*G$1094,(#REF!*G$1094))</f>
        <v>#REF!</v>
      </c>
      <c r="H1123" s="154" t="e">
        <f>IF(#REF!=0,G1123/G$983*H$1094,(#REF!*H$1094))</f>
        <v>#REF!</v>
      </c>
      <c r="I1123" s="154" t="e">
        <f>IF(#REF!=0,H1123/H$983*I$1094,(#REF!*I$1094))</f>
        <v>#REF!</v>
      </c>
      <c r="J1123" s="154" t="e">
        <f>IF(#REF!=0,I1123/I$983*J$1094,(#REF!*J$1094))</f>
        <v>#REF!</v>
      </c>
      <c r="K1123" s="154" t="e">
        <f>IF(#REF!=0,J1123/J$983*K$1094,(#REF!*K$1094))</f>
        <v>#REF!</v>
      </c>
      <c r="L1123" s="154" t="e">
        <f>IF(#REF!=0,K1123/K$983*L$1094,(#REF!*L$1094))</f>
        <v>#REF!</v>
      </c>
      <c r="M1123" s="154" t="e">
        <f>IF(#REF!=0,L1123/L$983*M$1094,(#REF!*M$1094))</f>
        <v>#REF!</v>
      </c>
      <c r="N1123" s="154" t="e">
        <f>IF(#REF!=0,M1123/M$983*N$1094,(#REF!*N$1094))</f>
        <v>#REF!</v>
      </c>
      <c r="O1123" s="154" t="e">
        <f>IF(#REF!=0,N1123/N$983*O$1094,(#REF!*O$1094))</f>
        <v>#REF!</v>
      </c>
      <c r="P1123" s="154" t="e">
        <f>IF(#REF!=0,O1123/O$983*P$1094,(#REF!*P$1094))</f>
        <v>#REF!</v>
      </c>
      <c r="Q1123" s="154" t="e">
        <f>IF(#REF!=0,P1123/P$983*Q$1094,(#REF!*Q$1094))</f>
        <v>#REF!</v>
      </c>
      <c r="R1123" s="154" t="e">
        <f>IF(#REF!=0,Q1123/Q$983*R$1094,(#REF!*R$1094))</f>
        <v>#REF!</v>
      </c>
      <c r="S1123" s="154" t="e">
        <f>IF(#REF!=0,R1123/R$983*S$1094,(#REF!*S$1094))</f>
        <v>#REF!</v>
      </c>
    </row>
    <row r="1124" spans="2:19" s="47" customFormat="1" ht="30" customHeight="1">
      <c r="B1124" s="69" t="s">
        <v>141</v>
      </c>
      <c r="C1124" s="70" t="s">
        <v>115</v>
      </c>
      <c r="D1124" s="70" t="s">
        <v>112</v>
      </c>
      <c r="E1124" s="83" t="s">
        <v>180</v>
      </c>
      <c r="F1124" s="51"/>
      <c r="G1124" s="154" t="e">
        <f>IF(#REF!=0,F1124/F$983*G$1094,(#REF!*G$1094))</f>
        <v>#REF!</v>
      </c>
      <c r="H1124" s="154" t="e">
        <f>IF(#REF!=0,G1124/G$983*H$1094,(#REF!*H$1094))</f>
        <v>#REF!</v>
      </c>
      <c r="I1124" s="154" t="e">
        <f>IF(#REF!=0,H1124/H$983*I$1094,(#REF!*I$1094))</f>
        <v>#REF!</v>
      </c>
      <c r="J1124" s="154" t="e">
        <f>IF(#REF!=0,I1124/I$983*J$1094,(#REF!*J$1094))</f>
        <v>#REF!</v>
      </c>
      <c r="K1124" s="154" t="e">
        <f>IF(#REF!=0,J1124/J$983*K$1094,(#REF!*K$1094))</f>
        <v>#REF!</v>
      </c>
      <c r="L1124" s="154" t="e">
        <f>IF(#REF!=0,K1124/K$983*L$1094,(#REF!*L$1094))</f>
        <v>#REF!</v>
      </c>
      <c r="M1124" s="154" t="e">
        <f>IF(#REF!=0,L1124/L$983*M$1094,(#REF!*M$1094))</f>
        <v>#REF!</v>
      </c>
      <c r="N1124" s="154" t="e">
        <f>IF(#REF!=0,M1124/M$983*N$1094,(#REF!*N$1094))</f>
        <v>#REF!</v>
      </c>
      <c r="O1124" s="154" t="e">
        <f>IF(#REF!=0,N1124/N$983*O$1094,(#REF!*O$1094))</f>
        <v>#REF!</v>
      </c>
      <c r="P1124" s="154" t="e">
        <f>IF(#REF!=0,O1124/O$983*P$1094,(#REF!*P$1094))</f>
        <v>#REF!</v>
      </c>
      <c r="Q1124" s="154" t="e">
        <f>IF(#REF!=0,P1124/P$983*Q$1094,(#REF!*Q$1094))</f>
        <v>#REF!</v>
      </c>
      <c r="R1124" s="154" t="e">
        <f>IF(#REF!=0,Q1124/Q$983*R$1094,(#REF!*R$1094))</f>
        <v>#REF!</v>
      </c>
      <c r="S1124" s="154" t="e">
        <f>IF(#REF!=0,R1124/R$983*S$1094,(#REF!*S$1094))</f>
        <v>#REF!</v>
      </c>
    </row>
    <row r="1125" spans="2:19" s="47" customFormat="1" ht="30" customHeight="1">
      <c r="B1125" s="69" t="s">
        <v>142</v>
      </c>
      <c r="C1125" s="70" t="s">
        <v>115</v>
      </c>
      <c r="D1125" s="70" t="s">
        <v>112</v>
      </c>
      <c r="E1125" s="83" t="s">
        <v>186</v>
      </c>
      <c r="F1125" s="51"/>
      <c r="G1125" s="154" t="e">
        <f>IF(#REF!=0,F1125/F$983*G$1094,(#REF!*G$1094))</f>
        <v>#REF!</v>
      </c>
      <c r="H1125" s="154" t="e">
        <f>IF(#REF!=0,G1125/G$983*H$1094,(#REF!*H$1094))</f>
        <v>#REF!</v>
      </c>
      <c r="I1125" s="154" t="e">
        <f>IF(#REF!=0,H1125/H$983*I$1094,(#REF!*I$1094))</f>
        <v>#REF!</v>
      </c>
      <c r="J1125" s="154" t="e">
        <f>IF(#REF!=0,I1125/I$983*J$1094,(#REF!*J$1094))</f>
        <v>#REF!</v>
      </c>
      <c r="K1125" s="154" t="e">
        <f>IF(#REF!=0,J1125/J$983*K$1094,(#REF!*K$1094))</f>
        <v>#REF!</v>
      </c>
      <c r="L1125" s="154" t="e">
        <f>IF(#REF!=0,K1125/K$983*L$1094,(#REF!*L$1094))</f>
        <v>#REF!</v>
      </c>
      <c r="M1125" s="154" t="e">
        <f>IF(#REF!=0,L1125/L$983*M$1094,(#REF!*M$1094))</f>
        <v>#REF!</v>
      </c>
      <c r="N1125" s="154" t="e">
        <f>IF(#REF!=0,M1125/M$983*N$1094,(#REF!*N$1094))</f>
        <v>#REF!</v>
      </c>
      <c r="O1125" s="154" t="e">
        <f>IF(#REF!=0,N1125/N$983*O$1094,(#REF!*O$1094))</f>
        <v>#REF!</v>
      </c>
      <c r="P1125" s="154" t="e">
        <f>IF(#REF!=0,O1125/O$983*P$1094,(#REF!*P$1094))</f>
        <v>#REF!</v>
      </c>
      <c r="Q1125" s="154" t="e">
        <f>IF(#REF!=0,P1125/P$983*Q$1094,(#REF!*Q$1094))</f>
        <v>#REF!</v>
      </c>
      <c r="R1125" s="154" t="e">
        <f>IF(#REF!=0,Q1125/Q$983*R$1094,(#REF!*R$1094))</f>
        <v>#REF!</v>
      </c>
      <c r="S1125" s="154" t="e">
        <f>IF(#REF!=0,R1125/R$983*S$1094,(#REF!*S$1094))</f>
        <v>#REF!</v>
      </c>
    </row>
    <row r="1126" spans="2:19" s="47" customFormat="1" ht="30" customHeight="1">
      <c r="B1126" s="69" t="s">
        <v>143</v>
      </c>
      <c r="C1126" s="70" t="s">
        <v>113</v>
      </c>
      <c r="D1126" s="70" t="s">
        <v>113</v>
      </c>
      <c r="E1126" s="83" t="s">
        <v>182</v>
      </c>
      <c r="F1126" s="51"/>
      <c r="G1126" s="154" t="e">
        <f>IF(#REF!=0,F1126/F$983*G$1094,(#REF!*G$1094))</f>
        <v>#REF!</v>
      </c>
      <c r="H1126" s="154" t="e">
        <f>IF(#REF!=0,G1126/G$983*H$1094,(#REF!*H$1094))</f>
        <v>#REF!</v>
      </c>
      <c r="I1126" s="154" t="e">
        <f>IF(#REF!=0,H1126/H$983*I$1094,(#REF!*I$1094))</f>
        <v>#REF!</v>
      </c>
      <c r="J1126" s="154" t="e">
        <f>IF(#REF!=0,I1126/I$983*J$1094,(#REF!*J$1094))</f>
        <v>#REF!</v>
      </c>
      <c r="K1126" s="154" t="e">
        <f>IF(#REF!=0,J1126/J$983*K$1094,(#REF!*K$1094))</f>
        <v>#REF!</v>
      </c>
      <c r="L1126" s="154" t="e">
        <f>IF(#REF!=0,K1126/K$983*L$1094,(#REF!*L$1094))</f>
        <v>#REF!</v>
      </c>
      <c r="M1126" s="154" t="e">
        <f>IF(#REF!=0,L1126/L$983*M$1094,(#REF!*M$1094))</f>
        <v>#REF!</v>
      </c>
      <c r="N1126" s="154" t="e">
        <f>IF(#REF!=0,M1126/M$983*N$1094,(#REF!*N$1094))</f>
        <v>#REF!</v>
      </c>
      <c r="O1126" s="154" t="e">
        <f>IF(#REF!=0,N1126/N$983*O$1094,(#REF!*O$1094))</f>
        <v>#REF!</v>
      </c>
      <c r="P1126" s="154" t="e">
        <f>IF(#REF!=0,O1126/O$983*P$1094,(#REF!*P$1094))</f>
        <v>#REF!</v>
      </c>
      <c r="Q1126" s="154" t="e">
        <f>IF(#REF!=0,P1126/P$983*Q$1094,(#REF!*Q$1094))</f>
        <v>#REF!</v>
      </c>
      <c r="R1126" s="154" t="e">
        <f>IF(#REF!=0,Q1126/Q$983*R$1094,(#REF!*R$1094))</f>
        <v>#REF!</v>
      </c>
      <c r="S1126" s="154" t="e">
        <f>IF(#REF!=0,R1126/R$983*S$1094,(#REF!*S$1094))</f>
        <v>#REF!</v>
      </c>
    </row>
    <row r="1127" spans="2:19" s="47" customFormat="1" ht="30" customHeight="1">
      <c r="B1127" s="69" t="s">
        <v>144</v>
      </c>
      <c r="C1127" s="70" t="s">
        <v>113</v>
      </c>
      <c r="D1127" s="70" t="s">
        <v>113</v>
      </c>
      <c r="E1127" s="83" t="s">
        <v>181</v>
      </c>
      <c r="F1127" s="51"/>
      <c r="G1127" s="154" t="e">
        <f>IF(#REF!=0,F1127/F$983*G$1094,(#REF!*G$1094))</f>
        <v>#REF!</v>
      </c>
      <c r="H1127" s="154" t="e">
        <f>IF(#REF!=0,G1127/G$983*H$1094,(#REF!*H$1094))</f>
        <v>#REF!</v>
      </c>
      <c r="I1127" s="154" t="e">
        <f>IF(#REF!=0,H1127/H$983*I$1094,(#REF!*I$1094))</f>
        <v>#REF!</v>
      </c>
      <c r="J1127" s="154" t="e">
        <f>IF(#REF!=0,I1127/I$983*J$1094,(#REF!*J$1094))</f>
        <v>#REF!</v>
      </c>
      <c r="K1127" s="154" t="e">
        <f>IF(#REF!=0,J1127/J$983*K$1094,(#REF!*K$1094))</f>
        <v>#REF!</v>
      </c>
      <c r="L1127" s="154" t="e">
        <f>IF(#REF!=0,K1127/K$983*L$1094,(#REF!*L$1094))</f>
        <v>#REF!</v>
      </c>
      <c r="M1127" s="154" t="e">
        <f>IF(#REF!=0,L1127/L$983*M$1094,(#REF!*M$1094))</f>
        <v>#REF!</v>
      </c>
      <c r="N1127" s="154" t="e">
        <f>IF(#REF!=0,M1127/M$983*N$1094,(#REF!*N$1094))</f>
        <v>#REF!</v>
      </c>
      <c r="O1127" s="154" t="e">
        <f>IF(#REF!=0,N1127/N$983*O$1094,(#REF!*O$1094))</f>
        <v>#REF!</v>
      </c>
      <c r="P1127" s="154" t="e">
        <f>IF(#REF!=0,O1127/O$983*P$1094,(#REF!*P$1094))</f>
        <v>#REF!</v>
      </c>
      <c r="Q1127" s="154" t="e">
        <f>IF(#REF!=0,P1127/P$983*Q$1094,(#REF!*Q$1094))</f>
        <v>#REF!</v>
      </c>
      <c r="R1127" s="154" t="e">
        <f>IF(#REF!=0,Q1127/Q$983*R$1094,(#REF!*R$1094))</f>
        <v>#REF!</v>
      </c>
      <c r="S1127" s="154" t="e">
        <f>IF(#REF!=0,R1127/R$983*S$1094,(#REF!*S$1094))</f>
        <v>#REF!</v>
      </c>
    </row>
    <row r="1128" spans="2:19" s="47" customFormat="1" ht="30" customHeight="1">
      <c r="B1128" s="69" t="s">
        <v>145</v>
      </c>
      <c r="C1128" s="70" t="s">
        <v>113</v>
      </c>
      <c r="D1128" s="70" t="s">
        <v>113</v>
      </c>
      <c r="E1128" s="83" t="s">
        <v>182</v>
      </c>
      <c r="F1128" s="51"/>
      <c r="G1128" s="154" t="e">
        <f>IF(#REF!=0,F1128/F$983*G$1094,(#REF!*G$1094))</f>
        <v>#REF!</v>
      </c>
      <c r="H1128" s="154" t="e">
        <f>IF(#REF!=0,G1128/G$983*H$1094,(#REF!*H$1094))</f>
        <v>#REF!</v>
      </c>
      <c r="I1128" s="154" t="e">
        <f>IF(#REF!=0,H1128/H$983*I$1094,(#REF!*I$1094))</f>
        <v>#REF!</v>
      </c>
      <c r="J1128" s="154" t="e">
        <f>IF(#REF!=0,I1128/I$983*J$1094,(#REF!*J$1094))</f>
        <v>#REF!</v>
      </c>
      <c r="K1128" s="154" t="e">
        <f>IF(#REF!=0,J1128/J$983*K$1094,(#REF!*K$1094))</f>
        <v>#REF!</v>
      </c>
      <c r="L1128" s="154" t="e">
        <f>IF(#REF!=0,K1128/K$983*L$1094,(#REF!*L$1094))</f>
        <v>#REF!</v>
      </c>
      <c r="M1128" s="154" t="e">
        <f>IF(#REF!=0,L1128/L$983*M$1094,(#REF!*M$1094))</f>
        <v>#REF!</v>
      </c>
      <c r="N1128" s="154" t="e">
        <f>IF(#REF!=0,M1128/M$983*N$1094,(#REF!*N$1094))</f>
        <v>#REF!</v>
      </c>
      <c r="O1128" s="154" t="e">
        <f>IF(#REF!=0,N1128/N$983*O$1094,(#REF!*O$1094))</f>
        <v>#REF!</v>
      </c>
      <c r="P1128" s="154" t="e">
        <f>IF(#REF!=0,O1128/O$983*P$1094,(#REF!*P$1094))</f>
        <v>#REF!</v>
      </c>
      <c r="Q1128" s="154" t="e">
        <f>IF(#REF!=0,P1128/P$983*Q$1094,(#REF!*Q$1094))</f>
        <v>#REF!</v>
      </c>
      <c r="R1128" s="154" t="e">
        <f>IF(#REF!=0,Q1128/Q$983*R$1094,(#REF!*R$1094))</f>
        <v>#REF!</v>
      </c>
      <c r="S1128" s="154" t="e">
        <f>IF(#REF!=0,R1128/R$983*S$1094,(#REF!*S$1094))</f>
        <v>#REF!</v>
      </c>
    </row>
    <row r="1129" spans="2:19" s="47" customFormat="1" ht="30" customHeight="1">
      <c r="B1129" s="69" t="s">
        <v>146</v>
      </c>
      <c r="C1129" s="70" t="s">
        <v>113</v>
      </c>
      <c r="D1129" s="70" t="s">
        <v>113</v>
      </c>
      <c r="E1129" s="83" t="s">
        <v>182</v>
      </c>
      <c r="F1129" s="51"/>
      <c r="G1129" s="154" t="e">
        <f>IF(#REF!=0,F1129/F$983*G$1094,(#REF!*G$1094))</f>
        <v>#REF!</v>
      </c>
      <c r="H1129" s="154" t="e">
        <f>IF(#REF!=0,G1129/G$983*H$1094,(#REF!*H$1094))</f>
        <v>#REF!</v>
      </c>
      <c r="I1129" s="154" t="e">
        <f>IF(#REF!=0,H1129/H$983*I$1094,(#REF!*I$1094))</f>
        <v>#REF!</v>
      </c>
      <c r="J1129" s="154" t="e">
        <f>IF(#REF!=0,I1129/I$983*J$1094,(#REF!*J$1094))</f>
        <v>#REF!</v>
      </c>
      <c r="K1129" s="154" t="e">
        <f>IF(#REF!=0,J1129/J$983*K$1094,(#REF!*K$1094))</f>
        <v>#REF!</v>
      </c>
      <c r="L1129" s="154" t="e">
        <f>IF(#REF!=0,K1129/K$983*L$1094,(#REF!*L$1094))</f>
        <v>#REF!</v>
      </c>
      <c r="M1129" s="154" t="e">
        <f>IF(#REF!=0,L1129/L$983*M$1094,(#REF!*M$1094))</f>
        <v>#REF!</v>
      </c>
      <c r="N1129" s="154" t="e">
        <f>IF(#REF!=0,M1129/M$983*N$1094,(#REF!*N$1094))</f>
        <v>#REF!</v>
      </c>
      <c r="O1129" s="154" t="e">
        <f>IF(#REF!=0,N1129/N$983*O$1094,(#REF!*O$1094))</f>
        <v>#REF!</v>
      </c>
      <c r="P1129" s="154" t="e">
        <f>IF(#REF!=0,O1129/O$983*P$1094,(#REF!*P$1094))</f>
        <v>#REF!</v>
      </c>
      <c r="Q1129" s="154" t="e">
        <f>IF(#REF!=0,P1129/P$983*Q$1094,(#REF!*Q$1094))</f>
        <v>#REF!</v>
      </c>
      <c r="R1129" s="154" t="e">
        <f>IF(#REF!=0,Q1129/Q$983*R$1094,(#REF!*R$1094))</f>
        <v>#REF!</v>
      </c>
      <c r="S1129" s="154" t="e">
        <f>IF(#REF!=0,R1129/R$983*S$1094,(#REF!*S$1094))</f>
        <v>#REF!</v>
      </c>
    </row>
    <row r="1130" spans="2:19" s="47" customFormat="1" ht="30" customHeight="1">
      <c r="B1130" s="69" t="s">
        <v>147</v>
      </c>
      <c r="C1130" s="70" t="s">
        <v>113</v>
      </c>
      <c r="D1130" s="70" t="s">
        <v>113</v>
      </c>
      <c r="E1130" s="83" t="s">
        <v>181</v>
      </c>
      <c r="F1130" s="51"/>
      <c r="G1130" s="154" t="e">
        <f>IF(#REF!=0,F1130/F$983*G$1094,(#REF!*G$1094))</f>
        <v>#REF!</v>
      </c>
      <c r="H1130" s="154" t="e">
        <f>IF(#REF!=0,G1130/G$983*H$1094,(#REF!*H$1094))</f>
        <v>#REF!</v>
      </c>
      <c r="I1130" s="154" t="e">
        <f>IF(#REF!=0,H1130/H$983*I$1094,(#REF!*I$1094))</f>
        <v>#REF!</v>
      </c>
      <c r="J1130" s="154" t="e">
        <f>IF(#REF!=0,I1130/I$983*J$1094,(#REF!*J$1094))</f>
        <v>#REF!</v>
      </c>
      <c r="K1130" s="154" t="e">
        <f>IF(#REF!=0,J1130/J$983*K$1094,(#REF!*K$1094))</f>
        <v>#REF!</v>
      </c>
      <c r="L1130" s="154" t="e">
        <f>IF(#REF!=0,K1130/K$983*L$1094,(#REF!*L$1094))</f>
        <v>#REF!</v>
      </c>
      <c r="M1130" s="154" t="e">
        <f>IF(#REF!=0,L1130/L$983*M$1094,(#REF!*M$1094))</f>
        <v>#REF!</v>
      </c>
      <c r="N1130" s="154" t="e">
        <f>IF(#REF!=0,M1130/M$983*N$1094,(#REF!*N$1094))</f>
        <v>#REF!</v>
      </c>
      <c r="O1130" s="154" t="e">
        <f>IF(#REF!=0,N1130/N$983*O$1094,(#REF!*O$1094))</f>
        <v>#REF!</v>
      </c>
      <c r="P1130" s="154" t="e">
        <f>IF(#REF!=0,O1130/O$983*P$1094,(#REF!*P$1094))</f>
        <v>#REF!</v>
      </c>
      <c r="Q1130" s="154" t="e">
        <f>IF(#REF!=0,P1130/P$983*Q$1094,(#REF!*Q$1094))</f>
        <v>#REF!</v>
      </c>
      <c r="R1130" s="154" t="e">
        <f>IF(#REF!=0,Q1130/Q$983*R$1094,(#REF!*R$1094))</f>
        <v>#REF!</v>
      </c>
      <c r="S1130" s="154" t="e">
        <f>IF(#REF!=0,R1130/R$983*S$1094,(#REF!*S$1094))</f>
        <v>#REF!</v>
      </c>
    </row>
    <row r="1131" spans="2:19" s="47" customFormat="1" ht="30" customHeight="1">
      <c r="B1131" s="69" t="s">
        <v>148</v>
      </c>
      <c r="C1131" s="70" t="s">
        <v>113</v>
      </c>
      <c r="D1131" s="70" t="s">
        <v>113</v>
      </c>
      <c r="E1131" s="83" t="s">
        <v>182</v>
      </c>
      <c r="F1131" s="51"/>
      <c r="G1131" s="154" t="e">
        <f>IF(#REF!=0,F1131/F$983*G$1094,(#REF!*G$1094))</f>
        <v>#REF!</v>
      </c>
      <c r="H1131" s="154" t="e">
        <f>IF(#REF!=0,G1131/G$983*H$1094,(#REF!*H$1094))</f>
        <v>#REF!</v>
      </c>
      <c r="I1131" s="154" t="e">
        <f>IF(#REF!=0,H1131/H$983*I$1094,(#REF!*I$1094))</f>
        <v>#REF!</v>
      </c>
      <c r="J1131" s="154" t="e">
        <f>IF(#REF!=0,I1131/I$983*J$1094,(#REF!*J$1094))</f>
        <v>#REF!</v>
      </c>
      <c r="K1131" s="154" t="e">
        <f>IF(#REF!=0,J1131/J$983*K$1094,(#REF!*K$1094))</f>
        <v>#REF!</v>
      </c>
      <c r="L1131" s="154" t="e">
        <f>IF(#REF!=0,K1131/K$983*L$1094,(#REF!*L$1094))</f>
        <v>#REF!</v>
      </c>
      <c r="M1131" s="154" t="e">
        <f>IF(#REF!=0,L1131/L$983*M$1094,(#REF!*M$1094))</f>
        <v>#REF!</v>
      </c>
      <c r="N1131" s="154" t="e">
        <f>IF(#REF!=0,M1131/M$983*N$1094,(#REF!*N$1094))</f>
        <v>#REF!</v>
      </c>
      <c r="O1131" s="154" t="e">
        <f>IF(#REF!=0,N1131/N$983*O$1094,(#REF!*O$1094))</f>
        <v>#REF!</v>
      </c>
      <c r="P1131" s="154" t="e">
        <f>IF(#REF!=0,O1131/O$983*P$1094,(#REF!*P$1094))</f>
        <v>#REF!</v>
      </c>
      <c r="Q1131" s="154" t="e">
        <f>IF(#REF!=0,P1131/P$983*Q$1094,(#REF!*Q$1094))</f>
        <v>#REF!</v>
      </c>
      <c r="R1131" s="154" t="e">
        <f>IF(#REF!=0,Q1131/Q$983*R$1094,(#REF!*R$1094))</f>
        <v>#REF!</v>
      </c>
      <c r="S1131" s="154" t="e">
        <f>IF(#REF!=0,R1131/R$983*S$1094,(#REF!*S$1094))</f>
        <v>#REF!</v>
      </c>
    </row>
    <row r="1132" spans="2:19" s="47" customFormat="1" ht="30" customHeight="1">
      <c r="B1132" s="69" t="s">
        <v>149</v>
      </c>
      <c r="C1132" s="70" t="s">
        <v>113</v>
      </c>
      <c r="D1132" s="70" t="s">
        <v>113</v>
      </c>
      <c r="E1132" s="83" t="s">
        <v>182</v>
      </c>
      <c r="F1132" s="51"/>
      <c r="G1132" s="154" t="e">
        <f>IF(#REF!=0,F1132/F$983*G$1094,(#REF!*G$1094))</f>
        <v>#REF!</v>
      </c>
      <c r="H1132" s="154" t="e">
        <f>IF(#REF!=0,G1132/G$983*H$1094,(#REF!*H$1094))</f>
        <v>#REF!</v>
      </c>
      <c r="I1132" s="154" t="e">
        <f>IF(#REF!=0,H1132/H$983*I$1094,(#REF!*I$1094))</f>
        <v>#REF!</v>
      </c>
      <c r="J1132" s="154" t="e">
        <f>IF(#REF!=0,I1132/I$983*J$1094,(#REF!*J$1094))</f>
        <v>#REF!</v>
      </c>
      <c r="K1132" s="154" t="e">
        <f>IF(#REF!=0,J1132/J$983*K$1094,(#REF!*K$1094))</f>
        <v>#REF!</v>
      </c>
      <c r="L1132" s="154" t="e">
        <f>IF(#REF!=0,K1132/K$983*L$1094,(#REF!*L$1094))</f>
        <v>#REF!</v>
      </c>
      <c r="M1132" s="154" t="e">
        <f>IF(#REF!=0,L1132/L$983*M$1094,(#REF!*M$1094))</f>
        <v>#REF!</v>
      </c>
      <c r="N1132" s="154" t="e">
        <f>IF(#REF!=0,M1132/M$983*N$1094,(#REF!*N$1094))</f>
        <v>#REF!</v>
      </c>
      <c r="O1132" s="154" t="e">
        <f>IF(#REF!=0,N1132/N$983*O$1094,(#REF!*O$1094))</f>
        <v>#REF!</v>
      </c>
      <c r="P1132" s="154" t="e">
        <f>IF(#REF!=0,O1132/O$983*P$1094,(#REF!*P$1094))</f>
        <v>#REF!</v>
      </c>
      <c r="Q1132" s="154" t="e">
        <f>IF(#REF!=0,P1132/P$983*Q$1094,(#REF!*Q$1094))</f>
        <v>#REF!</v>
      </c>
      <c r="R1132" s="154" t="e">
        <f>IF(#REF!=0,Q1132/Q$983*R$1094,(#REF!*R$1094))</f>
        <v>#REF!</v>
      </c>
      <c r="S1132" s="154" t="e">
        <f>IF(#REF!=0,R1132/R$983*S$1094,(#REF!*S$1094))</f>
        <v>#REF!</v>
      </c>
    </row>
    <row r="1133" spans="2:19" s="47" customFormat="1" ht="30" customHeight="1">
      <c r="B1133" s="69" t="s">
        <v>150</v>
      </c>
      <c r="C1133" s="70" t="s">
        <v>113</v>
      </c>
      <c r="D1133" s="70" t="s">
        <v>113</v>
      </c>
      <c r="E1133" s="83" t="s">
        <v>182</v>
      </c>
      <c r="F1133" s="51"/>
      <c r="G1133" s="154" t="e">
        <f>IF(#REF!=0,F1133/F$983*G$1094,(#REF!*G$1094))</f>
        <v>#REF!</v>
      </c>
      <c r="H1133" s="154" t="e">
        <f>IF(#REF!=0,G1133/G$983*H$1094,(#REF!*H$1094))</f>
        <v>#REF!</v>
      </c>
      <c r="I1133" s="154" t="e">
        <f>IF(#REF!=0,H1133/H$983*I$1094,(#REF!*I$1094))</f>
        <v>#REF!</v>
      </c>
      <c r="J1133" s="154" t="e">
        <f>IF(#REF!=0,I1133/I$983*J$1094,(#REF!*J$1094))</f>
        <v>#REF!</v>
      </c>
      <c r="K1133" s="154" t="e">
        <f>IF(#REF!=0,J1133/J$983*K$1094,(#REF!*K$1094))</f>
        <v>#REF!</v>
      </c>
      <c r="L1133" s="154" t="e">
        <f>IF(#REF!=0,K1133/K$983*L$1094,(#REF!*L$1094))</f>
        <v>#REF!</v>
      </c>
      <c r="M1133" s="154" t="e">
        <f>IF(#REF!=0,L1133/L$983*M$1094,(#REF!*M$1094))</f>
        <v>#REF!</v>
      </c>
      <c r="N1133" s="154" t="e">
        <f>IF(#REF!=0,M1133/M$983*N$1094,(#REF!*N$1094))</f>
        <v>#REF!</v>
      </c>
      <c r="O1133" s="154" t="e">
        <f>IF(#REF!=0,N1133/N$983*O$1094,(#REF!*O$1094))</f>
        <v>#REF!</v>
      </c>
      <c r="P1133" s="154" t="e">
        <f>IF(#REF!=0,O1133/O$983*P$1094,(#REF!*P$1094))</f>
        <v>#REF!</v>
      </c>
      <c r="Q1133" s="154" t="e">
        <f>IF(#REF!=0,P1133/P$983*Q$1094,(#REF!*Q$1094))</f>
        <v>#REF!</v>
      </c>
      <c r="R1133" s="154" t="e">
        <f>IF(#REF!=0,Q1133/Q$983*R$1094,(#REF!*R$1094))</f>
        <v>#REF!</v>
      </c>
      <c r="S1133" s="154" t="e">
        <f>IF(#REF!=0,R1133/R$983*S$1094,(#REF!*S$1094))</f>
        <v>#REF!</v>
      </c>
    </row>
    <row r="1134" spans="2:19" s="47" customFormat="1" ht="30" customHeight="1">
      <c r="B1134" s="69" t="s">
        <v>151</v>
      </c>
      <c r="C1134" s="70" t="s">
        <v>113</v>
      </c>
      <c r="D1134" s="70" t="s">
        <v>113</v>
      </c>
      <c r="E1134" s="83" t="s">
        <v>181</v>
      </c>
      <c r="F1134" s="51"/>
      <c r="G1134" s="154" t="e">
        <f>IF(#REF!=0,F1134/F$983*G$1094,(#REF!*G$1094))</f>
        <v>#REF!</v>
      </c>
      <c r="H1134" s="154" t="e">
        <f>IF(#REF!=0,G1134/G$983*H$1094,(#REF!*H$1094))</f>
        <v>#REF!</v>
      </c>
      <c r="I1134" s="154" t="e">
        <f>IF(#REF!=0,H1134/H$983*I$1094,(#REF!*I$1094))</f>
        <v>#REF!</v>
      </c>
      <c r="J1134" s="154" t="e">
        <f>IF(#REF!=0,I1134/I$983*J$1094,(#REF!*J$1094))</f>
        <v>#REF!</v>
      </c>
      <c r="K1134" s="154" t="e">
        <f>IF(#REF!=0,J1134/J$983*K$1094,(#REF!*K$1094))</f>
        <v>#REF!</v>
      </c>
      <c r="L1134" s="154" t="e">
        <f>IF(#REF!=0,K1134/K$983*L$1094,(#REF!*L$1094))</f>
        <v>#REF!</v>
      </c>
      <c r="M1134" s="154" t="e">
        <f>IF(#REF!=0,L1134/L$983*M$1094,(#REF!*M$1094))</f>
        <v>#REF!</v>
      </c>
      <c r="N1134" s="154" t="e">
        <f>IF(#REF!=0,M1134/M$983*N$1094,(#REF!*N$1094))</f>
        <v>#REF!</v>
      </c>
      <c r="O1134" s="154" t="e">
        <f>IF(#REF!=0,N1134/N$983*O$1094,(#REF!*O$1094))</f>
        <v>#REF!</v>
      </c>
      <c r="P1134" s="154" t="e">
        <f>IF(#REF!=0,O1134/O$983*P$1094,(#REF!*P$1094))</f>
        <v>#REF!</v>
      </c>
      <c r="Q1134" s="154" t="e">
        <f>IF(#REF!=0,P1134/P$983*Q$1094,(#REF!*Q$1094))</f>
        <v>#REF!</v>
      </c>
      <c r="R1134" s="154" t="e">
        <f>IF(#REF!=0,Q1134/Q$983*R$1094,(#REF!*R$1094))</f>
        <v>#REF!</v>
      </c>
      <c r="S1134" s="154" t="e">
        <f>IF(#REF!=0,R1134/R$983*S$1094,(#REF!*S$1094))</f>
        <v>#REF!</v>
      </c>
    </row>
    <row r="1135" spans="2:19" s="47" customFormat="1" ht="30" customHeight="1">
      <c r="B1135" s="69" t="s">
        <v>152</v>
      </c>
      <c r="C1135" s="70" t="s">
        <v>113</v>
      </c>
      <c r="D1135" s="70" t="s">
        <v>113</v>
      </c>
      <c r="E1135" s="83" t="s">
        <v>182</v>
      </c>
      <c r="F1135" s="51"/>
      <c r="G1135" s="154" t="e">
        <f>IF(#REF!=0,F1135/F$983*G$1094,(#REF!*G$1094))</f>
        <v>#REF!</v>
      </c>
      <c r="H1135" s="154" t="e">
        <f>IF(#REF!=0,G1135/G$983*H$1094,(#REF!*H$1094))</f>
        <v>#REF!</v>
      </c>
      <c r="I1135" s="154" t="e">
        <f>IF(#REF!=0,H1135/H$983*I$1094,(#REF!*I$1094))</f>
        <v>#REF!</v>
      </c>
      <c r="J1135" s="154" t="e">
        <f>IF(#REF!=0,I1135/I$983*J$1094,(#REF!*J$1094))</f>
        <v>#REF!</v>
      </c>
      <c r="K1135" s="154" t="e">
        <f>IF(#REF!=0,J1135/J$983*K$1094,(#REF!*K$1094))</f>
        <v>#REF!</v>
      </c>
      <c r="L1135" s="154" t="e">
        <f>IF(#REF!=0,K1135/K$983*L$1094,(#REF!*L$1094))</f>
        <v>#REF!</v>
      </c>
      <c r="M1135" s="154" t="e">
        <f>IF(#REF!=0,L1135/L$983*M$1094,(#REF!*M$1094))</f>
        <v>#REF!</v>
      </c>
      <c r="N1135" s="154" t="e">
        <f>IF(#REF!=0,M1135/M$983*N$1094,(#REF!*N$1094))</f>
        <v>#REF!</v>
      </c>
      <c r="O1135" s="154" t="e">
        <f>IF(#REF!=0,N1135/N$983*O$1094,(#REF!*O$1094))</f>
        <v>#REF!</v>
      </c>
      <c r="P1135" s="154" t="e">
        <f>IF(#REF!=0,O1135/O$983*P$1094,(#REF!*P$1094))</f>
        <v>#REF!</v>
      </c>
      <c r="Q1135" s="154" t="e">
        <f>IF(#REF!=0,P1135/P$983*Q$1094,(#REF!*Q$1094))</f>
        <v>#REF!</v>
      </c>
      <c r="R1135" s="154" t="e">
        <f>IF(#REF!=0,Q1135/Q$983*R$1094,(#REF!*R$1094))</f>
        <v>#REF!</v>
      </c>
      <c r="S1135" s="154" t="e">
        <f>IF(#REF!=0,R1135/R$983*S$1094,(#REF!*S$1094))</f>
        <v>#REF!</v>
      </c>
    </row>
    <row r="1136" spans="2:19" s="47" customFormat="1" ht="30" customHeight="1">
      <c r="B1136" s="69" t="s">
        <v>153</v>
      </c>
      <c r="C1136" s="70" t="s">
        <v>113</v>
      </c>
      <c r="D1136" s="70" t="s">
        <v>113</v>
      </c>
      <c r="E1136" s="83" t="s">
        <v>182</v>
      </c>
      <c r="F1136" s="51"/>
      <c r="G1136" s="154" t="e">
        <f>IF(#REF!=0,F1136/F$983*G$1094,(#REF!*G$1094))</f>
        <v>#REF!</v>
      </c>
      <c r="H1136" s="154" t="e">
        <f>IF(#REF!=0,G1136/G$983*H$1094,(#REF!*H$1094))</f>
        <v>#REF!</v>
      </c>
      <c r="I1136" s="154" t="e">
        <f>IF(#REF!=0,H1136/H$983*I$1094,(#REF!*I$1094))</f>
        <v>#REF!</v>
      </c>
      <c r="J1136" s="154" t="e">
        <f>IF(#REF!=0,I1136/I$983*J$1094,(#REF!*J$1094))</f>
        <v>#REF!</v>
      </c>
      <c r="K1136" s="154" t="e">
        <f>IF(#REF!=0,J1136/J$983*K$1094,(#REF!*K$1094))</f>
        <v>#REF!</v>
      </c>
      <c r="L1136" s="154" t="e">
        <f>IF(#REF!=0,K1136/K$983*L$1094,(#REF!*L$1094))</f>
        <v>#REF!</v>
      </c>
      <c r="M1136" s="154" t="e">
        <f>IF(#REF!=0,L1136/L$983*M$1094,(#REF!*M$1094))</f>
        <v>#REF!</v>
      </c>
      <c r="N1136" s="154" t="e">
        <f>IF(#REF!=0,M1136/M$983*N$1094,(#REF!*N$1094))</f>
        <v>#REF!</v>
      </c>
      <c r="O1136" s="154" t="e">
        <f>IF(#REF!=0,N1136/N$983*O$1094,(#REF!*O$1094))</f>
        <v>#REF!</v>
      </c>
      <c r="P1136" s="154" t="e">
        <f>IF(#REF!=0,O1136/O$983*P$1094,(#REF!*P$1094))</f>
        <v>#REF!</v>
      </c>
      <c r="Q1136" s="154" t="e">
        <f>IF(#REF!=0,P1136/P$983*Q$1094,(#REF!*Q$1094))</f>
        <v>#REF!</v>
      </c>
      <c r="R1136" s="154" t="e">
        <f>IF(#REF!=0,Q1136/Q$983*R$1094,(#REF!*R$1094))</f>
        <v>#REF!</v>
      </c>
      <c r="S1136" s="154" t="e">
        <f>IF(#REF!=0,R1136/R$983*S$1094,(#REF!*S$1094))</f>
        <v>#REF!</v>
      </c>
    </row>
    <row r="1137" spans="2:19" s="47" customFormat="1" ht="30" customHeight="1">
      <c r="B1137" s="69" t="s">
        <v>125</v>
      </c>
      <c r="C1137" s="70" t="s">
        <v>114</v>
      </c>
      <c r="D1137" s="70" t="s">
        <v>114</v>
      </c>
      <c r="E1137" s="83" t="s">
        <v>184</v>
      </c>
      <c r="F1137" s="51"/>
      <c r="G1137" s="154" t="e">
        <f>IF(#REF!=0,F1137/F$983*G$1094,(#REF!*G$1094))</f>
        <v>#REF!</v>
      </c>
      <c r="H1137" s="154" t="e">
        <f>IF(#REF!=0,G1137/G$983*H$1094,(#REF!*H$1094))</f>
        <v>#REF!</v>
      </c>
      <c r="I1137" s="154" t="e">
        <f>IF(#REF!=0,H1137/H$983*I$1094,(#REF!*I$1094))</f>
        <v>#REF!</v>
      </c>
      <c r="J1137" s="154" t="e">
        <f>IF(#REF!=0,I1137/I$983*J$1094,(#REF!*J$1094))</f>
        <v>#REF!</v>
      </c>
      <c r="K1137" s="154" t="e">
        <f>IF(#REF!=0,J1137/J$983*K$1094,(#REF!*K$1094))</f>
        <v>#REF!</v>
      </c>
      <c r="L1137" s="154" t="e">
        <f>IF(#REF!=0,K1137/K$983*L$1094,(#REF!*L$1094))</f>
        <v>#REF!</v>
      </c>
      <c r="M1137" s="154" t="e">
        <f>IF(#REF!=0,L1137/L$983*M$1094,(#REF!*M$1094))</f>
        <v>#REF!</v>
      </c>
      <c r="N1137" s="154" t="e">
        <f>IF(#REF!=0,M1137/M$983*N$1094,(#REF!*N$1094))</f>
        <v>#REF!</v>
      </c>
      <c r="O1137" s="154" t="e">
        <f>IF(#REF!=0,N1137/N$983*O$1094,(#REF!*O$1094))</f>
        <v>#REF!</v>
      </c>
      <c r="P1137" s="154" t="e">
        <f>IF(#REF!=0,O1137/O$983*P$1094,(#REF!*P$1094))</f>
        <v>#REF!</v>
      </c>
      <c r="Q1137" s="154" t="e">
        <f>IF(#REF!=0,P1137/P$983*Q$1094,(#REF!*Q$1094))</f>
        <v>#REF!</v>
      </c>
      <c r="R1137" s="154" t="e">
        <f>IF(#REF!=0,Q1137/Q$983*R$1094,(#REF!*R$1094))</f>
        <v>#REF!</v>
      </c>
      <c r="S1137" s="154" t="e">
        <f>IF(#REF!=0,R1137/R$983*S$1094,(#REF!*S$1094))</f>
        <v>#REF!</v>
      </c>
    </row>
    <row r="1138" spans="2:19" s="47" customFormat="1" ht="30" customHeight="1">
      <c r="B1138" s="69" t="s">
        <v>154</v>
      </c>
      <c r="C1138" s="70" t="s">
        <v>114</v>
      </c>
      <c r="D1138" s="70" t="s">
        <v>114</v>
      </c>
      <c r="E1138" s="83" t="s">
        <v>183</v>
      </c>
      <c r="F1138" s="51"/>
      <c r="G1138" s="154" t="e">
        <f>IF(#REF!=0,F1138/F$983*G$1094,(#REF!*G$1094))</f>
        <v>#REF!</v>
      </c>
      <c r="H1138" s="154" t="e">
        <f>IF(#REF!=0,G1138/G$983*H$1094,(#REF!*H$1094))</f>
        <v>#REF!</v>
      </c>
      <c r="I1138" s="154" t="e">
        <f>IF(#REF!=0,H1138/H$983*I$1094,(#REF!*I$1094))</f>
        <v>#REF!</v>
      </c>
      <c r="J1138" s="154" t="e">
        <f>IF(#REF!=0,I1138/I$983*J$1094,(#REF!*J$1094))</f>
        <v>#REF!</v>
      </c>
      <c r="K1138" s="154" t="e">
        <f>IF(#REF!=0,J1138/J$983*K$1094,(#REF!*K$1094))</f>
        <v>#REF!</v>
      </c>
      <c r="L1138" s="154" t="e">
        <f>IF(#REF!=0,K1138/K$983*L$1094,(#REF!*L$1094))</f>
        <v>#REF!</v>
      </c>
      <c r="M1138" s="154" t="e">
        <f>IF(#REF!=0,L1138/L$983*M$1094,(#REF!*M$1094))</f>
        <v>#REF!</v>
      </c>
      <c r="N1138" s="154" t="e">
        <f>IF(#REF!=0,M1138/M$983*N$1094,(#REF!*N$1094))</f>
        <v>#REF!</v>
      </c>
      <c r="O1138" s="154" t="e">
        <f>IF(#REF!=0,N1138/N$983*O$1094,(#REF!*O$1094))</f>
        <v>#REF!</v>
      </c>
      <c r="P1138" s="154" t="e">
        <f>IF(#REF!=0,O1138/O$983*P$1094,(#REF!*P$1094))</f>
        <v>#REF!</v>
      </c>
      <c r="Q1138" s="154" t="e">
        <f>IF(#REF!=0,P1138/P$983*Q$1094,(#REF!*Q$1094))</f>
        <v>#REF!</v>
      </c>
      <c r="R1138" s="154" t="e">
        <f>IF(#REF!=0,Q1138/Q$983*R$1094,(#REF!*R$1094))</f>
        <v>#REF!</v>
      </c>
      <c r="S1138" s="154" t="e">
        <f>IF(#REF!=0,R1138/R$983*S$1094,(#REF!*S$1094))</f>
        <v>#REF!</v>
      </c>
    </row>
    <row r="1139" spans="2:19" s="47" customFormat="1" ht="30" customHeight="1">
      <c r="B1139" s="69" t="s">
        <v>143</v>
      </c>
      <c r="C1139" s="70" t="s">
        <v>114</v>
      </c>
      <c r="D1139" s="70" t="s">
        <v>114</v>
      </c>
      <c r="E1139" s="83" t="s">
        <v>184</v>
      </c>
      <c r="F1139" s="51"/>
      <c r="G1139" s="154" t="e">
        <f>IF(#REF!=0,F1139/F$983*G$1094,(#REF!*G$1094))</f>
        <v>#REF!</v>
      </c>
      <c r="H1139" s="154" t="e">
        <f>IF(#REF!=0,G1139/G$983*H$1094,(#REF!*H$1094))</f>
        <v>#REF!</v>
      </c>
      <c r="I1139" s="154" t="e">
        <f>IF(#REF!=0,H1139/H$983*I$1094,(#REF!*I$1094))</f>
        <v>#REF!</v>
      </c>
      <c r="J1139" s="154" t="e">
        <f>IF(#REF!=0,I1139/I$983*J$1094,(#REF!*J$1094))</f>
        <v>#REF!</v>
      </c>
      <c r="K1139" s="154" t="e">
        <f>IF(#REF!=0,J1139/J$983*K$1094,(#REF!*K$1094))</f>
        <v>#REF!</v>
      </c>
      <c r="L1139" s="154" t="e">
        <f>IF(#REF!=0,K1139/K$983*L$1094,(#REF!*L$1094))</f>
        <v>#REF!</v>
      </c>
      <c r="M1139" s="154" t="e">
        <f>IF(#REF!=0,L1139/L$983*M$1094,(#REF!*M$1094))</f>
        <v>#REF!</v>
      </c>
      <c r="N1139" s="154" t="e">
        <f>IF(#REF!=0,M1139/M$983*N$1094,(#REF!*N$1094))</f>
        <v>#REF!</v>
      </c>
      <c r="O1139" s="154" t="e">
        <f>IF(#REF!=0,N1139/N$983*O$1094,(#REF!*O$1094))</f>
        <v>#REF!</v>
      </c>
      <c r="P1139" s="154" t="e">
        <f>IF(#REF!=0,O1139/O$983*P$1094,(#REF!*P$1094))</f>
        <v>#REF!</v>
      </c>
      <c r="Q1139" s="154" t="e">
        <f>IF(#REF!=0,P1139/P$983*Q$1094,(#REF!*Q$1094))</f>
        <v>#REF!</v>
      </c>
      <c r="R1139" s="154" t="e">
        <f>IF(#REF!=0,Q1139/Q$983*R$1094,(#REF!*R$1094))</f>
        <v>#REF!</v>
      </c>
      <c r="S1139" s="154" t="e">
        <f>IF(#REF!=0,R1139/R$983*S$1094,(#REF!*S$1094))</f>
        <v>#REF!</v>
      </c>
    </row>
    <row r="1140" spans="2:19" s="47" customFormat="1" ht="30" customHeight="1">
      <c r="B1140" s="69" t="s">
        <v>155</v>
      </c>
      <c r="C1140" s="70" t="s">
        <v>114</v>
      </c>
      <c r="D1140" s="70" t="s">
        <v>114</v>
      </c>
      <c r="E1140" s="83" t="s">
        <v>184</v>
      </c>
      <c r="F1140" s="51"/>
      <c r="G1140" s="154" t="e">
        <f>IF(#REF!=0,F1140/F$983*G$1094,(#REF!*G$1094))</f>
        <v>#REF!</v>
      </c>
      <c r="H1140" s="154" t="e">
        <f>IF(#REF!=0,G1140/G$983*H$1094,(#REF!*H$1094))</f>
        <v>#REF!</v>
      </c>
      <c r="I1140" s="154" t="e">
        <f>IF(#REF!=0,H1140/H$983*I$1094,(#REF!*I$1094))</f>
        <v>#REF!</v>
      </c>
      <c r="J1140" s="154" t="e">
        <f>IF(#REF!=0,I1140/I$983*J$1094,(#REF!*J$1094))</f>
        <v>#REF!</v>
      </c>
      <c r="K1140" s="154" t="e">
        <f>IF(#REF!=0,J1140/J$983*K$1094,(#REF!*K$1094))</f>
        <v>#REF!</v>
      </c>
      <c r="L1140" s="154" t="e">
        <f>IF(#REF!=0,K1140/K$983*L$1094,(#REF!*L$1094))</f>
        <v>#REF!</v>
      </c>
      <c r="M1140" s="154" t="e">
        <f>IF(#REF!=0,L1140/L$983*M$1094,(#REF!*M$1094))</f>
        <v>#REF!</v>
      </c>
      <c r="N1140" s="154" t="e">
        <f>IF(#REF!=0,M1140/M$983*N$1094,(#REF!*N$1094))</f>
        <v>#REF!</v>
      </c>
      <c r="O1140" s="154" t="e">
        <f>IF(#REF!=0,N1140/N$983*O$1094,(#REF!*O$1094))</f>
        <v>#REF!</v>
      </c>
      <c r="P1140" s="154" t="e">
        <f>IF(#REF!=0,O1140/O$983*P$1094,(#REF!*P$1094))</f>
        <v>#REF!</v>
      </c>
      <c r="Q1140" s="154" t="e">
        <f>IF(#REF!=0,P1140/P$983*Q$1094,(#REF!*Q$1094))</f>
        <v>#REF!</v>
      </c>
      <c r="R1140" s="154" t="e">
        <f>IF(#REF!=0,Q1140/Q$983*R$1094,(#REF!*R$1094))</f>
        <v>#REF!</v>
      </c>
      <c r="S1140" s="154" t="e">
        <f>IF(#REF!=0,R1140/R$983*S$1094,(#REF!*S$1094))</f>
        <v>#REF!</v>
      </c>
    </row>
    <row r="1141" spans="2:19" s="47" customFormat="1" ht="30" customHeight="1">
      <c r="B1141" s="69" t="s">
        <v>156</v>
      </c>
      <c r="C1141" s="70" t="s">
        <v>114</v>
      </c>
      <c r="D1141" s="70" t="s">
        <v>114</v>
      </c>
      <c r="E1141" s="83" t="s">
        <v>185</v>
      </c>
      <c r="F1141" s="51"/>
      <c r="G1141" s="154" t="e">
        <f>IF(#REF!=0,F1141/F$983*G$1094,(#REF!*G$1094))</f>
        <v>#REF!</v>
      </c>
      <c r="H1141" s="154" t="e">
        <f>IF(#REF!=0,G1141/G$983*H$1094,(#REF!*H$1094))</f>
        <v>#REF!</v>
      </c>
      <c r="I1141" s="154" t="e">
        <f>IF(#REF!=0,H1141/H$983*I$1094,(#REF!*I$1094))</f>
        <v>#REF!</v>
      </c>
      <c r="J1141" s="154" t="e">
        <f>IF(#REF!=0,I1141/I$983*J$1094,(#REF!*J$1094))</f>
        <v>#REF!</v>
      </c>
      <c r="K1141" s="154" t="e">
        <f>IF(#REF!=0,J1141/J$983*K$1094,(#REF!*K$1094))</f>
        <v>#REF!</v>
      </c>
      <c r="L1141" s="154" t="e">
        <f>IF(#REF!=0,K1141/K$983*L$1094,(#REF!*L$1094))</f>
        <v>#REF!</v>
      </c>
      <c r="M1141" s="154" t="e">
        <f>IF(#REF!=0,L1141/L$983*M$1094,(#REF!*M$1094))</f>
        <v>#REF!</v>
      </c>
      <c r="N1141" s="154" t="e">
        <f>IF(#REF!=0,M1141/M$983*N$1094,(#REF!*N$1094))</f>
        <v>#REF!</v>
      </c>
      <c r="O1141" s="154" t="e">
        <f>IF(#REF!=0,N1141/N$983*O$1094,(#REF!*O$1094))</f>
        <v>#REF!</v>
      </c>
      <c r="P1141" s="154" t="e">
        <f>IF(#REF!=0,O1141/O$983*P$1094,(#REF!*P$1094))</f>
        <v>#REF!</v>
      </c>
      <c r="Q1141" s="154" t="e">
        <f>IF(#REF!=0,P1141/P$983*Q$1094,(#REF!*Q$1094))</f>
        <v>#REF!</v>
      </c>
      <c r="R1141" s="154" t="e">
        <f>IF(#REF!=0,Q1141/Q$983*R$1094,(#REF!*R$1094))</f>
        <v>#REF!</v>
      </c>
      <c r="S1141" s="154" t="e">
        <f>IF(#REF!=0,R1141/R$983*S$1094,(#REF!*S$1094))</f>
        <v>#REF!</v>
      </c>
    </row>
    <row r="1142" spans="2:19" s="47" customFormat="1" ht="30" customHeight="1">
      <c r="B1142" s="69" t="s">
        <v>157</v>
      </c>
      <c r="C1142" s="70" t="s">
        <v>114</v>
      </c>
      <c r="D1142" s="70" t="s">
        <v>114</v>
      </c>
      <c r="E1142" s="83" t="s">
        <v>185</v>
      </c>
      <c r="F1142" s="51"/>
      <c r="G1142" s="154" t="e">
        <f>IF(#REF!=0,F1142/F$983*G$1094,(#REF!*G$1094))</f>
        <v>#REF!</v>
      </c>
      <c r="H1142" s="154" t="e">
        <f>IF(#REF!=0,G1142/G$983*H$1094,(#REF!*H$1094))</f>
        <v>#REF!</v>
      </c>
      <c r="I1142" s="154" t="e">
        <f>IF(#REF!=0,H1142/H$983*I$1094,(#REF!*I$1094))</f>
        <v>#REF!</v>
      </c>
      <c r="J1142" s="154" t="e">
        <f>IF(#REF!=0,I1142/I$983*J$1094,(#REF!*J$1094))</f>
        <v>#REF!</v>
      </c>
      <c r="K1142" s="154" t="e">
        <f>IF(#REF!=0,J1142/J$983*K$1094,(#REF!*K$1094))</f>
        <v>#REF!</v>
      </c>
      <c r="L1142" s="154" t="e">
        <f>IF(#REF!=0,K1142/K$983*L$1094,(#REF!*L$1094))</f>
        <v>#REF!</v>
      </c>
      <c r="M1142" s="154" t="e">
        <f>IF(#REF!=0,L1142/L$983*M$1094,(#REF!*M$1094))</f>
        <v>#REF!</v>
      </c>
      <c r="N1142" s="154" t="e">
        <f>IF(#REF!=0,M1142/M$983*N$1094,(#REF!*N$1094))</f>
        <v>#REF!</v>
      </c>
      <c r="O1142" s="154" t="e">
        <f>IF(#REF!=0,N1142/N$983*O$1094,(#REF!*O$1094))</f>
        <v>#REF!</v>
      </c>
      <c r="P1142" s="154" t="e">
        <f>IF(#REF!=0,O1142/O$983*P$1094,(#REF!*P$1094))</f>
        <v>#REF!</v>
      </c>
      <c r="Q1142" s="154" t="e">
        <f>IF(#REF!=0,P1142/P$983*Q$1094,(#REF!*Q$1094))</f>
        <v>#REF!</v>
      </c>
      <c r="R1142" s="154" t="e">
        <f>IF(#REF!=0,Q1142/Q$983*R$1094,(#REF!*R$1094))</f>
        <v>#REF!</v>
      </c>
      <c r="S1142" s="154" t="e">
        <f>IF(#REF!=0,R1142/R$983*S$1094,(#REF!*S$1094))</f>
        <v>#REF!</v>
      </c>
    </row>
    <row r="1143" spans="2:19" s="47" customFormat="1" ht="30" customHeight="1">
      <c r="B1143" s="69" t="s">
        <v>158</v>
      </c>
      <c r="C1143" s="70" t="s">
        <v>114</v>
      </c>
      <c r="D1143" s="70" t="s">
        <v>114</v>
      </c>
      <c r="E1143" s="83" t="s">
        <v>183</v>
      </c>
      <c r="F1143" s="51"/>
      <c r="G1143" s="154" t="e">
        <f>IF(#REF!=0,F1143/F$983*G$1094,(#REF!*G$1094))</f>
        <v>#REF!</v>
      </c>
      <c r="H1143" s="154" t="e">
        <f>IF(#REF!=0,G1143/G$983*H$1094,(#REF!*H$1094))</f>
        <v>#REF!</v>
      </c>
      <c r="I1143" s="154" t="e">
        <f>IF(#REF!=0,H1143/H$983*I$1094,(#REF!*I$1094))</f>
        <v>#REF!</v>
      </c>
      <c r="J1143" s="154" t="e">
        <f>IF(#REF!=0,I1143/I$983*J$1094,(#REF!*J$1094))</f>
        <v>#REF!</v>
      </c>
      <c r="K1143" s="154" t="e">
        <f>IF(#REF!=0,J1143/J$983*K$1094,(#REF!*K$1094))</f>
        <v>#REF!</v>
      </c>
      <c r="L1143" s="154" t="e">
        <f>IF(#REF!=0,K1143/K$983*L$1094,(#REF!*L$1094))</f>
        <v>#REF!</v>
      </c>
      <c r="M1143" s="154" t="e">
        <f>IF(#REF!=0,L1143/L$983*M$1094,(#REF!*M$1094))</f>
        <v>#REF!</v>
      </c>
      <c r="N1143" s="154" t="e">
        <f>IF(#REF!=0,M1143/M$983*N$1094,(#REF!*N$1094))</f>
        <v>#REF!</v>
      </c>
      <c r="O1143" s="154" t="e">
        <f>IF(#REF!=0,N1143/N$983*O$1094,(#REF!*O$1094))</f>
        <v>#REF!</v>
      </c>
      <c r="P1143" s="154" t="e">
        <f>IF(#REF!=0,O1143/O$983*P$1094,(#REF!*P$1094))</f>
        <v>#REF!</v>
      </c>
      <c r="Q1143" s="154" t="e">
        <f>IF(#REF!=0,P1143/P$983*Q$1094,(#REF!*Q$1094))</f>
        <v>#REF!</v>
      </c>
      <c r="R1143" s="154" t="e">
        <f>IF(#REF!=0,Q1143/Q$983*R$1094,(#REF!*R$1094))</f>
        <v>#REF!</v>
      </c>
      <c r="S1143" s="154" t="e">
        <f>IF(#REF!=0,R1143/R$983*S$1094,(#REF!*S$1094))</f>
        <v>#REF!</v>
      </c>
    </row>
    <row r="1144" spans="2:19" s="47" customFormat="1" ht="30" customHeight="1">
      <c r="B1144" s="69" t="s">
        <v>159</v>
      </c>
      <c r="C1144" s="70" t="s">
        <v>114</v>
      </c>
      <c r="D1144" s="70" t="s">
        <v>114</v>
      </c>
      <c r="E1144" s="83" t="s">
        <v>185</v>
      </c>
      <c r="F1144" s="51"/>
      <c r="G1144" s="154" t="e">
        <f>IF(#REF!=0,F1144/F$983*G$1094,(#REF!*G$1094))</f>
        <v>#REF!</v>
      </c>
      <c r="H1144" s="154" t="e">
        <f>IF(#REF!=0,G1144/G$983*H$1094,(#REF!*H$1094))</f>
        <v>#REF!</v>
      </c>
      <c r="I1144" s="154" t="e">
        <f>IF(#REF!=0,H1144/H$983*I$1094,(#REF!*I$1094))</f>
        <v>#REF!</v>
      </c>
      <c r="J1144" s="154" t="e">
        <f>IF(#REF!=0,I1144/I$983*J$1094,(#REF!*J$1094))</f>
        <v>#REF!</v>
      </c>
      <c r="K1144" s="154" t="e">
        <f>IF(#REF!=0,J1144/J$983*K$1094,(#REF!*K$1094))</f>
        <v>#REF!</v>
      </c>
      <c r="L1144" s="154" t="e">
        <f>IF(#REF!=0,K1144/K$983*L$1094,(#REF!*L$1094))</f>
        <v>#REF!</v>
      </c>
      <c r="M1144" s="154" t="e">
        <f>IF(#REF!=0,L1144/L$983*M$1094,(#REF!*M$1094))</f>
        <v>#REF!</v>
      </c>
      <c r="N1144" s="154" t="e">
        <f>IF(#REF!=0,M1144/M$983*N$1094,(#REF!*N$1094))</f>
        <v>#REF!</v>
      </c>
      <c r="O1144" s="154" t="e">
        <f>IF(#REF!=0,N1144/N$983*O$1094,(#REF!*O$1094))</f>
        <v>#REF!</v>
      </c>
      <c r="P1144" s="154" t="e">
        <f>IF(#REF!=0,O1144/O$983*P$1094,(#REF!*P$1094))</f>
        <v>#REF!</v>
      </c>
      <c r="Q1144" s="154" t="e">
        <f>IF(#REF!=0,P1144/P$983*Q$1094,(#REF!*Q$1094))</f>
        <v>#REF!</v>
      </c>
      <c r="R1144" s="154" t="e">
        <f>IF(#REF!=0,Q1144/Q$983*R$1094,(#REF!*R$1094))</f>
        <v>#REF!</v>
      </c>
      <c r="S1144" s="154" t="e">
        <f>IF(#REF!=0,R1144/R$983*S$1094,(#REF!*S$1094))</f>
        <v>#REF!</v>
      </c>
    </row>
    <row r="1145" spans="2:19" s="47" customFormat="1" ht="30" customHeight="1">
      <c r="B1145" s="69" t="s">
        <v>160</v>
      </c>
      <c r="C1145" s="70" t="s">
        <v>114</v>
      </c>
      <c r="D1145" s="70" t="s">
        <v>114</v>
      </c>
      <c r="E1145" s="83" t="s">
        <v>185</v>
      </c>
      <c r="F1145" s="51"/>
      <c r="G1145" s="154" t="e">
        <f>IF(#REF!=0,F1145/F$983*G$1094,(#REF!*G$1094))</f>
        <v>#REF!</v>
      </c>
      <c r="H1145" s="154" t="e">
        <f>IF(#REF!=0,G1145/G$983*H$1094,(#REF!*H$1094))</f>
        <v>#REF!</v>
      </c>
      <c r="I1145" s="154" t="e">
        <f>IF(#REF!=0,H1145/H$983*I$1094,(#REF!*I$1094))</f>
        <v>#REF!</v>
      </c>
      <c r="J1145" s="154" t="e">
        <f>IF(#REF!=0,I1145/I$983*J$1094,(#REF!*J$1094))</f>
        <v>#REF!</v>
      </c>
      <c r="K1145" s="154" t="e">
        <f>IF(#REF!=0,J1145/J$983*K$1094,(#REF!*K$1094))</f>
        <v>#REF!</v>
      </c>
      <c r="L1145" s="154" t="e">
        <f>IF(#REF!=0,K1145/K$983*L$1094,(#REF!*L$1094))</f>
        <v>#REF!</v>
      </c>
      <c r="M1145" s="154" t="e">
        <f>IF(#REF!=0,L1145/L$983*M$1094,(#REF!*M$1094))</f>
        <v>#REF!</v>
      </c>
      <c r="N1145" s="154" t="e">
        <f>IF(#REF!=0,M1145/M$983*N$1094,(#REF!*N$1094))</f>
        <v>#REF!</v>
      </c>
      <c r="O1145" s="154" t="e">
        <f>IF(#REF!=0,N1145/N$983*O$1094,(#REF!*O$1094))</f>
        <v>#REF!</v>
      </c>
      <c r="P1145" s="154" t="e">
        <f>IF(#REF!=0,O1145/O$983*P$1094,(#REF!*P$1094))</f>
        <v>#REF!</v>
      </c>
      <c r="Q1145" s="154" t="e">
        <f>IF(#REF!=0,P1145/P$983*Q$1094,(#REF!*Q$1094))</f>
        <v>#REF!</v>
      </c>
      <c r="R1145" s="154" t="e">
        <f>IF(#REF!=0,Q1145/Q$983*R$1094,(#REF!*R$1094))</f>
        <v>#REF!</v>
      </c>
      <c r="S1145" s="154" t="e">
        <f>IF(#REF!=0,R1145/R$983*S$1094,(#REF!*S$1094))</f>
        <v>#REF!</v>
      </c>
    </row>
    <row r="1146" spans="2:19" s="47" customFormat="1" ht="30" customHeight="1">
      <c r="B1146" s="69" t="s">
        <v>161</v>
      </c>
      <c r="C1146" s="70" t="s">
        <v>114</v>
      </c>
      <c r="D1146" s="70" t="s">
        <v>114</v>
      </c>
      <c r="E1146" s="83" t="s">
        <v>184</v>
      </c>
      <c r="F1146" s="51"/>
      <c r="G1146" s="154" t="e">
        <f>IF(#REF!=0,F1146/F$983*G$1094,(#REF!*G$1094))</f>
        <v>#REF!</v>
      </c>
      <c r="H1146" s="154" t="e">
        <f>IF(#REF!=0,G1146/G$983*H$1094,(#REF!*H$1094))</f>
        <v>#REF!</v>
      </c>
      <c r="I1146" s="154" t="e">
        <f>IF(#REF!=0,H1146/H$983*I$1094,(#REF!*I$1094))</f>
        <v>#REF!</v>
      </c>
      <c r="J1146" s="154" t="e">
        <f>IF(#REF!=0,I1146/I$983*J$1094,(#REF!*J$1094))</f>
        <v>#REF!</v>
      </c>
      <c r="K1146" s="154" t="e">
        <f>IF(#REF!=0,J1146/J$983*K$1094,(#REF!*K$1094))</f>
        <v>#REF!</v>
      </c>
      <c r="L1146" s="154" t="e">
        <f>IF(#REF!=0,K1146/K$983*L$1094,(#REF!*L$1094))</f>
        <v>#REF!</v>
      </c>
      <c r="M1146" s="154" t="e">
        <f>IF(#REF!=0,L1146/L$983*M$1094,(#REF!*M$1094))</f>
        <v>#REF!</v>
      </c>
      <c r="N1146" s="154" t="e">
        <f>IF(#REF!=0,M1146/M$983*N$1094,(#REF!*N$1094))</f>
        <v>#REF!</v>
      </c>
      <c r="O1146" s="154" t="e">
        <f>IF(#REF!=0,N1146/N$983*O$1094,(#REF!*O$1094))</f>
        <v>#REF!</v>
      </c>
      <c r="P1146" s="154" t="e">
        <f>IF(#REF!=0,O1146/O$983*P$1094,(#REF!*P$1094))</f>
        <v>#REF!</v>
      </c>
      <c r="Q1146" s="154" t="e">
        <f>IF(#REF!=0,P1146/P$983*Q$1094,(#REF!*Q$1094))</f>
        <v>#REF!</v>
      </c>
      <c r="R1146" s="154" t="e">
        <f>IF(#REF!=0,Q1146/Q$983*R$1094,(#REF!*R$1094))</f>
        <v>#REF!</v>
      </c>
      <c r="S1146" s="154" t="e">
        <f>IF(#REF!=0,R1146/R$983*S$1094,(#REF!*S$1094))</f>
        <v>#REF!</v>
      </c>
    </row>
    <row r="1147" spans="2:19" s="47" customFormat="1" ht="30" customHeight="1">
      <c r="B1147" s="69" t="s">
        <v>162</v>
      </c>
      <c r="C1147" s="70" t="s">
        <v>114</v>
      </c>
      <c r="D1147" s="70" t="s">
        <v>114</v>
      </c>
      <c r="E1147" s="83" t="s">
        <v>185</v>
      </c>
      <c r="F1147" s="51"/>
      <c r="G1147" s="154" t="e">
        <f>IF(#REF!=0,F1147/F$983*G$1094,(#REF!*G$1094))</f>
        <v>#REF!</v>
      </c>
      <c r="H1147" s="154" t="e">
        <f>IF(#REF!=0,G1147/G$983*H$1094,(#REF!*H$1094))</f>
        <v>#REF!</v>
      </c>
      <c r="I1147" s="154" t="e">
        <f>IF(#REF!=0,H1147/H$983*I$1094,(#REF!*I$1094))</f>
        <v>#REF!</v>
      </c>
      <c r="J1147" s="154" t="e">
        <f>IF(#REF!=0,I1147/I$983*J$1094,(#REF!*J$1094))</f>
        <v>#REF!</v>
      </c>
      <c r="K1147" s="154" t="e">
        <f>IF(#REF!=0,J1147/J$983*K$1094,(#REF!*K$1094))</f>
        <v>#REF!</v>
      </c>
      <c r="L1147" s="154" t="e">
        <f>IF(#REF!=0,K1147/K$983*L$1094,(#REF!*L$1094))</f>
        <v>#REF!</v>
      </c>
      <c r="M1147" s="154" t="e">
        <f>IF(#REF!=0,L1147/L$983*M$1094,(#REF!*M$1094))</f>
        <v>#REF!</v>
      </c>
      <c r="N1147" s="154" t="e">
        <f>IF(#REF!=0,M1147/M$983*N$1094,(#REF!*N$1094))</f>
        <v>#REF!</v>
      </c>
      <c r="O1147" s="154" t="e">
        <f>IF(#REF!=0,N1147/N$983*O$1094,(#REF!*O$1094))</f>
        <v>#REF!</v>
      </c>
      <c r="P1147" s="154" t="e">
        <f>IF(#REF!=0,O1147/O$983*P$1094,(#REF!*P$1094))</f>
        <v>#REF!</v>
      </c>
      <c r="Q1147" s="154" t="e">
        <f>IF(#REF!=0,P1147/P$983*Q$1094,(#REF!*Q$1094))</f>
        <v>#REF!</v>
      </c>
      <c r="R1147" s="154" t="e">
        <f>IF(#REF!=0,Q1147/Q$983*R$1094,(#REF!*R$1094))</f>
        <v>#REF!</v>
      </c>
      <c r="S1147" s="154" t="e">
        <f>IF(#REF!=0,R1147/R$983*S$1094,(#REF!*S$1094))</f>
        <v>#REF!</v>
      </c>
    </row>
    <row r="1148" spans="2:19" ht="30" customHeight="1">
      <c r="B1148" s="103"/>
    </row>
    <row r="1149" spans="2:19" ht="30" customHeight="1">
      <c r="B1149" s="5" t="s">
        <v>445</v>
      </c>
    </row>
    <row r="1150" spans="2:19" ht="9.9499999999999993" customHeight="1">
      <c r="B1150" s="103"/>
    </row>
    <row r="1151" spans="2:19" s="8" customFormat="1" ht="30" customHeight="1">
      <c r="B1151" s="102" t="s">
        <v>104</v>
      </c>
      <c r="C1151" s="17" t="s">
        <v>105</v>
      </c>
      <c r="D1151" s="17" t="s">
        <v>106</v>
      </c>
      <c r="E1151" s="84" t="s">
        <v>170</v>
      </c>
      <c r="F1151" s="7" t="s">
        <v>6</v>
      </c>
      <c r="G1151" s="7" t="s">
        <v>7</v>
      </c>
      <c r="H1151" s="7" t="s">
        <v>8</v>
      </c>
      <c r="I1151" s="7" t="s">
        <v>9</v>
      </c>
      <c r="J1151" s="7" t="s">
        <v>10</v>
      </c>
      <c r="K1151" s="7" t="s">
        <v>11</v>
      </c>
      <c r="L1151" s="7" t="s">
        <v>12</v>
      </c>
      <c r="M1151" s="7" t="s">
        <v>13</v>
      </c>
      <c r="N1151" s="7" t="s">
        <v>14</v>
      </c>
      <c r="O1151" s="7" t="s">
        <v>15</v>
      </c>
      <c r="P1151" s="7" t="s">
        <v>16</v>
      </c>
      <c r="Q1151" s="7" t="s">
        <v>17</v>
      </c>
      <c r="R1151" s="7" t="s">
        <v>18</v>
      </c>
      <c r="S1151" s="7" t="s">
        <v>19</v>
      </c>
    </row>
    <row r="1152" spans="2:19" s="47" customFormat="1" ht="30" customHeight="1">
      <c r="B1152" s="69" t="s">
        <v>107</v>
      </c>
      <c r="C1152" s="70" t="s">
        <v>110</v>
      </c>
      <c r="D1152" s="70" t="s">
        <v>109</v>
      </c>
      <c r="E1152" s="83" t="s">
        <v>171</v>
      </c>
      <c r="F1152" s="51"/>
      <c r="G1152" s="154" t="e">
        <f>ROUND(((G931/100*G1042))*10^6,0)</f>
        <v>#REF!</v>
      </c>
      <c r="H1152" s="154" t="e">
        <f t="shared" ref="H1152:S1152" si="238">ROUND(((H931/100*H1042))*10^6,0)</f>
        <v>#REF!</v>
      </c>
      <c r="I1152" s="154" t="e">
        <f t="shared" si="238"/>
        <v>#REF!</v>
      </c>
      <c r="J1152" s="154" t="e">
        <f t="shared" si="238"/>
        <v>#REF!</v>
      </c>
      <c r="K1152" s="154" t="e">
        <f t="shared" si="238"/>
        <v>#REF!</v>
      </c>
      <c r="L1152" s="154" t="e">
        <f>ROUND(((L931/100*L1042))*10^6,0)</f>
        <v>#REF!</v>
      </c>
      <c r="M1152" s="154" t="e">
        <f t="shared" si="238"/>
        <v>#REF!</v>
      </c>
      <c r="N1152" s="154" t="e">
        <f t="shared" si="238"/>
        <v>#REF!</v>
      </c>
      <c r="O1152" s="154" t="e">
        <f>ROUND(((O931/100*O1042))*10^6,0)</f>
        <v>#REF!</v>
      </c>
      <c r="P1152" s="154" t="e">
        <f t="shared" si="238"/>
        <v>#REF!</v>
      </c>
      <c r="Q1152" s="154" t="e">
        <f t="shared" si="238"/>
        <v>#REF!</v>
      </c>
      <c r="R1152" s="154" t="e">
        <f t="shared" si="238"/>
        <v>#REF!</v>
      </c>
      <c r="S1152" s="154" t="e">
        <f t="shared" si="238"/>
        <v>#REF!</v>
      </c>
    </row>
    <row r="1153" spans="2:19" s="47" customFormat="1" ht="30" customHeight="1">
      <c r="B1153" s="69" t="s">
        <v>108</v>
      </c>
      <c r="C1153" s="70" t="s">
        <v>110</v>
      </c>
      <c r="D1153" s="70" t="s">
        <v>109</v>
      </c>
      <c r="E1153" s="83" t="s">
        <v>171</v>
      </c>
      <c r="F1153" s="51"/>
      <c r="G1153" s="154" t="e">
        <f t="shared" ref="G1153:S1153" si="239">ROUND(((G932/100*G1043))*10^6,0)</f>
        <v>#REF!</v>
      </c>
      <c r="H1153" s="154" t="e">
        <f t="shared" si="239"/>
        <v>#REF!</v>
      </c>
      <c r="I1153" s="154" t="e">
        <f t="shared" si="239"/>
        <v>#REF!</v>
      </c>
      <c r="J1153" s="154" t="e">
        <f t="shared" si="239"/>
        <v>#REF!</v>
      </c>
      <c r="K1153" s="154" t="e">
        <f t="shared" si="239"/>
        <v>#REF!</v>
      </c>
      <c r="L1153" s="154" t="e">
        <f t="shared" si="239"/>
        <v>#REF!</v>
      </c>
      <c r="M1153" s="154" t="e">
        <f t="shared" si="239"/>
        <v>#REF!</v>
      </c>
      <c r="N1153" s="154" t="e">
        <f t="shared" si="239"/>
        <v>#REF!</v>
      </c>
      <c r="O1153" s="154" t="e">
        <f t="shared" si="239"/>
        <v>#REF!</v>
      </c>
      <c r="P1153" s="154" t="e">
        <f t="shared" si="239"/>
        <v>#REF!</v>
      </c>
      <c r="Q1153" s="154" t="e">
        <f t="shared" si="239"/>
        <v>#REF!</v>
      </c>
      <c r="R1153" s="154" t="e">
        <f t="shared" si="239"/>
        <v>#REF!</v>
      </c>
      <c r="S1153" s="154" t="e">
        <f t="shared" si="239"/>
        <v>#REF!</v>
      </c>
    </row>
    <row r="1154" spans="2:19" s="47" customFormat="1" ht="30" customHeight="1">
      <c r="B1154" s="87" t="s">
        <v>116</v>
      </c>
      <c r="C1154" s="88" t="s">
        <v>110</v>
      </c>
      <c r="D1154" s="88" t="s">
        <v>109</v>
      </c>
      <c r="E1154" s="24"/>
      <c r="F1154" s="51"/>
      <c r="G1154" s="38"/>
      <c r="H1154" s="38"/>
      <c r="I1154" s="19"/>
      <c r="J1154" s="19"/>
      <c r="K1154" s="19"/>
      <c r="L1154" s="19"/>
      <c r="M1154" s="19"/>
      <c r="N1154" s="19"/>
      <c r="O1154" s="19"/>
      <c r="P1154" s="19"/>
      <c r="Q1154" s="19"/>
      <c r="R1154" s="19"/>
      <c r="S1154" s="19"/>
    </row>
    <row r="1155" spans="2:19" s="47" customFormat="1" ht="30" customHeight="1">
      <c r="B1155" s="69" t="s">
        <v>117</v>
      </c>
      <c r="C1155" s="70" t="s">
        <v>110</v>
      </c>
      <c r="D1155" s="70" t="s">
        <v>109</v>
      </c>
      <c r="E1155" s="83" t="s">
        <v>172</v>
      </c>
      <c r="F1155" s="51"/>
      <c r="G1155" s="154" t="e">
        <f t="shared" ref="G1155:S1155" si="240">ROUND(((G934/100*G1045))*10^6,0)</f>
        <v>#REF!</v>
      </c>
      <c r="H1155" s="154" t="e">
        <f t="shared" si="240"/>
        <v>#REF!</v>
      </c>
      <c r="I1155" s="154" t="e">
        <f t="shared" si="240"/>
        <v>#REF!</v>
      </c>
      <c r="J1155" s="154" t="e">
        <f t="shared" si="240"/>
        <v>#REF!</v>
      </c>
      <c r="K1155" s="154" t="e">
        <f t="shared" si="240"/>
        <v>#REF!</v>
      </c>
      <c r="L1155" s="154" t="e">
        <f t="shared" si="240"/>
        <v>#REF!</v>
      </c>
      <c r="M1155" s="154" t="e">
        <f t="shared" si="240"/>
        <v>#REF!</v>
      </c>
      <c r="N1155" s="154" t="e">
        <f t="shared" si="240"/>
        <v>#REF!</v>
      </c>
      <c r="O1155" s="154" t="e">
        <f t="shared" si="240"/>
        <v>#REF!</v>
      </c>
      <c r="P1155" s="154" t="e">
        <f t="shared" si="240"/>
        <v>#REF!</v>
      </c>
      <c r="Q1155" s="154" t="e">
        <f t="shared" si="240"/>
        <v>#REF!</v>
      </c>
      <c r="R1155" s="154" t="e">
        <f t="shared" si="240"/>
        <v>#REF!</v>
      </c>
      <c r="S1155" s="154" t="e">
        <f t="shared" si="240"/>
        <v>#REF!</v>
      </c>
    </row>
    <row r="1156" spans="2:19" s="47" customFormat="1" ht="30" customHeight="1">
      <c r="B1156" s="69" t="s">
        <v>118</v>
      </c>
      <c r="C1156" s="70" t="s">
        <v>110</v>
      </c>
      <c r="D1156" s="70" t="s">
        <v>109</v>
      </c>
      <c r="E1156" s="83" t="s">
        <v>173</v>
      </c>
      <c r="F1156" s="51"/>
      <c r="G1156" s="154" t="e">
        <f t="shared" ref="G1156:S1156" si="241">ROUND(((G935/100*G1046))*10^6,0)</f>
        <v>#REF!</v>
      </c>
      <c r="H1156" s="154" t="e">
        <f t="shared" si="241"/>
        <v>#REF!</v>
      </c>
      <c r="I1156" s="154" t="e">
        <f t="shared" si="241"/>
        <v>#REF!</v>
      </c>
      <c r="J1156" s="154" t="e">
        <f t="shared" si="241"/>
        <v>#REF!</v>
      </c>
      <c r="K1156" s="154" t="e">
        <f t="shared" si="241"/>
        <v>#REF!</v>
      </c>
      <c r="L1156" s="154" t="e">
        <f t="shared" si="241"/>
        <v>#REF!</v>
      </c>
      <c r="M1156" s="154" t="e">
        <f t="shared" si="241"/>
        <v>#REF!</v>
      </c>
      <c r="N1156" s="154" t="e">
        <f t="shared" si="241"/>
        <v>#REF!</v>
      </c>
      <c r="O1156" s="154" t="e">
        <f t="shared" si="241"/>
        <v>#REF!</v>
      </c>
      <c r="P1156" s="154" t="e">
        <f t="shared" si="241"/>
        <v>#REF!</v>
      </c>
      <c r="Q1156" s="154" t="e">
        <f t="shared" si="241"/>
        <v>#REF!</v>
      </c>
      <c r="R1156" s="154" t="e">
        <f t="shared" si="241"/>
        <v>#REF!</v>
      </c>
      <c r="S1156" s="154" t="e">
        <f t="shared" si="241"/>
        <v>#REF!</v>
      </c>
    </row>
    <row r="1157" spans="2:19" s="47" customFormat="1" ht="30" customHeight="1">
      <c r="B1157" s="69" t="s">
        <v>119</v>
      </c>
      <c r="C1157" s="70" t="s">
        <v>110</v>
      </c>
      <c r="D1157" s="70" t="s">
        <v>109</v>
      </c>
      <c r="E1157" s="83" t="s">
        <v>171</v>
      </c>
      <c r="F1157" s="51"/>
      <c r="G1157" s="154" t="e">
        <f t="shared" ref="G1157:S1157" si="242">ROUND(((G936/100*G1047))*10^6,0)</f>
        <v>#REF!</v>
      </c>
      <c r="H1157" s="154" t="e">
        <f t="shared" si="242"/>
        <v>#REF!</v>
      </c>
      <c r="I1157" s="154" t="e">
        <f t="shared" si="242"/>
        <v>#REF!</v>
      </c>
      <c r="J1157" s="154" t="e">
        <f t="shared" si="242"/>
        <v>#REF!</v>
      </c>
      <c r="K1157" s="154" t="e">
        <f t="shared" si="242"/>
        <v>#REF!</v>
      </c>
      <c r="L1157" s="154" t="e">
        <f t="shared" si="242"/>
        <v>#REF!</v>
      </c>
      <c r="M1157" s="154" t="e">
        <f t="shared" si="242"/>
        <v>#REF!</v>
      </c>
      <c r="N1157" s="154" t="e">
        <f t="shared" si="242"/>
        <v>#REF!</v>
      </c>
      <c r="O1157" s="154" t="e">
        <f t="shared" si="242"/>
        <v>#REF!</v>
      </c>
      <c r="P1157" s="154" t="e">
        <f t="shared" si="242"/>
        <v>#REF!</v>
      </c>
      <c r="Q1157" s="154" t="e">
        <f t="shared" si="242"/>
        <v>#REF!</v>
      </c>
      <c r="R1157" s="154" t="e">
        <f t="shared" si="242"/>
        <v>#REF!</v>
      </c>
      <c r="S1157" s="154" t="e">
        <f t="shared" si="242"/>
        <v>#REF!</v>
      </c>
    </row>
    <row r="1158" spans="2:19" s="47" customFormat="1" ht="30" customHeight="1">
      <c r="B1158" s="69" t="s">
        <v>120</v>
      </c>
      <c r="C1158" s="70" t="s">
        <v>110</v>
      </c>
      <c r="D1158" s="70" t="s">
        <v>109</v>
      </c>
      <c r="E1158" s="83" t="s">
        <v>172</v>
      </c>
      <c r="F1158" s="51"/>
      <c r="G1158" s="154" t="e">
        <f t="shared" ref="G1158:S1158" si="243">ROUND(((G937/100*G1048))*10^6,0)</f>
        <v>#REF!</v>
      </c>
      <c r="H1158" s="154" t="e">
        <f t="shared" si="243"/>
        <v>#REF!</v>
      </c>
      <c r="I1158" s="154" t="e">
        <f t="shared" si="243"/>
        <v>#REF!</v>
      </c>
      <c r="J1158" s="154" t="e">
        <f t="shared" si="243"/>
        <v>#REF!</v>
      </c>
      <c r="K1158" s="154" t="e">
        <f t="shared" si="243"/>
        <v>#REF!</v>
      </c>
      <c r="L1158" s="154" t="e">
        <f t="shared" si="243"/>
        <v>#REF!</v>
      </c>
      <c r="M1158" s="154" t="e">
        <f t="shared" si="243"/>
        <v>#REF!</v>
      </c>
      <c r="N1158" s="154" t="e">
        <f t="shared" si="243"/>
        <v>#REF!</v>
      </c>
      <c r="O1158" s="154" t="e">
        <f t="shared" si="243"/>
        <v>#REF!</v>
      </c>
      <c r="P1158" s="154" t="e">
        <f t="shared" si="243"/>
        <v>#REF!</v>
      </c>
      <c r="Q1158" s="154" t="e">
        <f t="shared" si="243"/>
        <v>#REF!</v>
      </c>
      <c r="R1158" s="154" t="e">
        <f t="shared" si="243"/>
        <v>#REF!</v>
      </c>
      <c r="S1158" s="154" t="e">
        <f t="shared" si="243"/>
        <v>#REF!</v>
      </c>
    </row>
    <row r="1159" spans="2:19" s="47" customFormat="1" ht="30" customHeight="1">
      <c r="B1159" s="69" t="s">
        <v>121</v>
      </c>
      <c r="C1159" s="70" t="s">
        <v>110</v>
      </c>
      <c r="D1159" s="70" t="s">
        <v>109</v>
      </c>
      <c r="E1159" s="83" t="s">
        <v>173</v>
      </c>
      <c r="F1159" s="51"/>
      <c r="G1159" s="154" t="e">
        <f t="shared" ref="G1159:S1159" si="244">ROUND(((G938/100*G1049))*10^6,0)</f>
        <v>#REF!</v>
      </c>
      <c r="H1159" s="154" t="e">
        <f t="shared" si="244"/>
        <v>#REF!</v>
      </c>
      <c r="I1159" s="154" t="e">
        <f t="shared" si="244"/>
        <v>#REF!</v>
      </c>
      <c r="J1159" s="154" t="e">
        <f t="shared" si="244"/>
        <v>#REF!</v>
      </c>
      <c r="K1159" s="154" t="e">
        <f t="shared" si="244"/>
        <v>#REF!</v>
      </c>
      <c r="L1159" s="154" t="e">
        <f t="shared" si="244"/>
        <v>#REF!</v>
      </c>
      <c r="M1159" s="154" t="e">
        <f t="shared" si="244"/>
        <v>#REF!</v>
      </c>
      <c r="N1159" s="154" t="e">
        <f t="shared" si="244"/>
        <v>#REF!</v>
      </c>
      <c r="O1159" s="154" t="e">
        <f t="shared" si="244"/>
        <v>#REF!</v>
      </c>
      <c r="P1159" s="154" t="e">
        <f t="shared" si="244"/>
        <v>#REF!</v>
      </c>
      <c r="Q1159" s="154" t="e">
        <f t="shared" si="244"/>
        <v>#REF!</v>
      </c>
      <c r="R1159" s="154" t="e">
        <f t="shared" si="244"/>
        <v>#REF!</v>
      </c>
      <c r="S1159" s="154" t="e">
        <f t="shared" si="244"/>
        <v>#REF!</v>
      </c>
    </row>
    <row r="1160" spans="2:19" s="47" customFormat="1" ht="30" customHeight="1">
      <c r="B1160" s="69" t="s">
        <v>122</v>
      </c>
      <c r="C1160" s="70" t="s">
        <v>110</v>
      </c>
      <c r="D1160" s="70" t="s">
        <v>109</v>
      </c>
      <c r="E1160" s="83" t="s">
        <v>173</v>
      </c>
      <c r="F1160" s="51"/>
      <c r="G1160" s="154" t="e">
        <f t="shared" ref="G1160:S1160" si="245">ROUND(((G939/100*G1050))*10^6,0)</f>
        <v>#REF!</v>
      </c>
      <c r="H1160" s="154" t="e">
        <f t="shared" si="245"/>
        <v>#REF!</v>
      </c>
      <c r="I1160" s="154" t="e">
        <f t="shared" si="245"/>
        <v>#REF!</v>
      </c>
      <c r="J1160" s="154" t="e">
        <f t="shared" si="245"/>
        <v>#REF!</v>
      </c>
      <c r="K1160" s="154" t="e">
        <f t="shared" si="245"/>
        <v>#REF!</v>
      </c>
      <c r="L1160" s="154" t="e">
        <f t="shared" si="245"/>
        <v>#REF!</v>
      </c>
      <c r="M1160" s="154" t="e">
        <f t="shared" si="245"/>
        <v>#REF!</v>
      </c>
      <c r="N1160" s="154" t="e">
        <f t="shared" si="245"/>
        <v>#REF!</v>
      </c>
      <c r="O1160" s="154" t="e">
        <f t="shared" si="245"/>
        <v>#REF!</v>
      </c>
      <c r="P1160" s="154" t="e">
        <f t="shared" si="245"/>
        <v>#REF!</v>
      </c>
      <c r="Q1160" s="154" t="e">
        <f t="shared" si="245"/>
        <v>#REF!</v>
      </c>
      <c r="R1160" s="154" t="e">
        <f t="shared" si="245"/>
        <v>#REF!</v>
      </c>
      <c r="S1160" s="154" t="e">
        <f t="shared" si="245"/>
        <v>#REF!</v>
      </c>
    </row>
    <row r="1161" spans="2:19" s="47" customFormat="1" ht="30" customHeight="1">
      <c r="B1161" s="69" t="s">
        <v>123</v>
      </c>
      <c r="C1161" s="70" t="s">
        <v>110</v>
      </c>
      <c r="D1161" s="70" t="s">
        <v>109</v>
      </c>
      <c r="E1161" s="83" t="s">
        <v>171</v>
      </c>
      <c r="F1161" s="51"/>
      <c r="G1161" s="154" t="e">
        <f t="shared" ref="G1161:S1161" si="246">ROUND(((G940/100*G1051))*10^6,0)</f>
        <v>#REF!</v>
      </c>
      <c r="H1161" s="154" t="e">
        <f t="shared" si="246"/>
        <v>#REF!</v>
      </c>
      <c r="I1161" s="154" t="e">
        <f t="shared" si="246"/>
        <v>#REF!</v>
      </c>
      <c r="J1161" s="154" t="e">
        <f t="shared" si="246"/>
        <v>#REF!</v>
      </c>
      <c r="K1161" s="154" t="e">
        <f t="shared" si="246"/>
        <v>#REF!</v>
      </c>
      <c r="L1161" s="154" t="e">
        <f t="shared" si="246"/>
        <v>#REF!</v>
      </c>
      <c r="M1161" s="154" t="e">
        <f t="shared" si="246"/>
        <v>#REF!</v>
      </c>
      <c r="N1161" s="154" t="e">
        <f t="shared" si="246"/>
        <v>#REF!</v>
      </c>
      <c r="O1161" s="154" t="e">
        <f t="shared" si="246"/>
        <v>#REF!</v>
      </c>
      <c r="P1161" s="154" t="e">
        <f t="shared" si="246"/>
        <v>#REF!</v>
      </c>
      <c r="Q1161" s="154" t="e">
        <f t="shared" si="246"/>
        <v>#REF!</v>
      </c>
      <c r="R1161" s="154" t="e">
        <f t="shared" si="246"/>
        <v>#REF!</v>
      </c>
      <c r="S1161" s="154" t="e">
        <f t="shared" si="246"/>
        <v>#REF!</v>
      </c>
    </row>
    <row r="1162" spans="2:19" s="47" customFormat="1" ht="30" customHeight="1">
      <c r="B1162" s="69" t="s">
        <v>124</v>
      </c>
      <c r="C1162" s="70" t="s">
        <v>110</v>
      </c>
      <c r="D1162" s="70" t="s">
        <v>109</v>
      </c>
      <c r="E1162" s="83" t="s">
        <v>174</v>
      </c>
      <c r="F1162" s="51"/>
      <c r="G1162" s="154" t="e">
        <f t="shared" ref="G1162:S1162" si="247">ROUND(((G941/100*G1052))*10^6,0)</f>
        <v>#REF!</v>
      </c>
      <c r="H1162" s="154" t="e">
        <f t="shared" si="247"/>
        <v>#REF!</v>
      </c>
      <c r="I1162" s="154" t="e">
        <f t="shared" si="247"/>
        <v>#REF!</v>
      </c>
      <c r="J1162" s="154" t="e">
        <f t="shared" si="247"/>
        <v>#REF!</v>
      </c>
      <c r="K1162" s="154" t="e">
        <f t="shared" si="247"/>
        <v>#REF!</v>
      </c>
      <c r="L1162" s="154" t="e">
        <f t="shared" si="247"/>
        <v>#REF!</v>
      </c>
      <c r="M1162" s="154" t="e">
        <f t="shared" si="247"/>
        <v>#REF!</v>
      </c>
      <c r="N1162" s="154" t="e">
        <f t="shared" si="247"/>
        <v>#REF!</v>
      </c>
      <c r="O1162" s="154" t="e">
        <f t="shared" si="247"/>
        <v>#REF!</v>
      </c>
      <c r="P1162" s="154" t="e">
        <f t="shared" si="247"/>
        <v>#REF!</v>
      </c>
      <c r="Q1162" s="154" t="e">
        <f t="shared" si="247"/>
        <v>#REF!</v>
      </c>
      <c r="R1162" s="154" t="e">
        <f t="shared" si="247"/>
        <v>#REF!</v>
      </c>
      <c r="S1162" s="154" t="e">
        <f t="shared" si="247"/>
        <v>#REF!</v>
      </c>
    </row>
    <row r="1163" spans="2:19" s="47" customFormat="1" ht="30" customHeight="1">
      <c r="B1163" s="69" t="s">
        <v>125</v>
      </c>
      <c r="C1163" s="70" t="s">
        <v>110</v>
      </c>
      <c r="D1163" s="70" t="s">
        <v>111</v>
      </c>
      <c r="E1163" s="83" t="s">
        <v>175</v>
      </c>
      <c r="F1163" s="51"/>
      <c r="G1163" s="154" t="e">
        <f t="shared" ref="G1163:S1163" si="248">ROUND(((G942/100*G1053))*10^6,0)</f>
        <v>#REF!</v>
      </c>
      <c r="H1163" s="154" t="e">
        <f t="shared" si="248"/>
        <v>#REF!</v>
      </c>
      <c r="I1163" s="154" t="e">
        <f t="shared" si="248"/>
        <v>#REF!</v>
      </c>
      <c r="J1163" s="154" t="e">
        <f t="shared" si="248"/>
        <v>#REF!</v>
      </c>
      <c r="K1163" s="154" t="e">
        <f t="shared" si="248"/>
        <v>#REF!</v>
      </c>
      <c r="L1163" s="154" t="e">
        <f t="shared" si="248"/>
        <v>#REF!</v>
      </c>
      <c r="M1163" s="154" t="e">
        <f t="shared" si="248"/>
        <v>#REF!</v>
      </c>
      <c r="N1163" s="154" t="e">
        <f t="shared" si="248"/>
        <v>#REF!</v>
      </c>
      <c r="O1163" s="154" t="e">
        <f>ROUND(((O942/100*O1053))*10^6,0)</f>
        <v>#REF!</v>
      </c>
      <c r="P1163" s="154" t="e">
        <f t="shared" si="248"/>
        <v>#REF!</v>
      </c>
      <c r="Q1163" s="154" t="e">
        <f t="shared" si="248"/>
        <v>#REF!</v>
      </c>
      <c r="R1163" s="154" t="e">
        <f t="shared" si="248"/>
        <v>#REF!</v>
      </c>
      <c r="S1163" s="154" t="e">
        <f t="shared" si="248"/>
        <v>#REF!</v>
      </c>
    </row>
    <row r="1164" spans="2:19" s="47" customFormat="1" ht="30" customHeight="1">
      <c r="B1164" s="69" t="s">
        <v>126</v>
      </c>
      <c r="C1164" s="70" t="s">
        <v>110</v>
      </c>
      <c r="D1164" s="70" t="s">
        <v>111</v>
      </c>
      <c r="E1164" s="83" t="s">
        <v>175</v>
      </c>
      <c r="F1164" s="51"/>
      <c r="G1164" s="154" t="e">
        <f t="shared" ref="G1164:S1164" si="249">ROUND(((G943/100*G1054))*10^6,0)</f>
        <v>#REF!</v>
      </c>
      <c r="H1164" s="154" t="e">
        <f t="shared" si="249"/>
        <v>#REF!</v>
      </c>
      <c r="I1164" s="154" t="e">
        <f t="shared" si="249"/>
        <v>#REF!</v>
      </c>
      <c r="J1164" s="154" t="e">
        <f t="shared" si="249"/>
        <v>#REF!</v>
      </c>
      <c r="K1164" s="154" t="e">
        <f t="shared" si="249"/>
        <v>#REF!</v>
      </c>
      <c r="L1164" s="154" t="e">
        <f t="shared" si="249"/>
        <v>#REF!</v>
      </c>
      <c r="M1164" s="154" t="e">
        <f t="shared" si="249"/>
        <v>#REF!</v>
      </c>
      <c r="N1164" s="154" t="e">
        <f t="shared" si="249"/>
        <v>#REF!</v>
      </c>
      <c r="O1164" s="154" t="e">
        <f t="shared" si="249"/>
        <v>#REF!</v>
      </c>
      <c r="P1164" s="154" t="e">
        <f t="shared" si="249"/>
        <v>#REF!</v>
      </c>
      <c r="Q1164" s="154" t="e">
        <f t="shared" si="249"/>
        <v>#REF!</v>
      </c>
      <c r="R1164" s="154" t="e">
        <f t="shared" si="249"/>
        <v>#REF!</v>
      </c>
      <c r="S1164" s="154" t="e">
        <f t="shared" si="249"/>
        <v>#REF!</v>
      </c>
    </row>
    <row r="1165" spans="2:19" s="47" customFormat="1" ht="30" customHeight="1">
      <c r="B1165" s="69" t="s">
        <v>127</v>
      </c>
      <c r="C1165" s="70" t="s">
        <v>110</v>
      </c>
      <c r="D1165" s="70" t="s">
        <v>111</v>
      </c>
      <c r="E1165" s="83" t="s">
        <v>176</v>
      </c>
      <c r="F1165" s="51"/>
      <c r="G1165" s="154" t="e">
        <f t="shared" ref="G1165:S1165" si="250">ROUND(((G944/100*G1055))*10^6,0)</f>
        <v>#REF!</v>
      </c>
      <c r="H1165" s="154" t="e">
        <f t="shared" si="250"/>
        <v>#REF!</v>
      </c>
      <c r="I1165" s="154" t="e">
        <f t="shared" si="250"/>
        <v>#REF!</v>
      </c>
      <c r="J1165" s="154" t="e">
        <f t="shared" si="250"/>
        <v>#REF!</v>
      </c>
      <c r="K1165" s="154" t="e">
        <f t="shared" si="250"/>
        <v>#REF!</v>
      </c>
      <c r="L1165" s="154" t="e">
        <f t="shared" si="250"/>
        <v>#REF!</v>
      </c>
      <c r="M1165" s="154" t="e">
        <f t="shared" si="250"/>
        <v>#REF!</v>
      </c>
      <c r="N1165" s="154" t="e">
        <f t="shared" si="250"/>
        <v>#REF!</v>
      </c>
      <c r="O1165" s="154" t="e">
        <f t="shared" si="250"/>
        <v>#REF!</v>
      </c>
      <c r="P1165" s="154" t="e">
        <f t="shared" si="250"/>
        <v>#REF!</v>
      </c>
      <c r="Q1165" s="154" t="e">
        <f t="shared" si="250"/>
        <v>#REF!</v>
      </c>
      <c r="R1165" s="154" t="e">
        <f t="shared" si="250"/>
        <v>#REF!</v>
      </c>
      <c r="S1165" s="154" t="e">
        <f t="shared" si="250"/>
        <v>#REF!</v>
      </c>
    </row>
    <row r="1166" spans="2:19" s="47" customFormat="1" ht="30" customHeight="1">
      <c r="B1166" s="69" t="s">
        <v>128</v>
      </c>
      <c r="C1166" s="70" t="s">
        <v>110</v>
      </c>
      <c r="D1166" s="70" t="s">
        <v>111</v>
      </c>
      <c r="E1166" s="83" t="s">
        <v>177</v>
      </c>
      <c r="F1166" s="51"/>
      <c r="G1166" s="154" t="e">
        <f t="shared" ref="G1166:S1166" si="251">ROUND(((G945/100*G1056))*10^6,0)</f>
        <v>#REF!</v>
      </c>
      <c r="H1166" s="154" t="e">
        <f t="shared" si="251"/>
        <v>#REF!</v>
      </c>
      <c r="I1166" s="154" t="e">
        <f t="shared" si="251"/>
        <v>#REF!</v>
      </c>
      <c r="J1166" s="154" t="e">
        <f t="shared" si="251"/>
        <v>#REF!</v>
      </c>
      <c r="K1166" s="154" t="e">
        <f t="shared" si="251"/>
        <v>#REF!</v>
      </c>
      <c r="L1166" s="154" t="e">
        <f t="shared" si="251"/>
        <v>#REF!</v>
      </c>
      <c r="M1166" s="154" t="e">
        <f t="shared" si="251"/>
        <v>#REF!</v>
      </c>
      <c r="N1166" s="154" t="e">
        <f t="shared" si="251"/>
        <v>#REF!</v>
      </c>
      <c r="O1166" s="154" t="e">
        <f t="shared" si="251"/>
        <v>#REF!</v>
      </c>
      <c r="P1166" s="154" t="e">
        <f t="shared" si="251"/>
        <v>#REF!</v>
      </c>
      <c r="Q1166" s="154" t="e">
        <f t="shared" si="251"/>
        <v>#REF!</v>
      </c>
      <c r="R1166" s="154" t="e">
        <f t="shared" si="251"/>
        <v>#REF!</v>
      </c>
      <c r="S1166" s="154" t="e">
        <f t="shared" si="251"/>
        <v>#REF!</v>
      </c>
    </row>
    <row r="1167" spans="2:19" s="47" customFormat="1" ht="30" customHeight="1">
      <c r="B1167" s="69" t="s">
        <v>129</v>
      </c>
      <c r="C1167" s="70" t="s">
        <v>110</v>
      </c>
      <c r="D1167" s="70" t="s">
        <v>111</v>
      </c>
      <c r="E1167" s="83" t="s">
        <v>178</v>
      </c>
      <c r="F1167" s="51"/>
      <c r="G1167" s="154" t="e">
        <f t="shared" ref="G1167:S1167" si="252">ROUND(((G946/100*G1057))*10^6,0)</f>
        <v>#REF!</v>
      </c>
      <c r="H1167" s="154" t="e">
        <f t="shared" si="252"/>
        <v>#REF!</v>
      </c>
      <c r="I1167" s="154" t="e">
        <f t="shared" si="252"/>
        <v>#REF!</v>
      </c>
      <c r="J1167" s="154" t="e">
        <f t="shared" si="252"/>
        <v>#REF!</v>
      </c>
      <c r="K1167" s="154" t="e">
        <f t="shared" si="252"/>
        <v>#REF!</v>
      </c>
      <c r="L1167" s="154" t="e">
        <f t="shared" si="252"/>
        <v>#REF!</v>
      </c>
      <c r="M1167" s="154" t="e">
        <f t="shared" si="252"/>
        <v>#REF!</v>
      </c>
      <c r="N1167" s="154" t="e">
        <f t="shared" si="252"/>
        <v>#REF!</v>
      </c>
      <c r="O1167" s="154" t="e">
        <f t="shared" si="252"/>
        <v>#REF!</v>
      </c>
      <c r="P1167" s="154" t="e">
        <f t="shared" si="252"/>
        <v>#REF!</v>
      </c>
      <c r="Q1167" s="154" t="e">
        <f t="shared" si="252"/>
        <v>#REF!</v>
      </c>
      <c r="R1167" s="154" t="e">
        <f t="shared" si="252"/>
        <v>#REF!</v>
      </c>
      <c r="S1167" s="154" t="e">
        <f t="shared" si="252"/>
        <v>#REF!</v>
      </c>
    </row>
    <row r="1168" spans="2:19" s="47" customFormat="1" ht="30" customHeight="1">
      <c r="B1168" s="69" t="s">
        <v>130</v>
      </c>
      <c r="C1168" s="70" t="s">
        <v>110</v>
      </c>
      <c r="D1168" s="70" t="s">
        <v>111</v>
      </c>
      <c r="E1168" s="83" t="s">
        <v>175</v>
      </c>
      <c r="F1168" s="51"/>
      <c r="G1168" s="154" t="e">
        <f t="shared" ref="G1168:S1168" si="253">ROUND(((G947/100*G1058))*10^6,0)</f>
        <v>#REF!</v>
      </c>
      <c r="H1168" s="154" t="e">
        <f t="shared" si="253"/>
        <v>#REF!</v>
      </c>
      <c r="I1168" s="154" t="e">
        <f t="shared" si="253"/>
        <v>#REF!</v>
      </c>
      <c r="J1168" s="154" t="e">
        <f t="shared" si="253"/>
        <v>#REF!</v>
      </c>
      <c r="K1168" s="154" t="e">
        <f t="shared" si="253"/>
        <v>#REF!</v>
      </c>
      <c r="L1168" s="154" t="e">
        <f t="shared" si="253"/>
        <v>#REF!</v>
      </c>
      <c r="M1168" s="154" t="e">
        <f t="shared" si="253"/>
        <v>#REF!</v>
      </c>
      <c r="N1168" s="154" t="e">
        <f t="shared" si="253"/>
        <v>#REF!</v>
      </c>
      <c r="O1168" s="154" t="e">
        <f t="shared" si="253"/>
        <v>#REF!</v>
      </c>
      <c r="P1168" s="154" t="e">
        <f t="shared" si="253"/>
        <v>#REF!</v>
      </c>
      <c r="Q1168" s="154" t="e">
        <f t="shared" si="253"/>
        <v>#REF!</v>
      </c>
      <c r="R1168" s="154" t="e">
        <f t="shared" si="253"/>
        <v>#REF!</v>
      </c>
      <c r="S1168" s="154" t="e">
        <f t="shared" si="253"/>
        <v>#REF!</v>
      </c>
    </row>
    <row r="1169" spans="2:19" s="47" customFormat="1" ht="30" customHeight="1">
      <c r="B1169" s="69" t="s">
        <v>131</v>
      </c>
      <c r="C1169" s="70" t="s">
        <v>110</v>
      </c>
      <c r="D1169" s="70" t="s">
        <v>111</v>
      </c>
      <c r="E1169" s="83" t="s">
        <v>176</v>
      </c>
      <c r="F1169" s="51"/>
      <c r="G1169" s="154" t="e">
        <f t="shared" ref="G1169:S1169" si="254">ROUND(((G948/100*G1059))*10^6,0)</f>
        <v>#REF!</v>
      </c>
      <c r="H1169" s="154" t="e">
        <f t="shared" si="254"/>
        <v>#REF!</v>
      </c>
      <c r="I1169" s="154" t="e">
        <f t="shared" si="254"/>
        <v>#REF!</v>
      </c>
      <c r="J1169" s="154" t="e">
        <f t="shared" si="254"/>
        <v>#REF!</v>
      </c>
      <c r="K1169" s="154" t="e">
        <f t="shared" si="254"/>
        <v>#REF!</v>
      </c>
      <c r="L1169" s="154" t="e">
        <f t="shared" si="254"/>
        <v>#REF!</v>
      </c>
      <c r="M1169" s="154" t="e">
        <f t="shared" si="254"/>
        <v>#REF!</v>
      </c>
      <c r="N1169" s="154" t="e">
        <f t="shared" si="254"/>
        <v>#REF!</v>
      </c>
      <c r="O1169" s="154" t="e">
        <f t="shared" si="254"/>
        <v>#REF!</v>
      </c>
      <c r="P1169" s="154" t="e">
        <f t="shared" si="254"/>
        <v>#REF!</v>
      </c>
      <c r="Q1169" s="154" t="e">
        <f t="shared" si="254"/>
        <v>#REF!</v>
      </c>
      <c r="R1169" s="154" t="e">
        <f t="shared" si="254"/>
        <v>#REF!</v>
      </c>
      <c r="S1169" s="154" t="e">
        <f t="shared" si="254"/>
        <v>#REF!</v>
      </c>
    </row>
    <row r="1170" spans="2:19" s="47" customFormat="1" ht="30" customHeight="1">
      <c r="B1170" s="69" t="s">
        <v>132</v>
      </c>
      <c r="C1170" s="70" t="s">
        <v>110</v>
      </c>
      <c r="D1170" s="70" t="s">
        <v>111</v>
      </c>
      <c r="E1170" s="83" t="s">
        <v>176</v>
      </c>
      <c r="F1170" s="51"/>
      <c r="G1170" s="154" t="e">
        <f t="shared" ref="G1170:S1170" si="255">ROUND(((G949/100*G1060))*10^6,0)</f>
        <v>#REF!</v>
      </c>
      <c r="H1170" s="154" t="e">
        <f t="shared" si="255"/>
        <v>#REF!</v>
      </c>
      <c r="I1170" s="154" t="e">
        <f t="shared" si="255"/>
        <v>#REF!</v>
      </c>
      <c r="J1170" s="154" t="e">
        <f t="shared" si="255"/>
        <v>#REF!</v>
      </c>
      <c r="K1170" s="154" t="e">
        <f t="shared" si="255"/>
        <v>#REF!</v>
      </c>
      <c r="L1170" s="154" t="e">
        <f t="shared" si="255"/>
        <v>#REF!</v>
      </c>
      <c r="M1170" s="154" t="e">
        <f t="shared" si="255"/>
        <v>#REF!</v>
      </c>
      <c r="N1170" s="154" t="e">
        <f t="shared" si="255"/>
        <v>#REF!</v>
      </c>
      <c r="O1170" s="154" t="e">
        <f t="shared" si="255"/>
        <v>#REF!</v>
      </c>
      <c r="P1170" s="154" t="e">
        <f t="shared" si="255"/>
        <v>#REF!</v>
      </c>
      <c r="Q1170" s="154" t="e">
        <f t="shared" si="255"/>
        <v>#REF!</v>
      </c>
      <c r="R1170" s="154" t="e">
        <f t="shared" si="255"/>
        <v>#REF!</v>
      </c>
      <c r="S1170" s="154" t="e">
        <f t="shared" si="255"/>
        <v>#REF!</v>
      </c>
    </row>
    <row r="1171" spans="2:19" s="47" customFormat="1" ht="30" customHeight="1">
      <c r="B1171" s="69" t="s">
        <v>133</v>
      </c>
      <c r="C1171" s="70" t="s">
        <v>110</v>
      </c>
      <c r="D1171" s="70" t="s">
        <v>111</v>
      </c>
      <c r="E1171" s="83" t="s">
        <v>177</v>
      </c>
      <c r="F1171" s="51"/>
      <c r="G1171" s="154" t="e">
        <f t="shared" ref="G1171:S1171" si="256">ROUND(((G950/100*G1061))*10^6,0)</f>
        <v>#REF!</v>
      </c>
      <c r="H1171" s="154" t="e">
        <f t="shared" si="256"/>
        <v>#REF!</v>
      </c>
      <c r="I1171" s="154" t="e">
        <f t="shared" si="256"/>
        <v>#REF!</v>
      </c>
      <c r="J1171" s="154" t="e">
        <f t="shared" si="256"/>
        <v>#REF!</v>
      </c>
      <c r="K1171" s="154" t="e">
        <f t="shared" si="256"/>
        <v>#REF!</v>
      </c>
      <c r="L1171" s="154" t="e">
        <f t="shared" si="256"/>
        <v>#REF!</v>
      </c>
      <c r="M1171" s="154" t="e">
        <f t="shared" si="256"/>
        <v>#REF!</v>
      </c>
      <c r="N1171" s="154" t="e">
        <f t="shared" si="256"/>
        <v>#REF!</v>
      </c>
      <c r="O1171" s="154" t="e">
        <f t="shared" si="256"/>
        <v>#REF!</v>
      </c>
      <c r="P1171" s="154" t="e">
        <f t="shared" si="256"/>
        <v>#REF!</v>
      </c>
      <c r="Q1171" s="154" t="e">
        <f t="shared" si="256"/>
        <v>#REF!</v>
      </c>
      <c r="R1171" s="154" t="e">
        <f t="shared" si="256"/>
        <v>#REF!</v>
      </c>
      <c r="S1171" s="154" t="e">
        <f t="shared" si="256"/>
        <v>#REF!</v>
      </c>
    </row>
    <row r="1172" spans="2:19" s="47" customFormat="1" ht="30" customHeight="1">
      <c r="B1172" s="69" t="s">
        <v>134</v>
      </c>
      <c r="C1172" s="70" t="s">
        <v>110</v>
      </c>
      <c r="D1172" s="70" t="s">
        <v>111</v>
      </c>
      <c r="E1172" s="83" t="s">
        <v>176</v>
      </c>
      <c r="F1172" s="51"/>
      <c r="G1172" s="154" t="e">
        <f t="shared" ref="G1172:S1172" si="257">ROUND(((G951/100*G1062))*10^6,0)</f>
        <v>#REF!</v>
      </c>
      <c r="H1172" s="154" t="e">
        <f t="shared" si="257"/>
        <v>#REF!</v>
      </c>
      <c r="I1172" s="154" t="e">
        <f t="shared" si="257"/>
        <v>#REF!</v>
      </c>
      <c r="J1172" s="154" t="e">
        <f t="shared" si="257"/>
        <v>#REF!</v>
      </c>
      <c r="K1172" s="154" t="e">
        <f t="shared" si="257"/>
        <v>#REF!</v>
      </c>
      <c r="L1172" s="154" t="e">
        <f t="shared" si="257"/>
        <v>#REF!</v>
      </c>
      <c r="M1172" s="154" t="e">
        <f t="shared" si="257"/>
        <v>#REF!</v>
      </c>
      <c r="N1172" s="154" t="e">
        <f t="shared" si="257"/>
        <v>#REF!</v>
      </c>
      <c r="O1172" s="154" t="e">
        <f t="shared" si="257"/>
        <v>#REF!</v>
      </c>
      <c r="P1172" s="154" t="e">
        <f t="shared" si="257"/>
        <v>#REF!</v>
      </c>
      <c r="Q1172" s="154" t="e">
        <f t="shared" si="257"/>
        <v>#REF!</v>
      </c>
      <c r="R1172" s="154" t="e">
        <f t="shared" si="257"/>
        <v>#REF!</v>
      </c>
      <c r="S1172" s="154" t="e">
        <f t="shared" si="257"/>
        <v>#REF!</v>
      </c>
    </row>
    <row r="1173" spans="2:19" s="47" customFormat="1" ht="30" customHeight="1">
      <c r="B1173" s="69" t="s">
        <v>135</v>
      </c>
      <c r="C1173" s="70" t="s">
        <v>110</v>
      </c>
      <c r="D1173" s="70" t="s">
        <v>111</v>
      </c>
      <c r="E1173" s="83" t="s">
        <v>175</v>
      </c>
      <c r="F1173" s="51"/>
      <c r="G1173" s="154" t="e">
        <f t="shared" ref="G1173:S1173" si="258">ROUND(((G952/100*G1063))*10^6,0)</f>
        <v>#REF!</v>
      </c>
      <c r="H1173" s="154" t="e">
        <f t="shared" si="258"/>
        <v>#REF!</v>
      </c>
      <c r="I1173" s="154" t="e">
        <f t="shared" si="258"/>
        <v>#REF!</v>
      </c>
      <c r="J1173" s="154" t="e">
        <f t="shared" si="258"/>
        <v>#REF!</v>
      </c>
      <c r="K1173" s="154" t="e">
        <f t="shared" si="258"/>
        <v>#REF!</v>
      </c>
      <c r="L1173" s="154" t="e">
        <f t="shared" si="258"/>
        <v>#REF!</v>
      </c>
      <c r="M1173" s="154" t="e">
        <f t="shared" si="258"/>
        <v>#REF!</v>
      </c>
      <c r="N1173" s="154" t="e">
        <f t="shared" si="258"/>
        <v>#REF!</v>
      </c>
      <c r="O1173" s="154" t="e">
        <f t="shared" si="258"/>
        <v>#REF!</v>
      </c>
      <c r="P1173" s="154" t="e">
        <f t="shared" si="258"/>
        <v>#REF!</v>
      </c>
      <c r="Q1173" s="154" t="e">
        <f t="shared" si="258"/>
        <v>#REF!</v>
      </c>
      <c r="R1173" s="154" t="e">
        <f t="shared" si="258"/>
        <v>#REF!</v>
      </c>
      <c r="S1173" s="154" t="e">
        <f t="shared" si="258"/>
        <v>#REF!</v>
      </c>
    </row>
    <row r="1174" spans="2:19" s="47" customFormat="1" ht="30" customHeight="1">
      <c r="B1174" s="69" t="s">
        <v>136</v>
      </c>
      <c r="C1174" s="70" t="s">
        <v>110</v>
      </c>
      <c r="D1174" s="70" t="s">
        <v>111</v>
      </c>
      <c r="E1174" s="83" t="s">
        <v>175</v>
      </c>
      <c r="F1174" s="51"/>
      <c r="G1174" s="154" t="e">
        <f t="shared" ref="G1174:S1174" si="259">ROUND(((G953/100*G1064))*10^6,0)</f>
        <v>#REF!</v>
      </c>
      <c r="H1174" s="154" t="e">
        <f t="shared" si="259"/>
        <v>#REF!</v>
      </c>
      <c r="I1174" s="154" t="e">
        <f t="shared" si="259"/>
        <v>#REF!</v>
      </c>
      <c r="J1174" s="154" t="e">
        <f t="shared" si="259"/>
        <v>#REF!</v>
      </c>
      <c r="K1174" s="154" t="e">
        <f t="shared" si="259"/>
        <v>#REF!</v>
      </c>
      <c r="L1174" s="154" t="e">
        <f t="shared" si="259"/>
        <v>#REF!</v>
      </c>
      <c r="M1174" s="154" t="e">
        <f t="shared" si="259"/>
        <v>#REF!</v>
      </c>
      <c r="N1174" s="154" t="e">
        <f t="shared" si="259"/>
        <v>#REF!</v>
      </c>
      <c r="O1174" s="154" t="e">
        <f t="shared" si="259"/>
        <v>#REF!</v>
      </c>
      <c r="P1174" s="154" t="e">
        <f t="shared" si="259"/>
        <v>#REF!</v>
      </c>
      <c r="Q1174" s="154" t="e">
        <f t="shared" si="259"/>
        <v>#REF!</v>
      </c>
      <c r="R1174" s="154" t="e">
        <f t="shared" si="259"/>
        <v>#REF!</v>
      </c>
      <c r="S1174" s="154" t="e">
        <f t="shared" si="259"/>
        <v>#REF!</v>
      </c>
    </row>
    <row r="1175" spans="2:19" s="47" customFormat="1" ht="30" customHeight="1">
      <c r="B1175" s="69" t="s">
        <v>137</v>
      </c>
      <c r="C1175" s="70" t="s">
        <v>110</v>
      </c>
      <c r="D1175" s="70" t="s">
        <v>111</v>
      </c>
      <c r="E1175" s="83" t="s">
        <v>176</v>
      </c>
      <c r="F1175" s="51"/>
      <c r="G1175" s="154" t="e">
        <f t="shared" ref="G1175:S1175" si="260">ROUND(((G954/100*G1065))*10^6,0)</f>
        <v>#REF!</v>
      </c>
      <c r="H1175" s="154" t="e">
        <f t="shared" si="260"/>
        <v>#REF!</v>
      </c>
      <c r="I1175" s="154" t="e">
        <f t="shared" si="260"/>
        <v>#REF!</v>
      </c>
      <c r="J1175" s="154" t="e">
        <f t="shared" si="260"/>
        <v>#REF!</v>
      </c>
      <c r="K1175" s="154" t="e">
        <f t="shared" si="260"/>
        <v>#REF!</v>
      </c>
      <c r="L1175" s="154" t="e">
        <f t="shared" si="260"/>
        <v>#REF!</v>
      </c>
      <c r="M1175" s="154" t="e">
        <f t="shared" si="260"/>
        <v>#REF!</v>
      </c>
      <c r="N1175" s="154" t="e">
        <f t="shared" si="260"/>
        <v>#REF!</v>
      </c>
      <c r="O1175" s="154" t="e">
        <f t="shared" si="260"/>
        <v>#REF!</v>
      </c>
      <c r="P1175" s="154" t="e">
        <f t="shared" si="260"/>
        <v>#REF!</v>
      </c>
      <c r="Q1175" s="154" t="e">
        <f t="shared" si="260"/>
        <v>#REF!</v>
      </c>
      <c r="R1175" s="154" t="e">
        <f t="shared" si="260"/>
        <v>#REF!</v>
      </c>
      <c r="S1175" s="154" t="e">
        <f t="shared" si="260"/>
        <v>#REF!</v>
      </c>
    </row>
    <row r="1176" spans="2:19" s="47" customFormat="1" ht="30" customHeight="1">
      <c r="B1176" s="69" t="s">
        <v>138</v>
      </c>
      <c r="C1176" s="70" t="s">
        <v>115</v>
      </c>
      <c r="D1176" s="70" t="s">
        <v>112</v>
      </c>
      <c r="E1176" s="83" t="s">
        <v>179</v>
      </c>
      <c r="F1176" s="51"/>
      <c r="G1176" s="154" t="e">
        <f t="shared" ref="G1176:S1176" si="261">ROUND(((G955/100*G1066))*10^6,0)</f>
        <v>#REF!</v>
      </c>
      <c r="H1176" s="154" t="e">
        <f t="shared" si="261"/>
        <v>#REF!</v>
      </c>
      <c r="I1176" s="154" t="e">
        <f t="shared" si="261"/>
        <v>#REF!</v>
      </c>
      <c r="J1176" s="154" t="e">
        <f t="shared" si="261"/>
        <v>#REF!</v>
      </c>
      <c r="K1176" s="154" t="e">
        <f t="shared" si="261"/>
        <v>#REF!</v>
      </c>
      <c r="L1176" s="154" t="e">
        <f t="shared" si="261"/>
        <v>#REF!</v>
      </c>
      <c r="M1176" s="154" t="e">
        <f t="shared" si="261"/>
        <v>#REF!</v>
      </c>
      <c r="N1176" s="154" t="e">
        <f t="shared" si="261"/>
        <v>#REF!</v>
      </c>
      <c r="O1176" s="154" t="e">
        <f t="shared" si="261"/>
        <v>#REF!</v>
      </c>
      <c r="P1176" s="154" t="e">
        <f t="shared" si="261"/>
        <v>#REF!</v>
      </c>
      <c r="Q1176" s="154" t="e">
        <f t="shared" si="261"/>
        <v>#REF!</v>
      </c>
      <c r="R1176" s="154" t="e">
        <f t="shared" si="261"/>
        <v>#REF!</v>
      </c>
      <c r="S1176" s="154" t="e">
        <f t="shared" si="261"/>
        <v>#REF!</v>
      </c>
    </row>
    <row r="1177" spans="2:19" s="47" customFormat="1" ht="30" customHeight="1">
      <c r="B1177" s="69" t="s">
        <v>139</v>
      </c>
      <c r="C1177" s="70" t="s">
        <v>115</v>
      </c>
      <c r="D1177" s="70" t="s">
        <v>112</v>
      </c>
      <c r="E1177" s="83" t="s">
        <v>179</v>
      </c>
      <c r="F1177" s="51"/>
      <c r="G1177" s="154" t="e">
        <f t="shared" ref="G1177:S1177" si="262">ROUND(((G956/100*G1067))*10^6,0)</f>
        <v>#REF!</v>
      </c>
      <c r="H1177" s="154" t="e">
        <f t="shared" si="262"/>
        <v>#REF!</v>
      </c>
      <c r="I1177" s="154" t="e">
        <f t="shared" si="262"/>
        <v>#REF!</v>
      </c>
      <c r="J1177" s="154" t="e">
        <f t="shared" si="262"/>
        <v>#REF!</v>
      </c>
      <c r="K1177" s="154" t="e">
        <f t="shared" si="262"/>
        <v>#REF!</v>
      </c>
      <c r="L1177" s="154" t="e">
        <f t="shared" si="262"/>
        <v>#REF!</v>
      </c>
      <c r="M1177" s="154" t="e">
        <f t="shared" si="262"/>
        <v>#REF!</v>
      </c>
      <c r="N1177" s="154" t="e">
        <f t="shared" si="262"/>
        <v>#REF!</v>
      </c>
      <c r="O1177" s="154" t="e">
        <f t="shared" si="262"/>
        <v>#REF!</v>
      </c>
      <c r="P1177" s="154" t="e">
        <f t="shared" si="262"/>
        <v>#REF!</v>
      </c>
      <c r="Q1177" s="154" t="e">
        <f t="shared" si="262"/>
        <v>#REF!</v>
      </c>
      <c r="R1177" s="154" t="e">
        <f t="shared" si="262"/>
        <v>#REF!</v>
      </c>
      <c r="S1177" s="154" t="e">
        <f t="shared" si="262"/>
        <v>#REF!</v>
      </c>
    </row>
    <row r="1178" spans="2:19" s="47" customFormat="1" ht="30" customHeight="1">
      <c r="B1178" s="69" t="s">
        <v>140</v>
      </c>
      <c r="C1178" s="70" t="s">
        <v>115</v>
      </c>
      <c r="D1178" s="70" t="s">
        <v>112</v>
      </c>
      <c r="E1178" s="83" t="s">
        <v>180</v>
      </c>
      <c r="F1178" s="51"/>
      <c r="G1178" s="154" t="e">
        <f t="shared" ref="G1178:S1178" si="263">ROUND(((G957/100*G1068))*10^6,0)</f>
        <v>#REF!</v>
      </c>
      <c r="H1178" s="154" t="e">
        <f t="shared" si="263"/>
        <v>#REF!</v>
      </c>
      <c r="I1178" s="154" t="e">
        <f t="shared" si="263"/>
        <v>#REF!</v>
      </c>
      <c r="J1178" s="154" t="e">
        <f t="shared" si="263"/>
        <v>#REF!</v>
      </c>
      <c r="K1178" s="154" t="e">
        <f t="shared" si="263"/>
        <v>#REF!</v>
      </c>
      <c r="L1178" s="154" t="e">
        <f t="shared" si="263"/>
        <v>#REF!</v>
      </c>
      <c r="M1178" s="154" t="e">
        <f t="shared" si="263"/>
        <v>#REF!</v>
      </c>
      <c r="N1178" s="154" t="e">
        <f t="shared" si="263"/>
        <v>#REF!</v>
      </c>
      <c r="O1178" s="154" t="e">
        <f t="shared" si="263"/>
        <v>#REF!</v>
      </c>
      <c r="P1178" s="154" t="e">
        <f t="shared" si="263"/>
        <v>#REF!</v>
      </c>
      <c r="Q1178" s="154" t="e">
        <f t="shared" si="263"/>
        <v>#REF!</v>
      </c>
      <c r="R1178" s="154" t="e">
        <f t="shared" si="263"/>
        <v>#REF!</v>
      </c>
      <c r="S1178" s="154" t="e">
        <f t="shared" si="263"/>
        <v>#REF!</v>
      </c>
    </row>
    <row r="1179" spans="2:19" s="47" customFormat="1" ht="30" customHeight="1">
      <c r="B1179" s="69" t="s">
        <v>141</v>
      </c>
      <c r="C1179" s="70" t="s">
        <v>115</v>
      </c>
      <c r="D1179" s="70" t="s">
        <v>112</v>
      </c>
      <c r="E1179" s="83" t="s">
        <v>180</v>
      </c>
      <c r="F1179" s="51"/>
      <c r="G1179" s="154" t="e">
        <f t="shared" ref="G1179:S1179" si="264">ROUND(((G958/100*G1069))*10^6,0)</f>
        <v>#REF!</v>
      </c>
      <c r="H1179" s="154" t="e">
        <f t="shared" si="264"/>
        <v>#REF!</v>
      </c>
      <c r="I1179" s="154" t="e">
        <f t="shared" si="264"/>
        <v>#REF!</v>
      </c>
      <c r="J1179" s="154" t="e">
        <f t="shared" si="264"/>
        <v>#REF!</v>
      </c>
      <c r="K1179" s="154" t="e">
        <f t="shared" si="264"/>
        <v>#REF!</v>
      </c>
      <c r="L1179" s="154" t="e">
        <f t="shared" si="264"/>
        <v>#REF!</v>
      </c>
      <c r="M1179" s="154" t="e">
        <f t="shared" si="264"/>
        <v>#REF!</v>
      </c>
      <c r="N1179" s="154" t="e">
        <f t="shared" si="264"/>
        <v>#REF!</v>
      </c>
      <c r="O1179" s="154" t="e">
        <f t="shared" si="264"/>
        <v>#REF!</v>
      </c>
      <c r="P1179" s="154" t="e">
        <f t="shared" si="264"/>
        <v>#REF!</v>
      </c>
      <c r="Q1179" s="154" t="e">
        <f t="shared" si="264"/>
        <v>#REF!</v>
      </c>
      <c r="R1179" s="154" t="e">
        <f t="shared" si="264"/>
        <v>#REF!</v>
      </c>
      <c r="S1179" s="154" t="e">
        <f t="shared" si="264"/>
        <v>#REF!</v>
      </c>
    </row>
    <row r="1180" spans="2:19" s="47" customFormat="1" ht="30" customHeight="1">
      <c r="B1180" s="69" t="s">
        <v>142</v>
      </c>
      <c r="C1180" s="70" t="s">
        <v>115</v>
      </c>
      <c r="D1180" s="70" t="s">
        <v>112</v>
      </c>
      <c r="E1180" s="83" t="s">
        <v>186</v>
      </c>
      <c r="F1180" s="51"/>
      <c r="G1180" s="154" t="e">
        <f t="shared" ref="G1180:S1180" si="265">ROUND(((G959/100*G1070))*10^6,0)</f>
        <v>#REF!</v>
      </c>
      <c r="H1180" s="154" t="e">
        <f t="shared" si="265"/>
        <v>#REF!</v>
      </c>
      <c r="I1180" s="154" t="e">
        <f t="shared" si="265"/>
        <v>#REF!</v>
      </c>
      <c r="J1180" s="154" t="e">
        <f t="shared" si="265"/>
        <v>#REF!</v>
      </c>
      <c r="K1180" s="154" t="e">
        <f t="shared" si="265"/>
        <v>#REF!</v>
      </c>
      <c r="L1180" s="154" t="e">
        <f t="shared" si="265"/>
        <v>#REF!</v>
      </c>
      <c r="M1180" s="154" t="e">
        <f t="shared" si="265"/>
        <v>#REF!</v>
      </c>
      <c r="N1180" s="154" t="e">
        <f t="shared" si="265"/>
        <v>#REF!</v>
      </c>
      <c r="O1180" s="154" t="e">
        <f t="shared" si="265"/>
        <v>#REF!</v>
      </c>
      <c r="P1180" s="154" t="e">
        <f t="shared" si="265"/>
        <v>#REF!</v>
      </c>
      <c r="Q1180" s="154" t="e">
        <f t="shared" si="265"/>
        <v>#REF!</v>
      </c>
      <c r="R1180" s="154" t="e">
        <f t="shared" si="265"/>
        <v>#REF!</v>
      </c>
      <c r="S1180" s="154" t="e">
        <f t="shared" si="265"/>
        <v>#REF!</v>
      </c>
    </row>
    <row r="1181" spans="2:19" s="47" customFormat="1" ht="30" customHeight="1">
      <c r="B1181" s="69" t="s">
        <v>143</v>
      </c>
      <c r="C1181" s="70" t="s">
        <v>113</v>
      </c>
      <c r="D1181" s="70" t="s">
        <v>113</v>
      </c>
      <c r="E1181" s="83" t="s">
        <v>182</v>
      </c>
      <c r="F1181" s="51"/>
      <c r="G1181" s="154" t="e">
        <f t="shared" ref="G1181:S1181" si="266">ROUND(((G960/100*G1071))*10^6,0)</f>
        <v>#REF!</v>
      </c>
      <c r="H1181" s="154" t="e">
        <f t="shared" si="266"/>
        <v>#REF!</v>
      </c>
      <c r="I1181" s="154" t="e">
        <f t="shared" si="266"/>
        <v>#REF!</v>
      </c>
      <c r="J1181" s="154" t="e">
        <f t="shared" si="266"/>
        <v>#REF!</v>
      </c>
      <c r="K1181" s="154" t="e">
        <f t="shared" si="266"/>
        <v>#REF!</v>
      </c>
      <c r="L1181" s="154" t="e">
        <f t="shared" si="266"/>
        <v>#REF!</v>
      </c>
      <c r="M1181" s="154" t="e">
        <f t="shared" si="266"/>
        <v>#REF!</v>
      </c>
      <c r="N1181" s="154" t="e">
        <f t="shared" si="266"/>
        <v>#REF!</v>
      </c>
      <c r="O1181" s="154" t="e">
        <f t="shared" si="266"/>
        <v>#REF!</v>
      </c>
      <c r="P1181" s="154" t="e">
        <f t="shared" si="266"/>
        <v>#REF!</v>
      </c>
      <c r="Q1181" s="154" t="e">
        <f t="shared" si="266"/>
        <v>#REF!</v>
      </c>
      <c r="R1181" s="154" t="e">
        <f t="shared" si="266"/>
        <v>#REF!</v>
      </c>
      <c r="S1181" s="154" t="e">
        <f t="shared" si="266"/>
        <v>#REF!</v>
      </c>
    </row>
    <row r="1182" spans="2:19" s="47" customFormat="1" ht="30" customHeight="1">
      <c r="B1182" s="69" t="s">
        <v>144</v>
      </c>
      <c r="C1182" s="70" t="s">
        <v>113</v>
      </c>
      <c r="D1182" s="70" t="s">
        <v>113</v>
      </c>
      <c r="E1182" s="83" t="s">
        <v>181</v>
      </c>
      <c r="F1182" s="51"/>
      <c r="G1182" s="154" t="e">
        <f t="shared" ref="G1182:S1182" si="267">ROUND(((G961/100*G1072))*10^6,0)</f>
        <v>#REF!</v>
      </c>
      <c r="H1182" s="154" t="e">
        <f t="shared" si="267"/>
        <v>#REF!</v>
      </c>
      <c r="I1182" s="154" t="e">
        <f t="shared" si="267"/>
        <v>#REF!</v>
      </c>
      <c r="J1182" s="154" t="e">
        <f t="shared" si="267"/>
        <v>#REF!</v>
      </c>
      <c r="K1182" s="154" t="e">
        <f t="shared" si="267"/>
        <v>#REF!</v>
      </c>
      <c r="L1182" s="154" t="e">
        <f t="shared" si="267"/>
        <v>#REF!</v>
      </c>
      <c r="M1182" s="154" t="e">
        <f t="shared" si="267"/>
        <v>#REF!</v>
      </c>
      <c r="N1182" s="154" t="e">
        <f t="shared" si="267"/>
        <v>#REF!</v>
      </c>
      <c r="O1182" s="154" t="e">
        <f t="shared" si="267"/>
        <v>#REF!</v>
      </c>
      <c r="P1182" s="154" t="e">
        <f t="shared" si="267"/>
        <v>#REF!</v>
      </c>
      <c r="Q1182" s="154" t="e">
        <f t="shared" si="267"/>
        <v>#REF!</v>
      </c>
      <c r="R1182" s="154" t="e">
        <f t="shared" si="267"/>
        <v>#REF!</v>
      </c>
      <c r="S1182" s="154" t="e">
        <f t="shared" si="267"/>
        <v>#REF!</v>
      </c>
    </row>
    <row r="1183" spans="2:19" s="47" customFormat="1" ht="30" customHeight="1">
      <c r="B1183" s="69" t="s">
        <v>145</v>
      </c>
      <c r="C1183" s="70" t="s">
        <v>113</v>
      </c>
      <c r="D1183" s="70" t="s">
        <v>113</v>
      </c>
      <c r="E1183" s="83" t="s">
        <v>182</v>
      </c>
      <c r="F1183" s="51"/>
      <c r="G1183" s="154" t="e">
        <f t="shared" ref="G1183:S1183" si="268">ROUND(((G962/100*G1073))*10^6,0)</f>
        <v>#REF!</v>
      </c>
      <c r="H1183" s="154" t="e">
        <f t="shared" si="268"/>
        <v>#REF!</v>
      </c>
      <c r="I1183" s="154" t="e">
        <f t="shared" si="268"/>
        <v>#REF!</v>
      </c>
      <c r="J1183" s="154" t="e">
        <f t="shared" si="268"/>
        <v>#REF!</v>
      </c>
      <c r="K1183" s="154" t="e">
        <f t="shared" si="268"/>
        <v>#REF!</v>
      </c>
      <c r="L1183" s="154" t="e">
        <f t="shared" si="268"/>
        <v>#REF!</v>
      </c>
      <c r="M1183" s="154" t="e">
        <f t="shared" si="268"/>
        <v>#REF!</v>
      </c>
      <c r="N1183" s="154" t="e">
        <f t="shared" si="268"/>
        <v>#REF!</v>
      </c>
      <c r="O1183" s="154" t="e">
        <f t="shared" si="268"/>
        <v>#REF!</v>
      </c>
      <c r="P1183" s="154" t="e">
        <f t="shared" si="268"/>
        <v>#REF!</v>
      </c>
      <c r="Q1183" s="154" t="e">
        <f t="shared" si="268"/>
        <v>#REF!</v>
      </c>
      <c r="R1183" s="154" t="e">
        <f t="shared" si="268"/>
        <v>#REF!</v>
      </c>
      <c r="S1183" s="154" t="e">
        <f t="shared" si="268"/>
        <v>#REF!</v>
      </c>
    </row>
    <row r="1184" spans="2:19" s="47" customFormat="1" ht="30" customHeight="1">
      <c r="B1184" s="69" t="s">
        <v>146</v>
      </c>
      <c r="C1184" s="70" t="s">
        <v>113</v>
      </c>
      <c r="D1184" s="70" t="s">
        <v>113</v>
      </c>
      <c r="E1184" s="83" t="s">
        <v>182</v>
      </c>
      <c r="F1184" s="51"/>
      <c r="G1184" s="154" t="e">
        <f t="shared" ref="G1184:S1184" si="269">ROUND(((G963/100*G1074))*10^6,0)</f>
        <v>#REF!</v>
      </c>
      <c r="H1184" s="154" t="e">
        <f t="shared" si="269"/>
        <v>#REF!</v>
      </c>
      <c r="I1184" s="154" t="e">
        <f t="shared" si="269"/>
        <v>#REF!</v>
      </c>
      <c r="J1184" s="154" t="e">
        <f t="shared" si="269"/>
        <v>#REF!</v>
      </c>
      <c r="K1184" s="154" t="e">
        <f t="shared" si="269"/>
        <v>#REF!</v>
      </c>
      <c r="L1184" s="154" t="e">
        <f t="shared" si="269"/>
        <v>#REF!</v>
      </c>
      <c r="M1184" s="154" t="e">
        <f t="shared" si="269"/>
        <v>#REF!</v>
      </c>
      <c r="N1184" s="154" t="e">
        <f t="shared" si="269"/>
        <v>#REF!</v>
      </c>
      <c r="O1184" s="154" t="e">
        <f t="shared" si="269"/>
        <v>#REF!</v>
      </c>
      <c r="P1184" s="154" t="e">
        <f t="shared" si="269"/>
        <v>#REF!</v>
      </c>
      <c r="Q1184" s="154" t="e">
        <f t="shared" si="269"/>
        <v>#REF!</v>
      </c>
      <c r="R1184" s="154" t="e">
        <f t="shared" si="269"/>
        <v>#REF!</v>
      </c>
      <c r="S1184" s="154" t="e">
        <f t="shared" si="269"/>
        <v>#REF!</v>
      </c>
    </row>
    <row r="1185" spans="2:19" s="47" customFormat="1" ht="30" customHeight="1">
      <c r="B1185" s="69" t="s">
        <v>147</v>
      </c>
      <c r="C1185" s="70" t="s">
        <v>113</v>
      </c>
      <c r="D1185" s="70" t="s">
        <v>113</v>
      </c>
      <c r="E1185" s="83" t="s">
        <v>181</v>
      </c>
      <c r="F1185" s="51"/>
      <c r="G1185" s="154" t="e">
        <f t="shared" ref="G1185:S1185" si="270">ROUND(((G964/100*G1075))*10^6,0)</f>
        <v>#REF!</v>
      </c>
      <c r="H1185" s="154" t="e">
        <f t="shared" si="270"/>
        <v>#REF!</v>
      </c>
      <c r="I1185" s="154" t="e">
        <f t="shared" si="270"/>
        <v>#REF!</v>
      </c>
      <c r="J1185" s="154" t="e">
        <f t="shared" si="270"/>
        <v>#REF!</v>
      </c>
      <c r="K1185" s="154" t="e">
        <f t="shared" si="270"/>
        <v>#REF!</v>
      </c>
      <c r="L1185" s="154" t="e">
        <f t="shared" si="270"/>
        <v>#REF!</v>
      </c>
      <c r="M1185" s="154" t="e">
        <f t="shared" si="270"/>
        <v>#REF!</v>
      </c>
      <c r="N1185" s="154" t="e">
        <f t="shared" si="270"/>
        <v>#REF!</v>
      </c>
      <c r="O1185" s="154" t="e">
        <f t="shared" si="270"/>
        <v>#REF!</v>
      </c>
      <c r="P1185" s="154" t="e">
        <f t="shared" si="270"/>
        <v>#REF!</v>
      </c>
      <c r="Q1185" s="154" t="e">
        <f t="shared" si="270"/>
        <v>#REF!</v>
      </c>
      <c r="R1185" s="154" t="e">
        <f t="shared" si="270"/>
        <v>#REF!</v>
      </c>
      <c r="S1185" s="154" t="e">
        <f t="shared" si="270"/>
        <v>#REF!</v>
      </c>
    </row>
    <row r="1186" spans="2:19" s="47" customFormat="1" ht="30" customHeight="1">
      <c r="B1186" s="69" t="s">
        <v>148</v>
      </c>
      <c r="C1186" s="70" t="s">
        <v>113</v>
      </c>
      <c r="D1186" s="70" t="s">
        <v>113</v>
      </c>
      <c r="E1186" s="83" t="s">
        <v>182</v>
      </c>
      <c r="F1186" s="51"/>
      <c r="G1186" s="154" t="e">
        <f t="shared" ref="G1186:S1186" si="271">ROUND(((G965/100*G1076))*10^6,0)</f>
        <v>#REF!</v>
      </c>
      <c r="H1186" s="154" t="e">
        <f t="shared" si="271"/>
        <v>#REF!</v>
      </c>
      <c r="I1186" s="154" t="e">
        <f t="shared" si="271"/>
        <v>#REF!</v>
      </c>
      <c r="J1186" s="154" t="e">
        <f t="shared" si="271"/>
        <v>#REF!</v>
      </c>
      <c r="K1186" s="154" t="e">
        <f t="shared" si="271"/>
        <v>#REF!</v>
      </c>
      <c r="L1186" s="154" t="e">
        <f t="shared" si="271"/>
        <v>#REF!</v>
      </c>
      <c r="M1186" s="154" t="e">
        <f t="shared" si="271"/>
        <v>#REF!</v>
      </c>
      <c r="N1186" s="154" t="e">
        <f t="shared" si="271"/>
        <v>#REF!</v>
      </c>
      <c r="O1186" s="154" t="e">
        <f t="shared" si="271"/>
        <v>#REF!</v>
      </c>
      <c r="P1186" s="154" t="e">
        <f t="shared" si="271"/>
        <v>#REF!</v>
      </c>
      <c r="Q1186" s="154" t="e">
        <f t="shared" si="271"/>
        <v>#REF!</v>
      </c>
      <c r="R1186" s="154" t="e">
        <f t="shared" si="271"/>
        <v>#REF!</v>
      </c>
      <c r="S1186" s="154" t="e">
        <f t="shared" si="271"/>
        <v>#REF!</v>
      </c>
    </row>
    <row r="1187" spans="2:19" s="47" customFormat="1" ht="30" customHeight="1">
      <c r="B1187" s="69" t="s">
        <v>149</v>
      </c>
      <c r="C1187" s="70" t="s">
        <v>113</v>
      </c>
      <c r="D1187" s="70" t="s">
        <v>113</v>
      </c>
      <c r="E1187" s="83" t="s">
        <v>182</v>
      </c>
      <c r="F1187" s="51"/>
      <c r="G1187" s="154" t="e">
        <f t="shared" ref="G1187:S1187" si="272">ROUND(((G966/100*G1077))*10^6,0)</f>
        <v>#REF!</v>
      </c>
      <c r="H1187" s="154" t="e">
        <f t="shared" si="272"/>
        <v>#REF!</v>
      </c>
      <c r="I1187" s="154" t="e">
        <f t="shared" si="272"/>
        <v>#REF!</v>
      </c>
      <c r="J1187" s="154" t="e">
        <f t="shared" si="272"/>
        <v>#REF!</v>
      </c>
      <c r="K1187" s="154" t="e">
        <f t="shared" si="272"/>
        <v>#REF!</v>
      </c>
      <c r="L1187" s="154" t="e">
        <f t="shared" si="272"/>
        <v>#REF!</v>
      </c>
      <c r="M1187" s="154" t="e">
        <f t="shared" si="272"/>
        <v>#REF!</v>
      </c>
      <c r="N1187" s="154" t="e">
        <f t="shared" si="272"/>
        <v>#REF!</v>
      </c>
      <c r="O1187" s="154" t="e">
        <f t="shared" si="272"/>
        <v>#REF!</v>
      </c>
      <c r="P1187" s="154" t="e">
        <f t="shared" si="272"/>
        <v>#REF!</v>
      </c>
      <c r="Q1187" s="154" t="e">
        <f t="shared" si="272"/>
        <v>#REF!</v>
      </c>
      <c r="R1187" s="154" t="e">
        <f t="shared" si="272"/>
        <v>#REF!</v>
      </c>
      <c r="S1187" s="154" t="e">
        <f t="shared" si="272"/>
        <v>#REF!</v>
      </c>
    </row>
    <row r="1188" spans="2:19" s="47" customFormat="1" ht="30" customHeight="1">
      <c r="B1188" s="69" t="s">
        <v>150</v>
      </c>
      <c r="C1188" s="70" t="s">
        <v>113</v>
      </c>
      <c r="D1188" s="70" t="s">
        <v>113</v>
      </c>
      <c r="E1188" s="83" t="s">
        <v>182</v>
      </c>
      <c r="F1188" s="51"/>
      <c r="G1188" s="154" t="e">
        <f t="shared" ref="G1188:S1188" si="273">ROUND(((G967/100*G1078))*10^6,0)</f>
        <v>#REF!</v>
      </c>
      <c r="H1188" s="154" t="e">
        <f t="shared" si="273"/>
        <v>#REF!</v>
      </c>
      <c r="I1188" s="154" t="e">
        <f t="shared" si="273"/>
        <v>#REF!</v>
      </c>
      <c r="J1188" s="154" t="e">
        <f t="shared" si="273"/>
        <v>#REF!</v>
      </c>
      <c r="K1188" s="154" t="e">
        <f t="shared" si="273"/>
        <v>#REF!</v>
      </c>
      <c r="L1188" s="154" t="e">
        <f t="shared" si="273"/>
        <v>#REF!</v>
      </c>
      <c r="M1188" s="154" t="e">
        <f t="shared" si="273"/>
        <v>#REF!</v>
      </c>
      <c r="N1188" s="154" t="e">
        <f t="shared" si="273"/>
        <v>#REF!</v>
      </c>
      <c r="O1188" s="154" t="e">
        <f t="shared" si="273"/>
        <v>#REF!</v>
      </c>
      <c r="P1188" s="154" t="e">
        <f t="shared" si="273"/>
        <v>#REF!</v>
      </c>
      <c r="Q1188" s="154" t="e">
        <f t="shared" si="273"/>
        <v>#REF!</v>
      </c>
      <c r="R1188" s="154" t="e">
        <f t="shared" si="273"/>
        <v>#REF!</v>
      </c>
      <c r="S1188" s="154" t="e">
        <f t="shared" si="273"/>
        <v>#REF!</v>
      </c>
    </row>
    <row r="1189" spans="2:19" s="47" customFormat="1" ht="30" customHeight="1">
      <c r="B1189" s="69" t="s">
        <v>151</v>
      </c>
      <c r="C1189" s="70" t="s">
        <v>113</v>
      </c>
      <c r="D1189" s="70" t="s">
        <v>113</v>
      </c>
      <c r="E1189" s="83" t="s">
        <v>181</v>
      </c>
      <c r="F1189" s="51"/>
      <c r="G1189" s="154" t="e">
        <f t="shared" ref="G1189:S1189" si="274">ROUND(((G968/100*G1079))*10^6,0)</f>
        <v>#REF!</v>
      </c>
      <c r="H1189" s="154" t="e">
        <f t="shared" si="274"/>
        <v>#REF!</v>
      </c>
      <c r="I1189" s="154" t="e">
        <f t="shared" si="274"/>
        <v>#REF!</v>
      </c>
      <c r="J1189" s="154" t="e">
        <f t="shared" si="274"/>
        <v>#REF!</v>
      </c>
      <c r="K1189" s="154" t="e">
        <f t="shared" si="274"/>
        <v>#REF!</v>
      </c>
      <c r="L1189" s="154" t="e">
        <f t="shared" si="274"/>
        <v>#REF!</v>
      </c>
      <c r="M1189" s="154" t="e">
        <f t="shared" si="274"/>
        <v>#REF!</v>
      </c>
      <c r="N1189" s="154" t="e">
        <f t="shared" si="274"/>
        <v>#REF!</v>
      </c>
      <c r="O1189" s="154" t="e">
        <f>ROUND(((O968/100*O1079))*10^6,0)</f>
        <v>#REF!</v>
      </c>
      <c r="P1189" s="154" t="e">
        <f t="shared" si="274"/>
        <v>#REF!</v>
      </c>
      <c r="Q1189" s="154" t="e">
        <f t="shared" si="274"/>
        <v>#REF!</v>
      </c>
      <c r="R1189" s="154" t="e">
        <f t="shared" si="274"/>
        <v>#REF!</v>
      </c>
      <c r="S1189" s="154" t="e">
        <f t="shared" si="274"/>
        <v>#REF!</v>
      </c>
    </row>
    <row r="1190" spans="2:19" s="47" customFormat="1" ht="30" customHeight="1">
      <c r="B1190" s="69" t="s">
        <v>152</v>
      </c>
      <c r="C1190" s="70" t="s">
        <v>113</v>
      </c>
      <c r="D1190" s="70" t="s">
        <v>113</v>
      </c>
      <c r="E1190" s="83" t="s">
        <v>182</v>
      </c>
      <c r="F1190" s="51"/>
      <c r="G1190" s="154" t="e">
        <f t="shared" ref="G1190:S1190" si="275">ROUND(((G969/100*G1080))*10^6,0)</f>
        <v>#REF!</v>
      </c>
      <c r="H1190" s="154" t="e">
        <f t="shared" si="275"/>
        <v>#REF!</v>
      </c>
      <c r="I1190" s="154" t="e">
        <f t="shared" si="275"/>
        <v>#REF!</v>
      </c>
      <c r="J1190" s="154" t="e">
        <f t="shared" si="275"/>
        <v>#REF!</v>
      </c>
      <c r="K1190" s="154" t="e">
        <f t="shared" si="275"/>
        <v>#REF!</v>
      </c>
      <c r="L1190" s="154" t="e">
        <f t="shared" si="275"/>
        <v>#REF!</v>
      </c>
      <c r="M1190" s="154" t="e">
        <f t="shared" si="275"/>
        <v>#REF!</v>
      </c>
      <c r="N1190" s="154" t="e">
        <f t="shared" si="275"/>
        <v>#REF!</v>
      </c>
      <c r="O1190" s="154" t="e">
        <f>ROUND(((O969/100*O1080))*10^6,0)</f>
        <v>#REF!</v>
      </c>
      <c r="P1190" s="154" t="e">
        <f t="shared" si="275"/>
        <v>#REF!</v>
      </c>
      <c r="Q1190" s="154" t="e">
        <f t="shared" si="275"/>
        <v>#REF!</v>
      </c>
      <c r="R1190" s="154" t="e">
        <f t="shared" si="275"/>
        <v>#REF!</v>
      </c>
      <c r="S1190" s="154" t="e">
        <f t="shared" si="275"/>
        <v>#REF!</v>
      </c>
    </row>
    <row r="1191" spans="2:19" s="47" customFormat="1" ht="30" customHeight="1">
      <c r="B1191" s="69" t="s">
        <v>153</v>
      </c>
      <c r="C1191" s="70" t="s">
        <v>113</v>
      </c>
      <c r="D1191" s="70" t="s">
        <v>113</v>
      </c>
      <c r="E1191" s="83" t="s">
        <v>182</v>
      </c>
      <c r="F1191" s="51"/>
      <c r="G1191" s="154" t="e">
        <f t="shared" ref="G1191:S1191" si="276">ROUND(((G970/100*G1081))*10^6,0)</f>
        <v>#REF!</v>
      </c>
      <c r="H1191" s="154" t="e">
        <f t="shared" si="276"/>
        <v>#REF!</v>
      </c>
      <c r="I1191" s="154" t="e">
        <f t="shared" si="276"/>
        <v>#REF!</v>
      </c>
      <c r="J1191" s="154" t="e">
        <f t="shared" si="276"/>
        <v>#REF!</v>
      </c>
      <c r="K1191" s="154" t="e">
        <f t="shared" si="276"/>
        <v>#REF!</v>
      </c>
      <c r="L1191" s="154" t="e">
        <f t="shared" si="276"/>
        <v>#REF!</v>
      </c>
      <c r="M1191" s="154" t="e">
        <f t="shared" si="276"/>
        <v>#REF!</v>
      </c>
      <c r="N1191" s="154" t="e">
        <f t="shared" si="276"/>
        <v>#REF!</v>
      </c>
      <c r="O1191" s="154" t="e">
        <f t="shared" si="276"/>
        <v>#REF!</v>
      </c>
      <c r="P1191" s="154" t="e">
        <f t="shared" si="276"/>
        <v>#REF!</v>
      </c>
      <c r="Q1191" s="154" t="e">
        <f t="shared" si="276"/>
        <v>#REF!</v>
      </c>
      <c r="R1191" s="154" t="e">
        <f t="shared" si="276"/>
        <v>#REF!</v>
      </c>
      <c r="S1191" s="154" t="e">
        <f t="shared" si="276"/>
        <v>#REF!</v>
      </c>
    </row>
    <row r="1192" spans="2:19" s="47" customFormat="1" ht="30" customHeight="1">
      <c r="B1192" s="69" t="s">
        <v>125</v>
      </c>
      <c r="C1192" s="70" t="s">
        <v>114</v>
      </c>
      <c r="D1192" s="70" t="s">
        <v>114</v>
      </c>
      <c r="E1192" s="83" t="s">
        <v>184</v>
      </c>
      <c r="F1192" s="51"/>
      <c r="G1192" s="154" t="e">
        <f t="shared" ref="G1192:S1192" si="277">ROUND(((G971/100*G1082))*10^6,0)</f>
        <v>#REF!</v>
      </c>
      <c r="H1192" s="154" t="e">
        <f t="shared" si="277"/>
        <v>#REF!</v>
      </c>
      <c r="I1192" s="154" t="e">
        <f t="shared" si="277"/>
        <v>#REF!</v>
      </c>
      <c r="J1192" s="154" t="e">
        <f t="shared" si="277"/>
        <v>#REF!</v>
      </c>
      <c r="K1192" s="154" t="e">
        <f t="shared" si="277"/>
        <v>#REF!</v>
      </c>
      <c r="L1192" s="154" t="e">
        <f t="shared" si="277"/>
        <v>#REF!</v>
      </c>
      <c r="M1192" s="154" t="e">
        <f t="shared" si="277"/>
        <v>#REF!</v>
      </c>
      <c r="N1192" s="154" t="e">
        <f t="shared" si="277"/>
        <v>#REF!</v>
      </c>
      <c r="O1192" s="154" t="e">
        <f t="shared" si="277"/>
        <v>#REF!</v>
      </c>
      <c r="P1192" s="154" t="e">
        <f t="shared" si="277"/>
        <v>#REF!</v>
      </c>
      <c r="Q1192" s="154" t="e">
        <f t="shared" si="277"/>
        <v>#REF!</v>
      </c>
      <c r="R1192" s="154" t="e">
        <f t="shared" si="277"/>
        <v>#REF!</v>
      </c>
      <c r="S1192" s="154" t="e">
        <f t="shared" si="277"/>
        <v>#REF!</v>
      </c>
    </row>
    <row r="1193" spans="2:19" s="47" customFormat="1" ht="30" customHeight="1">
      <c r="B1193" s="69" t="s">
        <v>154</v>
      </c>
      <c r="C1193" s="70" t="s">
        <v>114</v>
      </c>
      <c r="D1193" s="70" t="s">
        <v>114</v>
      </c>
      <c r="E1193" s="83" t="s">
        <v>183</v>
      </c>
      <c r="F1193" s="51"/>
      <c r="G1193" s="154" t="e">
        <f t="shared" ref="G1193:S1193" si="278">ROUND(((G972/100*G1083))*10^6,0)</f>
        <v>#REF!</v>
      </c>
      <c r="H1193" s="154" t="e">
        <f t="shared" si="278"/>
        <v>#REF!</v>
      </c>
      <c r="I1193" s="154" t="e">
        <f t="shared" si="278"/>
        <v>#REF!</v>
      </c>
      <c r="J1193" s="154" t="e">
        <f t="shared" si="278"/>
        <v>#REF!</v>
      </c>
      <c r="K1193" s="154" t="e">
        <f t="shared" si="278"/>
        <v>#REF!</v>
      </c>
      <c r="L1193" s="154" t="e">
        <f t="shared" si="278"/>
        <v>#REF!</v>
      </c>
      <c r="M1193" s="154" t="e">
        <f t="shared" si="278"/>
        <v>#REF!</v>
      </c>
      <c r="N1193" s="154" t="e">
        <f t="shared" si="278"/>
        <v>#REF!</v>
      </c>
      <c r="O1193" s="154" t="e">
        <f t="shared" si="278"/>
        <v>#REF!</v>
      </c>
      <c r="P1193" s="154" t="e">
        <f t="shared" si="278"/>
        <v>#REF!</v>
      </c>
      <c r="Q1193" s="154" t="e">
        <f t="shared" si="278"/>
        <v>#REF!</v>
      </c>
      <c r="R1193" s="154" t="e">
        <f t="shared" si="278"/>
        <v>#REF!</v>
      </c>
      <c r="S1193" s="154" t="e">
        <f t="shared" si="278"/>
        <v>#REF!</v>
      </c>
    </row>
    <row r="1194" spans="2:19" s="47" customFormat="1" ht="30" customHeight="1">
      <c r="B1194" s="69" t="s">
        <v>143</v>
      </c>
      <c r="C1194" s="70" t="s">
        <v>114</v>
      </c>
      <c r="D1194" s="70" t="s">
        <v>114</v>
      </c>
      <c r="E1194" s="83" t="s">
        <v>184</v>
      </c>
      <c r="F1194" s="51"/>
      <c r="G1194" s="154" t="e">
        <f t="shared" ref="G1194:S1194" si="279">ROUND(((G973/100*G1084))*10^6,0)</f>
        <v>#REF!</v>
      </c>
      <c r="H1194" s="154" t="e">
        <f t="shared" si="279"/>
        <v>#REF!</v>
      </c>
      <c r="I1194" s="154" t="e">
        <f t="shared" si="279"/>
        <v>#REF!</v>
      </c>
      <c r="J1194" s="154" t="e">
        <f t="shared" si="279"/>
        <v>#REF!</v>
      </c>
      <c r="K1194" s="154" t="e">
        <f t="shared" si="279"/>
        <v>#REF!</v>
      </c>
      <c r="L1194" s="154" t="e">
        <f t="shared" si="279"/>
        <v>#REF!</v>
      </c>
      <c r="M1194" s="154" t="e">
        <f t="shared" si="279"/>
        <v>#REF!</v>
      </c>
      <c r="N1194" s="154" t="e">
        <f t="shared" si="279"/>
        <v>#REF!</v>
      </c>
      <c r="O1194" s="154" t="e">
        <f t="shared" si="279"/>
        <v>#REF!</v>
      </c>
      <c r="P1194" s="154" t="e">
        <f t="shared" si="279"/>
        <v>#REF!</v>
      </c>
      <c r="Q1194" s="154" t="e">
        <f t="shared" si="279"/>
        <v>#REF!</v>
      </c>
      <c r="R1194" s="154" t="e">
        <f t="shared" si="279"/>
        <v>#REF!</v>
      </c>
      <c r="S1194" s="154" t="e">
        <f t="shared" si="279"/>
        <v>#REF!</v>
      </c>
    </row>
    <row r="1195" spans="2:19" s="47" customFormat="1" ht="30" customHeight="1">
      <c r="B1195" s="69" t="s">
        <v>155</v>
      </c>
      <c r="C1195" s="70" t="s">
        <v>114</v>
      </c>
      <c r="D1195" s="70" t="s">
        <v>114</v>
      </c>
      <c r="E1195" s="83" t="s">
        <v>184</v>
      </c>
      <c r="F1195" s="51"/>
      <c r="G1195" s="154" t="e">
        <f t="shared" ref="G1195:S1195" si="280">ROUND(((G974/100*G1085))*10^6,0)</f>
        <v>#REF!</v>
      </c>
      <c r="H1195" s="154" t="e">
        <f t="shared" si="280"/>
        <v>#REF!</v>
      </c>
      <c r="I1195" s="154" t="e">
        <f t="shared" si="280"/>
        <v>#REF!</v>
      </c>
      <c r="J1195" s="154" t="e">
        <f t="shared" si="280"/>
        <v>#REF!</v>
      </c>
      <c r="K1195" s="154" t="e">
        <f t="shared" si="280"/>
        <v>#REF!</v>
      </c>
      <c r="L1195" s="154" t="e">
        <f t="shared" si="280"/>
        <v>#REF!</v>
      </c>
      <c r="M1195" s="154" t="e">
        <f t="shared" si="280"/>
        <v>#REF!</v>
      </c>
      <c r="N1195" s="154" t="e">
        <f t="shared" si="280"/>
        <v>#REF!</v>
      </c>
      <c r="O1195" s="154" t="e">
        <f t="shared" si="280"/>
        <v>#REF!</v>
      </c>
      <c r="P1195" s="154" t="e">
        <f t="shared" si="280"/>
        <v>#REF!</v>
      </c>
      <c r="Q1195" s="154" t="e">
        <f t="shared" si="280"/>
        <v>#REF!</v>
      </c>
      <c r="R1195" s="154" t="e">
        <f t="shared" si="280"/>
        <v>#REF!</v>
      </c>
      <c r="S1195" s="154" t="e">
        <f t="shared" si="280"/>
        <v>#REF!</v>
      </c>
    </row>
    <row r="1196" spans="2:19" s="47" customFormat="1" ht="30" customHeight="1">
      <c r="B1196" s="69" t="s">
        <v>156</v>
      </c>
      <c r="C1196" s="70" t="s">
        <v>114</v>
      </c>
      <c r="D1196" s="70" t="s">
        <v>114</v>
      </c>
      <c r="E1196" s="83" t="s">
        <v>185</v>
      </c>
      <c r="F1196" s="51"/>
      <c r="G1196" s="154" t="e">
        <f t="shared" ref="G1196:S1196" si="281">ROUND(((G975/100*G1086))*10^6,0)</f>
        <v>#REF!</v>
      </c>
      <c r="H1196" s="154" t="e">
        <f t="shared" si="281"/>
        <v>#REF!</v>
      </c>
      <c r="I1196" s="154" t="e">
        <f t="shared" si="281"/>
        <v>#REF!</v>
      </c>
      <c r="J1196" s="154" t="e">
        <f t="shared" si="281"/>
        <v>#REF!</v>
      </c>
      <c r="K1196" s="154" t="e">
        <f t="shared" si="281"/>
        <v>#REF!</v>
      </c>
      <c r="L1196" s="154" t="e">
        <f t="shared" si="281"/>
        <v>#REF!</v>
      </c>
      <c r="M1196" s="154" t="e">
        <f t="shared" si="281"/>
        <v>#REF!</v>
      </c>
      <c r="N1196" s="154" t="e">
        <f t="shared" si="281"/>
        <v>#REF!</v>
      </c>
      <c r="O1196" s="154" t="e">
        <f t="shared" si="281"/>
        <v>#REF!</v>
      </c>
      <c r="P1196" s="154" t="e">
        <f t="shared" si="281"/>
        <v>#REF!</v>
      </c>
      <c r="Q1196" s="154" t="e">
        <f t="shared" si="281"/>
        <v>#REF!</v>
      </c>
      <c r="R1196" s="154" t="e">
        <f t="shared" si="281"/>
        <v>#REF!</v>
      </c>
      <c r="S1196" s="154" t="e">
        <f t="shared" si="281"/>
        <v>#REF!</v>
      </c>
    </row>
    <row r="1197" spans="2:19" s="47" customFormat="1" ht="30" customHeight="1">
      <c r="B1197" s="69" t="s">
        <v>157</v>
      </c>
      <c r="C1197" s="70" t="s">
        <v>114</v>
      </c>
      <c r="D1197" s="70" t="s">
        <v>114</v>
      </c>
      <c r="E1197" s="83" t="s">
        <v>185</v>
      </c>
      <c r="F1197" s="51"/>
      <c r="G1197" s="154" t="e">
        <f t="shared" ref="G1197:S1197" si="282">ROUND(((G976/100*G1087))*10^6,0)</f>
        <v>#REF!</v>
      </c>
      <c r="H1197" s="154" t="e">
        <f t="shared" si="282"/>
        <v>#REF!</v>
      </c>
      <c r="I1197" s="154" t="e">
        <f t="shared" si="282"/>
        <v>#REF!</v>
      </c>
      <c r="J1197" s="154" t="e">
        <f t="shared" si="282"/>
        <v>#REF!</v>
      </c>
      <c r="K1197" s="154" t="e">
        <f t="shared" si="282"/>
        <v>#REF!</v>
      </c>
      <c r="L1197" s="154" t="e">
        <f t="shared" si="282"/>
        <v>#REF!</v>
      </c>
      <c r="M1197" s="154" t="e">
        <f t="shared" si="282"/>
        <v>#REF!</v>
      </c>
      <c r="N1197" s="154" t="e">
        <f t="shared" si="282"/>
        <v>#REF!</v>
      </c>
      <c r="O1197" s="154" t="e">
        <f t="shared" si="282"/>
        <v>#REF!</v>
      </c>
      <c r="P1197" s="154" t="e">
        <f t="shared" si="282"/>
        <v>#REF!</v>
      </c>
      <c r="Q1197" s="154" t="e">
        <f t="shared" si="282"/>
        <v>#REF!</v>
      </c>
      <c r="R1197" s="154" t="e">
        <f t="shared" si="282"/>
        <v>#REF!</v>
      </c>
      <c r="S1197" s="154" t="e">
        <f t="shared" si="282"/>
        <v>#REF!</v>
      </c>
    </row>
    <row r="1198" spans="2:19" s="47" customFormat="1" ht="30" customHeight="1">
      <c r="B1198" s="69" t="s">
        <v>158</v>
      </c>
      <c r="C1198" s="70" t="s">
        <v>114</v>
      </c>
      <c r="D1198" s="70" t="s">
        <v>114</v>
      </c>
      <c r="E1198" s="83" t="s">
        <v>183</v>
      </c>
      <c r="F1198" s="51"/>
      <c r="G1198" s="154" t="e">
        <f t="shared" ref="G1198:S1198" si="283">ROUND(((G977/100*G1088))*10^6,0)</f>
        <v>#REF!</v>
      </c>
      <c r="H1198" s="154" t="e">
        <f t="shared" si="283"/>
        <v>#REF!</v>
      </c>
      <c r="I1198" s="154" t="e">
        <f t="shared" si="283"/>
        <v>#REF!</v>
      </c>
      <c r="J1198" s="154" t="e">
        <f t="shared" si="283"/>
        <v>#REF!</v>
      </c>
      <c r="K1198" s="154" t="e">
        <f t="shared" si="283"/>
        <v>#REF!</v>
      </c>
      <c r="L1198" s="154" t="e">
        <f t="shared" si="283"/>
        <v>#REF!</v>
      </c>
      <c r="M1198" s="154" t="e">
        <f t="shared" si="283"/>
        <v>#REF!</v>
      </c>
      <c r="N1198" s="154" t="e">
        <f t="shared" si="283"/>
        <v>#REF!</v>
      </c>
      <c r="O1198" s="154" t="e">
        <f t="shared" si="283"/>
        <v>#REF!</v>
      </c>
      <c r="P1198" s="154" t="e">
        <f t="shared" si="283"/>
        <v>#REF!</v>
      </c>
      <c r="Q1198" s="154" t="e">
        <f t="shared" si="283"/>
        <v>#REF!</v>
      </c>
      <c r="R1198" s="154" t="e">
        <f t="shared" si="283"/>
        <v>#REF!</v>
      </c>
      <c r="S1198" s="154" t="e">
        <f t="shared" si="283"/>
        <v>#REF!</v>
      </c>
    </row>
    <row r="1199" spans="2:19" s="47" customFormat="1" ht="30" customHeight="1">
      <c r="B1199" s="69" t="s">
        <v>159</v>
      </c>
      <c r="C1199" s="70" t="s">
        <v>114</v>
      </c>
      <c r="D1199" s="70" t="s">
        <v>114</v>
      </c>
      <c r="E1199" s="83" t="s">
        <v>185</v>
      </c>
      <c r="F1199" s="51"/>
      <c r="G1199" s="154" t="e">
        <f t="shared" ref="G1199:S1199" si="284">ROUND(((G978/100*G1089))*10^6,0)</f>
        <v>#REF!</v>
      </c>
      <c r="H1199" s="154" t="e">
        <f t="shared" si="284"/>
        <v>#REF!</v>
      </c>
      <c r="I1199" s="154" t="e">
        <f t="shared" si="284"/>
        <v>#REF!</v>
      </c>
      <c r="J1199" s="154" t="e">
        <f t="shared" si="284"/>
        <v>#REF!</v>
      </c>
      <c r="K1199" s="154" t="e">
        <f t="shared" si="284"/>
        <v>#REF!</v>
      </c>
      <c r="L1199" s="154" t="e">
        <f t="shared" si="284"/>
        <v>#REF!</v>
      </c>
      <c r="M1199" s="154" t="e">
        <f t="shared" si="284"/>
        <v>#REF!</v>
      </c>
      <c r="N1199" s="154" t="e">
        <f t="shared" si="284"/>
        <v>#REF!</v>
      </c>
      <c r="O1199" s="154" t="e">
        <f t="shared" si="284"/>
        <v>#REF!</v>
      </c>
      <c r="P1199" s="154" t="e">
        <f t="shared" si="284"/>
        <v>#REF!</v>
      </c>
      <c r="Q1199" s="154" t="e">
        <f t="shared" si="284"/>
        <v>#REF!</v>
      </c>
      <c r="R1199" s="154" t="e">
        <f t="shared" si="284"/>
        <v>#REF!</v>
      </c>
      <c r="S1199" s="154" t="e">
        <f t="shared" si="284"/>
        <v>#REF!</v>
      </c>
    </row>
    <row r="1200" spans="2:19" s="47" customFormat="1" ht="30" customHeight="1">
      <c r="B1200" s="69" t="s">
        <v>160</v>
      </c>
      <c r="C1200" s="70" t="s">
        <v>114</v>
      </c>
      <c r="D1200" s="70" t="s">
        <v>114</v>
      </c>
      <c r="E1200" s="83" t="s">
        <v>185</v>
      </c>
      <c r="F1200" s="51"/>
      <c r="G1200" s="154" t="e">
        <f t="shared" ref="G1200:S1200" si="285">ROUND(((G979/100*G1090))*10^6,0)</f>
        <v>#REF!</v>
      </c>
      <c r="H1200" s="154" t="e">
        <f t="shared" si="285"/>
        <v>#REF!</v>
      </c>
      <c r="I1200" s="154" t="e">
        <f t="shared" si="285"/>
        <v>#REF!</v>
      </c>
      <c r="J1200" s="154" t="e">
        <f t="shared" si="285"/>
        <v>#REF!</v>
      </c>
      <c r="K1200" s="154" t="e">
        <f t="shared" si="285"/>
        <v>#REF!</v>
      </c>
      <c r="L1200" s="154" t="e">
        <f t="shared" si="285"/>
        <v>#REF!</v>
      </c>
      <c r="M1200" s="154" t="e">
        <f t="shared" si="285"/>
        <v>#REF!</v>
      </c>
      <c r="N1200" s="154" t="e">
        <f t="shared" si="285"/>
        <v>#REF!</v>
      </c>
      <c r="O1200" s="154" t="e">
        <f t="shared" si="285"/>
        <v>#REF!</v>
      </c>
      <c r="P1200" s="154" t="e">
        <f t="shared" si="285"/>
        <v>#REF!</v>
      </c>
      <c r="Q1200" s="154" t="e">
        <f t="shared" si="285"/>
        <v>#REF!</v>
      </c>
      <c r="R1200" s="154" t="e">
        <f t="shared" si="285"/>
        <v>#REF!</v>
      </c>
      <c r="S1200" s="154" t="e">
        <f t="shared" si="285"/>
        <v>#REF!</v>
      </c>
    </row>
    <row r="1201" spans="2:19" s="47" customFormat="1" ht="30" customHeight="1">
      <c r="B1201" s="69" t="s">
        <v>161</v>
      </c>
      <c r="C1201" s="70" t="s">
        <v>114</v>
      </c>
      <c r="D1201" s="70" t="s">
        <v>114</v>
      </c>
      <c r="E1201" s="83" t="s">
        <v>184</v>
      </c>
      <c r="F1201" s="51"/>
      <c r="G1201" s="154" t="e">
        <f t="shared" ref="G1201:S1201" si="286">ROUND(((G980/100*G1091))*10^6,0)</f>
        <v>#REF!</v>
      </c>
      <c r="H1201" s="154" t="e">
        <f t="shared" si="286"/>
        <v>#REF!</v>
      </c>
      <c r="I1201" s="154" t="e">
        <f t="shared" si="286"/>
        <v>#REF!</v>
      </c>
      <c r="J1201" s="154" t="e">
        <f t="shared" si="286"/>
        <v>#REF!</v>
      </c>
      <c r="K1201" s="154" t="e">
        <f t="shared" si="286"/>
        <v>#REF!</v>
      </c>
      <c r="L1201" s="154" t="e">
        <f t="shared" si="286"/>
        <v>#REF!</v>
      </c>
      <c r="M1201" s="154" t="e">
        <f t="shared" si="286"/>
        <v>#REF!</v>
      </c>
      <c r="N1201" s="154" t="e">
        <f t="shared" si="286"/>
        <v>#REF!</v>
      </c>
      <c r="O1201" s="154" t="e">
        <f t="shared" si="286"/>
        <v>#REF!</v>
      </c>
      <c r="P1201" s="154" t="e">
        <f t="shared" si="286"/>
        <v>#REF!</v>
      </c>
      <c r="Q1201" s="154" t="e">
        <f t="shared" si="286"/>
        <v>#REF!</v>
      </c>
      <c r="R1201" s="154" t="e">
        <f t="shared" si="286"/>
        <v>#REF!</v>
      </c>
      <c r="S1201" s="154" t="e">
        <f t="shared" si="286"/>
        <v>#REF!</v>
      </c>
    </row>
    <row r="1202" spans="2:19" s="47" customFormat="1" ht="30" customHeight="1">
      <c r="B1202" s="69" t="s">
        <v>162</v>
      </c>
      <c r="C1202" s="70" t="s">
        <v>114</v>
      </c>
      <c r="D1202" s="70" t="s">
        <v>114</v>
      </c>
      <c r="E1202" s="83" t="s">
        <v>185</v>
      </c>
      <c r="F1202" s="51"/>
      <c r="G1202" s="154" t="e">
        <f t="shared" ref="G1202:S1202" si="287">ROUND(((G981/100*G1092))*10^6,0)</f>
        <v>#REF!</v>
      </c>
      <c r="H1202" s="154" t="e">
        <f t="shared" si="287"/>
        <v>#REF!</v>
      </c>
      <c r="I1202" s="154" t="e">
        <f t="shared" si="287"/>
        <v>#REF!</v>
      </c>
      <c r="J1202" s="154" t="e">
        <f t="shared" si="287"/>
        <v>#REF!</v>
      </c>
      <c r="K1202" s="154" t="e">
        <f t="shared" si="287"/>
        <v>#REF!</v>
      </c>
      <c r="L1202" s="154" t="e">
        <f t="shared" si="287"/>
        <v>#REF!</v>
      </c>
      <c r="M1202" s="154" t="e">
        <f t="shared" si="287"/>
        <v>#REF!</v>
      </c>
      <c r="N1202" s="154" t="e">
        <f t="shared" si="287"/>
        <v>#REF!</v>
      </c>
      <c r="O1202" s="154" t="e">
        <f t="shared" si="287"/>
        <v>#REF!</v>
      </c>
      <c r="P1202" s="154" t="e">
        <f t="shared" si="287"/>
        <v>#REF!</v>
      </c>
      <c r="Q1202" s="154" t="e">
        <f t="shared" si="287"/>
        <v>#REF!</v>
      </c>
      <c r="R1202" s="154" t="e">
        <f t="shared" si="287"/>
        <v>#REF!</v>
      </c>
      <c r="S1202" s="154" t="e">
        <f t="shared" si="287"/>
        <v>#REF!</v>
      </c>
    </row>
    <row r="1203" spans="2:19" s="10" customFormat="1" ht="30" customHeight="1">
      <c r="B1203" s="1374" t="s">
        <v>81</v>
      </c>
      <c r="C1203" s="1374"/>
      <c r="D1203" s="1374"/>
      <c r="E1203" s="1374"/>
      <c r="F1203" s="1374"/>
      <c r="G1203" s="155" t="e">
        <f>SUM(G1152:G1202)</f>
        <v>#REF!</v>
      </c>
      <c r="H1203" s="155" t="e">
        <f t="shared" ref="H1203:S1203" si="288">SUM(H1152:H1202)</f>
        <v>#REF!</v>
      </c>
      <c r="I1203" s="155" t="e">
        <f t="shared" si="288"/>
        <v>#REF!</v>
      </c>
      <c r="J1203" s="155" t="e">
        <f t="shared" si="288"/>
        <v>#REF!</v>
      </c>
      <c r="K1203" s="155" t="e">
        <f t="shared" si="288"/>
        <v>#REF!</v>
      </c>
      <c r="L1203" s="155" t="e">
        <f t="shared" si="288"/>
        <v>#REF!</v>
      </c>
      <c r="M1203" s="155" t="e">
        <f t="shared" si="288"/>
        <v>#REF!</v>
      </c>
      <c r="N1203" s="155" t="e">
        <f t="shared" si="288"/>
        <v>#REF!</v>
      </c>
      <c r="O1203" s="155" t="e">
        <f t="shared" si="288"/>
        <v>#REF!</v>
      </c>
      <c r="P1203" s="155" t="e">
        <f t="shared" si="288"/>
        <v>#REF!</v>
      </c>
      <c r="Q1203" s="155" t="e">
        <f t="shared" si="288"/>
        <v>#REF!</v>
      </c>
      <c r="R1203" s="155" t="e">
        <f t="shared" si="288"/>
        <v>#REF!</v>
      </c>
      <c r="S1203" s="155" t="e">
        <f t="shared" si="288"/>
        <v>#REF!</v>
      </c>
    </row>
    <row r="1204" spans="2:19" s="9" customFormat="1" ht="30" customHeight="1">
      <c r="B1204" s="104"/>
      <c r="C1204" s="36"/>
      <c r="D1204" s="36"/>
      <c r="E1204" s="36"/>
      <c r="F1204" s="36"/>
      <c r="G1204" s="93"/>
      <c r="H1204" s="93"/>
      <c r="I1204" s="93"/>
      <c r="J1204" s="93"/>
      <c r="K1204" s="93"/>
      <c r="L1204" s="93"/>
      <c r="M1204" s="93"/>
      <c r="N1204" s="93"/>
      <c r="O1204" s="93"/>
      <c r="P1204" s="93"/>
      <c r="Q1204" s="93"/>
      <c r="R1204" s="93"/>
      <c r="S1204" s="93"/>
    </row>
    <row r="1205" spans="2:19" ht="30" customHeight="1">
      <c r="B1205" s="5" t="s">
        <v>447</v>
      </c>
    </row>
    <row r="1206" spans="2:19" ht="9.9499999999999993" customHeight="1">
      <c r="B1206" s="103"/>
    </row>
    <row r="1207" spans="2:19" s="8" customFormat="1" ht="30" customHeight="1">
      <c r="B1207" s="105" t="s">
        <v>170</v>
      </c>
      <c r="C1207" s="17" t="s">
        <v>105</v>
      </c>
      <c r="D1207" s="7" t="s">
        <v>3</v>
      </c>
      <c r="E1207" s="7" t="s">
        <v>4</v>
      </c>
      <c r="F1207" s="7" t="s">
        <v>5</v>
      </c>
      <c r="G1207" s="7" t="s">
        <v>7</v>
      </c>
      <c r="H1207" s="7" t="s">
        <v>8</v>
      </c>
      <c r="I1207" s="7" t="s">
        <v>9</v>
      </c>
      <c r="J1207" s="7" t="s">
        <v>10</v>
      </c>
      <c r="K1207" s="7" t="s">
        <v>11</v>
      </c>
      <c r="L1207" s="7" t="s">
        <v>12</v>
      </c>
      <c r="M1207" s="7" t="s">
        <v>13</v>
      </c>
      <c r="N1207" s="7" t="s">
        <v>14</v>
      </c>
      <c r="O1207" s="7" t="s">
        <v>15</v>
      </c>
      <c r="P1207" s="7" t="s">
        <v>16</v>
      </c>
      <c r="Q1207" s="7" t="s">
        <v>17</v>
      </c>
      <c r="R1207" s="7" t="s">
        <v>18</v>
      </c>
      <c r="S1207" s="7" t="s">
        <v>19</v>
      </c>
    </row>
    <row r="1208" spans="2:19" s="47" customFormat="1" ht="30" customHeight="1">
      <c r="B1208" s="69" t="s">
        <v>171</v>
      </c>
      <c r="C1208" s="70" t="s">
        <v>110</v>
      </c>
      <c r="D1208" s="51"/>
      <c r="E1208" s="51"/>
      <c r="F1208" s="51"/>
      <c r="G1208" s="154" t="e">
        <f>SUMIF($E$1152:$E$1202,$B1208,G$1152:G$1202)</f>
        <v>#REF!</v>
      </c>
      <c r="H1208" s="154" t="e">
        <f t="shared" ref="H1208:S1208" si="289">SUMIF($E$1152:$E$1202,$B1208,H$1152:H$1202)</f>
        <v>#REF!</v>
      </c>
      <c r="I1208" s="154" t="e">
        <f t="shared" si="289"/>
        <v>#REF!</v>
      </c>
      <c r="J1208" s="154" t="e">
        <f t="shared" si="289"/>
        <v>#REF!</v>
      </c>
      <c r="K1208" s="154" t="e">
        <f t="shared" si="289"/>
        <v>#REF!</v>
      </c>
      <c r="L1208" s="154" t="e">
        <f t="shared" si="289"/>
        <v>#REF!</v>
      </c>
      <c r="M1208" s="154" t="e">
        <f t="shared" si="289"/>
        <v>#REF!</v>
      </c>
      <c r="N1208" s="154" t="e">
        <f t="shared" si="289"/>
        <v>#REF!</v>
      </c>
      <c r="O1208" s="154" t="e">
        <f t="shared" si="289"/>
        <v>#REF!</v>
      </c>
      <c r="P1208" s="154" t="e">
        <f t="shared" si="289"/>
        <v>#REF!</v>
      </c>
      <c r="Q1208" s="154" t="e">
        <f t="shared" si="289"/>
        <v>#REF!</v>
      </c>
      <c r="R1208" s="154" t="e">
        <f t="shared" si="289"/>
        <v>#REF!</v>
      </c>
      <c r="S1208" s="154" t="e">
        <f t="shared" si="289"/>
        <v>#REF!</v>
      </c>
    </row>
    <row r="1209" spans="2:19" s="47" customFormat="1" ht="30" customHeight="1">
      <c r="B1209" s="69" t="s">
        <v>172</v>
      </c>
      <c r="C1209" s="70" t="s">
        <v>110</v>
      </c>
      <c r="D1209" s="51"/>
      <c r="E1209" s="51"/>
      <c r="F1209" s="51"/>
      <c r="G1209" s="154" t="e">
        <f>SUMIF($E$1152:$E$1202,$B1209,G$1152:G$1202)</f>
        <v>#REF!</v>
      </c>
      <c r="H1209" s="154" t="e">
        <f t="shared" ref="G1209:S1223" si="290">SUMIF($E$1152:$E$1202,$B1209,H$1152:H$1202)</f>
        <v>#REF!</v>
      </c>
      <c r="I1209" s="154" t="e">
        <f t="shared" si="290"/>
        <v>#REF!</v>
      </c>
      <c r="J1209" s="154" t="e">
        <f t="shared" si="290"/>
        <v>#REF!</v>
      </c>
      <c r="K1209" s="154" t="e">
        <f t="shared" si="290"/>
        <v>#REF!</v>
      </c>
      <c r="L1209" s="154" t="e">
        <f t="shared" si="290"/>
        <v>#REF!</v>
      </c>
      <c r="M1209" s="154" t="e">
        <f t="shared" si="290"/>
        <v>#REF!</v>
      </c>
      <c r="N1209" s="154" t="e">
        <f t="shared" si="290"/>
        <v>#REF!</v>
      </c>
      <c r="O1209" s="154" t="e">
        <f t="shared" si="290"/>
        <v>#REF!</v>
      </c>
      <c r="P1209" s="154" t="e">
        <f t="shared" si="290"/>
        <v>#REF!</v>
      </c>
      <c r="Q1209" s="154" t="e">
        <f t="shared" si="290"/>
        <v>#REF!</v>
      </c>
      <c r="R1209" s="154" t="e">
        <f t="shared" si="290"/>
        <v>#REF!</v>
      </c>
      <c r="S1209" s="154" t="e">
        <f t="shared" si="290"/>
        <v>#REF!</v>
      </c>
    </row>
    <row r="1210" spans="2:19" s="47" customFormat="1" ht="30" customHeight="1">
      <c r="B1210" s="69" t="s">
        <v>174</v>
      </c>
      <c r="C1210" s="70" t="s">
        <v>110</v>
      </c>
      <c r="D1210" s="51"/>
      <c r="E1210" s="51"/>
      <c r="F1210" s="51"/>
      <c r="G1210" s="154" t="e">
        <f t="shared" si="290"/>
        <v>#REF!</v>
      </c>
      <c r="H1210" s="154" t="e">
        <f t="shared" si="290"/>
        <v>#REF!</v>
      </c>
      <c r="I1210" s="154" t="e">
        <f t="shared" si="290"/>
        <v>#REF!</v>
      </c>
      <c r="J1210" s="154" t="e">
        <f t="shared" si="290"/>
        <v>#REF!</v>
      </c>
      <c r="K1210" s="154" t="e">
        <f t="shared" si="290"/>
        <v>#REF!</v>
      </c>
      <c r="L1210" s="154" t="e">
        <f t="shared" si="290"/>
        <v>#REF!</v>
      </c>
      <c r="M1210" s="154" t="e">
        <f t="shared" si="290"/>
        <v>#REF!</v>
      </c>
      <c r="N1210" s="154" t="e">
        <f t="shared" si="290"/>
        <v>#REF!</v>
      </c>
      <c r="O1210" s="154" t="e">
        <f t="shared" si="290"/>
        <v>#REF!</v>
      </c>
      <c r="P1210" s="154" t="e">
        <f t="shared" si="290"/>
        <v>#REF!</v>
      </c>
      <c r="Q1210" s="154" t="e">
        <f t="shared" si="290"/>
        <v>#REF!</v>
      </c>
      <c r="R1210" s="154" t="e">
        <f t="shared" si="290"/>
        <v>#REF!</v>
      </c>
      <c r="S1210" s="154" t="e">
        <f t="shared" si="290"/>
        <v>#REF!</v>
      </c>
    </row>
    <row r="1211" spans="2:19" s="47" customFormat="1" ht="30" customHeight="1">
      <c r="B1211" s="69" t="s">
        <v>173</v>
      </c>
      <c r="C1211" s="70" t="s">
        <v>110</v>
      </c>
      <c r="D1211" s="51"/>
      <c r="E1211" s="51"/>
      <c r="F1211" s="51"/>
      <c r="G1211" s="154" t="e">
        <f t="shared" si="290"/>
        <v>#REF!</v>
      </c>
      <c r="H1211" s="154" t="e">
        <f t="shared" si="290"/>
        <v>#REF!</v>
      </c>
      <c r="I1211" s="154" t="e">
        <f t="shared" si="290"/>
        <v>#REF!</v>
      </c>
      <c r="J1211" s="154" t="e">
        <f t="shared" si="290"/>
        <v>#REF!</v>
      </c>
      <c r="K1211" s="154" t="e">
        <f t="shared" si="290"/>
        <v>#REF!</v>
      </c>
      <c r="L1211" s="154" t="e">
        <f t="shared" si="290"/>
        <v>#REF!</v>
      </c>
      <c r="M1211" s="154" t="e">
        <f t="shared" si="290"/>
        <v>#REF!</v>
      </c>
      <c r="N1211" s="154" t="e">
        <f t="shared" si="290"/>
        <v>#REF!</v>
      </c>
      <c r="O1211" s="154" t="e">
        <f t="shared" si="290"/>
        <v>#REF!</v>
      </c>
      <c r="P1211" s="154" t="e">
        <f t="shared" si="290"/>
        <v>#REF!</v>
      </c>
      <c r="Q1211" s="154" t="e">
        <f t="shared" si="290"/>
        <v>#REF!</v>
      </c>
      <c r="R1211" s="154" t="e">
        <f t="shared" si="290"/>
        <v>#REF!</v>
      </c>
      <c r="S1211" s="154" t="e">
        <f t="shared" si="290"/>
        <v>#REF!</v>
      </c>
    </row>
    <row r="1212" spans="2:19" s="47" customFormat="1" ht="30" customHeight="1">
      <c r="B1212" s="69" t="s">
        <v>178</v>
      </c>
      <c r="C1212" s="70" t="s">
        <v>110</v>
      </c>
      <c r="D1212" s="51"/>
      <c r="E1212" s="51"/>
      <c r="F1212" s="51"/>
      <c r="G1212" s="154" t="e">
        <f t="shared" si="290"/>
        <v>#REF!</v>
      </c>
      <c r="H1212" s="154" t="e">
        <f t="shared" si="290"/>
        <v>#REF!</v>
      </c>
      <c r="I1212" s="154" t="e">
        <f t="shared" si="290"/>
        <v>#REF!</v>
      </c>
      <c r="J1212" s="154" t="e">
        <f t="shared" si="290"/>
        <v>#REF!</v>
      </c>
      <c r="K1212" s="154" t="e">
        <f t="shared" si="290"/>
        <v>#REF!</v>
      </c>
      <c r="L1212" s="154" t="e">
        <f t="shared" si="290"/>
        <v>#REF!</v>
      </c>
      <c r="M1212" s="154" t="e">
        <f t="shared" si="290"/>
        <v>#REF!</v>
      </c>
      <c r="N1212" s="154" t="e">
        <f t="shared" si="290"/>
        <v>#REF!</v>
      </c>
      <c r="O1212" s="154" t="e">
        <f>SUMIF($E$1152:$E$1202,$B1212,O$1152:O$1202)</f>
        <v>#REF!</v>
      </c>
      <c r="P1212" s="154" t="e">
        <f t="shared" si="290"/>
        <v>#REF!</v>
      </c>
      <c r="Q1212" s="154" t="e">
        <f t="shared" si="290"/>
        <v>#REF!</v>
      </c>
      <c r="R1212" s="154" t="e">
        <f t="shared" si="290"/>
        <v>#REF!</v>
      </c>
      <c r="S1212" s="154" t="e">
        <f t="shared" si="290"/>
        <v>#REF!</v>
      </c>
    </row>
    <row r="1213" spans="2:19" s="47" customFormat="1" ht="30" customHeight="1">
      <c r="B1213" s="69" t="s">
        <v>176</v>
      </c>
      <c r="C1213" s="70" t="s">
        <v>110</v>
      </c>
      <c r="D1213" s="51"/>
      <c r="E1213" s="51"/>
      <c r="F1213" s="51"/>
      <c r="G1213" s="154" t="e">
        <f t="shared" si="290"/>
        <v>#REF!</v>
      </c>
      <c r="H1213" s="154" t="e">
        <f t="shared" si="290"/>
        <v>#REF!</v>
      </c>
      <c r="I1213" s="154" t="e">
        <f t="shared" si="290"/>
        <v>#REF!</v>
      </c>
      <c r="J1213" s="154" t="e">
        <f t="shared" si="290"/>
        <v>#REF!</v>
      </c>
      <c r="K1213" s="154" t="e">
        <f t="shared" si="290"/>
        <v>#REF!</v>
      </c>
      <c r="L1213" s="154" t="e">
        <f t="shared" si="290"/>
        <v>#REF!</v>
      </c>
      <c r="M1213" s="154" t="e">
        <f t="shared" si="290"/>
        <v>#REF!</v>
      </c>
      <c r="N1213" s="154" t="e">
        <f t="shared" si="290"/>
        <v>#REF!</v>
      </c>
      <c r="O1213" s="154" t="e">
        <f t="shared" si="290"/>
        <v>#REF!</v>
      </c>
      <c r="P1213" s="154" t="e">
        <f t="shared" si="290"/>
        <v>#REF!</v>
      </c>
      <c r="Q1213" s="154" t="e">
        <f t="shared" si="290"/>
        <v>#REF!</v>
      </c>
      <c r="R1213" s="154" t="e">
        <f t="shared" si="290"/>
        <v>#REF!</v>
      </c>
      <c r="S1213" s="154" t="e">
        <f t="shared" si="290"/>
        <v>#REF!</v>
      </c>
    </row>
    <row r="1214" spans="2:19" s="47" customFormat="1" ht="30" customHeight="1">
      <c r="B1214" s="69" t="s">
        <v>175</v>
      </c>
      <c r="C1214" s="70" t="s">
        <v>110</v>
      </c>
      <c r="D1214" s="51"/>
      <c r="E1214" s="51"/>
      <c r="F1214" s="51"/>
      <c r="G1214" s="154" t="e">
        <f t="shared" si="290"/>
        <v>#REF!</v>
      </c>
      <c r="H1214" s="154" t="e">
        <f t="shared" si="290"/>
        <v>#REF!</v>
      </c>
      <c r="I1214" s="154" t="e">
        <f t="shared" si="290"/>
        <v>#REF!</v>
      </c>
      <c r="J1214" s="154" t="e">
        <f t="shared" si="290"/>
        <v>#REF!</v>
      </c>
      <c r="K1214" s="154" t="e">
        <f t="shared" si="290"/>
        <v>#REF!</v>
      </c>
      <c r="L1214" s="154" t="e">
        <f t="shared" si="290"/>
        <v>#REF!</v>
      </c>
      <c r="M1214" s="154" t="e">
        <f t="shared" si="290"/>
        <v>#REF!</v>
      </c>
      <c r="N1214" s="154" t="e">
        <f t="shared" si="290"/>
        <v>#REF!</v>
      </c>
      <c r="O1214" s="154" t="e">
        <f t="shared" si="290"/>
        <v>#REF!</v>
      </c>
      <c r="P1214" s="154" t="e">
        <f t="shared" si="290"/>
        <v>#REF!</v>
      </c>
      <c r="Q1214" s="154" t="e">
        <f t="shared" si="290"/>
        <v>#REF!</v>
      </c>
      <c r="R1214" s="154" t="e">
        <f t="shared" si="290"/>
        <v>#REF!</v>
      </c>
      <c r="S1214" s="154" t="e">
        <f t="shared" si="290"/>
        <v>#REF!</v>
      </c>
    </row>
    <row r="1215" spans="2:19" s="47" customFormat="1" ht="30" customHeight="1">
      <c r="B1215" s="69" t="s">
        <v>177</v>
      </c>
      <c r="C1215" s="70" t="s">
        <v>110</v>
      </c>
      <c r="D1215" s="51"/>
      <c r="E1215" s="51"/>
      <c r="F1215" s="51"/>
      <c r="G1215" s="154" t="e">
        <f t="shared" si="290"/>
        <v>#REF!</v>
      </c>
      <c r="H1215" s="154" t="e">
        <f t="shared" si="290"/>
        <v>#REF!</v>
      </c>
      <c r="I1215" s="154" t="e">
        <f t="shared" si="290"/>
        <v>#REF!</v>
      </c>
      <c r="J1215" s="154" t="e">
        <f t="shared" si="290"/>
        <v>#REF!</v>
      </c>
      <c r="K1215" s="154" t="e">
        <f t="shared" si="290"/>
        <v>#REF!</v>
      </c>
      <c r="L1215" s="154" t="e">
        <f t="shared" si="290"/>
        <v>#REF!</v>
      </c>
      <c r="M1215" s="154" t="e">
        <f t="shared" si="290"/>
        <v>#REF!</v>
      </c>
      <c r="N1215" s="154" t="e">
        <f t="shared" si="290"/>
        <v>#REF!</v>
      </c>
      <c r="O1215" s="154" t="e">
        <f t="shared" si="290"/>
        <v>#REF!</v>
      </c>
      <c r="P1215" s="154" t="e">
        <f t="shared" si="290"/>
        <v>#REF!</v>
      </c>
      <c r="Q1215" s="154" t="e">
        <f t="shared" si="290"/>
        <v>#REF!</v>
      </c>
      <c r="R1215" s="154" t="e">
        <f t="shared" si="290"/>
        <v>#REF!</v>
      </c>
      <c r="S1215" s="154" t="e">
        <f t="shared" si="290"/>
        <v>#REF!</v>
      </c>
    </row>
    <row r="1216" spans="2:19" s="47" customFormat="1" ht="30" customHeight="1">
      <c r="B1216" s="69" t="s">
        <v>186</v>
      </c>
      <c r="C1216" s="70" t="s">
        <v>115</v>
      </c>
      <c r="D1216" s="51"/>
      <c r="E1216" s="51"/>
      <c r="F1216" s="51"/>
      <c r="G1216" s="154" t="e">
        <f t="shared" si="290"/>
        <v>#REF!</v>
      </c>
      <c r="H1216" s="154" t="e">
        <f t="shared" si="290"/>
        <v>#REF!</v>
      </c>
      <c r="I1216" s="154" t="e">
        <f t="shared" si="290"/>
        <v>#REF!</v>
      </c>
      <c r="J1216" s="154" t="e">
        <f t="shared" si="290"/>
        <v>#REF!</v>
      </c>
      <c r="K1216" s="154" t="e">
        <f t="shared" si="290"/>
        <v>#REF!</v>
      </c>
      <c r="L1216" s="154" t="e">
        <f t="shared" si="290"/>
        <v>#REF!</v>
      </c>
      <c r="M1216" s="154" t="e">
        <f t="shared" si="290"/>
        <v>#REF!</v>
      </c>
      <c r="N1216" s="154" t="e">
        <f t="shared" si="290"/>
        <v>#REF!</v>
      </c>
      <c r="O1216" s="154" t="e">
        <f t="shared" si="290"/>
        <v>#REF!</v>
      </c>
      <c r="P1216" s="154" t="e">
        <f t="shared" si="290"/>
        <v>#REF!</v>
      </c>
      <c r="Q1216" s="154" t="e">
        <f t="shared" si="290"/>
        <v>#REF!</v>
      </c>
      <c r="R1216" s="154" t="e">
        <f t="shared" si="290"/>
        <v>#REF!</v>
      </c>
      <c r="S1216" s="154" t="e">
        <f t="shared" si="290"/>
        <v>#REF!</v>
      </c>
    </row>
    <row r="1217" spans="2:19" s="47" customFormat="1" ht="30" customHeight="1">
      <c r="B1217" s="69" t="s">
        <v>179</v>
      </c>
      <c r="C1217" s="70" t="s">
        <v>115</v>
      </c>
      <c r="D1217" s="51"/>
      <c r="E1217" s="51"/>
      <c r="F1217" s="51"/>
      <c r="G1217" s="154" t="e">
        <f t="shared" si="290"/>
        <v>#REF!</v>
      </c>
      <c r="H1217" s="154" t="e">
        <f t="shared" si="290"/>
        <v>#REF!</v>
      </c>
      <c r="I1217" s="154" t="e">
        <f t="shared" si="290"/>
        <v>#REF!</v>
      </c>
      <c r="J1217" s="154" t="e">
        <f t="shared" si="290"/>
        <v>#REF!</v>
      </c>
      <c r="K1217" s="154" t="e">
        <f t="shared" si="290"/>
        <v>#REF!</v>
      </c>
      <c r="L1217" s="154" t="e">
        <f t="shared" si="290"/>
        <v>#REF!</v>
      </c>
      <c r="M1217" s="154" t="e">
        <f t="shared" si="290"/>
        <v>#REF!</v>
      </c>
      <c r="N1217" s="154" t="e">
        <f t="shared" si="290"/>
        <v>#REF!</v>
      </c>
      <c r="O1217" s="154" t="e">
        <f t="shared" si="290"/>
        <v>#REF!</v>
      </c>
      <c r="P1217" s="154" t="e">
        <f t="shared" si="290"/>
        <v>#REF!</v>
      </c>
      <c r="Q1217" s="154" t="e">
        <f t="shared" si="290"/>
        <v>#REF!</v>
      </c>
      <c r="R1217" s="154" t="e">
        <f t="shared" si="290"/>
        <v>#REF!</v>
      </c>
      <c r="S1217" s="154" t="e">
        <f t="shared" si="290"/>
        <v>#REF!</v>
      </c>
    </row>
    <row r="1218" spans="2:19" s="47" customFormat="1" ht="30" customHeight="1">
      <c r="B1218" s="69" t="s">
        <v>180</v>
      </c>
      <c r="C1218" s="70" t="s">
        <v>115</v>
      </c>
      <c r="D1218" s="51"/>
      <c r="E1218" s="51"/>
      <c r="F1218" s="51"/>
      <c r="G1218" s="154" t="e">
        <f t="shared" si="290"/>
        <v>#REF!</v>
      </c>
      <c r="H1218" s="154" t="e">
        <f t="shared" si="290"/>
        <v>#REF!</v>
      </c>
      <c r="I1218" s="154" t="e">
        <f t="shared" si="290"/>
        <v>#REF!</v>
      </c>
      <c r="J1218" s="154" t="e">
        <f t="shared" si="290"/>
        <v>#REF!</v>
      </c>
      <c r="K1218" s="154" t="e">
        <f t="shared" si="290"/>
        <v>#REF!</v>
      </c>
      <c r="L1218" s="154" t="e">
        <f t="shared" si="290"/>
        <v>#REF!</v>
      </c>
      <c r="M1218" s="154" t="e">
        <f t="shared" si="290"/>
        <v>#REF!</v>
      </c>
      <c r="N1218" s="154" t="e">
        <f t="shared" si="290"/>
        <v>#REF!</v>
      </c>
      <c r="O1218" s="154" t="e">
        <f t="shared" si="290"/>
        <v>#REF!</v>
      </c>
      <c r="P1218" s="154" t="e">
        <f t="shared" si="290"/>
        <v>#REF!</v>
      </c>
      <c r="Q1218" s="154" t="e">
        <f t="shared" si="290"/>
        <v>#REF!</v>
      </c>
      <c r="R1218" s="154" t="e">
        <f t="shared" si="290"/>
        <v>#REF!</v>
      </c>
      <c r="S1218" s="154" t="e">
        <f t="shared" si="290"/>
        <v>#REF!</v>
      </c>
    </row>
    <row r="1219" spans="2:19" s="47" customFormat="1" ht="30" customHeight="1">
      <c r="B1219" s="69" t="s">
        <v>181</v>
      </c>
      <c r="C1219" s="70" t="s">
        <v>113</v>
      </c>
      <c r="D1219" s="51"/>
      <c r="E1219" s="51"/>
      <c r="F1219" s="51"/>
      <c r="G1219" s="154" t="e">
        <f t="shared" si="290"/>
        <v>#REF!</v>
      </c>
      <c r="H1219" s="154" t="e">
        <f t="shared" si="290"/>
        <v>#REF!</v>
      </c>
      <c r="I1219" s="154" t="e">
        <f t="shared" si="290"/>
        <v>#REF!</v>
      </c>
      <c r="J1219" s="154" t="e">
        <f t="shared" si="290"/>
        <v>#REF!</v>
      </c>
      <c r="K1219" s="154" t="e">
        <f t="shared" si="290"/>
        <v>#REF!</v>
      </c>
      <c r="L1219" s="154" t="e">
        <f t="shared" si="290"/>
        <v>#REF!</v>
      </c>
      <c r="M1219" s="154" t="e">
        <f t="shared" si="290"/>
        <v>#REF!</v>
      </c>
      <c r="N1219" s="154" t="e">
        <f t="shared" si="290"/>
        <v>#REF!</v>
      </c>
      <c r="O1219" s="154" t="e">
        <f t="shared" si="290"/>
        <v>#REF!</v>
      </c>
      <c r="P1219" s="154" t="e">
        <f t="shared" si="290"/>
        <v>#REF!</v>
      </c>
      <c r="Q1219" s="154" t="e">
        <f t="shared" si="290"/>
        <v>#REF!</v>
      </c>
      <c r="R1219" s="154" t="e">
        <f t="shared" si="290"/>
        <v>#REF!</v>
      </c>
      <c r="S1219" s="154" t="e">
        <f t="shared" si="290"/>
        <v>#REF!</v>
      </c>
    </row>
    <row r="1220" spans="2:19" s="47" customFormat="1" ht="30" customHeight="1">
      <c r="B1220" s="69" t="s">
        <v>182</v>
      </c>
      <c r="C1220" s="70" t="s">
        <v>113</v>
      </c>
      <c r="D1220" s="51"/>
      <c r="E1220" s="51"/>
      <c r="F1220" s="51"/>
      <c r="G1220" s="154" t="e">
        <f t="shared" si="290"/>
        <v>#REF!</v>
      </c>
      <c r="H1220" s="154" t="e">
        <f t="shared" si="290"/>
        <v>#REF!</v>
      </c>
      <c r="I1220" s="154" t="e">
        <f t="shared" si="290"/>
        <v>#REF!</v>
      </c>
      <c r="J1220" s="154" t="e">
        <f t="shared" si="290"/>
        <v>#REF!</v>
      </c>
      <c r="K1220" s="154" t="e">
        <f t="shared" si="290"/>
        <v>#REF!</v>
      </c>
      <c r="L1220" s="154" t="e">
        <f t="shared" si="290"/>
        <v>#REF!</v>
      </c>
      <c r="M1220" s="154" t="e">
        <f t="shared" si="290"/>
        <v>#REF!</v>
      </c>
      <c r="N1220" s="154" t="e">
        <f t="shared" si="290"/>
        <v>#REF!</v>
      </c>
      <c r="O1220" s="154" t="e">
        <f t="shared" si="290"/>
        <v>#REF!</v>
      </c>
      <c r="P1220" s="154" t="e">
        <f t="shared" si="290"/>
        <v>#REF!</v>
      </c>
      <c r="Q1220" s="154" t="e">
        <f t="shared" si="290"/>
        <v>#REF!</v>
      </c>
      <c r="R1220" s="154" t="e">
        <f t="shared" si="290"/>
        <v>#REF!</v>
      </c>
      <c r="S1220" s="154" t="e">
        <f t="shared" si="290"/>
        <v>#REF!</v>
      </c>
    </row>
    <row r="1221" spans="2:19" s="47" customFormat="1" ht="30" customHeight="1">
      <c r="B1221" s="69" t="s">
        <v>183</v>
      </c>
      <c r="C1221" s="70" t="s">
        <v>114</v>
      </c>
      <c r="D1221" s="51"/>
      <c r="E1221" s="51"/>
      <c r="F1221" s="51"/>
      <c r="G1221" s="154" t="e">
        <f t="shared" si="290"/>
        <v>#REF!</v>
      </c>
      <c r="H1221" s="154" t="e">
        <f t="shared" si="290"/>
        <v>#REF!</v>
      </c>
      <c r="I1221" s="154" t="e">
        <f t="shared" si="290"/>
        <v>#REF!</v>
      </c>
      <c r="J1221" s="154" t="e">
        <f t="shared" si="290"/>
        <v>#REF!</v>
      </c>
      <c r="K1221" s="154" t="e">
        <f t="shared" si="290"/>
        <v>#REF!</v>
      </c>
      <c r="L1221" s="154" t="e">
        <f t="shared" si="290"/>
        <v>#REF!</v>
      </c>
      <c r="M1221" s="154" t="e">
        <f t="shared" si="290"/>
        <v>#REF!</v>
      </c>
      <c r="N1221" s="154" t="e">
        <f t="shared" si="290"/>
        <v>#REF!</v>
      </c>
      <c r="O1221" s="154" t="e">
        <f t="shared" si="290"/>
        <v>#REF!</v>
      </c>
      <c r="P1221" s="154" t="e">
        <f t="shared" si="290"/>
        <v>#REF!</v>
      </c>
      <c r="Q1221" s="154" t="e">
        <f t="shared" si="290"/>
        <v>#REF!</v>
      </c>
      <c r="R1221" s="154" t="e">
        <f t="shared" si="290"/>
        <v>#REF!</v>
      </c>
      <c r="S1221" s="154" t="e">
        <f t="shared" si="290"/>
        <v>#REF!</v>
      </c>
    </row>
    <row r="1222" spans="2:19" s="47" customFormat="1" ht="30" customHeight="1">
      <c r="B1222" s="69" t="s">
        <v>184</v>
      </c>
      <c r="C1222" s="70" t="s">
        <v>114</v>
      </c>
      <c r="D1222" s="51"/>
      <c r="E1222" s="51"/>
      <c r="F1222" s="51"/>
      <c r="G1222" s="154" t="e">
        <f t="shared" si="290"/>
        <v>#REF!</v>
      </c>
      <c r="H1222" s="154" t="e">
        <f t="shared" si="290"/>
        <v>#REF!</v>
      </c>
      <c r="I1222" s="154" t="e">
        <f t="shared" si="290"/>
        <v>#REF!</v>
      </c>
      <c r="J1222" s="154" t="e">
        <f t="shared" si="290"/>
        <v>#REF!</v>
      </c>
      <c r="K1222" s="154" t="e">
        <f t="shared" si="290"/>
        <v>#REF!</v>
      </c>
      <c r="L1222" s="154" t="e">
        <f t="shared" si="290"/>
        <v>#REF!</v>
      </c>
      <c r="M1222" s="154" t="e">
        <f t="shared" si="290"/>
        <v>#REF!</v>
      </c>
      <c r="N1222" s="154" t="e">
        <f t="shared" si="290"/>
        <v>#REF!</v>
      </c>
      <c r="O1222" s="154" t="e">
        <f t="shared" si="290"/>
        <v>#REF!</v>
      </c>
      <c r="P1222" s="154" t="e">
        <f t="shared" si="290"/>
        <v>#REF!</v>
      </c>
      <c r="Q1222" s="154" t="e">
        <f t="shared" si="290"/>
        <v>#REF!</v>
      </c>
      <c r="R1222" s="154" t="e">
        <f t="shared" si="290"/>
        <v>#REF!</v>
      </c>
      <c r="S1222" s="154" t="e">
        <f t="shared" si="290"/>
        <v>#REF!</v>
      </c>
    </row>
    <row r="1223" spans="2:19" s="47" customFormat="1" ht="30" customHeight="1">
      <c r="B1223" s="69" t="s">
        <v>185</v>
      </c>
      <c r="C1223" s="70" t="s">
        <v>114</v>
      </c>
      <c r="D1223" s="51"/>
      <c r="E1223" s="51"/>
      <c r="F1223" s="51"/>
      <c r="G1223" s="154" t="e">
        <f t="shared" si="290"/>
        <v>#REF!</v>
      </c>
      <c r="H1223" s="154" t="e">
        <f t="shared" si="290"/>
        <v>#REF!</v>
      </c>
      <c r="I1223" s="154" t="e">
        <f t="shared" si="290"/>
        <v>#REF!</v>
      </c>
      <c r="J1223" s="154" t="e">
        <f t="shared" si="290"/>
        <v>#REF!</v>
      </c>
      <c r="K1223" s="154" t="e">
        <f t="shared" si="290"/>
        <v>#REF!</v>
      </c>
      <c r="L1223" s="154" t="e">
        <f t="shared" si="290"/>
        <v>#REF!</v>
      </c>
      <c r="M1223" s="154" t="e">
        <f t="shared" si="290"/>
        <v>#REF!</v>
      </c>
      <c r="N1223" s="154" t="e">
        <f t="shared" si="290"/>
        <v>#REF!</v>
      </c>
      <c r="O1223" s="154" t="e">
        <f t="shared" si="290"/>
        <v>#REF!</v>
      </c>
      <c r="P1223" s="154" t="e">
        <f t="shared" si="290"/>
        <v>#REF!</v>
      </c>
      <c r="Q1223" s="154" t="e">
        <f t="shared" si="290"/>
        <v>#REF!</v>
      </c>
      <c r="R1223" s="154" t="e">
        <f t="shared" si="290"/>
        <v>#REF!</v>
      </c>
      <c r="S1223" s="154" t="e">
        <f t="shared" si="290"/>
        <v>#REF!</v>
      </c>
    </row>
    <row r="1224" spans="2:19" s="47" customFormat="1" ht="30" customHeight="1">
      <c r="B1224" s="1373" t="s">
        <v>81</v>
      </c>
      <c r="C1224" s="1374"/>
      <c r="D1224" s="51"/>
      <c r="E1224" s="51"/>
      <c r="F1224" s="51"/>
      <c r="G1224" s="155" t="e">
        <f>SUM(G1208:G1223)</f>
        <v>#REF!</v>
      </c>
      <c r="H1224" s="155" t="e">
        <f t="shared" ref="H1224:S1224" si="291">SUM(H1208:H1223)</f>
        <v>#REF!</v>
      </c>
      <c r="I1224" s="155" t="e">
        <f t="shared" si="291"/>
        <v>#REF!</v>
      </c>
      <c r="J1224" s="155" t="e">
        <f t="shared" si="291"/>
        <v>#REF!</v>
      </c>
      <c r="K1224" s="155" t="e">
        <f t="shared" si="291"/>
        <v>#REF!</v>
      </c>
      <c r="L1224" s="155" t="e">
        <f t="shared" si="291"/>
        <v>#REF!</v>
      </c>
      <c r="M1224" s="155" t="e">
        <f t="shared" si="291"/>
        <v>#REF!</v>
      </c>
      <c r="N1224" s="155" t="e">
        <f t="shared" si="291"/>
        <v>#REF!</v>
      </c>
      <c r="O1224" s="155" t="e">
        <f t="shared" si="291"/>
        <v>#REF!</v>
      </c>
      <c r="P1224" s="155" t="e">
        <f t="shared" si="291"/>
        <v>#REF!</v>
      </c>
      <c r="Q1224" s="155" t="e">
        <f t="shared" si="291"/>
        <v>#REF!</v>
      </c>
      <c r="R1224" s="155" t="e">
        <f t="shared" si="291"/>
        <v>#REF!</v>
      </c>
      <c r="S1224" s="155" t="e">
        <f t="shared" si="291"/>
        <v>#REF!</v>
      </c>
    </row>
    <row r="1225" spans="2:19" s="47" customFormat="1" ht="30" customHeight="1">
      <c r="B1225" s="1373" t="s">
        <v>66</v>
      </c>
      <c r="C1225" s="1374"/>
      <c r="D1225" s="51"/>
      <c r="E1225" s="51"/>
      <c r="F1225" s="51"/>
      <c r="G1225" s="40" t="e">
        <f>G1224-G1203</f>
        <v>#REF!</v>
      </c>
      <c r="H1225" s="40" t="e">
        <f t="shared" ref="H1225:S1225" si="292">H1224-H1203</f>
        <v>#REF!</v>
      </c>
      <c r="I1225" s="40" t="e">
        <f t="shared" si="292"/>
        <v>#REF!</v>
      </c>
      <c r="J1225" s="40" t="e">
        <f t="shared" si="292"/>
        <v>#REF!</v>
      </c>
      <c r="K1225" s="40" t="e">
        <f t="shared" si="292"/>
        <v>#REF!</v>
      </c>
      <c r="L1225" s="40" t="e">
        <f t="shared" si="292"/>
        <v>#REF!</v>
      </c>
      <c r="M1225" s="40" t="e">
        <f t="shared" si="292"/>
        <v>#REF!</v>
      </c>
      <c r="N1225" s="40" t="e">
        <f t="shared" si="292"/>
        <v>#REF!</v>
      </c>
      <c r="O1225" s="40" t="e">
        <f t="shared" si="292"/>
        <v>#REF!</v>
      </c>
      <c r="P1225" s="40" t="e">
        <f t="shared" si="292"/>
        <v>#REF!</v>
      </c>
      <c r="Q1225" s="40" t="e">
        <f t="shared" si="292"/>
        <v>#REF!</v>
      </c>
      <c r="R1225" s="40" t="e">
        <f t="shared" si="292"/>
        <v>#REF!</v>
      </c>
      <c r="S1225" s="40" t="e">
        <f t="shared" si="292"/>
        <v>#REF!</v>
      </c>
    </row>
    <row r="1226" spans="2:19" s="9" customFormat="1" ht="30" customHeight="1">
      <c r="B1226" s="104"/>
      <c r="C1226" s="36"/>
      <c r="D1226" s="36"/>
      <c r="E1226" s="36"/>
      <c r="F1226" s="36"/>
      <c r="G1226" s="93"/>
      <c r="H1226" s="93"/>
      <c r="I1226" s="93"/>
      <c r="J1226" s="93"/>
      <c r="K1226" s="93"/>
      <c r="L1226" s="93"/>
      <c r="M1226" s="93"/>
      <c r="N1226" s="93"/>
      <c r="O1226" s="93"/>
      <c r="P1226" s="93"/>
      <c r="Q1226" s="93"/>
      <c r="R1226" s="93"/>
      <c r="S1226" s="93"/>
    </row>
    <row r="1227" spans="2:19" ht="30" customHeight="1">
      <c r="B1227" s="5" t="s">
        <v>448</v>
      </c>
    </row>
    <row r="1228" spans="2:19" ht="9.9499999999999993" customHeight="1">
      <c r="B1228" s="103"/>
    </row>
    <row r="1229" spans="2:19" s="8" customFormat="1" ht="30" customHeight="1">
      <c r="B1229" s="1375" t="s">
        <v>105</v>
      </c>
      <c r="C1229" s="1372"/>
      <c r="D1229" s="7" t="s">
        <v>3</v>
      </c>
      <c r="E1229" s="7" t="s">
        <v>4</v>
      </c>
      <c r="F1229" s="7" t="s">
        <v>5</v>
      </c>
      <c r="G1229" s="7" t="s">
        <v>7</v>
      </c>
      <c r="H1229" s="7" t="s">
        <v>8</v>
      </c>
      <c r="I1229" s="7" t="s">
        <v>9</v>
      </c>
      <c r="J1229" s="7" t="s">
        <v>10</v>
      </c>
      <c r="K1229" s="7" t="s">
        <v>11</v>
      </c>
      <c r="L1229" s="7" t="s">
        <v>12</v>
      </c>
      <c r="M1229" s="7" t="s">
        <v>13</v>
      </c>
      <c r="N1229" s="7" t="s">
        <v>14</v>
      </c>
      <c r="O1229" s="7" t="s">
        <v>15</v>
      </c>
      <c r="P1229" s="7" t="s">
        <v>16</v>
      </c>
      <c r="Q1229" s="7" t="s">
        <v>17</v>
      </c>
      <c r="R1229" s="7" t="s">
        <v>18</v>
      </c>
      <c r="S1229" s="7" t="s">
        <v>19</v>
      </c>
    </row>
    <row r="1230" spans="2:19" s="47" customFormat="1" ht="30" customHeight="1">
      <c r="B1230" s="1371" t="s">
        <v>110</v>
      </c>
      <c r="C1230" s="1372"/>
      <c r="D1230" s="51"/>
      <c r="E1230" s="51"/>
      <c r="F1230" s="51"/>
      <c r="G1230" s="154" t="e">
        <f>SUMIF($C$1152:$C$1202,$B1230,G$1152:G$1202)</f>
        <v>#REF!</v>
      </c>
      <c r="H1230" s="154" t="e">
        <f t="shared" ref="H1230:S1230" si="293">SUMIF($C$1152:$C$1202,$B1230,H$1152:H$1202)</f>
        <v>#REF!</v>
      </c>
      <c r="I1230" s="154" t="e">
        <f t="shared" si="293"/>
        <v>#REF!</v>
      </c>
      <c r="J1230" s="154" t="e">
        <f t="shared" si="293"/>
        <v>#REF!</v>
      </c>
      <c r="K1230" s="154" t="e">
        <f t="shared" si="293"/>
        <v>#REF!</v>
      </c>
      <c r="L1230" s="154" t="e">
        <f t="shared" si="293"/>
        <v>#REF!</v>
      </c>
      <c r="M1230" s="154" t="e">
        <f t="shared" si="293"/>
        <v>#REF!</v>
      </c>
      <c r="N1230" s="154" t="e">
        <f t="shared" si="293"/>
        <v>#REF!</v>
      </c>
      <c r="O1230" s="154" t="e">
        <f>SUMIF($C$1152:$C$1202,$B1230,O$1152:O$1202)</f>
        <v>#REF!</v>
      </c>
      <c r="P1230" s="154" t="e">
        <f t="shared" si="293"/>
        <v>#REF!</v>
      </c>
      <c r="Q1230" s="154" t="e">
        <f t="shared" si="293"/>
        <v>#REF!</v>
      </c>
      <c r="R1230" s="154" t="e">
        <f t="shared" si="293"/>
        <v>#REF!</v>
      </c>
      <c r="S1230" s="154" t="e">
        <f t="shared" si="293"/>
        <v>#REF!</v>
      </c>
    </row>
    <row r="1231" spans="2:19" s="47" customFormat="1" ht="30" customHeight="1">
      <c r="B1231" s="1371" t="s">
        <v>115</v>
      </c>
      <c r="C1231" s="1372"/>
      <c r="D1231" s="51"/>
      <c r="E1231" s="51"/>
      <c r="F1231" s="51"/>
      <c r="G1231" s="154" t="e">
        <f t="shared" ref="G1231:S1233" si="294">SUMIF($C$1152:$C$1202,$B1231,G$1152:G$1202)</f>
        <v>#REF!</v>
      </c>
      <c r="H1231" s="154" t="e">
        <f t="shared" si="294"/>
        <v>#REF!</v>
      </c>
      <c r="I1231" s="154" t="e">
        <f t="shared" si="294"/>
        <v>#REF!</v>
      </c>
      <c r="J1231" s="154" t="e">
        <f t="shared" si="294"/>
        <v>#REF!</v>
      </c>
      <c r="K1231" s="154" t="e">
        <f t="shared" si="294"/>
        <v>#REF!</v>
      </c>
      <c r="L1231" s="154" t="e">
        <f t="shared" si="294"/>
        <v>#REF!</v>
      </c>
      <c r="M1231" s="154" t="e">
        <f t="shared" si="294"/>
        <v>#REF!</v>
      </c>
      <c r="N1231" s="154" t="e">
        <f t="shared" si="294"/>
        <v>#REF!</v>
      </c>
      <c r="O1231" s="154" t="e">
        <f t="shared" si="294"/>
        <v>#REF!</v>
      </c>
      <c r="P1231" s="154" t="e">
        <f t="shared" si="294"/>
        <v>#REF!</v>
      </c>
      <c r="Q1231" s="154" t="e">
        <f t="shared" si="294"/>
        <v>#REF!</v>
      </c>
      <c r="R1231" s="154" t="e">
        <f t="shared" si="294"/>
        <v>#REF!</v>
      </c>
      <c r="S1231" s="154" t="e">
        <f t="shared" si="294"/>
        <v>#REF!</v>
      </c>
    </row>
    <row r="1232" spans="2:19" s="47" customFormat="1" ht="30" customHeight="1">
      <c r="B1232" s="1371" t="s">
        <v>113</v>
      </c>
      <c r="C1232" s="1372"/>
      <c r="D1232" s="51"/>
      <c r="E1232" s="51"/>
      <c r="F1232" s="51"/>
      <c r="G1232" s="154" t="e">
        <f t="shared" si="294"/>
        <v>#REF!</v>
      </c>
      <c r="H1232" s="154" t="e">
        <f t="shared" si="294"/>
        <v>#REF!</v>
      </c>
      <c r="I1232" s="154" t="e">
        <f t="shared" si="294"/>
        <v>#REF!</v>
      </c>
      <c r="J1232" s="154" t="e">
        <f t="shared" si="294"/>
        <v>#REF!</v>
      </c>
      <c r="K1232" s="154" t="e">
        <f t="shared" si="294"/>
        <v>#REF!</v>
      </c>
      <c r="L1232" s="154" t="e">
        <f t="shared" si="294"/>
        <v>#REF!</v>
      </c>
      <c r="M1232" s="154" t="e">
        <f t="shared" si="294"/>
        <v>#REF!</v>
      </c>
      <c r="N1232" s="154" t="e">
        <f t="shared" si="294"/>
        <v>#REF!</v>
      </c>
      <c r="O1232" s="154" t="e">
        <f t="shared" si="294"/>
        <v>#REF!</v>
      </c>
      <c r="P1232" s="154" t="e">
        <f t="shared" si="294"/>
        <v>#REF!</v>
      </c>
      <c r="Q1232" s="154" t="e">
        <f t="shared" si="294"/>
        <v>#REF!</v>
      </c>
      <c r="R1232" s="154" t="e">
        <f t="shared" si="294"/>
        <v>#REF!</v>
      </c>
      <c r="S1232" s="154" t="e">
        <f t="shared" si="294"/>
        <v>#REF!</v>
      </c>
    </row>
    <row r="1233" spans="2:19" s="47" customFormat="1" ht="30" customHeight="1">
      <c r="B1233" s="1371" t="s">
        <v>114</v>
      </c>
      <c r="C1233" s="1372"/>
      <c r="D1233" s="51"/>
      <c r="E1233" s="51"/>
      <c r="F1233" s="51"/>
      <c r="G1233" s="154" t="e">
        <f t="shared" si="294"/>
        <v>#REF!</v>
      </c>
      <c r="H1233" s="154" t="e">
        <f t="shared" si="294"/>
        <v>#REF!</v>
      </c>
      <c r="I1233" s="154" t="e">
        <f t="shared" si="294"/>
        <v>#REF!</v>
      </c>
      <c r="J1233" s="154" t="e">
        <f t="shared" si="294"/>
        <v>#REF!</v>
      </c>
      <c r="K1233" s="154" t="e">
        <f t="shared" si="294"/>
        <v>#REF!</v>
      </c>
      <c r="L1233" s="154" t="e">
        <f t="shared" si="294"/>
        <v>#REF!</v>
      </c>
      <c r="M1233" s="154" t="e">
        <f t="shared" si="294"/>
        <v>#REF!</v>
      </c>
      <c r="N1233" s="154" t="e">
        <f t="shared" si="294"/>
        <v>#REF!</v>
      </c>
      <c r="O1233" s="154" t="e">
        <f t="shared" si="294"/>
        <v>#REF!</v>
      </c>
      <c r="P1233" s="154" t="e">
        <f t="shared" si="294"/>
        <v>#REF!</v>
      </c>
      <c r="Q1233" s="154" t="e">
        <f t="shared" si="294"/>
        <v>#REF!</v>
      </c>
      <c r="R1233" s="154" t="e">
        <f t="shared" si="294"/>
        <v>#REF!</v>
      </c>
      <c r="S1233" s="154" t="e">
        <f t="shared" si="294"/>
        <v>#REF!</v>
      </c>
    </row>
    <row r="1234" spans="2:19" s="47" customFormat="1" ht="30" customHeight="1">
      <c r="B1234" s="1373" t="s">
        <v>81</v>
      </c>
      <c r="C1234" s="1374"/>
      <c r="D1234" s="51"/>
      <c r="E1234" s="51"/>
      <c r="F1234" s="51"/>
      <c r="G1234" s="155" t="e">
        <f>SUM(G1230:G1233)</f>
        <v>#REF!</v>
      </c>
      <c r="H1234" s="155" t="e">
        <f t="shared" ref="H1234:S1234" si="295">SUM(H1230:H1233)</f>
        <v>#REF!</v>
      </c>
      <c r="I1234" s="155" t="e">
        <f t="shared" si="295"/>
        <v>#REF!</v>
      </c>
      <c r="J1234" s="155" t="e">
        <f t="shared" si="295"/>
        <v>#REF!</v>
      </c>
      <c r="K1234" s="155" t="e">
        <f t="shared" si="295"/>
        <v>#REF!</v>
      </c>
      <c r="L1234" s="155" t="e">
        <f t="shared" si="295"/>
        <v>#REF!</v>
      </c>
      <c r="M1234" s="155" t="e">
        <f t="shared" si="295"/>
        <v>#REF!</v>
      </c>
      <c r="N1234" s="155" t="e">
        <f t="shared" si="295"/>
        <v>#REF!</v>
      </c>
      <c r="O1234" s="155" t="e">
        <f t="shared" si="295"/>
        <v>#REF!</v>
      </c>
      <c r="P1234" s="155" t="e">
        <f t="shared" si="295"/>
        <v>#REF!</v>
      </c>
      <c r="Q1234" s="155" t="e">
        <f t="shared" si="295"/>
        <v>#REF!</v>
      </c>
      <c r="R1234" s="155" t="e">
        <f t="shared" si="295"/>
        <v>#REF!</v>
      </c>
      <c r="S1234" s="155" t="e">
        <f t="shared" si="295"/>
        <v>#REF!</v>
      </c>
    </row>
    <row r="1235" spans="2:19" s="47" customFormat="1" ht="30" customHeight="1">
      <c r="B1235" s="1373" t="s">
        <v>66</v>
      </c>
      <c r="C1235" s="1374"/>
      <c r="D1235" s="51"/>
      <c r="E1235" s="51"/>
      <c r="F1235" s="51"/>
      <c r="G1235" s="40" t="e">
        <f>G1234-G1203</f>
        <v>#REF!</v>
      </c>
      <c r="H1235" s="40" t="e">
        <f t="shared" ref="H1235:S1235" si="296">H1234-H1203</f>
        <v>#REF!</v>
      </c>
      <c r="I1235" s="40" t="e">
        <f t="shared" si="296"/>
        <v>#REF!</v>
      </c>
      <c r="J1235" s="40" t="e">
        <f t="shared" si="296"/>
        <v>#REF!</v>
      </c>
      <c r="K1235" s="40" t="e">
        <f t="shared" si="296"/>
        <v>#REF!</v>
      </c>
      <c r="L1235" s="40" t="e">
        <f t="shared" si="296"/>
        <v>#REF!</v>
      </c>
      <c r="M1235" s="40" t="e">
        <f t="shared" si="296"/>
        <v>#REF!</v>
      </c>
      <c r="N1235" s="40" t="e">
        <f t="shared" si="296"/>
        <v>#REF!</v>
      </c>
      <c r="O1235" s="40" t="e">
        <f t="shared" si="296"/>
        <v>#REF!</v>
      </c>
      <c r="P1235" s="40" t="e">
        <f t="shared" si="296"/>
        <v>#REF!</v>
      </c>
      <c r="Q1235" s="40" t="e">
        <f t="shared" si="296"/>
        <v>#REF!</v>
      </c>
      <c r="R1235" s="40" t="e">
        <f t="shared" si="296"/>
        <v>#REF!</v>
      </c>
      <c r="S1235" s="40" t="e">
        <f t="shared" si="296"/>
        <v>#REF!</v>
      </c>
    </row>
    <row r="1236" spans="2:19" ht="30" customHeight="1">
      <c r="B1236" s="103"/>
    </row>
    <row r="1237" spans="2:19" ht="30" customHeight="1">
      <c r="B1237" s="5" t="s">
        <v>449</v>
      </c>
    </row>
    <row r="1238" spans="2:19" ht="9.9499999999999993" customHeight="1">
      <c r="B1238" s="103"/>
    </row>
    <row r="1239" spans="2:19" s="8" customFormat="1" ht="30" customHeight="1">
      <c r="B1239" s="102" t="s">
        <v>104</v>
      </c>
      <c r="C1239" s="17" t="s">
        <v>105</v>
      </c>
      <c r="D1239" s="17" t="s">
        <v>106</v>
      </c>
      <c r="E1239" s="84" t="s">
        <v>170</v>
      </c>
      <c r="F1239" s="7" t="s">
        <v>6</v>
      </c>
      <c r="G1239" s="7" t="s">
        <v>7</v>
      </c>
      <c r="H1239" s="7" t="s">
        <v>8</v>
      </c>
      <c r="I1239" s="7" t="s">
        <v>9</v>
      </c>
      <c r="J1239" s="7" t="s">
        <v>10</v>
      </c>
      <c r="K1239" s="7" t="s">
        <v>11</v>
      </c>
      <c r="L1239" s="7" t="s">
        <v>12</v>
      </c>
      <c r="M1239" s="7" t="s">
        <v>13</v>
      </c>
      <c r="N1239" s="7" t="s">
        <v>14</v>
      </c>
      <c r="O1239" s="7" t="s">
        <v>15</v>
      </c>
      <c r="P1239" s="7" t="s">
        <v>16</v>
      </c>
      <c r="Q1239" s="7" t="s">
        <v>17</v>
      </c>
      <c r="R1239" s="7" t="s">
        <v>18</v>
      </c>
      <c r="S1239" s="7" t="s">
        <v>19</v>
      </c>
    </row>
    <row r="1240" spans="2:19" s="47" customFormat="1" ht="30" customHeight="1">
      <c r="B1240" s="69" t="s">
        <v>107</v>
      </c>
      <c r="C1240" s="70" t="s">
        <v>110</v>
      </c>
      <c r="D1240" s="70" t="s">
        <v>109</v>
      </c>
      <c r="E1240" s="83" t="s">
        <v>171</v>
      </c>
      <c r="F1240" s="51"/>
      <c r="G1240" s="154" t="e">
        <f t="shared" ref="G1240:S1240" si="297">ROUND((G986/100*G1097)*10^6,0)</f>
        <v>#REF!</v>
      </c>
      <c r="H1240" s="154" t="e">
        <f t="shared" si="297"/>
        <v>#REF!</v>
      </c>
      <c r="I1240" s="154" t="e">
        <f t="shared" si="297"/>
        <v>#REF!</v>
      </c>
      <c r="J1240" s="154" t="e">
        <f t="shared" si="297"/>
        <v>#REF!</v>
      </c>
      <c r="K1240" s="154" t="e">
        <f t="shared" si="297"/>
        <v>#REF!</v>
      </c>
      <c r="L1240" s="154" t="e">
        <f t="shared" si="297"/>
        <v>#REF!</v>
      </c>
      <c r="M1240" s="154" t="e">
        <f t="shared" si="297"/>
        <v>#REF!</v>
      </c>
      <c r="N1240" s="154" t="e">
        <f t="shared" si="297"/>
        <v>#REF!</v>
      </c>
      <c r="O1240" s="154" t="e">
        <f>ROUND((O986/100*O1097)*10^6,0)</f>
        <v>#REF!</v>
      </c>
      <c r="P1240" s="154" t="e">
        <f t="shared" si="297"/>
        <v>#REF!</v>
      </c>
      <c r="Q1240" s="154" t="e">
        <f t="shared" si="297"/>
        <v>#REF!</v>
      </c>
      <c r="R1240" s="154" t="e">
        <f t="shared" si="297"/>
        <v>#REF!</v>
      </c>
      <c r="S1240" s="154" t="e">
        <f t="shared" si="297"/>
        <v>#REF!</v>
      </c>
    </row>
    <row r="1241" spans="2:19" s="47" customFormat="1" ht="30" customHeight="1">
      <c r="B1241" s="69" t="s">
        <v>108</v>
      </c>
      <c r="C1241" s="70" t="s">
        <v>110</v>
      </c>
      <c r="D1241" s="70" t="s">
        <v>109</v>
      </c>
      <c r="E1241" s="83" t="s">
        <v>171</v>
      </c>
      <c r="F1241" s="51"/>
      <c r="G1241" s="154" t="e">
        <f t="shared" ref="G1241:S1241" si="298">ROUND((G987/100*G1098)*10^6,0)</f>
        <v>#REF!</v>
      </c>
      <c r="H1241" s="154" t="e">
        <f t="shared" si="298"/>
        <v>#REF!</v>
      </c>
      <c r="I1241" s="154" t="e">
        <f t="shared" si="298"/>
        <v>#REF!</v>
      </c>
      <c r="J1241" s="154" t="e">
        <f t="shared" si="298"/>
        <v>#REF!</v>
      </c>
      <c r="K1241" s="154" t="e">
        <f t="shared" si="298"/>
        <v>#REF!</v>
      </c>
      <c r="L1241" s="154" t="e">
        <f t="shared" si="298"/>
        <v>#REF!</v>
      </c>
      <c r="M1241" s="154" t="e">
        <f t="shared" si="298"/>
        <v>#REF!</v>
      </c>
      <c r="N1241" s="154" t="e">
        <f t="shared" si="298"/>
        <v>#REF!</v>
      </c>
      <c r="O1241" s="154" t="e">
        <f t="shared" si="298"/>
        <v>#REF!</v>
      </c>
      <c r="P1241" s="154" t="e">
        <f t="shared" si="298"/>
        <v>#REF!</v>
      </c>
      <c r="Q1241" s="154" t="e">
        <f t="shared" si="298"/>
        <v>#REF!</v>
      </c>
      <c r="R1241" s="154" t="e">
        <f t="shared" si="298"/>
        <v>#REF!</v>
      </c>
      <c r="S1241" s="154" t="e">
        <f t="shared" si="298"/>
        <v>#REF!</v>
      </c>
    </row>
    <row r="1242" spans="2:19" s="47" customFormat="1" ht="30" customHeight="1">
      <c r="B1242" s="87" t="s">
        <v>116</v>
      </c>
      <c r="C1242" s="88" t="s">
        <v>110</v>
      </c>
      <c r="D1242" s="88" t="s">
        <v>109</v>
      </c>
      <c r="E1242" s="24"/>
      <c r="F1242" s="51"/>
      <c r="G1242" s="38"/>
      <c r="H1242" s="38"/>
      <c r="I1242" s="19"/>
      <c r="J1242" s="19"/>
      <c r="K1242" s="19"/>
      <c r="L1242" s="19"/>
      <c r="M1242" s="19"/>
      <c r="N1242" s="19"/>
      <c r="O1242" s="19"/>
      <c r="P1242" s="19"/>
      <c r="Q1242" s="19"/>
      <c r="R1242" s="19"/>
      <c r="S1242" s="19"/>
    </row>
    <row r="1243" spans="2:19" s="47" customFormat="1" ht="30" customHeight="1">
      <c r="B1243" s="69" t="s">
        <v>117</v>
      </c>
      <c r="C1243" s="70" t="s">
        <v>110</v>
      </c>
      <c r="D1243" s="70" t="s">
        <v>109</v>
      </c>
      <c r="E1243" s="83" t="s">
        <v>172</v>
      </c>
      <c r="F1243" s="51"/>
      <c r="G1243" s="154" t="e">
        <f t="shared" ref="G1243:S1243" si="299">ROUND((G989/100*G1100)*10^6,0)</f>
        <v>#REF!</v>
      </c>
      <c r="H1243" s="154" t="e">
        <f t="shared" si="299"/>
        <v>#REF!</v>
      </c>
      <c r="I1243" s="154" t="e">
        <f t="shared" si="299"/>
        <v>#REF!</v>
      </c>
      <c r="J1243" s="154" t="e">
        <f t="shared" si="299"/>
        <v>#REF!</v>
      </c>
      <c r="K1243" s="154" t="e">
        <f t="shared" si="299"/>
        <v>#REF!</v>
      </c>
      <c r="L1243" s="154" t="e">
        <f t="shared" si="299"/>
        <v>#REF!</v>
      </c>
      <c r="M1243" s="154" t="e">
        <f t="shared" si="299"/>
        <v>#REF!</v>
      </c>
      <c r="N1243" s="154" t="e">
        <f t="shared" si="299"/>
        <v>#REF!</v>
      </c>
      <c r="O1243" s="154" t="e">
        <f t="shared" si="299"/>
        <v>#REF!</v>
      </c>
      <c r="P1243" s="154" t="e">
        <f t="shared" si="299"/>
        <v>#REF!</v>
      </c>
      <c r="Q1243" s="154" t="e">
        <f t="shared" si="299"/>
        <v>#REF!</v>
      </c>
      <c r="R1243" s="154" t="e">
        <f t="shared" si="299"/>
        <v>#REF!</v>
      </c>
      <c r="S1243" s="154" t="e">
        <f t="shared" si="299"/>
        <v>#REF!</v>
      </c>
    </row>
    <row r="1244" spans="2:19" s="47" customFormat="1" ht="30" customHeight="1">
      <c r="B1244" s="69" t="s">
        <v>118</v>
      </c>
      <c r="C1244" s="70" t="s">
        <v>110</v>
      </c>
      <c r="D1244" s="70" t="s">
        <v>109</v>
      </c>
      <c r="E1244" s="83" t="s">
        <v>173</v>
      </c>
      <c r="F1244" s="51"/>
      <c r="G1244" s="154" t="e">
        <f t="shared" ref="G1244:S1244" si="300">ROUND((G990/100*G1101)*10^6,0)</f>
        <v>#REF!</v>
      </c>
      <c r="H1244" s="154" t="e">
        <f t="shared" si="300"/>
        <v>#REF!</v>
      </c>
      <c r="I1244" s="154" t="e">
        <f t="shared" si="300"/>
        <v>#REF!</v>
      </c>
      <c r="J1244" s="154" t="e">
        <f t="shared" si="300"/>
        <v>#REF!</v>
      </c>
      <c r="K1244" s="154" t="e">
        <f t="shared" si="300"/>
        <v>#REF!</v>
      </c>
      <c r="L1244" s="154" t="e">
        <f t="shared" si="300"/>
        <v>#REF!</v>
      </c>
      <c r="M1244" s="154" t="e">
        <f t="shared" si="300"/>
        <v>#REF!</v>
      </c>
      <c r="N1244" s="154" t="e">
        <f t="shared" si="300"/>
        <v>#REF!</v>
      </c>
      <c r="O1244" s="154" t="e">
        <f t="shared" si="300"/>
        <v>#REF!</v>
      </c>
      <c r="P1244" s="154" t="e">
        <f t="shared" si="300"/>
        <v>#REF!</v>
      </c>
      <c r="Q1244" s="154" t="e">
        <f t="shared" si="300"/>
        <v>#REF!</v>
      </c>
      <c r="R1244" s="154" t="e">
        <f t="shared" si="300"/>
        <v>#REF!</v>
      </c>
      <c r="S1244" s="154" t="e">
        <f t="shared" si="300"/>
        <v>#REF!</v>
      </c>
    </row>
    <row r="1245" spans="2:19" s="47" customFormat="1" ht="30" customHeight="1">
      <c r="B1245" s="69" t="s">
        <v>119</v>
      </c>
      <c r="C1245" s="70" t="s">
        <v>110</v>
      </c>
      <c r="D1245" s="70" t="s">
        <v>109</v>
      </c>
      <c r="E1245" s="83" t="s">
        <v>171</v>
      </c>
      <c r="F1245" s="51"/>
      <c r="G1245" s="154" t="e">
        <f t="shared" ref="G1245:S1245" si="301">ROUND((G991/100*G1102)*10^6,0)</f>
        <v>#REF!</v>
      </c>
      <c r="H1245" s="154" t="e">
        <f t="shared" si="301"/>
        <v>#REF!</v>
      </c>
      <c r="I1245" s="154" t="e">
        <f t="shared" si="301"/>
        <v>#REF!</v>
      </c>
      <c r="J1245" s="154" t="e">
        <f t="shared" si="301"/>
        <v>#REF!</v>
      </c>
      <c r="K1245" s="154" t="e">
        <f t="shared" si="301"/>
        <v>#REF!</v>
      </c>
      <c r="L1245" s="154" t="e">
        <f t="shared" si="301"/>
        <v>#REF!</v>
      </c>
      <c r="M1245" s="154" t="e">
        <f t="shared" si="301"/>
        <v>#REF!</v>
      </c>
      <c r="N1245" s="154" t="e">
        <f t="shared" si="301"/>
        <v>#REF!</v>
      </c>
      <c r="O1245" s="154" t="e">
        <f t="shared" si="301"/>
        <v>#REF!</v>
      </c>
      <c r="P1245" s="154" t="e">
        <f t="shared" si="301"/>
        <v>#REF!</v>
      </c>
      <c r="Q1245" s="154" t="e">
        <f t="shared" si="301"/>
        <v>#REF!</v>
      </c>
      <c r="R1245" s="154" t="e">
        <f t="shared" si="301"/>
        <v>#REF!</v>
      </c>
      <c r="S1245" s="154" t="e">
        <f t="shared" si="301"/>
        <v>#REF!</v>
      </c>
    </row>
    <row r="1246" spans="2:19" s="47" customFormat="1" ht="30" customHeight="1">
      <c r="B1246" s="69" t="s">
        <v>120</v>
      </c>
      <c r="C1246" s="70" t="s">
        <v>110</v>
      </c>
      <c r="D1246" s="70" t="s">
        <v>109</v>
      </c>
      <c r="E1246" s="83" t="s">
        <v>172</v>
      </c>
      <c r="F1246" s="51"/>
      <c r="G1246" s="154" t="e">
        <f t="shared" ref="G1246:S1246" si="302">ROUND((G992/100*G1103)*10^6,0)</f>
        <v>#REF!</v>
      </c>
      <c r="H1246" s="154" t="e">
        <f t="shared" si="302"/>
        <v>#REF!</v>
      </c>
      <c r="I1246" s="154" t="e">
        <f t="shared" si="302"/>
        <v>#REF!</v>
      </c>
      <c r="J1246" s="154" t="e">
        <f t="shared" si="302"/>
        <v>#REF!</v>
      </c>
      <c r="K1246" s="154" t="e">
        <f t="shared" si="302"/>
        <v>#REF!</v>
      </c>
      <c r="L1246" s="154" t="e">
        <f t="shared" si="302"/>
        <v>#REF!</v>
      </c>
      <c r="M1246" s="154" t="e">
        <f t="shared" si="302"/>
        <v>#REF!</v>
      </c>
      <c r="N1246" s="154" t="e">
        <f t="shared" si="302"/>
        <v>#REF!</v>
      </c>
      <c r="O1246" s="154" t="e">
        <f t="shared" si="302"/>
        <v>#REF!</v>
      </c>
      <c r="P1246" s="154" t="e">
        <f t="shared" si="302"/>
        <v>#REF!</v>
      </c>
      <c r="Q1246" s="154" t="e">
        <f t="shared" si="302"/>
        <v>#REF!</v>
      </c>
      <c r="R1246" s="154" t="e">
        <f t="shared" si="302"/>
        <v>#REF!</v>
      </c>
      <c r="S1246" s="154" t="e">
        <f t="shared" si="302"/>
        <v>#REF!</v>
      </c>
    </row>
    <row r="1247" spans="2:19" s="47" customFormat="1" ht="30" customHeight="1">
      <c r="B1247" s="69" t="s">
        <v>121</v>
      </c>
      <c r="C1247" s="70" t="s">
        <v>110</v>
      </c>
      <c r="D1247" s="70" t="s">
        <v>109</v>
      </c>
      <c r="E1247" s="83" t="s">
        <v>173</v>
      </c>
      <c r="F1247" s="51"/>
      <c r="G1247" s="154" t="e">
        <f t="shared" ref="G1247:S1247" si="303">ROUND((G993/100*G1104)*10^6,0)</f>
        <v>#REF!</v>
      </c>
      <c r="H1247" s="154" t="e">
        <f t="shared" si="303"/>
        <v>#REF!</v>
      </c>
      <c r="I1247" s="154" t="e">
        <f t="shared" si="303"/>
        <v>#REF!</v>
      </c>
      <c r="J1247" s="154" t="e">
        <f t="shared" si="303"/>
        <v>#REF!</v>
      </c>
      <c r="K1247" s="154" t="e">
        <f t="shared" si="303"/>
        <v>#REF!</v>
      </c>
      <c r="L1247" s="154" t="e">
        <f t="shared" si="303"/>
        <v>#REF!</v>
      </c>
      <c r="M1247" s="154" t="e">
        <f t="shared" si="303"/>
        <v>#REF!</v>
      </c>
      <c r="N1247" s="154" t="e">
        <f t="shared" si="303"/>
        <v>#REF!</v>
      </c>
      <c r="O1247" s="154" t="e">
        <f t="shared" si="303"/>
        <v>#REF!</v>
      </c>
      <c r="P1247" s="154" t="e">
        <f>ROUND((P993/100*P1104)*10^6,0)</f>
        <v>#REF!</v>
      </c>
      <c r="Q1247" s="154" t="e">
        <f t="shared" si="303"/>
        <v>#REF!</v>
      </c>
      <c r="R1247" s="154" t="e">
        <f t="shared" si="303"/>
        <v>#REF!</v>
      </c>
      <c r="S1247" s="154" t="e">
        <f t="shared" si="303"/>
        <v>#REF!</v>
      </c>
    </row>
    <row r="1248" spans="2:19" s="47" customFormat="1" ht="30" customHeight="1">
      <c r="B1248" s="69" t="s">
        <v>122</v>
      </c>
      <c r="C1248" s="70" t="s">
        <v>110</v>
      </c>
      <c r="D1248" s="70" t="s">
        <v>109</v>
      </c>
      <c r="E1248" s="83" t="s">
        <v>173</v>
      </c>
      <c r="F1248" s="51"/>
      <c r="G1248" s="154" t="e">
        <f t="shared" ref="G1248:S1248" si="304">ROUND((G994/100*G1105)*10^6,0)</f>
        <v>#REF!</v>
      </c>
      <c r="H1248" s="154" t="e">
        <f t="shared" si="304"/>
        <v>#REF!</v>
      </c>
      <c r="I1248" s="154" t="e">
        <f t="shared" si="304"/>
        <v>#REF!</v>
      </c>
      <c r="J1248" s="154" t="e">
        <f t="shared" si="304"/>
        <v>#REF!</v>
      </c>
      <c r="K1248" s="154" t="e">
        <f t="shared" si="304"/>
        <v>#REF!</v>
      </c>
      <c r="L1248" s="154" t="e">
        <f t="shared" si="304"/>
        <v>#REF!</v>
      </c>
      <c r="M1248" s="154" t="e">
        <f t="shared" si="304"/>
        <v>#REF!</v>
      </c>
      <c r="N1248" s="154" t="e">
        <f t="shared" si="304"/>
        <v>#REF!</v>
      </c>
      <c r="O1248" s="154" t="e">
        <f t="shared" si="304"/>
        <v>#REF!</v>
      </c>
      <c r="P1248" s="154" t="e">
        <f t="shared" si="304"/>
        <v>#REF!</v>
      </c>
      <c r="Q1248" s="154" t="e">
        <f t="shared" si="304"/>
        <v>#REF!</v>
      </c>
      <c r="R1248" s="154" t="e">
        <f t="shared" si="304"/>
        <v>#REF!</v>
      </c>
      <c r="S1248" s="154" t="e">
        <f t="shared" si="304"/>
        <v>#REF!</v>
      </c>
    </row>
    <row r="1249" spans="2:19" s="47" customFormat="1" ht="30" customHeight="1">
      <c r="B1249" s="69" t="s">
        <v>123</v>
      </c>
      <c r="C1249" s="70" t="s">
        <v>110</v>
      </c>
      <c r="D1249" s="70" t="s">
        <v>109</v>
      </c>
      <c r="E1249" s="83" t="s">
        <v>171</v>
      </c>
      <c r="F1249" s="51"/>
      <c r="G1249" s="154" t="e">
        <f t="shared" ref="G1249:S1249" si="305">ROUND((G995/100*G1106)*10^6,0)</f>
        <v>#REF!</v>
      </c>
      <c r="H1249" s="154" t="e">
        <f t="shared" si="305"/>
        <v>#REF!</v>
      </c>
      <c r="I1249" s="154" t="e">
        <f t="shared" si="305"/>
        <v>#REF!</v>
      </c>
      <c r="J1249" s="154" t="e">
        <f t="shared" si="305"/>
        <v>#REF!</v>
      </c>
      <c r="K1249" s="154" t="e">
        <f t="shared" si="305"/>
        <v>#REF!</v>
      </c>
      <c r="L1249" s="154" t="e">
        <f t="shared" si="305"/>
        <v>#REF!</v>
      </c>
      <c r="M1249" s="154" t="e">
        <f t="shared" si="305"/>
        <v>#REF!</v>
      </c>
      <c r="N1249" s="154" t="e">
        <f t="shared" si="305"/>
        <v>#REF!</v>
      </c>
      <c r="O1249" s="154" t="e">
        <f t="shared" si="305"/>
        <v>#REF!</v>
      </c>
      <c r="P1249" s="154" t="e">
        <f t="shared" si="305"/>
        <v>#REF!</v>
      </c>
      <c r="Q1249" s="154" t="e">
        <f t="shared" si="305"/>
        <v>#REF!</v>
      </c>
      <c r="R1249" s="154" t="e">
        <f t="shared" si="305"/>
        <v>#REF!</v>
      </c>
      <c r="S1249" s="154" t="e">
        <f t="shared" si="305"/>
        <v>#REF!</v>
      </c>
    </row>
    <row r="1250" spans="2:19" s="47" customFormat="1" ht="30" customHeight="1">
      <c r="B1250" s="69" t="s">
        <v>124</v>
      </c>
      <c r="C1250" s="70" t="s">
        <v>110</v>
      </c>
      <c r="D1250" s="70" t="s">
        <v>109</v>
      </c>
      <c r="E1250" s="83" t="s">
        <v>174</v>
      </c>
      <c r="F1250" s="51"/>
      <c r="G1250" s="154" t="e">
        <f t="shared" ref="G1250:S1250" si="306">ROUND((G996/100*G1107)*10^6,0)</f>
        <v>#REF!</v>
      </c>
      <c r="H1250" s="154" t="e">
        <f t="shared" si="306"/>
        <v>#REF!</v>
      </c>
      <c r="I1250" s="154" t="e">
        <f t="shared" si="306"/>
        <v>#REF!</v>
      </c>
      <c r="J1250" s="154" t="e">
        <f t="shared" si="306"/>
        <v>#REF!</v>
      </c>
      <c r="K1250" s="154" t="e">
        <f t="shared" si="306"/>
        <v>#REF!</v>
      </c>
      <c r="L1250" s="154" t="e">
        <f t="shared" si="306"/>
        <v>#REF!</v>
      </c>
      <c r="M1250" s="154" t="e">
        <f t="shared" si="306"/>
        <v>#REF!</v>
      </c>
      <c r="N1250" s="154" t="e">
        <f t="shared" si="306"/>
        <v>#REF!</v>
      </c>
      <c r="O1250" s="154" t="e">
        <f t="shared" si="306"/>
        <v>#REF!</v>
      </c>
      <c r="P1250" s="154" t="e">
        <f t="shared" si="306"/>
        <v>#REF!</v>
      </c>
      <c r="Q1250" s="154" t="e">
        <f t="shared" si="306"/>
        <v>#REF!</v>
      </c>
      <c r="R1250" s="154" t="e">
        <f t="shared" si="306"/>
        <v>#REF!</v>
      </c>
      <c r="S1250" s="154" t="e">
        <f t="shared" si="306"/>
        <v>#REF!</v>
      </c>
    </row>
    <row r="1251" spans="2:19" s="47" customFormat="1" ht="30" customHeight="1">
      <c r="B1251" s="69" t="s">
        <v>125</v>
      </c>
      <c r="C1251" s="70" t="s">
        <v>110</v>
      </c>
      <c r="D1251" s="70" t="s">
        <v>111</v>
      </c>
      <c r="E1251" s="83" t="s">
        <v>175</v>
      </c>
      <c r="F1251" s="51"/>
      <c r="G1251" s="154" t="e">
        <f t="shared" ref="G1251:S1251" si="307">ROUND((G997/100*G1108)*10^6,0)</f>
        <v>#REF!</v>
      </c>
      <c r="H1251" s="154" t="e">
        <f t="shared" si="307"/>
        <v>#REF!</v>
      </c>
      <c r="I1251" s="154" t="e">
        <f t="shared" si="307"/>
        <v>#REF!</v>
      </c>
      <c r="J1251" s="154" t="e">
        <f t="shared" si="307"/>
        <v>#REF!</v>
      </c>
      <c r="K1251" s="154" t="e">
        <f t="shared" si="307"/>
        <v>#REF!</v>
      </c>
      <c r="L1251" s="154" t="e">
        <f t="shared" si="307"/>
        <v>#REF!</v>
      </c>
      <c r="M1251" s="154" t="e">
        <f t="shared" si="307"/>
        <v>#REF!</v>
      </c>
      <c r="N1251" s="154" t="e">
        <f t="shared" si="307"/>
        <v>#REF!</v>
      </c>
      <c r="O1251" s="154" t="e">
        <f t="shared" si="307"/>
        <v>#REF!</v>
      </c>
      <c r="P1251" s="154" t="e">
        <f t="shared" si="307"/>
        <v>#REF!</v>
      </c>
      <c r="Q1251" s="154" t="e">
        <f t="shared" si="307"/>
        <v>#REF!</v>
      </c>
      <c r="R1251" s="154" t="e">
        <f t="shared" si="307"/>
        <v>#REF!</v>
      </c>
      <c r="S1251" s="154" t="e">
        <f t="shared" si="307"/>
        <v>#REF!</v>
      </c>
    </row>
    <row r="1252" spans="2:19" s="47" customFormat="1" ht="30" customHeight="1">
      <c r="B1252" s="69" t="s">
        <v>126</v>
      </c>
      <c r="C1252" s="70" t="s">
        <v>110</v>
      </c>
      <c r="D1252" s="70" t="s">
        <v>111</v>
      </c>
      <c r="E1252" s="83" t="s">
        <v>175</v>
      </c>
      <c r="F1252" s="51"/>
      <c r="G1252" s="154" t="e">
        <f t="shared" ref="G1252:S1252" si="308">ROUND((G998/100*G1109)*10^6,0)</f>
        <v>#REF!</v>
      </c>
      <c r="H1252" s="154" t="e">
        <f t="shared" si="308"/>
        <v>#REF!</v>
      </c>
      <c r="I1252" s="154" t="e">
        <f t="shared" si="308"/>
        <v>#REF!</v>
      </c>
      <c r="J1252" s="154" t="e">
        <f t="shared" si="308"/>
        <v>#REF!</v>
      </c>
      <c r="K1252" s="154" t="e">
        <f t="shared" si="308"/>
        <v>#REF!</v>
      </c>
      <c r="L1252" s="154" t="e">
        <f t="shared" si="308"/>
        <v>#REF!</v>
      </c>
      <c r="M1252" s="154" t="e">
        <f t="shared" si="308"/>
        <v>#REF!</v>
      </c>
      <c r="N1252" s="154" t="e">
        <f t="shared" si="308"/>
        <v>#REF!</v>
      </c>
      <c r="O1252" s="154" t="e">
        <f t="shared" si="308"/>
        <v>#REF!</v>
      </c>
      <c r="P1252" s="154" t="e">
        <f t="shared" si="308"/>
        <v>#REF!</v>
      </c>
      <c r="Q1252" s="154" t="e">
        <f t="shared" si="308"/>
        <v>#REF!</v>
      </c>
      <c r="R1252" s="154" t="e">
        <f t="shared" si="308"/>
        <v>#REF!</v>
      </c>
      <c r="S1252" s="154" t="e">
        <f t="shared" si="308"/>
        <v>#REF!</v>
      </c>
    </row>
    <row r="1253" spans="2:19" s="47" customFormat="1" ht="30" customHeight="1">
      <c r="B1253" s="69" t="s">
        <v>127</v>
      </c>
      <c r="C1253" s="70" t="s">
        <v>110</v>
      </c>
      <c r="D1253" s="70" t="s">
        <v>111</v>
      </c>
      <c r="E1253" s="83" t="s">
        <v>176</v>
      </c>
      <c r="F1253" s="51"/>
      <c r="G1253" s="154" t="e">
        <f t="shared" ref="G1253:S1253" si="309">ROUND((G999/100*G1110)*10^6,0)</f>
        <v>#REF!</v>
      </c>
      <c r="H1253" s="154" t="e">
        <f t="shared" si="309"/>
        <v>#REF!</v>
      </c>
      <c r="I1253" s="154" t="e">
        <f t="shared" si="309"/>
        <v>#REF!</v>
      </c>
      <c r="J1253" s="154" t="e">
        <f t="shared" si="309"/>
        <v>#REF!</v>
      </c>
      <c r="K1253" s="154" t="e">
        <f t="shared" si="309"/>
        <v>#REF!</v>
      </c>
      <c r="L1253" s="154" t="e">
        <f t="shared" si="309"/>
        <v>#REF!</v>
      </c>
      <c r="M1253" s="154" t="e">
        <f t="shared" si="309"/>
        <v>#REF!</v>
      </c>
      <c r="N1253" s="154" t="e">
        <f t="shared" si="309"/>
        <v>#REF!</v>
      </c>
      <c r="O1253" s="154" t="e">
        <f t="shared" si="309"/>
        <v>#REF!</v>
      </c>
      <c r="P1253" s="154" t="e">
        <f t="shared" si="309"/>
        <v>#REF!</v>
      </c>
      <c r="Q1253" s="154" t="e">
        <f t="shared" si="309"/>
        <v>#REF!</v>
      </c>
      <c r="R1253" s="154" t="e">
        <f t="shared" si="309"/>
        <v>#REF!</v>
      </c>
      <c r="S1253" s="154" t="e">
        <f t="shared" si="309"/>
        <v>#REF!</v>
      </c>
    </row>
    <row r="1254" spans="2:19" s="47" customFormat="1" ht="30" customHeight="1">
      <c r="B1254" s="69" t="s">
        <v>128</v>
      </c>
      <c r="C1254" s="70" t="s">
        <v>110</v>
      </c>
      <c r="D1254" s="70" t="s">
        <v>111</v>
      </c>
      <c r="E1254" s="83" t="s">
        <v>177</v>
      </c>
      <c r="F1254" s="51"/>
      <c r="G1254" s="154" t="e">
        <f t="shared" ref="G1254:S1254" si="310">ROUND((G1000/100*G1111)*10^6,0)</f>
        <v>#REF!</v>
      </c>
      <c r="H1254" s="154" t="e">
        <f t="shared" si="310"/>
        <v>#REF!</v>
      </c>
      <c r="I1254" s="154" t="e">
        <f t="shared" si="310"/>
        <v>#REF!</v>
      </c>
      <c r="J1254" s="154" t="e">
        <f t="shared" si="310"/>
        <v>#REF!</v>
      </c>
      <c r="K1254" s="154" t="e">
        <f t="shared" si="310"/>
        <v>#REF!</v>
      </c>
      <c r="L1254" s="154" t="e">
        <f t="shared" si="310"/>
        <v>#REF!</v>
      </c>
      <c r="M1254" s="154" t="e">
        <f t="shared" si="310"/>
        <v>#REF!</v>
      </c>
      <c r="N1254" s="154" t="e">
        <f t="shared" si="310"/>
        <v>#REF!</v>
      </c>
      <c r="O1254" s="154" t="e">
        <f t="shared" si="310"/>
        <v>#REF!</v>
      </c>
      <c r="P1254" s="154" t="e">
        <f t="shared" si="310"/>
        <v>#REF!</v>
      </c>
      <c r="Q1254" s="154" t="e">
        <f t="shared" si="310"/>
        <v>#REF!</v>
      </c>
      <c r="R1254" s="154" t="e">
        <f t="shared" si="310"/>
        <v>#REF!</v>
      </c>
      <c r="S1254" s="154" t="e">
        <f t="shared" si="310"/>
        <v>#REF!</v>
      </c>
    </row>
    <row r="1255" spans="2:19" s="47" customFormat="1" ht="30" customHeight="1">
      <c r="B1255" s="69" t="s">
        <v>129</v>
      </c>
      <c r="C1255" s="70" t="s">
        <v>110</v>
      </c>
      <c r="D1255" s="70" t="s">
        <v>111</v>
      </c>
      <c r="E1255" s="83" t="s">
        <v>178</v>
      </c>
      <c r="F1255" s="51"/>
      <c r="G1255" s="154" t="e">
        <f t="shared" ref="G1255:S1255" si="311">ROUND((G1001/100*G1112)*10^6,0)</f>
        <v>#REF!</v>
      </c>
      <c r="H1255" s="154" t="e">
        <f t="shared" si="311"/>
        <v>#REF!</v>
      </c>
      <c r="I1255" s="154" t="e">
        <f t="shared" si="311"/>
        <v>#REF!</v>
      </c>
      <c r="J1255" s="154" t="e">
        <f t="shared" si="311"/>
        <v>#REF!</v>
      </c>
      <c r="K1255" s="154" t="e">
        <f t="shared" si="311"/>
        <v>#REF!</v>
      </c>
      <c r="L1255" s="154" t="e">
        <f t="shared" si="311"/>
        <v>#REF!</v>
      </c>
      <c r="M1255" s="154" t="e">
        <f t="shared" si="311"/>
        <v>#REF!</v>
      </c>
      <c r="N1255" s="154" t="e">
        <f t="shared" si="311"/>
        <v>#REF!</v>
      </c>
      <c r="O1255" s="154" t="e">
        <f t="shared" si="311"/>
        <v>#REF!</v>
      </c>
      <c r="P1255" s="154" t="e">
        <f t="shared" si="311"/>
        <v>#REF!</v>
      </c>
      <c r="Q1255" s="154" t="e">
        <f t="shared" si="311"/>
        <v>#REF!</v>
      </c>
      <c r="R1255" s="154" t="e">
        <f t="shared" si="311"/>
        <v>#REF!</v>
      </c>
      <c r="S1255" s="154" t="e">
        <f t="shared" si="311"/>
        <v>#REF!</v>
      </c>
    </row>
    <row r="1256" spans="2:19" s="47" customFormat="1" ht="30" customHeight="1">
      <c r="B1256" s="69" t="s">
        <v>130</v>
      </c>
      <c r="C1256" s="70" t="s">
        <v>110</v>
      </c>
      <c r="D1256" s="70" t="s">
        <v>111</v>
      </c>
      <c r="E1256" s="83" t="s">
        <v>175</v>
      </c>
      <c r="F1256" s="51"/>
      <c r="G1256" s="154" t="e">
        <f t="shared" ref="G1256:S1256" si="312">ROUND((G1002/100*G1113)*10^6,0)</f>
        <v>#REF!</v>
      </c>
      <c r="H1256" s="154" t="e">
        <f t="shared" si="312"/>
        <v>#REF!</v>
      </c>
      <c r="I1256" s="154" t="e">
        <f t="shared" si="312"/>
        <v>#REF!</v>
      </c>
      <c r="J1256" s="154" t="e">
        <f t="shared" si="312"/>
        <v>#REF!</v>
      </c>
      <c r="K1256" s="154" t="e">
        <f t="shared" si="312"/>
        <v>#REF!</v>
      </c>
      <c r="L1256" s="154" t="e">
        <f t="shared" si="312"/>
        <v>#REF!</v>
      </c>
      <c r="M1256" s="154" t="e">
        <f t="shared" si="312"/>
        <v>#REF!</v>
      </c>
      <c r="N1256" s="154" t="e">
        <f t="shared" si="312"/>
        <v>#REF!</v>
      </c>
      <c r="O1256" s="154" t="e">
        <f t="shared" si="312"/>
        <v>#REF!</v>
      </c>
      <c r="P1256" s="154" t="e">
        <f t="shared" si="312"/>
        <v>#REF!</v>
      </c>
      <c r="Q1256" s="154" t="e">
        <f t="shared" si="312"/>
        <v>#REF!</v>
      </c>
      <c r="R1256" s="154" t="e">
        <f t="shared" si="312"/>
        <v>#REF!</v>
      </c>
      <c r="S1256" s="154" t="e">
        <f t="shared" si="312"/>
        <v>#REF!</v>
      </c>
    </row>
    <row r="1257" spans="2:19" s="47" customFormat="1" ht="30" customHeight="1">
      <c r="B1257" s="69" t="s">
        <v>131</v>
      </c>
      <c r="C1257" s="70" t="s">
        <v>110</v>
      </c>
      <c r="D1257" s="70" t="s">
        <v>111</v>
      </c>
      <c r="E1257" s="83" t="s">
        <v>176</v>
      </c>
      <c r="F1257" s="51"/>
      <c r="G1257" s="154" t="e">
        <f t="shared" ref="G1257:S1257" si="313">ROUND((G1003/100*G1114)*10^6,0)</f>
        <v>#REF!</v>
      </c>
      <c r="H1257" s="154" t="e">
        <f t="shared" si="313"/>
        <v>#REF!</v>
      </c>
      <c r="I1257" s="154" t="e">
        <f t="shared" si="313"/>
        <v>#REF!</v>
      </c>
      <c r="J1257" s="154" t="e">
        <f t="shared" si="313"/>
        <v>#REF!</v>
      </c>
      <c r="K1257" s="154" t="e">
        <f t="shared" si="313"/>
        <v>#REF!</v>
      </c>
      <c r="L1257" s="154" t="e">
        <f t="shared" si="313"/>
        <v>#REF!</v>
      </c>
      <c r="M1257" s="154" t="e">
        <f t="shared" si="313"/>
        <v>#REF!</v>
      </c>
      <c r="N1257" s="154" t="e">
        <f t="shared" si="313"/>
        <v>#REF!</v>
      </c>
      <c r="O1257" s="154" t="e">
        <f t="shared" si="313"/>
        <v>#REF!</v>
      </c>
      <c r="P1257" s="154" t="e">
        <f t="shared" si="313"/>
        <v>#REF!</v>
      </c>
      <c r="Q1257" s="154" t="e">
        <f t="shared" si="313"/>
        <v>#REF!</v>
      </c>
      <c r="R1257" s="154" t="e">
        <f t="shared" si="313"/>
        <v>#REF!</v>
      </c>
      <c r="S1257" s="154" t="e">
        <f t="shared" si="313"/>
        <v>#REF!</v>
      </c>
    </row>
    <row r="1258" spans="2:19" s="47" customFormat="1" ht="30" customHeight="1">
      <c r="B1258" s="69" t="s">
        <v>132</v>
      </c>
      <c r="C1258" s="70" t="s">
        <v>110</v>
      </c>
      <c r="D1258" s="70" t="s">
        <v>111</v>
      </c>
      <c r="E1258" s="83" t="s">
        <v>176</v>
      </c>
      <c r="F1258" s="51"/>
      <c r="G1258" s="154" t="e">
        <f t="shared" ref="G1258:S1258" si="314">ROUND((G1004/100*G1115)*10^6,0)</f>
        <v>#REF!</v>
      </c>
      <c r="H1258" s="154" t="e">
        <f t="shared" si="314"/>
        <v>#REF!</v>
      </c>
      <c r="I1258" s="154" t="e">
        <f t="shared" si="314"/>
        <v>#REF!</v>
      </c>
      <c r="J1258" s="154" t="e">
        <f t="shared" si="314"/>
        <v>#REF!</v>
      </c>
      <c r="K1258" s="154" t="e">
        <f t="shared" si="314"/>
        <v>#REF!</v>
      </c>
      <c r="L1258" s="154" t="e">
        <f t="shared" si="314"/>
        <v>#REF!</v>
      </c>
      <c r="M1258" s="154" t="e">
        <f t="shared" si="314"/>
        <v>#REF!</v>
      </c>
      <c r="N1258" s="154" t="e">
        <f t="shared" si="314"/>
        <v>#REF!</v>
      </c>
      <c r="O1258" s="154" t="e">
        <f t="shared" si="314"/>
        <v>#REF!</v>
      </c>
      <c r="P1258" s="154" t="e">
        <f t="shared" si="314"/>
        <v>#REF!</v>
      </c>
      <c r="Q1258" s="154" t="e">
        <f t="shared" si="314"/>
        <v>#REF!</v>
      </c>
      <c r="R1258" s="154" t="e">
        <f t="shared" si="314"/>
        <v>#REF!</v>
      </c>
      <c r="S1258" s="154" t="e">
        <f t="shared" si="314"/>
        <v>#REF!</v>
      </c>
    </row>
    <row r="1259" spans="2:19" s="47" customFormat="1" ht="30" customHeight="1">
      <c r="B1259" s="69" t="s">
        <v>133</v>
      </c>
      <c r="C1259" s="70" t="s">
        <v>110</v>
      </c>
      <c r="D1259" s="70" t="s">
        <v>111</v>
      </c>
      <c r="E1259" s="83" t="s">
        <v>177</v>
      </c>
      <c r="F1259" s="51"/>
      <c r="G1259" s="154" t="e">
        <f t="shared" ref="G1259:S1259" si="315">ROUND((G1005/100*G1116)*10^6,0)</f>
        <v>#REF!</v>
      </c>
      <c r="H1259" s="154" t="e">
        <f t="shared" si="315"/>
        <v>#REF!</v>
      </c>
      <c r="I1259" s="154" t="e">
        <f t="shared" si="315"/>
        <v>#REF!</v>
      </c>
      <c r="J1259" s="154" t="e">
        <f t="shared" si="315"/>
        <v>#REF!</v>
      </c>
      <c r="K1259" s="154" t="e">
        <f t="shared" si="315"/>
        <v>#REF!</v>
      </c>
      <c r="L1259" s="154" t="e">
        <f t="shared" si="315"/>
        <v>#REF!</v>
      </c>
      <c r="M1259" s="154" t="e">
        <f t="shared" si="315"/>
        <v>#REF!</v>
      </c>
      <c r="N1259" s="154" t="e">
        <f t="shared" si="315"/>
        <v>#REF!</v>
      </c>
      <c r="O1259" s="154" t="e">
        <f t="shared" si="315"/>
        <v>#REF!</v>
      </c>
      <c r="P1259" s="154" t="e">
        <f t="shared" si="315"/>
        <v>#REF!</v>
      </c>
      <c r="Q1259" s="154" t="e">
        <f t="shared" si="315"/>
        <v>#REF!</v>
      </c>
      <c r="R1259" s="154" t="e">
        <f t="shared" si="315"/>
        <v>#REF!</v>
      </c>
      <c r="S1259" s="154" t="e">
        <f t="shared" si="315"/>
        <v>#REF!</v>
      </c>
    </row>
    <row r="1260" spans="2:19" s="47" customFormat="1" ht="30" customHeight="1">
      <c r="B1260" s="69" t="s">
        <v>134</v>
      </c>
      <c r="C1260" s="70" t="s">
        <v>110</v>
      </c>
      <c r="D1260" s="70" t="s">
        <v>111</v>
      </c>
      <c r="E1260" s="83" t="s">
        <v>176</v>
      </c>
      <c r="F1260" s="51"/>
      <c r="G1260" s="154" t="e">
        <f t="shared" ref="G1260:S1260" si="316">ROUND((G1006/100*G1117)*10^6,0)</f>
        <v>#REF!</v>
      </c>
      <c r="H1260" s="154" t="e">
        <f t="shared" si="316"/>
        <v>#REF!</v>
      </c>
      <c r="I1260" s="154" t="e">
        <f t="shared" si="316"/>
        <v>#REF!</v>
      </c>
      <c r="J1260" s="154" t="e">
        <f t="shared" si="316"/>
        <v>#REF!</v>
      </c>
      <c r="K1260" s="154" t="e">
        <f t="shared" si="316"/>
        <v>#REF!</v>
      </c>
      <c r="L1260" s="154" t="e">
        <f t="shared" si="316"/>
        <v>#REF!</v>
      </c>
      <c r="M1260" s="154" t="e">
        <f t="shared" si="316"/>
        <v>#REF!</v>
      </c>
      <c r="N1260" s="154" t="e">
        <f t="shared" si="316"/>
        <v>#REF!</v>
      </c>
      <c r="O1260" s="154" t="e">
        <f t="shared" si="316"/>
        <v>#REF!</v>
      </c>
      <c r="P1260" s="154" t="e">
        <f t="shared" si="316"/>
        <v>#REF!</v>
      </c>
      <c r="Q1260" s="154" t="e">
        <f t="shared" si="316"/>
        <v>#REF!</v>
      </c>
      <c r="R1260" s="154" t="e">
        <f t="shared" si="316"/>
        <v>#REF!</v>
      </c>
      <c r="S1260" s="154" t="e">
        <f t="shared" si="316"/>
        <v>#REF!</v>
      </c>
    </row>
    <row r="1261" spans="2:19" s="47" customFormat="1" ht="30" customHeight="1">
      <c r="B1261" s="69" t="s">
        <v>135</v>
      </c>
      <c r="C1261" s="70" t="s">
        <v>110</v>
      </c>
      <c r="D1261" s="70" t="s">
        <v>111</v>
      </c>
      <c r="E1261" s="83" t="s">
        <v>175</v>
      </c>
      <c r="F1261" s="51"/>
      <c r="G1261" s="154" t="e">
        <f t="shared" ref="G1261:S1261" si="317">ROUND((G1007/100*G1118)*10^6,0)</f>
        <v>#REF!</v>
      </c>
      <c r="H1261" s="154" t="e">
        <f t="shared" si="317"/>
        <v>#REF!</v>
      </c>
      <c r="I1261" s="154" t="e">
        <f t="shared" si="317"/>
        <v>#REF!</v>
      </c>
      <c r="J1261" s="154" t="e">
        <f t="shared" si="317"/>
        <v>#REF!</v>
      </c>
      <c r="K1261" s="154" t="e">
        <f t="shared" si="317"/>
        <v>#REF!</v>
      </c>
      <c r="L1261" s="154" t="e">
        <f t="shared" si="317"/>
        <v>#REF!</v>
      </c>
      <c r="M1261" s="154" t="e">
        <f t="shared" si="317"/>
        <v>#REF!</v>
      </c>
      <c r="N1261" s="154" t="e">
        <f t="shared" si="317"/>
        <v>#REF!</v>
      </c>
      <c r="O1261" s="154" t="e">
        <f t="shared" si="317"/>
        <v>#REF!</v>
      </c>
      <c r="P1261" s="154" t="e">
        <f t="shared" si="317"/>
        <v>#REF!</v>
      </c>
      <c r="Q1261" s="154" t="e">
        <f t="shared" si="317"/>
        <v>#REF!</v>
      </c>
      <c r="R1261" s="154" t="e">
        <f t="shared" si="317"/>
        <v>#REF!</v>
      </c>
      <c r="S1261" s="154" t="e">
        <f t="shared" si="317"/>
        <v>#REF!</v>
      </c>
    </row>
    <row r="1262" spans="2:19" s="47" customFormat="1" ht="30" customHeight="1">
      <c r="B1262" s="69" t="s">
        <v>136</v>
      </c>
      <c r="C1262" s="70" t="s">
        <v>110</v>
      </c>
      <c r="D1262" s="70" t="s">
        <v>111</v>
      </c>
      <c r="E1262" s="83" t="s">
        <v>175</v>
      </c>
      <c r="F1262" s="51"/>
      <c r="G1262" s="154" t="e">
        <f t="shared" ref="G1262:S1262" si="318">ROUND((G1008/100*G1119)*10^6,0)</f>
        <v>#REF!</v>
      </c>
      <c r="H1262" s="154" t="e">
        <f t="shared" si="318"/>
        <v>#REF!</v>
      </c>
      <c r="I1262" s="154" t="e">
        <f t="shared" si="318"/>
        <v>#REF!</v>
      </c>
      <c r="J1262" s="154" t="e">
        <f t="shared" si="318"/>
        <v>#REF!</v>
      </c>
      <c r="K1262" s="154" t="e">
        <f t="shared" si="318"/>
        <v>#REF!</v>
      </c>
      <c r="L1262" s="154" t="e">
        <f t="shared" si="318"/>
        <v>#REF!</v>
      </c>
      <c r="M1262" s="154" t="e">
        <f t="shared" si="318"/>
        <v>#REF!</v>
      </c>
      <c r="N1262" s="154" t="e">
        <f t="shared" si="318"/>
        <v>#REF!</v>
      </c>
      <c r="O1262" s="154" t="e">
        <f t="shared" si="318"/>
        <v>#REF!</v>
      </c>
      <c r="P1262" s="154" t="e">
        <f t="shared" si="318"/>
        <v>#REF!</v>
      </c>
      <c r="Q1262" s="154" t="e">
        <f t="shared" si="318"/>
        <v>#REF!</v>
      </c>
      <c r="R1262" s="154" t="e">
        <f t="shared" si="318"/>
        <v>#REF!</v>
      </c>
      <c r="S1262" s="154" t="e">
        <f t="shared" si="318"/>
        <v>#REF!</v>
      </c>
    </row>
    <row r="1263" spans="2:19" s="47" customFormat="1" ht="30" customHeight="1">
      <c r="B1263" s="69" t="s">
        <v>137</v>
      </c>
      <c r="C1263" s="70" t="s">
        <v>110</v>
      </c>
      <c r="D1263" s="70" t="s">
        <v>111</v>
      </c>
      <c r="E1263" s="83" t="s">
        <v>176</v>
      </c>
      <c r="F1263" s="51"/>
      <c r="G1263" s="154" t="e">
        <f t="shared" ref="G1263:S1263" si="319">ROUND((G1009/100*G1120)*10^6,0)</f>
        <v>#REF!</v>
      </c>
      <c r="H1263" s="154" t="e">
        <f t="shared" si="319"/>
        <v>#REF!</v>
      </c>
      <c r="I1263" s="154" t="e">
        <f t="shared" si="319"/>
        <v>#REF!</v>
      </c>
      <c r="J1263" s="154" t="e">
        <f t="shared" si="319"/>
        <v>#REF!</v>
      </c>
      <c r="K1263" s="154" t="e">
        <f t="shared" si="319"/>
        <v>#REF!</v>
      </c>
      <c r="L1263" s="154" t="e">
        <f t="shared" si="319"/>
        <v>#REF!</v>
      </c>
      <c r="M1263" s="154" t="e">
        <f t="shared" si="319"/>
        <v>#REF!</v>
      </c>
      <c r="N1263" s="154" t="e">
        <f t="shared" si="319"/>
        <v>#REF!</v>
      </c>
      <c r="O1263" s="154" t="e">
        <f t="shared" si="319"/>
        <v>#REF!</v>
      </c>
      <c r="P1263" s="154" t="e">
        <f t="shared" si="319"/>
        <v>#REF!</v>
      </c>
      <c r="Q1263" s="154" t="e">
        <f t="shared" si="319"/>
        <v>#REF!</v>
      </c>
      <c r="R1263" s="154" t="e">
        <f t="shared" si="319"/>
        <v>#REF!</v>
      </c>
      <c r="S1263" s="154" t="e">
        <f t="shared" si="319"/>
        <v>#REF!</v>
      </c>
    </row>
    <row r="1264" spans="2:19" s="47" customFormat="1" ht="30" customHeight="1">
      <c r="B1264" s="69" t="s">
        <v>138</v>
      </c>
      <c r="C1264" s="70" t="s">
        <v>115</v>
      </c>
      <c r="D1264" s="70" t="s">
        <v>112</v>
      </c>
      <c r="E1264" s="83" t="s">
        <v>179</v>
      </c>
      <c r="F1264" s="51"/>
      <c r="G1264" s="154" t="e">
        <f t="shared" ref="G1264:S1264" si="320">ROUND((G1010/100*G1121)*10^6,0)</f>
        <v>#REF!</v>
      </c>
      <c r="H1264" s="154" t="e">
        <f t="shared" si="320"/>
        <v>#REF!</v>
      </c>
      <c r="I1264" s="154" t="e">
        <f t="shared" si="320"/>
        <v>#REF!</v>
      </c>
      <c r="J1264" s="154" t="e">
        <f t="shared" si="320"/>
        <v>#REF!</v>
      </c>
      <c r="K1264" s="154" t="e">
        <f t="shared" si="320"/>
        <v>#REF!</v>
      </c>
      <c r="L1264" s="154" t="e">
        <f t="shared" si="320"/>
        <v>#REF!</v>
      </c>
      <c r="M1264" s="154" t="e">
        <f t="shared" si="320"/>
        <v>#REF!</v>
      </c>
      <c r="N1264" s="154" t="e">
        <f t="shared" si="320"/>
        <v>#REF!</v>
      </c>
      <c r="O1264" s="154" t="e">
        <f t="shared" si="320"/>
        <v>#REF!</v>
      </c>
      <c r="P1264" s="154" t="e">
        <f t="shared" si="320"/>
        <v>#REF!</v>
      </c>
      <c r="Q1264" s="154" t="e">
        <f t="shared" si="320"/>
        <v>#REF!</v>
      </c>
      <c r="R1264" s="154" t="e">
        <f t="shared" si="320"/>
        <v>#REF!</v>
      </c>
      <c r="S1264" s="154" t="e">
        <f t="shared" si="320"/>
        <v>#REF!</v>
      </c>
    </row>
    <row r="1265" spans="2:19" s="47" customFormat="1" ht="30" customHeight="1">
      <c r="B1265" s="69" t="s">
        <v>139</v>
      </c>
      <c r="C1265" s="70" t="s">
        <v>115</v>
      </c>
      <c r="D1265" s="70" t="s">
        <v>112</v>
      </c>
      <c r="E1265" s="83" t="s">
        <v>179</v>
      </c>
      <c r="F1265" s="51"/>
      <c r="G1265" s="154" t="e">
        <f t="shared" ref="G1265:S1265" si="321">ROUND((G1011/100*G1122)*10^6,0)</f>
        <v>#REF!</v>
      </c>
      <c r="H1265" s="154" t="e">
        <f t="shared" si="321"/>
        <v>#REF!</v>
      </c>
      <c r="I1265" s="154" t="e">
        <f t="shared" si="321"/>
        <v>#REF!</v>
      </c>
      <c r="J1265" s="154" t="e">
        <f t="shared" si="321"/>
        <v>#REF!</v>
      </c>
      <c r="K1265" s="154" t="e">
        <f t="shared" si="321"/>
        <v>#REF!</v>
      </c>
      <c r="L1265" s="154" t="e">
        <f t="shared" si="321"/>
        <v>#REF!</v>
      </c>
      <c r="M1265" s="154" t="e">
        <f t="shared" si="321"/>
        <v>#REF!</v>
      </c>
      <c r="N1265" s="154" t="e">
        <f t="shared" si="321"/>
        <v>#REF!</v>
      </c>
      <c r="O1265" s="154" t="e">
        <f t="shared" si="321"/>
        <v>#REF!</v>
      </c>
      <c r="P1265" s="154" t="e">
        <f t="shared" si="321"/>
        <v>#REF!</v>
      </c>
      <c r="Q1265" s="154" t="e">
        <f t="shared" si="321"/>
        <v>#REF!</v>
      </c>
      <c r="R1265" s="154" t="e">
        <f t="shared" si="321"/>
        <v>#REF!</v>
      </c>
      <c r="S1265" s="154" t="e">
        <f t="shared" si="321"/>
        <v>#REF!</v>
      </c>
    </row>
    <row r="1266" spans="2:19" s="47" customFormat="1" ht="30" customHeight="1">
      <c r="B1266" s="69" t="s">
        <v>140</v>
      </c>
      <c r="C1266" s="70" t="s">
        <v>115</v>
      </c>
      <c r="D1266" s="70" t="s">
        <v>112</v>
      </c>
      <c r="E1266" s="83" t="s">
        <v>180</v>
      </c>
      <c r="F1266" s="51"/>
      <c r="G1266" s="154" t="e">
        <f t="shared" ref="G1266:S1266" si="322">ROUND((G1012/100*G1123)*10^6,0)</f>
        <v>#REF!</v>
      </c>
      <c r="H1266" s="154" t="e">
        <f t="shared" si="322"/>
        <v>#REF!</v>
      </c>
      <c r="I1266" s="154" t="e">
        <f t="shared" si="322"/>
        <v>#REF!</v>
      </c>
      <c r="J1266" s="154" t="e">
        <f t="shared" si="322"/>
        <v>#REF!</v>
      </c>
      <c r="K1266" s="154" t="e">
        <f t="shared" si="322"/>
        <v>#REF!</v>
      </c>
      <c r="L1266" s="154" t="e">
        <f t="shared" si="322"/>
        <v>#REF!</v>
      </c>
      <c r="M1266" s="154" t="e">
        <f t="shared" si="322"/>
        <v>#REF!</v>
      </c>
      <c r="N1266" s="154" t="e">
        <f t="shared" si="322"/>
        <v>#REF!</v>
      </c>
      <c r="O1266" s="154" t="e">
        <f t="shared" si="322"/>
        <v>#REF!</v>
      </c>
      <c r="P1266" s="154" t="e">
        <f t="shared" si="322"/>
        <v>#REF!</v>
      </c>
      <c r="Q1266" s="154" t="e">
        <f t="shared" si="322"/>
        <v>#REF!</v>
      </c>
      <c r="R1266" s="154" t="e">
        <f t="shared" si="322"/>
        <v>#REF!</v>
      </c>
      <c r="S1266" s="154" t="e">
        <f t="shared" si="322"/>
        <v>#REF!</v>
      </c>
    </row>
    <row r="1267" spans="2:19" s="47" customFormat="1" ht="30" customHeight="1">
      <c r="B1267" s="69" t="s">
        <v>141</v>
      </c>
      <c r="C1267" s="70" t="s">
        <v>115</v>
      </c>
      <c r="D1267" s="70" t="s">
        <v>112</v>
      </c>
      <c r="E1267" s="83" t="s">
        <v>180</v>
      </c>
      <c r="F1267" s="51"/>
      <c r="G1267" s="154" t="e">
        <f t="shared" ref="G1267:S1267" si="323">ROUND((G1013/100*G1124)*10^6,0)</f>
        <v>#REF!</v>
      </c>
      <c r="H1267" s="154" t="e">
        <f t="shared" si="323"/>
        <v>#REF!</v>
      </c>
      <c r="I1267" s="154" t="e">
        <f t="shared" si="323"/>
        <v>#REF!</v>
      </c>
      <c r="J1267" s="154" t="e">
        <f t="shared" si="323"/>
        <v>#REF!</v>
      </c>
      <c r="K1267" s="154" t="e">
        <f t="shared" si="323"/>
        <v>#REF!</v>
      </c>
      <c r="L1267" s="154" t="e">
        <f t="shared" si="323"/>
        <v>#REF!</v>
      </c>
      <c r="M1267" s="154" t="e">
        <f t="shared" si="323"/>
        <v>#REF!</v>
      </c>
      <c r="N1267" s="154" t="e">
        <f t="shared" si="323"/>
        <v>#REF!</v>
      </c>
      <c r="O1267" s="154" t="e">
        <f t="shared" si="323"/>
        <v>#REF!</v>
      </c>
      <c r="P1267" s="154" t="e">
        <f t="shared" si="323"/>
        <v>#REF!</v>
      </c>
      <c r="Q1267" s="154" t="e">
        <f t="shared" si="323"/>
        <v>#REF!</v>
      </c>
      <c r="R1267" s="154" t="e">
        <f t="shared" si="323"/>
        <v>#REF!</v>
      </c>
      <c r="S1267" s="154" t="e">
        <f t="shared" si="323"/>
        <v>#REF!</v>
      </c>
    </row>
    <row r="1268" spans="2:19" s="47" customFormat="1" ht="30" customHeight="1">
      <c r="B1268" s="69" t="s">
        <v>142</v>
      </c>
      <c r="C1268" s="70" t="s">
        <v>115</v>
      </c>
      <c r="D1268" s="70" t="s">
        <v>112</v>
      </c>
      <c r="E1268" s="83" t="s">
        <v>186</v>
      </c>
      <c r="F1268" s="51"/>
      <c r="G1268" s="154" t="e">
        <f t="shared" ref="G1268:S1268" si="324">ROUND((G1014/100*G1125)*10^6,0)</f>
        <v>#REF!</v>
      </c>
      <c r="H1268" s="154" t="e">
        <f t="shared" si="324"/>
        <v>#REF!</v>
      </c>
      <c r="I1268" s="154" t="e">
        <f t="shared" si="324"/>
        <v>#REF!</v>
      </c>
      <c r="J1268" s="154" t="e">
        <f t="shared" si="324"/>
        <v>#REF!</v>
      </c>
      <c r="K1268" s="154" t="e">
        <f t="shared" si="324"/>
        <v>#REF!</v>
      </c>
      <c r="L1268" s="154" t="e">
        <f t="shared" si="324"/>
        <v>#REF!</v>
      </c>
      <c r="M1268" s="154" t="e">
        <f t="shared" si="324"/>
        <v>#REF!</v>
      </c>
      <c r="N1268" s="154" t="e">
        <f t="shared" si="324"/>
        <v>#REF!</v>
      </c>
      <c r="O1268" s="154" t="e">
        <f t="shared" si="324"/>
        <v>#REF!</v>
      </c>
      <c r="P1268" s="154" t="e">
        <f t="shared" si="324"/>
        <v>#REF!</v>
      </c>
      <c r="Q1268" s="154" t="e">
        <f t="shared" si="324"/>
        <v>#REF!</v>
      </c>
      <c r="R1268" s="154" t="e">
        <f t="shared" si="324"/>
        <v>#REF!</v>
      </c>
      <c r="S1268" s="154" t="e">
        <f t="shared" si="324"/>
        <v>#REF!</v>
      </c>
    </row>
    <row r="1269" spans="2:19" s="47" customFormat="1" ht="30" customHeight="1">
      <c r="B1269" s="69" t="s">
        <v>143</v>
      </c>
      <c r="C1269" s="70" t="s">
        <v>113</v>
      </c>
      <c r="D1269" s="70" t="s">
        <v>113</v>
      </c>
      <c r="E1269" s="83" t="s">
        <v>182</v>
      </c>
      <c r="F1269" s="51"/>
      <c r="G1269" s="154" t="e">
        <f t="shared" ref="G1269:S1269" si="325">ROUND((G1015/100*G1126)*10^6,0)</f>
        <v>#REF!</v>
      </c>
      <c r="H1269" s="154" t="e">
        <f t="shared" si="325"/>
        <v>#REF!</v>
      </c>
      <c r="I1269" s="154" t="e">
        <f t="shared" si="325"/>
        <v>#REF!</v>
      </c>
      <c r="J1269" s="154" t="e">
        <f t="shared" si="325"/>
        <v>#REF!</v>
      </c>
      <c r="K1269" s="154" t="e">
        <f t="shared" si="325"/>
        <v>#REF!</v>
      </c>
      <c r="L1269" s="154" t="e">
        <f t="shared" si="325"/>
        <v>#REF!</v>
      </c>
      <c r="M1269" s="154" t="e">
        <f t="shared" si="325"/>
        <v>#REF!</v>
      </c>
      <c r="N1269" s="154" t="e">
        <f t="shared" si="325"/>
        <v>#REF!</v>
      </c>
      <c r="O1269" s="154" t="e">
        <f t="shared" si="325"/>
        <v>#REF!</v>
      </c>
      <c r="P1269" s="154" t="e">
        <f t="shared" si="325"/>
        <v>#REF!</v>
      </c>
      <c r="Q1269" s="154" t="e">
        <f t="shared" si="325"/>
        <v>#REF!</v>
      </c>
      <c r="R1269" s="154" t="e">
        <f t="shared" si="325"/>
        <v>#REF!</v>
      </c>
      <c r="S1269" s="154" t="e">
        <f t="shared" si="325"/>
        <v>#REF!</v>
      </c>
    </row>
    <row r="1270" spans="2:19" s="47" customFormat="1" ht="30" customHeight="1">
      <c r="B1270" s="69" t="s">
        <v>144</v>
      </c>
      <c r="C1270" s="70" t="s">
        <v>113</v>
      </c>
      <c r="D1270" s="70" t="s">
        <v>113</v>
      </c>
      <c r="E1270" s="83" t="s">
        <v>181</v>
      </c>
      <c r="F1270" s="51"/>
      <c r="G1270" s="154" t="e">
        <f t="shared" ref="G1270:S1270" si="326">ROUND((G1016/100*G1127)*10^6,0)</f>
        <v>#REF!</v>
      </c>
      <c r="H1270" s="154" t="e">
        <f t="shared" si="326"/>
        <v>#REF!</v>
      </c>
      <c r="I1270" s="154" t="e">
        <f t="shared" si="326"/>
        <v>#REF!</v>
      </c>
      <c r="J1270" s="154" t="e">
        <f t="shared" si="326"/>
        <v>#REF!</v>
      </c>
      <c r="K1270" s="154" t="e">
        <f t="shared" si="326"/>
        <v>#REF!</v>
      </c>
      <c r="L1270" s="154" t="e">
        <f t="shared" si="326"/>
        <v>#REF!</v>
      </c>
      <c r="M1270" s="154" t="e">
        <f t="shared" si="326"/>
        <v>#REF!</v>
      </c>
      <c r="N1270" s="154" t="e">
        <f t="shared" si="326"/>
        <v>#REF!</v>
      </c>
      <c r="O1270" s="154" t="e">
        <f t="shared" si="326"/>
        <v>#REF!</v>
      </c>
      <c r="P1270" s="154" t="e">
        <f t="shared" si="326"/>
        <v>#REF!</v>
      </c>
      <c r="Q1270" s="154" t="e">
        <f t="shared" si="326"/>
        <v>#REF!</v>
      </c>
      <c r="R1270" s="154" t="e">
        <f t="shared" si="326"/>
        <v>#REF!</v>
      </c>
      <c r="S1270" s="154" t="e">
        <f t="shared" si="326"/>
        <v>#REF!</v>
      </c>
    </row>
    <row r="1271" spans="2:19" s="47" customFormat="1" ht="30" customHeight="1">
      <c r="B1271" s="69" t="s">
        <v>145</v>
      </c>
      <c r="C1271" s="70" t="s">
        <v>113</v>
      </c>
      <c r="D1271" s="70" t="s">
        <v>113</v>
      </c>
      <c r="E1271" s="83" t="s">
        <v>182</v>
      </c>
      <c r="F1271" s="51"/>
      <c r="G1271" s="154" t="e">
        <f t="shared" ref="G1271:S1271" si="327">ROUND((G1017/100*G1128)*10^6,0)</f>
        <v>#REF!</v>
      </c>
      <c r="H1271" s="154" t="e">
        <f t="shared" si="327"/>
        <v>#REF!</v>
      </c>
      <c r="I1271" s="154" t="e">
        <f t="shared" si="327"/>
        <v>#REF!</v>
      </c>
      <c r="J1271" s="154" t="e">
        <f t="shared" si="327"/>
        <v>#REF!</v>
      </c>
      <c r="K1271" s="154" t="e">
        <f t="shared" si="327"/>
        <v>#REF!</v>
      </c>
      <c r="L1271" s="154" t="e">
        <f t="shared" si="327"/>
        <v>#REF!</v>
      </c>
      <c r="M1271" s="154" t="e">
        <f t="shared" si="327"/>
        <v>#REF!</v>
      </c>
      <c r="N1271" s="154" t="e">
        <f t="shared" si="327"/>
        <v>#REF!</v>
      </c>
      <c r="O1271" s="154" t="e">
        <f t="shared" si="327"/>
        <v>#REF!</v>
      </c>
      <c r="P1271" s="154" t="e">
        <f t="shared" si="327"/>
        <v>#REF!</v>
      </c>
      <c r="Q1271" s="154" t="e">
        <f t="shared" si="327"/>
        <v>#REF!</v>
      </c>
      <c r="R1271" s="154" t="e">
        <f t="shared" si="327"/>
        <v>#REF!</v>
      </c>
      <c r="S1271" s="154" t="e">
        <f t="shared" si="327"/>
        <v>#REF!</v>
      </c>
    </row>
    <row r="1272" spans="2:19" s="47" customFormat="1" ht="30" customHeight="1">
      <c r="B1272" s="69" t="s">
        <v>146</v>
      </c>
      <c r="C1272" s="70" t="s">
        <v>113</v>
      </c>
      <c r="D1272" s="70" t="s">
        <v>113</v>
      </c>
      <c r="E1272" s="83" t="s">
        <v>182</v>
      </c>
      <c r="F1272" s="51"/>
      <c r="G1272" s="154" t="e">
        <f t="shared" ref="G1272:S1272" si="328">ROUND((G1018/100*G1129)*10^6,0)</f>
        <v>#REF!</v>
      </c>
      <c r="H1272" s="154" t="e">
        <f t="shared" si="328"/>
        <v>#REF!</v>
      </c>
      <c r="I1272" s="154" t="e">
        <f t="shared" si="328"/>
        <v>#REF!</v>
      </c>
      <c r="J1272" s="154" t="e">
        <f t="shared" si="328"/>
        <v>#REF!</v>
      </c>
      <c r="K1272" s="154" t="e">
        <f t="shared" si="328"/>
        <v>#REF!</v>
      </c>
      <c r="L1272" s="154" t="e">
        <f t="shared" si="328"/>
        <v>#REF!</v>
      </c>
      <c r="M1272" s="154" t="e">
        <f t="shared" si="328"/>
        <v>#REF!</v>
      </c>
      <c r="N1272" s="154" t="e">
        <f t="shared" si="328"/>
        <v>#REF!</v>
      </c>
      <c r="O1272" s="154" t="e">
        <f t="shared" si="328"/>
        <v>#REF!</v>
      </c>
      <c r="P1272" s="154" t="e">
        <f t="shared" si="328"/>
        <v>#REF!</v>
      </c>
      <c r="Q1272" s="154" t="e">
        <f t="shared" si="328"/>
        <v>#REF!</v>
      </c>
      <c r="R1272" s="154" t="e">
        <f t="shared" si="328"/>
        <v>#REF!</v>
      </c>
      <c r="S1272" s="154" t="e">
        <f t="shared" si="328"/>
        <v>#REF!</v>
      </c>
    </row>
    <row r="1273" spans="2:19" s="47" customFormat="1" ht="30" customHeight="1">
      <c r="B1273" s="69" t="s">
        <v>147</v>
      </c>
      <c r="C1273" s="70" t="s">
        <v>113</v>
      </c>
      <c r="D1273" s="70" t="s">
        <v>113</v>
      </c>
      <c r="E1273" s="83" t="s">
        <v>181</v>
      </c>
      <c r="F1273" s="51"/>
      <c r="G1273" s="154" t="e">
        <f t="shared" ref="G1273:S1273" si="329">ROUND((G1019/100*G1130)*10^6,0)</f>
        <v>#REF!</v>
      </c>
      <c r="H1273" s="154" t="e">
        <f t="shared" si="329"/>
        <v>#REF!</v>
      </c>
      <c r="I1273" s="154" t="e">
        <f t="shared" si="329"/>
        <v>#REF!</v>
      </c>
      <c r="J1273" s="154" t="e">
        <f t="shared" si="329"/>
        <v>#REF!</v>
      </c>
      <c r="K1273" s="154" t="e">
        <f t="shared" si="329"/>
        <v>#REF!</v>
      </c>
      <c r="L1273" s="154" t="e">
        <f t="shared" si="329"/>
        <v>#REF!</v>
      </c>
      <c r="M1273" s="154" t="e">
        <f t="shared" si="329"/>
        <v>#REF!</v>
      </c>
      <c r="N1273" s="154" t="e">
        <f t="shared" si="329"/>
        <v>#REF!</v>
      </c>
      <c r="O1273" s="154" t="e">
        <f t="shared" si="329"/>
        <v>#REF!</v>
      </c>
      <c r="P1273" s="154" t="e">
        <f t="shared" si="329"/>
        <v>#REF!</v>
      </c>
      <c r="Q1273" s="154" t="e">
        <f t="shared" si="329"/>
        <v>#REF!</v>
      </c>
      <c r="R1273" s="154" t="e">
        <f t="shared" si="329"/>
        <v>#REF!</v>
      </c>
      <c r="S1273" s="154" t="e">
        <f t="shared" si="329"/>
        <v>#REF!</v>
      </c>
    </row>
    <row r="1274" spans="2:19" s="47" customFormat="1" ht="30" customHeight="1">
      <c r="B1274" s="69" t="s">
        <v>148</v>
      </c>
      <c r="C1274" s="70" t="s">
        <v>113</v>
      </c>
      <c r="D1274" s="70" t="s">
        <v>113</v>
      </c>
      <c r="E1274" s="83" t="s">
        <v>182</v>
      </c>
      <c r="F1274" s="51"/>
      <c r="G1274" s="154" t="e">
        <f t="shared" ref="G1274:S1274" si="330">ROUND((G1020/100*G1131)*10^6,0)</f>
        <v>#REF!</v>
      </c>
      <c r="H1274" s="154" t="e">
        <f t="shared" si="330"/>
        <v>#REF!</v>
      </c>
      <c r="I1274" s="154" t="e">
        <f t="shared" si="330"/>
        <v>#REF!</v>
      </c>
      <c r="J1274" s="154" t="e">
        <f t="shared" si="330"/>
        <v>#REF!</v>
      </c>
      <c r="K1274" s="154" t="e">
        <f t="shared" si="330"/>
        <v>#REF!</v>
      </c>
      <c r="L1274" s="154" t="e">
        <f t="shared" si="330"/>
        <v>#REF!</v>
      </c>
      <c r="M1274" s="154" t="e">
        <f t="shared" si="330"/>
        <v>#REF!</v>
      </c>
      <c r="N1274" s="154" t="e">
        <f t="shared" si="330"/>
        <v>#REF!</v>
      </c>
      <c r="O1274" s="154" t="e">
        <f t="shared" si="330"/>
        <v>#REF!</v>
      </c>
      <c r="P1274" s="154" t="e">
        <f t="shared" si="330"/>
        <v>#REF!</v>
      </c>
      <c r="Q1274" s="154" t="e">
        <f t="shared" si="330"/>
        <v>#REF!</v>
      </c>
      <c r="R1274" s="154" t="e">
        <f t="shared" si="330"/>
        <v>#REF!</v>
      </c>
      <c r="S1274" s="154" t="e">
        <f t="shared" si="330"/>
        <v>#REF!</v>
      </c>
    </row>
    <row r="1275" spans="2:19" s="47" customFormat="1" ht="30" customHeight="1">
      <c r="B1275" s="69" t="s">
        <v>149</v>
      </c>
      <c r="C1275" s="70" t="s">
        <v>113</v>
      </c>
      <c r="D1275" s="70" t="s">
        <v>113</v>
      </c>
      <c r="E1275" s="83" t="s">
        <v>182</v>
      </c>
      <c r="F1275" s="51"/>
      <c r="G1275" s="154" t="e">
        <f t="shared" ref="G1275:S1275" si="331">ROUND((G1021/100*G1132)*10^6,0)</f>
        <v>#REF!</v>
      </c>
      <c r="H1275" s="154" t="e">
        <f t="shared" si="331"/>
        <v>#REF!</v>
      </c>
      <c r="I1275" s="154" t="e">
        <f t="shared" si="331"/>
        <v>#REF!</v>
      </c>
      <c r="J1275" s="154" t="e">
        <f t="shared" si="331"/>
        <v>#REF!</v>
      </c>
      <c r="K1275" s="154" t="e">
        <f t="shared" si="331"/>
        <v>#REF!</v>
      </c>
      <c r="L1275" s="154" t="e">
        <f t="shared" si="331"/>
        <v>#REF!</v>
      </c>
      <c r="M1275" s="154" t="e">
        <f t="shared" si="331"/>
        <v>#REF!</v>
      </c>
      <c r="N1275" s="154" t="e">
        <f t="shared" si="331"/>
        <v>#REF!</v>
      </c>
      <c r="O1275" s="154" t="e">
        <f>ROUND((O1021/100*O1132)*10^6,0)</f>
        <v>#REF!</v>
      </c>
      <c r="P1275" s="154" t="e">
        <f t="shared" si="331"/>
        <v>#REF!</v>
      </c>
      <c r="Q1275" s="154" t="e">
        <f t="shared" si="331"/>
        <v>#REF!</v>
      </c>
      <c r="R1275" s="154" t="e">
        <f t="shared" si="331"/>
        <v>#REF!</v>
      </c>
      <c r="S1275" s="154" t="e">
        <f t="shared" si="331"/>
        <v>#REF!</v>
      </c>
    </row>
    <row r="1276" spans="2:19" s="47" customFormat="1" ht="30" customHeight="1">
      <c r="B1276" s="69" t="s">
        <v>150</v>
      </c>
      <c r="C1276" s="70" t="s">
        <v>113</v>
      </c>
      <c r="D1276" s="70" t="s">
        <v>113</v>
      </c>
      <c r="E1276" s="83" t="s">
        <v>182</v>
      </c>
      <c r="F1276" s="51"/>
      <c r="G1276" s="154" t="e">
        <f t="shared" ref="G1276:S1276" si="332">ROUND((G1022/100*G1133)*10^6,0)</f>
        <v>#REF!</v>
      </c>
      <c r="H1276" s="154" t="e">
        <f t="shared" si="332"/>
        <v>#REF!</v>
      </c>
      <c r="I1276" s="154" t="e">
        <f t="shared" si="332"/>
        <v>#REF!</v>
      </c>
      <c r="J1276" s="154" t="e">
        <f t="shared" si="332"/>
        <v>#REF!</v>
      </c>
      <c r="K1276" s="154" t="e">
        <f t="shared" si="332"/>
        <v>#REF!</v>
      </c>
      <c r="L1276" s="154" t="e">
        <f t="shared" si="332"/>
        <v>#REF!</v>
      </c>
      <c r="M1276" s="154" t="e">
        <f t="shared" si="332"/>
        <v>#REF!</v>
      </c>
      <c r="N1276" s="154" t="e">
        <f t="shared" si="332"/>
        <v>#REF!</v>
      </c>
      <c r="O1276" s="154" t="e">
        <f t="shared" si="332"/>
        <v>#REF!</v>
      </c>
      <c r="P1276" s="154" t="e">
        <f t="shared" si="332"/>
        <v>#REF!</v>
      </c>
      <c r="Q1276" s="154" t="e">
        <f t="shared" si="332"/>
        <v>#REF!</v>
      </c>
      <c r="R1276" s="154" t="e">
        <f t="shared" si="332"/>
        <v>#REF!</v>
      </c>
      <c r="S1276" s="154" t="e">
        <f t="shared" si="332"/>
        <v>#REF!</v>
      </c>
    </row>
    <row r="1277" spans="2:19" s="47" customFormat="1" ht="30" customHeight="1">
      <c r="B1277" s="69" t="s">
        <v>151</v>
      </c>
      <c r="C1277" s="70" t="s">
        <v>113</v>
      </c>
      <c r="D1277" s="70" t="s">
        <v>113</v>
      </c>
      <c r="E1277" s="83" t="s">
        <v>181</v>
      </c>
      <c r="F1277" s="51"/>
      <c r="G1277" s="154" t="e">
        <f t="shared" ref="G1277:S1277" si="333">ROUND((G1023/100*G1134)*10^6,0)</f>
        <v>#REF!</v>
      </c>
      <c r="H1277" s="154" t="e">
        <f t="shared" si="333"/>
        <v>#REF!</v>
      </c>
      <c r="I1277" s="154" t="e">
        <f t="shared" si="333"/>
        <v>#REF!</v>
      </c>
      <c r="J1277" s="154" t="e">
        <f t="shared" si="333"/>
        <v>#REF!</v>
      </c>
      <c r="K1277" s="154" t="e">
        <f t="shared" si="333"/>
        <v>#REF!</v>
      </c>
      <c r="L1277" s="154" t="e">
        <f t="shared" si="333"/>
        <v>#REF!</v>
      </c>
      <c r="M1277" s="154" t="e">
        <f t="shared" si="333"/>
        <v>#REF!</v>
      </c>
      <c r="N1277" s="154" t="e">
        <f t="shared" si="333"/>
        <v>#REF!</v>
      </c>
      <c r="O1277" s="154" t="e">
        <f t="shared" si="333"/>
        <v>#REF!</v>
      </c>
      <c r="P1277" s="154" t="e">
        <f t="shared" si="333"/>
        <v>#REF!</v>
      </c>
      <c r="Q1277" s="154" t="e">
        <f t="shared" si="333"/>
        <v>#REF!</v>
      </c>
      <c r="R1277" s="154" t="e">
        <f t="shared" si="333"/>
        <v>#REF!</v>
      </c>
      <c r="S1277" s="154" t="e">
        <f t="shared" si="333"/>
        <v>#REF!</v>
      </c>
    </row>
    <row r="1278" spans="2:19" s="47" customFormat="1" ht="30" customHeight="1">
      <c r="B1278" s="69" t="s">
        <v>152</v>
      </c>
      <c r="C1278" s="70" t="s">
        <v>113</v>
      </c>
      <c r="D1278" s="70" t="s">
        <v>113</v>
      </c>
      <c r="E1278" s="83" t="s">
        <v>182</v>
      </c>
      <c r="F1278" s="51"/>
      <c r="G1278" s="154" t="e">
        <f t="shared" ref="G1278:S1278" si="334">ROUND((G1024/100*G1135)*10^6,0)</f>
        <v>#REF!</v>
      </c>
      <c r="H1278" s="154" t="e">
        <f t="shared" si="334"/>
        <v>#REF!</v>
      </c>
      <c r="I1278" s="154" t="e">
        <f t="shared" si="334"/>
        <v>#REF!</v>
      </c>
      <c r="J1278" s="154" t="e">
        <f t="shared" si="334"/>
        <v>#REF!</v>
      </c>
      <c r="K1278" s="154" t="e">
        <f t="shared" si="334"/>
        <v>#REF!</v>
      </c>
      <c r="L1278" s="154" t="e">
        <f t="shared" si="334"/>
        <v>#REF!</v>
      </c>
      <c r="M1278" s="154" t="e">
        <f t="shared" si="334"/>
        <v>#REF!</v>
      </c>
      <c r="N1278" s="154" t="e">
        <f t="shared" si="334"/>
        <v>#REF!</v>
      </c>
      <c r="O1278" s="154" t="e">
        <f t="shared" si="334"/>
        <v>#REF!</v>
      </c>
      <c r="P1278" s="154" t="e">
        <f t="shared" si="334"/>
        <v>#REF!</v>
      </c>
      <c r="Q1278" s="154" t="e">
        <f t="shared" si="334"/>
        <v>#REF!</v>
      </c>
      <c r="R1278" s="154" t="e">
        <f t="shared" si="334"/>
        <v>#REF!</v>
      </c>
      <c r="S1278" s="154" t="e">
        <f t="shared" si="334"/>
        <v>#REF!</v>
      </c>
    </row>
    <row r="1279" spans="2:19" s="47" customFormat="1" ht="30" customHeight="1">
      <c r="B1279" s="69" t="s">
        <v>153</v>
      </c>
      <c r="C1279" s="70" t="s">
        <v>113</v>
      </c>
      <c r="D1279" s="70" t="s">
        <v>113</v>
      </c>
      <c r="E1279" s="83" t="s">
        <v>182</v>
      </c>
      <c r="F1279" s="51"/>
      <c r="G1279" s="154" t="e">
        <f t="shared" ref="G1279:S1279" si="335">ROUND((G1025/100*G1136)*10^6,0)</f>
        <v>#REF!</v>
      </c>
      <c r="H1279" s="154" t="e">
        <f t="shared" si="335"/>
        <v>#REF!</v>
      </c>
      <c r="I1279" s="154" t="e">
        <f t="shared" si="335"/>
        <v>#REF!</v>
      </c>
      <c r="J1279" s="154" t="e">
        <f t="shared" si="335"/>
        <v>#REF!</v>
      </c>
      <c r="K1279" s="154" t="e">
        <f t="shared" si="335"/>
        <v>#REF!</v>
      </c>
      <c r="L1279" s="154" t="e">
        <f t="shared" si="335"/>
        <v>#REF!</v>
      </c>
      <c r="M1279" s="154" t="e">
        <f t="shared" si="335"/>
        <v>#REF!</v>
      </c>
      <c r="N1279" s="154" t="e">
        <f t="shared" si="335"/>
        <v>#REF!</v>
      </c>
      <c r="O1279" s="154" t="e">
        <f t="shared" si="335"/>
        <v>#REF!</v>
      </c>
      <c r="P1279" s="154" t="e">
        <f t="shared" si="335"/>
        <v>#REF!</v>
      </c>
      <c r="Q1279" s="154" t="e">
        <f t="shared" si="335"/>
        <v>#REF!</v>
      </c>
      <c r="R1279" s="154" t="e">
        <f t="shared" si="335"/>
        <v>#REF!</v>
      </c>
      <c r="S1279" s="154" t="e">
        <f t="shared" si="335"/>
        <v>#REF!</v>
      </c>
    </row>
    <row r="1280" spans="2:19" s="47" customFormat="1" ht="30" customHeight="1">
      <c r="B1280" s="69" t="s">
        <v>125</v>
      </c>
      <c r="C1280" s="70" t="s">
        <v>114</v>
      </c>
      <c r="D1280" s="70" t="s">
        <v>114</v>
      </c>
      <c r="E1280" s="83" t="s">
        <v>184</v>
      </c>
      <c r="F1280" s="51"/>
      <c r="G1280" s="154" t="e">
        <f t="shared" ref="G1280:S1280" si="336">ROUND((G1026/100*G1137)*10^6,0)</f>
        <v>#REF!</v>
      </c>
      <c r="H1280" s="154" t="e">
        <f t="shared" si="336"/>
        <v>#REF!</v>
      </c>
      <c r="I1280" s="154" t="e">
        <f t="shared" si="336"/>
        <v>#REF!</v>
      </c>
      <c r="J1280" s="154" t="e">
        <f t="shared" si="336"/>
        <v>#REF!</v>
      </c>
      <c r="K1280" s="154" t="e">
        <f t="shared" si="336"/>
        <v>#REF!</v>
      </c>
      <c r="L1280" s="154" t="e">
        <f t="shared" si="336"/>
        <v>#REF!</v>
      </c>
      <c r="M1280" s="154" t="e">
        <f t="shared" si="336"/>
        <v>#REF!</v>
      </c>
      <c r="N1280" s="154" t="e">
        <f t="shared" si="336"/>
        <v>#REF!</v>
      </c>
      <c r="O1280" s="154" t="e">
        <f t="shared" si="336"/>
        <v>#REF!</v>
      </c>
      <c r="P1280" s="154" t="e">
        <f t="shared" si="336"/>
        <v>#REF!</v>
      </c>
      <c r="Q1280" s="154" t="e">
        <f t="shared" si="336"/>
        <v>#REF!</v>
      </c>
      <c r="R1280" s="154" t="e">
        <f t="shared" si="336"/>
        <v>#REF!</v>
      </c>
      <c r="S1280" s="154" t="e">
        <f t="shared" si="336"/>
        <v>#REF!</v>
      </c>
    </row>
    <row r="1281" spans="2:19" s="47" customFormat="1" ht="30" customHeight="1">
      <c r="B1281" s="69" t="s">
        <v>154</v>
      </c>
      <c r="C1281" s="70" t="s">
        <v>114</v>
      </c>
      <c r="D1281" s="70" t="s">
        <v>114</v>
      </c>
      <c r="E1281" s="83" t="s">
        <v>183</v>
      </c>
      <c r="F1281" s="51"/>
      <c r="G1281" s="154" t="e">
        <f t="shared" ref="G1281:S1281" si="337">ROUND((G1027/100*G1138)*10^6,0)</f>
        <v>#REF!</v>
      </c>
      <c r="H1281" s="154" t="e">
        <f t="shared" si="337"/>
        <v>#REF!</v>
      </c>
      <c r="I1281" s="154" t="e">
        <f t="shared" si="337"/>
        <v>#REF!</v>
      </c>
      <c r="J1281" s="154" t="e">
        <f t="shared" si="337"/>
        <v>#REF!</v>
      </c>
      <c r="K1281" s="154" t="e">
        <f t="shared" si="337"/>
        <v>#REF!</v>
      </c>
      <c r="L1281" s="154" t="e">
        <f t="shared" si="337"/>
        <v>#REF!</v>
      </c>
      <c r="M1281" s="154" t="e">
        <f t="shared" si="337"/>
        <v>#REF!</v>
      </c>
      <c r="N1281" s="154" t="e">
        <f t="shared" si="337"/>
        <v>#REF!</v>
      </c>
      <c r="O1281" s="154" t="e">
        <f t="shared" si="337"/>
        <v>#REF!</v>
      </c>
      <c r="P1281" s="154" t="e">
        <f t="shared" si="337"/>
        <v>#REF!</v>
      </c>
      <c r="Q1281" s="154" t="e">
        <f t="shared" si="337"/>
        <v>#REF!</v>
      </c>
      <c r="R1281" s="154" t="e">
        <f t="shared" si="337"/>
        <v>#REF!</v>
      </c>
      <c r="S1281" s="154" t="e">
        <f t="shared" si="337"/>
        <v>#REF!</v>
      </c>
    </row>
    <row r="1282" spans="2:19" s="47" customFormat="1" ht="30" customHeight="1">
      <c r="B1282" s="69" t="s">
        <v>143</v>
      </c>
      <c r="C1282" s="70" t="s">
        <v>114</v>
      </c>
      <c r="D1282" s="70" t="s">
        <v>114</v>
      </c>
      <c r="E1282" s="83" t="s">
        <v>184</v>
      </c>
      <c r="F1282" s="51"/>
      <c r="G1282" s="154" t="e">
        <f t="shared" ref="G1282:S1282" si="338">ROUND((G1028/100*G1139)*10^6,0)</f>
        <v>#REF!</v>
      </c>
      <c r="H1282" s="154" t="e">
        <f t="shared" si="338"/>
        <v>#REF!</v>
      </c>
      <c r="I1282" s="154" t="e">
        <f t="shared" si="338"/>
        <v>#REF!</v>
      </c>
      <c r="J1282" s="154" t="e">
        <f t="shared" si="338"/>
        <v>#REF!</v>
      </c>
      <c r="K1282" s="154" t="e">
        <f t="shared" si="338"/>
        <v>#REF!</v>
      </c>
      <c r="L1282" s="154" t="e">
        <f t="shared" si="338"/>
        <v>#REF!</v>
      </c>
      <c r="M1282" s="154" t="e">
        <f t="shared" si="338"/>
        <v>#REF!</v>
      </c>
      <c r="N1282" s="154" t="e">
        <f t="shared" si="338"/>
        <v>#REF!</v>
      </c>
      <c r="O1282" s="154" t="e">
        <f t="shared" si="338"/>
        <v>#REF!</v>
      </c>
      <c r="P1282" s="154" t="e">
        <f t="shared" si="338"/>
        <v>#REF!</v>
      </c>
      <c r="Q1282" s="154" t="e">
        <f t="shared" si="338"/>
        <v>#REF!</v>
      </c>
      <c r="R1282" s="154" t="e">
        <f t="shared" si="338"/>
        <v>#REF!</v>
      </c>
      <c r="S1282" s="154" t="e">
        <f t="shared" si="338"/>
        <v>#REF!</v>
      </c>
    </row>
    <row r="1283" spans="2:19" s="47" customFormat="1" ht="30" customHeight="1">
      <c r="B1283" s="69" t="s">
        <v>155</v>
      </c>
      <c r="C1283" s="70" t="s">
        <v>114</v>
      </c>
      <c r="D1283" s="70" t="s">
        <v>114</v>
      </c>
      <c r="E1283" s="83" t="s">
        <v>184</v>
      </c>
      <c r="F1283" s="51"/>
      <c r="G1283" s="154" t="e">
        <f t="shared" ref="G1283:S1283" si="339">ROUND((G1029/100*G1140)*10^6,0)</f>
        <v>#REF!</v>
      </c>
      <c r="H1283" s="154" t="e">
        <f t="shared" si="339"/>
        <v>#REF!</v>
      </c>
      <c r="I1283" s="154" t="e">
        <f t="shared" si="339"/>
        <v>#REF!</v>
      </c>
      <c r="J1283" s="154" t="e">
        <f t="shared" si="339"/>
        <v>#REF!</v>
      </c>
      <c r="K1283" s="154" t="e">
        <f t="shared" si="339"/>
        <v>#REF!</v>
      </c>
      <c r="L1283" s="154" t="e">
        <f>ROUND((L1029/100*L1140)*10^6,0)</f>
        <v>#REF!</v>
      </c>
      <c r="M1283" s="154" t="e">
        <f t="shared" si="339"/>
        <v>#REF!</v>
      </c>
      <c r="N1283" s="154" t="e">
        <f t="shared" si="339"/>
        <v>#REF!</v>
      </c>
      <c r="O1283" s="154" t="e">
        <f>ROUND((O1029/100*O1140)*10^6,0)</f>
        <v>#REF!</v>
      </c>
      <c r="P1283" s="154" t="e">
        <f t="shared" si="339"/>
        <v>#REF!</v>
      </c>
      <c r="Q1283" s="154" t="e">
        <f t="shared" si="339"/>
        <v>#REF!</v>
      </c>
      <c r="R1283" s="154" t="e">
        <f t="shared" si="339"/>
        <v>#REF!</v>
      </c>
      <c r="S1283" s="154" t="e">
        <f t="shared" si="339"/>
        <v>#REF!</v>
      </c>
    </row>
    <row r="1284" spans="2:19" s="47" customFormat="1" ht="30" customHeight="1">
      <c r="B1284" s="69" t="s">
        <v>156</v>
      </c>
      <c r="C1284" s="70" t="s">
        <v>114</v>
      </c>
      <c r="D1284" s="70" t="s">
        <v>114</v>
      </c>
      <c r="E1284" s="83" t="s">
        <v>185</v>
      </c>
      <c r="F1284" s="51"/>
      <c r="G1284" s="154" t="e">
        <f t="shared" ref="G1284:S1284" si="340">ROUND((G1030/100*G1141)*10^6,0)</f>
        <v>#REF!</v>
      </c>
      <c r="H1284" s="154" t="e">
        <f t="shared" si="340"/>
        <v>#REF!</v>
      </c>
      <c r="I1284" s="154" t="e">
        <f t="shared" si="340"/>
        <v>#REF!</v>
      </c>
      <c r="J1284" s="154" t="e">
        <f t="shared" si="340"/>
        <v>#REF!</v>
      </c>
      <c r="K1284" s="154" t="e">
        <f t="shared" si="340"/>
        <v>#REF!</v>
      </c>
      <c r="L1284" s="154" t="e">
        <f t="shared" si="340"/>
        <v>#REF!</v>
      </c>
      <c r="M1284" s="154" t="e">
        <f t="shared" si="340"/>
        <v>#REF!</v>
      </c>
      <c r="N1284" s="154" t="e">
        <f t="shared" si="340"/>
        <v>#REF!</v>
      </c>
      <c r="O1284" s="154" t="e">
        <f t="shared" si="340"/>
        <v>#REF!</v>
      </c>
      <c r="P1284" s="154" t="e">
        <f t="shared" si="340"/>
        <v>#REF!</v>
      </c>
      <c r="Q1284" s="154" t="e">
        <f t="shared" si="340"/>
        <v>#REF!</v>
      </c>
      <c r="R1284" s="154" t="e">
        <f t="shared" si="340"/>
        <v>#REF!</v>
      </c>
      <c r="S1284" s="154" t="e">
        <f t="shared" si="340"/>
        <v>#REF!</v>
      </c>
    </row>
    <row r="1285" spans="2:19" s="47" customFormat="1" ht="30" customHeight="1">
      <c r="B1285" s="69" t="s">
        <v>157</v>
      </c>
      <c r="C1285" s="70" t="s">
        <v>114</v>
      </c>
      <c r="D1285" s="70" t="s">
        <v>114</v>
      </c>
      <c r="E1285" s="83" t="s">
        <v>185</v>
      </c>
      <c r="F1285" s="51"/>
      <c r="G1285" s="154" t="e">
        <f t="shared" ref="G1285:S1285" si="341">ROUND((G1031/100*G1142)*10^6,0)</f>
        <v>#REF!</v>
      </c>
      <c r="H1285" s="154" t="e">
        <f t="shared" si="341"/>
        <v>#REF!</v>
      </c>
      <c r="I1285" s="154" t="e">
        <f t="shared" si="341"/>
        <v>#REF!</v>
      </c>
      <c r="J1285" s="154" t="e">
        <f t="shared" si="341"/>
        <v>#REF!</v>
      </c>
      <c r="K1285" s="154" t="e">
        <f t="shared" si="341"/>
        <v>#REF!</v>
      </c>
      <c r="L1285" s="154" t="e">
        <f t="shared" si="341"/>
        <v>#REF!</v>
      </c>
      <c r="M1285" s="154" t="e">
        <f t="shared" si="341"/>
        <v>#REF!</v>
      </c>
      <c r="N1285" s="154" t="e">
        <f t="shared" si="341"/>
        <v>#REF!</v>
      </c>
      <c r="O1285" s="154" t="e">
        <f t="shared" si="341"/>
        <v>#REF!</v>
      </c>
      <c r="P1285" s="154" t="e">
        <f t="shared" si="341"/>
        <v>#REF!</v>
      </c>
      <c r="Q1285" s="154" t="e">
        <f t="shared" si="341"/>
        <v>#REF!</v>
      </c>
      <c r="R1285" s="154" t="e">
        <f t="shared" si="341"/>
        <v>#REF!</v>
      </c>
      <c r="S1285" s="154" t="e">
        <f t="shared" si="341"/>
        <v>#REF!</v>
      </c>
    </row>
    <row r="1286" spans="2:19" s="47" customFormat="1" ht="30" customHeight="1">
      <c r="B1286" s="69" t="s">
        <v>158</v>
      </c>
      <c r="C1286" s="70" t="s">
        <v>114</v>
      </c>
      <c r="D1286" s="70" t="s">
        <v>114</v>
      </c>
      <c r="E1286" s="83" t="s">
        <v>183</v>
      </c>
      <c r="F1286" s="51"/>
      <c r="G1286" s="154" t="e">
        <f t="shared" ref="G1286:S1286" si="342">ROUND((G1032/100*G1143)*10^6,0)</f>
        <v>#REF!</v>
      </c>
      <c r="H1286" s="154" t="e">
        <f t="shared" si="342"/>
        <v>#REF!</v>
      </c>
      <c r="I1286" s="154" t="e">
        <f t="shared" si="342"/>
        <v>#REF!</v>
      </c>
      <c r="J1286" s="154" t="e">
        <f t="shared" si="342"/>
        <v>#REF!</v>
      </c>
      <c r="K1286" s="154" t="e">
        <f t="shared" si="342"/>
        <v>#REF!</v>
      </c>
      <c r="L1286" s="154" t="e">
        <f t="shared" si="342"/>
        <v>#REF!</v>
      </c>
      <c r="M1286" s="154" t="e">
        <f t="shared" si="342"/>
        <v>#REF!</v>
      </c>
      <c r="N1286" s="154" t="e">
        <f t="shared" si="342"/>
        <v>#REF!</v>
      </c>
      <c r="O1286" s="154" t="e">
        <f>ROUND((O1032/100*O1143)*10^6,0)</f>
        <v>#REF!</v>
      </c>
      <c r="P1286" s="154" t="e">
        <f t="shared" si="342"/>
        <v>#REF!</v>
      </c>
      <c r="Q1286" s="154" t="e">
        <f t="shared" si="342"/>
        <v>#REF!</v>
      </c>
      <c r="R1286" s="154" t="e">
        <f t="shared" si="342"/>
        <v>#REF!</v>
      </c>
      <c r="S1286" s="154" t="e">
        <f t="shared" si="342"/>
        <v>#REF!</v>
      </c>
    </row>
    <row r="1287" spans="2:19" s="47" customFormat="1" ht="30" customHeight="1">
      <c r="B1287" s="69" t="s">
        <v>159</v>
      </c>
      <c r="C1287" s="70" t="s">
        <v>114</v>
      </c>
      <c r="D1287" s="70" t="s">
        <v>114</v>
      </c>
      <c r="E1287" s="83" t="s">
        <v>185</v>
      </c>
      <c r="F1287" s="51"/>
      <c r="G1287" s="154" t="e">
        <f t="shared" ref="G1287:S1287" si="343">ROUND((G1033/100*G1144)*10^6,0)</f>
        <v>#REF!</v>
      </c>
      <c r="H1287" s="154" t="e">
        <f t="shared" si="343"/>
        <v>#REF!</v>
      </c>
      <c r="I1287" s="154" t="e">
        <f t="shared" si="343"/>
        <v>#REF!</v>
      </c>
      <c r="J1287" s="154" t="e">
        <f t="shared" si="343"/>
        <v>#REF!</v>
      </c>
      <c r="K1287" s="154" t="e">
        <f t="shared" si="343"/>
        <v>#REF!</v>
      </c>
      <c r="L1287" s="154" t="e">
        <f t="shared" si="343"/>
        <v>#REF!</v>
      </c>
      <c r="M1287" s="154" t="e">
        <f t="shared" si="343"/>
        <v>#REF!</v>
      </c>
      <c r="N1287" s="154" t="e">
        <f>ROUND((N1033/100*N1144)*10^6,0)</f>
        <v>#REF!</v>
      </c>
      <c r="O1287" s="154" t="e">
        <f t="shared" si="343"/>
        <v>#REF!</v>
      </c>
      <c r="P1287" s="154" t="e">
        <f t="shared" si="343"/>
        <v>#REF!</v>
      </c>
      <c r="Q1287" s="154" t="e">
        <f t="shared" si="343"/>
        <v>#REF!</v>
      </c>
      <c r="R1287" s="154" t="e">
        <f t="shared" si="343"/>
        <v>#REF!</v>
      </c>
      <c r="S1287" s="154" t="e">
        <f t="shared" si="343"/>
        <v>#REF!</v>
      </c>
    </row>
    <row r="1288" spans="2:19" s="47" customFormat="1" ht="30" customHeight="1">
      <c r="B1288" s="69" t="s">
        <v>160</v>
      </c>
      <c r="C1288" s="70" t="s">
        <v>114</v>
      </c>
      <c r="D1288" s="70" t="s">
        <v>114</v>
      </c>
      <c r="E1288" s="83" t="s">
        <v>185</v>
      </c>
      <c r="F1288" s="51"/>
      <c r="G1288" s="154" t="e">
        <f t="shared" ref="G1288:S1288" si="344">ROUND((G1034/100*G1145)*10^6,0)</f>
        <v>#REF!</v>
      </c>
      <c r="H1288" s="154" t="e">
        <f t="shared" si="344"/>
        <v>#REF!</v>
      </c>
      <c r="I1288" s="154" t="e">
        <f t="shared" si="344"/>
        <v>#REF!</v>
      </c>
      <c r="J1288" s="154" t="e">
        <f t="shared" si="344"/>
        <v>#REF!</v>
      </c>
      <c r="K1288" s="154" t="e">
        <f t="shared" si="344"/>
        <v>#REF!</v>
      </c>
      <c r="L1288" s="154" t="e">
        <f t="shared" si="344"/>
        <v>#REF!</v>
      </c>
      <c r="M1288" s="154" t="e">
        <f t="shared" si="344"/>
        <v>#REF!</v>
      </c>
      <c r="N1288" s="154" t="e">
        <f t="shared" si="344"/>
        <v>#REF!</v>
      </c>
      <c r="O1288" s="154" t="e">
        <f t="shared" si="344"/>
        <v>#REF!</v>
      </c>
      <c r="P1288" s="154" t="e">
        <f t="shared" si="344"/>
        <v>#REF!</v>
      </c>
      <c r="Q1288" s="154" t="e">
        <f t="shared" si="344"/>
        <v>#REF!</v>
      </c>
      <c r="R1288" s="154" t="e">
        <f t="shared" si="344"/>
        <v>#REF!</v>
      </c>
      <c r="S1288" s="154" t="e">
        <f t="shared" si="344"/>
        <v>#REF!</v>
      </c>
    </row>
    <row r="1289" spans="2:19" s="47" customFormat="1" ht="30" customHeight="1">
      <c r="B1289" s="69" t="s">
        <v>161</v>
      </c>
      <c r="C1289" s="70" t="s">
        <v>114</v>
      </c>
      <c r="D1289" s="70" t="s">
        <v>114</v>
      </c>
      <c r="E1289" s="83" t="s">
        <v>184</v>
      </c>
      <c r="F1289" s="51"/>
      <c r="G1289" s="154" t="e">
        <f t="shared" ref="G1289:S1289" si="345">ROUND((G1035/100*G1146)*10^6,0)</f>
        <v>#REF!</v>
      </c>
      <c r="H1289" s="154" t="e">
        <f t="shared" si="345"/>
        <v>#REF!</v>
      </c>
      <c r="I1289" s="154" t="e">
        <f t="shared" si="345"/>
        <v>#REF!</v>
      </c>
      <c r="J1289" s="154" t="e">
        <f t="shared" si="345"/>
        <v>#REF!</v>
      </c>
      <c r="K1289" s="154" t="e">
        <f t="shared" si="345"/>
        <v>#REF!</v>
      </c>
      <c r="L1289" s="154" t="e">
        <f t="shared" si="345"/>
        <v>#REF!</v>
      </c>
      <c r="M1289" s="154" t="e">
        <f t="shared" si="345"/>
        <v>#REF!</v>
      </c>
      <c r="N1289" s="154" t="e">
        <f t="shared" si="345"/>
        <v>#REF!</v>
      </c>
      <c r="O1289" s="154" t="e">
        <f t="shared" si="345"/>
        <v>#REF!</v>
      </c>
      <c r="P1289" s="154" t="e">
        <f t="shared" si="345"/>
        <v>#REF!</v>
      </c>
      <c r="Q1289" s="154" t="e">
        <f t="shared" si="345"/>
        <v>#REF!</v>
      </c>
      <c r="R1289" s="154" t="e">
        <f t="shared" si="345"/>
        <v>#REF!</v>
      </c>
      <c r="S1289" s="154" t="e">
        <f t="shared" si="345"/>
        <v>#REF!</v>
      </c>
    </row>
    <row r="1290" spans="2:19" s="47" customFormat="1" ht="30" customHeight="1">
      <c r="B1290" s="69" t="s">
        <v>162</v>
      </c>
      <c r="C1290" s="70" t="s">
        <v>114</v>
      </c>
      <c r="D1290" s="70" t="s">
        <v>114</v>
      </c>
      <c r="E1290" s="83" t="s">
        <v>185</v>
      </c>
      <c r="F1290" s="51"/>
      <c r="G1290" s="154" t="e">
        <f t="shared" ref="G1290:S1290" si="346">ROUND((G1036/100*G1147)*10^6,0)</f>
        <v>#REF!</v>
      </c>
      <c r="H1290" s="154" t="e">
        <f t="shared" si="346"/>
        <v>#REF!</v>
      </c>
      <c r="I1290" s="154" t="e">
        <f t="shared" si="346"/>
        <v>#REF!</v>
      </c>
      <c r="J1290" s="154" t="e">
        <f t="shared" si="346"/>
        <v>#REF!</v>
      </c>
      <c r="K1290" s="154" t="e">
        <f t="shared" si="346"/>
        <v>#REF!</v>
      </c>
      <c r="L1290" s="154" t="e">
        <f t="shared" si="346"/>
        <v>#REF!</v>
      </c>
      <c r="M1290" s="154" t="e">
        <f t="shared" si="346"/>
        <v>#REF!</v>
      </c>
      <c r="N1290" s="154" t="e">
        <f t="shared" si="346"/>
        <v>#REF!</v>
      </c>
      <c r="O1290" s="154" t="e">
        <f>ROUND((O1036/100*O1147)*10^6,0)</f>
        <v>#REF!</v>
      </c>
      <c r="P1290" s="154" t="e">
        <f t="shared" si="346"/>
        <v>#REF!</v>
      </c>
      <c r="Q1290" s="154" t="e">
        <f t="shared" si="346"/>
        <v>#REF!</v>
      </c>
      <c r="R1290" s="154" t="e">
        <f t="shared" si="346"/>
        <v>#REF!</v>
      </c>
      <c r="S1290" s="154" t="e">
        <f t="shared" si="346"/>
        <v>#REF!</v>
      </c>
    </row>
    <row r="1291" spans="2:19" s="10" customFormat="1" ht="30" customHeight="1">
      <c r="B1291" s="1374" t="s">
        <v>81</v>
      </c>
      <c r="C1291" s="1374"/>
      <c r="D1291" s="1374"/>
      <c r="E1291" s="1374"/>
      <c r="F1291" s="1374"/>
      <c r="G1291" s="155" t="e">
        <f>SUM(G1240:G1290)</f>
        <v>#REF!</v>
      </c>
      <c r="H1291" s="155" t="e">
        <f t="shared" ref="H1291:S1291" si="347">SUM(H1240:H1290)</f>
        <v>#REF!</v>
      </c>
      <c r="I1291" s="155" t="e">
        <f t="shared" si="347"/>
        <v>#REF!</v>
      </c>
      <c r="J1291" s="155" t="e">
        <f t="shared" si="347"/>
        <v>#REF!</v>
      </c>
      <c r="K1291" s="155" t="e">
        <f t="shared" si="347"/>
        <v>#REF!</v>
      </c>
      <c r="L1291" s="155" t="e">
        <f t="shared" si="347"/>
        <v>#REF!</v>
      </c>
      <c r="M1291" s="155" t="e">
        <f t="shared" si="347"/>
        <v>#REF!</v>
      </c>
      <c r="N1291" s="155" t="e">
        <f t="shared" si="347"/>
        <v>#REF!</v>
      </c>
      <c r="O1291" s="155" t="e">
        <f t="shared" si="347"/>
        <v>#REF!</v>
      </c>
      <c r="P1291" s="155" t="e">
        <f t="shared" si="347"/>
        <v>#REF!</v>
      </c>
      <c r="Q1291" s="155" t="e">
        <f t="shared" si="347"/>
        <v>#REF!</v>
      </c>
      <c r="R1291" s="155" t="e">
        <f t="shared" si="347"/>
        <v>#REF!</v>
      </c>
      <c r="S1291" s="155" t="e">
        <f t="shared" si="347"/>
        <v>#REF!</v>
      </c>
    </row>
    <row r="1292" spans="2:19" s="9" customFormat="1" ht="30" customHeight="1">
      <c r="B1292" s="104"/>
      <c r="C1292" s="36"/>
      <c r="D1292" s="36"/>
      <c r="E1292" s="36"/>
      <c r="F1292" s="36"/>
      <c r="G1292" s="93"/>
      <c r="H1292" s="93"/>
      <c r="I1292" s="93"/>
      <c r="J1292" s="93"/>
      <c r="K1292" s="93"/>
      <c r="L1292" s="93"/>
      <c r="M1292" s="93"/>
      <c r="N1292" s="93"/>
      <c r="O1292" s="93"/>
      <c r="P1292" s="93"/>
      <c r="Q1292" s="93"/>
      <c r="R1292" s="93"/>
      <c r="S1292" s="93"/>
    </row>
    <row r="1293" spans="2:19" ht="30" customHeight="1">
      <c r="B1293" s="5" t="s">
        <v>446</v>
      </c>
    </row>
    <row r="1294" spans="2:19" ht="9.9499999999999993" customHeight="1">
      <c r="B1294" s="103"/>
    </row>
    <row r="1295" spans="2:19" s="8" customFormat="1" ht="30" customHeight="1">
      <c r="B1295" s="105" t="s">
        <v>170</v>
      </c>
      <c r="C1295" s="17" t="s">
        <v>105</v>
      </c>
      <c r="D1295" s="7" t="s">
        <v>3</v>
      </c>
      <c r="E1295" s="7" t="s">
        <v>4</v>
      </c>
      <c r="F1295" s="7" t="s">
        <v>5</v>
      </c>
      <c r="G1295" s="7" t="s">
        <v>7</v>
      </c>
      <c r="H1295" s="7" t="s">
        <v>8</v>
      </c>
      <c r="I1295" s="7" t="s">
        <v>9</v>
      </c>
      <c r="J1295" s="7" t="s">
        <v>10</v>
      </c>
      <c r="K1295" s="7" t="s">
        <v>11</v>
      </c>
      <c r="L1295" s="7" t="s">
        <v>12</v>
      </c>
      <c r="M1295" s="7" t="s">
        <v>13</v>
      </c>
      <c r="N1295" s="7" t="s">
        <v>14</v>
      </c>
      <c r="O1295" s="7" t="s">
        <v>15</v>
      </c>
      <c r="P1295" s="7" t="s">
        <v>16</v>
      </c>
      <c r="Q1295" s="7" t="s">
        <v>17</v>
      </c>
      <c r="R1295" s="7" t="s">
        <v>18</v>
      </c>
      <c r="S1295" s="7" t="s">
        <v>19</v>
      </c>
    </row>
    <row r="1296" spans="2:19" s="47" customFormat="1" ht="30" customHeight="1">
      <c r="B1296" s="69" t="s">
        <v>171</v>
      </c>
      <c r="C1296" s="70" t="s">
        <v>110</v>
      </c>
      <c r="D1296" s="51"/>
      <c r="E1296" s="51"/>
      <c r="F1296" s="51"/>
      <c r="G1296" s="154" t="e">
        <f>SUMIF($E$1240:$E$1290,$B1296,G$1240:G$1290)</f>
        <v>#REF!</v>
      </c>
      <c r="H1296" s="154" t="e">
        <f t="shared" ref="H1296:S1296" si="348">SUMIF($E$1240:$E$1290,$B1296,H$1240:H$1290)</f>
        <v>#REF!</v>
      </c>
      <c r="I1296" s="154" t="e">
        <f t="shared" si="348"/>
        <v>#REF!</v>
      </c>
      <c r="J1296" s="154" t="e">
        <f t="shared" si="348"/>
        <v>#REF!</v>
      </c>
      <c r="K1296" s="154" t="e">
        <f t="shared" si="348"/>
        <v>#REF!</v>
      </c>
      <c r="L1296" s="154" t="e">
        <f t="shared" si="348"/>
        <v>#REF!</v>
      </c>
      <c r="M1296" s="154" t="e">
        <f t="shared" si="348"/>
        <v>#REF!</v>
      </c>
      <c r="N1296" s="154" t="e">
        <f t="shared" si="348"/>
        <v>#REF!</v>
      </c>
      <c r="O1296" s="154" t="e">
        <f>SUMIF($E$1240:$E$1290,$B1296,O$1240:O$1290)</f>
        <v>#REF!</v>
      </c>
      <c r="P1296" s="154" t="e">
        <f t="shared" si="348"/>
        <v>#REF!</v>
      </c>
      <c r="Q1296" s="154" t="e">
        <f t="shared" si="348"/>
        <v>#REF!</v>
      </c>
      <c r="R1296" s="154" t="e">
        <f t="shared" si="348"/>
        <v>#REF!</v>
      </c>
      <c r="S1296" s="154" t="e">
        <f t="shared" si="348"/>
        <v>#REF!</v>
      </c>
    </row>
    <row r="1297" spans="2:19" s="47" customFormat="1" ht="30" customHeight="1">
      <c r="B1297" s="69" t="s">
        <v>172</v>
      </c>
      <c r="C1297" s="70" t="s">
        <v>110</v>
      </c>
      <c r="D1297" s="51"/>
      <c r="E1297" s="51"/>
      <c r="F1297" s="51"/>
      <c r="G1297" s="154" t="e">
        <f t="shared" ref="G1297:S1311" si="349">SUMIF($E$1240:$E$1290,$B1297,G$1240:G$1290)</f>
        <v>#REF!</v>
      </c>
      <c r="H1297" s="154" t="e">
        <f t="shared" si="349"/>
        <v>#REF!</v>
      </c>
      <c r="I1297" s="154" t="e">
        <f t="shared" si="349"/>
        <v>#REF!</v>
      </c>
      <c r="J1297" s="154" t="e">
        <f t="shared" si="349"/>
        <v>#REF!</v>
      </c>
      <c r="K1297" s="154" t="e">
        <f t="shared" si="349"/>
        <v>#REF!</v>
      </c>
      <c r="L1297" s="154" t="e">
        <f t="shared" si="349"/>
        <v>#REF!</v>
      </c>
      <c r="M1297" s="154" t="e">
        <f t="shared" si="349"/>
        <v>#REF!</v>
      </c>
      <c r="N1297" s="154" t="e">
        <f t="shared" si="349"/>
        <v>#REF!</v>
      </c>
      <c r="O1297" s="154" t="e">
        <f t="shared" si="349"/>
        <v>#REF!</v>
      </c>
      <c r="P1297" s="154" t="e">
        <f t="shared" si="349"/>
        <v>#REF!</v>
      </c>
      <c r="Q1297" s="154" t="e">
        <f t="shared" si="349"/>
        <v>#REF!</v>
      </c>
      <c r="R1297" s="154" t="e">
        <f t="shared" si="349"/>
        <v>#REF!</v>
      </c>
      <c r="S1297" s="154" t="e">
        <f t="shared" si="349"/>
        <v>#REF!</v>
      </c>
    </row>
    <row r="1298" spans="2:19" s="47" customFormat="1" ht="30" customHeight="1">
      <c r="B1298" s="69" t="s">
        <v>174</v>
      </c>
      <c r="C1298" s="70" t="s">
        <v>110</v>
      </c>
      <c r="D1298" s="51"/>
      <c r="E1298" s="51"/>
      <c r="F1298" s="51"/>
      <c r="G1298" s="154" t="e">
        <f t="shared" si="349"/>
        <v>#REF!</v>
      </c>
      <c r="H1298" s="154" t="e">
        <f t="shared" si="349"/>
        <v>#REF!</v>
      </c>
      <c r="I1298" s="154" t="e">
        <f t="shared" si="349"/>
        <v>#REF!</v>
      </c>
      <c r="J1298" s="154" t="e">
        <f t="shared" si="349"/>
        <v>#REF!</v>
      </c>
      <c r="K1298" s="154" t="e">
        <f t="shared" si="349"/>
        <v>#REF!</v>
      </c>
      <c r="L1298" s="154" t="e">
        <f t="shared" si="349"/>
        <v>#REF!</v>
      </c>
      <c r="M1298" s="154" t="e">
        <f t="shared" si="349"/>
        <v>#REF!</v>
      </c>
      <c r="N1298" s="154" t="e">
        <f t="shared" si="349"/>
        <v>#REF!</v>
      </c>
      <c r="O1298" s="154" t="e">
        <f t="shared" si="349"/>
        <v>#REF!</v>
      </c>
      <c r="P1298" s="154" t="e">
        <f t="shared" si="349"/>
        <v>#REF!</v>
      </c>
      <c r="Q1298" s="154" t="e">
        <f t="shared" si="349"/>
        <v>#REF!</v>
      </c>
      <c r="R1298" s="154" t="e">
        <f t="shared" si="349"/>
        <v>#REF!</v>
      </c>
      <c r="S1298" s="154" t="e">
        <f t="shared" si="349"/>
        <v>#REF!</v>
      </c>
    </row>
    <row r="1299" spans="2:19" s="47" customFormat="1" ht="30" customHeight="1">
      <c r="B1299" s="69" t="s">
        <v>173</v>
      </c>
      <c r="C1299" s="70" t="s">
        <v>110</v>
      </c>
      <c r="D1299" s="51"/>
      <c r="E1299" s="51"/>
      <c r="F1299" s="51"/>
      <c r="G1299" s="154" t="e">
        <f t="shared" si="349"/>
        <v>#REF!</v>
      </c>
      <c r="H1299" s="154" t="e">
        <f t="shared" si="349"/>
        <v>#REF!</v>
      </c>
      <c r="I1299" s="154" t="e">
        <f t="shared" si="349"/>
        <v>#REF!</v>
      </c>
      <c r="J1299" s="154" t="e">
        <f t="shared" si="349"/>
        <v>#REF!</v>
      </c>
      <c r="K1299" s="154" t="e">
        <f t="shared" si="349"/>
        <v>#REF!</v>
      </c>
      <c r="L1299" s="154" t="e">
        <f t="shared" si="349"/>
        <v>#REF!</v>
      </c>
      <c r="M1299" s="154" t="e">
        <f t="shared" si="349"/>
        <v>#REF!</v>
      </c>
      <c r="N1299" s="154" t="e">
        <f t="shared" si="349"/>
        <v>#REF!</v>
      </c>
      <c r="O1299" s="154" t="e">
        <f t="shared" si="349"/>
        <v>#REF!</v>
      </c>
      <c r="P1299" s="154" t="e">
        <f t="shared" si="349"/>
        <v>#REF!</v>
      </c>
      <c r="Q1299" s="154" t="e">
        <f t="shared" si="349"/>
        <v>#REF!</v>
      </c>
      <c r="R1299" s="154" t="e">
        <f t="shared" si="349"/>
        <v>#REF!</v>
      </c>
      <c r="S1299" s="154" t="e">
        <f t="shared" si="349"/>
        <v>#REF!</v>
      </c>
    </row>
    <row r="1300" spans="2:19" s="47" customFormat="1" ht="30" customHeight="1">
      <c r="B1300" s="69" t="s">
        <v>178</v>
      </c>
      <c r="C1300" s="70" t="s">
        <v>110</v>
      </c>
      <c r="D1300" s="51"/>
      <c r="E1300" s="51"/>
      <c r="F1300" s="51"/>
      <c r="G1300" s="154" t="e">
        <f t="shared" si="349"/>
        <v>#REF!</v>
      </c>
      <c r="H1300" s="154" t="e">
        <f t="shared" si="349"/>
        <v>#REF!</v>
      </c>
      <c r="I1300" s="154" t="e">
        <f t="shared" si="349"/>
        <v>#REF!</v>
      </c>
      <c r="J1300" s="154" t="e">
        <f t="shared" si="349"/>
        <v>#REF!</v>
      </c>
      <c r="K1300" s="154" t="e">
        <f t="shared" si="349"/>
        <v>#REF!</v>
      </c>
      <c r="L1300" s="154" t="e">
        <f t="shared" si="349"/>
        <v>#REF!</v>
      </c>
      <c r="M1300" s="154" t="e">
        <f t="shared" si="349"/>
        <v>#REF!</v>
      </c>
      <c r="N1300" s="154" t="e">
        <f t="shared" si="349"/>
        <v>#REF!</v>
      </c>
      <c r="O1300" s="154" t="e">
        <f>SUMIF($E$1240:$E$1290,$B1300,O$1240:O$1290)</f>
        <v>#REF!</v>
      </c>
      <c r="P1300" s="154" t="e">
        <f t="shared" si="349"/>
        <v>#REF!</v>
      </c>
      <c r="Q1300" s="154" t="e">
        <f t="shared" si="349"/>
        <v>#REF!</v>
      </c>
      <c r="R1300" s="154" t="e">
        <f t="shared" si="349"/>
        <v>#REF!</v>
      </c>
      <c r="S1300" s="154" t="e">
        <f t="shared" si="349"/>
        <v>#REF!</v>
      </c>
    </row>
    <row r="1301" spans="2:19" s="47" customFormat="1" ht="30" customHeight="1">
      <c r="B1301" s="69" t="s">
        <v>176</v>
      </c>
      <c r="C1301" s="70" t="s">
        <v>110</v>
      </c>
      <c r="D1301" s="51"/>
      <c r="E1301" s="51"/>
      <c r="F1301" s="51"/>
      <c r="G1301" s="154" t="e">
        <f t="shared" si="349"/>
        <v>#REF!</v>
      </c>
      <c r="H1301" s="154" t="e">
        <f t="shared" si="349"/>
        <v>#REF!</v>
      </c>
      <c r="I1301" s="154" t="e">
        <f t="shared" si="349"/>
        <v>#REF!</v>
      </c>
      <c r="J1301" s="154" t="e">
        <f t="shared" si="349"/>
        <v>#REF!</v>
      </c>
      <c r="K1301" s="154" t="e">
        <f t="shared" si="349"/>
        <v>#REF!</v>
      </c>
      <c r="L1301" s="154" t="e">
        <f t="shared" si="349"/>
        <v>#REF!</v>
      </c>
      <c r="M1301" s="154" t="e">
        <f t="shared" si="349"/>
        <v>#REF!</v>
      </c>
      <c r="N1301" s="154" t="e">
        <f t="shared" si="349"/>
        <v>#REF!</v>
      </c>
      <c r="O1301" s="154" t="e">
        <f t="shared" si="349"/>
        <v>#REF!</v>
      </c>
      <c r="P1301" s="154" t="e">
        <f t="shared" si="349"/>
        <v>#REF!</v>
      </c>
      <c r="Q1301" s="154" t="e">
        <f t="shared" si="349"/>
        <v>#REF!</v>
      </c>
      <c r="R1301" s="154" t="e">
        <f t="shared" si="349"/>
        <v>#REF!</v>
      </c>
      <c r="S1301" s="154" t="e">
        <f t="shared" si="349"/>
        <v>#REF!</v>
      </c>
    </row>
    <row r="1302" spans="2:19" s="47" customFormat="1" ht="30" customHeight="1">
      <c r="B1302" s="69" t="s">
        <v>175</v>
      </c>
      <c r="C1302" s="70" t="s">
        <v>110</v>
      </c>
      <c r="D1302" s="51"/>
      <c r="E1302" s="51"/>
      <c r="F1302" s="51"/>
      <c r="G1302" s="154" t="e">
        <f t="shared" si="349"/>
        <v>#REF!</v>
      </c>
      <c r="H1302" s="154" t="e">
        <f t="shared" si="349"/>
        <v>#REF!</v>
      </c>
      <c r="I1302" s="154" t="e">
        <f t="shared" si="349"/>
        <v>#REF!</v>
      </c>
      <c r="J1302" s="154" t="e">
        <f t="shared" si="349"/>
        <v>#REF!</v>
      </c>
      <c r="K1302" s="154" t="e">
        <f t="shared" si="349"/>
        <v>#REF!</v>
      </c>
      <c r="L1302" s="154" t="e">
        <f t="shared" si="349"/>
        <v>#REF!</v>
      </c>
      <c r="M1302" s="154" t="e">
        <f t="shared" si="349"/>
        <v>#REF!</v>
      </c>
      <c r="N1302" s="154" t="e">
        <f t="shared" si="349"/>
        <v>#REF!</v>
      </c>
      <c r="O1302" s="154" t="e">
        <f t="shared" si="349"/>
        <v>#REF!</v>
      </c>
      <c r="P1302" s="154" t="e">
        <f t="shared" si="349"/>
        <v>#REF!</v>
      </c>
      <c r="Q1302" s="154" t="e">
        <f t="shared" si="349"/>
        <v>#REF!</v>
      </c>
      <c r="R1302" s="154" t="e">
        <f t="shared" si="349"/>
        <v>#REF!</v>
      </c>
      <c r="S1302" s="154" t="e">
        <f t="shared" si="349"/>
        <v>#REF!</v>
      </c>
    </row>
    <row r="1303" spans="2:19" s="47" customFormat="1" ht="30" customHeight="1">
      <c r="B1303" s="69" t="s">
        <v>177</v>
      </c>
      <c r="C1303" s="70" t="s">
        <v>110</v>
      </c>
      <c r="D1303" s="51"/>
      <c r="E1303" s="51"/>
      <c r="F1303" s="51"/>
      <c r="G1303" s="154" t="e">
        <f t="shared" si="349"/>
        <v>#REF!</v>
      </c>
      <c r="H1303" s="154" t="e">
        <f t="shared" si="349"/>
        <v>#REF!</v>
      </c>
      <c r="I1303" s="154" t="e">
        <f t="shared" si="349"/>
        <v>#REF!</v>
      </c>
      <c r="J1303" s="154" t="e">
        <f t="shared" si="349"/>
        <v>#REF!</v>
      </c>
      <c r="K1303" s="154" t="e">
        <f t="shared" si="349"/>
        <v>#REF!</v>
      </c>
      <c r="L1303" s="154" t="e">
        <f t="shared" si="349"/>
        <v>#REF!</v>
      </c>
      <c r="M1303" s="154" t="e">
        <f t="shared" si="349"/>
        <v>#REF!</v>
      </c>
      <c r="N1303" s="154" t="e">
        <f t="shared" si="349"/>
        <v>#REF!</v>
      </c>
      <c r="O1303" s="154" t="e">
        <f t="shared" si="349"/>
        <v>#REF!</v>
      </c>
      <c r="P1303" s="154" t="e">
        <f t="shared" si="349"/>
        <v>#REF!</v>
      </c>
      <c r="Q1303" s="154" t="e">
        <f t="shared" si="349"/>
        <v>#REF!</v>
      </c>
      <c r="R1303" s="154" t="e">
        <f t="shared" si="349"/>
        <v>#REF!</v>
      </c>
      <c r="S1303" s="154" t="e">
        <f t="shared" si="349"/>
        <v>#REF!</v>
      </c>
    </row>
    <row r="1304" spans="2:19" s="47" customFormat="1" ht="30" customHeight="1">
      <c r="B1304" s="69" t="s">
        <v>186</v>
      </c>
      <c r="C1304" s="70" t="s">
        <v>115</v>
      </c>
      <c r="D1304" s="51"/>
      <c r="E1304" s="51"/>
      <c r="F1304" s="51"/>
      <c r="G1304" s="154" t="e">
        <f t="shared" si="349"/>
        <v>#REF!</v>
      </c>
      <c r="H1304" s="154" t="e">
        <f t="shared" si="349"/>
        <v>#REF!</v>
      </c>
      <c r="I1304" s="154" t="e">
        <f t="shared" si="349"/>
        <v>#REF!</v>
      </c>
      <c r="J1304" s="154" t="e">
        <f t="shared" si="349"/>
        <v>#REF!</v>
      </c>
      <c r="K1304" s="154" t="e">
        <f t="shared" si="349"/>
        <v>#REF!</v>
      </c>
      <c r="L1304" s="154" t="e">
        <f t="shared" si="349"/>
        <v>#REF!</v>
      </c>
      <c r="M1304" s="154" t="e">
        <f t="shared" si="349"/>
        <v>#REF!</v>
      </c>
      <c r="N1304" s="154" t="e">
        <f t="shared" si="349"/>
        <v>#REF!</v>
      </c>
      <c r="O1304" s="154" t="e">
        <f t="shared" si="349"/>
        <v>#REF!</v>
      </c>
      <c r="P1304" s="154" t="e">
        <f t="shared" si="349"/>
        <v>#REF!</v>
      </c>
      <c r="Q1304" s="154" t="e">
        <f t="shared" si="349"/>
        <v>#REF!</v>
      </c>
      <c r="R1304" s="154" t="e">
        <f t="shared" si="349"/>
        <v>#REF!</v>
      </c>
      <c r="S1304" s="154" t="e">
        <f t="shared" si="349"/>
        <v>#REF!</v>
      </c>
    </row>
    <row r="1305" spans="2:19" s="47" customFormat="1" ht="30" customHeight="1">
      <c r="B1305" s="69" t="s">
        <v>179</v>
      </c>
      <c r="C1305" s="70" t="s">
        <v>115</v>
      </c>
      <c r="D1305" s="51"/>
      <c r="E1305" s="51"/>
      <c r="F1305" s="51"/>
      <c r="G1305" s="154" t="e">
        <f t="shared" si="349"/>
        <v>#REF!</v>
      </c>
      <c r="H1305" s="154" t="e">
        <f t="shared" si="349"/>
        <v>#REF!</v>
      </c>
      <c r="I1305" s="154" t="e">
        <f t="shared" si="349"/>
        <v>#REF!</v>
      </c>
      <c r="J1305" s="154" t="e">
        <f t="shared" si="349"/>
        <v>#REF!</v>
      </c>
      <c r="K1305" s="154" t="e">
        <f t="shared" si="349"/>
        <v>#REF!</v>
      </c>
      <c r="L1305" s="154" t="e">
        <f t="shared" si="349"/>
        <v>#REF!</v>
      </c>
      <c r="M1305" s="154" t="e">
        <f t="shared" si="349"/>
        <v>#REF!</v>
      </c>
      <c r="N1305" s="154" t="e">
        <f t="shared" si="349"/>
        <v>#REF!</v>
      </c>
      <c r="O1305" s="154" t="e">
        <f>SUMIF($E$1240:$E$1290,$B1305,O$1240:O$1290)</f>
        <v>#REF!</v>
      </c>
      <c r="P1305" s="154" t="e">
        <f t="shared" si="349"/>
        <v>#REF!</v>
      </c>
      <c r="Q1305" s="154" t="e">
        <f t="shared" si="349"/>
        <v>#REF!</v>
      </c>
      <c r="R1305" s="154" t="e">
        <f t="shared" si="349"/>
        <v>#REF!</v>
      </c>
      <c r="S1305" s="154" t="e">
        <f t="shared" si="349"/>
        <v>#REF!</v>
      </c>
    </row>
    <row r="1306" spans="2:19" s="47" customFormat="1" ht="30" customHeight="1">
      <c r="B1306" s="69" t="s">
        <v>180</v>
      </c>
      <c r="C1306" s="70" t="s">
        <v>115</v>
      </c>
      <c r="D1306" s="51"/>
      <c r="E1306" s="51"/>
      <c r="F1306" s="51"/>
      <c r="G1306" s="154" t="e">
        <f t="shared" si="349"/>
        <v>#REF!</v>
      </c>
      <c r="H1306" s="154" t="e">
        <f t="shared" si="349"/>
        <v>#REF!</v>
      </c>
      <c r="I1306" s="154" t="e">
        <f t="shared" si="349"/>
        <v>#REF!</v>
      </c>
      <c r="J1306" s="154" t="e">
        <f t="shared" si="349"/>
        <v>#REF!</v>
      </c>
      <c r="K1306" s="154" t="e">
        <f t="shared" si="349"/>
        <v>#REF!</v>
      </c>
      <c r="L1306" s="154" t="e">
        <f t="shared" si="349"/>
        <v>#REF!</v>
      </c>
      <c r="M1306" s="154" t="e">
        <f t="shared" si="349"/>
        <v>#REF!</v>
      </c>
      <c r="N1306" s="154" t="e">
        <f t="shared" si="349"/>
        <v>#REF!</v>
      </c>
      <c r="O1306" s="154" t="e">
        <f t="shared" si="349"/>
        <v>#REF!</v>
      </c>
      <c r="P1306" s="154" t="e">
        <f t="shared" si="349"/>
        <v>#REF!</v>
      </c>
      <c r="Q1306" s="154" t="e">
        <f t="shared" si="349"/>
        <v>#REF!</v>
      </c>
      <c r="R1306" s="154" t="e">
        <f t="shared" si="349"/>
        <v>#REF!</v>
      </c>
      <c r="S1306" s="154" t="e">
        <f t="shared" si="349"/>
        <v>#REF!</v>
      </c>
    </row>
    <row r="1307" spans="2:19" s="47" customFormat="1" ht="30" customHeight="1">
      <c r="B1307" s="69" t="s">
        <v>181</v>
      </c>
      <c r="C1307" s="70" t="s">
        <v>113</v>
      </c>
      <c r="D1307" s="51"/>
      <c r="E1307" s="51"/>
      <c r="F1307" s="51"/>
      <c r="G1307" s="154" t="e">
        <f t="shared" si="349"/>
        <v>#REF!</v>
      </c>
      <c r="H1307" s="154" t="e">
        <f t="shared" si="349"/>
        <v>#REF!</v>
      </c>
      <c r="I1307" s="154" t="e">
        <f t="shared" si="349"/>
        <v>#REF!</v>
      </c>
      <c r="J1307" s="154" t="e">
        <f t="shared" si="349"/>
        <v>#REF!</v>
      </c>
      <c r="K1307" s="154" t="e">
        <f t="shared" si="349"/>
        <v>#REF!</v>
      </c>
      <c r="L1307" s="154" t="e">
        <f t="shared" si="349"/>
        <v>#REF!</v>
      </c>
      <c r="M1307" s="154" t="e">
        <f t="shared" si="349"/>
        <v>#REF!</v>
      </c>
      <c r="N1307" s="154" t="e">
        <f t="shared" si="349"/>
        <v>#REF!</v>
      </c>
      <c r="O1307" s="154" t="e">
        <f t="shared" si="349"/>
        <v>#REF!</v>
      </c>
      <c r="P1307" s="154" t="e">
        <f t="shared" si="349"/>
        <v>#REF!</v>
      </c>
      <c r="Q1307" s="154" t="e">
        <f t="shared" si="349"/>
        <v>#REF!</v>
      </c>
      <c r="R1307" s="154" t="e">
        <f t="shared" si="349"/>
        <v>#REF!</v>
      </c>
      <c r="S1307" s="154" t="e">
        <f t="shared" si="349"/>
        <v>#REF!</v>
      </c>
    </row>
    <row r="1308" spans="2:19" s="47" customFormat="1" ht="30" customHeight="1">
      <c r="B1308" s="69" t="s">
        <v>182</v>
      </c>
      <c r="C1308" s="70" t="s">
        <v>113</v>
      </c>
      <c r="D1308" s="51"/>
      <c r="E1308" s="51"/>
      <c r="F1308" s="51"/>
      <c r="G1308" s="154" t="e">
        <f t="shared" si="349"/>
        <v>#REF!</v>
      </c>
      <c r="H1308" s="154" t="e">
        <f t="shared" si="349"/>
        <v>#REF!</v>
      </c>
      <c r="I1308" s="154" t="e">
        <f t="shared" si="349"/>
        <v>#REF!</v>
      </c>
      <c r="J1308" s="154" t="e">
        <f t="shared" si="349"/>
        <v>#REF!</v>
      </c>
      <c r="K1308" s="154" t="e">
        <f t="shared" si="349"/>
        <v>#REF!</v>
      </c>
      <c r="L1308" s="154" t="e">
        <f t="shared" si="349"/>
        <v>#REF!</v>
      </c>
      <c r="M1308" s="154" t="e">
        <f t="shared" si="349"/>
        <v>#REF!</v>
      </c>
      <c r="N1308" s="154" t="e">
        <f t="shared" si="349"/>
        <v>#REF!</v>
      </c>
      <c r="O1308" s="154" t="e">
        <f t="shared" si="349"/>
        <v>#REF!</v>
      </c>
      <c r="P1308" s="154" t="e">
        <f t="shared" si="349"/>
        <v>#REF!</v>
      </c>
      <c r="Q1308" s="154" t="e">
        <f t="shared" si="349"/>
        <v>#REF!</v>
      </c>
      <c r="R1308" s="154" t="e">
        <f t="shared" si="349"/>
        <v>#REF!</v>
      </c>
      <c r="S1308" s="154" t="e">
        <f t="shared" si="349"/>
        <v>#REF!</v>
      </c>
    </row>
    <row r="1309" spans="2:19" s="47" customFormat="1" ht="30" customHeight="1">
      <c r="B1309" s="69" t="s">
        <v>183</v>
      </c>
      <c r="C1309" s="70" t="s">
        <v>114</v>
      </c>
      <c r="D1309" s="51"/>
      <c r="E1309" s="51"/>
      <c r="F1309" s="51"/>
      <c r="G1309" s="154" t="e">
        <f t="shared" si="349"/>
        <v>#REF!</v>
      </c>
      <c r="H1309" s="154" t="e">
        <f t="shared" si="349"/>
        <v>#REF!</v>
      </c>
      <c r="I1309" s="154" t="e">
        <f t="shared" si="349"/>
        <v>#REF!</v>
      </c>
      <c r="J1309" s="154" t="e">
        <f t="shared" si="349"/>
        <v>#REF!</v>
      </c>
      <c r="K1309" s="154" t="e">
        <f t="shared" si="349"/>
        <v>#REF!</v>
      </c>
      <c r="L1309" s="154" t="e">
        <f t="shared" si="349"/>
        <v>#REF!</v>
      </c>
      <c r="M1309" s="154" t="e">
        <f t="shared" si="349"/>
        <v>#REF!</v>
      </c>
      <c r="N1309" s="154" t="e">
        <f t="shared" si="349"/>
        <v>#REF!</v>
      </c>
      <c r="O1309" s="154" t="e">
        <f t="shared" si="349"/>
        <v>#REF!</v>
      </c>
      <c r="P1309" s="154" t="e">
        <f t="shared" si="349"/>
        <v>#REF!</v>
      </c>
      <c r="Q1309" s="154" t="e">
        <f t="shared" si="349"/>
        <v>#REF!</v>
      </c>
      <c r="R1309" s="154" t="e">
        <f t="shared" si="349"/>
        <v>#REF!</v>
      </c>
      <c r="S1309" s="154" t="e">
        <f t="shared" si="349"/>
        <v>#REF!</v>
      </c>
    </row>
    <row r="1310" spans="2:19" s="47" customFormat="1" ht="30" customHeight="1">
      <c r="B1310" s="69" t="s">
        <v>184</v>
      </c>
      <c r="C1310" s="70" t="s">
        <v>114</v>
      </c>
      <c r="D1310" s="51"/>
      <c r="E1310" s="51"/>
      <c r="F1310" s="51"/>
      <c r="G1310" s="154" t="e">
        <f t="shared" si="349"/>
        <v>#REF!</v>
      </c>
      <c r="H1310" s="154" t="e">
        <f t="shared" si="349"/>
        <v>#REF!</v>
      </c>
      <c r="I1310" s="154" t="e">
        <f t="shared" si="349"/>
        <v>#REF!</v>
      </c>
      <c r="J1310" s="154" t="e">
        <f t="shared" si="349"/>
        <v>#REF!</v>
      </c>
      <c r="K1310" s="154" t="e">
        <f t="shared" si="349"/>
        <v>#REF!</v>
      </c>
      <c r="L1310" s="154" t="e">
        <f t="shared" si="349"/>
        <v>#REF!</v>
      </c>
      <c r="M1310" s="154" t="e">
        <f t="shared" si="349"/>
        <v>#REF!</v>
      </c>
      <c r="N1310" s="154" t="e">
        <f t="shared" si="349"/>
        <v>#REF!</v>
      </c>
      <c r="O1310" s="154" t="e">
        <f t="shared" si="349"/>
        <v>#REF!</v>
      </c>
      <c r="P1310" s="154" t="e">
        <f t="shared" si="349"/>
        <v>#REF!</v>
      </c>
      <c r="Q1310" s="154" t="e">
        <f t="shared" si="349"/>
        <v>#REF!</v>
      </c>
      <c r="R1310" s="154" t="e">
        <f t="shared" si="349"/>
        <v>#REF!</v>
      </c>
      <c r="S1310" s="154" t="e">
        <f t="shared" si="349"/>
        <v>#REF!</v>
      </c>
    </row>
    <row r="1311" spans="2:19" s="47" customFormat="1" ht="30" customHeight="1">
      <c r="B1311" s="69" t="s">
        <v>185</v>
      </c>
      <c r="C1311" s="70" t="s">
        <v>114</v>
      </c>
      <c r="D1311" s="51"/>
      <c r="E1311" s="51"/>
      <c r="F1311" s="51"/>
      <c r="G1311" s="154" t="e">
        <f t="shared" si="349"/>
        <v>#REF!</v>
      </c>
      <c r="H1311" s="154" t="e">
        <f t="shared" si="349"/>
        <v>#REF!</v>
      </c>
      <c r="I1311" s="154" t="e">
        <f t="shared" si="349"/>
        <v>#REF!</v>
      </c>
      <c r="J1311" s="154" t="e">
        <f t="shared" si="349"/>
        <v>#REF!</v>
      </c>
      <c r="K1311" s="154" t="e">
        <f t="shared" si="349"/>
        <v>#REF!</v>
      </c>
      <c r="L1311" s="154" t="e">
        <f t="shared" si="349"/>
        <v>#REF!</v>
      </c>
      <c r="M1311" s="154" t="e">
        <f t="shared" si="349"/>
        <v>#REF!</v>
      </c>
      <c r="N1311" s="154" t="e">
        <f t="shared" si="349"/>
        <v>#REF!</v>
      </c>
      <c r="O1311" s="154" t="e">
        <f t="shared" si="349"/>
        <v>#REF!</v>
      </c>
      <c r="P1311" s="154" t="e">
        <f t="shared" si="349"/>
        <v>#REF!</v>
      </c>
      <c r="Q1311" s="154" t="e">
        <f t="shared" si="349"/>
        <v>#REF!</v>
      </c>
      <c r="R1311" s="154" t="e">
        <f t="shared" si="349"/>
        <v>#REF!</v>
      </c>
      <c r="S1311" s="154" t="e">
        <f t="shared" si="349"/>
        <v>#REF!</v>
      </c>
    </row>
    <row r="1312" spans="2:19" s="47" customFormat="1" ht="30" customHeight="1">
      <c r="B1312" s="1373" t="s">
        <v>81</v>
      </c>
      <c r="C1312" s="1374"/>
      <c r="D1312" s="51"/>
      <c r="E1312" s="51"/>
      <c r="F1312" s="51"/>
      <c r="G1312" s="155" t="e">
        <f>SUM(G1296:G1311)</f>
        <v>#REF!</v>
      </c>
      <c r="H1312" s="155" t="e">
        <f t="shared" ref="H1312:S1312" si="350">SUM(H1296:H1311)</f>
        <v>#REF!</v>
      </c>
      <c r="I1312" s="155" t="e">
        <f t="shared" si="350"/>
        <v>#REF!</v>
      </c>
      <c r="J1312" s="155" t="e">
        <f t="shared" si="350"/>
        <v>#REF!</v>
      </c>
      <c r="K1312" s="155" t="e">
        <f t="shared" si="350"/>
        <v>#REF!</v>
      </c>
      <c r="L1312" s="155" t="e">
        <f t="shared" si="350"/>
        <v>#REF!</v>
      </c>
      <c r="M1312" s="155" t="e">
        <f t="shared" si="350"/>
        <v>#REF!</v>
      </c>
      <c r="N1312" s="155" t="e">
        <f t="shared" si="350"/>
        <v>#REF!</v>
      </c>
      <c r="O1312" s="155" t="e">
        <f t="shared" si="350"/>
        <v>#REF!</v>
      </c>
      <c r="P1312" s="155" t="e">
        <f t="shared" si="350"/>
        <v>#REF!</v>
      </c>
      <c r="Q1312" s="155" t="e">
        <f t="shared" si="350"/>
        <v>#REF!</v>
      </c>
      <c r="R1312" s="155" t="e">
        <f t="shared" si="350"/>
        <v>#REF!</v>
      </c>
      <c r="S1312" s="155" t="e">
        <f t="shared" si="350"/>
        <v>#REF!</v>
      </c>
    </row>
    <row r="1313" spans="2:19" s="47" customFormat="1" ht="30" customHeight="1">
      <c r="B1313" s="1373" t="s">
        <v>66</v>
      </c>
      <c r="C1313" s="1374"/>
      <c r="D1313" s="51"/>
      <c r="E1313" s="51"/>
      <c r="F1313" s="51"/>
      <c r="G1313" s="40" t="e">
        <f>G1312-G1291</f>
        <v>#REF!</v>
      </c>
      <c r="H1313" s="40" t="e">
        <f t="shared" ref="H1313:S1313" si="351">H1312-H1291</f>
        <v>#REF!</v>
      </c>
      <c r="I1313" s="40" t="e">
        <f t="shared" si="351"/>
        <v>#REF!</v>
      </c>
      <c r="J1313" s="40" t="e">
        <f t="shared" si="351"/>
        <v>#REF!</v>
      </c>
      <c r="K1313" s="40" t="e">
        <f t="shared" si="351"/>
        <v>#REF!</v>
      </c>
      <c r="L1313" s="40" t="e">
        <f t="shared" si="351"/>
        <v>#REF!</v>
      </c>
      <c r="M1313" s="40" t="e">
        <f t="shared" si="351"/>
        <v>#REF!</v>
      </c>
      <c r="N1313" s="40" t="e">
        <f t="shared" si="351"/>
        <v>#REF!</v>
      </c>
      <c r="O1313" s="40" t="e">
        <f t="shared" si="351"/>
        <v>#REF!</v>
      </c>
      <c r="P1313" s="40" t="e">
        <f t="shared" si="351"/>
        <v>#REF!</v>
      </c>
      <c r="Q1313" s="40" t="e">
        <f t="shared" si="351"/>
        <v>#REF!</v>
      </c>
      <c r="R1313" s="40" t="e">
        <f t="shared" si="351"/>
        <v>#REF!</v>
      </c>
      <c r="S1313" s="40" t="e">
        <f t="shared" si="351"/>
        <v>#REF!</v>
      </c>
    </row>
    <row r="1314" spans="2:19" s="9" customFormat="1" ht="30" customHeight="1">
      <c r="B1314" s="104"/>
      <c r="C1314" s="36"/>
      <c r="D1314" s="36"/>
      <c r="E1314" s="36"/>
      <c r="F1314" s="36"/>
      <c r="G1314" s="93"/>
      <c r="H1314" s="93"/>
      <c r="I1314" s="93"/>
      <c r="J1314" s="93"/>
      <c r="K1314" s="93"/>
      <c r="L1314" s="93"/>
      <c r="M1314" s="93"/>
      <c r="N1314" s="93"/>
      <c r="O1314" s="93"/>
      <c r="P1314" s="93"/>
      <c r="Q1314" s="93"/>
      <c r="R1314" s="93"/>
      <c r="S1314" s="93"/>
    </row>
    <row r="1315" spans="2:19" ht="30" customHeight="1">
      <c r="B1315" s="5" t="s">
        <v>450</v>
      </c>
    </row>
    <row r="1316" spans="2:19" ht="9.9499999999999993" customHeight="1">
      <c r="B1316" s="103"/>
    </row>
    <row r="1317" spans="2:19" s="8" customFormat="1" ht="30" customHeight="1">
      <c r="B1317" s="1375" t="s">
        <v>105</v>
      </c>
      <c r="C1317" s="1372"/>
      <c r="D1317" s="7" t="s">
        <v>3</v>
      </c>
      <c r="E1317" s="7" t="s">
        <v>4</v>
      </c>
      <c r="F1317" s="7" t="s">
        <v>5</v>
      </c>
      <c r="G1317" s="7" t="s">
        <v>7</v>
      </c>
      <c r="H1317" s="7" t="s">
        <v>8</v>
      </c>
      <c r="I1317" s="7" t="s">
        <v>9</v>
      </c>
      <c r="J1317" s="7" t="s">
        <v>10</v>
      </c>
      <c r="K1317" s="7" t="s">
        <v>11</v>
      </c>
      <c r="L1317" s="7" t="s">
        <v>12</v>
      </c>
      <c r="M1317" s="7" t="s">
        <v>13</v>
      </c>
      <c r="N1317" s="7" t="s">
        <v>14</v>
      </c>
      <c r="O1317" s="7" t="s">
        <v>15</v>
      </c>
      <c r="P1317" s="7" t="s">
        <v>16</v>
      </c>
      <c r="Q1317" s="7" t="s">
        <v>17</v>
      </c>
      <c r="R1317" s="7" t="s">
        <v>18</v>
      </c>
      <c r="S1317" s="7" t="s">
        <v>19</v>
      </c>
    </row>
    <row r="1318" spans="2:19" s="47" customFormat="1" ht="30" customHeight="1">
      <c r="B1318" s="1371" t="s">
        <v>110</v>
      </c>
      <c r="C1318" s="1372"/>
      <c r="D1318" s="51"/>
      <c r="E1318" s="51"/>
      <c r="F1318" s="51"/>
      <c r="G1318" s="154" t="e">
        <f>SUMIF($C$1240:$C$1290,$B1318,G$1240:G$1290)</f>
        <v>#REF!</v>
      </c>
      <c r="H1318" s="154" t="e">
        <f t="shared" ref="H1318:S1318" si="352">SUMIF($C$1240:$C$1290,$B1318,H$1240:H$1290)</f>
        <v>#REF!</v>
      </c>
      <c r="I1318" s="154" t="e">
        <f t="shared" si="352"/>
        <v>#REF!</v>
      </c>
      <c r="J1318" s="154" t="e">
        <f t="shared" si="352"/>
        <v>#REF!</v>
      </c>
      <c r="K1318" s="154" t="e">
        <f t="shared" si="352"/>
        <v>#REF!</v>
      </c>
      <c r="L1318" s="154" t="e">
        <f>SUMIF($C$1240:$C$1290,$B1318,L$1240:L$1290)</f>
        <v>#REF!</v>
      </c>
      <c r="M1318" s="154" t="e">
        <f t="shared" si="352"/>
        <v>#REF!</v>
      </c>
      <c r="N1318" s="154" t="e">
        <f>SUMIF($C$1240:$C$1290,$B1318,N$1240:N$1290)</f>
        <v>#REF!</v>
      </c>
      <c r="O1318" s="154" t="e">
        <f>SUMIF($C$1240:$C$1290,$B1318,O$1240:O$1290)</f>
        <v>#REF!</v>
      </c>
      <c r="P1318" s="154" t="e">
        <f t="shared" si="352"/>
        <v>#REF!</v>
      </c>
      <c r="Q1318" s="154" t="e">
        <f t="shared" si="352"/>
        <v>#REF!</v>
      </c>
      <c r="R1318" s="154" t="e">
        <f t="shared" si="352"/>
        <v>#REF!</v>
      </c>
      <c r="S1318" s="154" t="e">
        <f t="shared" si="352"/>
        <v>#REF!</v>
      </c>
    </row>
    <row r="1319" spans="2:19" s="47" customFormat="1" ht="30" customHeight="1">
      <c r="B1319" s="1371" t="s">
        <v>115</v>
      </c>
      <c r="C1319" s="1372"/>
      <c r="D1319" s="51"/>
      <c r="E1319" s="51"/>
      <c r="F1319" s="51"/>
      <c r="G1319" s="154" t="e">
        <f t="shared" ref="G1319:S1321" si="353">SUMIF($C$1240:$C$1290,$B1319,G$1240:G$1290)</f>
        <v>#REF!</v>
      </c>
      <c r="H1319" s="154" t="e">
        <f t="shared" si="353"/>
        <v>#REF!</v>
      </c>
      <c r="I1319" s="154" t="e">
        <f t="shared" si="353"/>
        <v>#REF!</v>
      </c>
      <c r="J1319" s="154" t="e">
        <f t="shared" si="353"/>
        <v>#REF!</v>
      </c>
      <c r="K1319" s="154" t="e">
        <f t="shared" si="353"/>
        <v>#REF!</v>
      </c>
      <c r="L1319" s="154" t="e">
        <f t="shared" si="353"/>
        <v>#REF!</v>
      </c>
      <c r="M1319" s="154" t="e">
        <f t="shared" si="353"/>
        <v>#REF!</v>
      </c>
      <c r="N1319" s="154" t="e">
        <f t="shared" si="353"/>
        <v>#REF!</v>
      </c>
      <c r="O1319" s="154" t="e">
        <f t="shared" si="353"/>
        <v>#REF!</v>
      </c>
      <c r="P1319" s="154" t="e">
        <f t="shared" si="353"/>
        <v>#REF!</v>
      </c>
      <c r="Q1319" s="154" t="e">
        <f t="shared" si="353"/>
        <v>#REF!</v>
      </c>
      <c r="R1319" s="154" t="e">
        <f t="shared" si="353"/>
        <v>#REF!</v>
      </c>
      <c r="S1319" s="154" t="e">
        <f t="shared" si="353"/>
        <v>#REF!</v>
      </c>
    </row>
    <row r="1320" spans="2:19" s="47" customFormat="1" ht="30" customHeight="1">
      <c r="B1320" s="1371" t="s">
        <v>113</v>
      </c>
      <c r="C1320" s="1372"/>
      <c r="D1320" s="51"/>
      <c r="E1320" s="51"/>
      <c r="F1320" s="51"/>
      <c r="G1320" s="154" t="e">
        <f t="shared" si="353"/>
        <v>#REF!</v>
      </c>
      <c r="H1320" s="154" t="e">
        <f t="shared" si="353"/>
        <v>#REF!</v>
      </c>
      <c r="I1320" s="154" t="e">
        <f t="shared" si="353"/>
        <v>#REF!</v>
      </c>
      <c r="J1320" s="154" t="e">
        <f t="shared" si="353"/>
        <v>#REF!</v>
      </c>
      <c r="K1320" s="154" t="e">
        <f t="shared" si="353"/>
        <v>#REF!</v>
      </c>
      <c r="L1320" s="154" t="e">
        <f t="shared" si="353"/>
        <v>#REF!</v>
      </c>
      <c r="M1320" s="154" t="e">
        <f t="shared" si="353"/>
        <v>#REF!</v>
      </c>
      <c r="N1320" s="154" t="e">
        <f t="shared" si="353"/>
        <v>#REF!</v>
      </c>
      <c r="O1320" s="154" t="e">
        <f t="shared" si="353"/>
        <v>#REF!</v>
      </c>
      <c r="P1320" s="154" t="e">
        <f t="shared" si="353"/>
        <v>#REF!</v>
      </c>
      <c r="Q1320" s="154" t="e">
        <f t="shared" si="353"/>
        <v>#REF!</v>
      </c>
      <c r="R1320" s="154" t="e">
        <f t="shared" si="353"/>
        <v>#REF!</v>
      </c>
      <c r="S1320" s="154" t="e">
        <f t="shared" si="353"/>
        <v>#REF!</v>
      </c>
    </row>
    <row r="1321" spans="2:19" s="47" customFormat="1" ht="30" customHeight="1">
      <c r="B1321" s="1371" t="s">
        <v>114</v>
      </c>
      <c r="C1321" s="1372"/>
      <c r="D1321" s="51"/>
      <c r="E1321" s="51"/>
      <c r="F1321" s="51"/>
      <c r="G1321" s="154" t="e">
        <f t="shared" si="353"/>
        <v>#REF!</v>
      </c>
      <c r="H1321" s="154" t="e">
        <f t="shared" si="353"/>
        <v>#REF!</v>
      </c>
      <c r="I1321" s="154" t="e">
        <f t="shared" si="353"/>
        <v>#REF!</v>
      </c>
      <c r="J1321" s="154" t="e">
        <f t="shared" si="353"/>
        <v>#REF!</v>
      </c>
      <c r="K1321" s="154" t="e">
        <f t="shared" si="353"/>
        <v>#REF!</v>
      </c>
      <c r="L1321" s="154" t="e">
        <f t="shared" si="353"/>
        <v>#REF!</v>
      </c>
      <c r="M1321" s="154" t="e">
        <f t="shared" si="353"/>
        <v>#REF!</v>
      </c>
      <c r="N1321" s="154" t="e">
        <f t="shared" si="353"/>
        <v>#REF!</v>
      </c>
      <c r="O1321" s="154" t="e">
        <f t="shared" si="353"/>
        <v>#REF!</v>
      </c>
      <c r="P1321" s="154" t="e">
        <f t="shared" si="353"/>
        <v>#REF!</v>
      </c>
      <c r="Q1321" s="154" t="e">
        <f t="shared" si="353"/>
        <v>#REF!</v>
      </c>
      <c r="R1321" s="154" t="e">
        <f t="shared" si="353"/>
        <v>#REF!</v>
      </c>
      <c r="S1321" s="154" t="e">
        <f t="shared" si="353"/>
        <v>#REF!</v>
      </c>
    </row>
    <row r="1322" spans="2:19" s="47" customFormat="1" ht="30" customHeight="1">
      <c r="B1322" s="1373" t="s">
        <v>81</v>
      </c>
      <c r="C1322" s="1374"/>
      <c r="D1322" s="51"/>
      <c r="E1322" s="51"/>
      <c r="F1322" s="51"/>
      <c r="G1322" s="155" t="e">
        <f>SUM(G1318:G1321)</f>
        <v>#REF!</v>
      </c>
      <c r="H1322" s="155" t="e">
        <f t="shared" ref="H1322:S1322" si="354">SUM(H1318:H1321)</f>
        <v>#REF!</v>
      </c>
      <c r="I1322" s="155" t="e">
        <f t="shared" si="354"/>
        <v>#REF!</v>
      </c>
      <c r="J1322" s="155" t="e">
        <f t="shared" si="354"/>
        <v>#REF!</v>
      </c>
      <c r="K1322" s="155" t="e">
        <f t="shared" si="354"/>
        <v>#REF!</v>
      </c>
      <c r="L1322" s="155" t="e">
        <f t="shared" si="354"/>
        <v>#REF!</v>
      </c>
      <c r="M1322" s="155" t="e">
        <f t="shared" si="354"/>
        <v>#REF!</v>
      </c>
      <c r="N1322" s="155" t="e">
        <f t="shared" si="354"/>
        <v>#REF!</v>
      </c>
      <c r="O1322" s="155" t="e">
        <f t="shared" si="354"/>
        <v>#REF!</v>
      </c>
      <c r="P1322" s="155" t="e">
        <f t="shared" si="354"/>
        <v>#REF!</v>
      </c>
      <c r="Q1322" s="155" t="e">
        <f t="shared" si="354"/>
        <v>#REF!</v>
      </c>
      <c r="R1322" s="155" t="e">
        <f t="shared" si="354"/>
        <v>#REF!</v>
      </c>
      <c r="S1322" s="155" t="e">
        <f t="shared" si="354"/>
        <v>#REF!</v>
      </c>
    </row>
    <row r="1323" spans="2:19" s="47" customFormat="1" ht="30" customHeight="1">
      <c r="B1323" s="1373" t="s">
        <v>66</v>
      </c>
      <c r="C1323" s="1374"/>
      <c r="D1323" s="51"/>
      <c r="E1323" s="51"/>
      <c r="F1323" s="51"/>
      <c r="G1323" s="40" t="e">
        <f>G1322-G1291</f>
        <v>#REF!</v>
      </c>
      <c r="H1323" s="40" t="e">
        <f t="shared" ref="H1323:S1323" si="355">H1322-H1291</f>
        <v>#REF!</v>
      </c>
      <c r="I1323" s="40" t="e">
        <f t="shared" si="355"/>
        <v>#REF!</v>
      </c>
      <c r="J1323" s="40" t="e">
        <f t="shared" si="355"/>
        <v>#REF!</v>
      </c>
      <c r="K1323" s="40" t="e">
        <f t="shared" si="355"/>
        <v>#REF!</v>
      </c>
      <c r="L1323" s="40" t="e">
        <f t="shared" si="355"/>
        <v>#REF!</v>
      </c>
      <c r="M1323" s="40" t="e">
        <f t="shared" si="355"/>
        <v>#REF!</v>
      </c>
      <c r="N1323" s="40" t="e">
        <f t="shared" si="355"/>
        <v>#REF!</v>
      </c>
      <c r="O1323" s="40" t="e">
        <f t="shared" si="355"/>
        <v>#REF!</v>
      </c>
      <c r="P1323" s="40" t="e">
        <f t="shared" si="355"/>
        <v>#REF!</v>
      </c>
      <c r="Q1323" s="40" t="e">
        <f t="shared" si="355"/>
        <v>#REF!</v>
      </c>
      <c r="R1323" s="40" t="e">
        <f t="shared" si="355"/>
        <v>#REF!</v>
      </c>
      <c r="S1323" s="40" t="e">
        <f t="shared" si="355"/>
        <v>#REF!</v>
      </c>
    </row>
    <row r="1324" spans="2:19" ht="30" customHeight="1">
      <c r="B1324" s="76"/>
    </row>
    <row r="1325" spans="2:19" ht="30" customHeight="1">
      <c r="B1325" s="5" t="s">
        <v>206</v>
      </c>
    </row>
    <row r="1326" spans="2:19" ht="9.9499999999999993" customHeight="1">
      <c r="B1326" s="76"/>
    </row>
    <row r="1327" spans="2:19" s="8" customFormat="1" ht="30" customHeight="1">
      <c r="B1327" s="6" t="s">
        <v>104</v>
      </c>
      <c r="C1327" s="17" t="s">
        <v>105</v>
      </c>
      <c r="D1327" s="17" t="s">
        <v>106</v>
      </c>
      <c r="E1327" s="84" t="s">
        <v>170</v>
      </c>
      <c r="F1327" s="7" t="s">
        <v>6</v>
      </c>
      <c r="G1327" s="7" t="s">
        <v>7</v>
      </c>
      <c r="H1327" s="7" t="s">
        <v>8</v>
      </c>
      <c r="I1327" s="7" t="s">
        <v>9</v>
      </c>
      <c r="J1327" s="7" t="s">
        <v>10</v>
      </c>
      <c r="K1327" s="7" t="s">
        <v>11</v>
      </c>
      <c r="L1327" s="7" t="s">
        <v>12</v>
      </c>
      <c r="M1327" s="7" t="s">
        <v>13</v>
      </c>
      <c r="N1327" s="7" t="s">
        <v>14</v>
      </c>
      <c r="O1327" s="7" t="s">
        <v>15</v>
      </c>
      <c r="P1327" s="7" t="s">
        <v>16</v>
      </c>
      <c r="Q1327" s="7" t="s">
        <v>17</v>
      </c>
      <c r="R1327" s="7" t="s">
        <v>18</v>
      </c>
      <c r="S1327" s="7" t="s">
        <v>19</v>
      </c>
    </row>
    <row r="1328" spans="2:19" s="47" customFormat="1" ht="30" customHeight="1">
      <c r="B1328" s="69" t="s">
        <v>107</v>
      </c>
      <c r="C1328" s="70" t="s">
        <v>110</v>
      </c>
      <c r="D1328" s="70" t="s">
        <v>109</v>
      </c>
      <c r="E1328" s="83" t="s">
        <v>171</v>
      </c>
      <c r="F1328" s="51"/>
      <c r="G1328" s="154" t="e">
        <f>G1152+G1240</f>
        <v>#REF!</v>
      </c>
      <c r="H1328" s="154" t="e">
        <f t="shared" ref="H1328:S1328" si="356">H1152+H1240</f>
        <v>#REF!</v>
      </c>
      <c r="I1328" s="154" t="e">
        <f t="shared" si="356"/>
        <v>#REF!</v>
      </c>
      <c r="J1328" s="154" t="e">
        <f t="shared" si="356"/>
        <v>#REF!</v>
      </c>
      <c r="K1328" s="154" t="e">
        <f t="shared" si="356"/>
        <v>#REF!</v>
      </c>
      <c r="L1328" s="154" t="e">
        <f t="shared" si="356"/>
        <v>#REF!</v>
      </c>
      <c r="M1328" s="154" t="e">
        <f t="shared" si="356"/>
        <v>#REF!</v>
      </c>
      <c r="N1328" s="154" t="e">
        <f t="shared" si="356"/>
        <v>#REF!</v>
      </c>
      <c r="O1328" s="154" t="e">
        <f>O1152+O1240</f>
        <v>#REF!</v>
      </c>
      <c r="P1328" s="154" t="e">
        <f t="shared" si="356"/>
        <v>#REF!</v>
      </c>
      <c r="Q1328" s="154" t="e">
        <f t="shared" si="356"/>
        <v>#REF!</v>
      </c>
      <c r="R1328" s="154" t="e">
        <f t="shared" si="356"/>
        <v>#REF!</v>
      </c>
      <c r="S1328" s="154" t="e">
        <f t="shared" si="356"/>
        <v>#REF!</v>
      </c>
    </row>
    <row r="1329" spans="2:19" s="47" customFormat="1" ht="30" customHeight="1">
      <c r="B1329" s="69" t="s">
        <v>108</v>
      </c>
      <c r="C1329" s="70" t="s">
        <v>110</v>
      </c>
      <c r="D1329" s="70" t="s">
        <v>109</v>
      </c>
      <c r="E1329" s="83" t="s">
        <v>171</v>
      </c>
      <c r="F1329" s="51"/>
      <c r="G1329" s="154" t="e">
        <f>G1153+G1241</f>
        <v>#REF!</v>
      </c>
      <c r="H1329" s="154" t="e">
        <f t="shared" ref="H1329:S1329" si="357">H1153+H1241</f>
        <v>#REF!</v>
      </c>
      <c r="I1329" s="154" t="e">
        <f t="shared" si="357"/>
        <v>#REF!</v>
      </c>
      <c r="J1329" s="154" t="e">
        <f t="shared" si="357"/>
        <v>#REF!</v>
      </c>
      <c r="K1329" s="154" t="e">
        <f t="shared" si="357"/>
        <v>#REF!</v>
      </c>
      <c r="L1329" s="154" t="e">
        <f t="shared" si="357"/>
        <v>#REF!</v>
      </c>
      <c r="M1329" s="154" t="e">
        <f t="shared" si="357"/>
        <v>#REF!</v>
      </c>
      <c r="N1329" s="154" t="e">
        <f t="shared" si="357"/>
        <v>#REF!</v>
      </c>
      <c r="O1329" s="154" t="e">
        <f t="shared" si="357"/>
        <v>#REF!</v>
      </c>
      <c r="P1329" s="154" t="e">
        <f t="shared" si="357"/>
        <v>#REF!</v>
      </c>
      <c r="Q1329" s="154" t="e">
        <f t="shared" si="357"/>
        <v>#REF!</v>
      </c>
      <c r="R1329" s="154" t="e">
        <f t="shared" si="357"/>
        <v>#REF!</v>
      </c>
      <c r="S1329" s="154" t="e">
        <f t="shared" si="357"/>
        <v>#REF!</v>
      </c>
    </row>
    <row r="1330" spans="2:19" s="47" customFormat="1" ht="30" customHeight="1">
      <c r="B1330" s="87" t="s">
        <v>116</v>
      </c>
      <c r="C1330" s="88" t="s">
        <v>110</v>
      </c>
      <c r="D1330" s="88" t="s">
        <v>109</v>
      </c>
      <c r="E1330" s="24"/>
      <c r="F1330" s="51"/>
      <c r="G1330" s="38"/>
      <c r="H1330" s="38"/>
      <c r="I1330" s="19"/>
      <c r="J1330" s="19"/>
      <c r="K1330" s="19"/>
      <c r="L1330" s="19"/>
      <c r="M1330" s="19"/>
      <c r="N1330" s="19"/>
      <c r="O1330" s="19"/>
      <c r="P1330" s="19"/>
      <c r="Q1330" s="19"/>
      <c r="R1330" s="19"/>
      <c r="S1330" s="19"/>
    </row>
    <row r="1331" spans="2:19" s="47" customFormat="1" ht="30" customHeight="1">
      <c r="B1331" s="69" t="s">
        <v>117</v>
      </c>
      <c r="C1331" s="70" t="s">
        <v>110</v>
      </c>
      <c r="D1331" s="70" t="s">
        <v>109</v>
      </c>
      <c r="E1331" s="83" t="s">
        <v>172</v>
      </c>
      <c r="F1331" s="51"/>
      <c r="G1331" s="154" t="e">
        <f t="shared" ref="G1331:S1331" si="358">G1155+G1243</f>
        <v>#REF!</v>
      </c>
      <c r="H1331" s="154" t="e">
        <f t="shared" si="358"/>
        <v>#REF!</v>
      </c>
      <c r="I1331" s="154" t="e">
        <f t="shared" si="358"/>
        <v>#REF!</v>
      </c>
      <c r="J1331" s="154" t="e">
        <f t="shared" si="358"/>
        <v>#REF!</v>
      </c>
      <c r="K1331" s="154" t="e">
        <f t="shared" si="358"/>
        <v>#REF!</v>
      </c>
      <c r="L1331" s="154" t="e">
        <f t="shared" si="358"/>
        <v>#REF!</v>
      </c>
      <c r="M1331" s="154" t="e">
        <f t="shared" si="358"/>
        <v>#REF!</v>
      </c>
      <c r="N1331" s="154" t="e">
        <f t="shared" si="358"/>
        <v>#REF!</v>
      </c>
      <c r="O1331" s="154" t="e">
        <f t="shared" si="358"/>
        <v>#REF!</v>
      </c>
      <c r="P1331" s="154" t="e">
        <f t="shared" si="358"/>
        <v>#REF!</v>
      </c>
      <c r="Q1331" s="154" t="e">
        <f t="shared" si="358"/>
        <v>#REF!</v>
      </c>
      <c r="R1331" s="154" t="e">
        <f t="shared" si="358"/>
        <v>#REF!</v>
      </c>
      <c r="S1331" s="154" t="e">
        <f t="shared" si="358"/>
        <v>#REF!</v>
      </c>
    </row>
    <row r="1332" spans="2:19" s="47" customFormat="1" ht="30" customHeight="1">
      <c r="B1332" s="69" t="s">
        <v>118</v>
      </c>
      <c r="C1332" s="70" t="s">
        <v>110</v>
      </c>
      <c r="D1332" s="70" t="s">
        <v>109</v>
      </c>
      <c r="E1332" s="83" t="s">
        <v>173</v>
      </c>
      <c r="F1332" s="51"/>
      <c r="G1332" s="154" t="e">
        <f t="shared" ref="G1332:S1332" si="359">G1156+G1244</f>
        <v>#REF!</v>
      </c>
      <c r="H1332" s="154" t="e">
        <f t="shared" si="359"/>
        <v>#REF!</v>
      </c>
      <c r="I1332" s="154" t="e">
        <f t="shared" si="359"/>
        <v>#REF!</v>
      </c>
      <c r="J1332" s="154" t="e">
        <f t="shared" si="359"/>
        <v>#REF!</v>
      </c>
      <c r="K1332" s="154" t="e">
        <f t="shared" si="359"/>
        <v>#REF!</v>
      </c>
      <c r="L1332" s="154" t="e">
        <f t="shared" si="359"/>
        <v>#REF!</v>
      </c>
      <c r="M1332" s="154" t="e">
        <f t="shared" si="359"/>
        <v>#REF!</v>
      </c>
      <c r="N1332" s="154" t="e">
        <f t="shared" si="359"/>
        <v>#REF!</v>
      </c>
      <c r="O1332" s="154" t="e">
        <f t="shared" si="359"/>
        <v>#REF!</v>
      </c>
      <c r="P1332" s="154" t="e">
        <f t="shared" si="359"/>
        <v>#REF!</v>
      </c>
      <c r="Q1332" s="154" t="e">
        <f t="shared" si="359"/>
        <v>#REF!</v>
      </c>
      <c r="R1332" s="154" t="e">
        <f t="shared" si="359"/>
        <v>#REF!</v>
      </c>
      <c r="S1332" s="154" t="e">
        <f t="shared" si="359"/>
        <v>#REF!</v>
      </c>
    </row>
    <row r="1333" spans="2:19" s="47" customFormat="1" ht="30" customHeight="1">
      <c r="B1333" s="69" t="s">
        <v>119</v>
      </c>
      <c r="C1333" s="70" t="s">
        <v>110</v>
      </c>
      <c r="D1333" s="70" t="s">
        <v>109</v>
      </c>
      <c r="E1333" s="83" t="s">
        <v>171</v>
      </c>
      <c r="F1333" s="51"/>
      <c r="G1333" s="154" t="e">
        <f t="shared" ref="G1333:S1333" si="360">G1157+G1245</f>
        <v>#REF!</v>
      </c>
      <c r="H1333" s="154" t="e">
        <f t="shared" si="360"/>
        <v>#REF!</v>
      </c>
      <c r="I1333" s="154" t="e">
        <f t="shared" si="360"/>
        <v>#REF!</v>
      </c>
      <c r="J1333" s="154" t="e">
        <f t="shared" si="360"/>
        <v>#REF!</v>
      </c>
      <c r="K1333" s="154" t="e">
        <f t="shared" si="360"/>
        <v>#REF!</v>
      </c>
      <c r="L1333" s="154" t="e">
        <f t="shared" si="360"/>
        <v>#REF!</v>
      </c>
      <c r="M1333" s="154" t="e">
        <f t="shared" si="360"/>
        <v>#REF!</v>
      </c>
      <c r="N1333" s="154" t="e">
        <f t="shared" si="360"/>
        <v>#REF!</v>
      </c>
      <c r="O1333" s="154" t="e">
        <f t="shared" si="360"/>
        <v>#REF!</v>
      </c>
      <c r="P1333" s="154" t="e">
        <f t="shared" si="360"/>
        <v>#REF!</v>
      </c>
      <c r="Q1333" s="154" t="e">
        <f t="shared" si="360"/>
        <v>#REF!</v>
      </c>
      <c r="R1333" s="154" t="e">
        <f t="shared" si="360"/>
        <v>#REF!</v>
      </c>
      <c r="S1333" s="154" t="e">
        <f t="shared" si="360"/>
        <v>#REF!</v>
      </c>
    </row>
    <row r="1334" spans="2:19" s="47" customFormat="1" ht="30" customHeight="1">
      <c r="B1334" s="69" t="s">
        <v>120</v>
      </c>
      <c r="C1334" s="70" t="s">
        <v>110</v>
      </c>
      <c r="D1334" s="70" t="s">
        <v>109</v>
      </c>
      <c r="E1334" s="83" t="s">
        <v>172</v>
      </c>
      <c r="F1334" s="51"/>
      <c r="G1334" s="154" t="e">
        <f t="shared" ref="G1334:S1334" si="361">G1158+G1246</f>
        <v>#REF!</v>
      </c>
      <c r="H1334" s="154" t="e">
        <f t="shared" si="361"/>
        <v>#REF!</v>
      </c>
      <c r="I1334" s="154" t="e">
        <f t="shared" si="361"/>
        <v>#REF!</v>
      </c>
      <c r="J1334" s="154" t="e">
        <f t="shared" si="361"/>
        <v>#REF!</v>
      </c>
      <c r="K1334" s="154" t="e">
        <f t="shared" si="361"/>
        <v>#REF!</v>
      </c>
      <c r="L1334" s="154" t="e">
        <f t="shared" si="361"/>
        <v>#REF!</v>
      </c>
      <c r="M1334" s="154" t="e">
        <f t="shared" si="361"/>
        <v>#REF!</v>
      </c>
      <c r="N1334" s="154" t="e">
        <f t="shared" si="361"/>
        <v>#REF!</v>
      </c>
      <c r="O1334" s="154" t="e">
        <f t="shared" si="361"/>
        <v>#REF!</v>
      </c>
      <c r="P1334" s="154" t="e">
        <f t="shared" si="361"/>
        <v>#REF!</v>
      </c>
      <c r="Q1334" s="154" t="e">
        <f t="shared" si="361"/>
        <v>#REF!</v>
      </c>
      <c r="R1334" s="154" t="e">
        <f t="shared" si="361"/>
        <v>#REF!</v>
      </c>
      <c r="S1334" s="154" t="e">
        <f t="shared" si="361"/>
        <v>#REF!</v>
      </c>
    </row>
    <row r="1335" spans="2:19" s="47" customFormat="1" ht="30" customHeight="1">
      <c r="B1335" s="69" t="s">
        <v>121</v>
      </c>
      <c r="C1335" s="70" t="s">
        <v>110</v>
      </c>
      <c r="D1335" s="70" t="s">
        <v>109</v>
      </c>
      <c r="E1335" s="83" t="s">
        <v>173</v>
      </c>
      <c r="F1335" s="51"/>
      <c r="G1335" s="154" t="e">
        <f t="shared" ref="G1335:S1335" si="362">G1159+G1247</f>
        <v>#REF!</v>
      </c>
      <c r="H1335" s="154" t="e">
        <f t="shared" si="362"/>
        <v>#REF!</v>
      </c>
      <c r="I1335" s="154" t="e">
        <f t="shared" si="362"/>
        <v>#REF!</v>
      </c>
      <c r="J1335" s="154" t="e">
        <f t="shared" si="362"/>
        <v>#REF!</v>
      </c>
      <c r="K1335" s="154" t="e">
        <f t="shared" si="362"/>
        <v>#REF!</v>
      </c>
      <c r="L1335" s="154" t="e">
        <f t="shared" si="362"/>
        <v>#REF!</v>
      </c>
      <c r="M1335" s="154" t="e">
        <f t="shared" si="362"/>
        <v>#REF!</v>
      </c>
      <c r="N1335" s="154" t="e">
        <f t="shared" si="362"/>
        <v>#REF!</v>
      </c>
      <c r="O1335" s="154" t="e">
        <f t="shared" si="362"/>
        <v>#REF!</v>
      </c>
      <c r="P1335" s="154" t="e">
        <f t="shared" si="362"/>
        <v>#REF!</v>
      </c>
      <c r="Q1335" s="154" t="e">
        <f t="shared" si="362"/>
        <v>#REF!</v>
      </c>
      <c r="R1335" s="154" t="e">
        <f t="shared" si="362"/>
        <v>#REF!</v>
      </c>
      <c r="S1335" s="154" t="e">
        <f t="shared" si="362"/>
        <v>#REF!</v>
      </c>
    </row>
    <row r="1336" spans="2:19" s="47" customFormat="1" ht="30" customHeight="1">
      <c r="B1336" s="69" t="s">
        <v>122</v>
      </c>
      <c r="C1336" s="70" t="s">
        <v>110</v>
      </c>
      <c r="D1336" s="70" t="s">
        <v>109</v>
      </c>
      <c r="E1336" s="83" t="s">
        <v>173</v>
      </c>
      <c r="F1336" s="51"/>
      <c r="G1336" s="154" t="e">
        <f t="shared" ref="G1336:S1336" si="363">G1160+G1248</f>
        <v>#REF!</v>
      </c>
      <c r="H1336" s="154" t="e">
        <f t="shared" si="363"/>
        <v>#REF!</v>
      </c>
      <c r="I1336" s="154" t="e">
        <f t="shared" si="363"/>
        <v>#REF!</v>
      </c>
      <c r="J1336" s="154" t="e">
        <f t="shared" si="363"/>
        <v>#REF!</v>
      </c>
      <c r="K1336" s="154" t="e">
        <f t="shared" si="363"/>
        <v>#REF!</v>
      </c>
      <c r="L1336" s="154" t="e">
        <f t="shared" si="363"/>
        <v>#REF!</v>
      </c>
      <c r="M1336" s="154" t="e">
        <f t="shared" si="363"/>
        <v>#REF!</v>
      </c>
      <c r="N1336" s="154" t="e">
        <f t="shared" si="363"/>
        <v>#REF!</v>
      </c>
      <c r="O1336" s="154" t="e">
        <f t="shared" si="363"/>
        <v>#REF!</v>
      </c>
      <c r="P1336" s="154" t="e">
        <f t="shared" si="363"/>
        <v>#REF!</v>
      </c>
      <c r="Q1336" s="154" t="e">
        <f t="shared" si="363"/>
        <v>#REF!</v>
      </c>
      <c r="R1336" s="154" t="e">
        <f t="shared" si="363"/>
        <v>#REF!</v>
      </c>
      <c r="S1336" s="154" t="e">
        <f t="shared" si="363"/>
        <v>#REF!</v>
      </c>
    </row>
    <row r="1337" spans="2:19" s="47" customFormat="1" ht="30" customHeight="1">
      <c r="B1337" s="69" t="s">
        <v>123</v>
      </c>
      <c r="C1337" s="70" t="s">
        <v>110</v>
      </c>
      <c r="D1337" s="70" t="s">
        <v>109</v>
      </c>
      <c r="E1337" s="83" t="s">
        <v>171</v>
      </c>
      <c r="F1337" s="51"/>
      <c r="G1337" s="154" t="e">
        <f t="shared" ref="G1337:S1337" si="364">G1161+G1249</f>
        <v>#REF!</v>
      </c>
      <c r="H1337" s="154" t="e">
        <f t="shared" si="364"/>
        <v>#REF!</v>
      </c>
      <c r="I1337" s="154" t="e">
        <f t="shared" si="364"/>
        <v>#REF!</v>
      </c>
      <c r="J1337" s="154" t="e">
        <f t="shared" si="364"/>
        <v>#REF!</v>
      </c>
      <c r="K1337" s="154" t="e">
        <f t="shared" si="364"/>
        <v>#REF!</v>
      </c>
      <c r="L1337" s="154" t="e">
        <f t="shared" si="364"/>
        <v>#REF!</v>
      </c>
      <c r="M1337" s="154" t="e">
        <f t="shared" si="364"/>
        <v>#REF!</v>
      </c>
      <c r="N1337" s="154" t="e">
        <f t="shared" si="364"/>
        <v>#REF!</v>
      </c>
      <c r="O1337" s="154" t="e">
        <f t="shared" si="364"/>
        <v>#REF!</v>
      </c>
      <c r="P1337" s="154" t="e">
        <f t="shared" si="364"/>
        <v>#REF!</v>
      </c>
      <c r="Q1337" s="154" t="e">
        <f t="shared" si="364"/>
        <v>#REF!</v>
      </c>
      <c r="R1337" s="154" t="e">
        <f t="shared" si="364"/>
        <v>#REF!</v>
      </c>
      <c r="S1337" s="154" t="e">
        <f t="shared" si="364"/>
        <v>#REF!</v>
      </c>
    </row>
    <row r="1338" spans="2:19" s="47" customFormat="1" ht="30" customHeight="1">
      <c r="B1338" s="69" t="s">
        <v>124</v>
      </c>
      <c r="C1338" s="70" t="s">
        <v>110</v>
      </c>
      <c r="D1338" s="70" t="s">
        <v>109</v>
      </c>
      <c r="E1338" s="83" t="s">
        <v>174</v>
      </c>
      <c r="F1338" s="51"/>
      <c r="G1338" s="154" t="e">
        <f t="shared" ref="G1338:S1338" si="365">G1162+G1250</f>
        <v>#REF!</v>
      </c>
      <c r="H1338" s="154" t="e">
        <f t="shared" si="365"/>
        <v>#REF!</v>
      </c>
      <c r="I1338" s="154" t="e">
        <f t="shared" si="365"/>
        <v>#REF!</v>
      </c>
      <c r="J1338" s="154" t="e">
        <f t="shared" si="365"/>
        <v>#REF!</v>
      </c>
      <c r="K1338" s="154" t="e">
        <f t="shared" si="365"/>
        <v>#REF!</v>
      </c>
      <c r="L1338" s="154" t="e">
        <f t="shared" si="365"/>
        <v>#REF!</v>
      </c>
      <c r="M1338" s="154" t="e">
        <f t="shared" si="365"/>
        <v>#REF!</v>
      </c>
      <c r="N1338" s="154" t="e">
        <f t="shared" si="365"/>
        <v>#REF!</v>
      </c>
      <c r="O1338" s="154" t="e">
        <f t="shared" si="365"/>
        <v>#REF!</v>
      </c>
      <c r="P1338" s="154" t="e">
        <f t="shared" si="365"/>
        <v>#REF!</v>
      </c>
      <c r="Q1338" s="154" t="e">
        <f t="shared" si="365"/>
        <v>#REF!</v>
      </c>
      <c r="R1338" s="154" t="e">
        <f t="shared" si="365"/>
        <v>#REF!</v>
      </c>
      <c r="S1338" s="154" t="e">
        <f t="shared" si="365"/>
        <v>#REF!</v>
      </c>
    </row>
    <row r="1339" spans="2:19" s="47" customFormat="1" ht="30" customHeight="1">
      <c r="B1339" s="69" t="s">
        <v>125</v>
      </c>
      <c r="C1339" s="70" t="s">
        <v>110</v>
      </c>
      <c r="D1339" s="70" t="s">
        <v>111</v>
      </c>
      <c r="E1339" s="83" t="s">
        <v>175</v>
      </c>
      <c r="F1339" s="51"/>
      <c r="G1339" s="154" t="e">
        <f t="shared" ref="G1339:S1339" si="366">G1163+G1251</f>
        <v>#REF!</v>
      </c>
      <c r="H1339" s="154" t="e">
        <f t="shared" si="366"/>
        <v>#REF!</v>
      </c>
      <c r="I1339" s="154" t="e">
        <f t="shared" si="366"/>
        <v>#REF!</v>
      </c>
      <c r="J1339" s="154" t="e">
        <f t="shared" si="366"/>
        <v>#REF!</v>
      </c>
      <c r="K1339" s="154" t="e">
        <f t="shared" si="366"/>
        <v>#REF!</v>
      </c>
      <c r="L1339" s="154" t="e">
        <f t="shared" si="366"/>
        <v>#REF!</v>
      </c>
      <c r="M1339" s="154" t="e">
        <f t="shared" si="366"/>
        <v>#REF!</v>
      </c>
      <c r="N1339" s="154" t="e">
        <f t="shared" si="366"/>
        <v>#REF!</v>
      </c>
      <c r="O1339" s="154" t="e">
        <f t="shared" si="366"/>
        <v>#REF!</v>
      </c>
      <c r="P1339" s="154" t="e">
        <f t="shared" si="366"/>
        <v>#REF!</v>
      </c>
      <c r="Q1339" s="154" t="e">
        <f t="shared" si="366"/>
        <v>#REF!</v>
      </c>
      <c r="R1339" s="154" t="e">
        <f t="shared" si="366"/>
        <v>#REF!</v>
      </c>
      <c r="S1339" s="154" t="e">
        <f t="shared" si="366"/>
        <v>#REF!</v>
      </c>
    </row>
    <row r="1340" spans="2:19" s="47" customFormat="1" ht="30" customHeight="1">
      <c r="B1340" s="69" t="s">
        <v>126</v>
      </c>
      <c r="C1340" s="70" t="s">
        <v>110</v>
      </c>
      <c r="D1340" s="70" t="s">
        <v>111</v>
      </c>
      <c r="E1340" s="83" t="s">
        <v>175</v>
      </c>
      <c r="F1340" s="51"/>
      <c r="G1340" s="154" t="e">
        <f t="shared" ref="G1340:S1340" si="367">G1164+G1252</f>
        <v>#REF!</v>
      </c>
      <c r="H1340" s="154" t="e">
        <f t="shared" si="367"/>
        <v>#REF!</v>
      </c>
      <c r="I1340" s="154" t="e">
        <f t="shared" si="367"/>
        <v>#REF!</v>
      </c>
      <c r="J1340" s="154" t="e">
        <f t="shared" si="367"/>
        <v>#REF!</v>
      </c>
      <c r="K1340" s="154" t="e">
        <f t="shared" si="367"/>
        <v>#REF!</v>
      </c>
      <c r="L1340" s="154" t="e">
        <f t="shared" si="367"/>
        <v>#REF!</v>
      </c>
      <c r="M1340" s="154" t="e">
        <f t="shared" si="367"/>
        <v>#REF!</v>
      </c>
      <c r="N1340" s="154" t="e">
        <f t="shared" si="367"/>
        <v>#REF!</v>
      </c>
      <c r="O1340" s="154" t="e">
        <f t="shared" si="367"/>
        <v>#REF!</v>
      </c>
      <c r="P1340" s="154" t="e">
        <f t="shared" si="367"/>
        <v>#REF!</v>
      </c>
      <c r="Q1340" s="154" t="e">
        <f t="shared" si="367"/>
        <v>#REF!</v>
      </c>
      <c r="R1340" s="154" t="e">
        <f t="shared" si="367"/>
        <v>#REF!</v>
      </c>
      <c r="S1340" s="154" t="e">
        <f t="shared" si="367"/>
        <v>#REF!</v>
      </c>
    </row>
    <row r="1341" spans="2:19" s="47" customFormat="1" ht="30" customHeight="1">
      <c r="B1341" s="69" t="s">
        <v>127</v>
      </c>
      <c r="C1341" s="70" t="s">
        <v>110</v>
      </c>
      <c r="D1341" s="70" t="s">
        <v>111</v>
      </c>
      <c r="E1341" s="83" t="s">
        <v>176</v>
      </c>
      <c r="F1341" s="51"/>
      <c r="G1341" s="154" t="e">
        <f t="shared" ref="G1341:S1341" si="368">G1165+G1253</f>
        <v>#REF!</v>
      </c>
      <c r="H1341" s="154" t="e">
        <f t="shared" si="368"/>
        <v>#REF!</v>
      </c>
      <c r="I1341" s="154" t="e">
        <f t="shared" si="368"/>
        <v>#REF!</v>
      </c>
      <c r="J1341" s="154" t="e">
        <f t="shared" si="368"/>
        <v>#REF!</v>
      </c>
      <c r="K1341" s="154" t="e">
        <f t="shared" si="368"/>
        <v>#REF!</v>
      </c>
      <c r="L1341" s="154" t="e">
        <f t="shared" si="368"/>
        <v>#REF!</v>
      </c>
      <c r="M1341" s="154" t="e">
        <f t="shared" si="368"/>
        <v>#REF!</v>
      </c>
      <c r="N1341" s="154" t="e">
        <f t="shared" si="368"/>
        <v>#REF!</v>
      </c>
      <c r="O1341" s="154" t="e">
        <f t="shared" si="368"/>
        <v>#REF!</v>
      </c>
      <c r="P1341" s="154" t="e">
        <f t="shared" si="368"/>
        <v>#REF!</v>
      </c>
      <c r="Q1341" s="154" t="e">
        <f t="shared" si="368"/>
        <v>#REF!</v>
      </c>
      <c r="R1341" s="154" t="e">
        <f t="shared" si="368"/>
        <v>#REF!</v>
      </c>
      <c r="S1341" s="154" t="e">
        <f t="shared" si="368"/>
        <v>#REF!</v>
      </c>
    </row>
    <row r="1342" spans="2:19" s="47" customFormat="1" ht="30" customHeight="1">
      <c r="B1342" s="69" t="s">
        <v>128</v>
      </c>
      <c r="C1342" s="70" t="s">
        <v>110</v>
      </c>
      <c r="D1342" s="70" t="s">
        <v>111</v>
      </c>
      <c r="E1342" s="83" t="s">
        <v>177</v>
      </c>
      <c r="F1342" s="51"/>
      <c r="G1342" s="154" t="e">
        <f t="shared" ref="G1342:S1342" si="369">G1166+G1254</f>
        <v>#REF!</v>
      </c>
      <c r="H1342" s="154" t="e">
        <f t="shared" si="369"/>
        <v>#REF!</v>
      </c>
      <c r="I1342" s="154" t="e">
        <f t="shared" si="369"/>
        <v>#REF!</v>
      </c>
      <c r="J1342" s="154" t="e">
        <f t="shared" si="369"/>
        <v>#REF!</v>
      </c>
      <c r="K1342" s="154" t="e">
        <f t="shared" si="369"/>
        <v>#REF!</v>
      </c>
      <c r="L1342" s="154" t="e">
        <f t="shared" si="369"/>
        <v>#REF!</v>
      </c>
      <c r="M1342" s="154" t="e">
        <f t="shared" si="369"/>
        <v>#REF!</v>
      </c>
      <c r="N1342" s="154" t="e">
        <f t="shared" si="369"/>
        <v>#REF!</v>
      </c>
      <c r="O1342" s="154" t="e">
        <f t="shared" si="369"/>
        <v>#REF!</v>
      </c>
      <c r="P1342" s="154" t="e">
        <f t="shared" si="369"/>
        <v>#REF!</v>
      </c>
      <c r="Q1342" s="154" t="e">
        <f t="shared" si="369"/>
        <v>#REF!</v>
      </c>
      <c r="R1342" s="154" t="e">
        <f t="shared" si="369"/>
        <v>#REF!</v>
      </c>
      <c r="S1342" s="154" t="e">
        <f t="shared" si="369"/>
        <v>#REF!</v>
      </c>
    </row>
    <row r="1343" spans="2:19" s="47" customFormat="1" ht="30" customHeight="1">
      <c r="B1343" s="69" t="s">
        <v>129</v>
      </c>
      <c r="C1343" s="70" t="s">
        <v>110</v>
      </c>
      <c r="D1343" s="70" t="s">
        <v>111</v>
      </c>
      <c r="E1343" s="83" t="s">
        <v>178</v>
      </c>
      <c r="F1343" s="51"/>
      <c r="G1343" s="154" t="e">
        <f t="shared" ref="G1343:S1343" si="370">G1167+G1255</f>
        <v>#REF!</v>
      </c>
      <c r="H1343" s="154" t="e">
        <f t="shared" si="370"/>
        <v>#REF!</v>
      </c>
      <c r="I1343" s="154" t="e">
        <f t="shared" si="370"/>
        <v>#REF!</v>
      </c>
      <c r="J1343" s="154" t="e">
        <f t="shared" si="370"/>
        <v>#REF!</v>
      </c>
      <c r="K1343" s="154" t="e">
        <f t="shared" si="370"/>
        <v>#REF!</v>
      </c>
      <c r="L1343" s="154" t="e">
        <f t="shared" si="370"/>
        <v>#REF!</v>
      </c>
      <c r="M1343" s="154" t="e">
        <f t="shared" si="370"/>
        <v>#REF!</v>
      </c>
      <c r="N1343" s="154" t="e">
        <f t="shared" si="370"/>
        <v>#REF!</v>
      </c>
      <c r="O1343" s="154" t="e">
        <f t="shared" si="370"/>
        <v>#REF!</v>
      </c>
      <c r="P1343" s="154" t="e">
        <f t="shared" si="370"/>
        <v>#REF!</v>
      </c>
      <c r="Q1343" s="154" t="e">
        <f t="shared" si="370"/>
        <v>#REF!</v>
      </c>
      <c r="R1343" s="154" t="e">
        <f t="shared" si="370"/>
        <v>#REF!</v>
      </c>
      <c r="S1343" s="154" t="e">
        <f t="shared" si="370"/>
        <v>#REF!</v>
      </c>
    </row>
    <row r="1344" spans="2:19" s="47" customFormat="1" ht="30" customHeight="1">
      <c r="B1344" s="69" t="s">
        <v>130</v>
      </c>
      <c r="C1344" s="70" t="s">
        <v>110</v>
      </c>
      <c r="D1344" s="70" t="s">
        <v>111</v>
      </c>
      <c r="E1344" s="83" t="s">
        <v>175</v>
      </c>
      <c r="F1344" s="51"/>
      <c r="G1344" s="154" t="e">
        <f t="shared" ref="G1344:S1344" si="371">G1168+G1256</f>
        <v>#REF!</v>
      </c>
      <c r="H1344" s="154" t="e">
        <f t="shared" si="371"/>
        <v>#REF!</v>
      </c>
      <c r="I1344" s="154" t="e">
        <f t="shared" si="371"/>
        <v>#REF!</v>
      </c>
      <c r="J1344" s="154" t="e">
        <f t="shared" si="371"/>
        <v>#REF!</v>
      </c>
      <c r="K1344" s="154" t="e">
        <f t="shared" si="371"/>
        <v>#REF!</v>
      </c>
      <c r="L1344" s="154" t="e">
        <f t="shared" si="371"/>
        <v>#REF!</v>
      </c>
      <c r="M1344" s="154" t="e">
        <f t="shared" si="371"/>
        <v>#REF!</v>
      </c>
      <c r="N1344" s="154" t="e">
        <f t="shared" si="371"/>
        <v>#REF!</v>
      </c>
      <c r="O1344" s="154" t="e">
        <f t="shared" si="371"/>
        <v>#REF!</v>
      </c>
      <c r="P1344" s="154" t="e">
        <f t="shared" si="371"/>
        <v>#REF!</v>
      </c>
      <c r="Q1344" s="154" t="e">
        <f t="shared" si="371"/>
        <v>#REF!</v>
      </c>
      <c r="R1344" s="154" t="e">
        <f t="shared" si="371"/>
        <v>#REF!</v>
      </c>
      <c r="S1344" s="154" t="e">
        <f t="shared" si="371"/>
        <v>#REF!</v>
      </c>
    </row>
    <row r="1345" spans="2:19" s="47" customFormat="1" ht="30" customHeight="1">
      <c r="B1345" s="69" t="s">
        <v>131</v>
      </c>
      <c r="C1345" s="70" t="s">
        <v>110</v>
      </c>
      <c r="D1345" s="70" t="s">
        <v>111</v>
      </c>
      <c r="E1345" s="83" t="s">
        <v>176</v>
      </c>
      <c r="F1345" s="51"/>
      <c r="G1345" s="154" t="e">
        <f t="shared" ref="G1345:S1345" si="372">G1169+G1257</f>
        <v>#REF!</v>
      </c>
      <c r="H1345" s="154" t="e">
        <f t="shared" si="372"/>
        <v>#REF!</v>
      </c>
      <c r="I1345" s="154" t="e">
        <f t="shared" si="372"/>
        <v>#REF!</v>
      </c>
      <c r="J1345" s="154" t="e">
        <f t="shared" si="372"/>
        <v>#REF!</v>
      </c>
      <c r="K1345" s="154" t="e">
        <f t="shared" si="372"/>
        <v>#REF!</v>
      </c>
      <c r="L1345" s="154" t="e">
        <f t="shared" si="372"/>
        <v>#REF!</v>
      </c>
      <c r="M1345" s="154" t="e">
        <f t="shared" si="372"/>
        <v>#REF!</v>
      </c>
      <c r="N1345" s="154" t="e">
        <f t="shared" si="372"/>
        <v>#REF!</v>
      </c>
      <c r="O1345" s="154" t="e">
        <f t="shared" si="372"/>
        <v>#REF!</v>
      </c>
      <c r="P1345" s="154" t="e">
        <f t="shared" si="372"/>
        <v>#REF!</v>
      </c>
      <c r="Q1345" s="154" t="e">
        <f t="shared" si="372"/>
        <v>#REF!</v>
      </c>
      <c r="R1345" s="154" t="e">
        <f t="shared" si="372"/>
        <v>#REF!</v>
      </c>
      <c r="S1345" s="154" t="e">
        <f t="shared" si="372"/>
        <v>#REF!</v>
      </c>
    </row>
    <row r="1346" spans="2:19" s="47" customFormat="1" ht="30" customHeight="1">
      <c r="B1346" s="69" t="s">
        <v>132</v>
      </c>
      <c r="C1346" s="70" t="s">
        <v>110</v>
      </c>
      <c r="D1346" s="70" t="s">
        <v>111</v>
      </c>
      <c r="E1346" s="83" t="s">
        <v>176</v>
      </c>
      <c r="F1346" s="51"/>
      <c r="G1346" s="154" t="e">
        <f t="shared" ref="G1346:S1346" si="373">G1170+G1258</f>
        <v>#REF!</v>
      </c>
      <c r="H1346" s="154" t="e">
        <f t="shared" si="373"/>
        <v>#REF!</v>
      </c>
      <c r="I1346" s="154" t="e">
        <f t="shared" si="373"/>
        <v>#REF!</v>
      </c>
      <c r="J1346" s="154" t="e">
        <f t="shared" si="373"/>
        <v>#REF!</v>
      </c>
      <c r="K1346" s="154" t="e">
        <f t="shared" si="373"/>
        <v>#REF!</v>
      </c>
      <c r="L1346" s="154" t="e">
        <f t="shared" si="373"/>
        <v>#REF!</v>
      </c>
      <c r="M1346" s="154" t="e">
        <f t="shared" si="373"/>
        <v>#REF!</v>
      </c>
      <c r="N1346" s="154" t="e">
        <f t="shared" si="373"/>
        <v>#REF!</v>
      </c>
      <c r="O1346" s="154" t="e">
        <f t="shared" si="373"/>
        <v>#REF!</v>
      </c>
      <c r="P1346" s="154" t="e">
        <f t="shared" si="373"/>
        <v>#REF!</v>
      </c>
      <c r="Q1346" s="154" t="e">
        <f t="shared" si="373"/>
        <v>#REF!</v>
      </c>
      <c r="R1346" s="154" t="e">
        <f t="shared" si="373"/>
        <v>#REF!</v>
      </c>
      <c r="S1346" s="154" t="e">
        <f t="shared" si="373"/>
        <v>#REF!</v>
      </c>
    </row>
    <row r="1347" spans="2:19" s="47" customFormat="1" ht="30" customHeight="1">
      <c r="B1347" s="69" t="s">
        <v>133</v>
      </c>
      <c r="C1347" s="70" t="s">
        <v>110</v>
      </c>
      <c r="D1347" s="70" t="s">
        <v>111</v>
      </c>
      <c r="E1347" s="83" t="s">
        <v>177</v>
      </c>
      <c r="F1347" s="51"/>
      <c r="G1347" s="154" t="e">
        <f t="shared" ref="G1347:S1347" si="374">G1171+G1259</f>
        <v>#REF!</v>
      </c>
      <c r="H1347" s="154" t="e">
        <f t="shared" si="374"/>
        <v>#REF!</v>
      </c>
      <c r="I1347" s="154" t="e">
        <f t="shared" si="374"/>
        <v>#REF!</v>
      </c>
      <c r="J1347" s="154" t="e">
        <f t="shared" si="374"/>
        <v>#REF!</v>
      </c>
      <c r="K1347" s="154" t="e">
        <f t="shared" si="374"/>
        <v>#REF!</v>
      </c>
      <c r="L1347" s="154" t="e">
        <f t="shared" si="374"/>
        <v>#REF!</v>
      </c>
      <c r="M1347" s="154" t="e">
        <f t="shared" si="374"/>
        <v>#REF!</v>
      </c>
      <c r="N1347" s="154" t="e">
        <f t="shared" si="374"/>
        <v>#REF!</v>
      </c>
      <c r="O1347" s="154" t="e">
        <f t="shared" si="374"/>
        <v>#REF!</v>
      </c>
      <c r="P1347" s="154" t="e">
        <f t="shared" si="374"/>
        <v>#REF!</v>
      </c>
      <c r="Q1347" s="154" t="e">
        <f t="shared" si="374"/>
        <v>#REF!</v>
      </c>
      <c r="R1347" s="154" t="e">
        <f t="shared" si="374"/>
        <v>#REF!</v>
      </c>
      <c r="S1347" s="154" t="e">
        <f t="shared" si="374"/>
        <v>#REF!</v>
      </c>
    </row>
    <row r="1348" spans="2:19" s="47" customFormat="1" ht="30" customHeight="1">
      <c r="B1348" s="69" t="s">
        <v>134</v>
      </c>
      <c r="C1348" s="70" t="s">
        <v>110</v>
      </c>
      <c r="D1348" s="70" t="s">
        <v>111</v>
      </c>
      <c r="E1348" s="83" t="s">
        <v>176</v>
      </c>
      <c r="F1348" s="51"/>
      <c r="G1348" s="154" t="e">
        <f t="shared" ref="G1348:S1348" si="375">G1172+G1260</f>
        <v>#REF!</v>
      </c>
      <c r="H1348" s="154" t="e">
        <f t="shared" si="375"/>
        <v>#REF!</v>
      </c>
      <c r="I1348" s="154" t="e">
        <f t="shared" si="375"/>
        <v>#REF!</v>
      </c>
      <c r="J1348" s="154" t="e">
        <f t="shared" si="375"/>
        <v>#REF!</v>
      </c>
      <c r="K1348" s="154" t="e">
        <f t="shared" si="375"/>
        <v>#REF!</v>
      </c>
      <c r="L1348" s="154" t="e">
        <f t="shared" si="375"/>
        <v>#REF!</v>
      </c>
      <c r="M1348" s="154" t="e">
        <f t="shared" si="375"/>
        <v>#REF!</v>
      </c>
      <c r="N1348" s="154" t="e">
        <f t="shared" si="375"/>
        <v>#REF!</v>
      </c>
      <c r="O1348" s="154" t="e">
        <f t="shared" si="375"/>
        <v>#REF!</v>
      </c>
      <c r="P1348" s="154" t="e">
        <f t="shared" si="375"/>
        <v>#REF!</v>
      </c>
      <c r="Q1348" s="154" t="e">
        <f t="shared" si="375"/>
        <v>#REF!</v>
      </c>
      <c r="R1348" s="154" t="e">
        <f t="shared" si="375"/>
        <v>#REF!</v>
      </c>
      <c r="S1348" s="154" t="e">
        <f t="shared" si="375"/>
        <v>#REF!</v>
      </c>
    </row>
    <row r="1349" spans="2:19" s="47" customFormat="1" ht="30" customHeight="1">
      <c r="B1349" s="69" t="s">
        <v>135</v>
      </c>
      <c r="C1349" s="70" t="s">
        <v>110</v>
      </c>
      <c r="D1349" s="70" t="s">
        <v>111</v>
      </c>
      <c r="E1349" s="83" t="s">
        <v>175</v>
      </c>
      <c r="F1349" s="51"/>
      <c r="G1349" s="154" t="e">
        <f t="shared" ref="G1349:S1349" si="376">G1173+G1261</f>
        <v>#REF!</v>
      </c>
      <c r="H1349" s="154" t="e">
        <f t="shared" si="376"/>
        <v>#REF!</v>
      </c>
      <c r="I1349" s="154" t="e">
        <f t="shared" si="376"/>
        <v>#REF!</v>
      </c>
      <c r="J1349" s="154" t="e">
        <f t="shared" si="376"/>
        <v>#REF!</v>
      </c>
      <c r="K1349" s="154" t="e">
        <f t="shared" si="376"/>
        <v>#REF!</v>
      </c>
      <c r="L1349" s="154" t="e">
        <f t="shared" si="376"/>
        <v>#REF!</v>
      </c>
      <c r="M1349" s="154" t="e">
        <f t="shared" si="376"/>
        <v>#REF!</v>
      </c>
      <c r="N1349" s="154" t="e">
        <f t="shared" si="376"/>
        <v>#REF!</v>
      </c>
      <c r="O1349" s="154" t="e">
        <f t="shared" si="376"/>
        <v>#REF!</v>
      </c>
      <c r="P1349" s="154" t="e">
        <f t="shared" si="376"/>
        <v>#REF!</v>
      </c>
      <c r="Q1349" s="154" t="e">
        <f t="shared" si="376"/>
        <v>#REF!</v>
      </c>
      <c r="R1349" s="154" t="e">
        <f t="shared" si="376"/>
        <v>#REF!</v>
      </c>
      <c r="S1349" s="154" t="e">
        <f t="shared" si="376"/>
        <v>#REF!</v>
      </c>
    </row>
    <row r="1350" spans="2:19" s="47" customFormat="1" ht="30" customHeight="1">
      <c r="B1350" s="69" t="s">
        <v>136</v>
      </c>
      <c r="C1350" s="70" t="s">
        <v>110</v>
      </c>
      <c r="D1350" s="70" t="s">
        <v>111</v>
      </c>
      <c r="E1350" s="83" t="s">
        <v>175</v>
      </c>
      <c r="F1350" s="51"/>
      <c r="G1350" s="154" t="e">
        <f t="shared" ref="G1350:S1350" si="377">G1174+G1262</f>
        <v>#REF!</v>
      </c>
      <c r="H1350" s="154" t="e">
        <f t="shared" si="377"/>
        <v>#REF!</v>
      </c>
      <c r="I1350" s="154" t="e">
        <f t="shared" si="377"/>
        <v>#REF!</v>
      </c>
      <c r="J1350" s="154" t="e">
        <f t="shared" si="377"/>
        <v>#REF!</v>
      </c>
      <c r="K1350" s="154" t="e">
        <f t="shared" si="377"/>
        <v>#REF!</v>
      </c>
      <c r="L1350" s="154" t="e">
        <f t="shared" si="377"/>
        <v>#REF!</v>
      </c>
      <c r="M1350" s="154" t="e">
        <f t="shared" si="377"/>
        <v>#REF!</v>
      </c>
      <c r="N1350" s="154" t="e">
        <f t="shared" si="377"/>
        <v>#REF!</v>
      </c>
      <c r="O1350" s="154" t="e">
        <f t="shared" si="377"/>
        <v>#REF!</v>
      </c>
      <c r="P1350" s="154" t="e">
        <f t="shared" si="377"/>
        <v>#REF!</v>
      </c>
      <c r="Q1350" s="154" t="e">
        <f t="shared" si="377"/>
        <v>#REF!</v>
      </c>
      <c r="R1350" s="154" t="e">
        <f t="shared" si="377"/>
        <v>#REF!</v>
      </c>
      <c r="S1350" s="154" t="e">
        <f t="shared" si="377"/>
        <v>#REF!</v>
      </c>
    </row>
    <row r="1351" spans="2:19" s="47" customFormat="1" ht="30" customHeight="1">
      <c r="B1351" s="69" t="s">
        <v>137</v>
      </c>
      <c r="C1351" s="70" t="s">
        <v>110</v>
      </c>
      <c r="D1351" s="70" t="s">
        <v>111</v>
      </c>
      <c r="E1351" s="83" t="s">
        <v>176</v>
      </c>
      <c r="F1351" s="51"/>
      <c r="G1351" s="154" t="e">
        <f t="shared" ref="G1351:S1351" si="378">G1175+G1263</f>
        <v>#REF!</v>
      </c>
      <c r="H1351" s="154" t="e">
        <f t="shared" si="378"/>
        <v>#REF!</v>
      </c>
      <c r="I1351" s="154" t="e">
        <f t="shared" si="378"/>
        <v>#REF!</v>
      </c>
      <c r="J1351" s="154" t="e">
        <f t="shared" si="378"/>
        <v>#REF!</v>
      </c>
      <c r="K1351" s="154" t="e">
        <f t="shared" si="378"/>
        <v>#REF!</v>
      </c>
      <c r="L1351" s="154" t="e">
        <f t="shared" si="378"/>
        <v>#REF!</v>
      </c>
      <c r="M1351" s="154" t="e">
        <f t="shared" si="378"/>
        <v>#REF!</v>
      </c>
      <c r="N1351" s="154" t="e">
        <f t="shared" si="378"/>
        <v>#REF!</v>
      </c>
      <c r="O1351" s="154" t="e">
        <f t="shared" si="378"/>
        <v>#REF!</v>
      </c>
      <c r="P1351" s="154" t="e">
        <f t="shared" si="378"/>
        <v>#REF!</v>
      </c>
      <c r="Q1351" s="154" t="e">
        <f t="shared" si="378"/>
        <v>#REF!</v>
      </c>
      <c r="R1351" s="154" t="e">
        <f t="shared" si="378"/>
        <v>#REF!</v>
      </c>
      <c r="S1351" s="154" t="e">
        <f t="shared" si="378"/>
        <v>#REF!</v>
      </c>
    </row>
    <row r="1352" spans="2:19" s="47" customFormat="1" ht="30" customHeight="1">
      <c r="B1352" s="69" t="s">
        <v>138</v>
      </c>
      <c r="C1352" s="70" t="s">
        <v>115</v>
      </c>
      <c r="D1352" s="70" t="s">
        <v>112</v>
      </c>
      <c r="E1352" s="83" t="s">
        <v>179</v>
      </c>
      <c r="F1352" s="51"/>
      <c r="G1352" s="154" t="e">
        <f t="shared" ref="G1352:S1352" si="379">G1176+G1264</f>
        <v>#REF!</v>
      </c>
      <c r="H1352" s="154" t="e">
        <f t="shared" si="379"/>
        <v>#REF!</v>
      </c>
      <c r="I1352" s="154" t="e">
        <f t="shared" si="379"/>
        <v>#REF!</v>
      </c>
      <c r="J1352" s="154" t="e">
        <f t="shared" si="379"/>
        <v>#REF!</v>
      </c>
      <c r="K1352" s="154" t="e">
        <f t="shared" si="379"/>
        <v>#REF!</v>
      </c>
      <c r="L1352" s="154" t="e">
        <f t="shared" si="379"/>
        <v>#REF!</v>
      </c>
      <c r="M1352" s="154" t="e">
        <f t="shared" si="379"/>
        <v>#REF!</v>
      </c>
      <c r="N1352" s="154" t="e">
        <f t="shared" si="379"/>
        <v>#REF!</v>
      </c>
      <c r="O1352" s="154" t="e">
        <f t="shared" si="379"/>
        <v>#REF!</v>
      </c>
      <c r="P1352" s="154" t="e">
        <f t="shared" si="379"/>
        <v>#REF!</v>
      </c>
      <c r="Q1352" s="154" t="e">
        <f t="shared" si="379"/>
        <v>#REF!</v>
      </c>
      <c r="R1352" s="154" t="e">
        <f t="shared" si="379"/>
        <v>#REF!</v>
      </c>
      <c r="S1352" s="154" t="e">
        <f t="shared" si="379"/>
        <v>#REF!</v>
      </c>
    </row>
    <row r="1353" spans="2:19" s="47" customFormat="1" ht="30" customHeight="1">
      <c r="B1353" s="69" t="s">
        <v>139</v>
      </c>
      <c r="C1353" s="70" t="s">
        <v>115</v>
      </c>
      <c r="D1353" s="70" t="s">
        <v>112</v>
      </c>
      <c r="E1353" s="83" t="s">
        <v>179</v>
      </c>
      <c r="F1353" s="51"/>
      <c r="G1353" s="154" t="e">
        <f t="shared" ref="G1353:S1353" si="380">G1177+G1265</f>
        <v>#REF!</v>
      </c>
      <c r="H1353" s="154" t="e">
        <f t="shared" si="380"/>
        <v>#REF!</v>
      </c>
      <c r="I1353" s="154" t="e">
        <f t="shared" si="380"/>
        <v>#REF!</v>
      </c>
      <c r="J1353" s="154" t="e">
        <f t="shared" si="380"/>
        <v>#REF!</v>
      </c>
      <c r="K1353" s="154" t="e">
        <f t="shared" si="380"/>
        <v>#REF!</v>
      </c>
      <c r="L1353" s="154" t="e">
        <f t="shared" si="380"/>
        <v>#REF!</v>
      </c>
      <c r="M1353" s="154" t="e">
        <f t="shared" si="380"/>
        <v>#REF!</v>
      </c>
      <c r="N1353" s="154" t="e">
        <f t="shared" si="380"/>
        <v>#REF!</v>
      </c>
      <c r="O1353" s="154" t="e">
        <f t="shared" si="380"/>
        <v>#REF!</v>
      </c>
      <c r="P1353" s="154" t="e">
        <f t="shared" si="380"/>
        <v>#REF!</v>
      </c>
      <c r="Q1353" s="154" t="e">
        <f t="shared" si="380"/>
        <v>#REF!</v>
      </c>
      <c r="R1353" s="154" t="e">
        <f t="shared" si="380"/>
        <v>#REF!</v>
      </c>
      <c r="S1353" s="154" t="e">
        <f t="shared" si="380"/>
        <v>#REF!</v>
      </c>
    </row>
    <row r="1354" spans="2:19" s="47" customFormat="1" ht="30" customHeight="1">
      <c r="B1354" s="69" t="s">
        <v>140</v>
      </c>
      <c r="C1354" s="70" t="s">
        <v>115</v>
      </c>
      <c r="D1354" s="70" t="s">
        <v>112</v>
      </c>
      <c r="E1354" s="83" t="s">
        <v>180</v>
      </c>
      <c r="F1354" s="51"/>
      <c r="G1354" s="154" t="e">
        <f t="shared" ref="G1354:S1354" si="381">G1178+G1266</f>
        <v>#REF!</v>
      </c>
      <c r="H1354" s="154" t="e">
        <f t="shared" si="381"/>
        <v>#REF!</v>
      </c>
      <c r="I1354" s="154" t="e">
        <f t="shared" si="381"/>
        <v>#REF!</v>
      </c>
      <c r="J1354" s="154" t="e">
        <f t="shared" si="381"/>
        <v>#REF!</v>
      </c>
      <c r="K1354" s="154" t="e">
        <f t="shared" si="381"/>
        <v>#REF!</v>
      </c>
      <c r="L1354" s="154" t="e">
        <f t="shared" si="381"/>
        <v>#REF!</v>
      </c>
      <c r="M1354" s="154" t="e">
        <f t="shared" si="381"/>
        <v>#REF!</v>
      </c>
      <c r="N1354" s="154" t="e">
        <f t="shared" si="381"/>
        <v>#REF!</v>
      </c>
      <c r="O1354" s="154" t="e">
        <f t="shared" si="381"/>
        <v>#REF!</v>
      </c>
      <c r="P1354" s="154" t="e">
        <f t="shared" si="381"/>
        <v>#REF!</v>
      </c>
      <c r="Q1354" s="154" t="e">
        <f t="shared" si="381"/>
        <v>#REF!</v>
      </c>
      <c r="R1354" s="154" t="e">
        <f t="shared" si="381"/>
        <v>#REF!</v>
      </c>
      <c r="S1354" s="154" t="e">
        <f t="shared" si="381"/>
        <v>#REF!</v>
      </c>
    </row>
    <row r="1355" spans="2:19" s="47" customFormat="1" ht="30" customHeight="1">
      <c r="B1355" s="69" t="s">
        <v>141</v>
      </c>
      <c r="C1355" s="70" t="s">
        <v>115</v>
      </c>
      <c r="D1355" s="70" t="s">
        <v>112</v>
      </c>
      <c r="E1355" s="83" t="s">
        <v>180</v>
      </c>
      <c r="F1355" s="51"/>
      <c r="G1355" s="154" t="e">
        <f t="shared" ref="G1355:S1355" si="382">G1179+G1267</f>
        <v>#REF!</v>
      </c>
      <c r="H1355" s="154" t="e">
        <f t="shared" si="382"/>
        <v>#REF!</v>
      </c>
      <c r="I1355" s="154" t="e">
        <f t="shared" si="382"/>
        <v>#REF!</v>
      </c>
      <c r="J1355" s="154" t="e">
        <f t="shared" si="382"/>
        <v>#REF!</v>
      </c>
      <c r="K1355" s="154" t="e">
        <f t="shared" si="382"/>
        <v>#REF!</v>
      </c>
      <c r="L1355" s="154" t="e">
        <f t="shared" si="382"/>
        <v>#REF!</v>
      </c>
      <c r="M1355" s="154" t="e">
        <f t="shared" si="382"/>
        <v>#REF!</v>
      </c>
      <c r="N1355" s="154" t="e">
        <f t="shared" si="382"/>
        <v>#REF!</v>
      </c>
      <c r="O1355" s="154" t="e">
        <f t="shared" si="382"/>
        <v>#REF!</v>
      </c>
      <c r="P1355" s="154" t="e">
        <f t="shared" si="382"/>
        <v>#REF!</v>
      </c>
      <c r="Q1355" s="154" t="e">
        <f t="shared" si="382"/>
        <v>#REF!</v>
      </c>
      <c r="R1355" s="154" t="e">
        <f t="shared" si="382"/>
        <v>#REF!</v>
      </c>
      <c r="S1355" s="154" t="e">
        <f t="shared" si="382"/>
        <v>#REF!</v>
      </c>
    </row>
    <row r="1356" spans="2:19" s="47" customFormat="1" ht="30" customHeight="1">
      <c r="B1356" s="69" t="s">
        <v>142</v>
      </c>
      <c r="C1356" s="70" t="s">
        <v>115</v>
      </c>
      <c r="D1356" s="70" t="s">
        <v>112</v>
      </c>
      <c r="E1356" s="83" t="s">
        <v>186</v>
      </c>
      <c r="F1356" s="51"/>
      <c r="G1356" s="154" t="e">
        <f t="shared" ref="G1356:S1356" si="383">G1180+G1268</f>
        <v>#REF!</v>
      </c>
      <c r="H1356" s="154" t="e">
        <f t="shared" si="383"/>
        <v>#REF!</v>
      </c>
      <c r="I1356" s="154" t="e">
        <f t="shared" si="383"/>
        <v>#REF!</v>
      </c>
      <c r="J1356" s="154" t="e">
        <f t="shared" si="383"/>
        <v>#REF!</v>
      </c>
      <c r="K1356" s="154" t="e">
        <f t="shared" si="383"/>
        <v>#REF!</v>
      </c>
      <c r="L1356" s="154" t="e">
        <f t="shared" si="383"/>
        <v>#REF!</v>
      </c>
      <c r="M1356" s="154" t="e">
        <f t="shared" si="383"/>
        <v>#REF!</v>
      </c>
      <c r="N1356" s="154" t="e">
        <f t="shared" si="383"/>
        <v>#REF!</v>
      </c>
      <c r="O1356" s="154" t="e">
        <f t="shared" si="383"/>
        <v>#REF!</v>
      </c>
      <c r="P1356" s="154" t="e">
        <f t="shared" si="383"/>
        <v>#REF!</v>
      </c>
      <c r="Q1356" s="154" t="e">
        <f t="shared" si="383"/>
        <v>#REF!</v>
      </c>
      <c r="R1356" s="154" t="e">
        <f t="shared" si="383"/>
        <v>#REF!</v>
      </c>
      <c r="S1356" s="154" t="e">
        <f t="shared" si="383"/>
        <v>#REF!</v>
      </c>
    </row>
    <row r="1357" spans="2:19" s="47" customFormat="1" ht="30" customHeight="1">
      <c r="B1357" s="69" t="s">
        <v>143</v>
      </c>
      <c r="C1357" s="70" t="s">
        <v>113</v>
      </c>
      <c r="D1357" s="70" t="s">
        <v>113</v>
      </c>
      <c r="E1357" s="83" t="s">
        <v>182</v>
      </c>
      <c r="F1357" s="51"/>
      <c r="G1357" s="154" t="e">
        <f t="shared" ref="G1357:S1357" si="384">G1181+G1269</f>
        <v>#REF!</v>
      </c>
      <c r="H1357" s="154" t="e">
        <f t="shared" si="384"/>
        <v>#REF!</v>
      </c>
      <c r="I1357" s="154" t="e">
        <f t="shared" si="384"/>
        <v>#REF!</v>
      </c>
      <c r="J1357" s="154" t="e">
        <f t="shared" si="384"/>
        <v>#REF!</v>
      </c>
      <c r="K1357" s="154" t="e">
        <f t="shared" si="384"/>
        <v>#REF!</v>
      </c>
      <c r="L1357" s="154" t="e">
        <f t="shared" si="384"/>
        <v>#REF!</v>
      </c>
      <c r="M1357" s="154" t="e">
        <f t="shared" si="384"/>
        <v>#REF!</v>
      </c>
      <c r="N1357" s="154" t="e">
        <f t="shared" si="384"/>
        <v>#REF!</v>
      </c>
      <c r="O1357" s="154" t="e">
        <f t="shared" si="384"/>
        <v>#REF!</v>
      </c>
      <c r="P1357" s="154" t="e">
        <f t="shared" si="384"/>
        <v>#REF!</v>
      </c>
      <c r="Q1357" s="154" t="e">
        <f t="shared" si="384"/>
        <v>#REF!</v>
      </c>
      <c r="R1357" s="154" t="e">
        <f t="shared" si="384"/>
        <v>#REF!</v>
      </c>
      <c r="S1357" s="154" t="e">
        <f t="shared" si="384"/>
        <v>#REF!</v>
      </c>
    </row>
    <row r="1358" spans="2:19" s="47" customFormat="1" ht="30" customHeight="1">
      <c r="B1358" s="69" t="s">
        <v>144</v>
      </c>
      <c r="C1358" s="70" t="s">
        <v>113</v>
      </c>
      <c r="D1358" s="70" t="s">
        <v>113</v>
      </c>
      <c r="E1358" s="83" t="s">
        <v>181</v>
      </c>
      <c r="F1358" s="51"/>
      <c r="G1358" s="154" t="e">
        <f t="shared" ref="G1358:S1358" si="385">G1182+G1270</f>
        <v>#REF!</v>
      </c>
      <c r="H1358" s="154" t="e">
        <f t="shared" si="385"/>
        <v>#REF!</v>
      </c>
      <c r="I1358" s="154" t="e">
        <f t="shared" si="385"/>
        <v>#REF!</v>
      </c>
      <c r="J1358" s="154" t="e">
        <f t="shared" si="385"/>
        <v>#REF!</v>
      </c>
      <c r="K1358" s="154" t="e">
        <f t="shared" si="385"/>
        <v>#REF!</v>
      </c>
      <c r="L1358" s="154" t="e">
        <f t="shared" si="385"/>
        <v>#REF!</v>
      </c>
      <c r="M1358" s="154" t="e">
        <f t="shared" si="385"/>
        <v>#REF!</v>
      </c>
      <c r="N1358" s="154" t="e">
        <f t="shared" si="385"/>
        <v>#REF!</v>
      </c>
      <c r="O1358" s="154" t="e">
        <f t="shared" si="385"/>
        <v>#REF!</v>
      </c>
      <c r="P1358" s="154" t="e">
        <f t="shared" si="385"/>
        <v>#REF!</v>
      </c>
      <c r="Q1358" s="154" t="e">
        <f t="shared" si="385"/>
        <v>#REF!</v>
      </c>
      <c r="R1358" s="154" t="e">
        <f t="shared" si="385"/>
        <v>#REF!</v>
      </c>
      <c r="S1358" s="154" t="e">
        <f t="shared" si="385"/>
        <v>#REF!</v>
      </c>
    </row>
    <row r="1359" spans="2:19" s="47" customFormat="1" ht="30" customHeight="1">
      <c r="B1359" s="69" t="s">
        <v>145</v>
      </c>
      <c r="C1359" s="70" t="s">
        <v>113</v>
      </c>
      <c r="D1359" s="70" t="s">
        <v>113</v>
      </c>
      <c r="E1359" s="83" t="s">
        <v>182</v>
      </c>
      <c r="F1359" s="51"/>
      <c r="G1359" s="154" t="e">
        <f t="shared" ref="G1359:S1359" si="386">G1183+G1271</f>
        <v>#REF!</v>
      </c>
      <c r="H1359" s="154" t="e">
        <f t="shared" si="386"/>
        <v>#REF!</v>
      </c>
      <c r="I1359" s="154" t="e">
        <f t="shared" si="386"/>
        <v>#REF!</v>
      </c>
      <c r="J1359" s="154" t="e">
        <f t="shared" si="386"/>
        <v>#REF!</v>
      </c>
      <c r="K1359" s="154" t="e">
        <f t="shared" si="386"/>
        <v>#REF!</v>
      </c>
      <c r="L1359" s="154" t="e">
        <f t="shared" si="386"/>
        <v>#REF!</v>
      </c>
      <c r="M1359" s="154" t="e">
        <f t="shared" si="386"/>
        <v>#REF!</v>
      </c>
      <c r="N1359" s="154" t="e">
        <f t="shared" si="386"/>
        <v>#REF!</v>
      </c>
      <c r="O1359" s="154" t="e">
        <f t="shared" si="386"/>
        <v>#REF!</v>
      </c>
      <c r="P1359" s="154" t="e">
        <f t="shared" si="386"/>
        <v>#REF!</v>
      </c>
      <c r="Q1359" s="154" t="e">
        <f t="shared" si="386"/>
        <v>#REF!</v>
      </c>
      <c r="R1359" s="154" t="e">
        <f t="shared" si="386"/>
        <v>#REF!</v>
      </c>
      <c r="S1359" s="154" t="e">
        <f t="shared" si="386"/>
        <v>#REF!</v>
      </c>
    </row>
    <row r="1360" spans="2:19" s="47" customFormat="1" ht="30" customHeight="1">
      <c r="B1360" s="69" t="s">
        <v>146</v>
      </c>
      <c r="C1360" s="70" t="s">
        <v>113</v>
      </c>
      <c r="D1360" s="70" t="s">
        <v>113</v>
      </c>
      <c r="E1360" s="83" t="s">
        <v>182</v>
      </c>
      <c r="F1360" s="51"/>
      <c r="G1360" s="154" t="e">
        <f t="shared" ref="G1360:S1360" si="387">G1184+G1272</f>
        <v>#REF!</v>
      </c>
      <c r="H1360" s="154" t="e">
        <f t="shared" si="387"/>
        <v>#REF!</v>
      </c>
      <c r="I1360" s="154" t="e">
        <f t="shared" si="387"/>
        <v>#REF!</v>
      </c>
      <c r="J1360" s="154" t="e">
        <f t="shared" si="387"/>
        <v>#REF!</v>
      </c>
      <c r="K1360" s="154" t="e">
        <f t="shared" si="387"/>
        <v>#REF!</v>
      </c>
      <c r="L1360" s="154" t="e">
        <f t="shared" si="387"/>
        <v>#REF!</v>
      </c>
      <c r="M1360" s="154" t="e">
        <f t="shared" si="387"/>
        <v>#REF!</v>
      </c>
      <c r="N1360" s="154" t="e">
        <f t="shared" si="387"/>
        <v>#REF!</v>
      </c>
      <c r="O1360" s="154" t="e">
        <f t="shared" si="387"/>
        <v>#REF!</v>
      </c>
      <c r="P1360" s="154" t="e">
        <f t="shared" si="387"/>
        <v>#REF!</v>
      </c>
      <c r="Q1360" s="154" t="e">
        <f t="shared" si="387"/>
        <v>#REF!</v>
      </c>
      <c r="R1360" s="154" t="e">
        <f t="shared" si="387"/>
        <v>#REF!</v>
      </c>
      <c r="S1360" s="154" t="e">
        <f t="shared" si="387"/>
        <v>#REF!</v>
      </c>
    </row>
    <row r="1361" spans="2:19" s="47" customFormat="1" ht="30" customHeight="1">
      <c r="B1361" s="69" t="s">
        <v>147</v>
      </c>
      <c r="C1361" s="70" t="s">
        <v>113</v>
      </c>
      <c r="D1361" s="70" t="s">
        <v>113</v>
      </c>
      <c r="E1361" s="83" t="s">
        <v>181</v>
      </c>
      <c r="F1361" s="51"/>
      <c r="G1361" s="154" t="e">
        <f t="shared" ref="G1361:S1361" si="388">G1185+G1273</f>
        <v>#REF!</v>
      </c>
      <c r="H1361" s="154" t="e">
        <f t="shared" si="388"/>
        <v>#REF!</v>
      </c>
      <c r="I1361" s="154" t="e">
        <f t="shared" si="388"/>
        <v>#REF!</v>
      </c>
      <c r="J1361" s="154" t="e">
        <f t="shared" si="388"/>
        <v>#REF!</v>
      </c>
      <c r="K1361" s="154" t="e">
        <f t="shared" si="388"/>
        <v>#REF!</v>
      </c>
      <c r="L1361" s="154" t="e">
        <f t="shared" si="388"/>
        <v>#REF!</v>
      </c>
      <c r="M1361" s="154" t="e">
        <f t="shared" si="388"/>
        <v>#REF!</v>
      </c>
      <c r="N1361" s="154" t="e">
        <f t="shared" si="388"/>
        <v>#REF!</v>
      </c>
      <c r="O1361" s="154" t="e">
        <f t="shared" si="388"/>
        <v>#REF!</v>
      </c>
      <c r="P1361" s="154" t="e">
        <f t="shared" si="388"/>
        <v>#REF!</v>
      </c>
      <c r="Q1361" s="154" t="e">
        <f t="shared" si="388"/>
        <v>#REF!</v>
      </c>
      <c r="R1361" s="154" t="e">
        <f t="shared" si="388"/>
        <v>#REF!</v>
      </c>
      <c r="S1361" s="154" t="e">
        <f t="shared" si="388"/>
        <v>#REF!</v>
      </c>
    </row>
    <row r="1362" spans="2:19" s="47" customFormat="1" ht="30" customHeight="1">
      <c r="B1362" s="69" t="s">
        <v>148</v>
      </c>
      <c r="C1362" s="70" t="s">
        <v>113</v>
      </c>
      <c r="D1362" s="70" t="s">
        <v>113</v>
      </c>
      <c r="E1362" s="83" t="s">
        <v>182</v>
      </c>
      <c r="F1362" s="51"/>
      <c r="G1362" s="154" t="e">
        <f t="shared" ref="G1362:S1362" si="389">G1186+G1274</f>
        <v>#REF!</v>
      </c>
      <c r="H1362" s="154" t="e">
        <f t="shared" si="389"/>
        <v>#REF!</v>
      </c>
      <c r="I1362" s="154" t="e">
        <f t="shared" si="389"/>
        <v>#REF!</v>
      </c>
      <c r="J1362" s="154" t="e">
        <f t="shared" si="389"/>
        <v>#REF!</v>
      </c>
      <c r="K1362" s="154" t="e">
        <f t="shared" si="389"/>
        <v>#REF!</v>
      </c>
      <c r="L1362" s="154" t="e">
        <f t="shared" si="389"/>
        <v>#REF!</v>
      </c>
      <c r="M1362" s="154" t="e">
        <f t="shared" si="389"/>
        <v>#REF!</v>
      </c>
      <c r="N1362" s="154" t="e">
        <f t="shared" si="389"/>
        <v>#REF!</v>
      </c>
      <c r="O1362" s="154" t="e">
        <f t="shared" si="389"/>
        <v>#REF!</v>
      </c>
      <c r="P1362" s="154" t="e">
        <f t="shared" si="389"/>
        <v>#REF!</v>
      </c>
      <c r="Q1362" s="154" t="e">
        <f t="shared" si="389"/>
        <v>#REF!</v>
      </c>
      <c r="R1362" s="154" t="e">
        <f t="shared" si="389"/>
        <v>#REF!</v>
      </c>
      <c r="S1362" s="154" t="e">
        <f t="shared" si="389"/>
        <v>#REF!</v>
      </c>
    </row>
    <row r="1363" spans="2:19" s="47" customFormat="1" ht="30" customHeight="1">
      <c r="B1363" s="69" t="s">
        <v>149</v>
      </c>
      <c r="C1363" s="70" t="s">
        <v>113</v>
      </c>
      <c r="D1363" s="70" t="s">
        <v>113</v>
      </c>
      <c r="E1363" s="83" t="s">
        <v>182</v>
      </c>
      <c r="F1363" s="51"/>
      <c r="G1363" s="154" t="e">
        <f t="shared" ref="G1363:S1363" si="390">G1187+G1275</f>
        <v>#REF!</v>
      </c>
      <c r="H1363" s="154" t="e">
        <f t="shared" si="390"/>
        <v>#REF!</v>
      </c>
      <c r="I1363" s="154" t="e">
        <f t="shared" si="390"/>
        <v>#REF!</v>
      </c>
      <c r="J1363" s="154" t="e">
        <f t="shared" si="390"/>
        <v>#REF!</v>
      </c>
      <c r="K1363" s="154" t="e">
        <f t="shared" si="390"/>
        <v>#REF!</v>
      </c>
      <c r="L1363" s="154" t="e">
        <f t="shared" si="390"/>
        <v>#REF!</v>
      </c>
      <c r="M1363" s="154" t="e">
        <f t="shared" si="390"/>
        <v>#REF!</v>
      </c>
      <c r="N1363" s="154" t="e">
        <f t="shared" si="390"/>
        <v>#REF!</v>
      </c>
      <c r="O1363" s="154" t="e">
        <f t="shared" si="390"/>
        <v>#REF!</v>
      </c>
      <c r="P1363" s="154" t="e">
        <f t="shared" si="390"/>
        <v>#REF!</v>
      </c>
      <c r="Q1363" s="154" t="e">
        <f t="shared" si="390"/>
        <v>#REF!</v>
      </c>
      <c r="R1363" s="154" t="e">
        <f t="shared" si="390"/>
        <v>#REF!</v>
      </c>
      <c r="S1363" s="154" t="e">
        <f t="shared" si="390"/>
        <v>#REF!</v>
      </c>
    </row>
    <row r="1364" spans="2:19" s="47" customFormat="1" ht="30" customHeight="1">
      <c r="B1364" s="69" t="s">
        <v>150</v>
      </c>
      <c r="C1364" s="70" t="s">
        <v>113</v>
      </c>
      <c r="D1364" s="70" t="s">
        <v>113</v>
      </c>
      <c r="E1364" s="83" t="s">
        <v>182</v>
      </c>
      <c r="F1364" s="51"/>
      <c r="G1364" s="154" t="e">
        <f t="shared" ref="G1364:S1364" si="391">G1188+G1276</f>
        <v>#REF!</v>
      </c>
      <c r="H1364" s="154" t="e">
        <f t="shared" si="391"/>
        <v>#REF!</v>
      </c>
      <c r="I1364" s="154" t="e">
        <f t="shared" si="391"/>
        <v>#REF!</v>
      </c>
      <c r="J1364" s="154" t="e">
        <f t="shared" si="391"/>
        <v>#REF!</v>
      </c>
      <c r="K1364" s="154" t="e">
        <f t="shared" si="391"/>
        <v>#REF!</v>
      </c>
      <c r="L1364" s="154" t="e">
        <f t="shared" si="391"/>
        <v>#REF!</v>
      </c>
      <c r="M1364" s="154" t="e">
        <f t="shared" si="391"/>
        <v>#REF!</v>
      </c>
      <c r="N1364" s="154" t="e">
        <f t="shared" si="391"/>
        <v>#REF!</v>
      </c>
      <c r="O1364" s="154" t="e">
        <f t="shared" si="391"/>
        <v>#REF!</v>
      </c>
      <c r="P1364" s="154" t="e">
        <f t="shared" si="391"/>
        <v>#REF!</v>
      </c>
      <c r="Q1364" s="154" t="e">
        <f t="shared" si="391"/>
        <v>#REF!</v>
      </c>
      <c r="R1364" s="154" t="e">
        <f t="shared" si="391"/>
        <v>#REF!</v>
      </c>
      <c r="S1364" s="154" t="e">
        <f t="shared" si="391"/>
        <v>#REF!</v>
      </c>
    </row>
    <row r="1365" spans="2:19" s="47" customFormat="1" ht="30" customHeight="1">
      <c r="B1365" s="69" t="s">
        <v>151</v>
      </c>
      <c r="C1365" s="70" t="s">
        <v>113</v>
      </c>
      <c r="D1365" s="70" t="s">
        <v>113</v>
      </c>
      <c r="E1365" s="83" t="s">
        <v>181</v>
      </c>
      <c r="F1365" s="51"/>
      <c r="G1365" s="154" t="e">
        <f t="shared" ref="G1365:S1365" si="392">G1189+G1277</f>
        <v>#REF!</v>
      </c>
      <c r="H1365" s="154" t="e">
        <f t="shared" si="392"/>
        <v>#REF!</v>
      </c>
      <c r="I1365" s="154" t="e">
        <f t="shared" si="392"/>
        <v>#REF!</v>
      </c>
      <c r="J1365" s="154" t="e">
        <f t="shared" si="392"/>
        <v>#REF!</v>
      </c>
      <c r="K1365" s="154" t="e">
        <f t="shared" si="392"/>
        <v>#REF!</v>
      </c>
      <c r="L1365" s="154" t="e">
        <f t="shared" si="392"/>
        <v>#REF!</v>
      </c>
      <c r="M1365" s="154" t="e">
        <f t="shared" si="392"/>
        <v>#REF!</v>
      </c>
      <c r="N1365" s="154" t="e">
        <f t="shared" si="392"/>
        <v>#REF!</v>
      </c>
      <c r="O1365" s="154" t="e">
        <f t="shared" si="392"/>
        <v>#REF!</v>
      </c>
      <c r="P1365" s="154" t="e">
        <f t="shared" si="392"/>
        <v>#REF!</v>
      </c>
      <c r="Q1365" s="154" t="e">
        <f t="shared" si="392"/>
        <v>#REF!</v>
      </c>
      <c r="R1365" s="154" t="e">
        <f t="shared" si="392"/>
        <v>#REF!</v>
      </c>
      <c r="S1365" s="154" t="e">
        <f t="shared" si="392"/>
        <v>#REF!</v>
      </c>
    </row>
    <row r="1366" spans="2:19" s="47" customFormat="1" ht="30" customHeight="1">
      <c r="B1366" s="69" t="s">
        <v>152</v>
      </c>
      <c r="C1366" s="70" t="s">
        <v>113</v>
      </c>
      <c r="D1366" s="70" t="s">
        <v>113</v>
      </c>
      <c r="E1366" s="83" t="s">
        <v>182</v>
      </c>
      <c r="F1366" s="51"/>
      <c r="G1366" s="154" t="e">
        <f t="shared" ref="G1366:S1366" si="393">G1190+G1278</f>
        <v>#REF!</v>
      </c>
      <c r="H1366" s="154" t="e">
        <f t="shared" si="393"/>
        <v>#REF!</v>
      </c>
      <c r="I1366" s="154" t="e">
        <f t="shared" si="393"/>
        <v>#REF!</v>
      </c>
      <c r="J1366" s="154" t="e">
        <f t="shared" si="393"/>
        <v>#REF!</v>
      </c>
      <c r="K1366" s="154" t="e">
        <f t="shared" si="393"/>
        <v>#REF!</v>
      </c>
      <c r="L1366" s="154" t="e">
        <f t="shared" si="393"/>
        <v>#REF!</v>
      </c>
      <c r="M1366" s="154" t="e">
        <f t="shared" si="393"/>
        <v>#REF!</v>
      </c>
      <c r="N1366" s="154" t="e">
        <f t="shared" si="393"/>
        <v>#REF!</v>
      </c>
      <c r="O1366" s="154" t="e">
        <f t="shared" si="393"/>
        <v>#REF!</v>
      </c>
      <c r="P1366" s="154" t="e">
        <f t="shared" si="393"/>
        <v>#REF!</v>
      </c>
      <c r="Q1366" s="154" t="e">
        <f t="shared" si="393"/>
        <v>#REF!</v>
      </c>
      <c r="R1366" s="154" t="e">
        <f t="shared" si="393"/>
        <v>#REF!</v>
      </c>
      <c r="S1366" s="154" t="e">
        <f t="shared" si="393"/>
        <v>#REF!</v>
      </c>
    </row>
    <row r="1367" spans="2:19" s="47" customFormat="1" ht="30" customHeight="1">
      <c r="B1367" s="69" t="s">
        <v>153</v>
      </c>
      <c r="C1367" s="70" t="s">
        <v>113</v>
      </c>
      <c r="D1367" s="70" t="s">
        <v>113</v>
      </c>
      <c r="E1367" s="83" t="s">
        <v>182</v>
      </c>
      <c r="F1367" s="51"/>
      <c r="G1367" s="154" t="e">
        <f t="shared" ref="G1367:S1367" si="394">G1191+G1279</f>
        <v>#REF!</v>
      </c>
      <c r="H1367" s="154" t="e">
        <f t="shared" si="394"/>
        <v>#REF!</v>
      </c>
      <c r="I1367" s="154" t="e">
        <f t="shared" si="394"/>
        <v>#REF!</v>
      </c>
      <c r="J1367" s="154" t="e">
        <f t="shared" si="394"/>
        <v>#REF!</v>
      </c>
      <c r="K1367" s="154" t="e">
        <f t="shared" si="394"/>
        <v>#REF!</v>
      </c>
      <c r="L1367" s="154" t="e">
        <f t="shared" si="394"/>
        <v>#REF!</v>
      </c>
      <c r="M1367" s="154" t="e">
        <f t="shared" si="394"/>
        <v>#REF!</v>
      </c>
      <c r="N1367" s="154" t="e">
        <f t="shared" si="394"/>
        <v>#REF!</v>
      </c>
      <c r="O1367" s="154" t="e">
        <f t="shared" si="394"/>
        <v>#REF!</v>
      </c>
      <c r="P1367" s="154" t="e">
        <f t="shared" si="394"/>
        <v>#REF!</v>
      </c>
      <c r="Q1367" s="154" t="e">
        <f t="shared" si="394"/>
        <v>#REF!</v>
      </c>
      <c r="R1367" s="154" t="e">
        <f t="shared" si="394"/>
        <v>#REF!</v>
      </c>
      <c r="S1367" s="154" t="e">
        <f t="shared" si="394"/>
        <v>#REF!</v>
      </c>
    </row>
    <row r="1368" spans="2:19" s="47" customFormat="1" ht="30" customHeight="1">
      <c r="B1368" s="69" t="s">
        <v>125</v>
      </c>
      <c r="C1368" s="70" t="s">
        <v>114</v>
      </c>
      <c r="D1368" s="70" t="s">
        <v>114</v>
      </c>
      <c r="E1368" s="83" t="s">
        <v>184</v>
      </c>
      <c r="F1368" s="51"/>
      <c r="G1368" s="154" t="e">
        <f t="shared" ref="G1368:S1368" si="395">G1192+G1280</f>
        <v>#REF!</v>
      </c>
      <c r="H1368" s="154" t="e">
        <f t="shared" si="395"/>
        <v>#REF!</v>
      </c>
      <c r="I1368" s="154" t="e">
        <f t="shared" si="395"/>
        <v>#REF!</v>
      </c>
      <c r="J1368" s="154" t="e">
        <f t="shared" si="395"/>
        <v>#REF!</v>
      </c>
      <c r="K1368" s="154" t="e">
        <f t="shared" si="395"/>
        <v>#REF!</v>
      </c>
      <c r="L1368" s="154" t="e">
        <f t="shared" si="395"/>
        <v>#REF!</v>
      </c>
      <c r="M1368" s="154" t="e">
        <f t="shared" si="395"/>
        <v>#REF!</v>
      </c>
      <c r="N1368" s="154" t="e">
        <f t="shared" si="395"/>
        <v>#REF!</v>
      </c>
      <c r="O1368" s="154" t="e">
        <f t="shared" si="395"/>
        <v>#REF!</v>
      </c>
      <c r="P1368" s="154" t="e">
        <f t="shared" si="395"/>
        <v>#REF!</v>
      </c>
      <c r="Q1368" s="154" t="e">
        <f t="shared" si="395"/>
        <v>#REF!</v>
      </c>
      <c r="R1368" s="154" t="e">
        <f t="shared" si="395"/>
        <v>#REF!</v>
      </c>
      <c r="S1368" s="154" t="e">
        <f t="shared" si="395"/>
        <v>#REF!</v>
      </c>
    </row>
    <row r="1369" spans="2:19" s="47" customFormat="1" ht="30" customHeight="1">
      <c r="B1369" s="69" t="s">
        <v>154</v>
      </c>
      <c r="C1369" s="70" t="s">
        <v>114</v>
      </c>
      <c r="D1369" s="70" t="s">
        <v>114</v>
      </c>
      <c r="E1369" s="83" t="s">
        <v>183</v>
      </c>
      <c r="F1369" s="51"/>
      <c r="G1369" s="154" t="e">
        <f t="shared" ref="G1369:S1369" si="396">G1193+G1281</f>
        <v>#REF!</v>
      </c>
      <c r="H1369" s="154" t="e">
        <f t="shared" si="396"/>
        <v>#REF!</v>
      </c>
      <c r="I1369" s="154" t="e">
        <f t="shared" si="396"/>
        <v>#REF!</v>
      </c>
      <c r="J1369" s="154" t="e">
        <f t="shared" si="396"/>
        <v>#REF!</v>
      </c>
      <c r="K1369" s="154" t="e">
        <f t="shared" si="396"/>
        <v>#REF!</v>
      </c>
      <c r="L1369" s="154" t="e">
        <f t="shared" si="396"/>
        <v>#REF!</v>
      </c>
      <c r="M1369" s="154" t="e">
        <f t="shared" si="396"/>
        <v>#REF!</v>
      </c>
      <c r="N1369" s="154" t="e">
        <f t="shared" si="396"/>
        <v>#REF!</v>
      </c>
      <c r="O1369" s="154" t="e">
        <f t="shared" si="396"/>
        <v>#REF!</v>
      </c>
      <c r="P1369" s="154" t="e">
        <f t="shared" si="396"/>
        <v>#REF!</v>
      </c>
      <c r="Q1369" s="154" t="e">
        <f t="shared" si="396"/>
        <v>#REF!</v>
      </c>
      <c r="R1369" s="154" t="e">
        <f t="shared" si="396"/>
        <v>#REF!</v>
      </c>
      <c r="S1369" s="154" t="e">
        <f t="shared" si="396"/>
        <v>#REF!</v>
      </c>
    </row>
    <row r="1370" spans="2:19" s="47" customFormat="1" ht="30" customHeight="1">
      <c r="B1370" s="69" t="s">
        <v>143</v>
      </c>
      <c r="C1370" s="70" t="s">
        <v>114</v>
      </c>
      <c r="D1370" s="70" t="s">
        <v>114</v>
      </c>
      <c r="E1370" s="83" t="s">
        <v>184</v>
      </c>
      <c r="F1370" s="51"/>
      <c r="G1370" s="154" t="e">
        <f t="shared" ref="G1370:S1370" si="397">G1194+G1282</f>
        <v>#REF!</v>
      </c>
      <c r="H1370" s="154" t="e">
        <f t="shared" si="397"/>
        <v>#REF!</v>
      </c>
      <c r="I1370" s="154" t="e">
        <f t="shared" si="397"/>
        <v>#REF!</v>
      </c>
      <c r="J1370" s="154" t="e">
        <f t="shared" si="397"/>
        <v>#REF!</v>
      </c>
      <c r="K1370" s="154" t="e">
        <f t="shared" si="397"/>
        <v>#REF!</v>
      </c>
      <c r="L1370" s="154" t="e">
        <f t="shared" si="397"/>
        <v>#REF!</v>
      </c>
      <c r="M1370" s="154" t="e">
        <f t="shared" si="397"/>
        <v>#REF!</v>
      </c>
      <c r="N1370" s="154" t="e">
        <f t="shared" si="397"/>
        <v>#REF!</v>
      </c>
      <c r="O1370" s="154" t="e">
        <f t="shared" si="397"/>
        <v>#REF!</v>
      </c>
      <c r="P1370" s="154" t="e">
        <f t="shared" si="397"/>
        <v>#REF!</v>
      </c>
      <c r="Q1370" s="154" t="e">
        <f t="shared" si="397"/>
        <v>#REF!</v>
      </c>
      <c r="R1370" s="154" t="e">
        <f t="shared" si="397"/>
        <v>#REF!</v>
      </c>
      <c r="S1370" s="154" t="e">
        <f t="shared" si="397"/>
        <v>#REF!</v>
      </c>
    </row>
    <row r="1371" spans="2:19" s="47" customFormat="1" ht="30" customHeight="1">
      <c r="B1371" s="69" t="s">
        <v>155</v>
      </c>
      <c r="C1371" s="70" t="s">
        <v>114</v>
      </c>
      <c r="D1371" s="70" t="s">
        <v>114</v>
      </c>
      <c r="E1371" s="83" t="s">
        <v>184</v>
      </c>
      <c r="F1371" s="51"/>
      <c r="G1371" s="154" t="e">
        <f t="shared" ref="G1371:S1371" si="398">G1195+G1283</f>
        <v>#REF!</v>
      </c>
      <c r="H1371" s="154" t="e">
        <f t="shared" si="398"/>
        <v>#REF!</v>
      </c>
      <c r="I1371" s="154" t="e">
        <f t="shared" si="398"/>
        <v>#REF!</v>
      </c>
      <c r="J1371" s="154" t="e">
        <f t="shared" si="398"/>
        <v>#REF!</v>
      </c>
      <c r="K1371" s="154" t="e">
        <f t="shared" si="398"/>
        <v>#REF!</v>
      </c>
      <c r="L1371" s="154" t="e">
        <f t="shared" si="398"/>
        <v>#REF!</v>
      </c>
      <c r="M1371" s="154" t="e">
        <f t="shared" si="398"/>
        <v>#REF!</v>
      </c>
      <c r="N1371" s="154" t="e">
        <f t="shared" si="398"/>
        <v>#REF!</v>
      </c>
      <c r="O1371" s="154" t="e">
        <f>O1195+O1283</f>
        <v>#REF!</v>
      </c>
      <c r="P1371" s="154" t="e">
        <f t="shared" si="398"/>
        <v>#REF!</v>
      </c>
      <c r="Q1371" s="154" t="e">
        <f t="shared" si="398"/>
        <v>#REF!</v>
      </c>
      <c r="R1371" s="154" t="e">
        <f t="shared" si="398"/>
        <v>#REF!</v>
      </c>
      <c r="S1371" s="154" t="e">
        <f t="shared" si="398"/>
        <v>#REF!</v>
      </c>
    </row>
    <row r="1372" spans="2:19" s="47" customFormat="1" ht="30" customHeight="1">
      <c r="B1372" s="69" t="s">
        <v>156</v>
      </c>
      <c r="C1372" s="70" t="s">
        <v>114</v>
      </c>
      <c r="D1372" s="70" t="s">
        <v>114</v>
      </c>
      <c r="E1372" s="83" t="s">
        <v>185</v>
      </c>
      <c r="F1372" s="51"/>
      <c r="G1372" s="154" t="e">
        <f t="shared" ref="G1372:S1372" si="399">G1196+G1284</f>
        <v>#REF!</v>
      </c>
      <c r="H1372" s="154" t="e">
        <f t="shared" si="399"/>
        <v>#REF!</v>
      </c>
      <c r="I1372" s="154" t="e">
        <f t="shared" si="399"/>
        <v>#REF!</v>
      </c>
      <c r="J1372" s="154" t="e">
        <f t="shared" si="399"/>
        <v>#REF!</v>
      </c>
      <c r="K1372" s="154" t="e">
        <f t="shared" si="399"/>
        <v>#REF!</v>
      </c>
      <c r="L1372" s="154" t="e">
        <f t="shared" si="399"/>
        <v>#REF!</v>
      </c>
      <c r="M1372" s="154" t="e">
        <f t="shared" si="399"/>
        <v>#REF!</v>
      </c>
      <c r="N1372" s="154" t="e">
        <f t="shared" si="399"/>
        <v>#REF!</v>
      </c>
      <c r="O1372" s="154" t="e">
        <f>O1196+O1284</f>
        <v>#REF!</v>
      </c>
      <c r="P1372" s="154" t="e">
        <f t="shared" si="399"/>
        <v>#REF!</v>
      </c>
      <c r="Q1372" s="154" t="e">
        <f t="shared" si="399"/>
        <v>#REF!</v>
      </c>
      <c r="R1372" s="154" t="e">
        <f t="shared" si="399"/>
        <v>#REF!</v>
      </c>
      <c r="S1372" s="154" t="e">
        <f t="shared" si="399"/>
        <v>#REF!</v>
      </c>
    </row>
    <row r="1373" spans="2:19" s="47" customFormat="1" ht="30" customHeight="1">
      <c r="B1373" s="69" t="s">
        <v>157</v>
      </c>
      <c r="C1373" s="70" t="s">
        <v>114</v>
      </c>
      <c r="D1373" s="70" t="s">
        <v>114</v>
      </c>
      <c r="E1373" s="83" t="s">
        <v>185</v>
      </c>
      <c r="F1373" s="51"/>
      <c r="G1373" s="154" t="e">
        <f t="shared" ref="G1373:S1373" si="400">G1197+G1285</f>
        <v>#REF!</v>
      </c>
      <c r="H1373" s="154" t="e">
        <f t="shared" si="400"/>
        <v>#REF!</v>
      </c>
      <c r="I1373" s="154" t="e">
        <f t="shared" si="400"/>
        <v>#REF!</v>
      </c>
      <c r="J1373" s="154" t="e">
        <f t="shared" si="400"/>
        <v>#REF!</v>
      </c>
      <c r="K1373" s="154" t="e">
        <f t="shared" si="400"/>
        <v>#REF!</v>
      </c>
      <c r="L1373" s="154" t="e">
        <f t="shared" si="400"/>
        <v>#REF!</v>
      </c>
      <c r="M1373" s="154" t="e">
        <f t="shared" si="400"/>
        <v>#REF!</v>
      </c>
      <c r="N1373" s="154" t="e">
        <f t="shared" si="400"/>
        <v>#REF!</v>
      </c>
      <c r="O1373" s="154" t="e">
        <f t="shared" si="400"/>
        <v>#REF!</v>
      </c>
      <c r="P1373" s="154" t="e">
        <f t="shared" si="400"/>
        <v>#REF!</v>
      </c>
      <c r="Q1373" s="154" t="e">
        <f t="shared" si="400"/>
        <v>#REF!</v>
      </c>
      <c r="R1373" s="154" t="e">
        <f t="shared" si="400"/>
        <v>#REF!</v>
      </c>
      <c r="S1373" s="154" t="e">
        <f t="shared" si="400"/>
        <v>#REF!</v>
      </c>
    </row>
    <row r="1374" spans="2:19" s="47" customFormat="1" ht="30" customHeight="1">
      <c r="B1374" s="69" t="s">
        <v>158</v>
      </c>
      <c r="C1374" s="70" t="s">
        <v>114</v>
      </c>
      <c r="D1374" s="70" t="s">
        <v>114</v>
      </c>
      <c r="E1374" s="83" t="s">
        <v>183</v>
      </c>
      <c r="F1374" s="51"/>
      <c r="G1374" s="154" t="e">
        <f t="shared" ref="G1374:S1374" si="401">G1198+G1286</f>
        <v>#REF!</v>
      </c>
      <c r="H1374" s="154" t="e">
        <f t="shared" si="401"/>
        <v>#REF!</v>
      </c>
      <c r="I1374" s="154" t="e">
        <f t="shared" si="401"/>
        <v>#REF!</v>
      </c>
      <c r="J1374" s="154" t="e">
        <f t="shared" si="401"/>
        <v>#REF!</v>
      </c>
      <c r="K1374" s="154" t="e">
        <f t="shared" si="401"/>
        <v>#REF!</v>
      </c>
      <c r="L1374" s="154" t="e">
        <f t="shared" si="401"/>
        <v>#REF!</v>
      </c>
      <c r="M1374" s="154" t="e">
        <f t="shared" si="401"/>
        <v>#REF!</v>
      </c>
      <c r="N1374" s="154" t="e">
        <f t="shared" si="401"/>
        <v>#REF!</v>
      </c>
      <c r="O1374" s="154" t="e">
        <f t="shared" si="401"/>
        <v>#REF!</v>
      </c>
      <c r="P1374" s="154" t="e">
        <f t="shared" si="401"/>
        <v>#REF!</v>
      </c>
      <c r="Q1374" s="154" t="e">
        <f t="shared" si="401"/>
        <v>#REF!</v>
      </c>
      <c r="R1374" s="154" t="e">
        <f t="shared" si="401"/>
        <v>#REF!</v>
      </c>
      <c r="S1374" s="154" t="e">
        <f t="shared" si="401"/>
        <v>#REF!</v>
      </c>
    </row>
    <row r="1375" spans="2:19" s="47" customFormat="1" ht="30" customHeight="1">
      <c r="B1375" s="69" t="s">
        <v>159</v>
      </c>
      <c r="C1375" s="70" t="s">
        <v>114</v>
      </c>
      <c r="D1375" s="70" t="s">
        <v>114</v>
      </c>
      <c r="E1375" s="83" t="s">
        <v>185</v>
      </c>
      <c r="F1375" s="51"/>
      <c r="G1375" s="154" t="e">
        <f t="shared" ref="G1375:S1375" si="402">G1199+G1287</f>
        <v>#REF!</v>
      </c>
      <c r="H1375" s="154" t="e">
        <f t="shared" si="402"/>
        <v>#REF!</v>
      </c>
      <c r="I1375" s="154" t="e">
        <f t="shared" si="402"/>
        <v>#REF!</v>
      </c>
      <c r="J1375" s="154" t="e">
        <f t="shared" si="402"/>
        <v>#REF!</v>
      </c>
      <c r="K1375" s="154" t="e">
        <f t="shared" si="402"/>
        <v>#REF!</v>
      </c>
      <c r="L1375" s="154" t="e">
        <f t="shared" si="402"/>
        <v>#REF!</v>
      </c>
      <c r="M1375" s="154" t="e">
        <f t="shared" si="402"/>
        <v>#REF!</v>
      </c>
      <c r="N1375" s="154" t="e">
        <f t="shared" si="402"/>
        <v>#REF!</v>
      </c>
      <c r="O1375" s="154" t="e">
        <f t="shared" si="402"/>
        <v>#REF!</v>
      </c>
      <c r="P1375" s="154" t="e">
        <f t="shared" si="402"/>
        <v>#REF!</v>
      </c>
      <c r="Q1375" s="154" t="e">
        <f t="shared" si="402"/>
        <v>#REF!</v>
      </c>
      <c r="R1375" s="154" t="e">
        <f t="shared" si="402"/>
        <v>#REF!</v>
      </c>
      <c r="S1375" s="154" t="e">
        <f t="shared" si="402"/>
        <v>#REF!</v>
      </c>
    </row>
    <row r="1376" spans="2:19" s="47" customFormat="1" ht="30" customHeight="1">
      <c r="B1376" s="69" t="s">
        <v>160</v>
      </c>
      <c r="C1376" s="70" t="s">
        <v>114</v>
      </c>
      <c r="D1376" s="70" t="s">
        <v>114</v>
      </c>
      <c r="E1376" s="83" t="s">
        <v>185</v>
      </c>
      <c r="F1376" s="51"/>
      <c r="G1376" s="154" t="e">
        <f t="shared" ref="G1376:S1376" si="403">G1200+G1288</f>
        <v>#REF!</v>
      </c>
      <c r="H1376" s="154" t="e">
        <f t="shared" si="403"/>
        <v>#REF!</v>
      </c>
      <c r="I1376" s="154" t="e">
        <f t="shared" si="403"/>
        <v>#REF!</v>
      </c>
      <c r="J1376" s="154" t="e">
        <f t="shared" si="403"/>
        <v>#REF!</v>
      </c>
      <c r="K1376" s="154" t="e">
        <f t="shared" si="403"/>
        <v>#REF!</v>
      </c>
      <c r="L1376" s="154" t="e">
        <f t="shared" si="403"/>
        <v>#REF!</v>
      </c>
      <c r="M1376" s="154" t="e">
        <f t="shared" si="403"/>
        <v>#REF!</v>
      </c>
      <c r="N1376" s="154" t="e">
        <f t="shared" si="403"/>
        <v>#REF!</v>
      </c>
      <c r="O1376" s="154" t="e">
        <f t="shared" si="403"/>
        <v>#REF!</v>
      </c>
      <c r="P1376" s="154" t="e">
        <f t="shared" si="403"/>
        <v>#REF!</v>
      </c>
      <c r="Q1376" s="154" t="e">
        <f t="shared" si="403"/>
        <v>#REF!</v>
      </c>
      <c r="R1376" s="154" t="e">
        <f t="shared" si="403"/>
        <v>#REF!</v>
      </c>
      <c r="S1376" s="154" t="e">
        <f t="shared" si="403"/>
        <v>#REF!</v>
      </c>
    </row>
    <row r="1377" spans="2:19" s="47" customFormat="1" ht="30" customHeight="1">
      <c r="B1377" s="69" t="s">
        <v>161</v>
      </c>
      <c r="C1377" s="70" t="s">
        <v>114</v>
      </c>
      <c r="D1377" s="70" t="s">
        <v>114</v>
      </c>
      <c r="E1377" s="83" t="s">
        <v>184</v>
      </c>
      <c r="F1377" s="51"/>
      <c r="G1377" s="154" t="e">
        <f t="shared" ref="G1377:S1377" si="404">G1201+G1289</f>
        <v>#REF!</v>
      </c>
      <c r="H1377" s="154" t="e">
        <f t="shared" si="404"/>
        <v>#REF!</v>
      </c>
      <c r="I1377" s="154" t="e">
        <f t="shared" si="404"/>
        <v>#REF!</v>
      </c>
      <c r="J1377" s="154" t="e">
        <f t="shared" si="404"/>
        <v>#REF!</v>
      </c>
      <c r="K1377" s="154" t="e">
        <f t="shared" si="404"/>
        <v>#REF!</v>
      </c>
      <c r="L1377" s="154" t="e">
        <f t="shared" si="404"/>
        <v>#REF!</v>
      </c>
      <c r="M1377" s="154" t="e">
        <f t="shared" si="404"/>
        <v>#REF!</v>
      </c>
      <c r="N1377" s="154" t="e">
        <f t="shared" si="404"/>
        <v>#REF!</v>
      </c>
      <c r="O1377" s="154" t="e">
        <f>O1201+O1289</f>
        <v>#REF!</v>
      </c>
      <c r="P1377" s="154" t="e">
        <f t="shared" si="404"/>
        <v>#REF!</v>
      </c>
      <c r="Q1377" s="154" t="e">
        <f t="shared" si="404"/>
        <v>#REF!</v>
      </c>
      <c r="R1377" s="154" t="e">
        <f t="shared" si="404"/>
        <v>#REF!</v>
      </c>
      <c r="S1377" s="154" t="e">
        <f t="shared" si="404"/>
        <v>#REF!</v>
      </c>
    </row>
    <row r="1378" spans="2:19" s="47" customFormat="1" ht="30" customHeight="1">
      <c r="B1378" s="69" t="s">
        <v>162</v>
      </c>
      <c r="C1378" s="70" t="s">
        <v>114</v>
      </c>
      <c r="D1378" s="70" t="s">
        <v>114</v>
      </c>
      <c r="E1378" s="83" t="s">
        <v>185</v>
      </c>
      <c r="F1378" s="51"/>
      <c r="G1378" s="154" t="e">
        <f t="shared" ref="G1378:S1378" si="405">G1202+G1290</f>
        <v>#REF!</v>
      </c>
      <c r="H1378" s="154" t="e">
        <f t="shared" si="405"/>
        <v>#REF!</v>
      </c>
      <c r="I1378" s="154" t="e">
        <f t="shared" si="405"/>
        <v>#REF!</v>
      </c>
      <c r="J1378" s="154" t="e">
        <f t="shared" si="405"/>
        <v>#REF!</v>
      </c>
      <c r="K1378" s="154" t="e">
        <f t="shared" si="405"/>
        <v>#REF!</v>
      </c>
      <c r="L1378" s="154" t="e">
        <f t="shared" si="405"/>
        <v>#REF!</v>
      </c>
      <c r="M1378" s="154" t="e">
        <f t="shared" si="405"/>
        <v>#REF!</v>
      </c>
      <c r="N1378" s="154" t="e">
        <f t="shared" si="405"/>
        <v>#REF!</v>
      </c>
      <c r="O1378" s="154" t="e">
        <f t="shared" si="405"/>
        <v>#REF!</v>
      </c>
      <c r="P1378" s="154" t="e">
        <f t="shared" si="405"/>
        <v>#REF!</v>
      </c>
      <c r="Q1378" s="154" t="e">
        <f t="shared" si="405"/>
        <v>#REF!</v>
      </c>
      <c r="R1378" s="154" t="e">
        <f t="shared" si="405"/>
        <v>#REF!</v>
      </c>
      <c r="S1378" s="154" t="e">
        <f t="shared" si="405"/>
        <v>#REF!</v>
      </c>
    </row>
    <row r="1379" spans="2:19" s="10" customFormat="1" ht="30" customHeight="1">
      <c r="B1379" s="1374" t="s">
        <v>81</v>
      </c>
      <c r="C1379" s="1374"/>
      <c r="D1379" s="1374"/>
      <c r="E1379" s="1374"/>
      <c r="F1379" s="1374"/>
      <c r="G1379" s="155" t="e">
        <f>SUM(G1328:G1378)</f>
        <v>#REF!</v>
      </c>
      <c r="H1379" s="155" t="e">
        <f t="shared" ref="H1379:S1379" si="406">SUM(H1328:H1378)</f>
        <v>#REF!</v>
      </c>
      <c r="I1379" s="155" t="e">
        <f t="shared" si="406"/>
        <v>#REF!</v>
      </c>
      <c r="J1379" s="155" t="e">
        <f t="shared" si="406"/>
        <v>#REF!</v>
      </c>
      <c r="K1379" s="155" t="e">
        <f t="shared" si="406"/>
        <v>#REF!</v>
      </c>
      <c r="L1379" s="155" t="e">
        <f t="shared" si="406"/>
        <v>#REF!</v>
      </c>
      <c r="M1379" s="155" t="e">
        <f t="shared" si="406"/>
        <v>#REF!</v>
      </c>
      <c r="N1379" s="155" t="e">
        <f t="shared" si="406"/>
        <v>#REF!</v>
      </c>
      <c r="O1379" s="155" t="e">
        <f t="shared" si="406"/>
        <v>#REF!</v>
      </c>
      <c r="P1379" s="155" t="e">
        <f t="shared" si="406"/>
        <v>#REF!</v>
      </c>
      <c r="Q1379" s="155" t="e">
        <f t="shared" si="406"/>
        <v>#REF!</v>
      </c>
      <c r="R1379" s="155" t="e">
        <f t="shared" si="406"/>
        <v>#REF!</v>
      </c>
      <c r="S1379" s="155" t="e">
        <f t="shared" si="406"/>
        <v>#REF!</v>
      </c>
    </row>
    <row r="1380" spans="2:19" s="9" customFormat="1" ht="30" customHeight="1">
      <c r="B1380" s="77"/>
      <c r="C1380" s="36"/>
      <c r="D1380" s="36"/>
      <c r="E1380" s="36"/>
      <c r="F1380" s="36"/>
      <c r="G1380" s="93"/>
      <c r="H1380" s="93"/>
      <c r="I1380" s="93"/>
      <c r="J1380" s="93"/>
      <c r="K1380" s="93"/>
      <c r="L1380" s="93"/>
      <c r="M1380" s="93"/>
      <c r="N1380" s="93"/>
      <c r="O1380" s="93"/>
      <c r="P1380" s="93"/>
      <c r="Q1380" s="93"/>
      <c r="R1380" s="93"/>
      <c r="S1380" s="93"/>
    </row>
    <row r="1381" spans="2:19" ht="30" customHeight="1">
      <c r="B1381" s="5" t="s">
        <v>205</v>
      </c>
    </row>
    <row r="1382" spans="2:19" ht="9.9499999999999993" customHeight="1">
      <c r="B1382" s="76"/>
    </row>
    <row r="1383" spans="2:19" s="8" customFormat="1" ht="30" customHeight="1">
      <c r="B1383" s="48" t="s">
        <v>170</v>
      </c>
      <c r="C1383" s="17" t="s">
        <v>105</v>
      </c>
      <c r="D1383" s="7" t="s">
        <v>3</v>
      </c>
      <c r="E1383" s="7" t="s">
        <v>4</v>
      </c>
      <c r="F1383" s="7" t="s">
        <v>5</v>
      </c>
      <c r="G1383" s="7" t="s">
        <v>7</v>
      </c>
      <c r="H1383" s="7" t="s">
        <v>8</v>
      </c>
      <c r="I1383" s="7" t="s">
        <v>9</v>
      </c>
      <c r="J1383" s="7" t="s">
        <v>10</v>
      </c>
      <c r="K1383" s="7" t="s">
        <v>11</v>
      </c>
      <c r="L1383" s="7" t="s">
        <v>12</v>
      </c>
      <c r="M1383" s="7" t="s">
        <v>13</v>
      </c>
      <c r="N1383" s="7" t="s">
        <v>14</v>
      </c>
      <c r="O1383" s="7" t="s">
        <v>15</v>
      </c>
      <c r="P1383" s="7" t="s">
        <v>16</v>
      </c>
      <c r="Q1383" s="7" t="s">
        <v>17</v>
      </c>
      <c r="R1383" s="7" t="s">
        <v>18</v>
      </c>
      <c r="S1383" s="7" t="s">
        <v>19</v>
      </c>
    </row>
    <row r="1384" spans="2:19" s="47" customFormat="1" ht="30" customHeight="1">
      <c r="B1384" s="69" t="s">
        <v>171</v>
      </c>
      <c r="C1384" s="70" t="s">
        <v>110</v>
      </c>
      <c r="D1384" s="51"/>
      <c r="E1384" s="51"/>
      <c r="F1384" s="51"/>
      <c r="G1384" s="154" t="e">
        <f>SUMIF($E$1327:$E$1378,$B1384,G$1327:G$1378)</f>
        <v>#REF!</v>
      </c>
      <c r="H1384" s="154" t="e">
        <f t="shared" ref="H1384:S1384" si="407">SUMIF($E$1327:$E$1378,$B1384,H$1327:H$1378)</f>
        <v>#REF!</v>
      </c>
      <c r="I1384" s="154" t="e">
        <f t="shared" si="407"/>
        <v>#REF!</v>
      </c>
      <c r="J1384" s="154" t="e">
        <f t="shared" si="407"/>
        <v>#REF!</v>
      </c>
      <c r="K1384" s="154" t="e">
        <f t="shared" si="407"/>
        <v>#REF!</v>
      </c>
      <c r="L1384" s="154" t="e">
        <f t="shared" si="407"/>
        <v>#REF!</v>
      </c>
      <c r="M1384" s="154" t="e">
        <f t="shared" si="407"/>
        <v>#REF!</v>
      </c>
      <c r="N1384" s="154" t="e">
        <f t="shared" si="407"/>
        <v>#REF!</v>
      </c>
      <c r="O1384" s="154" t="e">
        <f>SUMIF($E$1327:$E$1378,$B1384,O$1327:O$1378)</f>
        <v>#REF!</v>
      </c>
      <c r="P1384" s="154" t="e">
        <f t="shared" si="407"/>
        <v>#REF!</v>
      </c>
      <c r="Q1384" s="154" t="e">
        <f t="shared" si="407"/>
        <v>#REF!</v>
      </c>
      <c r="R1384" s="154" t="e">
        <f t="shared" si="407"/>
        <v>#REF!</v>
      </c>
      <c r="S1384" s="154" t="e">
        <f t="shared" si="407"/>
        <v>#REF!</v>
      </c>
    </row>
    <row r="1385" spans="2:19" s="47" customFormat="1" ht="30" customHeight="1">
      <c r="B1385" s="69" t="s">
        <v>172</v>
      </c>
      <c r="C1385" s="70" t="s">
        <v>110</v>
      </c>
      <c r="D1385" s="51"/>
      <c r="E1385" s="51"/>
      <c r="F1385" s="51"/>
      <c r="G1385" s="154" t="e">
        <f t="shared" ref="G1385:S1399" si="408">SUMIF($E$1327:$E$1378,$B1385,G$1327:G$1378)</f>
        <v>#REF!</v>
      </c>
      <c r="H1385" s="154" t="e">
        <f t="shared" si="408"/>
        <v>#REF!</v>
      </c>
      <c r="I1385" s="154" t="e">
        <f t="shared" si="408"/>
        <v>#REF!</v>
      </c>
      <c r="J1385" s="154" t="e">
        <f t="shared" si="408"/>
        <v>#REF!</v>
      </c>
      <c r="K1385" s="154" t="e">
        <f t="shared" si="408"/>
        <v>#REF!</v>
      </c>
      <c r="L1385" s="154" t="e">
        <f t="shared" si="408"/>
        <v>#REF!</v>
      </c>
      <c r="M1385" s="154" t="e">
        <f t="shared" si="408"/>
        <v>#REF!</v>
      </c>
      <c r="N1385" s="154" t="e">
        <f t="shared" si="408"/>
        <v>#REF!</v>
      </c>
      <c r="O1385" s="154" t="e">
        <f t="shared" si="408"/>
        <v>#REF!</v>
      </c>
      <c r="P1385" s="154" t="e">
        <f t="shared" si="408"/>
        <v>#REF!</v>
      </c>
      <c r="Q1385" s="154" t="e">
        <f t="shared" si="408"/>
        <v>#REF!</v>
      </c>
      <c r="R1385" s="154" t="e">
        <f t="shared" si="408"/>
        <v>#REF!</v>
      </c>
      <c r="S1385" s="154" t="e">
        <f t="shared" si="408"/>
        <v>#REF!</v>
      </c>
    </row>
    <row r="1386" spans="2:19" s="47" customFormat="1" ht="30" customHeight="1">
      <c r="B1386" s="69" t="s">
        <v>174</v>
      </c>
      <c r="C1386" s="70" t="s">
        <v>110</v>
      </c>
      <c r="D1386" s="51"/>
      <c r="E1386" s="51"/>
      <c r="F1386" s="51"/>
      <c r="G1386" s="154" t="e">
        <f t="shared" si="408"/>
        <v>#REF!</v>
      </c>
      <c r="H1386" s="154" t="e">
        <f t="shared" si="408"/>
        <v>#REF!</v>
      </c>
      <c r="I1386" s="154" t="e">
        <f t="shared" si="408"/>
        <v>#REF!</v>
      </c>
      <c r="J1386" s="154" t="e">
        <f t="shared" si="408"/>
        <v>#REF!</v>
      </c>
      <c r="K1386" s="154" t="e">
        <f t="shared" si="408"/>
        <v>#REF!</v>
      </c>
      <c r="L1386" s="154" t="e">
        <f t="shared" si="408"/>
        <v>#REF!</v>
      </c>
      <c r="M1386" s="154" t="e">
        <f t="shared" si="408"/>
        <v>#REF!</v>
      </c>
      <c r="N1386" s="154" t="e">
        <f t="shared" si="408"/>
        <v>#REF!</v>
      </c>
      <c r="O1386" s="154" t="e">
        <f t="shared" si="408"/>
        <v>#REF!</v>
      </c>
      <c r="P1386" s="154" t="e">
        <f t="shared" si="408"/>
        <v>#REF!</v>
      </c>
      <c r="Q1386" s="154" t="e">
        <f t="shared" si="408"/>
        <v>#REF!</v>
      </c>
      <c r="R1386" s="154" t="e">
        <f t="shared" si="408"/>
        <v>#REF!</v>
      </c>
      <c r="S1386" s="154" t="e">
        <f t="shared" si="408"/>
        <v>#REF!</v>
      </c>
    </row>
    <row r="1387" spans="2:19" s="47" customFormat="1" ht="30" customHeight="1">
      <c r="B1387" s="69" t="s">
        <v>173</v>
      </c>
      <c r="C1387" s="70" t="s">
        <v>110</v>
      </c>
      <c r="D1387" s="51"/>
      <c r="E1387" s="51"/>
      <c r="F1387" s="51"/>
      <c r="G1387" s="154" t="e">
        <f t="shared" si="408"/>
        <v>#REF!</v>
      </c>
      <c r="H1387" s="154" t="e">
        <f t="shared" si="408"/>
        <v>#REF!</v>
      </c>
      <c r="I1387" s="154" t="e">
        <f t="shared" si="408"/>
        <v>#REF!</v>
      </c>
      <c r="J1387" s="154" t="e">
        <f t="shared" si="408"/>
        <v>#REF!</v>
      </c>
      <c r="K1387" s="154" t="e">
        <f t="shared" si="408"/>
        <v>#REF!</v>
      </c>
      <c r="L1387" s="154" t="e">
        <f t="shared" si="408"/>
        <v>#REF!</v>
      </c>
      <c r="M1387" s="154" t="e">
        <f t="shared" si="408"/>
        <v>#REF!</v>
      </c>
      <c r="N1387" s="154" t="e">
        <f t="shared" si="408"/>
        <v>#REF!</v>
      </c>
      <c r="O1387" s="154" t="e">
        <f t="shared" si="408"/>
        <v>#REF!</v>
      </c>
      <c r="P1387" s="154" t="e">
        <f t="shared" si="408"/>
        <v>#REF!</v>
      </c>
      <c r="Q1387" s="154" t="e">
        <f t="shared" si="408"/>
        <v>#REF!</v>
      </c>
      <c r="R1387" s="154" t="e">
        <f t="shared" si="408"/>
        <v>#REF!</v>
      </c>
      <c r="S1387" s="154" t="e">
        <f t="shared" si="408"/>
        <v>#REF!</v>
      </c>
    </row>
    <row r="1388" spans="2:19" s="47" customFormat="1" ht="30" customHeight="1">
      <c r="B1388" s="69" t="s">
        <v>178</v>
      </c>
      <c r="C1388" s="70" t="s">
        <v>110</v>
      </c>
      <c r="D1388" s="51"/>
      <c r="E1388" s="51"/>
      <c r="F1388" s="51"/>
      <c r="G1388" s="154" t="e">
        <f t="shared" si="408"/>
        <v>#REF!</v>
      </c>
      <c r="H1388" s="154" t="e">
        <f t="shared" si="408"/>
        <v>#REF!</v>
      </c>
      <c r="I1388" s="154" t="e">
        <f t="shared" si="408"/>
        <v>#REF!</v>
      </c>
      <c r="J1388" s="154" t="e">
        <f t="shared" si="408"/>
        <v>#REF!</v>
      </c>
      <c r="K1388" s="154" t="e">
        <f t="shared" si="408"/>
        <v>#REF!</v>
      </c>
      <c r="L1388" s="154" t="e">
        <f t="shared" si="408"/>
        <v>#REF!</v>
      </c>
      <c r="M1388" s="154" t="e">
        <f t="shared" si="408"/>
        <v>#REF!</v>
      </c>
      <c r="N1388" s="154" t="e">
        <f t="shared" si="408"/>
        <v>#REF!</v>
      </c>
      <c r="O1388" s="154" t="e">
        <f t="shared" si="408"/>
        <v>#REF!</v>
      </c>
      <c r="P1388" s="154" t="e">
        <f t="shared" si="408"/>
        <v>#REF!</v>
      </c>
      <c r="Q1388" s="154" t="e">
        <f t="shared" si="408"/>
        <v>#REF!</v>
      </c>
      <c r="R1388" s="154" t="e">
        <f t="shared" si="408"/>
        <v>#REF!</v>
      </c>
      <c r="S1388" s="154" t="e">
        <f t="shared" si="408"/>
        <v>#REF!</v>
      </c>
    </row>
    <row r="1389" spans="2:19" s="47" customFormat="1" ht="30" customHeight="1">
      <c r="B1389" s="69" t="s">
        <v>176</v>
      </c>
      <c r="C1389" s="70" t="s">
        <v>110</v>
      </c>
      <c r="D1389" s="51"/>
      <c r="E1389" s="51"/>
      <c r="F1389" s="51"/>
      <c r="G1389" s="154" t="e">
        <f t="shared" si="408"/>
        <v>#REF!</v>
      </c>
      <c r="H1389" s="154" t="e">
        <f t="shared" si="408"/>
        <v>#REF!</v>
      </c>
      <c r="I1389" s="154" t="e">
        <f t="shared" si="408"/>
        <v>#REF!</v>
      </c>
      <c r="J1389" s="154" t="e">
        <f t="shared" si="408"/>
        <v>#REF!</v>
      </c>
      <c r="K1389" s="154" t="e">
        <f t="shared" si="408"/>
        <v>#REF!</v>
      </c>
      <c r="L1389" s="154" t="e">
        <f t="shared" si="408"/>
        <v>#REF!</v>
      </c>
      <c r="M1389" s="154" t="e">
        <f t="shared" si="408"/>
        <v>#REF!</v>
      </c>
      <c r="N1389" s="154" t="e">
        <f t="shared" si="408"/>
        <v>#REF!</v>
      </c>
      <c r="O1389" s="154" t="e">
        <f t="shared" si="408"/>
        <v>#REF!</v>
      </c>
      <c r="P1389" s="154" t="e">
        <f t="shared" si="408"/>
        <v>#REF!</v>
      </c>
      <c r="Q1389" s="154" t="e">
        <f t="shared" si="408"/>
        <v>#REF!</v>
      </c>
      <c r="R1389" s="154" t="e">
        <f t="shared" si="408"/>
        <v>#REF!</v>
      </c>
      <c r="S1389" s="154" t="e">
        <f t="shared" si="408"/>
        <v>#REF!</v>
      </c>
    </row>
    <row r="1390" spans="2:19" s="47" customFormat="1" ht="30" customHeight="1">
      <c r="B1390" s="69" t="s">
        <v>175</v>
      </c>
      <c r="C1390" s="70" t="s">
        <v>110</v>
      </c>
      <c r="D1390" s="51"/>
      <c r="E1390" s="51"/>
      <c r="F1390" s="51"/>
      <c r="G1390" s="154" t="e">
        <f t="shared" si="408"/>
        <v>#REF!</v>
      </c>
      <c r="H1390" s="154" t="e">
        <f t="shared" si="408"/>
        <v>#REF!</v>
      </c>
      <c r="I1390" s="154" t="e">
        <f t="shared" si="408"/>
        <v>#REF!</v>
      </c>
      <c r="J1390" s="154" t="e">
        <f t="shared" si="408"/>
        <v>#REF!</v>
      </c>
      <c r="K1390" s="154" t="e">
        <f t="shared" si="408"/>
        <v>#REF!</v>
      </c>
      <c r="L1390" s="154" t="e">
        <f t="shared" si="408"/>
        <v>#REF!</v>
      </c>
      <c r="M1390" s="154" t="e">
        <f t="shared" si="408"/>
        <v>#REF!</v>
      </c>
      <c r="N1390" s="154" t="e">
        <f t="shared" si="408"/>
        <v>#REF!</v>
      </c>
      <c r="O1390" s="154" t="e">
        <f t="shared" si="408"/>
        <v>#REF!</v>
      </c>
      <c r="P1390" s="154" t="e">
        <f t="shared" si="408"/>
        <v>#REF!</v>
      </c>
      <c r="Q1390" s="154" t="e">
        <f t="shared" si="408"/>
        <v>#REF!</v>
      </c>
      <c r="R1390" s="154" t="e">
        <f t="shared" si="408"/>
        <v>#REF!</v>
      </c>
      <c r="S1390" s="154" t="e">
        <f t="shared" si="408"/>
        <v>#REF!</v>
      </c>
    </row>
    <row r="1391" spans="2:19" s="47" customFormat="1" ht="30" customHeight="1">
      <c r="B1391" s="69" t="s">
        <v>177</v>
      </c>
      <c r="C1391" s="70" t="s">
        <v>110</v>
      </c>
      <c r="D1391" s="51"/>
      <c r="E1391" s="51"/>
      <c r="F1391" s="51"/>
      <c r="G1391" s="154" t="e">
        <f t="shared" si="408"/>
        <v>#REF!</v>
      </c>
      <c r="H1391" s="154" t="e">
        <f t="shared" si="408"/>
        <v>#REF!</v>
      </c>
      <c r="I1391" s="154" t="e">
        <f t="shared" si="408"/>
        <v>#REF!</v>
      </c>
      <c r="J1391" s="154" t="e">
        <f t="shared" si="408"/>
        <v>#REF!</v>
      </c>
      <c r="K1391" s="154" t="e">
        <f t="shared" si="408"/>
        <v>#REF!</v>
      </c>
      <c r="L1391" s="154" t="e">
        <f t="shared" si="408"/>
        <v>#REF!</v>
      </c>
      <c r="M1391" s="154" t="e">
        <f t="shared" si="408"/>
        <v>#REF!</v>
      </c>
      <c r="N1391" s="154" t="e">
        <f t="shared" si="408"/>
        <v>#REF!</v>
      </c>
      <c r="O1391" s="154" t="e">
        <f t="shared" si="408"/>
        <v>#REF!</v>
      </c>
      <c r="P1391" s="154" t="e">
        <f t="shared" si="408"/>
        <v>#REF!</v>
      </c>
      <c r="Q1391" s="154" t="e">
        <f t="shared" si="408"/>
        <v>#REF!</v>
      </c>
      <c r="R1391" s="154" t="e">
        <f t="shared" si="408"/>
        <v>#REF!</v>
      </c>
      <c r="S1391" s="154" t="e">
        <f t="shared" si="408"/>
        <v>#REF!</v>
      </c>
    </row>
    <row r="1392" spans="2:19" s="47" customFormat="1" ht="30" customHeight="1">
      <c r="B1392" s="69" t="s">
        <v>186</v>
      </c>
      <c r="C1392" s="70" t="s">
        <v>115</v>
      </c>
      <c r="D1392" s="51"/>
      <c r="E1392" s="51"/>
      <c r="F1392" s="51"/>
      <c r="G1392" s="154" t="e">
        <f t="shared" si="408"/>
        <v>#REF!</v>
      </c>
      <c r="H1392" s="154" t="e">
        <f t="shared" si="408"/>
        <v>#REF!</v>
      </c>
      <c r="I1392" s="154" t="e">
        <f t="shared" si="408"/>
        <v>#REF!</v>
      </c>
      <c r="J1392" s="154" t="e">
        <f t="shared" si="408"/>
        <v>#REF!</v>
      </c>
      <c r="K1392" s="154" t="e">
        <f t="shared" si="408"/>
        <v>#REF!</v>
      </c>
      <c r="L1392" s="154" t="e">
        <f t="shared" si="408"/>
        <v>#REF!</v>
      </c>
      <c r="M1392" s="154" t="e">
        <f t="shared" si="408"/>
        <v>#REF!</v>
      </c>
      <c r="N1392" s="154" t="e">
        <f t="shared" si="408"/>
        <v>#REF!</v>
      </c>
      <c r="O1392" s="154" t="e">
        <f t="shared" si="408"/>
        <v>#REF!</v>
      </c>
      <c r="P1392" s="154" t="e">
        <f t="shared" si="408"/>
        <v>#REF!</v>
      </c>
      <c r="Q1392" s="154" t="e">
        <f t="shared" si="408"/>
        <v>#REF!</v>
      </c>
      <c r="R1392" s="154" t="e">
        <f t="shared" si="408"/>
        <v>#REF!</v>
      </c>
      <c r="S1392" s="154" t="e">
        <f t="shared" si="408"/>
        <v>#REF!</v>
      </c>
    </row>
    <row r="1393" spans="2:19" s="47" customFormat="1" ht="30" customHeight="1">
      <c r="B1393" s="69" t="s">
        <v>179</v>
      </c>
      <c r="C1393" s="70" t="s">
        <v>115</v>
      </c>
      <c r="D1393" s="51"/>
      <c r="E1393" s="51"/>
      <c r="F1393" s="51"/>
      <c r="G1393" s="154" t="e">
        <f t="shared" si="408"/>
        <v>#REF!</v>
      </c>
      <c r="H1393" s="154" t="e">
        <f t="shared" si="408"/>
        <v>#REF!</v>
      </c>
      <c r="I1393" s="154" t="e">
        <f t="shared" si="408"/>
        <v>#REF!</v>
      </c>
      <c r="J1393" s="154" t="e">
        <f t="shared" si="408"/>
        <v>#REF!</v>
      </c>
      <c r="K1393" s="154" t="e">
        <f t="shared" si="408"/>
        <v>#REF!</v>
      </c>
      <c r="L1393" s="154" t="e">
        <f t="shared" si="408"/>
        <v>#REF!</v>
      </c>
      <c r="M1393" s="154" t="e">
        <f t="shared" si="408"/>
        <v>#REF!</v>
      </c>
      <c r="N1393" s="154" t="e">
        <f t="shared" si="408"/>
        <v>#REF!</v>
      </c>
      <c r="O1393" s="154" t="e">
        <f t="shared" si="408"/>
        <v>#REF!</v>
      </c>
      <c r="P1393" s="154" t="e">
        <f t="shared" si="408"/>
        <v>#REF!</v>
      </c>
      <c r="Q1393" s="154" t="e">
        <f t="shared" si="408"/>
        <v>#REF!</v>
      </c>
      <c r="R1393" s="154" t="e">
        <f t="shared" si="408"/>
        <v>#REF!</v>
      </c>
      <c r="S1393" s="154" t="e">
        <f t="shared" si="408"/>
        <v>#REF!</v>
      </c>
    </row>
    <row r="1394" spans="2:19" s="47" customFormat="1" ht="30" customHeight="1">
      <c r="B1394" s="69" t="s">
        <v>180</v>
      </c>
      <c r="C1394" s="70" t="s">
        <v>115</v>
      </c>
      <c r="D1394" s="51"/>
      <c r="E1394" s="51"/>
      <c r="F1394" s="51"/>
      <c r="G1394" s="154" t="e">
        <f t="shared" si="408"/>
        <v>#REF!</v>
      </c>
      <c r="H1394" s="154" t="e">
        <f t="shared" si="408"/>
        <v>#REF!</v>
      </c>
      <c r="I1394" s="154" t="e">
        <f t="shared" si="408"/>
        <v>#REF!</v>
      </c>
      <c r="J1394" s="154" t="e">
        <f t="shared" si="408"/>
        <v>#REF!</v>
      </c>
      <c r="K1394" s="154" t="e">
        <f t="shared" si="408"/>
        <v>#REF!</v>
      </c>
      <c r="L1394" s="154" t="e">
        <f t="shared" si="408"/>
        <v>#REF!</v>
      </c>
      <c r="M1394" s="154" t="e">
        <f t="shared" si="408"/>
        <v>#REF!</v>
      </c>
      <c r="N1394" s="154" t="e">
        <f t="shared" si="408"/>
        <v>#REF!</v>
      </c>
      <c r="O1394" s="154" t="e">
        <f t="shared" si="408"/>
        <v>#REF!</v>
      </c>
      <c r="P1394" s="154" t="e">
        <f t="shared" si="408"/>
        <v>#REF!</v>
      </c>
      <c r="Q1394" s="154" t="e">
        <f t="shared" si="408"/>
        <v>#REF!</v>
      </c>
      <c r="R1394" s="154" t="e">
        <f t="shared" si="408"/>
        <v>#REF!</v>
      </c>
      <c r="S1394" s="154" t="e">
        <f t="shared" si="408"/>
        <v>#REF!</v>
      </c>
    </row>
    <row r="1395" spans="2:19" s="47" customFormat="1" ht="30" customHeight="1">
      <c r="B1395" s="69" t="s">
        <v>181</v>
      </c>
      <c r="C1395" s="70" t="s">
        <v>113</v>
      </c>
      <c r="D1395" s="51"/>
      <c r="E1395" s="51"/>
      <c r="F1395" s="51"/>
      <c r="G1395" s="154" t="e">
        <f t="shared" si="408"/>
        <v>#REF!</v>
      </c>
      <c r="H1395" s="154" t="e">
        <f t="shared" si="408"/>
        <v>#REF!</v>
      </c>
      <c r="I1395" s="154" t="e">
        <f t="shared" si="408"/>
        <v>#REF!</v>
      </c>
      <c r="J1395" s="154" t="e">
        <f t="shared" si="408"/>
        <v>#REF!</v>
      </c>
      <c r="K1395" s="154" t="e">
        <f t="shared" si="408"/>
        <v>#REF!</v>
      </c>
      <c r="L1395" s="154" t="e">
        <f t="shared" si="408"/>
        <v>#REF!</v>
      </c>
      <c r="M1395" s="154" t="e">
        <f t="shared" si="408"/>
        <v>#REF!</v>
      </c>
      <c r="N1395" s="154" t="e">
        <f t="shared" si="408"/>
        <v>#REF!</v>
      </c>
      <c r="O1395" s="154" t="e">
        <f t="shared" si="408"/>
        <v>#REF!</v>
      </c>
      <c r="P1395" s="154" t="e">
        <f t="shared" si="408"/>
        <v>#REF!</v>
      </c>
      <c r="Q1395" s="154" t="e">
        <f t="shared" si="408"/>
        <v>#REF!</v>
      </c>
      <c r="R1395" s="154" t="e">
        <f t="shared" si="408"/>
        <v>#REF!</v>
      </c>
      <c r="S1395" s="154" t="e">
        <f t="shared" si="408"/>
        <v>#REF!</v>
      </c>
    </row>
    <row r="1396" spans="2:19" s="47" customFormat="1" ht="30" customHeight="1">
      <c r="B1396" s="69" t="s">
        <v>182</v>
      </c>
      <c r="C1396" s="70" t="s">
        <v>113</v>
      </c>
      <c r="D1396" s="51"/>
      <c r="E1396" s="51"/>
      <c r="F1396" s="51"/>
      <c r="G1396" s="154" t="e">
        <f t="shared" si="408"/>
        <v>#REF!</v>
      </c>
      <c r="H1396" s="154" t="e">
        <f t="shared" si="408"/>
        <v>#REF!</v>
      </c>
      <c r="I1396" s="154" t="e">
        <f t="shared" si="408"/>
        <v>#REF!</v>
      </c>
      <c r="J1396" s="154" t="e">
        <f t="shared" si="408"/>
        <v>#REF!</v>
      </c>
      <c r="K1396" s="154" t="e">
        <f t="shared" si="408"/>
        <v>#REF!</v>
      </c>
      <c r="L1396" s="154" t="e">
        <f t="shared" si="408"/>
        <v>#REF!</v>
      </c>
      <c r="M1396" s="154" t="e">
        <f t="shared" si="408"/>
        <v>#REF!</v>
      </c>
      <c r="N1396" s="154" t="e">
        <f t="shared" si="408"/>
        <v>#REF!</v>
      </c>
      <c r="O1396" s="154" t="e">
        <f t="shared" si="408"/>
        <v>#REF!</v>
      </c>
      <c r="P1396" s="154" t="e">
        <f t="shared" si="408"/>
        <v>#REF!</v>
      </c>
      <c r="Q1396" s="154" t="e">
        <f t="shared" si="408"/>
        <v>#REF!</v>
      </c>
      <c r="R1396" s="154" t="e">
        <f t="shared" si="408"/>
        <v>#REF!</v>
      </c>
      <c r="S1396" s="154" t="e">
        <f t="shared" si="408"/>
        <v>#REF!</v>
      </c>
    </row>
    <row r="1397" spans="2:19" s="47" customFormat="1" ht="30" customHeight="1">
      <c r="B1397" s="69" t="s">
        <v>183</v>
      </c>
      <c r="C1397" s="70" t="s">
        <v>114</v>
      </c>
      <c r="D1397" s="51"/>
      <c r="E1397" s="51"/>
      <c r="F1397" s="51"/>
      <c r="G1397" s="154" t="e">
        <f t="shared" si="408"/>
        <v>#REF!</v>
      </c>
      <c r="H1397" s="154" t="e">
        <f t="shared" si="408"/>
        <v>#REF!</v>
      </c>
      <c r="I1397" s="154" t="e">
        <f t="shared" si="408"/>
        <v>#REF!</v>
      </c>
      <c r="J1397" s="154" t="e">
        <f t="shared" si="408"/>
        <v>#REF!</v>
      </c>
      <c r="K1397" s="154" t="e">
        <f t="shared" si="408"/>
        <v>#REF!</v>
      </c>
      <c r="L1397" s="154" t="e">
        <f t="shared" si="408"/>
        <v>#REF!</v>
      </c>
      <c r="M1397" s="154" t="e">
        <f t="shared" si="408"/>
        <v>#REF!</v>
      </c>
      <c r="N1397" s="154" t="e">
        <f t="shared" si="408"/>
        <v>#REF!</v>
      </c>
      <c r="O1397" s="154" t="e">
        <f t="shared" si="408"/>
        <v>#REF!</v>
      </c>
      <c r="P1397" s="154" t="e">
        <f t="shared" si="408"/>
        <v>#REF!</v>
      </c>
      <c r="Q1397" s="154" t="e">
        <f t="shared" si="408"/>
        <v>#REF!</v>
      </c>
      <c r="R1397" s="154" t="e">
        <f t="shared" si="408"/>
        <v>#REF!</v>
      </c>
      <c r="S1397" s="154" t="e">
        <f t="shared" si="408"/>
        <v>#REF!</v>
      </c>
    </row>
    <row r="1398" spans="2:19" s="47" customFormat="1" ht="30" customHeight="1">
      <c r="B1398" s="69" t="s">
        <v>184</v>
      </c>
      <c r="C1398" s="70" t="s">
        <v>114</v>
      </c>
      <c r="D1398" s="51"/>
      <c r="E1398" s="51"/>
      <c r="F1398" s="51"/>
      <c r="G1398" s="154" t="e">
        <f t="shared" si="408"/>
        <v>#REF!</v>
      </c>
      <c r="H1398" s="154" t="e">
        <f t="shared" si="408"/>
        <v>#REF!</v>
      </c>
      <c r="I1398" s="154" t="e">
        <f t="shared" si="408"/>
        <v>#REF!</v>
      </c>
      <c r="J1398" s="154" t="e">
        <f t="shared" si="408"/>
        <v>#REF!</v>
      </c>
      <c r="K1398" s="154" t="e">
        <f t="shared" si="408"/>
        <v>#REF!</v>
      </c>
      <c r="L1398" s="154" t="e">
        <f t="shared" si="408"/>
        <v>#REF!</v>
      </c>
      <c r="M1398" s="154" t="e">
        <f t="shared" si="408"/>
        <v>#REF!</v>
      </c>
      <c r="N1398" s="154" t="e">
        <f>SUMIF($E$1327:$E$1378,$B1398,N$1327:N$1378)</f>
        <v>#REF!</v>
      </c>
      <c r="O1398" s="154" t="e">
        <f>SUMIF($E$1327:$E$1378,$B1398,O$1327:O$1378)</f>
        <v>#REF!</v>
      </c>
      <c r="P1398" s="154" t="e">
        <f t="shared" si="408"/>
        <v>#REF!</v>
      </c>
      <c r="Q1398" s="154" t="e">
        <f t="shared" si="408"/>
        <v>#REF!</v>
      </c>
      <c r="R1398" s="154" t="e">
        <f t="shared" si="408"/>
        <v>#REF!</v>
      </c>
      <c r="S1398" s="154" t="e">
        <f t="shared" si="408"/>
        <v>#REF!</v>
      </c>
    </row>
    <row r="1399" spans="2:19" s="47" customFormat="1" ht="30" customHeight="1">
      <c r="B1399" s="69" t="s">
        <v>185</v>
      </c>
      <c r="C1399" s="70" t="s">
        <v>114</v>
      </c>
      <c r="D1399" s="51"/>
      <c r="E1399" s="51"/>
      <c r="F1399" s="51"/>
      <c r="G1399" s="154" t="e">
        <f t="shared" si="408"/>
        <v>#REF!</v>
      </c>
      <c r="H1399" s="154" t="e">
        <f t="shared" si="408"/>
        <v>#REF!</v>
      </c>
      <c r="I1399" s="154" t="e">
        <f t="shared" si="408"/>
        <v>#REF!</v>
      </c>
      <c r="J1399" s="154" t="e">
        <f t="shared" si="408"/>
        <v>#REF!</v>
      </c>
      <c r="K1399" s="154" t="e">
        <f t="shared" si="408"/>
        <v>#REF!</v>
      </c>
      <c r="L1399" s="154" t="e">
        <f t="shared" si="408"/>
        <v>#REF!</v>
      </c>
      <c r="M1399" s="154" t="e">
        <f t="shared" si="408"/>
        <v>#REF!</v>
      </c>
      <c r="N1399" s="154" t="e">
        <f t="shared" si="408"/>
        <v>#REF!</v>
      </c>
      <c r="O1399" s="154" t="e">
        <f t="shared" si="408"/>
        <v>#REF!</v>
      </c>
      <c r="P1399" s="154" t="e">
        <f t="shared" si="408"/>
        <v>#REF!</v>
      </c>
      <c r="Q1399" s="154" t="e">
        <f t="shared" si="408"/>
        <v>#REF!</v>
      </c>
      <c r="R1399" s="154" t="e">
        <f t="shared" si="408"/>
        <v>#REF!</v>
      </c>
      <c r="S1399" s="154" t="e">
        <f t="shared" si="408"/>
        <v>#REF!</v>
      </c>
    </row>
    <row r="1400" spans="2:19" s="47" customFormat="1" ht="30" customHeight="1">
      <c r="B1400" s="1373" t="s">
        <v>81</v>
      </c>
      <c r="C1400" s="1374"/>
      <c r="D1400" s="51"/>
      <c r="E1400" s="51"/>
      <c r="F1400" s="51"/>
      <c r="G1400" s="155" t="e">
        <f>SUM(G1384:G1399)</f>
        <v>#REF!</v>
      </c>
      <c r="H1400" s="155" t="e">
        <f t="shared" ref="H1400:S1400" si="409">SUM(H1384:H1399)</f>
        <v>#REF!</v>
      </c>
      <c r="I1400" s="155" t="e">
        <f t="shared" si="409"/>
        <v>#REF!</v>
      </c>
      <c r="J1400" s="155" t="e">
        <f t="shared" si="409"/>
        <v>#REF!</v>
      </c>
      <c r="K1400" s="155" t="e">
        <f t="shared" si="409"/>
        <v>#REF!</v>
      </c>
      <c r="L1400" s="155" t="e">
        <f t="shared" si="409"/>
        <v>#REF!</v>
      </c>
      <c r="M1400" s="155" t="e">
        <f t="shared" si="409"/>
        <v>#REF!</v>
      </c>
      <c r="N1400" s="155" t="e">
        <f t="shared" si="409"/>
        <v>#REF!</v>
      </c>
      <c r="O1400" s="155" t="e">
        <f t="shared" si="409"/>
        <v>#REF!</v>
      </c>
      <c r="P1400" s="155" t="e">
        <f t="shared" si="409"/>
        <v>#REF!</v>
      </c>
      <c r="Q1400" s="155" t="e">
        <f t="shared" si="409"/>
        <v>#REF!</v>
      </c>
      <c r="R1400" s="155" t="e">
        <f t="shared" si="409"/>
        <v>#REF!</v>
      </c>
      <c r="S1400" s="155" t="e">
        <f t="shared" si="409"/>
        <v>#REF!</v>
      </c>
    </row>
    <row r="1401" spans="2:19" s="47" customFormat="1" ht="30" customHeight="1">
      <c r="B1401" s="1373" t="s">
        <v>66</v>
      </c>
      <c r="C1401" s="1374"/>
      <c r="D1401" s="51"/>
      <c r="E1401" s="51"/>
      <c r="F1401" s="51"/>
      <c r="G1401" s="40" t="e">
        <f>G1400-G1379</f>
        <v>#REF!</v>
      </c>
      <c r="H1401" s="40" t="e">
        <f t="shared" ref="H1401:S1401" si="410">H1400-H1379</f>
        <v>#REF!</v>
      </c>
      <c r="I1401" s="40" t="e">
        <f t="shared" si="410"/>
        <v>#REF!</v>
      </c>
      <c r="J1401" s="40" t="e">
        <f t="shared" si="410"/>
        <v>#REF!</v>
      </c>
      <c r="K1401" s="40" t="e">
        <f t="shared" si="410"/>
        <v>#REF!</v>
      </c>
      <c r="L1401" s="40" t="e">
        <f t="shared" si="410"/>
        <v>#REF!</v>
      </c>
      <c r="M1401" s="40" t="e">
        <f t="shared" si="410"/>
        <v>#REF!</v>
      </c>
      <c r="N1401" s="40" t="e">
        <f t="shared" si="410"/>
        <v>#REF!</v>
      </c>
      <c r="O1401" s="40" t="e">
        <f t="shared" si="410"/>
        <v>#REF!</v>
      </c>
      <c r="P1401" s="40" t="e">
        <f t="shared" si="410"/>
        <v>#REF!</v>
      </c>
      <c r="Q1401" s="40" t="e">
        <f t="shared" si="410"/>
        <v>#REF!</v>
      </c>
      <c r="R1401" s="40" t="e">
        <f t="shared" si="410"/>
        <v>#REF!</v>
      </c>
      <c r="S1401" s="40" t="e">
        <f t="shared" si="410"/>
        <v>#REF!</v>
      </c>
    </row>
    <row r="1402" spans="2:19" s="9" customFormat="1" ht="30" customHeight="1">
      <c r="B1402" s="81"/>
      <c r="C1402" s="36"/>
      <c r="D1402" s="36"/>
      <c r="E1402" s="36"/>
      <c r="F1402" s="36"/>
      <c r="G1402" s="93"/>
      <c r="H1402" s="93"/>
      <c r="I1402" s="93"/>
      <c r="J1402" s="93"/>
      <c r="K1402" s="93"/>
      <c r="L1402" s="93"/>
      <c r="M1402" s="93"/>
      <c r="N1402" s="93"/>
      <c r="O1402" s="93"/>
      <c r="P1402" s="93"/>
      <c r="Q1402" s="93"/>
      <c r="R1402" s="93"/>
      <c r="S1402" s="93"/>
    </row>
    <row r="1403" spans="2:19" ht="30" customHeight="1">
      <c r="B1403" s="5" t="s">
        <v>204</v>
      </c>
      <c r="O1403" s="1251">
        <v>57.771921244387357</v>
      </c>
      <c r="P1403" s="1251">
        <v>62.034093707129855</v>
      </c>
      <c r="Q1403" s="1251">
        <v>65.052751466389793</v>
      </c>
      <c r="R1403" s="1251">
        <v>63.126547001102956</v>
      </c>
      <c r="S1403" s="1251">
        <v>63.639315431756479</v>
      </c>
    </row>
    <row r="1404" spans="2:19" ht="9.9499999999999993" customHeight="1">
      <c r="B1404" s="82"/>
    </row>
    <row r="1405" spans="2:19" s="8" customFormat="1" ht="30" customHeight="1">
      <c r="B1405" s="1375" t="s">
        <v>105</v>
      </c>
      <c r="C1405" s="1372"/>
      <c r="D1405" s="7" t="s">
        <v>3</v>
      </c>
      <c r="E1405" s="7" t="s">
        <v>4</v>
      </c>
      <c r="F1405" s="7" t="s">
        <v>5</v>
      </c>
      <c r="G1405" s="7" t="s">
        <v>7</v>
      </c>
      <c r="H1405" s="7" t="s">
        <v>8</v>
      </c>
      <c r="I1405" s="7" t="s">
        <v>9</v>
      </c>
      <c r="J1405" s="7" t="s">
        <v>10</v>
      </c>
      <c r="K1405" s="7" t="s">
        <v>11</v>
      </c>
      <c r="L1405" s="7" t="s">
        <v>12</v>
      </c>
      <c r="M1405" s="7" t="s">
        <v>13</v>
      </c>
      <c r="N1405" s="7" t="s">
        <v>14</v>
      </c>
      <c r="O1405" s="7" t="s">
        <v>15</v>
      </c>
      <c r="P1405" s="7" t="s">
        <v>16</v>
      </c>
      <c r="Q1405" s="7" t="s">
        <v>17</v>
      </c>
      <c r="R1405" s="7" t="s">
        <v>18</v>
      </c>
      <c r="S1405" s="7" t="s">
        <v>19</v>
      </c>
    </row>
    <row r="1406" spans="2:19" s="47" customFormat="1" ht="30" customHeight="1">
      <c r="B1406" s="1371" t="s">
        <v>110</v>
      </c>
      <c r="C1406" s="1372"/>
      <c r="D1406" s="51"/>
      <c r="E1406" s="51"/>
      <c r="F1406" s="51"/>
      <c r="G1406" s="154" t="e">
        <f>SUMIF($C$1327:$C$1378,$B1406,G$1327:G$1378)</f>
        <v>#REF!</v>
      </c>
      <c r="H1406" s="154" t="e">
        <f t="shared" ref="H1406:S1406" si="411">SUMIF($C$1327:$C$1378,$B1406,H$1327:H$1378)</f>
        <v>#REF!</v>
      </c>
      <c r="I1406" s="154" t="e">
        <f t="shared" si="411"/>
        <v>#REF!</v>
      </c>
      <c r="J1406" s="154" t="e">
        <f t="shared" si="411"/>
        <v>#REF!</v>
      </c>
      <c r="K1406" s="154" t="e">
        <f t="shared" si="411"/>
        <v>#REF!</v>
      </c>
      <c r="L1406" s="154" t="e">
        <f t="shared" si="411"/>
        <v>#REF!</v>
      </c>
      <c r="M1406" s="154" t="e">
        <f t="shared" si="411"/>
        <v>#REF!</v>
      </c>
      <c r="N1406" s="154" t="e">
        <f t="shared" si="411"/>
        <v>#REF!</v>
      </c>
      <c r="O1406" s="154" t="e">
        <f>SUMIF($C$1327:$C$1378,$B1406,O$1327:O$1378)</f>
        <v>#REF!</v>
      </c>
      <c r="P1406" s="154" t="e">
        <f t="shared" si="411"/>
        <v>#REF!</v>
      </c>
      <c r="Q1406" s="154" t="e">
        <f t="shared" si="411"/>
        <v>#REF!</v>
      </c>
      <c r="R1406" s="154" t="e">
        <f t="shared" si="411"/>
        <v>#REF!</v>
      </c>
      <c r="S1406" s="154" t="e">
        <f t="shared" si="411"/>
        <v>#REF!</v>
      </c>
    </row>
    <row r="1407" spans="2:19" s="47" customFormat="1" ht="30" customHeight="1">
      <c r="B1407" s="1371" t="s">
        <v>115</v>
      </c>
      <c r="C1407" s="1372"/>
      <c r="D1407" s="51"/>
      <c r="E1407" s="51"/>
      <c r="F1407" s="51"/>
      <c r="G1407" s="154" t="e">
        <f t="shared" ref="G1407:S1409" si="412">SUMIF($C$1327:$C$1378,$B1407,G$1327:G$1378)</f>
        <v>#REF!</v>
      </c>
      <c r="H1407" s="154" t="e">
        <f t="shared" si="412"/>
        <v>#REF!</v>
      </c>
      <c r="I1407" s="154" t="e">
        <f t="shared" si="412"/>
        <v>#REF!</v>
      </c>
      <c r="J1407" s="154" t="e">
        <f t="shared" si="412"/>
        <v>#REF!</v>
      </c>
      <c r="K1407" s="154" t="e">
        <f t="shared" si="412"/>
        <v>#REF!</v>
      </c>
      <c r="L1407" s="154" t="e">
        <f t="shared" si="412"/>
        <v>#REF!</v>
      </c>
      <c r="M1407" s="154" t="e">
        <f t="shared" si="412"/>
        <v>#REF!</v>
      </c>
      <c r="N1407" s="154" t="e">
        <f t="shared" si="412"/>
        <v>#REF!</v>
      </c>
      <c r="O1407" s="154" t="e">
        <f t="shared" si="412"/>
        <v>#REF!</v>
      </c>
      <c r="P1407" s="154" t="e">
        <f t="shared" si="412"/>
        <v>#REF!</v>
      </c>
      <c r="Q1407" s="154" t="e">
        <f t="shared" si="412"/>
        <v>#REF!</v>
      </c>
      <c r="R1407" s="154" t="e">
        <f t="shared" si="412"/>
        <v>#REF!</v>
      </c>
      <c r="S1407" s="154" t="e">
        <f t="shared" si="412"/>
        <v>#REF!</v>
      </c>
    </row>
    <row r="1408" spans="2:19" s="47" customFormat="1" ht="30" customHeight="1">
      <c r="B1408" s="1371" t="s">
        <v>113</v>
      </c>
      <c r="C1408" s="1372"/>
      <c r="D1408" s="51"/>
      <c r="E1408" s="51"/>
      <c r="F1408" s="51"/>
      <c r="G1408" s="154" t="e">
        <f t="shared" si="412"/>
        <v>#REF!</v>
      </c>
      <c r="H1408" s="154" t="e">
        <f t="shared" si="412"/>
        <v>#REF!</v>
      </c>
      <c r="I1408" s="154" t="e">
        <f t="shared" si="412"/>
        <v>#REF!</v>
      </c>
      <c r="J1408" s="154" t="e">
        <f t="shared" si="412"/>
        <v>#REF!</v>
      </c>
      <c r="K1408" s="154" t="e">
        <f t="shared" si="412"/>
        <v>#REF!</v>
      </c>
      <c r="L1408" s="154" t="e">
        <f t="shared" si="412"/>
        <v>#REF!</v>
      </c>
      <c r="M1408" s="154" t="e">
        <f t="shared" si="412"/>
        <v>#REF!</v>
      </c>
      <c r="N1408" s="154" t="e">
        <f t="shared" si="412"/>
        <v>#REF!</v>
      </c>
      <c r="O1408" s="154" t="e">
        <f t="shared" si="412"/>
        <v>#REF!</v>
      </c>
      <c r="P1408" s="154" t="e">
        <f t="shared" si="412"/>
        <v>#REF!</v>
      </c>
      <c r="Q1408" s="154" t="e">
        <f t="shared" si="412"/>
        <v>#REF!</v>
      </c>
      <c r="R1408" s="154" t="e">
        <f t="shared" si="412"/>
        <v>#REF!</v>
      </c>
      <c r="S1408" s="154" t="e">
        <f t="shared" si="412"/>
        <v>#REF!</v>
      </c>
    </row>
    <row r="1409" spans="2:19" s="47" customFormat="1" ht="30" customHeight="1">
      <c r="B1409" s="1371" t="s">
        <v>114</v>
      </c>
      <c r="C1409" s="1372"/>
      <c r="D1409" s="51"/>
      <c r="E1409" s="51"/>
      <c r="F1409" s="51"/>
      <c r="G1409" s="154" t="e">
        <f t="shared" si="412"/>
        <v>#REF!</v>
      </c>
      <c r="H1409" s="154" t="e">
        <f t="shared" si="412"/>
        <v>#REF!</v>
      </c>
      <c r="I1409" s="154" t="e">
        <f t="shared" si="412"/>
        <v>#REF!</v>
      </c>
      <c r="J1409" s="154" t="e">
        <f t="shared" si="412"/>
        <v>#REF!</v>
      </c>
      <c r="K1409" s="154" t="e">
        <f t="shared" si="412"/>
        <v>#REF!</v>
      </c>
      <c r="L1409" s="154" t="e">
        <f t="shared" si="412"/>
        <v>#REF!</v>
      </c>
      <c r="M1409" s="154" t="e">
        <f t="shared" si="412"/>
        <v>#REF!</v>
      </c>
      <c r="N1409" s="154" t="e">
        <f t="shared" si="412"/>
        <v>#REF!</v>
      </c>
      <c r="O1409" s="154" t="e">
        <f t="shared" si="412"/>
        <v>#REF!</v>
      </c>
      <c r="P1409" s="154" t="e">
        <f t="shared" si="412"/>
        <v>#REF!</v>
      </c>
      <c r="Q1409" s="154" t="e">
        <f t="shared" si="412"/>
        <v>#REF!</v>
      </c>
      <c r="R1409" s="154" t="e">
        <f t="shared" si="412"/>
        <v>#REF!</v>
      </c>
      <c r="S1409" s="154" t="e">
        <f t="shared" si="412"/>
        <v>#REF!</v>
      </c>
    </row>
    <row r="1410" spans="2:19" s="47" customFormat="1" ht="30" customHeight="1">
      <c r="B1410" s="1373" t="s">
        <v>81</v>
      </c>
      <c r="C1410" s="1374"/>
      <c r="D1410" s="51"/>
      <c r="E1410" s="51"/>
      <c r="F1410" s="51"/>
      <c r="G1410" s="155" t="e">
        <f>SUM(G1406:G1409)</f>
        <v>#REF!</v>
      </c>
      <c r="H1410" s="155" t="e">
        <f t="shared" ref="H1410:S1410" si="413">SUM(H1406:H1409)</f>
        <v>#REF!</v>
      </c>
      <c r="I1410" s="155" t="e">
        <f t="shared" si="413"/>
        <v>#REF!</v>
      </c>
      <c r="J1410" s="155" t="e">
        <f t="shared" si="413"/>
        <v>#REF!</v>
      </c>
      <c r="K1410" s="155" t="e">
        <f t="shared" si="413"/>
        <v>#REF!</v>
      </c>
      <c r="L1410" s="155" t="e">
        <f t="shared" si="413"/>
        <v>#REF!</v>
      </c>
      <c r="M1410" s="155" t="e">
        <f t="shared" si="413"/>
        <v>#REF!</v>
      </c>
      <c r="N1410" s="155" t="e">
        <f t="shared" si="413"/>
        <v>#REF!</v>
      </c>
      <c r="O1410" s="155" t="e">
        <f t="shared" si="413"/>
        <v>#REF!</v>
      </c>
      <c r="P1410" s="155" t="e">
        <f t="shared" si="413"/>
        <v>#REF!</v>
      </c>
      <c r="Q1410" s="155" t="e">
        <f t="shared" si="413"/>
        <v>#REF!</v>
      </c>
      <c r="R1410" s="155" t="e">
        <f t="shared" si="413"/>
        <v>#REF!</v>
      </c>
      <c r="S1410" s="155" t="e">
        <f t="shared" si="413"/>
        <v>#REF!</v>
      </c>
    </row>
    <row r="1411" spans="2:19" s="47" customFormat="1" ht="30" customHeight="1">
      <c r="B1411" s="1373" t="s">
        <v>66</v>
      </c>
      <c r="C1411" s="1374"/>
      <c r="D1411" s="51"/>
      <c r="E1411" s="51"/>
      <c r="F1411" s="51"/>
      <c r="G1411" s="40" t="e">
        <f>G1410-G1379</f>
        <v>#REF!</v>
      </c>
      <c r="H1411" s="40" t="e">
        <f t="shared" ref="H1411:S1411" si="414">H1410-H1379</f>
        <v>#REF!</v>
      </c>
      <c r="I1411" s="40" t="e">
        <f t="shared" si="414"/>
        <v>#REF!</v>
      </c>
      <c r="J1411" s="40" t="e">
        <f t="shared" si="414"/>
        <v>#REF!</v>
      </c>
      <c r="K1411" s="40" t="e">
        <f t="shared" si="414"/>
        <v>#REF!</v>
      </c>
      <c r="L1411" s="40" t="e">
        <f t="shared" si="414"/>
        <v>#REF!</v>
      </c>
      <c r="M1411" s="40" t="e">
        <f t="shared" si="414"/>
        <v>#REF!</v>
      </c>
      <c r="N1411" s="40" t="e">
        <f t="shared" si="414"/>
        <v>#REF!</v>
      </c>
      <c r="O1411" s="40" t="e">
        <f t="shared" si="414"/>
        <v>#REF!</v>
      </c>
      <c r="P1411" s="40" t="e">
        <f t="shared" si="414"/>
        <v>#REF!</v>
      </c>
      <c r="Q1411" s="40" t="e">
        <f t="shared" si="414"/>
        <v>#REF!</v>
      </c>
      <c r="R1411" s="40" t="e">
        <f t="shared" si="414"/>
        <v>#REF!</v>
      </c>
      <c r="S1411" s="40" t="e">
        <f t="shared" si="414"/>
        <v>#REF!</v>
      </c>
    </row>
    <row r="1412" spans="2:19" ht="30" customHeight="1">
      <c r="B1412" s="64"/>
    </row>
    <row r="1413" spans="2:19" ht="30" customHeight="1">
      <c r="B1413" s="5" t="s">
        <v>209</v>
      </c>
    </row>
    <row r="1414" spans="2:19" ht="9.9499999999999993" customHeight="1">
      <c r="B1414" s="64"/>
    </row>
    <row r="1415" spans="2:19" s="8" customFormat="1" ht="30" customHeight="1">
      <c r="B1415" s="6" t="s">
        <v>104</v>
      </c>
      <c r="C1415" s="17" t="s">
        <v>105</v>
      </c>
      <c r="D1415" s="17" t="s">
        <v>106</v>
      </c>
      <c r="E1415" s="84" t="s">
        <v>170</v>
      </c>
      <c r="F1415" s="7" t="s">
        <v>6</v>
      </c>
      <c r="G1415" s="7" t="s">
        <v>7</v>
      </c>
      <c r="H1415" s="7" t="s">
        <v>8</v>
      </c>
      <c r="I1415" s="7" t="s">
        <v>9</v>
      </c>
      <c r="J1415" s="7" t="s">
        <v>10</v>
      </c>
      <c r="K1415" s="7" t="s">
        <v>11</v>
      </c>
      <c r="L1415" s="7" t="s">
        <v>12</v>
      </c>
      <c r="M1415" s="7" t="s">
        <v>13</v>
      </c>
      <c r="N1415" s="7" t="s">
        <v>14</v>
      </c>
      <c r="O1415" s="7" t="s">
        <v>15</v>
      </c>
      <c r="P1415" s="7" t="s">
        <v>16</v>
      </c>
      <c r="Q1415" s="7" t="s">
        <v>17</v>
      </c>
      <c r="R1415" s="7" t="s">
        <v>18</v>
      </c>
      <c r="S1415" s="7" t="s">
        <v>19</v>
      </c>
    </row>
    <row r="1416" spans="2:19" s="47" customFormat="1" ht="30" customHeight="1">
      <c r="B1416" s="69" t="s">
        <v>107</v>
      </c>
      <c r="C1416" s="70" t="s">
        <v>110</v>
      </c>
      <c r="D1416" s="70" t="s">
        <v>109</v>
      </c>
      <c r="E1416" s="83" t="s">
        <v>171</v>
      </c>
      <c r="F1416" s="51"/>
      <c r="G1416" s="157" t="e">
        <f>IF(#REF!&gt;0,#REF!,F1416)</f>
        <v>#REF!</v>
      </c>
      <c r="H1416" s="157" t="e">
        <f>IF(#REF!&gt;0,#REF!,G1416)</f>
        <v>#REF!</v>
      </c>
      <c r="I1416" s="157" t="e">
        <f>IF(#REF!&gt;0,#REF!,H1416)</f>
        <v>#REF!</v>
      </c>
      <c r="J1416" s="157" t="e">
        <f>IF(#REF!&gt;0,#REF!,I1416)</f>
        <v>#REF!</v>
      </c>
      <c r="K1416" s="157" t="e">
        <f>IF(#REF!&gt;0,#REF!,J1416)</f>
        <v>#REF!</v>
      </c>
      <c r="L1416" s="157" t="e">
        <f>IF(#REF!&gt;0,#REF!,K1416)</f>
        <v>#REF!</v>
      </c>
      <c r="M1416" s="157" t="e">
        <f>IF(#REF!&gt;0,#REF!,L1416)</f>
        <v>#REF!</v>
      </c>
      <c r="N1416" s="157" t="e">
        <f>IF(#REF!&gt;0,#REF!,M1416)</f>
        <v>#REF!</v>
      </c>
      <c r="O1416" s="559"/>
      <c r="P1416" s="559"/>
      <c r="Q1416" s="559"/>
      <c r="R1416" s="559"/>
      <c r="S1416" s="559"/>
    </row>
    <row r="1417" spans="2:19" s="47" customFormat="1" ht="30" customHeight="1">
      <c r="B1417" s="69" t="s">
        <v>108</v>
      </c>
      <c r="C1417" s="70" t="s">
        <v>110</v>
      </c>
      <c r="D1417" s="70" t="s">
        <v>109</v>
      </c>
      <c r="E1417" s="83" t="s">
        <v>171</v>
      </c>
      <c r="F1417" s="51"/>
      <c r="G1417" s="157" t="e">
        <f>IF(#REF!&gt;0,#REF!,F1417)</f>
        <v>#REF!</v>
      </c>
      <c r="H1417" s="157" t="e">
        <f>IF(#REF!&gt;0,#REF!,G1417)</f>
        <v>#REF!</v>
      </c>
      <c r="I1417" s="157" t="e">
        <f>IF(#REF!&gt;0,#REF!,H1417)</f>
        <v>#REF!</v>
      </c>
      <c r="J1417" s="157" t="e">
        <f>IF(#REF!&gt;0,#REF!,I1417)</f>
        <v>#REF!</v>
      </c>
      <c r="K1417" s="157" t="e">
        <f>IF(#REF!&gt;0,#REF!,J1417)</f>
        <v>#REF!</v>
      </c>
      <c r="L1417" s="157" t="e">
        <f>IF(#REF!&gt;0,#REF!,K1417)</f>
        <v>#REF!</v>
      </c>
      <c r="M1417" s="157" t="e">
        <f>IF(#REF!&gt;0,#REF!,L1417)</f>
        <v>#REF!</v>
      </c>
      <c r="N1417" s="157" t="e">
        <f>IF(#REF!&gt;0,#REF!,M1417)</f>
        <v>#REF!</v>
      </c>
      <c r="O1417" s="559"/>
      <c r="P1417" s="559"/>
      <c r="Q1417" s="559"/>
      <c r="R1417" s="559"/>
      <c r="S1417" s="559"/>
    </row>
    <row r="1418" spans="2:19" s="47" customFormat="1" ht="30" customHeight="1">
      <c r="B1418" s="87" t="s">
        <v>116</v>
      </c>
      <c r="C1418" s="88" t="s">
        <v>110</v>
      </c>
      <c r="D1418" s="88" t="s">
        <v>109</v>
      </c>
      <c r="E1418" s="24"/>
      <c r="F1418" s="51"/>
      <c r="G1418" s="99"/>
      <c r="H1418" s="99"/>
      <c r="I1418" s="99"/>
      <c r="J1418" s="99"/>
      <c r="K1418" s="99"/>
      <c r="L1418" s="99"/>
      <c r="M1418" s="99"/>
      <c r="N1418" s="99"/>
      <c r="O1418" s="559"/>
      <c r="P1418" s="559"/>
      <c r="Q1418" s="559"/>
      <c r="R1418" s="559"/>
      <c r="S1418" s="559"/>
    </row>
    <row r="1419" spans="2:19" s="47" customFormat="1" ht="30" customHeight="1">
      <c r="B1419" s="69" t="s">
        <v>117</v>
      </c>
      <c r="C1419" s="70" t="s">
        <v>110</v>
      </c>
      <c r="D1419" s="70" t="s">
        <v>109</v>
      </c>
      <c r="E1419" s="83" t="s">
        <v>172</v>
      </c>
      <c r="F1419" s="51"/>
      <c r="G1419" s="157" t="e">
        <f>IF(#REF!&gt;0,#REF!,F1419)</f>
        <v>#REF!</v>
      </c>
      <c r="H1419" s="157" t="e">
        <f>IF(#REF!&gt;0,#REF!,G1419)</f>
        <v>#REF!</v>
      </c>
      <c r="I1419" s="157" t="e">
        <f>IF(#REF!&gt;0,#REF!,H1419)</f>
        <v>#REF!</v>
      </c>
      <c r="J1419" s="157" t="e">
        <f>IF(#REF!&gt;0,#REF!,I1419)</f>
        <v>#REF!</v>
      </c>
      <c r="K1419" s="157" t="e">
        <f>IF(#REF!&gt;0,#REF!,J1419)</f>
        <v>#REF!</v>
      </c>
      <c r="L1419" s="157" t="e">
        <f>IF(#REF!&gt;0,#REF!,K1419)</f>
        <v>#REF!</v>
      </c>
      <c r="M1419" s="157" t="e">
        <f>IF(#REF!&gt;0,#REF!,L1419)</f>
        <v>#REF!</v>
      </c>
      <c r="N1419" s="157" t="e">
        <f>IF(#REF!&gt;0,#REF!,M1419)</f>
        <v>#REF!</v>
      </c>
      <c r="O1419" s="559"/>
      <c r="P1419" s="559"/>
      <c r="Q1419" s="559"/>
      <c r="R1419" s="559"/>
      <c r="S1419" s="559"/>
    </row>
    <row r="1420" spans="2:19" s="47" customFormat="1" ht="30" customHeight="1">
      <c r="B1420" s="69" t="s">
        <v>118</v>
      </c>
      <c r="C1420" s="70" t="s">
        <v>110</v>
      </c>
      <c r="D1420" s="70" t="s">
        <v>109</v>
      </c>
      <c r="E1420" s="83" t="s">
        <v>173</v>
      </c>
      <c r="F1420" s="51"/>
      <c r="G1420" s="157" t="e">
        <f>IF(#REF!&gt;0,#REF!,F1420)</f>
        <v>#REF!</v>
      </c>
      <c r="H1420" s="157" t="e">
        <f>IF(#REF!&gt;0,#REF!,G1420)</f>
        <v>#REF!</v>
      </c>
      <c r="I1420" s="157" t="e">
        <f>IF(#REF!&gt;0,#REF!,H1420)</f>
        <v>#REF!</v>
      </c>
      <c r="J1420" s="157" t="e">
        <f>IF(#REF!&gt;0,#REF!,I1420)</f>
        <v>#REF!</v>
      </c>
      <c r="K1420" s="157" t="e">
        <f>IF(#REF!&gt;0,#REF!,J1420)</f>
        <v>#REF!</v>
      </c>
      <c r="L1420" s="157" t="e">
        <f>IF(#REF!&gt;0,#REF!,K1420)</f>
        <v>#REF!</v>
      </c>
      <c r="M1420" s="157" t="e">
        <f>IF(#REF!&gt;0,#REF!,L1420)</f>
        <v>#REF!</v>
      </c>
      <c r="N1420" s="157" t="e">
        <f>IF(#REF!&gt;0,#REF!,M1420)</f>
        <v>#REF!</v>
      </c>
      <c r="O1420" s="559"/>
      <c r="P1420" s="559"/>
      <c r="Q1420" s="559"/>
      <c r="R1420" s="559"/>
      <c r="S1420" s="559"/>
    </row>
    <row r="1421" spans="2:19" s="47" customFormat="1" ht="30" customHeight="1">
      <c r="B1421" s="69" t="s">
        <v>119</v>
      </c>
      <c r="C1421" s="70" t="s">
        <v>110</v>
      </c>
      <c r="D1421" s="70" t="s">
        <v>109</v>
      </c>
      <c r="E1421" s="83" t="s">
        <v>171</v>
      </c>
      <c r="F1421" s="51"/>
      <c r="G1421" s="157" t="e">
        <f>IF(#REF!&gt;0,#REF!,F1421)</f>
        <v>#REF!</v>
      </c>
      <c r="H1421" s="157" t="e">
        <f>IF(#REF!&gt;0,#REF!,G1421)</f>
        <v>#REF!</v>
      </c>
      <c r="I1421" s="157" t="e">
        <f>IF(#REF!&gt;0,#REF!,H1421)</f>
        <v>#REF!</v>
      </c>
      <c r="J1421" s="157" t="e">
        <f>IF(#REF!&gt;0,#REF!,I1421)</f>
        <v>#REF!</v>
      </c>
      <c r="K1421" s="157" t="e">
        <f>IF(#REF!&gt;0,#REF!,J1421)</f>
        <v>#REF!</v>
      </c>
      <c r="L1421" s="157" t="e">
        <f>IF(#REF!&gt;0,#REF!,K1421)</f>
        <v>#REF!</v>
      </c>
      <c r="M1421" s="157" t="e">
        <f>IF(#REF!&gt;0,#REF!,L1421)</f>
        <v>#REF!</v>
      </c>
      <c r="N1421" s="157" t="e">
        <f>IF(#REF!&gt;0,#REF!,M1421)</f>
        <v>#REF!</v>
      </c>
      <c r="O1421" s="559"/>
      <c r="P1421" s="559"/>
      <c r="Q1421" s="559"/>
      <c r="R1421" s="559"/>
      <c r="S1421" s="559"/>
    </row>
    <row r="1422" spans="2:19" s="47" customFormat="1" ht="30" customHeight="1">
      <c r="B1422" s="69" t="s">
        <v>120</v>
      </c>
      <c r="C1422" s="70" t="s">
        <v>110</v>
      </c>
      <c r="D1422" s="70" t="s">
        <v>109</v>
      </c>
      <c r="E1422" s="83" t="s">
        <v>172</v>
      </c>
      <c r="F1422" s="51"/>
      <c r="G1422" s="157" t="e">
        <f>IF(#REF!&gt;0,#REF!,F1422)</f>
        <v>#REF!</v>
      </c>
      <c r="H1422" s="157" t="e">
        <f>IF(#REF!&gt;0,#REF!,G1422)</f>
        <v>#REF!</v>
      </c>
      <c r="I1422" s="157" t="e">
        <f>IF(#REF!&gt;0,#REF!,H1422)</f>
        <v>#REF!</v>
      </c>
      <c r="J1422" s="157" t="e">
        <f>IF(#REF!&gt;0,#REF!,I1422)</f>
        <v>#REF!</v>
      </c>
      <c r="K1422" s="157" t="e">
        <f>IF(#REF!&gt;0,#REF!,J1422)</f>
        <v>#REF!</v>
      </c>
      <c r="L1422" s="157" t="e">
        <f>IF(#REF!&gt;0,#REF!,K1422)</f>
        <v>#REF!</v>
      </c>
      <c r="M1422" s="157" t="e">
        <f>IF(#REF!&gt;0,#REF!,L1422)</f>
        <v>#REF!</v>
      </c>
      <c r="N1422" s="157" t="e">
        <f>IF(#REF!&gt;0,#REF!,M1422)</f>
        <v>#REF!</v>
      </c>
      <c r="O1422" s="559"/>
      <c r="P1422" s="559"/>
      <c r="Q1422" s="559"/>
      <c r="R1422" s="559"/>
      <c r="S1422" s="559"/>
    </row>
    <row r="1423" spans="2:19" s="47" customFormat="1" ht="30" customHeight="1">
      <c r="B1423" s="69" t="s">
        <v>121</v>
      </c>
      <c r="C1423" s="70" t="s">
        <v>110</v>
      </c>
      <c r="D1423" s="70" t="s">
        <v>109</v>
      </c>
      <c r="E1423" s="83" t="s">
        <v>173</v>
      </c>
      <c r="F1423" s="51"/>
      <c r="G1423" s="157" t="e">
        <f>IF(#REF!&gt;0,#REF!,F1423)</f>
        <v>#REF!</v>
      </c>
      <c r="H1423" s="157" t="e">
        <f>IF(#REF!&gt;0,#REF!,G1423)</f>
        <v>#REF!</v>
      </c>
      <c r="I1423" s="157" t="e">
        <f>IF(#REF!&gt;0,#REF!,H1423)</f>
        <v>#REF!</v>
      </c>
      <c r="J1423" s="157" t="e">
        <f>IF(#REF!&gt;0,#REF!,I1423)</f>
        <v>#REF!</v>
      </c>
      <c r="K1423" s="157" t="e">
        <f>IF(#REF!&gt;0,#REF!,J1423)</f>
        <v>#REF!</v>
      </c>
      <c r="L1423" s="157" t="e">
        <f>IF(#REF!&gt;0,#REF!,K1423)</f>
        <v>#REF!</v>
      </c>
      <c r="M1423" s="157" t="e">
        <f>IF(#REF!&gt;0,#REF!,L1423)</f>
        <v>#REF!</v>
      </c>
      <c r="N1423" s="157" t="e">
        <f>IF(#REF!&gt;0,#REF!,M1423)</f>
        <v>#REF!</v>
      </c>
      <c r="O1423" s="559"/>
      <c r="P1423" s="559"/>
      <c r="Q1423" s="559"/>
      <c r="R1423" s="559"/>
      <c r="S1423" s="559"/>
    </row>
    <row r="1424" spans="2:19" s="47" customFormat="1" ht="30" customHeight="1">
      <c r="B1424" s="69" t="s">
        <v>122</v>
      </c>
      <c r="C1424" s="70" t="s">
        <v>110</v>
      </c>
      <c r="D1424" s="70" t="s">
        <v>109</v>
      </c>
      <c r="E1424" s="83" t="s">
        <v>173</v>
      </c>
      <c r="F1424" s="51"/>
      <c r="G1424" s="157" t="e">
        <f>IF(#REF!&gt;0,#REF!,F1424)</f>
        <v>#REF!</v>
      </c>
      <c r="H1424" s="157" t="e">
        <f>IF(#REF!&gt;0,#REF!,G1424)</f>
        <v>#REF!</v>
      </c>
      <c r="I1424" s="157" t="e">
        <f>IF(#REF!&gt;0,#REF!,H1424)</f>
        <v>#REF!</v>
      </c>
      <c r="J1424" s="157" t="e">
        <f>IF(#REF!&gt;0,#REF!,I1424)</f>
        <v>#REF!</v>
      </c>
      <c r="K1424" s="157" t="e">
        <f>IF(#REF!&gt;0,#REF!,J1424)</f>
        <v>#REF!</v>
      </c>
      <c r="L1424" s="157" t="e">
        <f>IF(#REF!&gt;0,#REF!,K1424)</f>
        <v>#REF!</v>
      </c>
      <c r="M1424" s="157" t="e">
        <f>IF(#REF!&gt;0,#REF!,L1424)</f>
        <v>#REF!</v>
      </c>
      <c r="N1424" s="157" t="e">
        <f>IF(#REF!&gt;0,#REF!,M1424)</f>
        <v>#REF!</v>
      </c>
      <c r="O1424" s="559"/>
      <c r="P1424" s="559"/>
      <c r="Q1424" s="559"/>
      <c r="R1424" s="559"/>
      <c r="S1424" s="559"/>
    </row>
    <row r="1425" spans="2:19" s="47" customFormat="1" ht="30" customHeight="1">
      <c r="B1425" s="69" t="s">
        <v>123</v>
      </c>
      <c r="C1425" s="70" t="s">
        <v>110</v>
      </c>
      <c r="D1425" s="70" t="s">
        <v>109</v>
      </c>
      <c r="E1425" s="83" t="s">
        <v>171</v>
      </c>
      <c r="F1425" s="51"/>
      <c r="G1425" s="157" t="e">
        <f>IF(#REF!&gt;0,#REF!,F1425)</f>
        <v>#REF!</v>
      </c>
      <c r="H1425" s="157" t="e">
        <f>IF(#REF!&gt;0,#REF!,G1425)</f>
        <v>#REF!</v>
      </c>
      <c r="I1425" s="157" t="e">
        <f>IF(#REF!&gt;0,#REF!,H1425)</f>
        <v>#REF!</v>
      </c>
      <c r="J1425" s="157" t="e">
        <f>IF(#REF!&gt;0,#REF!,I1425)</f>
        <v>#REF!</v>
      </c>
      <c r="K1425" s="157" t="e">
        <f>IF(#REF!&gt;0,#REF!,J1425)</f>
        <v>#REF!</v>
      </c>
      <c r="L1425" s="157" t="e">
        <f>IF(#REF!&gt;0,#REF!,K1425)</f>
        <v>#REF!</v>
      </c>
      <c r="M1425" s="157" t="e">
        <f>IF(#REF!&gt;0,#REF!,L1425)</f>
        <v>#REF!</v>
      </c>
      <c r="N1425" s="157" t="e">
        <f>IF(#REF!&gt;0,#REF!,M1425)</f>
        <v>#REF!</v>
      </c>
      <c r="O1425" s="559"/>
      <c r="P1425" s="559"/>
      <c r="Q1425" s="559"/>
      <c r="R1425" s="559"/>
      <c r="S1425" s="559"/>
    </row>
    <row r="1426" spans="2:19" s="47" customFormat="1" ht="30" customHeight="1">
      <c r="B1426" s="69" t="s">
        <v>124</v>
      </c>
      <c r="C1426" s="70" t="s">
        <v>110</v>
      </c>
      <c r="D1426" s="70" t="s">
        <v>109</v>
      </c>
      <c r="E1426" s="83" t="s">
        <v>174</v>
      </c>
      <c r="F1426" s="51"/>
      <c r="G1426" s="157" t="e">
        <f>IF(#REF!&gt;0,#REF!,F1426)</f>
        <v>#REF!</v>
      </c>
      <c r="H1426" s="157" t="e">
        <f>IF(#REF!&gt;0,#REF!,G1426)</f>
        <v>#REF!</v>
      </c>
      <c r="I1426" s="157" t="e">
        <f>IF(#REF!&gt;0,#REF!,H1426)</f>
        <v>#REF!</v>
      </c>
      <c r="J1426" s="157" t="e">
        <f>IF(#REF!&gt;0,#REF!,I1426)</f>
        <v>#REF!</v>
      </c>
      <c r="K1426" s="157" t="e">
        <f>IF(#REF!&gt;0,#REF!,J1426)</f>
        <v>#REF!</v>
      </c>
      <c r="L1426" s="157" t="e">
        <f>IF(#REF!&gt;0,#REF!,K1426)</f>
        <v>#REF!</v>
      </c>
      <c r="M1426" s="157" t="e">
        <f>IF(#REF!&gt;0,#REF!,L1426)</f>
        <v>#REF!</v>
      </c>
      <c r="N1426" s="157" t="e">
        <f>IF(#REF!&gt;0,#REF!,M1426)</f>
        <v>#REF!</v>
      </c>
      <c r="O1426" s="559"/>
      <c r="P1426" s="559"/>
      <c r="Q1426" s="559"/>
      <c r="R1426" s="559"/>
      <c r="S1426" s="559"/>
    </row>
    <row r="1427" spans="2:19" s="47" customFormat="1" ht="30" customHeight="1">
      <c r="B1427" s="69" t="s">
        <v>125</v>
      </c>
      <c r="C1427" s="70" t="s">
        <v>110</v>
      </c>
      <c r="D1427" s="70" t="s">
        <v>111</v>
      </c>
      <c r="E1427" s="83" t="s">
        <v>175</v>
      </c>
      <c r="F1427" s="51"/>
      <c r="G1427" s="157" t="e">
        <f>IF(#REF!&gt;0,#REF!,F1427)</f>
        <v>#REF!</v>
      </c>
      <c r="H1427" s="157" t="e">
        <f>IF(#REF!&gt;0,#REF!,G1427)</f>
        <v>#REF!</v>
      </c>
      <c r="I1427" s="157" t="e">
        <f>IF(#REF!&gt;0,#REF!,H1427)</f>
        <v>#REF!</v>
      </c>
      <c r="J1427" s="157" t="e">
        <f>IF(#REF!&gt;0,#REF!,I1427)</f>
        <v>#REF!</v>
      </c>
      <c r="K1427" s="157" t="e">
        <f>IF(#REF!&gt;0,#REF!,J1427)</f>
        <v>#REF!</v>
      </c>
      <c r="L1427" s="157" t="e">
        <f>IF(#REF!&gt;0,#REF!,K1427)</f>
        <v>#REF!</v>
      </c>
      <c r="M1427" s="157" t="e">
        <f>IF(#REF!&gt;0,#REF!,L1427)</f>
        <v>#REF!</v>
      </c>
      <c r="N1427" s="157" t="e">
        <f>IF(#REF!&gt;0,#REF!,M1427)</f>
        <v>#REF!</v>
      </c>
      <c r="O1427" s="559"/>
      <c r="P1427" s="559"/>
      <c r="Q1427" s="559"/>
      <c r="R1427" s="559"/>
      <c r="S1427" s="559"/>
    </row>
    <row r="1428" spans="2:19" s="47" customFormat="1" ht="30" customHeight="1">
      <c r="B1428" s="69" t="s">
        <v>126</v>
      </c>
      <c r="C1428" s="70" t="s">
        <v>110</v>
      </c>
      <c r="D1428" s="70" t="s">
        <v>111</v>
      </c>
      <c r="E1428" s="83" t="s">
        <v>175</v>
      </c>
      <c r="F1428" s="51"/>
      <c r="G1428" s="157" t="e">
        <f>IF(#REF!&gt;0,#REF!,F1428)</f>
        <v>#REF!</v>
      </c>
      <c r="H1428" s="157" t="e">
        <f>IF(#REF!&gt;0,#REF!,G1428)</f>
        <v>#REF!</v>
      </c>
      <c r="I1428" s="157" t="e">
        <f>IF(#REF!&gt;0,#REF!,H1428)</f>
        <v>#REF!</v>
      </c>
      <c r="J1428" s="157" t="e">
        <f>IF(#REF!&gt;0,#REF!,I1428)</f>
        <v>#REF!</v>
      </c>
      <c r="K1428" s="157" t="e">
        <f>IF(#REF!&gt;0,#REF!,J1428)</f>
        <v>#REF!</v>
      </c>
      <c r="L1428" s="157" t="e">
        <f>IF(#REF!&gt;0,#REF!,K1428)</f>
        <v>#REF!</v>
      </c>
      <c r="M1428" s="157" t="e">
        <f>IF(#REF!&gt;0,#REF!,L1428)</f>
        <v>#REF!</v>
      </c>
      <c r="N1428" s="157" t="e">
        <f>IF(#REF!&gt;0,#REF!,M1428)</f>
        <v>#REF!</v>
      </c>
      <c r="O1428" s="559"/>
      <c r="P1428" s="559"/>
      <c r="Q1428" s="559"/>
      <c r="R1428" s="559"/>
      <c r="S1428" s="559"/>
    </row>
    <row r="1429" spans="2:19" s="47" customFormat="1" ht="30" customHeight="1">
      <c r="B1429" s="69" t="s">
        <v>127</v>
      </c>
      <c r="C1429" s="70" t="s">
        <v>110</v>
      </c>
      <c r="D1429" s="70" t="s">
        <v>111</v>
      </c>
      <c r="E1429" s="83" t="s">
        <v>176</v>
      </c>
      <c r="F1429" s="51"/>
      <c r="G1429" s="157" t="e">
        <f>IF(#REF!&gt;0,#REF!,F1429)</f>
        <v>#REF!</v>
      </c>
      <c r="H1429" s="157" t="e">
        <f>IF(#REF!&gt;0,#REF!,G1429)</f>
        <v>#REF!</v>
      </c>
      <c r="I1429" s="157" t="e">
        <f>IF(#REF!&gt;0,#REF!,H1429)</f>
        <v>#REF!</v>
      </c>
      <c r="J1429" s="157" t="e">
        <f>IF(#REF!&gt;0,#REF!,I1429)</f>
        <v>#REF!</v>
      </c>
      <c r="K1429" s="157" t="e">
        <f>IF(#REF!&gt;0,#REF!,J1429)</f>
        <v>#REF!</v>
      </c>
      <c r="L1429" s="157" t="e">
        <f>IF(#REF!&gt;0,#REF!,K1429)</f>
        <v>#REF!</v>
      </c>
      <c r="M1429" s="157" t="e">
        <f>IF(#REF!&gt;0,#REF!,L1429)</f>
        <v>#REF!</v>
      </c>
      <c r="N1429" s="157" t="e">
        <f>IF(#REF!&gt;0,#REF!,M1429)</f>
        <v>#REF!</v>
      </c>
      <c r="O1429" s="559"/>
      <c r="P1429" s="559"/>
      <c r="Q1429" s="559"/>
      <c r="R1429" s="559"/>
      <c r="S1429" s="559"/>
    </row>
    <row r="1430" spans="2:19" s="47" customFormat="1" ht="30" customHeight="1">
      <c r="B1430" s="69" t="s">
        <v>128</v>
      </c>
      <c r="C1430" s="70" t="s">
        <v>110</v>
      </c>
      <c r="D1430" s="70" t="s">
        <v>111</v>
      </c>
      <c r="E1430" s="83" t="s">
        <v>177</v>
      </c>
      <c r="F1430" s="51"/>
      <c r="G1430" s="157" t="e">
        <f>IF(#REF!&gt;0,#REF!,F1430)</f>
        <v>#REF!</v>
      </c>
      <c r="H1430" s="157" t="e">
        <f>IF(#REF!&gt;0,#REF!,G1430)</f>
        <v>#REF!</v>
      </c>
      <c r="I1430" s="157" t="e">
        <f>IF(#REF!&gt;0,#REF!,H1430)</f>
        <v>#REF!</v>
      </c>
      <c r="J1430" s="157" t="e">
        <f>IF(#REF!&gt;0,#REF!,I1430)</f>
        <v>#REF!</v>
      </c>
      <c r="K1430" s="157" t="e">
        <f>IF(#REF!&gt;0,#REF!,J1430)</f>
        <v>#REF!</v>
      </c>
      <c r="L1430" s="157" t="e">
        <f>IF(#REF!&gt;0,#REF!,K1430)</f>
        <v>#REF!</v>
      </c>
      <c r="M1430" s="157" t="e">
        <f>IF(#REF!&gt;0,#REF!,L1430)</f>
        <v>#REF!</v>
      </c>
      <c r="N1430" s="157" t="e">
        <f>IF(#REF!&gt;0,#REF!,M1430)</f>
        <v>#REF!</v>
      </c>
      <c r="O1430" s="559"/>
      <c r="P1430" s="559"/>
      <c r="Q1430" s="559"/>
      <c r="R1430" s="559"/>
      <c r="S1430" s="559"/>
    </row>
    <row r="1431" spans="2:19" s="47" customFormat="1" ht="30" customHeight="1">
      <c r="B1431" s="69" t="s">
        <v>129</v>
      </c>
      <c r="C1431" s="70" t="s">
        <v>110</v>
      </c>
      <c r="D1431" s="70" t="s">
        <v>111</v>
      </c>
      <c r="E1431" s="83" t="s">
        <v>178</v>
      </c>
      <c r="F1431" s="51"/>
      <c r="G1431" s="157" t="e">
        <f>IF(#REF!&gt;0,#REF!,F1431)</f>
        <v>#REF!</v>
      </c>
      <c r="H1431" s="157" t="e">
        <f>IF(#REF!&gt;0,#REF!,G1431)</f>
        <v>#REF!</v>
      </c>
      <c r="I1431" s="157" t="e">
        <f>IF(#REF!&gt;0,#REF!,H1431)</f>
        <v>#REF!</v>
      </c>
      <c r="J1431" s="157" t="e">
        <f>IF(#REF!&gt;0,#REF!,I1431)</f>
        <v>#REF!</v>
      </c>
      <c r="K1431" s="157" t="e">
        <f>IF(#REF!&gt;0,#REF!,J1431)</f>
        <v>#REF!</v>
      </c>
      <c r="L1431" s="157" t="e">
        <f>IF(#REF!&gt;0,#REF!,K1431)</f>
        <v>#REF!</v>
      </c>
      <c r="M1431" s="157" t="e">
        <f>IF(#REF!&gt;0,#REF!,L1431)</f>
        <v>#REF!</v>
      </c>
      <c r="N1431" s="157" t="e">
        <f>IF(#REF!&gt;0,#REF!,M1431)</f>
        <v>#REF!</v>
      </c>
      <c r="O1431" s="559"/>
      <c r="P1431" s="559"/>
      <c r="Q1431" s="559"/>
      <c r="R1431" s="559"/>
      <c r="S1431" s="559"/>
    </row>
    <row r="1432" spans="2:19" s="47" customFormat="1" ht="30" customHeight="1">
      <c r="B1432" s="69" t="s">
        <v>130</v>
      </c>
      <c r="C1432" s="70" t="s">
        <v>110</v>
      </c>
      <c r="D1432" s="70" t="s">
        <v>111</v>
      </c>
      <c r="E1432" s="83" t="s">
        <v>175</v>
      </c>
      <c r="F1432" s="51"/>
      <c r="G1432" s="157" t="e">
        <f>IF(#REF!&gt;0,#REF!,F1432)</f>
        <v>#REF!</v>
      </c>
      <c r="H1432" s="157" t="e">
        <f>IF(#REF!&gt;0,#REF!,G1432)</f>
        <v>#REF!</v>
      </c>
      <c r="I1432" s="157" t="e">
        <f>IF(#REF!&gt;0,#REF!,H1432)</f>
        <v>#REF!</v>
      </c>
      <c r="J1432" s="157" t="e">
        <f>IF(#REF!&gt;0,#REF!,I1432)</f>
        <v>#REF!</v>
      </c>
      <c r="K1432" s="157" t="e">
        <f>IF(#REF!&gt;0,#REF!,J1432)</f>
        <v>#REF!</v>
      </c>
      <c r="L1432" s="157" t="e">
        <f>IF(#REF!&gt;0,#REF!,K1432)</f>
        <v>#REF!</v>
      </c>
      <c r="M1432" s="157" t="e">
        <f>IF(#REF!&gt;0,#REF!,L1432)</f>
        <v>#REF!</v>
      </c>
      <c r="N1432" s="157" t="e">
        <f>IF(#REF!&gt;0,#REF!,M1432)</f>
        <v>#REF!</v>
      </c>
      <c r="O1432" s="559"/>
      <c r="P1432" s="559"/>
      <c r="Q1432" s="559"/>
      <c r="R1432" s="559"/>
      <c r="S1432" s="559"/>
    </row>
    <row r="1433" spans="2:19" s="47" customFormat="1" ht="30" customHeight="1">
      <c r="B1433" s="69" t="s">
        <v>131</v>
      </c>
      <c r="C1433" s="70" t="s">
        <v>110</v>
      </c>
      <c r="D1433" s="70" t="s">
        <v>111</v>
      </c>
      <c r="E1433" s="83" t="s">
        <v>176</v>
      </c>
      <c r="F1433" s="51"/>
      <c r="G1433" s="157" t="e">
        <f>IF(#REF!&gt;0,#REF!,F1433)</f>
        <v>#REF!</v>
      </c>
      <c r="H1433" s="157" t="e">
        <f>IF(#REF!&gt;0,#REF!,G1433)</f>
        <v>#REF!</v>
      </c>
      <c r="I1433" s="157" t="e">
        <f>IF(#REF!&gt;0,#REF!,H1433)</f>
        <v>#REF!</v>
      </c>
      <c r="J1433" s="157" t="e">
        <f>IF(#REF!&gt;0,#REF!,I1433)</f>
        <v>#REF!</v>
      </c>
      <c r="K1433" s="157" t="e">
        <f>IF(#REF!&gt;0,#REF!,J1433)</f>
        <v>#REF!</v>
      </c>
      <c r="L1433" s="157" t="e">
        <f>IF(#REF!&gt;0,#REF!,K1433)</f>
        <v>#REF!</v>
      </c>
      <c r="M1433" s="157" t="e">
        <f>IF(#REF!&gt;0,#REF!,L1433)</f>
        <v>#REF!</v>
      </c>
      <c r="N1433" s="157" t="e">
        <f>IF(#REF!&gt;0,#REF!,M1433)</f>
        <v>#REF!</v>
      </c>
      <c r="O1433" s="559"/>
      <c r="P1433" s="559"/>
      <c r="Q1433" s="559"/>
      <c r="R1433" s="559"/>
      <c r="S1433" s="559"/>
    </row>
    <row r="1434" spans="2:19" s="47" customFormat="1" ht="30" customHeight="1">
      <c r="B1434" s="69" t="s">
        <v>132</v>
      </c>
      <c r="C1434" s="70" t="s">
        <v>110</v>
      </c>
      <c r="D1434" s="70" t="s">
        <v>111</v>
      </c>
      <c r="E1434" s="83" t="s">
        <v>176</v>
      </c>
      <c r="F1434" s="51"/>
      <c r="G1434" s="157" t="e">
        <f>IF(#REF!&gt;0,#REF!,F1434)</f>
        <v>#REF!</v>
      </c>
      <c r="H1434" s="157" t="e">
        <f>IF(#REF!&gt;0,#REF!,G1434)</f>
        <v>#REF!</v>
      </c>
      <c r="I1434" s="157" t="e">
        <f>IF(#REF!&gt;0,#REF!,H1434)</f>
        <v>#REF!</v>
      </c>
      <c r="J1434" s="157" t="e">
        <f>IF(#REF!&gt;0,#REF!,I1434)</f>
        <v>#REF!</v>
      </c>
      <c r="K1434" s="157" t="e">
        <f>IF(#REF!&gt;0,#REF!,J1434)</f>
        <v>#REF!</v>
      </c>
      <c r="L1434" s="157" t="e">
        <f>IF(#REF!&gt;0,#REF!,K1434)</f>
        <v>#REF!</v>
      </c>
      <c r="M1434" s="157" t="e">
        <f>IF(#REF!&gt;0,#REF!,L1434)</f>
        <v>#REF!</v>
      </c>
      <c r="N1434" s="157" t="e">
        <f>IF(#REF!&gt;0,#REF!,M1434)</f>
        <v>#REF!</v>
      </c>
      <c r="O1434" s="559"/>
      <c r="P1434" s="559"/>
      <c r="Q1434" s="559"/>
      <c r="R1434" s="559"/>
      <c r="S1434" s="559"/>
    </row>
    <row r="1435" spans="2:19" s="47" customFormat="1" ht="30" customHeight="1">
      <c r="B1435" s="69" t="s">
        <v>133</v>
      </c>
      <c r="C1435" s="70" t="s">
        <v>110</v>
      </c>
      <c r="D1435" s="70" t="s">
        <v>111</v>
      </c>
      <c r="E1435" s="83" t="s">
        <v>177</v>
      </c>
      <c r="F1435" s="51"/>
      <c r="G1435" s="157" t="e">
        <f>IF(#REF!&gt;0,#REF!,F1435)</f>
        <v>#REF!</v>
      </c>
      <c r="H1435" s="157" t="e">
        <f>IF(#REF!&gt;0,#REF!,G1435)</f>
        <v>#REF!</v>
      </c>
      <c r="I1435" s="157" t="e">
        <f>IF(#REF!&gt;0,#REF!,H1435)</f>
        <v>#REF!</v>
      </c>
      <c r="J1435" s="157" t="e">
        <f>IF(#REF!&gt;0,#REF!,I1435)</f>
        <v>#REF!</v>
      </c>
      <c r="K1435" s="157" t="e">
        <f>IF(#REF!&gt;0,#REF!,J1435)</f>
        <v>#REF!</v>
      </c>
      <c r="L1435" s="157" t="e">
        <f>IF(#REF!&gt;0,#REF!,K1435)</f>
        <v>#REF!</v>
      </c>
      <c r="M1435" s="157" t="e">
        <f>IF(#REF!&gt;0,#REF!,L1435)</f>
        <v>#REF!</v>
      </c>
      <c r="N1435" s="157" t="e">
        <f>IF(#REF!&gt;0,#REF!,M1435)</f>
        <v>#REF!</v>
      </c>
      <c r="O1435" s="559"/>
      <c r="P1435" s="559"/>
      <c r="Q1435" s="559"/>
      <c r="R1435" s="559"/>
      <c r="S1435" s="559"/>
    </row>
    <row r="1436" spans="2:19" s="47" customFormat="1" ht="30" customHeight="1">
      <c r="B1436" s="69" t="s">
        <v>134</v>
      </c>
      <c r="C1436" s="70" t="s">
        <v>110</v>
      </c>
      <c r="D1436" s="70" t="s">
        <v>111</v>
      </c>
      <c r="E1436" s="83" t="s">
        <v>176</v>
      </c>
      <c r="F1436" s="51"/>
      <c r="G1436" s="157" t="e">
        <f>IF(#REF!&gt;0,#REF!,F1436)</f>
        <v>#REF!</v>
      </c>
      <c r="H1436" s="157" t="e">
        <f>IF(#REF!&gt;0,#REF!,G1436)</f>
        <v>#REF!</v>
      </c>
      <c r="I1436" s="157" t="e">
        <f>IF(#REF!&gt;0,#REF!,H1436)</f>
        <v>#REF!</v>
      </c>
      <c r="J1436" s="157" t="e">
        <f>IF(#REF!&gt;0,#REF!,I1436)</f>
        <v>#REF!</v>
      </c>
      <c r="K1436" s="157" t="e">
        <f>IF(#REF!&gt;0,#REF!,J1436)</f>
        <v>#REF!</v>
      </c>
      <c r="L1436" s="157" t="e">
        <f>IF(#REF!&gt;0,#REF!,K1436)</f>
        <v>#REF!</v>
      </c>
      <c r="M1436" s="157" t="e">
        <f>IF(#REF!&gt;0,#REF!,L1436)</f>
        <v>#REF!</v>
      </c>
      <c r="N1436" s="157" t="e">
        <f>IF(#REF!&gt;0,#REF!,M1436)</f>
        <v>#REF!</v>
      </c>
      <c r="O1436" s="559"/>
      <c r="P1436" s="559"/>
      <c r="Q1436" s="559"/>
      <c r="R1436" s="559"/>
      <c r="S1436" s="559"/>
    </row>
    <row r="1437" spans="2:19" s="47" customFormat="1" ht="30" customHeight="1">
      <c r="B1437" s="69" t="s">
        <v>135</v>
      </c>
      <c r="C1437" s="70" t="s">
        <v>110</v>
      </c>
      <c r="D1437" s="70" t="s">
        <v>111</v>
      </c>
      <c r="E1437" s="83" t="s">
        <v>175</v>
      </c>
      <c r="F1437" s="51"/>
      <c r="G1437" s="157" t="e">
        <f>IF(#REF!&gt;0,#REF!,F1437)</f>
        <v>#REF!</v>
      </c>
      <c r="H1437" s="157" t="e">
        <f>IF(#REF!&gt;0,#REF!,G1437)</f>
        <v>#REF!</v>
      </c>
      <c r="I1437" s="157" t="e">
        <f>IF(#REF!&gt;0,#REF!,H1437)</f>
        <v>#REF!</v>
      </c>
      <c r="J1437" s="157" t="e">
        <f>IF(#REF!&gt;0,#REF!,I1437)</f>
        <v>#REF!</v>
      </c>
      <c r="K1437" s="157" t="e">
        <f>IF(#REF!&gt;0,#REF!,J1437)</f>
        <v>#REF!</v>
      </c>
      <c r="L1437" s="157" t="e">
        <f>IF(#REF!&gt;0,#REF!,K1437)</f>
        <v>#REF!</v>
      </c>
      <c r="M1437" s="157" t="e">
        <f>IF(#REF!&gt;0,#REF!,L1437)</f>
        <v>#REF!</v>
      </c>
      <c r="N1437" s="157" t="e">
        <f>IF(#REF!&gt;0,#REF!,M1437)</f>
        <v>#REF!</v>
      </c>
      <c r="O1437" s="559"/>
      <c r="P1437" s="559"/>
      <c r="Q1437" s="559"/>
      <c r="R1437" s="559"/>
      <c r="S1437" s="559"/>
    </row>
    <row r="1438" spans="2:19" s="47" customFormat="1" ht="30" customHeight="1">
      <c r="B1438" s="69" t="s">
        <v>136</v>
      </c>
      <c r="C1438" s="70" t="s">
        <v>110</v>
      </c>
      <c r="D1438" s="70" t="s">
        <v>111</v>
      </c>
      <c r="E1438" s="83" t="s">
        <v>175</v>
      </c>
      <c r="F1438" s="51"/>
      <c r="G1438" s="157" t="e">
        <f>IF(#REF!&gt;0,#REF!,F1438)</f>
        <v>#REF!</v>
      </c>
      <c r="H1438" s="157" t="e">
        <f>IF(#REF!&gt;0,#REF!,G1438)</f>
        <v>#REF!</v>
      </c>
      <c r="I1438" s="157" t="e">
        <f>IF(#REF!&gt;0,#REF!,H1438)</f>
        <v>#REF!</v>
      </c>
      <c r="J1438" s="157" t="e">
        <f>IF(#REF!&gt;0,#REF!,I1438)</f>
        <v>#REF!</v>
      </c>
      <c r="K1438" s="157" t="e">
        <f>IF(#REF!&gt;0,#REF!,J1438)</f>
        <v>#REF!</v>
      </c>
      <c r="L1438" s="157" t="e">
        <f>IF(#REF!&gt;0,#REF!,K1438)</f>
        <v>#REF!</v>
      </c>
      <c r="M1438" s="157" t="e">
        <f>IF(#REF!&gt;0,#REF!,L1438)</f>
        <v>#REF!</v>
      </c>
      <c r="N1438" s="157" t="e">
        <f>IF(#REF!&gt;0,#REF!,M1438)</f>
        <v>#REF!</v>
      </c>
      <c r="O1438" s="559"/>
      <c r="P1438" s="559"/>
      <c r="Q1438" s="559"/>
      <c r="R1438" s="559"/>
      <c r="S1438" s="559"/>
    </row>
    <row r="1439" spans="2:19" s="47" customFormat="1" ht="30" customHeight="1">
      <c r="B1439" s="69" t="s">
        <v>137</v>
      </c>
      <c r="C1439" s="70" t="s">
        <v>110</v>
      </c>
      <c r="D1439" s="70" t="s">
        <v>111</v>
      </c>
      <c r="E1439" s="83" t="s">
        <v>176</v>
      </c>
      <c r="F1439" s="51"/>
      <c r="G1439" s="157" t="e">
        <f>IF(#REF!&gt;0,#REF!,F1439)</f>
        <v>#REF!</v>
      </c>
      <c r="H1439" s="157" t="e">
        <f>IF(#REF!&gt;0,#REF!,G1439)</f>
        <v>#REF!</v>
      </c>
      <c r="I1439" s="157" t="e">
        <f>IF(#REF!&gt;0,#REF!,H1439)</f>
        <v>#REF!</v>
      </c>
      <c r="J1439" s="157" t="e">
        <f>IF(#REF!&gt;0,#REF!,I1439)</f>
        <v>#REF!</v>
      </c>
      <c r="K1439" s="157" t="e">
        <f>IF(#REF!&gt;0,#REF!,J1439)</f>
        <v>#REF!</v>
      </c>
      <c r="L1439" s="157" t="e">
        <f>IF(#REF!&gt;0,#REF!,K1439)</f>
        <v>#REF!</v>
      </c>
      <c r="M1439" s="157" t="e">
        <f>IF(#REF!&gt;0,#REF!,L1439)</f>
        <v>#REF!</v>
      </c>
      <c r="N1439" s="157" t="e">
        <f>IF(#REF!&gt;0,#REF!,M1439)</f>
        <v>#REF!</v>
      </c>
      <c r="O1439" s="559"/>
      <c r="P1439" s="559"/>
      <c r="Q1439" s="559"/>
      <c r="R1439" s="559"/>
      <c r="S1439" s="559"/>
    </row>
    <row r="1440" spans="2:19" s="47" customFormat="1" ht="30" customHeight="1">
      <c r="B1440" s="69" t="s">
        <v>138</v>
      </c>
      <c r="C1440" s="70" t="s">
        <v>115</v>
      </c>
      <c r="D1440" s="70" t="s">
        <v>112</v>
      </c>
      <c r="E1440" s="83" t="s">
        <v>179</v>
      </c>
      <c r="F1440" s="51"/>
      <c r="G1440" s="157" t="e">
        <f>IF(#REF!&gt;0,#REF!,F1440)</f>
        <v>#REF!</v>
      </c>
      <c r="H1440" s="157" t="e">
        <f>IF(#REF!&gt;0,#REF!,G1440)</f>
        <v>#REF!</v>
      </c>
      <c r="I1440" s="157" t="e">
        <f>IF(#REF!&gt;0,#REF!,H1440)</f>
        <v>#REF!</v>
      </c>
      <c r="J1440" s="157" t="e">
        <f>IF(#REF!&gt;0,#REF!,I1440)</f>
        <v>#REF!</v>
      </c>
      <c r="K1440" s="157" t="e">
        <f>IF(#REF!&gt;0,#REF!,J1440)</f>
        <v>#REF!</v>
      </c>
      <c r="L1440" s="157" t="e">
        <f>IF(#REF!&gt;0,#REF!,K1440)</f>
        <v>#REF!</v>
      </c>
      <c r="M1440" s="157" t="e">
        <f>IF(#REF!&gt;0,#REF!,L1440)</f>
        <v>#REF!</v>
      </c>
      <c r="N1440" s="157" t="e">
        <f>IF(#REF!&gt;0,#REF!,M1440)</f>
        <v>#REF!</v>
      </c>
      <c r="O1440" s="559"/>
      <c r="P1440" s="559"/>
      <c r="Q1440" s="559"/>
      <c r="R1440" s="559"/>
      <c r="S1440" s="559"/>
    </row>
    <row r="1441" spans="2:19" s="47" customFormat="1" ht="30" customHeight="1">
      <c r="B1441" s="69" t="s">
        <v>139</v>
      </c>
      <c r="C1441" s="70" t="s">
        <v>115</v>
      </c>
      <c r="D1441" s="70" t="s">
        <v>112</v>
      </c>
      <c r="E1441" s="83" t="s">
        <v>179</v>
      </c>
      <c r="F1441" s="51"/>
      <c r="G1441" s="157" t="e">
        <f>IF(#REF!&gt;0,#REF!,F1441)</f>
        <v>#REF!</v>
      </c>
      <c r="H1441" s="157" t="e">
        <f>IF(#REF!&gt;0,#REF!,G1441)</f>
        <v>#REF!</v>
      </c>
      <c r="I1441" s="157" t="e">
        <f>IF(#REF!&gt;0,#REF!,H1441)</f>
        <v>#REF!</v>
      </c>
      <c r="J1441" s="157" t="e">
        <f>IF(#REF!&gt;0,#REF!,I1441)</f>
        <v>#REF!</v>
      </c>
      <c r="K1441" s="157" t="e">
        <f>IF(#REF!&gt;0,#REF!,J1441)</f>
        <v>#REF!</v>
      </c>
      <c r="L1441" s="157" t="e">
        <f>IF(#REF!&gt;0,#REF!,K1441)</f>
        <v>#REF!</v>
      </c>
      <c r="M1441" s="157" t="e">
        <f>IF(#REF!&gt;0,#REF!,L1441)</f>
        <v>#REF!</v>
      </c>
      <c r="N1441" s="157" t="e">
        <f>IF(#REF!&gt;0,#REF!,M1441)</f>
        <v>#REF!</v>
      </c>
      <c r="O1441" s="559"/>
      <c r="P1441" s="559"/>
      <c r="Q1441" s="559"/>
      <c r="R1441" s="559"/>
      <c r="S1441" s="559"/>
    </row>
    <row r="1442" spans="2:19" s="47" customFormat="1" ht="30" customHeight="1">
      <c r="B1442" s="69" t="s">
        <v>140</v>
      </c>
      <c r="C1442" s="70" t="s">
        <v>115</v>
      </c>
      <c r="D1442" s="70" t="s">
        <v>112</v>
      </c>
      <c r="E1442" s="83" t="s">
        <v>180</v>
      </c>
      <c r="F1442" s="51"/>
      <c r="G1442" s="157" t="e">
        <f>IF(#REF!&gt;0,#REF!,F1442)</f>
        <v>#REF!</v>
      </c>
      <c r="H1442" s="157" t="e">
        <f>IF(#REF!&gt;0,#REF!,G1442)</f>
        <v>#REF!</v>
      </c>
      <c r="I1442" s="157" t="e">
        <f>IF(#REF!&gt;0,#REF!,H1442)</f>
        <v>#REF!</v>
      </c>
      <c r="J1442" s="157" t="e">
        <f>IF(#REF!&gt;0,#REF!,I1442)</f>
        <v>#REF!</v>
      </c>
      <c r="K1442" s="157" t="e">
        <f>IF(#REF!&gt;0,#REF!,J1442)</f>
        <v>#REF!</v>
      </c>
      <c r="L1442" s="157" t="e">
        <f>IF(#REF!&gt;0,#REF!,K1442)</f>
        <v>#REF!</v>
      </c>
      <c r="M1442" s="157" t="e">
        <f>IF(#REF!&gt;0,#REF!,L1442)</f>
        <v>#REF!</v>
      </c>
      <c r="N1442" s="157" t="e">
        <f>IF(#REF!&gt;0,#REF!,M1442)</f>
        <v>#REF!</v>
      </c>
      <c r="O1442" s="559"/>
      <c r="P1442" s="559"/>
      <c r="Q1442" s="559"/>
      <c r="R1442" s="559"/>
      <c r="S1442" s="559"/>
    </row>
    <row r="1443" spans="2:19" s="47" customFormat="1" ht="30" customHeight="1">
      <c r="B1443" s="69" t="s">
        <v>141</v>
      </c>
      <c r="C1443" s="70" t="s">
        <v>115</v>
      </c>
      <c r="D1443" s="70" t="s">
        <v>112</v>
      </c>
      <c r="E1443" s="83" t="s">
        <v>180</v>
      </c>
      <c r="F1443" s="51"/>
      <c r="G1443" s="157" t="e">
        <f>IF(#REF!&gt;0,#REF!,F1443)</f>
        <v>#REF!</v>
      </c>
      <c r="H1443" s="157" t="e">
        <f>IF(#REF!&gt;0,#REF!,G1443)</f>
        <v>#REF!</v>
      </c>
      <c r="I1443" s="157" t="e">
        <f>IF(#REF!&gt;0,#REF!,H1443)</f>
        <v>#REF!</v>
      </c>
      <c r="J1443" s="157" t="e">
        <f>IF(#REF!&gt;0,#REF!,I1443)</f>
        <v>#REF!</v>
      </c>
      <c r="K1443" s="157" t="e">
        <f>IF(#REF!&gt;0,#REF!,J1443)</f>
        <v>#REF!</v>
      </c>
      <c r="L1443" s="157" t="e">
        <f>IF(#REF!&gt;0,#REF!,K1443)</f>
        <v>#REF!</v>
      </c>
      <c r="M1443" s="157" t="e">
        <f>IF(#REF!&gt;0,#REF!,L1443)</f>
        <v>#REF!</v>
      </c>
      <c r="N1443" s="157" t="e">
        <f>IF(#REF!&gt;0,#REF!,M1443)</f>
        <v>#REF!</v>
      </c>
      <c r="O1443" s="559"/>
      <c r="P1443" s="559"/>
      <c r="Q1443" s="559"/>
      <c r="R1443" s="559"/>
      <c r="S1443" s="559"/>
    </row>
    <row r="1444" spans="2:19" s="47" customFormat="1" ht="30" customHeight="1">
      <c r="B1444" s="69" t="s">
        <v>142</v>
      </c>
      <c r="C1444" s="70" t="s">
        <v>115</v>
      </c>
      <c r="D1444" s="70" t="s">
        <v>112</v>
      </c>
      <c r="E1444" s="83" t="s">
        <v>186</v>
      </c>
      <c r="F1444" s="51"/>
      <c r="G1444" s="157" t="e">
        <f>IF(#REF!&gt;0,#REF!,F1444)</f>
        <v>#REF!</v>
      </c>
      <c r="H1444" s="157" t="e">
        <f>IF(#REF!&gt;0,#REF!,G1444)</f>
        <v>#REF!</v>
      </c>
      <c r="I1444" s="157" t="e">
        <f>IF(#REF!&gt;0,#REF!,H1444)</f>
        <v>#REF!</v>
      </c>
      <c r="J1444" s="157" t="e">
        <f>IF(#REF!&gt;0,#REF!,I1444)</f>
        <v>#REF!</v>
      </c>
      <c r="K1444" s="157" t="e">
        <f>IF(#REF!&gt;0,#REF!,J1444)</f>
        <v>#REF!</v>
      </c>
      <c r="L1444" s="157" t="e">
        <f>IF(#REF!&gt;0,#REF!,K1444)</f>
        <v>#REF!</v>
      </c>
      <c r="M1444" s="157" t="e">
        <f>IF(#REF!&gt;0,#REF!,L1444)</f>
        <v>#REF!</v>
      </c>
      <c r="N1444" s="157" t="e">
        <f>IF(#REF!&gt;0,#REF!,M1444)</f>
        <v>#REF!</v>
      </c>
      <c r="O1444" s="559"/>
      <c r="P1444" s="559"/>
      <c r="Q1444" s="559"/>
      <c r="R1444" s="559"/>
      <c r="S1444" s="559"/>
    </row>
    <row r="1445" spans="2:19" s="47" customFormat="1" ht="30" customHeight="1">
      <c r="B1445" s="69" t="s">
        <v>143</v>
      </c>
      <c r="C1445" s="70" t="s">
        <v>113</v>
      </c>
      <c r="D1445" s="70" t="s">
        <v>113</v>
      </c>
      <c r="E1445" s="83" t="s">
        <v>182</v>
      </c>
      <c r="F1445" s="51"/>
      <c r="G1445" s="157" t="e">
        <f>IF(#REF!&gt;0,#REF!,F1445)</f>
        <v>#REF!</v>
      </c>
      <c r="H1445" s="157" t="e">
        <f>IF(#REF!&gt;0,#REF!,G1445)</f>
        <v>#REF!</v>
      </c>
      <c r="I1445" s="157" t="e">
        <f>IF(#REF!&gt;0,#REF!,H1445)</f>
        <v>#REF!</v>
      </c>
      <c r="J1445" s="157" t="e">
        <f>IF(#REF!&gt;0,#REF!,I1445)</f>
        <v>#REF!</v>
      </c>
      <c r="K1445" s="157" t="e">
        <f>IF(#REF!&gt;0,#REF!,J1445)</f>
        <v>#REF!</v>
      </c>
      <c r="L1445" s="157" t="e">
        <f>IF(#REF!&gt;0,#REF!,K1445)</f>
        <v>#REF!</v>
      </c>
      <c r="M1445" s="157" t="e">
        <f>IF(#REF!&gt;0,#REF!,L1445)</f>
        <v>#REF!</v>
      </c>
      <c r="N1445" s="157" t="e">
        <f>IF(#REF!&gt;0,#REF!,M1445)</f>
        <v>#REF!</v>
      </c>
      <c r="O1445" s="559"/>
      <c r="P1445" s="559"/>
      <c r="Q1445" s="559"/>
      <c r="R1445" s="559"/>
      <c r="S1445" s="559"/>
    </row>
    <row r="1446" spans="2:19" s="47" customFormat="1" ht="30" customHeight="1">
      <c r="B1446" s="69" t="s">
        <v>144</v>
      </c>
      <c r="C1446" s="70" t="s">
        <v>113</v>
      </c>
      <c r="D1446" s="70" t="s">
        <v>113</v>
      </c>
      <c r="E1446" s="83" t="s">
        <v>181</v>
      </c>
      <c r="F1446" s="51"/>
      <c r="G1446" s="157" t="e">
        <f>IF(#REF!&gt;0,#REF!,F1446)</f>
        <v>#REF!</v>
      </c>
      <c r="H1446" s="157" t="e">
        <f>IF(#REF!&gt;0,#REF!,G1446)</f>
        <v>#REF!</v>
      </c>
      <c r="I1446" s="157" t="e">
        <f>IF(#REF!&gt;0,#REF!,H1446)</f>
        <v>#REF!</v>
      </c>
      <c r="J1446" s="157" t="e">
        <f>IF(#REF!&gt;0,#REF!,I1446)</f>
        <v>#REF!</v>
      </c>
      <c r="K1446" s="157" t="e">
        <f>IF(#REF!&gt;0,#REF!,J1446)</f>
        <v>#REF!</v>
      </c>
      <c r="L1446" s="157" t="e">
        <f>IF(#REF!&gt;0,#REF!,K1446)</f>
        <v>#REF!</v>
      </c>
      <c r="M1446" s="157" t="e">
        <f>IF(#REF!&gt;0,#REF!,L1446)</f>
        <v>#REF!</v>
      </c>
      <c r="N1446" s="157" t="e">
        <f>IF(#REF!&gt;0,#REF!,M1446)</f>
        <v>#REF!</v>
      </c>
      <c r="O1446" s="559"/>
      <c r="P1446" s="559"/>
      <c r="Q1446" s="559"/>
      <c r="R1446" s="559"/>
      <c r="S1446" s="559"/>
    </row>
    <row r="1447" spans="2:19" s="47" customFormat="1" ht="30" customHeight="1">
      <c r="B1447" s="69" t="s">
        <v>145</v>
      </c>
      <c r="C1447" s="70" t="s">
        <v>113</v>
      </c>
      <c r="D1447" s="70" t="s">
        <v>113</v>
      </c>
      <c r="E1447" s="83" t="s">
        <v>182</v>
      </c>
      <c r="F1447" s="51"/>
      <c r="G1447" s="157" t="e">
        <f>IF(#REF!&gt;0,#REF!,F1447)</f>
        <v>#REF!</v>
      </c>
      <c r="H1447" s="157" t="e">
        <f>IF(#REF!&gt;0,#REF!,G1447)</f>
        <v>#REF!</v>
      </c>
      <c r="I1447" s="157" t="e">
        <f>IF(#REF!&gt;0,#REF!,H1447)</f>
        <v>#REF!</v>
      </c>
      <c r="J1447" s="157" t="e">
        <f>IF(#REF!&gt;0,#REF!,I1447)</f>
        <v>#REF!</v>
      </c>
      <c r="K1447" s="157" t="e">
        <f>IF(#REF!&gt;0,#REF!,J1447)</f>
        <v>#REF!</v>
      </c>
      <c r="L1447" s="157" t="e">
        <f>IF(#REF!&gt;0,#REF!,K1447)</f>
        <v>#REF!</v>
      </c>
      <c r="M1447" s="157" t="e">
        <f>IF(#REF!&gt;0,#REF!,L1447)</f>
        <v>#REF!</v>
      </c>
      <c r="N1447" s="157" t="e">
        <f>IF(#REF!&gt;0,#REF!,M1447)</f>
        <v>#REF!</v>
      </c>
      <c r="O1447" s="559"/>
      <c r="P1447" s="559"/>
      <c r="Q1447" s="559"/>
      <c r="R1447" s="559"/>
      <c r="S1447" s="559"/>
    </row>
    <row r="1448" spans="2:19" s="47" customFormat="1" ht="30" customHeight="1">
      <c r="B1448" s="69" t="s">
        <v>146</v>
      </c>
      <c r="C1448" s="70" t="s">
        <v>113</v>
      </c>
      <c r="D1448" s="70" t="s">
        <v>113</v>
      </c>
      <c r="E1448" s="83" t="s">
        <v>182</v>
      </c>
      <c r="F1448" s="51"/>
      <c r="G1448" s="157" t="e">
        <f>IF(#REF!&gt;0,#REF!,F1448)</f>
        <v>#REF!</v>
      </c>
      <c r="H1448" s="157" t="e">
        <f>IF(#REF!&gt;0,#REF!,G1448)</f>
        <v>#REF!</v>
      </c>
      <c r="I1448" s="157" t="e">
        <f>IF(#REF!&gt;0,#REF!,H1448)</f>
        <v>#REF!</v>
      </c>
      <c r="J1448" s="157" t="e">
        <f>IF(#REF!&gt;0,#REF!,I1448)</f>
        <v>#REF!</v>
      </c>
      <c r="K1448" s="157" t="e">
        <f>IF(#REF!&gt;0,#REF!,J1448)</f>
        <v>#REF!</v>
      </c>
      <c r="L1448" s="157" t="e">
        <f>IF(#REF!&gt;0,#REF!,K1448)</f>
        <v>#REF!</v>
      </c>
      <c r="M1448" s="157" t="e">
        <f>IF(#REF!&gt;0,#REF!,L1448)</f>
        <v>#REF!</v>
      </c>
      <c r="N1448" s="157" t="e">
        <f>IF(#REF!&gt;0,#REF!,M1448)</f>
        <v>#REF!</v>
      </c>
      <c r="O1448" s="559"/>
      <c r="P1448" s="559"/>
      <c r="Q1448" s="559"/>
      <c r="R1448" s="559"/>
      <c r="S1448" s="559"/>
    </row>
    <row r="1449" spans="2:19" s="47" customFormat="1" ht="30" customHeight="1">
      <c r="B1449" s="69" t="s">
        <v>147</v>
      </c>
      <c r="C1449" s="70" t="s">
        <v>113</v>
      </c>
      <c r="D1449" s="70" t="s">
        <v>113</v>
      </c>
      <c r="E1449" s="83" t="s">
        <v>181</v>
      </c>
      <c r="F1449" s="51"/>
      <c r="G1449" s="157" t="e">
        <f>IF(#REF!&gt;0,#REF!,F1449)</f>
        <v>#REF!</v>
      </c>
      <c r="H1449" s="157" t="e">
        <f>IF(#REF!&gt;0,#REF!,G1449)</f>
        <v>#REF!</v>
      </c>
      <c r="I1449" s="157" t="e">
        <f>IF(#REF!&gt;0,#REF!,H1449)</f>
        <v>#REF!</v>
      </c>
      <c r="J1449" s="157" t="e">
        <f>IF(#REF!&gt;0,#REF!,I1449)</f>
        <v>#REF!</v>
      </c>
      <c r="K1449" s="157" t="e">
        <f>IF(#REF!&gt;0,#REF!,J1449)</f>
        <v>#REF!</v>
      </c>
      <c r="L1449" s="157" t="e">
        <f>IF(#REF!&gt;0,#REF!,K1449)</f>
        <v>#REF!</v>
      </c>
      <c r="M1449" s="157" t="e">
        <f>IF(#REF!&gt;0,#REF!,L1449)</f>
        <v>#REF!</v>
      </c>
      <c r="N1449" s="157" t="e">
        <f>IF(#REF!&gt;0,#REF!,M1449)</f>
        <v>#REF!</v>
      </c>
      <c r="O1449" s="559"/>
      <c r="P1449" s="559"/>
      <c r="Q1449" s="559"/>
      <c r="R1449" s="559"/>
      <c r="S1449" s="559"/>
    </row>
    <row r="1450" spans="2:19" s="47" customFormat="1" ht="30" customHeight="1">
      <c r="B1450" s="69" t="s">
        <v>148</v>
      </c>
      <c r="C1450" s="70" t="s">
        <v>113</v>
      </c>
      <c r="D1450" s="70" t="s">
        <v>113</v>
      </c>
      <c r="E1450" s="83" t="s">
        <v>182</v>
      </c>
      <c r="F1450" s="51"/>
      <c r="G1450" s="157" t="e">
        <f>IF(#REF!&gt;0,#REF!,F1450)</f>
        <v>#REF!</v>
      </c>
      <c r="H1450" s="157" t="e">
        <f>IF(#REF!&gt;0,#REF!,G1450)</f>
        <v>#REF!</v>
      </c>
      <c r="I1450" s="157" t="e">
        <f>IF(#REF!&gt;0,#REF!,H1450)</f>
        <v>#REF!</v>
      </c>
      <c r="J1450" s="157" t="e">
        <f>IF(#REF!&gt;0,#REF!,I1450)</f>
        <v>#REF!</v>
      </c>
      <c r="K1450" s="157" t="e">
        <f>IF(#REF!&gt;0,#REF!,J1450)</f>
        <v>#REF!</v>
      </c>
      <c r="L1450" s="157" t="e">
        <f>IF(#REF!&gt;0,#REF!,K1450)</f>
        <v>#REF!</v>
      </c>
      <c r="M1450" s="157" t="e">
        <f>IF(#REF!&gt;0,#REF!,L1450)</f>
        <v>#REF!</v>
      </c>
      <c r="N1450" s="157" t="e">
        <f>IF(#REF!&gt;0,#REF!,M1450)</f>
        <v>#REF!</v>
      </c>
      <c r="O1450" s="559"/>
      <c r="P1450" s="559"/>
      <c r="Q1450" s="559"/>
      <c r="R1450" s="559"/>
      <c r="S1450" s="559"/>
    </row>
    <row r="1451" spans="2:19" s="47" customFormat="1" ht="30" customHeight="1">
      <c r="B1451" s="69" t="s">
        <v>149</v>
      </c>
      <c r="C1451" s="70" t="s">
        <v>113</v>
      </c>
      <c r="D1451" s="70" t="s">
        <v>113</v>
      </c>
      <c r="E1451" s="83" t="s">
        <v>182</v>
      </c>
      <c r="F1451" s="51"/>
      <c r="G1451" s="157" t="e">
        <f>IF(#REF!&gt;0,#REF!,F1451)</f>
        <v>#REF!</v>
      </c>
      <c r="H1451" s="157" t="e">
        <f>IF(#REF!&gt;0,#REF!,G1451)</f>
        <v>#REF!</v>
      </c>
      <c r="I1451" s="157" t="e">
        <f>IF(#REF!&gt;0,#REF!,H1451)</f>
        <v>#REF!</v>
      </c>
      <c r="J1451" s="157" t="e">
        <f>IF(#REF!&gt;0,#REF!,I1451)</f>
        <v>#REF!</v>
      </c>
      <c r="K1451" s="157" t="e">
        <f>IF(#REF!&gt;0,#REF!,J1451)</f>
        <v>#REF!</v>
      </c>
      <c r="L1451" s="157" t="e">
        <f>IF(#REF!&gt;0,#REF!,K1451)</f>
        <v>#REF!</v>
      </c>
      <c r="M1451" s="157" t="e">
        <f>IF(#REF!&gt;0,#REF!,L1451)</f>
        <v>#REF!</v>
      </c>
      <c r="N1451" s="157" t="e">
        <f>IF(#REF!&gt;0,#REF!,M1451)</f>
        <v>#REF!</v>
      </c>
      <c r="O1451" s="559"/>
      <c r="P1451" s="559"/>
      <c r="Q1451" s="559"/>
      <c r="R1451" s="559"/>
      <c r="S1451" s="559"/>
    </row>
    <row r="1452" spans="2:19" s="47" customFormat="1" ht="30" customHeight="1">
      <c r="B1452" s="69" t="s">
        <v>150</v>
      </c>
      <c r="C1452" s="70" t="s">
        <v>113</v>
      </c>
      <c r="D1452" s="70" t="s">
        <v>113</v>
      </c>
      <c r="E1452" s="83" t="s">
        <v>182</v>
      </c>
      <c r="F1452" s="51"/>
      <c r="G1452" s="157" t="e">
        <f>IF(#REF!&gt;0,#REF!,F1452)</f>
        <v>#REF!</v>
      </c>
      <c r="H1452" s="157" t="e">
        <f>IF(#REF!&gt;0,#REF!,G1452)</f>
        <v>#REF!</v>
      </c>
      <c r="I1452" s="157" t="e">
        <f>IF(#REF!&gt;0,#REF!,H1452)</f>
        <v>#REF!</v>
      </c>
      <c r="J1452" s="157" t="e">
        <f>IF(#REF!&gt;0,#REF!,I1452)</f>
        <v>#REF!</v>
      </c>
      <c r="K1452" s="157" t="e">
        <f>IF(#REF!&gt;0,#REF!,J1452)</f>
        <v>#REF!</v>
      </c>
      <c r="L1452" s="157" t="e">
        <f>IF(#REF!&gt;0,#REF!,K1452)</f>
        <v>#REF!</v>
      </c>
      <c r="M1452" s="157" t="e">
        <f>IF(#REF!&gt;0,#REF!,L1452)</f>
        <v>#REF!</v>
      </c>
      <c r="N1452" s="157" t="e">
        <f>IF(#REF!&gt;0,#REF!,M1452)</f>
        <v>#REF!</v>
      </c>
      <c r="O1452" s="559"/>
      <c r="P1452" s="559"/>
      <c r="Q1452" s="559"/>
      <c r="R1452" s="559"/>
      <c r="S1452" s="559"/>
    </row>
    <row r="1453" spans="2:19" s="47" customFormat="1" ht="30" customHeight="1">
      <c r="B1453" s="69" t="s">
        <v>151</v>
      </c>
      <c r="C1453" s="70" t="s">
        <v>113</v>
      </c>
      <c r="D1453" s="70" t="s">
        <v>113</v>
      </c>
      <c r="E1453" s="83" t="s">
        <v>181</v>
      </c>
      <c r="F1453" s="51"/>
      <c r="G1453" s="157" t="e">
        <f>IF(#REF!&gt;0,#REF!,F1453)</f>
        <v>#REF!</v>
      </c>
      <c r="H1453" s="157" t="e">
        <f>IF(#REF!&gt;0,#REF!,G1453)</f>
        <v>#REF!</v>
      </c>
      <c r="I1453" s="157" t="e">
        <f>IF(#REF!&gt;0,#REF!,H1453)</f>
        <v>#REF!</v>
      </c>
      <c r="J1453" s="157" t="e">
        <f>IF(#REF!&gt;0,#REF!,I1453)</f>
        <v>#REF!</v>
      </c>
      <c r="K1453" s="157" t="e">
        <f>IF(#REF!&gt;0,#REF!,J1453)</f>
        <v>#REF!</v>
      </c>
      <c r="L1453" s="157" t="e">
        <f>IF(#REF!&gt;0,#REF!,K1453)</f>
        <v>#REF!</v>
      </c>
      <c r="M1453" s="157" t="e">
        <f>IF(#REF!&gt;0,#REF!,L1453)</f>
        <v>#REF!</v>
      </c>
      <c r="N1453" s="157" t="e">
        <f>IF(#REF!&gt;0,#REF!,M1453)</f>
        <v>#REF!</v>
      </c>
      <c r="O1453" s="559"/>
      <c r="P1453" s="559"/>
      <c r="Q1453" s="559"/>
      <c r="R1453" s="559"/>
      <c r="S1453" s="559"/>
    </row>
    <row r="1454" spans="2:19" s="47" customFormat="1" ht="30" customHeight="1">
      <c r="B1454" s="69" t="s">
        <v>152</v>
      </c>
      <c r="C1454" s="70" t="s">
        <v>113</v>
      </c>
      <c r="D1454" s="70" t="s">
        <v>113</v>
      </c>
      <c r="E1454" s="83" t="s">
        <v>182</v>
      </c>
      <c r="F1454" s="51"/>
      <c r="G1454" s="157" t="e">
        <f>IF(#REF!&gt;0,#REF!,F1454)</f>
        <v>#REF!</v>
      </c>
      <c r="H1454" s="157" t="e">
        <f>IF(#REF!&gt;0,#REF!,G1454)</f>
        <v>#REF!</v>
      </c>
      <c r="I1454" s="157" t="e">
        <f>IF(#REF!&gt;0,#REF!,H1454)</f>
        <v>#REF!</v>
      </c>
      <c r="J1454" s="157" t="e">
        <f>IF(#REF!&gt;0,#REF!,I1454)</f>
        <v>#REF!</v>
      </c>
      <c r="K1454" s="157" t="e">
        <f>IF(#REF!&gt;0,#REF!,J1454)</f>
        <v>#REF!</v>
      </c>
      <c r="L1454" s="157" t="e">
        <f>IF(#REF!&gt;0,#REF!,K1454)</f>
        <v>#REF!</v>
      </c>
      <c r="M1454" s="157" t="e">
        <f>IF(#REF!&gt;0,#REF!,L1454)</f>
        <v>#REF!</v>
      </c>
      <c r="N1454" s="157" t="e">
        <f>IF(#REF!&gt;0,#REF!,M1454)</f>
        <v>#REF!</v>
      </c>
      <c r="O1454" s="559"/>
      <c r="P1454" s="559"/>
      <c r="Q1454" s="559"/>
      <c r="R1454" s="559"/>
      <c r="S1454" s="559"/>
    </row>
    <row r="1455" spans="2:19" s="47" customFormat="1" ht="30" customHeight="1">
      <c r="B1455" s="69" t="s">
        <v>153</v>
      </c>
      <c r="C1455" s="70" t="s">
        <v>113</v>
      </c>
      <c r="D1455" s="70" t="s">
        <v>113</v>
      </c>
      <c r="E1455" s="83" t="s">
        <v>182</v>
      </c>
      <c r="F1455" s="51"/>
      <c r="G1455" s="157" t="e">
        <f>IF(#REF!&gt;0,#REF!,F1455)</f>
        <v>#REF!</v>
      </c>
      <c r="H1455" s="157" t="e">
        <f>IF(#REF!&gt;0,#REF!,G1455)</f>
        <v>#REF!</v>
      </c>
      <c r="I1455" s="157" t="e">
        <f>IF(#REF!&gt;0,#REF!,H1455)</f>
        <v>#REF!</v>
      </c>
      <c r="J1455" s="157" t="e">
        <f>IF(#REF!&gt;0,#REF!,I1455)</f>
        <v>#REF!</v>
      </c>
      <c r="K1455" s="157" t="e">
        <f>IF(#REF!&gt;0,#REF!,J1455)</f>
        <v>#REF!</v>
      </c>
      <c r="L1455" s="157" t="e">
        <f>IF(#REF!&gt;0,#REF!,K1455)</f>
        <v>#REF!</v>
      </c>
      <c r="M1455" s="157" t="e">
        <f>IF(#REF!&gt;0,#REF!,L1455)</f>
        <v>#REF!</v>
      </c>
      <c r="N1455" s="157" t="e">
        <f>IF(#REF!&gt;0,#REF!,M1455)</f>
        <v>#REF!</v>
      </c>
      <c r="O1455" s="559"/>
      <c r="P1455" s="559"/>
      <c r="Q1455" s="559"/>
      <c r="R1455" s="559"/>
      <c r="S1455" s="559"/>
    </row>
    <row r="1456" spans="2:19" s="47" customFormat="1" ht="30" customHeight="1">
      <c r="B1456" s="69" t="s">
        <v>125</v>
      </c>
      <c r="C1456" s="70" t="s">
        <v>114</v>
      </c>
      <c r="D1456" s="70" t="s">
        <v>114</v>
      </c>
      <c r="E1456" s="83" t="s">
        <v>184</v>
      </c>
      <c r="F1456" s="51"/>
      <c r="G1456" s="157" t="e">
        <f>IF(#REF!&gt;0,#REF!,F1456)</f>
        <v>#REF!</v>
      </c>
      <c r="H1456" s="157" t="e">
        <f>IF(#REF!&gt;0,#REF!,G1456)</f>
        <v>#REF!</v>
      </c>
      <c r="I1456" s="157" t="e">
        <f>IF(#REF!&gt;0,#REF!,H1456)</f>
        <v>#REF!</v>
      </c>
      <c r="J1456" s="157" t="e">
        <f>IF(#REF!&gt;0,#REF!,I1456)</f>
        <v>#REF!</v>
      </c>
      <c r="K1456" s="157" t="e">
        <f>IF(#REF!&gt;0,#REF!,J1456)</f>
        <v>#REF!</v>
      </c>
      <c r="L1456" s="157" t="e">
        <f>IF(#REF!&gt;0,#REF!,K1456)</f>
        <v>#REF!</v>
      </c>
      <c r="M1456" s="157" t="e">
        <f>IF(#REF!&gt;0,#REF!,L1456)</f>
        <v>#REF!</v>
      </c>
      <c r="N1456" s="157" t="e">
        <f>IF(#REF!&gt;0,#REF!,M1456)</f>
        <v>#REF!</v>
      </c>
      <c r="O1456" s="559"/>
      <c r="P1456" s="559"/>
      <c r="Q1456" s="559"/>
      <c r="R1456" s="559"/>
      <c r="S1456" s="559"/>
    </row>
    <row r="1457" spans="2:19" s="47" customFormat="1" ht="30" customHeight="1">
      <c r="B1457" s="69" t="s">
        <v>154</v>
      </c>
      <c r="C1457" s="70" t="s">
        <v>114</v>
      </c>
      <c r="D1457" s="70" t="s">
        <v>114</v>
      </c>
      <c r="E1457" s="83" t="s">
        <v>183</v>
      </c>
      <c r="F1457" s="51"/>
      <c r="G1457" s="157" t="e">
        <f>IF(#REF!&gt;0,#REF!,F1457)</f>
        <v>#REF!</v>
      </c>
      <c r="H1457" s="157" t="e">
        <f>IF(#REF!&gt;0,#REF!,G1457)</f>
        <v>#REF!</v>
      </c>
      <c r="I1457" s="157" t="e">
        <f>IF(#REF!&gt;0,#REF!,H1457)</f>
        <v>#REF!</v>
      </c>
      <c r="J1457" s="157" t="e">
        <f>IF(#REF!&gt;0,#REF!,I1457)</f>
        <v>#REF!</v>
      </c>
      <c r="K1457" s="157" t="e">
        <f>IF(#REF!&gt;0,#REF!,J1457)</f>
        <v>#REF!</v>
      </c>
      <c r="L1457" s="157" t="e">
        <f>IF(#REF!&gt;0,#REF!,K1457)</f>
        <v>#REF!</v>
      </c>
      <c r="M1457" s="157" t="e">
        <f>IF(#REF!&gt;0,#REF!,L1457)</f>
        <v>#REF!</v>
      </c>
      <c r="N1457" s="157" t="e">
        <f>IF(#REF!&gt;0,#REF!,M1457)</f>
        <v>#REF!</v>
      </c>
      <c r="O1457" s="559"/>
      <c r="P1457" s="559"/>
      <c r="Q1457" s="559"/>
      <c r="R1457" s="559"/>
      <c r="S1457" s="559"/>
    </row>
    <row r="1458" spans="2:19" s="47" customFormat="1" ht="30" customHeight="1">
      <c r="B1458" s="69" t="s">
        <v>143</v>
      </c>
      <c r="C1458" s="70" t="s">
        <v>114</v>
      </c>
      <c r="D1458" s="70" t="s">
        <v>114</v>
      </c>
      <c r="E1458" s="83" t="s">
        <v>184</v>
      </c>
      <c r="F1458" s="51"/>
      <c r="G1458" s="157" t="e">
        <f>IF(#REF!&gt;0,#REF!,F1458)</f>
        <v>#REF!</v>
      </c>
      <c r="H1458" s="157" t="e">
        <f>IF(#REF!&gt;0,#REF!,G1458)</f>
        <v>#REF!</v>
      </c>
      <c r="I1458" s="157" t="e">
        <f>IF(#REF!&gt;0,#REF!,H1458)</f>
        <v>#REF!</v>
      </c>
      <c r="J1458" s="157" t="e">
        <f>IF(#REF!&gt;0,#REF!,I1458)</f>
        <v>#REF!</v>
      </c>
      <c r="K1458" s="157" t="e">
        <f>IF(#REF!&gt;0,#REF!,J1458)</f>
        <v>#REF!</v>
      </c>
      <c r="L1458" s="157" t="e">
        <f>IF(#REF!&gt;0,#REF!,K1458)</f>
        <v>#REF!</v>
      </c>
      <c r="M1458" s="157" t="e">
        <f>IF(#REF!&gt;0,#REF!,L1458)</f>
        <v>#REF!</v>
      </c>
      <c r="N1458" s="157" t="e">
        <f>IF(#REF!&gt;0,#REF!,M1458)</f>
        <v>#REF!</v>
      </c>
      <c r="O1458" s="559"/>
      <c r="P1458" s="559"/>
      <c r="Q1458" s="559"/>
      <c r="R1458" s="559"/>
      <c r="S1458" s="559"/>
    </row>
    <row r="1459" spans="2:19" s="47" customFormat="1" ht="30" customHeight="1">
      <c r="B1459" s="69" t="s">
        <v>155</v>
      </c>
      <c r="C1459" s="70" t="s">
        <v>114</v>
      </c>
      <c r="D1459" s="70" t="s">
        <v>114</v>
      </c>
      <c r="E1459" s="83" t="s">
        <v>184</v>
      </c>
      <c r="F1459" s="51"/>
      <c r="G1459" s="157" t="e">
        <f>IF(#REF!&gt;0,#REF!,F1459)</f>
        <v>#REF!</v>
      </c>
      <c r="H1459" s="157" t="e">
        <f>IF(#REF!&gt;0,#REF!,G1459)</f>
        <v>#REF!</v>
      </c>
      <c r="I1459" s="157" t="e">
        <f>IF(#REF!&gt;0,#REF!,H1459)</f>
        <v>#REF!</v>
      </c>
      <c r="J1459" s="157" t="e">
        <f>IF(#REF!&gt;0,#REF!,I1459)</f>
        <v>#REF!</v>
      </c>
      <c r="K1459" s="157" t="e">
        <f>IF(#REF!&gt;0,#REF!,J1459)</f>
        <v>#REF!</v>
      </c>
      <c r="L1459" s="157" t="e">
        <f>IF(#REF!&gt;0,#REF!,K1459)</f>
        <v>#REF!</v>
      </c>
      <c r="M1459" s="157" t="e">
        <f>IF(#REF!&gt;0,#REF!,L1459)</f>
        <v>#REF!</v>
      </c>
      <c r="N1459" s="157" t="e">
        <f>IF(#REF!&gt;0,#REF!,M1459)</f>
        <v>#REF!</v>
      </c>
      <c r="O1459" s="559"/>
      <c r="P1459" s="559"/>
      <c r="Q1459" s="559"/>
      <c r="R1459" s="559"/>
      <c r="S1459" s="559"/>
    </row>
    <row r="1460" spans="2:19" s="47" customFormat="1" ht="30" customHeight="1">
      <c r="B1460" s="69" t="s">
        <v>156</v>
      </c>
      <c r="C1460" s="70" t="s">
        <v>114</v>
      </c>
      <c r="D1460" s="70" t="s">
        <v>114</v>
      </c>
      <c r="E1460" s="83" t="s">
        <v>185</v>
      </c>
      <c r="F1460" s="51"/>
      <c r="G1460" s="157" t="e">
        <f>IF(#REF!&gt;0,#REF!,F1460)</f>
        <v>#REF!</v>
      </c>
      <c r="H1460" s="157" t="e">
        <f>IF(#REF!&gt;0,#REF!,G1460)</f>
        <v>#REF!</v>
      </c>
      <c r="I1460" s="157" t="e">
        <f>IF(#REF!&gt;0,#REF!,H1460)</f>
        <v>#REF!</v>
      </c>
      <c r="J1460" s="157" t="e">
        <f>IF(#REF!&gt;0,#REF!,I1460)</f>
        <v>#REF!</v>
      </c>
      <c r="K1460" s="157" t="e">
        <f>IF(#REF!&gt;0,#REF!,J1460)</f>
        <v>#REF!</v>
      </c>
      <c r="L1460" s="157" t="e">
        <f>IF(#REF!&gt;0,#REF!,K1460)</f>
        <v>#REF!</v>
      </c>
      <c r="M1460" s="157" t="e">
        <f>IF(#REF!&gt;0,#REF!,L1460)</f>
        <v>#REF!</v>
      </c>
      <c r="N1460" s="157" t="e">
        <f>IF(#REF!&gt;0,#REF!,M1460)</f>
        <v>#REF!</v>
      </c>
      <c r="O1460" s="559"/>
      <c r="P1460" s="559"/>
      <c r="Q1460" s="559"/>
      <c r="R1460" s="559"/>
      <c r="S1460" s="559"/>
    </row>
    <row r="1461" spans="2:19" s="47" customFormat="1" ht="30" customHeight="1">
      <c r="B1461" s="69" t="s">
        <v>157</v>
      </c>
      <c r="C1461" s="70" t="s">
        <v>114</v>
      </c>
      <c r="D1461" s="70" t="s">
        <v>114</v>
      </c>
      <c r="E1461" s="83" t="s">
        <v>185</v>
      </c>
      <c r="F1461" s="51"/>
      <c r="G1461" s="157" t="e">
        <f>IF(#REF!&gt;0,#REF!,F1461)</f>
        <v>#REF!</v>
      </c>
      <c r="H1461" s="157" t="e">
        <f>IF(#REF!&gt;0,#REF!,G1461)</f>
        <v>#REF!</v>
      </c>
      <c r="I1461" s="157" t="e">
        <f>IF(#REF!&gt;0,#REF!,H1461)</f>
        <v>#REF!</v>
      </c>
      <c r="J1461" s="157" t="e">
        <f>IF(#REF!&gt;0,#REF!,I1461)</f>
        <v>#REF!</v>
      </c>
      <c r="K1461" s="157" t="e">
        <f>IF(#REF!&gt;0,#REF!,J1461)</f>
        <v>#REF!</v>
      </c>
      <c r="L1461" s="157" t="e">
        <f>IF(#REF!&gt;0,#REF!,K1461)</f>
        <v>#REF!</v>
      </c>
      <c r="M1461" s="157" t="e">
        <f>IF(#REF!&gt;0,#REF!,L1461)</f>
        <v>#REF!</v>
      </c>
      <c r="N1461" s="157" t="e">
        <f>IF(#REF!&gt;0,#REF!,M1461)</f>
        <v>#REF!</v>
      </c>
      <c r="O1461" s="559"/>
      <c r="P1461" s="559"/>
      <c r="Q1461" s="559"/>
      <c r="R1461" s="559"/>
      <c r="S1461" s="559"/>
    </row>
    <row r="1462" spans="2:19" s="47" customFormat="1" ht="30" customHeight="1">
      <c r="B1462" s="69" t="s">
        <v>158</v>
      </c>
      <c r="C1462" s="70" t="s">
        <v>114</v>
      </c>
      <c r="D1462" s="70" t="s">
        <v>114</v>
      </c>
      <c r="E1462" s="83" t="s">
        <v>183</v>
      </c>
      <c r="F1462" s="51"/>
      <c r="G1462" s="157" t="e">
        <f>IF(#REF!&gt;0,#REF!,F1462)</f>
        <v>#REF!</v>
      </c>
      <c r="H1462" s="157" t="e">
        <f>IF(#REF!&gt;0,#REF!,G1462)</f>
        <v>#REF!</v>
      </c>
      <c r="I1462" s="157" t="e">
        <f>IF(#REF!&gt;0,#REF!,H1462)</f>
        <v>#REF!</v>
      </c>
      <c r="J1462" s="157" t="e">
        <f>IF(#REF!&gt;0,#REF!,I1462)</f>
        <v>#REF!</v>
      </c>
      <c r="K1462" s="157" t="e">
        <f>IF(#REF!&gt;0,#REF!,J1462)</f>
        <v>#REF!</v>
      </c>
      <c r="L1462" s="157" t="e">
        <f>IF(#REF!&gt;0,#REF!,K1462)</f>
        <v>#REF!</v>
      </c>
      <c r="M1462" s="157" t="e">
        <f>IF(#REF!&gt;0,#REF!,L1462)</f>
        <v>#REF!</v>
      </c>
      <c r="N1462" s="157" t="e">
        <f>IF(#REF!&gt;0,#REF!,M1462)</f>
        <v>#REF!</v>
      </c>
      <c r="O1462" s="559"/>
      <c r="P1462" s="559"/>
      <c r="Q1462" s="559"/>
      <c r="R1462" s="559"/>
      <c r="S1462" s="559"/>
    </row>
    <row r="1463" spans="2:19" s="47" customFormat="1" ht="30" customHeight="1">
      <c r="B1463" s="69" t="s">
        <v>159</v>
      </c>
      <c r="C1463" s="70" t="s">
        <v>114</v>
      </c>
      <c r="D1463" s="70" t="s">
        <v>114</v>
      </c>
      <c r="E1463" s="83" t="s">
        <v>185</v>
      </c>
      <c r="F1463" s="51"/>
      <c r="G1463" s="157" t="e">
        <f>IF(#REF!&gt;0,#REF!,F1463)</f>
        <v>#REF!</v>
      </c>
      <c r="H1463" s="157" t="e">
        <f>IF(#REF!&gt;0,#REF!,G1463)</f>
        <v>#REF!</v>
      </c>
      <c r="I1463" s="157" t="e">
        <f>IF(#REF!&gt;0,#REF!,H1463)</f>
        <v>#REF!</v>
      </c>
      <c r="J1463" s="157" t="e">
        <f>IF(#REF!&gt;0,#REF!,I1463)</f>
        <v>#REF!</v>
      </c>
      <c r="K1463" s="157" t="e">
        <f>IF(#REF!&gt;0,#REF!,J1463)</f>
        <v>#REF!</v>
      </c>
      <c r="L1463" s="157" t="e">
        <f>IF(#REF!&gt;0,#REF!,K1463)</f>
        <v>#REF!</v>
      </c>
      <c r="M1463" s="157" t="e">
        <f>IF(#REF!&gt;0,#REF!,L1463)</f>
        <v>#REF!</v>
      </c>
      <c r="N1463" s="157" t="e">
        <f>IF(#REF!&gt;0,#REF!,M1463)</f>
        <v>#REF!</v>
      </c>
      <c r="O1463" s="559"/>
      <c r="P1463" s="559"/>
      <c r="Q1463" s="559"/>
      <c r="R1463" s="559"/>
      <c r="S1463" s="559"/>
    </row>
    <row r="1464" spans="2:19" s="47" customFormat="1" ht="30" customHeight="1">
      <c r="B1464" s="69" t="s">
        <v>160</v>
      </c>
      <c r="C1464" s="70" t="s">
        <v>114</v>
      </c>
      <c r="D1464" s="70" t="s">
        <v>114</v>
      </c>
      <c r="E1464" s="83" t="s">
        <v>185</v>
      </c>
      <c r="F1464" s="51"/>
      <c r="G1464" s="157" t="e">
        <f>IF(#REF!&gt;0,#REF!,F1464)</f>
        <v>#REF!</v>
      </c>
      <c r="H1464" s="157" t="e">
        <f>IF(#REF!&gt;0,#REF!,G1464)</f>
        <v>#REF!</v>
      </c>
      <c r="I1464" s="157" t="e">
        <f>IF(#REF!&gt;0,#REF!,H1464)</f>
        <v>#REF!</v>
      </c>
      <c r="J1464" s="157" t="e">
        <f>IF(#REF!&gt;0,#REF!,I1464)</f>
        <v>#REF!</v>
      </c>
      <c r="K1464" s="157" t="e">
        <f>IF(#REF!&gt;0,#REF!,J1464)</f>
        <v>#REF!</v>
      </c>
      <c r="L1464" s="157" t="e">
        <f>IF(#REF!&gt;0,#REF!,K1464)</f>
        <v>#REF!</v>
      </c>
      <c r="M1464" s="157" t="e">
        <f>IF(#REF!&gt;0,#REF!,L1464)</f>
        <v>#REF!</v>
      </c>
      <c r="N1464" s="157" t="e">
        <f>IF(#REF!&gt;0,#REF!,M1464)</f>
        <v>#REF!</v>
      </c>
      <c r="O1464" s="559"/>
      <c r="P1464" s="559"/>
      <c r="Q1464" s="559"/>
      <c r="R1464" s="559"/>
      <c r="S1464" s="559"/>
    </row>
    <row r="1465" spans="2:19" s="47" customFormat="1" ht="30" customHeight="1">
      <c r="B1465" s="69" t="s">
        <v>161</v>
      </c>
      <c r="C1465" s="70" t="s">
        <v>114</v>
      </c>
      <c r="D1465" s="70" t="s">
        <v>114</v>
      </c>
      <c r="E1465" s="83" t="s">
        <v>184</v>
      </c>
      <c r="F1465" s="51"/>
      <c r="G1465" s="157" t="e">
        <f>IF(#REF!&gt;0,#REF!,F1465)</f>
        <v>#REF!</v>
      </c>
      <c r="H1465" s="157" t="e">
        <f>IF(#REF!&gt;0,#REF!,G1465)</f>
        <v>#REF!</v>
      </c>
      <c r="I1465" s="157" t="e">
        <f>IF(#REF!&gt;0,#REF!,H1465)</f>
        <v>#REF!</v>
      </c>
      <c r="J1465" s="157" t="e">
        <f>IF(#REF!&gt;0,#REF!,I1465)</f>
        <v>#REF!</v>
      </c>
      <c r="K1465" s="157" t="e">
        <f>IF(#REF!&gt;0,#REF!,J1465)</f>
        <v>#REF!</v>
      </c>
      <c r="L1465" s="157" t="e">
        <f>IF(#REF!&gt;0,#REF!,K1465)</f>
        <v>#REF!</v>
      </c>
      <c r="M1465" s="157" t="e">
        <f>IF(#REF!&gt;0,#REF!,L1465)</f>
        <v>#REF!</v>
      </c>
      <c r="N1465" s="157" t="e">
        <f>IF(#REF!&gt;0,#REF!,M1465)</f>
        <v>#REF!</v>
      </c>
      <c r="O1465" s="559"/>
      <c r="P1465" s="559"/>
      <c r="Q1465" s="559"/>
      <c r="R1465" s="559"/>
      <c r="S1465" s="559"/>
    </row>
    <row r="1466" spans="2:19" s="47" customFormat="1" ht="30" customHeight="1">
      <c r="B1466" s="69" t="s">
        <v>162</v>
      </c>
      <c r="C1466" s="70" t="s">
        <v>114</v>
      </c>
      <c r="D1466" s="70" t="s">
        <v>114</v>
      </c>
      <c r="E1466" s="83" t="s">
        <v>185</v>
      </c>
      <c r="F1466" s="51"/>
      <c r="G1466" s="157" t="e">
        <f>IF(#REF!&gt;0,#REF!,F1466)</f>
        <v>#REF!</v>
      </c>
      <c r="H1466" s="157" t="e">
        <f>IF(#REF!&gt;0,#REF!,G1466)</f>
        <v>#REF!</v>
      </c>
      <c r="I1466" s="157" t="e">
        <f>IF(#REF!&gt;0,#REF!,H1466)</f>
        <v>#REF!</v>
      </c>
      <c r="J1466" s="157" t="e">
        <f>IF(#REF!&gt;0,#REF!,I1466)</f>
        <v>#REF!</v>
      </c>
      <c r="K1466" s="157" t="e">
        <f>IF(#REF!&gt;0,#REF!,J1466)</f>
        <v>#REF!</v>
      </c>
      <c r="L1466" s="157" t="e">
        <f>IF(#REF!&gt;0,#REF!,K1466)</f>
        <v>#REF!</v>
      </c>
      <c r="M1466" s="157" t="e">
        <f>IF(#REF!&gt;0,#REF!,L1466)</f>
        <v>#REF!</v>
      </c>
      <c r="N1466" s="157" t="e">
        <f>IF(#REF!&gt;0,#REF!,M1466)</f>
        <v>#REF!</v>
      </c>
      <c r="O1466" s="559"/>
      <c r="P1466" s="559"/>
      <c r="Q1466" s="559"/>
      <c r="R1466" s="559"/>
      <c r="S1466" s="559"/>
    </row>
    <row r="1467" spans="2:19" ht="30" customHeight="1">
      <c r="B1467" s="97"/>
    </row>
    <row r="1468" spans="2:19" ht="30" customHeight="1">
      <c r="B1468" s="5" t="s">
        <v>198</v>
      </c>
      <c r="G1468" s="118" t="e">
        <f>#REF!-#REF!+1</f>
        <v>#REF!</v>
      </c>
      <c r="H1468" s="118" t="e">
        <f>#REF!-#REF!+1</f>
        <v>#REF!</v>
      </c>
      <c r="I1468" s="118" t="e">
        <f>#REF!-#REF!+1</f>
        <v>#REF!</v>
      </c>
      <c r="J1468" s="118" t="e">
        <f>#REF!-#REF!+1</f>
        <v>#REF!</v>
      </c>
      <c r="K1468" s="118" t="e">
        <f>#REF!-#REF!+1</f>
        <v>#REF!</v>
      </c>
      <c r="L1468" s="118" t="e">
        <f>#REF!-#REF!+1</f>
        <v>#REF!</v>
      </c>
      <c r="M1468" s="118" t="e">
        <f>#REF!-#REF!+1</f>
        <v>#REF!</v>
      </c>
      <c r="N1468" s="118" t="e">
        <f>#REF!-#REF!+1</f>
        <v>#REF!</v>
      </c>
      <c r="O1468" s="118" t="e">
        <f>#REF!-#REF!+1</f>
        <v>#REF!</v>
      </c>
      <c r="P1468" s="118" t="e">
        <f>#REF!-#REF!+1</f>
        <v>#REF!</v>
      </c>
      <c r="Q1468" s="118" t="e">
        <f>#REF!-#REF!+1</f>
        <v>#REF!</v>
      </c>
      <c r="R1468" s="118" t="e">
        <f>#REF!-#REF!+1</f>
        <v>#REF!</v>
      </c>
      <c r="S1468" s="118" t="e">
        <f>#REF!-#REF!+1</f>
        <v>#REF!</v>
      </c>
    </row>
    <row r="1469" spans="2:19" ht="9.9499999999999993" customHeight="1">
      <c r="B1469" s="97"/>
    </row>
    <row r="1470" spans="2:19" s="8" customFormat="1" ht="30" customHeight="1">
      <c r="B1470" s="98" t="s">
        <v>104</v>
      </c>
      <c r="C1470" s="17" t="s">
        <v>105</v>
      </c>
      <c r="D1470" s="17" t="s">
        <v>106</v>
      </c>
      <c r="E1470" s="84" t="s">
        <v>170</v>
      </c>
      <c r="F1470" s="7" t="s">
        <v>6</v>
      </c>
      <c r="G1470" s="7" t="s">
        <v>7</v>
      </c>
      <c r="H1470" s="7" t="s">
        <v>8</v>
      </c>
      <c r="I1470" s="7" t="s">
        <v>9</v>
      </c>
      <c r="J1470" s="7" t="s">
        <v>10</v>
      </c>
      <c r="K1470" s="7" t="s">
        <v>11</v>
      </c>
      <c r="L1470" s="7" t="s">
        <v>12</v>
      </c>
      <c r="M1470" s="7" t="s">
        <v>13</v>
      </c>
      <c r="N1470" s="7" t="s">
        <v>14</v>
      </c>
      <c r="O1470" s="7" t="s">
        <v>15</v>
      </c>
      <c r="P1470" s="7" t="s">
        <v>16</v>
      </c>
      <c r="Q1470" s="7" t="s">
        <v>17</v>
      </c>
      <c r="R1470" s="7" t="s">
        <v>18</v>
      </c>
      <c r="S1470" s="7" t="s">
        <v>19</v>
      </c>
    </row>
    <row r="1471" spans="2:19" s="47" customFormat="1" ht="30" customHeight="1">
      <c r="B1471" s="69" t="s">
        <v>107</v>
      </c>
      <c r="C1471" s="70" t="s">
        <v>110</v>
      </c>
      <c r="D1471" s="70" t="s">
        <v>109</v>
      </c>
      <c r="E1471" s="83" t="s">
        <v>171</v>
      </c>
      <c r="F1471" s="51"/>
      <c r="G1471" s="157" t="e">
        <f t="shared" ref="G1471:S1471" si="415">G1416*G$1468</f>
        <v>#REF!</v>
      </c>
      <c r="H1471" s="157" t="e">
        <f t="shared" si="415"/>
        <v>#REF!</v>
      </c>
      <c r="I1471" s="157" t="e">
        <f t="shared" si="415"/>
        <v>#REF!</v>
      </c>
      <c r="J1471" s="157" t="e">
        <f t="shared" si="415"/>
        <v>#REF!</v>
      </c>
      <c r="K1471" s="157" t="e">
        <f t="shared" si="415"/>
        <v>#REF!</v>
      </c>
      <c r="L1471" s="157" t="e">
        <f t="shared" si="415"/>
        <v>#REF!</v>
      </c>
      <c r="M1471" s="157" t="e">
        <f t="shared" si="415"/>
        <v>#REF!</v>
      </c>
      <c r="N1471" s="157" t="e">
        <f>N1416*N$1468</f>
        <v>#REF!</v>
      </c>
      <c r="O1471" s="157" t="e">
        <f>O1416*O$1468</f>
        <v>#REF!</v>
      </c>
      <c r="P1471" s="157" t="e">
        <f t="shared" si="415"/>
        <v>#REF!</v>
      </c>
      <c r="Q1471" s="157" t="e">
        <f t="shared" si="415"/>
        <v>#REF!</v>
      </c>
      <c r="R1471" s="157" t="e">
        <f t="shared" si="415"/>
        <v>#REF!</v>
      </c>
      <c r="S1471" s="157" t="e">
        <f t="shared" si="415"/>
        <v>#REF!</v>
      </c>
    </row>
    <row r="1472" spans="2:19" s="47" customFormat="1" ht="30" customHeight="1">
      <c r="B1472" s="69" t="s">
        <v>108</v>
      </c>
      <c r="C1472" s="70" t="s">
        <v>110</v>
      </c>
      <c r="D1472" s="70" t="s">
        <v>109</v>
      </c>
      <c r="E1472" s="83" t="s">
        <v>171</v>
      </c>
      <c r="F1472" s="51"/>
      <c r="G1472" s="157" t="e">
        <f t="shared" ref="G1472:S1472" si="416">G1417*G$1468</f>
        <v>#REF!</v>
      </c>
      <c r="H1472" s="157" t="e">
        <f t="shared" si="416"/>
        <v>#REF!</v>
      </c>
      <c r="I1472" s="157" t="e">
        <f t="shared" si="416"/>
        <v>#REF!</v>
      </c>
      <c r="J1472" s="157" t="e">
        <f t="shared" si="416"/>
        <v>#REF!</v>
      </c>
      <c r="K1472" s="157" t="e">
        <f t="shared" si="416"/>
        <v>#REF!</v>
      </c>
      <c r="L1472" s="157" t="e">
        <f t="shared" si="416"/>
        <v>#REF!</v>
      </c>
      <c r="M1472" s="157" t="e">
        <f t="shared" si="416"/>
        <v>#REF!</v>
      </c>
      <c r="N1472" s="157" t="e">
        <f t="shared" si="416"/>
        <v>#REF!</v>
      </c>
      <c r="O1472" s="157" t="e">
        <f t="shared" si="416"/>
        <v>#REF!</v>
      </c>
      <c r="P1472" s="157" t="e">
        <f t="shared" si="416"/>
        <v>#REF!</v>
      </c>
      <c r="Q1472" s="157" t="e">
        <f t="shared" si="416"/>
        <v>#REF!</v>
      </c>
      <c r="R1472" s="157" t="e">
        <f t="shared" si="416"/>
        <v>#REF!</v>
      </c>
      <c r="S1472" s="157" t="e">
        <f t="shared" si="416"/>
        <v>#REF!</v>
      </c>
    </row>
    <row r="1473" spans="2:19" s="47" customFormat="1" ht="30" customHeight="1">
      <c r="B1473" s="87" t="s">
        <v>116</v>
      </c>
      <c r="C1473" s="88" t="s">
        <v>110</v>
      </c>
      <c r="D1473" s="88" t="s">
        <v>109</v>
      </c>
      <c r="E1473" s="24"/>
      <c r="F1473" s="51"/>
      <c r="G1473" s="99"/>
      <c r="H1473" s="99"/>
      <c r="I1473" s="99"/>
      <c r="J1473" s="99"/>
      <c r="K1473" s="99"/>
      <c r="L1473" s="99"/>
      <c r="M1473" s="99"/>
      <c r="N1473" s="99"/>
      <c r="O1473" s="99"/>
      <c r="P1473" s="99"/>
      <c r="Q1473" s="99"/>
      <c r="R1473" s="99"/>
      <c r="S1473" s="99"/>
    </row>
    <row r="1474" spans="2:19" s="47" customFormat="1" ht="30" customHeight="1">
      <c r="B1474" s="69" t="s">
        <v>117</v>
      </c>
      <c r="C1474" s="70" t="s">
        <v>110</v>
      </c>
      <c r="D1474" s="70" t="s">
        <v>109</v>
      </c>
      <c r="E1474" s="83" t="s">
        <v>172</v>
      </c>
      <c r="F1474" s="51"/>
      <c r="G1474" s="157" t="e">
        <f t="shared" ref="G1474:S1474" si="417">G1419*G$1468</f>
        <v>#REF!</v>
      </c>
      <c r="H1474" s="157" t="e">
        <f t="shared" si="417"/>
        <v>#REF!</v>
      </c>
      <c r="I1474" s="157" t="e">
        <f t="shared" si="417"/>
        <v>#REF!</v>
      </c>
      <c r="J1474" s="157" t="e">
        <f t="shared" si="417"/>
        <v>#REF!</v>
      </c>
      <c r="K1474" s="157" t="e">
        <f t="shared" si="417"/>
        <v>#REF!</v>
      </c>
      <c r="L1474" s="157" t="e">
        <f t="shared" si="417"/>
        <v>#REF!</v>
      </c>
      <c r="M1474" s="157" t="e">
        <f t="shared" si="417"/>
        <v>#REF!</v>
      </c>
      <c r="N1474" s="157" t="e">
        <f t="shared" si="417"/>
        <v>#REF!</v>
      </c>
      <c r="O1474" s="157" t="e">
        <f t="shared" si="417"/>
        <v>#REF!</v>
      </c>
      <c r="P1474" s="157" t="e">
        <f t="shared" si="417"/>
        <v>#REF!</v>
      </c>
      <c r="Q1474" s="157" t="e">
        <f t="shared" si="417"/>
        <v>#REF!</v>
      </c>
      <c r="R1474" s="157" t="e">
        <f t="shared" si="417"/>
        <v>#REF!</v>
      </c>
      <c r="S1474" s="157" t="e">
        <f t="shared" si="417"/>
        <v>#REF!</v>
      </c>
    </row>
    <row r="1475" spans="2:19" s="47" customFormat="1" ht="30" customHeight="1">
      <c r="B1475" s="69" t="s">
        <v>118</v>
      </c>
      <c r="C1475" s="70" t="s">
        <v>110</v>
      </c>
      <c r="D1475" s="70" t="s">
        <v>109</v>
      </c>
      <c r="E1475" s="83" t="s">
        <v>173</v>
      </c>
      <c r="F1475" s="51"/>
      <c r="G1475" s="157" t="e">
        <f t="shared" ref="G1475:S1475" si="418">G1420*G$1468</f>
        <v>#REF!</v>
      </c>
      <c r="H1475" s="157" t="e">
        <f t="shared" si="418"/>
        <v>#REF!</v>
      </c>
      <c r="I1475" s="157" t="e">
        <f t="shared" si="418"/>
        <v>#REF!</v>
      </c>
      <c r="J1475" s="157" t="e">
        <f t="shared" si="418"/>
        <v>#REF!</v>
      </c>
      <c r="K1475" s="157" t="e">
        <f t="shared" si="418"/>
        <v>#REF!</v>
      </c>
      <c r="L1475" s="157" t="e">
        <f t="shared" si="418"/>
        <v>#REF!</v>
      </c>
      <c r="M1475" s="157" t="e">
        <f t="shared" si="418"/>
        <v>#REF!</v>
      </c>
      <c r="N1475" s="157" t="e">
        <f>N1420*N$1468</f>
        <v>#REF!</v>
      </c>
      <c r="O1475" s="157" t="e">
        <f t="shared" si="418"/>
        <v>#REF!</v>
      </c>
      <c r="P1475" s="157" t="e">
        <f t="shared" si="418"/>
        <v>#REF!</v>
      </c>
      <c r="Q1475" s="157" t="e">
        <f t="shared" si="418"/>
        <v>#REF!</v>
      </c>
      <c r="R1475" s="157" t="e">
        <f t="shared" si="418"/>
        <v>#REF!</v>
      </c>
      <c r="S1475" s="157" t="e">
        <f t="shared" si="418"/>
        <v>#REF!</v>
      </c>
    </row>
    <row r="1476" spans="2:19" s="47" customFormat="1" ht="30" customHeight="1">
      <c r="B1476" s="69" t="s">
        <v>119</v>
      </c>
      <c r="C1476" s="70" t="s">
        <v>110</v>
      </c>
      <c r="D1476" s="70" t="s">
        <v>109</v>
      </c>
      <c r="E1476" s="83" t="s">
        <v>171</v>
      </c>
      <c r="F1476" s="51"/>
      <c r="G1476" s="157" t="e">
        <f t="shared" ref="G1476:S1476" si="419">G1421*G$1468</f>
        <v>#REF!</v>
      </c>
      <c r="H1476" s="157" t="e">
        <f t="shared" si="419"/>
        <v>#REF!</v>
      </c>
      <c r="I1476" s="157" t="e">
        <f t="shared" si="419"/>
        <v>#REF!</v>
      </c>
      <c r="J1476" s="157" t="e">
        <f t="shared" si="419"/>
        <v>#REF!</v>
      </c>
      <c r="K1476" s="157" t="e">
        <f t="shared" si="419"/>
        <v>#REF!</v>
      </c>
      <c r="L1476" s="157" t="e">
        <f t="shared" si="419"/>
        <v>#REF!</v>
      </c>
      <c r="M1476" s="157" t="e">
        <f t="shared" si="419"/>
        <v>#REF!</v>
      </c>
      <c r="N1476" s="157" t="e">
        <f t="shared" si="419"/>
        <v>#REF!</v>
      </c>
      <c r="O1476" s="157" t="e">
        <f t="shared" si="419"/>
        <v>#REF!</v>
      </c>
      <c r="P1476" s="157" t="e">
        <f t="shared" si="419"/>
        <v>#REF!</v>
      </c>
      <c r="Q1476" s="157" t="e">
        <f t="shared" si="419"/>
        <v>#REF!</v>
      </c>
      <c r="R1476" s="157" t="e">
        <f t="shared" si="419"/>
        <v>#REF!</v>
      </c>
      <c r="S1476" s="157" t="e">
        <f t="shared" si="419"/>
        <v>#REF!</v>
      </c>
    </row>
    <row r="1477" spans="2:19" s="47" customFormat="1" ht="30" customHeight="1">
      <c r="B1477" s="69" t="s">
        <v>120</v>
      </c>
      <c r="C1477" s="70" t="s">
        <v>110</v>
      </c>
      <c r="D1477" s="70" t="s">
        <v>109</v>
      </c>
      <c r="E1477" s="83" t="s">
        <v>172</v>
      </c>
      <c r="F1477" s="51"/>
      <c r="G1477" s="157" t="e">
        <f t="shared" ref="G1477:S1477" si="420">G1422*G$1468</f>
        <v>#REF!</v>
      </c>
      <c r="H1477" s="157" t="e">
        <f t="shared" si="420"/>
        <v>#REF!</v>
      </c>
      <c r="I1477" s="157" t="e">
        <f t="shared" si="420"/>
        <v>#REF!</v>
      </c>
      <c r="J1477" s="157" t="e">
        <f t="shared" si="420"/>
        <v>#REF!</v>
      </c>
      <c r="K1477" s="157" t="e">
        <f t="shared" si="420"/>
        <v>#REF!</v>
      </c>
      <c r="L1477" s="157" t="e">
        <f t="shared" si="420"/>
        <v>#REF!</v>
      </c>
      <c r="M1477" s="157" t="e">
        <f t="shared" si="420"/>
        <v>#REF!</v>
      </c>
      <c r="N1477" s="157" t="e">
        <f t="shared" si="420"/>
        <v>#REF!</v>
      </c>
      <c r="O1477" s="157" t="e">
        <f t="shared" si="420"/>
        <v>#REF!</v>
      </c>
      <c r="P1477" s="157" t="e">
        <f t="shared" si="420"/>
        <v>#REF!</v>
      </c>
      <c r="Q1477" s="157" t="e">
        <f t="shared" si="420"/>
        <v>#REF!</v>
      </c>
      <c r="R1477" s="157" t="e">
        <f t="shared" si="420"/>
        <v>#REF!</v>
      </c>
      <c r="S1477" s="157" t="e">
        <f t="shared" si="420"/>
        <v>#REF!</v>
      </c>
    </row>
    <row r="1478" spans="2:19" s="47" customFormat="1" ht="30" customHeight="1">
      <c r="B1478" s="69" t="s">
        <v>121</v>
      </c>
      <c r="C1478" s="70" t="s">
        <v>110</v>
      </c>
      <c r="D1478" s="70" t="s">
        <v>109</v>
      </c>
      <c r="E1478" s="83" t="s">
        <v>173</v>
      </c>
      <c r="F1478" s="51"/>
      <c r="G1478" s="157" t="e">
        <f t="shared" ref="G1478:S1478" si="421">G1423*G$1468</f>
        <v>#REF!</v>
      </c>
      <c r="H1478" s="157" t="e">
        <f t="shared" si="421"/>
        <v>#REF!</v>
      </c>
      <c r="I1478" s="157" t="e">
        <f t="shared" si="421"/>
        <v>#REF!</v>
      </c>
      <c r="J1478" s="157" t="e">
        <f t="shared" si="421"/>
        <v>#REF!</v>
      </c>
      <c r="K1478" s="157" t="e">
        <f t="shared" si="421"/>
        <v>#REF!</v>
      </c>
      <c r="L1478" s="157" t="e">
        <f t="shared" si="421"/>
        <v>#REF!</v>
      </c>
      <c r="M1478" s="157" t="e">
        <f t="shared" si="421"/>
        <v>#REF!</v>
      </c>
      <c r="N1478" s="157" t="e">
        <f t="shared" si="421"/>
        <v>#REF!</v>
      </c>
      <c r="O1478" s="157" t="e">
        <f t="shared" si="421"/>
        <v>#REF!</v>
      </c>
      <c r="P1478" s="157" t="e">
        <f t="shared" si="421"/>
        <v>#REF!</v>
      </c>
      <c r="Q1478" s="157" t="e">
        <f t="shared" si="421"/>
        <v>#REF!</v>
      </c>
      <c r="R1478" s="157" t="e">
        <f t="shared" si="421"/>
        <v>#REF!</v>
      </c>
      <c r="S1478" s="157" t="e">
        <f t="shared" si="421"/>
        <v>#REF!</v>
      </c>
    </row>
    <row r="1479" spans="2:19" s="47" customFormat="1" ht="30" customHeight="1">
      <c r="B1479" s="69" t="s">
        <v>122</v>
      </c>
      <c r="C1479" s="70" t="s">
        <v>110</v>
      </c>
      <c r="D1479" s="70" t="s">
        <v>109</v>
      </c>
      <c r="E1479" s="83" t="s">
        <v>173</v>
      </c>
      <c r="F1479" s="51"/>
      <c r="G1479" s="157" t="e">
        <f t="shared" ref="G1479:S1479" si="422">G1424*G$1468</f>
        <v>#REF!</v>
      </c>
      <c r="H1479" s="157" t="e">
        <f t="shared" si="422"/>
        <v>#REF!</v>
      </c>
      <c r="I1479" s="157" t="e">
        <f t="shared" si="422"/>
        <v>#REF!</v>
      </c>
      <c r="J1479" s="157" t="e">
        <f t="shared" si="422"/>
        <v>#REF!</v>
      </c>
      <c r="K1479" s="157" t="e">
        <f t="shared" si="422"/>
        <v>#REF!</v>
      </c>
      <c r="L1479" s="157" t="e">
        <f t="shared" si="422"/>
        <v>#REF!</v>
      </c>
      <c r="M1479" s="157" t="e">
        <f t="shared" si="422"/>
        <v>#REF!</v>
      </c>
      <c r="N1479" s="157" t="e">
        <f t="shared" si="422"/>
        <v>#REF!</v>
      </c>
      <c r="O1479" s="157" t="e">
        <f t="shared" si="422"/>
        <v>#REF!</v>
      </c>
      <c r="P1479" s="157" t="e">
        <f t="shared" si="422"/>
        <v>#REF!</v>
      </c>
      <c r="Q1479" s="157" t="e">
        <f t="shared" si="422"/>
        <v>#REF!</v>
      </c>
      <c r="R1479" s="157" t="e">
        <f t="shared" si="422"/>
        <v>#REF!</v>
      </c>
      <c r="S1479" s="157" t="e">
        <f t="shared" si="422"/>
        <v>#REF!</v>
      </c>
    </row>
    <row r="1480" spans="2:19" s="47" customFormat="1" ht="30" customHeight="1">
      <c r="B1480" s="69" t="s">
        <v>123</v>
      </c>
      <c r="C1480" s="70" t="s">
        <v>110</v>
      </c>
      <c r="D1480" s="70" t="s">
        <v>109</v>
      </c>
      <c r="E1480" s="83" t="s">
        <v>171</v>
      </c>
      <c r="F1480" s="51"/>
      <c r="G1480" s="157" t="e">
        <f t="shared" ref="G1480:S1480" si="423">G1425*G$1468</f>
        <v>#REF!</v>
      </c>
      <c r="H1480" s="157" t="e">
        <f t="shared" si="423"/>
        <v>#REF!</v>
      </c>
      <c r="I1480" s="157" t="e">
        <f t="shared" si="423"/>
        <v>#REF!</v>
      </c>
      <c r="J1480" s="157" t="e">
        <f t="shared" si="423"/>
        <v>#REF!</v>
      </c>
      <c r="K1480" s="157" t="e">
        <f t="shared" si="423"/>
        <v>#REF!</v>
      </c>
      <c r="L1480" s="157" t="e">
        <f t="shared" si="423"/>
        <v>#REF!</v>
      </c>
      <c r="M1480" s="157" t="e">
        <f t="shared" si="423"/>
        <v>#REF!</v>
      </c>
      <c r="N1480" s="157" t="e">
        <f t="shared" si="423"/>
        <v>#REF!</v>
      </c>
      <c r="O1480" s="157" t="e">
        <f t="shared" si="423"/>
        <v>#REF!</v>
      </c>
      <c r="P1480" s="157" t="e">
        <f t="shared" si="423"/>
        <v>#REF!</v>
      </c>
      <c r="Q1480" s="157" t="e">
        <f t="shared" si="423"/>
        <v>#REF!</v>
      </c>
      <c r="R1480" s="157" t="e">
        <f t="shared" si="423"/>
        <v>#REF!</v>
      </c>
      <c r="S1480" s="157" t="e">
        <f t="shared" si="423"/>
        <v>#REF!</v>
      </c>
    </row>
    <row r="1481" spans="2:19" s="47" customFormat="1" ht="30" customHeight="1">
      <c r="B1481" s="69" t="s">
        <v>124</v>
      </c>
      <c r="C1481" s="70" t="s">
        <v>110</v>
      </c>
      <c r="D1481" s="70" t="s">
        <v>109</v>
      </c>
      <c r="E1481" s="83" t="s">
        <v>174</v>
      </c>
      <c r="F1481" s="51"/>
      <c r="G1481" s="157" t="e">
        <f t="shared" ref="G1481:S1481" si="424">G1426*G$1468</f>
        <v>#REF!</v>
      </c>
      <c r="H1481" s="157" t="e">
        <f t="shared" si="424"/>
        <v>#REF!</v>
      </c>
      <c r="I1481" s="157" t="e">
        <f t="shared" si="424"/>
        <v>#REF!</v>
      </c>
      <c r="J1481" s="157" t="e">
        <f t="shared" si="424"/>
        <v>#REF!</v>
      </c>
      <c r="K1481" s="157" t="e">
        <f t="shared" si="424"/>
        <v>#REF!</v>
      </c>
      <c r="L1481" s="157" t="e">
        <f t="shared" si="424"/>
        <v>#REF!</v>
      </c>
      <c r="M1481" s="157" t="e">
        <f t="shared" si="424"/>
        <v>#REF!</v>
      </c>
      <c r="N1481" s="157" t="e">
        <f t="shared" si="424"/>
        <v>#REF!</v>
      </c>
      <c r="O1481" s="157" t="e">
        <f t="shared" si="424"/>
        <v>#REF!</v>
      </c>
      <c r="P1481" s="157" t="e">
        <f t="shared" si="424"/>
        <v>#REF!</v>
      </c>
      <c r="Q1481" s="157" t="e">
        <f t="shared" si="424"/>
        <v>#REF!</v>
      </c>
      <c r="R1481" s="157" t="e">
        <f t="shared" si="424"/>
        <v>#REF!</v>
      </c>
      <c r="S1481" s="157" t="e">
        <f t="shared" si="424"/>
        <v>#REF!</v>
      </c>
    </row>
    <row r="1482" spans="2:19" s="47" customFormat="1" ht="30" customHeight="1">
      <c r="B1482" s="69" t="s">
        <v>125</v>
      </c>
      <c r="C1482" s="70" t="s">
        <v>110</v>
      </c>
      <c r="D1482" s="70" t="s">
        <v>111</v>
      </c>
      <c r="E1482" s="83" t="s">
        <v>175</v>
      </c>
      <c r="F1482" s="51"/>
      <c r="G1482" s="157" t="e">
        <f t="shared" ref="G1482:S1482" si="425">G1427*G$1468</f>
        <v>#REF!</v>
      </c>
      <c r="H1482" s="157" t="e">
        <f t="shared" si="425"/>
        <v>#REF!</v>
      </c>
      <c r="I1482" s="157" t="e">
        <f t="shared" si="425"/>
        <v>#REF!</v>
      </c>
      <c r="J1482" s="157" t="e">
        <f t="shared" si="425"/>
        <v>#REF!</v>
      </c>
      <c r="K1482" s="157" t="e">
        <f t="shared" si="425"/>
        <v>#REF!</v>
      </c>
      <c r="L1482" s="157" t="e">
        <f t="shared" si="425"/>
        <v>#REF!</v>
      </c>
      <c r="M1482" s="157" t="e">
        <f t="shared" si="425"/>
        <v>#REF!</v>
      </c>
      <c r="N1482" s="157" t="e">
        <f t="shared" si="425"/>
        <v>#REF!</v>
      </c>
      <c r="O1482" s="157" t="e">
        <f t="shared" si="425"/>
        <v>#REF!</v>
      </c>
      <c r="P1482" s="157" t="e">
        <f t="shared" si="425"/>
        <v>#REF!</v>
      </c>
      <c r="Q1482" s="157" t="e">
        <f t="shared" si="425"/>
        <v>#REF!</v>
      </c>
      <c r="R1482" s="157" t="e">
        <f t="shared" si="425"/>
        <v>#REF!</v>
      </c>
      <c r="S1482" s="157" t="e">
        <f t="shared" si="425"/>
        <v>#REF!</v>
      </c>
    </row>
    <row r="1483" spans="2:19" s="47" customFormat="1" ht="30" customHeight="1">
      <c r="B1483" s="69" t="s">
        <v>126</v>
      </c>
      <c r="C1483" s="70" t="s">
        <v>110</v>
      </c>
      <c r="D1483" s="70" t="s">
        <v>111</v>
      </c>
      <c r="E1483" s="83" t="s">
        <v>175</v>
      </c>
      <c r="F1483" s="51"/>
      <c r="G1483" s="157" t="e">
        <f t="shared" ref="G1483:S1483" si="426">G1428*G$1468</f>
        <v>#REF!</v>
      </c>
      <c r="H1483" s="157" t="e">
        <f t="shared" si="426"/>
        <v>#REF!</v>
      </c>
      <c r="I1483" s="157" t="e">
        <f t="shared" si="426"/>
        <v>#REF!</v>
      </c>
      <c r="J1483" s="157" t="e">
        <f t="shared" si="426"/>
        <v>#REF!</v>
      </c>
      <c r="K1483" s="157" t="e">
        <f t="shared" si="426"/>
        <v>#REF!</v>
      </c>
      <c r="L1483" s="157" t="e">
        <f t="shared" si="426"/>
        <v>#REF!</v>
      </c>
      <c r="M1483" s="157" t="e">
        <f t="shared" si="426"/>
        <v>#REF!</v>
      </c>
      <c r="N1483" s="157" t="e">
        <f t="shared" si="426"/>
        <v>#REF!</v>
      </c>
      <c r="O1483" s="157" t="e">
        <f t="shared" si="426"/>
        <v>#REF!</v>
      </c>
      <c r="P1483" s="157" t="e">
        <f t="shared" si="426"/>
        <v>#REF!</v>
      </c>
      <c r="Q1483" s="157" t="e">
        <f t="shared" si="426"/>
        <v>#REF!</v>
      </c>
      <c r="R1483" s="157" t="e">
        <f t="shared" si="426"/>
        <v>#REF!</v>
      </c>
      <c r="S1483" s="157" t="e">
        <f t="shared" si="426"/>
        <v>#REF!</v>
      </c>
    </row>
    <row r="1484" spans="2:19" s="47" customFormat="1" ht="30" customHeight="1">
      <c r="B1484" s="69" t="s">
        <v>127</v>
      </c>
      <c r="C1484" s="70" t="s">
        <v>110</v>
      </c>
      <c r="D1484" s="70" t="s">
        <v>111</v>
      </c>
      <c r="E1484" s="83" t="s">
        <v>176</v>
      </c>
      <c r="F1484" s="51"/>
      <c r="G1484" s="157" t="e">
        <f t="shared" ref="G1484:S1484" si="427">G1429*G$1468</f>
        <v>#REF!</v>
      </c>
      <c r="H1484" s="157" t="e">
        <f t="shared" si="427"/>
        <v>#REF!</v>
      </c>
      <c r="I1484" s="157" t="e">
        <f t="shared" si="427"/>
        <v>#REF!</v>
      </c>
      <c r="J1484" s="157" t="e">
        <f t="shared" si="427"/>
        <v>#REF!</v>
      </c>
      <c r="K1484" s="157" t="e">
        <f t="shared" si="427"/>
        <v>#REF!</v>
      </c>
      <c r="L1484" s="157" t="e">
        <f t="shared" si="427"/>
        <v>#REF!</v>
      </c>
      <c r="M1484" s="157" t="e">
        <f t="shared" si="427"/>
        <v>#REF!</v>
      </c>
      <c r="N1484" s="157" t="e">
        <f t="shared" si="427"/>
        <v>#REF!</v>
      </c>
      <c r="O1484" s="157" t="e">
        <f t="shared" si="427"/>
        <v>#REF!</v>
      </c>
      <c r="P1484" s="157" t="e">
        <f t="shared" si="427"/>
        <v>#REF!</v>
      </c>
      <c r="Q1484" s="157" t="e">
        <f t="shared" si="427"/>
        <v>#REF!</v>
      </c>
      <c r="R1484" s="157" t="e">
        <f t="shared" si="427"/>
        <v>#REF!</v>
      </c>
      <c r="S1484" s="157" t="e">
        <f t="shared" si="427"/>
        <v>#REF!</v>
      </c>
    </row>
    <row r="1485" spans="2:19" s="47" customFormat="1" ht="30" customHeight="1">
      <c r="B1485" s="69" t="s">
        <v>128</v>
      </c>
      <c r="C1485" s="70" t="s">
        <v>110</v>
      </c>
      <c r="D1485" s="70" t="s">
        <v>111</v>
      </c>
      <c r="E1485" s="83" t="s">
        <v>177</v>
      </c>
      <c r="F1485" s="51"/>
      <c r="G1485" s="157" t="e">
        <f t="shared" ref="G1485:S1485" si="428">G1430*G$1468</f>
        <v>#REF!</v>
      </c>
      <c r="H1485" s="157" t="e">
        <f t="shared" si="428"/>
        <v>#REF!</v>
      </c>
      <c r="I1485" s="157" t="e">
        <f t="shared" si="428"/>
        <v>#REF!</v>
      </c>
      <c r="J1485" s="157" t="e">
        <f t="shared" si="428"/>
        <v>#REF!</v>
      </c>
      <c r="K1485" s="157" t="e">
        <f t="shared" si="428"/>
        <v>#REF!</v>
      </c>
      <c r="L1485" s="157" t="e">
        <f t="shared" si="428"/>
        <v>#REF!</v>
      </c>
      <c r="M1485" s="157" t="e">
        <f t="shared" si="428"/>
        <v>#REF!</v>
      </c>
      <c r="N1485" s="157" t="e">
        <f t="shared" si="428"/>
        <v>#REF!</v>
      </c>
      <c r="O1485" s="157" t="e">
        <f t="shared" si="428"/>
        <v>#REF!</v>
      </c>
      <c r="P1485" s="157" t="e">
        <f t="shared" si="428"/>
        <v>#REF!</v>
      </c>
      <c r="Q1485" s="157" t="e">
        <f t="shared" si="428"/>
        <v>#REF!</v>
      </c>
      <c r="R1485" s="157" t="e">
        <f t="shared" si="428"/>
        <v>#REF!</v>
      </c>
      <c r="S1485" s="157" t="e">
        <f t="shared" si="428"/>
        <v>#REF!</v>
      </c>
    </row>
    <row r="1486" spans="2:19" s="47" customFormat="1" ht="30" customHeight="1">
      <c r="B1486" s="69" t="s">
        <v>129</v>
      </c>
      <c r="C1486" s="70" t="s">
        <v>110</v>
      </c>
      <c r="D1486" s="70" t="s">
        <v>111</v>
      </c>
      <c r="E1486" s="83" t="s">
        <v>178</v>
      </c>
      <c r="F1486" s="51"/>
      <c r="G1486" s="157" t="e">
        <f t="shared" ref="G1486:S1486" si="429">G1431*G$1468</f>
        <v>#REF!</v>
      </c>
      <c r="H1486" s="157" t="e">
        <f t="shared" si="429"/>
        <v>#REF!</v>
      </c>
      <c r="I1486" s="157" t="e">
        <f t="shared" si="429"/>
        <v>#REF!</v>
      </c>
      <c r="J1486" s="157" t="e">
        <f t="shared" si="429"/>
        <v>#REF!</v>
      </c>
      <c r="K1486" s="157" t="e">
        <f t="shared" si="429"/>
        <v>#REF!</v>
      </c>
      <c r="L1486" s="157" t="e">
        <f t="shared" si="429"/>
        <v>#REF!</v>
      </c>
      <c r="M1486" s="157" t="e">
        <f t="shared" si="429"/>
        <v>#REF!</v>
      </c>
      <c r="N1486" s="157" t="e">
        <f t="shared" si="429"/>
        <v>#REF!</v>
      </c>
      <c r="O1486" s="157" t="e">
        <f t="shared" si="429"/>
        <v>#REF!</v>
      </c>
      <c r="P1486" s="157" t="e">
        <f t="shared" si="429"/>
        <v>#REF!</v>
      </c>
      <c r="Q1486" s="157" t="e">
        <f t="shared" si="429"/>
        <v>#REF!</v>
      </c>
      <c r="R1486" s="157" t="e">
        <f t="shared" si="429"/>
        <v>#REF!</v>
      </c>
      <c r="S1486" s="157" t="e">
        <f t="shared" si="429"/>
        <v>#REF!</v>
      </c>
    </row>
    <row r="1487" spans="2:19" s="47" customFormat="1" ht="30" customHeight="1">
      <c r="B1487" s="69" t="s">
        <v>130</v>
      </c>
      <c r="C1487" s="70" t="s">
        <v>110</v>
      </c>
      <c r="D1487" s="70" t="s">
        <v>111</v>
      </c>
      <c r="E1487" s="83" t="s">
        <v>175</v>
      </c>
      <c r="F1487" s="51"/>
      <c r="G1487" s="157" t="e">
        <f t="shared" ref="G1487:S1487" si="430">G1432*G$1468</f>
        <v>#REF!</v>
      </c>
      <c r="H1487" s="157" t="e">
        <f t="shared" si="430"/>
        <v>#REF!</v>
      </c>
      <c r="I1487" s="157" t="e">
        <f t="shared" si="430"/>
        <v>#REF!</v>
      </c>
      <c r="J1487" s="157" t="e">
        <f t="shared" si="430"/>
        <v>#REF!</v>
      </c>
      <c r="K1487" s="157" t="e">
        <f t="shared" si="430"/>
        <v>#REF!</v>
      </c>
      <c r="L1487" s="157" t="e">
        <f t="shared" si="430"/>
        <v>#REF!</v>
      </c>
      <c r="M1487" s="157" t="e">
        <f t="shared" si="430"/>
        <v>#REF!</v>
      </c>
      <c r="N1487" s="157" t="e">
        <f t="shared" si="430"/>
        <v>#REF!</v>
      </c>
      <c r="O1487" s="157" t="e">
        <f t="shared" si="430"/>
        <v>#REF!</v>
      </c>
      <c r="P1487" s="157" t="e">
        <f t="shared" si="430"/>
        <v>#REF!</v>
      </c>
      <c r="Q1487" s="157" t="e">
        <f t="shared" si="430"/>
        <v>#REF!</v>
      </c>
      <c r="R1487" s="157" t="e">
        <f t="shared" si="430"/>
        <v>#REF!</v>
      </c>
      <c r="S1487" s="157" t="e">
        <f t="shared" si="430"/>
        <v>#REF!</v>
      </c>
    </row>
    <row r="1488" spans="2:19" s="47" customFormat="1" ht="30" customHeight="1">
      <c r="B1488" s="69" t="s">
        <v>131</v>
      </c>
      <c r="C1488" s="70" t="s">
        <v>110</v>
      </c>
      <c r="D1488" s="70" t="s">
        <v>111</v>
      </c>
      <c r="E1488" s="83" t="s">
        <v>176</v>
      </c>
      <c r="F1488" s="51"/>
      <c r="G1488" s="157" t="e">
        <f t="shared" ref="G1488:S1488" si="431">G1433*G$1468</f>
        <v>#REF!</v>
      </c>
      <c r="H1488" s="157" t="e">
        <f t="shared" si="431"/>
        <v>#REF!</v>
      </c>
      <c r="I1488" s="157" t="e">
        <f t="shared" si="431"/>
        <v>#REF!</v>
      </c>
      <c r="J1488" s="157" t="e">
        <f t="shared" si="431"/>
        <v>#REF!</v>
      </c>
      <c r="K1488" s="157" t="e">
        <f t="shared" si="431"/>
        <v>#REF!</v>
      </c>
      <c r="L1488" s="157" t="e">
        <f t="shared" si="431"/>
        <v>#REF!</v>
      </c>
      <c r="M1488" s="157" t="e">
        <f t="shared" si="431"/>
        <v>#REF!</v>
      </c>
      <c r="N1488" s="157" t="e">
        <f t="shared" si="431"/>
        <v>#REF!</v>
      </c>
      <c r="O1488" s="157" t="e">
        <f t="shared" si="431"/>
        <v>#REF!</v>
      </c>
      <c r="P1488" s="157" t="e">
        <f t="shared" si="431"/>
        <v>#REF!</v>
      </c>
      <c r="Q1488" s="157" t="e">
        <f t="shared" si="431"/>
        <v>#REF!</v>
      </c>
      <c r="R1488" s="157" t="e">
        <f t="shared" si="431"/>
        <v>#REF!</v>
      </c>
      <c r="S1488" s="157" t="e">
        <f t="shared" si="431"/>
        <v>#REF!</v>
      </c>
    </row>
    <row r="1489" spans="2:19" s="47" customFormat="1" ht="30" customHeight="1">
      <c r="B1489" s="69" t="s">
        <v>132</v>
      </c>
      <c r="C1489" s="70" t="s">
        <v>110</v>
      </c>
      <c r="D1489" s="70" t="s">
        <v>111</v>
      </c>
      <c r="E1489" s="83" t="s">
        <v>176</v>
      </c>
      <c r="F1489" s="51"/>
      <c r="G1489" s="157" t="e">
        <f t="shared" ref="G1489:S1489" si="432">G1434*G$1468</f>
        <v>#REF!</v>
      </c>
      <c r="H1489" s="157" t="e">
        <f t="shared" si="432"/>
        <v>#REF!</v>
      </c>
      <c r="I1489" s="157" t="e">
        <f t="shared" si="432"/>
        <v>#REF!</v>
      </c>
      <c r="J1489" s="157" t="e">
        <f t="shared" si="432"/>
        <v>#REF!</v>
      </c>
      <c r="K1489" s="157" t="e">
        <f t="shared" si="432"/>
        <v>#REF!</v>
      </c>
      <c r="L1489" s="157" t="e">
        <f t="shared" si="432"/>
        <v>#REF!</v>
      </c>
      <c r="M1489" s="157" t="e">
        <f t="shared" si="432"/>
        <v>#REF!</v>
      </c>
      <c r="N1489" s="157" t="e">
        <f t="shared" si="432"/>
        <v>#REF!</v>
      </c>
      <c r="O1489" s="157" t="e">
        <f t="shared" si="432"/>
        <v>#REF!</v>
      </c>
      <c r="P1489" s="157" t="e">
        <f t="shared" si="432"/>
        <v>#REF!</v>
      </c>
      <c r="Q1489" s="157" t="e">
        <f t="shared" si="432"/>
        <v>#REF!</v>
      </c>
      <c r="R1489" s="157" t="e">
        <f t="shared" si="432"/>
        <v>#REF!</v>
      </c>
      <c r="S1489" s="157" t="e">
        <f t="shared" si="432"/>
        <v>#REF!</v>
      </c>
    </row>
    <row r="1490" spans="2:19" s="47" customFormat="1" ht="30" customHeight="1">
      <c r="B1490" s="69" t="s">
        <v>133</v>
      </c>
      <c r="C1490" s="70" t="s">
        <v>110</v>
      </c>
      <c r="D1490" s="70" t="s">
        <v>111</v>
      </c>
      <c r="E1490" s="83" t="s">
        <v>177</v>
      </c>
      <c r="F1490" s="51"/>
      <c r="G1490" s="157" t="e">
        <f t="shared" ref="G1490:S1490" si="433">G1435*G$1468</f>
        <v>#REF!</v>
      </c>
      <c r="H1490" s="157" t="e">
        <f t="shared" si="433"/>
        <v>#REF!</v>
      </c>
      <c r="I1490" s="157" t="e">
        <f t="shared" si="433"/>
        <v>#REF!</v>
      </c>
      <c r="J1490" s="157" t="e">
        <f t="shared" si="433"/>
        <v>#REF!</v>
      </c>
      <c r="K1490" s="157" t="e">
        <f t="shared" si="433"/>
        <v>#REF!</v>
      </c>
      <c r="L1490" s="157" t="e">
        <f t="shared" si="433"/>
        <v>#REF!</v>
      </c>
      <c r="M1490" s="157" t="e">
        <f t="shared" si="433"/>
        <v>#REF!</v>
      </c>
      <c r="N1490" s="157" t="e">
        <f t="shared" si="433"/>
        <v>#REF!</v>
      </c>
      <c r="O1490" s="157" t="e">
        <f t="shared" si="433"/>
        <v>#REF!</v>
      </c>
      <c r="P1490" s="157" t="e">
        <f t="shared" si="433"/>
        <v>#REF!</v>
      </c>
      <c r="Q1490" s="157" t="e">
        <f t="shared" si="433"/>
        <v>#REF!</v>
      </c>
      <c r="R1490" s="157" t="e">
        <f t="shared" si="433"/>
        <v>#REF!</v>
      </c>
      <c r="S1490" s="157" t="e">
        <f t="shared" si="433"/>
        <v>#REF!</v>
      </c>
    </row>
    <row r="1491" spans="2:19" s="47" customFormat="1" ht="30" customHeight="1">
      <c r="B1491" s="69" t="s">
        <v>134</v>
      </c>
      <c r="C1491" s="70" t="s">
        <v>110</v>
      </c>
      <c r="D1491" s="70" t="s">
        <v>111</v>
      </c>
      <c r="E1491" s="83" t="s">
        <v>176</v>
      </c>
      <c r="F1491" s="51"/>
      <c r="G1491" s="157" t="e">
        <f t="shared" ref="G1491:S1491" si="434">G1436*G$1468</f>
        <v>#REF!</v>
      </c>
      <c r="H1491" s="157" t="e">
        <f t="shared" si="434"/>
        <v>#REF!</v>
      </c>
      <c r="I1491" s="157" t="e">
        <f t="shared" si="434"/>
        <v>#REF!</v>
      </c>
      <c r="J1491" s="157" t="e">
        <f t="shared" si="434"/>
        <v>#REF!</v>
      </c>
      <c r="K1491" s="157" t="e">
        <f t="shared" si="434"/>
        <v>#REF!</v>
      </c>
      <c r="L1491" s="157" t="e">
        <f t="shared" si="434"/>
        <v>#REF!</v>
      </c>
      <c r="M1491" s="157" t="e">
        <f t="shared" si="434"/>
        <v>#REF!</v>
      </c>
      <c r="N1491" s="157" t="e">
        <f t="shared" si="434"/>
        <v>#REF!</v>
      </c>
      <c r="O1491" s="157" t="e">
        <f t="shared" si="434"/>
        <v>#REF!</v>
      </c>
      <c r="P1491" s="157" t="e">
        <f t="shared" si="434"/>
        <v>#REF!</v>
      </c>
      <c r="Q1491" s="157" t="e">
        <f t="shared" si="434"/>
        <v>#REF!</v>
      </c>
      <c r="R1491" s="157" t="e">
        <f t="shared" si="434"/>
        <v>#REF!</v>
      </c>
      <c r="S1491" s="157" t="e">
        <f t="shared" si="434"/>
        <v>#REF!</v>
      </c>
    </row>
    <row r="1492" spans="2:19" s="47" customFormat="1" ht="30" customHeight="1">
      <c r="B1492" s="69" t="s">
        <v>135</v>
      </c>
      <c r="C1492" s="70" t="s">
        <v>110</v>
      </c>
      <c r="D1492" s="70" t="s">
        <v>111</v>
      </c>
      <c r="E1492" s="83" t="s">
        <v>175</v>
      </c>
      <c r="F1492" s="51"/>
      <c r="G1492" s="157" t="e">
        <f t="shared" ref="G1492:S1492" si="435">G1437*G$1468</f>
        <v>#REF!</v>
      </c>
      <c r="H1492" s="157" t="e">
        <f t="shared" si="435"/>
        <v>#REF!</v>
      </c>
      <c r="I1492" s="157" t="e">
        <f t="shared" si="435"/>
        <v>#REF!</v>
      </c>
      <c r="J1492" s="157" t="e">
        <f t="shared" si="435"/>
        <v>#REF!</v>
      </c>
      <c r="K1492" s="157" t="e">
        <f t="shared" si="435"/>
        <v>#REF!</v>
      </c>
      <c r="L1492" s="157" t="e">
        <f t="shared" si="435"/>
        <v>#REF!</v>
      </c>
      <c r="M1492" s="157" t="e">
        <f t="shared" si="435"/>
        <v>#REF!</v>
      </c>
      <c r="N1492" s="157" t="e">
        <f t="shared" si="435"/>
        <v>#REF!</v>
      </c>
      <c r="O1492" s="157" t="e">
        <f t="shared" si="435"/>
        <v>#REF!</v>
      </c>
      <c r="P1492" s="157" t="e">
        <f t="shared" si="435"/>
        <v>#REF!</v>
      </c>
      <c r="Q1492" s="157" t="e">
        <f t="shared" si="435"/>
        <v>#REF!</v>
      </c>
      <c r="R1492" s="157" t="e">
        <f t="shared" si="435"/>
        <v>#REF!</v>
      </c>
      <c r="S1492" s="157" t="e">
        <f t="shared" si="435"/>
        <v>#REF!</v>
      </c>
    </row>
    <row r="1493" spans="2:19" s="47" customFormat="1" ht="30" customHeight="1">
      <c r="B1493" s="69" t="s">
        <v>136</v>
      </c>
      <c r="C1493" s="70" t="s">
        <v>110</v>
      </c>
      <c r="D1493" s="70" t="s">
        <v>111</v>
      </c>
      <c r="E1493" s="83" t="s">
        <v>175</v>
      </c>
      <c r="F1493" s="51"/>
      <c r="G1493" s="157" t="e">
        <f t="shared" ref="G1493:S1493" si="436">G1438*G$1468</f>
        <v>#REF!</v>
      </c>
      <c r="H1493" s="157" t="e">
        <f t="shared" si="436"/>
        <v>#REF!</v>
      </c>
      <c r="I1493" s="157" t="e">
        <f t="shared" si="436"/>
        <v>#REF!</v>
      </c>
      <c r="J1493" s="157" t="e">
        <f t="shared" si="436"/>
        <v>#REF!</v>
      </c>
      <c r="K1493" s="157" t="e">
        <f t="shared" si="436"/>
        <v>#REF!</v>
      </c>
      <c r="L1493" s="157" t="e">
        <f t="shared" si="436"/>
        <v>#REF!</v>
      </c>
      <c r="M1493" s="157" t="e">
        <f t="shared" si="436"/>
        <v>#REF!</v>
      </c>
      <c r="N1493" s="157" t="e">
        <f t="shared" si="436"/>
        <v>#REF!</v>
      </c>
      <c r="O1493" s="157" t="e">
        <f t="shared" si="436"/>
        <v>#REF!</v>
      </c>
      <c r="P1493" s="157" t="e">
        <f t="shared" si="436"/>
        <v>#REF!</v>
      </c>
      <c r="Q1493" s="157" t="e">
        <f t="shared" si="436"/>
        <v>#REF!</v>
      </c>
      <c r="R1493" s="157" t="e">
        <f t="shared" si="436"/>
        <v>#REF!</v>
      </c>
      <c r="S1493" s="157" t="e">
        <f t="shared" si="436"/>
        <v>#REF!</v>
      </c>
    </row>
    <row r="1494" spans="2:19" s="47" customFormat="1" ht="30" customHeight="1">
      <c r="B1494" s="69" t="s">
        <v>137</v>
      </c>
      <c r="C1494" s="70" t="s">
        <v>110</v>
      </c>
      <c r="D1494" s="70" t="s">
        <v>111</v>
      </c>
      <c r="E1494" s="83" t="s">
        <v>176</v>
      </c>
      <c r="F1494" s="51"/>
      <c r="G1494" s="157" t="e">
        <f t="shared" ref="G1494:S1494" si="437">G1439*G$1468</f>
        <v>#REF!</v>
      </c>
      <c r="H1494" s="157" t="e">
        <f t="shared" si="437"/>
        <v>#REF!</v>
      </c>
      <c r="I1494" s="157" t="e">
        <f t="shared" si="437"/>
        <v>#REF!</v>
      </c>
      <c r="J1494" s="157" t="e">
        <f t="shared" si="437"/>
        <v>#REF!</v>
      </c>
      <c r="K1494" s="157" t="e">
        <f t="shared" si="437"/>
        <v>#REF!</v>
      </c>
      <c r="L1494" s="157" t="e">
        <f t="shared" si="437"/>
        <v>#REF!</v>
      </c>
      <c r="M1494" s="157" t="e">
        <f t="shared" si="437"/>
        <v>#REF!</v>
      </c>
      <c r="N1494" s="157" t="e">
        <f t="shared" si="437"/>
        <v>#REF!</v>
      </c>
      <c r="O1494" s="157" t="e">
        <f t="shared" si="437"/>
        <v>#REF!</v>
      </c>
      <c r="P1494" s="157" t="e">
        <f t="shared" si="437"/>
        <v>#REF!</v>
      </c>
      <c r="Q1494" s="157" t="e">
        <f t="shared" si="437"/>
        <v>#REF!</v>
      </c>
      <c r="R1494" s="157" t="e">
        <f t="shared" si="437"/>
        <v>#REF!</v>
      </c>
      <c r="S1494" s="157" t="e">
        <f t="shared" si="437"/>
        <v>#REF!</v>
      </c>
    </row>
    <row r="1495" spans="2:19" s="47" customFormat="1" ht="30" customHeight="1">
      <c r="B1495" s="69" t="s">
        <v>138</v>
      </c>
      <c r="C1495" s="70" t="s">
        <v>115</v>
      </c>
      <c r="D1495" s="70" t="s">
        <v>112</v>
      </c>
      <c r="E1495" s="83" t="s">
        <v>179</v>
      </c>
      <c r="F1495" s="51"/>
      <c r="G1495" s="157" t="e">
        <f t="shared" ref="G1495:S1495" si="438">G1440*G$1468</f>
        <v>#REF!</v>
      </c>
      <c r="H1495" s="157" t="e">
        <f t="shared" si="438"/>
        <v>#REF!</v>
      </c>
      <c r="I1495" s="157" t="e">
        <f t="shared" si="438"/>
        <v>#REF!</v>
      </c>
      <c r="J1495" s="157" t="e">
        <f t="shared" si="438"/>
        <v>#REF!</v>
      </c>
      <c r="K1495" s="157" t="e">
        <f t="shared" si="438"/>
        <v>#REF!</v>
      </c>
      <c r="L1495" s="157" t="e">
        <f t="shared" si="438"/>
        <v>#REF!</v>
      </c>
      <c r="M1495" s="157" t="e">
        <f t="shared" si="438"/>
        <v>#REF!</v>
      </c>
      <c r="N1495" s="157" t="e">
        <f t="shared" si="438"/>
        <v>#REF!</v>
      </c>
      <c r="O1495" s="157" t="e">
        <f t="shared" si="438"/>
        <v>#REF!</v>
      </c>
      <c r="P1495" s="157" t="e">
        <f t="shared" si="438"/>
        <v>#REF!</v>
      </c>
      <c r="Q1495" s="157" t="e">
        <f t="shared" si="438"/>
        <v>#REF!</v>
      </c>
      <c r="R1495" s="157" t="e">
        <f t="shared" si="438"/>
        <v>#REF!</v>
      </c>
      <c r="S1495" s="157" t="e">
        <f t="shared" si="438"/>
        <v>#REF!</v>
      </c>
    </row>
    <row r="1496" spans="2:19" s="47" customFormat="1" ht="30" customHeight="1">
      <c r="B1496" s="69" t="s">
        <v>139</v>
      </c>
      <c r="C1496" s="70" t="s">
        <v>115</v>
      </c>
      <c r="D1496" s="70" t="s">
        <v>112</v>
      </c>
      <c r="E1496" s="83" t="s">
        <v>179</v>
      </c>
      <c r="F1496" s="51"/>
      <c r="G1496" s="157" t="e">
        <f t="shared" ref="G1496:S1496" si="439">G1441*G$1468</f>
        <v>#REF!</v>
      </c>
      <c r="H1496" s="157" t="e">
        <f t="shared" si="439"/>
        <v>#REF!</v>
      </c>
      <c r="I1496" s="157" t="e">
        <f t="shared" si="439"/>
        <v>#REF!</v>
      </c>
      <c r="J1496" s="157" t="e">
        <f t="shared" si="439"/>
        <v>#REF!</v>
      </c>
      <c r="K1496" s="157" t="e">
        <f t="shared" si="439"/>
        <v>#REF!</v>
      </c>
      <c r="L1496" s="157" t="e">
        <f t="shared" si="439"/>
        <v>#REF!</v>
      </c>
      <c r="M1496" s="157" t="e">
        <f t="shared" si="439"/>
        <v>#REF!</v>
      </c>
      <c r="N1496" s="157" t="e">
        <f t="shared" si="439"/>
        <v>#REF!</v>
      </c>
      <c r="O1496" s="157" t="e">
        <f t="shared" si="439"/>
        <v>#REF!</v>
      </c>
      <c r="P1496" s="157" t="e">
        <f t="shared" si="439"/>
        <v>#REF!</v>
      </c>
      <c r="Q1496" s="157" t="e">
        <f t="shared" si="439"/>
        <v>#REF!</v>
      </c>
      <c r="R1496" s="157" t="e">
        <f t="shared" si="439"/>
        <v>#REF!</v>
      </c>
      <c r="S1496" s="157" t="e">
        <f t="shared" si="439"/>
        <v>#REF!</v>
      </c>
    </row>
    <row r="1497" spans="2:19" s="47" customFormat="1" ht="30" customHeight="1">
      <c r="B1497" s="69" t="s">
        <v>140</v>
      </c>
      <c r="C1497" s="70" t="s">
        <v>115</v>
      </c>
      <c r="D1497" s="70" t="s">
        <v>112</v>
      </c>
      <c r="E1497" s="83" t="s">
        <v>180</v>
      </c>
      <c r="F1497" s="51"/>
      <c r="G1497" s="157" t="e">
        <f t="shared" ref="G1497:S1497" si="440">G1442*G$1468</f>
        <v>#REF!</v>
      </c>
      <c r="H1497" s="157" t="e">
        <f t="shared" si="440"/>
        <v>#REF!</v>
      </c>
      <c r="I1497" s="157" t="e">
        <f t="shared" si="440"/>
        <v>#REF!</v>
      </c>
      <c r="J1497" s="157" t="e">
        <f t="shared" si="440"/>
        <v>#REF!</v>
      </c>
      <c r="K1497" s="157" t="e">
        <f t="shared" si="440"/>
        <v>#REF!</v>
      </c>
      <c r="L1497" s="157" t="e">
        <f t="shared" si="440"/>
        <v>#REF!</v>
      </c>
      <c r="M1497" s="157" t="e">
        <f t="shared" si="440"/>
        <v>#REF!</v>
      </c>
      <c r="N1497" s="157" t="e">
        <f t="shared" si="440"/>
        <v>#REF!</v>
      </c>
      <c r="O1497" s="157" t="e">
        <f t="shared" si="440"/>
        <v>#REF!</v>
      </c>
      <c r="P1497" s="157" t="e">
        <f t="shared" si="440"/>
        <v>#REF!</v>
      </c>
      <c r="Q1497" s="157" t="e">
        <f t="shared" si="440"/>
        <v>#REF!</v>
      </c>
      <c r="R1497" s="157" t="e">
        <f t="shared" si="440"/>
        <v>#REF!</v>
      </c>
      <c r="S1497" s="157" t="e">
        <f t="shared" si="440"/>
        <v>#REF!</v>
      </c>
    </row>
    <row r="1498" spans="2:19" s="47" customFormat="1" ht="30" customHeight="1">
      <c r="B1498" s="69" t="s">
        <v>141</v>
      </c>
      <c r="C1498" s="70" t="s">
        <v>115</v>
      </c>
      <c r="D1498" s="70" t="s">
        <v>112</v>
      </c>
      <c r="E1498" s="83" t="s">
        <v>180</v>
      </c>
      <c r="F1498" s="51"/>
      <c r="G1498" s="157" t="e">
        <f t="shared" ref="G1498:S1498" si="441">G1443*G$1468</f>
        <v>#REF!</v>
      </c>
      <c r="H1498" s="157" t="e">
        <f t="shared" si="441"/>
        <v>#REF!</v>
      </c>
      <c r="I1498" s="157" t="e">
        <f t="shared" si="441"/>
        <v>#REF!</v>
      </c>
      <c r="J1498" s="157" t="e">
        <f t="shared" si="441"/>
        <v>#REF!</v>
      </c>
      <c r="K1498" s="157" t="e">
        <f t="shared" si="441"/>
        <v>#REF!</v>
      </c>
      <c r="L1498" s="157" t="e">
        <f t="shared" si="441"/>
        <v>#REF!</v>
      </c>
      <c r="M1498" s="157" t="e">
        <f t="shared" si="441"/>
        <v>#REF!</v>
      </c>
      <c r="N1498" s="157" t="e">
        <f t="shared" si="441"/>
        <v>#REF!</v>
      </c>
      <c r="O1498" s="157" t="e">
        <f t="shared" si="441"/>
        <v>#REF!</v>
      </c>
      <c r="P1498" s="157" t="e">
        <f t="shared" si="441"/>
        <v>#REF!</v>
      </c>
      <c r="Q1498" s="157" t="e">
        <f t="shared" si="441"/>
        <v>#REF!</v>
      </c>
      <c r="R1498" s="157" t="e">
        <f t="shared" si="441"/>
        <v>#REF!</v>
      </c>
      <c r="S1498" s="157" t="e">
        <f t="shared" si="441"/>
        <v>#REF!</v>
      </c>
    </row>
    <row r="1499" spans="2:19" s="47" customFormat="1" ht="30" customHeight="1">
      <c r="B1499" s="69" t="s">
        <v>142</v>
      </c>
      <c r="C1499" s="70" t="s">
        <v>115</v>
      </c>
      <c r="D1499" s="70" t="s">
        <v>112</v>
      </c>
      <c r="E1499" s="83" t="s">
        <v>186</v>
      </c>
      <c r="F1499" s="51"/>
      <c r="G1499" s="157" t="e">
        <f t="shared" ref="G1499:S1499" si="442">G1444*G$1468</f>
        <v>#REF!</v>
      </c>
      <c r="H1499" s="157" t="e">
        <f t="shared" si="442"/>
        <v>#REF!</v>
      </c>
      <c r="I1499" s="157" t="e">
        <f t="shared" si="442"/>
        <v>#REF!</v>
      </c>
      <c r="J1499" s="157" t="e">
        <f t="shared" si="442"/>
        <v>#REF!</v>
      </c>
      <c r="K1499" s="157" t="e">
        <f t="shared" si="442"/>
        <v>#REF!</v>
      </c>
      <c r="L1499" s="157" t="e">
        <f t="shared" si="442"/>
        <v>#REF!</v>
      </c>
      <c r="M1499" s="157" t="e">
        <f t="shared" si="442"/>
        <v>#REF!</v>
      </c>
      <c r="N1499" s="157" t="e">
        <f t="shared" si="442"/>
        <v>#REF!</v>
      </c>
      <c r="O1499" s="157" t="e">
        <f t="shared" si="442"/>
        <v>#REF!</v>
      </c>
      <c r="P1499" s="157" t="e">
        <f t="shared" si="442"/>
        <v>#REF!</v>
      </c>
      <c r="Q1499" s="157" t="e">
        <f t="shared" si="442"/>
        <v>#REF!</v>
      </c>
      <c r="R1499" s="157" t="e">
        <f t="shared" si="442"/>
        <v>#REF!</v>
      </c>
      <c r="S1499" s="157" t="e">
        <f t="shared" si="442"/>
        <v>#REF!</v>
      </c>
    </row>
    <row r="1500" spans="2:19" s="47" customFormat="1" ht="30" customHeight="1">
      <c r="B1500" s="69" t="s">
        <v>143</v>
      </c>
      <c r="C1500" s="70" t="s">
        <v>113</v>
      </c>
      <c r="D1500" s="70" t="s">
        <v>113</v>
      </c>
      <c r="E1500" s="83" t="s">
        <v>182</v>
      </c>
      <c r="F1500" s="51"/>
      <c r="G1500" s="157" t="e">
        <f t="shared" ref="G1500:S1500" si="443">G1445*G$1468</f>
        <v>#REF!</v>
      </c>
      <c r="H1500" s="157" t="e">
        <f t="shared" si="443"/>
        <v>#REF!</v>
      </c>
      <c r="I1500" s="157" t="e">
        <f t="shared" si="443"/>
        <v>#REF!</v>
      </c>
      <c r="J1500" s="157" t="e">
        <f t="shared" si="443"/>
        <v>#REF!</v>
      </c>
      <c r="K1500" s="157" t="e">
        <f t="shared" si="443"/>
        <v>#REF!</v>
      </c>
      <c r="L1500" s="157" t="e">
        <f t="shared" si="443"/>
        <v>#REF!</v>
      </c>
      <c r="M1500" s="157" t="e">
        <f t="shared" si="443"/>
        <v>#REF!</v>
      </c>
      <c r="N1500" s="157" t="e">
        <f t="shared" si="443"/>
        <v>#REF!</v>
      </c>
      <c r="O1500" s="157" t="e">
        <f t="shared" si="443"/>
        <v>#REF!</v>
      </c>
      <c r="P1500" s="157" t="e">
        <f t="shared" si="443"/>
        <v>#REF!</v>
      </c>
      <c r="Q1500" s="157" t="e">
        <f t="shared" si="443"/>
        <v>#REF!</v>
      </c>
      <c r="R1500" s="157" t="e">
        <f t="shared" si="443"/>
        <v>#REF!</v>
      </c>
      <c r="S1500" s="157" t="e">
        <f t="shared" si="443"/>
        <v>#REF!</v>
      </c>
    </row>
    <row r="1501" spans="2:19" s="47" customFormat="1" ht="30" customHeight="1">
      <c r="B1501" s="69" t="s">
        <v>144</v>
      </c>
      <c r="C1501" s="70" t="s">
        <v>113</v>
      </c>
      <c r="D1501" s="70" t="s">
        <v>113</v>
      </c>
      <c r="E1501" s="83" t="s">
        <v>181</v>
      </c>
      <c r="F1501" s="51"/>
      <c r="G1501" s="157" t="e">
        <f t="shared" ref="G1501:S1501" si="444">G1446*G$1468</f>
        <v>#REF!</v>
      </c>
      <c r="H1501" s="157" t="e">
        <f t="shared" si="444"/>
        <v>#REF!</v>
      </c>
      <c r="I1501" s="157" t="e">
        <f t="shared" si="444"/>
        <v>#REF!</v>
      </c>
      <c r="J1501" s="157" t="e">
        <f t="shared" si="444"/>
        <v>#REF!</v>
      </c>
      <c r="K1501" s="157" t="e">
        <f t="shared" si="444"/>
        <v>#REF!</v>
      </c>
      <c r="L1501" s="157" t="e">
        <f t="shared" si="444"/>
        <v>#REF!</v>
      </c>
      <c r="M1501" s="157" t="e">
        <f t="shared" si="444"/>
        <v>#REF!</v>
      </c>
      <c r="N1501" s="157" t="e">
        <f t="shared" si="444"/>
        <v>#REF!</v>
      </c>
      <c r="O1501" s="157" t="e">
        <f t="shared" si="444"/>
        <v>#REF!</v>
      </c>
      <c r="P1501" s="157" t="e">
        <f t="shared" si="444"/>
        <v>#REF!</v>
      </c>
      <c r="Q1501" s="157" t="e">
        <f t="shared" si="444"/>
        <v>#REF!</v>
      </c>
      <c r="R1501" s="157" t="e">
        <f t="shared" si="444"/>
        <v>#REF!</v>
      </c>
      <c r="S1501" s="157" t="e">
        <f t="shared" si="444"/>
        <v>#REF!</v>
      </c>
    </row>
    <row r="1502" spans="2:19" s="47" customFormat="1" ht="30" customHeight="1">
      <c r="B1502" s="69" t="s">
        <v>145</v>
      </c>
      <c r="C1502" s="70" t="s">
        <v>113</v>
      </c>
      <c r="D1502" s="70" t="s">
        <v>113</v>
      </c>
      <c r="E1502" s="83" t="s">
        <v>182</v>
      </c>
      <c r="F1502" s="51"/>
      <c r="G1502" s="157" t="e">
        <f t="shared" ref="G1502:S1502" si="445">G1447*G$1468</f>
        <v>#REF!</v>
      </c>
      <c r="H1502" s="157" t="e">
        <f t="shared" si="445"/>
        <v>#REF!</v>
      </c>
      <c r="I1502" s="157" t="e">
        <f t="shared" si="445"/>
        <v>#REF!</v>
      </c>
      <c r="J1502" s="157" t="e">
        <f t="shared" si="445"/>
        <v>#REF!</v>
      </c>
      <c r="K1502" s="157" t="e">
        <f t="shared" si="445"/>
        <v>#REF!</v>
      </c>
      <c r="L1502" s="157" t="e">
        <f t="shared" si="445"/>
        <v>#REF!</v>
      </c>
      <c r="M1502" s="157" t="e">
        <f t="shared" si="445"/>
        <v>#REF!</v>
      </c>
      <c r="N1502" s="157" t="e">
        <f t="shared" si="445"/>
        <v>#REF!</v>
      </c>
      <c r="O1502" s="157" t="e">
        <f t="shared" si="445"/>
        <v>#REF!</v>
      </c>
      <c r="P1502" s="157" t="e">
        <f t="shared" si="445"/>
        <v>#REF!</v>
      </c>
      <c r="Q1502" s="157" t="e">
        <f t="shared" si="445"/>
        <v>#REF!</v>
      </c>
      <c r="R1502" s="157" t="e">
        <f t="shared" si="445"/>
        <v>#REF!</v>
      </c>
      <c r="S1502" s="157" t="e">
        <f t="shared" si="445"/>
        <v>#REF!</v>
      </c>
    </row>
    <row r="1503" spans="2:19" s="47" customFormat="1" ht="30" customHeight="1">
      <c r="B1503" s="69" t="s">
        <v>146</v>
      </c>
      <c r="C1503" s="70" t="s">
        <v>113</v>
      </c>
      <c r="D1503" s="70" t="s">
        <v>113</v>
      </c>
      <c r="E1503" s="83" t="s">
        <v>182</v>
      </c>
      <c r="F1503" s="51"/>
      <c r="G1503" s="157" t="e">
        <f t="shared" ref="G1503:S1503" si="446">G1448*G$1468</f>
        <v>#REF!</v>
      </c>
      <c r="H1503" s="157" t="e">
        <f t="shared" si="446"/>
        <v>#REF!</v>
      </c>
      <c r="I1503" s="157" t="e">
        <f t="shared" si="446"/>
        <v>#REF!</v>
      </c>
      <c r="J1503" s="157" t="e">
        <f t="shared" si="446"/>
        <v>#REF!</v>
      </c>
      <c r="K1503" s="157" t="e">
        <f t="shared" si="446"/>
        <v>#REF!</v>
      </c>
      <c r="L1503" s="157" t="e">
        <f t="shared" si="446"/>
        <v>#REF!</v>
      </c>
      <c r="M1503" s="157" t="e">
        <f t="shared" si="446"/>
        <v>#REF!</v>
      </c>
      <c r="N1503" s="157" t="e">
        <f t="shared" si="446"/>
        <v>#REF!</v>
      </c>
      <c r="O1503" s="157" t="e">
        <f t="shared" si="446"/>
        <v>#REF!</v>
      </c>
      <c r="P1503" s="157" t="e">
        <f t="shared" si="446"/>
        <v>#REF!</v>
      </c>
      <c r="Q1503" s="157" t="e">
        <f t="shared" si="446"/>
        <v>#REF!</v>
      </c>
      <c r="R1503" s="157" t="e">
        <f t="shared" si="446"/>
        <v>#REF!</v>
      </c>
      <c r="S1503" s="157" t="e">
        <f t="shared" si="446"/>
        <v>#REF!</v>
      </c>
    </row>
    <row r="1504" spans="2:19" s="47" customFormat="1" ht="30" customHeight="1">
      <c r="B1504" s="69" t="s">
        <v>147</v>
      </c>
      <c r="C1504" s="70" t="s">
        <v>113</v>
      </c>
      <c r="D1504" s="70" t="s">
        <v>113</v>
      </c>
      <c r="E1504" s="83" t="s">
        <v>181</v>
      </c>
      <c r="F1504" s="51"/>
      <c r="G1504" s="157" t="e">
        <f t="shared" ref="G1504:S1504" si="447">G1449*G$1468</f>
        <v>#REF!</v>
      </c>
      <c r="H1504" s="157" t="e">
        <f t="shared" si="447"/>
        <v>#REF!</v>
      </c>
      <c r="I1504" s="157" t="e">
        <f t="shared" si="447"/>
        <v>#REF!</v>
      </c>
      <c r="J1504" s="157" t="e">
        <f t="shared" si="447"/>
        <v>#REF!</v>
      </c>
      <c r="K1504" s="157" t="e">
        <f t="shared" si="447"/>
        <v>#REF!</v>
      </c>
      <c r="L1504" s="157" t="e">
        <f t="shared" si="447"/>
        <v>#REF!</v>
      </c>
      <c r="M1504" s="157" t="e">
        <f t="shared" si="447"/>
        <v>#REF!</v>
      </c>
      <c r="N1504" s="157" t="e">
        <f t="shared" si="447"/>
        <v>#REF!</v>
      </c>
      <c r="O1504" s="157" t="e">
        <f t="shared" si="447"/>
        <v>#REF!</v>
      </c>
      <c r="P1504" s="157" t="e">
        <f t="shared" si="447"/>
        <v>#REF!</v>
      </c>
      <c r="Q1504" s="157" t="e">
        <f t="shared" si="447"/>
        <v>#REF!</v>
      </c>
      <c r="R1504" s="157" t="e">
        <f t="shared" si="447"/>
        <v>#REF!</v>
      </c>
      <c r="S1504" s="157" t="e">
        <f t="shared" si="447"/>
        <v>#REF!</v>
      </c>
    </row>
    <row r="1505" spans="2:19" s="47" customFormat="1" ht="30" customHeight="1">
      <c r="B1505" s="69" t="s">
        <v>148</v>
      </c>
      <c r="C1505" s="70" t="s">
        <v>113</v>
      </c>
      <c r="D1505" s="70" t="s">
        <v>113</v>
      </c>
      <c r="E1505" s="83" t="s">
        <v>182</v>
      </c>
      <c r="F1505" s="51"/>
      <c r="G1505" s="157" t="e">
        <f t="shared" ref="G1505:S1505" si="448">G1450*G$1468</f>
        <v>#REF!</v>
      </c>
      <c r="H1505" s="157" t="e">
        <f t="shared" si="448"/>
        <v>#REF!</v>
      </c>
      <c r="I1505" s="157" t="e">
        <f t="shared" si="448"/>
        <v>#REF!</v>
      </c>
      <c r="J1505" s="157" t="e">
        <f t="shared" si="448"/>
        <v>#REF!</v>
      </c>
      <c r="K1505" s="157" t="e">
        <f t="shared" si="448"/>
        <v>#REF!</v>
      </c>
      <c r="L1505" s="157" t="e">
        <f t="shared" si="448"/>
        <v>#REF!</v>
      </c>
      <c r="M1505" s="157" t="e">
        <f t="shared" si="448"/>
        <v>#REF!</v>
      </c>
      <c r="N1505" s="157" t="e">
        <f t="shared" si="448"/>
        <v>#REF!</v>
      </c>
      <c r="O1505" s="157" t="e">
        <f t="shared" si="448"/>
        <v>#REF!</v>
      </c>
      <c r="P1505" s="157" t="e">
        <f t="shared" si="448"/>
        <v>#REF!</v>
      </c>
      <c r="Q1505" s="157" t="e">
        <f t="shared" si="448"/>
        <v>#REF!</v>
      </c>
      <c r="R1505" s="157" t="e">
        <f t="shared" si="448"/>
        <v>#REF!</v>
      </c>
      <c r="S1505" s="157" t="e">
        <f t="shared" si="448"/>
        <v>#REF!</v>
      </c>
    </row>
    <row r="1506" spans="2:19" s="47" customFormat="1" ht="30" customHeight="1">
      <c r="B1506" s="69" t="s">
        <v>149</v>
      </c>
      <c r="C1506" s="70" t="s">
        <v>113</v>
      </c>
      <c r="D1506" s="70" t="s">
        <v>113</v>
      </c>
      <c r="E1506" s="83" t="s">
        <v>182</v>
      </c>
      <c r="F1506" s="51"/>
      <c r="G1506" s="157" t="e">
        <f t="shared" ref="G1506:S1506" si="449">G1451*G$1468</f>
        <v>#REF!</v>
      </c>
      <c r="H1506" s="157" t="e">
        <f t="shared" si="449"/>
        <v>#REF!</v>
      </c>
      <c r="I1506" s="157" t="e">
        <f t="shared" si="449"/>
        <v>#REF!</v>
      </c>
      <c r="J1506" s="157" t="e">
        <f t="shared" si="449"/>
        <v>#REF!</v>
      </c>
      <c r="K1506" s="157" t="e">
        <f t="shared" si="449"/>
        <v>#REF!</v>
      </c>
      <c r="L1506" s="157" t="e">
        <f t="shared" si="449"/>
        <v>#REF!</v>
      </c>
      <c r="M1506" s="157" t="e">
        <f t="shared" si="449"/>
        <v>#REF!</v>
      </c>
      <c r="N1506" s="157" t="e">
        <f t="shared" si="449"/>
        <v>#REF!</v>
      </c>
      <c r="O1506" s="157" t="e">
        <f t="shared" si="449"/>
        <v>#REF!</v>
      </c>
      <c r="P1506" s="157" t="e">
        <f t="shared" si="449"/>
        <v>#REF!</v>
      </c>
      <c r="Q1506" s="157" t="e">
        <f t="shared" si="449"/>
        <v>#REF!</v>
      </c>
      <c r="R1506" s="157" t="e">
        <f t="shared" si="449"/>
        <v>#REF!</v>
      </c>
      <c r="S1506" s="157" t="e">
        <f t="shared" si="449"/>
        <v>#REF!</v>
      </c>
    </row>
    <row r="1507" spans="2:19" s="47" customFormat="1" ht="30" customHeight="1">
      <c r="B1507" s="69" t="s">
        <v>150</v>
      </c>
      <c r="C1507" s="70" t="s">
        <v>113</v>
      </c>
      <c r="D1507" s="70" t="s">
        <v>113</v>
      </c>
      <c r="E1507" s="83" t="s">
        <v>182</v>
      </c>
      <c r="F1507" s="51"/>
      <c r="G1507" s="157" t="e">
        <f t="shared" ref="G1507:S1507" si="450">G1452*G$1468</f>
        <v>#REF!</v>
      </c>
      <c r="H1507" s="157" t="e">
        <f t="shared" si="450"/>
        <v>#REF!</v>
      </c>
      <c r="I1507" s="157" t="e">
        <f t="shared" si="450"/>
        <v>#REF!</v>
      </c>
      <c r="J1507" s="157" t="e">
        <f t="shared" si="450"/>
        <v>#REF!</v>
      </c>
      <c r="K1507" s="157" t="e">
        <f t="shared" si="450"/>
        <v>#REF!</v>
      </c>
      <c r="L1507" s="157" t="e">
        <f t="shared" si="450"/>
        <v>#REF!</v>
      </c>
      <c r="M1507" s="157" t="e">
        <f t="shared" si="450"/>
        <v>#REF!</v>
      </c>
      <c r="N1507" s="157" t="e">
        <f t="shared" si="450"/>
        <v>#REF!</v>
      </c>
      <c r="O1507" s="157" t="e">
        <f t="shared" si="450"/>
        <v>#REF!</v>
      </c>
      <c r="P1507" s="157" t="e">
        <f t="shared" si="450"/>
        <v>#REF!</v>
      </c>
      <c r="Q1507" s="157" t="e">
        <f t="shared" si="450"/>
        <v>#REF!</v>
      </c>
      <c r="R1507" s="157" t="e">
        <f t="shared" si="450"/>
        <v>#REF!</v>
      </c>
      <c r="S1507" s="157" t="e">
        <f t="shared" si="450"/>
        <v>#REF!</v>
      </c>
    </row>
    <row r="1508" spans="2:19" s="47" customFormat="1" ht="30" customHeight="1">
      <c r="B1508" s="69" t="s">
        <v>151</v>
      </c>
      <c r="C1508" s="70" t="s">
        <v>113</v>
      </c>
      <c r="D1508" s="70" t="s">
        <v>113</v>
      </c>
      <c r="E1508" s="83" t="s">
        <v>181</v>
      </c>
      <c r="F1508" s="51"/>
      <c r="G1508" s="157" t="e">
        <f t="shared" ref="G1508:S1508" si="451">G1453*G$1468</f>
        <v>#REF!</v>
      </c>
      <c r="H1508" s="157" t="e">
        <f t="shared" si="451"/>
        <v>#REF!</v>
      </c>
      <c r="I1508" s="157" t="e">
        <f t="shared" si="451"/>
        <v>#REF!</v>
      </c>
      <c r="J1508" s="157" t="e">
        <f t="shared" si="451"/>
        <v>#REF!</v>
      </c>
      <c r="K1508" s="157" t="e">
        <f t="shared" si="451"/>
        <v>#REF!</v>
      </c>
      <c r="L1508" s="157" t="e">
        <f t="shared" si="451"/>
        <v>#REF!</v>
      </c>
      <c r="M1508" s="157" t="e">
        <f t="shared" si="451"/>
        <v>#REF!</v>
      </c>
      <c r="N1508" s="157" t="e">
        <f t="shared" si="451"/>
        <v>#REF!</v>
      </c>
      <c r="O1508" s="157" t="e">
        <f t="shared" si="451"/>
        <v>#REF!</v>
      </c>
      <c r="P1508" s="157" t="e">
        <f t="shared" si="451"/>
        <v>#REF!</v>
      </c>
      <c r="Q1508" s="157" t="e">
        <f t="shared" si="451"/>
        <v>#REF!</v>
      </c>
      <c r="R1508" s="157" t="e">
        <f t="shared" si="451"/>
        <v>#REF!</v>
      </c>
      <c r="S1508" s="157" t="e">
        <f t="shared" si="451"/>
        <v>#REF!</v>
      </c>
    </row>
    <row r="1509" spans="2:19" s="47" customFormat="1" ht="30" customHeight="1">
      <c r="B1509" s="69" t="s">
        <v>152</v>
      </c>
      <c r="C1509" s="70" t="s">
        <v>113</v>
      </c>
      <c r="D1509" s="70" t="s">
        <v>113</v>
      </c>
      <c r="E1509" s="83" t="s">
        <v>182</v>
      </c>
      <c r="F1509" s="51"/>
      <c r="G1509" s="157" t="e">
        <f t="shared" ref="G1509:S1509" si="452">G1454*G$1468</f>
        <v>#REF!</v>
      </c>
      <c r="H1509" s="157" t="e">
        <f t="shared" si="452"/>
        <v>#REF!</v>
      </c>
      <c r="I1509" s="157" t="e">
        <f t="shared" si="452"/>
        <v>#REF!</v>
      </c>
      <c r="J1509" s="157" t="e">
        <f t="shared" si="452"/>
        <v>#REF!</v>
      </c>
      <c r="K1509" s="157" t="e">
        <f t="shared" si="452"/>
        <v>#REF!</v>
      </c>
      <c r="L1509" s="157" t="e">
        <f t="shared" si="452"/>
        <v>#REF!</v>
      </c>
      <c r="M1509" s="157" t="e">
        <f t="shared" si="452"/>
        <v>#REF!</v>
      </c>
      <c r="N1509" s="157" t="e">
        <f t="shared" si="452"/>
        <v>#REF!</v>
      </c>
      <c r="O1509" s="157" t="e">
        <f t="shared" si="452"/>
        <v>#REF!</v>
      </c>
      <c r="P1509" s="157" t="e">
        <f t="shared" si="452"/>
        <v>#REF!</v>
      </c>
      <c r="Q1509" s="157" t="e">
        <f t="shared" si="452"/>
        <v>#REF!</v>
      </c>
      <c r="R1509" s="157" t="e">
        <f t="shared" si="452"/>
        <v>#REF!</v>
      </c>
      <c r="S1509" s="157" t="e">
        <f t="shared" si="452"/>
        <v>#REF!</v>
      </c>
    </row>
    <row r="1510" spans="2:19" s="47" customFormat="1" ht="30" customHeight="1">
      <c r="B1510" s="69" t="s">
        <v>153</v>
      </c>
      <c r="C1510" s="70" t="s">
        <v>113</v>
      </c>
      <c r="D1510" s="70" t="s">
        <v>113</v>
      </c>
      <c r="E1510" s="83" t="s">
        <v>182</v>
      </c>
      <c r="F1510" s="51"/>
      <c r="G1510" s="157" t="e">
        <f t="shared" ref="G1510:S1510" si="453">G1455*G$1468</f>
        <v>#REF!</v>
      </c>
      <c r="H1510" s="157" t="e">
        <f t="shared" si="453"/>
        <v>#REF!</v>
      </c>
      <c r="I1510" s="157" t="e">
        <f t="shared" si="453"/>
        <v>#REF!</v>
      </c>
      <c r="J1510" s="157" t="e">
        <f t="shared" si="453"/>
        <v>#REF!</v>
      </c>
      <c r="K1510" s="157" t="e">
        <f t="shared" si="453"/>
        <v>#REF!</v>
      </c>
      <c r="L1510" s="157" t="e">
        <f t="shared" si="453"/>
        <v>#REF!</v>
      </c>
      <c r="M1510" s="157" t="e">
        <f t="shared" si="453"/>
        <v>#REF!</v>
      </c>
      <c r="N1510" s="157" t="e">
        <f t="shared" si="453"/>
        <v>#REF!</v>
      </c>
      <c r="O1510" s="157" t="e">
        <f t="shared" si="453"/>
        <v>#REF!</v>
      </c>
      <c r="P1510" s="157" t="e">
        <f t="shared" si="453"/>
        <v>#REF!</v>
      </c>
      <c r="Q1510" s="157" t="e">
        <f t="shared" si="453"/>
        <v>#REF!</v>
      </c>
      <c r="R1510" s="157" t="e">
        <f t="shared" si="453"/>
        <v>#REF!</v>
      </c>
      <c r="S1510" s="157" t="e">
        <f t="shared" si="453"/>
        <v>#REF!</v>
      </c>
    </row>
    <row r="1511" spans="2:19" s="47" customFormat="1" ht="30" customHeight="1">
      <c r="B1511" s="69" t="s">
        <v>125</v>
      </c>
      <c r="C1511" s="70" t="s">
        <v>114</v>
      </c>
      <c r="D1511" s="70" t="s">
        <v>114</v>
      </c>
      <c r="E1511" s="83" t="s">
        <v>184</v>
      </c>
      <c r="F1511" s="51"/>
      <c r="G1511" s="157" t="e">
        <f t="shared" ref="G1511:S1511" si="454">G1456*G$1468</f>
        <v>#REF!</v>
      </c>
      <c r="H1511" s="157" t="e">
        <f t="shared" si="454"/>
        <v>#REF!</v>
      </c>
      <c r="I1511" s="157" t="e">
        <f t="shared" si="454"/>
        <v>#REF!</v>
      </c>
      <c r="J1511" s="157" t="e">
        <f t="shared" si="454"/>
        <v>#REF!</v>
      </c>
      <c r="K1511" s="157" t="e">
        <f t="shared" si="454"/>
        <v>#REF!</v>
      </c>
      <c r="L1511" s="157" t="e">
        <f t="shared" si="454"/>
        <v>#REF!</v>
      </c>
      <c r="M1511" s="157" t="e">
        <f t="shared" si="454"/>
        <v>#REF!</v>
      </c>
      <c r="N1511" s="157" t="e">
        <f t="shared" si="454"/>
        <v>#REF!</v>
      </c>
      <c r="O1511" s="157" t="e">
        <f t="shared" si="454"/>
        <v>#REF!</v>
      </c>
      <c r="P1511" s="157" t="e">
        <f t="shared" si="454"/>
        <v>#REF!</v>
      </c>
      <c r="Q1511" s="157" t="e">
        <f t="shared" si="454"/>
        <v>#REF!</v>
      </c>
      <c r="R1511" s="157" t="e">
        <f t="shared" si="454"/>
        <v>#REF!</v>
      </c>
      <c r="S1511" s="157" t="e">
        <f t="shared" si="454"/>
        <v>#REF!</v>
      </c>
    </row>
    <row r="1512" spans="2:19" s="47" customFormat="1" ht="30" customHeight="1">
      <c r="B1512" s="69" t="s">
        <v>154</v>
      </c>
      <c r="C1512" s="70" t="s">
        <v>114</v>
      </c>
      <c r="D1512" s="70" t="s">
        <v>114</v>
      </c>
      <c r="E1512" s="83" t="s">
        <v>183</v>
      </c>
      <c r="F1512" s="51"/>
      <c r="G1512" s="157" t="e">
        <f t="shared" ref="G1512:S1512" si="455">G1457*G$1468</f>
        <v>#REF!</v>
      </c>
      <c r="H1512" s="157" t="e">
        <f t="shared" si="455"/>
        <v>#REF!</v>
      </c>
      <c r="I1512" s="157" t="e">
        <f t="shared" si="455"/>
        <v>#REF!</v>
      </c>
      <c r="J1512" s="157" t="e">
        <f t="shared" si="455"/>
        <v>#REF!</v>
      </c>
      <c r="K1512" s="157" t="e">
        <f t="shared" si="455"/>
        <v>#REF!</v>
      </c>
      <c r="L1512" s="157" t="e">
        <f t="shared" si="455"/>
        <v>#REF!</v>
      </c>
      <c r="M1512" s="157" t="e">
        <f t="shared" si="455"/>
        <v>#REF!</v>
      </c>
      <c r="N1512" s="157" t="e">
        <f t="shared" si="455"/>
        <v>#REF!</v>
      </c>
      <c r="O1512" s="157" t="e">
        <f t="shared" si="455"/>
        <v>#REF!</v>
      </c>
      <c r="P1512" s="157" t="e">
        <f t="shared" si="455"/>
        <v>#REF!</v>
      </c>
      <c r="Q1512" s="157" t="e">
        <f t="shared" si="455"/>
        <v>#REF!</v>
      </c>
      <c r="R1512" s="157" t="e">
        <f t="shared" si="455"/>
        <v>#REF!</v>
      </c>
      <c r="S1512" s="157" t="e">
        <f t="shared" si="455"/>
        <v>#REF!</v>
      </c>
    </row>
    <row r="1513" spans="2:19" s="47" customFormat="1" ht="30" customHeight="1">
      <c r="B1513" s="69" t="s">
        <v>143</v>
      </c>
      <c r="C1513" s="70" t="s">
        <v>114</v>
      </c>
      <c r="D1513" s="70" t="s">
        <v>114</v>
      </c>
      <c r="E1513" s="83" t="s">
        <v>184</v>
      </c>
      <c r="F1513" s="51"/>
      <c r="G1513" s="157" t="e">
        <f t="shared" ref="G1513:S1513" si="456">G1458*G$1468</f>
        <v>#REF!</v>
      </c>
      <c r="H1513" s="157" t="e">
        <f t="shared" si="456"/>
        <v>#REF!</v>
      </c>
      <c r="I1513" s="157" t="e">
        <f t="shared" si="456"/>
        <v>#REF!</v>
      </c>
      <c r="J1513" s="157" t="e">
        <f t="shared" si="456"/>
        <v>#REF!</v>
      </c>
      <c r="K1513" s="157" t="e">
        <f t="shared" si="456"/>
        <v>#REF!</v>
      </c>
      <c r="L1513" s="157" t="e">
        <f t="shared" si="456"/>
        <v>#REF!</v>
      </c>
      <c r="M1513" s="157" t="e">
        <f t="shared" si="456"/>
        <v>#REF!</v>
      </c>
      <c r="N1513" s="157" t="e">
        <f t="shared" si="456"/>
        <v>#REF!</v>
      </c>
      <c r="O1513" s="157" t="e">
        <f t="shared" si="456"/>
        <v>#REF!</v>
      </c>
      <c r="P1513" s="157" t="e">
        <f t="shared" si="456"/>
        <v>#REF!</v>
      </c>
      <c r="Q1513" s="157" t="e">
        <f t="shared" si="456"/>
        <v>#REF!</v>
      </c>
      <c r="R1513" s="157" t="e">
        <f t="shared" si="456"/>
        <v>#REF!</v>
      </c>
      <c r="S1513" s="157" t="e">
        <f t="shared" si="456"/>
        <v>#REF!</v>
      </c>
    </row>
    <row r="1514" spans="2:19" s="47" customFormat="1" ht="30" customHeight="1">
      <c r="B1514" s="69" t="s">
        <v>155</v>
      </c>
      <c r="C1514" s="70" t="s">
        <v>114</v>
      </c>
      <c r="D1514" s="70" t="s">
        <v>114</v>
      </c>
      <c r="E1514" s="83" t="s">
        <v>184</v>
      </c>
      <c r="F1514" s="51"/>
      <c r="G1514" s="157" t="e">
        <f t="shared" ref="G1514:S1514" si="457">G1459*G$1468</f>
        <v>#REF!</v>
      </c>
      <c r="H1514" s="157" t="e">
        <f t="shared" si="457"/>
        <v>#REF!</v>
      </c>
      <c r="I1514" s="157" t="e">
        <f t="shared" si="457"/>
        <v>#REF!</v>
      </c>
      <c r="J1514" s="157" t="e">
        <f t="shared" si="457"/>
        <v>#REF!</v>
      </c>
      <c r="K1514" s="157" t="e">
        <f t="shared" si="457"/>
        <v>#REF!</v>
      </c>
      <c r="L1514" s="157" t="e">
        <f t="shared" si="457"/>
        <v>#REF!</v>
      </c>
      <c r="M1514" s="157" t="e">
        <f t="shared" si="457"/>
        <v>#REF!</v>
      </c>
      <c r="N1514" s="157" t="e">
        <f t="shared" si="457"/>
        <v>#REF!</v>
      </c>
      <c r="O1514" s="157" t="e">
        <f t="shared" si="457"/>
        <v>#REF!</v>
      </c>
      <c r="P1514" s="157" t="e">
        <f t="shared" si="457"/>
        <v>#REF!</v>
      </c>
      <c r="Q1514" s="157" t="e">
        <f t="shared" si="457"/>
        <v>#REF!</v>
      </c>
      <c r="R1514" s="157" t="e">
        <f t="shared" si="457"/>
        <v>#REF!</v>
      </c>
      <c r="S1514" s="157" t="e">
        <f t="shared" si="457"/>
        <v>#REF!</v>
      </c>
    </row>
    <row r="1515" spans="2:19" s="47" customFormat="1" ht="30" customHeight="1">
      <c r="B1515" s="69" t="s">
        <v>156</v>
      </c>
      <c r="C1515" s="70" t="s">
        <v>114</v>
      </c>
      <c r="D1515" s="70" t="s">
        <v>114</v>
      </c>
      <c r="E1515" s="83" t="s">
        <v>185</v>
      </c>
      <c r="F1515" s="51"/>
      <c r="G1515" s="157" t="e">
        <f t="shared" ref="G1515:S1515" si="458">G1460*G$1468</f>
        <v>#REF!</v>
      </c>
      <c r="H1515" s="157" t="e">
        <f t="shared" si="458"/>
        <v>#REF!</v>
      </c>
      <c r="I1515" s="157" t="e">
        <f t="shared" si="458"/>
        <v>#REF!</v>
      </c>
      <c r="J1515" s="157" t="e">
        <f t="shared" si="458"/>
        <v>#REF!</v>
      </c>
      <c r="K1515" s="157" t="e">
        <f t="shared" si="458"/>
        <v>#REF!</v>
      </c>
      <c r="L1515" s="157" t="e">
        <f t="shared" si="458"/>
        <v>#REF!</v>
      </c>
      <c r="M1515" s="157" t="e">
        <f t="shared" si="458"/>
        <v>#REF!</v>
      </c>
      <c r="N1515" s="157" t="e">
        <f t="shared" si="458"/>
        <v>#REF!</v>
      </c>
      <c r="O1515" s="157" t="e">
        <f t="shared" si="458"/>
        <v>#REF!</v>
      </c>
      <c r="P1515" s="157" t="e">
        <f t="shared" si="458"/>
        <v>#REF!</v>
      </c>
      <c r="Q1515" s="157" t="e">
        <f t="shared" si="458"/>
        <v>#REF!</v>
      </c>
      <c r="R1515" s="157" t="e">
        <f t="shared" si="458"/>
        <v>#REF!</v>
      </c>
      <c r="S1515" s="157" t="e">
        <f t="shared" si="458"/>
        <v>#REF!</v>
      </c>
    </row>
    <row r="1516" spans="2:19" s="47" customFormat="1" ht="30" customHeight="1">
      <c r="B1516" s="69" t="s">
        <v>157</v>
      </c>
      <c r="C1516" s="70" t="s">
        <v>114</v>
      </c>
      <c r="D1516" s="70" t="s">
        <v>114</v>
      </c>
      <c r="E1516" s="83" t="s">
        <v>185</v>
      </c>
      <c r="F1516" s="51"/>
      <c r="G1516" s="157" t="e">
        <f t="shared" ref="G1516:S1516" si="459">G1461*G$1468</f>
        <v>#REF!</v>
      </c>
      <c r="H1516" s="157" t="e">
        <f t="shared" si="459"/>
        <v>#REF!</v>
      </c>
      <c r="I1516" s="157" t="e">
        <f t="shared" si="459"/>
        <v>#REF!</v>
      </c>
      <c r="J1516" s="157" t="e">
        <f t="shared" si="459"/>
        <v>#REF!</v>
      </c>
      <c r="K1516" s="157" t="e">
        <f t="shared" si="459"/>
        <v>#REF!</v>
      </c>
      <c r="L1516" s="157" t="e">
        <f t="shared" si="459"/>
        <v>#REF!</v>
      </c>
      <c r="M1516" s="157" t="e">
        <f t="shared" si="459"/>
        <v>#REF!</v>
      </c>
      <c r="N1516" s="157" t="e">
        <f t="shared" si="459"/>
        <v>#REF!</v>
      </c>
      <c r="O1516" s="157" t="e">
        <f t="shared" si="459"/>
        <v>#REF!</v>
      </c>
      <c r="P1516" s="157" t="e">
        <f t="shared" si="459"/>
        <v>#REF!</v>
      </c>
      <c r="Q1516" s="157" t="e">
        <f t="shared" si="459"/>
        <v>#REF!</v>
      </c>
      <c r="R1516" s="157" t="e">
        <f t="shared" si="459"/>
        <v>#REF!</v>
      </c>
      <c r="S1516" s="157" t="e">
        <f t="shared" si="459"/>
        <v>#REF!</v>
      </c>
    </row>
    <row r="1517" spans="2:19" s="47" customFormat="1" ht="30" customHeight="1">
      <c r="B1517" s="69" t="s">
        <v>158</v>
      </c>
      <c r="C1517" s="70" t="s">
        <v>114</v>
      </c>
      <c r="D1517" s="70" t="s">
        <v>114</v>
      </c>
      <c r="E1517" s="83" t="s">
        <v>183</v>
      </c>
      <c r="F1517" s="51"/>
      <c r="G1517" s="157" t="e">
        <f t="shared" ref="G1517:S1517" si="460">G1462*G$1468</f>
        <v>#REF!</v>
      </c>
      <c r="H1517" s="157" t="e">
        <f t="shared" si="460"/>
        <v>#REF!</v>
      </c>
      <c r="I1517" s="157" t="e">
        <f t="shared" si="460"/>
        <v>#REF!</v>
      </c>
      <c r="J1517" s="157" t="e">
        <f t="shared" si="460"/>
        <v>#REF!</v>
      </c>
      <c r="K1517" s="157" t="e">
        <f t="shared" si="460"/>
        <v>#REF!</v>
      </c>
      <c r="L1517" s="157" t="e">
        <f t="shared" si="460"/>
        <v>#REF!</v>
      </c>
      <c r="M1517" s="157" t="e">
        <f t="shared" si="460"/>
        <v>#REF!</v>
      </c>
      <c r="N1517" s="157" t="e">
        <f t="shared" si="460"/>
        <v>#REF!</v>
      </c>
      <c r="O1517" s="157" t="e">
        <f t="shared" si="460"/>
        <v>#REF!</v>
      </c>
      <c r="P1517" s="157" t="e">
        <f t="shared" si="460"/>
        <v>#REF!</v>
      </c>
      <c r="Q1517" s="157" t="e">
        <f t="shared" si="460"/>
        <v>#REF!</v>
      </c>
      <c r="R1517" s="157" t="e">
        <f t="shared" si="460"/>
        <v>#REF!</v>
      </c>
      <c r="S1517" s="157" t="e">
        <f t="shared" si="460"/>
        <v>#REF!</v>
      </c>
    </row>
    <row r="1518" spans="2:19" s="47" customFormat="1" ht="30" customHeight="1">
      <c r="B1518" s="69" t="s">
        <v>159</v>
      </c>
      <c r="C1518" s="70" t="s">
        <v>114</v>
      </c>
      <c r="D1518" s="70" t="s">
        <v>114</v>
      </c>
      <c r="E1518" s="83" t="s">
        <v>185</v>
      </c>
      <c r="F1518" s="51"/>
      <c r="G1518" s="157" t="e">
        <f t="shared" ref="G1518:S1518" si="461">G1463*G$1468</f>
        <v>#REF!</v>
      </c>
      <c r="H1518" s="157" t="e">
        <f t="shared" si="461"/>
        <v>#REF!</v>
      </c>
      <c r="I1518" s="157" t="e">
        <f t="shared" si="461"/>
        <v>#REF!</v>
      </c>
      <c r="J1518" s="157" t="e">
        <f t="shared" si="461"/>
        <v>#REF!</v>
      </c>
      <c r="K1518" s="157" t="e">
        <f t="shared" si="461"/>
        <v>#REF!</v>
      </c>
      <c r="L1518" s="157" t="e">
        <f t="shared" si="461"/>
        <v>#REF!</v>
      </c>
      <c r="M1518" s="157" t="e">
        <f t="shared" si="461"/>
        <v>#REF!</v>
      </c>
      <c r="N1518" s="157" t="e">
        <f t="shared" si="461"/>
        <v>#REF!</v>
      </c>
      <c r="O1518" s="157" t="e">
        <f t="shared" si="461"/>
        <v>#REF!</v>
      </c>
      <c r="P1518" s="157" t="e">
        <f t="shared" si="461"/>
        <v>#REF!</v>
      </c>
      <c r="Q1518" s="157" t="e">
        <f t="shared" si="461"/>
        <v>#REF!</v>
      </c>
      <c r="R1518" s="157" t="e">
        <f t="shared" si="461"/>
        <v>#REF!</v>
      </c>
      <c r="S1518" s="157" t="e">
        <f t="shared" si="461"/>
        <v>#REF!</v>
      </c>
    </row>
    <row r="1519" spans="2:19" s="47" customFormat="1" ht="30" customHeight="1">
      <c r="B1519" s="69" t="s">
        <v>160</v>
      </c>
      <c r="C1519" s="70" t="s">
        <v>114</v>
      </c>
      <c r="D1519" s="70" t="s">
        <v>114</v>
      </c>
      <c r="E1519" s="83" t="s">
        <v>185</v>
      </c>
      <c r="F1519" s="51"/>
      <c r="G1519" s="157" t="e">
        <f t="shared" ref="G1519:S1519" si="462">G1464*G$1468</f>
        <v>#REF!</v>
      </c>
      <c r="H1519" s="157" t="e">
        <f t="shared" si="462"/>
        <v>#REF!</v>
      </c>
      <c r="I1519" s="157" t="e">
        <f t="shared" si="462"/>
        <v>#REF!</v>
      </c>
      <c r="J1519" s="157" t="e">
        <f t="shared" si="462"/>
        <v>#REF!</v>
      </c>
      <c r="K1519" s="157" t="e">
        <f t="shared" si="462"/>
        <v>#REF!</v>
      </c>
      <c r="L1519" s="157" t="e">
        <f t="shared" si="462"/>
        <v>#REF!</v>
      </c>
      <c r="M1519" s="157" t="e">
        <f t="shared" si="462"/>
        <v>#REF!</v>
      </c>
      <c r="N1519" s="157" t="e">
        <f t="shared" si="462"/>
        <v>#REF!</v>
      </c>
      <c r="O1519" s="157" t="e">
        <f t="shared" si="462"/>
        <v>#REF!</v>
      </c>
      <c r="P1519" s="157" t="e">
        <f t="shared" si="462"/>
        <v>#REF!</v>
      </c>
      <c r="Q1519" s="157" t="e">
        <f t="shared" si="462"/>
        <v>#REF!</v>
      </c>
      <c r="R1519" s="157" t="e">
        <f t="shared" si="462"/>
        <v>#REF!</v>
      </c>
      <c r="S1519" s="157" t="e">
        <f t="shared" si="462"/>
        <v>#REF!</v>
      </c>
    </row>
    <row r="1520" spans="2:19" s="47" customFormat="1" ht="30" customHeight="1">
      <c r="B1520" s="69" t="s">
        <v>161</v>
      </c>
      <c r="C1520" s="70" t="s">
        <v>114</v>
      </c>
      <c r="D1520" s="70" t="s">
        <v>114</v>
      </c>
      <c r="E1520" s="83" t="s">
        <v>184</v>
      </c>
      <c r="F1520" s="51"/>
      <c r="G1520" s="157" t="e">
        <f t="shared" ref="G1520:S1520" si="463">G1465*G$1468</f>
        <v>#REF!</v>
      </c>
      <c r="H1520" s="157" t="e">
        <f t="shared" si="463"/>
        <v>#REF!</v>
      </c>
      <c r="I1520" s="157" t="e">
        <f t="shared" si="463"/>
        <v>#REF!</v>
      </c>
      <c r="J1520" s="157" t="e">
        <f t="shared" si="463"/>
        <v>#REF!</v>
      </c>
      <c r="K1520" s="157" t="e">
        <f t="shared" si="463"/>
        <v>#REF!</v>
      </c>
      <c r="L1520" s="157" t="e">
        <f t="shared" si="463"/>
        <v>#REF!</v>
      </c>
      <c r="M1520" s="157" t="e">
        <f t="shared" si="463"/>
        <v>#REF!</v>
      </c>
      <c r="N1520" s="157" t="e">
        <f t="shared" si="463"/>
        <v>#REF!</v>
      </c>
      <c r="O1520" s="157" t="e">
        <f t="shared" si="463"/>
        <v>#REF!</v>
      </c>
      <c r="P1520" s="157" t="e">
        <f t="shared" si="463"/>
        <v>#REF!</v>
      </c>
      <c r="Q1520" s="157" t="e">
        <f t="shared" si="463"/>
        <v>#REF!</v>
      </c>
      <c r="R1520" s="157" t="e">
        <f t="shared" si="463"/>
        <v>#REF!</v>
      </c>
      <c r="S1520" s="157" t="e">
        <f t="shared" si="463"/>
        <v>#REF!</v>
      </c>
    </row>
    <row r="1521" spans="2:19" s="47" customFormat="1" ht="30" customHeight="1">
      <c r="B1521" s="69" t="s">
        <v>162</v>
      </c>
      <c r="C1521" s="70" t="s">
        <v>114</v>
      </c>
      <c r="D1521" s="70" t="s">
        <v>114</v>
      </c>
      <c r="E1521" s="83" t="s">
        <v>185</v>
      </c>
      <c r="F1521" s="51"/>
      <c r="G1521" s="157" t="e">
        <f t="shared" ref="G1521:S1521" si="464">G1466*G$1468</f>
        <v>#REF!</v>
      </c>
      <c r="H1521" s="157" t="e">
        <f t="shared" si="464"/>
        <v>#REF!</v>
      </c>
      <c r="I1521" s="157" t="e">
        <f t="shared" si="464"/>
        <v>#REF!</v>
      </c>
      <c r="J1521" s="157" t="e">
        <f t="shared" si="464"/>
        <v>#REF!</v>
      </c>
      <c r="K1521" s="157" t="e">
        <f t="shared" si="464"/>
        <v>#REF!</v>
      </c>
      <c r="L1521" s="157" t="e">
        <f t="shared" si="464"/>
        <v>#REF!</v>
      </c>
      <c r="M1521" s="157" t="e">
        <f t="shared" si="464"/>
        <v>#REF!</v>
      </c>
      <c r="N1521" s="157" t="e">
        <f t="shared" si="464"/>
        <v>#REF!</v>
      </c>
      <c r="O1521" s="157" t="e">
        <f t="shared" si="464"/>
        <v>#REF!</v>
      </c>
      <c r="P1521" s="157" t="e">
        <f t="shared" si="464"/>
        <v>#REF!</v>
      </c>
      <c r="Q1521" s="157" t="e">
        <f t="shared" si="464"/>
        <v>#REF!</v>
      </c>
      <c r="R1521" s="157" t="e">
        <f t="shared" si="464"/>
        <v>#REF!</v>
      </c>
      <c r="S1521" s="157" t="e">
        <f t="shared" si="464"/>
        <v>#REF!</v>
      </c>
    </row>
    <row r="1522" spans="2:19" s="182" customFormat="1" ht="30" customHeight="1">
      <c r="B1522" s="179"/>
      <c r="C1522" s="180"/>
      <c r="D1522" s="180"/>
      <c r="E1522" s="180"/>
      <c r="F1522" s="180"/>
      <c r="G1522" s="180"/>
      <c r="H1522" s="180"/>
      <c r="I1522" s="180"/>
      <c r="J1522" s="180"/>
      <c r="K1522" s="180"/>
      <c r="L1522" s="180"/>
      <c r="M1522" s="180"/>
      <c r="N1522" s="180"/>
      <c r="O1522" s="180"/>
      <c r="P1522" s="180"/>
      <c r="Q1522" s="180"/>
      <c r="R1522" s="180"/>
      <c r="S1522" s="180"/>
    </row>
    <row r="1523" spans="2:19" s="182" customFormat="1" ht="30" customHeight="1">
      <c r="B1523" s="183" t="s">
        <v>309</v>
      </c>
      <c r="C1523" s="180"/>
      <c r="D1523" s="180"/>
      <c r="E1523" s="180"/>
      <c r="F1523" s="180"/>
      <c r="G1523" s="118" t="e">
        <f>#REF!-#REF!+1</f>
        <v>#REF!</v>
      </c>
      <c r="H1523" s="118" t="e">
        <f>#REF!-#REF!+1</f>
        <v>#REF!</v>
      </c>
      <c r="I1523" s="118" t="e">
        <f>#REF!-#REF!+1</f>
        <v>#REF!</v>
      </c>
      <c r="J1523" s="118" t="e">
        <f>#REF!-#REF!+1</f>
        <v>#REF!</v>
      </c>
      <c r="K1523" s="118" t="e">
        <f>#REF!-#REF!+1</f>
        <v>#REF!</v>
      </c>
      <c r="L1523" s="118" t="e">
        <f>#REF!-#REF!+1</f>
        <v>#REF!</v>
      </c>
      <c r="M1523" s="118" t="e">
        <f>#REF!-#REF!+1</f>
        <v>#REF!</v>
      </c>
      <c r="N1523" s="118" t="e">
        <f>#REF!-#REF!+1</f>
        <v>#REF!</v>
      </c>
      <c r="O1523" s="118" t="e">
        <f>#REF!-#REF!+1</f>
        <v>#REF!</v>
      </c>
      <c r="P1523" s="118" t="e">
        <f>#REF!-#REF!+1</f>
        <v>#REF!</v>
      </c>
      <c r="Q1523" s="118" t="e">
        <f>#REF!-#REF!+1</f>
        <v>#REF!</v>
      </c>
      <c r="R1523" s="118" t="e">
        <f>#REF!-#REF!+1</f>
        <v>#REF!</v>
      </c>
      <c r="S1523" s="118" t="e">
        <f>#REF!-#REF!+1</f>
        <v>#REF!</v>
      </c>
    </row>
    <row r="1524" spans="2:19" s="182" customFormat="1" ht="9.9499999999999993" customHeight="1">
      <c r="B1524" s="179"/>
      <c r="C1524" s="180"/>
      <c r="D1524" s="180"/>
      <c r="E1524" s="180"/>
      <c r="F1524" s="180"/>
      <c r="G1524" s="180"/>
      <c r="H1524" s="180"/>
      <c r="I1524" s="180"/>
      <c r="J1524" s="180"/>
      <c r="K1524" s="180"/>
      <c r="L1524" s="180"/>
      <c r="M1524" s="180"/>
      <c r="N1524" s="180"/>
      <c r="O1524" s="180"/>
      <c r="P1524" s="180"/>
      <c r="Q1524" s="180"/>
      <c r="R1524" s="180"/>
      <c r="S1524" s="180"/>
    </row>
    <row r="1525" spans="2:19" s="8" customFormat="1" ht="30" customHeight="1">
      <c r="B1525" s="181" t="s">
        <v>104</v>
      </c>
      <c r="C1525" s="17" t="s">
        <v>105</v>
      </c>
      <c r="D1525" s="17" t="s">
        <v>106</v>
      </c>
      <c r="E1525" s="84" t="s">
        <v>170</v>
      </c>
      <c r="F1525" s="7" t="s">
        <v>6</v>
      </c>
      <c r="G1525" s="7" t="s">
        <v>7</v>
      </c>
      <c r="H1525" s="7" t="s">
        <v>8</v>
      </c>
      <c r="I1525" s="7" t="s">
        <v>9</v>
      </c>
      <c r="J1525" s="7" t="s">
        <v>10</v>
      </c>
      <c r="K1525" s="7" t="s">
        <v>11</v>
      </c>
      <c r="L1525" s="7" t="s">
        <v>12</v>
      </c>
      <c r="M1525" s="7" t="s">
        <v>13</v>
      </c>
      <c r="N1525" s="7" t="s">
        <v>14</v>
      </c>
      <c r="O1525" s="7" t="s">
        <v>15</v>
      </c>
      <c r="P1525" s="7" t="s">
        <v>16</v>
      </c>
      <c r="Q1525" s="7" t="s">
        <v>17</v>
      </c>
      <c r="R1525" s="7" t="s">
        <v>18</v>
      </c>
      <c r="S1525" s="7" t="s">
        <v>19</v>
      </c>
    </row>
    <row r="1526" spans="2:19" s="47" customFormat="1" ht="30" customHeight="1">
      <c r="B1526" s="69" t="s">
        <v>107</v>
      </c>
      <c r="C1526" s="70" t="s">
        <v>110</v>
      </c>
      <c r="D1526" s="70" t="s">
        <v>109</v>
      </c>
      <c r="E1526" s="83" t="s">
        <v>171</v>
      </c>
      <c r="F1526" s="51"/>
      <c r="G1526" s="184">
        <f>'RIIO Allowances'!G116</f>
        <v>2.7</v>
      </c>
      <c r="H1526" s="184">
        <f>'RIIO Allowances'!H116</f>
        <v>2.7</v>
      </c>
      <c r="I1526" s="184">
        <f>'RIIO Allowances'!I116</f>
        <v>2.7</v>
      </c>
      <c r="J1526" s="184">
        <f>'RIIO Allowances'!J116</f>
        <v>2.7</v>
      </c>
      <c r="K1526" s="184">
        <f>'RIIO Allowances'!K116</f>
        <v>2.7</v>
      </c>
      <c r="L1526" s="184">
        <f>'RIIO Allowances'!L116</f>
        <v>2.7</v>
      </c>
      <c r="M1526" s="184">
        <f>'RIIO Allowances'!M116</f>
        <v>2.7</v>
      </c>
      <c r="N1526" s="184">
        <f>'RIIO Allowances'!N116</f>
        <v>2.7</v>
      </c>
      <c r="O1526" s="184">
        <f>'RIIO Allowances'!O116</f>
        <v>0</v>
      </c>
      <c r="P1526" s="184">
        <f>'RIIO Allowances'!P116</f>
        <v>0</v>
      </c>
      <c r="Q1526" s="184">
        <f>'RIIO Allowances'!Q116</f>
        <v>0</v>
      </c>
      <c r="R1526" s="184">
        <f>'RIIO Allowances'!R116</f>
        <v>0</v>
      </c>
      <c r="S1526" s="184">
        <f>'RIIO Allowances'!S116</f>
        <v>0</v>
      </c>
    </row>
    <row r="1527" spans="2:19" s="47" customFormat="1" ht="30" customHeight="1">
      <c r="B1527" s="69" t="s">
        <v>108</v>
      </c>
      <c r="C1527" s="70" t="s">
        <v>110</v>
      </c>
      <c r="D1527" s="70" t="s">
        <v>109</v>
      </c>
      <c r="E1527" s="83" t="s">
        <v>171</v>
      </c>
      <c r="F1527" s="51"/>
      <c r="G1527" s="184">
        <f>'RIIO Allowances'!G117</f>
        <v>2.8</v>
      </c>
      <c r="H1527" s="184">
        <f>'RIIO Allowances'!H117</f>
        <v>2.8</v>
      </c>
      <c r="I1527" s="184">
        <f>'RIIO Allowances'!I117</f>
        <v>2.8</v>
      </c>
      <c r="J1527" s="184">
        <f>'RIIO Allowances'!J117</f>
        <v>2.8</v>
      </c>
      <c r="K1527" s="184">
        <f>'RIIO Allowances'!K117</f>
        <v>2.8</v>
      </c>
      <c r="L1527" s="184">
        <f>'RIIO Allowances'!L117</f>
        <v>2.8</v>
      </c>
      <c r="M1527" s="184">
        <f>'RIIO Allowances'!M117</f>
        <v>2.8</v>
      </c>
      <c r="N1527" s="184">
        <f>'RIIO Allowances'!N117</f>
        <v>2.8</v>
      </c>
      <c r="O1527" s="184">
        <f>'RIIO Allowances'!O117</f>
        <v>0</v>
      </c>
      <c r="P1527" s="184">
        <f>'RIIO Allowances'!P117</f>
        <v>0</v>
      </c>
      <c r="Q1527" s="184">
        <f>'RIIO Allowances'!Q117</f>
        <v>0</v>
      </c>
      <c r="R1527" s="184">
        <f>'RIIO Allowances'!R117</f>
        <v>0</v>
      </c>
      <c r="S1527" s="184">
        <f>'RIIO Allowances'!S117</f>
        <v>0</v>
      </c>
    </row>
    <row r="1528" spans="2:19" s="47" customFormat="1" ht="30" customHeight="1">
      <c r="B1528" s="87" t="s">
        <v>116</v>
      </c>
      <c r="C1528" s="88" t="s">
        <v>110</v>
      </c>
      <c r="D1528" s="88" t="s">
        <v>109</v>
      </c>
      <c r="E1528" s="24"/>
      <c r="F1528" s="51"/>
      <c r="G1528" s="99"/>
      <c r="H1528" s="99"/>
      <c r="I1528" s="99"/>
      <c r="J1528" s="99"/>
      <c r="K1528" s="99"/>
      <c r="L1528" s="99"/>
      <c r="M1528" s="99"/>
      <c r="N1528" s="99"/>
      <c r="O1528" s="99"/>
      <c r="P1528" s="99"/>
      <c r="Q1528" s="99"/>
      <c r="R1528" s="99"/>
      <c r="S1528" s="99"/>
    </row>
    <row r="1529" spans="2:19" s="47" customFormat="1" ht="30" customHeight="1">
      <c r="B1529" s="69" t="s">
        <v>117</v>
      </c>
      <c r="C1529" s="70" t="s">
        <v>110</v>
      </c>
      <c r="D1529" s="70" t="s">
        <v>109</v>
      </c>
      <c r="E1529" s="83" t="s">
        <v>172</v>
      </c>
      <c r="F1529" s="51"/>
      <c r="G1529" s="184">
        <f>'RIIO Allowances'!G119</f>
        <v>32.1</v>
      </c>
      <c r="H1529" s="184">
        <f>'RIIO Allowances'!H119</f>
        <v>32.1</v>
      </c>
      <c r="I1529" s="184">
        <f>'RIIO Allowances'!I119</f>
        <v>32</v>
      </c>
      <c r="J1529" s="184">
        <f>'RIIO Allowances'!J119</f>
        <v>32</v>
      </c>
      <c r="K1529" s="184">
        <f>'RIIO Allowances'!K119</f>
        <v>32</v>
      </c>
      <c r="L1529" s="184">
        <f>'RIIO Allowances'!L119</f>
        <v>32</v>
      </c>
      <c r="M1529" s="184">
        <f>'RIIO Allowances'!M119</f>
        <v>32</v>
      </c>
      <c r="N1529" s="184">
        <f>'RIIO Allowances'!N119</f>
        <v>32</v>
      </c>
      <c r="O1529" s="184">
        <f>'RIIO Allowances'!O119</f>
        <v>0</v>
      </c>
      <c r="P1529" s="184">
        <f>'RIIO Allowances'!P119</f>
        <v>0</v>
      </c>
      <c r="Q1529" s="184">
        <f>'RIIO Allowances'!Q119</f>
        <v>0</v>
      </c>
      <c r="R1529" s="184">
        <f>'RIIO Allowances'!R119</f>
        <v>0</v>
      </c>
      <c r="S1529" s="184">
        <f>'RIIO Allowances'!S119</f>
        <v>0</v>
      </c>
    </row>
    <row r="1530" spans="2:19" s="47" customFormat="1" ht="30" customHeight="1">
      <c r="B1530" s="69" t="s">
        <v>118</v>
      </c>
      <c r="C1530" s="70" t="s">
        <v>110</v>
      </c>
      <c r="D1530" s="70" t="s">
        <v>109</v>
      </c>
      <c r="E1530" s="83" t="s">
        <v>173</v>
      </c>
      <c r="F1530" s="51"/>
      <c r="G1530" s="184">
        <f>'RIIO Allowances'!G120</f>
        <v>86.2</v>
      </c>
      <c r="H1530" s="184">
        <f>'RIIO Allowances'!H120</f>
        <v>86.1</v>
      </c>
      <c r="I1530" s="184">
        <f>'RIIO Allowances'!I120</f>
        <v>86</v>
      </c>
      <c r="J1530" s="184">
        <f>'RIIO Allowances'!J120</f>
        <v>86</v>
      </c>
      <c r="K1530" s="184">
        <f>'RIIO Allowances'!K120</f>
        <v>86</v>
      </c>
      <c r="L1530" s="184">
        <f>'RIIO Allowances'!L120</f>
        <v>86</v>
      </c>
      <c r="M1530" s="184">
        <f>'RIIO Allowances'!M120</f>
        <v>86</v>
      </c>
      <c r="N1530" s="184">
        <f>'RIIO Allowances'!N120</f>
        <v>86</v>
      </c>
      <c r="O1530" s="184">
        <f>'RIIO Allowances'!O120</f>
        <v>0</v>
      </c>
      <c r="P1530" s="184">
        <f>'RIIO Allowances'!P120</f>
        <v>0</v>
      </c>
      <c r="Q1530" s="184">
        <f>'RIIO Allowances'!Q120</f>
        <v>0</v>
      </c>
      <c r="R1530" s="184">
        <f>'RIIO Allowances'!R120</f>
        <v>0</v>
      </c>
      <c r="S1530" s="184">
        <f>'RIIO Allowances'!S120</f>
        <v>0</v>
      </c>
    </row>
    <row r="1531" spans="2:19" s="47" customFormat="1" ht="30" customHeight="1">
      <c r="B1531" s="69" t="s">
        <v>119</v>
      </c>
      <c r="C1531" s="70" t="s">
        <v>110</v>
      </c>
      <c r="D1531" s="70" t="s">
        <v>109</v>
      </c>
      <c r="E1531" s="83" t="s">
        <v>171</v>
      </c>
      <c r="F1531" s="51"/>
      <c r="G1531" s="184">
        <f>'RIIO Allowances'!G121</f>
        <v>24.8</v>
      </c>
      <c r="H1531" s="184">
        <f>'RIIO Allowances'!H121</f>
        <v>24.8</v>
      </c>
      <c r="I1531" s="184">
        <f>'RIIO Allowances'!I121</f>
        <v>24.7</v>
      </c>
      <c r="J1531" s="184">
        <f>'RIIO Allowances'!J121</f>
        <v>24.7</v>
      </c>
      <c r="K1531" s="184">
        <f>'RIIO Allowances'!K121</f>
        <v>24.7</v>
      </c>
      <c r="L1531" s="184">
        <f>'RIIO Allowances'!L121</f>
        <v>24.7</v>
      </c>
      <c r="M1531" s="184">
        <f>'RIIO Allowances'!M121</f>
        <v>24.7</v>
      </c>
      <c r="N1531" s="184">
        <f>'RIIO Allowances'!N121</f>
        <v>24.7</v>
      </c>
      <c r="O1531" s="184">
        <f>'RIIO Allowances'!O121</f>
        <v>0</v>
      </c>
      <c r="P1531" s="184">
        <f>'RIIO Allowances'!P121</f>
        <v>0</v>
      </c>
      <c r="Q1531" s="184">
        <f>'RIIO Allowances'!Q121</f>
        <v>0</v>
      </c>
      <c r="R1531" s="184">
        <f>'RIIO Allowances'!R121</f>
        <v>0</v>
      </c>
      <c r="S1531" s="184">
        <f>'RIIO Allowances'!S121</f>
        <v>0</v>
      </c>
    </row>
    <row r="1532" spans="2:19" s="47" customFormat="1" ht="30" customHeight="1">
      <c r="B1532" s="69" t="s">
        <v>120</v>
      </c>
      <c r="C1532" s="70" t="s">
        <v>110</v>
      </c>
      <c r="D1532" s="70" t="s">
        <v>109</v>
      </c>
      <c r="E1532" s="83" t="s">
        <v>172</v>
      </c>
      <c r="F1532" s="51"/>
      <c r="G1532" s="184">
        <f>'RIIO Allowances'!G122</f>
        <v>26.1</v>
      </c>
      <c r="H1532" s="184">
        <f>'RIIO Allowances'!H122</f>
        <v>26.1</v>
      </c>
      <c r="I1532" s="184">
        <f>'RIIO Allowances'!I122</f>
        <v>26.1</v>
      </c>
      <c r="J1532" s="184">
        <f>'RIIO Allowances'!J122</f>
        <v>26.1</v>
      </c>
      <c r="K1532" s="184">
        <f>'RIIO Allowances'!K122</f>
        <v>26.1</v>
      </c>
      <c r="L1532" s="184">
        <f>'RIIO Allowances'!L122</f>
        <v>26.1</v>
      </c>
      <c r="M1532" s="184">
        <f>'RIIO Allowances'!M122</f>
        <v>26.1</v>
      </c>
      <c r="N1532" s="184">
        <f>'RIIO Allowances'!N122</f>
        <v>26.1</v>
      </c>
      <c r="O1532" s="184">
        <f>'RIIO Allowances'!O122</f>
        <v>0</v>
      </c>
      <c r="P1532" s="184">
        <f>'RIIO Allowances'!P122</f>
        <v>0</v>
      </c>
      <c r="Q1532" s="184">
        <f>'RIIO Allowances'!Q122</f>
        <v>0</v>
      </c>
      <c r="R1532" s="184">
        <f>'RIIO Allowances'!R122</f>
        <v>0</v>
      </c>
      <c r="S1532" s="184">
        <f>'RIIO Allowances'!S122</f>
        <v>0</v>
      </c>
    </row>
    <row r="1533" spans="2:19" s="47" customFormat="1" ht="30" customHeight="1">
      <c r="B1533" s="69" t="s">
        <v>121</v>
      </c>
      <c r="C1533" s="70" t="s">
        <v>110</v>
      </c>
      <c r="D1533" s="70" t="s">
        <v>109</v>
      </c>
      <c r="E1533" s="83" t="s">
        <v>173</v>
      </c>
      <c r="F1533" s="51"/>
      <c r="G1533" s="184">
        <f>'RIIO Allowances'!G123</f>
        <v>2.6</v>
      </c>
      <c r="H1533" s="184">
        <f>'RIIO Allowances'!H123</f>
        <v>2.6</v>
      </c>
      <c r="I1533" s="184">
        <f>'RIIO Allowances'!I123</f>
        <v>2.6</v>
      </c>
      <c r="J1533" s="184">
        <f>'RIIO Allowances'!J123</f>
        <v>2.6</v>
      </c>
      <c r="K1533" s="184">
        <f>'RIIO Allowances'!K123</f>
        <v>2.6</v>
      </c>
      <c r="L1533" s="184">
        <f>'RIIO Allowances'!L123</f>
        <v>2.6</v>
      </c>
      <c r="M1533" s="184">
        <f>'RIIO Allowances'!M123</f>
        <v>2.6</v>
      </c>
      <c r="N1533" s="184">
        <f>'RIIO Allowances'!N123</f>
        <v>2.6</v>
      </c>
      <c r="O1533" s="184">
        <f>'RIIO Allowances'!O123</f>
        <v>0</v>
      </c>
      <c r="P1533" s="184">
        <f>'RIIO Allowances'!P123</f>
        <v>0</v>
      </c>
      <c r="Q1533" s="184">
        <f>'RIIO Allowances'!Q123</f>
        <v>0</v>
      </c>
      <c r="R1533" s="184">
        <f>'RIIO Allowances'!R123</f>
        <v>0</v>
      </c>
      <c r="S1533" s="184">
        <f>'RIIO Allowances'!S123</f>
        <v>0</v>
      </c>
    </row>
    <row r="1534" spans="2:19" s="47" customFormat="1" ht="30" customHeight="1">
      <c r="B1534" s="69" t="s">
        <v>122</v>
      </c>
      <c r="C1534" s="70" t="s">
        <v>110</v>
      </c>
      <c r="D1534" s="70" t="s">
        <v>109</v>
      </c>
      <c r="E1534" s="83" t="s">
        <v>173</v>
      </c>
      <c r="F1534" s="51"/>
      <c r="G1534" s="184">
        <f>'RIIO Allowances'!G124</f>
        <v>130.69999999999999</v>
      </c>
      <c r="H1534" s="184">
        <f>'RIIO Allowances'!H124</f>
        <v>130.6</v>
      </c>
      <c r="I1534" s="184">
        <f>'RIIO Allowances'!I124</f>
        <v>130.4</v>
      </c>
      <c r="J1534" s="184">
        <f>'RIIO Allowances'!J124</f>
        <v>130.4</v>
      </c>
      <c r="K1534" s="184">
        <f>'RIIO Allowances'!K124</f>
        <v>130.4</v>
      </c>
      <c r="L1534" s="184">
        <f>'RIIO Allowances'!L124</f>
        <v>130.4</v>
      </c>
      <c r="M1534" s="184">
        <f>'RIIO Allowances'!M124</f>
        <v>130.4</v>
      </c>
      <c r="N1534" s="184">
        <f>'RIIO Allowances'!N124</f>
        <v>130.4</v>
      </c>
      <c r="O1534" s="184">
        <f>'RIIO Allowances'!O124</f>
        <v>0</v>
      </c>
      <c r="P1534" s="184">
        <f>'RIIO Allowances'!P124</f>
        <v>0</v>
      </c>
      <c r="Q1534" s="184">
        <f>'RIIO Allowances'!Q124</f>
        <v>0</v>
      </c>
      <c r="R1534" s="184">
        <f>'RIIO Allowances'!R124</f>
        <v>0</v>
      </c>
      <c r="S1534" s="184">
        <f>'RIIO Allowances'!S124</f>
        <v>0</v>
      </c>
    </row>
    <row r="1535" spans="2:19" s="47" customFormat="1" ht="30" customHeight="1">
      <c r="B1535" s="69" t="s">
        <v>123</v>
      </c>
      <c r="C1535" s="70" t="s">
        <v>110</v>
      </c>
      <c r="D1535" s="70" t="s">
        <v>109</v>
      </c>
      <c r="E1535" s="83" t="s">
        <v>171</v>
      </c>
      <c r="F1535" s="51"/>
      <c r="G1535" s="184">
        <f>'RIIO Allowances'!G125</f>
        <v>12.6</v>
      </c>
      <c r="H1535" s="184">
        <f>'RIIO Allowances'!H125</f>
        <v>12.6</v>
      </c>
      <c r="I1535" s="184">
        <f>'RIIO Allowances'!I125</f>
        <v>12.6</v>
      </c>
      <c r="J1535" s="184">
        <f>'RIIO Allowances'!J125</f>
        <v>12.6</v>
      </c>
      <c r="K1535" s="184">
        <f>'RIIO Allowances'!K125</f>
        <v>12.6</v>
      </c>
      <c r="L1535" s="184">
        <f>'RIIO Allowances'!L125</f>
        <v>12.6</v>
      </c>
      <c r="M1535" s="184">
        <f>'RIIO Allowances'!M125</f>
        <v>12.6</v>
      </c>
      <c r="N1535" s="184">
        <f>'RIIO Allowances'!N125</f>
        <v>12.6</v>
      </c>
      <c r="O1535" s="184">
        <f>'RIIO Allowances'!O125</f>
        <v>0</v>
      </c>
      <c r="P1535" s="184">
        <f>'RIIO Allowances'!P125</f>
        <v>0</v>
      </c>
      <c r="Q1535" s="184">
        <f>'RIIO Allowances'!Q125</f>
        <v>0</v>
      </c>
      <c r="R1535" s="184">
        <f>'RIIO Allowances'!R125</f>
        <v>0</v>
      </c>
      <c r="S1535" s="184">
        <f>'RIIO Allowances'!S125</f>
        <v>0</v>
      </c>
    </row>
    <row r="1536" spans="2:19" s="47" customFormat="1" ht="30" customHeight="1">
      <c r="B1536" s="69" t="s">
        <v>124</v>
      </c>
      <c r="C1536" s="70" t="s">
        <v>110</v>
      </c>
      <c r="D1536" s="70" t="s">
        <v>109</v>
      </c>
      <c r="E1536" s="83" t="s">
        <v>174</v>
      </c>
      <c r="F1536" s="51"/>
      <c r="G1536" s="184">
        <f>'RIIO Allowances'!G126</f>
        <v>58.6</v>
      </c>
      <c r="H1536" s="184">
        <f>'RIIO Allowances'!H126</f>
        <v>58.5</v>
      </c>
      <c r="I1536" s="184">
        <f>'RIIO Allowances'!I126</f>
        <v>58.5</v>
      </c>
      <c r="J1536" s="184">
        <f>'RIIO Allowances'!J126</f>
        <v>58.5</v>
      </c>
      <c r="K1536" s="184">
        <f>'RIIO Allowances'!K126</f>
        <v>58.5</v>
      </c>
      <c r="L1536" s="184">
        <f>'RIIO Allowances'!L126</f>
        <v>58.5</v>
      </c>
      <c r="M1536" s="184">
        <f>'RIIO Allowances'!M126</f>
        <v>58.5</v>
      </c>
      <c r="N1536" s="184">
        <f>'RIIO Allowances'!N126</f>
        <v>58.5</v>
      </c>
      <c r="O1536" s="184">
        <f>'RIIO Allowances'!O126</f>
        <v>0</v>
      </c>
      <c r="P1536" s="184">
        <f>'RIIO Allowances'!P126</f>
        <v>0</v>
      </c>
      <c r="Q1536" s="184">
        <f>'RIIO Allowances'!Q126</f>
        <v>0</v>
      </c>
      <c r="R1536" s="184">
        <f>'RIIO Allowances'!R126</f>
        <v>0</v>
      </c>
      <c r="S1536" s="184">
        <f>'RIIO Allowances'!S126</f>
        <v>0</v>
      </c>
    </row>
    <row r="1537" spans="2:19" s="47" customFormat="1" ht="30" customHeight="1">
      <c r="B1537" s="69" t="s">
        <v>125</v>
      </c>
      <c r="C1537" s="70" t="s">
        <v>110</v>
      </c>
      <c r="D1537" s="70" t="s">
        <v>111</v>
      </c>
      <c r="E1537" s="83" t="s">
        <v>175</v>
      </c>
      <c r="F1537" s="51"/>
      <c r="G1537" s="184">
        <f>'RIIO Allowances'!G127</f>
        <v>116.7</v>
      </c>
      <c r="H1537" s="184">
        <f>'RIIO Allowances'!H127</f>
        <v>116.6</v>
      </c>
      <c r="I1537" s="184">
        <f>'RIIO Allowances'!I127</f>
        <v>116.4</v>
      </c>
      <c r="J1537" s="184">
        <f>'RIIO Allowances'!J127</f>
        <v>116.4</v>
      </c>
      <c r="K1537" s="184">
        <f>'RIIO Allowances'!K127</f>
        <v>116.4</v>
      </c>
      <c r="L1537" s="184">
        <f>'RIIO Allowances'!L127</f>
        <v>116.4</v>
      </c>
      <c r="M1537" s="184">
        <f>'RIIO Allowances'!M127</f>
        <v>116.4</v>
      </c>
      <c r="N1537" s="184">
        <f>'RIIO Allowances'!N127</f>
        <v>116.4</v>
      </c>
      <c r="O1537" s="184">
        <f>'RIIO Allowances'!O127</f>
        <v>0</v>
      </c>
      <c r="P1537" s="184">
        <f>'RIIO Allowances'!P127</f>
        <v>0</v>
      </c>
      <c r="Q1537" s="184">
        <f>'RIIO Allowances'!Q127</f>
        <v>0</v>
      </c>
      <c r="R1537" s="184">
        <f>'RIIO Allowances'!R127</f>
        <v>0</v>
      </c>
      <c r="S1537" s="184">
        <f>'RIIO Allowances'!S127</f>
        <v>0</v>
      </c>
    </row>
    <row r="1538" spans="2:19" s="47" customFormat="1" ht="30" customHeight="1">
      <c r="B1538" s="69" t="s">
        <v>126</v>
      </c>
      <c r="C1538" s="70" t="s">
        <v>110</v>
      </c>
      <c r="D1538" s="70" t="s">
        <v>111</v>
      </c>
      <c r="E1538" s="83" t="s">
        <v>175</v>
      </c>
      <c r="F1538" s="51"/>
      <c r="G1538" s="184">
        <f>'RIIO Allowances'!G128</f>
        <v>12.2</v>
      </c>
      <c r="H1538" s="184">
        <f>'RIIO Allowances'!H128</f>
        <v>12.2</v>
      </c>
      <c r="I1538" s="184">
        <f>'RIIO Allowances'!I128</f>
        <v>12.2</v>
      </c>
      <c r="J1538" s="184">
        <f>'RIIO Allowances'!J128</f>
        <v>12.2</v>
      </c>
      <c r="K1538" s="184">
        <f>'RIIO Allowances'!K128</f>
        <v>12.2</v>
      </c>
      <c r="L1538" s="184">
        <f>'RIIO Allowances'!L128</f>
        <v>12.2</v>
      </c>
      <c r="M1538" s="184">
        <f>'RIIO Allowances'!M128</f>
        <v>12.2</v>
      </c>
      <c r="N1538" s="184">
        <f>'RIIO Allowances'!N128</f>
        <v>12.2</v>
      </c>
      <c r="O1538" s="184">
        <f>'RIIO Allowances'!O128</f>
        <v>0</v>
      </c>
      <c r="P1538" s="184">
        <f>'RIIO Allowances'!P128</f>
        <v>0</v>
      </c>
      <c r="Q1538" s="184">
        <f>'RIIO Allowances'!Q128</f>
        <v>0</v>
      </c>
      <c r="R1538" s="184">
        <f>'RIIO Allowances'!R128</f>
        <v>0</v>
      </c>
      <c r="S1538" s="184">
        <f>'RIIO Allowances'!S128</f>
        <v>0</v>
      </c>
    </row>
    <row r="1539" spans="2:19" s="47" customFormat="1" ht="30" customHeight="1">
      <c r="B1539" s="69" t="s">
        <v>127</v>
      </c>
      <c r="C1539" s="70" t="s">
        <v>110</v>
      </c>
      <c r="D1539" s="70" t="s">
        <v>111</v>
      </c>
      <c r="E1539" s="83" t="s">
        <v>176</v>
      </c>
      <c r="F1539" s="51"/>
      <c r="G1539" s="184">
        <f>'RIIO Allowances'!G129</f>
        <v>74.599999999999994</v>
      </c>
      <c r="H1539" s="184">
        <f>'RIIO Allowances'!H129</f>
        <v>74.5</v>
      </c>
      <c r="I1539" s="184">
        <f>'RIIO Allowances'!I129</f>
        <v>74.400000000000006</v>
      </c>
      <c r="J1539" s="184">
        <f>'RIIO Allowances'!J129</f>
        <v>74.400000000000006</v>
      </c>
      <c r="K1539" s="184">
        <f>'RIIO Allowances'!K129</f>
        <v>74.400000000000006</v>
      </c>
      <c r="L1539" s="184">
        <f>'RIIO Allowances'!L129</f>
        <v>74.400000000000006</v>
      </c>
      <c r="M1539" s="184">
        <f>'RIIO Allowances'!M129</f>
        <v>74.400000000000006</v>
      </c>
      <c r="N1539" s="184">
        <f>'RIIO Allowances'!N129</f>
        <v>74.400000000000006</v>
      </c>
      <c r="O1539" s="184">
        <f>'RIIO Allowances'!O129</f>
        <v>0</v>
      </c>
      <c r="P1539" s="184">
        <f>'RIIO Allowances'!P129</f>
        <v>0</v>
      </c>
      <c r="Q1539" s="184">
        <f>'RIIO Allowances'!Q129</f>
        <v>0</v>
      </c>
      <c r="R1539" s="184">
        <f>'RIIO Allowances'!R129</f>
        <v>0</v>
      </c>
      <c r="S1539" s="184">
        <f>'RIIO Allowances'!S129</f>
        <v>0</v>
      </c>
    </row>
    <row r="1540" spans="2:19" s="47" customFormat="1" ht="30" customHeight="1">
      <c r="B1540" s="69" t="s">
        <v>128</v>
      </c>
      <c r="C1540" s="70" t="s">
        <v>110</v>
      </c>
      <c r="D1540" s="70" t="s">
        <v>111</v>
      </c>
      <c r="E1540" s="83" t="s">
        <v>177</v>
      </c>
      <c r="F1540" s="51"/>
      <c r="G1540" s="184">
        <f>'RIIO Allowances'!G130</f>
        <v>10.199999999999999</v>
      </c>
      <c r="H1540" s="184">
        <f>'RIIO Allowances'!H130</f>
        <v>10.199999999999999</v>
      </c>
      <c r="I1540" s="184">
        <f>'RIIO Allowances'!I130</f>
        <v>10.199999999999999</v>
      </c>
      <c r="J1540" s="184">
        <f>'RIIO Allowances'!J130</f>
        <v>10.199999999999999</v>
      </c>
      <c r="K1540" s="184">
        <f>'RIIO Allowances'!K130</f>
        <v>10.199999999999999</v>
      </c>
      <c r="L1540" s="184">
        <f>'RIIO Allowances'!L130</f>
        <v>10.199999999999999</v>
      </c>
      <c r="M1540" s="184">
        <f>'RIIO Allowances'!M130</f>
        <v>10.199999999999999</v>
      </c>
      <c r="N1540" s="184">
        <f>'RIIO Allowances'!N130</f>
        <v>10.199999999999999</v>
      </c>
      <c r="O1540" s="184">
        <f>'RIIO Allowances'!O130</f>
        <v>0</v>
      </c>
      <c r="P1540" s="184">
        <f>'RIIO Allowances'!P130</f>
        <v>0</v>
      </c>
      <c r="Q1540" s="184">
        <f>'RIIO Allowances'!Q130</f>
        <v>0</v>
      </c>
      <c r="R1540" s="184">
        <f>'RIIO Allowances'!R130</f>
        <v>0</v>
      </c>
      <c r="S1540" s="184">
        <f>'RIIO Allowances'!S130</f>
        <v>0</v>
      </c>
    </row>
    <row r="1541" spans="2:19" s="47" customFormat="1" ht="30" customHeight="1">
      <c r="B1541" s="69" t="s">
        <v>129</v>
      </c>
      <c r="C1541" s="70" t="s">
        <v>110</v>
      </c>
      <c r="D1541" s="70" t="s">
        <v>111</v>
      </c>
      <c r="E1541" s="83" t="s">
        <v>178</v>
      </c>
      <c r="F1541" s="51"/>
      <c r="G1541" s="184">
        <f>'RIIO Allowances'!G131</f>
        <v>107</v>
      </c>
      <c r="H1541" s="184">
        <f>'RIIO Allowances'!H131</f>
        <v>106.9</v>
      </c>
      <c r="I1541" s="184">
        <f>'RIIO Allowances'!I131</f>
        <v>106.7</v>
      </c>
      <c r="J1541" s="184">
        <f>'RIIO Allowances'!J131</f>
        <v>106.7</v>
      </c>
      <c r="K1541" s="184">
        <f>'RIIO Allowances'!K131</f>
        <v>106.7</v>
      </c>
      <c r="L1541" s="184">
        <f>'RIIO Allowances'!L131</f>
        <v>106.7</v>
      </c>
      <c r="M1541" s="184">
        <f>'RIIO Allowances'!M131</f>
        <v>106.7</v>
      </c>
      <c r="N1541" s="184">
        <f>'RIIO Allowances'!N131</f>
        <v>106.7</v>
      </c>
      <c r="O1541" s="184">
        <f>'RIIO Allowances'!O131</f>
        <v>0</v>
      </c>
      <c r="P1541" s="184">
        <f>'RIIO Allowances'!P131</f>
        <v>0</v>
      </c>
      <c r="Q1541" s="184">
        <f>'RIIO Allowances'!Q131</f>
        <v>0</v>
      </c>
      <c r="R1541" s="184">
        <f>'RIIO Allowances'!R131</f>
        <v>0</v>
      </c>
      <c r="S1541" s="184">
        <f>'RIIO Allowances'!S131</f>
        <v>0</v>
      </c>
    </row>
    <row r="1542" spans="2:19" s="47" customFormat="1" ht="30" customHeight="1">
      <c r="B1542" s="69" t="s">
        <v>130</v>
      </c>
      <c r="C1542" s="70" t="s">
        <v>110</v>
      </c>
      <c r="D1542" s="70" t="s">
        <v>111</v>
      </c>
      <c r="E1542" s="83" t="s">
        <v>175</v>
      </c>
      <c r="F1542" s="51"/>
      <c r="G1542" s="184">
        <f>'RIIO Allowances'!G132</f>
        <v>85.6</v>
      </c>
      <c r="H1542" s="184">
        <f>'RIIO Allowances'!H132</f>
        <v>85.5</v>
      </c>
      <c r="I1542" s="184">
        <f>'RIIO Allowances'!I132</f>
        <v>85.4</v>
      </c>
      <c r="J1542" s="184">
        <f>'RIIO Allowances'!J132</f>
        <v>85.4</v>
      </c>
      <c r="K1542" s="184">
        <f>'RIIO Allowances'!K132</f>
        <v>85.4</v>
      </c>
      <c r="L1542" s="184">
        <f>'RIIO Allowances'!L132</f>
        <v>85.4</v>
      </c>
      <c r="M1542" s="184">
        <f>'RIIO Allowances'!M132</f>
        <v>85.4</v>
      </c>
      <c r="N1542" s="184">
        <f>'RIIO Allowances'!N132</f>
        <v>85.4</v>
      </c>
      <c r="O1542" s="184">
        <f>'RIIO Allowances'!O132</f>
        <v>0</v>
      </c>
      <c r="P1542" s="184">
        <f>'RIIO Allowances'!P132</f>
        <v>0</v>
      </c>
      <c r="Q1542" s="184">
        <f>'RIIO Allowances'!Q132</f>
        <v>0</v>
      </c>
      <c r="R1542" s="184">
        <f>'RIIO Allowances'!R132</f>
        <v>0</v>
      </c>
      <c r="S1542" s="184">
        <f>'RIIO Allowances'!S132</f>
        <v>0</v>
      </c>
    </row>
    <row r="1543" spans="2:19" s="47" customFormat="1" ht="30" customHeight="1">
      <c r="B1543" s="69" t="s">
        <v>131</v>
      </c>
      <c r="C1543" s="70" t="s">
        <v>110</v>
      </c>
      <c r="D1543" s="70" t="s">
        <v>111</v>
      </c>
      <c r="E1543" s="83" t="s">
        <v>176</v>
      </c>
      <c r="F1543" s="51"/>
      <c r="G1543" s="184">
        <f>'RIIO Allowances'!G133</f>
        <v>14.5</v>
      </c>
      <c r="H1543" s="184">
        <f>'RIIO Allowances'!H133</f>
        <v>14.5</v>
      </c>
      <c r="I1543" s="184">
        <f>'RIIO Allowances'!I133</f>
        <v>14.5</v>
      </c>
      <c r="J1543" s="184">
        <f>'RIIO Allowances'!J133</f>
        <v>14.5</v>
      </c>
      <c r="K1543" s="184">
        <f>'RIIO Allowances'!K133</f>
        <v>14.5</v>
      </c>
      <c r="L1543" s="184">
        <f>'RIIO Allowances'!L133</f>
        <v>14.5</v>
      </c>
      <c r="M1543" s="184">
        <f>'RIIO Allowances'!M133</f>
        <v>14.5</v>
      </c>
      <c r="N1543" s="184">
        <f>'RIIO Allowances'!N133</f>
        <v>14.5</v>
      </c>
      <c r="O1543" s="184">
        <f>'RIIO Allowances'!O133</f>
        <v>0</v>
      </c>
      <c r="P1543" s="184">
        <f>'RIIO Allowances'!P133</f>
        <v>0</v>
      </c>
      <c r="Q1543" s="184">
        <f>'RIIO Allowances'!Q133</f>
        <v>0</v>
      </c>
      <c r="R1543" s="184">
        <f>'RIIO Allowances'!R133</f>
        <v>0</v>
      </c>
      <c r="S1543" s="184">
        <f>'RIIO Allowances'!S133</f>
        <v>0</v>
      </c>
    </row>
    <row r="1544" spans="2:19" s="47" customFormat="1" ht="30" customHeight="1">
      <c r="B1544" s="69" t="s">
        <v>132</v>
      </c>
      <c r="C1544" s="70" t="s">
        <v>110</v>
      </c>
      <c r="D1544" s="70" t="s">
        <v>111</v>
      </c>
      <c r="E1544" s="83" t="s">
        <v>176</v>
      </c>
      <c r="F1544" s="51"/>
      <c r="G1544" s="184">
        <f>'RIIO Allowances'!G134</f>
        <v>0.9</v>
      </c>
      <c r="H1544" s="184">
        <f>'RIIO Allowances'!H134</f>
        <v>0.9</v>
      </c>
      <c r="I1544" s="184">
        <f>'RIIO Allowances'!I134</f>
        <v>0.9</v>
      </c>
      <c r="J1544" s="184">
        <f>'RIIO Allowances'!J134</f>
        <v>0.9</v>
      </c>
      <c r="K1544" s="184">
        <f>'RIIO Allowances'!K134</f>
        <v>0.9</v>
      </c>
      <c r="L1544" s="184">
        <f>'RIIO Allowances'!L134</f>
        <v>0.9</v>
      </c>
      <c r="M1544" s="184">
        <f>'RIIO Allowances'!M134</f>
        <v>0.9</v>
      </c>
      <c r="N1544" s="184">
        <f>'RIIO Allowances'!N134</f>
        <v>0.9</v>
      </c>
      <c r="O1544" s="184">
        <f>'RIIO Allowances'!O134</f>
        <v>0</v>
      </c>
      <c r="P1544" s="184">
        <f>'RIIO Allowances'!P134</f>
        <v>0</v>
      </c>
      <c r="Q1544" s="184">
        <f>'RIIO Allowances'!Q134</f>
        <v>0</v>
      </c>
      <c r="R1544" s="184">
        <f>'RIIO Allowances'!R134</f>
        <v>0</v>
      </c>
      <c r="S1544" s="184">
        <f>'RIIO Allowances'!S134</f>
        <v>0</v>
      </c>
    </row>
    <row r="1545" spans="2:19" s="47" customFormat="1" ht="30" customHeight="1">
      <c r="B1545" s="69" t="s">
        <v>133</v>
      </c>
      <c r="C1545" s="70" t="s">
        <v>110</v>
      </c>
      <c r="D1545" s="70" t="s">
        <v>111</v>
      </c>
      <c r="E1545" s="83" t="s">
        <v>177</v>
      </c>
      <c r="F1545" s="51"/>
      <c r="G1545" s="184">
        <f>'RIIO Allowances'!G135</f>
        <v>8.8000000000000007</v>
      </c>
      <c r="H1545" s="184">
        <f>'RIIO Allowances'!H135</f>
        <v>8.8000000000000007</v>
      </c>
      <c r="I1545" s="184">
        <f>'RIIO Allowances'!I135</f>
        <v>8.8000000000000007</v>
      </c>
      <c r="J1545" s="184">
        <f>'RIIO Allowances'!J135</f>
        <v>8.8000000000000007</v>
      </c>
      <c r="K1545" s="184">
        <f>'RIIO Allowances'!K135</f>
        <v>8.8000000000000007</v>
      </c>
      <c r="L1545" s="184">
        <f>'RIIO Allowances'!L135</f>
        <v>8.8000000000000007</v>
      </c>
      <c r="M1545" s="184">
        <f>'RIIO Allowances'!M135</f>
        <v>8.8000000000000007</v>
      </c>
      <c r="N1545" s="184">
        <f>'RIIO Allowances'!N135</f>
        <v>8.8000000000000007</v>
      </c>
      <c r="O1545" s="184">
        <f>'RIIO Allowances'!O135</f>
        <v>0</v>
      </c>
      <c r="P1545" s="184">
        <f>'RIIO Allowances'!P135</f>
        <v>0</v>
      </c>
      <c r="Q1545" s="184">
        <f>'RIIO Allowances'!Q135</f>
        <v>0</v>
      </c>
      <c r="R1545" s="184">
        <f>'RIIO Allowances'!R135</f>
        <v>0</v>
      </c>
      <c r="S1545" s="184">
        <f>'RIIO Allowances'!S135</f>
        <v>0</v>
      </c>
    </row>
    <row r="1546" spans="2:19" s="47" customFormat="1" ht="30" customHeight="1">
      <c r="B1546" s="69" t="s">
        <v>134</v>
      </c>
      <c r="C1546" s="70" t="s">
        <v>110</v>
      </c>
      <c r="D1546" s="70" t="s">
        <v>111</v>
      </c>
      <c r="E1546" s="83" t="s">
        <v>176</v>
      </c>
      <c r="F1546" s="51"/>
      <c r="G1546" s="184">
        <f>'RIIO Allowances'!G136</f>
        <v>3</v>
      </c>
      <c r="H1546" s="184">
        <f>'RIIO Allowances'!H136</f>
        <v>3</v>
      </c>
      <c r="I1546" s="184">
        <f>'RIIO Allowances'!I136</f>
        <v>3</v>
      </c>
      <c r="J1546" s="184">
        <f>'RIIO Allowances'!J136</f>
        <v>3</v>
      </c>
      <c r="K1546" s="184">
        <f>'RIIO Allowances'!K136</f>
        <v>3</v>
      </c>
      <c r="L1546" s="184">
        <f>'RIIO Allowances'!L136</f>
        <v>3</v>
      </c>
      <c r="M1546" s="184">
        <f>'RIIO Allowances'!M136</f>
        <v>3</v>
      </c>
      <c r="N1546" s="184">
        <f>'RIIO Allowances'!N136</f>
        <v>3</v>
      </c>
      <c r="O1546" s="184">
        <f>'RIIO Allowances'!O136</f>
        <v>0</v>
      </c>
      <c r="P1546" s="184">
        <f>'RIIO Allowances'!P136</f>
        <v>0</v>
      </c>
      <c r="Q1546" s="184">
        <f>'RIIO Allowances'!Q136</f>
        <v>0</v>
      </c>
      <c r="R1546" s="184">
        <f>'RIIO Allowances'!R136</f>
        <v>0</v>
      </c>
      <c r="S1546" s="184">
        <f>'RIIO Allowances'!S136</f>
        <v>0</v>
      </c>
    </row>
    <row r="1547" spans="2:19" s="47" customFormat="1" ht="30" customHeight="1">
      <c r="B1547" s="69" t="s">
        <v>135</v>
      </c>
      <c r="C1547" s="70" t="s">
        <v>110</v>
      </c>
      <c r="D1547" s="70" t="s">
        <v>111</v>
      </c>
      <c r="E1547" s="83" t="s">
        <v>175</v>
      </c>
      <c r="F1547" s="51"/>
      <c r="G1547" s="184">
        <f>'RIIO Allowances'!G137</f>
        <v>1.7</v>
      </c>
      <c r="H1547" s="184">
        <f>'RIIO Allowances'!H137</f>
        <v>1.7</v>
      </c>
      <c r="I1547" s="184">
        <f>'RIIO Allowances'!I137</f>
        <v>1.7</v>
      </c>
      <c r="J1547" s="184">
        <f>'RIIO Allowances'!J137</f>
        <v>1.7</v>
      </c>
      <c r="K1547" s="184">
        <f>'RIIO Allowances'!K137</f>
        <v>1.7</v>
      </c>
      <c r="L1547" s="184">
        <f>'RIIO Allowances'!L137</f>
        <v>1.7</v>
      </c>
      <c r="M1547" s="184">
        <f>'RIIO Allowances'!M137</f>
        <v>1.7</v>
      </c>
      <c r="N1547" s="184">
        <f>'RIIO Allowances'!N137</f>
        <v>1.7</v>
      </c>
      <c r="O1547" s="184">
        <f>'RIIO Allowances'!O137</f>
        <v>0</v>
      </c>
      <c r="P1547" s="184">
        <f>'RIIO Allowances'!P137</f>
        <v>0</v>
      </c>
      <c r="Q1547" s="184">
        <f>'RIIO Allowances'!Q137</f>
        <v>0</v>
      </c>
      <c r="R1547" s="184">
        <f>'RIIO Allowances'!R137</f>
        <v>0</v>
      </c>
      <c r="S1547" s="184">
        <f>'RIIO Allowances'!S137</f>
        <v>0</v>
      </c>
    </row>
    <row r="1548" spans="2:19" s="47" customFormat="1" ht="30" customHeight="1">
      <c r="B1548" s="69" t="s">
        <v>136</v>
      </c>
      <c r="C1548" s="70" t="s">
        <v>110</v>
      </c>
      <c r="D1548" s="70" t="s">
        <v>111</v>
      </c>
      <c r="E1548" s="83" t="s">
        <v>175</v>
      </c>
      <c r="F1548" s="51"/>
      <c r="G1548" s="184">
        <f>'RIIO Allowances'!G138</f>
        <v>73.900000000000006</v>
      </c>
      <c r="H1548" s="184">
        <f>'RIIO Allowances'!H138</f>
        <v>73.8</v>
      </c>
      <c r="I1548" s="184">
        <f>'RIIO Allowances'!I138</f>
        <v>73.7</v>
      </c>
      <c r="J1548" s="184">
        <f>'RIIO Allowances'!J138</f>
        <v>73.7</v>
      </c>
      <c r="K1548" s="184">
        <f>'RIIO Allowances'!K138</f>
        <v>73.7</v>
      </c>
      <c r="L1548" s="184">
        <f>'RIIO Allowances'!L138</f>
        <v>73.7</v>
      </c>
      <c r="M1548" s="184">
        <f>'RIIO Allowances'!M138</f>
        <v>73.7</v>
      </c>
      <c r="N1548" s="184">
        <f>'RIIO Allowances'!N138</f>
        <v>73.7</v>
      </c>
      <c r="O1548" s="184">
        <f>'RIIO Allowances'!O138</f>
        <v>0</v>
      </c>
      <c r="P1548" s="184">
        <f>'RIIO Allowances'!P138</f>
        <v>0</v>
      </c>
      <c r="Q1548" s="184">
        <f>'RIIO Allowances'!Q138</f>
        <v>0</v>
      </c>
      <c r="R1548" s="184">
        <f>'RIIO Allowances'!R138</f>
        <v>0</v>
      </c>
      <c r="S1548" s="184">
        <f>'RIIO Allowances'!S138</f>
        <v>0</v>
      </c>
    </row>
    <row r="1549" spans="2:19" s="47" customFormat="1" ht="30" customHeight="1">
      <c r="B1549" s="69" t="s">
        <v>137</v>
      </c>
      <c r="C1549" s="70" t="s">
        <v>110</v>
      </c>
      <c r="D1549" s="70" t="s">
        <v>111</v>
      </c>
      <c r="E1549" s="83" t="s">
        <v>176</v>
      </c>
      <c r="F1549" s="51"/>
      <c r="G1549" s="184">
        <f>'RIIO Allowances'!G139</f>
        <v>0.8</v>
      </c>
      <c r="H1549" s="184">
        <f>'RIIO Allowances'!H139</f>
        <v>0.8</v>
      </c>
      <c r="I1549" s="184">
        <f>'RIIO Allowances'!I139</f>
        <v>0.8</v>
      </c>
      <c r="J1549" s="184">
        <f>'RIIO Allowances'!J139</f>
        <v>0.8</v>
      </c>
      <c r="K1549" s="184">
        <f>'RIIO Allowances'!K139</f>
        <v>0.8</v>
      </c>
      <c r="L1549" s="184">
        <f>'RIIO Allowances'!L139</f>
        <v>0.8</v>
      </c>
      <c r="M1549" s="184">
        <f>'RIIO Allowances'!M139</f>
        <v>0.8</v>
      </c>
      <c r="N1549" s="184">
        <f>'RIIO Allowances'!N139</f>
        <v>0.8</v>
      </c>
      <c r="O1549" s="184">
        <f>'RIIO Allowances'!O139</f>
        <v>0</v>
      </c>
      <c r="P1549" s="184">
        <f>'RIIO Allowances'!P139</f>
        <v>0</v>
      </c>
      <c r="Q1549" s="184">
        <f>'RIIO Allowances'!Q139</f>
        <v>0</v>
      </c>
      <c r="R1549" s="184">
        <f>'RIIO Allowances'!R139</f>
        <v>0</v>
      </c>
      <c r="S1549" s="184">
        <f>'RIIO Allowances'!S139</f>
        <v>0</v>
      </c>
    </row>
    <row r="1550" spans="2:19" s="47" customFormat="1" ht="30" customHeight="1">
      <c r="B1550" s="69" t="s">
        <v>138</v>
      </c>
      <c r="C1550" s="70" t="s">
        <v>115</v>
      </c>
      <c r="D1550" s="70" t="s">
        <v>112</v>
      </c>
      <c r="E1550" s="83" t="s">
        <v>179</v>
      </c>
      <c r="F1550" s="51"/>
      <c r="G1550" s="184">
        <f>'RIIO Allowances'!G140</f>
        <v>34.4</v>
      </c>
      <c r="H1550" s="184">
        <f>'RIIO Allowances'!H140</f>
        <v>34.4</v>
      </c>
      <c r="I1550" s="184">
        <f>'RIIO Allowances'!I140</f>
        <v>34.299999999999997</v>
      </c>
      <c r="J1550" s="184">
        <f>'RIIO Allowances'!J140</f>
        <v>34.299999999999997</v>
      </c>
      <c r="K1550" s="184">
        <f>'RIIO Allowances'!K140</f>
        <v>34.299999999999997</v>
      </c>
      <c r="L1550" s="184">
        <f>'RIIO Allowances'!L140</f>
        <v>34.299999999999997</v>
      </c>
      <c r="M1550" s="184">
        <f>'RIIO Allowances'!M140</f>
        <v>34.299999999999997</v>
      </c>
      <c r="N1550" s="184">
        <f>'RIIO Allowances'!N140</f>
        <v>34.299999999999997</v>
      </c>
      <c r="O1550" s="184">
        <f>'RIIO Allowances'!O140</f>
        <v>0</v>
      </c>
      <c r="P1550" s="184">
        <f>'RIIO Allowances'!P140</f>
        <v>0</v>
      </c>
      <c r="Q1550" s="184">
        <f>'RIIO Allowances'!Q140</f>
        <v>0</v>
      </c>
      <c r="R1550" s="184">
        <f>'RIIO Allowances'!R140</f>
        <v>0</v>
      </c>
      <c r="S1550" s="184">
        <f>'RIIO Allowances'!S140</f>
        <v>0</v>
      </c>
    </row>
    <row r="1551" spans="2:19" s="47" customFormat="1" ht="30" customHeight="1">
      <c r="B1551" s="69" t="s">
        <v>139</v>
      </c>
      <c r="C1551" s="70" t="s">
        <v>115</v>
      </c>
      <c r="D1551" s="70" t="s">
        <v>112</v>
      </c>
      <c r="E1551" s="83" t="s">
        <v>179</v>
      </c>
      <c r="F1551" s="51"/>
      <c r="G1551" s="184">
        <f>'RIIO Allowances'!G141</f>
        <v>98.6</v>
      </c>
      <c r="H1551" s="184">
        <f>'RIIO Allowances'!H141</f>
        <v>98.5</v>
      </c>
      <c r="I1551" s="184">
        <f>'RIIO Allowances'!I141</f>
        <v>98.4</v>
      </c>
      <c r="J1551" s="184">
        <f>'RIIO Allowances'!J141</f>
        <v>98.4</v>
      </c>
      <c r="K1551" s="184">
        <f>'RIIO Allowances'!K141</f>
        <v>98.4</v>
      </c>
      <c r="L1551" s="184">
        <f>'RIIO Allowances'!L141</f>
        <v>98.4</v>
      </c>
      <c r="M1551" s="184">
        <f>'RIIO Allowances'!M141</f>
        <v>98.4</v>
      </c>
      <c r="N1551" s="184">
        <f>'RIIO Allowances'!N141</f>
        <v>98.4</v>
      </c>
      <c r="O1551" s="184">
        <f>'RIIO Allowances'!O141</f>
        <v>0</v>
      </c>
      <c r="P1551" s="184">
        <f>'RIIO Allowances'!P141</f>
        <v>0</v>
      </c>
      <c r="Q1551" s="184">
        <f>'RIIO Allowances'!Q141</f>
        <v>0</v>
      </c>
      <c r="R1551" s="184">
        <f>'RIIO Allowances'!R141</f>
        <v>0</v>
      </c>
      <c r="S1551" s="184">
        <f>'RIIO Allowances'!S141</f>
        <v>0</v>
      </c>
    </row>
    <row r="1552" spans="2:19" s="47" customFormat="1" ht="30" customHeight="1">
      <c r="B1552" s="69" t="s">
        <v>140</v>
      </c>
      <c r="C1552" s="70" t="s">
        <v>115</v>
      </c>
      <c r="D1552" s="70" t="s">
        <v>112</v>
      </c>
      <c r="E1552" s="83" t="s">
        <v>180</v>
      </c>
      <c r="F1552" s="51"/>
      <c r="G1552" s="184">
        <f>'RIIO Allowances'!G142</f>
        <v>136</v>
      </c>
      <c r="H1552" s="184">
        <f>'RIIO Allowances'!H142</f>
        <v>135.9</v>
      </c>
      <c r="I1552" s="184">
        <f>'RIIO Allowances'!I142</f>
        <v>135.69999999999999</v>
      </c>
      <c r="J1552" s="184">
        <f>'RIIO Allowances'!J142</f>
        <v>135.69999999999999</v>
      </c>
      <c r="K1552" s="184">
        <f>'RIIO Allowances'!K142</f>
        <v>135.69999999999999</v>
      </c>
      <c r="L1552" s="184">
        <f>'RIIO Allowances'!L142</f>
        <v>135.69999999999999</v>
      </c>
      <c r="M1552" s="184">
        <f>'RIIO Allowances'!M142</f>
        <v>135.69999999999999</v>
      </c>
      <c r="N1552" s="184">
        <f>'RIIO Allowances'!N142</f>
        <v>135.69999999999999</v>
      </c>
      <c r="O1552" s="184">
        <f>'RIIO Allowances'!O142</f>
        <v>0</v>
      </c>
      <c r="P1552" s="184">
        <f>'RIIO Allowances'!P142</f>
        <v>0</v>
      </c>
      <c r="Q1552" s="184">
        <f>'RIIO Allowances'!Q142</f>
        <v>0</v>
      </c>
      <c r="R1552" s="184">
        <f>'RIIO Allowances'!R142</f>
        <v>0</v>
      </c>
      <c r="S1552" s="184">
        <f>'RIIO Allowances'!S142</f>
        <v>0</v>
      </c>
    </row>
    <row r="1553" spans="2:19" s="47" customFormat="1" ht="30" customHeight="1">
      <c r="B1553" s="69" t="s">
        <v>141</v>
      </c>
      <c r="C1553" s="70" t="s">
        <v>115</v>
      </c>
      <c r="D1553" s="70" t="s">
        <v>112</v>
      </c>
      <c r="E1553" s="83" t="s">
        <v>180</v>
      </c>
      <c r="F1553" s="51"/>
      <c r="G1553" s="184">
        <f>'RIIO Allowances'!G143</f>
        <v>185.6</v>
      </c>
      <c r="H1553" s="184">
        <f>'RIIO Allowances'!H143</f>
        <v>185.5</v>
      </c>
      <c r="I1553" s="184">
        <f>'RIIO Allowances'!I143</f>
        <v>185.2</v>
      </c>
      <c r="J1553" s="184">
        <f>'RIIO Allowances'!J143</f>
        <v>185.2</v>
      </c>
      <c r="K1553" s="184">
        <f>'RIIO Allowances'!K143</f>
        <v>185.2</v>
      </c>
      <c r="L1553" s="184">
        <f>'RIIO Allowances'!L143</f>
        <v>185.2</v>
      </c>
      <c r="M1553" s="184">
        <f>'RIIO Allowances'!M143</f>
        <v>185.2</v>
      </c>
      <c r="N1553" s="184">
        <f>'RIIO Allowances'!N143</f>
        <v>185.2</v>
      </c>
      <c r="O1553" s="184">
        <f>'RIIO Allowances'!O143</f>
        <v>0</v>
      </c>
      <c r="P1553" s="184">
        <f>'RIIO Allowances'!P143</f>
        <v>0</v>
      </c>
      <c r="Q1553" s="184">
        <f>'RIIO Allowances'!Q143</f>
        <v>0</v>
      </c>
      <c r="R1553" s="184">
        <f>'RIIO Allowances'!R143</f>
        <v>0</v>
      </c>
      <c r="S1553" s="184">
        <f>'RIIO Allowances'!S143</f>
        <v>0</v>
      </c>
    </row>
    <row r="1554" spans="2:19" s="47" customFormat="1" ht="30" customHeight="1">
      <c r="B1554" s="69" t="s">
        <v>142</v>
      </c>
      <c r="C1554" s="70" t="s">
        <v>115</v>
      </c>
      <c r="D1554" s="70" t="s">
        <v>112</v>
      </c>
      <c r="E1554" s="83" t="s">
        <v>186</v>
      </c>
      <c r="F1554" s="51"/>
      <c r="G1554" s="184">
        <f>'RIIO Allowances'!G144</f>
        <v>12.9</v>
      </c>
      <c r="H1554" s="184">
        <f>'RIIO Allowances'!H144</f>
        <v>12.9</v>
      </c>
      <c r="I1554" s="184">
        <f>'RIIO Allowances'!I144</f>
        <v>12.9</v>
      </c>
      <c r="J1554" s="184">
        <f>'RIIO Allowances'!J144</f>
        <v>12.9</v>
      </c>
      <c r="K1554" s="184">
        <f>'RIIO Allowances'!K144</f>
        <v>12.9</v>
      </c>
      <c r="L1554" s="184">
        <f>'RIIO Allowances'!L144</f>
        <v>12.9</v>
      </c>
      <c r="M1554" s="184">
        <f>'RIIO Allowances'!M144</f>
        <v>12.9</v>
      </c>
      <c r="N1554" s="184">
        <f>'RIIO Allowances'!N144</f>
        <v>12.9</v>
      </c>
      <c r="O1554" s="184">
        <f>'RIIO Allowances'!O144</f>
        <v>0</v>
      </c>
      <c r="P1554" s="184">
        <f>'RIIO Allowances'!P144</f>
        <v>0</v>
      </c>
      <c r="Q1554" s="184">
        <f>'RIIO Allowances'!Q144</f>
        <v>0</v>
      </c>
      <c r="R1554" s="184">
        <f>'RIIO Allowances'!R144</f>
        <v>0</v>
      </c>
      <c r="S1554" s="184">
        <f>'RIIO Allowances'!S144</f>
        <v>0</v>
      </c>
    </row>
    <row r="1555" spans="2:19" s="47" customFormat="1" ht="30" customHeight="1">
      <c r="B1555" s="69" t="s">
        <v>143</v>
      </c>
      <c r="C1555" s="70" t="s">
        <v>113</v>
      </c>
      <c r="D1555" s="70" t="s">
        <v>113</v>
      </c>
      <c r="E1555" s="83" t="s">
        <v>182</v>
      </c>
      <c r="F1555" s="51"/>
      <c r="G1555" s="184">
        <f>'RIIO Allowances'!G145</f>
        <v>9.9</v>
      </c>
      <c r="H1555" s="184">
        <f>'RIIO Allowances'!H145</f>
        <v>9.9</v>
      </c>
      <c r="I1555" s="184">
        <f>'RIIO Allowances'!I145</f>
        <v>9.9</v>
      </c>
      <c r="J1555" s="184">
        <f>'RIIO Allowances'!J145</f>
        <v>9.9</v>
      </c>
      <c r="K1555" s="184">
        <f>'RIIO Allowances'!K145</f>
        <v>9.9</v>
      </c>
      <c r="L1555" s="184">
        <f>'RIIO Allowances'!L145</f>
        <v>9.9</v>
      </c>
      <c r="M1555" s="184">
        <f>'RIIO Allowances'!M145</f>
        <v>9.9</v>
      </c>
      <c r="N1555" s="184">
        <f>'RIIO Allowances'!N145</f>
        <v>9.9</v>
      </c>
      <c r="O1555" s="184">
        <f>'RIIO Allowances'!O145</f>
        <v>0</v>
      </c>
      <c r="P1555" s="184">
        <f>'RIIO Allowances'!P145</f>
        <v>0</v>
      </c>
      <c r="Q1555" s="184">
        <f>'RIIO Allowances'!Q145</f>
        <v>0</v>
      </c>
      <c r="R1555" s="184">
        <f>'RIIO Allowances'!R145</f>
        <v>0</v>
      </c>
      <c r="S1555" s="184">
        <f>'RIIO Allowances'!S145</f>
        <v>0</v>
      </c>
    </row>
    <row r="1556" spans="2:19" s="47" customFormat="1" ht="30" customHeight="1">
      <c r="B1556" s="69" t="s">
        <v>144</v>
      </c>
      <c r="C1556" s="70" t="s">
        <v>113</v>
      </c>
      <c r="D1556" s="70" t="s">
        <v>113</v>
      </c>
      <c r="E1556" s="83" t="s">
        <v>181</v>
      </c>
      <c r="F1556" s="51"/>
      <c r="G1556" s="184">
        <f>'RIIO Allowances'!G146</f>
        <v>147.80000000000001</v>
      </c>
      <c r="H1556" s="184">
        <f>'RIIO Allowances'!H146</f>
        <v>147.69999999999999</v>
      </c>
      <c r="I1556" s="184">
        <f>'RIIO Allowances'!I146</f>
        <v>147.6</v>
      </c>
      <c r="J1556" s="184">
        <f>'RIIO Allowances'!J146</f>
        <v>147.6</v>
      </c>
      <c r="K1556" s="184">
        <f>'RIIO Allowances'!K146</f>
        <v>147.6</v>
      </c>
      <c r="L1556" s="184">
        <f>'RIIO Allowances'!L146</f>
        <v>147.6</v>
      </c>
      <c r="M1556" s="184">
        <f>'RIIO Allowances'!M146</f>
        <v>147.6</v>
      </c>
      <c r="N1556" s="184">
        <f>'RIIO Allowances'!N146</f>
        <v>147.6</v>
      </c>
      <c r="O1556" s="184">
        <f>'RIIO Allowances'!O146</f>
        <v>0</v>
      </c>
      <c r="P1556" s="184">
        <f>'RIIO Allowances'!P146</f>
        <v>0</v>
      </c>
      <c r="Q1556" s="184">
        <f>'RIIO Allowances'!Q146</f>
        <v>0</v>
      </c>
      <c r="R1556" s="184">
        <f>'RIIO Allowances'!R146</f>
        <v>0</v>
      </c>
      <c r="S1556" s="184">
        <f>'RIIO Allowances'!S146</f>
        <v>0</v>
      </c>
    </row>
    <row r="1557" spans="2:19" s="47" customFormat="1" ht="30" customHeight="1">
      <c r="B1557" s="69" t="s">
        <v>145</v>
      </c>
      <c r="C1557" s="70" t="s">
        <v>113</v>
      </c>
      <c r="D1557" s="70" t="s">
        <v>113</v>
      </c>
      <c r="E1557" s="83" t="s">
        <v>182</v>
      </c>
      <c r="F1557" s="51"/>
      <c r="G1557" s="184">
        <f>'RIIO Allowances'!G147</f>
        <v>17</v>
      </c>
      <c r="H1557" s="184">
        <f>'RIIO Allowances'!H147</f>
        <v>16.899999999999999</v>
      </c>
      <c r="I1557" s="184">
        <f>'RIIO Allowances'!I147</f>
        <v>16.899999999999999</v>
      </c>
      <c r="J1557" s="184">
        <f>'RIIO Allowances'!J147</f>
        <v>16.899999999999999</v>
      </c>
      <c r="K1557" s="184">
        <f>'RIIO Allowances'!K147</f>
        <v>16.899999999999999</v>
      </c>
      <c r="L1557" s="184">
        <f>'RIIO Allowances'!L147</f>
        <v>16.899999999999999</v>
      </c>
      <c r="M1557" s="184">
        <f>'RIIO Allowances'!M147</f>
        <v>16.899999999999999</v>
      </c>
      <c r="N1557" s="184">
        <f>'RIIO Allowances'!N147</f>
        <v>16.899999999999999</v>
      </c>
      <c r="O1557" s="184">
        <f>'RIIO Allowances'!O147</f>
        <v>0</v>
      </c>
      <c r="P1557" s="184">
        <f>'RIIO Allowances'!P147</f>
        <v>0</v>
      </c>
      <c r="Q1557" s="184">
        <f>'RIIO Allowances'!Q147</f>
        <v>0</v>
      </c>
      <c r="R1557" s="184">
        <f>'RIIO Allowances'!R147</f>
        <v>0</v>
      </c>
      <c r="S1557" s="184">
        <f>'RIIO Allowances'!S147</f>
        <v>0</v>
      </c>
    </row>
    <row r="1558" spans="2:19" s="47" customFormat="1" ht="30" customHeight="1">
      <c r="B1558" s="69" t="s">
        <v>146</v>
      </c>
      <c r="C1558" s="70" t="s">
        <v>113</v>
      </c>
      <c r="D1558" s="70" t="s">
        <v>113</v>
      </c>
      <c r="E1558" s="83" t="s">
        <v>182</v>
      </c>
      <c r="F1558" s="51"/>
      <c r="G1558" s="184">
        <f>'RIIO Allowances'!G148</f>
        <v>21.2</v>
      </c>
      <c r="H1558" s="184">
        <f>'RIIO Allowances'!H148</f>
        <v>21.2</v>
      </c>
      <c r="I1558" s="184">
        <f>'RIIO Allowances'!I148</f>
        <v>21.1</v>
      </c>
      <c r="J1558" s="184">
        <f>'RIIO Allowances'!J148</f>
        <v>21.1</v>
      </c>
      <c r="K1558" s="184">
        <f>'RIIO Allowances'!K148</f>
        <v>21.1</v>
      </c>
      <c r="L1558" s="184">
        <f>'RIIO Allowances'!L148</f>
        <v>21.1</v>
      </c>
      <c r="M1558" s="184">
        <f>'RIIO Allowances'!M148</f>
        <v>21.1</v>
      </c>
      <c r="N1558" s="184">
        <f>'RIIO Allowances'!N148</f>
        <v>21.1</v>
      </c>
      <c r="O1558" s="184">
        <f>'RIIO Allowances'!O148</f>
        <v>0</v>
      </c>
      <c r="P1558" s="184">
        <f>'RIIO Allowances'!P148</f>
        <v>0</v>
      </c>
      <c r="Q1558" s="184">
        <f>'RIIO Allowances'!Q148</f>
        <v>0</v>
      </c>
      <c r="R1558" s="184">
        <f>'RIIO Allowances'!R148</f>
        <v>0</v>
      </c>
      <c r="S1558" s="184">
        <f>'RIIO Allowances'!S148</f>
        <v>0</v>
      </c>
    </row>
    <row r="1559" spans="2:19" s="47" customFormat="1" ht="30" customHeight="1">
      <c r="B1559" s="69" t="s">
        <v>147</v>
      </c>
      <c r="C1559" s="70" t="s">
        <v>113</v>
      </c>
      <c r="D1559" s="70" t="s">
        <v>113</v>
      </c>
      <c r="E1559" s="83" t="s">
        <v>181</v>
      </c>
      <c r="F1559" s="51"/>
      <c r="G1559" s="184">
        <f>'RIIO Allowances'!G149</f>
        <v>20</v>
      </c>
      <c r="H1559" s="184">
        <f>'RIIO Allowances'!H149</f>
        <v>19.899999999999999</v>
      </c>
      <c r="I1559" s="184">
        <f>'RIIO Allowances'!I149</f>
        <v>19.899999999999999</v>
      </c>
      <c r="J1559" s="184">
        <f>'RIIO Allowances'!J149</f>
        <v>19.899999999999999</v>
      </c>
      <c r="K1559" s="184">
        <f>'RIIO Allowances'!K149</f>
        <v>19.899999999999999</v>
      </c>
      <c r="L1559" s="184">
        <f>'RIIO Allowances'!L149</f>
        <v>19.899999999999999</v>
      </c>
      <c r="M1559" s="184">
        <f>'RIIO Allowances'!M149</f>
        <v>19.899999999999999</v>
      </c>
      <c r="N1559" s="184">
        <f>'RIIO Allowances'!N149</f>
        <v>19.899999999999999</v>
      </c>
      <c r="O1559" s="184">
        <f>'RIIO Allowances'!O149</f>
        <v>0</v>
      </c>
      <c r="P1559" s="184">
        <f>'RIIO Allowances'!P149</f>
        <v>0</v>
      </c>
      <c r="Q1559" s="184">
        <f>'RIIO Allowances'!Q149</f>
        <v>0</v>
      </c>
      <c r="R1559" s="184">
        <f>'RIIO Allowances'!R149</f>
        <v>0</v>
      </c>
      <c r="S1559" s="184">
        <f>'RIIO Allowances'!S149</f>
        <v>0</v>
      </c>
    </row>
    <row r="1560" spans="2:19" s="47" customFormat="1" ht="30" customHeight="1">
      <c r="B1560" s="69" t="s">
        <v>148</v>
      </c>
      <c r="C1560" s="70" t="s">
        <v>113</v>
      </c>
      <c r="D1560" s="70" t="s">
        <v>113</v>
      </c>
      <c r="E1560" s="83" t="s">
        <v>182</v>
      </c>
      <c r="F1560" s="51"/>
      <c r="G1560" s="184">
        <f>'RIIO Allowances'!G150</f>
        <v>0.8</v>
      </c>
      <c r="H1560" s="184">
        <f>'RIIO Allowances'!H150</f>
        <v>0.8</v>
      </c>
      <c r="I1560" s="184">
        <f>'RIIO Allowances'!I150</f>
        <v>0.8</v>
      </c>
      <c r="J1560" s="184">
        <f>'RIIO Allowances'!J150</f>
        <v>0.8</v>
      </c>
      <c r="K1560" s="184">
        <f>'RIIO Allowances'!K150</f>
        <v>0.8</v>
      </c>
      <c r="L1560" s="184">
        <f>'RIIO Allowances'!L150</f>
        <v>0.8</v>
      </c>
      <c r="M1560" s="184">
        <f>'RIIO Allowances'!M150</f>
        <v>0.8</v>
      </c>
      <c r="N1560" s="184">
        <f>'RIIO Allowances'!N150</f>
        <v>0.8</v>
      </c>
      <c r="O1560" s="184">
        <f>'RIIO Allowances'!O150</f>
        <v>0</v>
      </c>
      <c r="P1560" s="184">
        <f>'RIIO Allowances'!P150</f>
        <v>0</v>
      </c>
      <c r="Q1560" s="184">
        <f>'RIIO Allowances'!Q150</f>
        <v>0</v>
      </c>
      <c r="R1560" s="184">
        <f>'RIIO Allowances'!R150</f>
        <v>0</v>
      </c>
      <c r="S1560" s="184">
        <f>'RIIO Allowances'!S150</f>
        <v>0</v>
      </c>
    </row>
    <row r="1561" spans="2:19" s="47" customFormat="1" ht="30" customHeight="1">
      <c r="B1561" s="69" t="s">
        <v>149</v>
      </c>
      <c r="C1561" s="70" t="s">
        <v>113</v>
      </c>
      <c r="D1561" s="70" t="s">
        <v>113</v>
      </c>
      <c r="E1561" s="83" t="s">
        <v>182</v>
      </c>
      <c r="F1561" s="51"/>
      <c r="G1561" s="184">
        <f>'RIIO Allowances'!G151</f>
        <v>23.3</v>
      </c>
      <c r="H1561" s="184">
        <f>'RIIO Allowances'!H151</f>
        <v>23.3</v>
      </c>
      <c r="I1561" s="184">
        <f>'RIIO Allowances'!I151</f>
        <v>23.3</v>
      </c>
      <c r="J1561" s="184">
        <f>'RIIO Allowances'!J151</f>
        <v>23.3</v>
      </c>
      <c r="K1561" s="184">
        <f>'RIIO Allowances'!K151</f>
        <v>23.3</v>
      </c>
      <c r="L1561" s="184">
        <f>'RIIO Allowances'!L151</f>
        <v>23.3</v>
      </c>
      <c r="M1561" s="184">
        <f>'RIIO Allowances'!M151</f>
        <v>23.3</v>
      </c>
      <c r="N1561" s="184">
        <f>'RIIO Allowances'!N151</f>
        <v>23.3</v>
      </c>
      <c r="O1561" s="184">
        <f>'RIIO Allowances'!O151</f>
        <v>0</v>
      </c>
      <c r="P1561" s="184">
        <f>'RIIO Allowances'!P151</f>
        <v>0</v>
      </c>
      <c r="Q1561" s="184">
        <f>'RIIO Allowances'!Q151</f>
        <v>0</v>
      </c>
      <c r="R1561" s="184">
        <f>'RIIO Allowances'!R151</f>
        <v>0</v>
      </c>
      <c r="S1561" s="184">
        <f>'RIIO Allowances'!S151</f>
        <v>0</v>
      </c>
    </row>
    <row r="1562" spans="2:19" s="47" customFormat="1" ht="30" customHeight="1">
      <c r="B1562" s="69" t="s">
        <v>150</v>
      </c>
      <c r="C1562" s="70" t="s">
        <v>113</v>
      </c>
      <c r="D1562" s="70" t="s">
        <v>113</v>
      </c>
      <c r="E1562" s="83" t="s">
        <v>182</v>
      </c>
      <c r="F1562" s="51"/>
      <c r="G1562" s="184">
        <f>'RIIO Allowances'!G152</f>
        <v>62.6</v>
      </c>
      <c r="H1562" s="184">
        <f>'RIIO Allowances'!H152</f>
        <v>62.5</v>
      </c>
      <c r="I1562" s="184">
        <f>'RIIO Allowances'!I152</f>
        <v>62.5</v>
      </c>
      <c r="J1562" s="184">
        <f>'RIIO Allowances'!J152</f>
        <v>62.5</v>
      </c>
      <c r="K1562" s="184">
        <f>'RIIO Allowances'!K152</f>
        <v>62.5</v>
      </c>
      <c r="L1562" s="184">
        <f>'RIIO Allowances'!L152</f>
        <v>62.5</v>
      </c>
      <c r="M1562" s="184">
        <f>'RIIO Allowances'!M152</f>
        <v>62.5</v>
      </c>
      <c r="N1562" s="184">
        <f>'RIIO Allowances'!N152</f>
        <v>62.5</v>
      </c>
      <c r="O1562" s="184">
        <f>'RIIO Allowances'!O152</f>
        <v>0</v>
      </c>
      <c r="P1562" s="184">
        <f>'RIIO Allowances'!P152</f>
        <v>0</v>
      </c>
      <c r="Q1562" s="184">
        <f>'RIIO Allowances'!Q152</f>
        <v>0</v>
      </c>
      <c r="R1562" s="184">
        <f>'RIIO Allowances'!R152</f>
        <v>0</v>
      </c>
      <c r="S1562" s="184">
        <f>'RIIO Allowances'!S152</f>
        <v>0</v>
      </c>
    </row>
    <row r="1563" spans="2:19" s="47" customFormat="1" ht="30" customHeight="1">
      <c r="B1563" s="69" t="s">
        <v>151</v>
      </c>
      <c r="C1563" s="70" t="s">
        <v>113</v>
      </c>
      <c r="D1563" s="70" t="s">
        <v>113</v>
      </c>
      <c r="E1563" s="83" t="s">
        <v>181</v>
      </c>
      <c r="F1563" s="51"/>
      <c r="G1563" s="184">
        <f>'RIIO Allowances'!G153</f>
        <v>107.4</v>
      </c>
      <c r="H1563" s="184">
        <f>'RIIO Allowances'!H153</f>
        <v>107.3</v>
      </c>
      <c r="I1563" s="184">
        <f>'RIIO Allowances'!I153</f>
        <v>107.2</v>
      </c>
      <c r="J1563" s="184">
        <f>'RIIO Allowances'!J153</f>
        <v>107.2</v>
      </c>
      <c r="K1563" s="184">
        <f>'RIIO Allowances'!K153</f>
        <v>107.2</v>
      </c>
      <c r="L1563" s="184">
        <f>'RIIO Allowances'!L153</f>
        <v>107.2</v>
      </c>
      <c r="M1563" s="184">
        <f>'RIIO Allowances'!M153</f>
        <v>107.2</v>
      </c>
      <c r="N1563" s="184">
        <f>'RIIO Allowances'!N153</f>
        <v>107.2</v>
      </c>
      <c r="O1563" s="184">
        <f>'RIIO Allowances'!O153</f>
        <v>0</v>
      </c>
      <c r="P1563" s="184">
        <f>'RIIO Allowances'!P153</f>
        <v>0</v>
      </c>
      <c r="Q1563" s="184">
        <f>'RIIO Allowances'!Q153</f>
        <v>0</v>
      </c>
      <c r="R1563" s="184">
        <f>'RIIO Allowances'!R153</f>
        <v>0</v>
      </c>
      <c r="S1563" s="184">
        <f>'RIIO Allowances'!S153</f>
        <v>0</v>
      </c>
    </row>
    <row r="1564" spans="2:19" s="47" customFormat="1" ht="30" customHeight="1">
      <c r="B1564" s="69" t="s">
        <v>152</v>
      </c>
      <c r="C1564" s="70" t="s">
        <v>113</v>
      </c>
      <c r="D1564" s="70" t="s">
        <v>113</v>
      </c>
      <c r="E1564" s="83" t="s">
        <v>182</v>
      </c>
      <c r="F1564" s="51"/>
      <c r="G1564" s="184">
        <f>'RIIO Allowances'!G154</f>
        <v>113.3</v>
      </c>
      <c r="H1564" s="184">
        <f>'RIIO Allowances'!H154</f>
        <v>113.2</v>
      </c>
      <c r="I1564" s="184">
        <f>'RIIO Allowances'!I154</f>
        <v>113.2</v>
      </c>
      <c r="J1564" s="184">
        <f>'RIIO Allowances'!J154</f>
        <v>113.2</v>
      </c>
      <c r="K1564" s="184">
        <f>'RIIO Allowances'!K154</f>
        <v>113.2</v>
      </c>
      <c r="L1564" s="184">
        <f>'RIIO Allowances'!L154</f>
        <v>113.2</v>
      </c>
      <c r="M1564" s="184">
        <f>'RIIO Allowances'!M154</f>
        <v>113.2</v>
      </c>
      <c r="N1564" s="184">
        <f>'RIIO Allowances'!N154</f>
        <v>113.2</v>
      </c>
      <c r="O1564" s="184">
        <f>'RIIO Allowances'!O154</f>
        <v>0</v>
      </c>
      <c r="P1564" s="184">
        <f>'RIIO Allowances'!P154</f>
        <v>0</v>
      </c>
      <c r="Q1564" s="184">
        <f>'RIIO Allowances'!Q154</f>
        <v>0</v>
      </c>
      <c r="R1564" s="184">
        <f>'RIIO Allowances'!R154</f>
        <v>0</v>
      </c>
      <c r="S1564" s="184">
        <f>'RIIO Allowances'!S154</f>
        <v>0</v>
      </c>
    </row>
    <row r="1565" spans="2:19" s="47" customFormat="1" ht="30" customHeight="1">
      <c r="B1565" s="69" t="s">
        <v>153</v>
      </c>
      <c r="C1565" s="70" t="s">
        <v>113</v>
      </c>
      <c r="D1565" s="70" t="s">
        <v>113</v>
      </c>
      <c r="E1565" s="83" t="s">
        <v>182</v>
      </c>
      <c r="F1565" s="51"/>
      <c r="G1565" s="184">
        <f>'RIIO Allowances'!G155</f>
        <v>12.9</v>
      </c>
      <c r="H1565" s="184">
        <f>'RIIO Allowances'!H155</f>
        <v>12.9</v>
      </c>
      <c r="I1565" s="184">
        <f>'RIIO Allowances'!I155</f>
        <v>12.9</v>
      </c>
      <c r="J1565" s="184">
        <f>'RIIO Allowances'!J155</f>
        <v>12.9</v>
      </c>
      <c r="K1565" s="184">
        <f>'RIIO Allowances'!K155</f>
        <v>12.9</v>
      </c>
      <c r="L1565" s="184">
        <f>'RIIO Allowances'!L155</f>
        <v>12.9</v>
      </c>
      <c r="M1565" s="184">
        <f>'RIIO Allowances'!M155</f>
        <v>12.9</v>
      </c>
      <c r="N1565" s="184">
        <f>'RIIO Allowances'!N155</f>
        <v>12.9</v>
      </c>
      <c r="O1565" s="184">
        <f>'RIIO Allowances'!O155</f>
        <v>0</v>
      </c>
      <c r="P1565" s="184">
        <f>'RIIO Allowances'!P155</f>
        <v>0</v>
      </c>
      <c r="Q1565" s="184">
        <f>'RIIO Allowances'!Q155</f>
        <v>0</v>
      </c>
      <c r="R1565" s="184">
        <f>'RIIO Allowances'!R155</f>
        <v>0</v>
      </c>
      <c r="S1565" s="184">
        <f>'RIIO Allowances'!S155</f>
        <v>0</v>
      </c>
    </row>
    <row r="1566" spans="2:19" s="47" customFormat="1" ht="30" customHeight="1">
      <c r="B1566" s="69" t="s">
        <v>125</v>
      </c>
      <c r="C1566" s="70" t="s">
        <v>114</v>
      </c>
      <c r="D1566" s="70" t="s">
        <v>114</v>
      </c>
      <c r="E1566" s="83" t="s">
        <v>184</v>
      </c>
      <c r="F1566" s="51"/>
      <c r="G1566" s="184">
        <f>'RIIO Allowances'!G156</f>
        <v>65.3</v>
      </c>
      <c r="H1566" s="184">
        <f>'RIIO Allowances'!H156</f>
        <v>62.7</v>
      </c>
      <c r="I1566" s="184">
        <f>'RIIO Allowances'!I156</f>
        <v>60.8</v>
      </c>
      <c r="J1566" s="184">
        <f>'RIIO Allowances'!J156</f>
        <v>60.8</v>
      </c>
      <c r="K1566" s="184">
        <f>'RIIO Allowances'!K156</f>
        <v>60.8</v>
      </c>
      <c r="L1566" s="184">
        <f>'RIIO Allowances'!L156</f>
        <v>60.8</v>
      </c>
      <c r="M1566" s="184">
        <f>'RIIO Allowances'!M156</f>
        <v>60.8</v>
      </c>
      <c r="N1566" s="184">
        <f>'RIIO Allowances'!N156</f>
        <v>60.8</v>
      </c>
      <c r="O1566" s="184">
        <f>'RIIO Allowances'!O156</f>
        <v>0</v>
      </c>
      <c r="P1566" s="184">
        <f>'RIIO Allowances'!P156</f>
        <v>0</v>
      </c>
      <c r="Q1566" s="184">
        <f>'RIIO Allowances'!Q156</f>
        <v>0</v>
      </c>
      <c r="R1566" s="184">
        <f>'RIIO Allowances'!R156</f>
        <v>0</v>
      </c>
      <c r="S1566" s="184">
        <f>'RIIO Allowances'!S156</f>
        <v>0</v>
      </c>
    </row>
    <row r="1567" spans="2:19" s="47" customFormat="1" ht="30" customHeight="1">
      <c r="B1567" s="69" t="s">
        <v>154</v>
      </c>
      <c r="C1567" s="70" t="s">
        <v>114</v>
      </c>
      <c r="D1567" s="70" t="s">
        <v>114</v>
      </c>
      <c r="E1567" s="83" t="s">
        <v>183</v>
      </c>
      <c r="F1567" s="51"/>
      <c r="G1567" s="184">
        <f>'RIIO Allowances'!G157</f>
        <v>63.6</v>
      </c>
      <c r="H1567" s="184">
        <f>'RIIO Allowances'!H157</f>
        <v>62.2</v>
      </c>
      <c r="I1567" s="184">
        <f>'RIIO Allowances'!I157</f>
        <v>61</v>
      </c>
      <c r="J1567" s="184">
        <f>'RIIO Allowances'!J157</f>
        <v>61</v>
      </c>
      <c r="K1567" s="184">
        <f>'RIIO Allowances'!K157</f>
        <v>61</v>
      </c>
      <c r="L1567" s="184">
        <f>'RIIO Allowances'!L157</f>
        <v>61</v>
      </c>
      <c r="M1567" s="184">
        <f>'RIIO Allowances'!M157</f>
        <v>61</v>
      </c>
      <c r="N1567" s="184">
        <f>'RIIO Allowances'!N157</f>
        <v>61</v>
      </c>
      <c r="O1567" s="184">
        <f>'RIIO Allowances'!O157</f>
        <v>0</v>
      </c>
      <c r="P1567" s="184">
        <f>'RIIO Allowances'!P157</f>
        <v>0</v>
      </c>
      <c r="Q1567" s="184">
        <f>'RIIO Allowances'!Q157</f>
        <v>0</v>
      </c>
      <c r="R1567" s="184">
        <f>'RIIO Allowances'!R157</f>
        <v>0</v>
      </c>
      <c r="S1567" s="184">
        <f>'RIIO Allowances'!S157</f>
        <v>0</v>
      </c>
    </row>
    <row r="1568" spans="2:19" s="47" customFormat="1" ht="30" customHeight="1">
      <c r="B1568" s="69" t="s">
        <v>143</v>
      </c>
      <c r="C1568" s="70" t="s">
        <v>114</v>
      </c>
      <c r="D1568" s="70" t="s">
        <v>114</v>
      </c>
      <c r="E1568" s="83" t="s">
        <v>184</v>
      </c>
      <c r="F1568" s="51"/>
      <c r="G1568" s="184">
        <f>'RIIO Allowances'!G158</f>
        <v>15.2</v>
      </c>
      <c r="H1568" s="184">
        <f>'RIIO Allowances'!H158</f>
        <v>14.8</v>
      </c>
      <c r="I1568" s="184">
        <f>'RIIO Allowances'!I158</f>
        <v>14.2</v>
      </c>
      <c r="J1568" s="184">
        <f>'RIIO Allowances'!J158</f>
        <v>14.2</v>
      </c>
      <c r="K1568" s="184">
        <f>'RIIO Allowances'!K158</f>
        <v>14.2</v>
      </c>
      <c r="L1568" s="184">
        <f>'RIIO Allowances'!L158</f>
        <v>14.2</v>
      </c>
      <c r="M1568" s="184">
        <f>'RIIO Allowances'!M158</f>
        <v>14.2</v>
      </c>
      <c r="N1568" s="184">
        <f>'RIIO Allowances'!N158</f>
        <v>14.2</v>
      </c>
      <c r="O1568" s="184">
        <f>'RIIO Allowances'!O158</f>
        <v>0</v>
      </c>
      <c r="P1568" s="184">
        <f>'RIIO Allowances'!P158</f>
        <v>0</v>
      </c>
      <c r="Q1568" s="184">
        <f>'RIIO Allowances'!Q158</f>
        <v>0</v>
      </c>
      <c r="R1568" s="184">
        <f>'RIIO Allowances'!R158</f>
        <v>0</v>
      </c>
      <c r="S1568" s="184">
        <f>'RIIO Allowances'!S158</f>
        <v>0</v>
      </c>
    </row>
    <row r="1569" spans="2:19" s="47" customFormat="1" ht="30" customHeight="1">
      <c r="B1569" s="69" t="s">
        <v>155</v>
      </c>
      <c r="C1569" s="70" t="s">
        <v>114</v>
      </c>
      <c r="D1569" s="70" t="s">
        <v>114</v>
      </c>
      <c r="E1569" s="83" t="s">
        <v>184</v>
      </c>
      <c r="F1569" s="51"/>
      <c r="G1569" s="184">
        <f>'RIIO Allowances'!G159</f>
        <v>61.2</v>
      </c>
      <c r="H1569" s="184">
        <f>'RIIO Allowances'!H159</f>
        <v>61.2</v>
      </c>
      <c r="I1569" s="184">
        <f>'RIIO Allowances'!I159</f>
        <v>60.9</v>
      </c>
      <c r="J1569" s="184">
        <f>'RIIO Allowances'!J159</f>
        <v>60.9</v>
      </c>
      <c r="K1569" s="184">
        <f>'RIIO Allowances'!K159</f>
        <v>60.9</v>
      </c>
      <c r="L1569" s="184">
        <f>'RIIO Allowances'!L159</f>
        <v>60.9</v>
      </c>
      <c r="M1569" s="184">
        <f>'RIIO Allowances'!M159</f>
        <v>60.9</v>
      </c>
      <c r="N1569" s="184">
        <f>'RIIO Allowances'!N159</f>
        <v>60.9</v>
      </c>
      <c r="O1569" s="184">
        <f>'RIIO Allowances'!O159</f>
        <v>0</v>
      </c>
      <c r="P1569" s="184">
        <f>'RIIO Allowances'!P159</f>
        <v>0</v>
      </c>
      <c r="Q1569" s="184">
        <f>'RIIO Allowances'!Q159</f>
        <v>0</v>
      </c>
      <c r="R1569" s="184">
        <f>'RIIO Allowances'!R159</f>
        <v>0</v>
      </c>
      <c r="S1569" s="184">
        <f>'RIIO Allowances'!S159</f>
        <v>0</v>
      </c>
    </row>
    <row r="1570" spans="2:19" s="47" customFormat="1" ht="30" customHeight="1">
      <c r="B1570" s="69" t="s">
        <v>156</v>
      </c>
      <c r="C1570" s="70" t="s">
        <v>114</v>
      </c>
      <c r="D1570" s="70" t="s">
        <v>114</v>
      </c>
      <c r="E1570" s="83" t="s">
        <v>185</v>
      </c>
      <c r="F1570" s="51"/>
      <c r="G1570" s="184">
        <f>'RIIO Allowances'!G160</f>
        <v>2.6</v>
      </c>
      <c r="H1570" s="184">
        <f>'RIIO Allowances'!H160</f>
        <v>2.5</v>
      </c>
      <c r="I1570" s="184">
        <f>'RIIO Allowances'!I160</f>
        <v>2.4</v>
      </c>
      <c r="J1570" s="184">
        <f>'RIIO Allowances'!J160</f>
        <v>2.4</v>
      </c>
      <c r="K1570" s="184">
        <f>'RIIO Allowances'!K160</f>
        <v>2.4</v>
      </c>
      <c r="L1570" s="184">
        <f>'RIIO Allowances'!L160</f>
        <v>2.4</v>
      </c>
      <c r="M1570" s="184">
        <f>'RIIO Allowances'!M160</f>
        <v>2.4</v>
      </c>
      <c r="N1570" s="184">
        <f>'RIIO Allowances'!N160</f>
        <v>2.4</v>
      </c>
      <c r="O1570" s="184">
        <f>'RIIO Allowances'!O160</f>
        <v>0</v>
      </c>
      <c r="P1570" s="184">
        <f>'RIIO Allowances'!P160</f>
        <v>0</v>
      </c>
      <c r="Q1570" s="184">
        <f>'RIIO Allowances'!Q160</f>
        <v>0</v>
      </c>
      <c r="R1570" s="184">
        <f>'RIIO Allowances'!R160</f>
        <v>0</v>
      </c>
      <c r="S1570" s="184">
        <f>'RIIO Allowances'!S160</f>
        <v>0</v>
      </c>
    </row>
    <row r="1571" spans="2:19" s="47" customFormat="1" ht="30" customHeight="1">
      <c r="B1571" s="69" t="s">
        <v>157</v>
      </c>
      <c r="C1571" s="70" t="s">
        <v>114</v>
      </c>
      <c r="D1571" s="70" t="s">
        <v>114</v>
      </c>
      <c r="E1571" s="83" t="s">
        <v>185</v>
      </c>
      <c r="F1571" s="51"/>
      <c r="G1571" s="184">
        <f>'RIIO Allowances'!G161</f>
        <v>27.5</v>
      </c>
      <c r="H1571" s="184">
        <f>'RIIO Allowances'!H161</f>
        <v>27.5</v>
      </c>
      <c r="I1571" s="184">
        <f>'RIIO Allowances'!I161</f>
        <v>27.5</v>
      </c>
      <c r="J1571" s="184">
        <f>'RIIO Allowances'!J161</f>
        <v>27.5</v>
      </c>
      <c r="K1571" s="184">
        <f>'RIIO Allowances'!K161</f>
        <v>27.5</v>
      </c>
      <c r="L1571" s="184">
        <f>'RIIO Allowances'!L161</f>
        <v>27.5</v>
      </c>
      <c r="M1571" s="184">
        <f>'RIIO Allowances'!M161</f>
        <v>27.5</v>
      </c>
      <c r="N1571" s="184">
        <f>'RIIO Allowances'!N161</f>
        <v>27.5</v>
      </c>
      <c r="O1571" s="184">
        <f>'RIIO Allowances'!O161</f>
        <v>0</v>
      </c>
      <c r="P1571" s="184">
        <f>'RIIO Allowances'!P161</f>
        <v>0</v>
      </c>
      <c r="Q1571" s="184">
        <f>'RIIO Allowances'!Q161</f>
        <v>0</v>
      </c>
      <c r="R1571" s="184">
        <f>'RIIO Allowances'!R161</f>
        <v>0</v>
      </c>
      <c r="S1571" s="184">
        <f>'RIIO Allowances'!S161</f>
        <v>0</v>
      </c>
    </row>
    <row r="1572" spans="2:19" s="47" customFormat="1" ht="30" customHeight="1">
      <c r="B1572" s="69" t="s">
        <v>158</v>
      </c>
      <c r="C1572" s="70" t="s">
        <v>114</v>
      </c>
      <c r="D1572" s="70" t="s">
        <v>114</v>
      </c>
      <c r="E1572" s="83" t="s">
        <v>183</v>
      </c>
      <c r="F1572" s="51"/>
      <c r="G1572" s="184">
        <f>'RIIO Allowances'!G162</f>
        <v>22.2</v>
      </c>
      <c r="H1572" s="184">
        <f>'RIIO Allowances'!H162</f>
        <v>22.2</v>
      </c>
      <c r="I1572" s="184">
        <f>'RIIO Allowances'!I162</f>
        <v>22.2</v>
      </c>
      <c r="J1572" s="184">
        <f>'RIIO Allowances'!J162</f>
        <v>22.2</v>
      </c>
      <c r="K1572" s="184">
        <f>'RIIO Allowances'!K162</f>
        <v>22.2</v>
      </c>
      <c r="L1572" s="184">
        <f>'RIIO Allowances'!L162</f>
        <v>22.2</v>
      </c>
      <c r="M1572" s="184">
        <f>'RIIO Allowances'!M162</f>
        <v>22.2</v>
      </c>
      <c r="N1572" s="184">
        <f>'RIIO Allowances'!N162</f>
        <v>22.2</v>
      </c>
      <c r="O1572" s="184">
        <f>'RIIO Allowances'!O162</f>
        <v>0</v>
      </c>
      <c r="P1572" s="184">
        <f>'RIIO Allowances'!P162</f>
        <v>0</v>
      </c>
      <c r="Q1572" s="184">
        <f>'RIIO Allowances'!Q162</f>
        <v>0</v>
      </c>
      <c r="R1572" s="184">
        <f>'RIIO Allowances'!R162</f>
        <v>0</v>
      </c>
      <c r="S1572" s="184">
        <f>'RIIO Allowances'!S162</f>
        <v>0</v>
      </c>
    </row>
    <row r="1573" spans="2:19" s="47" customFormat="1" ht="30" customHeight="1">
      <c r="B1573" s="69" t="s">
        <v>159</v>
      </c>
      <c r="C1573" s="70" t="s">
        <v>114</v>
      </c>
      <c r="D1573" s="70" t="s">
        <v>114</v>
      </c>
      <c r="E1573" s="83" t="s">
        <v>185</v>
      </c>
      <c r="F1573" s="51"/>
      <c r="G1573" s="184">
        <f>'RIIO Allowances'!G163</f>
        <v>9.6</v>
      </c>
      <c r="H1573" s="184">
        <f>'RIIO Allowances'!H163</f>
        <v>9.5</v>
      </c>
      <c r="I1573" s="184">
        <f>'RIIO Allowances'!I163</f>
        <v>9.5</v>
      </c>
      <c r="J1573" s="184">
        <f>'RIIO Allowances'!J163</f>
        <v>9.5</v>
      </c>
      <c r="K1573" s="184">
        <f>'RIIO Allowances'!K163</f>
        <v>9.5</v>
      </c>
      <c r="L1573" s="184">
        <f>'RIIO Allowances'!L163</f>
        <v>9.5</v>
      </c>
      <c r="M1573" s="184">
        <f>'RIIO Allowances'!M163</f>
        <v>9.5</v>
      </c>
      <c r="N1573" s="184">
        <f>'RIIO Allowances'!N163</f>
        <v>9.5</v>
      </c>
      <c r="O1573" s="184">
        <f>'RIIO Allowances'!O163</f>
        <v>0</v>
      </c>
      <c r="P1573" s="184">
        <f>'RIIO Allowances'!P163</f>
        <v>0</v>
      </c>
      <c r="Q1573" s="184">
        <f>'RIIO Allowances'!Q163</f>
        <v>0</v>
      </c>
      <c r="R1573" s="184">
        <f>'RIIO Allowances'!R163</f>
        <v>0</v>
      </c>
      <c r="S1573" s="184">
        <f>'RIIO Allowances'!S163</f>
        <v>0</v>
      </c>
    </row>
    <row r="1574" spans="2:19" s="47" customFormat="1" ht="30" customHeight="1">
      <c r="B1574" s="69" t="s">
        <v>160</v>
      </c>
      <c r="C1574" s="70" t="s">
        <v>114</v>
      </c>
      <c r="D1574" s="70" t="s">
        <v>114</v>
      </c>
      <c r="E1574" s="83" t="s">
        <v>185</v>
      </c>
      <c r="F1574" s="51"/>
      <c r="G1574" s="184">
        <f>'RIIO Allowances'!G164</f>
        <v>60.7</v>
      </c>
      <c r="H1574" s="184">
        <f>'RIIO Allowances'!H164</f>
        <v>60.1</v>
      </c>
      <c r="I1574" s="184">
        <f>'RIIO Allowances'!I164</f>
        <v>58.2</v>
      </c>
      <c r="J1574" s="184">
        <f>'RIIO Allowances'!J164</f>
        <v>58.2</v>
      </c>
      <c r="K1574" s="184">
        <f>'RIIO Allowances'!K164</f>
        <v>58.2</v>
      </c>
      <c r="L1574" s="184">
        <f>'RIIO Allowances'!L164</f>
        <v>58.2</v>
      </c>
      <c r="M1574" s="184">
        <f>'RIIO Allowances'!M164</f>
        <v>58.2</v>
      </c>
      <c r="N1574" s="184">
        <f>'RIIO Allowances'!N164</f>
        <v>58.2</v>
      </c>
      <c r="O1574" s="184">
        <f>'RIIO Allowances'!O164</f>
        <v>0</v>
      </c>
      <c r="P1574" s="184">
        <f>'RIIO Allowances'!P164</f>
        <v>0</v>
      </c>
      <c r="Q1574" s="184">
        <f>'RIIO Allowances'!Q164</f>
        <v>0</v>
      </c>
      <c r="R1574" s="184">
        <f>'RIIO Allowances'!R164</f>
        <v>0</v>
      </c>
      <c r="S1574" s="184">
        <f>'RIIO Allowances'!S164</f>
        <v>0</v>
      </c>
    </row>
    <row r="1575" spans="2:19" s="47" customFormat="1" ht="30" customHeight="1">
      <c r="B1575" s="69" t="s">
        <v>161</v>
      </c>
      <c r="C1575" s="70" t="s">
        <v>114</v>
      </c>
      <c r="D1575" s="70" t="s">
        <v>114</v>
      </c>
      <c r="E1575" s="83" t="s">
        <v>184</v>
      </c>
      <c r="F1575" s="51"/>
      <c r="G1575" s="184">
        <f>'RIIO Allowances'!G165</f>
        <v>32.700000000000003</v>
      </c>
      <c r="H1575" s="184">
        <f>'RIIO Allowances'!H165</f>
        <v>32.700000000000003</v>
      </c>
      <c r="I1575" s="184">
        <f>'RIIO Allowances'!I165</f>
        <v>32.700000000000003</v>
      </c>
      <c r="J1575" s="184">
        <f>'RIIO Allowances'!J165</f>
        <v>32.700000000000003</v>
      </c>
      <c r="K1575" s="184">
        <f>'RIIO Allowances'!K165</f>
        <v>32.700000000000003</v>
      </c>
      <c r="L1575" s="184">
        <f>'RIIO Allowances'!L165</f>
        <v>32.700000000000003</v>
      </c>
      <c r="M1575" s="184">
        <f>'RIIO Allowances'!M165</f>
        <v>32.700000000000003</v>
      </c>
      <c r="N1575" s="184">
        <f>'RIIO Allowances'!N165</f>
        <v>32.700000000000003</v>
      </c>
      <c r="O1575" s="184">
        <f>'RIIO Allowances'!O165</f>
        <v>0</v>
      </c>
      <c r="P1575" s="184">
        <f>'RIIO Allowances'!P165</f>
        <v>0</v>
      </c>
      <c r="Q1575" s="184">
        <f>'RIIO Allowances'!Q165</f>
        <v>0</v>
      </c>
      <c r="R1575" s="184">
        <f>'RIIO Allowances'!R165</f>
        <v>0</v>
      </c>
      <c r="S1575" s="184">
        <f>'RIIO Allowances'!S165</f>
        <v>0</v>
      </c>
    </row>
    <row r="1576" spans="2:19" s="47" customFormat="1" ht="30" customHeight="1">
      <c r="B1576" s="69" t="s">
        <v>162</v>
      </c>
      <c r="C1576" s="70" t="s">
        <v>114</v>
      </c>
      <c r="D1576" s="70" t="s">
        <v>114</v>
      </c>
      <c r="E1576" s="83" t="s">
        <v>185</v>
      </c>
      <c r="F1576" s="51"/>
      <c r="G1576" s="184">
        <f>'RIIO Allowances'!G166</f>
        <v>3.8</v>
      </c>
      <c r="H1576" s="184">
        <f>'RIIO Allowances'!H166</f>
        <v>3.8</v>
      </c>
      <c r="I1576" s="184">
        <f>'RIIO Allowances'!I166</f>
        <v>3.8</v>
      </c>
      <c r="J1576" s="184">
        <f>'RIIO Allowances'!J166</f>
        <v>3.8</v>
      </c>
      <c r="K1576" s="184">
        <f>'RIIO Allowances'!K166</f>
        <v>3.8</v>
      </c>
      <c r="L1576" s="184">
        <f>'RIIO Allowances'!L166</f>
        <v>3.8</v>
      </c>
      <c r="M1576" s="184">
        <f>'RIIO Allowances'!M166</f>
        <v>3.8</v>
      </c>
      <c r="N1576" s="184">
        <f>'RIIO Allowances'!N166</f>
        <v>3.8</v>
      </c>
      <c r="O1576" s="184">
        <f>'RIIO Allowances'!O166</f>
        <v>0</v>
      </c>
      <c r="P1576" s="184">
        <f>'RIIO Allowances'!P166</f>
        <v>0</v>
      </c>
      <c r="Q1576" s="184">
        <f>'RIIO Allowances'!Q166</f>
        <v>0</v>
      </c>
      <c r="R1576" s="184">
        <f>'RIIO Allowances'!R166</f>
        <v>0</v>
      </c>
      <c r="S1576" s="184">
        <f>'RIIO Allowances'!S166</f>
        <v>0</v>
      </c>
    </row>
    <row r="1577" spans="2:19" ht="30" customHeight="1">
      <c r="B1577" s="97"/>
    </row>
    <row r="1578" spans="2:19" ht="30" customHeight="1">
      <c r="B1578" s="5" t="s">
        <v>199</v>
      </c>
      <c r="G1578" s="118" t="e">
        <f>#REF!-#REF!+1</f>
        <v>#REF!</v>
      </c>
      <c r="H1578" s="118" t="e">
        <f>#REF!-#REF!+1</f>
        <v>#REF!</v>
      </c>
      <c r="I1578" s="118" t="e">
        <f>#REF!-#REF!+1</f>
        <v>#REF!</v>
      </c>
      <c r="J1578" s="118" t="e">
        <f>#REF!-#REF!+1</f>
        <v>#REF!</v>
      </c>
      <c r="K1578" s="118" t="e">
        <f>#REF!-#REF!+1</f>
        <v>#REF!</v>
      </c>
      <c r="L1578" s="118" t="e">
        <f>#REF!-#REF!+1</f>
        <v>#REF!</v>
      </c>
      <c r="M1578" s="118" t="e">
        <f>#REF!-#REF!+1</f>
        <v>#REF!</v>
      </c>
      <c r="N1578" s="118" t="e">
        <f>#REF!-#REF!+1</f>
        <v>#REF!</v>
      </c>
      <c r="O1578" s="118" t="e">
        <f>#REF!-#REF!+1</f>
        <v>#REF!</v>
      </c>
      <c r="P1578" s="118" t="e">
        <f>#REF!-#REF!+1</f>
        <v>#REF!</v>
      </c>
      <c r="Q1578" s="118" t="e">
        <f>#REF!-#REF!+1</f>
        <v>#REF!</v>
      </c>
      <c r="R1578" s="118" t="e">
        <f>#REF!-#REF!+1</f>
        <v>#REF!</v>
      </c>
      <c r="S1578" s="118" t="e">
        <f>#REF!-#REF!+1</f>
        <v>#REF!</v>
      </c>
    </row>
    <row r="1579" spans="2:19" ht="9.9499999999999993" customHeight="1">
      <c r="B1579" s="97"/>
    </row>
    <row r="1580" spans="2:19" s="8" customFormat="1" ht="30" customHeight="1">
      <c r="B1580" s="98" t="s">
        <v>104</v>
      </c>
      <c r="C1580" s="17" t="s">
        <v>105</v>
      </c>
      <c r="D1580" s="17" t="s">
        <v>106</v>
      </c>
      <c r="E1580" s="84" t="s">
        <v>170</v>
      </c>
      <c r="F1580" s="7" t="s">
        <v>6</v>
      </c>
      <c r="G1580" s="7" t="s">
        <v>7</v>
      </c>
      <c r="H1580" s="7" t="s">
        <v>8</v>
      </c>
      <c r="I1580" s="7" t="s">
        <v>9</v>
      </c>
      <c r="J1580" s="7" t="s">
        <v>10</v>
      </c>
      <c r="K1580" s="7" t="s">
        <v>11</v>
      </c>
      <c r="L1580" s="7" t="s">
        <v>12</v>
      </c>
      <c r="M1580" s="7" t="s">
        <v>13</v>
      </c>
      <c r="N1580" s="7" t="s">
        <v>14</v>
      </c>
      <c r="O1580" s="7" t="s">
        <v>15</v>
      </c>
      <c r="P1580" s="7" t="s">
        <v>16</v>
      </c>
      <c r="Q1580" s="7" t="s">
        <v>17</v>
      </c>
      <c r="R1580" s="7" t="s">
        <v>18</v>
      </c>
      <c r="S1580" s="7" t="s">
        <v>19</v>
      </c>
    </row>
    <row r="1581" spans="2:19" s="47" customFormat="1" ht="30" customHeight="1">
      <c r="B1581" s="69" t="s">
        <v>107</v>
      </c>
      <c r="C1581" s="70" t="s">
        <v>110</v>
      </c>
      <c r="D1581" s="70" t="s">
        <v>109</v>
      </c>
      <c r="E1581" s="83" t="s">
        <v>171</v>
      </c>
      <c r="F1581" s="51"/>
      <c r="G1581" s="157" t="e">
        <f>G1471*G1526</f>
        <v>#REF!</v>
      </c>
      <c r="H1581" s="157" t="e">
        <f t="shared" ref="H1581:S1581" si="465">H1471*H1526</f>
        <v>#REF!</v>
      </c>
      <c r="I1581" s="157" t="e">
        <f t="shared" si="465"/>
        <v>#REF!</v>
      </c>
      <c r="J1581" s="157" t="e">
        <f t="shared" si="465"/>
        <v>#REF!</v>
      </c>
      <c r="K1581" s="157" t="e">
        <f t="shared" si="465"/>
        <v>#REF!</v>
      </c>
      <c r="L1581" s="157" t="e">
        <f t="shared" si="465"/>
        <v>#REF!</v>
      </c>
      <c r="M1581" s="157" t="e">
        <f t="shared" si="465"/>
        <v>#REF!</v>
      </c>
      <c r="N1581" s="157" t="e">
        <f>N1471*N1526</f>
        <v>#REF!</v>
      </c>
      <c r="O1581" s="157" t="e">
        <f>O1471*O1526</f>
        <v>#REF!</v>
      </c>
      <c r="P1581" s="157" t="e">
        <f t="shared" si="465"/>
        <v>#REF!</v>
      </c>
      <c r="Q1581" s="157" t="e">
        <f t="shared" si="465"/>
        <v>#REF!</v>
      </c>
      <c r="R1581" s="157" t="e">
        <f t="shared" si="465"/>
        <v>#REF!</v>
      </c>
      <c r="S1581" s="157" t="e">
        <f t="shared" si="465"/>
        <v>#REF!</v>
      </c>
    </row>
    <row r="1582" spans="2:19" s="47" customFormat="1" ht="30" customHeight="1">
      <c r="B1582" s="69" t="s">
        <v>108</v>
      </c>
      <c r="C1582" s="70" t="s">
        <v>110</v>
      </c>
      <c r="D1582" s="70" t="s">
        <v>109</v>
      </c>
      <c r="E1582" s="83" t="s">
        <v>171</v>
      </c>
      <c r="F1582" s="51"/>
      <c r="G1582" s="157" t="e">
        <f>G1472*G1527</f>
        <v>#REF!</v>
      </c>
      <c r="H1582" s="157" t="e">
        <f t="shared" ref="H1582:S1582" si="466">H1472*H1527</f>
        <v>#REF!</v>
      </c>
      <c r="I1582" s="157" t="e">
        <f t="shared" si="466"/>
        <v>#REF!</v>
      </c>
      <c r="J1582" s="157" t="e">
        <f t="shared" si="466"/>
        <v>#REF!</v>
      </c>
      <c r="K1582" s="157" t="e">
        <f t="shared" si="466"/>
        <v>#REF!</v>
      </c>
      <c r="L1582" s="157" t="e">
        <f t="shared" si="466"/>
        <v>#REF!</v>
      </c>
      <c r="M1582" s="157" t="e">
        <f t="shared" si="466"/>
        <v>#REF!</v>
      </c>
      <c r="N1582" s="157" t="e">
        <f t="shared" si="466"/>
        <v>#REF!</v>
      </c>
      <c r="O1582" s="157" t="e">
        <f t="shared" si="466"/>
        <v>#REF!</v>
      </c>
      <c r="P1582" s="157" t="e">
        <f t="shared" si="466"/>
        <v>#REF!</v>
      </c>
      <c r="Q1582" s="157" t="e">
        <f t="shared" si="466"/>
        <v>#REF!</v>
      </c>
      <c r="R1582" s="157" t="e">
        <f t="shared" si="466"/>
        <v>#REF!</v>
      </c>
      <c r="S1582" s="157" t="e">
        <f t="shared" si="466"/>
        <v>#REF!</v>
      </c>
    </row>
    <row r="1583" spans="2:19" s="47" customFormat="1" ht="30" customHeight="1">
      <c r="B1583" s="87" t="s">
        <v>116</v>
      </c>
      <c r="C1583" s="88" t="s">
        <v>110</v>
      </c>
      <c r="D1583" s="88" t="s">
        <v>109</v>
      </c>
      <c r="E1583" s="24"/>
      <c r="F1583" s="51"/>
      <c r="G1583" s="99"/>
      <c r="H1583" s="99"/>
      <c r="I1583" s="99"/>
      <c r="J1583" s="99"/>
      <c r="K1583" s="99"/>
      <c r="L1583" s="99"/>
      <c r="M1583" s="99"/>
      <c r="N1583" s="99"/>
      <c r="O1583" s="99"/>
      <c r="P1583" s="99"/>
      <c r="Q1583" s="99"/>
      <c r="R1583" s="99"/>
      <c r="S1583" s="99"/>
    </row>
    <row r="1584" spans="2:19" s="47" customFormat="1" ht="30" customHeight="1">
      <c r="B1584" s="69" t="s">
        <v>117</v>
      </c>
      <c r="C1584" s="70" t="s">
        <v>110</v>
      </c>
      <c r="D1584" s="70" t="s">
        <v>109</v>
      </c>
      <c r="E1584" s="83" t="s">
        <v>172</v>
      </c>
      <c r="F1584" s="51"/>
      <c r="G1584" s="157" t="e">
        <f t="shared" ref="G1584:S1584" si="467">G1474*G1529</f>
        <v>#REF!</v>
      </c>
      <c r="H1584" s="157" t="e">
        <f t="shared" si="467"/>
        <v>#REF!</v>
      </c>
      <c r="I1584" s="157" t="e">
        <f t="shared" si="467"/>
        <v>#REF!</v>
      </c>
      <c r="J1584" s="157" t="e">
        <f t="shared" si="467"/>
        <v>#REF!</v>
      </c>
      <c r="K1584" s="157" t="e">
        <f t="shared" si="467"/>
        <v>#REF!</v>
      </c>
      <c r="L1584" s="157" t="e">
        <f t="shared" si="467"/>
        <v>#REF!</v>
      </c>
      <c r="M1584" s="157" t="e">
        <f t="shared" si="467"/>
        <v>#REF!</v>
      </c>
      <c r="N1584" s="157" t="e">
        <f t="shared" si="467"/>
        <v>#REF!</v>
      </c>
      <c r="O1584" s="157" t="e">
        <f t="shared" si="467"/>
        <v>#REF!</v>
      </c>
      <c r="P1584" s="157" t="e">
        <f t="shared" si="467"/>
        <v>#REF!</v>
      </c>
      <c r="Q1584" s="157" t="e">
        <f t="shared" si="467"/>
        <v>#REF!</v>
      </c>
      <c r="R1584" s="157" t="e">
        <f t="shared" si="467"/>
        <v>#REF!</v>
      </c>
      <c r="S1584" s="157" t="e">
        <f t="shared" si="467"/>
        <v>#REF!</v>
      </c>
    </row>
    <row r="1585" spans="2:19" s="47" customFormat="1" ht="30" customHeight="1">
      <c r="B1585" s="69" t="s">
        <v>118</v>
      </c>
      <c r="C1585" s="70" t="s">
        <v>110</v>
      </c>
      <c r="D1585" s="70" t="s">
        <v>109</v>
      </c>
      <c r="E1585" s="83" t="s">
        <v>173</v>
      </c>
      <c r="F1585" s="51"/>
      <c r="G1585" s="157" t="e">
        <f t="shared" ref="G1585:S1585" si="468">G1475*G1530</f>
        <v>#REF!</v>
      </c>
      <c r="H1585" s="157" t="e">
        <f t="shared" si="468"/>
        <v>#REF!</v>
      </c>
      <c r="I1585" s="157" t="e">
        <f t="shared" si="468"/>
        <v>#REF!</v>
      </c>
      <c r="J1585" s="157" t="e">
        <f t="shared" si="468"/>
        <v>#REF!</v>
      </c>
      <c r="K1585" s="157" t="e">
        <f t="shared" si="468"/>
        <v>#REF!</v>
      </c>
      <c r="L1585" s="157" t="e">
        <f t="shared" si="468"/>
        <v>#REF!</v>
      </c>
      <c r="M1585" s="157" t="e">
        <f t="shared" si="468"/>
        <v>#REF!</v>
      </c>
      <c r="N1585" s="157" t="e">
        <f>N1475*N1530</f>
        <v>#REF!</v>
      </c>
      <c r="O1585" s="157" t="e">
        <f t="shared" si="468"/>
        <v>#REF!</v>
      </c>
      <c r="P1585" s="157" t="e">
        <f t="shared" si="468"/>
        <v>#REF!</v>
      </c>
      <c r="Q1585" s="157" t="e">
        <f t="shared" si="468"/>
        <v>#REF!</v>
      </c>
      <c r="R1585" s="157" t="e">
        <f t="shared" si="468"/>
        <v>#REF!</v>
      </c>
      <c r="S1585" s="157" t="e">
        <f t="shared" si="468"/>
        <v>#REF!</v>
      </c>
    </row>
    <row r="1586" spans="2:19" s="47" customFormat="1" ht="30" customHeight="1">
      <c r="B1586" s="69" t="s">
        <v>119</v>
      </c>
      <c r="C1586" s="70" t="s">
        <v>110</v>
      </c>
      <c r="D1586" s="70" t="s">
        <v>109</v>
      </c>
      <c r="E1586" s="83" t="s">
        <v>171</v>
      </c>
      <c r="F1586" s="51"/>
      <c r="G1586" s="157" t="e">
        <f t="shared" ref="G1586:S1586" si="469">G1476*G1531</f>
        <v>#REF!</v>
      </c>
      <c r="H1586" s="157" t="e">
        <f t="shared" si="469"/>
        <v>#REF!</v>
      </c>
      <c r="I1586" s="157" t="e">
        <f t="shared" si="469"/>
        <v>#REF!</v>
      </c>
      <c r="J1586" s="157" t="e">
        <f t="shared" si="469"/>
        <v>#REF!</v>
      </c>
      <c r="K1586" s="157" t="e">
        <f t="shared" si="469"/>
        <v>#REF!</v>
      </c>
      <c r="L1586" s="157" t="e">
        <f t="shared" si="469"/>
        <v>#REF!</v>
      </c>
      <c r="M1586" s="157" t="e">
        <f t="shared" si="469"/>
        <v>#REF!</v>
      </c>
      <c r="N1586" s="157" t="e">
        <f t="shared" si="469"/>
        <v>#REF!</v>
      </c>
      <c r="O1586" s="157" t="e">
        <f t="shared" si="469"/>
        <v>#REF!</v>
      </c>
      <c r="P1586" s="157" t="e">
        <f t="shared" si="469"/>
        <v>#REF!</v>
      </c>
      <c r="Q1586" s="157" t="e">
        <f t="shared" si="469"/>
        <v>#REF!</v>
      </c>
      <c r="R1586" s="157" t="e">
        <f t="shared" si="469"/>
        <v>#REF!</v>
      </c>
      <c r="S1586" s="157" t="e">
        <f t="shared" si="469"/>
        <v>#REF!</v>
      </c>
    </row>
    <row r="1587" spans="2:19" s="47" customFormat="1" ht="30" customHeight="1">
      <c r="B1587" s="69" t="s">
        <v>120</v>
      </c>
      <c r="C1587" s="70" t="s">
        <v>110</v>
      </c>
      <c r="D1587" s="70" t="s">
        <v>109</v>
      </c>
      <c r="E1587" s="83" t="s">
        <v>172</v>
      </c>
      <c r="F1587" s="51"/>
      <c r="G1587" s="157" t="e">
        <f t="shared" ref="G1587:S1587" si="470">G1477*G1532</f>
        <v>#REF!</v>
      </c>
      <c r="H1587" s="157" t="e">
        <f t="shared" si="470"/>
        <v>#REF!</v>
      </c>
      <c r="I1587" s="157" t="e">
        <f t="shared" si="470"/>
        <v>#REF!</v>
      </c>
      <c r="J1587" s="157" t="e">
        <f t="shared" si="470"/>
        <v>#REF!</v>
      </c>
      <c r="K1587" s="157" t="e">
        <f t="shared" si="470"/>
        <v>#REF!</v>
      </c>
      <c r="L1587" s="157" t="e">
        <f t="shared" si="470"/>
        <v>#REF!</v>
      </c>
      <c r="M1587" s="157" t="e">
        <f t="shared" si="470"/>
        <v>#REF!</v>
      </c>
      <c r="N1587" s="157" t="e">
        <f t="shared" si="470"/>
        <v>#REF!</v>
      </c>
      <c r="O1587" s="157" t="e">
        <f t="shared" si="470"/>
        <v>#REF!</v>
      </c>
      <c r="P1587" s="157" t="e">
        <f t="shared" si="470"/>
        <v>#REF!</v>
      </c>
      <c r="Q1587" s="157" t="e">
        <f t="shared" si="470"/>
        <v>#REF!</v>
      </c>
      <c r="R1587" s="157" t="e">
        <f t="shared" si="470"/>
        <v>#REF!</v>
      </c>
      <c r="S1587" s="157" t="e">
        <f t="shared" si="470"/>
        <v>#REF!</v>
      </c>
    </row>
    <row r="1588" spans="2:19" s="47" customFormat="1" ht="30" customHeight="1">
      <c r="B1588" s="69" t="s">
        <v>121</v>
      </c>
      <c r="C1588" s="70" t="s">
        <v>110</v>
      </c>
      <c r="D1588" s="70" t="s">
        <v>109</v>
      </c>
      <c r="E1588" s="83" t="s">
        <v>173</v>
      </c>
      <c r="F1588" s="51"/>
      <c r="G1588" s="157" t="e">
        <f t="shared" ref="G1588:S1588" si="471">G1478*G1533</f>
        <v>#REF!</v>
      </c>
      <c r="H1588" s="157" t="e">
        <f t="shared" si="471"/>
        <v>#REF!</v>
      </c>
      <c r="I1588" s="157" t="e">
        <f t="shared" si="471"/>
        <v>#REF!</v>
      </c>
      <c r="J1588" s="157" t="e">
        <f t="shared" si="471"/>
        <v>#REF!</v>
      </c>
      <c r="K1588" s="157" t="e">
        <f t="shared" si="471"/>
        <v>#REF!</v>
      </c>
      <c r="L1588" s="157" t="e">
        <f t="shared" si="471"/>
        <v>#REF!</v>
      </c>
      <c r="M1588" s="157" t="e">
        <f t="shared" si="471"/>
        <v>#REF!</v>
      </c>
      <c r="N1588" s="157" t="e">
        <f t="shared" si="471"/>
        <v>#REF!</v>
      </c>
      <c r="O1588" s="157" t="e">
        <f t="shared" si="471"/>
        <v>#REF!</v>
      </c>
      <c r="P1588" s="157" t="e">
        <f t="shared" si="471"/>
        <v>#REF!</v>
      </c>
      <c r="Q1588" s="157" t="e">
        <f t="shared" si="471"/>
        <v>#REF!</v>
      </c>
      <c r="R1588" s="157" t="e">
        <f t="shared" si="471"/>
        <v>#REF!</v>
      </c>
      <c r="S1588" s="157" t="e">
        <f t="shared" si="471"/>
        <v>#REF!</v>
      </c>
    </row>
    <row r="1589" spans="2:19" s="47" customFormat="1" ht="30" customHeight="1">
      <c r="B1589" s="69" t="s">
        <v>122</v>
      </c>
      <c r="C1589" s="70" t="s">
        <v>110</v>
      </c>
      <c r="D1589" s="70" t="s">
        <v>109</v>
      </c>
      <c r="E1589" s="83" t="s">
        <v>173</v>
      </c>
      <c r="F1589" s="51"/>
      <c r="G1589" s="157" t="e">
        <f t="shared" ref="G1589:S1589" si="472">G1479*G1534</f>
        <v>#REF!</v>
      </c>
      <c r="H1589" s="157" t="e">
        <f t="shared" si="472"/>
        <v>#REF!</v>
      </c>
      <c r="I1589" s="157" t="e">
        <f t="shared" si="472"/>
        <v>#REF!</v>
      </c>
      <c r="J1589" s="157" t="e">
        <f t="shared" si="472"/>
        <v>#REF!</v>
      </c>
      <c r="K1589" s="157" t="e">
        <f t="shared" si="472"/>
        <v>#REF!</v>
      </c>
      <c r="L1589" s="157" t="e">
        <f t="shared" si="472"/>
        <v>#REF!</v>
      </c>
      <c r="M1589" s="157" t="e">
        <f t="shared" si="472"/>
        <v>#REF!</v>
      </c>
      <c r="N1589" s="157" t="e">
        <f t="shared" si="472"/>
        <v>#REF!</v>
      </c>
      <c r="O1589" s="157" t="e">
        <f t="shared" si="472"/>
        <v>#REF!</v>
      </c>
      <c r="P1589" s="157" t="e">
        <f t="shared" si="472"/>
        <v>#REF!</v>
      </c>
      <c r="Q1589" s="157" t="e">
        <f t="shared" si="472"/>
        <v>#REF!</v>
      </c>
      <c r="R1589" s="157" t="e">
        <f t="shared" si="472"/>
        <v>#REF!</v>
      </c>
      <c r="S1589" s="157" t="e">
        <f t="shared" si="472"/>
        <v>#REF!</v>
      </c>
    </row>
    <row r="1590" spans="2:19" s="47" customFormat="1" ht="30" customHeight="1">
      <c r="B1590" s="69" t="s">
        <v>123</v>
      </c>
      <c r="C1590" s="70" t="s">
        <v>110</v>
      </c>
      <c r="D1590" s="70" t="s">
        <v>109</v>
      </c>
      <c r="E1590" s="83" t="s">
        <v>171</v>
      </c>
      <c r="F1590" s="51"/>
      <c r="G1590" s="157" t="e">
        <f t="shared" ref="G1590:S1590" si="473">G1480*G1535</f>
        <v>#REF!</v>
      </c>
      <c r="H1590" s="157" t="e">
        <f t="shared" si="473"/>
        <v>#REF!</v>
      </c>
      <c r="I1590" s="157" t="e">
        <f t="shared" si="473"/>
        <v>#REF!</v>
      </c>
      <c r="J1590" s="157" t="e">
        <f t="shared" si="473"/>
        <v>#REF!</v>
      </c>
      <c r="K1590" s="157" t="e">
        <f t="shared" si="473"/>
        <v>#REF!</v>
      </c>
      <c r="L1590" s="157" t="e">
        <f t="shared" si="473"/>
        <v>#REF!</v>
      </c>
      <c r="M1590" s="157" t="e">
        <f t="shared" si="473"/>
        <v>#REF!</v>
      </c>
      <c r="N1590" s="157" t="e">
        <f t="shared" si="473"/>
        <v>#REF!</v>
      </c>
      <c r="O1590" s="157" t="e">
        <f t="shared" si="473"/>
        <v>#REF!</v>
      </c>
      <c r="P1590" s="157" t="e">
        <f t="shared" si="473"/>
        <v>#REF!</v>
      </c>
      <c r="Q1590" s="157" t="e">
        <f t="shared" si="473"/>
        <v>#REF!</v>
      </c>
      <c r="R1590" s="157" t="e">
        <f t="shared" si="473"/>
        <v>#REF!</v>
      </c>
      <c r="S1590" s="157" t="e">
        <f t="shared" si="473"/>
        <v>#REF!</v>
      </c>
    </row>
    <row r="1591" spans="2:19" s="47" customFormat="1" ht="30" customHeight="1">
      <c r="B1591" s="69" t="s">
        <v>124</v>
      </c>
      <c r="C1591" s="70" t="s">
        <v>110</v>
      </c>
      <c r="D1591" s="70" t="s">
        <v>109</v>
      </c>
      <c r="E1591" s="83" t="s">
        <v>174</v>
      </c>
      <c r="F1591" s="51"/>
      <c r="G1591" s="157" t="e">
        <f t="shared" ref="G1591:S1591" si="474">G1481*G1536</f>
        <v>#REF!</v>
      </c>
      <c r="H1591" s="157" t="e">
        <f t="shared" si="474"/>
        <v>#REF!</v>
      </c>
      <c r="I1591" s="157" t="e">
        <f t="shared" si="474"/>
        <v>#REF!</v>
      </c>
      <c r="J1591" s="157" t="e">
        <f t="shared" si="474"/>
        <v>#REF!</v>
      </c>
      <c r="K1591" s="157" t="e">
        <f t="shared" si="474"/>
        <v>#REF!</v>
      </c>
      <c r="L1591" s="157" t="e">
        <f t="shared" si="474"/>
        <v>#REF!</v>
      </c>
      <c r="M1591" s="157" t="e">
        <f t="shared" si="474"/>
        <v>#REF!</v>
      </c>
      <c r="N1591" s="157" t="e">
        <f t="shared" si="474"/>
        <v>#REF!</v>
      </c>
      <c r="O1591" s="157" t="e">
        <f t="shared" si="474"/>
        <v>#REF!</v>
      </c>
      <c r="P1591" s="157" t="e">
        <f t="shared" si="474"/>
        <v>#REF!</v>
      </c>
      <c r="Q1591" s="157" t="e">
        <f t="shared" si="474"/>
        <v>#REF!</v>
      </c>
      <c r="R1591" s="157" t="e">
        <f t="shared" si="474"/>
        <v>#REF!</v>
      </c>
      <c r="S1591" s="157" t="e">
        <f t="shared" si="474"/>
        <v>#REF!</v>
      </c>
    </row>
    <row r="1592" spans="2:19" s="47" customFormat="1" ht="30" customHeight="1">
      <c r="B1592" s="69" t="s">
        <v>125</v>
      </c>
      <c r="C1592" s="70" t="s">
        <v>110</v>
      </c>
      <c r="D1592" s="70" t="s">
        <v>111</v>
      </c>
      <c r="E1592" s="83" t="s">
        <v>175</v>
      </c>
      <c r="F1592" s="51"/>
      <c r="G1592" s="157" t="e">
        <f t="shared" ref="G1592:S1592" si="475">G1482*G1537</f>
        <v>#REF!</v>
      </c>
      <c r="H1592" s="157" t="e">
        <f t="shared" si="475"/>
        <v>#REF!</v>
      </c>
      <c r="I1592" s="157" t="e">
        <f t="shared" si="475"/>
        <v>#REF!</v>
      </c>
      <c r="J1592" s="157" t="e">
        <f t="shared" si="475"/>
        <v>#REF!</v>
      </c>
      <c r="K1592" s="157" t="e">
        <f t="shared" si="475"/>
        <v>#REF!</v>
      </c>
      <c r="L1592" s="157" t="e">
        <f t="shared" si="475"/>
        <v>#REF!</v>
      </c>
      <c r="M1592" s="157" t="e">
        <f t="shared" si="475"/>
        <v>#REF!</v>
      </c>
      <c r="N1592" s="157" t="e">
        <f t="shared" si="475"/>
        <v>#REF!</v>
      </c>
      <c r="O1592" s="157" t="e">
        <f t="shared" si="475"/>
        <v>#REF!</v>
      </c>
      <c r="P1592" s="157" t="e">
        <f t="shared" si="475"/>
        <v>#REF!</v>
      </c>
      <c r="Q1592" s="157" t="e">
        <f t="shared" si="475"/>
        <v>#REF!</v>
      </c>
      <c r="R1592" s="157" t="e">
        <f t="shared" si="475"/>
        <v>#REF!</v>
      </c>
      <c r="S1592" s="157" t="e">
        <f t="shared" si="475"/>
        <v>#REF!</v>
      </c>
    </row>
    <row r="1593" spans="2:19" s="47" customFormat="1" ht="30" customHeight="1">
      <c r="B1593" s="69" t="s">
        <v>126</v>
      </c>
      <c r="C1593" s="70" t="s">
        <v>110</v>
      </c>
      <c r="D1593" s="70" t="s">
        <v>111</v>
      </c>
      <c r="E1593" s="83" t="s">
        <v>175</v>
      </c>
      <c r="F1593" s="51"/>
      <c r="G1593" s="157" t="e">
        <f t="shared" ref="G1593:S1593" si="476">G1483*G1538</f>
        <v>#REF!</v>
      </c>
      <c r="H1593" s="157" t="e">
        <f t="shared" si="476"/>
        <v>#REF!</v>
      </c>
      <c r="I1593" s="157" t="e">
        <f t="shared" si="476"/>
        <v>#REF!</v>
      </c>
      <c r="J1593" s="157" t="e">
        <f t="shared" si="476"/>
        <v>#REF!</v>
      </c>
      <c r="K1593" s="157" t="e">
        <f t="shared" si="476"/>
        <v>#REF!</v>
      </c>
      <c r="L1593" s="157" t="e">
        <f t="shared" si="476"/>
        <v>#REF!</v>
      </c>
      <c r="M1593" s="157" t="e">
        <f t="shared" si="476"/>
        <v>#REF!</v>
      </c>
      <c r="N1593" s="157" t="e">
        <f t="shared" si="476"/>
        <v>#REF!</v>
      </c>
      <c r="O1593" s="157" t="e">
        <f t="shared" si="476"/>
        <v>#REF!</v>
      </c>
      <c r="P1593" s="157" t="e">
        <f t="shared" si="476"/>
        <v>#REF!</v>
      </c>
      <c r="Q1593" s="157" t="e">
        <f t="shared" si="476"/>
        <v>#REF!</v>
      </c>
      <c r="R1593" s="157" t="e">
        <f t="shared" si="476"/>
        <v>#REF!</v>
      </c>
      <c r="S1593" s="157" t="e">
        <f t="shared" si="476"/>
        <v>#REF!</v>
      </c>
    </row>
    <row r="1594" spans="2:19" s="47" customFormat="1" ht="30" customHeight="1">
      <c r="B1594" s="69" t="s">
        <v>127</v>
      </c>
      <c r="C1594" s="70" t="s">
        <v>110</v>
      </c>
      <c r="D1594" s="70" t="s">
        <v>111</v>
      </c>
      <c r="E1594" s="83" t="s">
        <v>176</v>
      </c>
      <c r="F1594" s="51"/>
      <c r="G1594" s="157" t="e">
        <f t="shared" ref="G1594:S1594" si="477">G1484*G1539</f>
        <v>#REF!</v>
      </c>
      <c r="H1594" s="157" t="e">
        <f t="shared" si="477"/>
        <v>#REF!</v>
      </c>
      <c r="I1594" s="157" t="e">
        <f t="shared" si="477"/>
        <v>#REF!</v>
      </c>
      <c r="J1594" s="157" t="e">
        <f t="shared" si="477"/>
        <v>#REF!</v>
      </c>
      <c r="K1594" s="157" t="e">
        <f t="shared" si="477"/>
        <v>#REF!</v>
      </c>
      <c r="L1594" s="157" t="e">
        <f t="shared" si="477"/>
        <v>#REF!</v>
      </c>
      <c r="M1594" s="157" t="e">
        <f t="shared" si="477"/>
        <v>#REF!</v>
      </c>
      <c r="N1594" s="157" t="e">
        <f t="shared" si="477"/>
        <v>#REF!</v>
      </c>
      <c r="O1594" s="157" t="e">
        <f t="shared" si="477"/>
        <v>#REF!</v>
      </c>
      <c r="P1594" s="157" t="e">
        <f t="shared" si="477"/>
        <v>#REF!</v>
      </c>
      <c r="Q1594" s="157" t="e">
        <f t="shared" si="477"/>
        <v>#REF!</v>
      </c>
      <c r="R1594" s="157" t="e">
        <f t="shared" si="477"/>
        <v>#REF!</v>
      </c>
      <c r="S1594" s="157" t="e">
        <f t="shared" si="477"/>
        <v>#REF!</v>
      </c>
    </row>
    <row r="1595" spans="2:19" s="47" customFormat="1" ht="30" customHeight="1">
      <c r="B1595" s="69" t="s">
        <v>128</v>
      </c>
      <c r="C1595" s="70" t="s">
        <v>110</v>
      </c>
      <c r="D1595" s="70" t="s">
        <v>111</v>
      </c>
      <c r="E1595" s="83" t="s">
        <v>177</v>
      </c>
      <c r="F1595" s="51"/>
      <c r="G1595" s="157" t="e">
        <f t="shared" ref="G1595:S1595" si="478">G1485*G1540</f>
        <v>#REF!</v>
      </c>
      <c r="H1595" s="157" t="e">
        <f t="shared" si="478"/>
        <v>#REF!</v>
      </c>
      <c r="I1595" s="157" t="e">
        <f t="shared" si="478"/>
        <v>#REF!</v>
      </c>
      <c r="J1595" s="157" t="e">
        <f t="shared" si="478"/>
        <v>#REF!</v>
      </c>
      <c r="K1595" s="157" t="e">
        <f t="shared" si="478"/>
        <v>#REF!</v>
      </c>
      <c r="L1595" s="157" t="e">
        <f t="shared" si="478"/>
        <v>#REF!</v>
      </c>
      <c r="M1595" s="157" t="e">
        <f t="shared" si="478"/>
        <v>#REF!</v>
      </c>
      <c r="N1595" s="157" t="e">
        <f t="shared" si="478"/>
        <v>#REF!</v>
      </c>
      <c r="O1595" s="157" t="e">
        <f t="shared" si="478"/>
        <v>#REF!</v>
      </c>
      <c r="P1595" s="157" t="e">
        <f t="shared" si="478"/>
        <v>#REF!</v>
      </c>
      <c r="Q1595" s="157" t="e">
        <f t="shared" si="478"/>
        <v>#REF!</v>
      </c>
      <c r="R1595" s="157" t="e">
        <f t="shared" si="478"/>
        <v>#REF!</v>
      </c>
      <c r="S1595" s="157" t="e">
        <f t="shared" si="478"/>
        <v>#REF!</v>
      </c>
    </row>
    <row r="1596" spans="2:19" s="47" customFormat="1" ht="30" customHeight="1">
      <c r="B1596" s="69" t="s">
        <v>129</v>
      </c>
      <c r="C1596" s="70" t="s">
        <v>110</v>
      </c>
      <c r="D1596" s="70" t="s">
        <v>111</v>
      </c>
      <c r="E1596" s="83" t="s">
        <v>178</v>
      </c>
      <c r="F1596" s="51"/>
      <c r="G1596" s="157" t="e">
        <f t="shared" ref="G1596:S1596" si="479">G1486*G1541</f>
        <v>#REF!</v>
      </c>
      <c r="H1596" s="157" t="e">
        <f t="shared" si="479"/>
        <v>#REF!</v>
      </c>
      <c r="I1596" s="157" t="e">
        <f t="shared" si="479"/>
        <v>#REF!</v>
      </c>
      <c r="J1596" s="157" t="e">
        <f t="shared" si="479"/>
        <v>#REF!</v>
      </c>
      <c r="K1596" s="157" t="e">
        <f t="shared" si="479"/>
        <v>#REF!</v>
      </c>
      <c r="L1596" s="157" t="e">
        <f t="shared" si="479"/>
        <v>#REF!</v>
      </c>
      <c r="M1596" s="157" t="e">
        <f t="shared" si="479"/>
        <v>#REF!</v>
      </c>
      <c r="N1596" s="157" t="e">
        <f t="shared" si="479"/>
        <v>#REF!</v>
      </c>
      <c r="O1596" s="157" t="e">
        <f t="shared" si="479"/>
        <v>#REF!</v>
      </c>
      <c r="P1596" s="157" t="e">
        <f t="shared" si="479"/>
        <v>#REF!</v>
      </c>
      <c r="Q1596" s="157" t="e">
        <f t="shared" si="479"/>
        <v>#REF!</v>
      </c>
      <c r="R1596" s="157" t="e">
        <f t="shared" si="479"/>
        <v>#REF!</v>
      </c>
      <c r="S1596" s="157" t="e">
        <f t="shared" si="479"/>
        <v>#REF!</v>
      </c>
    </row>
    <row r="1597" spans="2:19" s="47" customFormat="1" ht="30" customHeight="1">
      <c r="B1597" s="69" t="s">
        <v>130</v>
      </c>
      <c r="C1597" s="70" t="s">
        <v>110</v>
      </c>
      <c r="D1597" s="70" t="s">
        <v>111</v>
      </c>
      <c r="E1597" s="83" t="s">
        <v>175</v>
      </c>
      <c r="F1597" s="51"/>
      <c r="G1597" s="157" t="e">
        <f t="shared" ref="G1597:S1597" si="480">G1487*G1542</f>
        <v>#REF!</v>
      </c>
      <c r="H1597" s="157" t="e">
        <f t="shared" si="480"/>
        <v>#REF!</v>
      </c>
      <c r="I1597" s="157" t="e">
        <f t="shared" si="480"/>
        <v>#REF!</v>
      </c>
      <c r="J1597" s="157" t="e">
        <f t="shared" si="480"/>
        <v>#REF!</v>
      </c>
      <c r="K1597" s="157" t="e">
        <f t="shared" si="480"/>
        <v>#REF!</v>
      </c>
      <c r="L1597" s="157" t="e">
        <f t="shared" si="480"/>
        <v>#REF!</v>
      </c>
      <c r="M1597" s="157" t="e">
        <f t="shared" si="480"/>
        <v>#REF!</v>
      </c>
      <c r="N1597" s="157" t="e">
        <f t="shared" si="480"/>
        <v>#REF!</v>
      </c>
      <c r="O1597" s="157" t="e">
        <f t="shared" si="480"/>
        <v>#REF!</v>
      </c>
      <c r="P1597" s="157" t="e">
        <f t="shared" si="480"/>
        <v>#REF!</v>
      </c>
      <c r="Q1597" s="157" t="e">
        <f t="shared" si="480"/>
        <v>#REF!</v>
      </c>
      <c r="R1597" s="157" t="e">
        <f t="shared" si="480"/>
        <v>#REF!</v>
      </c>
      <c r="S1597" s="157" t="e">
        <f t="shared" si="480"/>
        <v>#REF!</v>
      </c>
    </row>
    <row r="1598" spans="2:19" s="47" customFormat="1" ht="30" customHeight="1">
      <c r="B1598" s="69" t="s">
        <v>131</v>
      </c>
      <c r="C1598" s="70" t="s">
        <v>110</v>
      </c>
      <c r="D1598" s="70" t="s">
        <v>111</v>
      </c>
      <c r="E1598" s="83" t="s">
        <v>176</v>
      </c>
      <c r="F1598" s="51"/>
      <c r="G1598" s="157" t="e">
        <f t="shared" ref="G1598:S1598" si="481">G1488*G1543</f>
        <v>#REF!</v>
      </c>
      <c r="H1598" s="157" t="e">
        <f t="shared" si="481"/>
        <v>#REF!</v>
      </c>
      <c r="I1598" s="157" t="e">
        <f t="shared" si="481"/>
        <v>#REF!</v>
      </c>
      <c r="J1598" s="157" t="e">
        <f t="shared" si="481"/>
        <v>#REF!</v>
      </c>
      <c r="K1598" s="157" t="e">
        <f t="shared" si="481"/>
        <v>#REF!</v>
      </c>
      <c r="L1598" s="157" t="e">
        <f t="shared" si="481"/>
        <v>#REF!</v>
      </c>
      <c r="M1598" s="157" t="e">
        <f t="shared" si="481"/>
        <v>#REF!</v>
      </c>
      <c r="N1598" s="157" t="e">
        <f t="shared" si="481"/>
        <v>#REF!</v>
      </c>
      <c r="O1598" s="157" t="e">
        <f t="shared" si="481"/>
        <v>#REF!</v>
      </c>
      <c r="P1598" s="157" t="e">
        <f t="shared" si="481"/>
        <v>#REF!</v>
      </c>
      <c r="Q1598" s="157" t="e">
        <f t="shared" si="481"/>
        <v>#REF!</v>
      </c>
      <c r="R1598" s="157" t="e">
        <f t="shared" si="481"/>
        <v>#REF!</v>
      </c>
      <c r="S1598" s="157" t="e">
        <f t="shared" si="481"/>
        <v>#REF!</v>
      </c>
    </row>
    <row r="1599" spans="2:19" s="47" customFormat="1" ht="30" customHeight="1">
      <c r="B1599" s="69" t="s">
        <v>132</v>
      </c>
      <c r="C1599" s="70" t="s">
        <v>110</v>
      </c>
      <c r="D1599" s="70" t="s">
        <v>111</v>
      </c>
      <c r="E1599" s="83" t="s">
        <v>176</v>
      </c>
      <c r="F1599" s="51"/>
      <c r="G1599" s="157" t="e">
        <f t="shared" ref="G1599:S1599" si="482">G1489*G1544</f>
        <v>#REF!</v>
      </c>
      <c r="H1599" s="157" t="e">
        <f t="shared" si="482"/>
        <v>#REF!</v>
      </c>
      <c r="I1599" s="157" t="e">
        <f t="shared" si="482"/>
        <v>#REF!</v>
      </c>
      <c r="J1599" s="157" t="e">
        <f t="shared" si="482"/>
        <v>#REF!</v>
      </c>
      <c r="K1599" s="157" t="e">
        <f t="shared" si="482"/>
        <v>#REF!</v>
      </c>
      <c r="L1599" s="157" t="e">
        <f t="shared" si="482"/>
        <v>#REF!</v>
      </c>
      <c r="M1599" s="157" t="e">
        <f t="shared" si="482"/>
        <v>#REF!</v>
      </c>
      <c r="N1599" s="157" t="e">
        <f t="shared" si="482"/>
        <v>#REF!</v>
      </c>
      <c r="O1599" s="157" t="e">
        <f t="shared" si="482"/>
        <v>#REF!</v>
      </c>
      <c r="P1599" s="157" t="e">
        <f t="shared" si="482"/>
        <v>#REF!</v>
      </c>
      <c r="Q1599" s="157" t="e">
        <f t="shared" si="482"/>
        <v>#REF!</v>
      </c>
      <c r="R1599" s="157" t="e">
        <f t="shared" si="482"/>
        <v>#REF!</v>
      </c>
      <c r="S1599" s="157" t="e">
        <f t="shared" si="482"/>
        <v>#REF!</v>
      </c>
    </row>
    <row r="1600" spans="2:19" s="47" customFormat="1" ht="30" customHeight="1">
      <c r="B1600" s="69" t="s">
        <v>133</v>
      </c>
      <c r="C1600" s="70" t="s">
        <v>110</v>
      </c>
      <c r="D1600" s="70" t="s">
        <v>111</v>
      </c>
      <c r="E1600" s="83" t="s">
        <v>177</v>
      </c>
      <c r="F1600" s="51"/>
      <c r="G1600" s="157" t="e">
        <f t="shared" ref="G1600:S1600" si="483">G1490*G1545</f>
        <v>#REF!</v>
      </c>
      <c r="H1600" s="157" t="e">
        <f t="shared" si="483"/>
        <v>#REF!</v>
      </c>
      <c r="I1600" s="157" t="e">
        <f t="shared" si="483"/>
        <v>#REF!</v>
      </c>
      <c r="J1600" s="157" t="e">
        <f t="shared" si="483"/>
        <v>#REF!</v>
      </c>
      <c r="K1600" s="157" t="e">
        <f t="shared" si="483"/>
        <v>#REF!</v>
      </c>
      <c r="L1600" s="157" t="e">
        <f t="shared" si="483"/>
        <v>#REF!</v>
      </c>
      <c r="M1600" s="157" t="e">
        <f t="shared" si="483"/>
        <v>#REF!</v>
      </c>
      <c r="N1600" s="157" t="e">
        <f t="shared" si="483"/>
        <v>#REF!</v>
      </c>
      <c r="O1600" s="157" t="e">
        <f t="shared" si="483"/>
        <v>#REF!</v>
      </c>
      <c r="P1600" s="157" t="e">
        <f t="shared" si="483"/>
        <v>#REF!</v>
      </c>
      <c r="Q1600" s="157" t="e">
        <f t="shared" si="483"/>
        <v>#REF!</v>
      </c>
      <c r="R1600" s="157" t="e">
        <f t="shared" si="483"/>
        <v>#REF!</v>
      </c>
      <c r="S1600" s="157" t="e">
        <f t="shared" si="483"/>
        <v>#REF!</v>
      </c>
    </row>
    <row r="1601" spans="2:19" s="47" customFormat="1" ht="30" customHeight="1">
      <c r="B1601" s="69" t="s">
        <v>134</v>
      </c>
      <c r="C1601" s="70" t="s">
        <v>110</v>
      </c>
      <c r="D1601" s="70" t="s">
        <v>111</v>
      </c>
      <c r="E1601" s="83" t="s">
        <v>176</v>
      </c>
      <c r="F1601" s="51"/>
      <c r="G1601" s="157" t="e">
        <f t="shared" ref="G1601:S1601" si="484">G1491*G1546</f>
        <v>#REF!</v>
      </c>
      <c r="H1601" s="157" t="e">
        <f t="shared" si="484"/>
        <v>#REF!</v>
      </c>
      <c r="I1601" s="157" t="e">
        <f t="shared" si="484"/>
        <v>#REF!</v>
      </c>
      <c r="J1601" s="157" t="e">
        <f t="shared" si="484"/>
        <v>#REF!</v>
      </c>
      <c r="K1601" s="157" t="e">
        <f t="shared" si="484"/>
        <v>#REF!</v>
      </c>
      <c r="L1601" s="157" t="e">
        <f t="shared" si="484"/>
        <v>#REF!</v>
      </c>
      <c r="M1601" s="157" t="e">
        <f t="shared" si="484"/>
        <v>#REF!</v>
      </c>
      <c r="N1601" s="157" t="e">
        <f t="shared" si="484"/>
        <v>#REF!</v>
      </c>
      <c r="O1601" s="157" t="e">
        <f t="shared" si="484"/>
        <v>#REF!</v>
      </c>
      <c r="P1601" s="157" t="e">
        <f t="shared" si="484"/>
        <v>#REF!</v>
      </c>
      <c r="Q1601" s="157" t="e">
        <f t="shared" si="484"/>
        <v>#REF!</v>
      </c>
      <c r="R1601" s="157" t="e">
        <f t="shared" si="484"/>
        <v>#REF!</v>
      </c>
      <c r="S1601" s="157" t="e">
        <f t="shared" si="484"/>
        <v>#REF!</v>
      </c>
    </row>
    <row r="1602" spans="2:19" s="47" customFormat="1" ht="30" customHeight="1">
      <c r="B1602" s="69" t="s">
        <v>135</v>
      </c>
      <c r="C1602" s="70" t="s">
        <v>110</v>
      </c>
      <c r="D1602" s="70" t="s">
        <v>111</v>
      </c>
      <c r="E1602" s="83" t="s">
        <v>175</v>
      </c>
      <c r="F1602" s="51"/>
      <c r="G1602" s="157" t="e">
        <f t="shared" ref="G1602:S1602" si="485">G1492*G1547</f>
        <v>#REF!</v>
      </c>
      <c r="H1602" s="157" t="e">
        <f t="shared" si="485"/>
        <v>#REF!</v>
      </c>
      <c r="I1602" s="157" t="e">
        <f t="shared" si="485"/>
        <v>#REF!</v>
      </c>
      <c r="J1602" s="157" t="e">
        <f t="shared" si="485"/>
        <v>#REF!</v>
      </c>
      <c r="K1602" s="157" t="e">
        <f t="shared" si="485"/>
        <v>#REF!</v>
      </c>
      <c r="L1602" s="157" t="e">
        <f t="shared" si="485"/>
        <v>#REF!</v>
      </c>
      <c r="M1602" s="157" t="e">
        <f t="shared" si="485"/>
        <v>#REF!</v>
      </c>
      <c r="N1602" s="157" t="e">
        <f t="shared" si="485"/>
        <v>#REF!</v>
      </c>
      <c r="O1602" s="157" t="e">
        <f t="shared" si="485"/>
        <v>#REF!</v>
      </c>
      <c r="P1602" s="157" t="e">
        <f t="shared" si="485"/>
        <v>#REF!</v>
      </c>
      <c r="Q1602" s="157" t="e">
        <f t="shared" si="485"/>
        <v>#REF!</v>
      </c>
      <c r="R1602" s="157" t="e">
        <f t="shared" si="485"/>
        <v>#REF!</v>
      </c>
      <c r="S1602" s="157" t="e">
        <f t="shared" si="485"/>
        <v>#REF!</v>
      </c>
    </row>
    <row r="1603" spans="2:19" s="47" customFormat="1" ht="30" customHeight="1">
      <c r="B1603" s="69" t="s">
        <v>136</v>
      </c>
      <c r="C1603" s="70" t="s">
        <v>110</v>
      </c>
      <c r="D1603" s="70" t="s">
        <v>111</v>
      </c>
      <c r="E1603" s="83" t="s">
        <v>175</v>
      </c>
      <c r="F1603" s="51"/>
      <c r="G1603" s="157" t="e">
        <f t="shared" ref="G1603:S1603" si="486">G1493*G1548</f>
        <v>#REF!</v>
      </c>
      <c r="H1603" s="157" t="e">
        <f t="shared" si="486"/>
        <v>#REF!</v>
      </c>
      <c r="I1603" s="157" t="e">
        <f t="shared" si="486"/>
        <v>#REF!</v>
      </c>
      <c r="J1603" s="157" t="e">
        <f t="shared" si="486"/>
        <v>#REF!</v>
      </c>
      <c r="K1603" s="157" t="e">
        <f t="shared" si="486"/>
        <v>#REF!</v>
      </c>
      <c r="L1603" s="157" t="e">
        <f t="shared" si="486"/>
        <v>#REF!</v>
      </c>
      <c r="M1603" s="157" t="e">
        <f t="shared" si="486"/>
        <v>#REF!</v>
      </c>
      <c r="N1603" s="157" t="e">
        <f t="shared" si="486"/>
        <v>#REF!</v>
      </c>
      <c r="O1603" s="157" t="e">
        <f t="shared" si="486"/>
        <v>#REF!</v>
      </c>
      <c r="P1603" s="157" t="e">
        <f t="shared" si="486"/>
        <v>#REF!</v>
      </c>
      <c r="Q1603" s="157" t="e">
        <f t="shared" si="486"/>
        <v>#REF!</v>
      </c>
      <c r="R1603" s="157" t="e">
        <f t="shared" si="486"/>
        <v>#REF!</v>
      </c>
      <c r="S1603" s="157" t="e">
        <f t="shared" si="486"/>
        <v>#REF!</v>
      </c>
    </row>
    <row r="1604" spans="2:19" s="47" customFormat="1" ht="30" customHeight="1">
      <c r="B1604" s="69" t="s">
        <v>137</v>
      </c>
      <c r="C1604" s="70" t="s">
        <v>110</v>
      </c>
      <c r="D1604" s="70" t="s">
        <v>111</v>
      </c>
      <c r="E1604" s="83" t="s">
        <v>176</v>
      </c>
      <c r="F1604" s="51"/>
      <c r="G1604" s="157" t="e">
        <f t="shared" ref="G1604:S1604" si="487">G1494*G1549</f>
        <v>#REF!</v>
      </c>
      <c r="H1604" s="157" t="e">
        <f t="shared" si="487"/>
        <v>#REF!</v>
      </c>
      <c r="I1604" s="157" t="e">
        <f t="shared" si="487"/>
        <v>#REF!</v>
      </c>
      <c r="J1604" s="157" t="e">
        <f t="shared" si="487"/>
        <v>#REF!</v>
      </c>
      <c r="K1604" s="157" t="e">
        <f t="shared" si="487"/>
        <v>#REF!</v>
      </c>
      <c r="L1604" s="157" t="e">
        <f t="shared" si="487"/>
        <v>#REF!</v>
      </c>
      <c r="M1604" s="157" t="e">
        <f t="shared" si="487"/>
        <v>#REF!</v>
      </c>
      <c r="N1604" s="157" t="e">
        <f t="shared" si="487"/>
        <v>#REF!</v>
      </c>
      <c r="O1604" s="157" t="e">
        <f t="shared" si="487"/>
        <v>#REF!</v>
      </c>
      <c r="P1604" s="157" t="e">
        <f t="shared" si="487"/>
        <v>#REF!</v>
      </c>
      <c r="Q1604" s="157" t="e">
        <f t="shared" si="487"/>
        <v>#REF!</v>
      </c>
      <c r="R1604" s="157" t="e">
        <f t="shared" si="487"/>
        <v>#REF!</v>
      </c>
      <c r="S1604" s="157" t="e">
        <f t="shared" si="487"/>
        <v>#REF!</v>
      </c>
    </row>
    <row r="1605" spans="2:19" s="47" customFormat="1" ht="30" customHeight="1">
      <c r="B1605" s="69" t="s">
        <v>138</v>
      </c>
      <c r="C1605" s="70" t="s">
        <v>115</v>
      </c>
      <c r="D1605" s="70" t="s">
        <v>112</v>
      </c>
      <c r="E1605" s="83" t="s">
        <v>179</v>
      </c>
      <c r="F1605" s="51"/>
      <c r="G1605" s="157" t="e">
        <f t="shared" ref="G1605:S1605" si="488">G1495*G1550</f>
        <v>#REF!</v>
      </c>
      <c r="H1605" s="157" t="e">
        <f t="shared" si="488"/>
        <v>#REF!</v>
      </c>
      <c r="I1605" s="157" t="e">
        <f t="shared" si="488"/>
        <v>#REF!</v>
      </c>
      <c r="J1605" s="157" t="e">
        <f t="shared" si="488"/>
        <v>#REF!</v>
      </c>
      <c r="K1605" s="157" t="e">
        <f t="shared" si="488"/>
        <v>#REF!</v>
      </c>
      <c r="L1605" s="157" t="e">
        <f t="shared" si="488"/>
        <v>#REF!</v>
      </c>
      <c r="M1605" s="157" t="e">
        <f t="shared" si="488"/>
        <v>#REF!</v>
      </c>
      <c r="N1605" s="157" t="e">
        <f t="shared" si="488"/>
        <v>#REF!</v>
      </c>
      <c r="O1605" s="157" t="e">
        <f t="shared" si="488"/>
        <v>#REF!</v>
      </c>
      <c r="P1605" s="157" t="e">
        <f t="shared" si="488"/>
        <v>#REF!</v>
      </c>
      <c r="Q1605" s="157" t="e">
        <f t="shared" si="488"/>
        <v>#REF!</v>
      </c>
      <c r="R1605" s="157" t="e">
        <f t="shared" si="488"/>
        <v>#REF!</v>
      </c>
      <c r="S1605" s="157" t="e">
        <f t="shared" si="488"/>
        <v>#REF!</v>
      </c>
    </row>
    <row r="1606" spans="2:19" s="47" customFormat="1" ht="30" customHeight="1">
      <c r="B1606" s="69" t="s">
        <v>139</v>
      </c>
      <c r="C1606" s="70" t="s">
        <v>115</v>
      </c>
      <c r="D1606" s="70" t="s">
        <v>112</v>
      </c>
      <c r="E1606" s="83" t="s">
        <v>179</v>
      </c>
      <c r="F1606" s="51"/>
      <c r="G1606" s="157" t="e">
        <f t="shared" ref="G1606:S1606" si="489">G1496*G1551</f>
        <v>#REF!</v>
      </c>
      <c r="H1606" s="157" t="e">
        <f t="shared" si="489"/>
        <v>#REF!</v>
      </c>
      <c r="I1606" s="157" t="e">
        <f t="shared" si="489"/>
        <v>#REF!</v>
      </c>
      <c r="J1606" s="157" t="e">
        <f t="shared" si="489"/>
        <v>#REF!</v>
      </c>
      <c r="K1606" s="157" t="e">
        <f t="shared" si="489"/>
        <v>#REF!</v>
      </c>
      <c r="L1606" s="157" t="e">
        <f t="shared" si="489"/>
        <v>#REF!</v>
      </c>
      <c r="M1606" s="157" t="e">
        <f t="shared" si="489"/>
        <v>#REF!</v>
      </c>
      <c r="N1606" s="157" t="e">
        <f t="shared" si="489"/>
        <v>#REF!</v>
      </c>
      <c r="O1606" s="157" t="e">
        <f t="shared" si="489"/>
        <v>#REF!</v>
      </c>
      <c r="P1606" s="157" t="e">
        <f t="shared" si="489"/>
        <v>#REF!</v>
      </c>
      <c r="Q1606" s="157" t="e">
        <f t="shared" si="489"/>
        <v>#REF!</v>
      </c>
      <c r="R1606" s="157" t="e">
        <f t="shared" si="489"/>
        <v>#REF!</v>
      </c>
      <c r="S1606" s="157" t="e">
        <f t="shared" si="489"/>
        <v>#REF!</v>
      </c>
    </row>
    <row r="1607" spans="2:19" s="47" customFormat="1" ht="30" customHeight="1">
      <c r="B1607" s="69" t="s">
        <v>140</v>
      </c>
      <c r="C1607" s="70" t="s">
        <v>115</v>
      </c>
      <c r="D1607" s="70" t="s">
        <v>112</v>
      </c>
      <c r="E1607" s="83" t="s">
        <v>180</v>
      </c>
      <c r="F1607" s="51"/>
      <c r="G1607" s="157" t="e">
        <f t="shared" ref="G1607:S1607" si="490">G1497*G1552</f>
        <v>#REF!</v>
      </c>
      <c r="H1607" s="157" t="e">
        <f t="shared" si="490"/>
        <v>#REF!</v>
      </c>
      <c r="I1607" s="157" t="e">
        <f t="shared" si="490"/>
        <v>#REF!</v>
      </c>
      <c r="J1607" s="157" t="e">
        <f t="shared" si="490"/>
        <v>#REF!</v>
      </c>
      <c r="K1607" s="157" t="e">
        <f t="shared" si="490"/>
        <v>#REF!</v>
      </c>
      <c r="L1607" s="157" t="e">
        <f t="shared" si="490"/>
        <v>#REF!</v>
      </c>
      <c r="M1607" s="157" t="e">
        <f t="shared" si="490"/>
        <v>#REF!</v>
      </c>
      <c r="N1607" s="157" t="e">
        <f t="shared" si="490"/>
        <v>#REF!</v>
      </c>
      <c r="O1607" s="157" t="e">
        <f t="shared" si="490"/>
        <v>#REF!</v>
      </c>
      <c r="P1607" s="157" t="e">
        <f t="shared" si="490"/>
        <v>#REF!</v>
      </c>
      <c r="Q1607" s="157" t="e">
        <f t="shared" si="490"/>
        <v>#REF!</v>
      </c>
      <c r="R1607" s="157" t="e">
        <f t="shared" si="490"/>
        <v>#REF!</v>
      </c>
      <c r="S1607" s="157" t="e">
        <f t="shared" si="490"/>
        <v>#REF!</v>
      </c>
    </row>
    <row r="1608" spans="2:19" s="47" customFormat="1" ht="30" customHeight="1">
      <c r="B1608" s="69" t="s">
        <v>141</v>
      </c>
      <c r="C1608" s="70" t="s">
        <v>115</v>
      </c>
      <c r="D1608" s="70" t="s">
        <v>112</v>
      </c>
      <c r="E1608" s="83" t="s">
        <v>180</v>
      </c>
      <c r="F1608" s="51"/>
      <c r="G1608" s="157" t="e">
        <f t="shared" ref="G1608:S1608" si="491">G1498*G1553</f>
        <v>#REF!</v>
      </c>
      <c r="H1608" s="157" t="e">
        <f t="shared" si="491"/>
        <v>#REF!</v>
      </c>
      <c r="I1608" s="157" t="e">
        <f t="shared" si="491"/>
        <v>#REF!</v>
      </c>
      <c r="J1608" s="157" t="e">
        <f t="shared" si="491"/>
        <v>#REF!</v>
      </c>
      <c r="K1608" s="157" t="e">
        <f t="shared" si="491"/>
        <v>#REF!</v>
      </c>
      <c r="L1608" s="157" t="e">
        <f t="shared" si="491"/>
        <v>#REF!</v>
      </c>
      <c r="M1608" s="157" t="e">
        <f t="shared" si="491"/>
        <v>#REF!</v>
      </c>
      <c r="N1608" s="157" t="e">
        <f t="shared" si="491"/>
        <v>#REF!</v>
      </c>
      <c r="O1608" s="157" t="e">
        <f t="shared" si="491"/>
        <v>#REF!</v>
      </c>
      <c r="P1608" s="157" t="e">
        <f t="shared" si="491"/>
        <v>#REF!</v>
      </c>
      <c r="Q1608" s="157" t="e">
        <f t="shared" si="491"/>
        <v>#REF!</v>
      </c>
      <c r="R1608" s="157" t="e">
        <f t="shared" si="491"/>
        <v>#REF!</v>
      </c>
      <c r="S1608" s="157" t="e">
        <f t="shared" si="491"/>
        <v>#REF!</v>
      </c>
    </row>
    <row r="1609" spans="2:19" s="47" customFormat="1" ht="30" customHeight="1">
      <c r="B1609" s="69" t="s">
        <v>142</v>
      </c>
      <c r="C1609" s="70" t="s">
        <v>115</v>
      </c>
      <c r="D1609" s="70" t="s">
        <v>112</v>
      </c>
      <c r="E1609" s="83" t="s">
        <v>186</v>
      </c>
      <c r="F1609" s="51"/>
      <c r="G1609" s="157" t="e">
        <f t="shared" ref="G1609:S1609" si="492">G1499*G1554</f>
        <v>#REF!</v>
      </c>
      <c r="H1609" s="157" t="e">
        <f t="shared" si="492"/>
        <v>#REF!</v>
      </c>
      <c r="I1609" s="157" t="e">
        <f t="shared" si="492"/>
        <v>#REF!</v>
      </c>
      <c r="J1609" s="157" t="e">
        <f t="shared" si="492"/>
        <v>#REF!</v>
      </c>
      <c r="K1609" s="157" t="e">
        <f t="shared" si="492"/>
        <v>#REF!</v>
      </c>
      <c r="L1609" s="157" t="e">
        <f t="shared" si="492"/>
        <v>#REF!</v>
      </c>
      <c r="M1609" s="157" t="e">
        <f t="shared" si="492"/>
        <v>#REF!</v>
      </c>
      <c r="N1609" s="157" t="e">
        <f t="shared" si="492"/>
        <v>#REF!</v>
      </c>
      <c r="O1609" s="157" t="e">
        <f t="shared" si="492"/>
        <v>#REF!</v>
      </c>
      <c r="P1609" s="157" t="e">
        <f t="shared" si="492"/>
        <v>#REF!</v>
      </c>
      <c r="Q1609" s="157" t="e">
        <f t="shared" si="492"/>
        <v>#REF!</v>
      </c>
      <c r="R1609" s="157" t="e">
        <f t="shared" si="492"/>
        <v>#REF!</v>
      </c>
      <c r="S1609" s="157" t="e">
        <f t="shared" si="492"/>
        <v>#REF!</v>
      </c>
    </row>
    <row r="1610" spans="2:19" s="47" customFormat="1" ht="30" customHeight="1">
      <c r="B1610" s="69" t="s">
        <v>143</v>
      </c>
      <c r="C1610" s="70" t="s">
        <v>113</v>
      </c>
      <c r="D1610" s="70" t="s">
        <v>113</v>
      </c>
      <c r="E1610" s="83" t="s">
        <v>182</v>
      </c>
      <c r="F1610" s="51"/>
      <c r="G1610" s="157" t="e">
        <f t="shared" ref="G1610:S1610" si="493">G1500*G1555</f>
        <v>#REF!</v>
      </c>
      <c r="H1610" s="157" t="e">
        <f t="shared" si="493"/>
        <v>#REF!</v>
      </c>
      <c r="I1610" s="157" t="e">
        <f t="shared" si="493"/>
        <v>#REF!</v>
      </c>
      <c r="J1610" s="157" t="e">
        <f t="shared" si="493"/>
        <v>#REF!</v>
      </c>
      <c r="K1610" s="157" t="e">
        <f t="shared" si="493"/>
        <v>#REF!</v>
      </c>
      <c r="L1610" s="157" t="e">
        <f t="shared" si="493"/>
        <v>#REF!</v>
      </c>
      <c r="M1610" s="157" t="e">
        <f t="shared" si="493"/>
        <v>#REF!</v>
      </c>
      <c r="N1610" s="157" t="e">
        <f t="shared" si="493"/>
        <v>#REF!</v>
      </c>
      <c r="O1610" s="157" t="e">
        <f t="shared" si="493"/>
        <v>#REF!</v>
      </c>
      <c r="P1610" s="157" t="e">
        <f t="shared" si="493"/>
        <v>#REF!</v>
      </c>
      <c r="Q1610" s="157" t="e">
        <f t="shared" si="493"/>
        <v>#REF!</v>
      </c>
      <c r="R1610" s="157" t="e">
        <f t="shared" si="493"/>
        <v>#REF!</v>
      </c>
      <c r="S1610" s="157" t="e">
        <f t="shared" si="493"/>
        <v>#REF!</v>
      </c>
    </row>
    <row r="1611" spans="2:19" s="47" customFormat="1" ht="30" customHeight="1">
      <c r="B1611" s="69" t="s">
        <v>144</v>
      </c>
      <c r="C1611" s="70" t="s">
        <v>113</v>
      </c>
      <c r="D1611" s="70" t="s">
        <v>113</v>
      </c>
      <c r="E1611" s="83" t="s">
        <v>181</v>
      </c>
      <c r="F1611" s="51"/>
      <c r="G1611" s="157" t="e">
        <f t="shared" ref="G1611:S1611" si="494">G1501*G1556</f>
        <v>#REF!</v>
      </c>
      <c r="H1611" s="157" t="e">
        <f t="shared" si="494"/>
        <v>#REF!</v>
      </c>
      <c r="I1611" s="157" t="e">
        <f t="shared" si="494"/>
        <v>#REF!</v>
      </c>
      <c r="J1611" s="157" t="e">
        <f t="shared" si="494"/>
        <v>#REF!</v>
      </c>
      <c r="K1611" s="157" t="e">
        <f t="shared" si="494"/>
        <v>#REF!</v>
      </c>
      <c r="L1611" s="157" t="e">
        <f t="shared" si="494"/>
        <v>#REF!</v>
      </c>
      <c r="M1611" s="157" t="e">
        <f t="shared" si="494"/>
        <v>#REF!</v>
      </c>
      <c r="N1611" s="157" t="e">
        <f t="shared" si="494"/>
        <v>#REF!</v>
      </c>
      <c r="O1611" s="157" t="e">
        <f t="shared" si="494"/>
        <v>#REF!</v>
      </c>
      <c r="P1611" s="157" t="e">
        <f t="shared" si="494"/>
        <v>#REF!</v>
      </c>
      <c r="Q1611" s="157" t="e">
        <f t="shared" si="494"/>
        <v>#REF!</v>
      </c>
      <c r="R1611" s="157" t="e">
        <f t="shared" si="494"/>
        <v>#REF!</v>
      </c>
      <c r="S1611" s="157" t="e">
        <f t="shared" si="494"/>
        <v>#REF!</v>
      </c>
    </row>
    <row r="1612" spans="2:19" s="47" customFormat="1" ht="30" customHeight="1">
      <c r="B1612" s="69" t="s">
        <v>145</v>
      </c>
      <c r="C1612" s="70" t="s">
        <v>113</v>
      </c>
      <c r="D1612" s="70" t="s">
        <v>113</v>
      </c>
      <c r="E1612" s="83" t="s">
        <v>182</v>
      </c>
      <c r="F1612" s="51"/>
      <c r="G1612" s="157" t="e">
        <f t="shared" ref="G1612:S1612" si="495">G1502*G1557</f>
        <v>#REF!</v>
      </c>
      <c r="H1612" s="157" t="e">
        <f t="shared" si="495"/>
        <v>#REF!</v>
      </c>
      <c r="I1612" s="157" t="e">
        <f t="shared" si="495"/>
        <v>#REF!</v>
      </c>
      <c r="J1612" s="157" t="e">
        <f t="shared" si="495"/>
        <v>#REF!</v>
      </c>
      <c r="K1612" s="157" t="e">
        <f t="shared" si="495"/>
        <v>#REF!</v>
      </c>
      <c r="L1612" s="157" t="e">
        <f t="shared" si="495"/>
        <v>#REF!</v>
      </c>
      <c r="M1612" s="157" t="e">
        <f t="shared" si="495"/>
        <v>#REF!</v>
      </c>
      <c r="N1612" s="157" t="e">
        <f>N1502*N1557</f>
        <v>#REF!</v>
      </c>
      <c r="O1612" s="157" t="e">
        <f t="shared" si="495"/>
        <v>#REF!</v>
      </c>
      <c r="P1612" s="157" t="e">
        <f t="shared" si="495"/>
        <v>#REF!</v>
      </c>
      <c r="Q1612" s="157" t="e">
        <f t="shared" si="495"/>
        <v>#REF!</v>
      </c>
      <c r="R1612" s="157" t="e">
        <f t="shared" si="495"/>
        <v>#REF!</v>
      </c>
      <c r="S1612" s="157" t="e">
        <f t="shared" si="495"/>
        <v>#REF!</v>
      </c>
    </row>
    <row r="1613" spans="2:19" s="47" customFormat="1" ht="30" customHeight="1">
      <c r="B1613" s="69" t="s">
        <v>146</v>
      </c>
      <c r="C1613" s="70" t="s">
        <v>113</v>
      </c>
      <c r="D1613" s="70" t="s">
        <v>113</v>
      </c>
      <c r="E1613" s="83" t="s">
        <v>182</v>
      </c>
      <c r="F1613" s="51"/>
      <c r="G1613" s="157" t="e">
        <f t="shared" ref="G1613:S1613" si="496">G1503*G1558</f>
        <v>#REF!</v>
      </c>
      <c r="H1613" s="157" t="e">
        <f t="shared" si="496"/>
        <v>#REF!</v>
      </c>
      <c r="I1613" s="157" t="e">
        <f t="shared" si="496"/>
        <v>#REF!</v>
      </c>
      <c r="J1613" s="157" t="e">
        <f t="shared" si="496"/>
        <v>#REF!</v>
      </c>
      <c r="K1613" s="157" t="e">
        <f t="shared" si="496"/>
        <v>#REF!</v>
      </c>
      <c r="L1613" s="157" t="e">
        <f t="shared" si="496"/>
        <v>#REF!</v>
      </c>
      <c r="M1613" s="157" t="e">
        <f t="shared" si="496"/>
        <v>#REF!</v>
      </c>
      <c r="N1613" s="157" t="e">
        <f t="shared" si="496"/>
        <v>#REF!</v>
      </c>
      <c r="O1613" s="157" t="e">
        <f t="shared" si="496"/>
        <v>#REF!</v>
      </c>
      <c r="P1613" s="157" t="e">
        <f t="shared" si="496"/>
        <v>#REF!</v>
      </c>
      <c r="Q1613" s="157" t="e">
        <f t="shared" si="496"/>
        <v>#REF!</v>
      </c>
      <c r="R1613" s="157" t="e">
        <f t="shared" si="496"/>
        <v>#REF!</v>
      </c>
      <c r="S1613" s="157" t="e">
        <f t="shared" si="496"/>
        <v>#REF!</v>
      </c>
    </row>
    <row r="1614" spans="2:19" s="47" customFormat="1" ht="30" customHeight="1">
      <c r="B1614" s="69" t="s">
        <v>147</v>
      </c>
      <c r="C1614" s="70" t="s">
        <v>113</v>
      </c>
      <c r="D1614" s="70" t="s">
        <v>113</v>
      </c>
      <c r="E1614" s="83" t="s">
        <v>181</v>
      </c>
      <c r="F1614" s="51"/>
      <c r="G1614" s="157" t="e">
        <f t="shared" ref="G1614:S1614" si="497">G1504*G1559</f>
        <v>#REF!</v>
      </c>
      <c r="H1614" s="157" t="e">
        <f t="shared" si="497"/>
        <v>#REF!</v>
      </c>
      <c r="I1614" s="157" t="e">
        <f t="shared" si="497"/>
        <v>#REF!</v>
      </c>
      <c r="J1614" s="157" t="e">
        <f t="shared" si="497"/>
        <v>#REF!</v>
      </c>
      <c r="K1614" s="157" t="e">
        <f t="shared" si="497"/>
        <v>#REF!</v>
      </c>
      <c r="L1614" s="157" t="e">
        <f t="shared" si="497"/>
        <v>#REF!</v>
      </c>
      <c r="M1614" s="157" t="e">
        <f t="shared" si="497"/>
        <v>#REF!</v>
      </c>
      <c r="N1614" s="157" t="e">
        <f t="shared" si="497"/>
        <v>#REF!</v>
      </c>
      <c r="O1614" s="157" t="e">
        <f t="shared" si="497"/>
        <v>#REF!</v>
      </c>
      <c r="P1614" s="157" t="e">
        <f t="shared" si="497"/>
        <v>#REF!</v>
      </c>
      <c r="Q1614" s="157" t="e">
        <f t="shared" si="497"/>
        <v>#REF!</v>
      </c>
      <c r="R1614" s="157" t="e">
        <f t="shared" si="497"/>
        <v>#REF!</v>
      </c>
      <c r="S1614" s="157" t="e">
        <f t="shared" si="497"/>
        <v>#REF!</v>
      </c>
    </row>
    <row r="1615" spans="2:19" s="47" customFormat="1" ht="30" customHeight="1">
      <c r="B1615" s="69" t="s">
        <v>148</v>
      </c>
      <c r="C1615" s="70" t="s">
        <v>113</v>
      </c>
      <c r="D1615" s="70" t="s">
        <v>113</v>
      </c>
      <c r="E1615" s="83" t="s">
        <v>182</v>
      </c>
      <c r="F1615" s="51"/>
      <c r="G1615" s="157" t="e">
        <f t="shared" ref="G1615:S1615" si="498">G1505*G1560</f>
        <v>#REF!</v>
      </c>
      <c r="H1615" s="157" t="e">
        <f t="shared" si="498"/>
        <v>#REF!</v>
      </c>
      <c r="I1615" s="157" t="e">
        <f t="shared" si="498"/>
        <v>#REF!</v>
      </c>
      <c r="J1615" s="157" t="e">
        <f t="shared" si="498"/>
        <v>#REF!</v>
      </c>
      <c r="K1615" s="157" t="e">
        <f t="shared" si="498"/>
        <v>#REF!</v>
      </c>
      <c r="L1615" s="157" t="e">
        <f t="shared" si="498"/>
        <v>#REF!</v>
      </c>
      <c r="M1615" s="157" t="e">
        <f t="shared" si="498"/>
        <v>#REF!</v>
      </c>
      <c r="N1615" s="157" t="e">
        <f t="shared" si="498"/>
        <v>#REF!</v>
      </c>
      <c r="O1615" s="157" t="e">
        <f t="shared" si="498"/>
        <v>#REF!</v>
      </c>
      <c r="P1615" s="157" t="e">
        <f t="shared" si="498"/>
        <v>#REF!</v>
      </c>
      <c r="Q1615" s="157" t="e">
        <f t="shared" si="498"/>
        <v>#REF!</v>
      </c>
      <c r="R1615" s="157" t="e">
        <f t="shared" si="498"/>
        <v>#REF!</v>
      </c>
      <c r="S1615" s="157" t="e">
        <f t="shared" si="498"/>
        <v>#REF!</v>
      </c>
    </row>
    <row r="1616" spans="2:19" s="47" customFormat="1" ht="30" customHeight="1">
      <c r="B1616" s="69" t="s">
        <v>149</v>
      </c>
      <c r="C1616" s="70" t="s">
        <v>113</v>
      </c>
      <c r="D1616" s="70" t="s">
        <v>113</v>
      </c>
      <c r="E1616" s="83" t="s">
        <v>182</v>
      </c>
      <c r="F1616" s="51"/>
      <c r="G1616" s="157" t="e">
        <f t="shared" ref="G1616:S1616" si="499">G1506*G1561</f>
        <v>#REF!</v>
      </c>
      <c r="H1616" s="157" t="e">
        <f t="shared" si="499"/>
        <v>#REF!</v>
      </c>
      <c r="I1616" s="157" t="e">
        <f t="shared" si="499"/>
        <v>#REF!</v>
      </c>
      <c r="J1616" s="157" t="e">
        <f t="shared" si="499"/>
        <v>#REF!</v>
      </c>
      <c r="K1616" s="157" t="e">
        <f t="shared" si="499"/>
        <v>#REF!</v>
      </c>
      <c r="L1616" s="157" t="e">
        <f t="shared" si="499"/>
        <v>#REF!</v>
      </c>
      <c r="M1616" s="157" t="e">
        <f t="shared" si="499"/>
        <v>#REF!</v>
      </c>
      <c r="N1616" s="157" t="e">
        <f t="shared" si="499"/>
        <v>#REF!</v>
      </c>
      <c r="O1616" s="157" t="e">
        <f t="shared" si="499"/>
        <v>#REF!</v>
      </c>
      <c r="P1616" s="157" t="e">
        <f t="shared" si="499"/>
        <v>#REF!</v>
      </c>
      <c r="Q1616" s="157" t="e">
        <f t="shared" si="499"/>
        <v>#REF!</v>
      </c>
      <c r="R1616" s="157" t="e">
        <f t="shared" si="499"/>
        <v>#REF!</v>
      </c>
      <c r="S1616" s="157" t="e">
        <f t="shared" si="499"/>
        <v>#REF!</v>
      </c>
    </row>
    <row r="1617" spans="2:19" s="47" customFormat="1" ht="30" customHeight="1">
      <c r="B1617" s="69" t="s">
        <v>150</v>
      </c>
      <c r="C1617" s="70" t="s">
        <v>113</v>
      </c>
      <c r="D1617" s="70" t="s">
        <v>113</v>
      </c>
      <c r="E1617" s="83" t="s">
        <v>182</v>
      </c>
      <c r="F1617" s="51"/>
      <c r="G1617" s="157" t="e">
        <f t="shared" ref="G1617:S1617" si="500">G1507*G1562</f>
        <v>#REF!</v>
      </c>
      <c r="H1617" s="157" t="e">
        <f t="shared" si="500"/>
        <v>#REF!</v>
      </c>
      <c r="I1617" s="157" t="e">
        <f t="shared" si="500"/>
        <v>#REF!</v>
      </c>
      <c r="J1617" s="157" t="e">
        <f t="shared" si="500"/>
        <v>#REF!</v>
      </c>
      <c r="K1617" s="157" t="e">
        <f t="shared" si="500"/>
        <v>#REF!</v>
      </c>
      <c r="L1617" s="157" t="e">
        <f t="shared" si="500"/>
        <v>#REF!</v>
      </c>
      <c r="M1617" s="157" t="e">
        <f t="shared" si="500"/>
        <v>#REF!</v>
      </c>
      <c r="N1617" s="157" t="e">
        <f t="shared" si="500"/>
        <v>#REF!</v>
      </c>
      <c r="O1617" s="157" t="e">
        <f t="shared" si="500"/>
        <v>#REF!</v>
      </c>
      <c r="P1617" s="157" t="e">
        <f t="shared" si="500"/>
        <v>#REF!</v>
      </c>
      <c r="Q1617" s="157" t="e">
        <f t="shared" si="500"/>
        <v>#REF!</v>
      </c>
      <c r="R1617" s="157" t="e">
        <f t="shared" si="500"/>
        <v>#REF!</v>
      </c>
      <c r="S1617" s="157" t="e">
        <f t="shared" si="500"/>
        <v>#REF!</v>
      </c>
    </row>
    <row r="1618" spans="2:19" s="47" customFormat="1" ht="30" customHeight="1">
      <c r="B1618" s="69" t="s">
        <v>151</v>
      </c>
      <c r="C1618" s="70" t="s">
        <v>113</v>
      </c>
      <c r="D1618" s="70" t="s">
        <v>113</v>
      </c>
      <c r="E1618" s="83" t="s">
        <v>181</v>
      </c>
      <c r="F1618" s="51"/>
      <c r="G1618" s="157" t="e">
        <f t="shared" ref="G1618:S1618" si="501">G1508*G1563</f>
        <v>#REF!</v>
      </c>
      <c r="H1618" s="157" t="e">
        <f t="shared" si="501"/>
        <v>#REF!</v>
      </c>
      <c r="I1618" s="157" t="e">
        <f t="shared" si="501"/>
        <v>#REF!</v>
      </c>
      <c r="J1618" s="157" t="e">
        <f t="shared" si="501"/>
        <v>#REF!</v>
      </c>
      <c r="K1618" s="157" t="e">
        <f t="shared" si="501"/>
        <v>#REF!</v>
      </c>
      <c r="L1618" s="157" t="e">
        <f t="shared" si="501"/>
        <v>#REF!</v>
      </c>
      <c r="M1618" s="157" t="e">
        <f t="shared" si="501"/>
        <v>#REF!</v>
      </c>
      <c r="N1618" s="157" t="e">
        <f t="shared" si="501"/>
        <v>#REF!</v>
      </c>
      <c r="O1618" s="157" t="e">
        <f t="shared" si="501"/>
        <v>#REF!</v>
      </c>
      <c r="P1618" s="157" t="e">
        <f t="shared" si="501"/>
        <v>#REF!</v>
      </c>
      <c r="Q1618" s="157" t="e">
        <f t="shared" si="501"/>
        <v>#REF!</v>
      </c>
      <c r="R1618" s="157" t="e">
        <f t="shared" si="501"/>
        <v>#REF!</v>
      </c>
      <c r="S1618" s="157" t="e">
        <f t="shared" si="501"/>
        <v>#REF!</v>
      </c>
    </row>
    <row r="1619" spans="2:19" s="47" customFormat="1" ht="30" customHeight="1">
      <c r="B1619" s="69" t="s">
        <v>152</v>
      </c>
      <c r="C1619" s="70" t="s">
        <v>113</v>
      </c>
      <c r="D1619" s="70" t="s">
        <v>113</v>
      </c>
      <c r="E1619" s="83" t="s">
        <v>182</v>
      </c>
      <c r="F1619" s="51"/>
      <c r="G1619" s="157" t="e">
        <f t="shared" ref="G1619:S1619" si="502">G1509*G1564</f>
        <v>#REF!</v>
      </c>
      <c r="H1619" s="157" t="e">
        <f t="shared" si="502"/>
        <v>#REF!</v>
      </c>
      <c r="I1619" s="157" t="e">
        <f t="shared" si="502"/>
        <v>#REF!</v>
      </c>
      <c r="J1619" s="157" t="e">
        <f t="shared" si="502"/>
        <v>#REF!</v>
      </c>
      <c r="K1619" s="157" t="e">
        <f t="shared" si="502"/>
        <v>#REF!</v>
      </c>
      <c r="L1619" s="157" t="e">
        <f t="shared" si="502"/>
        <v>#REF!</v>
      </c>
      <c r="M1619" s="157" t="e">
        <f t="shared" si="502"/>
        <v>#REF!</v>
      </c>
      <c r="N1619" s="157" t="e">
        <f t="shared" si="502"/>
        <v>#REF!</v>
      </c>
      <c r="O1619" s="157" t="e">
        <f t="shared" si="502"/>
        <v>#REF!</v>
      </c>
      <c r="P1619" s="157" t="e">
        <f t="shared" si="502"/>
        <v>#REF!</v>
      </c>
      <c r="Q1619" s="157" t="e">
        <f t="shared" si="502"/>
        <v>#REF!</v>
      </c>
      <c r="R1619" s="157" t="e">
        <f t="shared" si="502"/>
        <v>#REF!</v>
      </c>
      <c r="S1619" s="157" t="e">
        <f t="shared" si="502"/>
        <v>#REF!</v>
      </c>
    </row>
    <row r="1620" spans="2:19" s="47" customFormat="1" ht="30" customHeight="1">
      <c r="B1620" s="69" t="s">
        <v>153</v>
      </c>
      <c r="C1620" s="70" t="s">
        <v>113</v>
      </c>
      <c r="D1620" s="70" t="s">
        <v>113</v>
      </c>
      <c r="E1620" s="83" t="s">
        <v>182</v>
      </c>
      <c r="F1620" s="51"/>
      <c r="G1620" s="157" t="e">
        <f t="shared" ref="G1620:S1620" si="503">G1510*G1565</f>
        <v>#REF!</v>
      </c>
      <c r="H1620" s="157" t="e">
        <f t="shared" si="503"/>
        <v>#REF!</v>
      </c>
      <c r="I1620" s="157" t="e">
        <f t="shared" si="503"/>
        <v>#REF!</v>
      </c>
      <c r="J1620" s="157" t="e">
        <f t="shared" si="503"/>
        <v>#REF!</v>
      </c>
      <c r="K1620" s="157" t="e">
        <f t="shared" si="503"/>
        <v>#REF!</v>
      </c>
      <c r="L1620" s="157" t="e">
        <f t="shared" si="503"/>
        <v>#REF!</v>
      </c>
      <c r="M1620" s="157" t="e">
        <f t="shared" si="503"/>
        <v>#REF!</v>
      </c>
      <c r="N1620" s="157" t="e">
        <f t="shared" si="503"/>
        <v>#REF!</v>
      </c>
      <c r="O1620" s="157" t="e">
        <f t="shared" si="503"/>
        <v>#REF!</v>
      </c>
      <c r="P1620" s="157" t="e">
        <f t="shared" si="503"/>
        <v>#REF!</v>
      </c>
      <c r="Q1620" s="157" t="e">
        <f t="shared" si="503"/>
        <v>#REF!</v>
      </c>
      <c r="R1620" s="157" t="e">
        <f t="shared" si="503"/>
        <v>#REF!</v>
      </c>
      <c r="S1620" s="157" t="e">
        <f t="shared" si="503"/>
        <v>#REF!</v>
      </c>
    </row>
    <row r="1621" spans="2:19" s="47" customFormat="1" ht="30" customHeight="1">
      <c r="B1621" s="69" t="s">
        <v>125</v>
      </c>
      <c r="C1621" s="70" t="s">
        <v>114</v>
      </c>
      <c r="D1621" s="70" t="s">
        <v>114</v>
      </c>
      <c r="E1621" s="83" t="s">
        <v>184</v>
      </c>
      <c r="F1621" s="51"/>
      <c r="G1621" s="157" t="e">
        <f t="shared" ref="G1621:S1621" si="504">G1511*G1566</f>
        <v>#REF!</v>
      </c>
      <c r="H1621" s="157" t="e">
        <f t="shared" si="504"/>
        <v>#REF!</v>
      </c>
      <c r="I1621" s="157" t="e">
        <f t="shared" si="504"/>
        <v>#REF!</v>
      </c>
      <c r="J1621" s="157" t="e">
        <f t="shared" si="504"/>
        <v>#REF!</v>
      </c>
      <c r="K1621" s="157" t="e">
        <f t="shared" si="504"/>
        <v>#REF!</v>
      </c>
      <c r="L1621" s="157" t="e">
        <f t="shared" si="504"/>
        <v>#REF!</v>
      </c>
      <c r="M1621" s="157" t="e">
        <f t="shared" si="504"/>
        <v>#REF!</v>
      </c>
      <c r="N1621" s="157" t="e">
        <f t="shared" si="504"/>
        <v>#REF!</v>
      </c>
      <c r="O1621" s="157" t="e">
        <f t="shared" si="504"/>
        <v>#REF!</v>
      </c>
      <c r="P1621" s="157" t="e">
        <f t="shared" si="504"/>
        <v>#REF!</v>
      </c>
      <c r="Q1621" s="157" t="e">
        <f t="shared" si="504"/>
        <v>#REF!</v>
      </c>
      <c r="R1621" s="157" t="e">
        <f t="shared" si="504"/>
        <v>#REF!</v>
      </c>
      <c r="S1621" s="157" t="e">
        <f t="shared" si="504"/>
        <v>#REF!</v>
      </c>
    </row>
    <row r="1622" spans="2:19" s="47" customFormat="1" ht="30" customHeight="1">
      <c r="B1622" s="69" t="s">
        <v>154</v>
      </c>
      <c r="C1622" s="70" t="s">
        <v>114</v>
      </c>
      <c r="D1622" s="70" t="s">
        <v>114</v>
      </c>
      <c r="E1622" s="83" t="s">
        <v>183</v>
      </c>
      <c r="F1622" s="51"/>
      <c r="G1622" s="157" t="e">
        <f t="shared" ref="G1622:S1622" si="505">G1512*G1567</f>
        <v>#REF!</v>
      </c>
      <c r="H1622" s="157" t="e">
        <f t="shared" si="505"/>
        <v>#REF!</v>
      </c>
      <c r="I1622" s="157" t="e">
        <f t="shared" si="505"/>
        <v>#REF!</v>
      </c>
      <c r="J1622" s="157" t="e">
        <f t="shared" si="505"/>
        <v>#REF!</v>
      </c>
      <c r="K1622" s="157" t="e">
        <f t="shared" si="505"/>
        <v>#REF!</v>
      </c>
      <c r="L1622" s="157" t="e">
        <f t="shared" si="505"/>
        <v>#REF!</v>
      </c>
      <c r="M1622" s="157" t="e">
        <f t="shared" si="505"/>
        <v>#REF!</v>
      </c>
      <c r="N1622" s="157" t="e">
        <f t="shared" si="505"/>
        <v>#REF!</v>
      </c>
      <c r="O1622" s="157" t="e">
        <f t="shared" si="505"/>
        <v>#REF!</v>
      </c>
      <c r="P1622" s="157" t="e">
        <f t="shared" si="505"/>
        <v>#REF!</v>
      </c>
      <c r="Q1622" s="157" t="e">
        <f t="shared" si="505"/>
        <v>#REF!</v>
      </c>
      <c r="R1622" s="157" t="e">
        <f t="shared" si="505"/>
        <v>#REF!</v>
      </c>
      <c r="S1622" s="157" t="e">
        <f t="shared" si="505"/>
        <v>#REF!</v>
      </c>
    </row>
    <row r="1623" spans="2:19" s="47" customFormat="1" ht="30" customHeight="1">
      <c r="B1623" s="69" t="s">
        <v>143</v>
      </c>
      <c r="C1623" s="70" t="s">
        <v>114</v>
      </c>
      <c r="D1623" s="70" t="s">
        <v>114</v>
      </c>
      <c r="E1623" s="83" t="s">
        <v>184</v>
      </c>
      <c r="F1623" s="51"/>
      <c r="G1623" s="157" t="e">
        <f t="shared" ref="G1623:S1623" si="506">G1513*G1568</f>
        <v>#REF!</v>
      </c>
      <c r="H1623" s="157" t="e">
        <f t="shared" si="506"/>
        <v>#REF!</v>
      </c>
      <c r="I1623" s="157" t="e">
        <f t="shared" si="506"/>
        <v>#REF!</v>
      </c>
      <c r="J1623" s="157" t="e">
        <f t="shared" si="506"/>
        <v>#REF!</v>
      </c>
      <c r="K1623" s="157" t="e">
        <f t="shared" si="506"/>
        <v>#REF!</v>
      </c>
      <c r="L1623" s="157" t="e">
        <f t="shared" si="506"/>
        <v>#REF!</v>
      </c>
      <c r="M1623" s="157" t="e">
        <f t="shared" si="506"/>
        <v>#REF!</v>
      </c>
      <c r="N1623" s="157" t="e">
        <f t="shared" si="506"/>
        <v>#REF!</v>
      </c>
      <c r="O1623" s="157" t="e">
        <f t="shared" si="506"/>
        <v>#REF!</v>
      </c>
      <c r="P1623" s="157" t="e">
        <f t="shared" si="506"/>
        <v>#REF!</v>
      </c>
      <c r="Q1623" s="157" t="e">
        <f t="shared" si="506"/>
        <v>#REF!</v>
      </c>
      <c r="R1623" s="157" t="e">
        <f t="shared" si="506"/>
        <v>#REF!</v>
      </c>
      <c r="S1623" s="157" t="e">
        <f t="shared" si="506"/>
        <v>#REF!</v>
      </c>
    </row>
    <row r="1624" spans="2:19" s="47" customFormat="1" ht="30" customHeight="1">
      <c r="B1624" s="69" t="s">
        <v>155</v>
      </c>
      <c r="C1624" s="70" t="s">
        <v>114</v>
      </c>
      <c r="D1624" s="70" t="s">
        <v>114</v>
      </c>
      <c r="E1624" s="83" t="s">
        <v>184</v>
      </c>
      <c r="F1624" s="51"/>
      <c r="G1624" s="157" t="e">
        <f t="shared" ref="G1624:S1624" si="507">G1514*G1569</f>
        <v>#REF!</v>
      </c>
      <c r="H1624" s="157" t="e">
        <f t="shared" si="507"/>
        <v>#REF!</v>
      </c>
      <c r="I1624" s="157" t="e">
        <f t="shared" si="507"/>
        <v>#REF!</v>
      </c>
      <c r="J1624" s="157" t="e">
        <f t="shared" si="507"/>
        <v>#REF!</v>
      </c>
      <c r="K1624" s="157" t="e">
        <f t="shared" si="507"/>
        <v>#REF!</v>
      </c>
      <c r="L1624" s="157" t="e">
        <f t="shared" si="507"/>
        <v>#REF!</v>
      </c>
      <c r="M1624" s="157" t="e">
        <f t="shared" si="507"/>
        <v>#REF!</v>
      </c>
      <c r="N1624" s="157" t="e">
        <f t="shared" si="507"/>
        <v>#REF!</v>
      </c>
      <c r="O1624" s="157" t="e">
        <f t="shared" si="507"/>
        <v>#REF!</v>
      </c>
      <c r="P1624" s="157" t="e">
        <f t="shared" si="507"/>
        <v>#REF!</v>
      </c>
      <c r="Q1624" s="157" t="e">
        <f t="shared" si="507"/>
        <v>#REF!</v>
      </c>
      <c r="R1624" s="157" t="e">
        <f t="shared" si="507"/>
        <v>#REF!</v>
      </c>
      <c r="S1624" s="157" t="e">
        <f t="shared" si="507"/>
        <v>#REF!</v>
      </c>
    </row>
    <row r="1625" spans="2:19" s="47" customFormat="1" ht="30" customHeight="1">
      <c r="B1625" s="69" t="s">
        <v>156</v>
      </c>
      <c r="C1625" s="70" t="s">
        <v>114</v>
      </c>
      <c r="D1625" s="70" t="s">
        <v>114</v>
      </c>
      <c r="E1625" s="83" t="s">
        <v>185</v>
      </c>
      <c r="F1625" s="51"/>
      <c r="G1625" s="157" t="e">
        <f t="shared" ref="G1625:S1625" si="508">G1515*G1570</f>
        <v>#REF!</v>
      </c>
      <c r="H1625" s="157" t="e">
        <f t="shared" si="508"/>
        <v>#REF!</v>
      </c>
      <c r="I1625" s="157" t="e">
        <f t="shared" si="508"/>
        <v>#REF!</v>
      </c>
      <c r="J1625" s="157" t="e">
        <f t="shared" si="508"/>
        <v>#REF!</v>
      </c>
      <c r="K1625" s="157" t="e">
        <f t="shared" si="508"/>
        <v>#REF!</v>
      </c>
      <c r="L1625" s="157" t="e">
        <f t="shared" si="508"/>
        <v>#REF!</v>
      </c>
      <c r="M1625" s="157" t="e">
        <f t="shared" si="508"/>
        <v>#REF!</v>
      </c>
      <c r="N1625" s="157" t="e">
        <f t="shared" si="508"/>
        <v>#REF!</v>
      </c>
      <c r="O1625" s="157" t="e">
        <f t="shared" si="508"/>
        <v>#REF!</v>
      </c>
      <c r="P1625" s="157" t="e">
        <f t="shared" si="508"/>
        <v>#REF!</v>
      </c>
      <c r="Q1625" s="157" t="e">
        <f t="shared" si="508"/>
        <v>#REF!</v>
      </c>
      <c r="R1625" s="157" t="e">
        <f t="shared" si="508"/>
        <v>#REF!</v>
      </c>
      <c r="S1625" s="157" t="e">
        <f t="shared" si="508"/>
        <v>#REF!</v>
      </c>
    </row>
    <row r="1626" spans="2:19" s="47" customFormat="1" ht="30" customHeight="1">
      <c r="B1626" s="69" t="s">
        <v>157</v>
      </c>
      <c r="C1626" s="70" t="s">
        <v>114</v>
      </c>
      <c r="D1626" s="70" t="s">
        <v>114</v>
      </c>
      <c r="E1626" s="83" t="s">
        <v>185</v>
      </c>
      <c r="F1626" s="51"/>
      <c r="G1626" s="157" t="e">
        <f t="shared" ref="G1626:S1626" si="509">G1516*G1571</f>
        <v>#REF!</v>
      </c>
      <c r="H1626" s="157" t="e">
        <f t="shared" si="509"/>
        <v>#REF!</v>
      </c>
      <c r="I1626" s="157" t="e">
        <f t="shared" si="509"/>
        <v>#REF!</v>
      </c>
      <c r="J1626" s="157" t="e">
        <f t="shared" si="509"/>
        <v>#REF!</v>
      </c>
      <c r="K1626" s="157" t="e">
        <f t="shared" si="509"/>
        <v>#REF!</v>
      </c>
      <c r="L1626" s="157" t="e">
        <f t="shared" si="509"/>
        <v>#REF!</v>
      </c>
      <c r="M1626" s="157" t="e">
        <f t="shared" si="509"/>
        <v>#REF!</v>
      </c>
      <c r="N1626" s="157" t="e">
        <f t="shared" si="509"/>
        <v>#REF!</v>
      </c>
      <c r="O1626" s="157" t="e">
        <f t="shared" si="509"/>
        <v>#REF!</v>
      </c>
      <c r="P1626" s="157" t="e">
        <f t="shared" si="509"/>
        <v>#REF!</v>
      </c>
      <c r="Q1626" s="157" t="e">
        <f t="shared" si="509"/>
        <v>#REF!</v>
      </c>
      <c r="R1626" s="157" t="e">
        <f t="shared" si="509"/>
        <v>#REF!</v>
      </c>
      <c r="S1626" s="157" t="e">
        <f t="shared" si="509"/>
        <v>#REF!</v>
      </c>
    </row>
    <row r="1627" spans="2:19" s="47" customFormat="1" ht="30" customHeight="1">
      <c r="B1627" s="69" t="s">
        <v>158</v>
      </c>
      <c r="C1627" s="70" t="s">
        <v>114</v>
      </c>
      <c r="D1627" s="70" t="s">
        <v>114</v>
      </c>
      <c r="E1627" s="83" t="s">
        <v>183</v>
      </c>
      <c r="F1627" s="51"/>
      <c r="G1627" s="157" t="e">
        <f t="shared" ref="G1627:S1627" si="510">G1517*G1572</f>
        <v>#REF!</v>
      </c>
      <c r="H1627" s="157" t="e">
        <f t="shared" si="510"/>
        <v>#REF!</v>
      </c>
      <c r="I1627" s="157" t="e">
        <f t="shared" si="510"/>
        <v>#REF!</v>
      </c>
      <c r="J1627" s="157" t="e">
        <f t="shared" si="510"/>
        <v>#REF!</v>
      </c>
      <c r="K1627" s="157" t="e">
        <f t="shared" si="510"/>
        <v>#REF!</v>
      </c>
      <c r="L1627" s="157" t="e">
        <f t="shared" si="510"/>
        <v>#REF!</v>
      </c>
      <c r="M1627" s="157" t="e">
        <f t="shared" si="510"/>
        <v>#REF!</v>
      </c>
      <c r="N1627" s="157" t="e">
        <f t="shared" si="510"/>
        <v>#REF!</v>
      </c>
      <c r="O1627" s="157" t="e">
        <f t="shared" si="510"/>
        <v>#REF!</v>
      </c>
      <c r="P1627" s="157" t="e">
        <f t="shared" si="510"/>
        <v>#REF!</v>
      </c>
      <c r="Q1627" s="157" t="e">
        <f t="shared" si="510"/>
        <v>#REF!</v>
      </c>
      <c r="R1627" s="157" t="e">
        <f t="shared" si="510"/>
        <v>#REF!</v>
      </c>
      <c r="S1627" s="157" t="e">
        <f t="shared" si="510"/>
        <v>#REF!</v>
      </c>
    </row>
    <row r="1628" spans="2:19" s="47" customFormat="1" ht="30" customHeight="1">
      <c r="B1628" s="69" t="s">
        <v>159</v>
      </c>
      <c r="C1628" s="70" t="s">
        <v>114</v>
      </c>
      <c r="D1628" s="70" t="s">
        <v>114</v>
      </c>
      <c r="E1628" s="83" t="s">
        <v>185</v>
      </c>
      <c r="F1628" s="51"/>
      <c r="G1628" s="157" t="e">
        <f t="shared" ref="G1628:S1628" si="511">G1518*G1573</f>
        <v>#REF!</v>
      </c>
      <c r="H1628" s="157" t="e">
        <f t="shared" si="511"/>
        <v>#REF!</v>
      </c>
      <c r="I1628" s="157" t="e">
        <f t="shared" si="511"/>
        <v>#REF!</v>
      </c>
      <c r="J1628" s="157" t="e">
        <f t="shared" si="511"/>
        <v>#REF!</v>
      </c>
      <c r="K1628" s="157" t="e">
        <f t="shared" si="511"/>
        <v>#REF!</v>
      </c>
      <c r="L1628" s="157" t="e">
        <f t="shared" si="511"/>
        <v>#REF!</v>
      </c>
      <c r="M1628" s="157" t="e">
        <f t="shared" si="511"/>
        <v>#REF!</v>
      </c>
      <c r="N1628" s="157" t="e">
        <f t="shared" si="511"/>
        <v>#REF!</v>
      </c>
      <c r="O1628" s="157" t="e">
        <f t="shared" si="511"/>
        <v>#REF!</v>
      </c>
      <c r="P1628" s="157" t="e">
        <f t="shared" si="511"/>
        <v>#REF!</v>
      </c>
      <c r="Q1628" s="157" t="e">
        <f t="shared" si="511"/>
        <v>#REF!</v>
      </c>
      <c r="R1628" s="157" t="e">
        <f t="shared" si="511"/>
        <v>#REF!</v>
      </c>
      <c r="S1628" s="157" t="e">
        <f t="shared" si="511"/>
        <v>#REF!</v>
      </c>
    </row>
    <row r="1629" spans="2:19" s="47" customFormat="1" ht="30" customHeight="1">
      <c r="B1629" s="69" t="s">
        <v>160</v>
      </c>
      <c r="C1629" s="70" t="s">
        <v>114</v>
      </c>
      <c r="D1629" s="70" t="s">
        <v>114</v>
      </c>
      <c r="E1629" s="83" t="s">
        <v>185</v>
      </c>
      <c r="F1629" s="51"/>
      <c r="G1629" s="157" t="e">
        <f t="shared" ref="G1629:S1629" si="512">G1519*G1574</f>
        <v>#REF!</v>
      </c>
      <c r="H1629" s="157" t="e">
        <f t="shared" si="512"/>
        <v>#REF!</v>
      </c>
      <c r="I1629" s="157" t="e">
        <f t="shared" si="512"/>
        <v>#REF!</v>
      </c>
      <c r="J1629" s="157" t="e">
        <f t="shared" si="512"/>
        <v>#REF!</v>
      </c>
      <c r="K1629" s="157" t="e">
        <f t="shared" si="512"/>
        <v>#REF!</v>
      </c>
      <c r="L1629" s="157" t="e">
        <f t="shared" si="512"/>
        <v>#REF!</v>
      </c>
      <c r="M1629" s="157" t="e">
        <f t="shared" si="512"/>
        <v>#REF!</v>
      </c>
      <c r="N1629" s="157" t="e">
        <f t="shared" si="512"/>
        <v>#REF!</v>
      </c>
      <c r="O1629" s="157" t="e">
        <f t="shared" si="512"/>
        <v>#REF!</v>
      </c>
      <c r="P1629" s="157" t="e">
        <f t="shared" si="512"/>
        <v>#REF!</v>
      </c>
      <c r="Q1629" s="157" t="e">
        <f t="shared" si="512"/>
        <v>#REF!</v>
      </c>
      <c r="R1629" s="157" t="e">
        <f t="shared" si="512"/>
        <v>#REF!</v>
      </c>
      <c r="S1629" s="157" t="e">
        <f t="shared" si="512"/>
        <v>#REF!</v>
      </c>
    </row>
    <row r="1630" spans="2:19" s="47" customFormat="1" ht="30" customHeight="1">
      <c r="B1630" s="69" t="s">
        <v>161</v>
      </c>
      <c r="C1630" s="70" t="s">
        <v>114</v>
      </c>
      <c r="D1630" s="70" t="s">
        <v>114</v>
      </c>
      <c r="E1630" s="83" t="s">
        <v>184</v>
      </c>
      <c r="F1630" s="51"/>
      <c r="G1630" s="157" t="e">
        <f t="shared" ref="G1630:S1630" si="513">G1520*G1575</f>
        <v>#REF!</v>
      </c>
      <c r="H1630" s="157" t="e">
        <f t="shared" si="513"/>
        <v>#REF!</v>
      </c>
      <c r="I1630" s="157" t="e">
        <f t="shared" si="513"/>
        <v>#REF!</v>
      </c>
      <c r="J1630" s="157" t="e">
        <f t="shared" si="513"/>
        <v>#REF!</v>
      </c>
      <c r="K1630" s="157" t="e">
        <f t="shared" si="513"/>
        <v>#REF!</v>
      </c>
      <c r="L1630" s="157" t="e">
        <f t="shared" si="513"/>
        <v>#REF!</v>
      </c>
      <c r="M1630" s="157" t="e">
        <f t="shared" si="513"/>
        <v>#REF!</v>
      </c>
      <c r="N1630" s="157" t="e">
        <f t="shared" si="513"/>
        <v>#REF!</v>
      </c>
      <c r="O1630" s="157" t="e">
        <f t="shared" si="513"/>
        <v>#REF!</v>
      </c>
      <c r="P1630" s="157" t="e">
        <f t="shared" si="513"/>
        <v>#REF!</v>
      </c>
      <c r="Q1630" s="157" t="e">
        <f t="shared" si="513"/>
        <v>#REF!</v>
      </c>
      <c r="R1630" s="157" t="e">
        <f t="shared" si="513"/>
        <v>#REF!</v>
      </c>
      <c r="S1630" s="157" t="e">
        <f t="shared" si="513"/>
        <v>#REF!</v>
      </c>
    </row>
    <row r="1631" spans="2:19" s="47" customFormat="1" ht="30" customHeight="1">
      <c r="B1631" s="69" t="s">
        <v>162</v>
      </c>
      <c r="C1631" s="70" t="s">
        <v>114</v>
      </c>
      <c r="D1631" s="70" t="s">
        <v>114</v>
      </c>
      <c r="E1631" s="83" t="s">
        <v>185</v>
      </c>
      <c r="F1631" s="51"/>
      <c r="G1631" s="157" t="e">
        <f t="shared" ref="G1631:S1631" si="514">G1521*G1576</f>
        <v>#REF!</v>
      </c>
      <c r="H1631" s="157" t="e">
        <f t="shared" si="514"/>
        <v>#REF!</v>
      </c>
      <c r="I1631" s="157" t="e">
        <f t="shared" si="514"/>
        <v>#REF!</v>
      </c>
      <c r="J1631" s="157" t="e">
        <f t="shared" si="514"/>
        <v>#REF!</v>
      </c>
      <c r="K1631" s="157" t="e">
        <f t="shared" si="514"/>
        <v>#REF!</v>
      </c>
      <c r="L1631" s="157" t="e">
        <f t="shared" si="514"/>
        <v>#REF!</v>
      </c>
      <c r="M1631" s="157" t="e">
        <f t="shared" si="514"/>
        <v>#REF!</v>
      </c>
      <c r="N1631" s="157" t="e">
        <f t="shared" si="514"/>
        <v>#REF!</v>
      </c>
      <c r="O1631" s="157" t="e">
        <f t="shared" si="514"/>
        <v>#REF!</v>
      </c>
      <c r="P1631" s="157" t="e">
        <f t="shared" si="514"/>
        <v>#REF!</v>
      </c>
      <c r="Q1631" s="157" t="e">
        <f t="shared" si="514"/>
        <v>#REF!</v>
      </c>
      <c r="R1631" s="157" t="e">
        <f t="shared" si="514"/>
        <v>#REF!</v>
      </c>
      <c r="S1631" s="157" t="e">
        <f t="shared" si="514"/>
        <v>#REF!</v>
      </c>
    </row>
    <row r="1632" spans="2:19" ht="30" customHeight="1">
      <c r="B1632" s="97"/>
    </row>
    <row r="1633" spans="2:19" ht="30" customHeight="1">
      <c r="B1633" s="5" t="s">
        <v>200</v>
      </c>
      <c r="G1633" s="118" t="e">
        <f>#REF!-#REF!+1</f>
        <v>#REF!</v>
      </c>
      <c r="H1633" s="118" t="e">
        <f>#REF!-#REF!+1</f>
        <v>#REF!</v>
      </c>
      <c r="I1633" s="118" t="e">
        <f>#REF!-#REF!+1</f>
        <v>#REF!</v>
      </c>
      <c r="J1633" s="118" t="e">
        <f>#REF!-#REF!+1</f>
        <v>#REF!</v>
      </c>
      <c r="K1633" s="118" t="e">
        <f>#REF!-#REF!+1</f>
        <v>#REF!</v>
      </c>
      <c r="L1633" s="118" t="e">
        <f>#REF!-#REF!+1</f>
        <v>#REF!</v>
      </c>
      <c r="M1633" s="118" t="e">
        <f>#REF!-#REF!+1</f>
        <v>#REF!</v>
      </c>
      <c r="N1633" s="118" t="e">
        <f>#REF!-#REF!+1</f>
        <v>#REF!</v>
      </c>
      <c r="O1633" s="118" t="e">
        <f>#REF!-#REF!+1</f>
        <v>#REF!</v>
      </c>
      <c r="P1633" s="118" t="e">
        <f>#REF!-#REF!+1</f>
        <v>#REF!</v>
      </c>
      <c r="Q1633" s="118" t="e">
        <f>#REF!-#REF!+1</f>
        <v>#REF!</v>
      </c>
      <c r="R1633" s="118" t="e">
        <f>#REF!-#REF!+1</f>
        <v>#REF!</v>
      </c>
      <c r="S1633" s="118" t="e">
        <f>#REF!-#REF!+1</f>
        <v>#REF!</v>
      </c>
    </row>
    <row r="1634" spans="2:19" ht="9.9499999999999993" customHeight="1">
      <c r="B1634" s="97"/>
    </row>
    <row r="1635" spans="2:19" s="8" customFormat="1" ht="30" customHeight="1">
      <c r="B1635" s="98" t="s">
        <v>104</v>
      </c>
      <c r="C1635" s="17" t="s">
        <v>105</v>
      </c>
      <c r="D1635" s="17" t="s">
        <v>106</v>
      </c>
      <c r="E1635" s="84" t="s">
        <v>170</v>
      </c>
      <c r="F1635" s="7" t="s">
        <v>6</v>
      </c>
      <c r="G1635" s="7" t="s">
        <v>7</v>
      </c>
      <c r="H1635" s="7" t="s">
        <v>8</v>
      </c>
      <c r="I1635" s="7" t="s">
        <v>9</v>
      </c>
      <c r="J1635" s="7" t="s">
        <v>10</v>
      </c>
      <c r="K1635" s="7" t="s">
        <v>11</v>
      </c>
      <c r="L1635" s="7" t="s">
        <v>12</v>
      </c>
      <c r="M1635" s="7" t="s">
        <v>13</v>
      </c>
      <c r="N1635" s="7" t="s">
        <v>14</v>
      </c>
      <c r="O1635" s="7" t="s">
        <v>15</v>
      </c>
      <c r="P1635" s="7" t="s">
        <v>16</v>
      </c>
      <c r="Q1635" s="7" t="s">
        <v>17</v>
      </c>
      <c r="R1635" s="7" t="s">
        <v>18</v>
      </c>
      <c r="S1635" s="7" t="s">
        <v>19</v>
      </c>
    </row>
    <row r="1636" spans="2:19" s="47" customFormat="1" ht="30" customHeight="1">
      <c r="B1636" s="69" t="s">
        <v>107</v>
      </c>
      <c r="C1636" s="70" t="s">
        <v>110</v>
      </c>
      <c r="D1636" s="70" t="s">
        <v>109</v>
      </c>
      <c r="E1636" s="83" t="s">
        <v>171</v>
      </c>
      <c r="F1636" s="51"/>
      <c r="G1636" s="154" t="e">
        <f>ROUND((G1581*G$13/G$1633/100)*10^6,0)</f>
        <v>#REF!</v>
      </c>
      <c r="H1636" s="154" t="e">
        <f t="shared" ref="H1636:S1636" si="515">ROUND((H1581*H$13/H$1633/100)*10^6,0)</f>
        <v>#REF!</v>
      </c>
      <c r="I1636" s="154" t="e">
        <f t="shared" si="515"/>
        <v>#REF!</v>
      </c>
      <c r="J1636" s="154" t="e">
        <f t="shared" si="515"/>
        <v>#REF!</v>
      </c>
      <c r="K1636" s="154" t="e">
        <f t="shared" si="515"/>
        <v>#REF!</v>
      </c>
      <c r="L1636" s="154" t="e">
        <f t="shared" si="515"/>
        <v>#REF!</v>
      </c>
      <c r="M1636" s="154" t="e">
        <f>ROUND((M1581*M$13/M$1633/100)*10^6,0)</f>
        <v>#REF!</v>
      </c>
      <c r="N1636" s="154" t="e">
        <f>ROUND((N1581*N$13/N$1633/100)*10^6,0)</f>
        <v>#REF!</v>
      </c>
      <c r="O1636" s="154" t="e">
        <f t="shared" si="515"/>
        <v>#REF!</v>
      </c>
      <c r="P1636" s="154" t="e">
        <f t="shared" si="515"/>
        <v>#REF!</v>
      </c>
      <c r="Q1636" s="154" t="e">
        <f t="shared" si="515"/>
        <v>#REF!</v>
      </c>
      <c r="R1636" s="154" t="e">
        <f t="shared" si="515"/>
        <v>#REF!</v>
      </c>
      <c r="S1636" s="154" t="e">
        <f t="shared" si="515"/>
        <v>#REF!</v>
      </c>
    </row>
    <row r="1637" spans="2:19" s="47" customFormat="1" ht="30" customHeight="1">
      <c r="B1637" s="69" t="s">
        <v>108</v>
      </c>
      <c r="C1637" s="70" t="s">
        <v>110</v>
      </c>
      <c r="D1637" s="70" t="s">
        <v>109</v>
      </c>
      <c r="E1637" s="83" t="s">
        <v>171</v>
      </c>
      <c r="F1637" s="51"/>
      <c r="G1637" s="154" t="e">
        <f t="shared" ref="G1637:S1637" si="516">ROUND((G1582*G$13/G$1633/100)*10^6,0)</f>
        <v>#REF!</v>
      </c>
      <c r="H1637" s="154" t="e">
        <f t="shared" si="516"/>
        <v>#REF!</v>
      </c>
      <c r="I1637" s="154" t="e">
        <f t="shared" si="516"/>
        <v>#REF!</v>
      </c>
      <c r="J1637" s="154" t="e">
        <f t="shared" si="516"/>
        <v>#REF!</v>
      </c>
      <c r="K1637" s="154" t="e">
        <f t="shared" si="516"/>
        <v>#REF!</v>
      </c>
      <c r="L1637" s="154" t="e">
        <f t="shared" si="516"/>
        <v>#REF!</v>
      </c>
      <c r="M1637" s="154" t="e">
        <f t="shared" si="516"/>
        <v>#REF!</v>
      </c>
      <c r="N1637" s="154" t="e">
        <f t="shared" si="516"/>
        <v>#REF!</v>
      </c>
      <c r="O1637" s="154" t="e">
        <f t="shared" si="516"/>
        <v>#REF!</v>
      </c>
      <c r="P1637" s="154" t="e">
        <f t="shared" si="516"/>
        <v>#REF!</v>
      </c>
      <c r="Q1637" s="154" t="e">
        <f t="shared" si="516"/>
        <v>#REF!</v>
      </c>
      <c r="R1637" s="154" t="e">
        <f t="shared" si="516"/>
        <v>#REF!</v>
      </c>
      <c r="S1637" s="154" t="e">
        <f t="shared" si="516"/>
        <v>#REF!</v>
      </c>
    </row>
    <row r="1638" spans="2:19" s="47" customFormat="1" ht="30" customHeight="1">
      <c r="B1638" s="87" t="s">
        <v>116</v>
      </c>
      <c r="C1638" s="88" t="s">
        <v>110</v>
      </c>
      <c r="D1638" s="88" t="s">
        <v>109</v>
      </c>
      <c r="E1638" s="24"/>
      <c r="F1638" s="51"/>
      <c r="G1638" s="99"/>
      <c r="H1638" s="99"/>
      <c r="I1638" s="99"/>
      <c r="J1638" s="99"/>
      <c r="K1638" s="99"/>
      <c r="L1638" s="99"/>
      <c r="M1638" s="99"/>
      <c r="N1638" s="99"/>
      <c r="O1638" s="99"/>
      <c r="P1638" s="99"/>
      <c r="Q1638" s="99"/>
      <c r="R1638" s="99"/>
      <c r="S1638" s="99"/>
    </row>
    <row r="1639" spans="2:19" s="47" customFormat="1" ht="30" customHeight="1">
      <c r="B1639" s="69" t="s">
        <v>117</v>
      </c>
      <c r="C1639" s="70" t="s">
        <v>110</v>
      </c>
      <c r="D1639" s="70" t="s">
        <v>109</v>
      </c>
      <c r="E1639" s="83" t="s">
        <v>172</v>
      </c>
      <c r="F1639" s="51"/>
      <c r="G1639" s="154" t="e">
        <f t="shared" ref="G1639:S1639" si="517">ROUND((G1584*G$13/G$1633/100)*10^6,0)</f>
        <v>#REF!</v>
      </c>
      <c r="H1639" s="154" t="e">
        <f t="shared" si="517"/>
        <v>#REF!</v>
      </c>
      <c r="I1639" s="154" t="e">
        <f t="shared" si="517"/>
        <v>#REF!</v>
      </c>
      <c r="J1639" s="154" t="e">
        <f t="shared" si="517"/>
        <v>#REF!</v>
      </c>
      <c r="K1639" s="154" t="e">
        <f t="shared" si="517"/>
        <v>#REF!</v>
      </c>
      <c r="L1639" s="154" t="e">
        <f t="shared" si="517"/>
        <v>#REF!</v>
      </c>
      <c r="M1639" s="154" t="e">
        <f t="shared" si="517"/>
        <v>#REF!</v>
      </c>
      <c r="N1639" s="154" t="e">
        <f t="shared" si="517"/>
        <v>#REF!</v>
      </c>
      <c r="O1639" s="154" t="e">
        <f t="shared" si="517"/>
        <v>#REF!</v>
      </c>
      <c r="P1639" s="154" t="e">
        <f t="shared" si="517"/>
        <v>#REF!</v>
      </c>
      <c r="Q1639" s="154" t="e">
        <f t="shared" si="517"/>
        <v>#REF!</v>
      </c>
      <c r="R1639" s="154" t="e">
        <f t="shared" si="517"/>
        <v>#REF!</v>
      </c>
      <c r="S1639" s="154" t="e">
        <f t="shared" si="517"/>
        <v>#REF!</v>
      </c>
    </row>
    <row r="1640" spans="2:19" s="47" customFormat="1" ht="30" customHeight="1">
      <c r="B1640" s="69" t="s">
        <v>118</v>
      </c>
      <c r="C1640" s="70" t="s">
        <v>110</v>
      </c>
      <c r="D1640" s="70" t="s">
        <v>109</v>
      </c>
      <c r="E1640" s="83" t="s">
        <v>173</v>
      </c>
      <c r="F1640" s="51"/>
      <c r="G1640" s="154" t="e">
        <f t="shared" ref="G1640:S1640" si="518">ROUND((G1585*G$13/G$1633/100)*10^6,0)</f>
        <v>#REF!</v>
      </c>
      <c r="H1640" s="154" t="e">
        <f t="shared" si="518"/>
        <v>#REF!</v>
      </c>
      <c r="I1640" s="154" t="e">
        <f t="shared" si="518"/>
        <v>#REF!</v>
      </c>
      <c r="J1640" s="154" t="e">
        <f t="shared" si="518"/>
        <v>#REF!</v>
      </c>
      <c r="K1640" s="154" t="e">
        <f t="shared" si="518"/>
        <v>#REF!</v>
      </c>
      <c r="L1640" s="154" t="e">
        <f t="shared" si="518"/>
        <v>#REF!</v>
      </c>
      <c r="M1640" s="154" t="e">
        <f t="shared" si="518"/>
        <v>#REF!</v>
      </c>
      <c r="N1640" s="154" t="e">
        <f t="shared" si="518"/>
        <v>#REF!</v>
      </c>
      <c r="O1640" s="154" t="e">
        <f t="shared" si="518"/>
        <v>#REF!</v>
      </c>
      <c r="P1640" s="154" t="e">
        <f t="shared" si="518"/>
        <v>#REF!</v>
      </c>
      <c r="Q1640" s="154" t="e">
        <f t="shared" si="518"/>
        <v>#REF!</v>
      </c>
      <c r="R1640" s="154" t="e">
        <f t="shared" si="518"/>
        <v>#REF!</v>
      </c>
      <c r="S1640" s="154" t="e">
        <f t="shared" si="518"/>
        <v>#REF!</v>
      </c>
    </row>
    <row r="1641" spans="2:19" s="47" customFormat="1" ht="30" customHeight="1">
      <c r="B1641" s="69" t="s">
        <v>119</v>
      </c>
      <c r="C1641" s="70" t="s">
        <v>110</v>
      </c>
      <c r="D1641" s="70" t="s">
        <v>109</v>
      </c>
      <c r="E1641" s="83" t="s">
        <v>171</v>
      </c>
      <c r="F1641" s="51"/>
      <c r="G1641" s="154" t="e">
        <f t="shared" ref="G1641:S1641" si="519">ROUND((G1586*G$13/G$1633/100)*10^6,0)</f>
        <v>#REF!</v>
      </c>
      <c r="H1641" s="154" t="e">
        <f t="shared" si="519"/>
        <v>#REF!</v>
      </c>
      <c r="I1641" s="154" t="e">
        <f t="shared" si="519"/>
        <v>#REF!</v>
      </c>
      <c r="J1641" s="154" t="e">
        <f t="shared" si="519"/>
        <v>#REF!</v>
      </c>
      <c r="K1641" s="154" t="e">
        <f t="shared" si="519"/>
        <v>#REF!</v>
      </c>
      <c r="L1641" s="154" t="e">
        <f t="shared" si="519"/>
        <v>#REF!</v>
      </c>
      <c r="M1641" s="154" t="e">
        <f t="shared" si="519"/>
        <v>#REF!</v>
      </c>
      <c r="N1641" s="154" t="e">
        <f>ROUND((N1586*N$13/N$1633/100)*10^6,0)</f>
        <v>#REF!</v>
      </c>
      <c r="O1641" s="154" t="e">
        <f t="shared" si="519"/>
        <v>#REF!</v>
      </c>
      <c r="P1641" s="154" t="e">
        <f t="shared" si="519"/>
        <v>#REF!</v>
      </c>
      <c r="Q1641" s="154" t="e">
        <f t="shared" si="519"/>
        <v>#REF!</v>
      </c>
      <c r="R1641" s="154" t="e">
        <f t="shared" si="519"/>
        <v>#REF!</v>
      </c>
      <c r="S1641" s="154" t="e">
        <f t="shared" si="519"/>
        <v>#REF!</v>
      </c>
    </row>
    <row r="1642" spans="2:19" s="47" customFormat="1" ht="30" customHeight="1">
      <c r="B1642" s="69" t="s">
        <v>120</v>
      </c>
      <c r="C1642" s="70" t="s">
        <v>110</v>
      </c>
      <c r="D1642" s="70" t="s">
        <v>109</v>
      </c>
      <c r="E1642" s="83" t="s">
        <v>172</v>
      </c>
      <c r="F1642" s="51"/>
      <c r="G1642" s="154" t="e">
        <f t="shared" ref="G1642:S1642" si="520">ROUND((G1587*G$13/G$1633/100)*10^6,0)</f>
        <v>#REF!</v>
      </c>
      <c r="H1642" s="154" t="e">
        <f t="shared" si="520"/>
        <v>#REF!</v>
      </c>
      <c r="I1642" s="154" t="e">
        <f t="shared" si="520"/>
        <v>#REF!</v>
      </c>
      <c r="J1642" s="154" t="e">
        <f t="shared" si="520"/>
        <v>#REF!</v>
      </c>
      <c r="K1642" s="154" t="e">
        <f t="shared" si="520"/>
        <v>#REF!</v>
      </c>
      <c r="L1642" s="154" t="e">
        <f t="shared" si="520"/>
        <v>#REF!</v>
      </c>
      <c r="M1642" s="154" t="e">
        <f t="shared" si="520"/>
        <v>#REF!</v>
      </c>
      <c r="N1642" s="154" t="e">
        <f t="shared" si="520"/>
        <v>#REF!</v>
      </c>
      <c r="O1642" s="154" t="e">
        <f t="shared" si="520"/>
        <v>#REF!</v>
      </c>
      <c r="P1642" s="154" t="e">
        <f t="shared" si="520"/>
        <v>#REF!</v>
      </c>
      <c r="Q1642" s="154" t="e">
        <f t="shared" si="520"/>
        <v>#REF!</v>
      </c>
      <c r="R1642" s="154" t="e">
        <f t="shared" si="520"/>
        <v>#REF!</v>
      </c>
      <c r="S1642" s="154" t="e">
        <f t="shared" si="520"/>
        <v>#REF!</v>
      </c>
    </row>
    <row r="1643" spans="2:19" s="47" customFormat="1" ht="30" customHeight="1">
      <c r="B1643" s="69" t="s">
        <v>121</v>
      </c>
      <c r="C1643" s="70" t="s">
        <v>110</v>
      </c>
      <c r="D1643" s="70" t="s">
        <v>109</v>
      </c>
      <c r="E1643" s="83" t="s">
        <v>173</v>
      </c>
      <c r="F1643" s="51"/>
      <c r="G1643" s="154" t="e">
        <f t="shared" ref="G1643:S1643" si="521">ROUND((G1588*G$13/G$1633/100)*10^6,0)</f>
        <v>#REF!</v>
      </c>
      <c r="H1643" s="154" t="e">
        <f t="shared" si="521"/>
        <v>#REF!</v>
      </c>
      <c r="I1643" s="154" t="e">
        <f t="shared" si="521"/>
        <v>#REF!</v>
      </c>
      <c r="J1643" s="154" t="e">
        <f t="shared" si="521"/>
        <v>#REF!</v>
      </c>
      <c r="K1643" s="154" t="e">
        <f t="shared" si="521"/>
        <v>#REF!</v>
      </c>
      <c r="L1643" s="154" t="e">
        <f t="shared" si="521"/>
        <v>#REF!</v>
      </c>
      <c r="M1643" s="154" t="e">
        <f t="shared" si="521"/>
        <v>#REF!</v>
      </c>
      <c r="N1643" s="154" t="e">
        <f t="shared" si="521"/>
        <v>#REF!</v>
      </c>
      <c r="O1643" s="154" t="e">
        <f t="shared" si="521"/>
        <v>#REF!</v>
      </c>
      <c r="P1643" s="154" t="e">
        <f t="shared" si="521"/>
        <v>#REF!</v>
      </c>
      <c r="Q1643" s="154" t="e">
        <f t="shared" si="521"/>
        <v>#REF!</v>
      </c>
      <c r="R1643" s="154" t="e">
        <f t="shared" si="521"/>
        <v>#REF!</v>
      </c>
      <c r="S1643" s="154" t="e">
        <f t="shared" si="521"/>
        <v>#REF!</v>
      </c>
    </row>
    <row r="1644" spans="2:19" s="47" customFormat="1" ht="30" customHeight="1">
      <c r="B1644" s="69" t="s">
        <v>122</v>
      </c>
      <c r="C1644" s="70" t="s">
        <v>110</v>
      </c>
      <c r="D1644" s="70" t="s">
        <v>109</v>
      </c>
      <c r="E1644" s="83" t="s">
        <v>173</v>
      </c>
      <c r="F1644" s="51"/>
      <c r="G1644" s="154" t="e">
        <f t="shared" ref="G1644:S1644" si="522">ROUND((G1589*G$13/G$1633/100)*10^6,0)</f>
        <v>#REF!</v>
      </c>
      <c r="H1644" s="154" t="e">
        <f t="shared" si="522"/>
        <v>#REF!</v>
      </c>
      <c r="I1644" s="154" t="e">
        <f t="shared" si="522"/>
        <v>#REF!</v>
      </c>
      <c r="J1644" s="154" t="e">
        <f t="shared" si="522"/>
        <v>#REF!</v>
      </c>
      <c r="K1644" s="154" t="e">
        <f t="shared" si="522"/>
        <v>#REF!</v>
      </c>
      <c r="L1644" s="154" t="e">
        <f t="shared" si="522"/>
        <v>#REF!</v>
      </c>
      <c r="M1644" s="154" t="e">
        <f t="shared" si="522"/>
        <v>#REF!</v>
      </c>
      <c r="N1644" s="154" t="e">
        <f t="shared" si="522"/>
        <v>#REF!</v>
      </c>
      <c r="O1644" s="154" t="e">
        <f t="shared" si="522"/>
        <v>#REF!</v>
      </c>
      <c r="P1644" s="154" t="e">
        <f t="shared" si="522"/>
        <v>#REF!</v>
      </c>
      <c r="Q1644" s="154" t="e">
        <f t="shared" si="522"/>
        <v>#REF!</v>
      </c>
      <c r="R1644" s="154" t="e">
        <f t="shared" si="522"/>
        <v>#REF!</v>
      </c>
      <c r="S1644" s="154" t="e">
        <f t="shared" si="522"/>
        <v>#REF!</v>
      </c>
    </row>
    <row r="1645" spans="2:19" s="47" customFormat="1" ht="30" customHeight="1">
      <c r="B1645" s="69" t="s">
        <v>123</v>
      </c>
      <c r="C1645" s="70" t="s">
        <v>110</v>
      </c>
      <c r="D1645" s="70" t="s">
        <v>109</v>
      </c>
      <c r="E1645" s="83" t="s">
        <v>171</v>
      </c>
      <c r="F1645" s="51"/>
      <c r="G1645" s="154" t="e">
        <f t="shared" ref="G1645:S1645" si="523">ROUND((G1590*G$13/G$1633/100)*10^6,0)</f>
        <v>#REF!</v>
      </c>
      <c r="H1645" s="154" t="e">
        <f t="shared" si="523"/>
        <v>#REF!</v>
      </c>
      <c r="I1645" s="154" t="e">
        <f t="shared" si="523"/>
        <v>#REF!</v>
      </c>
      <c r="J1645" s="154" t="e">
        <f t="shared" si="523"/>
        <v>#REF!</v>
      </c>
      <c r="K1645" s="154" t="e">
        <f t="shared" si="523"/>
        <v>#REF!</v>
      </c>
      <c r="L1645" s="154" t="e">
        <f t="shared" si="523"/>
        <v>#REF!</v>
      </c>
      <c r="M1645" s="154" t="e">
        <f t="shared" si="523"/>
        <v>#REF!</v>
      </c>
      <c r="N1645" s="154" t="e">
        <f t="shared" si="523"/>
        <v>#REF!</v>
      </c>
      <c r="O1645" s="154" t="e">
        <f t="shared" si="523"/>
        <v>#REF!</v>
      </c>
      <c r="P1645" s="154" t="e">
        <f t="shared" si="523"/>
        <v>#REF!</v>
      </c>
      <c r="Q1645" s="154" t="e">
        <f t="shared" si="523"/>
        <v>#REF!</v>
      </c>
      <c r="R1645" s="154" t="e">
        <f t="shared" si="523"/>
        <v>#REF!</v>
      </c>
      <c r="S1645" s="154" t="e">
        <f t="shared" si="523"/>
        <v>#REF!</v>
      </c>
    </row>
    <row r="1646" spans="2:19" s="47" customFormat="1" ht="30" customHeight="1">
      <c r="B1646" s="69" t="s">
        <v>124</v>
      </c>
      <c r="C1646" s="70" t="s">
        <v>110</v>
      </c>
      <c r="D1646" s="70" t="s">
        <v>109</v>
      </c>
      <c r="E1646" s="83" t="s">
        <v>174</v>
      </c>
      <c r="F1646" s="51"/>
      <c r="G1646" s="154" t="e">
        <f t="shared" ref="G1646:S1646" si="524">ROUND((G1591*G$13/G$1633/100)*10^6,0)</f>
        <v>#REF!</v>
      </c>
      <c r="H1646" s="154" t="e">
        <f t="shared" si="524"/>
        <v>#REF!</v>
      </c>
      <c r="I1646" s="154" t="e">
        <f t="shared" si="524"/>
        <v>#REF!</v>
      </c>
      <c r="J1646" s="154" t="e">
        <f t="shared" si="524"/>
        <v>#REF!</v>
      </c>
      <c r="K1646" s="154" t="e">
        <f t="shared" si="524"/>
        <v>#REF!</v>
      </c>
      <c r="L1646" s="154" t="e">
        <f t="shared" si="524"/>
        <v>#REF!</v>
      </c>
      <c r="M1646" s="154" t="e">
        <f t="shared" si="524"/>
        <v>#REF!</v>
      </c>
      <c r="N1646" s="154" t="e">
        <f t="shared" si="524"/>
        <v>#REF!</v>
      </c>
      <c r="O1646" s="154" t="e">
        <f t="shared" si="524"/>
        <v>#REF!</v>
      </c>
      <c r="P1646" s="154" t="e">
        <f t="shared" si="524"/>
        <v>#REF!</v>
      </c>
      <c r="Q1646" s="154" t="e">
        <f t="shared" si="524"/>
        <v>#REF!</v>
      </c>
      <c r="R1646" s="154" t="e">
        <f t="shared" si="524"/>
        <v>#REF!</v>
      </c>
      <c r="S1646" s="154" t="e">
        <f t="shared" si="524"/>
        <v>#REF!</v>
      </c>
    </row>
    <row r="1647" spans="2:19" s="47" customFormat="1" ht="30" customHeight="1">
      <c r="B1647" s="69" t="s">
        <v>125</v>
      </c>
      <c r="C1647" s="70" t="s">
        <v>110</v>
      </c>
      <c r="D1647" s="70" t="s">
        <v>111</v>
      </c>
      <c r="E1647" s="83" t="s">
        <v>175</v>
      </c>
      <c r="F1647" s="51"/>
      <c r="G1647" s="154" t="e">
        <f t="shared" ref="G1647:S1647" si="525">ROUND((G1592*G$13/G$1633/100)*10^6,0)</f>
        <v>#REF!</v>
      </c>
      <c r="H1647" s="154" t="e">
        <f t="shared" si="525"/>
        <v>#REF!</v>
      </c>
      <c r="I1647" s="154" t="e">
        <f t="shared" si="525"/>
        <v>#REF!</v>
      </c>
      <c r="J1647" s="154" t="e">
        <f t="shared" si="525"/>
        <v>#REF!</v>
      </c>
      <c r="K1647" s="154" t="e">
        <f t="shared" si="525"/>
        <v>#REF!</v>
      </c>
      <c r="L1647" s="154" t="e">
        <f t="shared" si="525"/>
        <v>#REF!</v>
      </c>
      <c r="M1647" s="154" t="e">
        <f t="shared" si="525"/>
        <v>#REF!</v>
      </c>
      <c r="N1647" s="154" t="e">
        <f t="shared" si="525"/>
        <v>#REF!</v>
      </c>
      <c r="O1647" s="154" t="e">
        <f t="shared" si="525"/>
        <v>#REF!</v>
      </c>
      <c r="P1647" s="154" t="e">
        <f t="shared" si="525"/>
        <v>#REF!</v>
      </c>
      <c r="Q1647" s="154" t="e">
        <f t="shared" si="525"/>
        <v>#REF!</v>
      </c>
      <c r="R1647" s="154" t="e">
        <f t="shared" si="525"/>
        <v>#REF!</v>
      </c>
      <c r="S1647" s="154" t="e">
        <f t="shared" si="525"/>
        <v>#REF!</v>
      </c>
    </row>
    <row r="1648" spans="2:19" s="47" customFormat="1" ht="30" customHeight="1">
      <c r="B1648" s="69" t="s">
        <v>126</v>
      </c>
      <c r="C1648" s="70" t="s">
        <v>110</v>
      </c>
      <c r="D1648" s="70" t="s">
        <v>111</v>
      </c>
      <c r="E1648" s="83" t="s">
        <v>175</v>
      </c>
      <c r="F1648" s="51"/>
      <c r="G1648" s="154" t="e">
        <f t="shared" ref="G1648:S1648" si="526">ROUND((G1593*G$13/G$1633/100)*10^6,0)</f>
        <v>#REF!</v>
      </c>
      <c r="H1648" s="154" t="e">
        <f t="shared" si="526"/>
        <v>#REF!</v>
      </c>
      <c r="I1648" s="154" t="e">
        <f t="shared" si="526"/>
        <v>#REF!</v>
      </c>
      <c r="J1648" s="154" t="e">
        <f t="shared" si="526"/>
        <v>#REF!</v>
      </c>
      <c r="K1648" s="154" t="e">
        <f t="shared" si="526"/>
        <v>#REF!</v>
      </c>
      <c r="L1648" s="154" t="e">
        <f t="shared" si="526"/>
        <v>#REF!</v>
      </c>
      <c r="M1648" s="154" t="e">
        <f t="shared" si="526"/>
        <v>#REF!</v>
      </c>
      <c r="N1648" s="154" t="e">
        <f t="shared" si="526"/>
        <v>#REF!</v>
      </c>
      <c r="O1648" s="154" t="e">
        <f t="shared" si="526"/>
        <v>#REF!</v>
      </c>
      <c r="P1648" s="154" t="e">
        <f t="shared" si="526"/>
        <v>#REF!</v>
      </c>
      <c r="Q1648" s="154" t="e">
        <f t="shared" si="526"/>
        <v>#REF!</v>
      </c>
      <c r="R1648" s="154" t="e">
        <f t="shared" si="526"/>
        <v>#REF!</v>
      </c>
      <c r="S1648" s="154" t="e">
        <f t="shared" si="526"/>
        <v>#REF!</v>
      </c>
    </row>
    <row r="1649" spans="2:19" s="47" customFormat="1" ht="30" customHeight="1">
      <c r="B1649" s="69" t="s">
        <v>127</v>
      </c>
      <c r="C1649" s="70" t="s">
        <v>110</v>
      </c>
      <c r="D1649" s="70" t="s">
        <v>111</v>
      </c>
      <c r="E1649" s="83" t="s">
        <v>176</v>
      </c>
      <c r="F1649" s="51"/>
      <c r="G1649" s="154" t="e">
        <f t="shared" ref="G1649:S1649" si="527">ROUND((G1594*G$13/G$1633/100)*10^6,0)</f>
        <v>#REF!</v>
      </c>
      <c r="H1649" s="154" t="e">
        <f t="shared" si="527"/>
        <v>#REF!</v>
      </c>
      <c r="I1649" s="154" t="e">
        <f t="shared" si="527"/>
        <v>#REF!</v>
      </c>
      <c r="J1649" s="154" t="e">
        <f t="shared" si="527"/>
        <v>#REF!</v>
      </c>
      <c r="K1649" s="154" t="e">
        <f t="shared" si="527"/>
        <v>#REF!</v>
      </c>
      <c r="L1649" s="154" t="e">
        <f t="shared" si="527"/>
        <v>#REF!</v>
      </c>
      <c r="M1649" s="154" t="e">
        <f t="shared" si="527"/>
        <v>#REF!</v>
      </c>
      <c r="N1649" s="154" t="e">
        <f t="shared" si="527"/>
        <v>#REF!</v>
      </c>
      <c r="O1649" s="154" t="e">
        <f t="shared" si="527"/>
        <v>#REF!</v>
      </c>
      <c r="P1649" s="154" t="e">
        <f t="shared" si="527"/>
        <v>#REF!</v>
      </c>
      <c r="Q1649" s="154" t="e">
        <f t="shared" si="527"/>
        <v>#REF!</v>
      </c>
      <c r="R1649" s="154" t="e">
        <f t="shared" si="527"/>
        <v>#REF!</v>
      </c>
      <c r="S1649" s="154" t="e">
        <f t="shared" si="527"/>
        <v>#REF!</v>
      </c>
    </row>
    <row r="1650" spans="2:19" s="47" customFormat="1" ht="30" customHeight="1">
      <c r="B1650" s="69" t="s">
        <v>128</v>
      </c>
      <c r="C1650" s="70" t="s">
        <v>110</v>
      </c>
      <c r="D1650" s="70" t="s">
        <v>111</v>
      </c>
      <c r="E1650" s="83" t="s">
        <v>177</v>
      </c>
      <c r="F1650" s="51"/>
      <c r="G1650" s="154" t="e">
        <f t="shared" ref="G1650:S1650" si="528">ROUND((G1595*G$13/G$1633/100)*10^6,0)</f>
        <v>#REF!</v>
      </c>
      <c r="H1650" s="154" t="e">
        <f t="shared" si="528"/>
        <v>#REF!</v>
      </c>
      <c r="I1650" s="154" t="e">
        <f t="shared" si="528"/>
        <v>#REF!</v>
      </c>
      <c r="J1650" s="154" t="e">
        <f t="shared" si="528"/>
        <v>#REF!</v>
      </c>
      <c r="K1650" s="154" t="e">
        <f t="shared" si="528"/>
        <v>#REF!</v>
      </c>
      <c r="L1650" s="154" t="e">
        <f t="shared" si="528"/>
        <v>#REF!</v>
      </c>
      <c r="M1650" s="154" t="e">
        <f t="shared" si="528"/>
        <v>#REF!</v>
      </c>
      <c r="N1650" s="154" t="e">
        <f t="shared" si="528"/>
        <v>#REF!</v>
      </c>
      <c r="O1650" s="154" t="e">
        <f t="shared" si="528"/>
        <v>#REF!</v>
      </c>
      <c r="P1650" s="154" t="e">
        <f t="shared" si="528"/>
        <v>#REF!</v>
      </c>
      <c r="Q1650" s="154" t="e">
        <f t="shared" si="528"/>
        <v>#REF!</v>
      </c>
      <c r="R1650" s="154" t="e">
        <f t="shared" si="528"/>
        <v>#REF!</v>
      </c>
      <c r="S1650" s="154" t="e">
        <f t="shared" si="528"/>
        <v>#REF!</v>
      </c>
    </row>
    <row r="1651" spans="2:19" s="47" customFormat="1" ht="30" customHeight="1">
      <c r="B1651" s="69" t="s">
        <v>129</v>
      </c>
      <c r="C1651" s="70" t="s">
        <v>110</v>
      </c>
      <c r="D1651" s="70" t="s">
        <v>111</v>
      </c>
      <c r="E1651" s="83" t="s">
        <v>178</v>
      </c>
      <c r="F1651" s="51"/>
      <c r="G1651" s="154" t="e">
        <f t="shared" ref="G1651:S1651" si="529">ROUND((G1596*G$13/G$1633/100)*10^6,0)</f>
        <v>#REF!</v>
      </c>
      <c r="H1651" s="154" t="e">
        <f t="shared" si="529"/>
        <v>#REF!</v>
      </c>
      <c r="I1651" s="154" t="e">
        <f t="shared" si="529"/>
        <v>#REF!</v>
      </c>
      <c r="J1651" s="154" t="e">
        <f t="shared" si="529"/>
        <v>#REF!</v>
      </c>
      <c r="K1651" s="154" t="e">
        <f t="shared" si="529"/>
        <v>#REF!</v>
      </c>
      <c r="L1651" s="154" t="e">
        <f t="shared" si="529"/>
        <v>#REF!</v>
      </c>
      <c r="M1651" s="154" t="e">
        <f t="shared" si="529"/>
        <v>#REF!</v>
      </c>
      <c r="N1651" s="154" t="e">
        <f t="shared" si="529"/>
        <v>#REF!</v>
      </c>
      <c r="O1651" s="154" t="e">
        <f t="shared" si="529"/>
        <v>#REF!</v>
      </c>
      <c r="P1651" s="154" t="e">
        <f t="shared" si="529"/>
        <v>#REF!</v>
      </c>
      <c r="Q1651" s="154" t="e">
        <f t="shared" si="529"/>
        <v>#REF!</v>
      </c>
      <c r="R1651" s="154" t="e">
        <f t="shared" si="529"/>
        <v>#REF!</v>
      </c>
      <c r="S1651" s="154" t="e">
        <f t="shared" si="529"/>
        <v>#REF!</v>
      </c>
    </row>
    <row r="1652" spans="2:19" s="47" customFormat="1" ht="30" customHeight="1">
      <c r="B1652" s="69" t="s">
        <v>130</v>
      </c>
      <c r="C1652" s="70" t="s">
        <v>110</v>
      </c>
      <c r="D1652" s="70" t="s">
        <v>111</v>
      </c>
      <c r="E1652" s="83" t="s">
        <v>175</v>
      </c>
      <c r="F1652" s="51"/>
      <c r="G1652" s="154" t="e">
        <f t="shared" ref="G1652:S1652" si="530">ROUND((G1597*G$13/G$1633/100)*10^6,0)</f>
        <v>#REF!</v>
      </c>
      <c r="H1652" s="154" t="e">
        <f t="shared" si="530"/>
        <v>#REF!</v>
      </c>
      <c r="I1652" s="154" t="e">
        <f t="shared" si="530"/>
        <v>#REF!</v>
      </c>
      <c r="J1652" s="154" t="e">
        <f t="shared" si="530"/>
        <v>#REF!</v>
      </c>
      <c r="K1652" s="154" t="e">
        <f t="shared" si="530"/>
        <v>#REF!</v>
      </c>
      <c r="L1652" s="154" t="e">
        <f t="shared" si="530"/>
        <v>#REF!</v>
      </c>
      <c r="M1652" s="154" t="e">
        <f t="shared" si="530"/>
        <v>#REF!</v>
      </c>
      <c r="N1652" s="154" t="e">
        <f t="shared" si="530"/>
        <v>#REF!</v>
      </c>
      <c r="O1652" s="154" t="e">
        <f t="shared" si="530"/>
        <v>#REF!</v>
      </c>
      <c r="P1652" s="154" t="e">
        <f t="shared" si="530"/>
        <v>#REF!</v>
      </c>
      <c r="Q1652" s="154" t="e">
        <f t="shared" si="530"/>
        <v>#REF!</v>
      </c>
      <c r="R1652" s="154" t="e">
        <f t="shared" si="530"/>
        <v>#REF!</v>
      </c>
      <c r="S1652" s="154" t="e">
        <f t="shared" si="530"/>
        <v>#REF!</v>
      </c>
    </row>
    <row r="1653" spans="2:19" s="47" customFormat="1" ht="30" customHeight="1">
      <c r="B1653" s="69" t="s">
        <v>131</v>
      </c>
      <c r="C1653" s="70" t="s">
        <v>110</v>
      </c>
      <c r="D1653" s="70" t="s">
        <v>111</v>
      </c>
      <c r="E1653" s="83" t="s">
        <v>176</v>
      </c>
      <c r="F1653" s="51"/>
      <c r="G1653" s="154" t="e">
        <f t="shared" ref="G1653:S1653" si="531">ROUND((G1598*G$13/G$1633/100)*10^6,0)</f>
        <v>#REF!</v>
      </c>
      <c r="H1653" s="154" t="e">
        <f t="shared" si="531"/>
        <v>#REF!</v>
      </c>
      <c r="I1653" s="154" t="e">
        <f t="shared" si="531"/>
        <v>#REF!</v>
      </c>
      <c r="J1653" s="154" t="e">
        <f t="shared" si="531"/>
        <v>#REF!</v>
      </c>
      <c r="K1653" s="154" t="e">
        <f t="shared" si="531"/>
        <v>#REF!</v>
      </c>
      <c r="L1653" s="154" t="e">
        <f t="shared" si="531"/>
        <v>#REF!</v>
      </c>
      <c r="M1653" s="154" t="e">
        <f t="shared" si="531"/>
        <v>#REF!</v>
      </c>
      <c r="N1653" s="154" t="e">
        <f t="shared" si="531"/>
        <v>#REF!</v>
      </c>
      <c r="O1653" s="154" t="e">
        <f t="shared" si="531"/>
        <v>#REF!</v>
      </c>
      <c r="P1653" s="154" t="e">
        <f t="shared" si="531"/>
        <v>#REF!</v>
      </c>
      <c r="Q1653" s="154" t="e">
        <f t="shared" si="531"/>
        <v>#REF!</v>
      </c>
      <c r="R1653" s="154" t="e">
        <f t="shared" si="531"/>
        <v>#REF!</v>
      </c>
      <c r="S1653" s="154" t="e">
        <f t="shared" si="531"/>
        <v>#REF!</v>
      </c>
    </row>
    <row r="1654" spans="2:19" s="47" customFormat="1" ht="30" customHeight="1">
      <c r="B1654" s="69" t="s">
        <v>132</v>
      </c>
      <c r="C1654" s="70" t="s">
        <v>110</v>
      </c>
      <c r="D1654" s="70" t="s">
        <v>111</v>
      </c>
      <c r="E1654" s="83" t="s">
        <v>176</v>
      </c>
      <c r="F1654" s="51"/>
      <c r="G1654" s="154" t="e">
        <f t="shared" ref="G1654:S1654" si="532">ROUND((G1599*G$13/G$1633/100)*10^6,0)</f>
        <v>#REF!</v>
      </c>
      <c r="H1654" s="154" t="e">
        <f t="shared" si="532"/>
        <v>#REF!</v>
      </c>
      <c r="I1654" s="154" t="e">
        <f t="shared" si="532"/>
        <v>#REF!</v>
      </c>
      <c r="J1654" s="154" t="e">
        <f t="shared" si="532"/>
        <v>#REF!</v>
      </c>
      <c r="K1654" s="154" t="e">
        <f t="shared" si="532"/>
        <v>#REF!</v>
      </c>
      <c r="L1654" s="154" t="e">
        <f t="shared" si="532"/>
        <v>#REF!</v>
      </c>
      <c r="M1654" s="154" t="e">
        <f t="shared" si="532"/>
        <v>#REF!</v>
      </c>
      <c r="N1654" s="154" t="e">
        <f t="shared" si="532"/>
        <v>#REF!</v>
      </c>
      <c r="O1654" s="154" t="e">
        <f t="shared" si="532"/>
        <v>#REF!</v>
      </c>
      <c r="P1654" s="154" t="e">
        <f t="shared" si="532"/>
        <v>#REF!</v>
      </c>
      <c r="Q1654" s="154" t="e">
        <f t="shared" si="532"/>
        <v>#REF!</v>
      </c>
      <c r="R1654" s="154" t="e">
        <f t="shared" si="532"/>
        <v>#REF!</v>
      </c>
      <c r="S1654" s="154" t="e">
        <f t="shared" si="532"/>
        <v>#REF!</v>
      </c>
    </row>
    <row r="1655" spans="2:19" s="47" customFormat="1" ht="30" customHeight="1">
      <c r="B1655" s="69" t="s">
        <v>133</v>
      </c>
      <c r="C1655" s="70" t="s">
        <v>110</v>
      </c>
      <c r="D1655" s="70" t="s">
        <v>111</v>
      </c>
      <c r="E1655" s="83" t="s">
        <v>177</v>
      </c>
      <c r="F1655" s="51"/>
      <c r="G1655" s="154" t="e">
        <f t="shared" ref="G1655:S1655" si="533">ROUND((G1600*G$13/G$1633/100)*10^6,0)</f>
        <v>#REF!</v>
      </c>
      <c r="H1655" s="154" t="e">
        <f t="shared" si="533"/>
        <v>#REF!</v>
      </c>
      <c r="I1655" s="154" t="e">
        <f t="shared" si="533"/>
        <v>#REF!</v>
      </c>
      <c r="J1655" s="154" t="e">
        <f t="shared" si="533"/>
        <v>#REF!</v>
      </c>
      <c r="K1655" s="154" t="e">
        <f t="shared" si="533"/>
        <v>#REF!</v>
      </c>
      <c r="L1655" s="154" t="e">
        <f t="shared" si="533"/>
        <v>#REF!</v>
      </c>
      <c r="M1655" s="154" t="e">
        <f t="shared" si="533"/>
        <v>#REF!</v>
      </c>
      <c r="N1655" s="154" t="e">
        <f t="shared" si="533"/>
        <v>#REF!</v>
      </c>
      <c r="O1655" s="154" t="e">
        <f t="shared" si="533"/>
        <v>#REF!</v>
      </c>
      <c r="P1655" s="154" t="e">
        <f t="shared" si="533"/>
        <v>#REF!</v>
      </c>
      <c r="Q1655" s="154" t="e">
        <f t="shared" si="533"/>
        <v>#REF!</v>
      </c>
      <c r="R1655" s="154" t="e">
        <f t="shared" si="533"/>
        <v>#REF!</v>
      </c>
      <c r="S1655" s="154" t="e">
        <f t="shared" si="533"/>
        <v>#REF!</v>
      </c>
    </row>
    <row r="1656" spans="2:19" s="47" customFormat="1" ht="30" customHeight="1">
      <c r="B1656" s="69" t="s">
        <v>134</v>
      </c>
      <c r="C1656" s="70" t="s">
        <v>110</v>
      </c>
      <c r="D1656" s="70" t="s">
        <v>111</v>
      </c>
      <c r="E1656" s="83" t="s">
        <v>176</v>
      </c>
      <c r="F1656" s="51"/>
      <c r="G1656" s="154" t="e">
        <f t="shared" ref="G1656:S1656" si="534">ROUND((G1601*G$13/G$1633/100)*10^6,0)</f>
        <v>#REF!</v>
      </c>
      <c r="H1656" s="154" t="e">
        <f t="shared" si="534"/>
        <v>#REF!</v>
      </c>
      <c r="I1656" s="154" t="e">
        <f t="shared" si="534"/>
        <v>#REF!</v>
      </c>
      <c r="J1656" s="154" t="e">
        <f t="shared" si="534"/>
        <v>#REF!</v>
      </c>
      <c r="K1656" s="154" t="e">
        <f t="shared" si="534"/>
        <v>#REF!</v>
      </c>
      <c r="L1656" s="154" t="e">
        <f t="shared" si="534"/>
        <v>#REF!</v>
      </c>
      <c r="M1656" s="154" t="e">
        <f t="shared" si="534"/>
        <v>#REF!</v>
      </c>
      <c r="N1656" s="154" t="e">
        <f t="shared" si="534"/>
        <v>#REF!</v>
      </c>
      <c r="O1656" s="154" t="e">
        <f t="shared" si="534"/>
        <v>#REF!</v>
      </c>
      <c r="P1656" s="154" t="e">
        <f t="shared" si="534"/>
        <v>#REF!</v>
      </c>
      <c r="Q1656" s="154" t="e">
        <f t="shared" si="534"/>
        <v>#REF!</v>
      </c>
      <c r="R1656" s="154" t="e">
        <f t="shared" si="534"/>
        <v>#REF!</v>
      </c>
      <c r="S1656" s="154" t="e">
        <f t="shared" si="534"/>
        <v>#REF!</v>
      </c>
    </row>
    <row r="1657" spans="2:19" s="47" customFormat="1" ht="30" customHeight="1">
      <c r="B1657" s="69" t="s">
        <v>135</v>
      </c>
      <c r="C1657" s="70" t="s">
        <v>110</v>
      </c>
      <c r="D1657" s="70" t="s">
        <v>111</v>
      </c>
      <c r="E1657" s="83" t="s">
        <v>175</v>
      </c>
      <c r="F1657" s="51"/>
      <c r="G1657" s="154" t="e">
        <f t="shared" ref="G1657:S1657" si="535">ROUND((G1602*G$13/G$1633/100)*10^6,0)</f>
        <v>#REF!</v>
      </c>
      <c r="H1657" s="154" t="e">
        <f t="shared" si="535"/>
        <v>#REF!</v>
      </c>
      <c r="I1657" s="154" t="e">
        <f t="shared" si="535"/>
        <v>#REF!</v>
      </c>
      <c r="J1657" s="154" t="e">
        <f t="shared" si="535"/>
        <v>#REF!</v>
      </c>
      <c r="K1657" s="154" t="e">
        <f t="shared" si="535"/>
        <v>#REF!</v>
      </c>
      <c r="L1657" s="154" t="e">
        <f t="shared" si="535"/>
        <v>#REF!</v>
      </c>
      <c r="M1657" s="154" t="e">
        <f t="shared" si="535"/>
        <v>#REF!</v>
      </c>
      <c r="N1657" s="154" t="e">
        <f t="shared" si="535"/>
        <v>#REF!</v>
      </c>
      <c r="O1657" s="154" t="e">
        <f t="shared" si="535"/>
        <v>#REF!</v>
      </c>
      <c r="P1657" s="154" t="e">
        <f t="shared" si="535"/>
        <v>#REF!</v>
      </c>
      <c r="Q1657" s="154" t="e">
        <f t="shared" si="535"/>
        <v>#REF!</v>
      </c>
      <c r="R1657" s="154" t="e">
        <f t="shared" si="535"/>
        <v>#REF!</v>
      </c>
      <c r="S1657" s="154" t="e">
        <f t="shared" si="535"/>
        <v>#REF!</v>
      </c>
    </row>
    <row r="1658" spans="2:19" s="47" customFormat="1" ht="30" customHeight="1">
      <c r="B1658" s="69" t="s">
        <v>136</v>
      </c>
      <c r="C1658" s="70" t="s">
        <v>110</v>
      </c>
      <c r="D1658" s="70" t="s">
        <v>111</v>
      </c>
      <c r="E1658" s="83" t="s">
        <v>175</v>
      </c>
      <c r="F1658" s="51"/>
      <c r="G1658" s="154" t="e">
        <f t="shared" ref="G1658:S1658" si="536">ROUND((G1603*G$13/G$1633/100)*10^6,0)</f>
        <v>#REF!</v>
      </c>
      <c r="H1658" s="154" t="e">
        <f t="shared" si="536"/>
        <v>#REF!</v>
      </c>
      <c r="I1658" s="154" t="e">
        <f t="shared" si="536"/>
        <v>#REF!</v>
      </c>
      <c r="J1658" s="154" t="e">
        <f t="shared" si="536"/>
        <v>#REF!</v>
      </c>
      <c r="K1658" s="154" t="e">
        <f t="shared" si="536"/>
        <v>#REF!</v>
      </c>
      <c r="L1658" s="154" t="e">
        <f t="shared" si="536"/>
        <v>#REF!</v>
      </c>
      <c r="M1658" s="154" t="e">
        <f t="shared" si="536"/>
        <v>#REF!</v>
      </c>
      <c r="N1658" s="154" t="e">
        <f t="shared" si="536"/>
        <v>#REF!</v>
      </c>
      <c r="O1658" s="154" t="e">
        <f t="shared" si="536"/>
        <v>#REF!</v>
      </c>
      <c r="P1658" s="154" t="e">
        <f t="shared" si="536"/>
        <v>#REF!</v>
      </c>
      <c r="Q1658" s="154" t="e">
        <f t="shared" si="536"/>
        <v>#REF!</v>
      </c>
      <c r="R1658" s="154" t="e">
        <f t="shared" si="536"/>
        <v>#REF!</v>
      </c>
      <c r="S1658" s="154" t="e">
        <f t="shared" si="536"/>
        <v>#REF!</v>
      </c>
    </row>
    <row r="1659" spans="2:19" s="47" customFormat="1" ht="30" customHeight="1">
      <c r="B1659" s="69" t="s">
        <v>137</v>
      </c>
      <c r="C1659" s="70" t="s">
        <v>110</v>
      </c>
      <c r="D1659" s="70" t="s">
        <v>111</v>
      </c>
      <c r="E1659" s="83" t="s">
        <v>176</v>
      </c>
      <c r="F1659" s="51"/>
      <c r="G1659" s="154" t="e">
        <f t="shared" ref="G1659:S1659" si="537">ROUND((G1604*G$13/G$1633/100)*10^6,0)</f>
        <v>#REF!</v>
      </c>
      <c r="H1659" s="154" t="e">
        <f t="shared" si="537"/>
        <v>#REF!</v>
      </c>
      <c r="I1659" s="154" t="e">
        <f t="shared" si="537"/>
        <v>#REF!</v>
      </c>
      <c r="J1659" s="154" t="e">
        <f t="shared" si="537"/>
        <v>#REF!</v>
      </c>
      <c r="K1659" s="154" t="e">
        <f t="shared" si="537"/>
        <v>#REF!</v>
      </c>
      <c r="L1659" s="154" t="e">
        <f t="shared" si="537"/>
        <v>#REF!</v>
      </c>
      <c r="M1659" s="154" t="e">
        <f t="shared" si="537"/>
        <v>#REF!</v>
      </c>
      <c r="N1659" s="154" t="e">
        <f t="shared" si="537"/>
        <v>#REF!</v>
      </c>
      <c r="O1659" s="154" t="e">
        <f t="shared" si="537"/>
        <v>#REF!</v>
      </c>
      <c r="P1659" s="154" t="e">
        <f t="shared" si="537"/>
        <v>#REF!</v>
      </c>
      <c r="Q1659" s="154" t="e">
        <f t="shared" si="537"/>
        <v>#REF!</v>
      </c>
      <c r="R1659" s="154" t="e">
        <f t="shared" si="537"/>
        <v>#REF!</v>
      </c>
      <c r="S1659" s="154" t="e">
        <f t="shared" si="537"/>
        <v>#REF!</v>
      </c>
    </row>
    <row r="1660" spans="2:19" s="47" customFormat="1" ht="30" customHeight="1">
      <c r="B1660" s="69" t="s">
        <v>138</v>
      </c>
      <c r="C1660" s="70" t="s">
        <v>115</v>
      </c>
      <c r="D1660" s="70" t="s">
        <v>112</v>
      </c>
      <c r="E1660" s="83" t="s">
        <v>179</v>
      </c>
      <c r="F1660" s="51"/>
      <c r="G1660" s="154" t="e">
        <f t="shared" ref="G1660:S1660" si="538">ROUND((G1605*G$13/G$1633/100)*10^6,0)</f>
        <v>#REF!</v>
      </c>
      <c r="H1660" s="154" t="e">
        <f t="shared" si="538"/>
        <v>#REF!</v>
      </c>
      <c r="I1660" s="154" t="e">
        <f t="shared" si="538"/>
        <v>#REF!</v>
      </c>
      <c r="J1660" s="154" t="e">
        <f t="shared" si="538"/>
        <v>#REF!</v>
      </c>
      <c r="K1660" s="154" t="e">
        <f t="shared" si="538"/>
        <v>#REF!</v>
      </c>
      <c r="L1660" s="154" t="e">
        <f t="shared" si="538"/>
        <v>#REF!</v>
      </c>
      <c r="M1660" s="154" t="e">
        <f t="shared" si="538"/>
        <v>#REF!</v>
      </c>
      <c r="N1660" s="154" t="e">
        <f t="shared" si="538"/>
        <v>#REF!</v>
      </c>
      <c r="O1660" s="154" t="e">
        <f t="shared" si="538"/>
        <v>#REF!</v>
      </c>
      <c r="P1660" s="154" t="e">
        <f t="shared" si="538"/>
        <v>#REF!</v>
      </c>
      <c r="Q1660" s="154" t="e">
        <f t="shared" si="538"/>
        <v>#REF!</v>
      </c>
      <c r="R1660" s="154" t="e">
        <f t="shared" si="538"/>
        <v>#REF!</v>
      </c>
      <c r="S1660" s="154" t="e">
        <f t="shared" si="538"/>
        <v>#REF!</v>
      </c>
    </row>
    <row r="1661" spans="2:19" s="47" customFormat="1" ht="30" customHeight="1">
      <c r="B1661" s="69" t="s">
        <v>139</v>
      </c>
      <c r="C1661" s="70" t="s">
        <v>115</v>
      </c>
      <c r="D1661" s="70" t="s">
        <v>112</v>
      </c>
      <c r="E1661" s="83" t="s">
        <v>179</v>
      </c>
      <c r="F1661" s="51"/>
      <c r="G1661" s="154" t="e">
        <f t="shared" ref="G1661:S1661" si="539">ROUND((G1606*G$13/G$1633/100)*10^6,0)</f>
        <v>#REF!</v>
      </c>
      <c r="H1661" s="154" t="e">
        <f t="shared" si="539"/>
        <v>#REF!</v>
      </c>
      <c r="I1661" s="154" t="e">
        <f t="shared" si="539"/>
        <v>#REF!</v>
      </c>
      <c r="J1661" s="154" t="e">
        <f t="shared" si="539"/>
        <v>#REF!</v>
      </c>
      <c r="K1661" s="154" t="e">
        <f t="shared" si="539"/>
        <v>#REF!</v>
      </c>
      <c r="L1661" s="154" t="e">
        <f t="shared" si="539"/>
        <v>#REF!</v>
      </c>
      <c r="M1661" s="154" t="e">
        <f t="shared" si="539"/>
        <v>#REF!</v>
      </c>
      <c r="N1661" s="154" t="e">
        <f t="shared" si="539"/>
        <v>#REF!</v>
      </c>
      <c r="O1661" s="154" t="e">
        <f t="shared" si="539"/>
        <v>#REF!</v>
      </c>
      <c r="P1661" s="154" t="e">
        <f t="shared" si="539"/>
        <v>#REF!</v>
      </c>
      <c r="Q1661" s="154" t="e">
        <f t="shared" si="539"/>
        <v>#REF!</v>
      </c>
      <c r="R1661" s="154" t="e">
        <f t="shared" si="539"/>
        <v>#REF!</v>
      </c>
      <c r="S1661" s="154" t="e">
        <f t="shared" si="539"/>
        <v>#REF!</v>
      </c>
    </row>
    <row r="1662" spans="2:19" s="47" customFormat="1" ht="30" customHeight="1">
      <c r="B1662" s="69" t="s">
        <v>140</v>
      </c>
      <c r="C1662" s="70" t="s">
        <v>115</v>
      </c>
      <c r="D1662" s="70" t="s">
        <v>112</v>
      </c>
      <c r="E1662" s="83" t="s">
        <v>180</v>
      </c>
      <c r="F1662" s="51"/>
      <c r="G1662" s="154" t="e">
        <f t="shared" ref="G1662:S1662" si="540">ROUND((G1607*G$13/G$1633/100)*10^6,0)</f>
        <v>#REF!</v>
      </c>
      <c r="H1662" s="154" t="e">
        <f t="shared" si="540"/>
        <v>#REF!</v>
      </c>
      <c r="I1662" s="154" t="e">
        <f t="shared" si="540"/>
        <v>#REF!</v>
      </c>
      <c r="J1662" s="154" t="e">
        <f t="shared" si="540"/>
        <v>#REF!</v>
      </c>
      <c r="K1662" s="154" t="e">
        <f t="shared" si="540"/>
        <v>#REF!</v>
      </c>
      <c r="L1662" s="154" t="e">
        <f t="shared" si="540"/>
        <v>#REF!</v>
      </c>
      <c r="M1662" s="154" t="e">
        <f t="shared" si="540"/>
        <v>#REF!</v>
      </c>
      <c r="N1662" s="154" t="e">
        <f t="shared" si="540"/>
        <v>#REF!</v>
      </c>
      <c r="O1662" s="154" t="e">
        <f t="shared" si="540"/>
        <v>#REF!</v>
      </c>
      <c r="P1662" s="154" t="e">
        <f t="shared" si="540"/>
        <v>#REF!</v>
      </c>
      <c r="Q1662" s="154" t="e">
        <f t="shared" si="540"/>
        <v>#REF!</v>
      </c>
      <c r="R1662" s="154" t="e">
        <f t="shared" si="540"/>
        <v>#REF!</v>
      </c>
      <c r="S1662" s="154" t="e">
        <f t="shared" si="540"/>
        <v>#REF!</v>
      </c>
    </row>
    <row r="1663" spans="2:19" s="47" customFormat="1" ht="30" customHeight="1">
      <c r="B1663" s="69" t="s">
        <v>141</v>
      </c>
      <c r="C1663" s="70" t="s">
        <v>115</v>
      </c>
      <c r="D1663" s="70" t="s">
        <v>112</v>
      </c>
      <c r="E1663" s="83" t="s">
        <v>180</v>
      </c>
      <c r="F1663" s="51"/>
      <c r="G1663" s="154" t="e">
        <f t="shared" ref="G1663:S1663" si="541">ROUND((G1608*G$13/G$1633/100)*10^6,0)</f>
        <v>#REF!</v>
      </c>
      <c r="H1663" s="154" t="e">
        <f t="shared" si="541"/>
        <v>#REF!</v>
      </c>
      <c r="I1663" s="154" t="e">
        <f t="shared" si="541"/>
        <v>#REF!</v>
      </c>
      <c r="J1663" s="154" t="e">
        <f t="shared" si="541"/>
        <v>#REF!</v>
      </c>
      <c r="K1663" s="154" t="e">
        <f t="shared" si="541"/>
        <v>#REF!</v>
      </c>
      <c r="L1663" s="154" t="e">
        <f t="shared" si="541"/>
        <v>#REF!</v>
      </c>
      <c r="M1663" s="154" t="e">
        <f t="shared" si="541"/>
        <v>#REF!</v>
      </c>
      <c r="N1663" s="154" t="e">
        <f t="shared" si="541"/>
        <v>#REF!</v>
      </c>
      <c r="O1663" s="154" t="e">
        <f t="shared" si="541"/>
        <v>#REF!</v>
      </c>
      <c r="P1663" s="154" t="e">
        <f t="shared" si="541"/>
        <v>#REF!</v>
      </c>
      <c r="Q1663" s="154" t="e">
        <f t="shared" si="541"/>
        <v>#REF!</v>
      </c>
      <c r="R1663" s="154" t="e">
        <f t="shared" si="541"/>
        <v>#REF!</v>
      </c>
      <c r="S1663" s="154" t="e">
        <f t="shared" si="541"/>
        <v>#REF!</v>
      </c>
    </row>
    <row r="1664" spans="2:19" s="47" customFormat="1" ht="30" customHeight="1">
      <c r="B1664" s="69" t="s">
        <v>142</v>
      </c>
      <c r="C1664" s="70" t="s">
        <v>115</v>
      </c>
      <c r="D1664" s="70" t="s">
        <v>112</v>
      </c>
      <c r="E1664" s="83" t="s">
        <v>186</v>
      </c>
      <c r="F1664" s="51"/>
      <c r="G1664" s="154" t="e">
        <f t="shared" ref="G1664:S1664" si="542">ROUND((G1609*G$13/G$1633/100)*10^6,0)</f>
        <v>#REF!</v>
      </c>
      <c r="H1664" s="154" t="e">
        <f t="shared" si="542"/>
        <v>#REF!</v>
      </c>
      <c r="I1664" s="154" t="e">
        <f t="shared" si="542"/>
        <v>#REF!</v>
      </c>
      <c r="J1664" s="154" t="e">
        <f t="shared" si="542"/>
        <v>#REF!</v>
      </c>
      <c r="K1664" s="154" t="e">
        <f t="shared" si="542"/>
        <v>#REF!</v>
      </c>
      <c r="L1664" s="154" t="e">
        <f t="shared" si="542"/>
        <v>#REF!</v>
      </c>
      <c r="M1664" s="154" t="e">
        <f t="shared" si="542"/>
        <v>#REF!</v>
      </c>
      <c r="N1664" s="154" t="e">
        <f t="shared" si="542"/>
        <v>#REF!</v>
      </c>
      <c r="O1664" s="154" t="e">
        <f t="shared" si="542"/>
        <v>#REF!</v>
      </c>
      <c r="P1664" s="154" t="e">
        <f t="shared" si="542"/>
        <v>#REF!</v>
      </c>
      <c r="Q1664" s="154" t="e">
        <f t="shared" si="542"/>
        <v>#REF!</v>
      </c>
      <c r="R1664" s="154" t="e">
        <f t="shared" si="542"/>
        <v>#REF!</v>
      </c>
      <c r="S1664" s="154" t="e">
        <f t="shared" si="542"/>
        <v>#REF!</v>
      </c>
    </row>
    <row r="1665" spans="2:19" s="47" customFormat="1" ht="30" customHeight="1">
      <c r="B1665" s="69" t="s">
        <v>143</v>
      </c>
      <c r="C1665" s="70" t="s">
        <v>113</v>
      </c>
      <c r="D1665" s="70" t="s">
        <v>113</v>
      </c>
      <c r="E1665" s="83" t="s">
        <v>182</v>
      </c>
      <c r="F1665" s="51"/>
      <c r="G1665" s="154" t="e">
        <f t="shared" ref="G1665:S1665" si="543">ROUND((G1610*G$13/G$1633/100)*10^6,0)</f>
        <v>#REF!</v>
      </c>
      <c r="H1665" s="154" t="e">
        <f t="shared" si="543"/>
        <v>#REF!</v>
      </c>
      <c r="I1665" s="154" t="e">
        <f t="shared" si="543"/>
        <v>#REF!</v>
      </c>
      <c r="J1665" s="154" t="e">
        <f t="shared" si="543"/>
        <v>#REF!</v>
      </c>
      <c r="K1665" s="154" t="e">
        <f t="shared" si="543"/>
        <v>#REF!</v>
      </c>
      <c r="L1665" s="154" t="e">
        <f t="shared" si="543"/>
        <v>#REF!</v>
      </c>
      <c r="M1665" s="154" t="e">
        <f t="shared" si="543"/>
        <v>#REF!</v>
      </c>
      <c r="N1665" s="154" t="e">
        <f t="shared" si="543"/>
        <v>#REF!</v>
      </c>
      <c r="O1665" s="154" t="e">
        <f t="shared" si="543"/>
        <v>#REF!</v>
      </c>
      <c r="P1665" s="154" t="e">
        <f t="shared" si="543"/>
        <v>#REF!</v>
      </c>
      <c r="Q1665" s="154" t="e">
        <f t="shared" si="543"/>
        <v>#REF!</v>
      </c>
      <c r="R1665" s="154" t="e">
        <f t="shared" si="543"/>
        <v>#REF!</v>
      </c>
      <c r="S1665" s="154" t="e">
        <f t="shared" si="543"/>
        <v>#REF!</v>
      </c>
    </row>
    <row r="1666" spans="2:19" s="47" customFormat="1" ht="30" customHeight="1">
      <c r="B1666" s="69" t="s">
        <v>144</v>
      </c>
      <c r="C1666" s="70" t="s">
        <v>113</v>
      </c>
      <c r="D1666" s="70" t="s">
        <v>113</v>
      </c>
      <c r="E1666" s="83" t="s">
        <v>181</v>
      </c>
      <c r="F1666" s="51"/>
      <c r="G1666" s="154" t="e">
        <f t="shared" ref="G1666:S1666" si="544">ROUND((G1611*G$13/G$1633/100)*10^6,0)</f>
        <v>#REF!</v>
      </c>
      <c r="H1666" s="154" t="e">
        <f t="shared" si="544"/>
        <v>#REF!</v>
      </c>
      <c r="I1666" s="154" t="e">
        <f t="shared" si="544"/>
        <v>#REF!</v>
      </c>
      <c r="J1666" s="154" t="e">
        <f t="shared" si="544"/>
        <v>#REF!</v>
      </c>
      <c r="K1666" s="154" t="e">
        <f t="shared" si="544"/>
        <v>#REF!</v>
      </c>
      <c r="L1666" s="154" t="e">
        <f t="shared" si="544"/>
        <v>#REF!</v>
      </c>
      <c r="M1666" s="154" t="e">
        <f t="shared" si="544"/>
        <v>#REF!</v>
      </c>
      <c r="N1666" s="154" t="e">
        <f t="shared" si="544"/>
        <v>#REF!</v>
      </c>
      <c r="O1666" s="154" t="e">
        <f t="shared" si="544"/>
        <v>#REF!</v>
      </c>
      <c r="P1666" s="154" t="e">
        <f t="shared" si="544"/>
        <v>#REF!</v>
      </c>
      <c r="Q1666" s="154" t="e">
        <f t="shared" si="544"/>
        <v>#REF!</v>
      </c>
      <c r="R1666" s="154" t="e">
        <f t="shared" si="544"/>
        <v>#REF!</v>
      </c>
      <c r="S1666" s="154" t="e">
        <f t="shared" si="544"/>
        <v>#REF!</v>
      </c>
    </row>
    <row r="1667" spans="2:19" s="47" customFormat="1" ht="30" customHeight="1">
      <c r="B1667" s="69" t="s">
        <v>145</v>
      </c>
      <c r="C1667" s="70" t="s">
        <v>113</v>
      </c>
      <c r="D1667" s="70" t="s">
        <v>113</v>
      </c>
      <c r="E1667" s="83" t="s">
        <v>182</v>
      </c>
      <c r="F1667" s="51"/>
      <c r="G1667" s="154" t="e">
        <f t="shared" ref="G1667:S1667" si="545">ROUND((G1612*G$13/G$1633/100)*10^6,0)</f>
        <v>#REF!</v>
      </c>
      <c r="H1667" s="154" t="e">
        <f t="shared" si="545"/>
        <v>#REF!</v>
      </c>
      <c r="I1667" s="154" t="e">
        <f t="shared" si="545"/>
        <v>#REF!</v>
      </c>
      <c r="J1667" s="154" t="e">
        <f t="shared" si="545"/>
        <v>#REF!</v>
      </c>
      <c r="K1667" s="154" t="e">
        <f t="shared" si="545"/>
        <v>#REF!</v>
      </c>
      <c r="L1667" s="154" t="e">
        <f t="shared" si="545"/>
        <v>#REF!</v>
      </c>
      <c r="M1667" s="154" t="e">
        <f t="shared" si="545"/>
        <v>#REF!</v>
      </c>
      <c r="N1667" s="154" t="e">
        <f>ROUND((N1612*N$13/N$1633/100)*10^6,0)</f>
        <v>#REF!</v>
      </c>
      <c r="O1667" s="154" t="e">
        <f t="shared" si="545"/>
        <v>#REF!</v>
      </c>
      <c r="P1667" s="154" t="e">
        <f t="shared" si="545"/>
        <v>#REF!</v>
      </c>
      <c r="Q1667" s="154" t="e">
        <f t="shared" si="545"/>
        <v>#REF!</v>
      </c>
      <c r="R1667" s="154" t="e">
        <f t="shared" si="545"/>
        <v>#REF!</v>
      </c>
      <c r="S1667" s="154" t="e">
        <f t="shared" si="545"/>
        <v>#REF!</v>
      </c>
    </row>
    <row r="1668" spans="2:19" s="47" customFormat="1" ht="30" customHeight="1">
      <c r="B1668" s="69" t="s">
        <v>146</v>
      </c>
      <c r="C1668" s="70" t="s">
        <v>113</v>
      </c>
      <c r="D1668" s="70" t="s">
        <v>113</v>
      </c>
      <c r="E1668" s="83" t="s">
        <v>182</v>
      </c>
      <c r="F1668" s="51"/>
      <c r="G1668" s="154" t="e">
        <f t="shared" ref="G1668:S1668" si="546">ROUND((G1613*G$13/G$1633/100)*10^6,0)</f>
        <v>#REF!</v>
      </c>
      <c r="H1668" s="154" t="e">
        <f t="shared" si="546"/>
        <v>#REF!</v>
      </c>
      <c r="I1668" s="154" t="e">
        <f t="shared" si="546"/>
        <v>#REF!</v>
      </c>
      <c r="J1668" s="154" t="e">
        <f t="shared" si="546"/>
        <v>#REF!</v>
      </c>
      <c r="K1668" s="154" t="e">
        <f t="shared" si="546"/>
        <v>#REF!</v>
      </c>
      <c r="L1668" s="154" t="e">
        <f t="shared" si="546"/>
        <v>#REF!</v>
      </c>
      <c r="M1668" s="154" t="e">
        <f t="shared" si="546"/>
        <v>#REF!</v>
      </c>
      <c r="N1668" s="154" t="e">
        <f t="shared" si="546"/>
        <v>#REF!</v>
      </c>
      <c r="O1668" s="154" t="e">
        <f t="shared" si="546"/>
        <v>#REF!</v>
      </c>
      <c r="P1668" s="154" t="e">
        <f t="shared" si="546"/>
        <v>#REF!</v>
      </c>
      <c r="Q1668" s="154" t="e">
        <f t="shared" si="546"/>
        <v>#REF!</v>
      </c>
      <c r="R1668" s="154" t="e">
        <f t="shared" si="546"/>
        <v>#REF!</v>
      </c>
      <c r="S1668" s="154" t="e">
        <f t="shared" si="546"/>
        <v>#REF!</v>
      </c>
    </row>
    <row r="1669" spans="2:19" s="47" customFormat="1" ht="30" customHeight="1">
      <c r="B1669" s="69" t="s">
        <v>147</v>
      </c>
      <c r="C1669" s="70" t="s">
        <v>113</v>
      </c>
      <c r="D1669" s="70" t="s">
        <v>113</v>
      </c>
      <c r="E1669" s="83" t="s">
        <v>181</v>
      </c>
      <c r="F1669" s="51"/>
      <c r="G1669" s="154" t="e">
        <f t="shared" ref="G1669:S1669" si="547">ROUND((G1614*G$13/G$1633/100)*10^6,0)</f>
        <v>#REF!</v>
      </c>
      <c r="H1669" s="154" t="e">
        <f t="shared" si="547"/>
        <v>#REF!</v>
      </c>
      <c r="I1669" s="154" t="e">
        <f t="shared" si="547"/>
        <v>#REF!</v>
      </c>
      <c r="J1669" s="154" t="e">
        <f t="shared" si="547"/>
        <v>#REF!</v>
      </c>
      <c r="K1669" s="154" t="e">
        <f t="shared" si="547"/>
        <v>#REF!</v>
      </c>
      <c r="L1669" s="154" t="e">
        <f t="shared" si="547"/>
        <v>#REF!</v>
      </c>
      <c r="M1669" s="154" t="e">
        <f t="shared" si="547"/>
        <v>#REF!</v>
      </c>
      <c r="N1669" s="154" t="e">
        <f t="shared" si="547"/>
        <v>#REF!</v>
      </c>
      <c r="O1669" s="154" t="e">
        <f t="shared" si="547"/>
        <v>#REF!</v>
      </c>
      <c r="P1669" s="154" t="e">
        <f t="shared" si="547"/>
        <v>#REF!</v>
      </c>
      <c r="Q1669" s="154" t="e">
        <f t="shared" si="547"/>
        <v>#REF!</v>
      </c>
      <c r="R1669" s="154" t="e">
        <f t="shared" si="547"/>
        <v>#REF!</v>
      </c>
      <c r="S1669" s="154" t="e">
        <f t="shared" si="547"/>
        <v>#REF!</v>
      </c>
    </row>
    <row r="1670" spans="2:19" s="47" customFormat="1" ht="30" customHeight="1">
      <c r="B1670" s="69" t="s">
        <v>148</v>
      </c>
      <c r="C1670" s="70" t="s">
        <v>113</v>
      </c>
      <c r="D1670" s="70" t="s">
        <v>113</v>
      </c>
      <c r="E1670" s="83" t="s">
        <v>182</v>
      </c>
      <c r="F1670" s="51"/>
      <c r="G1670" s="154" t="e">
        <f t="shared" ref="G1670:S1670" si="548">ROUND((G1615*G$13/G$1633/100)*10^6,0)</f>
        <v>#REF!</v>
      </c>
      <c r="H1670" s="154" t="e">
        <f t="shared" si="548"/>
        <v>#REF!</v>
      </c>
      <c r="I1670" s="154" t="e">
        <f t="shared" si="548"/>
        <v>#REF!</v>
      </c>
      <c r="J1670" s="154" t="e">
        <f t="shared" si="548"/>
        <v>#REF!</v>
      </c>
      <c r="K1670" s="154" t="e">
        <f t="shared" si="548"/>
        <v>#REF!</v>
      </c>
      <c r="L1670" s="154" t="e">
        <f t="shared" si="548"/>
        <v>#REF!</v>
      </c>
      <c r="M1670" s="154" t="e">
        <f t="shared" si="548"/>
        <v>#REF!</v>
      </c>
      <c r="N1670" s="154" t="e">
        <f t="shared" si="548"/>
        <v>#REF!</v>
      </c>
      <c r="O1670" s="154" t="e">
        <f t="shared" si="548"/>
        <v>#REF!</v>
      </c>
      <c r="P1670" s="154" t="e">
        <f t="shared" si="548"/>
        <v>#REF!</v>
      </c>
      <c r="Q1670" s="154" t="e">
        <f t="shared" si="548"/>
        <v>#REF!</v>
      </c>
      <c r="R1670" s="154" t="e">
        <f t="shared" si="548"/>
        <v>#REF!</v>
      </c>
      <c r="S1670" s="154" t="e">
        <f t="shared" si="548"/>
        <v>#REF!</v>
      </c>
    </row>
    <row r="1671" spans="2:19" s="47" customFormat="1" ht="30" customHeight="1">
      <c r="B1671" s="69" t="s">
        <v>149</v>
      </c>
      <c r="C1671" s="70" t="s">
        <v>113</v>
      </c>
      <c r="D1671" s="70" t="s">
        <v>113</v>
      </c>
      <c r="E1671" s="83" t="s">
        <v>182</v>
      </c>
      <c r="F1671" s="51"/>
      <c r="G1671" s="154" t="e">
        <f t="shared" ref="G1671:S1671" si="549">ROUND((G1616*G$13/G$1633/100)*10^6,0)</f>
        <v>#REF!</v>
      </c>
      <c r="H1671" s="154" t="e">
        <f t="shared" si="549"/>
        <v>#REF!</v>
      </c>
      <c r="I1671" s="154" t="e">
        <f t="shared" si="549"/>
        <v>#REF!</v>
      </c>
      <c r="J1671" s="154" t="e">
        <f t="shared" si="549"/>
        <v>#REF!</v>
      </c>
      <c r="K1671" s="154" t="e">
        <f t="shared" si="549"/>
        <v>#REF!</v>
      </c>
      <c r="L1671" s="154" t="e">
        <f t="shared" si="549"/>
        <v>#REF!</v>
      </c>
      <c r="M1671" s="154" t="e">
        <f t="shared" si="549"/>
        <v>#REF!</v>
      </c>
      <c r="N1671" s="154" t="e">
        <f t="shared" si="549"/>
        <v>#REF!</v>
      </c>
      <c r="O1671" s="154" t="e">
        <f t="shared" si="549"/>
        <v>#REF!</v>
      </c>
      <c r="P1671" s="154" t="e">
        <f t="shared" si="549"/>
        <v>#REF!</v>
      </c>
      <c r="Q1671" s="154" t="e">
        <f t="shared" si="549"/>
        <v>#REF!</v>
      </c>
      <c r="R1671" s="154" t="e">
        <f t="shared" si="549"/>
        <v>#REF!</v>
      </c>
      <c r="S1671" s="154" t="e">
        <f t="shared" si="549"/>
        <v>#REF!</v>
      </c>
    </row>
    <row r="1672" spans="2:19" s="47" customFormat="1" ht="30" customHeight="1">
      <c r="B1672" s="69" t="s">
        <v>150</v>
      </c>
      <c r="C1672" s="70" t="s">
        <v>113</v>
      </c>
      <c r="D1672" s="70" t="s">
        <v>113</v>
      </c>
      <c r="E1672" s="83" t="s">
        <v>182</v>
      </c>
      <c r="F1672" s="51"/>
      <c r="G1672" s="154" t="e">
        <f t="shared" ref="G1672:S1672" si="550">ROUND((G1617*G$13/G$1633/100)*10^6,0)</f>
        <v>#REF!</v>
      </c>
      <c r="H1672" s="154" t="e">
        <f t="shared" si="550"/>
        <v>#REF!</v>
      </c>
      <c r="I1672" s="154" t="e">
        <f t="shared" si="550"/>
        <v>#REF!</v>
      </c>
      <c r="J1672" s="154" t="e">
        <f t="shared" si="550"/>
        <v>#REF!</v>
      </c>
      <c r="K1672" s="154" t="e">
        <f t="shared" si="550"/>
        <v>#REF!</v>
      </c>
      <c r="L1672" s="154" t="e">
        <f t="shared" si="550"/>
        <v>#REF!</v>
      </c>
      <c r="M1672" s="154" t="e">
        <f t="shared" si="550"/>
        <v>#REF!</v>
      </c>
      <c r="N1672" s="154" t="e">
        <f t="shared" si="550"/>
        <v>#REF!</v>
      </c>
      <c r="O1672" s="154" t="e">
        <f t="shared" si="550"/>
        <v>#REF!</v>
      </c>
      <c r="P1672" s="154" t="e">
        <f t="shared" si="550"/>
        <v>#REF!</v>
      </c>
      <c r="Q1672" s="154" t="e">
        <f t="shared" si="550"/>
        <v>#REF!</v>
      </c>
      <c r="R1672" s="154" t="e">
        <f t="shared" si="550"/>
        <v>#REF!</v>
      </c>
      <c r="S1672" s="154" t="e">
        <f t="shared" si="550"/>
        <v>#REF!</v>
      </c>
    </row>
    <row r="1673" spans="2:19" s="47" customFormat="1" ht="30" customHeight="1">
      <c r="B1673" s="69" t="s">
        <v>151</v>
      </c>
      <c r="C1673" s="70" t="s">
        <v>113</v>
      </c>
      <c r="D1673" s="70" t="s">
        <v>113</v>
      </c>
      <c r="E1673" s="83" t="s">
        <v>181</v>
      </c>
      <c r="F1673" s="51"/>
      <c r="G1673" s="154" t="e">
        <f t="shared" ref="G1673:S1673" si="551">ROUND((G1618*G$13/G$1633/100)*10^6,0)</f>
        <v>#REF!</v>
      </c>
      <c r="H1673" s="154" t="e">
        <f t="shared" si="551"/>
        <v>#REF!</v>
      </c>
      <c r="I1673" s="154" t="e">
        <f t="shared" si="551"/>
        <v>#REF!</v>
      </c>
      <c r="J1673" s="154" t="e">
        <f t="shared" si="551"/>
        <v>#REF!</v>
      </c>
      <c r="K1673" s="154" t="e">
        <f t="shared" si="551"/>
        <v>#REF!</v>
      </c>
      <c r="L1673" s="154" t="e">
        <f t="shared" si="551"/>
        <v>#REF!</v>
      </c>
      <c r="M1673" s="154" t="e">
        <f t="shared" si="551"/>
        <v>#REF!</v>
      </c>
      <c r="N1673" s="154" t="e">
        <f t="shared" si="551"/>
        <v>#REF!</v>
      </c>
      <c r="O1673" s="154" t="e">
        <f t="shared" si="551"/>
        <v>#REF!</v>
      </c>
      <c r="P1673" s="154" t="e">
        <f t="shared" si="551"/>
        <v>#REF!</v>
      </c>
      <c r="Q1673" s="154" t="e">
        <f t="shared" si="551"/>
        <v>#REF!</v>
      </c>
      <c r="R1673" s="154" t="e">
        <f t="shared" si="551"/>
        <v>#REF!</v>
      </c>
      <c r="S1673" s="154" t="e">
        <f t="shared" si="551"/>
        <v>#REF!</v>
      </c>
    </row>
    <row r="1674" spans="2:19" s="47" customFormat="1" ht="30" customHeight="1">
      <c r="B1674" s="69" t="s">
        <v>152</v>
      </c>
      <c r="C1674" s="70" t="s">
        <v>113</v>
      </c>
      <c r="D1674" s="70" t="s">
        <v>113</v>
      </c>
      <c r="E1674" s="83" t="s">
        <v>182</v>
      </c>
      <c r="F1674" s="51"/>
      <c r="G1674" s="154" t="e">
        <f t="shared" ref="G1674:S1674" si="552">ROUND((G1619*G$13/G$1633/100)*10^6,0)</f>
        <v>#REF!</v>
      </c>
      <c r="H1674" s="154" t="e">
        <f t="shared" si="552"/>
        <v>#REF!</v>
      </c>
      <c r="I1674" s="154" t="e">
        <f t="shared" si="552"/>
        <v>#REF!</v>
      </c>
      <c r="J1674" s="154" t="e">
        <f t="shared" si="552"/>
        <v>#REF!</v>
      </c>
      <c r="K1674" s="154" t="e">
        <f t="shared" si="552"/>
        <v>#REF!</v>
      </c>
      <c r="L1674" s="154" t="e">
        <f t="shared" si="552"/>
        <v>#REF!</v>
      </c>
      <c r="M1674" s="154" t="e">
        <f t="shared" si="552"/>
        <v>#REF!</v>
      </c>
      <c r="N1674" s="154" t="e">
        <f t="shared" si="552"/>
        <v>#REF!</v>
      </c>
      <c r="O1674" s="154" t="e">
        <f t="shared" si="552"/>
        <v>#REF!</v>
      </c>
      <c r="P1674" s="154" t="e">
        <f t="shared" si="552"/>
        <v>#REF!</v>
      </c>
      <c r="Q1674" s="154" t="e">
        <f t="shared" si="552"/>
        <v>#REF!</v>
      </c>
      <c r="R1674" s="154" t="e">
        <f t="shared" si="552"/>
        <v>#REF!</v>
      </c>
      <c r="S1674" s="154" t="e">
        <f t="shared" si="552"/>
        <v>#REF!</v>
      </c>
    </row>
    <row r="1675" spans="2:19" s="47" customFormat="1" ht="30" customHeight="1">
      <c r="B1675" s="69" t="s">
        <v>153</v>
      </c>
      <c r="C1675" s="70" t="s">
        <v>113</v>
      </c>
      <c r="D1675" s="70" t="s">
        <v>113</v>
      </c>
      <c r="E1675" s="83" t="s">
        <v>182</v>
      </c>
      <c r="F1675" s="51"/>
      <c r="G1675" s="154" t="e">
        <f t="shared" ref="G1675:S1675" si="553">ROUND((G1620*G$13/G$1633/100)*10^6,0)</f>
        <v>#REF!</v>
      </c>
      <c r="H1675" s="154" t="e">
        <f t="shared" si="553"/>
        <v>#REF!</v>
      </c>
      <c r="I1675" s="154" t="e">
        <f t="shared" si="553"/>
        <v>#REF!</v>
      </c>
      <c r="J1675" s="154" t="e">
        <f t="shared" si="553"/>
        <v>#REF!</v>
      </c>
      <c r="K1675" s="154" t="e">
        <f t="shared" si="553"/>
        <v>#REF!</v>
      </c>
      <c r="L1675" s="154" t="e">
        <f t="shared" si="553"/>
        <v>#REF!</v>
      </c>
      <c r="M1675" s="154" t="e">
        <f t="shared" si="553"/>
        <v>#REF!</v>
      </c>
      <c r="N1675" s="154" t="e">
        <f t="shared" si="553"/>
        <v>#REF!</v>
      </c>
      <c r="O1675" s="154" t="e">
        <f t="shared" si="553"/>
        <v>#REF!</v>
      </c>
      <c r="P1675" s="154" t="e">
        <f t="shared" si="553"/>
        <v>#REF!</v>
      </c>
      <c r="Q1675" s="154" t="e">
        <f t="shared" si="553"/>
        <v>#REF!</v>
      </c>
      <c r="R1675" s="154" t="e">
        <f t="shared" si="553"/>
        <v>#REF!</v>
      </c>
      <c r="S1675" s="154" t="e">
        <f t="shared" si="553"/>
        <v>#REF!</v>
      </c>
    </row>
    <row r="1676" spans="2:19" s="47" customFormat="1" ht="30" customHeight="1">
      <c r="B1676" s="69" t="s">
        <v>125</v>
      </c>
      <c r="C1676" s="70" t="s">
        <v>114</v>
      </c>
      <c r="D1676" s="70" t="s">
        <v>114</v>
      </c>
      <c r="E1676" s="83" t="s">
        <v>184</v>
      </c>
      <c r="F1676" s="51"/>
      <c r="G1676" s="154" t="e">
        <f t="shared" ref="G1676:S1676" si="554">ROUND((G1621*G$13/G$1633/100)*10^6,0)</f>
        <v>#REF!</v>
      </c>
      <c r="H1676" s="154" t="e">
        <f t="shared" si="554"/>
        <v>#REF!</v>
      </c>
      <c r="I1676" s="154" t="e">
        <f t="shared" si="554"/>
        <v>#REF!</v>
      </c>
      <c r="J1676" s="154" t="e">
        <f t="shared" si="554"/>
        <v>#REF!</v>
      </c>
      <c r="K1676" s="154" t="e">
        <f t="shared" si="554"/>
        <v>#REF!</v>
      </c>
      <c r="L1676" s="154" t="e">
        <f t="shared" si="554"/>
        <v>#REF!</v>
      </c>
      <c r="M1676" s="154" t="e">
        <f t="shared" si="554"/>
        <v>#REF!</v>
      </c>
      <c r="N1676" s="154" t="e">
        <f t="shared" si="554"/>
        <v>#REF!</v>
      </c>
      <c r="O1676" s="154" t="e">
        <f t="shared" si="554"/>
        <v>#REF!</v>
      </c>
      <c r="P1676" s="154" t="e">
        <f t="shared" si="554"/>
        <v>#REF!</v>
      </c>
      <c r="Q1676" s="154" t="e">
        <f t="shared" si="554"/>
        <v>#REF!</v>
      </c>
      <c r="R1676" s="154" t="e">
        <f t="shared" si="554"/>
        <v>#REF!</v>
      </c>
      <c r="S1676" s="154" t="e">
        <f t="shared" si="554"/>
        <v>#REF!</v>
      </c>
    </row>
    <row r="1677" spans="2:19" s="47" customFormat="1" ht="30" customHeight="1">
      <c r="B1677" s="69" t="s">
        <v>154</v>
      </c>
      <c r="C1677" s="70" t="s">
        <v>114</v>
      </c>
      <c r="D1677" s="70" t="s">
        <v>114</v>
      </c>
      <c r="E1677" s="83" t="s">
        <v>183</v>
      </c>
      <c r="F1677" s="51"/>
      <c r="G1677" s="154" t="e">
        <f t="shared" ref="G1677:S1677" si="555">ROUND((G1622*G$13/G$1633/100)*10^6,0)</f>
        <v>#REF!</v>
      </c>
      <c r="H1677" s="154" t="e">
        <f t="shared" si="555"/>
        <v>#REF!</v>
      </c>
      <c r="I1677" s="154" t="e">
        <f t="shared" si="555"/>
        <v>#REF!</v>
      </c>
      <c r="J1677" s="154" t="e">
        <f t="shared" si="555"/>
        <v>#REF!</v>
      </c>
      <c r="K1677" s="154" t="e">
        <f t="shared" si="555"/>
        <v>#REF!</v>
      </c>
      <c r="L1677" s="154" t="e">
        <f t="shared" si="555"/>
        <v>#REF!</v>
      </c>
      <c r="M1677" s="154" t="e">
        <f t="shared" si="555"/>
        <v>#REF!</v>
      </c>
      <c r="N1677" s="154" t="e">
        <f t="shared" si="555"/>
        <v>#REF!</v>
      </c>
      <c r="O1677" s="154" t="e">
        <f t="shared" si="555"/>
        <v>#REF!</v>
      </c>
      <c r="P1677" s="154" t="e">
        <f t="shared" si="555"/>
        <v>#REF!</v>
      </c>
      <c r="Q1677" s="154" t="e">
        <f t="shared" si="555"/>
        <v>#REF!</v>
      </c>
      <c r="R1677" s="154" t="e">
        <f t="shared" si="555"/>
        <v>#REF!</v>
      </c>
      <c r="S1677" s="154" t="e">
        <f t="shared" si="555"/>
        <v>#REF!</v>
      </c>
    </row>
    <row r="1678" spans="2:19" s="47" customFormat="1" ht="30" customHeight="1">
      <c r="B1678" s="69" t="s">
        <v>143</v>
      </c>
      <c r="C1678" s="70" t="s">
        <v>114</v>
      </c>
      <c r="D1678" s="70" t="s">
        <v>114</v>
      </c>
      <c r="E1678" s="83" t="s">
        <v>184</v>
      </c>
      <c r="F1678" s="51"/>
      <c r="G1678" s="154" t="e">
        <f t="shared" ref="G1678:S1678" si="556">ROUND((G1623*G$13/G$1633/100)*10^6,0)</f>
        <v>#REF!</v>
      </c>
      <c r="H1678" s="154" t="e">
        <f t="shared" si="556"/>
        <v>#REF!</v>
      </c>
      <c r="I1678" s="154" t="e">
        <f t="shared" si="556"/>
        <v>#REF!</v>
      </c>
      <c r="J1678" s="154" t="e">
        <f t="shared" si="556"/>
        <v>#REF!</v>
      </c>
      <c r="K1678" s="154" t="e">
        <f t="shared" si="556"/>
        <v>#REF!</v>
      </c>
      <c r="L1678" s="154" t="e">
        <f t="shared" si="556"/>
        <v>#REF!</v>
      </c>
      <c r="M1678" s="154" t="e">
        <f t="shared" si="556"/>
        <v>#REF!</v>
      </c>
      <c r="N1678" s="154" t="e">
        <f t="shared" si="556"/>
        <v>#REF!</v>
      </c>
      <c r="O1678" s="154" t="e">
        <f t="shared" si="556"/>
        <v>#REF!</v>
      </c>
      <c r="P1678" s="154" t="e">
        <f t="shared" si="556"/>
        <v>#REF!</v>
      </c>
      <c r="Q1678" s="154" t="e">
        <f t="shared" si="556"/>
        <v>#REF!</v>
      </c>
      <c r="R1678" s="154" t="e">
        <f t="shared" si="556"/>
        <v>#REF!</v>
      </c>
      <c r="S1678" s="154" t="e">
        <f t="shared" si="556"/>
        <v>#REF!</v>
      </c>
    </row>
    <row r="1679" spans="2:19" s="47" customFormat="1" ht="30" customHeight="1">
      <c r="B1679" s="69" t="s">
        <v>155</v>
      </c>
      <c r="C1679" s="70" t="s">
        <v>114</v>
      </c>
      <c r="D1679" s="70" t="s">
        <v>114</v>
      </c>
      <c r="E1679" s="83" t="s">
        <v>184</v>
      </c>
      <c r="F1679" s="51"/>
      <c r="G1679" s="154" t="e">
        <f t="shared" ref="G1679:S1679" si="557">ROUND((G1624*G$13/G$1633/100)*10^6,0)</f>
        <v>#REF!</v>
      </c>
      <c r="H1679" s="154" t="e">
        <f t="shared" si="557"/>
        <v>#REF!</v>
      </c>
      <c r="I1679" s="154" t="e">
        <f t="shared" si="557"/>
        <v>#REF!</v>
      </c>
      <c r="J1679" s="154" t="e">
        <f t="shared" si="557"/>
        <v>#REF!</v>
      </c>
      <c r="K1679" s="154" t="e">
        <f t="shared" si="557"/>
        <v>#REF!</v>
      </c>
      <c r="L1679" s="154" t="e">
        <f t="shared" si="557"/>
        <v>#REF!</v>
      </c>
      <c r="M1679" s="154" t="e">
        <f t="shared" si="557"/>
        <v>#REF!</v>
      </c>
      <c r="N1679" s="154" t="e">
        <f t="shared" si="557"/>
        <v>#REF!</v>
      </c>
      <c r="O1679" s="154" t="e">
        <f t="shared" si="557"/>
        <v>#REF!</v>
      </c>
      <c r="P1679" s="154" t="e">
        <f t="shared" si="557"/>
        <v>#REF!</v>
      </c>
      <c r="Q1679" s="154" t="e">
        <f t="shared" si="557"/>
        <v>#REF!</v>
      </c>
      <c r="R1679" s="154" t="e">
        <f t="shared" si="557"/>
        <v>#REF!</v>
      </c>
      <c r="S1679" s="154" t="e">
        <f t="shared" si="557"/>
        <v>#REF!</v>
      </c>
    </row>
    <row r="1680" spans="2:19" s="47" customFormat="1" ht="30" customHeight="1">
      <c r="B1680" s="69" t="s">
        <v>156</v>
      </c>
      <c r="C1680" s="70" t="s">
        <v>114</v>
      </c>
      <c r="D1680" s="70" t="s">
        <v>114</v>
      </c>
      <c r="E1680" s="83" t="s">
        <v>185</v>
      </c>
      <c r="F1680" s="51"/>
      <c r="G1680" s="154" t="e">
        <f t="shared" ref="G1680:S1680" si="558">ROUND((G1625*G$13/G$1633/100)*10^6,0)</f>
        <v>#REF!</v>
      </c>
      <c r="H1680" s="154" t="e">
        <f t="shared" si="558"/>
        <v>#REF!</v>
      </c>
      <c r="I1680" s="154" t="e">
        <f t="shared" si="558"/>
        <v>#REF!</v>
      </c>
      <c r="J1680" s="154" t="e">
        <f t="shared" si="558"/>
        <v>#REF!</v>
      </c>
      <c r="K1680" s="154" t="e">
        <f t="shared" si="558"/>
        <v>#REF!</v>
      </c>
      <c r="L1680" s="154" t="e">
        <f t="shared" si="558"/>
        <v>#REF!</v>
      </c>
      <c r="M1680" s="154" t="e">
        <f t="shared" si="558"/>
        <v>#REF!</v>
      </c>
      <c r="N1680" s="154" t="e">
        <f t="shared" si="558"/>
        <v>#REF!</v>
      </c>
      <c r="O1680" s="154" t="e">
        <f t="shared" si="558"/>
        <v>#REF!</v>
      </c>
      <c r="P1680" s="154" t="e">
        <f t="shared" si="558"/>
        <v>#REF!</v>
      </c>
      <c r="Q1680" s="154" t="e">
        <f t="shared" si="558"/>
        <v>#REF!</v>
      </c>
      <c r="R1680" s="154" t="e">
        <f t="shared" si="558"/>
        <v>#REF!</v>
      </c>
      <c r="S1680" s="154" t="e">
        <f t="shared" si="558"/>
        <v>#REF!</v>
      </c>
    </row>
    <row r="1681" spans="2:19" s="47" customFormat="1" ht="30" customHeight="1">
      <c r="B1681" s="69" t="s">
        <v>157</v>
      </c>
      <c r="C1681" s="70" t="s">
        <v>114</v>
      </c>
      <c r="D1681" s="70" t="s">
        <v>114</v>
      </c>
      <c r="E1681" s="83" t="s">
        <v>185</v>
      </c>
      <c r="F1681" s="51"/>
      <c r="G1681" s="154" t="e">
        <f t="shared" ref="G1681:S1681" si="559">ROUND((G1626*G$13/G$1633/100)*10^6,0)</f>
        <v>#REF!</v>
      </c>
      <c r="H1681" s="154" t="e">
        <f t="shared" si="559"/>
        <v>#REF!</v>
      </c>
      <c r="I1681" s="154" t="e">
        <f t="shared" si="559"/>
        <v>#REF!</v>
      </c>
      <c r="J1681" s="154" t="e">
        <f t="shared" si="559"/>
        <v>#REF!</v>
      </c>
      <c r="K1681" s="154" t="e">
        <f t="shared" si="559"/>
        <v>#REF!</v>
      </c>
      <c r="L1681" s="154" t="e">
        <f t="shared" si="559"/>
        <v>#REF!</v>
      </c>
      <c r="M1681" s="154" t="e">
        <f t="shared" si="559"/>
        <v>#REF!</v>
      </c>
      <c r="N1681" s="154" t="e">
        <f t="shared" si="559"/>
        <v>#REF!</v>
      </c>
      <c r="O1681" s="154" t="e">
        <f t="shared" si="559"/>
        <v>#REF!</v>
      </c>
      <c r="P1681" s="154" t="e">
        <f t="shared" si="559"/>
        <v>#REF!</v>
      </c>
      <c r="Q1681" s="154" t="e">
        <f t="shared" si="559"/>
        <v>#REF!</v>
      </c>
      <c r="R1681" s="154" t="e">
        <f t="shared" si="559"/>
        <v>#REF!</v>
      </c>
      <c r="S1681" s="154" t="e">
        <f t="shared" si="559"/>
        <v>#REF!</v>
      </c>
    </row>
    <row r="1682" spans="2:19" s="47" customFormat="1" ht="30" customHeight="1">
      <c r="B1682" s="69" t="s">
        <v>158</v>
      </c>
      <c r="C1682" s="70" t="s">
        <v>114</v>
      </c>
      <c r="D1682" s="70" t="s">
        <v>114</v>
      </c>
      <c r="E1682" s="83" t="s">
        <v>183</v>
      </c>
      <c r="F1682" s="51"/>
      <c r="G1682" s="154" t="e">
        <f t="shared" ref="G1682:S1682" si="560">ROUND((G1627*G$13/G$1633/100)*10^6,0)</f>
        <v>#REF!</v>
      </c>
      <c r="H1682" s="154" t="e">
        <f t="shared" si="560"/>
        <v>#REF!</v>
      </c>
      <c r="I1682" s="154" t="e">
        <f t="shared" si="560"/>
        <v>#REF!</v>
      </c>
      <c r="J1682" s="154" t="e">
        <f t="shared" si="560"/>
        <v>#REF!</v>
      </c>
      <c r="K1682" s="154" t="e">
        <f t="shared" si="560"/>
        <v>#REF!</v>
      </c>
      <c r="L1682" s="154" t="e">
        <f t="shared" si="560"/>
        <v>#REF!</v>
      </c>
      <c r="M1682" s="154" t="e">
        <f t="shared" si="560"/>
        <v>#REF!</v>
      </c>
      <c r="N1682" s="154" t="e">
        <f t="shared" si="560"/>
        <v>#REF!</v>
      </c>
      <c r="O1682" s="154" t="e">
        <f t="shared" si="560"/>
        <v>#REF!</v>
      </c>
      <c r="P1682" s="154" t="e">
        <f t="shared" si="560"/>
        <v>#REF!</v>
      </c>
      <c r="Q1682" s="154" t="e">
        <f t="shared" si="560"/>
        <v>#REF!</v>
      </c>
      <c r="R1682" s="154" t="e">
        <f t="shared" si="560"/>
        <v>#REF!</v>
      </c>
      <c r="S1682" s="154" t="e">
        <f t="shared" si="560"/>
        <v>#REF!</v>
      </c>
    </row>
    <row r="1683" spans="2:19" s="47" customFormat="1" ht="30" customHeight="1">
      <c r="B1683" s="69" t="s">
        <v>159</v>
      </c>
      <c r="C1683" s="70" t="s">
        <v>114</v>
      </c>
      <c r="D1683" s="70" t="s">
        <v>114</v>
      </c>
      <c r="E1683" s="83" t="s">
        <v>185</v>
      </c>
      <c r="F1683" s="51"/>
      <c r="G1683" s="154" t="e">
        <f t="shared" ref="G1683:S1683" si="561">ROUND((G1628*G$13/G$1633/100)*10^6,0)</f>
        <v>#REF!</v>
      </c>
      <c r="H1683" s="154" t="e">
        <f t="shared" si="561"/>
        <v>#REF!</v>
      </c>
      <c r="I1683" s="154" t="e">
        <f t="shared" si="561"/>
        <v>#REF!</v>
      </c>
      <c r="J1683" s="154" t="e">
        <f t="shared" si="561"/>
        <v>#REF!</v>
      </c>
      <c r="K1683" s="154" t="e">
        <f t="shared" si="561"/>
        <v>#REF!</v>
      </c>
      <c r="L1683" s="154" t="e">
        <f t="shared" si="561"/>
        <v>#REF!</v>
      </c>
      <c r="M1683" s="154" t="e">
        <f t="shared" si="561"/>
        <v>#REF!</v>
      </c>
      <c r="N1683" s="154" t="e">
        <f t="shared" si="561"/>
        <v>#REF!</v>
      </c>
      <c r="O1683" s="154" t="e">
        <f t="shared" si="561"/>
        <v>#REF!</v>
      </c>
      <c r="P1683" s="154" t="e">
        <f t="shared" si="561"/>
        <v>#REF!</v>
      </c>
      <c r="Q1683" s="154" t="e">
        <f t="shared" si="561"/>
        <v>#REF!</v>
      </c>
      <c r="R1683" s="154" t="e">
        <f t="shared" si="561"/>
        <v>#REF!</v>
      </c>
      <c r="S1683" s="154" t="e">
        <f t="shared" si="561"/>
        <v>#REF!</v>
      </c>
    </row>
    <row r="1684" spans="2:19" s="47" customFormat="1" ht="30" customHeight="1">
      <c r="B1684" s="69" t="s">
        <v>160</v>
      </c>
      <c r="C1684" s="70" t="s">
        <v>114</v>
      </c>
      <c r="D1684" s="70" t="s">
        <v>114</v>
      </c>
      <c r="E1684" s="83" t="s">
        <v>185</v>
      </c>
      <c r="F1684" s="51"/>
      <c r="G1684" s="154" t="e">
        <f t="shared" ref="G1684:S1684" si="562">ROUND((G1629*G$13/G$1633/100)*10^6,0)</f>
        <v>#REF!</v>
      </c>
      <c r="H1684" s="154" t="e">
        <f t="shared" si="562"/>
        <v>#REF!</v>
      </c>
      <c r="I1684" s="154" t="e">
        <f t="shared" si="562"/>
        <v>#REF!</v>
      </c>
      <c r="J1684" s="154" t="e">
        <f t="shared" si="562"/>
        <v>#REF!</v>
      </c>
      <c r="K1684" s="154" t="e">
        <f t="shared" si="562"/>
        <v>#REF!</v>
      </c>
      <c r="L1684" s="154" t="e">
        <f t="shared" si="562"/>
        <v>#REF!</v>
      </c>
      <c r="M1684" s="154" t="e">
        <f t="shared" si="562"/>
        <v>#REF!</v>
      </c>
      <c r="N1684" s="154" t="e">
        <f t="shared" si="562"/>
        <v>#REF!</v>
      </c>
      <c r="O1684" s="154" t="e">
        <f t="shared" si="562"/>
        <v>#REF!</v>
      </c>
      <c r="P1684" s="154" t="e">
        <f t="shared" si="562"/>
        <v>#REF!</v>
      </c>
      <c r="Q1684" s="154" t="e">
        <f t="shared" si="562"/>
        <v>#REF!</v>
      </c>
      <c r="R1684" s="154" t="e">
        <f t="shared" si="562"/>
        <v>#REF!</v>
      </c>
      <c r="S1684" s="154" t="e">
        <f t="shared" si="562"/>
        <v>#REF!</v>
      </c>
    </row>
    <row r="1685" spans="2:19" s="47" customFormat="1" ht="30" customHeight="1">
      <c r="B1685" s="69" t="s">
        <v>161</v>
      </c>
      <c r="C1685" s="70" t="s">
        <v>114</v>
      </c>
      <c r="D1685" s="70" t="s">
        <v>114</v>
      </c>
      <c r="E1685" s="83" t="s">
        <v>184</v>
      </c>
      <c r="F1685" s="51"/>
      <c r="G1685" s="154" t="e">
        <f t="shared" ref="G1685:S1685" si="563">ROUND((G1630*G$13/G$1633/100)*10^6,0)</f>
        <v>#REF!</v>
      </c>
      <c r="H1685" s="154" t="e">
        <f t="shared" si="563"/>
        <v>#REF!</v>
      </c>
      <c r="I1685" s="154" t="e">
        <f t="shared" si="563"/>
        <v>#REF!</v>
      </c>
      <c r="J1685" s="154" t="e">
        <f t="shared" si="563"/>
        <v>#REF!</v>
      </c>
      <c r="K1685" s="154" t="e">
        <f t="shared" si="563"/>
        <v>#REF!</v>
      </c>
      <c r="L1685" s="154" t="e">
        <f t="shared" si="563"/>
        <v>#REF!</v>
      </c>
      <c r="M1685" s="154" t="e">
        <f t="shared" si="563"/>
        <v>#REF!</v>
      </c>
      <c r="N1685" s="154" t="e">
        <f t="shared" si="563"/>
        <v>#REF!</v>
      </c>
      <c r="O1685" s="154" t="e">
        <f t="shared" si="563"/>
        <v>#REF!</v>
      </c>
      <c r="P1685" s="154" t="e">
        <f t="shared" si="563"/>
        <v>#REF!</v>
      </c>
      <c r="Q1685" s="154" t="e">
        <f t="shared" si="563"/>
        <v>#REF!</v>
      </c>
      <c r="R1685" s="154" t="e">
        <f t="shared" si="563"/>
        <v>#REF!</v>
      </c>
      <c r="S1685" s="154" t="e">
        <f t="shared" si="563"/>
        <v>#REF!</v>
      </c>
    </row>
    <row r="1686" spans="2:19" s="47" customFormat="1" ht="30" customHeight="1">
      <c r="B1686" s="69" t="s">
        <v>162</v>
      </c>
      <c r="C1686" s="70" t="s">
        <v>114</v>
      </c>
      <c r="D1686" s="70" t="s">
        <v>114</v>
      </c>
      <c r="E1686" s="83" t="s">
        <v>185</v>
      </c>
      <c r="F1686" s="51"/>
      <c r="G1686" s="154" t="e">
        <f t="shared" ref="G1686:S1686" si="564">ROUND((G1631*G$13/G$1633/100)*10^6,0)</f>
        <v>#REF!</v>
      </c>
      <c r="H1686" s="154" t="e">
        <f t="shared" si="564"/>
        <v>#REF!</v>
      </c>
      <c r="I1686" s="154" t="e">
        <f t="shared" si="564"/>
        <v>#REF!</v>
      </c>
      <c r="J1686" s="154" t="e">
        <f t="shared" si="564"/>
        <v>#REF!</v>
      </c>
      <c r="K1686" s="154" t="e">
        <f t="shared" si="564"/>
        <v>#REF!</v>
      </c>
      <c r="L1686" s="154" t="e">
        <f t="shared" si="564"/>
        <v>#REF!</v>
      </c>
      <c r="M1686" s="154" t="e">
        <f t="shared" si="564"/>
        <v>#REF!</v>
      </c>
      <c r="N1686" s="154" t="e">
        <f t="shared" si="564"/>
        <v>#REF!</v>
      </c>
      <c r="O1686" s="154" t="e">
        <f t="shared" si="564"/>
        <v>#REF!</v>
      </c>
      <c r="P1686" s="154" t="e">
        <f t="shared" si="564"/>
        <v>#REF!</v>
      </c>
      <c r="Q1686" s="154" t="e">
        <f t="shared" si="564"/>
        <v>#REF!</v>
      </c>
      <c r="R1686" s="154" t="e">
        <f t="shared" si="564"/>
        <v>#REF!</v>
      </c>
      <c r="S1686" s="154" t="e">
        <f t="shared" si="564"/>
        <v>#REF!</v>
      </c>
    </row>
    <row r="1687" spans="2:19" s="10" customFormat="1" ht="30" customHeight="1">
      <c r="B1687" s="1374" t="s">
        <v>81</v>
      </c>
      <c r="C1687" s="1374"/>
      <c r="D1687" s="1374"/>
      <c r="E1687" s="1374"/>
      <c r="F1687" s="1374"/>
      <c r="G1687" s="155" t="e">
        <f>SUM(G1636:G1686)</f>
        <v>#REF!</v>
      </c>
      <c r="H1687" s="155" t="e">
        <f t="shared" ref="H1687:S1687" si="565">SUM(H1636:H1686)</f>
        <v>#REF!</v>
      </c>
      <c r="I1687" s="155" t="e">
        <f t="shared" si="565"/>
        <v>#REF!</v>
      </c>
      <c r="J1687" s="155" t="e">
        <f t="shared" si="565"/>
        <v>#REF!</v>
      </c>
      <c r="K1687" s="155" t="e">
        <f t="shared" si="565"/>
        <v>#REF!</v>
      </c>
      <c r="L1687" s="155" t="e">
        <f t="shared" si="565"/>
        <v>#REF!</v>
      </c>
      <c r="M1687" s="155" t="e">
        <f t="shared" si="565"/>
        <v>#REF!</v>
      </c>
      <c r="N1687" s="155" t="e">
        <f t="shared" si="565"/>
        <v>#REF!</v>
      </c>
      <c r="O1687" s="155" t="e">
        <f t="shared" si="565"/>
        <v>#REF!</v>
      </c>
      <c r="P1687" s="155" t="e">
        <f t="shared" si="565"/>
        <v>#REF!</v>
      </c>
      <c r="Q1687" s="155" t="e">
        <f t="shared" si="565"/>
        <v>#REF!</v>
      </c>
      <c r="R1687" s="155" t="e">
        <f t="shared" si="565"/>
        <v>#REF!</v>
      </c>
      <c r="S1687" s="155" t="e">
        <f t="shared" si="565"/>
        <v>#REF!</v>
      </c>
    </row>
    <row r="1688" spans="2:19" s="9" customFormat="1" ht="30" customHeight="1">
      <c r="B1688" s="95"/>
      <c r="C1688" s="36"/>
      <c r="D1688" s="36"/>
      <c r="E1688" s="36"/>
      <c r="F1688" s="36"/>
      <c r="G1688" s="93"/>
      <c r="H1688" s="93"/>
      <c r="I1688" s="93"/>
      <c r="J1688" s="93"/>
      <c r="K1688" s="93"/>
      <c r="L1688" s="93"/>
      <c r="M1688" s="93"/>
      <c r="N1688" s="93"/>
      <c r="O1688" s="93"/>
      <c r="P1688" s="93"/>
      <c r="Q1688" s="93"/>
      <c r="R1688" s="93"/>
      <c r="S1688" s="93"/>
    </row>
    <row r="1689" spans="2:19" ht="30" customHeight="1">
      <c r="B1689" s="5" t="s">
        <v>201</v>
      </c>
    </row>
    <row r="1690" spans="2:19" ht="9.9499999999999993" customHeight="1">
      <c r="B1690" s="97"/>
    </row>
    <row r="1691" spans="2:19" s="8" customFormat="1" ht="30" customHeight="1">
      <c r="B1691" s="1375" t="s">
        <v>105</v>
      </c>
      <c r="C1691" s="1372"/>
      <c r="D1691" s="7" t="s">
        <v>3</v>
      </c>
      <c r="E1691" s="7" t="s">
        <v>4</v>
      </c>
      <c r="F1691" s="7" t="s">
        <v>5</v>
      </c>
      <c r="G1691" s="7" t="s">
        <v>7</v>
      </c>
      <c r="H1691" s="7" t="s">
        <v>8</v>
      </c>
      <c r="I1691" s="7" t="s">
        <v>9</v>
      </c>
      <c r="J1691" s="7" t="s">
        <v>10</v>
      </c>
      <c r="K1691" s="7" t="s">
        <v>11</v>
      </c>
      <c r="L1691" s="7" t="s">
        <v>12</v>
      </c>
      <c r="M1691" s="7" t="s">
        <v>13</v>
      </c>
      <c r="N1691" s="7" t="s">
        <v>14</v>
      </c>
      <c r="O1691" s="7" t="s">
        <v>15</v>
      </c>
      <c r="P1691" s="7" t="s">
        <v>16</v>
      </c>
      <c r="Q1691" s="7" t="s">
        <v>17</v>
      </c>
      <c r="R1691" s="7" t="s">
        <v>18</v>
      </c>
      <c r="S1691" s="7" t="s">
        <v>19</v>
      </c>
    </row>
    <row r="1692" spans="2:19" s="47" customFormat="1" ht="30" customHeight="1">
      <c r="B1692" s="1371" t="s">
        <v>110</v>
      </c>
      <c r="C1692" s="1372"/>
      <c r="D1692" s="51"/>
      <c r="E1692" s="51"/>
      <c r="F1692" s="51"/>
      <c r="G1692" s="154" t="e">
        <f>SUMIF($C$1635:$C$1686,$B1692,G$1635:G$1686)</f>
        <v>#REF!</v>
      </c>
      <c r="H1692" s="154" t="e">
        <f t="shared" ref="H1692:S1692" si="566">SUMIF($C$1635:$C$1686,$B1692,H$1635:H$1686)</f>
        <v>#REF!</v>
      </c>
      <c r="I1692" s="154" t="e">
        <f t="shared" si="566"/>
        <v>#REF!</v>
      </c>
      <c r="J1692" s="154" t="e">
        <f t="shared" si="566"/>
        <v>#REF!</v>
      </c>
      <c r="K1692" s="154" t="e">
        <f t="shared" si="566"/>
        <v>#REF!</v>
      </c>
      <c r="L1692" s="154" t="e">
        <f t="shared" si="566"/>
        <v>#REF!</v>
      </c>
      <c r="M1692" s="154" t="e">
        <f t="shared" si="566"/>
        <v>#REF!</v>
      </c>
      <c r="N1692" s="154" t="e">
        <f>SUMIF($C$1635:$C$1686,$B1692,N$1635:N$1686)</f>
        <v>#REF!</v>
      </c>
      <c r="O1692" s="154" t="e">
        <f t="shared" si="566"/>
        <v>#REF!</v>
      </c>
      <c r="P1692" s="154" t="e">
        <f t="shared" si="566"/>
        <v>#REF!</v>
      </c>
      <c r="Q1692" s="154" t="e">
        <f t="shared" si="566"/>
        <v>#REF!</v>
      </c>
      <c r="R1692" s="154" t="e">
        <f t="shared" si="566"/>
        <v>#REF!</v>
      </c>
      <c r="S1692" s="154" t="e">
        <f t="shared" si="566"/>
        <v>#REF!</v>
      </c>
    </row>
    <row r="1693" spans="2:19" s="47" customFormat="1" ht="30" customHeight="1">
      <c r="B1693" s="1371" t="s">
        <v>115</v>
      </c>
      <c r="C1693" s="1372"/>
      <c r="D1693" s="51"/>
      <c r="E1693" s="51"/>
      <c r="F1693" s="51"/>
      <c r="G1693" s="154" t="e">
        <f t="shared" ref="G1693:S1695" si="567">SUMIF($C$1635:$C$1686,$B1693,G$1635:G$1686)</f>
        <v>#REF!</v>
      </c>
      <c r="H1693" s="154" t="e">
        <f t="shared" si="567"/>
        <v>#REF!</v>
      </c>
      <c r="I1693" s="154" t="e">
        <f t="shared" si="567"/>
        <v>#REF!</v>
      </c>
      <c r="J1693" s="154" t="e">
        <f t="shared" si="567"/>
        <v>#REF!</v>
      </c>
      <c r="K1693" s="154" t="e">
        <f t="shared" si="567"/>
        <v>#REF!</v>
      </c>
      <c r="L1693" s="154" t="e">
        <f t="shared" si="567"/>
        <v>#REF!</v>
      </c>
      <c r="M1693" s="154" t="e">
        <f t="shared" si="567"/>
        <v>#REF!</v>
      </c>
      <c r="N1693" s="154" t="e">
        <f>SUMIF($C$1635:$C$1686,$B1693,N$1635:N$1686)</f>
        <v>#REF!</v>
      </c>
      <c r="O1693" s="154" t="e">
        <f t="shared" si="567"/>
        <v>#REF!</v>
      </c>
      <c r="P1693" s="154" t="e">
        <f t="shared" si="567"/>
        <v>#REF!</v>
      </c>
      <c r="Q1693" s="154" t="e">
        <f t="shared" si="567"/>
        <v>#REF!</v>
      </c>
      <c r="R1693" s="154" t="e">
        <f t="shared" si="567"/>
        <v>#REF!</v>
      </c>
      <c r="S1693" s="154" t="e">
        <f t="shared" si="567"/>
        <v>#REF!</v>
      </c>
    </row>
    <row r="1694" spans="2:19" s="47" customFormat="1" ht="30" customHeight="1">
      <c r="B1694" s="1371" t="s">
        <v>113</v>
      </c>
      <c r="C1694" s="1372"/>
      <c r="D1694" s="51"/>
      <c r="E1694" s="51"/>
      <c r="F1694" s="51"/>
      <c r="G1694" s="154" t="e">
        <f t="shared" si="567"/>
        <v>#REF!</v>
      </c>
      <c r="H1694" s="154" t="e">
        <f t="shared" si="567"/>
        <v>#REF!</v>
      </c>
      <c r="I1694" s="154" t="e">
        <f t="shared" si="567"/>
        <v>#REF!</v>
      </c>
      <c r="J1694" s="154" t="e">
        <f t="shared" si="567"/>
        <v>#REF!</v>
      </c>
      <c r="K1694" s="154" t="e">
        <f t="shared" si="567"/>
        <v>#REF!</v>
      </c>
      <c r="L1694" s="154" t="e">
        <f t="shared" si="567"/>
        <v>#REF!</v>
      </c>
      <c r="M1694" s="154" t="e">
        <f t="shared" si="567"/>
        <v>#REF!</v>
      </c>
      <c r="N1694" s="154" t="e">
        <f t="shared" si="567"/>
        <v>#REF!</v>
      </c>
      <c r="O1694" s="154" t="e">
        <f t="shared" si="567"/>
        <v>#REF!</v>
      </c>
      <c r="P1694" s="154" t="e">
        <f t="shared" si="567"/>
        <v>#REF!</v>
      </c>
      <c r="Q1694" s="154" t="e">
        <f t="shared" si="567"/>
        <v>#REF!</v>
      </c>
      <c r="R1694" s="154" t="e">
        <f t="shared" si="567"/>
        <v>#REF!</v>
      </c>
      <c r="S1694" s="154" t="e">
        <f t="shared" si="567"/>
        <v>#REF!</v>
      </c>
    </row>
    <row r="1695" spans="2:19" s="47" customFormat="1" ht="30" customHeight="1">
      <c r="B1695" s="1371" t="s">
        <v>114</v>
      </c>
      <c r="C1695" s="1372"/>
      <c r="D1695" s="51"/>
      <c r="E1695" s="51"/>
      <c r="F1695" s="51"/>
      <c r="G1695" s="154" t="e">
        <f t="shared" si="567"/>
        <v>#REF!</v>
      </c>
      <c r="H1695" s="154" t="e">
        <f t="shared" si="567"/>
        <v>#REF!</v>
      </c>
      <c r="I1695" s="154" t="e">
        <f t="shared" si="567"/>
        <v>#REF!</v>
      </c>
      <c r="J1695" s="154" t="e">
        <f t="shared" si="567"/>
        <v>#REF!</v>
      </c>
      <c r="K1695" s="154" t="e">
        <f t="shared" si="567"/>
        <v>#REF!</v>
      </c>
      <c r="L1695" s="154" t="e">
        <f t="shared" si="567"/>
        <v>#REF!</v>
      </c>
      <c r="M1695" s="154" t="e">
        <f t="shared" si="567"/>
        <v>#REF!</v>
      </c>
      <c r="N1695" s="154" t="e">
        <f t="shared" si="567"/>
        <v>#REF!</v>
      </c>
      <c r="O1695" s="154" t="e">
        <f t="shared" si="567"/>
        <v>#REF!</v>
      </c>
      <c r="P1695" s="154" t="e">
        <f t="shared" si="567"/>
        <v>#REF!</v>
      </c>
      <c r="Q1695" s="154" t="e">
        <f t="shared" si="567"/>
        <v>#REF!</v>
      </c>
      <c r="R1695" s="154" t="e">
        <f t="shared" si="567"/>
        <v>#REF!</v>
      </c>
      <c r="S1695" s="154" t="e">
        <f t="shared" si="567"/>
        <v>#REF!</v>
      </c>
    </row>
    <row r="1696" spans="2:19" s="47" customFormat="1" ht="30" customHeight="1">
      <c r="B1696" s="1373" t="s">
        <v>81</v>
      </c>
      <c r="C1696" s="1374"/>
      <c r="D1696" s="51"/>
      <c r="E1696" s="51"/>
      <c r="F1696" s="51"/>
      <c r="G1696" s="155" t="e">
        <f>SUM(G1692:G1695)</f>
        <v>#REF!</v>
      </c>
      <c r="H1696" s="155" t="e">
        <f t="shared" ref="H1696:S1696" si="568">SUM(H1692:H1695)</f>
        <v>#REF!</v>
      </c>
      <c r="I1696" s="155" t="e">
        <f t="shared" si="568"/>
        <v>#REF!</v>
      </c>
      <c r="J1696" s="155" t="e">
        <f t="shared" si="568"/>
        <v>#REF!</v>
      </c>
      <c r="K1696" s="155" t="e">
        <f t="shared" si="568"/>
        <v>#REF!</v>
      </c>
      <c r="L1696" s="155" t="e">
        <f t="shared" si="568"/>
        <v>#REF!</v>
      </c>
      <c r="M1696" s="155" t="e">
        <f t="shared" si="568"/>
        <v>#REF!</v>
      </c>
      <c r="N1696" s="155" t="e">
        <f t="shared" si="568"/>
        <v>#REF!</v>
      </c>
      <c r="O1696" s="155" t="e">
        <f t="shared" si="568"/>
        <v>#REF!</v>
      </c>
      <c r="P1696" s="155" t="e">
        <f t="shared" si="568"/>
        <v>#REF!</v>
      </c>
      <c r="Q1696" s="155" t="e">
        <f t="shared" si="568"/>
        <v>#REF!</v>
      </c>
      <c r="R1696" s="155" t="e">
        <f t="shared" si="568"/>
        <v>#REF!</v>
      </c>
      <c r="S1696" s="155" t="e">
        <f t="shared" si="568"/>
        <v>#REF!</v>
      </c>
    </row>
    <row r="1697" spans="2:19" s="47" customFormat="1" ht="30" customHeight="1">
      <c r="B1697" s="1373" t="s">
        <v>66</v>
      </c>
      <c r="C1697" s="1374"/>
      <c r="D1697" s="51"/>
      <c r="E1697" s="51"/>
      <c r="F1697" s="51"/>
      <c r="G1697" s="40" t="e">
        <f>G1696-G1687</f>
        <v>#REF!</v>
      </c>
      <c r="H1697" s="40" t="e">
        <f t="shared" ref="H1697:S1697" si="569">H1696-H1687</f>
        <v>#REF!</v>
      </c>
      <c r="I1697" s="40" t="e">
        <f t="shared" si="569"/>
        <v>#REF!</v>
      </c>
      <c r="J1697" s="40" t="e">
        <f t="shared" si="569"/>
        <v>#REF!</v>
      </c>
      <c r="K1697" s="40" t="e">
        <f t="shared" si="569"/>
        <v>#REF!</v>
      </c>
      <c r="L1697" s="40" t="e">
        <f t="shared" si="569"/>
        <v>#REF!</v>
      </c>
      <c r="M1697" s="40" t="e">
        <f t="shared" si="569"/>
        <v>#REF!</v>
      </c>
      <c r="N1697" s="40" t="e">
        <f t="shared" si="569"/>
        <v>#REF!</v>
      </c>
      <c r="O1697" s="40" t="e">
        <f t="shared" si="569"/>
        <v>#REF!</v>
      </c>
      <c r="P1697" s="40" t="e">
        <f t="shared" si="569"/>
        <v>#REF!</v>
      </c>
      <c r="Q1697" s="40" t="e">
        <f t="shared" si="569"/>
        <v>#REF!</v>
      </c>
      <c r="R1697" s="40" t="e">
        <f t="shared" si="569"/>
        <v>#REF!</v>
      </c>
      <c r="S1697" s="40" t="e">
        <f t="shared" si="569"/>
        <v>#REF!</v>
      </c>
    </row>
    <row r="1698" spans="2:19" ht="30" customHeight="1">
      <c r="B1698" s="103"/>
    </row>
    <row r="1699" spans="2:19" ht="30" customHeight="1">
      <c r="B1699" s="5" t="s">
        <v>210</v>
      </c>
      <c r="G1699" s="118" t="e">
        <f>#REF!-#REF!+1</f>
        <v>#REF!</v>
      </c>
      <c r="H1699" s="118" t="e">
        <f>#REF!-#REF!+1</f>
        <v>#REF!</v>
      </c>
      <c r="I1699" s="118" t="e">
        <f>#REF!-#REF!+1</f>
        <v>#REF!</v>
      </c>
      <c r="J1699" s="118" t="e">
        <f>#REF!-#REF!+1</f>
        <v>#REF!</v>
      </c>
      <c r="K1699" s="118" t="e">
        <f>#REF!-#REF!+1</f>
        <v>#REF!</v>
      </c>
      <c r="L1699" s="118" t="e">
        <f>#REF!-#REF!+1</f>
        <v>#REF!</v>
      </c>
      <c r="M1699" s="118" t="e">
        <f>#REF!-#REF!+1</f>
        <v>#REF!</v>
      </c>
      <c r="N1699" s="118" t="e">
        <f>#REF!-#REF!+1</f>
        <v>#REF!</v>
      </c>
      <c r="O1699" s="118" t="e">
        <f>#REF!-#REF!+1</f>
        <v>#REF!</v>
      </c>
      <c r="P1699" s="118" t="e">
        <f>#REF!-#REF!+1</f>
        <v>#REF!</v>
      </c>
      <c r="Q1699" s="118" t="e">
        <f>#REF!-#REF!+1</f>
        <v>#REF!</v>
      </c>
      <c r="R1699" s="118" t="e">
        <f>#REF!-#REF!+1</f>
        <v>#REF!</v>
      </c>
      <c r="S1699" s="118" t="e">
        <f>#REF!-#REF!+1</f>
        <v>#REF!</v>
      </c>
    </row>
    <row r="1700" spans="2:19" ht="9.9499999999999993" customHeight="1">
      <c r="B1700" s="103"/>
    </row>
    <row r="1701" spans="2:19" s="8" customFormat="1" ht="30" customHeight="1">
      <c r="B1701" s="102" t="s">
        <v>104</v>
      </c>
      <c r="C1701" s="17" t="s">
        <v>105</v>
      </c>
      <c r="D1701" s="17" t="s">
        <v>106</v>
      </c>
      <c r="E1701" s="84" t="s">
        <v>170</v>
      </c>
      <c r="F1701" s="7" t="s">
        <v>6</v>
      </c>
      <c r="G1701" s="7" t="s">
        <v>7</v>
      </c>
      <c r="H1701" s="7" t="s">
        <v>8</v>
      </c>
      <c r="I1701" s="7" t="s">
        <v>9</v>
      </c>
      <c r="J1701" s="7" t="s">
        <v>10</v>
      </c>
      <c r="K1701" s="7" t="s">
        <v>11</v>
      </c>
      <c r="L1701" s="7" t="s">
        <v>12</v>
      </c>
      <c r="M1701" s="7" t="s">
        <v>13</v>
      </c>
      <c r="N1701" s="7" t="s">
        <v>14</v>
      </c>
      <c r="O1701" s="7" t="s">
        <v>15</v>
      </c>
      <c r="P1701" s="7" t="s">
        <v>16</v>
      </c>
      <c r="Q1701" s="7" t="s">
        <v>17</v>
      </c>
      <c r="R1701" s="7" t="s">
        <v>18</v>
      </c>
      <c r="S1701" s="7" t="s">
        <v>19</v>
      </c>
    </row>
    <row r="1702" spans="2:19" s="47" customFormat="1" ht="30" customHeight="1">
      <c r="B1702" s="69" t="s">
        <v>107</v>
      </c>
      <c r="C1702" s="70" t="s">
        <v>110</v>
      </c>
      <c r="D1702" s="70" t="s">
        <v>109</v>
      </c>
      <c r="E1702" s="83" t="s">
        <v>171</v>
      </c>
      <c r="F1702" s="51"/>
      <c r="G1702" s="146" t="e">
        <f t="shared" ref="G1702:S1702" si="570">G1416*G1097</f>
        <v>#REF!</v>
      </c>
      <c r="H1702" s="146" t="e">
        <f t="shared" si="570"/>
        <v>#REF!</v>
      </c>
      <c r="I1702" s="146" t="e">
        <f t="shared" si="570"/>
        <v>#REF!</v>
      </c>
      <c r="J1702" s="146" t="e">
        <f t="shared" si="570"/>
        <v>#REF!</v>
      </c>
      <c r="K1702" s="146" t="e">
        <f t="shared" si="570"/>
        <v>#REF!</v>
      </c>
      <c r="L1702" s="146" t="e">
        <f t="shared" si="570"/>
        <v>#REF!</v>
      </c>
      <c r="M1702" s="146" t="e">
        <f t="shared" si="570"/>
        <v>#REF!</v>
      </c>
      <c r="N1702" s="146" t="e">
        <f t="shared" si="570"/>
        <v>#REF!</v>
      </c>
      <c r="O1702" s="146" t="e">
        <f t="shared" si="570"/>
        <v>#REF!</v>
      </c>
      <c r="P1702" s="146" t="e">
        <f t="shared" si="570"/>
        <v>#REF!</v>
      </c>
      <c r="Q1702" s="146" t="e">
        <f t="shared" si="570"/>
        <v>#REF!</v>
      </c>
      <c r="R1702" s="146" t="e">
        <f t="shared" si="570"/>
        <v>#REF!</v>
      </c>
      <c r="S1702" s="146" t="e">
        <f t="shared" si="570"/>
        <v>#REF!</v>
      </c>
    </row>
    <row r="1703" spans="2:19" s="47" customFormat="1" ht="30" customHeight="1">
      <c r="B1703" s="69" t="s">
        <v>108</v>
      </c>
      <c r="C1703" s="70" t="s">
        <v>110</v>
      </c>
      <c r="D1703" s="70" t="s">
        <v>109</v>
      </c>
      <c r="E1703" s="83" t="s">
        <v>171</v>
      </c>
      <c r="F1703" s="51"/>
      <c r="G1703" s="146" t="e">
        <f t="shared" ref="G1703:S1703" si="571">G1417*G1098</f>
        <v>#REF!</v>
      </c>
      <c r="H1703" s="146" t="e">
        <f t="shared" si="571"/>
        <v>#REF!</v>
      </c>
      <c r="I1703" s="146" t="e">
        <f t="shared" si="571"/>
        <v>#REF!</v>
      </c>
      <c r="J1703" s="146" t="e">
        <f t="shared" si="571"/>
        <v>#REF!</v>
      </c>
      <c r="K1703" s="146" t="e">
        <f t="shared" si="571"/>
        <v>#REF!</v>
      </c>
      <c r="L1703" s="146" t="e">
        <f t="shared" si="571"/>
        <v>#REF!</v>
      </c>
      <c r="M1703" s="146" t="e">
        <f t="shared" si="571"/>
        <v>#REF!</v>
      </c>
      <c r="N1703" s="146" t="e">
        <f t="shared" si="571"/>
        <v>#REF!</v>
      </c>
      <c r="O1703" s="146" t="e">
        <f t="shared" si="571"/>
        <v>#REF!</v>
      </c>
      <c r="P1703" s="146" t="e">
        <f t="shared" si="571"/>
        <v>#REF!</v>
      </c>
      <c r="Q1703" s="146" t="e">
        <f t="shared" si="571"/>
        <v>#REF!</v>
      </c>
      <c r="R1703" s="146" t="e">
        <f t="shared" si="571"/>
        <v>#REF!</v>
      </c>
      <c r="S1703" s="146" t="e">
        <f t="shared" si="571"/>
        <v>#REF!</v>
      </c>
    </row>
    <row r="1704" spans="2:19" s="47" customFormat="1" ht="30" customHeight="1">
      <c r="B1704" s="87" t="s">
        <v>116</v>
      </c>
      <c r="C1704" s="88" t="s">
        <v>110</v>
      </c>
      <c r="D1704" s="88" t="s">
        <v>109</v>
      </c>
      <c r="E1704" s="24"/>
      <c r="F1704" s="51"/>
      <c r="G1704" s="19"/>
      <c r="H1704" s="19"/>
      <c r="I1704" s="19"/>
      <c r="J1704" s="19"/>
      <c r="K1704" s="19"/>
      <c r="L1704" s="19"/>
      <c r="M1704" s="19"/>
      <c r="N1704" s="19"/>
      <c r="O1704" s="19"/>
      <c r="P1704" s="19"/>
      <c r="Q1704" s="19"/>
      <c r="R1704" s="19"/>
      <c r="S1704" s="19"/>
    </row>
    <row r="1705" spans="2:19" s="47" customFormat="1" ht="30" customHeight="1">
      <c r="B1705" s="69" t="s">
        <v>117</v>
      </c>
      <c r="C1705" s="70" t="s">
        <v>110</v>
      </c>
      <c r="D1705" s="70" t="s">
        <v>109</v>
      </c>
      <c r="E1705" s="83" t="s">
        <v>172</v>
      </c>
      <c r="F1705" s="51"/>
      <c r="G1705" s="146" t="e">
        <f t="shared" ref="G1705:S1705" si="572">G1419*G1100</f>
        <v>#REF!</v>
      </c>
      <c r="H1705" s="146" t="e">
        <f t="shared" si="572"/>
        <v>#REF!</v>
      </c>
      <c r="I1705" s="146" t="e">
        <f t="shared" si="572"/>
        <v>#REF!</v>
      </c>
      <c r="J1705" s="146" t="e">
        <f t="shared" si="572"/>
        <v>#REF!</v>
      </c>
      <c r="K1705" s="146" t="e">
        <f t="shared" si="572"/>
        <v>#REF!</v>
      </c>
      <c r="L1705" s="146" t="e">
        <f t="shared" si="572"/>
        <v>#REF!</v>
      </c>
      <c r="M1705" s="146" t="e">
        <f t="shared" si="572"/>
        <v>#REF!</v>
      </c>
      <c r="N1705" s="146" t="e">
        <f t="shared" si="572"/>
        <v>#REF!</v>
      </c>
      <c r="O1705" s="146" t="e">
        <f t="shared" si="572"/>
        <v>#REF!</v>
      </c>
      <c r="P1705" s="146" t="e">
        <f t="shared" si="572"/>
        <v>#REF!</v>
      </c>
      <c r="Q1705" s="146" t="e">
        <f t="shared" si="572"/>
        <v>#REF!</v>
      </c>
      <c r="R1705" s="146" t="e">
        <f t="shared" si="572"/>
        <v>#REF!</v>
      </c>
      <c r="S1705" s="146" t="e">
        <f t="shared" si="572"/>
        <v>#REF!</v>
      </c>
    </row>
    <row r="1706" spans="2:19" s="47" customFormat="1" ht="30" customHeight="1">
      <c r="B1706" s="69" t="s">
        <v>118</v>
      </c>
      <c r="C1706" s="70" t="s">
        <v>110</v>
      </c>
      <c r="D1706" s="70" t="s">
        <v>109</v>
      </c>
      <c r="E1706" s="83" t="s">
        <v>173</v>
      </c>
      <c r="F1706" s="51"/>
      <c r="G1706" s="146" t="e">
        <f t="shared" ref="G1706:S1706" si="573">G1420*G1101</f>
        <v>#REF!</v>
      </c>
      <c r="H1706" s="146" t="e">
        <f t="shared" si="573"/>
        <v>#REF!</v>
      </c>
      <c r="I1706" s="146" t="e">
        <f t="shared" si="573"/>
        <v>#REF!</v>
      </c>
      <c r="J1706" s="146" t="e">
        <f t="shared" si="573"/>
        <v>#REF!</v>
      </c>
      <c r="K1706" s="146" t="e">
        <f t="shared" si="573"/>
        <v>#REF!</v>
      </c>
      <c r="L1706" s="146" t="e">
        <f t="shared" si="573"/>
        <v>#REF!</v>
      </c>
      <c r="M1706" s="146" t="e">
        <f t="shared" si="573"/>
        <v>#REF!</v>
      </c>
      <c r="N1706" s="146" t="e">
        <f t="shared" si="573"/>
        <v>#REF!</v>
      </c>
      <c r="O1706" s="146" t="e">
        <f t="shared" si="573"/>
        <v>#REF!</v>
      </c>
      <c r="P1706" s="146" t="e">
        <f t="shared" si="573"/>
        <v>#REF!</v>
      </c>
      <c r="Q1706" s="146" t="e">
        <f t="shared" si="573"/>
        <v>#REF!</v>
      </c>
      <c r="R1706" s="146" t="e">
        <f t="shared" si="573"/>
        <v>#REF!</v>
      </c>
      <c r="S1706" s="146" t="e">
        <f t="shared" si="573"/>
        <v>#REF!</v>
      </c>
    </row>
    <row r="1707" spans="2:19" s="47" customFormat="1" ht="30" customHeight="1">
      <c r="B1707" s="69" t="s">
        <v>119</v>
      </c>
      <c r="C1707" s="70" t="s">
        <v>110</v>
      </c>
      <c r="D1707" s="70" t="s">
        <v>109</v>
      </c>
      <c r="E1707" s="83" t="s">
        <v>171</v>
      </c>
      <c r="F1707" s="51"/>
      <c r="G1707" s="146" t="e">
        <f t="shared" ref="G1707:S1707" si="574">G1421*G1102</f>
        <v>#REF!</v>
      </c>
      <c r="H1707" s="146" t="e">
        <f t="shared" si="574"/>
        <v>#REF!</v>
      </c>
      <c r="I1707" s="146" t="e">
        <f t="shared" si="574"/>
        <v>#REF!</v>
      </c>
      <c r="J1707" s="146" t="e">
        <f t="shared" si="574"/>
        <v>#REF!</v>
      </c>
      <c r="K1707" s="146" t="e">
        <f t="shared" si="574"/>
        <v>#REF!</v>
      </c>
      <c r="L1707" s="146" t="e">
        <f t="shared" si="574"/>
        <v>#REF!</v>
      </c>
      <c r="M1707" s="146" t="e">
        <f t="shared" si="574"/>
        <v>#REF!</v>
      </c>
      <c r="N1707" s="146" t="e">
        <f t="shared" si="574"/>
        <v>#REF!</v>
      </c>
      <c r="O1707" s="146" t="e">
        <f t="shared" si="574"/>
        <v>#REF!</v>
      </c>
      <c r="P1707" s="146" t="e">
        <f t="shared" si="574"/>
        <v>#REF!</v>
      </c>
      <c r="Q1707" s="146" t="e">
        <f t="shared" si="574"/>
        <v>#REF!</v>
      </c>
      <c r="R1707" s="146" t="e">
        <f t="shared" si="574"/>
        <v>#REF!</v>
      </c>
      <c r="S1707" s="146" t="e">
        <f t="shared" si="574"/>
        <v>#REF!</v>
      </c>
    </row>
    <row r="1708" spans="2:19" s="47" customFormat="1" ht="30" customHeight="1">
      <c r="B1708" s="69" t="s">
        <v>120</v>
      </c>
      <c r="C1708" s="70" t="s">
        <v>110</v>
      </c>
      <c r="D1708" s="70" t="s">
        <v>109</v>
      </c>
      <c r="E1708" s="83" t="s">
        <v>172</v>
      </c>
      <c r="F1708" s="51"/>
      <c r="G1708" s="146" t="e">
        <f t="shared" ref="G1708:S1708" si="575">G1422*G1103</f>
        <v>#REF!</v>
      </c>
      <c r="H1708" s="146" t="e">
        <f t="shared" si="575"/>
        <v>#REF!</v>
      </c>
      <c r="I1708" s="146" t="e">
        <f t="shared" si="575"/>
        <v>#REF!</v>
      </c>
      <c r="J1708" s="146" t="e">
        <f t="shared" si="575"/>
        <v>#REF!</v>
      </c>
      <c r="K1708" s="146" t="e">
        <f t="shared" si="575"/>
        <v>#REF!</v>
      </c>
      <c r="L1708" s="146" t="e">
        <f t="shared" si="575"/>
        <v>#REF!</v>
      </c>
      <c r="M1708" s="146" t="e">
        <f t="shared" si="575"/>
        <v>#REF!</v>
      </c>
      <c r="N1708" s="146" t="e">
        <f t="shared" si="575"/>
        <v>#REF!</v>
      </c>
      <c r="O1708" s="146" t="e">
        <f t="shared" si="575"/>
        <v>#REF!</v>
      </c>
      <c r="P1708" s="146" t="e">
        <f t="shared" si="575"/>
        <v>#REF!</v>
      </c>
      <c r="Q1708" s="146" t="e">
        <f t="shared" si="575"/>
        <v>#REF!</v>
      </c>
      <c r="R1708" s="146" t="e">
        <f t="shared" si="575"/>
        <v>#REF!</v>
      </c>
      <c r="S1708" s="146" t="e">
        <f t="shared" si="575"/>
        <v>#REF!</v>
      </c>
    </row>
    <row r="1709" spans="2:19" s="47" customFormat="1" ht="30" customHeight="1">
      <c r="B1709" s="69" t="s">
        <v>121</v>
      </c>
      <c r="C1709" s="70" t="s">
        <v>110</v>
      </c>
      <c r="D1709" s="70" t="s">
        <v>109</v>
      </c>
      <c r="E1709" s="83" t="s">
        <v>173</v>
      </c>
      <c r="F1709" s="51"/>
      <c r="G1709" s="146" t="e">
        <f t="shared" ref="G1709:S1709" si="576">G1423*G1104</f>
        <v>#REF!</v>
      </c>
      <c r="H1709" s="146" t="e">
        <f t="shared" si="576"/>
        <v>#REF!</v>
      </c>
      <c r="I1709" s="146" t="e">
        <f t="shared" si="576"/>
        <v>#REF!</v>
      </c>
      <c r="J1709" s="146" t="e">
        <f t="shared" si="576"/>
        <v>#REF!</v>
      </c>
      <c r="K1709" s="146" t="e">
        <f t="shared" si="576"/>
        <v>#REF!</v>
      </c>
      <c r="L1709" s="146" t="e">
        <f t="shared" si="576"/>
        <v>#REF!</v>
      </c>
      <c r="M1709" s="146" t="e">
        <f t="shared" si="576"/>
        <v>#REF!</v>
      </c>
      <c r="N1709" s="146" t="e">
        <f t="shared" si="576"/>
        <v>#REF!</v>
      </c>
      <c r="O1709" s="146" t="e">
        <f t="shared" si="576"/>
        <v>#REF!</v>
      </c>
      <c r="P1709" s="146" t="e">
        <f t="shared" si="576"/>
        <v>#REF!</v>
      </c>
      <c r="Q1709" s="146" t="e">
        <f t="shared" si="576"/>
        <v>#REF!</v>
      </c>
      <c r="R1709" s="146" t="e">
        <f t="shared" si="576"/>
        <v>#REF!</v>
      </c>
      <c r="S1709" s="146" t="e">
        <f t="shared" si="576"/>
        <v>#REF!</v>
      </c>
    </row>
    <row r="1710" spans="2:19" s="47" customFormat="1" ht="30" customHeight="1">
      <c r="B1710" s="69" t="s">
        <v>122</v>
      </c>
      <c r="C1710" s="70" t="s">
        <v>110</v>
      </c>
      <c r="D1710" s="70" t="s">
        <v>109</v>
      </c>
      <c r="E1710" s="83" t="s">
        <v>173</v>
      </c>
      <c r="F1710" s="51"/>
      <c r="G1710" s="146" t="e">
        <f t="shared" ref="G1710:S1710" si="577">G1424*G1105</f>
        <v>#REF!</v>
      </c>
      <c r="H1710" s="146" t="e">
        <f t="shared" si="577"/>
        <v>#REF!</v>
      </c>
      <c r="I1710" s="146" t="e">
        <f t="shared" si="577"/>
        <v>#REF!</v>
      </c>
      <c r="J1710" s="146" t="e">
        <f t="shared" si="577"/>
        <v>#REF!</v>
      </c>
      <c r="K1710" s="146" t="e">
        <f t="shared" si="577"/>
        <v>#REF!</v>
      </c>
      <c r="L1710" s="146" t="e">
        <f t="shared" si="577"/>
        <v>#REF!</v>
      </c>
      <c r="M1710" s="146" t="e">
        <f t="shared" si="577"/>
        <v>#REF!</v>
      </c>
      <c r="N1710" s="146" t="e">
        <f t="shared" si="577"/>
        <v>#REF!</v>
      </c>
      <c r="O1710" s="146" t="e">
        <f t="shared" si="577"/>
        <v>#REF!</v>
      </c>
      <c r="P1710" s="146" t="e">
        <f t="shared" si="577"/>
        <v>#REF!</v>
      </c>
      <c r="Q1710" s="146" t="e">
        <f t="shared" si="577"/>
        <v>#REF!</v>
      </c>
      <c r="R1710" s="146" t="e">
        <f t="shared" si="577"/>
        <v>#REF!</v>
      </c>
      <c r="S1710" s="146" t="e">
        <f t="shared" si="577"/>
        <v>#REF!</v>
      </c>
    </row>
    <row r="1711" spans="2:19" s="47" customFormat="1" ht="30" customHeight="1">
      <c r="B1711" s="69" t="s">
        <v>123</v>
      </c>
      <c r="C1711" s="70" t="s">
        <v>110</v>
      </c>
      <c r="D1711" s="70" t="s">
        <v>109</v>
      </c>
      <c r="E1711" s="83" t="s">
        <v>171</v>
      </c>
      <c r="F1711" s="51"/>
      <c r="G1711" s="146" t="e">
        <f t="shared" ref="G1711:S1711" si="578">G1425*G1106</f>
        <v>#REF!</v>
      </c>
      <c r="H1711" s="146" t="e">
        <f t="shared" si="578"/>
        <v>#REF!</v>
      </c>
      <c r="I1711" s="146" t="e">
        <f t="shared" si="578"/>
        <v>#REF!</v>
      </c>
      <c r="J1711" s="146" t="e">
        <f t="shared" si="578"/>
        <v>#REF!</v>
      </c>
      <c r="K1711" s="146" t="e">
        <f t="shared" si="578"/>
        <v>#REF!</v>
      </c>
      <c r="L1711" s="146" t="e">
        <f t="shared" si="578"/>
        <v>#REF!</v>
      </c>
      <c r="M1711" s="146" t="e">
        <f t="shared" si="578"/>
        <v>#REF!</v>
      </c>
      <c r="N1711" s="146" t="e">
        <f t="shared" si="578"/>
        <v>#REF!</v>
      </c>
      <c r="O1711" s="146" t="e">
        <f t="shared" si="578"/>
        <v>#REF!</v>
      </c>
      <c r="P1711" s="146" t="e">
        <f t="shared" si="578"/>
        <v>#REF!</v>
      </c>
      <c r="Q1711" s="146" t="e">
        <f t="shared" si="578"/>
        <v>#REF!</v>
      </c>
      <c r="R1711" s="146" t="e">
        <f t="shared" si="578"/>
        <v>#REF!</v>
      </c>
      <c r="S1711" s="146" t="e">
        <f t="shared" si="578"/>
        <v>#REF!</v>
      </c>
    </row>
    <row r="1712" spans="2:19" s="47" customFormat="1" ht="30" customHeight="1">
      <c r="B1712" s="69" t="s">
        <v>124</v>
      </c>
      <c r="C1712" s="70" t="s">
        <v>110</v>
      </c>
      <c r="D1712" s="70" t="s">
        <v>109</v>
      </c>
      <c r="E1712" s="83" t="s">
        <v>174</v>
      </c>
      <c r="F1712" s="51"/>
      <c r="G1712" s="146" t="e">
        <f t="shared" ref="G1712:S1712" si="579">G1426*G1107</f>
        <v>#REF!</v>
      </c>
      <c r="H1712" s="146" t="e">
        <f t="shared" si="579"/>
        <v>#REF!</v>
      </c>
      <c r="I1712" s="146" t="e">
        <f t="shared" si="579"/>
        <v>#REF!</v>
      </c>
      <c r="J1712" s="146" t="e">
        <f t="shared" si="579"/>
        <v>#REF!</v>
      </c>
      <c r="K1712" s="146" t="e">
        <f t="shared" si="579"/>
        <v>#REF!</v>
      </c>
      <c r="L1712" s="146" t="e">
        <f t="shared" si="579"/>
        <v>#REF!</v>
      </c>
      <c r="M1712" s="146" t="e">
        <f t="shared" si="579"/>
        <v>#REF!</v>
      </c>
      <c r="N1712" s="146" t="e">
        <f t="shared" si="579"/>
        <v>#REF!</v>
      </c>
      <c r="O1712" s="146" t="e">
        <f t="shared" si="579"/>
        <v>#REF!</v>
      </c>
      <c r="P1712" s="146" t="e">
        <f t="shared" si="579"/>
        <v>#REF!</v>
      </c>
      <c r="Q1712" s="146" t="e">
        <f t="shared" si="579"/>
        <v>#REF!</v>
      </c>
      <c r="R1712" s="146" t="e">
        <f t="shared" si="579"/>
        <v>#REF!</v>
      </c>
      <c r="S1712" s="146" t="e">
        <f t="shared" si="579"/>
        <v>#REF!</v>
      </c>
    </row>
    <row r="1713" spans="2:19" s="47" customFormat="1" ht="30" customHeight="1">
      <c r="B1713" s="69" t="s">
        <v>125</v>
      </c>
      <c r="C1713" s="70" t="s">
        <v>110</v>
      </c>
      <c r="D1713" s="70" t="s">
        <v>111</v>
      </c>
      <c r="E1713" s="83" t="s">
        <v>175</v>
      </c>
      <c r="F1713" s="51"/>
      <c r="G1713" s="146" t="e">
        <f t="shared" ref="G1713:S1713" si="580">G1427*G1108</f>
        <v>#REF!</v>
      </c>
      <c r="H1713" s="146" t="e">
        <f t="shared" si="580"/>
        <v>#REF!</v>
      </c>
      <c r="I1713" s="146" t="e">
        <f t="shared" si="580"/>
        <v>#REF!</v>
      </c>
      <c r="J1713" s="146" t="e">
        <f t="shared" si="580"/>
        <v>#REF!</v>
      </c>
      <c r="K1713" s="146" t="e">
        <f t="shared" si="580"/>
        <v>#REF!</v>
      </c>
      <c r="L1713" s="146" t="e">
        <f t="shared" si="580"/>
        <v>#REF!</v>
      </c>
      <c r="M1713" s="146" t="e">
        <f t="shared" si="580"/>
        <v>#REF!</v>
      </c>
      <c r="N1713" s="146" t="e">
        <f t="shared" si="580"/>
        <v>#REF!</v>
      </c>
      <c r="O1713" s="146" t="e">
        <f t="shared" si="580"/>
        <v>#REF!</v>
      </c>
      <c r="P1713" s="146" t="e">
        <f t="shared" si="580"/>
        <v>#REF!</v>
      </c>
      <c r="Q1713" s="146" t="e">
        <f t="shared" si="580"/>
        <v>#REF!</v>
      </c>
      <c r="R1713" s="146" t="e">
        <f t="shared" si="580"/>
        <v>#REF!</v>
      </c>
      <c r="S1713" s="146" t="e">
        <f t="shared" si="580"/>
        <v>#REF!</v>
      </c>
    </row>
    <row r="1714" spans="2:19" s="47" customFormat="1" ht="30" customHeight="1">
      <c r="B1714" s="69" t="s">
        <v>126</v>
      </c>
      <c r="C1714" s="70" t="s">
        <v>110</v>
      </c>
      <c r="D1714" s="70" t="s">
        <v>111</v>
      </c>
      <c r="E1714" s="83" t="s">
        <v>175</v>
      </c>
      <c r="F1714" s="51"/>
      <c r="G1714" s="146" t="e">
        <f t="shared" ref="G1714:S1714" si="581">G1428*G1109</f>
        <v>#REF!</v>
      </c>
      <c r="H1714" s="146" t="e">
        <f t="shared" si="581"/>
        <v>#REF!</v>
      </c>
      <c r="I1714" s="146" t="e">
        <f t="shared" si="581"/>
        <v>#REF!</v>
      </c>
      <c r="J1714" s="146" t="e">
        <f t="shared" si="581"/>
        <v>#REF!</v>
      </c>
      <c r="K1714" s="146" t="e">
        <f t="shared" si="581"/>
        <v>#REF!</v>
      </c>
      <c r="L1714" s="146" t="e">
        <f t="shared" si="581"/>
        <v>#REF!</v>
      </c>
      <c r="M1714" s="146" t="e">
        <f t="shared" si="581"/>
        <v>#REF!</v>
      </c>
      <c r="N1714" s="146" t="e">
        <f t="shared" si="581"/>
        <v>#REF!</v>
      </c>
      <c r="O1714" s="146" t="e">
        <f t="shared" si="581"/>
        <v>#REF!</v>
      </c>
      <c r="P1714" s="146" t="e">
        <f t="shared" si="581"/>
        <v>#REF!</v>
      </c>
      <c r="Q1714" s="146" t="e">
        <f t="shared" si="581"/>
        <v>#REF!</v>
      </c>
      <c r="R1714" s="146" t="e">
        <f t="shared" si="581"/>
        <v>#REF!</v>
      </c>
      <c r="S1714" s="146" t="e">
        <f t="shared" si="581"/>
        <v>#REF!</v>
      </c>
    </row>
    <row r="1715" spans="2:19" s="47" customFormat="1" ht="30" customHeight="1">
      <c r="B1715" s="69" t="s">
        <v>127</v>
      </c>
      <c r="C1715" s="70" t="s">
        <v>110</v>
      </c>
      <c r="D1715" s="70" t="s">
        <v>111</v>
      </c>
      <c r="E1715" s="83" t="s">
        <v>176</v>
      </c>
      <c r="F1715" s="51"/>
      <c r="G1715" s="146" t="e">
        <f t="shared" ref="G1715:S1715" si="582">G1429*G1110</f>
        <v>#REF!</v>
      </c>
      <c r="H1715" s="146" t="e">
        <f t="shared" si="582"/>
        <v>#REF!</v>
      </c>
      <c r="I1715" s="146" t="e">
        <f t="shared" si="582"/>
        <v>#REF!</v>
      </c>
      <c r="J1715" s="146" t="e">
        <f t="shared" si="582"/>
        <v>#REF!</v>
      </c>
      <c r="K1715" s="146" t="e">
        <f t="shared" si="582"/>
        <v>#REF!</v>
      </c>
      <c r="L1715" s="146" t="e">
        <f t="shared" si="582"/>
        <v>#REF!</v>
      </c>
      <c r="M1715" s="146" t="e">
        <f t="shared" si="582"/>
        <v>#REF!</v>
      </c>
      <c r="N1715" s="146" t="e">
        <f t="shared" si="582"/>
        <v>#REF!</v>
      </c>
      <c r="O1715" s="146" t="e">
        <f t="shared" si="582"/>
        <v>#REF!</v>
      </c>
      <c r="P1715" s="146" t="e">
        <f t="shared" si="582"/>
        <v>#REF!</v>
      </c>
      <c r="Q1715" s="146" t="e">
        <f t="shared" si="582"/>
        <v>#REF!</v>
      </c>
      <c r="R1715" s="146" t="e">
        <f t="shared" si="582"/>
        <v>#REF!</v>
      </c>
      <c r="S1715" s="146" t="e">
        <f t="shared" si="582"/>
        <v>#REF!</v>
      </c>
    </row>
    <row r="1716" spans="2:19" s="47" customFormat="1" ht="30" customHeight="1">
      <c r="B1716" s="69" t="s">
        <v>128</v>
      </c>
      <c r="C1716" s="70" t="s">
        <v>110</v>
      </c>
      <c r="D1716" s="70" t="s">
        <v>111</v>
      </c>
      <c r="E1716" s="83" t="s">
        <v>177</v>
      </c>
      <c r="F1716" s="51"/>
      <c r="G1716" s="146" t="e">
        <f t="shared" ref="G1716:S1716" si="583">G1430*G1111</f>
        <v>#REF!</v>
      </c>
      <c r="H1716" s="146" t="e">
        <f t="shared" si="583"/>
        <v>#REF!</v>
      </c>
      <c r="I1716" s="146" t="e">
        <f t="shared" si="583"/>
        <v>#REF!</v>
      </c>
      <c r="J1716" s="146" t="e">
        <f t="shared" si="583"/>
        <v>#REF!</v>
      </c>
      <c r="K1716" s="146" t="e">
        <f t="shared" si="583"/>
        <v>#REF!</v>
      </c>
      <c r="L1716" s="146" t="e">
        <f t="shared" si="583"/>
        <v>#REF!</v>
      </c>
      <c r="M1716" s="146" t="e">
        <f t="shared" si="583"/>
        <v>#REF!</v>
      </c>
      <c r="N1716" s="146" t="e">
        <f t="shared" si="583"/>
        <v>#REF!</v>
      </c>
      <c r="O1716" s="146" t="e">
        <f t="shared" si="583"/>
        <v>#REF!</v>
      </c>
      <c r="P1716" s="146" t="e">
        <f t="shared" si="583"/>
        <v>#REF!</v>
      </c>
      <c r="Q1716" s="146" t="e">
        <f t="shared" si="583"/>
        <v>#REF!</v>
      </c>
      <c r="R1716" s="146" t="e">
        <f t="shared" si="583"/>
        <v>#REF!</v>
      </c>
      <c r="S1716" s="146" t="e">
        <f t="shared" si="583"/>
        <v>#REF!</v>
      </c>
    </row>
    <row r="1717" spans="2:19" s="47" customFormat="1" ht="30" customHeight="1">
      <c r="B1717" s="69" t="s">
        <v>129</v>
      </c>
      <c r="C1717" s="70" t="s">
        <v>110</v>
      </c>
      <c r="D1717" s="70" t="s">
        <v>111</v>
      </c>
      <c r="E1717" s="83" t="s">
        <v>178</v>
      </c>
      <c r="F1717" s="51"/>
      <c r="G1717" s="146" t="e">
        <f t="shared" ref="G1717:S1717" si="584">G1431*G1112</f>
        <v>#REF!</v>
      </c>
      <c r="H1717" s="146" t="e">
        <f t="shared" si="584"/>
        <v>#REF!</v>
      </c>
      <c r="I1717" s="146" t="e">
        <f t="shared" si="584"/>
        <v>#REF!</v>
      </c>
      <c r="J1717" s="146" t="e">
        <f t="shared" si="584"/>
        <v>#REF!</v>
      </c>
      <c r="K1717" s="146" t="e">
        <f t="shared" si="584"/>
        <v>#REF!</v>
      </c>
      <c r="L1717" s="146" t="e">
        <f t="shared" si="584"/>
        <v>#REF!</v>
      </c>
      <c r="M1717" s="146" t="e">
        <f t="shared" si="584"/>
        <v>#REF!</v>
      </c>
      <c r="N1717" s="146" t="e">
        <f t="shared" si="584"/>
        <v>#REF!</v>
      </c>
      <c r="O1717" s="146" t="e">
        <f t="shared" si="584"/>
        <v>#REF!</v>
      </c>
      <c r="P1717" s="146" t="e">
        <f t="shared" si="584"/>
        <v>#REF!</v>
      </c>
      <c r="Q1717" s="146" t="e">
        <f t="shared" si="584"/>
        <v>#REF!</v>
      </c>
      <c r="R1717" s="146" t="e">
        <f t="shared" si="584"/>
        <v>#REF!</v>
      </c>
      <c r="S1717" s="146" t="e">
        <f t="shared" si="584"/>
        <v>#REF!</v>
      </c>
    </row>
    <row r="1718" spans="2:19" s="47" customFormat="1" ht="30" customHeight="1">
      <c r="B1718" s="69" t="s">
        <v>130</v>
      </c>
      <c r="C1718" s="70" t="s">
        <v>110</v>
      </c>
      <c r="D1718" s="70" t="s">
        <v>111</v>
      </c>
      <c r="E1718" s="83" t="s">
        <v>175</v>
      </c>
      <c r="F1718" s="51"/>
      <c r="G1718" s="146" t="e">
        <f t="shared" ref="G1718:S1718" si="585">G1432*G1113</f>
        <v>#REF!</v>
      </c>
      <c r="H1718" s="146" t="e">
        <f t="shared" si="585"/>
        <v>#REF!</v>
      </c>
      <c r="I1718" s="146" t="e">
        <f t="shared" si="585"/>
        <v>#REF!</v>
      </c>
      <c r="J1718" s="146" t="e">
        <f t="shared" si="585"/>
        <v>#REF!</v>
      </c>
      <c r="K1718" s="146" t="e">
        <f t="shared" si="585"/>
        <v>#REF!</v>
      </c>
      <c r="L1718" s="146" t="e">
        <f t="shared" si="585"/>
        <v>#REF!</v>
      </c>
      <c r="M1718" s="146" t="e">
        <f t="shared" si="585"/>
        <v>#REF!</v>
      </c>
      <c r="N1718" s="146" t="e">
        <f t="shared" si="585"/>
        <v>#REF!</v>
      </c>
      <c r="O1718" s="146" t="e">
        <f t="shared" si="585"/>
        <v>#REF!</v>
      </c>
      <c r="P1718" s="146" t="e">
        <f t="shared" si="585"/>
        <v>#REF!</v>
      </c>
      <c r="Q1718" s="146" t="e">
        <f t="shared" si="585"/>
        <v>#REF!</v>
      </c>
      <c r="R1718" s="146" t="e">
        <f t="shared" si="585"/>
        <v>#REF!</v>
      </c>
      <c r="S1718" s="146" t="e">
        <f t="shared" si="585"/>
        <v>#REF!</v>
      </c>
    </row>
    <row r="1719" spans="2:19" s="47" customFormat="1" ht="30" customHeight="1">
      <c r="B1719" s="69" t="s">
        <v>131</v>
      </c>
      <c r="C1719" s="70" t="s">
        <v>110</v>
      </c>
      <c r="D1719" s="70" t="s">
        <v>111</v>
      </c>
      <c r="E1719" s="83" t="s">
        <v>176</v>
      </c>
      <c r="F1719" s="51"/>
      <c r="G1719" s="146" t="e">
        <f t="shared" ref="G1719:S1719" si="586">G1433*G1114</f>
        <v>#REF!</v>
      </c>
      <c r="H1719" s="146" t="e">
        <f t="shared" si="586"/>
        <v>#REF!</v>
      </c>
      <c r="I1719" s="146" t="e">
        <f t="shared" si="586"/>
        <v>#REF!</v>
      </c>
      <c r="J1719" s="146" t="e">
        <f t="shared" si="586"/>
        <v>#REF!</v>
      </c>
      <c r="K1719" s="146" t="e">
        <f t="shared" si="586"/>
        <v>#REF!</v>
      </c>
      <c r="L1719" s="146" t="e">
        <f t="shared" si="586"/>
        <v>#REF!</v>
      </c>
      <c r="M1719" s="146" t="e">
        <f t="shared" si="586"/>
        <v>#REF!</v>
      </c>
      <c r="N1719" s="146" t="e">
        <f t="shared" si="586"/>
        <v>#REF!</v>
      </c>
      <c r="O1719" s="146" t="e">
        <f t="shared" si="586"/>
        <v>#REF!</v>
      </c>
      <c r="P1719" s="146" t="e">
        <f t="shared" si="586"/>
        <v>#REF!</v>
      </c>
      <c r="Q1719" s="146" t="e">
        <f t="shared" si="586"/>
        <v>#REF!</v>
      </c>
      <c r="R1719" s="146" t="e">
        <f t="shared" si="586"/>
        <v>#REF!</v>
      </c>
      <c r="S1719" s="146" t="e">
        <f t="shared" si="586"/>
        <v>#REF!</v>
      </c>
    </row>
    <row r="1720" spans="2:19" s="47" customFormat="1" ht="30" customHeight="1">
      <c r="B1720" s="69" t="s">
        <v>132</v>
      </c>
      <c r="C1720" s="70" t="s">
        <v>110</v>
      </c>
      <c r="D1720" s="70" t="s">
        <v>111</v>
      </c>
      <c r="E1720" s="83" t="s">
        <v>176</v>
      </c>
      <c r="F1720" s="51"/>
      <c r="G1720" s="146" t="e">
        <f t="shared" ref="G1720:S1720" si="587">G1434*G1115</f>
        <v>#REF!</v>
      </c>
      <c r="H1720" s="146" t="e">
        <f t="shared" si="587"/>
        <v>#REF!</v>
      </c>
      <c r="I1720" s="146" t="e">
        <f t="shared" si="587"/>
        <v>#REF!</v>
      </c>
      <c r="J1720" s="146" t="e">
        <f t="shared" si="587"/>
        <v>#REF!</v>
      </c>
      <c r="K1720" s="146" t="e">
        <f t="shared" si="587"/>
        <v>#REF!</v>
      </c>
      <c r="L1720" s="146" t="e">
        <f t="shared" si="587"/>
        <v>#REF!</v>
      </c>
      <c r="M1720" s="146" t="e">
        <f t="shared" si="587"/>
        <v>#REF!</v>
      </c>
      <c r="N1720" s="146" t="e">
        <f t="shared" si="587"/>
        <v>#REF!</v>
      </c>
      <c r="O1720" s="146" t="e">
        <f t="shared" si="587"/>
        <v>#REF!</v>
      </c>
      <c r="P1720" s="146" t="e">
        <f t="shared" si="587"/>
        <v>#REF!</v>
      </c>
      <c r="Q1720" s="146" t="e">
        <f t="shared" si="587"/>
        <v>#REF!</v>
      </c>
      <c r="R1720" s="146" t="e">
        <f t="shared" si="587"/>
        <v>#REF!</v>
      </c>
      <c r="S1720" s="146" t="e">
        <f t="shared" si="587"/>
        <v>#REF!</v>
      </c>
    </row>
    <row r="1721" spans="2:19" s="47" customFormat="1" ht="30" customHeight="1">
      <c r="B1721" s="69" t="s">
        <v>133</v>
      </c>
      <c r="C1721" s="70" t="s">
        <v>110</v>
      </c>
      <c r="D1721" s="70" t="s">
        <v>111</v>
      </c>
      <c r="E1721" s="83" t="s">
        <v>177</v>
      </c>
      <c r="F1721" s="51"/>
      <c r="G1721" s="146" t="e">
        <f t="shared" ref="G1721:S1721" si="588">G1435*G1116</f>
        <v>#REF!</v>
      </c>
      <c r="H1721" s="146" t="e">
        <f t="shared" si="588"/>
        <v>#REF!</v>
      </c>
      <c r="I1721" s="146" t="e">
        <f t="shared" si="588"/>
        <v>#REF!</v>
      </c>
      <c r="J1721" s="146" t="e">
        <f t="shared" si="588"/>
        <v>#REF!</v>
      </c>
      <c r="K1721" s="146" t="e">
        <f t="shared" si="588"/>
        <v>#REF!</v>
      </c>
      <c r="L1721" s="146" t="e">
        <f t="shared" si="588"/>
        <v>#REF!</v>
      </c>
      <c r="M1721" s="146" t="e">
        <f t="shared" si="588"/>
        <v>#REF!</v>
      </c>
      <c r="N1721" s="146" t="e">
        <f t="shared" si="588"/>
        <v>#REF!</v>
      </c>
      <c r="O1721" s="146" t="e">
        <f t="shared" si="588"/>
        <v>#REF!</v>
      </c>
      <c r="P1721" s="146" t="e">
        <f t="shared" si="588"/>
        <v>#REF!</v>
      </c>
      <c r="Q1721" s="146" t="e">
        <f t="shared" si="588"/>
        <v>#REF!</v>
      </c>
      <c r="R1721" s="146" t="e">
        <f t="shared" si="588"/>
        <v>#REF!</v>
      </c>
      <c r="S1721" s="146" t="e">
        <f t="shared" si="588"/>
        <v>#REF!</v>
      </c>
    </row>
    <row r="1722" spans="2:19" s="47" customFormat="1" ht="30" customHeight="1">
      <c r="B1722" s="69" t="s">
        <v>134</v>
      </c>
      <c r="C1722" s="70" t="s">
        <v>110</v>
      </c>
      <c r="D1722" s="70" t="s">
        <v>111</v>
      </c>
      <c r="E1722" s="83" t="s">
        <v>176</v>
      </c>
      <c r="F1722" s="51"/>
      <c r="G1722" s="146" t="e">
        <f t="shared" ref="G1722:S1722" si="589">G1436*G1117</f>
        <v>#REF!</v>
      </c>
      <c r="H1722" s="146" t="e">
        <f t="shared" si="589"/>
        <v>#REF!</v>
      </c>
      <c r="I1722" s="146" t="e">
        <f t="shared" si="589"/>
        <v>#REF!</v>
      </c>
      <c r="J1722" s="146" t="e">
        <f t="shared" si="589"/>
        <v>#REF!</v>
      </c>
      <c r="K1722" s="146" t="e">
        <f t="shared" si="589"/>
        <v>#REF!</v>
      </c>
      <c r="L1722" s="146" t="e">
        <f t="shared" si="589"/>
        <v>#REF!</v>
      </c>
      <c r="M1722" s="146" t="e">
        <f t="shared" si="589"/>
        <v>#REF!</v>
      </c>
      <c r="N1722" s="146" t="e">
        <f t="shared" si="589"/>
        <v>#REF!</v>
      </c>
      <c r="O1722" s="146" t="e">
        <f t="shared" si="589"/>
        <v>#REF!</v>
      </c>
      <c r="P1722" s="146" t="e">
        <f t="shared" si="589"/>
        <v>#REF!</v>
      </c>
      <c r="Q1722" s="146" t="e">
        <f t="shared" si="589"/>
        <v>#REF!</v>
      </c>
      <c r="R1722" s="146" t="e">
        <f t="shared" si="589"/>
        <v>#REF!</v>
      </c>
      <c r="S1722" s="146" t="e">
        <f t="shared" si="589"/>
        <v>#REF!</v>
      </c>
    </row>
    <row r="1723" spans="2:19" s="47" customFormat="1" ht="30" customHeight="1">
      <c r="B1723" s="69" t="s">
        <v>135</v>
      </c>
      <c r="C1723" s="70" t="s">
        <v>110</v>
      </c>
      <c r="D1723" s="70" t="s">
        <v>111</v>
      </c>
      <c r="E1723" s="83" t="s">
        <v>175</v>
      </c>
      <c r="F1723" s="51"/>
      <c r="G1723" s="146" t="e">
        <f t="shared" ref="G1723:S1723" si="590">G1437*G1118</f>
        <v>#REF!</v>
      </c>
      <c r="H1723" s="146" t="e">
        <f t="shared" si="590"/>
        <v>#REF!</v>
      </c>
      <c r="I1723" s="146" t="e">
        <f t="shared" si="590"/>
        <v>#REF!</v>
      </c>
      <c r="J1723" s="146" t="e">
        <f t="shared" si="590"/>
        <v>#REF!</v>
      </c>
      <c r="K1723" s="146" t="e">
        <f t="shared" si="590"/>
        <v>#REF!</v>
      </c>
      <c r="L1723" s="146" t="e">
        <f t="shared" si="590"/>
        <v>#REF!</v>
      </c>
      <c r="M1723" s="146" t="e">
        <f t="shared" si="590"/>
        <v>#REF!</v>
      </c>
      <c r="N1723" s="146" t="e">
        <f t="shared" si="590"/>
        <v>#REF!</v>
      </c>
      <c r="O1723" s="146" t="e">
        <f t="shared" si="590"/>
        <v>#REF!</v>
      </c>
      <c r="P1723" s="146" t="e">
        <f t="shared" si="590"/>
        <v>#REF!</v>
      </c>
      <c r="Q1723" s="146" t="e">
        <f t="shared" si="590"/>
        <v>#REF!</v>
      </c>
      <c r="R1723" s="146" t="e">
        <f t="shared" si="590"/>
        <v>#REF!</v>
      </c>
      <c r="S1723" s="146" t="e">
        <f t="shared" si="590"/>
        <v>#REF!</v>
      </c>
    </row>
    <row r="1724" spans="2:19" s="47" customFormat="1" ht="30" customHeight="1">
      <c r="B1724" s="69" t="s">
        <v>136</v>
      </c>
      <c r="C1724" s="70" t="s">
        <v>110</v>
      </c>
      <c r="D1724" s="70" t="s">
        <v>111</v>
      </c>
      <c r="E1724" s="83" t="s">
        <v>175</v>
      </c>
      <c r="F1724" s="51"/>
      <c r="G1724" s="146" t="e">
        <f t="shared" ref="G1724:S1724" si="591">G1438*G1119</f>
        <v>#REF!</v>
      </c>
      <c r="H1724" s="146" t="e">
        <f t="shared" si="591"/>
        <v>#REF!</v>
      </c>
      <c r="I1724" s="146" t="e">
        <f t="shared" si="591"/>
        <v>#REF!</v>
      </c>
      <c r="J1724" s="146" t="e">
        <f t="shared" si="591"/>
        <v>#REF!</v>
      </c>
      <c r="K1724" s="146" t="e">
        <f t="shared" si="591"/>
        <v>#REF!</v>
      </c>
      <c r="L1724" s="146" t="e">
        <f t="shared" si="591"/>
        <v>#REF!</v>
      </c>
      <c r="M1724" s="146" t="e">
        <f t="shared" si="591"/>
        <v>#REF!</v>
      </c>
      <c r="N1724" s="146" t="e">
        <f t="shared" si="591"/>
        <v>#REF!</v>
      </c>
      <c r="O1724" s="146" t="e">
        <f t="shared" si="591"/>
        <v>#REF!</v>
      </c>
      <c r="P1724" s="146" t="e">
        <f t="shared" si="591"/>
        <v>#REF!</v>
      </c>
      <c r="Q1724" s="146" t="e">
        <f t="shared" si="591"/>
        <v>#REF!</v>
      </c>
      <c r="R1724" s="146" t="e">
        <f t="shared" si="591"/>
        <v>#REF!</v>
      </c>
      <c r="S1724" s="146" t="e">
        <f t="shared" si="591"/>
        <v>#REF!</v>
      </c>
    </row>
    <row r="1725" spans="2:19" s="47" customFormat="1" ht="30" customHeight="1">
      <c r="B1725" s="69" t="s">
        <v>137</v>
      </c>
      <c r="C1725" s="70" t="s">
        <v>110</v>
      </c>
      <c r="D1725" s="70" t="s">
        <v>111</v>
      </c>
      <c r="E1725" s="83" t="s">
        <v>176</v>
      </c>
      <c r="F1725" s="51"/>
      <c r="G1725" s="146" t="e">
        <f t="shared" ref="G1725:S1725" si="592">G1439*G1120</f>
        <v>#REF!</v>
      </c>
      <c r="H1725" s="146" t="e">
        <f t="shared" si="592"/>
        <v>#REF!</v>
      </c>
      <c r="I1725" s="146" t="e">
        <f t="shared" si="592"/>
        <v>#REF!</v>
      </c>
      <c r="J1725" s="146" t="e">
        <f t="shared" si="592"/>
        <v>#REF!</v>
      </c>
      <c r="K1725" s="146" t="e">
        <f t="shared" si="592"/>
        <v>#REF!</v>
      </c>
      <c r="L1725" s="146" t="e">
        <f t="shared" si="592"/>
        <v>#REF!</v>
      </c>
      <c r="M1725" s="146" t="e">
        <f t="shared" si="592"/>
        <v>#REF!</v>
      </c>
      <c r="N1725" s="146" t="e">
        <f t="shared" si="592"/>
        <v>#REF!</v>
      </c>
      <c r="O1725" s="146" t="e">
        <f t="shared" si="592"/>
        <v>#REF!</v>
      </c>
      <c r="P1725" s="146" t="e">
        <f t="shared" si="592"/>
        <v>#REF!</v>
      </c>
      <c r="Q1725" s="146" t="e">
        <f t="shared" si="592"/>
        <v>#REF!</v>
      </c>
      <c r="R1725" s="146" t="e">
        <f t="shared" si="592"/>
        <v>#REF!</v>
      </c>
      <c r="S1725" s="146" t="e">
        <f t="shared" si="592"/>
        <v>#REF!</v>
      </c>
    </row>
    <row r="1726" spans="2:19" s="47" customFormat="1" ht="30" customHeight="1">
      <c r="B1726" s="69" t="s">
        <v>138</v>
      </c>
      <c r="C1726" s="70" t="s">
        <v>115</v>
      </c>
      <c r="D1726" s="70" t="s">
        <v>112</v>
      </c>
      <c r="E1726" s="83" t="s">
        <v>179</v>
      </c>
      <c r="F1726" s="51"/>
      <c r="G1726" s="146" t="e">
        <f t="shared" ref="G1726:S1726" si="593">G1440*G1121</f>
        <v>#REF!</v>
      </c>
      <c r="H1726" s="146" t="e">
        <f t="shared" si="593"/>
        <v>#REF!</v>
      </c>
      <c r="I1726" s="146" t="e">
        <f t="shared" si="593"/>
        <v>#REF!</v>
      </c>
      <c r="J1726" s="146" t="e">
        <f t="shared" si="593"/>
        <v>#REF!</v>
      </c>
      <c r="K1726" s="146" t="e">
        <f t="shared" si="593"/>
        <v>#REF!</v>
      </c>
      <c r="L1726" s="146" t="e">
        <f t="shared" si="593"/>
        <v>#REF!</v>
      </c>
      <c r="M1726" s="146" t="e">
        <f t="shared" si="593"/>
        <v>#REF!</v>
      </c>
      <c r="N1726" s="146" t="e">
        <f t="shared" si="593"/>
        <v>#REF!</v>
      </c>
      <c r="O1726" s="146" t="e">
        <f t="shared" si="593"/>
        <v>#REF!</v>
      </c>
      <c r="P1726" s="146" t="e">
        <f t="shared" si="593"/>
        <v>#REF!</v>
      </c>
      <c r="Q1726" s="146" t="e">
        <f t="shared" si="593"/>
        <v>#REF!</v>
      </c>
      <c r="R1726" s="146" t="e">
        <f t="shared" si="593"/>
        <v>#REF!</v>
      </c>
      <c r="S1726" s="146" t="e">
        <f t="shared" si="593"/>
        <v>#REF!</v>
      </c>
    </row>
    <row r="1727" spans="2:19" s="47" customFormat="1" ht="30" customHeight="1">
      <c r="B1727" s="69" t="s">
        <v>139</v>
      </c>
      <c r="C1727" s="70" t="s">
        <v>115</v>
      </c>
      <c r="D1727" s="70" t="s">
        <v>112</v>
      </c>
      <c r="E1727" s="83" t="s">
        <v>179</v>
      </c>
      <c r="F1727" s="51"/>
      <c r="G1727" s="146" t="e">
        <f t="shared" ref="G1727:S1727" si="594">G1441*G1122</f>
        <v>#REF!</v>
      </c>
      <c r="H1727" s="146" t="e">
        <f t="shared" si="594"/>
        <v>#REF!</v>
      </c>
      <c r="I1727" s="146" t="e">
        <f t="shared" si="594"/>
        <v>#REF!</v>
      </c>
      <c r="J1727" s="146" t="e">
        <f t="shared" si="594"/>
        <v>#REF!</v>
      </c>
      <c r="K1727" s="146" t="e">
        <f t="shared" si="594"/>
        <v>#REF!</v>
      </c>
      <c r="L1727" s="146" t="e">
        <f t="shared" si="594"/>
        <v>#REF!</v>
      </c>
      <c r="M1727" s="146" t="e">
        <f t="shared" si="594"/>
        <v>#REF!</v>
      </c>
      <c r="N1727" s="146" t="e">
        <f t="shared" si="594"/>
        <v>#REF!</v>
      </c>
      <c r="O1727" s="146" t="e">
        <f t="shared" si="594"/>
        <v>#REF!</v>
      </c>
      <c r="P1727" s="146" t="e">
        <f t="shared" si="594"/>
        <v>#REF!</v>
      </c>
      <c r="Q1727" s="146" t="e">
        <f t="shared" si="594"/>
        <v>#REF!</v>
      </c>
      <c r="R1727" s="146" t="e">
        <f t="shared" si="594"/>
        <v>#REF!</v>
      </c>
      <c r="S1727" s="146" t="e">
        <f t="shared" si="594"/>
        <v>#REF!</v>
      </c>
    </row>
    <row r="1728" spans="2:19" s="47" customFormat="1" ht="30" customHeight="1">
      <c r="B1728" s="69" t="s">
        <v>140</v>
      </c>
      <c r="C1728" s="70" t="s">
        <v>115</v>
      </c>
      <c r="D1728" s="70" t="s">
        <v>112</v>
      </c>
      <c r="E1728" s="83" t="s">
        <v>180</v>
      </c>
      <c r="F1728" s="51"/>
      <c r="G1728" s="146" t="e">
        <f t="shared" ref="G1728:S1728" si="595">G1442*G1123</f>
        <v>#REF!</v>
      </c>
      <c r="H1728" s="146" t="e">
        <f t="shared" si="595"/>
        <v>#REF!</v>
      </c>
      <c r="I1728" s="146" t="e">
        <f t="shared" si="595"/>
        <v>#REF!</v>
      </c>
      <c r="J1728" s="146" t="e">
        <f t="shared" si="595"/>
        <v>#REF!</v>
      </c>
      <c r="K1728" s="146" t="e">
        <f t="shared" si="595"/>
        <v>#REF!</v>
      </c>
      <c r="L1728" s="146" t="e">
        <f t="shared" si="595"/>
        <v>#REF!</v>
      </c>
      <c r="M1728" s="146" t="e">
        <f t="shared" si="595"/>
        <v>#REF!</v>
      </c>
      <c r="N1728" s="146" t="e">
        <f t="shared" si="595"/>
        <v>#REF!</v>
      </c>
      <c r="O1728" s="146" t="e">
        <f t="shared" si="595"/>
        <v>#REF!</v>
      </c>
      <c r="P1728" s="146" t="e">
        <f t="shared" si="595"/>
        <v>#REF!</v>
      </c>
      <c r="Q1728" s="146" t="e">
        <f t="shared" si="595"/>
        <v>#REF!</v>
      </c>
      <c r="R1728" s="146" t="e">
        <f t="shared" si="595"/>
        <v>#REF!</v>
      </c>
      <c r="S1728" s="146" t="e">
        <f t="shared" si="595"/>
        <v>#REF!</v>
      </c>
    </row>
    <row r="1729" spans="2:19" s="47" customFormat="1" ht="30" customHeight="1">
      <c r="B1729" s="69" t="s">
        <v>141</v>
      </c>
      <c r="C1729" s="70" t="s">
        <v>115</v>
      </c>
      <c r="D1729" s="70" t="s">
        <v>112</v>
      </c>
      <c r="E1729" s="83" t="s">
        <v>180</v>
      </c>
      <c r="F1729" s="51"/>
      <c r="G1729" s="146" t="e">
        <f t="shared" ref="G1729:S1729" si="596">G1443*G1124</f>
        <v>#REF!</v>
      </c>
      <c r="H1729" s="146" t="e">
        <f t="shared" si="596"/>
        <v>#REF!</v>
      </c>
      <c r="I1729" s="146" t="e">
        <f t="shared" si="596"/>
        <v>#REF!</v>
      </c>
      <c r="J1729" s="146" t="e">
        <f t="shared" si="596"/>
        <v>#REF!</v>
      </c>
      <c r="K1729" s="146" t="e">
        <f t="shared" si="596"/>
        <v>#REF!</v>
      </c>
      <c r="L1729" s="146" t="e">
        <f t="shared" si="596"/>
        <v>#REF!</v>
      </c>
      <c r="M1729" s="146" t="e">
        <f t="shared" si="596"/>
        <v>#REF!</v>
      </c>
      <c r="N1729" s="146" t="e">
        <f t="shared" si="596"/>
        <v>#REF!</v>
      </c>
      <c r="O1729" s="146" t="e">
        <f t="shared" si="596"/>
        <v>#REF!</v>
      </c>
      <c r="P1729" s="146" t="e">
        <f t="shared" si="596"/>
        <v>#REF!</v>
      </c>
      <c r="Q1729" s="146" t="e">
        <f t="shared" si="596"/>
        <v>#REF!</v>
      </c>
      <c r="R1729" s="146" t="e">
        <f t="shared" si="596"/>
        <v>#REF!</v>
      </c>
      <c r="S1729" s="146" t="e">
        <f t="shared" si="596"/>
        <v>#REF!</v>
      </c>
    </row>
    <row r="1730" spans="2:19" s="47" customFormat="1" ht="30" customHeight="1">
      <c r="B1730" s="69" t="s">
        <v>142</v>
      </c>
      <c r="C1730" s="70" t="s">
        <v>115</v>
      </c>
      <c r="D1730" s="70" t="s">
        <v>112</v>
      </c>
      <c r="E1730" s="83" t="s">
        <v>186</v>
      </c>
      <c r="F1730" s="51"/>
      <c r="G1730" s="146" t="e">
        <f t="shared" ref="G1730:S1730" si="597">G1444*G1125</f>
        <v>#REF!</v>
      </c>
      <c r="H1730" s="146" t="e">
        <f t="shared" si="597"/>
        <v>#REF!</v>
      </c>
      <c r="I1730" s="146" t="e">
        <f t="shared" si="597"/>
        <v>#REF!</v>
      </c>
      <c r="J1730" s="146" t="e">
        <f t="shared" si="597"/>
        <v>#REF!</v>
      </c>
      <c r="K1730" s="146" t="e">
        <f t="shared" si="597"/>
        <v>#REF!</v>
      </c>
      <c r="L1730" s="146" t="e">
        <f t="shared" si="597"/>
        <v>#REF!</v>
      </c>
      <c r="M1730" s="146" t="e">
        <f t="shared" si="597"/>
        <v>#REF!</v>
      </c>
      <c r="N1730" s="146" t="e">
        <f t="shared" si="597"/>
        <v>#REF!</v>
      </c>
      <c r="O1730" s="146" t="e">
        <f t="shared" si="597"/>
        <v>#REF!</v>
      </c>
      <c r="P1730" s="146" t="e">
        <f t="shared" si="597"/>
        <v>#REF!</v>
      </c>
      <c r="Q1730" s="146" t="e">
        <f t="shared" si="597"/>
        <v>#REF!</v>
      </c>
      <c r="R1730" s="146" t="e">
        <f t="shared" si="597"/>
        <v>#REF!</v>
      </c>
      <c r="S1730" s="146" t="e">
        <f t="shared" si="597"/>
        <v>#REF!</v>
      </c>
    </row>
    <row r="1731" spans="2:19" s="47" customFormat="1" ht="30" customHeight="1">
      <c r="B1731" s="69" t="s">
        <v>143</v>
      </c>
      <c r="C1731" s="70" t="s">
        <v>113</v>
      </c>
      <c r="D1731" s="70" t="s">
        <v>113</v>
      </c>
      <c r="E1731" s="83" t="s">
        <v>182</v>
      </c>
      <c r="F1731" s="51"/>
      <c r="G1731" s="146" t="e">
        <f t="shared" ref="G1731:S1731" si="598">G1445*G1126</f>
        <v>#REF!</v>
      </c>
      <c r="H1731" s="146" t="e">
        <f t="shared" si="598"/>
        <v>#REF!</v>
      </c>
      <c r="I1731" s="146" t="e">
        <f t="shared" si="598"/>
        <v>#REF!</v>
      </c>
      <c r="J1731" s="146" t="e">
        <f t="shared" si="598"/>
        <v>#REF!</v>
      </c>
      <c r="K1731" s="146" t="e">
        <f t="shared" si="598"/>
        <v>#REF!</v>
      </c>
      <c r="L1731" s="146" t="e">
        <f t="shared" si="598"/>
        <v>#REF!</v>
      </c>
      <c r="M1731" s="146" t="e">
        <f t="shared" si="598"/>
        <v>#REF!</v>
      </c>
      <c r="N1731" s="146" t="e">
        <f t="shared" si="598"/>
        <v>#REF!</v>
      </c>
      <c r="O1731" s="146" t="e">
        <f t="shared" si="598"/>
        <v>#REF!</v>
      </c>
      <c r="P1731" s="146" t="e">
        <f t="shared" si="598"/>
        <v>#REF!</v>
      </c>
      <c r="Q1731" s="146" t="e">
        <f t="shared" si="598"/>
        <v>#REF!</v>
      </c>
      <c r="R1731" s="146" t="e">
        <f t="shared" si="598"/>
        <v>#REF!</v>
      </c>
      <c r="S1731" s="146" t="e">
        <f t="shared" si="598"/>
        <v>#REF!</v>
      </c>
    </row>
    <row r="1732" spans="2:19" s="47" customFormat="1" ht="30" customHeight="1">
      <c r="B1732" s="69" t="s">
        <v>144</v>
      </c>
      <c r="C1732" s="70" t="s">
        <v>113</v>
      </c>
      <c r="D1732" s="70" t="s">
        <v>113</v>
      </c>
      <c r="E1732" s="83" t="s">
        <v>181</v>
      </c>
      <c r="F1732" s="51"/>
      <c r="G1732" s="146" t="e">
        <f t="shared" ref="G1732:S1732" si="599">G1446*G1127</f>
        <v>#REF!</v>
      </c>
      <c r="H1732" s="146" t="e">
        <f t="shared" si="599"/>
        <v>#REF!</v>
      </c>
      <c r="I1732" s="146" t="e">
        <f t="shared" si="599"/>
        <v>#REF!</v>
      </c>
      <c r="J1732" s="146" t="e">
        <f t="shared" si="599"/>
        <v>#REF!</v>
      </c>
      <c r="K1732" s="146" t="e">
        <f t="shared" si="599"/>
        <v>#REF!</v>
      </c>
      <c r="L1732" s="146" t="e">
        <f t="shared" si="599"/>
        <v>#REF!</v>
      </c>
      <c r="M1732" s="146" t="e">
        <f t="shared" si="599"/>
        <v>#REF!</v>
      </c>
      <c r="N1732" s="146" t="e">
        <f t="shared" si="599"/>
        <v>#REF!</v>
      </c>
      <c r="O1732" s="146" t="e">
        <f t="shared" si="599"/>
        <v>#REF!</v>
      </c>
      <c r="P1732" s="146" t="e">
        <f t="shared" si="599"/>
        <v>#REF!</v>
      </c>
      <c r="Q1732" s="146" t="e">
        <f t="shared" si="599"/>
        <v>#REF!</v>
      </c>
      <c r="R1732" s="146" t="e">
        <f t="shared" si="599"/>
        <v>#REF!</v>
      </c>
      <c r="S1732" s="146" t="e">
        <f t="shared" si="599"/>
        <v>#REF!</v>
      </c>
    </row>
    <row r="1733" spans="2:19" s="47" customFormat="1" ht="30" customHeight="1">
      <c r="B1733" s="69" t="s">
        <v>145</v>
      </c>
      <c r="C1733" s="70" t="s">
        <v>113</v>
      </c>
      <c r="D1733" s="70" t="s">
        <v>113</v>
      </c>
      <c r="E1733" s="83" t="s">
        <v>182</v>
      </c>
      <c r="F1733" s="51"/>
      <c r="G1733" s="146" t="e">
        <f t="shared" ref="G1733:S1733" si="600">G1447*G1128</f>
        <v>#REF!</v>
      </c>
      <c r="H1733" s="146" t="e">
        <f t="shared" si="600"/>
        <v>#REF!</v>
      </c>
      <c r="I1733" s="146" t="e">
        <f t="shared" si="600"/>
        <v>#REF!</v>
      </c>
      <c r="J1733" s="146" t="e">
        <f t="shared" si="600"/>
        <v>#REF!</v>
      </c>
      <c r="K1733" s="146" t="e">
        <f t="shared" si="600"/>
        <v>#REF!</v>
      </c>
      <c r="L1733" s="146" t="e">
        <f t="shared" si="600"/>
        <v>#REF!</v>
      </c>
      <c r="M1733" s="146" t="e">
        <f t="shared" si="600"/>
        <v>#REF!</v>
      </c>
      <c r="N1733" s="146" t="e">
        <f t="shared" si="600"/>
        <v>#REF!</v>
      </c>
      <c r="O1733" s="146" t="e">
        <f t="shared" si="600"/>
        <v>#REF!</v>
      </c>
      <c r="P1733" s="146" t="e">
        <f t="shared" si="600"/>
        <v>#REF!</v>
      </c>
      <c r="Q1733" s="146" t="e">
        <f t="shared" si="600"/>
        <v>#REF!</v>
      </c>
      <c r="R1733" s="146" t="e">
        <f t="shared" si="600"/>
        <v>#REF!</v>
      </c>
      <c r="S1733" s="146" t="e">
        <f t="shared" si="600"/>
        <v>#REF!</v>
      </c>
    </row>
    <row r="1734" spans="2:19" s="47" customFormat="1" ht="30" customHeight="1">
      <c r="B1734" s="69" t="s">
        <v>146</v>
      </c>
      <c r="C1734" s="70" t="s">
        <v>113</v>
      </c>
      <c r="D1734" s="70" t="s">
        <v>113</v>
      </c>
      <c r="E1734" s="83" t="s">
        <v>182</v>
      </c>
      <c r="F1734" s="51"/>
      <c r="G1734" s="146" t="e">
        <f t="shared" ref="G1734:S1734" si="601">G1448*G1129</f>
        <v>#REF!</v>
      </c>
      <c r="H1734" s="146" t="e">
        <f t="shared" si="601"/>
        <v>#REF!</v>
      </c>
      <c r="I1734" s="146" t="e">
        <f t="shared" si="601"/>
        <v>#REF!</v>
      </c>
      <c r="J1734" s="146" t="e">
        <f t="shared" si="601"/>
        <v>#REF!</v>
      </c>
      <c r="K1734" s="146" t="e">
        <f t="shared" si="601"/>
        <v>#REF!</v>
      </c>
      <c r="L1734" s="146" t="e">
        <f t="shared" si="601"/>
        <v>#REF!</v>
      </c>
      <c r="M1734" s="146" t="e">
        <f t="shared" si="601"/>
        <v>#REF!</v>
      </c>
      <c r="N1734" s="146" t="e">
        <f t="shared" si="601"/>
        <v>#REF!</v>
      </c>
      <c r="O1734" s="146" t="e">
        <f t="shared" si="601"/>
        <v>#REF!</v>
      </c>
      <c r="P1734" s="146" t="e">
        <f t="shared" si="601"/>
        <v>#REF!</v>
      </c>
      <c r="Q1734" s="146" t="e">
        <f t="shared" si="601"/>
        <v>#REF!</v>
      </c>
      <c r="R1734" s="146" t="e">
        <f t="shared" si="601"/>
        <v>#REF!</v>
      </c>
      <c r="S1734" s="146" t="e">
        <f t="shared" si="601"/>
        <v>#REF!</v>
      </c>
    </row>
    <row r="1735" spans="2:19" s="47" customFormat="1" ht="30" customHeight="1">
      <c r="B1735" s="69" t="s">
        <v>147</v>
      </c>
      <c r="C1735" s="70" t="s">
        <v>113</v>
      </c>
      <c r="D1735" s="70" t="s">
        <v>113</v>
      </c>
      <c r="E1735" s="83" t="s">
        <v>181</v>
      </c>
      <c r="F1735" s="51"/>
      <c r="G1735" s="146" t="e">
        <f t="shared" ref="G1735:S1735" si="602">G1449*G1130</f>
        <v>#REF!</v>
      </c>
      <c r="H1735" s="146" t="e">
        <f t="shared" si="602"/>
        <v>#REF!</v>
      </c>
      <c r="I1735" s="146" t="e">
        <f t="shared" si="602"/>
        <v>#REF!</v>
      </c>
      <c r="J1735" s="146" t="e">
        <f t="shared" si="602"/>
        <v>#REF!</v>
      </c>
      <c r="K1735" s="146" t="e">
        <f t="shared" si="602"/>
        <v>#REF!</v>
      </c>
      <c r="L1735" s="146" t="e">
        <f t="shared" si="602"/>
        <v>#REF!</v>
      </c>
      <c r="M1735" s="146" t="e">
        <f t="shared" si="602"/>
        <v>#REF!</v>
      </c>
      <c r="N1735" s="146" t="e">
        <f t="shared" si="602"/>
        <v>#REF!</v>
      </c>
      <c r="O1735" s="146" t="e">
        <f t="shared" si="602"/>
        <v>#REF!</v>
      </c>
      <c r="P1735" s="146" t="e">
        <f t="shared" si="602"/>
        <v>#REF!</v>
      </c>
      <c r="Q1735" s="146" t="e">
        <f t="shared" si="602"/>
        <v>#REF!</v>
      </c>
      <c r="R1735" s="146" t="e">
        <f t="shared" si="602"/>
        <v>#REF!</v>
      </c>
      <c r="S1735" s="146" t="e">
        <f t="shared" si="602"/>
        <v>#REF!</v>
      </c>
    </row>
    <row r="1736" spans="2:19" s="47" customFormat="1" ht="30" customHeight="1">
      <c r="B1736" s="69" t="s">
        <v>148</v>
      </c>
      <c r="C1736" s="70" t="s">
        <v>113</v>
      </c>
      <c r="D1736" s="70" t="s">
        <v>113</v>
      </c>
      <c r="E1736" s="83" t="s">
        <v>182</v>
      </c>
      <c r="F1736" s="51"/>
      <c r="G1736" s="146" t="e">
        <f t="shared" ref="G1736:S1736" si="603">G1450*G1131</f>
        <v>#REF!</v>
      </c>
      <c r="H1736" s="146" t="e">
        <f t="shared" si="603"/>
        <v>#REF!</v>
      </c>
      <c r="I1736" s="146" t="e">
        <f t="shared" si="603"/>
        <v>#REF!</v>
      </c>
      <c r="J1736" s="146" t="e">
        <f t="shared" si="603"/>
        <v>#REF!</v>
      </c>
      <c r="K1736" s="146" t="e">
        <f t="shared" si="603"/>
        <v>#REF!</v>
      </c>
      <c r="L1736" s="146" t="e">
        <f t="shared" si="603"/>
        <v>#REF!</v>
      </c>
      <c r="M1736" s="146" t="e">
        <f t="shared" si="603"/>
        <v>#REF!</v>
      </c>
      <c r="N1736" s="146" t="e">
        <f t="shared" si="603"/>
        <v>#REF!</v>
      </c>
      <c r="O1736" s="146" t="e">
        <f t="shared" si="603"/>
        <v>#REF!</v>
      </c>
      <c r="P1736" s="146" t="e">
        <f t="shared" si="603"/>
        <v>#REF!</v>
      </c>
      <c r="Q1736" s="146" t="e">
        <f t="shared" si="603"/>
        <v>#REF!</v>
      </c>
      <c r="R1736" s="146" t="e">
        <f t="shared" si="603"/>
        <v>#REF!</v>
      </c>
      <c r="S1736" s="146" t="e">
        <f t="shared" si="603"/>
        <v>#REF!</v>
      </c>
    </row>
    <row r="1737" spans="2:19" s="47" customFormat="1" ht="30" customHeight="1">
      <c r="B1737" s="69" t="s">
        <v>149</v>
      </c>
      <c r="C1737" s="70" t="s">
        <v>113</v>
      </c>
      <c r="D1737" s="70" t="s">
        <v>113</v>
      </c>
      <c r="E1737" s="83" t="s">
        <v>182</v>
      </c>
      <c r="F1737" s="51"/>
      <c r="G1737" s="146" t="e">
        <f t="shared" ref="G1737:S1737" si="604">G1451*G1132</f>
        <v>#REF!</v>
      </c>
      <c r="H1737" s="146" t="e">
        <f t="shared" si="604"/>
        <v>#REF!</v>
      </c>
      <c r="I1737" s="146" t="e">
        <f t="shared" si="604"/>
        <v>#REF!</v>
      </c>
      <c r="J1737" s="146" t="e">
        <f t="shared" si="604"/>
        <v>#REF!</v>
      </c>
      <c r="K1737" s="146" t="e">
        <f t="shared" si="604"/>
        <v>#REF!</v>
      </c>
      <c r="L1737" s="146" t="e">
        <f t="shared" si="604"/>
        <v>#REF!</v>
      </c>
      <c r="M1737" s="146" t="e">
        <f t="shared" si="604"/>
        <v>#REF!</v>
      </c>
      <c r="N1737" s="146" t="e">
        <f t="shared" si="604"/>
        <v>#REF!</v>
      </c>
      <c r="O1737" s="146" t="e">
        <f t="shared" si="604"/>
        <v>#REF!</v>
      </c>
      <c r="P1737" s="146" t="e">
        <f t="shared" si="604"/>
        <v>#REF!</v>
      </c>
      <c r="Q1737" s="146" t="e">
        <f t="shared" si="604"/>
        <v>#REF!</v>
      </c>
      <c r="R1737" s="146" t="e">
        <f t="shared" si="604"/>
        <v>#REF!</v>
      </c>
      <c r="S1737" s="146" t="e">
        <f t="shared" si="604"/>
        <v>#REF!</v>
      </c>
    </row>
    <row r="1738" spans="2:19" s="47" customFormat="1" ht="30" customHeight="1">
      <c r="B1738" s="69" t="s">
        <v>150</v>
      </c>
      <c r="C1738" s="70" t="s">
        <v>113</v>
      </c>
      <c r="D1738" s="70" t="s">
        <v>113</v>
      </c>
      <c r="E1738" s="83" t="s">
        <v>182</v>
      </c>
      <c r="F1738" s="51"/>
      <c r="G1738" s="146" t="e">
        <f t="shared" ref="G1738:S1738" si="605">G1452*G1133</f>
        <v>#REF!</v>
      </c>
      <c r="H1738" s="146" t="e">
        <f t="shared" si="605"/>
        <v>#REF!</v>
      </c>
      <c r="I1738" s="146" t="e">
        <f t="shared" si="605"/>
        <v>#REF!</v>
      </c>
      <c r="J1738" s="146" t="e">
        <f t="shared" si="605"/>
        <v>#REF!</v>
      </c>
      <c r="K1738" s="146" t="e">
        <f t="shared" si="605"/>
        <v>#REF!</v>
      </c>
      <c r="L1738" s="146" t="e">
        <f t="shared" si="605"/>
        <v>#REF!</v>
      </c>
      <c r="M1738" s="146" t="e">
        <f t="shared" si="605"/>
        <v>#REF!</v>
      </c>
      <c r="N1738" s="146" t="e">
        <f t="shared" si="605"/>
        <v>#REF!</v>
      </c>
      <c r="O1738" s="146" t="e">
        <f t="shared" si="605"/>
        <v>#REF!</v>
      </c>
      <c r="P1738" s="146" t="e">
        <f t="shared" si="605"/>
        <v>#REF!</v>
      </c>
      <c r="Q1738" s="146" t="e">
        <f t="shared" si="605"/>
        <v>#REF!</v>
      </c>
      <c r="R1738" s="146" t="e">
        <f t="shared" si="605"/>
        <v>#REF!</v>
      </c>
      <c r="S1738" s="146" t="e">
        <f t="shared" si="605"/>
        <v>#REF!</v>
      </c>
    </row>
    <row r="1739" spans="2:19" s="47" customFormat="1" ht="30" customHeight="1">
      <c r="B1739" s="69" t="s">
        <v>151</v>
      </c>
      <c r="C1739" s="70" t="s">
        <v>113</v>
      </c>
      <c r="D1739" s="70" t="s">
        <v>113</v>
      </c>
      <c r="E1739" s="83" t="s">
        <v>181</v>
      </c>
      <c r="F1739" s="51"/>
      <c r="G1739" s="146" t="e">
        <f t="shared" ref="G1739:S1739" si="606">G1453*G1134</f>
        <v>#REF!</v>
      </c>
      <c r="H1739" s="146" t="e">
        <f t="shared" si="606"/>
        <v>#REF!</v>
      </c>
      <c r="I1739" s="146" t="e">
        <f t="shared" si="606"/>
        <v>#REF!</v>
      </c>
      <c r="J1739" s="146" t="e">
        <f t="shared" si="606"/>
        <v>#REF!</v>
      </c>
      <c r="K1739" s="146" t="e">
        <f t="shared" si="606"/>
        <v>#REF!</v>
      </c>
      <c r="L1739" s="146" t="e">
        <f t="shared" si="606"/>
        <v>#REF!</v>
      </c>
      <c r="M1739" s="146" t="e">
        <f t="shared" si="606"/>
        <v>#REF!</v>
      </c>
      <c r="N1739" s="146" t="e">
        <f t="shared" si="606"/>
        <v>#REF!</v>
      </c>
      <c r="O1739" s="146" t="e">
        <f t="shared" si="606"/>
        <v>#REF!</v>
      </c>
      <c r="P1739" s="146" t="e">
        <f t="shared" si="606"/>
        <v>#REF!</v>
      </c>
      <c r="Q1739" s="146" t="e">
        <f t="shared" si="606"/>
        <v>#REF!</v>
      </c>
      <c r="R1739" s="146" t="e">
        <f t="shared" si="606"/>
        <v>#REF!</v>
      </c>
      <c r="S1739" s="146" t="e">
        <f t="shared" si="606"/>
        <v>#REF!</v>
      </c>
    </row>
    <row r="1740" spans="2:19" s="47" customFormat="1" ht="30" customHeight="1">
      <c r="B1740" s="69" t="s">
        <v>152</v>
      </c>
      <c r="C1740" s="70" t="s">
        <v>113</v>
      </c>
      <c r="D1740" s="70" t="s">
        <v>113</v>
      </c>
      <c r="E1740" s="83" t="s">
        <v>182</v>
      </c>
      <c r="F1740" s="51"/>
      <c r="G1740" s="146" t="e">
        <f t="shared" ref="G1740:S1740" si="607">G1454*G1135</f>
        <v>#REF!</v>
      </c>
      <c r="H1740" s="146" t="e">
        <f t="shared" si="607"/>
        <v>#REF!</v>
      </c>
      <c r="I1740" s="146" t="e">
        <f t="shared" si="607"/>
        <v>#REF!</v>
      </c>
      <c r="J1740" s="146" t="e">
        <f t="shared" si="607"/>
        <v>#REF!</v>
      </c>
      <c r="K1740" s="146" t="e">
        <f t="shared" si="607"/>
        <v>#REF!</v>
      </c>
      <c r="L1740" s="146" t="e">
        <f t="shared" si="607"/>
        <v>#REF!</v>
      </c>
      <c r="M1740" s="146" t="e">
        <f t="shared" si="607"/>
        <v>#REF!</v>
      </c>
      <c r="N1740" s="146" t="e">
        <f t="shared" si="607"/>
        <v>#REF!</v>
      </c>
      <c r="O1740" s="146" t="e">
        <f t="shared" si="607"/>
        <v>#REF!</v>
      </c>
      <c r="P1740" s="146" t="e">
        <f t="shared" si="607"/>
        <v>#REF!</v>
      </c>
      <c r="Q1740" s="146" t="e">
        <f t="shared" si="607"/>
        <v>#REF!</v>
      </c>
      <c r="R1740" s="146" t="e">
        <f t="shared" si="607"/>
        <v>#REF!</v>
      </c>
      <c r="S1740" s="146" t="e">
        <f t="shared" si="607"/>
        <v>#REF!</v>
      </c>
    </row>
    <row r="1741" spans="2:19" s="47" customFormat="1" ht="30" customHeight="1">
      <c r="B1741" s="69" t="s">
        <v>153</v>
      </c>
      <c r="C1741" s="70" t="s">
        <v>113</v>
      </c>
      <c r="D1741" s="70" t="s">
        <v>113</v>
      </c>
      <c r="E1741" s="83" t="s">
        <v>182</v>
      </c>
      <c r="F1741" s="51"/>
      <c r="G1741" s="146" t="e">
        <f t="shared" ref="G1741:S1741" si="608">G1455*G1136</f>
        <v>#REF!</v>
      </c>
      <c r="H1741" s="146" t="e">
        <f t="shared" si="608"/>
        <v>#REF!</v>
      </c>
      <c r="I1741" s="146" t="e">
        <f t="shared" si="608"/>
        <v>#REF!</v>
      </c>
      <c r="J1741" s="146" t="e">
        <f t="shared" si="608"/>
        <v>#REF!</v>
      </c>
      <c r="K1741" s="146" t="e">
        <f t="shared" si="608"/>
        <v>#REF!</v>
      </c>
      <c r="L1741" s="146" t="e">
        <f t="shared" si="608"/>
        <v>#REF!</v>
      </c>
      <c r="M1741" s="146" t="e">
        <f t="shared" si="608"/>
        <v>#REF!</v>
      </c>
      <c r="N1741" s="146" t="e">
        <f t="shared" si="608"/>
        <v>#REF!</v>
      </c>
      <c r="O1741" s="146" t="e">
        <f t="shared" si="608"/>
        <v>#REF!</v>
      </c>
      <c r="P1741" s="146" t="e">
        <f t="shared" si="608"/>
        <v>#REF!</v>
      </c>
      <c r="Q1741" s="146" t="e">
        <f t="shared" si="608"/>
        <v>#REF!</v>
      </c>
      <c r="R1741" s="146" t="e">
        <f t="shared" si="608"/>
        <v>#REF!</v>
      </c>
      <c r="S1741" s="146" t="e">
        <f t="shared" si="608"/>
        <v>#REF!</v>
      </c>
    </row>
    <row r="1742" spans="2:19" s="47" customFormat="1" ht="30" customHeight="1">
      <c r="B1742" s="69" t="s">
        <v>125</v>
      </c>
      <c r="C1742" s="70" t="s">
        <v>114</v>
      </c>
      <c r="D1742" s="70" t="s">
        <v>114</v>
      </c>
      <c r="E1742" s="83" t="s">
        <v>184</v>
      </c>
      <c r="F1742" s="51"/>
      <c r="G1742" s="146" t="e">
        <f t="shared" ref="G1742:S1742" si="609">G1456*G1137</f>
        <v>#REF!</v>
      </c>
      <c r="H1742" s="146" t="e">
        <f t="shared" si="609"/>
        <v>#REF!</v>
      </c>
      <c r="I1742" s="146" t="e">
        <f t="shared" si="609"/>
        <v>#REF!</v>
      </c>
      <c r="J1742" s="146" t="e">
        <f t="shared" si="609"/>
        <v>#REF!</v>
      </c>
      <c r="K1742" s="146" t="e">
        <f t="shared" si="609"/>
        <v>#REF!</v>
      </c>
      <c r="L1742" s="146" t="e">
        <f t="shared" si="609"/>
        <v>#REF!</v>
      </c>
      <c r="M1742" s="146" t="e">
        <f t="shared" si="609"/>
        <v>#REF!</v>
      </c>
      <c r="N1742" s="146" t="e">
        <f t="shared" si="609"/>
        <v>#REF!</v>
      </c>
      <c r="O1742" s="146" t="e">
        <f t="shared" si="609"/>
        <v>#REF!</v>
      </c>
      <c r="P1742" s="146" t="e">
        <f t="shared" si="609"/>
        <v>#REF!</v>
      </c>
      <c r="Q1742" s="146" t="e">
        <f t="shared" si="609"/>
        <v>#REF!</v>
      </c>
      <c r="R1742" s="146" t="e">
        <f t="shared" si="609"/>
        <v>#REF!</v>
      </c>
      <c r="S1742" s="146" t="e">
        <f t="shared" si="609"/>
        <v>#REF!</v>
      </c>
    </row>
    <row r="1743" spans="2:19" s="47" customFormat="1" ht="30" customHeight="1">
      <c r="B1743" s="69" t="s">
        <v>154</v>
      </c>
      <c r="C1743" s="70" t="s">
        <v>114</v>
      </c>
      <c r="D1743" s="70" t="s">
        <v>114</v>
      </c>
      <c r="E1743" s="83" t="s">
        <v>183</v>
      </c>
      <c r="F1743" s="51"/>
      <c r="G1743" s="146" t="e">
        <f t="shared" ref="G1743:S1743" si="610">G1457*G1138</f>
        <v>#REF!</v>
      </c>
      <c r="H1743" s="146" t="e">
        <f t="shared" si="610"/>
        <v>#REF!</v>
      </c>
      <c r="I1743" s="146" t="e">
        <f t="shared" si="610"/>
        <v>#REF!</v>
      </c>
      <c r="J1743" s="146" t="e">
        <f t="shared" si="610"/>
        <v>#REF!</v>
      </c>
      <c r="K1743" s="146" t="e">
        <f t="shared" si="610"/>
        <v>#REF!</v>
      </c>
      <c r="L1743" s="146" t="e">
        <f t="shared" si="610"/>
        <v>#REF!</v>
      </c>
      <c r="M1743" s="146" t="e">
        <f t="shared" si="610"/>
        <v>#REF!</v>
      </c>
      <c r="N1743" s="146" t="e">
        <f t="shared" si="610"/>
        <v>#REF!</v>
      </c>
      <c r="O1743" s="146" t="e">
        <f t="shared" si="610"/>
        <v>#REF!</v>
      </c>
      <c r="P1743" s="146" t="e">
        <f t="shared" si="610"/>
        <v>#REF!</v>
      </c>
      <c r="Q1743" s="146" t="e">
        <f t="shared" si="610"/>
        <v>#REF!</v>
      </c>
      <c r="R1743" s="146" t="e">
        <f t="shared" si="610"/>
        <v>#REF!</v>
      </c>
      <c r="S1743" s="146" t="e">
        <f t="shared" si="610"/>
        <v>#REF!</v>
      </c>
    </row>
    <row r="1744" spans="2:19" s="47" customFormat="1" ht="30" customHeight="1">
      <c r="B1744" s="69" t="s">
        <v>143</v>
      </c>
      <c r="C1744" s="70" t="s">
        <v>114</v>
      </c>
      <c r="D1744" s="70" t="s">
        <v>114</v>
      </c>
      <c r="E1744" s="83" t="s">
        <v>184</v>
      </c>
      <c r="F1744" s="51"/>
      <c r="G1744" s="146" t="e">
        <f t="shared" ref="G1744:S1744" si="611">G1458*G1139</f>
        <v>#REF!</v>
      </c>
      <c r="H1744" s="146" t="e">
        <f t="shared" si="611"/>
        <v>#REF!</v>
      </c>
      <c r="I1744" s="146" t="e">
        <f t="shared" si="611"/>
        <v>#REF!</v>
      </c>
      <c r="J1744" s="146" t="e">
        <f t="shared" si="611"/>
        <v>#REF!</v>
      </c>
      <c r="K1744" s="146" t="e">
        <f t="shared" si="611"/>
        <v>#REF!</v>
      </c>
      <c r="L1744" s="146" t="e">
        <f t="shared" si="611"/>
        <v>#REF!</v>
      </c>
      <c r="M1744" s="146" t="e">
        <f t="shared" si="611"/>
        <v>#REF!</v>
      </c>
      <c r="N1744" s="146" t="e">
        <f t="shared" si="611"/>
        <v>#REF!</v>
      </c>
      <c r="O1744" s="146" t="e">
        <f t="shared" si="611"/>
        <v>#REF!</v>
      </c>
      <c r="P1744" s="146" t="e">
        <f t="shared" si="611"/>
        <v>#REF!</v>
      </c>
      <c r="Q1744" s="146" t="e">
        <f t="shared" si="611"/>
        <v>#REF!</v>
      </c>
      <c r="R1744" s="146" t="e">
        <f t="shared" si="611"/>
        <v>#REF!</v>
      </c>
      <c r="S1744" s="146" t="e">
        <f t="shared" si="611"/>
        <v>#REF!</v>
      </c>
    </row>
    <row r="1745" spans="2:19" s="47" customFormat="1" ht="30" customHeight="1">
      <c r="B1745" s="69" t="s">
        <v>155</v>
      </c>
      <c r="C1745" s="70" t="s">
        <v>114</v>
      </c>
      <c r="D1745" s="70" t="s">
        <v>114</v>
      </c>
      <c r="E1745" s="83" t="s">
        <v>184</v>
      </c>
      <c r="F1745" s="51"/>
      <c r="G1745" s="146" t="e">
        <f t="shared" ref="G1745:S1745" si="612">G1459*G1140</f>
        <v>#REF!</v>
      </c>
      <c r="H1745" s="146" t="e">
        <f t="shared" si="612"/>
        <v>#REF!</v>
      </c>
      <c r="I1745" s="146" t="e">
        <f t="shared" si="612"/>
        <v>#REF!</v>
      </c>
      <c r="J1745" s="146" t="e">
        <f t="shared" si="612"/>
        <v>#REF!</v>
      </c>
      <c r="K1745" s="146" t="e">
        <f t="shared" si="612"/>
        <v>#REF!</v>
      </c>
      <c r="L1745" s="146" t="e">
        <f t="shared" si="612"/>
        <v>#REF!</v>
      </c>
      <c r="M1745" s="146" t="e">
        <f t="shared" si="612"/>
        <v>#REF!</v>
      </c>
      <c r="N1745" s="146" t="e">
        <f t="shared" si="612"/>
        <v>#REF!</v>
      </c>
      <c r="O1745" s="146" t="e">
        <f t="shared" si="612"/>
        <v>#REF!</v>
      </c>
      <c r="P1745" s="146" t="e">
        <f t="shared" si="612"/>
        <v>#REF!</v>
      </c>
      <c r="Q1745" s="146" t="e">
        <f t="shared" si="612"/>
        <v>#REF!</v>
      </c>
      <c r="R1745" s="146" t="e">
        <f t="shared" si="612"/>
        <v>#REF!</v>
      </c>
      <c r="S1745" s="146" t="e">
        <f t="shared" si="612"/>
        <v>#REF!</v>
      </c>
    </row>
    <row r="1746" spans="2:19" s="47" customFormat="1" ht="30" customHeight="1">
      <c r="B1746" s="69" t="s">
        <v>156</v>
      </c>
      <c r="C1746" s="70" t="s">
        <v>114</v>
      </c>
      <c r="D1746" s="70" t="s">
        <v>114</v>
      </c>
      <c r="E1746" s="83" t="s">
        <v>185</v>
      </c>
      <c r="F1746" s="51"/>
      <c r="G1746" s="146" t="e">
        <f t="shared" ref="G1746:S1746" si="613">G1460*G1141</f>
        <v>#REF!</v>
      </c>
      <c r="H1746" s="146" t="e">
        <f t="shared" si="613"/>
        <v>#REF!</v>
      </c>
      <c r="I1746" s="146" t="e">
        <f t="shared" si="613"/>
        <v>#REF!</v>
      </c>
      <c r="J1746" s="146" t="e">
        <f t="shared" si="613"/>
        <v>#REF!</v>
      </c>
      <c r="K1746" s="146" t="e">
        <f t="shared" si="613"/>
        <v>#REF!</v>
      </c>
      <c r="L1746" s="146" t="e">
        <f t="shared" si="613"/>
        <v>#REF!</v>
      </c>
      <c r="M1746" s="146" t="e">
        <f t="shared" si="613"/>
        <v>#REF!</v>
      </c>
      <c r="N1746" s="146" t="e">
        <f t="shared" si="613"/>
        <v>#REF!</v>
      </c>
      <c r="O1746" s="146" t="e">
        <f>O1460*O1141</f>
        <v>#REF!</v>
      </c>
      <c r="P1746" s="146" t="e">
        <f t="shared" si="613"/>
        <v>#REF!</v>
      </c>
      <c r="Q1746" s="146" t="e">
        <f t="shared" si="613"/>
        <v>#REF!</v>
      </c>
      <c r="R1746" s="146" t="e">
        <f t="shared" si="613"/>
        <v>#REF!</v>
      </c>
      <c r="S1746" s="146" t="e">
        <f t="shared" si="613"/>
        <v>#REF!</v>
      </c>
    </row>
    <row r="1747" spans="2:19" s="47" customFormat="1" ht="30" customHeight="1">
      <c r="B1747" s="69" t="s">
        <v>157</v>
      </c>
      <c r="C1747" s="70" t="s">
        <v>114</v>
      </c>
      <c r="D1747" s="70" t="s">
        <v>114</v>
      </c>
      <c r="E1747" s="83" t="s">
        <v>185</v>
      </c>
      <c r="F1747" s="51"/>
      <c r="G1747" s="146" t="e">
        <f t="shared" ref="G1747:S1747" si="614">G1461*G1142</f>
        <v>#REF!</v>
      </c>
      <c r="H1747" s="146" t="e">
        <f t="shared" si="614"/>
        <v>#REF!</v>
      </c>
      <c r="I1747" s="146" t="e">
        <f t="shared" si="614"/>
        <v>#REF!</v>
      </c>
      <c r="J1747" s="146" t="e">
        <f t="shared" si="614"/>
        <v>#REF!</v>
      </c>
      <c r="K1747" s="146" t="e">
        <f t="shared" si="614"/>
        <v>#REF!</v>
      </c>
      <c r="L1747" s="146" t="e">
        <f t="shared" si="614"/>
        <v>#REF!</v>
      </c>
      <c r="M1747" s="146" t="e">
        <f t="shared" si="614"/>
        <v>#REF!</v>
      </c>
      <c r="N1747" s="146" t="e">
        <f t="shared" si="614"/>
        <v>#REF!</v>
      </c>
      <c r="O1747" s="146" t="e">
        <f t="shared" si="614"/>
        <v>#REF!</v>
      </c>
      <c r="P1747" s="146" t="e">
        <f t="shared" si="614"/>
        <v>#REF!</v>
      </c>
      <c r="Q1747" s="146" t="e">
        <f t="shared" si="614"/>
        <v>#REF!</v>
      </c>
      <c r="R1747" s="146" t="e">
        <f t="shared" si="614"/>
        <v>#REF!</v>
      </c>
      <c r="S1747" s="146" t="e">
        <f t="shared" si="614"/>
        <v>#REF!</v>
      </c>
    </row>
    <row r="1748" spans="2:19" s="47" customFormat="1" ht="30" customHeight="1">
      <c r="B1748" s="69" t="s">
        <v>158</v>
      </c>
      <c r="C1748" s="70" t="s">
        <v>114</v>
      </c>
      <c r="D1748" s="70" t="s">
        <v>114</v>
      </c>
      <c r="E1748" s="83" t="s">
        <v>183</v>
      </c>
      <c r="F1748" s="51"/>
      <c r="G1748" s="146" t="e">
        <f t="shared" ref="G1748:S1748" si="615">G1462*G1143</f>
        <v>#REF!</v>
      </c>
      <c r="H1748" s="146" t="e">
        <f t="shared" si="615"/>
        <v>#REF!</v>
      </c>
      <c r="I1748" s="146" t="e">
        <f t="shared" si="615"/>
        <v>#REF!</v>
      </c>
      <c r="J1748" s="146" t="e">
        <f t="shared" si="615"/>
        <v>#REF!</v>
      </c>
      <c r="K1748" s="146" t="e">
        <f t="shared" si="615"/>
        <v>#REF!</v>
      </c>
      <c r="L1748" s="146" t="e">
        <f t="shared" si="615"/>
        <v>#REF!</v>
      </c>
      <c r="M1748" s="146" t="e">
        <f t="shared" si="615"/>
        <v>#REF!</v>
      </c>
      <c r="N1748" s="146" t="e">
        <f t="shared" si="615"/>
        <v>#REF!</v>
      </c>
      <c r="O1748" s="146" t="e">
        <f t="shared" si="615"/>
        <v>#REF!</v>
      </c>
      <c r="P1748" s="146" t="e">
        <f t="shared" si="615"/>
        <v>#REF!</v>
      </c>
      <c r="Q1748" s="146" t="e">
        <f t="shared" si="615"/>
        <v>#REF!</v>
      </c>
      <c r="R1748" s="146" t="e">
        <f t="shared" si="615"/>
        <v>#REF!</v>
      </c>
      <c r="S1748" s="146" t="e">
        <f t="shared" si="615"/>
        <v>#REF!</v>
      </c>
    </row>
    <row r="1749" spans="2:19" s="47" customFormat="1" ht="30" customHeight="1">
      <c r="B1749" s="69" t="s">
        <v>159</v>
      </c>
      <c r="C1749" s="70" t="s">
        <v>114</v>
      </c>
      <c r="D1749" s="70" t="s">
        <v>114</v>
      </c>
      <c r="E1749" s="83" t="s">
        <v>185</v>
      </c>
      <c r="F1749" s="51"/>
      <c r="G1749" s="146" t="e">
        <f t="shared" ref="G1749:S1749" si="616">G1463*G1144</f>
        <v>#REF!</v>
      </c>
      <c r="H1749" s="146" t="e">
        <f t="shared" si="616"/>
        <v>#REF!</v>
      </c>
      <c r="I1749" s="146" t="e">
        <f t="shared" si="616"/>
        <v>#REF!</v>
      </c>
      <c r="J1749" s="146" t="e">
        <f t="shared" si="616"/>
        <v>#REF!</v>
      </c>
      <c r="K1749" s="146" t="e">
        <f t="shared" si="616"/>
        <v>#REF!</v>
      </c>
      <c r="L1749" s="146" t="e">
        <f t="shared" si="616"/>
        <v>#REF!</v>
      </c>
      <c r="M1749" s="146" t="e">
        <f t="shared" si="616"/>
        <v>#REF!</v>
      </c>
      <c r="N1749" s="146" t="e">
        <f t="shared" si="616"/>
        <v>#REF!</v>
      </c>
      <c r="O1749" s="146" t="e">
        <f t="shared" si="616"/>
        <v>#REF!</v>
      </c>
      <c r="P1749" s="146" t="e">
        <f t="shared" si="616"/>
        <v>#REF!</v>
      </c>
      <c r="Q1749" s="146" t="e">
        <f t="shared" si="616"/>
        <v>#REF!</v>
      </c>
      <c r="R1749" s="146" t="e">
        <f t="shared" si="616"/>
        <v>#REF!</v>
      </c>
      <c r="S1749" s="146" t="e">
        <f t="shared" si="616"/>
        <v>#REF!</v>
      </c>
    </row>
    <row r="1750" spans="2:19" s="47" customFormat="1" ht="30" customHeight="1">
      <c r="B1750" s="69" t="s">
        <v>160</v>
      </c>
      <c r="C1750" s="70" t="s">
        <v>114</v>
      </c>
      <c r="D1750" s="70" t="s">
        <v>114</v>
      </c>
      <c r="E1750" s="83" t="s">
        <v>185</v>
      </c>
      <c r="F1750" s="51"/>
      <c r="G1750" s="146" t="e">
        <f t="shared" ref="G1750:S1750" si="617">G1464*G1145</f>
        <v>#REF!</v>
      </c>
      <c r="H1750" s="146" t="e">
        <f t="shared" si="617"/>
        <v>#REF!</v>
      </c>
      <c r="I1750" s="146" t="e">
        <f t="shared" si="617"/>
        <v>#REF!</v>
      </c>
      <c r="J1750" s="146" t="e">
        <f t="shared" si="617"/>
        <v>#REF!</v>
      </c>
      <c r="K1750" s="146" t="e">
        <f t="shared" si="617"/>
        <v>#REF!</v>
      </c>
      <c r="L1750" s="146" t="e">
        <f t="shared" si="617"/>
        <v>#REF!</v>
      </c>
      <c r="M1750" s="146" t="e">
        <f t="shared" si="617"/>
        <v>#REF!</v>
      </c>
      <c r="N1750" s="146" t="e">
        <f t="shared" si="617"/>
        <v>#REF!</v>
      </c>
      <c r="O1750" s="146" t="e">
        <f t="shared" si="617"/>
        <v>#REF!</v>
      </c>
      <c r="P1750" s="146" t="e">
        <f t="shared" si="617"/>
        <v>#REF!</v>
      </c>
      <c r="Q1750" s="146" t="e">
        <f t="shared" si="617"/>
        <v>#REF!</v>
      </c>
      <c r="R1750" s="146" t="e">
        <f t="shared" si="617"/>
        <v>#REF!</v>
      </c>
      <c r="S1750" s="146" t="e">
        <f t="shared" si="617"/>
        <v>#REF!</v>
      </c>
    </row>
    <row r="1751" spans="2:19" s="47" customFormat="1" ht="30" customHeight="1">
      <c r="B1751" s="69" t="s">
        <v>161</v>
      </c>
      <c r="C1751" s="70" t="s">
        <v>114</v>
      </c>
      <c r="D1751" s="70" t="s">
        <v>114</v>
      </c>
      <c r="E1751" s="83" t="s">
        <v>184</v>
      </c>
      <c r="F1751" s="51"/>
      <c r="G1751" s="146" t="e">
        <f t="shared" ref="G1751:S1751" si="618">G1465*G1146</f>
        <v>#REF!</v>
      </c>
      <c r="H1751" s="146" t="e">
        <f t="shared" si="618"/>
        <v>#REF!</v>
      </c>
      <c r="I1751" s="146" t="e">
        <f t="shared" si="618"/>
        <v>#REF!</v>
      </c>
      <c r="J1751" s="146" t="e">
        <f t="shared" si="618"/>
        <v>#REF!</v>
      </c>
      <c r="K1751" s="146" t="e">
        <f t="shared" si="618"/>
        <v>#REF!</v>
      </c>
      <c r="L1751" s="146" t="e">
        <f t="shared" si="618"/>
        <v>#REF!</v>
      </c>
      <c r="M1751" s="146" t="e">
        <f t="shared" si="618"/>
        <v>#REF!</v>
      </c>
      <c r="N1751" s="146" t="e">
        <f t="shared" si="618"/>
        <v>#REF!</v>
      </c>
      <c r="O1751" s="146" t="e">
        <f t="shared" si="618"/>
        <v>#REF!</v>
      </c>
      <c r="P1751" s="146" t="e">
        <f t="shared" si="618"/>
        <v>#REF!</v>
      </c>
      <c r="Q1751" s="146" t="e">
        <f t="shared" si="618"/>
        <v>#REF!</v>
      </c>
      <c r="R1751" s="146" t="e">
        <f t="shared" si="618"/>
        <v>#REF!</v>
      </c>
      <c r="S1751" s="146" t="e">
        <f t="shared" si="618"/>
        <v>#REF!</v>
      </c>
    </row>
    <row r="1752" spans="2:19" s="47" customFormat="1" ht="30" customHeight="1">
      <c r="B1752" s="69" t="s">
        <v>162</v>
      </c>
      <c r="C1752" s="70" t="s">
        <v>114</v>
      </c>
      <c r="D1752" s="70" t="s">
        <v>114</v>
      </c>
      <c r="E1752" s="83" t="s">
        <v>185</v>
      </c>
      <c r="F1752" s="51"/>
      <c r="G1752" s="146" t="e">
        <f t="shared" ref="G1752:S1752" si="619">G1466*G1147</f>
        <v>#REF!</v>
      </c>
      <c r="H1752" s="146" t="e">
        <f t="shared" si="619"/>
        <v>#REF!</v>
      </c>
      <c r="I1752" s="146" t="e">
        <f t="shared" si="619"/>
        <v>#REF!</v>
      </c>
      <c r="J1752" s="146" t="e">
        <f t="shared" si="619"/>
        <v>#REF!</v>
      </c>
      <c r="K1752" s="146" t="e">
        <f t="shared" si="619"/>
        <v>#REF!</v>
      </c>
      <c r="L1752" s="146" t="e">
        <f t="shared" si="619"/>
        <v>#REF!</v>
      </c>
      <c r="M1752" s="146" t="e">
        <f t="shared" si="619"/>
        <v>#REF!</v>
      </c>
      <c r="N1752" s="146" t="e">
        <f t="shared" si="619"/>
        <v>#REF!</v>
      </c>
      <c r="O1752" s="146" t="e">
        <f t="shared" si="619"/>
        <v>#REF!</v>
      </c>
      <c r="P1752" s="146" t="e">
        <f t="shared" si="619"/>
        <v>#REF!</v>
      </c>
      <c r="Q1752" s="146" t="e">
        <f t="shared" si="619"/>
        <v>#REF!</v>
      </c>
      <c r="R1752" s="146" t="e">
        <f t="shared" si="619"/>
        <v>#REF!</v>
      </c>
      <c r="S1752" s="146" t="e">
        <f t="shared" si="619"/>
        <v>#REF!</v>
      </c>
    </row>
    <row r="1753" spans="2:19" ht="30" customHeight="1">
      <c r="B1753" s="103"/>
    </row>
    <row r="1754" spans="2:19" ht="38.25" customHeight="1">
      <c r="B1754" s="1376" t="s">
        <v>203</v>
      </c>
      <c r="C1754" s="1377"/>
      <c r="D1754" s="1377"/>
      <c r="E1754" s="1377"/>
      <c r="F1754" s="1378"/>
      <c r="G1754" s="118" t="e">
        <f>#REF!-#REF!+1</f>
        <v>#REF!</v>
      </c>
      <c r="H1754" s="118" t="e">
        <f>#REF!-#REF!+1</f>
        <v>#REF!</v>
      </c>
      <c r="I1754" s="118" t="e">
        <f>#REF!-#REF!+1</f>
        <v>#REF!</v>
      </c>
      <c r="J1754" s="118" t="e">
        <f>#REF!-#REF!+1</f>
        <v>#REF!</v>
      </c>
      <c r="K1754" s="118" t="e">
        <f>#REF!-#REF!+1</f>
        <v>#REF!</v>
      </c>
      <c r="L1754" s="118" t="e">
        <f>#REF!-#REF!+1</f>
        <v>#REF!</v>
      </c>
      <c r="M1754" s="118" t="e">
        <f>#REF!-#REF!+1</f>
        <v>#REF!</v>
      </c>
      <c r="N1754" s="118" t="e">
        <f>#REF!-#REF!+1</f>
        <v>#REF!</v>
      </c>
      <c r="O1754" s="118" t="e">
        <f>#REF!-#REF!+1</f>
        <v>#REF!</v>
      </c>
      <c r="P1754" s="118" t="e">
        <f>#REF!-#REF!+1</f>
        <v>#REF!</v>
      </c>
      <c r="Q1754" s="118" t="e">
        <f>#REF!-#REF!+1</f>
        <v>#REF!</v>
      </c>
      <c r="R1754" s="118" t="e">
        <f>#REF!-#REF!+1</f>
        <v>#REF!</v>
      </c>
      <c r="S1754" s="118" t="e">
        <f>#REF!-#REF!+1</f>
        <v>#REF!</v>
      </c>
    </row>
    <row r="1755" spans="2:19" ht="9.9499999999999993" customHeight="1">
      <c r="B1755" s="103"/>
    </row>
    <row r="1756" spans="2:19" s="8" customFormat="1" ht="30" customHeight="1">
      <c r="B1756" s="102" t="s">
        <v>104</v>
      </c>
      <c r="C1756" s="17" t="s">
        <v>105</v>
      </c>
      <c r="D1756" s="17" t="s">
        <v>106</v>
      </c>
      <c r="E1756" s="84" t="s">
        <v>170</v>
      </c>
      <c r="F1756" s="7" t="s">
        <v>6</v>
      </c>
      <c r="G1756" s="7" t="s">
        <v>7</v>
      </c>
      <c r="H1756" s="7" t="s">
        <v>8</v>
      </c>
      <c r="I1756" s="7" t="s">
        <v>9</v>
      </c>
      <c r="J1756" s="7" t="s">
        <v>10</v>
      </c>
      <c r="K1756" s="7" t="s">
        <v>11</v>
      </c>
      <c r="L1756" s="7" t="s">
        <v>12</v>
      </c>
      <c r="M1756" s="7" t="s">
        <v>13</v>
      </c>
      <c r="N1756" s="7" t="s">
        <v>14</v>
      </c>
      <c r="O1756" s="7" t="s">
        <v>15</v>
      </c>
      <c r="P1756" s="7" t="s">
        <v>16</v>
      </c>
      <c r="Q1756" s="7" t="s">
        <v>17</v>
      </c>
      <c r="R1756" s="7" t="s">
        <v>18</v>
      </c>
      <c r="S1756" s="7" t="s">
        <v>19</v>
      </c>
    </row>
    <row r="1757" spans="2:19" s="47" customFormat="1" ht="30" customHeight="1">
      <c r="B1757" s="69" t="s">
        <v>107</v>
      </c>
      <c r="C1757" s="70" t="s">
        <v>110</v>
      </c>
      <c r="D1757" s="70" t="s">
        <v>109</v>
      </c>
      <c r="E1757" s="83" t="s">
        <v>171</v>
      </c>
      <c r="F1757" s="51"/>
      <c r="G1757" s="154" t="e">
        <f t="shared" ref="G1757:S1757" si="620">ROUND((G1702*G$13/G$1754/100)*10^6,0)</f>
        <v>#REF!</v>
      </c>
      <c r="H1757" s="154" t="e">
        <f t="shared" si="620"/>
        <v>#REF!</v>
      </c>
      <c r="I1757" s="154" t="e">
        <f t="shared" si="620"/>
        <v>#REF!</v>
      </c>
      <c r="J1757" s="154" t="e">
        <f t="shared" si="620"/>
        <v>#REF!</v>
      </c>
      <c r="K1757" s="154" t="e">
        <f t="shared" si="620"/>
        <v>#REF!</v>
      </c>
      <c r="L1757" s="154" t="e">
        <f t="shared" si="620"/>
        <v>#REF!</v>
      </c>
      <c r="M1757" s="154" t="e">
        <f t="shared" si="620"/>
        <v>#REF!</v>
      </c>
      <c r="N1757" s="154" t="e">
        <f t="shared" si="620"/>
        <v>#REF!</v>
      </c>
      <c r="O1757" s="154" t="e">
        <f t="shared" si="620"/>
        <v>#REF!</v>
      </c>
      <c r="P1757" s="154" t="e">
        <f t="shared" si="620"/>
        <v>#REF!</v>
      </c>
      <c r="Q1757" s="154" t="e">
        <f t="shared" si="620"/>
        <v>#REF!</v>
      </c>
      <c r="R1757" s="154" t="e">
        <f t="shared" si="620"/>
        <v>#REF!</v>
      </c>
      <c r="S1757" s="154" t="e">
        <f t="shared" si="620"/>
        <v>#REF!</v>
      </c>
    </row>
    <row r="1758" spans="2:19" s="47" customFormat="1" ht="30" customHeight="1">
      <c r="B1758" s="69" t="s">
        <v>108</v>
      </c>
      <c r="C1758" s="70" t="s">
        <v>110</v>
      </c>
      <c r="D1758" s="70" t="s">
        <v>109</v>
      </c>
      <c r="E1758" s="83" t="s">
        <v>171</v>
      </c>
      <c r="F1758" s="51"/>
      <c r="G1758" s="154" t="e">
        <f t="shared" ref="G1758:S1758" si="621">ROUND((G1703*G$13/G$1754/100)*10^6,0)</f>
        <v>#REF!</v>
      </c>
      <c r="H1758" s="154" t="e">
        <f t="shared" si="621"/>
        <v>#REF!</v>
      </c>
      <c r="I1758" s="154" t="e">
        <f t="shared" si="621"/>
        <v>#REF!</v>
      </c>
      <c r="J1758" s="154" t="e">
        <f t="shared" si="621"/>
        <v>#REF!</v>
      </c>
      <c r="K1758" s="154" t="e">
        <f t="shared" si="621"/>
        <v>#REF!</v>
      </c>
      <c r="L1758" s="154" t="e">
        <f t="shared" si="621"/>
        <v>#REF!</v>
      </c>
      <c r="M1758" s="154" t="e">
        <f t="shared" si="621"/>
        <v>#REF!</v>
      </c>
      <c r="N1758" s="154" t="e">
        <f t="shared" si="621"/>
        <v>#REF!</v>
      </c>
      <c r="O1758" s="154" t="e">
        <f t="shared" si="621"/>
        <v>#REF!</v>
      </c>
      <c r="P1758" s="154" t="e">
        <f t="shared" si="621"/>
        <v>#REF!</v>
      </c>
      <c r="Q1758" s="154" t="e">
        <f t="shared" si="621"/>
        <v>#REF!</v>
      </c>
      <c r="R1758" s="154" t="e">
        <f t="shared" si="621"/>
        <v>#REF!</v>
      </c>
      <c r="S1758" s="154" t="e">
        <f t="shared" si="621"/>
        <v>#REF!</v>
      </c>
    </row>
    <row r="1759" spans="2:19" s="47" customFormat="1" ht="30" customHeight="1">
      <c r="B1759" s="87" t="s">
        <v>116</v>
      </c>
      <c r="C1759" s="88" t="s">
        <v>110</v>
      </c>
      <c r="D1759" s="88" t="s">
        <v>109</v>
      </c>
      <c r="E1759" s="24"/>
      <c r="F1759" s="51"/>
      <c r="G1759" s="99"/>
      <c r="H1759" s="99"/>
      <c r="I1759" s="99"/>
      <c r="J1759" s="99"/>
      <c r="K1759" s="99"/>
      <c r="L1759" s="99"/>
      <c r="M1759" s="99"/>
      <c r="N1759" s="99"/>
      <c r="O1759" s="99"/>
      <c r="P1759" s="99"/>
      <c r="Q1759" s="99"/>
      <c r="R1759" s="99"/>
      <c r="S1759" s="99"/>
    </row>
    <row r="1760" spans="2:19" s="47" customFormat="1" ht="30" customHeight="1">
      <c r="B1760" s="69" t="s">
        <v>117</v>
      </c>
      <c r="C1760" s="70" t="s">
        <v>110</v>
      </c>
      <c r="D1760" s="70" t="s">
        <v>109</v>
      </c>
      <c r="E1760" s="83" t="s">
        <v>172</v>
      </c>
      <c r="F1760" s="51"/>
      <c r="G1760" s="154" t="e">
        <f t="shared" ref="G1760:S1760" si="622">ROUND((G1705*G$13/G$1754/100)*10^6,0)</f>
        <v>#REF!</v>
      </c>
      <c r="H1760" s="154" t="e">
        <f t="shared" si="622"/>
        <v>#REF!</v>
      </c>
      <c r="I1760" s="154" t="e">
        <f t="shared" si="622"/>
        <v>#REF!</v>
      </c>
      <c r="J1760" s="154" t="e">
        <f t="shared" si="622"/>
        <v>#REF!</v>
      </c>
      <c r="K1760" s="154" t="e">
        <f t="shared" si="622"/>
        <v>#REF!</v>
      </c>
      <c r="L1760" s="154" t="e">
        <f t="shared" si="622"/>
        <v>#REF!</v>
      </c>
      <c r="M1760" s="154" t="e">
        <f t="shared" si="622"/>
        <v>#REF!</v>
      </c>
      <c r="N1760" s="154" t="e">
        <f t="shared" si="622"/>
        <v>#REF!</v>
      </c>
      <c r="O1760" s="154" t="e">
        <f t="shared" si="622"/>
        <v>#REF!</v>
      </c>
      <c r="P1760" s="154" t="e">
        <f t="shared" si="622"/>
        <v>#REF!</v>
      </c>
      <c r="Q1760" s="154" t="e">
        <f t="shared" si="622"/>
        <v>#REF!</v>
      </c>
      <c r="R1760" s="154" t="e">
        <f t="shared" si="622"/>
        <v>#REF!</v>
      </c>
      <c r="S1760" s="154" t="e">
        <f t="shared" si="622"/>
        <v>#REF!</v>
      </c>
    </row>
    <row r="1761" spans="2:19" s="47" customFormat="1" ht="30" customHeight="1">
      <c r="B1761" s="69" t="s">
        <v>118</v>
      </c>
      <c r="C1761" s="70" t="s">
        <v>110</v>
      </c>
      <c r="D1761" s="70" t="s">
        <v>109</v>
      </c>
      <c r="E1761" s="83" t="s">
        <v>173</v>
      </c>
      <c r="F1761" s="51"/>
      <c r="G1761" s="154" t="e">
        <f t="shared" ref="G1761:S1761" si="623">ROUND((G1706*G$13/G$1754/100)*10^6,0)</f>
        <v>#REF!</v>
      </c>
      <c r="H1761" s="154" t="e">
        <f t="shared" si="623"/>
        <v>#REF!</v>
      </c>
      <c r="I1761" s="154" t="e">
        <f t="shared" si="623"/>
        <v>#REF!</v>
      </c>
      <c r="J1761" s="154" t="e">
        <f t="shared" si="623"/>
        <v>#REF!</v>
      </c>
      <c r="K1761" s="154" t="e">
        <f t="shared" si="623"/>
        <v>#REF!</v>
      </c>
      <c r="L1761" s="154" t="e">
        <f t="shared" si="623"/>
        <v>#REF!</v>
      </c>
      <c r="M1761" s="154" t="e">
        <f t="shared" si="623"/>
        <v>#REF!</v>
      </c>
      <c r="N1761" s="154" t="e">
        <f t="shared" si="623"/>
        <v>#REF!</v>
      </c>
      <c r="O1761" s="154" t="e">
        <f t="shared" si="623"/>
        <v>#REF!</v>
      </c>
      <c r="P1761" s="154" t="e">
        <f t="shared" si="623"/>
        <v>#REF!</v>
      </c>
      <c r="Q1761" s="154" t="e">
        <f t="shared" si="623"/>
        <v>#REF!</v>
      </c>
      <c r="R1761" s="154" t="e">
        <f t="shared" si="623"/>
        <v>#REF!</v>
      </c>
      <c r="S1761" s="154" t="e">
        <f t="shared" si="623"/>
        <v>#REF!</v>
      </c>
    </row>
    <row r="1762" spans="2:19" s="47" customFormat="1" ht="30" customHeight="1">
      <c r="B1762" s="69" t="s">
        <v>119</v>
      </c>
      <c r="C1762" s="70" t="s">
        <v>110</v>
      </c>
      <c r="D1762" s="70" t="s">
        <v>109</v>
      </c>
      <c r="E1762" s="83" t="s">
        <v>171</v>
      </c>
      <c r="F1762" s="51"/>
      <c r="G1762" s="154" t="e">
        <f t="shared" ref="G1762:S1762" si="624">ROUND((G1707*G$13/G$1754/100)*10^6,0)</f>
        <v>#REF!</v>
      </c>
      <c r="H1762" s="154" t="e">
        <f t="shared" si="624"/>
        <v>#REF!</v>
      </c>
      <c r="I1762" s="154" t="e">
        <f t="shared" si="624"/>
        <v>#REF!</v>
      </c>
      <c r="J1762" s="154" t="e">
        <f t="shared" si="624"/>
        <v>#REF!</v>
      </c>
      <c r="K1762" s="154" t="e">
        <f t="shared" si="624"/>
        <v>#REF!</v>
      </c>
      <c r="L1762" s="154" t="e">
        <f t="shared" si="624"/>
        <v>#REF!</v>
      </c>
      <c r="M1762" s="154" t="e">
        <f t="shared" si="624"/>
        <v>#REF!</v>
      </c>
      <c r="N1762" s="154" t="e">
        <f t="shared" si="624"/>
        <v>#REF!</v>
      </c>
      <c r="O1762" s="154" t="e">
        <f t="shared" si="624"/>
        <v>#REF!</v>
      </c>
      <c r="P1762" s="154" t="e">
        <f t="shared" si="624"/>
        <v>#REF!</v>
      </c>
      <c r="Q1762" s="154" t="e">
        <f t="shared" si="624"/>
        <v>#REF!</v>
      </c>
      <c r="R1762" s="154" t="e">
        <f t="shared" si="624"/>
        <v>#REF!</v>
      </c>
      <c r="S1762" s="154" t="e">
        <f t="shared" si="624"/>
        <v>#REF!</v>
      </c>
    </row>
    <row r="1763" spans="2:19" s="47" customFormat="1" ht="30" customHeight="1">
      <c r="B1763" s="69" t="s">
        <v>120</v>
      </c>
      <c r="C1763" s="70" t="s">
        <v>110</v>
      </c>
      <c r="D1763" s="70" t="s">
        <v>109</v>
      </c>
      <c r="E1763" s="83" t="s">
        <v>172</v>
      </c>
      <c r="F1763" s="51"/>
      <c r="G1763" s="154" t="e">
        <f t="shared" ref="G1763:S1763" si="625">ROUND((G1708*G$13/G$1754/100)*10^6,0)</f>
        <v>#REF!</v>
      </c>
      <c r="H1763" s="154" t="e">
        <f t="shared" si="625"/>
        <v>#REF!</v>
      </c>
      <c r="I1763" s="154" t="e">
        <f t="shared" si="625"/>
        <v>#REF!</v>
      </c>
      <c r="J1763" s="154" t="e">
        <f t="shared" si="625"/>
        <v>#REF!</v>
      </c>
      <c r="K1763" s="154" t="e">
        <f t="shared" si="625"/>
        <v>#REF!</v>
      </c>
      <c r="L1763" s="154" t="e">
        <f t="shared" si="625"/>
        <v>#REF!</v>
      </c>
      <c r="M1763" s="154" t="e">
        <f t="shared" si="625"/>
        <v>#REF!</v>
      </c>
      <c r="N1763" s="154" t="e">
        <f t="shared" si="625"/>
        <v>#REF!</v>
      </c>
      <c r="O1763" s="154" t="e">
        <f t="shared" si="625"/>
        <v>#REF!</v>
      </c>
      <c r="P1763" s="154" t="e">
        <f t="shared" si="625"/>
        <v>#REF!</v>
      </c>
      <c r="Q1763" s="154" t="e">
        <f t="shared" si="625"/>
        <v>#REF!</v>
      </c>
      <c r="R1763" s="154" t="e">
        <f t="shared" si="625"/>
        <v>#REF!</v>
      </c>
      <c r="S1763" s="154" t="e">
        <f t="shared" si="625"/>
        <v>#REF!</v>
      </c>
    </row>
    <row r="1764" spans="2:19" s="47" customFormat="1" ht="30" customHeight="1">
      <c r="B1764" s="69" t="s">
        <v>121</v>
      </c>
      <c r="C1764" s="70" t="s">
        <v>110</v>
      </c>
      <c r="D1764" s="70" t="s">
        <v>109</v>
      </c>
      <c r="E1764" s="83" t="s">
        <v>173</v>
      </c>
      <c r="F1764" s="51"/>
      <c r="G1764" s="154" t="e">
        <f t="shared" ref="G1764:S1764" si="626">ROUND((G1709*G$13/G$1754/100)*10^6,0)</f>
        <v>#REF!</v>
      </c>
      <c r="H1764" s="154" t="e">
        <f t="shared" si="626"/>
        <v>#REF!</v>
      </c>
      <c r="I1764" s="154" t="e">
        <f t="shared" si="626"/>
        <v>#REF!</v>
      </c>
      <c r="J1764" s="154" t="e">
        <f t="shared" si="626"/>
        <v>#REF!</v>
      </c>
      <c r="K1764" s="154" t="e">
        <f t="shared" si="626"/>
        <v>#REF!</v>
      </c>
      <c r="L1764" s="154" t="e">
        <f t="shared" si="626"/>
        <v>#REF!</v>
      </c>
      <c r="M1764" s="154" t="e">
        <f t="shared" si="626"/>
        <v>#REF!</v>
      </c>
      <c r="N1764" s="154" t="e">
        <f t="shared" si="626"/>
        <v>#REF!</v>
      </c>
      <c r="O1764" s="154" t="e">
        <f t="shared" si="626"/>
        <v>#REF!</v>
      </c>
      <c r="P1764" s="154" t="e">
        <f t="shared" si="626"/>
        <v>#REF!</v>
      </c>
      <c r="Q1764" s="154" t="e">
        <f t="shared" si="626"/>
        <v>#REF!</v>
      </c>
      <c r="R1764" s="154" t="e">
        <f t="shared" si="626"/>
        <v>#REF!</v>
      </c>
      <c r="S1764" s="154" t="e">
        <f t="shared" si="626"/>
        <v>#REF!</v>
      </c>
    </row>
    <row r="1765" spans="2:19" s="47" customFormat="1" ht="30" customHeight="1">
      <c r="B1765" s="69" t="s">
        <v>122</v>
      </c>
      <c r="C1765" s="70" t="s">
        <v>110</v>
      </c>
      <c r="D1765" s="70" t="s">
        <v>109</v>
      </c>
      <c r="E1765" s="83" t="s">
        <v>173</v>
      </c>
      <c r="F1765" s="51"/>
      <c r="G1765" s="154" t="e">
        <f t="shared" ref="G1765:S1765" si="627">ROUND((G1710*G$13/G$1754/100)*10^6,0)</f>
        <v>#REF!</v>
      </c>
      <c r="H1765" s="154" t="e">
        <f t="shared" si="627"/>
        <v>#REF!</v>
      </c>
      <c r="I1765" s="154" t="e">
        <f t="shared" si="627"/>
        <v>#REF!</v>
      </c>
      <c r="J1765" s="154" t="e">
        <f t="shared" si="627"/>
        <v>#REF!</v>
      </c>
      <c r="K1765" s="154" t="e">
        <f t="shared" si="627"/>
        <v>#REF!</v>
      </c>
      <c r="L1765" s="154" t="e">
        <f t="shared" si="627"/>
        <v>#REF!</v>
      </c>
      <c r="M1765" s="154" t="e">
        <f t="shared" si="627"/>
        <v>#REF!</v>
      </c>
      <c r="N1765" s="154" t="e">
        <f t="shared" si="627"/>
        <v>#REF!</v>
      </c>
      <c r="O1765" s="154" t="e">
        <f t="shared" si="627"/>
        <v>#REF!</v>
      </c>
      <c r="P1765" s="154" t="e">
        <f t="shared" si="627"/>
        <v>#REF!</v>
      </c>
      <c r="Q1765" s="154" t="e">
        <f t="shared" si="627"/>
        <v>#REF!</v>
      </c>
      <c r="R1765" s="154" t="e">
        <f t="shared" si="627"/>
        <v>#REF!</v>
      </c>
      <c r="S1765" s="154" t="e">
        <f t="shared" si="627"/>
        <v>#REF!</v>
      </c>
    </row>
    <row r="1766" spans="2:19" s="47" customFormat="1" ht="30" customHeight="1">
      <c r="B1766" s="69" t="s">
        <v>123</v>
      </c>
      <c r="C1766" s="70" t="s">
        <v>110</v>
      </c>
      <c r="D1766" s="70" t="s">
        <v>109</v>
      </c>
      <c r="E1766" s="83" t="s">
        <v>171</v>
      </c>
      <c r="F1766" s="51"/>
      <c r="G1766" s="154" t="e">
        <f t="shared" ref="G1766:S1766" si="628">ROUND((G1711*G$13/G$1754/100)*10^6,0)</f>
        <v>#REF!</v>
      </c>
      <c r="H1766" s="154" t="e">
        <f t="shared" si="628"/>
        <v>#REF!</v>
      </c>
      <c r="I1766" s="154" t="e">
        <f t="shared" si="628"/>
        <v>#REF!</v>
      </c>
      <c r="J1766" s="154" t="e">
        <f t="shared" si="628"/>
        <v>#REF!</v>
      </c>
      <c r="K1766" s="154" t="e">
        <f t="shared" si="628"/>
        <v>#REF!</v>
      </c>
      <c r="L1766" s="154" t="e">
        <f t="shared" si="628"/>
        <v>#REF!</v>
      </c>
      <c r="M1766" s="154" t="e">
        <f t="shared" si="628"/>
        <v>#REF!</v>
      </c>
      <c r="N1766" s="154" t="e">
        <f t="shared" si="628"/>
        <v>#REF!</v>
      </c>
      <c r="O1766" s="154" t="e">
        <f t="shared" si="628"/>
        <v>#REF!</v>
      </c>
      <c r="P1766" s="154" t="e">
        <f t="shared" si="628"/>
        <v>#REF!</v>
      </c>
      <c r="Q1766" s="154" t="e">
        <f t="shared" si="628"/>
        <v>#REF!</v>
      </c>
      <c r="R1766" s="154" t="e">
        <f t="shared" si="628"/>
        <v>#REF!</v>
      </c>
      <c r="S1766" s="154" t="e">
        <f t="shared" si="628"/>
        <v>#REF!</v>
      </c>
    </row>
    <row r="1767" spans="2:19" s="47" customFormat="1" ht="30" customHeight="1">
      <c r="B1767" s="69" t="s">
        <v>124</v>
      </c>
      <c r="C1767" s="70" t="s">
        <v>110</v>
      </c>
      <c r="D1767" s="70" t="s">
        <v>109</v>
      </c>
      <c r="E1767" s="83" t="s">
        <v>174</v>
      </c>
      <c r="F1767" s="51"/>
      <c r="G1767" s="154" t="e">
        <f t="shared" ref="G1767:S1767" si="629">ROUND((G1712*G$13/G$1754/100)*10^6,0)</f>
        <v>#REF!</v>
      </c>
      <c r="H1767" s="154" t="e">
        <f t="shared" si="629"/>
        <v>#REF!</v>
      </c>
      <c r="I1767" s="154" t="e">
        <f t="shared" si="629"/>
        <v>#REF!</v>
      </c>
      <c r="J1767" s="154" t="e">
        <f t="shared" si="629"/>
        <v>#REF!</v>
      </c>
      <c r="K1767" s="154" t="e">
        <f t="shared" si="629"/>
        <v>#REF!</v>
      </c>
      <c r="L1767" s="154" t="e">
        <f t="shared" si="629"/>
        <v>#REF!</v>
      </c>
      <c r="M1767" s="154" t="e">
        <f t="shared" si="629"/>
        <v>#REF!</v>
      </c>
      <c r="N1767" s="154" t="e">
        <f t="shared" si="629"/>
        <v>#REF!</v>
      </c>
      <c r="O1767" s="154" t="e">
        <f t="shared" si="629"/>
        <v>#REF!</v>
      </c>
      <c r="P1767" s="154" t="e">
        <f t="shared" si="629"/>
        <v>#REF!</v>
      </c>
      <c r="Q1767" s="154" t="e">
        <f t="shared" si="629"/>
        <v>#REF!</v>
      </c>
      <c r="R1767" s="154" t="e">
        <f t="shared" si="629"/>
        <v>#REF!</v>
      </c>
      <c r="S1767" s="154" t="e">
        <f t="shared" si="629"/>
        <v>#REF!</v>
      </c>
    </row>
    <row r="1768" spans="2:19" s="47" customFormat="1" ht="30" customHeight="1">
      <c r="B1768" s="69" t="s">
        <v>125</v>
      </c>
      <c r="C1768" s="70" t="s">
        <v>110</v>
      </c>
      <c r="D1768" s="70" t="s">
        <v>111</v>
      </c>
      <c r="E1768" s="83" t="s">
        <v>175</v>
      </c>
      <c r="F1768" s="51"/>
      <c r="G1768" s="154" t="e">
        <f t="shared" ref="G1768:S1768" si="630">ROUND((G1713*G$13/G$1754/100)*10^6,0)</f>
        <v>#REF!</v>
      </c>
      <c r="H1768" s="154" t="e">
        <f t="shared" si="630"/>
        <v>#REF!</v>
      </c>
      <c r="I1768" s="154" t="e">
        <f t="shared" si="630"/>
        <v>#REF!</v>
      </c>
      <c r="J1768" s="154" t="e">
        <f t="shared" si="630"/>
        <v>#REF!</v>
      </c>
      <c r="K1768" s="154" t="e">
        <f t="shared" si="630"/>
        <v>#REF!</v>
      </c>
      <c r="L1768" s="154" t="e">
        <f t="shared" si="630"/>
        <v>#REF!</v>
      </c>
      <c r="M1768" s="154" t="e">
        <f t="shared" si="630"/>
        <v>#REF!</v>
      </c>
      <c r="N1768" s="154" t="e">
        <f t="shared" si="630"/>
        <v>#REF!</v>
      </c>
      <c r="O1768" s="154" t="e">
        <f t="shared" si="630"/>
        <v>#REF!</v>
      </c>
      <c r="P1768" s="154" t="e">
        <f t="shared" si="630"/>
        <v>#REF!</v>
      </c>
      <c r="Q1768" s="154" t="e">
        <f t="shared" si="630"/>
        <v>#REF!</v>
      </c>
      <c r="R1768" s="154" t="e">
        <f t="shared" si="630"/>
        <v>#REF!</v>
      </c>
      <c r="S1768" s="154" t="e">
        <f t="shared" si="630"/>
        <v>#REF!</v>
      </c>
    </row>
    <row r="1769" spans="2:19" s="47" customFormat="1" ht="30" customHeight="1">
      <c r="B1769" s="69" t="s">
        <v>126</v>
      </c>
      <c r="C1769" s="70" t="s">
        <v>110</v>
      </c>
      <c r="D1769" s="70" t="s">
        <v>111</v>
      </c>
      <c r="E1769" s="83" t="s">
        <v>175</v>
      </c>
      <c r="F1769" s="51"/>
      <c r="G1769" s="154" t="e">
        <f t="shared" ref="G1769:S1769" si="631">ROUND((G1714*G$13/G$1754/100)*10^6,0)</f>
        <v>#REF!</v>
      </c>
      <c r="H1769" s="154" t="e">
        <f t="shared" si="631"/>
        <v>#REF!</v>
      </c>
      <c r="I1769" s="154" t="e">
        <f t="shared" si="631"/>
        <v>#REF!</v>
      </c>
      <c r="J1769" s="154" t="e">
        <f t="shared" si="631"/>
        <v>#REF!</v>
      </c>
      <c r="K1769" s="154" t="e">
        <f t="shared" si="631"/>
        <v>#REF!</v>
      </c>
      <c r="L1769" s="154" t="e">
        <f t="shared" si="631"/>
        <v>#REF!</v>
      </c>
      <c r="M1769" s="154" t="e">
        <f t="shared" si="631"/>
        <v>#REF!</v>
      </c>
      <c r="N1769" s="154" t="e">
        <f t="shared" si="631"/>
        <v>#REF!</v>
      </c>
      <c r="O1769" s="154" t="e">
        <f t="shared" si="631"/>
        <v>#REF!</v>
      </c>
      <c r="P1769" s="154" t="e">
        <f t="shared" si="631"/>
        <v>#REF!</v>
      </c>
      <c r="Q1769" s="154" t="e">
        <f t="shared" si="631"/>
        <v>#REF!</v>
      </c>
      <c r="R1769" s="154" t="e">
        <f t="shared" si="631"/>
        <v>#REF!</v>
      </c>
      <c r="S1769" s="154" t="e">
        <f t="shared" si="631"/>
        <v>#REF!</v>
      </c>
    </row>
    <row r="1770" spans="2:19" s="47" customFormat="1" ht="30" customHeight="1">
      <c r="B1770" s="69" t="s">
        <v>127</v>
      </c>
      <c r="C1770" s="70" t="s">
        <v>110</v>
      </c>
      <c r="D1770" s="70" t="s">
        <v>111</v>
      </c>
      <c r="E1770" s="83" t="s">
        <v>176</v>
      </c>
      <c r="F1770" s="51"/>
      <c r="G1770" s="154" t="e">
        <f t="shared" ref="G1770:S1770" si="632">ROUND((G1715*G$13/G$1754/100)*10^6,0)</f>
        <v>#REF!</v>
      </c>
      <c r="H1770" s="154" t="e">
        <f t="shared" si="632"/>
        <v>#REF!</v>
      </c>
      <c r="I1770" s="154" t="e">
        <f t="shared" si="632"/>
        <v>#REF!</v>
      </c>
      <c r="J1770" s="154" t="e">
        <f t="shared" si="632"/>
        <v>#REF!</v>
      </c>
      <c r="K1770" s="154" t="e">
        <f t="shared" si="632"/>
        <v>#REF!</v>
      </c>
      <c r="L1770" s="154" t="e">
        <f t="shared" si="632"/>
        <v>#REF!</v>
      </c>
      <c r="M1770" s="154" t="e">
        <f t="shared" si="632"/>
        <v>#REF!</v>
      </c>
      <c r="N1770" s="154" t="e">
        <f t="shared" si="632"/>
        <v>#REF!</v>
      </c>
      <c r="O1770" s="154" t="e">
        <f t="shared" si="632"/>
        <v>#REF!</v>
      </c>
      <c r="P1770" s="154" t="e">
        <f t="shared" si="632"/>
        <v>#REF!</v>
      </c>
      <c r="Q1770" s="154" t="e">
        <f t="shared" si="632"/>
        <v>#REF!</v>
      </c>
      <c r="R1770" s="154" t="e">
        <f t="shared" si="632"/>
        <v>#REF!</v>
      </c>
      <c r="S1770" s="154" t="e">
        <f t="shared" si="632"/>
        <v>#REF!</v>
      </c>
    </row>
    <row r="1771" spans="2:19" s="47" customFormat="1" ht="30" customHeight="1">
      <c r="B1771" s="69" t="s">
        <v>128</v>
      </c>
      <c r="C1771" s="70" t="s">
        <v>110</v>
      </c>
      <c r="D1771" s="70" t="s">
        <v>111</v>
      </c>
      <c r="E1771" s="83" t="s">
        <v>177</v>
      </c>
      <c r="F1771" s="51"/>
      <c r="G1771" s="154" t="e">
        <f t="shared" ref="G1771:S1771" si="633">ROUND((G1716*G$13/G$1754/100)*10^6,0)</f>
        <v>#REF!</v>
      </c>
      <c r="H1771" s="154" t="e">
        <f t="shared" si="633"/>
        <v>#REF!</v>
      </c>
      <c r="I1771" s="154" t="e">
        <f t="shared" si="633"/>
        <v>#REF!</v>
      </c>
      <c r="J1771" s="154" t="e">
        <f t="shared" si="633"/>
        <v>#REF!</v>
      </c>
      <c r="K1771" s="154" t="e">
        <f t="shared" si="633"/>
        <v>#REF!</v>
      </c>
      <c r="L1771" s="154" t="e">
        <f t="shared" si="633"/>
        <v>#REF!</v>
      </c>
      <c r="M1771" s="154" t="e">
        <f t="shared" si="633"/>
        <v>#REF!</v>
      </c>
      <c r="N1771" s="154" t="e">
        <f t="shared" si="633"/>
        <v>#REF!</v>
      </c>
      <c r="O1771" s="154" t="e">
        <f t="shared" si="633"/>
        <v>#REF!</v>
      </c>
      <c r="P1771" s="154" t="e">
        <f t="shared" si="633"/>
        <v>#REF!</v>
      </c>
      <c r="Q1771" s="154" t="e">
        <f t="shared" si="633"/>
        <v>#REF!</v>
      </c>
      <c r="R1771" s="154" t="e">
        <f t="shared" si="633"/>
        <v>#REF!</v>
      </c>
      <c r="S1771" s="154" t="e">
        <f t="shared" si="633"/>
        <v>#REF!</v>
      </c>
    </row>
    <row r="1772" spans="2:19" s="47" customFormat="1" ht="30" customHeight="1">
      <c r="B1772" s="69" t="s">
        <v>129</v>
      </c>
      <c r="C1772" s="70" t="s">
        <v>110</v>
      </c>
      <c r="D1772" s="70" t="s">
        <v>111</v>
      </c>
      <c r="E1772" s="83" t="s">
        <v>178</v>
      </c>
      <c r="F1772" s="51"/>
      <c r="G1772" s="154" t="e">
        <f t="shared" ref="G1772:S1772" si="634">ROUND((G1717*G$13/G$1754/100)*10^6,0)</f>
        <v>#REF!</v>
      </c>
      <c r="H1772" s="154" t="e">
        <f t="shared" si="634"/>
        <v>#REF!</v>
      </c>
      <c r="I1772" s="154" t="e">
        <f t="shared" si="634"/>
        <v>#REF!</v>
      </c>
      <c r="J1772" s="154" t="e">
        <f t="shared" si="634"/>
        <v>#REF!</v>
      </c>
      <c r="K1772" s="154" t="e">
        <f t="shared" si="634"/>
        <v>#REF!</v>
      </c>
      <c r="L1772" s="154" t="e">
        <f t="shared" si="634"/>
        <v>#REF!</v>
      </c>
      <c r="M1772" s="154" t="e">
        <f t="shared" si="634"/>
        <v>#REF!</v>
      </c>
      <c r="N1772" s="154" t="e">
        <f t="shared" si="634"/>
        <v>#REF!</v>
      </c>
      <c r="O1772" s="154" t="e">
        <f t="shared" si="634"/>
        <v>#REF!</v>
      </c>
      <c r="P1772" s="154" t="e">
        <f t="shared" si="634"/>
        <v>#REF!</v>
      </c>
      <c r="Q1772" s="154" t="e">
        <f t="shared" si="634"/>
        <v>#REF!</v>
      </c>
      <c r="R1772" s="154" t="e">
        <f t="shared" si="634"/>
        <v>#REF!</v>
      </c>
      <c r="S1772" s="154" t="e">
        <f t="shared" si="634"/>
        <v>#REF!</v>
      </c>
    </row>
    <row r="1773" spans="2:19" s="47" customFormat="1" ht="30" customHeight="1">
      <c r="B1773" s="69" t="s">
        <v>130</v>
      </c>
      <c r="C1773" s="70" t="s">
        <v>110</v>
      </c>
      <c r="D1773" s="70" t="s">
        <v>111</v>
      </c>
      <c r="E1773" s="83" t="s">
        <v>175</v>
      </c>
      <c r="F1773" s="51"/>
      <c r="G1773" s="154" t="e">
        <f t="shared" ref="G1773:S1773" si="635">ROUND((G1718*G$13/G$1754/100)*10^6,0)</f>
        <v>#REF!</v>
      </c>
      <c r="H1773" s="154" t="e">
        <f t="shared" si="635"/>
        <v>#REF!</v>
      </c>
      <c r="I1773" s="154" t="e">
        <f t="shared" si="635"/>
        <v>#REF!</v>
      </c>
      <c r="J1773" s="154" t="e">
        <f t="shared" si="635"/>
        <v>#REF!</v>
      </c>
      <c r="K1773" s="154" t="e">
        <f t="shared" si="635"/>
        <v>#REF!</v>
      </c>
      <c r="L1773" s="154" t="e">
        <f t="shared" si="635"/>
        <v>#REF!</v>
      </c>
      <c r="M1773" s="154" t="e">
        <f t="shared" si="635"/>
        <v>#REF!</v>
      </c>
      <c r="N1773" s="154" t="e">
        <f t="shared" si="635"/>
        <v>#REF!</v>
      </c>
      <c r="O1773" s="154" t="e">
        <f t="shared" si="635"/>
        <v>#REF!</v>
      </c>
      <c r="P1773" s="154" t="e">
        <f t="shared" si="635"/>
        <v>#REF!</v>
      </c>
      <c r="Q1773" s="154" t="e">
        <f t="shared" si="635"/>
        <v>#REF!</v>
      </c>
      <c r="R1773" s="154" t="e">
        <f t="shared" si="635"/>
        <v>#REF!</v>
      </c>
      <c r="S1773" s="154" t="e">
        <f t="shared" si="635"/>
        <v>#REF!</v>
      </c>
    </row>
    <row r="1774" spans="2:19" s="47" customFormat="1" ht="30" customHeight="1">
      <c r="B1774" s="69" t="s">
        <v>131</v>
      </c>
      <c r="C1774" s="70" t="s">
        <v>110</v>
      </c>
      <c r="D1774" s="70" t="s">
        <v>111</v>
      </c>
      <c r="E1774" s="83" t="s">
        <v>176</v>
      </c>
      <c r="F1774" s="51"/>
      <c r="G1774" s="154" t="e">
        <f t="shared" ref="G1774:S1774" si="636">ROUND((G1719*G$13/G$1754/100)*10^6,0)</f>
        <v>#REF!</v>
      </c>
      <c r="H1774" s="154" t="e">
        <f t="shared" si="636"/>
        <v>#REF!</v>
      </c>
      <c r="I1774" s="154" t="e">
        <f t="shared" si="636"/>
        <v>#REF!</v>
      </c>
      <c r="J1774" s="154" t="e">
        <f t="shared" si="636"/>
        <v>#REF!</v>
      </c>
      <c r="K1774" s="154" t="e">
        <f t="shared" si="636"/>
        <v>#REF!</v>
      </c>
      <c r="L1774" s="154" t="e">
        <f t="shared" si="636"/>
        <v>#REF!</v>
      </c>
      <c r="M1774" s="154" t="e">
        <f t="shared" si="636"/>
        <v>#REF!</v>
      </c>
      <c r="N1774" s="154" t="e">
        <f t="shared" si="636"/>
        <v>#REF!</v>
      </c>
      <c r="O1774" s="154" t="e">
        <f t="shared" si="636"/>
        <v>#REF!</v>
      </c>
      <c r="P1774" s="154" t="e">
        <f t="shared" si="636"/>
        <v>#REF!</v>
      </c>
      <c r="Q1774" s="154" t="e">
        <f t="shared" si="636"/>
        <v>#REF!</v>
      </c>
      <c r="R1774" s="154" t="e">
        <f t="shared" si="636"/>
        <v>#REF!</v>
      </c>
      <c r="S1774" s="154" t="e">
        <f t="shared" si="636"/>
        <v>#REF!</v>
      </c>
    </row>
    <row r="1775" spans="2:19" s="47" customFormat="1" ht="30" customHeight="1">
      <c r="B1775" s="69" t="s">
        <v>132</v>
      </c>
      <c r="C1775" s="70" t="s">
        <v>110</v>
      </c>
      <c r="D1775" s="70" t="s">
        <v>111</v>
      </c>
      <c r="E1775" s="83" t="s">
        <v>176</v>
      </c>
      <c r="F1775" s="51"/>
      <c r="G1775" s="154" t="e">
        <f t="shared" ref="G1775:S1775" si="637">ROUND((G1720*G$13/G$1754/100)*10^6,0)</f>
        <v>#REF!</v>
      </c>
      <c r="H1775" s="154" t="e">
        <f t="shared" si="637"/>
        <v>#REF!</v>
      </c>
      <c r="I1775" s="154" t="e">
        <f t="shared" si="637"/>
        <v>#REF!</v>
      </c>
      <c r="J1775" s="154" t="e">
        <f t="shared" si="637"/>
        <v>#REF!</v>
      </c>
      <c r="K1775" s="154" t="e">
        <f t="shared" si="637"/>
        <v>#REF!</v>
      </c>
      <c r="L1775" s="154" t="e">
        <f t="shared" si="637"/>
        <v>#REF!</v>
      </c>
      <c r="M1775" s="154" t="e">
        <f t="shared" si="637"/>
        <v>#REF!</v>
      </c>
      <c r="N1775" s="154" t="e">
        <f t="shared" si="637"/>
        <v>#REF!</v>
      </c>
      <c r="O1775" s="154" t="e">
        <f t="shared" si="637"/>
        <v>#REF!</v>
      </c>
      <c r="P1775" s="154" t="e">
        <f t="shared" si="637"/>
        <v>#REF!</v>
      </c>
      <c r="Q1775" s="154" t="e">
        <f t="shared" si="637"/>
        <v>#REF!</v>
      </c>
      <c r="R1775" s="154" t="e">
        <f t="shared" si="637"/>
        <v>#REF!</v>
      </c>
      <c r="S1775" s="154" t="e">
        <f t="shared" si="637"/>
        <v>#REF!</v>
      </c>
    </row>
    <row r="1776" spans="2:19" s="47" customFormat="1" ht="30" customHeight="1">
      <c r="B1776" s="69" t="s">
        <v>133</v>
      </c>
      <c r="C1776" s="70" t="s">
        <v>110</v>
      </c>
      <c r="D1776" s="70" t="s">
        <v>111</v>
      </c>
      <c r="E1776" s="83" t="s">
        <v>177</v>
      </c>
      <c r="F1776" s="51"/>
      <c r="G1776" s="154" t="e">
        <f t="shared" ref="G1776:S1776" si="638">ROUND((G1721*G$13/G$1754/100)*10^6,0)</f>
        <v>#REF!</v>
      </c>
      <c r="H1776" s="154" t="e">
        <f t="shared" si="638"/>
        <v>#REF!</v>
      </c>
      <c r="I1776" s="154" t="e">
        <f t="shared" si="638"/>
        <v>#REF!</v>
      </c>
      <c r="J1776" s="154" t="e">
        <f t="shared" si="638"/>
        <v>#REF!</v>
      </c>
      <c r="K1776" s="154" t="e">
        <f t="shared" si="638"/>
        <v>#REF!</v>
      </c>
      <c r="L1776" s="154" t="e">
        <f t="shared" si="638"/>
        <v>#REF!</v>
      </c>
      <c r="M1776" s="154" t="e">
        <f t="shared" si="638"/>
        <v>#REF!</v>
      </c>
      <c r="N1776" s="154" t="e">
        <f t="shared" si="638"/>
        <v>#REF!</v>
      </c>
      <c r="O1776" s="154" t="e">
        <f t="shared" si="638"/>
        <v>#REF!</v>
      </c>
      <c r="P1776" s="154" t="e">
        <f t="shared" si="638"/>
        <v>#REF!</v>
      </c>
      <c r="Q1776" s="154" t="e">
        <f t="shared" si="638"/>
        <v>#REF!</v>
      </c>
      <c r="R1776" s="154" t="e">
        <f t="shared" si="638"/>
        <v>#REF!</v>
      </c>
      <c r="S1776" s="154" t="e">
        <f t="shared" si="638"/>
        <v>#REF!</v>
      </c>
    </row>
    <row r="1777" spans="2:19" s="47" customFormat="1" ht="30" customHeight="1">
      <c r="B1777" s="69" t="s">
        <v>134</v>
      </c>
      <c r="C1777" s="70" t="s">
        <v>110</v>
      </c>
      <c r="D1777" s="70" t="s">
        <v>111</v>
      </c>
      <c r="E1777" s="83" t="s">
        <v>176</v>
      </c>
      <c r="F1777" s="51"/>
      <c r="G1777" s="154" t="e">
        <f t="shared" ref="G1777:S1777" si="639">ROUND((G1722*G$13/G$1754/100)*10^6,0)</f>
        <v>#REF!</v>
      </c>
      <c r="H1777" s="154" t="e">
        <f t="shared" si="639"/>
        <v>#REF!</v>
      </c>
      <c r="I1777" s="154" t="e">
        <f t="shared" si="639"/>
        <v>#REF!</v>
      </c>
      <c r="J1777" s="154" t="e">
        <f t="shared" si="639"/>
        <v>#REF!</v>
      </c>
      <c r="K1777" s="154" t="e">
        <f t="shared" si="639"/>
        <v>#REF!</v>
      </c>
      <c r="L1777" s="154" t="e">
        <f t="shared" si="639"/>
        <v>#REF!</v>
      </c>
      <c r="M1777" s="154" t="e">
        <f t="shared" si="639"/>
        <v>#REF!</v>
      </c>
      <c r="N1777" s="154" t="e">
        <f t="shared" si="639"/>
        <v>#REF!</v>
      </c>
      <c r="O1777" s="154" t="e">
        <f t="shared" si="639"/>
        <v>#REF!</v>
      </c>
      <c r="P1777" s="154" t="e">
        <f t="shared" si="639"/>
        <v>#REF!</v>
      </c>
      <c r="Q1777" s="154" t="e">
        <f t="shared" si="639"/>
        <v>#REF!</v>
      </c>
      <c r="R1777" s="154" t="e">
        <f t="shared" si="639"/>
        <v>#REF!</v>
      </c>
      <c r="S1777" s="154" t="e">
        <f t="shared" si="639"/>
        <v>#REF!</v>
      </c>
    </row>
    <row r="1778" spans="2:19" s="47" customFormat="1" ht="30" customHeight="1">
      <c r="B1778" s="69" t="s">
        <v>135</v>
      </c>
      <c r="C1778" s="70" t="s">
        <v>110</v>
      </c>
      <c r="D1778" s="70" t="s">
        <v>111</v>
      </c>
      <c r="E1778" s="83" t="s">
        <v>175</v>
      </c>
      <c r="F1778" s="51"/>
      <c r="G1778" s="154" t="e">
        <f t="shared" ref="G1778:S1778" si="640">ROUND((G1723*G$13/G$1754/100)*10^6,0)</f>
        <v>#REF!</v>
      </c>
      <c r="H1778" s="154" t="e">
        <f t="shared" si="640"/>
        <v>#REF!</v>
      </c>
      <c r="I1778" s="154" t="e">
        <f t="shared" si="640"/>
        <v>#REF!</v>
      </c>
      <c r="J1778" s="154" t="e">
        <f t="shared" si="640"/>
        <v>#REF!</v>
      </c>
      <c r="K1778" s="154" t="e">
        <f t="shared" si="640"/>
        <v>#REF!</v>
      </c>
      <c r="L1778" s="154" t="e">
        <f t="shared" si="640"/>
        <v>#REF!</v>
      </c>
      <c r="M1778" s="154" t="e">
        <f t="shared" si="640"/>
        <v>#REF!</v>
      </c>
      <c r="N1778" s="154" t="e">
        <f t="shared" si="640"/>
        <v>#REF!</v>
      </c>
      <c r="O1778" s="154" t="e">
        <f t="shared" si="640"/>
        <v>#REF!</v>
      </c>
      <c r="P1778" s="154" t="e">
        <f t="shared" si="640"/>
        <v>#REF!</v>
      </c>
      <c r="Q1778" s="154" t="e">
        <f t="shared" si="640"/>
        <v>#REF!</v>
      </c>
      <c r="R1778" s="154" t="e">
        <f t="shared" si="640"/>
        <v>#REF!</v>
      </c>
      <c r="S1778" s="154" t="e">
        <f t="shared" si="640"/>
        <v>#REF!</v>
      </c>
    </row>
    <row r="1779" spans="2:19" s="47" customFormat="1" ht="30" customHeight="1">
      <c r="B1779" s="69" t="s">
        <v>136</v>
      </c>
      <c r="C1779" s="70" t="s">
        <v>110</v>
      </c>
      <c r="D1779" s="70" t="s">
        <v>111</v>
      </c>
      <c r="E1779" s="83" t="s">
        <v>175</v>
      </c>
      <c r="F1779" s="51"/>
      <c r="G1779" s="154" t="e">
        <f t="shared" ref="G1779:S1779" si="641">ROUND((G1724*G$13/G$1754/100)*10^6,0)</f>
        <v>#REF!</v>
      </c>
      <c r="H1779" s="154" t="e">
        <f t="shared" si="641"/>
        <v>#REF!</v>
      </c>
      <c r="I1779" s="154" t="e">
        <f t="shared" si="641"/>
        <v>#REF!</v>
      </c>
      <c r="J1779" s="154" t="e">
        <f t="shared" si="641"/>
        <v>#REF!</v>
      </c>
      <c r="K1779" s="154" t="e">
        <f t="shared" si="641"/>
        <v>#REF!</v>
      </c>
      <c r="L1779" s="154" t="e">
        <f t="shared" si="641"/>
        <v>#REF!</v>
      </c>
      <c r="M1779" s="154" t="e">
        <f t="shared" si="641"/>
        <v>#REF!</v>
      </c>
      <c r="N1779" s="154" t="e">
        <f t="shared" si="641"/>
        <v>#REF!</v>
      </c>
      <c r="O1779" s="154" t="e">
        <f t="shared" si="641"/>
        <v>#REF!</v>
      </c>
      <c r="P1779" s="154" t="e">
        <f t="shared" si="641"/>
        <v>#REF!</v>
      </c>
      <c r="Q1779" s="154" t="e">
        <f t="shared" si="641"/>
        <v>#REF!</v>
      </c>
      <c r="R1779" s="154" t="e">
        <f t="shared" si="641"/>
        <v>#REF!</v>
      </c>
      <c r="S1779" s="154" t="e">
        <f t="shared" si="641"/>
        <v>#REF!</v>
      </c>
    </row>
    <row r="1780" spans="2:19" s="47" customFormat="1" ht="30" customHeight="1">
      <c r="B1780" s="69" t="s">
        <v>137</v>
      </c>
      <c r="C1780" s="70" t="s">
        <v>110</v>
      </c>
      <c r="D1780" s="70" t="s">
        <v>111</v>
      </c>
      <c r="E1780" s="83" t="s">
        <v>176</v>
      </c>
      <c r="F1780" s="51"/>
      <c r="G1780" s="154" t="e">
        <f t="shared" ref="G1780:S1780" si="642">ROUND((G1725*G$13/G$1754/100)*10^6,0)</f>
        <v>#REF!</v>
      </c>
      <c r="H1780" s="154" t="e">
        <f t="shared" si="642"/>
        <v>#REF!</v>
      </c>
      <c r="I1780" s="154" t="e">
        <f t="shared" si="642"/>
        <v>#REF!</v>
      </c>
      <c r="J1780" s="154" t="e">
        <f t="shared" si="642"/>
        <v>#REF!</v>
      </c>
      <c r="K1780" s="154" t="e">
        <f t="shared" si="642"/>
        <v>#REF!</v>
      </c>
      <c r="L1780" s="154" t="e">
        <f t="shared" si="642"/>
        <v>#REF!</v>
      </c>
      <c r="M1780" s="154" t="e">
        <f t="shared" si="642"/>
        <v>#REF!</v>
      </c>
      <c r="N1780" s="154" t="e">
        <f t="shared" si="642"/>
        <v>#REF!</v>
      </c>
      <c r="O1780" s="154" t="e">
        <f t="shared" si="642"/>
        <v>#REF!</v>
      </c>
      <c r="P1780" s="154" t="e">
        <f t="shared" si="642"/>
        <v>#REF!</v>
      </c>
      <c r="Q1780" s="154" t="e">
        <f t="shared" si="642"/>
        <v>#REF!</v>
      </c>
      <c r="R1780" s="154" t="e">
        <f t="shared" si="642"/>
        <v>#REF!</v>
      </c>
      <c r="S1780" s="154" t="e">
        <f t="shared" si="642"/>
        <v>#REF!</v>
      </c>
    </row>
    <row r="1781" spans="2:19" s="47" customFormat="1" ht="30" customHeight="1">
      <c r="B1781" s="69" t="s">
        <v>138</v>
      </c>
      <c r="C1781" s="70" t="s">
        <v>115</v>
      </c>
      <c r="D1781" s="70" t="s">
        <v>112</v>
      </c>
      <c r="E1781" s="83" t="s">
        <v>179</v>
      </c>
      <c r="F1781" s="51"/>
      <c r="G1781" s="154" t="e">
        <f t="shared" ref="G1781:S1781" si="643">ROUND((G1726*G$13/G$1754/100)*10^6,0)</f>
        <v>#REF!</v>
      </c>
      <c r="H1781" s="154" t="e">
        <f t="shared" si="643"/>
        <v>#REF!</v>
      </c>
      <c r="I1781" s="154" t="e">
        <f t="shared" si="643"/>
        <v>#REF!</v>
      </c>
      <c r="J1781" s="154" t="e">
        <f t="shared" si="643"/>
        <v>#REF!</v>
      </c>
      <c r="K1781" s="154" t="e">
        <f t="shared" si="643"/>
        <v>#REF!</v>
      </c>
      <c r="L1781" s="154" t="e">
        <f t="shared" si="643"/>
        <v>#REF!</v>
      </c>
      <c r="M1781" s="154" t="e">
        <f t="shared" si="643"/>
        <v>#REF!</v>
      </c>
      <c r="N1781" s="154" t="e">
        <f t="shared" si="643"/>
        <v>#REF!</v>
      </c>
      <c r="O1781" s="154" t="e">
        <f t="shared" si="643"/>
        <v>#REF!</v>
      </c>
      <c r="P1781" s="154" t="e">
        <f t="shared" si="643"/>
        <v>#REF!</v>
      </c>
      <c r="Q1781" s="154" t="e">
        <f t="shared" si="643"/>
        <v>#REF!</v>
      </c>
      <c r="R1781" s="154" t="e">
        <f t="shared" si="643"/>
        <v>#REF!</v>
      </c>
      <c r="S1781" s="154" t="e">
        <f t="shared" si="643"/>
        <v>#REF!</v>
      </c>
    </row>
    <row r="1782" spans="2:19" s="47" customFormat="1" ht="30" customHeight="1">
      <c r="B1782" s="69" t="s">
        <v>139</v>
      </c>
      <c r="C1782" s="70" t="s">
        <v>115</v>
      </c>
      <c r="D1782" s="70" t="s">
        <v>112</v>
      </c>
      <c r="E1782" s="83" t="s">
        <v>179</v>
      </c>
      <c r="F1782" s="51"/>
      <c r="G1782" s="154" t="e">
        <f t="shared" ref="G1782:S1782" si="644">ROUND((G1727*G$13/G$1754/100)*10^6,0)</f>
        <v>#REF!</v>
      </c>
      <c r="H1782" s="154" t="e">
        <f t="shared" si="644"/>
        <v>#REF!</v>
      </c>
      <c r="I1782" s="154" t="e">
        <f t="shared" si="644"/>
        <v>#REF!</v>
      </c>
      <c r="J1782" s="154" t="e">
        <f t="shared" si="644"/>
        <v>#REF!</v>
      </c>
      <c r="K1782" s="154" t="e">
        <f t="shared" si="644"/>
        <v>#REF!</v>
      </c>
      <c r="L1782" s="154" t="e">
        <f t="shared" si="644"/>
        <v>#REF!</v>
      </c>
      <c r="M1782" s="154" t="e">
        <f t="shared" si="644"/>
        <v>#REF!</v>
      </c>
      <c r="N1782" s="154" t="e">
        <f t="shared" si="644"/>
        <v>#REF!</v>
      </c>
      <c r="O1782" s="154" t="e">
        <f t="shared" si="644"/>
        <v>#REF!</v>
      </c>
      <c r="P1782" s="154" t="e">
        <f t="shared" si="644"/>
        <v>#REF!</v>
      </c>
      <c r="Q1782" s="154" t="e">
        <f t="shared" si="644"/>
        <v>#REF!</v>
      </c>
      <c r="R1782" s="154" t="e">
        <f t="shared" si="644"/>
        <v>#REF!</v>
      </c>
      <c r="S1782" s="154" t="e">
        <f t="shared" si="644"/>
        <v>#REF!</v>
      </c>
    </row>
    <row r="1783" spans="2:19" s="47" customFormat="1" ht="30" customHeight="1">
      <c r="B1783" s="69" t="s">
        <v>140</v>
      </c>
      <c r="C1783" s="70" t="s">
        <v>115</v>
      </c>
      <c r="D1783" s="70" t="s">
        <v>112</v>
      </c>
      <c r="E1783" s="83" t="s">
        <v>180</v>
      </c>
      <c r="F1783" s="51"/>
      <c r="G1783" s="154" t="e">
        <f t="shared" ref="G1783:S1783" si="645">ROUND((G1728*G$13/G$1754/100)*10^6,0)</f>
        <v>#REF!</v>
      </c>
      <c r="H1783" s="154" t="e">
        <f t="shared" si="645"/>
        <v>#REF!</v>
      </c>
      <c r="I1783" s="154" t="e">
        <f t="shared" si="645"/>
        <v>#REF!</v>
      </c>
      <c r="J1783" s="154" t="e">
        <f t="shared" si="645"/>
        <v>#REF!</v>
      </c>
      <c r="K1783" s="154" t="e">
        <f t="shared" si="645"/>
        <v>#REF!</v>
      </c>
      <c r="L1783" s="154" t="e">
        <f t="shared" si="645"/>
        <v>#REF!</v>
      </c>
      <c r="M1783" s="154" t="e">
        <f t="shared" si="645"/>
        <v>#REF!</v>
      </c>
      <c r="N1783" s="154" t="e">
        <f t="shared" si="645"/>
        <v>#REF!</v>
      </c>
      <c r="O1783" s="154" t="e">
        <f t="shared" si="645"/>
        <v>#REF!</v>
      </c>
      <c r="P1783" s="154" t="e">
        <f t="shared" si="645"/>
        <v>#REF!</v>
      </c>
      <c r="Q1783" s="154" t="e">
        <f t="shared" si="645"/>
        <v>#REF!</v>
      </c>
      <c r="R1783" s="154" t="e">
        <f t="shared" si="645"/>
        <v>#REF!</v>
      </c>
      <c r="S1783" s="154" t="e">
        <f t="shared" si="645"/>
        <v>#REF!</v>
      </c>
    </row>
    <row r="1784" spans="2:19" s="47" customFormat="1" ht="30" customHeight="1">
      <c r="B1784" s="69" t="s">
        <v>141</v>
      </c>
      <c r="C1784" s="70" t="s">
        <v>115</v>
      </c>
      <c r="D1784" s="70" t="s">
        <v>112</v>
      </c>
      <c r="E1784" s="83" t="s">
        <v>180</v>
      </c>
      <c r="F1784" s="51"/>
      <c r="G1784" s="154" t="e">
        <f t="shared" ref="G1784:S1784" si="646">ROUND((G1729*G$13/G$1754/100)*10^6,0)</f>
        <v>#REF!</v>
      </c>
      <c r="H1784" s="154" t="e">
        <f t="shared" si="646"/>
        <v>#REF!</v>
      </c>
      <c r="I1784" s="154" t="e">
        <f t="shared" si="646"/>
        <v>#REF!</v>
      </c>
      <c r="J1784" s="154" t="e">
        <f t="shared" si="646"/>
        <v>#REF!</v>
      </c>
      <c r="K1784" s="154" t="e">
        <f t="shared" si="646"/>
        <v>#REF!</v>
      </c>
      <c r="L1784" s="154" t="e">
        <f t="shared" si="646"/>
        <v>#REF!</v>
      </c>
      <c r="M1784" s="154" t="e">
        <f t="shared" si="646"/>
        <v>#REF!</v>
      </c>
      <c r="N1784" s="154" t="e">
        <f t="shared" si="646"/>
        <v>#REF!</v>
      </c>
      <c r="O1784" s="154" t="e">
        <f t="shared" si="646"/>
        <v>#REF!</v>
      </c>
      <c r="P1784" s="154" t="e">
        <f t="shared" si="646"/>
        <v>#REF!</v>
      </c>
      <c r="Q1784" s="154" t="e">
        <f t="shared" si="646"/>
        <v>#REF!</v>
      </c>
      <c r="R1784" s="154" t="e">
        <f t="shared" si="646"/>
        <v>#REF!</v>
      </c>
      <c r="S1784" s="154" t="e">
        <f t="shared" si="646"/>
        <v>#REF!</v>
      </c>
    </row>
    <row r="1785" spans="2:19" s="47" customFormat="1" ht="30" customHeight="1">
      <c r="B1785" s="69" t="s">
        <v>142</v>
      </c>
      <c r="C1785" s="70" t="s">
        <v>115</v>
      </c>
      <c r="D1785" s="70" t="s">
        <v>112</v>
      </c>
      <c r="E1785" s="83" t="s">
        <v>186</v>
      </c>
      <c r="F1785" s="51"/>
      <c r="G1785" s="154" t="e">
        <f t="shared" ref="G1785:S1785" si="647">ROUND((G1730*G$13/G$1754/100)*10^6,0)</f>
        <v>#REF!</v>
      </c>
      <c r="H1785" s="154" t="e">
        <f t="shared" si="647"/>
        <v>#REF!</v>
      </c>
      <c r="I1785" s="154" t="e">
        <f t="shared" si="647"/>
        <v>#REF!</v>
      </c>
      <c r="J1785" s="154" t="e">
        <f t="shared" si="647"/>
        <v>#REF!</v>
      </c>
      <c r="K1785" s="154" t="e">
        <f t="shared" si="647"/>
        <v>#REF!</v>
      </c>
      <c r="L1785" s="154" t="e">
        <f t="shared" si="647"/>
        <v>#REF!</v>
      </c>
      <c r="M1785" s="154" t="e">
        <f t="shared" si="647"/>
        <v>#REF!</v>
      </c>
      <c r="N1785" s="154" t="e">
        <f t="shared" si="647"/>
        <v>#REF!</v>
      </c>
      <c r="O1785" s="154" t="e">
        <f t="shared" si="647"/>
        <v>#REF!</v>
      </c>
      <c r="P1785" s="154" t="e">
        <f t="shared" si="647"/>
        <v>#REF!</v>
      </c>
      <c r="Q1785" s="154" t="e">
        <f t="shared" si="647"/>
        <v>#REF!</v>
      </c>
      <c r="R1785" s="154" t="e">
        <f t="shared" si="647"/>
        <v>#REF!</v>
      </c>
      <c r="S1785" s="154" t="e">
        <f t="shared" si="647"/>
        <v>#REF!</v>
      </c>
    </row>
    <row r="1786" spans="2:19" s="47" customFormat="1" ht="30" customHeight="1">
      <c r="B1786" s="69" t="s">
        <v>143</v>
      </c>
      <c r="C1786" s="70" t="s">
        <v>113</v>
      </c>
      <c r="D1786" s="70" t="s">
        <v>113</v>
      </c>
      <c r="E1786" s="83" t="s">
        <v>182</v>
      </c>
      <c r="F1786" s="51"/>
      <c r="G1786" s="154" t="e">
        <f t="shared" ref="G1786:S1786" si="648">ROUND((G1731*G$13/G$1754/100)*10^6,0)</f>
        <v>#REF!</v>
      </c>
      <c r="H1786" s="154" t="e">
        <f t="shared" si="648"/>
        <v>#REF!</v>
      </c>
      <c r="I1786" s="154" t="e">
        <f t="shared" si="648"/>
        <v>#REF!</v>
      </c>
      <c r="J1786" s="154" t="e">
        <f t="shared" si="648"/>
        <v>#REF!</v>
      </c>
      <c r="K1786" s="154" t="e">
        <f t="shared" si="648"/>
        <v>#REF!</v>
      </c>
      <c r="L1786" s="154" t="e">
        <f t="shared" si="648"/>
        <v>#REF!</v>
      </c>
      <c r="M1786" s="154" t="e">
        <f t="shared" si="648"/>
        <v>#REF!</v>
      </c>
      <c r="N1786" s="154" t="e">
        <f t="shared" si="648"/>
        <v>#REF!</v>
      </c>
      <c r="O1786" s="154" t="e">
        <f t="shared" si="648"/>
        <v>#REF!</v>
      </c>
      <c r="P1786" s="154" t="e">
        <f t="shared" si="648"/>
        <v>#REF!</v>
      </c>
      <c r="Q1786" s="154" t="e">
        <f t="shared" si="648"/>
        <v>#REF!</v>
      </c>
      <c r="R1786" s="154" t="e">
        <f t="shared" si="648"/>
        <v>#REF!</v>
      </c>
      <c r="S1786" s="154" t="e">
        <f t="shared" si="648"/>
        <v>#REF!</v>
      </c>
    </row>
    <row r="1787" spans="2:19" s="47" customFormat="1" ht="30" customHeight="1">
      <c r="B1787" s="69" t="s">
        <v>144</v>
      </c>
      <c r="C1787" s="70" t="s">
        <v>113</v>
      </c>
      <c r="D1787" s="70" t="s">
        <v>113</v>
      </c>
      <c r="E1787" s="83" t="s">
        <v>181</v>
      </c>
      <c r="F1787" s="51"/>
      <c r="G1787" s="154" t="e">
        <f t="shared" ref="G1787:S1787" si="649">ROUND((G1732*G$13/G$1754/100)*10^6,0)</f>
        <v>#REF!</v>
      </c>
      <c r="H1787" s="154" t="e">
        <f t="shared" si="649"/>
        <v>#REF!</v>
      </c>
      <c r="I1787" s="154" t="e">
        <f t="shared" si="649"/>
        <v>#REF!</v>
      </c>
      <c r="J1787" s="154" t="e">
        <f t="shared" si="649"/>
        <v>#REF!</v>
      </c>
      <c r="K1787" s="154" t="e">
        <f t="shared" si="649"/>
        <v>#REF!</v>
      </c>
      <c r="L1787" s="154" t="e">
        <f t="shared" si="649"/>
        <v>#REF!</v>
      </c>
      <c r="M1787" s="154" t="e">
        <f t="shared" si="649"/>
        <v>#REF!</v>
      </c>
      <c r="N1787" s="154" t="e">
        <f t="shared" si="649"/>
        <v>#REF!</v>
      </c>
      <c r="O1787" s="154" t="e">
        <f t="shared" si="649"/>
        <v>#REF!</v>
      </c>
      <c r="P1787" s="154" t="e">
        <f t="shared" si="649"/>
        <v>#REF!</v>
      </c>
      <c r="Q1787" s="154" t="e">
        <f t="shared" si="649"/>
        <v>#REF!</v>
      </c>
      <c r="R1787" s="154" t="e">
        <f t="shared" si="649"/>
        <v>#REF!</v>
      </c>
      <c r="S1787" s="154" t="e">
        <f t="shared" si="649"/>
        <v>#REF!</v>
      </c>
    </row>
    <row r="1788" spans="2:19" s="47" customFormat="1" ht="30" customHeight="1">
      <c r="B1788" s="69" t="s">
        <v>145</v>
      </c>
      <c r="C1788" s="70" t="s">
        <v>113</v>
      </c>
      <c r="D1788" s="70" t="s">
        <v>113</v>
      </c>
      <c r="E1788" s="83" t="s">
        <v>182</v>
      </c>
      <c r="F1788" s="51"/>
      <c r="G1788" s="154" t="e">
        <f t="shared" ref="G1788:S1788" si="650">ROUND((G1733*G$13/G$1754/100)*10^6,0)</f>
        <v>#REF!</v>
      </c>
      <c r="H1788" s="154" t="e">
        <f t="shared" si="650"/>
        <v>#REF!</v>
      </c>
      <c r="I1788" s="154" t="e">
        <f t="shared" si="650"/>
        <v>#REF!</v>
      </c>
      <c r="J1788" s="154" t="e">
        <f t="shared" si="650"/>
        <v>#REF!</v>
      </c>
      <c r="K1788" s="154" t="e">
        <f t="shared" si="650"/>
        <v>#REF!</v>
      </c>
      <c r="L1788" s="154" t="e">
        <f t="shared" si="650"/>
        <v>#REF!</v>
      </c>
      <c r="M1788" s="154" t="e">
        <f t="shared" si="650"/>
        <v>#REF!</v>
      </c>
      <c r="N1788" s="154" t="e">
        <f t="shared" si="650"/>
        <v>#REF!</v>
      </c>
      <c r="O1788" s="154" t="e">
        <f t="shared" si="650"/>
        <v>#REF!</v>
      </c>
      <c r="P1788" s="154" t="e">
        <f t="shared" si="650"/>
        <v>#REF!</v>
      </c>
      <c r="Q1788" s="154" t="e">
        <f t="shared" si="650"/>
        <v>#REF!</v>
      </c>
      <c r="R1788" s="154" t="e">
        <f t="shared" si="650"/>
        <v>#REF!</v>
      </c>
      <c r="S1788" s="154" t="e">
        <f t="shared" si="650"/>
        <v>#REF!</v>
      </c>
    </row>
    <row r="1789" spans="2:19" s="47" customFormat="1" ht="30" customHeight="1">
      <c r="B1789" s="69" t="s">
        <v>146</v>
      </c>
      <c r="C1789" s="70" t="s">
        <v>113</v>
      </c>
      <c r="D1789" s="70" t="s">
        <v>113</v>
      </c>
      <c r="E1789" s="83" t="s">
        <v>182</v>
      </c>
      <c r="F1789" s="51"/>
      <c r="G1789" s="154" t="e">
        <f t="shared" ref="G1789:S1789" si="651">ROUND((G1734*G$13/G$1754/100)*10^6,0)</f>
        <v>#REF!</v>
      </c>
      <c r="H1789" s="154" t="e">
        <f t="shared" si="651"/>
        <v>#REF!</v>
      </c>
      <c r="I1789" s="154" t="e">
        <f t="shared" si="651"/>
        <v>#REF!</v>
      </c>
      <c r="J1789" s="154" t="e">
        <f t="shared" si="651"/>
        <v>#REF!</v>
      </c>
      <c r="K1789" s="154" t="e">
        <f t="shared" si="651"/>
        <v>#REF!</v>
      </c>
      <c r="L1789" s="154" t="e">
        <f t="shared" si="651"/>
        <v>#REF!</v>
      </c>
      <c r="M1789" s="154" t="e">
        <f t="shared" si="651"/>
        <v>#REF!</v>
      </c>
      <c r="N1789" s="154" t="e">
        <f t="shared" si="651"/>
        <v>#REF!</v>
      </c>
      <c r="O1789" s="154" t="e">
        <f t="shared" si="651"/>
        <v>#REF!</v>
      </c>
      <c r="P1789" s="154" t="e">
        <f t="shared" si="651"/>
        <v>#REF!</v>
      </c>
      <c r="Q1789" s="154" t="e">
        <f t="shared" si="651"/>
        <v>#REF!</v>
      </c>
      <c r="R1789" s="154" t="e">
        <f t="shared" si="651"/>
        <v>#REF!</v>
      </c>
      <c r="S1789" s="154" t="e">
        <f t="shared" si="651"/>
        <v>#REF!</v>
      </c>
    </row>
    <row r="1790" spans="2:19" s="47" customFormat="1" ht="30" customHeight="1">
      <c r="B1790" s="69" t="s">
        <v>147</v>
      </c>
      <c r="C1790" s="70" t="s">
        <v>113</v>
      </c>
      <c r="D1790" s="70" t="s">
        <v>113</v>
      </c>
      <c r="E1790" s="83" t="s">
        <v>181</v>
      </c>
      <c r="F1790" s="51"/>
      <c r="G1790" s="154" t="e">
        <f t="shared" ref="G1790:S1790" si="652">ROUND((G1735*G$13/G$1754/100)*10^6,0)</f>
        <v>#REF!</v>
      </c>
      <c r="H1790" s="154" t="e">
        <f t="shared" si="652"/>
        <v>#REF!</v>
      </c>
      <c r="I1790" s="154" t="e">
        <f t="shared" si="652"/>
        <v>#REF!</v>
      </c>
      <c r="J1790" s="154" t="e">
        <f t="shared" si="652"/>
        <v>#REF!</v>
      </c>
      <c r="K1790" s="154" t="e">
        <f t="shared" si="652"/>
        <v>#REF!</v>
      </c>
      <c r="L1790" s="154" t="e">
        <f t="shared" si="652"/>
        <v>#REF!</v>
      </c>
      <c r="M1790" s="154" t="e">
        <f t="shared" si="652"/>
        <v>#REF!</v>
      </c>
      <c r="N1790" s="154" t="e">
        <f t="shared" si="652"/>
        <v>#REF!</v>
      </c>
      <c r="O1790" s="154" t="e">
        <f t="shared" si="652"/>
        <v>#REF!</v>
      </c>
      <c r="P1790" s="154" t="e">
        <f t="shared" si="652"/>
        <v>#REF!</v>
      </c>
      <c r="Q1790" s="154" t="e">
        <f t="shared" si="652"/>
        <v>#REF!</v>
      </c>
      <c r="R1790" s="154" t="e">
        <f t="shared" si="652"/>
        <v>#REF!</v>
      </c>
      <c r="S1790" s="154" t="e">
        <f t="shared" si="652"/>
        <v>#REF!</v>
      </c>
    </row>
    <row r="1791" spans="2:19" s="47" customFormat="1" ht="30" customHeight="1">
      <c r="B1791" s="69" t="s">
        <v>148</v>
      </c>
      <c r="C1791" s="70" t="s">
        <v>113</v>
      </c>
      <c r="D1791" s="70" t="s">
        <v>113</v>
      </c>
      <c r="E1791" s="83" t="s">
        <v>182</v>
      </c>
      <c r="F1791" s="51"/>
      <c r="G1791" s="154" t="e">
        <f t="shared" ref="G1791:S1791" si="653">ROUND((G1736*G$13/G$1754/100)*10^6,0)</f>
        <v>#REF!</v>
      </c>
      <c r="H1791" s="154" t="e">
        <f t="shared" si="653"/>
        <v>#REF!</v>
      </c>
      <c r="I1791" s="154" t="e">
        <f t="shared" si="653"/>
        <v>#REF!</v>
      </c>
      <c r="J1791" s="154" t="e">
        <f t="shared" si="653"/>
        <v>#REF!</v>
      </c>
      <c r="K1791" s="154" t="e">
        <f t="shared" si="653"/>
        <v>#REF!</v>
      </c>
      <c r="L1791" s="154" t="e">
        <f t="shared" si="653"/>
        <v>#REF!</v>
      </c>
      <c r="M1791" s="154" t="e">
        <f t="shared" si="653"/>
        <v>#REF!</v>
      </c>
      <c r="N1791" s="154" t="e">
        <f t="shared" si="653"/>
        <v>#REF!</v>
      </c>
      <c r="O1791" s="154" t="e">
        <f t="shared" si="653"/>
        <v>#REF!</v>
      </c>
      <c r="P1791" s="154" t="e">
        <f t="shared" si="653"/>
        <v>#REF!</v>
      </c>
      <c r="Q1791" s="154" t="e">
        <f t="shared" si="653"/>
        <v>#REF!</v>
      </c>
      <c r="R1791" s="154" t="e">
        <f t="shared" si="653"/>
        <v>#REF!</v>
      </c>
      <c r="S1791" s="154" t="e">
        <f t="shared" si="653"/>
        <v>#REF!</v>
      </c>
    </row>
    <row r="1792" spans="2:19" s="47" customFormat="1" ht="30" customHeight="1">
      <c r="B1792" s="69" t="s">
        <v>149</v>
      </c>
      <c r="C1792" s="70" t="s">
        <v>113</v>
      </c>
      <c r="D1792" s="70" t="s">
        <v>113</v>
      </c>
      <c r="E1792" s="83" t="s">
        <v>182</v>
      </c>
      <c r="F1792" s="51"/>
      <c r="G1792" s="154" t="e">
        <f t="shared" ref="G1792:S1792" si="654">ROUND((G1737*G$13/G$1754/100)*10^6,0)</f>
        <v>#REF!</v>
      </c>
      <c r="H1792" s="154" t="e">
        <f t="shared" si="654"/>
        <v>#REF!</v>
      </c>
      <c r="I1792" s="154" t="e">
        <f t="shared" si="654"/>
        <v>#REF!</v>
      </c>
      <c r="J1792" s="154" t="e">
        <f t="shared" si="654"/>
        <v>#REF!</v>
      </c>
      <c r="K1792" s="154" t="e">
        <f t="shared" si="654"/>
        <v>#REF!</v>
      </c>
      <c r="L1792" s="154" t="e">
        <f t="shared" si="654"/>
        <v>#REF!</v>
      </c>
      <c r="M1792" s="154" t="e">
        <f t="shared" si="654"/>
        <v>#REF!</v>
      </c>
      <c r="N1792" s="154" t="e">
        <f t="shared" si="654"/>
        <v>#REF!</v>
      </c>
      <c r="O1792" s="154" t="e">
        <f t="shared" si="654"/>
        <v>#REF!</v>
      </c>
      <c r="P1792" s="154" t="e">
        <f t="shared" si="654"/>
        <v>#REF!</v>
      </c>
      <c r="Q1792" s="154" t="e">
        <f t="shared" si="654"/>
        <v>#REF!</v>
      </c>
      <c r="R1792" s="154" t="e">
        <f t="shared" si="654"/>
        <v>#REF!</v>
      </c>
      <c r="S1792" s="154" t="e">
        <f t="shared" si="654"/>
        <v>#REF!</v>
      </c>
    </row>
    <row r="1793" spans="2:19" s="47" customFormat="1" ht="30" customHeight="1">
      <c r="B1793" s="69" t="s">
        <v>150</v>
      </c>
      <c r="C1793" s="70" t="s">
        <v>113</v>
      </c>
      <c r="D1793" s="70" t="s">
        <v>113</v>
      </c>
      <c r="E1793" s="83" t="s">
        <v>182</v>
      </c>
      <c r="F1793" s="51"/>
      <c r="G1793" s="154" t="e">
        <f t="shared" ref="G1793:S1793" si="655">ROUND((G1738*G$13/G$1754/100)*10^6,0)</f>
        <v>#REF!</v>
      </c>
      <c r="H1793" s="154" t="e">
        <f t="shared" si="655"/>
        <v>#REF!</v>
      </c>
      <c r="I1793" s="154" t="e">
        <f t="shared" si="655"/>
        <v>#REF!</v>
      </c>
      <c r="J1793" s="154" t="e">
        <f t="shared" si="655"/>
        <v>#REF!</v>
      </c>
      <c r="K1793" s="154" t="e">
        <f t="shared" si="655"/>
        <v>#REF!</v>
      </c>
      <c r="L1793" s="154" t="e">
        <f t="shared" si="655"/>
        <v>#REF!</v>
      </c>
      <c r="M1793" s="154" t="e">
        <f t="shared" si="655"/>
        <v>#REF!</v>
      </c>
      <c r="N1793" s="154" t="e">
        <f t="shared" si="655"/>
        <v>#REF!</v>
      </c>
      <c r="O1793" s="154" t="e">
        <f t="shared" si="655"/>
        <v>#REF!</v>
      </c>
      <c r="P1793" s="154" t="e">
        <f t="shared" si="655"/>
        <v>#REF!</v>
      </c>
      <c r="Q1793" s="154" t="e">
        <f t="shared" si="655"/>
        <v>#REF!</v>
      </c>
      <c r="R1793" s="154" t="e">
        <f t="shared" si="655"/>
        <v>#REF!</v>
      </c>
      <c r="S1793" s="154" t="e">
        <f t="shared" si="655"/>
        <v>#REF!</v>
      </c>
    </row>
    <row r="1794" spans="2:19" s="47" customFormat="1" ht="30" customHeight="1">
      <c r="B1794" s="69" t="s">
        <v>151</v>
      </c>
      <c r="C1794" s="70" t="s">
        <v>113</v>
      </c>
      <c r="D1794" s="70" t="s">
        <v>113</v>
      </c>
      <c r="E1794" s="83" t="s">
        <v>181</v>
      </c>
      <c r="F1794" s="51"/>
      <c r="G1794" s="154" t="e">
        <f t="shared" ref="G1794:S1794" si="656">ROUND((G1739*G$13/G$1754/100)*10^6,0)</f>
        <v>#REF!</v>
      </c>
      <c r="H1794" s="154" t="e">
        <f t="shared" si="656"/>
        <v>#REF!</v>
      </c>
      <c r="I1794" s="154" t="e">
        <f t="shared" si="656"/>
        <v>#REF!</v>
      </c>
      <c r="J1794" s="154" t="e">
        <f t="shared" si="656"/>
        <v>#REF!</v>
      </c>
      <c r="K1794" s="154" t="e">
        <f t="shared" si="656"/>
        <v>#REF!</v>
      </c>
      <c r="L1794" s="154" t="e">
        <f t="shared" si="656"/>
        <v>#REF!</v>
      </c>
      <c r="M1794" s="154" t="e">
        <f t="shared" si="656"/>
        <v>#REF!</v>
      </c>
      <c r="N1794" s="154" t="e">
        <f t="shared" si="656"/>
        <v>#REF!</v>
      </c>
      <c r="O1794" s="154" t="e">
        <f t="shared" si="656"/>
        <v>#REF!</v>
      </c>
      <c r="P1794" s="154" t="e">
        <f t="shared" si="656"/>
        <v>#REF!</v>
      </c>
      <c r="Q1794" s="154" t="e">
        <f t="shared" si="656"/>
        <v>#REF!</v>
      </c>
      <c r="R1794" s="154" t="e">
        <f t="shared" si="656"/>
        <v>#REF!</v>
      </c>
      <c r="S1794" s="154" t="e">
        <f t="shared" si="656"/>
        <v>#REF!</v>
      </c>
    </row>
    <row r="1795" spans="2:19" s="47" customFormat="1" ht="30" customHeight="1">
      <c r="B1795" s="69" t="s">
        <v>152</v>
      </c>
      <c r="C1795" s="70" t="s">
        <v>113</v>
      </c>
      <c r="D1795" s="70" t="s">
        <v>113</v>
      </c>
      <c r="E1795" s="83" t="s">
        <v>182</v>
      </c>
      <c r="F1795" s="51"/>
      <c r="G1795" s="154" t="e">
        <f t="shared" ref="G1795:S1795" si="657">ROUND((G1740*G$13/G$1754/100)*10^6,0)</f>
        <v>#REF!</v>
      </c>
      <c r="H1795" s="154" t="e">
        <f t="shared" si="657"/>
        <v>#REF!</v>
      </c>
      <c r="I1795" s="154" t="e">
        <f t="shared" si="657"/>
        <v>#REF!</v>
      </c>
      <c r="J1795" s="154" t="e">
        <f t="shared" si="657"/>
        <v>#REF!</v>
      </c>
      <c r="K1795" s="154" t="e">
        <f t="shared" si="657"/>
        <v>#REF!</v>
      </c>
      <c r="L1795" s="154" t="e">
        <f t="shared" si="657"/>
        <v>#REF!</v>
      </c>
      <c r="M1795" s="154" t="e">
        <f t="shared" si="657"/>
        <v>#REF!</v>
      </c>
      <c r="N1795" s="154" t="e">
        <f t="shared" si="657"/>
        <v>#REF!</v>
      </c>
      <c r="O1795" s="154" t="e">
        <f t="shared" si="657"/>
        <v>#REF!</v>
      </c>
      <c r="P1795" s="154" t="e">
        <f t="shared" si="657"/>
        <v>#REF!</v>
      </c>
      <c r="Q1795" s="154" t="e">
        <f t="shared" si="657"/>
        <v>#REF!</v>
      </c>
      <c r="R1795" s="154" t="e">
        <f t="shared" si="657"/>
        <v>#REF!</v>
      </c>
      <c r="S1795" s="154" t="e">
        <f t="shared" si="657"/>
        <v>#REF!</v>
      </c>
    </row>
    <row r="1796" spans="2:19" s="47" customFormat="1" ht="30" customHeight="1">
      <c r="B1796" s="69" t="s">
        <v>153</v>
      </c>
      <c r="C1796" s="70" t="s">
        <v>113</v>
      </c>
      <c r="D1796" s="70" t="s">
        <v>113</v>
      </c>
      <c r="E1796" s="83" t="s">
        <v>182</v>
      </c>
      <c r="F1796" s="51"/>
      <c r="G1796" s="154" t="e">
        <f t="shared" ref="G1796:S1796" si="658">ROUND((G1741*G$13/G$1754/100)*10^6,0)</f>
        <v>#REF!</v>
      </c>
      <c r="H1796" s="154" t="e">
        <f t="shared" si="658"/>
        <v>#REF!</v>
      </c>
      <c r="I1796" s="154" t="e">
        <f t="shared" si="658"/>
        <v>#REF!</v>
      </c>
      <c r="J1796" s="154" t="e">
        <f t="shared" si="658"/>
        <v>#REF!</v>
      </c>
      <c r="K1796" s="154" t="e">
        <f t="shared" si="658"/>
        <v>#REF!</v>
      </c>
      <c r="L1796" s="154" t="e">
        <f t="shared" si="658"/>
        <v>#REF!</v>
      </c>
      <c r="M1796" s="154" t="e">
        <f t="shared" si="658"/>
        <v>#REF!</v>
      </c>
      <c r="N1796" s="154" t="e">
        <f t="shared" si="658"/>
        <v>#REF!</v>
      </c>
      <c r="O1796" s="154" t="e">
        <f t="shared" si="658"/>
        <v>#REF!</v>
      </c>
      <c r="P1796" s="154" t="e">
        <f t="shared" si="658"/>
        <v>#REF!</v>
      </c>
      <c r="Q1796" s="154" t="e">
        <f t="shared" si="658"/>
        <v>#REF!</v>
      </c>
      <c r="R1796" s="154" t="e">
        <f t="shared" si="658"/>
        <v>#REF!</v>
      </c>
      <c r="S1796" s="154" t="e">
        <f t="shared" si="658"/>
        <v>#REF!</v>
      </c>
    </row>
    <row r="1797" spans="2:19" s="47" customFormat="1" ht="30" customHeight="1">
      <c r="B1797" s="69" t="s">
        <v>125</v>
      </c>
      <c r="C1797" s="70" t="s">
        <v>114</v>
      </c>
      <c r="D1797" s="70" t="s">
        <v>114</v>
      </c>
      <c r="E1797" s="83" t="s">
        <v>184</v>
      </c>
      <c r="F1797" s="51"/>
      <c r="G1797" s="154" t="e">
        <f t="shared" ref="G1797:S1797" si="659">ROUND((G1742*G$13/G$1754/100)*10^6,0)</f>
        <v>#REF!</v>
      </c>
      <c r="H1797" s="154" t="e">
        <f t="shared" si="659"/>
        <v>#REF!</v>
      </c>
      <c r="I1797" s="154" t="e">
        <f t="shared" si="659"/>
        <v>#REF!</v>
      </c>
      <c r="J1797" s="154" t="e">
        <f t="shared" si="659"/>
        <v>#REF!</v>
      </c>
      <c r="K1797" s="154" t="e">
        <f t="shared" si="659"/>
        <v>#REF!</v>
      </c>
      <c r="L1797" s="154" t="e">
        <f t="shared" si="659"/>
        <v>#REF!</v>
      </c>
      <c r="M1797" s="154" t="e">
        <f t="shared" si="659"/>
        <v>#REF!</v>
      </c>
      <c r="N1797" s="154" t="e">
        <f t="shared" si="659"/>
        <v>#REF!</v>
      </c>
      <c r="O1797" s="154" t="e">
        <f t="shared" si="659"/>
        <v>#REF!</v>
      </c>
      <c r="P1797" s="154" t="e">
        <f t="shared" si="659"/>
        <v>#REF!</v>
      </c>
      <c r="Q1797" s="154" t="e">
        <f t="shared" si="659"/>
        <v>#REF!</v>
      </c>
      <c r="R1797" s="154" t="e">
        <f t="shared" si="659"/>
        <v>#REF!</v>
      </c>
      <c r="S1797" s="154" t="e">
        <f t="shared" si="659"/>
        <v>#REF!</v>
      </c>
    </row>
    <row r="1798" spans="2:19" s="47" customFormat="1" ht="30" customHeight="1">
      <c r="B1798" s="69" t="s">
        <v>154</v>
      </c>
      <c r="C1798" s="70" t="s">
        <v>114</v>
      </c>
      <c r="D1798" s="70" t="s">
        <v>114</v>
      </c>
      <c r="E1798" s="83" t="s">
        <v>183</v>
      </c>
      <c r="F1798" s="51"/>
      <c r="G1798" s="154" t="e">
        <f t="shared" ref="G1798:S1798" si="660">ROUND((G1743*G$13/G$1754/100)*10^6,0)</f>
        <v>#REF!</v>
      </c>
      <c r="H1798" s="154" t="e">
        <f t="shared" si="660"/>
        <v>#REF!</v>
      </c>
      <c r="I1798" s="154" t="e">
        <f t="shared" si="660"/>
        <v>#REF!</v>
      </c>
      <c r="J1798" s="154" t="e">
        <f t="shared" si="660"/>
        <v>#REF!</v>
      </c>
      <c r="K1798" s="154" t="e">
        <f t="shared" si="660"/>
        <v>#REF!</v>
      </c>
      <c r="L1798" s="154" t="e">
        <f t="shared" si="660"/>
        <v>#REF!</v>
      </c>
      <c r="M1798" s="154" t="e">
        <f t="shared" si="660"/>
        <v>#REF!</v>
      </c>
      <c r="N1798" s="154" t="e">
        <f t="shared" si="660"/>
        <v>#REF!</v>
      </c>
      <c r="O1798" s="154" t="e">
        <f t="shared" si="660"/>
        <v>#REF!</v>
      </c>
      <c r="P1798" s="154" t="e">
        <f t="shared" si="660"/>
        <v>#REF!</v>
      </c>
      <c r="Q1798" s="154" t="e">
        <f t="shared" si="660"/>
        <v>#REF!</v>
      </c>
      <c r="R1798" s="154" t="e">
        <f t="shared" si="660"/>
        <v>#REF!</v>
      </c>
      <c r="S1798" s="154" t="e">
        <f t="shared" si="660"/>
        <v>#REF!</v>
      </c>
    </row>
    <row r="1799" spans="2:19" s="47" customFormat="1" ht="30" customHeight="1">
      <c r="B1799" s="69" t="s">
        <v>143</v>
      </c>
      <c r="C1799" s="70" t="s">
        <v>114</v>
      </c>
      <c r="D1799" s="70" t="s">
        <v>114</v>
      </c>
      <c r="E1799" s="83" t="s">
        <v>184</v>
      </c>
      <c r="F1799" s="51"/>
      <c r="G1799" s="154" t="e">
        <f t="shared" ref="G1799:S1799" si="661">ROUND((G1744*G$13/G$1754/100)*10^6,0)</f>
        <v>#REF!</v>
      </c>
      <c r="H1799" s="154" t="e">
        <f t="shared" si="661"/>
        <v>#REF!</v>
      </c>
      <c r="I1799" s="154" t="e">
        <f t="shared" si="661"/>
        <v>#REF!</v>
      </c>
      <c r="J1799" s="154" t="e">
        <f t="shared" si="661"/>
        <v>#REF!</v>
      </c>
      <c r="K1799" s="154" t="e">
        <f t="shared" si="661"/>
        <v>#REF!</v>
      </c>
      <c r="L1799" s="154" t="e">
        <f t="shared" si="661"/>
        <v>#REF!</v>
      </c>
      <c r="M1799" s="154" t="e">
        <f t="shared" si="661"/>
        <v>#REF!</v>
      </c>
      <c r="N1799" s="154" t="e">
        <f t="shared" si="661"/>
        <v>#REF!</v>
      </c>
      <c r="O1799" s="154" t="e">
        <f t="shared" si="661"/>
        <v>#REF!</v>
      </c>
      <c r="P1799" s="154" t="e">
        <f t="shared" si="661"/>
        <v>#REF!</v>
      </c>
      <c r="Q1799" s="154" t="e">
        <f t="shared" si="661"/>
        <v>#REF!</v>
      </c>
      <c r="R1799" s="154" t="e">
        <f t="shared" si="661"/>
        <v>#REF!</v>
      </c>
      <c r="S1799" s="154" t="e">
        <f t="shared" si="661"/>
        <v>#REF!</v>
      </c>
    </row>
    <row r="1800" spans="2:19" s="47" customFormat="1" ht="30" customHeight="1">
      <c r="B1800" s="69" t="s">
        <v>155</v>
      </c>
      <c r="C1800" s="70" t="s">
        <v>114</v>
      </c>
      <c r="D1800" s="70" t="s">
        <v>114</v>
      </c>
      <c r="E1800" s="83" t="s">
        <v>184</v>
      </c>
      <c r="F1800" s="51"/>
      <c r="G1800" s="154" t="e">
        <f t="shared" ref="G1800:S1800" si="662">ROUND((G1745*G$13/G$1754/100)*10^6,0)</f>
        <v>#REF!</v>
      </c>
      <c r="H1800" s="154" t="e">
        <f t="shared" si="662"/>
        <v>#REF!</v>
      </c>
      <c r="I1800" s="154" t="e">
        <f t="shared" si="662"/>
        <v>#REF!</v>
      </c>
      <c r="J1800" s="154" t="e">
        <f t="shared" si="662"/>
        <v>#REF!</v>
      </c>
      <c r="K1800" s="154" t="e">
        <f t="shared" si="662"/>
        <v>#REF!</v>
      </c>
      <c r="L1800" s="154" t="e">
        <f t="shared" si="662"/>
        <v>#REF!</v>
      </c>
      <c r="M1800" s="154" t="e">
        <f t="shared" si="662"/>
        <v>#REF!</v>
      </c>
      <c r="N1800" s="154" t="e">
        <f t="shared" si="662"/>
        <v>#REF!</v>
      </c>
      <c r="O1800" s="154" t="e">
        <f t="shared" si="662"/>
        <v>#REF!</v>
      </c>
      <c r="P1800" s="154" t="e">
        <f t="shared" si="662"/>
        <v>#REF!</v>
      </c>
      <c r="Q1800" s="154" t="e">
        <f t="shared" si="662"/>
        <v>#REF!</v>
      </c>
      <c r="R1800" s="154" t="e">
        <f t="shared" si="662"/>
        <v>#REF!</v>
      </c>
      <c r="S1800" s="154" t="e">
        <f t="shared" si="662"/>
        <v>#REF!</v>
      </c>
    </row>
    <row r="1801" spans="2:19" s="47" customFormat="1" ht="30" customHeight="1">
      <c r="B1801" s="69" t="s">
        <v>156</v>
      </c>
      <c r="C1801" s="70" t="s">
        <v>114</v>
      </c>
      <c r="D1801" s="70" t="s">
        <v>114</v>
      </c>
      <c r="E1801" s="83" t="s">
        <v>185</v>
      </c>
      <c r="F1801" s="51"/>
      <c r="G1801" s="154" t="e">
        <f t="shared" ref="G1801:S1801" si="663">ROUND((G1746*G$13/G$1754/100)*10^6,0)</f>
        <v>#REF!</v>
      </c>
      <c r="H1801" s="154" t="e">
        <f t="shared" si="663"/>
        <v>#REF!</v>
      </c>
      <c r="I1801" s="154" t="e">
        <f t="shared" si="663"/>
        <v>#REF!</v>
      </c>
      <c r="J1801" s="154" t="e">
        <f t="shared" si="663"/>
        <v>#REF!</v>
      </c>
      <c r="K1801" s="154" t="e">
        <f t="shared" si="663"/>
        <v>#REF!</v>
      </c>
      <c r="L1801" s="154" t="e">
        <f t="shared" si="663"/>
        <v>#REF!</v>
      </c>
      <c r="M1801" s="154" t="e">
        <f t="shared" si="663"/>
        <v>#REF!</v>
      </c>
      <c r="N1801" s="154" t="e">
        <f t="shared" si="663"/>
        <v>#REF!</v>
      </c>
      <c r="O1801" s="154" t="e">
        <f t="shared" si="663"/>
        <v>#REF!</v>
      </c>
      <c r="P1801" s="154" t="e">
        <f t="shared" si="663"/>
        <v>#REF!</v>
      </c>
      <c r="Q1801" s="154" t="e">
        <f t="shared" si="663"/>
        <v>#REF!</v>
      </c>
      <c r="R1801" s="154" t="e">
        <f t="shared" si="663"/>
        <v>#REF!</v>
      </c>
      <c r="S1801" s="154" t="e">
        <f t="shared" si="663"/>
        <v>#REF!</v>
      </c>
    </row>
    <row r="1802" spans="2:19" s="47" customFormat="1" ht="30" customHeight="1">
      <c r="B1802" s="69" t="s">
        <v>157</v>
      </c>
      <c r="C1802" s="70" t="s">
        <v>114</v>
      </c>
      <c r="D1802" s="70" t="s">
        <v>114</v>
      </c>
      <c r="E1802" s="83" t="s">
        <v>185</v>
      </c>
      <c r="F1802" s="51"/>
      <c r="G1802" s="154" t="e">
        <f t="shared" ref="G1802:S1802" si="664">ROUND((G1747*G$13/G$1754/100)*10^6,0)</f>
        <v>#REF!</v>
      </c>
      <c r="H1802" s="154" t="e">
        <f t="shared" si="664"/>
        <v>#REF!</v>
      </c>
      <c r="I1802" s="154" t="e">
        <f t="shared" si="664"/>
        <v>#REF!</v>
      </c>
      <c r="J1802" s="154" t="e">
        <f t="shared" si="664"/>
        <v>#REF!</v>
      </c>
      <c r="K1802" s="154" t="e">
        <f t="shared" si="664"/>
        <v>#REF!</v>
      </c>
      <c r="L1802" s="154" t="e">
        <f t="shared" si="664"/>
        <v>#REF!</v>
      </c>
      <c r="M1802" s="154" t="e">
        <f t="shared" si="664"/>
        <v>#REF!</v>
      </c>
      <c r="N1802" s="154" t="e">
        <f>ROUND((N1747*N$13/N$1754/100)*10^6,0)</f>
        <v>#REF!</v>
      </c>
      <c r="O1802" s="154" t="e">
        <f t="shared" si="664"/>
        <v>#REF!</v>
      </c>
      <c r="P1802" s="154" t="e">
        <f t="shared" si="664"/>
        <v>#REF!</v>
      </c>
      <c r="Q1802" s="154" t="e">
        <f t="shared" si="664"/>
        <v>#REF!</v>
      </c>
      <c r="R1802" s="154" t="e">
        <f t="shared" si="664"/>
        <v>#REF!</v>
      </c>
      <c r="S1802" s="154" t="e">
        <f t="shared" si="664"/>
        <v>#REF!</v>
      </c>
    </row>
    <row r="1803" spans="2:19" s="47" customFormat="1" ht="30" customHeight="1">
      <c r="B1803" s="69" t="s">
        <v>158</v>
      </c>
      <c r="C1803" s="70" t="s">
        <v>114</v>
      </c>
      <c r="D1803" s="70" t="s">
        <v>114</v>
      </c>
      <c r="E1803" s="83" t="s">
        <v>183</v>
      </c>
      <c r="F1803" s="51"/>
      <c r="G1803" s="154" t="e">
        <f t="shared" ref="G1803:S1803" si="665">ROUND((G1748*G$13/G$1754/100)*10^6,0)</f>
        <v>#REF!</v>
      </c>
      <c r="H1803" s="154" t="e">
        <f t="shared" si="665"/>
        <v>#REF!</v>
      </c>
      <c r="I1803" s="154" t="e">
        <f t="shared" si="665"/>
        <v>#REF!</v>
      </c>
      <c r="J1803" s="154" t="e">
        <f t="shared" si="665"/>
        <v>#REF!</v>
      </c>
      <c r="K1803" s="154" t="e">
        <f t="shared" si="665"/>
        <v>#REF!</v>
      </c>
      <c r="L1803" s="154" t="e">
        <f t="shared" si="665"/>
        <v>#REF!</v>
      </c>
      <c r="M1803" s="154" t="e">
        <f t="shared" si="665"/>
        <v>#REF!</v>
      </c>
      <c r="N1803" s="154" t="e">
        <f t="shared" si="665"/>
        <v>#REF!</v>
      </c>
      <c r="O1803" s="154" t="e">
        <f t="shared" si="665"/>
        <v>#REF!</v>
      </c>
      <c r="P1803" s="154" t="e">
        <f t="shared" si="665"/>
        <v>#REF!</v>
      </c>
      <c r="Q1803" s="154" t="e">
        <f t="shared" si="665"/>
        <v>#REF!</v>
      </c>
      <c r="R1803" s="154" t="e">
        <f t="shared" si="665"/>
        <v>#REF!</v>
      </c>
      <c r="S1803" s="154" t="e">
        <f t="shared" si="665"/>
        <v>#REF!</v>
      </c>
    </row>
    <row r="1804" spans="2:19" s="47" customFormat="1" ht="30" customHeight="1">
      <c r="B1804" s="69" t="s">
        <v>159</v>
      </c>
      <c r="C1804" s="70" t="s">
        <v>114</v>
      </c>
      <c r="D1804" s="70" t="s">
        <v>114</v>
      </c>
      <c r="E1804" s="83" t="s">
        <v>185</v>
      </c>
      <c r="F1804" s="51"/>
      <c r="G1804" s="154" t="e">
        <f t="shared" ref="G1804:S1804" si="666">ROUND((G1749*G$13/G$1754/100)*10^6,0)</f>
        <v>#REF!</v>
      </c>
      <c r="H1804" s="154" t="e">
        <f t="shared" si="666"/>
        <v>#REF!</v>
      </c>
      <c r="I1804" s="154" t="e">
        <f t="shared" si="666"/>
        <v>#REF!</v>
      </c>
      <c r="J1804" s="154" t="e">
        <f t="shared" si="666"/>
        <v>#REF!</v>
      </c>
      <c r="K1804" s="154" t="e">
        <f t="shared" si="666"/>
        <v>#REF!</v>
      </c>
      <c r="L1804" s="154" t="e">
        <f t="shared" si="666"/>
        <v>#REF!</v>
      </c>
      <c r="M1804" s="154" t="e">
        <f t="shared" si="666"/>
        <v>#REF!</v>
      </c>
      <c r="N1804" s="154" t="e">
        <f t="shared" si="666"/>
        <v>#REF!</v>
      </c>
      <c r="O1804" s="154" t="e">
        <f t="shared" si="666"/>
        <v>#REF!</v>
      </c>
      <c r="P1804" s="154" t="e">
        <f t="shared" si="666"/>
        <v>#REF!</v>
      </c>
      <c r="Q1804" s="154" t="e">
        <f t="shared" si="666"/>
        <v>#REF!</v>
      </c>
      <c r="R1804" s="154" t="e">
        <f t="shared" si="666"/>
        <v>#REF!</v>
      </c>
      <c r="S1804" s="154" t="e">
        <f t="shared" si="666"/>
        <v>#REF!</v>
      </c>
    </row>
    <row r="1805" spans="2:19" s="47" customFormat="1" ht="30" customHeight="1">
      <c r="B1805" s="69" t="s">
        <v>160</v>
      </c>
      <c r="C1805" s="70" t="s">
        <v>114</v>
      </c>
      <c r="D1805" s="70" t="s">
        <v>114</v>
      </c>
      <c r="E1805" s="83" t="s">
        <v>185</v>
      </c>
      <c r="F1805" s="51"/>
      <c r="G1805" s="154" t="e">
        <f t="shared" ref="G1805:S1805" si="667">ROUND((G1750*G$13/G$1754/100)*10^6,0)</f>
        <v>#REF!</v>
      </c>
      <c r="H1805" s="154" t="e">
        <f t="shared" si="667"/>
        <v>#REF!</v>
      </c>
      <c r="I1805" s="154" t="e">
        <f t="shared" si="667"/>
        <v>#REF!</v>
      </c>
      <c r="J1805" s="154" t="e">
        <f t="shared" si="667"/>
        <v>#REF!</v>
      </c>
      <c r="K1805" s="154" t="e">
        <f t="shared" si="667"/>
        <v>#REF!</v>
      </c>
      <c r="L1805" s="154" t="e">
        <f t="shared" si="667"/>
        <v>#REF!</v>
      </c>
      <c r="M1805" s="154" t="e">
        <f t="shared" si="667"/>
        <v>#REF!</v>
      </c>
      <c r="N1805" s="154" t="e">
        <f t="shared" si="667"/>
        <v>#REF!</v>
      </c>
      <c r="O1805" s="154" t="e">
        <f t="shared" si="667"/>
        <v>#REF!</v>
      </c>
      <c r="P1805" s="154" t="e">
        <f t="shared" si="667"/>
        <v>#REF!</v>
      </c>
      <c r="Q1805" s="154" t="e">
        <f t="shared" si="667"/>
        <v>#REF!</v>
      </c>
      <c r="R1805" s="154" t="e">
        <f t="shared" si="667"/>
        <v>#REF!</v>
      </c>
      <c r="S1805" s="154" t="e">
        <f t="shared" si="667"/>
        <v>#REF!</v>
      </c>
    </row>
    <row r="1806" spans="2:19" s="47" customFormat="1" ht="30" customHeight="1">
      <c r="B1806" s="69" t="s">
        <v>161</v>
      </c>
      <c r="C1806" s="70" t="s">
        <v>114</v>
      </c>
      <c r="D1806" s="70" t="s">
        <v>114</v>
      </c>
      <c r="E1806" s="83" t="s">
        <v>184</v>
      </c>
      <c r="F1806" s="51"/>
      <c r="G1806" s="154" t="e">
        <f t="shared" ref="G1806:S1806" si="668">ROUND((G1751*G$13/G$1754/100)*10^6,0)</f>
        <v>#REF!</v>
      </c>
      <c r="H1806" s="154" t="e">
        <f t="shared" si="668"/>
        <v>#REF!</v>
      </c>
      <c r="I1806" s="154" t="e">
        <f t="shared" si="668"/>
        <v>#REF!</v>
      </c>
      <c r="J1806" s="154" t="e">
        <f t="shared" si="668"/>
        <v>#REF!</v>
      </c>
      <c r="K1806" s="154" t="e">
        <f t="shared" si="668"/>
        <v>#REF!</v>
      </c>
      <c r="L1806" s="154" t="e">
        <f t="shared" si="668"/>
        <v>#REF!</v>
      </c>
      <c r="M1806" s="154" t="e">
        <f t="shared" si="668"/>
        <v>#REF!</v>
      </c>
      <c r="N1806" s="154" t="e">
        <f t="shared" si="668"/>
        <v>#REF!</v>
      </c>
      <c r="O1806" s="154" t="e">
        <f t="shared" si="668"/>
        <v>#REF!</v>
      </c>
      <c r="P1806" s="154" t="e">
        <f t="shared" si="668"/>
        <v>#REF!</v>
      </c>
      <c r="Q1806" s="154" t="e">
        <f t="shared" si="668"/>
        <v>#REF!</v>
      </c>
      <c r="R1806" s="154" t="e">
        <f t="shared" si="668"/>
        <v>#REF!</v>
      </c>
      <c r="S1806" s="154" t="e">
        <f t="shared" si="668"/>
        <v>#REF!</v>
      </c>
    </row>
    <row r="1807" spans="2:19" s="47" customFormat="1" ht="30" customHeight="1">
      <c r="B1807" s="69" t="s">
        <v>162</v>
      </c>
      <c r="C1807" s="70" t="s">
        <v>114</v>
      </c>
      <c r="D1807" s="70" t="s">
        <v>114</v>
      </c>
      <c r="E1807" s="83" t="s">
        <v>185</v>
      </c>
      <c r="F1807" s="51"/>
      <c r="G1807" s="154" t="e">
        <f t="shared" ref="G1807:S1807" si="669">ROUND((G1752*G$13/G$1754/100)*10^6,0)</f>
        <v>#REF!</v>
      </c>
      <c r="H1807" s="154" t="e">
        <f t="shared" si="669"/>
        <v>#REF!</v>
      </c>
      <c r="I1807" s="154" t="e">
        <f t="shared" si="669"/>
        <v>#REF!</v>
      </c>
      <c r="J1807" s="154" t="e">
        <f t="shared" si="669"/>
        <v>#REF!</v>
      </c>
      <c r="K1807" s="154" t="e">
        <f t="shared" si="669"/>
        <v>#REF!</v>
      </c>
      <c r="L1807" s="154" t="e">
        <f t="shared" si="669"/>
        <v>#REF!</v>
      </c>
      <c r="M1807" s="154" t="e">
        <f t="shared" si="669"/>
        <v>#REF!</v>
      </c>
      <c r="N1807" s="154" t="e">
        <f t="shared" si="669"/>
        <v>#REF!</v>
      </c>
      <c r="O1807" s="154" t="e">
        <f t="shared" si="669"/>
        <v>#REF!</v>
      </c>
      <c r="P1807" s="154" t="e">
        <f t="shared" si="669"/>
        <v>#REF!</v>
      </c>
      <c r="Q1807" s="154" t="e">
        <f t="shared" si="669"/>
        <v>#REF!</v>
      </c>
      <c r="R1807" s="154" t="e">
        <f t="shared" si="669"/>
        <v>#REF!</v>
      </c>
      <c r="S1807" s="154" t="e">
        <f t="shared" si="669"/>
        <v>#REF!</v>
      </c>
    </row>
    <row r="1808" spans="2:19" s="10" customFormat="1" ht="30" customHeight="1">
      <c r="B1808" s="1374" t="s">
        <v>81</v>
      </c>
      <c r="C1808" s="1374"/>
      <c r="D1808" s="1374"/>
      <c r="E1808" s="1374"/>
      <c r="F1808" s="1374"/>
      <c r="G1808" s="155" t="e">
        <f>SUM(G1757:G1807)</f>
        <v>#REF!</v>
      </c>
      <c r="H1808" s="155" t="e">
        <f t="shared" ref="H1808:S1808" si="670">SUM(H1757:H1807)</f>
        <v>#REF!</v>
      </c>
      <c r="I1808" s="155" t="e">
        <f t="shared" si="670"/>
        <v>#REF!</v>
      </c>
      <c r="J1808" s="155" t="e">
        <f t="shared" si="670"/>
        <v>#REF!</v>
      </c>
      <c r="K1808" s="155" t="e">
        <f t="shared" si="670"/>
        <v>#REF!</v>
      </c>
      <c r="L1808" s="155" t="e">
        <f t="shared" si="670"/>
        <v>#REF!</v>
      </c>
      <c r="M1808" s="155" t="e">
        <f t="shared" si="670"/>
        <v>#REF!</v>
      </c>
      <c r="N1808" s="155" t="e">
        <f t="shared" si="670"/>
        <v>#REF!</v>
      </c>
      <c r="O1808" s="155" t="e">
        <f t="shared" si="670"/>
        <v>#REF!</v>
      </c>
      <c r="P1808" s="155" t="e">
        <f t="shared" si="670"/>
        <v>#REF!</v>
      </c>
      <c r="Q1808" s="155" t="e">
        <f t="shared" si="670"/>
        <v>#REF!</v>
      </c>
      <c r="R1808" s="155" t="e">
        <f t="shared" si="670"/>
        <v>#REF!</v>
      </c>
      <c r="S1808" s="155" t="e">
        <f t="shared" si="670"/>
        <v>#REF!</v>
      </c>
    </row>
    <row r="1809" spans="2:19" s="9" customFormat="1" ht="30" customHeight="1">
      <c r="B1809" s="104"/>
      <c r="C1809" s="36"/>
      <c r="D1809" s="36"/>
      <c r="E1809" s="36"/>
      <c r="F1809" s="36"/>
      <c r="G1809" s="93"/>
      <c r="H1809" s="93"/>
      <c r="I1809" s="93"/>
      <c r="J1809" s="93"/>
      <c r="K1809" s="93"/>
      <c r="L1809" s="93"/>
      <c r="M1809" s="93"/>
      <c r="N1809" s="93"/>
      <c r="O1809" s="93"/>
      <c r="P1809" s="93"/>
      <c r="Q1809" s="93"/>
      <c r="R1809" s="93"/>
      <c r="S1809" s="93"/>
    </row>
    <row r="1810" spans="2:19" ht="41.25" customHeight="1">
      <c r="B1810" s="1376" t="s">
        <v>202</v>
      </c>
      <c r="C1810" s="1377"/>
      <c r="D1810" s="1377"/>
      <c r="E1810" s="1377"/>
      <c r="F1810" s="1377"/>
    </row>
    <row r="1811" spans="2:19" ht="9.9499999999999993" customHeight="1">
      <c r="B1811" s="103"/>
    </row>
    <row r="1812" spans="2:19" s="8" customFormat="1" ht="30" customHeight="1">
      <c r="B1812" s="1375" t="s">
        <v>105</v>
      </c>
      <c r="C1812" s="1372"/>
      <c r="D1812" s="7" t="s">
        <v>3</v>
      </c>
      <c r="E1812" s="7" t="s">
        <v>4</v>
      </c>
      <c r="F1812" s="7" t="s">
        <v>5</v>
      </c>
      <c r="G1812" s="7" t="s">
        <v>7</v>
      </c>
      <c r="H1812" s="7" t="s">
        <v>8</v>
      </c>
      <c r="I1812" s="7" t="s">
        <v>9</v>
      </c>
      <c r="J1812" s="7" t="s">
        <v>10</v>
      </c>
      <c r="K1812" s="7" t="s">
        <v>11</v>
      </c>
      <c r="L1812" s="7" t="s">
        <v>12</v>
      </c>
      <c r="M1812" s="7" t="s">
        <v>13</v>
      </c>
      <c r="N1812" s="7" t="s">
        <v>14</v>
      </c>
      <c r="O1812" s="7" t="s">
        <v>15</v>
      </c>
      <c r="P1812" s="7" t="s">
        <v>16</v>
      </c>
      <c r="Q1812" s="7" t="s">
        <v>17</v>
      </c>
      <c r="R1812" s="7" t="s">
        <v>18</v>
      </c>
      <c r="S1812" s="7" t="s">
        <v>19</v>
      </c>
    </row>
    <row r="1813" spans="2:19" s="47" customFormat="1" ht="30" customHeight="1">
      <c r="B1813" s="1371" t="s">
        <v>110</v>
      </c>
      <c r="C1813" s="1372"/>
      <c r="D1813" s="51"/>
      <c r="E1813" s="51"/>
      <c r="F1813" s="51"/>
      <c r="G1813" s="154" t="e">
        <f>SUMIF($C$1756:$C$1807,$B1813,G$1756:G$1807)</f>
        <v>#REF!</v>
      </c>
      <c r="H1813" s="154" t="e">
        <f t="shared" ref="H1813:S1813" si="671">SUMIF($C$1756:$C$1807,$B1813,H$1756:H$1807)</f>
        <v>#REF!</v>
      </c>
      <c r="I1813" s="154" t="e">
        <f t="shared" si="671"/>
        <v>#REF!</v>
      </c>
      <c r="J1813" s="154" t="e">
        <f t="shared" si="671"/>
        <v>#REF!</v>
      </c>
      <c r="K1813" s="154" t="e">
        <f t="shared" si="671"/>
        <v>#REF!</v>
      </c>
      <c r="L1813" s="154" t="e">
        <f t="shared" si="671"/>
        <v>#REF!</v>
      </c>
      <c r="M1813" s="154" t="e">
        <f t="shared" si="671"/>
        <v>#REF!</v>
      </c>
      <c r="N1813" s="154" t="e">
        <f>SUMIF($C$1756:$C$1807,$B1813,N$1756:N$1807)</f>
        <v>#REF!</v>
      </c>
      <c r="O1813" s="154" t="e">
        <f t="shared" si="671"/>
        <v>#REF!</v>
      </c>
      <c r="P1813" s="154" t="e">
        <f t="shared" si="671"/>
        <v>#REF!</v>
      </c>
      <c r="Q1813" s="154" t="e">
        <f t="shared" si="671"/>
        <v>#REF!</v>
      </c>
      <c r="R1813" s="154" t="e">
        <f t="shared" si="671"/>
        <v>#REF!</v>
      </c>
      <c r="S1813" s="154" t="e">
        <f t="shared" si="671"/>
        <v>#REF!</v>
      </c>
    </row>
    <row r="1814" spans="2:19" s="47" customFormat="1" ht="30" customHeight="1">
      <c r="B1814" s="1371" t="s">
        <v>115</v>
      </c>
      <c r="C1814" s="1372"/>
      <c r="D1814" s="51"/>
      <c r="E1814" s="51"/>
      <c r="F1814" s="51"/>
      <c r="G1814" s="154" t="e">
        <f t="shared" ref="G1814:S1816" si="672">SUMIF($C$1756:$C$1807,$B1814,G$1756:G$1807)</f>
        <v>#REF!</v>
      </c>
      <c r="H1814" s="154" t="e">
        <f t="shared" si="672"/>
        <v>#REF!</v>
      </c>
      <c r="I1814" s="154" t="e">
        <f t="shared" si="672"/>
        <v>#REF!</v>
      </c>
      <c r="J1814" s="154" t="e">
        <f t="shared" si="672"/>
        <v>#REF!</v>
      </c>
      <c r="K1814" s="154" t="e">
        <f t="shared" si="672"/>
        <v>#REF!</v>
      </c>
      <c r="L1814" s="154" t="e">
        <f t="shared" si="672"/>
        <v>#REF!</v>
      </c>
      <c r="M1814" s="154" t="e">
        <f t="shared" si="672"/>
        <v>#REF!</v>
      </c>
      <c r="N1814" s="154" t="e">
        <f t="shared" si="672"/>
        <v>#REF!</v>
      </c>
      <c r="O1814" s="154" t="e">
        <f t="shared" si="672"/>
        <v>#REF!</v>
      </c>
      <c r="P1814" s="154" t="e">
        <f t="shared" si="672"/>
        <v>#REF!</v>
      </c>
      <c r="Q1814" s="154" t="e">
        <f t="shared" si="672"/>
        <v>#REF!</v>
      </c>
      <c r="R1814" s="154" t="e">
        <f t="shared" si="672"/>
        <v>#REF!</v>
      </c>
      <c r="S1814" s="154" t="e">
        <f t="shared" si="672"/>
        <v>#REF!</v>
      </c>
    </row>
    <row r="1815" spans="2:19" s="47" customFormat="1" ht="30" customHeight="1">
      <c r="B1815" s="1371" t="s">
        <v>113</v>
      </c>
      <c r="C1815" s="1372"/>
      <c r="D1815" s="51"/>
      <c r="E1815" s="51"/>
      <c r="F1815" s="51"/>
      <c r="G1815" s="154" t="e">
        <f t="shared" si="672"/>
        <v>#REF!</v>
      </c>
      <c r="H1815" s="154" t="e">
        <f t="shared" si="672"/>
        <v>#REF!</v>
      </c>
      <c r="I1815" s="154" t="e">
        <f t="shared" si="672"/>
        <v>#REF!</v>
      </c>
      <c r="J1815" s="154" t="e">
        <f t="shared" si="672"/>
        <v>#REF!</v>
      </c>
      <c r="K1815" s="154" t="e">
        <f t="shared" si="672"/>
        <v>#REF!</v>
      </c>
      <c r="L1815" s="154" t="e">
        <f t="shared" si="672"/>
        <v>#REF!</v>
      </c>
      <c r="M1815" s="154" t="e">
        <f t="shared" si="672"/>
        <v>#REF!</v>
      </c>
      <c r="N1815" s="154" t="e">
        <f t="shared" si="672"/>
        <v>#REF!</v>
      </c>
      <c r="O1815" s="154" t="e">
        <f t="shared" si="672"/>
        <v>#REF!</v>
      </c>
      <c r="P1815" s="154" t="e">
        <f t="shared" si="672"/>
        <v>#REF!</v>
      </c>
      <c r="Q1815" s="154" t="e">
        <f t="shared" si="672"/>
        <v>#REF!</v>
      </c>
      <c r="R1815" s="154" t="e">
        <f t="shared" si="672"/>
        <v>#REF!</v>
      </c>
      <c r="S1815" s="154" t="e">
        <f t="shared" si="672"/>
        <v>#REF!</v>
      </c>
    </row>
    <row r="1816" spans="2:19" s="47" customFormat="1" ht="30" customHeight="1">
      <c r="B1816" s="1371" t="s">
        <v>114</v>
      </c>
      <c r="C1816" s="1372"/>
      <c r="D1816" s="51"/>
      <c r="E1816" s="51"/>
      <c r="F1816" s="51"/>
      <c r="G1816" s="154" t="e">
        <f t="shared" si="672"/>
        <v>#REF!</v>
      </c>
      <c r="H1816" s="154" t="e">
        <f t="shared" si="672"/>
        <v>#REF!</v>
      </c>
      <c r="I1816" s="154" t="e">
        <f t="shared" si="672"/>
        <v>#REF!</v>
      </c>
      <c r="J1816" s="154" t="e">
        <f t="shared" si="672"/>
        <v>#REF!</v>
      </c>
      <c r="K1816" s="154" t="e">
        <f t="shared" si="672"/>
        <v>#REF!</v>
      </c>
      <c r="L1816" s="154" t="e">
        <f t="shared" si="672"/>
        <v>#REF!</v>
      </c>
      <c r="M1816" s="154" t="e">
        <f t="shared" si="672"/>
        <v>#REF!</v>
      </c>
      <c r="N1816" s="154" t="e">
        <f t="shared" si="672"/>
        <v>#REF!</v>
      </c>
      <c r="O1816" s="154" t="e">
        <f t="shared" si="672"/>
        <v>#REF!</v>
      </c>
      <c r="P1816" s="154" t="e">
        <f t="shared" si="672"/>
        <v>#REF!</v>
      </c>
      <c r="Q1816" s="154" t="e">
        <f t="shared" si="672"/>
        <v>#REF!</v>
      </c>
      <c r="R1816" s="154" t="e">
        <f t="shared" si="672"/>
        <v>#REF!</v>
      </c>
      <c r="S1816" s="154" t="e">
        <f t="shared" si="672"/>
        <v>#REF!</v>
      </c>
    </row>
    <row r="1817" spans="2:19" s="47" customFormat="1" ht="30" customHeight="1">
      <c r="B1817" s="1373" t="s">
        <v>81</v>
      </c>
      <c r="C1817" s="1374"/>
      <c r="D1817" s="51"/>
      <c r="E1817" s="51"/>
      <c r="F1817" s="51"/>
      <c r="G1817" s="155" t="e">
        <f>SUM(G1813:G1816)</f>
        <v>#REF!</v>
      </c>
      <c r="H1817" s="155" t="e">
        <f t="shared" ref="H1817:S1817" si="673">SUM(H1813:H1816)</f>
        <v>#REF!</v>
      </c>
      <c r="I1817" s="155" t="e">
        <f t="shared" si="673"/>
        <v>#REF!</v>
      </c>
      <c r="J1817" s="155" t="e">
        <f t="shared" si="673"/>
        <v>#REF!</v>
      </c>
      <c r="K1817" s="155" t="e">
        <f t="shared" si="673"/>
        <v>#REF!</v>
      </c>
      <c r="L1817" s="155" t="e">
        <f t="shared" si="673"/>
        <v>#REF!</v>
      </c>
      <c r="M1817" s="155" t="e">
        <f t="shared" si="673"/>
        <v>#REF!</v>
      </c>
      <c r="N1817" s="155" t="e">
        <f t="shared" si="673"/>
        <v>#REF!</v>
      </c>
      <c r="O1817" s="155" t="e">
        <f t="shared" si="673"/>
        <v>#REF!</v>
      </c>
      <c r="P1817" s="155" t="e">
        <f t="shared" si="673"/>
        <v>#REF!</v>
      </c>
      <c r="Q1817" s="155" t="e">
        <f t="shared" si="673"/>
        <v>#REF!</v>
      </c>
      <c r="R1817" s="155" t="e">
        <f t="shared" si="673"/>
        <v>#REF!</v>
      </c>
      <c r="S1817" s="155" t="e">
        <f t="shared" si="673"/>
        <v>#REF!</v>
      </c>
    </row>
    <row r="1818" spans="2:19" s="47" customFormat="1" ht="30" customHeight="1">
      <c r="B1818" s="1373" t="s">
        <v>66</v>
      </c>
      <c r="C1818" s="1374"/>
      <c r="D1818" s="51"/>
      <c r="E1818" s="51"/>
      <c r="F1818" s="51"/>
      <c r="G1818" s="40" t="e">
        <f>G1817-G1808</f>
        <v>#REF!</v>
      </c>
      <c r="H1818" s="40" t="e">
        <f t="shared" ref="H1818:S1818" si="674">H1817-H1808</f>
        <v>#REF!</v>
      </c>
      <c r="I1818" s="40" t="e">
        <f t="shared" si="674"/>
        <v>#REF!</v>
      </c>
      <c r="J1818" s="40" t="e">
        <f t="shared" si="674"/>
        <v>#REF!</v>
      </c>
      <c r="K1818" s="40" t="e">
        <f t="shared" si="674"/>
        <v>#REF!</v>
      </c>
      <c r="L1818" s="40" t="e">
        <f t="shared" si="674"/>
        <v>#REF!</v>
      </c>
      <c r="M1818" s="40" t="e">
        <f t="shared" si="674"/>
        <v>#REF!</v>
      </c>
      <c r="N1818" s="40" t="e">
        <f t="shared" si="674"/>
        <v>#REF!</v>
      </c>
      <c r="O1818" s="40" t="e">
        <f t="shared" si="674"/>
        <v>#REF!</v>
      </c>
      <c r="P1818" s="40" t="e">
        <f t="shared" si="674"/>
        <v>#REF!</v>
      </c>
      <c r="Q1818" s="40" t="e">
        <f t="shared" si="674"/>
        <v>#REF!</v>
      </c>
      <c r="R1818" s="40" t="e">
        <f t="shared" si="674"/>
        <v>#REF!</v>
      </c>
      <c r="S1818" s="40" t="e">
        <f t="shared" si="674"/>
        <v>#REF!</v>
      </c>
    </row>
    <row r="1819" spans="2:19" ht="30" customHeight="1">
      <c r="B1819" s="97"/>
    </row>
    <row r="1820" spans="2:19" ht="30" customHeight="1">
      <c r="B1820" s="5" t="s">
        <v>61</v>
      </c>
    </row>
    <row r="1821" spans="2:19" ht="9.9499999999999993" customHeight="1"/>
    <row r="1822" spans="2:19" s="8" customFormat="1" ht="30" customHeight="1">
      <c r="B1822" s="6" t="s">
        <v>2</v>
      </c>
      <c r="C1822" s="7" t="s">
        <v>3</v>
      </c>
      <c r="D1822" s="7" t="s">
        <v>4</v>
      </c>
      <c r="E1822" s="7" t="s">
        <v>5</v>
      </c>
      <c r="F1822" s="7" t="s">
        <v>6</v>
      </c>
      <c r="G1822" s="7" t="s">
        <v>7</v>
      </c>
      <c r="H1822" s="7" t="s">
        <v>8</v>
      </c>
      <c r="I1822" s="7" t="s">
        <v>9</v>
      </c>
      <c r="J1822" s="7" t="s">
        <v>10</v>
      </c>
      <c r="K1822" s="7" t="s">
        <v>11</v>
      </c>
      <c r="L1822" s="7" t="s">
        <v>12</v>
      </c>
      <c r="M1822" s="7" t="s">
        <v>13</v>
      </c>
      <c r="N1822" s="7" t="s">
        <v>14</v>
      </c>
      <c r="O1822" s="7" t="s">
        <v>15</v>
      </c>
      <c r="P1822" s="7" t="s">
        <v>16</v>
      </c>
      <c r="Q1822" s="7" t="s">
        <v>17</v>
      </c>
      <c r="R1822" s="7" t="s">
        <v>18</v>
      </c>
      <c r="S1822" s="7" t="s">
        <v>19</v>
      </c>
    </row>
    <row r="1823" spans="2:19" s="10" customFormat="1" ht="30" customHeight="1">
      <c r="B1823" s="43" t="s">
        <v>73</v>
      </c>
      <c r="C1823" s="35"/>
      <c r="D1823" s="35"/>
      <c r="E1823" s="35"/>
      <c r="F1823" s="35"/>
      <c r="G1823" s="149" t="e">
        <f t="shared" ref="G1823:S1823" si="675">G49</f>
        <v>#REF!</v>
      </c>
      <c r="H1823" s="149" t="e">
        <f t="shared" si="675"/>
        <v>#REF!</v>
      </c>
      <c r="I1823" s="149" t="e">
        <f t="shared" si="675"/>
        <v>#REF!</v>
      </c>
      <c r="J1823" s="149" t="e">
        <f t="shared" si="675"/>
        <v>#REF!</v>
      </c>
      <c r="K1823" s="149" t="e">
        <f t="shared" si="675"/>
        <v>#REF!</v>
      </c>
      <c r="L1823" s="149" t="e">
        <f t="shared" si="675"/>
        <v>#REF!</v>
      </c>
      <c r="M1823" s="149" t="e">
        <f t="shared" si="675"/>
        <v>#REF!</v>
      </c>
      <c r="N1823" s="149" t="e">
        <f t="shared" si="675"/>
        <v>#REF!</v>
      </c>
      <c r="O1823" s="149" t="e">
        <f t="shared" si="675"/>
        <v>#REF!</v>
      </c>
      <c r="P1823" s="149" t="e">
        <f t="shared" si="675"/>
        <v>#REF!</v>
      </c>
      <c r="Q1823" s="149" t="e">
        <f t="shared" si="675"/>
        <v>#REF!</v>
      </c>
      <c r="R1823" s="149" t="e">
        <f t="shared" si="675"/>
        <v>#REF!</v>
      </c>
      <c r="S1823" s="149" t="e">
        <f t="shared" si="675"/>
        <v>#REF!</v>
      </c>
    </row>
    <row r="1824" spans="2:19" s="10" customFormat="1" ht="30" customHeight="1">
      <c r="B1824" s="22" t="s">
        <v>62</v>
      </c>
      <c r="C1824" s="35"/>
      <c r="D1824" s="35"/>
      <c r="E1824" s="35"/>
      <c r="F1824" s="35"/>
      <c r="G1824" s="158" t="e">
        <f>IF(#REF!&gt;0,#REF!,F1824*(1+G$1823))</f>
        <v>#REF!</v>
      </c>
      <c r="H1824" s="158" t="e">
        <f>IF(#REF!&gt;0,#REF!,G1824*(1+H$1823))</f>
        <v>#REF!</v>
      </c>
      <c r="I1824" s="158" t="e">
        <f>IF(#REF!&gt;0,#REF!,H1824*(1+I$1823))</f>
        <v>#REF!</v>
      </c>
      <c r="J1824" s="158" t="e">
        <f>IF(#REF!&gt;0,#REF!,I1824*(1+J$1823))</f>
        <v>#REF!</v>
      </c>
      <c r="K1824" s="158" t="e">
        <f>IF(#REF!&gt;0,#REF!,J1824*(1+K$1823))</f>
        <v>#REF!</v>
      </c>
      <c r="L1824" s="158" t="e">
        <f>IF(#REF!&gt;0,#REF!,K1824*(1+L$1823))</f>
        <v>#REF!</v>
      </c>
      <c r="M1824" s="933" t="e">
        <f>IF(#REF!&gt;0,#REF!,L1824*(1+M$1823))</f>
        <v>#REF!</v>
      </c>
      <c r="N1824" s="158" t="e">
        <f>IF(#REF!&gt;0,#REF!,M1824*(1+N$1823))</f>
        <v>#REF!</v>
      </c>
      <c r="O1824" s="933" t="e">
        <f>IF(#REF!&gt;0,#REF!,N1824*(1+O$1823))</f>
        <v>#REF!</v>
      </c>
      <c r="P1824" s="158" t="e">
        <f>IF(#REF!&gt;0,#REF!,O1824*(1+P$1823))</f>
        <v>#REF!</v>
      </c>
      <c r="Q1824" s="158" t="e">
        <f>IF(#REF!&gt;0,#REF!,P1824*(1+Q$1823))</f>
        <v>#REF!</v>
      </c>
      <c r="R1824" s="158" t="e">
        <f>IF(#REF!&gt;0,#REF!,Q1824*(1+R$1823))</f>
        <v>#REF!</v>
      </c>
      <c r="S1824" s="158" t="e">
        <f>IF(#REF!&gt;0,#REF!,R1824*(1+S$1823))</f>
        <v>#REF!</v>
      </c>
    </row>
    <row r="1825" spans="2:19" s="131" customFormat="1" ht="30" customHeight="1">
      <c r="B1825" s="128"/>
      <c r="C1825" s="2"/>
      <c r="D1825" s="2"/>
      <c r="E1825" s="2"/>
      <c r="F1825" s="2"/>
      <c r="G1825" s="2"/>
      <c r="H1825" s="2"/>
      <c r="I1825" s="2"/>
      <c r="J1825" s="2"/>
      <c r="K1825" s="2"/>
      <c r="L1825" s="2"/>
      <c r="M1825" s="2"/>
      <c r="N1825" s="2"/>
      <c r="O1825" s="2"/>
      <c r="P1825" s="2"/>
      <c r="Q1825" s="2"/>
      <c r="R1825" s="2"/>
      <c r="S1825" s="2"/>
    </row>
    <row r="1826" spans="2:19" s="131" customFormat="1" ht="30" customHeight="1">
      <c r="B1826" s="132" t="s">
        <v>278</v>
      </c>
      <c r="C1826" s="2"/>
      <c r="D1826" s="2"/>
      <c r="E1826" s="2"/>
      <c r="F1826" s="2"/>
      <c r="G1826" s="2"/>
      <c r="H1826" s="2"/>
      <c r="I1826" s="2"/>
      <c r="J1826" s="2"/>
      <c r="K1826" s="2"/>
      <c r="L1826" s="2"/>
      <c r="M1826" s="2"/>
      <c r="N1826" s="2"/>
      <c r="O1826" s="2"/>
      <c r="P1826" s="2"/>
      <c r="Q1826" s="2"/>
      <c r="R1826" s="2"/>
      <c r="S1826" s="2"/>
    </row>
    <row r="1827" spans="2:19" s="131" customFormat="1" ht="9.9499999999999993" customHeight="1">
      <c r="B1827" s="128"/>
      <c r="C1827" s="2"/>
      <c r="D1827" s="2"/>
      <c r="E1827" s="2"/>
      <c r="F1827" s="2"/>
      <c r="G1827" s="2"/>
      <c r="H1827" s="2"/>
      <c r="I1827" s="2"/>
      <c r="J1827" s="2"/>
      <c r="K1827" s="2"/>
      <c r="L1827" s="2"/>
      <c r="M1827" s="2"/>
      <c r="N1827" s="2"/>
      <c r="O1827" s="2"/>
      <c r="P1827" s="2"/>
      <c r="Q1827" s="2"/>
      <c r="R1827" s="2"/>
      <c r="S1827" s="2"/>
    </row>
    <row r="1828" spans="2:19" s="8" customFormat="1" ht="30" customHeight="1">
      <c r="B1828" s="130" t="s">
        <v>2</v>
      </c>
      <c r="C1828" s="7" t="s">
        <v>3</v>
      </c>
      <c r="D1828" s="7" t="s">
        <v>4</v>
      </c>
      <c r="E1828" s="7" t="s">
        <v>5</v>
      </c>
      <c r="F1828" s="7" t="s">
        <v>6</v>
      </c>
      <c r="G1828" s="7" t="s">
        <v>7</v>
      </c>
      <c r="H1828" s="7" t="s">
        <v>8</v>
      </c>
      <c r="I1828" s="7" t="s">
        <v>9</v>
      </c>
      <c r="J1828" s="7" t="s">
        <v>10</v>
      </c>
      <c r="K1828" s="7" t="s">
        <v>11</v>
      </c>
      <c r="L1828" s="7" t="s">
        <v>12</v>
      </c>
      <c r="M1828" s="7" t="s">
        <v>13</v>
      </c>
      <c r="N1828" s="7" t="s">
        <v>14</v>
      </c>
      <c r="O1828" s="7" t="s">
        <v>15</v>
      </c>
      <c r="P1828" s="7" t="s">
        <v>16</v>
      </c>
      <c r="Q1828" s="7" t="s">
        <v>17</v>
      </c>
      <c r="R1828" s="7" t="s">
        <v>18</v>
      </c>
      <c r="S1828" s="7" t="s">
        <v>19</v>
      </c>
    </row>
    <row r="1829" spans="2:19" s="50" customFormat="1" ht="30" customHeight="1">
      <c r="B1829" s="37" t="s">
        <v>75</v>
      </c>
      <c r="C1829" s="49"/>
      <c r="D1829" s="49"/>
      <c r="E1829" s="49"/>
      <c r="F1829" s="49"/>
      <c r="G1829" s="152" t="e">
        <f>IF(#REF!="ACTUAL","N/A",#REF!)</f>
        <v>#REF!</v>
      </c>
      <c r="H1829" s="152" t="e">
        <f>IF(#REF!="ACTUAL","N/A",#REF!)</f>
        <v>#REF!</v>
      </c>
      <c r="I1829" s="152" t="e">
        <f>IF(#REF!="ACTUAL","N/A",#REF!)</f>
        <v>#REF!</v>
      </c>
      <c r="J1829" s="152" t="e">
        <f>IF(#REF!="ACTUAL","N/A",#REF!)</f>
        <v>#REF!</v>
      </c>
      <c r="K1829" s="152" t="e">
        <f>IF(#REF!="ACTUAL","N/A",#REF!)</f>
        <v>#REF!</v>
      </c>
      <c r="L1829" s="152" t="e">
        <f>IF(#REF!="ACTUAL","N/A",#REF!)</f>
        <v>#REF!</v>
      </c>
      <c r="M1829" s="152" t="e">
        <f>IF(#REF!="ACTUAL","N/A",#REF!)</f>
        <v>#REF!</v>
      </c>
      <c r="N1829" s="152" t="e">
        <f>IF(#REF!="ACTUAL","N/A",#REF!)</f>
        <v>#REF!</v>
      </c>
      <c r="O1829" s="152" t="e">
        <f>IF(#REF!="ACTUAL","N/A",#REF!)</f>
        <v>#REF!</v>
      </c>
      <c r="P1829" s="152" t="e">
        <f>IF(#REF!="ACTUAL","N/A",#REF!)</f>
        <v>#REF!</v>
      </c>
      <c r="Q1829" s="152" t="e">
        <f>IF(#REF!="ACTUAL","N/A",#REF!)</f>
        <v>#REF!</v>
      </c>
      <c r="R1829" s="152" t="e">
        <f>IF(#REF!="ACTUAL","N/A",#REF!)</f>
        <v>#REF!</v>
      </c>
      <c r="S1829" s="152" t="e">
        <f>IF(#REF!="ACTUAL","N/A",#REF!)</f>
        <v>#REF!</v>
      </c>
    </row>
    <row r="1830" spans="2:19" s="50" customFormat="1" ht="30" customHeight="1">
      <c r="B1830" s="37" t="s">
        <v>76</v>
      </c>
      <c r="C1830" s="49"/>
      <c r="D1830" s="49"/>
      <c r="E1830" s="49"/>
      <c r="F1830" s="49"/>
      <c r="G1830" s="153" t="e">
        <f t="shared" ref="G1830:S1830" si="676">IF(G1829="N/A","N/A",HLOOKUP(G1829,$G$31:$S$47,17,FALSE))</f>
        <v>#REF!</v>
      </c>
      <c r="H1830" s="153" t="e">
        <f t="shared" si="676"/>
        <v>#REF!</v>
      </c>
      <c r="I1830" s="153" t="e">
        <f t="shared" si="676"/>
        <v>#REF!</v>
      </c>
      <c r="J1830" s="153" t="e">
        <f t="shared" si="676"/>
        <v>#REF!</v>
      </c>
      <c r="K1830" s="153" t="e">
        <f t="shared" si="676"/>
        <v>#REF!</v>
      </c>
      <c r="L1830" s="153" t="e">
        <f t="shared" si="676"/>
        <v>#REF!</v>
      </c>
      <c r="M1830" s="153" t="e">
        <f t="shared" si="676"/>
        <v>#REF!</v>
      </c>
      <c r="N1830" s="153" t="e">
        <f t="shared" si="676"/>
        <v>#REF!</v>
      </c>
      <c r="O1830" s="153" t="e">
        <f t="shared" si="676"/>
        <v>#REF!</v>
      </c>
      <c r="P1830" s="153" t="e">
        <f t="shared" si="676"/>
        <v>#REF!</v>
      </c>
      <c r="Q1830" s="153" t="e">
        <f t="shared" si="676"/>
        <v>#REF!</v>
      </c>
      <c r="R1830" s="153" t="e">
        <f t="shared" si="676"/>
        <v>#REF!</v>
      </c>
      <c r="S1830" s="153" t="e">
        <f t="shared" si="676"/>
        <v>#REF!</v>
      </c>
    </row>
    <row r="1831" spans="2:19" s="50" customFormat="1" ht="30" customHeight="1">
      <c r="B1831" s="37" t="s">
        <v>35</v>
      </c>
      <c r="C1831" s="49"/>
      <c r="D1831" s="49"/>
      <c r="E1831" s="49"/>
      <c r="F1831" s="49"/>
      <c r="G1831" s="153" t="e">
        <f>G$47</f>
        <v>#REF!</v>
      </c>
      <c r="H1831" s="153" t="e">
        <f t="shared" ref="H1831:S1831" si="677">H$47</f>
        <v>#REF!</v>
      </c>
      <c r="I1831" s="153" t="e">
        <f t="shared" si="677"/>
        <v>#REF!</v>
      </c>
      <c r="J1831" s="153" t="e">
        <f t="shared" si="677"/>
        <v>#REF!</v>
      </c>
      <c r="K1831" s="153" t="e">
        <f t="shared" si="677"/>
        <v>#REF!</v>
      </c>
      <c r="L1831" s="153" t="e">
        <f t="shared" si="677"/>
        <v>#REF!</v>
      </c>
      <c r="M1831" s="153" t="e">
        <f t="shared" si="677"/>
        <v>#REF!</v>
      </c>
      <c r="N1831" s="153" t="e">
        <f t="shared" si="677"/>
        <v>#REF!</v>
      </c>
      <c r="O1831" s="153" t="e">
        <f t="shared" si="677"/>
        <v>#REF!</v>
      </c>
      <c r="P1831" s="153" t="e">
        <f t="shared" si="677"/>
        <v>#REF!</v>
      </c>
      <c r="Q1831" s="153" t="e">
        <f t="shared" si="677"/>
        <v>#REF!</v>
      </c>
      <c r="R1831" s="153" t="e">
        <f t="shared" si="677"/>
        <v>#REF!</v>
      </c>
      <c r="S1831" s="153" t="e">
        <f t="shared" si="677"/>
        <v>#REF!</v>
      </c>
    </row>
    <row r="1832" spans="2:19" s="131" customFormat="1" ht="30" customHeight="1">
      <c r="B1832" s="127" t="s">
        <v>77</v>
      </c>
      <c r="C1832" s="24"/>
      <c r="D1832" s="24"/>
      <c r="E1832" s="24"/>
      <c r="F1832" s="24"/>
      <c r="G1832" s="154">
        <f>IFERROR(IF(#REF!="ACTUAL",#REF!,(#REF!/G$1830*G$1831)),0)</f>
        <v>0</v>
      </c>
      <c r="H1832" s="154">
        <f>IFERROR(IF(#REF!="ACTUAL",#REF!,(#REF!/H$1830*H$1831)),0)</f>
        <v>0</v>
      </c>
      <c r="I1832" s="154">
        <f>IFERROR(IF(#REF!="ACTUAL",#REF!,(#REF!/I$1830*I$1831)),0)</f>
        <v>0</v>
      </c>
      <c r="J1832" s="154">
        <f>IFERROR(IF(#REF!="ACTUAL",#REF!,(#REF!/J$1830*J$1831)),0)</f>
        <v>0</v>
      </c>
      <c r="K1832" s="154">
        <f>IFERROR(IF(#REF!="ACTUAL",#REF!,(#REF!/K$1830*K$1831)),0)</f>
        <v>0</v>
      </c>
      <c r="L1832" s="154">
        <f>IFERROR(IF(#REF!="ACTUAL",#REF!,(#REF!/L$1830*L$1831)),0)</f>
        <v>0</v>
      </c>
      <c r="M1832" s="154">
        <f>IFERROR(IF(#REF!="ACTUAL",#REF!,(#REF!/M$1830*M$1831)),0)</f>
        <v>0</v>
      </c>
      <c r="N1832" s="154">
        <f>IFERROR(IF(#REF!="ACTUAL",#REF!,(#REF!/N$1830*N$1831)),0)</f>
        <v>0</v>
      </c>
      <c r="O1832" s="154">
        <f>IFERROR(IF(#REF!="ACTUAL",#REF!,(#REF!/O$1830*O$1831)),0)</f>
        <v>0</v>
      </c>
      <c r="P1832" s="154">
        <f>IFERROR(IF(#REF!="ACTUAL",#REF!,(#REF!/P$1830*P$1831)),0)</f>
        <v>0</v>
      </c>
      <c r="Q1832" s="154">
        <f>IFERROR(IF(#REF!="ACTUAL",#REF!,(#REF!/Q$1830*Q$1831)),0)</f>
        <v>0</v>
      </c>
      <c r="R1832" s="154">
        <f>IFERROR(IF(#REF!="ACTUAL",#REF!,(#REF!/R$1830*R$1831)),0)</f>
        <v>0</v>
      </c>
      <c r="S1832" s="154">
        <f>IFERROR(IF(#REF!="ACTUAL",#REF!,(#REF!/S$1830*S$1831)),0)</f>
        <v>0</v>
      </c>
    </row>
    <row r="1833" spans="2:19" s="131" customFormat="1" ht="30" customHeight="1">
      <c r="B1833" s="127" t="s">
        <v>78</v>
      </c>
      <c r="C1833" s="24"/>
      <c r="D1833" s="24"/>
      <c r="E1833" s="24"/>
      <c r="F1833" s="24"/>
      <c r="G1833" s="154">
        <f>IFERROR(IF(#REF!="ACTUAL",#REF!,(#REF!/G$1830*G$1831)),0)</f>
        <v>0</v>
      </c>
      <c r="H1833" s="154">
        <f>IFERROR(IF(#REF!="ACTUAL",#REF!,(#REF!/H$1830*H$1831)),0)</f>
        <v>0</v>
      </c>
      <c r="I1833" s="154">
        <f>IFERROR(IF(#REF!="ACTUAL",#REF!,(#REF!/I$1830*I$1831)),0)</f>
        <v>0</v>
      </c>
      <c r="J1833" s="154">
        <f>IFERROR(IF(#REF!="ACTUAL",#REF!,(#REF!/J$1830*J$1831)),0)</f>
        <v>0</v>
      </c>
      <c r="K1833" s="154">
        <f>IFERROR(IF(#REF!="ACTUAL",#REF!,(#REF!/K$1830*K$1831)),0)</f>
        <v>0</v>
      </c>
      <c r="L1833" s="154">
        <f>IFERROR(IF(#REF!="ACTUAL",#REF!,(#REF!/L$1830*L$1831)),0)</f>
        <v>0</v>
      </c>
      <c r="M1833" s="154">
        <f>IFERROR(IF(#REF!="ACTUAL",#REF!,(#REF!/M$1830*M$1831)),0)</f>
        <v>0</v>
      </c>
      <c r="N1833" s="154">
        <f>IFERROR(IF(#REF!="ACTUAL",#REF!,(#REF!/N$1830*N$1831)),0)</f>
        <v>0</v>
      </c>
      <c r="O1833" s="154">
        <f>IFERROR(IF(#REF!="ACTUAL",#REF!,(#REF!/O$1830*O$1831)),0)</f>
        <v>0</v>
      </c>
      <c r="P1833" s="154">
        <f>IFERROR(IF(#REF!="ACTUAL",#REF!,(#REF!/P$1830*P$1831)),0)</f>
        <v>0</v>
      </c>
      <c r="Q1833" s="154">
        <f>IFERROR(IF(#REF!="ACTUAL",#REF!,(#REF!/Q$1830*Q$1831)),0)</f>
        <v>0</v>
      </c>
      <c r="R1833" s="154">
        <f>IFERROR(IF(#REF!="ACTUAL",#REF!,(#REF!/R$1830*R$1831)),0)</f>
        <v>0</v>
      </c>
      <c r="S1833" s="154">
        <f>IFERROR(IF(#REF!="ACTUAL",#REF!,(#REF!/S$1830*S$1831)),0)</f>
        <v>0</v>
      </c>
    </row>
    <row r="1834" spans="2:19" s="131" customFormat="1" ht="30" customHeight="1">
      <c r="B1834" s="127" t="s">
        <v>79</v>
      </c>
      <c r="C1834" s="24"/>
      <c r="D1834" s="24"/>
      <c r="E1834" s="24"/>
      <c r="F1834" s="24"/>
      <c r="G1834" s="154">
        <f>IFERROR(IF(#REF!="ACTUAL",#REF!,(#REF!/G$1830*G$1831)),0)</f>
        <v>0</v>
      </c>
      <c r="H1834" s="154">
        <f>IFERROR(IF(#REF!="ACTUAL",#REF!,(#REF!/H$1830*H$1831)),0)</f>
        <v>0</v>
      </c>
      <c r="I1834" s="154">
        <f>IFERROR(IF(#REF!="ACTUAL",#REF!,(#REF!/I$1830*I$1831)),0)</f>
        <v>0</v>
      </c>
      <c r="J1834" s="154">
        <f>IFERROR(IF(#REF!="ACTUAL",#REF!,(#REF!/J$1830*J$1831)),0)</f>
        <v>0</v>
      </c>
      <c r="K1834" s="154">
        <f>IFERROR(IF(#REF!="ACTUAL",#REF!,(#REF!/K$1830*K$1831)),0)</f>
        <v>0</v>
      </c>
      <c r="L1834" s="154">
        <f>IFERROR(IF(#REF!="ACTUAL",#REF!,(#REF!/L$1830*L$1831)),0)</f>
        <v>0</v>
      </c>
      <c r="M1834" s="154">
        <f>IFERROR(IF(#REF!="ACTUAL",#REF!,(#REF!/M$1830*M$1831)),0)</f>
        <v>0</v>
      </c>
      <c r="N1834" s="154">
        <f>IFERROR(IF(#REF!="ACTUAL",#REF!,(#REF!/N$1830*N$1831)),0)</f>
        <v>0</v>
      </c>
      <c r="O1834" s="154">
        <f>IFERROR(IF(#REF!="ACTUAL",#REF!,(#REF!/O$1830*O$1831)),0)</f>
        <v>0</v>
      </c>
      <c r="P1834" s="154">
        <f>IFERROR(IF(#REF!="ACTUAL",#REF!,(#REF!/P$1830*P$1831)),0)</f>
        <v>0</v>
      </c>
      <c r="Q1834" s="154">
        <f>IFERROR(IF(#REF!="ACTUAL",#REF!,(#REF!/Q$1830*Q$1831)),0)</f>
        <v>0</v>
      </c>
      <c r="R1834" s="154">
        <f>IFERROR(IF(#REF!="ACTUAL",#REF!,(#REF!/R$1830*R$1831)),0)</f>
        <v>0</v>
      </c>
      <c r="S1834" s="154">
        <f>IFERROR(IF(#REF!="ACTUAL",#REF!,(#REF!/S$1830*S$1831)),0)</f>
        <v>0</v>
      </c>
    </row>
    <row r="1835" spans="2:19" s="131" customFormat="1" ht="30" customHeight="1">
      <c r="B1835" s="127" t="s">
        <v>80</v>
      </c>
      <c r="C1835" s="24"/>
      <c r="D1835" s="24"/>
      <c r="E1835" s="24"/>
      <c r="F1835" s="24"/>
      <c r="G1835" s="154">
        <f>IFERROR(IF(#REF!="ACTUAL",#REF!,(#REF!/G$1830*G$1831)),0)</f>
        <v>0</v>
      </c>
      <c r="H1835" s="154">
        <f>IFERROR(IF(#REF!="ACTUAL",#REF!,(#REF!/H$1830*H$1831)),0)</f>
        <v>0</v>
      </c>
      <c r="I1835" s="154">
        <f>IFERROR(IF(#REF!="ACTUAL",#REF!,(#REF!/I$1830*I$1831)),0)</f>
        <v>0</v>
      </c>
      <c r="J1835" s="154">
        <f>IFERROR(IF(#REF!="ACTUAL",#REF!,(#REF!/J$1830*J$1831)),0)</f>
        <v>0</v>
      </c>
      <c r="K1835" s="154">
        <f>IFERROR(IF(#REF!="ACTUAL",#REF!,(#REF!/K$1830*K$1831)),0)</f>
        <v>0</v>
      </c>
      <c r="L1835" s="154">
        <f>IFERROR(IF(#REF!="ACTUAL",#REF!,(#REF!/L$1830*L$1831)),0)</f>
        <v>0</v>
      </c>
      <c r="M1835" s="154">
        <f>IFERROR(IF(#REF!="ACTUAL",#REF!,(#REF!/M$1830*M$1831)),0)</f>
        <v>0</v>
      </c>
      <c r="N1835" s="154">
        <f>IFERROR(IF(#REF!="ACTUAL",#REF!,(#REF!/N$1830*N$1831)),0)</f>
        <v>0</v>
      </c>
      <c r="O1835" s="154">
        <f>IFERROR(IF(#REF!="ACTUAL",#REF!,(#REF!/O$1830*O$1831)),0)</f>
        <v>0</v>
      </c>
      <c r="P1835" s="154">
        <f>IFERROR(IF(#REF!="ACTUAL",#REF!,(#REF!/P$1830*P$1831)),0)</f>
        <v>0</v>
      </c>
      <c r="Q1835" s="154">
        <f>IFERROR(IF(#REF!="ACTUAL",#REF!,(#REF!/Q$1830*Q$1831)),0)</f>
        <v>0</v>
      </c>
      <c r="R1835" s="154">
        <f>IFERROR(IF(#REF!="ACTUAL",#REF!,(#REF!/R$1830*R$1831)),0)</f>
        <v>0</v>
      </c>
      <c r="S1835" s="154">
        <f>IFERROR(IF(#REF!="ACTUAL",#REF!,(#REF!/S$1830*S$1831)),0)</f>
        <v>0</v>
      </c>
    </row>
    <row r="1836" spans="2:19" s="10" customFormat="1" ht="30" customHeight="1">
      <c r="B1836" s="129" t="s">
        <v>81</v>
      </c>
      <c r="C1836" s="51"/>
      <c r="D1836" s="51"/>
      <c r="E1836" s="51"/>
      <c r="F1836" s="51"/>
      <c r="G1836" s="155">
        <f>SUM(G1832:G1835)</f>
        <v>0</v>
      </c>
      <c r="H1836" s="155">
        <f>SUM(H1832:H1835)</f>
        <v>0</v>
      </c>
      <c r="I1836" s="155">
        <f>SUM(I1832:I1835)</f>
        <v>0</v>
      </c>
      <c r="J1836" s="155">
        <f>SUM(J1832:J1835)</f>
        <v>0</v>
      </c>
      <c r="K1836" s="155">
        <f t="shared" ref="K1836:S1836" si="678">SUM(K1832:K1835)</f>
        <v>0</v>
      </c>
      <c r="L1836" s="155">
        <f t="shared" si="678"/>
        <v>0</v>
      </c>
      <c r="M1836" s="155">
        <f t="shared" si="678"/>
        <v>0</v>
      </c>
      <c r="N1836" s="155">
        <f t="shared" si="678"/>
        <v>0</v>
      </c>
      <c r="O1836" s="155">
        <f t="shared" si="678"/>
        <v>0</v>
      </c>
      <c r="P1836" s="155">
        <f t="shared" si="678"/>
        <v>0</v>
      </c>
      <c r="Q1836" s="155">
        <f t="shared" si="678"/>
        <v>0</v>
      </c>
      <c r="R1836" s="155">
        <f t="shared" si="678"/>
        <v>0</v>
      </c>
      <c r="S1836" s="155">
        <f t="shared" si="678"/>
        <v>0</v>
      </c>
    </row>
    <row r="1837" spans="2:19" s="171" customFormat="1" ht="30" customHeight="1">
      <c r="B1837" s="169"/>
      <c r="C1837" s="2"/>
      <c r="D1837" s="2"/>
      <c r="E1837" s="2"/>
      <c r="F1837" s="2"/>
      <c r="G1837" s="2"/>
      <c r="H1837" s="2"/>
      <c r="I1837" s="2"/>
      <c r="J1837" s="109"/>
      <c r="K1837" s="109"/>
      <c r="L1837" s="109"/>
      <c r="M1837" s="109"/>
      <c r="N1837" s="109"/>
      <c r="O1837" s="2"/>
      <c r="P1837" s="2"/>
      <c r="Q1837" s="2"/>
      <c r="R1837" s="2"/>
      <c r="S1837" s="2"/>
    </row>
    <row r="1838" spans="2:19" s="171" customFormat="1" ht="30" customHeight="1">
      <c r="B1838" s="172" t="s">
        <v>297</v>
      </c>
      <c r="C1838" s="2"/>
      <c r="D1838" s="2"/>
      <c r="E1838" s="2"/>
      <c r="F1838" s="2"/>
      <c r="G1838" s="2"/>
      <c r="H1838" s="2"/>
      <c r="I1838" s="2"/>
      <c r="J1838" s="2"/>
      <c r="K1838" s="2"/>
      <c r="L1838" s="2"/>
      <c r="M1838" s="2"/>
      <c r="N1838" s="2"/>
      <c r="O1838" s="2"/>
      <c r="P1838" s="2"/>
      <c r="Q1838" s="2"/>
      <c r="R1838" s="2"/>
      <c r="S1838" s="2"/>
    </row>
    <row r="1839" spans="2:19" s="171" customFormat="1" ht="9.9499999999999993" customHeight="1">
      <c r="B1839" s="169"/>
      <c r="C1839" s="2"/>
      <c r="D1839" s="2"/>
      <c r="E1839" s="2"/>
      <c r="F1839" s="2"/>
      <c r="G1839" s="2"/>
      <c r="H1839" s="2"/>
      <c r="I1839" s="2"/>
      <c r="J1839" s="2"/>
      <c r="K1839" s="2"/>
      <c r="L1839" s="2"/>
      <c r="M1839" s="2"/>
      <c r="N1839" s="2"/>
      <c r="O1839" s="2"/>
      <c r="P1839" s="2"/>
      <c r="Q1839" s="2"/>
      <c r="R1839" s="2"/>
      <c r="S1839" s="2"/>
    </row>
    <row r="1840" spans="2:19" s="8" customFormat="1" ht="30" customHeight="1">
      <c r="B1840" s="170" t="s">
        <v>2</v>
      </c>
      <c r="C1840" s="7" t="s">
        <v>3</v>
      </c>
      <c r="D1840" s="7" t="s">
        <v>4</v>
      </c>
      <c r="E1840" s="7" t="s">
        <v>5</v>
      </c>
      <c r="F1840" s="7" t="s">
        <v>6</v>
      </c>
      <c r="G1840" s="7" t="s">
        <v>7</v>
      </c>
      <c r="H1840" s="7" t="s">
        <v>8</v>
      </c>
      <c r="I1840" s="7" t="s">
        <v>9</v>
      </c>
      <c r="J1840" s="7" t="s">
        <v>10</v>
      </c>
      <c r="K1840" s="7" t="s">
        <v>11</v>
      </c>
      <c r="L1840" s="7" t="s">
        <v>12</v>
      </c>
      <c r="M1840" s="7" t="s">
        <v>13</v>
      </c>
      <c r="N1840" s="7" t="s">
        <v>14</v>
      </c>
      <c r="O1840" s="7" t="s">
        <v>15</v>
      </c>
      <c r="P1840" s="7" t="s">
        <v>16</v>
      </c>
      <c r="Q1840" s="7" t="s">
        <v>17</v>
      </c>
      <c r="R1840" s="7" t="s">
        <v>18</v>
      </c>
      <c r="S1840" s="7" t="s">
        <v>19</v>
      </c>
    </row>
    <row r="1841" spans="2:19" s="171" customFormat="1" ht="30" customHeight="1">
      <c r="B1841" s="166" t="s">
        <v>77</v>
      </c>
      <c r="C1841" s="24"/>
      <c r="D1841" s="24"/>
      <c r="E1841" s="24"/>
      <c r="F1841" s="24"/>
      <c r="G1841" s="154" t="e">
        <f>IF(#REF!&gt;0,#REF!,G1832*25%)</f>
        <v>#REF!</v>
      </c>
      <c r="H1841" s="154" t="e">
        <f>IF(#REF!&gt;0,#REF!,H1832*25%)</f>
        <v>#REF!</v>
      </c>
      <c r="I1841" s="154" t="e">
        <f>IF(#REF!&gt;0,#REF!,I1832*25%)</f>
        <v>#REF!</v>
      </c>
      <c r="J1841" s="154" t="e">
        <f>IF(#REF!&gt;0,#REF!,J1832*25%)</f>
        <v>#REF!</v>
      </c>
      <c r="K1841" s="154" t="e">
        <f>IF(#REF!&gt;0,#REF!,K1832*25%)</f>
        <v>#REF!</v>
      </c>
      <c r="L1841" s="154" t="e">
        <f>IF(#REF!&gt;0,#REF!,L1832*25%)</f>
        <v>#REF!</v>
      </c>
      <c r="M1841" s="154" t="e">
        <f>IF(#REF!&gt;0,#REF!,M1832*25%)</f>
        <v>#REF!</v>
      </c>
      <c r="N1841" s="154" t="e">
        <f>IF(#REF!&gt;0,#REF!,N1832*25%)</f>
        <v>#REF!</v>
      </c>
      <c r="O1841" s="154" t="e">
        <f>IF(#REF!&gt;0,#REF!,O1832*25%)</f>
        <v>#REF!</v>
      </c>
      <c r="P1841" s="154" t="e">
        <f>IF(#REF!&gt;0,#REF!,P1832*25%)</f>
        <v>#REF!</v>
      </c>
      <c r="Q1841" s="154" t="e">
        <f>IF(#REF!&gt;0,#REF!,Q1832*25%)</f>
        <v>#REF!</v>
      </c>
      <c r="R1841" s="154" t="e">
        <f>IF(#REF!&gt;0,#REF!,R1832*25%)</f>
        <v>#REF!</v>
      </c>
      <c r="S1841" s="154" t="e">
        <f>IF(#REF!&gt;0,#REF!,S1832*25%)</f>
        <v>#REF!</v>
      </c>
    </row>
    <row r="1842" spans="2:19" s="171" customFormat="1" ht="30" customHeight="1">
      <c r="B1842" s="166" t="s">
        <v>78</v>
      </c>
      <c r="C1842" s="24"/>
      <c r="D1842" s="24"/>
      <c r="E1842" s="24"/>
      <c r="F1842" s="24"/>
      <c r="G1842" s="154" t="e">
        <f>IF(#REF!&gt;0,#REF!,G1833*25%)</f>
        <v>#REF!</v>
      </c>
      <c r="H1842" s="154" t="e">
        <f>IF(#REF!&gt;0,#REF!,H1833*25%)</f>
        <v>#REF!</v>
      </c>
      <c r="I1842" s="154" t="e">
        <f>IF(#REF!&gt;0,#REF!,I1833*25%)</f>
        <v>#REF!</v>
      </c>
      <c r="J1842" s="154" t="e">
        <f>IF(#REF!&gt;0,#REF!,J1833*25%)</f>
        <v>#REF!</v>
      </c>
      <c r="K1842" s="154" t="e">
        <f>IF(#REF!&gt;0,#REF!,K1833*25%)</f>
        <v>#REF!</v>
      </c>
      <c r="L1842" s="154" t="e">
        <f>IF(#REF!&gt;0,#REF!,L1833*25%)</f>
        <v>#REF!</v>
      </c>
      <c r="M1842" s="154" t="e">
        <f>IF(#REF!&gt;0,#REF!,M1833*25%)</f>
        <v>#REF!</v>
      </c>
      <c r="N1842" s="154" t="e">
        <f>IF(#REF!&gt;0,#REF!,N1833*25%)</f>
        <v>#REF!</v>
      </c>
      <c r="O1842" s="154" t="e">
        <f>IF(#REF!&gt;0,#REF!,O1833*25%)</f>
        <v>#REF!</v>
      </c>
      <c r="P1842" s="154" t="e">
        <f>IF(#REF!&gt;0,#REF!,P1833*25%)</f>
        <v>#REF!</v>
      </c>
      <c r="Q1842" s="154" t="e">
        <f>IF(#REF!&gt;0,#REF!,Q1833*25%)</f>
        <v>#REF!</v>
      </c>
      <c r="R1842" s="154" t="e">
        <f>IF(#REF!&gt;0,#REF!,R1833*25%)</f>
        <v>#REF!</v>
      </c>
      <c r="S1842" s="154" t="e">
        <f>IF(#REF!&gt;0,#REF!,S1833*25%)</f>
        <v>#REF!</v>
      </c>
    </row>
    <row r="1843" spans="2:19" s="171" customFormat="1" ht="30" customHeight="1">
      <c r="B1843" s="166" t="s">
        <v>79</v>
      </c>
      <c r="C1843" s="24"/>
      <c r="D1843" s="24"/>
      <c r="E1843" s="24"/>
      <c r="F1843" s="24"/>
      <c r="G1843" s="154" t="e">
        <f>IF(#REF!&gt;0,#REF!,G1834*25%)</f>
        <v>#REF!</v>
      </c>
      <c r="H1843" s="154" t="e">
        <f>IF(#REF!&gt;0,#REF!,H1834*25%)</f>
        <v>#REF!</v>
      </c>
      <c r="I1843" s="154" t="e">
        <f>IF(#REF!&gt;0,#REF!,I1834*25%)</f>
        <v>#REF!</v>
      </c>
      <c r="J1843" s="154" t="e">
        <f>IF(#REF!&gt;0,#REF!,J1834*25%)</f>
        <v>#REF!</v>
      </c>
      <c r="K1843" s="154" t="e">
        <f>IF(#REF!&gt;0,#REF!,K1834*25%)</f>
        <v>#REF!</v>
      </c>
      <c r="L1843" s="154" t="e">
        <f>IF(#REF!&gt;0,#REF!,L1834*25%)</f>
        <v>#REF!</v>
      </c>
      <c r="M1843" s="154" t="e">
        <f>IF(#REF!&gt;0,#REF!,M1834*25%)</f>
        <v>#REF!</v>
      </c>
      <c r="N1843" s="154" t="e">
        <f>IF(#REF!&gt;0,#REF!,N1834*25%)</f>
        <v>#REF!</v>
      </c>
      <c r="O1843" s="154" t="e">
        <f>IF(#REF!&gt;0,#REF!,O1834*25%)</f>
        <v>#REF!</v>
      </c>
      <c r="P1843" s="154" t="e">
        <f>IF(#REF!&gt;0,#REF!,P1834*25%)</f>
        <v>#REF!</v>
      </c>
      <c r="Q1843" s="154" t="e">
        <f>IF(#REF!&gt;0,#REF!,Q1834*25%)</f>
        <v>#REF!</v>
      </c>
      <c r="R1843" s="154" t="e">
        <f>IF(#REF!&gt;0,#REF!,R1834*25%)</f>
        <v>#REF!</v>
      </c>
      <c r="S1843" s="154" t="e">
        <f>IF(#REF!&gt;0,#REF!,S1834*25%)</f>
        <v>#REF!</v>
      </c>
    </row>
    <row r="1844" spans="2:19" s="171" customFormat="1" ht="30" customHeight="1">
      <c r="B1844" s="166" t="s">
        <v>80</v>
      </c>
      <c r="C1844" s="24"/>
      <c r="D1844" s="24"/>
      <c r="E1844" s="24"/>
      <c r="F1844" s="24"/>
      <c r="G1844" s="154" t="e">
        <f>IF(#REF!&gt;0,#REF!,G1835*25%)</f>
        <v>#REF!</v>
      </c>
      <c r="H1844" s="154" t="e">
        <f>IF(#REF!&gt;0,#REF!,H1835*25%)</f>
        <v>#REF!</v>
      </c>
      <c r="I1844" s="154" t="e">
        <f>IF(#REF!&gt;0,#REF!,I1835*25%)</f>
        <v>#REF!</v>
      </c>
      <c r="J1844" s="154" t="e">
        <f>IF(#REF!&gt;0,#REF!,J1835*25%)</f>
        <v>#REF!</v>
      </c>
      <c r="K1844" s="154" t="e">
        <f>IF(#REF!&gt;0,#REF!,K1835*25%)</f>
        <v>#REF!</v>
      </c>
      <c r="L1844" s="154" t="e">
        <f>IF(#REF!&gt;0,#REF!,L1835*25%)</f>
        <v>#REF!</v>
      </c>
      <c r="M1844" s="154" t="e">
        <f>IF(#REF!&gt;0,#REF!,M1835*25%)</f>
        <v>#REF!</v>
      </c>
      <c r="N1844" s="154" t="e">
        <f>IF(#REF!&gt;0,#REF!,N1835*25%)</f>
        <v>#REF!</v>
      </c>
      <c r="O1844" s="154" t="e">
        <f>IF(#REF!&gt;0,#REF!,O1835*25%)</f>
        <v>#REF!</v>
      </c>
      <c r="P1844" s="154" t="e">
        <f>IF(#REF!&gt;0,#REF!,P1835*25%)</f>
        <v>#REF!</v>
      </c>
      <c r="Q1844" s="154" t="e">
        <f>IF(#REF!&gt;0,#REF!,Q1835*25%)</f>
        <v>#REF!</v>
      </c>
      <c r="R1844" s="154" t="e">
        <f>IF(#REF!&gt;0,#REF!,R1835*25%)</f>
        <v>#REF!</v>
      </c>
      <c r="S1844" s="154" t="e">
        <f>IF(#REF!&gt;0,#REF!,S1835*25%)</f>
        <v>#REF!</v>
      </c>
    </row>
    <row r="1845" spans="2:19" s="10" customFormat="1" ht="30" customHeight="1">
      <c r="B1845" s="168" t="s">
        <v>81</v>
      </c>
      <c r="C1845" s="51"/>
      <c r="D1845" s="51"/>
      <c r="E1845" s="51"/>
      <c r="F1845" s="51"/>
      <c r="G1845" s="155" t="e">
        <f>SUM(G1841:G1844)</f>
        <v>#REF!</v>
      </c>
      <c r="H1845" s="155" t="e">
        <f t="shared" ref="H1845:S1845" si="679">SUM(H1841:H1844)</f>
        <v>#REF!</v>
      </c>
      <c r="I1845" s="155" t="e">
        <f t="shared" si="679"/>
        <v>#REF!</v>
      </c>
      <c r="J1845" s="155" t="e">
        <f t="shared" si="679"/>
        <v>#REF!</v>
      </c>
      <c r="K1845" s="155" t="e">
        <f t="shared" si="679"/>
        <v>#REF!</v>
      </c>
      <c r="L1845" s="155" t="e">
        <f t="shared" si="679"/>
        <v>#REF!</v>
      </c>
      <c r="M1845" s="155" t="e">
        <f t="shared" si="679"/>
        <v>#REF!</v>
      </c>
      <c r="N1845" s="155" t="e">
        <f t="shared" si="679"/>
        <v>#REF!</v>
      </c>
      <c r="O1845" s="155" t="e">
        <f t="shared" si="679"/>
        <v>#REF!</v>
      </c>
      <c r="P1845" s="155" t="e">
        <f t="shared" si="679"/>
        <v>#REF!</v>
      </c>
      <c r="Q1845" s="155" t="e">
        <f t="shared" si="679"/>
        <v>#REF!</v>
      </c>
      <c r="R1845" s="155" t="e">
        <f t="shared" si="679"/>
        <v>#REF!</v>
      </c>
      <c r="S1845" s="155" t="e">
        <f t="shared" si="679"/>
        <v>#REF!</v>
      </c>
    </row>
    <row r="1846" spans="2:19" s="171" customFormat="1" ht="30" customHeight="1">
      <c r="B1846" s="169"/>
      <c r="C1846" s="2"/>
      <c r="D1846" s="2"/>
      <c r="E1846" s="2"/>
      <c r="F1846" s="2"/>
      <c r="G1846" s="2"/>
      <c r="H1846" s="2"/>
      <c r="I1846" s="2"/>
      <c r="J1846" s="2"/>
      <c r="K1846" s="2"/>
      <c r="L1846" s="2"/>
      <c r="M1846" s="2"/>
      <c r="N1846" s="2"/>
      <c r="O1846" s="2"/>
      <c r="P1846" s="2"/>
      <c r="Q1846" s="2"/>
      <c r="R1846" s="2"/>
      <c r="S1846" s="2"/>
    </row>
    <row r="1847" spans="2:19" s="171" customFormat="1" ht="30" customHeight="1">
      <c r="B1847" s="172" t="s">
        <v>298</v>
      </c>
      <c r="C1847" s="2"/>
      <c r="D1847" s="2"/>
      <c r="E1847" s="2"/>
      <c r="F1847" s="2"/>
      <c r="G1847" s="2"/>
      <c r="H1847" s="2"/>
      <c r="I1847" s="2"/>
      <c r="J1847" s="2"/>
      <c r="K1847" s="2"/>
      <c r="L1847" s="2"/>
      <c r="M1847" s="2"/>
      <c r="N1847" s="2"/>
      <c r="O1847" s="2"/>
      <c r="P1847" s="2"/>
      <c r="Q1847" s="2"/>
      <c r="R1847" s="2"/>
      <c r="S1847" s="2"/>
    </row>
    <row r="1848" spans="2:19" s="171" customFormat="1" ht="9.9499999999999993" customHeight="1">
      <c r="B1848" s="169"/>
      <c r="C1848" s="2"/>
      <c r="D1848" s="2"/>
      <c r="E1848" s="2"/>
      <c r="F1848" s="2"/>
      <c r="G1848" s="2"/>
      <c r="H1848" s="2"/>
      <c r="I1848" s="2"/>
      <c r="J1848" s="2"/>
      <c r="K1848" s="2"/>
      <c r="L1848" s="2"/>
      <c r="M1848" s="2"/>
      <c r="N1848" s="2"/>
      <c r="O1848" s="2"/>
      <c r="P1848" s="2"/>
      <c r="Q1848" s="2"/>
      <c r="R1848" s="2"/>
      <c r="S1848" s="2"/>
    </row>
    <row r="1849" spans="2:19" s="8" customFormat="1" ht="30" customHeight="1">
      <c r="B1849" s="170" t="s">
        <v>2</v>
      </c>
      <c r="C1849" s="7" t="s">
        <v>3</v>
      </c>
      <c r="D1849" s="7" t="s">
        <v>4</v>
      </c>
      <c r="E1849" s="7" t="s">
        <v>5</v>
      </c>
      <c r="F1849" s="7" t="s">
        <v>6</v>
      </c>
      <c r="G1849" s="7" t="s">
        <v>7</v>
      </c>
      <c r="H1849" s="7" t="s">
        <v>8</v>
      </c>
      <c r="I1849" s="7" t="s">
        <v>9</v>
      </c>
      <c r="J1849" s="7" t="s">
        <v>10</v>
      </c>
      <c r="K1849" s="7" t="s">
        <v>11</v>
      </c>
      <c r="L1849" s="7" t="s">
        <v>12</v>
      </c>
      <c r="M1849" s="7" t="s">
        <v>13</v>
      </c>
      <c r="N1849" s="7" t="s">
        <v>14</v>
      </c>
      <c r="O1849" s="7" t="s">
        <v>15</v>
      </c>
      <c r="P1849" s="7" t="s">
        <v>16</v>
      </c>
      <c r="Q1849" s="7" t="s">
        <v>17</v>
      </c>
      <c r="R1849" s="7" t="s">
        <v>18</v>
      </c>
      <c r="S1849" s="7" t="s">
        <v>19</v>
      </c>
    </row>
    <row r="1850" spans="2:19" s="171" customFormat="1" ht="30" customHeight="1">
      <c r="B1850" s="167" t="s">
        <v>299</v>
      </c>
      <c r="C1850" s="24"/>
      <c r="D1850" s="24"/>
      <c r="E1850" s="24"/>
      <c r="F1850" s="24"/>
      <c r="G1850" s="154" t="e">
        <f>#REF!</f>
        <v>#REF!</v>
      </c>
      <c r="H1850" s="154" t="e">
        <f>#REF!</f>
        <v>#REF!</v>
      </c>
      <c r="I1850" s="154" t="e">
        <f>#REF!</f>
        <v>#REF!</v>
      </c>
      <c r="J1850" s="154" t="e">
        <f>#REF!</f>
        <v>#REF!</v>
      </c>
      <c r="K1850" s="154" t="e">
        <f>#REF!</f>
        <v>#REF!</v>
      </c>
      <c r="L1850" s="154" t="e">
        <f>#REF!</f>
        <v>#REF!</v>
      </c>
      <c r="M1850" s="154" t="e">
        <f>#REF!</f>
        <v>#REF!</v>
      </c>
      <c r="N1850" s="154" t="e">
        <f>#REF!</f>
        <v>#REF!</v>
      </c>
      <c r="O1850" s="154" t="e">
        <f>#REF!</f>
        <v>#REF!</v>
      </c>
      <c r="P1850" s="154" t="e">
        <f>#REF!</f>
        <v>#REF!</v>
      </c>
      <c r="Q1850" s="154" t="e">
        <f>#REF!</f>
        <v>#REF!</v>
      </c>
      <c r="R1850" s="154" t="e">
        <f>#REF!</f>
        <v>#REF!</v>
      </c>
      <c r="S1850" s="154" t="e">
        <f>#REF!</f>
        <v>#REF!</v>
      </c>
    </row>
    <row r="1851" spans="2:19" s="171" customFormat="1" ht="30" customHeight="1">
      <c r="B1851" s="166" t="s">
        <v>300</v>
      </c>
      <c r="C1851" s="24"/>
      <c r="D1851" s="24"/>
      <c r="E1851" s="24"/>
      <c r="F1851" s="24"/>
      <c r="G1851" s="154" t="e">
        <f>IF(#REF!="ACTUAL",MIN(G1850*5%,175000),175000)</f>
        <v>#REF!</v>
      </c>
      <c r="H1851" s="154" t="e">
        <f>IF(#REF!="ACTUAL",MIN(H1850*5%,175000),175000)</f>
        <v>#REF!</v>
      </c>
      <c r="I1851" s="154" t="e">
        <f>IF(#REF!="ACTUAL",MIN(I1850*5%,175000),175000)</f>
        <v>#REF!</v>
      </c>
      <c r="J1851" s="154" t="e">
        <f>IF(#REF!="ACTUAL",MIN(J1850*5%,175000),175000)</f>
        <v>#REF!</v>
      </c>
      <c r="K1851" s="154" t="e">
        <f>IF(#REF!="ACTUAL",MIN(K1850*5%,175000),175000)</f>
        <v>#REF!</v>
      </c>
      <c r="L1851" s="154" t="e">
        <f>IF(#REF!="ACTUAL",MIN(L1850*5%,175000),175000)</f>
        <v>#REF!</v>
      </c>
      <c r="M1851" s="154" t="e">
        <f>IF(#REF!="ACTUAL",MIN(M1850*5%,175000),175000)</f>
        <v>#REF!</v>
      </c>
      <c r="N1851" s="154" t="e">
        <f>IF(#REF!="ACTUAL",MIN(N1850*5%,175000),175000)</f>
        <v>#REF!</v>
      </c>
      <c r="O1851" s="154" t="e">
        <f>IF(#REF!="ACTUAL",MIN(O1850*5%,175000),175000)</f>
        <v>#REF!</v>
      </c>
      <c r="P1851" s="154" t="e">
        <f>IF(#REF!="ACTUAL",MIN(P1850*5%,175000),175000)</f>
        <v>#REF!</v>
      </c>
      <c r="Q1851" s="154" t="e">
        <f>IF(#REF!="ACTUAL",MIN(Q1850*5%,175000),175000)</f>
        <v>#REF!</v>
      </c>
      <c r="R1851" s="154" t="e">
        <f>IF(#REF!="ACTUAL",MIN(R1850*5%,175000),175000)</f>
        <v>#REF!</v>
      </c>
      <c r="S1851" s="154" t="e">
        <f>IF(#REF!="ACTUAL",MIN(S1850*5%,175000),175000)</f>
        <v>#REF!</v>
      </c>
    </row>
    <row r="1852" spans="2:19" s="171" customFormat="1" ht="30" customHeight="1">
      <c r="B1852" s="167" t="s">
        <v>301</v>
      </c>
      <c r="C1852" s="24"/>
      <c r="D1852" s="24"/>
      <c r="E1852" s="24"/>
      <c r="F1852" s="24"/>
      <c r="G1852" s="154" t="e">
        <f>#REF!</f>
        <v>#REF!</v>
      </c>
      <c r="H1852" s="154" t="e">
        <f>#REF!</f>
        <v>#REF!</v>
      </c>
      <c r="I1852" s="154" t="e">
        <f>#REF!</f>
        <v>#REF!</v>
      </c>
      <c r="J1852" s="154" t="e">
        <f>#REF!</f>
        <v>#REF!</v>
      </c>
      <c r="K1852" s="154" t="e">
        <f>#REF!</f>
        <v>#REF!</v>
      </c>
      <c r="L1852" s="154" t="e">
        <f>#REF!</f>
        <v>#REF!</v>
      </c>
      <c r="M1852" s="154" t="e">
        <f>#REF!</f>
        <v>#REF!</v>
      </c>
      <c r="N1852" s="154" t="e">
        <f>#REF!</f>
        <v>#REF!</v>
      </c>
      <c r="O1852" s="154" t="e">
        <f>#REF!</f>
        <v>#REF!</v>
      </c>
      <c r="P1852" s="154" t="e">
        <f>#REF!</f>
        <v>#REF!</v>
      </c>
      <c r="Q1852" s="154" t="e">
        <f>#REF!</f>
        <v>#REF!</v>
      </c>
      <c r="R1852" s="154" t="e">
        <f>#REF!</f>
        <v>#REF!</v>
      </c>
      <c r="S1852" s="154" t="e">
        <f>#REF!</f>
        <v>#REF!</v>
      </c>
    </row>
    <row r="1853" spans="2:19" s="171" customFormat="1" ht="30" customHeight="1">
      <c r="B1853" s="167" t="s">
        <v>302</v>
      </c>
      <c r="C1853" s="24"/>
      <c r="D1853" s="24"/>
      <c r="E1853" s="24"/>
      <c r="F1853" s="24"/>
      <c r="G1853" s="154" t="e">
        <f>MIN(G1851,G1852)</f>
        <v>#REF!</v>
      </c>
      <c r="H1853" s="154" t="e">
        <f t="shared" ref="H1853:S1853" si="680">MIN(H1851,H1852)</f>
        <v>#REF!</v>
      </c>
      <c r="I1853" s="154" t="e">
        <f t="shared" si="680"/>
        <v>#REF!</v>
      </c>
      <c r="J1853" s="154" t="e">
        <f t="shared" si="680"/>
        <v>#REF!</v>
      </c>
      <c r="K1853" s="154" t="e">
        <f t="shared" si="680"/>
        <v>#REF!</v>
      </c>
      <c r="L1853" s="154" t="e">
        <f t="shared" si="680"/>
        <v>#REF!</v>
      </c>
      <c r="M1853" s="154" t="e">
        <f t="shared" si="680"/>
        <v>#REF!</v>
      </c>
      <c r="N1853" s="154" t="e">
        <f t="shared" si="680"/>
        <v>#REF!</v>
      </c>
      <c r="O1853" s="154" t="e">
        <f t="shared" si="680"/>
        <v>#REF!</v>
      </c>
      <c r="P1853" s="154" t="e">
        <f t="shared" si="680"/>
        <v>#REF!</v>
      </c>
      <c r="Q1853" s="154" t="e">
        <f t="shared" si="680"/>
        <v>#REF!</v>
      </c>
      <c r="R1853" s="154" t="e">
        <f t="shared" si="680"/>
        <v>#REF!</v>
      </c>
      <c r="S1853" s="154" t="e">
        <f t="shared" si="680"/>
        <v>#REF!</v>
      </c>
    </row>
    <row r="1854" spans="2:19" ht="9.9499999999999993" customHeight="1"/>
    <row r="1855" spans="2:19" s="171" customFormat="1" ht="30" customHeight="1">
      <c r="B1855" s="166" t="s">
        <v>77</v>
      </c>
      <c r="C1855" s="24"/>
      <c r="D1855" s="24"/>
      <c r="E1855" s="24"/>
      <c r="F1855" s="24"/>
      <c r="G1855" s="154">
        <f>IFERROR(IF(G$1852&lt;G$1851,#REF!,G$1853/G$1836*G1832),0)</f>
        <v>0</v>
      </c>
      <c r="H1855" s="154">
        <f>IFERROR(IF(H$1852&lt;H$1851,#REF!,H$1853/H$1836*H1832),0)</f>
        <v>0</v>
      </c>
      <c r="I1855" s="154">
        <f>IFERROR(IF(I$1852&lt;I$1851,#REF!,I$1853/I$1836*I1832),0)</f>
        <v>0</v>
      </c>
      <c r="J1855" s="154">
        <f>IFERROR(IF(J$1852&lt;J$1851,#REF!,J$1853/J$1836*J1832),0)</f>
        <v>0</v>
      </c>
      <c r="K1855" s="154">
        <f>IFERROR(IF(K$1852&lt;K$1851,#REF!,K$1853/K$1836*K1832),0)</f>
        <v>0</v>
      </c>
      <c r="L1855" s="154">
        <f>IFERROR(IF(L$1852&lt;L$1851,#REF!,L$1853/L$1836*L1832),0)</f>
        <v>0</v>
      </c>
      <c r="M1855" s="154">
        <f>IFERROR(IF(M$1852&lt;M$1851,#REF!,M$1853/M$1836*M1832),0)</f>
        <v>0</v>
      </c>
      <c r="N1855" s="154">
        <f>IFERROR(IF(N$1852&lt;N$1851,#REF!,N$1853/N$1836*N1832),0)</f>
        <v>0</v>
      </c>
      <c r="O1855" s="154">
        <f>IFERROR(IF(O$1852&lt;O$1851,#REF!,O$1853/O$1836*O1832),0)</f>
        <v>0</v>
      </c>
      <c r="P1855" s="154">
        <f>IFERROR(IF(P$1852&lt;P$1851,#REF!,P$1853/P$1836*P1832),0)</f>
        <v>0</v>
      </c>
      <c r="Q1855" s="154">
        <f>IFERROR(IF(Q$1852&lt;Q$1851,#REF!,Q$1853/Q$1836*Q1832),0)</f>
        <v>0</v>
      </c>
      <c r="R1855" s="154">
        <f>IFERROR(IF(R$1852&lt;R$1851,#REF!,R$1853/R$1836*R1832),0)</f>
        <v>0</v>
      </c>
      <c r="S1855" s="154">
        <f>IFERROR(IF(S$1852&lt;S$1851,#REF!,S$1853/S$1836*S1832),0)</f>
        <v>0</v>
      </c>
    </row>
    <row r="1856" spans="2:19" s="171" customFormat="1" ht="30" customHeight="1">
      <c r="B1856" s="166" t="s">
        <v>78</v>
      </c>
      <c r="C1856" s="24"/>
      <c r="D1856" s="24"/>
      <c r="E1856" s="24"/>
      <c r="F1856" s="24"/>
      <c r="G1856" s="154">
        <f>IFERROR(IF(G$1852&lt;G$1851,#REF!,G$1853/G$1836*G1833),0)</f>
        <v>0</v>
      </c>
      <c r="H1856" s="154">
        <f>IFERROR(IF(H$1852&lt;H$1851,#REF!,H$1853/H$1836*H1833),0)</f>
        <v>0</v>
      </c>
      <c r="I1856" s="154">
        <f>IFERROR(IF(I$1852&lt;I$1851,#REF!,I$1853/I$1836*I1833),0)</f>
        <v>0</v>
      </c>
      <c r="J1856" s="154">
        <f>IFERROR(IF(J$1852&lt;J$1851,#REF!,J$1853/J$1836*J1833),0)</f>
        <v>0</v>
      </c>
      <c r="K1856" s="154">
        <f>IFERROR(IF(K$1852&lt;K$1851,#REF!,K$1853/K$1836*K1833),0)</f>
        <v>0</v>
      </c>
      <c r="L1856" s="154">
        <f>IFERROR(IF(L$1852&lt;L$1851,#REF!,L$1853/L$1836*L1833),0)</f>
        <v>0</v>
      </c>
      <c r="M1856" s="154">
        <f>IFERROR(IF(M$1852&lt;M$1851,#REF!,M$1853/M$1836*M1833),0)</f>
        <v>0</v>
      </c>
      <c r="N1856" s="154">
        <f>IFERROR(IF(N$1852&lt;N$1851,#REF!,N$1853/N$1836*N1833),0)</f>
        <v>0</v>
      </c>
      <c r="O1856" s="154">
        <f>IFERROR(IF(O$1852&lt;O$1851,#REF!,O$1853/O$1836*O1833),0)</f>
        <v>0</v>
      </c>
      <c r="P1856" s="154">
        <f>IFERROR(IF(P$1852&lt;P$1851,#REF!,P$1853/P$1836*P1833),0)</f>
        <v>0</v>
      </c>
      <c r="Q1856" s="154">
        <f>IFERROR(IF(Q$1852&lt;Q$1851,#REF!,Q$1853/Q$1836*Q1833),0)</f>
        <v>0</v>
      </c>
      <c r="R1856" s="154">
        <f>IFERROR(IF(R$1852&lt;R$1851,#REF!,R$1853/R$1836*R1833),0)</f>
        <v>0</v>
      </c>
      <c r="S1856" s="154">
        <f>IFERROR(IF(S$1852&lt;S$1851,#REF!,S$1853/S$1836*S1833),0)</f>
        <v>0</v>
      </c>
    </row>
    <row r="1857" spans="2:19" s="171" customFormat="1" ht="30" customHeight="1">
      <c r="B1857" s="166" t="s">
        <v>79</v>
      </c>
      <c r="C1857" s="24"/>
      <c r="D1857" s="24"/>
      <c r="E1857" s="24"/>
      <c r="F1857" s="24"/>
      <c r="G1857" s="154">
        <f>IFERROR(IF(G$1852&lt;G$1851,#REF!,G$1853/G$1836*G1834),0)</f>
        <v>0</v>
      </c>
      <c r="H1857" s="154">
        <f>IFERROR(IF(H$1852&lt;H$1851,#REF!,H$1853/H$1836*H1834),0)</f>
        <v>0</v>
      </c>
      <c r="I1857" s="154">
        <f>IFERROR(IF(I$1852&lt;I$1851,#REF!,I$1853/I$1836*I1834),0)</f>
        <v>0</v>
      </c>
      <c r="J1857" s="154">
        <f>IFERROR(IF(J$1852&lt;J$1851,#REF!,J$1853/J$1836*J1834),0)</f>
        <v>0</v>
      </c>
      <c r="K1857" s="154">
        <f>IFERROR(IF(K$1852&lt;K$1851,#REF!,K$1853/K$1836*K1834),0)</f>
        <v>0</v>
      </c>
      <c r="L1857" s="154">
        <f>IFERROR(IF(L$1852&lt;L$1851,#REF!,L$1853/L$1836*L1834),0)</f>
        <v>0</v>
      </c>
      <c r="M1857" s="154">
        <f>IFERROR(IF(M$1852&lt;M$1851,#REF!,M$1853/M$1836*M1834),0)</f>
        <v>0</v>
      </c>
      <c r="N1857" s="154">
        <f>IFERROR(IF(N$1852&lt;N$1851,#REF!,N$1853/N$1836*N1834),0)</f>
        <v>0</v>
      </c>
      <c r="O1857" s="154">
        <f>IFERROR(IF(O$1852&lt;O$1851,#REF!,O$1853/O$1836*O1834),0)</f>
        <v>0</v>
      </c>
      <c r="P1857" s="154">
        <f>IFERROR(IF(P$1852&lt;P$1851,#REF!,P$1853/P$1836*P1834),0)</f>
        <v>0</v>
      </c>
      <c r="Q1857" s="154">
        <f>IFERROR(IF(Q$1852&lt;Q$1851,#REF!,Q$1853/Q$1836*Q1834),0)</f>
        <v>0</v>
      </c>
      <c r="R1857" s="154">
        <f>IFERROR(IF(R$1852&lt;R$1851,#REF!,R$1853/R$1836*R1834),0)</f>
        <v>0</v>
      </c>
      <c r="S1857" s="154">
        <f>IFERROR(IF(S$1852&lt;S$1851,#REF!,S$1853/S$1836*S1834),0)</f>
        <v>0</v>
      </c>
    </row>
    <row r="1858" spans="2:19" s="171" customFormat="1" ht="30" customHeight="1">
      <c r="B1858" s="166" t="s">
        <v>80</v>
      </c>
      <c r="C1858" s="24"/>
      <c r="D1858" s="24"/>
      <c r="E1858" s="24"/>
      <c r="F1858" s="24"/>
      <c r="G1858" s="154">
        <f>IFERROR(IF(G$1852&lt;G$1851,#REF!,G$1853/G$1836*G1835),0)</f>
        <v>0</v>
      </c>
      <c r="H1858" s="154">
        <f>IFERROR(IF(H$1852&lt;H$1851,#REF!,H$1853/H$1836*H1835),0)</f>
        <v>0</v>
      </c>
      <c r="I1858" s="154">
        <f>IFERROR(IF(I$1852&lt;I$1851,#REF!,I$1853/I$1836*I1835),0)</f>
        <v>0</v>
      </c>
      <c r="J1858" s="154">
        <f>IFERROR(IF(J$1852&lt;J$1851,#REF!,J$1853/J$1836*J1835),0)</f>
        <v>0</v>
      </c>
      <c r="K1858" s="154">
        <f>IFERROR(IF(K$1852&lt;K$1851,#REF!,K$1853/K$1836*K1835),0)</f>
        <v>0</v>
      </c>
      <c r="L1858" s="154">
        <f>IFERROR(IF(L$1852&lt;L$1851,#REF!,L$1853/L$1836*L1835),0)</f>
        <v>0</v>
      </c>
      <c r="M1858" s="154">
        <f>IFERROR(IF(M$1852&lt;M$1851,#REF!,M$1853/M$1836*M1835),0)</f>
        <v>0</v>
      </c>
      <c r="N1858" s="154">
        <f>IFERROR(IF(N$1852&lt;N$1851,#REF!,N$1853/N$1836*N1835),0)</f>
        <v>0</v>
      </c>
      <c r="O1858" s="154">
        <f>IFERROR(IF(O$1852&lt;O$1851,#REF!,O$1853/O$1836*O1835),0)</f>
        <v>0</v>
      </c>
      <c r="P1858" s="154">
        <f>IFERROR(IF(P$1852&lt;P$1851,#REF!,P$1853/P$1836*P1835),0)</f>
        <v>0</v>
      </c>
      <c r="Q1858" s="154">
        <f>IFERROR(IF(Q$1852&lt;Q$1851,#REF!,Q$1853/Q$1836*Q1835),0)</f>
        <v>0</v>
      </c>
      <c r="R1858" s="154">
        <f>IFERROR(IF(R$1852&lt;R$1851,#REF!,R$1853/R$1836*R1835),0)</f>
        <v>0</v>
      </c>
      <c r="S1858" s="154">
        <f>IFERROR(IF(S$1852&lt;S$1851,#REF!,S$1853/S$1836*S1835),0)</f>
        <v>0</v>
      </c>
    </row>
    <row r="1859" spans="2:19" s="10" customFormat="1" ht="30" customHeight="1">
      <c r="B1859" s="168" t="s">
        <v>81</v>
      </c>
      <c r="C1859" s="51"/>
      <c r="D1859" s="51"/>
      <c r="E1859" s="51"/>
      <c r="F1859" s="51"/>
      <c r="G1859" s="155">
        <f>SUM(G1855:G1858)</f>
        <v>0</v>
      </c>
      <c r="H1859" s="155">
        <f t="shared" ref="H1859:S1859" si="681">SUM(H1855:H1858)</f>
        <v>0</v>
      </c>
      <c r="I1859" s="155">
        <f t="shared" si="681"/>
        <v>0</v>
      </c>
      <c r="J1859" s="155">
        <f t="shared" si="681"/>
        <v>0</v>
      </c>
      <c r="K1859" s="155">
        <f t="shared" si="681"/>
        <v>0</v>
      </c>
      <c r="L1859" s="155">
        <f t="shared" si="681"/>
        <v>0</v>
      </c>
      <c r="M1859" s="155">
        <f t="shared" si="681"/>
        <v>0</v>
      </c>
      <c r="N1859" s="155">
        <f t="shared" si="681"/>
        <v>0</v>
      </c>
      <c r="O1859" s="155">
        <f t="shared" si="681"/>
        <v>0</v>
      </c>
      <c r="P1859" s="155">
        <f t="shared" si="681"/>
        <v>0</v>
      </c>
      <c r="Q1859" s="155">
        <f t="shared" si="681"/>
        <v>0</v>
      </c>
      <c r="R1859" s="155">
        <f t="shared" si="681"/>
        <v>0</v>
      </c>
      <c r="S1859" s="155">
        <f t="shared" si="681"/>
        <v>0</v>
      </c>
    </row>
    <row r="1860" spans="2:19" s="218" customFormat="1" ht="30" customHeight="1">
      <c r="B1860" s="214"/>
      <c r="C1860" s="215"/>
      <c r="D1860" s="215"/>
      <c r="E1860" s="215"/>
      <c r="F1860" s="215"/>
      <c r="G1860" s="215"/>
      <c r="H1860" s="215"/>
      <c r="I1860" s="215"/>
      <c r="J1860" s="215"/>
      <c r="K1860" s="215"/>
      <c r="L1860" s="215"/>
      <c r="M1860" s="215"/>
      <c r="N1860" s="215"/>
      <c r="O1860" s="215"/>
      <c r="P1860" s="215"/>
      <c r="Q1860" s="215"/>
      <c r="R1860" s="215"/>
      <c r="S1860" s="215"/>
    </row>
    <row r="1861" spans="2:19" s="218" customFormat="1" ht="30" customHeight="1">
      <c r="B1861" s="219" t="s">
        <v>339</v>
      </c>
      <c r="C1861" s="214"/>
      <c r="D1861" s="214"/>
      <c r="E1861" s="214"/>
      <c r="F1861" s="193"/>
      <c r="G1861" s="192"/>
      <c r="H1861" s="215"/>
      <c r="I1861" s="215"/>
      <c r="J1861" s="215"/>
      <c r="K1861" s="215"/>
      <c r="L1861" s="215"/>
      <c r="M1861" s="215"/>
      <c r="N1861" s="215"/>
      <c r="O1861" s="215"/>
      <c r="P1861" s="215"/>
      <c r="Q1861" s="215"/>
      <c r="R1861" s="215"/>
      <c r="S1861" s="215"/>
    </row>
    <row r="1862" spans="2:19" s="218" customFormat="1" ht="9.9499999999999993" customHeight="1">
      <c r="B1862" s="219"/>
      <c r="C1862" s="215"/>
      <c r="D1862" s="215"/>
      <c r="E1862" s="215"/>
      <c r="F1862" s="215"/>
      <c r="G1862" s="215"/>
      <c r="H1862" s="215"/>
      <c r="I1862" s="215"/>
      <c r="J1862" s="215"/>
      <c r="K1862" s="215"/>
      <c r="L1862" s="215"/>
      <c r="M1862" s="215"/>
      <c r="N1862" s="215"/>
      <c r="O1862" s="215"/>
      <c r="P1862" s="215"/>
      <c r="Q1862" s="215"/>
      <c r="R1862" s="215"/>
      <c r="S1862" s="215"/>
    </row>
    <row r="1863" spans="2:19" s="8" customFormat="1" ht="30" customHeight="1">
      <c r="B1863" s="216" t="s">
        <v>104</v>
      </c>
      <c r="C1863" s="17" t="s">
        <v>105</v>
      </c>
      <c r="D1863" s="17" t="s">
        <v>106</v>
      </c>
      <c r="E1863" s="84" t="s">
        <v>170</v>
      </c>
      <c r="F1863" s="7" t="s">
        <v>6</v>
      </c>
      <c r="G1863" s="7" t="s">
        <v>7</v>
      </c>
      <c r="H1863" s="7" t="s">
        <v>8</v>
      </c>
      <c r="I1863" s="7" t="s">
        <v>9</v>
      </c>
      <c r="J1863" s="7" t="s">
        <v>10</v>
      </c>
      <c r="K1863" s="7" t="s">
        <v>11</v>
      </c>
      <c r="L1863" s="7" t="s">
        <v>12</v>
      </c>
      <c r="M1863" s="7" t="s">
        <v>13</v>
      </c>
      <c r="N1863" s="7" t="s">
        <v>14</v>
      </c>
      <c r="O1863" s="7" t="s">
        <v>15</v>
      </c>
      <c r="P1863" s="7" t="s">
        <v>16</v>
      </c>
      <c r="Q1863" s="7" t="s">
        <v>17</v>
      </c>
      <c r="R1863" s="7" t="s">
        <v>18</v>
      </c>
      <c r="S1863" s="7" t="s">
        <v>19</v>
      </c>
    </row>
    <row r="1864" spans="2:19" s="47" customFormat="1" ht="30" customHeight="1">
      <c r="B1864" s="69" t="s">
        <v>107</v>
      </c>
      <c r="C1864" s="70" t="s">
        <v>110</v>
      </c>
      <c r="D1864" s="70" t="s">
        <v>109</v>
      </c>
      <c r="E1864" s="83" t="s">
        <v>171</v>
      </c>
      <c r="F1864" s="51"/>
      <c r="G1864" s="160" t="e">
        <f>AVERAGE((G1042/G$1038),(G1097/G$1094))</f>
        <v>#REF!</v>
      </c>
      <c r="H1864" s="160" t="e">
        <f t="shared" ref="H1864:S1865" si="682">AVERAGE((H1042/H$1038),(H1097/H$1094))</f>
        <v>#REF!</v>
      </c>
      <c r="I1864" s="160" t="e">
        <f t="shared" si="682"/>
        <v>#REF!</v>
      </c>
      <c r="J1864" s="160" t="e">
        <f t="shared" si="682"/>
        <v>#REF!</v>
      </c>
      <c r="K1864" s="160" t="e">
        <f t="shared" si="682"/>
        <v>#REF!</v>
      </c>
      <c r="L1864" s="160" t="e">
        <f t="shared" si="682"/>
        <v>#REF!</v>
      </c>
      <c r="M1864" s="160" t="e">
        <f t="shared" si="682"/>
        <v>#REF!</v>
      </c>
      <c r="N1864" s="160" t="e">
        <f t="shared" si="682"/>
        <v>#REF!</v>
      </c>
      <c r="O1864" s="160" t="e">
        <f t="shared" si="682"/>
        <v>#REF!</v>
      </c>
      <c r="P1864" s="160" t="e">
        <f t="shared" si="682"/>
        <v>#REF!</v>
      </c>
      <c r="Q1864" s="160" t="e">
        <f t="shared" si="682"/>
        <v>#REF!</v>
      </c>
      <c r="R1864" s="160" t="e">
        <f t="shared" si="682"/>
        <v>#REF!</v>
      </c>
      <c r="S1864" s="160" t="e">
        <f t="shared" si="682"/>
        <v>#REF!</v>
      </c>
    </row>
    <row r="1865" spans="2:19" s="47" customFormat="1" ht="30" customHeight="1">
      <c r="B1865" s="69" t="s">
        <v>108</v>
      </c>
      <c r="C1865" s="70" t="s">
        <v>110</v>
      </c>
      <c r="D1865" s="70" t="s">
        <v>109</v>
      </c>
      <c r="E1865" s="83" t="s">
        <v>171</v>
      </c>
      <c r="F1865" s="51"/>
      <c r="G1865" s="160" t="e">
        <f>AVERAGE((G1043/G$1038),(G1098/G$1094))</f>
        <v>#REF!</v>
      </c>
      <c r="H1865" s="160" t="e">
        <f t="shared" si="682"/>
        <v>#REF!</v>
      </c>
      <c r="I1865" s="160" t="e">
        <f t="shared" si="682"/>
        <v>#REF!</v>
      </c>
      <c r="J1865" s="160" t="e">
        <f t="shared" si="682"/>
        <v>#REF!</v>
      </c>
      <c r="K1865" s="160" t="e">
        <f t="shared" si="682"/>
        <v>#REF!</v>
      </c>
      <c r="L1865" s="160" t="e">
        <f t="shared" si="682"/>
        <v>#REF!</v>
      </c>
      <c r="M1865" s="160" t="e">
        <f t="shared" si="682"/>
        <v>#REF!</v>
      </c>
      <c r="N1865" s="160" t="e">
        <f t="shared" si="682"/>
        <v>#REF!</v>
      </c>
      <c r="O1865" s="160" t="e">
        <f t="shared" si="682"/>
        <v>#REF!</v>
      </c>
      <c r="P1865" s="160" t="e">
        <f t="shared" si="682"/>
        <v>#REF!</v>
      </c>
      <c r="Q1865" s="160" t="e">
        <f t="shared" si="682"/>
        <v>#REF!</v>
      </c>
      <c r="R1865" s="160" t="e">
        <f t="shared" si="682"/>
        <v>#REF!</v>
      </c>
      <c r="S1865" s="160" t="e">
        <f t="shared" si="682"/>
        <v>#REF!</v>
      </c>
    </row>
    <row r="1866" spans="2:19" s="47" customFormat="1" ht="30" customHeight="1">
      <c r="B1866" s="87" t="s">
        <v>116</v>
      </c>
      <c r="C1866" s="88" t="s">
        <v>110</v>
      </c>
      <c r="D1866" s="88" t="s">
        <v>109</v>
      </c>
      <c r="E1866" s="24"/>
      <c r="F1866" s="51"/>
      <c r="G1866" s="41"/>
      <c r="H1866" s="41"/>
      <c r="I1866" s="41"/>
      <c r="J1866" s="41"/>
      <c r="K1866" s="41"/>
      <c r="L1866" s="41"/>
      <c r="M1866" s="41"/>
      <c r="N1866" s="41"/>
      <c r="O1866" s="41"/>
      <c r="P1866" s="41"/>
      <c r="Q1866" s="41"/>
      <c r="R1866" s="41"/>
      <c r="S1866" s="41"/>
    </row>
    <row r="1867" spans="2:19" s="47" customFormat="1" ht="30" customHeight="1">
      <c r="B1867" s="69" t="s">
        <v>117</v>
      </c>
      <c r="C1867" s="70" t="s">
        <v>110</v>
      </c>
      <c r="D1867" s="70" t="s">
        <v>109</v>
      </c>
      <c r="E1867" s="83" t="s">
        <v>172</v>
      </c>
      <c r="F1867" s="51"/>
      <c r="G1867" s="160" t="e">
        <f t="shared" ref="G1867:S1867" si="683">AVERAGE((G1045/G$1038),(G1100/G$1094))</f>
        <v>#REF!</v>
      </c>
      <c r="H1867" s="160" t="e">
        <f t="shared" si="683"/>
        <v>#REF!</v>
      </c>
      <c r="I1867" s="160" t="e">
        <f t="shared" si="683"/>
        <v>#REF!</v>
      </c>
      <c r="J1867" s="160" t="e">
        <f t="shared" si="683"/>
        <v>#REF!</v>
      </c>
      <c r="K1867" s="160" t="e">
        <f t="shared" si="683"/>
        <v>#REF!</v>
      </c>
      <c r="L1867" s="160" t="e">
        <f t="shared" si="683"/>
        <v>#REF!</v>
      </c>
      <c r="M1867" s="160" t="e">
        <f t="shared" si="683"/>
        <v>#REF!</v>
      </c>
      <c r="N1867" s="160" t="e">
        <f t="shared" si="683"/>
        <v>#REF!</v>
      </c>
      <c r="O1867" s="160" t="e">
        <f t="shared" si="683"/>
        <v>#REF!</v>
      </c>
      <c r="P1867" s="160" t="e">
        <f t="shared" si="683"/>
        <v>#REF!</v>
      </c>
      <c r="Q1867" s="160" t="e">
        <f t="shared" si="683"/>
        <v>#REF!</v>
      </c>
      <c r="R1867" s="160" t="e">
        <f t="shared" si="683"/>
        <v>#REF!</v>
      </c>
      <c r="S1867" s="160" t="e">
        <f t="shared" si="683"/>
        <v>#REF!</v>
      </c>
    </row>
    <row r="1868" spans="2:19" s="47" customFormat="1" ht="30" customHeight="1">
      <c r="B1868" s="69" t="s">
        <v>118</v>
      </c>
      <c r="C1868" s="70" t="s">
        <v>110</v>
      </c>
      <c r="D1868" s="70" t="s">
        <v>109</v>
      </c>
      <c r="E1868" s="83" t="s">
        <v>173</v>
      </c>
      <c r="F1868" s="51"/>
      <c r="G1868" s="160" t="e">
        <f t="shared" ref="G1868:S1868" si="684">AVERAGE((G1046/G$1038),(G1101/G$1094))</f>
        <v>#REF!</v>
      </c>
      <c r="H1868" s="160" t="e">
        <f t="shared" si="684"/>
        <v>#REF!</v>
      </c>
      <c r="I1868" s="160" t="e">
        <f t="shared" si="684"/>
        <v>#REF!</v>
      </c>
      <c r="J1868" s="160" t="e">
        <f t="shared" si="684"/>
        <v>#REF!</v>
      </c>
      <c r="K1868" s="160" t="e">
        <f t="shared" si="684"/>
        <v>#REF!</v>
      </c>
      <c r="L1868" s="160" t="e">
        <f t="shared" si="684"/>
        <v>#REF!</v>
      </c>
      <c r="M1868" s="160" t="e">
        <f t="shared" si="684"/>
        <v>#REF!</v>
      </c>
      <c r="N1868" s="160" t="e">
        <f t="shared" si="684"/>
        <v>#REF!</v>
      </c>
      <c r="O1868" s="160" t="e">
        <f t="shared" si="684"/>
        <v>#REF!</v>
      </c>
      <c r="P1868" s="160" t="e">
        <f t="shared" si="684"/>
        <v>#REF!</v>
      </c>
      <c r="Q1868" s="160" t="e">
        <f t="shared" si="684"/>
        <v>#REF!</v>
      </c>
      <c r="R1868" s="160" t="e">
        <f t="shared" si="684"/>
        <v>#REF!</v>
      </c>
      <c r="S1868" s="160" t="e">
        <f t="shared" si="684"/>
        <v>#REF!</v>
      </c>
    </row>
    <row r="1869" spans="2:19" s="47" customFormat="1" ht="30" customHeight="1">
      <c r="B1869" s="69" t="s">
        <v>119</v>
      </c>
      <c r="C1869" s="70" t="s">
        <v>110</v>
      </c>
      <c r="D1869" s="70" t="s">
        <v>109</v>
      </c>
      <c r="E1869" s="83" t="s">
        <v>171</v>
      </c>
      <c r="F1869" s="51"/>
      <c r="G1869" s="160" t="e">
        <f t="shared" ref="G1869:S1869" si="685">AVERAGE((G1047/G$1038),(G1102/G$1094))</f>
        <v>#REF!</v>
      </c>
      <c r="H1869" s="160" t="e">
        <f t="shared" si="685"/>
        <v>#REF!</v>
      </c>
      <c r="I1869" s="160" t="e">
        <f t="shared" si="685"/>
        <v>#REF!</v>
      </c>
      <c r="J1869" s="160" t="e">
        <f t="shared" si="685"/>
        <v>#REF!</v>
      </c>
      <c r="K1869" s="160" t="e">
        <f t="shared" si="685"/>
        <v>#REF!</v>
      </c>
      <c r="L1869" s="160" t="e">
        <f t="shared" si="685"/>
        <v>#REF!</v>
      </c>
      <c r="M1869" s="160" t="e">
        <f t="shared" si="685"/>
        <v>#REF!</v>
      </c>
      <c r="N1869" s="160" t="e">
        <f t="shared" si="685"/>
        <v>#REF!</v>
      </c>
      <c r="O1869" s="160" t="e">
        <f t="shared" si="685"/>
        <v>#REF!</v>
      </c>
      <c r="P1869" s="160" t="e">
        <f t="shared" si="685"/>
        <v>#REF!</v>
      </c>
      <c r="Q1869" s="160" t="e">
        <f t="shared" si="685"/>
        <v>#REF!</v>
      </c>
      <c r="R1869" s="160" t="e">
        <f t="shared" si="685"/>
        <v>#REF!</v>
      </c>
      <c r="S1869" s="160" t="e">
        <f t="shared" si="685"/>
        <v>#REF!</v>
      </c>
    </row>
    <row r="1870" spans="2:19" s="47" customFormat="1" ht="30" customHeight="1">
      <c r="B1870" s="69" t="s">
        <v>120</v>
      </c>
      <c r="C1870" s="70" t="s">
        <v>110</v>
      </c>
      <c r="D1870" s="70" t="s">
        <v>109</v>
      </c>
      <c r="E1870" s="83" t="s">
        <v>172</v>
      </c>
      <c r="F1870" s="51"/>
      <c r="G1870" s="160" t="e">
        <f t="shared" ref="G1870:S1870" si="686">AVERAGE((G1048/G$1038),(G1103/G$1094))</f>
        <v>#REF!</v>
      </c>
      <c r="H1870" s="160" t="e">
        <f t="shared" si="686"/>
        <v>#REF!</v>
      </c>
      <c r="I1870" s="160" t="e">
        <f t="shared" si="686"/>
        <v>#REF!</v>
      </c>
      <c r="J1870" s="160" t="e">
        <f t="shared" si="686"/>
        <v>#REF!</v>
      </c>
      <c r="K1870" s="160" t="e">
        <f t="shared" si="686"/>
        <v>#REF!</v>
      </c>
      <c r="L1870" s="160" t="e">
        <f t="shared" si="686"/>
        <v>#REF!</v>
      </c>
      <c r="M1870" s="160" t="e">
        <f t="shared" si="686"/>
        <v>#REF!</v>
      </c>
      <c r="N1870" s="160" t="e">
        <f t="shared" si="686"/>
        <v>#REF!</v>
      </c>
      <c r="O1870" s="160" t="e">
        <f t="shared" si="686"/>
        <v>#REF!</v>
      </c>
      <c r="P1870" s="160" t="e">
        <f t="shared" si="686"/>
        <v>#REF!</v>
      </c>
      <c r="Q1870" s="160" t="e">
        <f t="shared" si="686"/>
        <v>#REF!</v>
      </c>
      <c r="R1870" s="160" t="e">
        <f t="shared" si="686"/>
        <v>#REF!</v>
      </c>
      <c r="S1870" s="160" t="e">
        <f t="shared" si="686"/>
        <v>#REF!</v>
      </c>
    </row>
    <row r="1871" spans="2:19" s="47" customFormat="1" ht="30" customHeight="1">
      <c r="B1871" s="69" t="s">
        <v>121</v>
      </c>
      <c r="C1871" s="70" t="s">
        <v>110</v>
      </c>
      <c r="D1871" s="70" t="s">
        <v>109</v>
      </c>
      <c r="E1871" s="83" t="s">
        <v>173</v>
      </c>
      <c r="F1871" s="51"/>
      <c r="G1871" s="160" t="e">
        <f t="shared" ref="G1871:S1871" si="687">AVERAGE((G1049/G$1038),(G1104/G$1094))</f>
        <v>#REF!</v>
      </c>
      <c r="H1871" s="160" t="e">
        <f t="shared" si="687"/>
        <v>#REF!</v>
      </c>
      <c r="I1871" s="160" t="e">
        <f t="shared" si="687"/>
        <v>#REF!</v>
      </c>
      <c r="J1871" s="160" t="e">
        <f t="shared" si="687"/>
        <v>#REF!</v>
      </c>
      <c r="K1871" s="160" t="e">
        <f t="shared" si="687"/>
        <v>#REF!</v>
      </c>
      <c r="L1871" s="160" t="e">
        <f t="shared" si="687"/>
        <v>#REF!</v>
      </c>
      <c r="M1871" s="160" t="e">
        <f t="shared" si="687"/>
        <v>#REF!</v>
      </c>
      <c r="N1871" s="160" t="e">
        <f t="shared" si="687"/>
        <v>#REF!</v>
      </c>
      <c r="O1871" s="160" t="e">
        <f t="shared" si="687"/>
        <v>#REF!</v>
      </c>
      <c r="P1871" s="160" t="e">
        <f t="shared" si="687"/>
        <v>#REF!</v>
      </c>
      <c r="Q1871" s="160" t="e">
        <f t="shared" si="687"/>
        <v>#REF!</v>
      </c>
      <c r="R1871" s="160" t="e">
        <f t="shared" si="687"/>
        <v>#REF!</v>
      </c>
      <c r="S1871" s="160" t="e">
        <f t="shared" si="687"/>
        <v>#REF!</v>
      </c>
    </row>
    <row r="1872" spans="2:19" s="47" customFormat="1" ht="30" customHeight="1">
      <c r="B1872" s="69" t="s">
        <v>122</v>
      </c>
      <c r="C1872" s="70" t="s">
        <v>110</v>
      </c>
      <c r="D1872" s="70" t="s">
        <v>109</v>
      </c>
      <c r="E1872" s="83" t="s">
        <v>173</v>
      </c>
      <c r="F1872" s="51"/>
      <c r="G1872" s="160" t="e">
        <f t="shared" ref="G1872:S1872" si="688">AVERAGE((G1050/G$1038),(G1105/G$1094))</f>
        <v>#REF!</v>
      </c>
      <c r="H1872" s="160" t="e">
        <f t="shared" si="688"/>
        <v>#REF!</v>
      </c>
      <c r="I1872" s="160" t="e">
        <f t="shared" si="688"/>
        <v>#REF!</v>
      </c>
      <c r="J1872" s="160" t="e">
        <f t="shared" si="688"/>
        <v>#REF!</v>
      </c>
      <c r="K1872" s="160" t="e">
        <f t="shared" si="688"/>
        <v>#REF!</v>
      </c>
      <c r="L1872" s="160" t="e">
        <f t="shared" si="688"/>
        <v>#REF!</v>
      </c>
      <c r="M1872" s="160" t="e">
        <f t="shared" si="688"/>
        <v>#REF!</v>
      </c>
      <c r="N1872" s="160" t="e">
        <f t="shared" si="688"/>
        <v>#REF!</v>
      </c>
      <c r="O1872" s="160" t="e">
        <f t="shared" si="688"/>
        <v>#REF!</v>
      </c>
      <c r="P1872" s="160" t="e">
        <f t="shared" si="688"/>
        <v>#REF!</v>
      </c>
      <c r="Q1872" s="160" t="e">
        <f t="shared" si="688"/>
        <v>#REF!</v>
      </c>
      <c r="R1872" s="160" t="e">
        <f t="shared" si="688"/>
        <v>#REF!</v>
      </c>
      <c r="S1872" s="160" t="e">
        <f t="shared" si="688"/>
        <v>#REF!</v>
      </c>
    </row>
    <row r="1873" spans="2:19" s="47" customFormat="1" ht="30" customHeight="1">
      <c r="B1873" s="69" t="s">
        <v>123</v>
      </c>
      <c r="C1873" s="70" t="s">
        <v>110</v>
      </c>
      <c r="D1873" s="70" t="s">
        <v>109</v>
      </c>
      <c r="E1873" s="83" t="s">
        <v>171</v>
      </c>
      <c r="F1873" s="51"/>
      <c r="G1873" s="160" t="e">
        <f t="shared" ref="G1873:S1873" si="689">AVERAGE((G1051/G$1038),(G1106/G$1094))</f>
        <v>#REF!</v>
      </c>
      <c r="H1873" s="160" t="e">
        <f t="shared" si="689"/>
        <v>#REF!</v>
      </c>
      <c r="I1873" s="160" t="e">
        <f t="shared" si="689"/>
        <v>#REF!</v>
      </c>
      <c r="J1873" s="160" t="e">
        <f t="shared" si="689"/>
        <v>#REF!</v>
      </c>
      <c r="K1873" s="160" t="e">
        <f t="shared" si="689"/>
        <v>#REF!</v>
      </c>
      <c r="L1873" s="160" t="e">
        <f t="shared" si="689"/>
        <v>#REF!</v>
      </c>
      <c r="M1873" s="160" t="e">
        <f t="shared" si="689"/>
        <v>#REF!</v>
      </c>
      <c r="N1873" s="160" t="e">
        <f t="shared" si="689"/>
        <v>#REF!</v>
      </c>
      <c r="O1873" s="160" t="e">
        <f t="shared" si="689"/>
        <v>#REF!</v>
      </c>
      <c r="P1873" s="160" t="e">
        <f t="shared" si="689"/>
        <v>#REF!</v>
      </c>
      <c r="Q1873" s="160" t="e">
        <f t="shared" si="689"/>
        <v>#REF!</v>
      </c>
      <c r="R1873" s="160" t="e">
        <f t="shared" si="689"/>
        <v>#REF!</v>
      </c>
      <c r="S1873" s="160" t="e">
        <f t="shared" si="689"/>
        <v>#REF!</v>
      </c>
    </row>
    <row r="1874" spans="2:19" s="47" customFormat="1" ht="30" customHeight="1">
      <c r="B1874" s="69" t="s">
        <v>124</v>
      </c>
      <c r="C1874" s="70" t="s">
        <v>110</v>
      </c>
      <c r="D1874" s="70" t="s">
        <v>109</v>
      </c>
      <c r="E1874" s="83" t="s">
        <v>174</v>
      </c>
      <c r="F1874" s="51"/>
      <c r="G1874" s="160" t="e">
        <f t="shared" ref="G1874:S1874" si="690">AVERAGE((G1052/G$1038),(G1107/G$1094))</f>
        <v>#REF!</v>
      </c>
      <c r="H1874" s="160" t="e">
        <f t="shared" si="690"/>
        <v>#REF!</v>
      </c>
      <c r="I1874" s="160" t="e">
        <f t="shared" si="690"/>
        <v>#REF!</v>
      </c>
      <c r="J1874" s="160" t="e">
        <f t="shared" si="690"/>
        <v>#REF!</v>
      </c>
      <c r="K1874" s="160" t="e">
        <f t="shared" si="690"/>
        <v>#REF!</v>
      </c>
      <c r="L1874" s="160" t="e">
        <f t="shared" si="690"/>
        <v>#REF!</v>
      </c>
      <c r="M1874" s="160" t="e">
        <f t="shared" si="690"/>
        <v>#REF!</v>
      </c>
      <c r="N1874" s="160" t="e">
        <f t="shared" si="690"/>
        <v>#REF!</v>
      </c>
      <c r="O1874" s="160" t="e">
        <f t="shared" si="690"/>
        <v>#REF!</v>
      </c>
      <c r="P1874" s="160" t="e">
        <f t="shared" si="690"/>
        <v>#REF!</v>
      </c>
      <c r="Q1874" s="160" t="e">
        <f t="shared" si="690"/>
        <v>#REF!</v>
      </c>
      <c r="R1874" s="160" t="e">
        <f t="shared" si="690"/>
        <v>#REF!</v>
      </c>
      <c r="S1874" s="160" t="e">
        <f t="shared" si="690"/>
        <v>#REF!</v>
      </c>
    </row>
    <row r="1875" spans="2:19" s="47" customFormat="1" ht="30" customHeight="1">
      <c r="B1875" s="69" t="s">
        <v>125</v>
      </c>
      <c r="C1875" s="70" t="s">
        <v>110</v>
      </c>
      <c r="D1875" s="70" t="s">
        <v>111</v>
      </c>
      <c r="E1875" s="83" t="s">
        <v>175</v>
      </c>
      <c r="F1875" s="51"/>
      <c r="G1875" s="160" t="e">
        <f t="shared" ref="G1875:S1875" si="691">AVERAGE((G1053/G$1038),(G1108/G$1094))</f>
        <v>#REF!</v>
      </c>
      <c r="H1875" s="160" t="e">
        <f t="shared" si="691"/>
        <v>#REF!</v>
      </c>
      <c r="I1875" s="160" t="e">
        <f t="shared" si="691"/>
        <v>#REF!</v>
      </c>
      <c r="J1875" s="160" t="e">
        <f t="shared" si="691"/>
        <v>#REF!</v>
      </c>
      <c r="K1875" s="160" t="e">
        <f t="shared" si="691"/>
        <v>#REF!</v>
      </c>
      <c r="L1875" s="160" t="e">
        <f t="shared" si="691"/>
        <v>#REF!</v>
      </c>
      <c r="M1875" s="160" t="e">
        <f t="shared" si="691"/>
        <v>#REF!</v>
      </c>
      <c r="N1875" s="160" t="e">
        <f t="shared" si="691"/>
        <v>#REF!</v>
      </c>
      <c r="O1875" s="160" t="e">
        <f t="shared" si="691"/>
        <v>#REF!</v>
      </c>
      <c r="P1875" s="160" t="e">
        <f t="shared" si="691"/>
        <v>#REF!</v>
      </c>
      <c r="Q1875" s="160" t="e">
        <f t="shared" si="691"/>
        <v>#REF!</v>
      </c>
      <c r="R1875" s="160" t="e">
        <f t="shared" si="691"/>
        <v>#REF!</v>
      </c>
      <c r="S1875" s="160" t="e">
        <f t="shared" si="691"/>
        <v>#REF!</v>
      </c>
    </row>
    <row r="1876" spans="2:19" s="47" customFormat="1" ht="30" customHeight="1">
      <c r="B1876" s="69" t="s">
        <v>126</v>
      </c>
      <c r="C1876" s="70" t="s">
        <v>110</v>
      </c>
      <c r="D1876" s="70" t="s">
        <v>111</v>
      </c>
      <c r="E1876" s="83" t="s">
        <v>175</v>
      </c>
      <c r="F1876" s="51"/>
      <c r="G1876" s="160" t="e">
        <f t="shared" ref="G1876:S1876" si="692">AVERAGE((G1054/G$1038),(G1109/G$1094))</f>
        <v>#REF!</v>
      </c>
      <c r="H1876" s="160" t="e">
        <f t="shared" si="692"/>
        <v>#REF!</v>
      </c>
      <c r="I1876" s="160" t="e">
        <f t="shared" si="692"/>
        <v>#REF!</v>
      </c>
      <c r="J1876" s="160" t="e">
        <f t="shared" si="692"/>
        <v>#REF!</v>
      </c>
      <c r="K1876" s="160" t="e">
        <f t="shared" si="692"/>
        <v>#REF!</v>
      </c>
      <c r="L1876" s="160" t="e">
        <f t="shared" si="692"/>
        <v>#REF!</v>
      </c>
      <c r="M1876" s="160" t="e">
        <f t="shared" si="692"/>
        <v>#REF!</v>
      </c>
      <c r="N1876" s="160" t="e">
        <f t="shared" si="692"/>
        <v>#REF!</v>
      </c>
      <c r="O1876" s="160" t="e">
        <f t="shared" si="692"/>
        <v>#REF!</v>
      </c>
      <c r="P1876" s="160" t="e">
        <f t="shared" si="692"/>
        <v>#REF!</v>
      </c>
      <c r="Q1876" s="160" t="e">
        <f t="shared" si="692"/>
        <v>#REF!</v>
      </c>
      <c r="R1876" s="160" t="e">
        <f t="shared" si="692"/>
        <v>#REF!</v>
      </c>
      <c r="S1876" s="160" t="e">
        <f t="shared" si="692"/>
        <v>#REF!</v>
      </c>
    </row>
    <row r="1877" spans="2:19" s="47" customFormat="1" ht="30" customHeight="1">
      <c r="B1877" s="69" t="s">
        <v>127</v>
      </c>
      <c r="C1877" s="70" t="s">
        <v>110</v>
      </c>
      <c r="D1877" s="70" t="s">
        <v>111</v>
      </c>
      <c r="E1877" s="83" t="s">
        <v>176</v>
      </c>
      <c r="F1877" s="51"/>
      <c r="G1877" s="160" t="e">
        <f t="shared" ref="G1877:S1877" si="693">AVERAGE((G1055/G$1038),(G1110/G$1094))</f>
        <v>#REF!</v>
      </c>
      <c r="H1877" s="160" t="e">
        <f t="shared" si="693"/>
        <v>#REF!</v>
      </c>
      <c r="I1877" s="160" t="e">
        <f t="shared" si="693"/>
        <v>#REF!</v>
      </c>
      <c r="J1877" s="160" t="e">
        <f t="shared" si="693"/>
        <v>#REF!</v>
      </c>
      <c r="K1877" s="160" t="e">
        <f t="shared" si="693"/>
        <v>#REF!</v>
      </c>
      <c r="L1877" s="160" t="e">
        <f t="shared" si="693"/>
        <v>#REF!</v>
      </c>
      <c r="M1877" s="160" t="e">
        <f t="shared" si="693"/>
        <v>#REF!</v>
      </c>
      <c r="N1877" s="160" t="e">
        <f t="shared" si="693"/>
        <v>#REF!</v>
      </c>
      <c r="O1877" s="160" t="e">
        <f t="shared" si="693"/>
        <v>#REF!</v>
      </c>
      <c r="P1877" s="160" t="e">
        <f t="shared" si="693"/>
        <v>#REF!</v>
      </c>
      <c r="Q1877" s="160" t="e">
        <f t="shared" si="693"/>
        <v>#REF!</v>
      </c>
      <c r="R1877" s="160" t="e">
        <f t="shared" si="693"/>
        <v>#REF!</v>
      </c>
      <c r="S1877" s="160" t="e">
        <f t="shared" si="693"/>
        <v>#REF!</v>
      </c>
    </row>
    <row r="1878" spans="2:19" s="47" customFormat="1" ht="30" customHeight="1">
      <c r="B1878" s="69" t="s">
        <v>128</v>
      </c>
      <c r="C1878" s="70" t="s">
        <v>110</v>
      </c>
      <c r="D1878" s="70" t="s">
        <v>111</v>
      </c>
      <c r="E1878" s="83" t="s">
        <v>177</v>
      </c>
      <c r="F1878" s="51"/>
      <c r="G1878" s="160" t="e">
        <f t="shared" ref="G1878:S1878" si="694">AVERAGE((G1056/G$1038),(G1111/G$1094))</f>
        <v>#REF!</v>
      </c>
      <c r="H1878" s="160" t="e">
        <f t="shared" si="694"/>
        <v>#REF!</v>
      </c>
      <c r="I1878" s="160" t="e">
        <f t="shared" si="694"/>
        <v>#REF!</v>
      </c>
      <c r="J1878" s="160" t="e">
        <f t="shared" si="694"/>
        <v>#REF!</v>
      </c>
      <c r="K1878" s="160" t="e">
        <f t="shared" si="694"/>
        <v>#REF!</v>
      </c>
      <c r="L1878" s="160" t="e">
        <f t="shared" si="694"/>
        <v>#REF!</v>
      </c>
      <c r="M1878" s="160" t="e">
        <f t="shared" si="694"/>
        <v>#REF!</v>
      </c>
      <c r="N1878" s="160" t="e">
        <f t="shared" si="694"/>
        <v>#REF!</v>
      </c>
      <c r="O1878" s="160" t="e">
        <f t="shared" si="694"/>
        <v>#REF!</v>
      </c>
      <c r="P1878" s="160" t="e">
        <f t="shared" si="694"/>
        <v>#REF!</v>
      </c>
      <c r="Q1878" s="160" t="e">
        <f t="shared" si="694"/>
        <v>#REF!</v>
      </c>
      <c r="R1878" s="160" t="e">
        <f t="shared" si="694"/>
        <v>#REF!</v>
      </c>
      <c r="S1878" s="160" t="e">
        <f t="shared" si="694"/>
        <v>#REF!</v>
      </c>
    </row>
    <row r="1879" spans="2:19" s="47" customFormat="1" ht="30" customHeight="1">
      <c r="B1879" s="69" t="s">
        <v>129</v>
      </c>
      <c r="C1879" s="70" t="s">
        <v>110</v>
      </c>
      <c r="D1879" s="70" t="s">
        <v>111</v>
      </c>
      <c r="E1879" s="83" t="s">
        <v>178</v>
      </c>
      <c r="F1879" s="51"/>
      <c r="G1879" s="160" t="e">
        <f t="shared" ref="G1879:S1879" si="695">AVERAGE((G1057/G$1038),(G1112/G$1094))</f>
        <v>#REF!</v>
      </c>
      <c r="H1879" s="160" t="e">
        <f t="shared" si="695"/>
        <v>#REF!</v>
      </c>
      <c r="I1879" s="160" t="e">
        <f t="shared" si="695"/>
        <v>#REF!</v>
      </c>
      <c r="J1879" s="160" t="e">
        <f t="shared" si="695"/>
        <v>#REF!</v>
      </c>
      <c r="K1879" s="160" t="e">
        <f t="shared" si="695"/>
        <v>#REF!</v>
      </c>
      <c r="L1879" s="160" t="e">
        <f t="shared" si="695"/>
        <v>#REF!</v>
      </c>
      <c r="M1879" s="160" t="e">
        <f t="shared" si="695"/>
        <v>#REF!</v>
      </c>
      <c r="N1879" s="160" t="e">
        <f t="shared" si="695"/>
        <v>#REF!</v>
      </c>
      <c r="O1879" s="160" t="e">
        <f t="shared" si="695"/>
        <v>#REF!</v>
      </c>
      <c r="P1879" s="160" t="e">
        <f t="shared" si="695"/>
        <v>#REF!</v>
      </c>
      <c r="Q1879" s="160" t="e">
        <f t="shared" si="695"/>
        <v>#REF!</v>
      </c>
      <c r="R1879" s="160" t="e">
        <f t="shared" si="695"/>
        <v>#REF!</v>
      </c>
      <c r="S1879" s="160" t="e">
        <f t="shared" si="695"/>
        <v>#REF!</v>
      </c>
    </row>
    <row r="1880" spans="2:19" s="47" customFormat="1" ht="30" customHeight="1">
      <c r="B1880" s="69" t="s">
        <v>130</v>
      </c>
      <c r="C1880" s="70" t="s">
        <v>110</v>
      </c>
      <c r="D1880" s="70" t="s">
        <v>111</v>
      </c>
      <c r="E1880" s="83" t="s">
        <v>175</v>
      </c>
      <c r="F1880" s="51"/>
      <c r="G1880" s="160" t="e">
        <f t="shared" ref="G1880:S1880" si="696">AVERAGE((G1058/G$1038),(G1113/G$1094))</f>
        <v>#REF!</v>
      </c>
      <c r="H1880" s="160" t="e">
        <f t="shared" si="696"/>
        <v>#REF!</v>
      </c>
      <c r="I1880" s="160" t="e">
        <f t="shared" si="696"/>
        <v>#REF!</v>
      </c>
      <c r="J1880" s="160" t="e">
        <f t="shared" si="696"/>
        <v>#REF!</v>
      </c>
      <c r="K1880" s="160" t="e">
        <f t="shared" si="696"/>
        <v>#REF!</v>
      </c>
      <c r="L1880" s="160" t="e">
        <f t="shared" si="696"/>
        <v>#REF!</v>
      </c>
      <c r="M1880" s="160" t="e">
        <f t="shared" si="696"/>
        <v>#REF!</v>
      </c>
      <c r="N1880" s="160" t="e">
        <f t="shared" si="696"/>
        <v>#REF!</v>
      </c>
      <c r="O1880" s="160" t="e">
        <f t="shared" si="696"/>
        <v>#REF!</v>
      </c>
      <c r="P1880" s="160" t="e">
        <f t="shared" si="696"/>
        <v>#REF!</v>
      </c>
      <c r="Q1880" s="160" t="e">
        <f t="shared" si="696"/>
        <v>#REF!</v>
      </c>
      <c r="R1880" s="160" t="e">
        <f t="shared" si="696"/>
        <v>#REF!</v>
      </c>
      <c r="S1880" s="160" t="e">
        <f t="shared" si="696"/>
        <v>#REF!</v>
      </c>
    </row>
    <row r="1881" spans="2:19" s="47" customFormat="1" ht="30" customHeight="1">
      <c r="B1881" s="69" t="s">
        <v>131</v>
      </c>
      <c r="C1881" s="70" t="s">
        <v>110</v>
      </c>
      <c r="D1881" s="70" t="s">
        <v>111</v>
      </c>
      <c r="E1881" s="83" t="s">
        <v>176</v>
      </c>
      <c r="F1881" s="51"/>
      <c r="G1881" s="160" t="e">
        <f t="shared" ref="G1881:S1881" si="697">AVERAGE((G1059/G$1038),(G1114/G$1094))</f>
        <v>#REF!</v>
      </c>
      <c r="H1881" s="160" t="e">
        <f t="shared" si="697"/>
        <v>#REF!</v>
      </c>
      <c r="I1881" s="160" t="e">
        <f t="shared" si="697"/>
        <v>#REF!</v>
      </c>
      <c r="J1881" s="160" t="e">
        <f t="shared" si="697"/>
        <v>#REF!</v>
      </c>
      <c r="K1881" s="160" t="e">
        <f t="shared" si="697"/>
        <v>#REF!</v>
      </c>
      <c r="L1881" s="160" t="e">
        <f t="shared" si="697"/>
        <v>#REF!</v>
      </c>
      <c r="M1881" s="160" t="e">
        <f t="shared" si="697"/>
        <v>#REF!</v>
      </c>
      <c r="N1881" s="160" t="e">
        <f t="shared" si="697"/>
        <v>#REF!</v>
      </c>
      <c r="O1881" s="160" t="e">
        <f t="shared" si="697"/>
        <v>#REF!</v>
      </c>
      <c r="P1881" s="160" t="e">
        <f t="shared" si="697"/>
        <v>#REF!</v>
      </c>
      <c r="Q1881" s="160" t="e">
        <f t="shared" si="697"/>
        <v>#REF!</v>
      </c>
      <c r="R1881" s="160" t="e">
        <f t="shared" si="697"/>
        <v>#REF!</v>
      </c>
      <c r="S1881" s="160" t="e">
        <f t="shared" si="697"/>
        <v>#REF!</v>
      </c>
    </row>
    <row r="1882" spans="2:19" s="47" customFormat="1" ht="30" customHeight="1">
      <c r="B1882" s="69" t="s">
        <v>132</v>
      </c>
      <c r="C1882" s="70" t="s">
        <v>110</v>
      </c>
      <c r="D1882" s="70" t="s">
        <v>111</v>
      </c>
      <c r="E1882" s="83" t="s">
        <v>176</v>
      </c>
      <c r="F1882" s="51"/>
      <c r="G1882" s="160" t="e">
        <f t="shared" ref="G1882:S1882" si="698">AVERAGE((G1060/G$1038),(G1115/G$1094))</f>
        <v>#REF!</v>
      </c>
      <c r="H1882" s="160" t="e">
        <f t="shared" si="698"/>
        <v>#REF!</v>
      </c>
      <c r="I1882" s="160" t="e">
        <f t="shared" si="698"/>
        <v>#REF!</v>
      </c>
      <c r="J1882" s="160" t="e">
        <f t="shared" si="698"/>
        <v>#REF!</v>
      </c>
      <c r="K1882" s="160" t="e">
        <f t="shared" si="698"/>
        <v>#REF!</v>
      </c>
      <c r="L1882" s="160" t="e">
        <f t="shared" si="698"/>
        <v>#REF!</v>
      </c>
      <c r="M1882" s="160" t="e">
        <f t="shared" si="698"/>
        <v>#REF!</v>
      </c>
      <c r="N1882" s="160" t="e">
        <f t="shared" si="698"/>
        <v>#REF!</v>
      </c>
      <c r="O1882" s="160" t="e">
        <f t="shared" si="698"/>
        <v>#REF!</v>
      </c>
      <c r="P1882" s="160" t="e">
        <f t="shared" si="698"/>
        <v>#REF!</v>
      </c>
      <c r="Q1882" s="160" t="e">
        <f t="shared" si="698"/>
        <v>#REF!</v>
      </c>
      <c r="R1882" s="160" t="e">
        <f t="shared" si="698"/>
        <v>#REF!</v>
      </c>
      <c r="S1882" s="160" t="e">
        <f t="shared" si="698"/>
        <v>#REF!</v>
      </c>
    </row>
    <row r="1883" spans="2:19" s="47" customFormat="1" ht="30" customHeight="1">
      <c r="B1883" s="69" t="s">
        <v>133</v>
      </c>
      <c r="C1883" s="70" t="s">
        <v>110</v>
      </c>
      <c r="D1883" s="70" t="s">
        <v>111</v>
      </c>
      <c r="E1883" s="83" t="s">
        <v>177</v>
      </c>
      <c r="F1883" s="51"/>
      <c r="G1883" s="160" t="e">
        <f t="shared" ref="G1883:S1883" si="699">AVERAGE((G1061/G$1038),(G1116/G$1094))</f>
        <v>#REF!</v>
      </c>
      <c r="H1883" s="160" t="e">
        <f t="shared" si="699"/>
        <v>#REF!</v>
      </c>
      <c r="I1883" s="160" t="e">
        <f t="shared" si="699"/>
        <v>#REF!</v>
      </c>
      <c r="J1883" s="160" t="e">
        <f t="shared" si="699"/>
        <v>#REF!</v>
      </c>
      <c r="K1883" s="160" t="e">
        <f t="shared" si="699"/>
        <v>#REF!</v>
      </c>
      <c r="L1883" s="160" t="e">
        <f t="shared" si="699"/>
        <v>#REF!</v>
      </c>
      <c r="M1883" s="160" t="e">
        <f t="shared" si="699"/>
        <v>#REF!</v>
      </c>
      <c r="N1883" s="160" t="e">
        <f t="shared" si="699"/>
        <v>#REF!</v>
      </c>
      <c r="O1883" s="160" t="e">
        <f t="shared" si="699"/>
        <v>#REF!</v>
      </c>
      <c r="P1883" s="160" t="e">
        <f t="shared" si="699"/>
        <v>#REF!</v>
      </c>
      <c r="Q1883" s="160" t="e">
        <f t="shared" si="699"/>
        <v>#REF!</v>
      </c>
      <c r="R1883" s="160" t="e">
        <f t="shared" si="699"/>
        <v>#REF!</v>
      </c>
      <c r="S1883" s="160" t="e">
        <f t="shared" si="699"/>
        <v>#REF!</v>
      </c>
    </row>
    <row r="1884" spans="2:19" s="47" customFormat="1" ht="30" customHeight="1">
      <c r="B1884" s="69" t="s">
        <v>134</v>
      </c>
      <c r="C1884" s="70" t="s">
        <v>110</v>
      </c>
      <c r="D1884" s="70" t="s">
        <v>111</v>
      </c>
      <c r="E1884" s="83" t="s">
        <v>176</v>
      </c>
      <c r="F1884" s="51"/>
      <c r="G1884" s="160" t="e">
        <f t="shared" ref="G1884:S1884" si="700">AVERAGE((G1062/G$1038),(G1117/G$1094))</f>
        <v>#REF!</v>
      </c>
      <c r="H1884" s="160" t="e">
        <f t="shared" si="700"/>
        <v>#REF!</v>
      </c>
      <c r="I1884" s="160" t="e">
        <f t="shared" si="700"/>
        <v>#REF!</v>
      </c>
      <c r="J1884" s="160" t="e">
        <f t="shared" si="700"/>
        <v>#REF!</v>
      </c>
      <c r="K1884" s="160" t="e">
        <f t="shared" si="700"/>
        <v>#REF!</v>
      </c>
      <c r="L1884" s="160" t="e">
        <f t="shared" si="700"/>
        <v>#REF!</v>
      </c>
      <c r="M1884" s="160" t="e">
        <f t="shared" si="700"/>
        <v>#REF!</v>
      </c>
      <c r="N1884" s="160" t="e">
        <f t="shared" si="700"/>
        <v>#REF!</v>
      </c>
      <c r="O1884" s="160" t="e">
        <f t="shared" si="700"/>
        <v>#REF!</v>
      </c>
      <c r="P1884" s="160" t="e">
        <f t="shared" si="700"/>
        <v>#REF!</v>
      </c>
      <c r="Q1884" s="160" t="e">
        <f t="shared" si="700"/>
        <v>#REF!</v>
      </c>
      <c r="R1884" s="160" t="e">
        <f t="shared" si="700"/>
        <v>#REF!</v>
      </c>
      <c r="S1884" s="160" t="e">
        <f t="shared" si="700"/>
        <v>#REF!</v>
      </c>
    </row>
    <row r="1885" spans="2:19" s="47" customFormat="1" ht="30" customHeight="1">
      <c r="B1885" s="69" t="s">
        <v>135</v>
      </c>
      <c r="C1885" s="70" t="s">
        <v>110</v>
      </c>
      <c r="D1885" s="70" t="s">
        <v>111</v>
      </c>
      <c r="E1885" s="83" t="s">
        <v>175</v>
      </c>
      <c r="F1885" s="51"/>
      <c r="G1885" s="160" t="e">
        <f t="shared" ref="G1885:S1885" si="701">AVERAGE((G1063/G$1038),(G1118/G$1094))</f>
        <v>#REF!</v>
      </c>
      <c r="H1885" s="160" t="e">
        <f t="shared" si="701"/>
        <v>#REF!</v>
      </c>
      <c r="I1885" s="160" t="e">
        <f t="shared" si="701"/>
        <v>#REF!</v>
      </c>
      <c r="J1885" s="160" t="e">
        <f t="shared" si="701"/>
        <v>#REF!</v>
      </c>
      <c r="K1885" s="160" t="e">
        <f t="shared" si="701"/>
        <v>#REF!</v>
      </c>
      <c r="L1885" s="160" t="e">
        <f t="shared" si="701"/>
        <v>#REF!</v>
      </c>
      <c r="M1885" s="160" t="e">
        <f t="shared" si="701"/>
        <v>#REF!</v>
      </c>
      <c r="N1885" s="160" t="e">
        <f t="shared" si="701"/>
        <v>#REF!</v>
      </c>
      <c r="O1885" s="160" t="e">
        <f t="shared" si="701"/>
        <v>#REF!</v>
      </c>
      <c r="P1885" s="160" t="e">
        <f t="shared" si="701"/>
        <v>#REF!</v>
      </c>
      <c r="Q1885" s="160" t="e">
        <f t="shared" si="701"/>
        <v>#REF!</v>
      </c>
      <c r="R1885" s="160" t="e">
        <f t="shared" si="701"/>
        <v>#REF!</v>
      </c>
      <c r="S1885" s="160" t="e">
        <f t="shared" si="701"/>
        <v>#REF!</v>
      </c>
    </row>
    <row r="1886" spans="2:19" s="47" customFormat="1" ht="30" customHeight="1">
      <c r="B1886" s="69" t="s">
        <v>136</v>
      </c>
      <c r="C1886" s="70" t="s">
        <v>110</v>
      </c>
      <c r="D1886" s="70" t="s">
        <v>111</v>
      </c>
      <c r="E1886" s="83" t="s">
        <v>175</v>
      </c>
      <c r="F1886" s="51"/>
      <c r="G1886" s="160" t="e">
        <f t="shared" ref="G1886:S1886" si="702">AVERAGE((G1064/G$1038),(G1119/G$1094))</f>
        <v>#REF!</v>
      </c>
      <c r="H1886" s="160" t="e">
        <f t="shared" si="702"/>
        <v>#REF!</v>
      </c>
      <c r="I1886" s="160" t="e">
        <f t="shared" si="702"/>
        <v>#REF!</v>
      </c>
      <c r="J1886" s="160" t="e">
        <f t="shared" si="702"/>
        <v>#REF!</v>
      </c>
      <c r="K1886" s="160" t="e">
        <f t="shared" si="702"/>
        <v>#REF!</v>
      </c>
      <c r="L1886" s="160" t="e">
        <f t="shared" si="702"/>
        <v>#REF!</v>
      </c>
      <c r="M1886" s="160" t="e">
        <f t="shared" si="702"/>
        <v>#REF!</v>
      </c>
      <c r="N1886" s="160" t="e">
        <f t="shared" si="702"/>
        <v>#REF!</v>
      </c>
      <c r="O1886" s="160" t="e">
        <f t="shared" si="702"/>
        <v>#REF!</v>
      </c>
      <c r="P1886" s="160" t="e">
        <f t="shared" si="702"/>
        <v>#REF!</v>
      </c>
      <c r="Q1886" s="160" t="e">
        <f t="shared" si="702"/>
        <v>#REF!</v>
      </c>
      <c r="R1886" s="160" t="e">
        <f t="shared" si="702"/>
        <v>#REF!</v>
      </c>
      <c r="S1886" s="160" t="e">
        <f t="shared" si="702"/>
        <v>#REF!</v>
      </c>
    </row>
    <row r="1887" spans="2:19" s="47" customFormat="1" ht="30" customHeight="1">
      <c r="B1887" s="69" t="s">
        <v>137</v>
      </c>
      <c r="C1887" s="70" t="s">
        <v>110</v>
      </c>
      <c r="D1887" s="70" t="s">
        <v>111</v>
      </c>
      <c r="E1887" s="83" t="s">
        <v>176</v>
      </c>
      <c r="F1887" s="51"/>
      <c r="G1887" s="160" t="e">
        <f t="shared" ref="G1887:S1887" si="703">AVERAGE((G1065/G$1038),(G1120/G$1094))</f>
        <v>#REF!</v>
      </c>
      <c r="H1887" s="160" t="e">
        <f t="shared" si="703"/>
        <v>#REF!</v>
      </c>
      <c r="I1887" s="160" t="e">
        <f t="shared" si="703"/>
        <v>#REF!</v>
      </c>
      <c r="J1887" s="160" t="e">
        <f t="shared" si="703"/>
        <v>#REF!</v>
      </c>
      <c r="K1887" s="160" t="e">
        <f t="shared" si="703"/>
        <v>#REF!</v>
      </c>
      <c r="L1887" s="160" t="e">
        <f t="shared" si="703"/>
        <v>#REF!</v>
      </c>
      <c r="M1887" s="160" t="e">
        <f t="shared" si="703"/>
        <v>#REF!</v>
      </c>
      <c r="N1887" s="160" t="e">
        <f t="shared" si="703"/>
        <v>#REF!</v>
      </c>
      <c r="O1887" s="160" t="e">
        <f t="shared" si="703"/>
        <v>#REF!</v>
      </c>
      <c r="P1887" s="160" t="e">
        <f t="shared" si="703"/>
        <v>#REF!</v>
      </c>
      <c r="Q1887" s="160" t="e">
        <f t="shared" si="703"/>
        <v>#REF!</v>
      </c>
      <c r="R1887" s="160" t="e">
        <f t="shared" si="703"/>
        <v>#REF!</v>
      </c>
      <c r="S1887" s="160" t="e">
        <f t="shared" si="703"/>
        <v>#REF!</v>
      </c>
    </row>
    <row r="1888" spans="2:19" s="47" customFormat="1" ht="30" customHeight="1">
      <c r="B1888" s="69" t="s">
        <v>138</v>
      </c>
      <c r="C1888" s="70" t="s">
        <v>115</v>
      </c>
      <c r="D1888" s="70" t="s">
        <v>112</v>
      </c>
      <c r="E1888" s="83" t="s">
        <v>179</v>
      </c>
      <c r="F1888" s="51"/>
      <c r="G1888" s="160" t="e">
        <f t="shared" ref="G1888:S1888" si="704">AVERAGE((G1066/G$1038),(G1121/G$1094))</f>
        <v>#REF!</v>
      </c>
      <c r="H1888" s="160" t="e">
        <f t="shared" si="704"/>
        <v>#REF!</v>
      </c>
      <c r="I1888" s="160" t="e">
        <f t="shared" si="704"/>
        <v>#REF!</v>
      </c>
      <c r="J1888" s="160" t="e">
        <f t="shared" si="704"/>
        <v>#REF!</v>
      </c>
      <c r="K1888" s="160" t="e">
        <f t="shared" si="704"/>
        <v>#REF!</v>
      </c>
      <c r="L1888" s="160" t="e">
        <f t="shared" si="704"/>
        <v>#REF!</v>
      </c>
      <c r="M1888" s="160" t="e">
        <f t="shared" si="704"/>
        <v>#REF!</v>
      </c>
      <c r="N1888" s="160" t="e">
        <f t="shared" si="704"/>
        <v>#REF!</v>
      </c>
      <c r="O1888" s="160" t="e">
        <f t="shared" si="704"/>
        <v>#REF!</v>
      </c>
      <c r="P1888" s="160" t="e">
        <f t="shared" si="704"/>
        <v>#REF!</v>
      </c>
      <c r="Q1888" s="160" t="e">
        <f t="shared" si="704"/>
        <v>#REF!</v>
      </c>
      <c r="R1888" s="160" t="e">
        <f t="shared" si="704"/>
        <v>#REF!</v>
      </c>
      <c r="S1888" s="160" t="e">
        <f t="shared" si="704"/>
        <v>#REF!</v>
      </c>
    </row>
    <row r="1889" spans="2:19" s="47" customFormat="1" ht="30" customHeight="1">
      <c r="B1889" s="69" t="s">
        <v>139</v>
      </c>
      <c r="C1889" s="70" t="s">
        <v>115</v>
      </c>
      <c r="D1889" s="70" t="s">
        <v>112</v>
      </c>
      <c r="E1889" s="83" t="s">
        <v>179</v>
      </c>
      <c r="F1889" s="51"/>
      <c r="G1889" s="160" t="e">
        <f t="shared" ref="G1889:S1889" si="705">AVERAGE((G1067/G$1038),(G1122/G$1094))</f>
        <v>#REF!</v>
      </c>
      <c r="H1889" s="160" t="e">
        <f t="shared" si="705"/>
        <v>#REF!</v>
      </c>
      <c r="I1889" s="160" t="e">
        <f t="shared" si="705"/>
        <v>#REF!</v>
      </c>
      <c r="J1889" s="160" t="e">
        <f t="shared" si="705"/>
        <v>#REF!</v>
      </c>
      <c r="K1889" s="160" t="e">
        <f t="shared" si="705"/>
        <v>#REF!</v>
      </c>
      <c r="L1889" s="160" t="e">
        <f t="shared" si="705"/>
        <v>#REF!</v>
      </c>
      <c r="M1889" s="160" t="e">
        <f t="shared" si="705"/>
        <v>#REF!</v>
      </c>
      <c r="N1889" s="160" t="e">
        <f t="shared" si="705"/>
        <v>#REF!</v>
      </c>
      <c r="O1889" s="160" t="e">
        <f t="shared" si="705"/>
        <v>#REF!</v>
      </c>
      <c r="P1889" s="160" t="e">
        <f t="shared" si="705"/>
        <v>#REF!</v>
      </c>
      <c r="Q1889" s="160" t="e">
        <f t="shared" si="705"/>
        <v>#REF!</v>
      </c>
      <c r="R1889" s="160" t="e">
        <f t="shared" si="705"/>
        <v>#REF!</v>
      </c>
      <c r="S1889" s="160" t="e">
        <f t="shared" si="705"/>
        <v>#REF!</v>
      </c>
    </row>
    <row r="1890" spans="2:19" s="47" customFormat="1" ht="30" customHeight="1">
      <c r="B1890" s="69" t="s">
        <v>140</v>
      </c>
      <c r="C1890" s="70" t="s">
        <v>115</v>
      </c>
      <c r="D1890" s="70" t="s">
        <v>112</v>
      </c>
      <c r="E1890" s="83" t="s">
        <v>180</v>
      </c>
      <c r="F1890" s="51"/>
      <c r="G1890" s="160" t="e">
        <f t="shared" ref="G1890:S1890" si="706">AVERAGE((G1068/G$1038),(G1123/G$1094))</f>
        <v>#REF!</v>
      </c>
      <c r="H1890" s="160" t="e">
        <f t="shared" si="706"/>
        <v>#REF!</v>
      </c>
      <c r="I1890" s="160" t="e">
        <f t="shared" si="706"/>
        <v>#REF!</v>
      </c>
      <c r="J1890" s="160" t="e">
        <f t="shared" si="706"/>
        <v>#REF!</v>
      </c>
      <c r="K1890" s="160" t="e">
        <f t="shared" si="706"/>
        <v>#REF!</v>
      </c>
      <c r="L1890" s="160" t="e">
        <f t="shared" si="706"/>
        <v>#REF!</v>
      </c>
      <c r="M1890" s="160" t="e">
        <f t="shared" si="706"/>
        <v>#REF!</v>
      </c>
      <c r="N1890" s="160" t="e">
        <f t="shared" si="706"/>
        <v>#REF!</v>
      </c>
      <c r="O1890" s="160" t="e">
        <f t="shared" si="706"/>
        <v>#REF!</v>
      </c>
      <c r="P1890" s="160" t="e">
        <f t="shared" si="706"/>
        <v>#REF!</v>
      </c>
      <c r="Q1890" s="160" t="e">
        <f t="shared" si="706"/>
        <v>#REF!</v>
      </c>
      <c r="R1890" s="160" t="e">
        <f t="shared" si="706"/>
        <v>#REF!</v>
      </c>
      <c r="S1890" s="160" t="e">
        <f t="shared" si="706"/>
        <v>#REF!</v>
      </c>
    </row>
    <row r="1891" spans="2:19" s="47" customFormat="1" ht="30" customHeight="1">
      <c r="B1891" s="69" t="s">
        <v>141</v>
      </c>
      <c r="C1891" s="70" t="s">
        <v>115</v>
      </c>
      <c r="D1891" s="70" t="s">
        <v>112</v>
      </c>
      <c r="E1891" s="83" t="s">
        <v>180</v>
      </c>
      <c r="F1891" s="51"/>
      <c r="G1891" s="160" t="e">
        <f t="shared" ref="G1891:S1891" si="707">AVERAGE((G1069/G$1038),(G1124/G$1094))</f>
        <v>#REF!</v>
      </c>
      <c r="H1891" s="160" t="e">
        <f t="shared" si="707"/>
        <v>#REF!</v>
      </c>
      <c r="I1891" s="160" t="e">
        <f t="shared" si="707"/>
        <v>#REF!</v>
      </c>
      <c r="J1891" s="160" t="e">
        <f t="shared" si="707"/>
        <v>#REF!</v>
      </c>
      <c r="K1891" s="160" t="e">
        <f t="shared" si="707"/>
        <v>#REF!</v>
      </c>
      <c r="L1891" s="160" t="e">
        <f t="shared" si="707"/>
        <v>#REF!</v>
      </c>
      <c r="M1891" s="160" t="e">
        <f t="shared" si="707"/>
        <v>#REF!</v>
      </c>
      <c r="N1891" s="160" t="e">
        <f t="shared" si="707"/>
        <v>#REF!</v>
      </c>
      <c r="O1891" s="160" t="e">
        <f t="shared" si="707"/>
        <v>#REF!</v>
      </c>
      <c r="P1891" s="160" t="e">
        <f t="shared" si="707"/>
        <v>#REF!</v>
      </c>
      <c r="Q1891" s="160" t="e">
        <f t="shared" si="707"/>
        <v>#REF!</v>
      </c>
      <c r="R1891" s="160" t="e">
        <f t="shared" si="707"/>
        <v>#REF!</v>
      </c>
      <c r="S1891" s="160" t="e">
        <f t="shared" si="707"/>
        <v>#REF!</v>
      </c>
    </row>
    <row r="1892" spans="2:19" s="47" customFormat="1" ht="30" customHeight="1">
      <c r="B1892" s="69" t="s">
        <v>142</v>
      </c>
      <c r="C1892" s="70" t="s">
        <v>115</v>
      </c>
      <c r="D1892" s="70" t="s">
        <v>112</v>
      </c>
      <c r="E1892" s="83" t="s">
        <v>186</v>
      </c>
      <c r="F1892" s="51"/>
      <c r="G1892" s="160" t="e">
        <f t="shared" ref="G1892:S1892" si="708">AVERAGE((G1070/G$1038),(G1125/G$1094))</f>
        <v>#REF!</v>
      </c>
      <c r="H1892" s="160" t="e">
        <f t="shared" si="708"/>
        <v>#REF!</v>
      </c>
      <c r="I1892" s="160" t="e">
        <f t="shared" si="708"/>
        <v>#REF!</v>
      </c>
      <c r="J1892" s="160" t="e">
        <f t="shared" si="708"/>
        <v>#REF!</v>
      </c>
      <c r="K1892" s="160" t="e">
        <f t="shared" si="708"/>
        <v>#REF!</v>
      </c>
      <c r="L1892" s="160" t="e">
        <f t="shared" si="708"/>
        <v>#REF!</v>
      </c>
      <c r="M1892" s="160" t="e">
        <f t="shared" si="708"/>
        <v>#REF!</v>
      </c>
      <c r="N1892" s="160" t="e">
        <f t="shared" si="708"/>
        <v>#REF!</v>
      </c>
      <c r="O1892" s="160" t="e">
        <f t="shared" si="708"/>
        <v>#REF!</v>
      </c>
      <c r="P1892" s="160" t="e">
        <f t="shared" si="708"/>
        <v>#REF!</v>
      </c>
      <c r="Q1892" s="160" t="e">
        <f t="shared" si="708"/>
        <v>#REF!</v>
      </c>
      <c r="R1892" s="160" t="e">
        <f t="shared" si="708"/>
        <v>#REF!</v>
      </c>
      <c r="S1892" s="160" t="e">
        <f t="shared" si="708"/>
        <v>#REF!</v>
      </c>
    </row>
    <row r="1893" spans="2:19" s="47" customFormat="1" ht="30" customHeight="1">
      <c r="B1893" s="69" t="s">
        <v>143</v>
      </c>
      <c r="C1893" s="70" t="s">
        <v>113</v>
      </c>
      <c r="D1893" s="70" t="s">
        <v>113</v>
      </c>
      <c r="E1893" s="83" t="s">
        <v>182</v>
      </c>
      <c r="F1893" s="51"/>
      <c r="G1893" s="160" t="e">
        <f t="shared" ref="G1893:S1893" si="709">AVERAGE((G1071/G$1038),(G1126/G$1094))</f>
        <v>#REF!</v>
      </c>
      <c r="H1893" s="160" t="e">
        <f t="shared" si="709"/>
        <v>#REF!</v>
      </c>
      <c r="I1893" s="160" t="e">
        <f t="shared" si="709"/>
        <v>#REF!</v>
      </c>
      <c r="J1893" s="160" t="e">
        <f t="shared" si="709"/>
        <v>#REF!</v>
      </c>
      <c r="K1893" s="160" t="e">
        <f t="shared" si="709"/>
        <v>#REF!</v>
      </c>
      <c r="L1893" s="160" t="e">
        <f t="shared" si="709"/>
        <v>#REF!</v>
      </c>
      <c r="M1893" s="160" t="e">
        <f t="shared" si="709"/>
        <v>#REF!</v>
      </c>
      <c r="N1893" s="160" t="e">
        <f t="shared" si="709"/>
        <v>#REF!</v>
      </c>
      <c r="O1893" s="160" t="e">
        <f t="shared" si="709"/>
        <v>#REF!</v>
      </c>
      <c r="P1893" s="160" t="e">
        <f t="shared" si="709"/>
        <v>#REF!</v>
      </c>
      <c r="Q1893" s="160" t="e">
        <f t="shared" si="709"/>
        <v>#REF!</v>
      </c>
      <c r="R1893" s="160" t="e">
        <f t="shared" si="709"/>
        <v>#REF!</v>
      </c>
      <c r="S1893" s="160" t="e">
        <f t="shared" si="709"/>
        <v>#REF!</v>
      </c>
    </row>
    <row r="1894" spans="2:19" s="47" customFormat="1" ht="30" customHeight="1">
      <c r="B1894" s="69" t="s">
        <v>144</v>
      </c>
      <c r="C1894" s="70" t="s">
        <v>113</v>
      </c>
      <c r="D1894" s="70" t="s">
        <v>113</v>
      </c>
      <c r="E1894" s="83" t="s">
        <v>181</v>
      </c>
      <c r="F1894" s="51"/>
      <c r="G1894" s="160" t="e">
        <f t="shared" ref="G1894:S1894" si="710">AVERAGE((G1072/G$1038),(G1127/G$1094))</f>
        <v>#REF!</v>
      </c>
      <c r="H1894" s="160" t="e">
        <f t="shared" si="710"/>
        <v>#REF!</v>
      </c>
      <c r="I1894" s="160" t="e">
        <f t="shared" si="710"/>
        <v>#REF!</v>
      </c>
      <c r="J1894" s="160" t="e">
        <f t="shared" si="710"/>
        <v>#REF!</v>
      </c>
      <c r="K1894" s="160" t="e">
        <f t="shared" si="710"/>
        <v>#REF!</v>
      </c>
      <c r="L1894" s="160" t="e">
        <f t="shared" si="710"/>
        <v>#REF!</v>
      </c>
      <c r="M1894" s="160" t="e">
        <f t="shared" si="710"/>
        <v>#REF!</v>
      </c>
      <c r="N1894" s="160" t="e">
        <f t="shared" si="710"/>
        <v>#REF!</v>
      </c>
      <c r="O1894" s="160" t="e">
        <f t="shared" si="710"/>
        <v>#REF!</v>
      </c>
      <c r="P1894" s="160" t="e">
        <f t="shared" si="710"/>
        <v>#REF!</v>
      </c>
      <c r="Q1894" s="160" t="e">
        <f t="shared" si="710"/>
        <v>#REF!</v>
      </c>
      <c r="R1894" s="160" t="e">
        <f t="shared" si="710"/>
        <v>#REF!</v>
      </c>
      <c r="S1894" s="160" t="e">
        <f t="shared" si="710"/>
        <v>#REF!</v>
      </c>
    </row>
    <row r="1895" spans="2:19" s="47" customFormat="1" ht="30" customHeight="1">
      <c r="B1895" s="69" t="s">
        <v>145</v>
      </c>
      <c r="C1895" s="70" t="s">
        <v>113</v>
      </c>
      <c r="D1895" s="70" t="s">
        <v>113</v>
      </c>
      <c r="E1895" s="83" t="s">
        <v>182</v>
      </c>
      <c r="F1895" s="51"/>
      <c r="G1895" s="160" t="e">
        <f t="shared" ref="G1895:S1895" si="711">AVERAGE((G1073/G$1038),(G1128/G$1094))</f>
        <v>#REF!</v>
      </c>
      <c r="H1895" s="160" t="e">
        <f t="shared" si="711"/>
        <v>#REF!</v>
      </c>
      <c r="I1895" s="160" t="e">
        <f t="shared" si="711"/>
        <v>#REF!</v>
      </c>
      <c r="J1895" s="160" t="e">
        <f t="shared" si="711"/>
        <v>#REF!</v>
      </c>
      <c r="K1895" s="160" t="e">
        <f t="shared" si="711"/>
        <v>#REF!</v>
      </c>
      <c r="L1895" s="160" t="e">
        <f t="shared" si="711"/>
        <v>#REF!</v>
      </c>
      <c r="M1895" s="160" t="e">
        <f t="shared" si="711"/>
        <v>#REF!</v>
      </c>
      <c r="N1895" s="160" t="e">
        <f t="shared" si="711"/>
        <v>#REF!</v>
      </c>
      <c r="O1895" s="160" t="e">
        <f t="shared" si="711"/>
        <v>#REF!</v>
      </c>
      <c r="P1895" s="160" t="e">
        <f t="shared" si="711"/>
        <v>#REF!</v>
      </c>
      <c r="Q1895" s="160" t="e">
        <f t="shared" si="711"/>
        <v>#REF!</v>
      </c>
      <c r="R1895" s="160" t="e">
        <f t="shared" si="711"/>
        <v>#REF!</v>
      </c>
      <c r="S1895" s="160" t="e">
        <f t="shared" si="711"/>
        <v>#REF!</v>
      </c>
    </row>
    <row r="1896" spans="2:19" s="47" customFormat="1" ht="30" customHeight="1">
      <c r="B1896" s="69" t="s">
        <v>146</v>
      </c>
      <c r="C1896" s="70" t="s">
        <v>113</v>
      </c>
      <c r="D1896" s="70" t="s">
        <v>113</v>
      </c>
      <c r="E1896" s="83" t="s">
        <v>182</v>
      </c>
      <c r="F1896" s="51"/>
      <c r="G1896" s="160" t="e">
        <f t="shared" ref="G1896:S1896" si="712">AVERAGE((G1074/G$1038),(G1129/G$1094))</f>
        <v>#REF!</v>
      </c>
      <c r="H1896" s="160" t="e">
        <f t="shared" si="712"/>
        <v>#REF!</v>
      </c>
      <c r="I1896" s="160" t="e">
        <f t="shared" si="712"/>
        <v>#REF!</v>
      </c>
      <c r="J1896" s="160" t="e">
        <f t="shared" si="712"/>
        <v>#REF!</v>
      </c>
      <c r="K1896" s="160" t="e">
        <f t="shared" si="712"/>
        <v>#REF!</v>
      </c>
      <c r="L1896" s="160" t="e">
        <f t="shared" si="712"/>
        <v>#REF!</v>
      </c>
      <c r="M1896" s="160" t="e">
        <f t="shared" si="712"/>
        <v>#REF!</v>
      </c>
      <c r="N1896" s="160" t="e">
        <f t="shared" si="712"/>
        <v>#REF!</v>
      </c>
      <c r="O1896" s="160" t="e">
        <f t="shared" si="712"/>
        <v>#REF!</v>
      </c>
      <c r="P1896" s="160" t="e">
        <f t="shared" si="712"/>
        <v>#REF!</v>
      </c>
      <c r="Q1896" s="160" t="e">
        <f t="shared" si="712"/>
        <v>#REF!</v>
      </c>
      <c r="R1896" s="160" t="e">
        <f t="shared" si="712"/>
        <v>#REF!</v>
      </c>
      <c r="S1896" s="160" t="e">
        <f t="shared" si="712"/>
        <v>#REF!</v>
      </c>
    </row>
    <row r="1897" spans="2:19" s="47" customFormat="1" ht="30" customHeight="1">
      <c r="B1897" s="69" t="s">
        <v>147</v>
      </c>
      <c r="C1897" s="70" t="s">
        <v>113</v>
      </c>
      <c r="D1897" s="70" t="s">
        <v>113</v>
      </c>
      <c r="E1897" s="83" t="s">
        <v>181</v>
      </c>
      <c r="F1897" s="51"/>
      <c r="G1897" s="160" t="e">
        <f t="shared" ref="G1897:S1897" si="713">AVERAGE((G1075/G$1038),(G1130/G$1094))</f>
        <v>#REF!</v>
      </c>
      <c r="H1897" s="160" t="e">
        <f t="shared" si="713"/>
        <v>#REF!</v>
      </c>
      <c r="I1897" s="160" t="e">
        <f t="shared" si="713"/>
        <v>#REF!</v>
      </c>
      <c r="J1897" s="160" t="e">
        <f t="shared" si="713"/>
        <v>#REF!</v>
      </c>
      <c r="K1897" s="160" t="e">
        <f t="shared" si="713"/>
        <v>#REF!</v>
      </c>
      <c r="L1897" s="160" t="e">
        <f t="shared" si="713"/>
        <v>#REF!</v>
      </c>
      <c r="M1897" s="160" t="e">
        <f t="shared" si="713"/>
        <v>#REF!</v>
      </c>
      <c r="N1897" s="160" t="e">
        <f t="shared" si="713"/>
        <v>#REF!</v>
      </c>
      <c r="O1897" s="160" t="e">
        <f t="shared" si="713"/>
        <v>#REF!</v>
      </c>
      <c r="P1897" s="160" t="e">
        <f t="shared" si="713"/>
        <v>#REF!</v>
      </c>
      <c r="Q1897" s="160" t="e">
        <f t="shared" si="713"/>
        <v>#REF!</v>
      </c>
      <c r="R1897" s="160" t="e">
        <f t="shared" si="713"/>
        <v>#REF!</v>
      </c>
      <c r="S1897" s="160" t="e">
        <f t="shared" si="713"/>
        <v>#REF!</v>
      </c>
    </row>
    <row r="1898" spans="2:19" s="47" customFormat="1" ht="30" customHeight="1">
      <c r="B1898" s="69" t="s">
        <v>148</v>
      </c>
      <c r="C1898" s="70" t="s">
        <v>113</v>
      </c>
      <c r="D1898" s="70" t="s">
        <v>113</v>
      </c>
      <c r="E1898" s="83" t="s">
        <v>182</v>
      </c>
      <c r="F1898" s="51"/>
      <c r="G1898" s="160" t="e">
        <f t="shared" ref="G1898:S1898" si="714">AVERAGE((G1076/G$1038),(G1131/G$1094))</f>
        <v>#REF!</v>
      </c>
      <c r="H1898" s="160" t="e">
        <f t="shared" si="714"/>
        <v>#REF!</v>
      </c>
      <c r="I1898" s="160" t="e">
        <f t="shared" si="714"/>
        <v>#REF!</v>
      </c>
      <c r="J1898" s="160" t="e">
        <f t="shared" si="714"/>
        <v>#REF!</v>
      </c>
      <c r="K1898" s="160" t="e">
        <f t="shared" si="714"/>
        <v>#REF!</v>
      </c>
      <c r="L1898" s="160" t="e">
        <f t="shared" si="714"/>
        <v>#REF!</v>
      </c>
      <c r="M1898" s="160" t="e">
        <f t="shared" si="714"/>
        <v>#REF!</v>
      </c>
      <c r="N1898" s="160" t="e">
        <f t="shared" si="714"/>
        <v>#REF!</v>
      </c>
      <c r="O1898" s="160" t="e">
        <f t="shared" si="714"/>
        <v>#REF!</v>
      </c>
      <c r="P1898" s="160" t="e">
        <f t="shared" si="714"/>
        <v>#REF!</v>
      </c>
      <c r="Q1898" s="160" t="e">
        <f t="shared" si="714"/>
        <v>#REF!</v>
      </c>
      <c r="R1898" s="160" t="e">
        <f t="shared" si="714"/>
        <v>#REF!</v>
      </c>
      <c r="S1898" s="160" t="e">
        <f t="shared" si="714"/>
        <v>#REF!</v>
      </c>
    </row>
    <row r="1899" spans="2:19" s="47" customFormat="1" ht="30" customHeight="1">
      <c r="B1899" s="69" t="s">
        <v>149</v>
      </c>
      <c r="C1899" s="70" t="s">
        <v>113</v>
      </c>
      <c r="D1899" s="70" t="s">
        <v>113</v>
      </c>
      <c r="E1899" s="83" t="s">
        <v>182</v>
      </c>
      <c r="F1899" s="51"/>
      <c r="G1899" s="160" t="e">
        <f t="shared" ref="G1899:S1899" si="715">AVERAGE((G1077/G$1038),(G1132/G$1094))</f>
        <v>#REF!</v>
      </c>
      <c r="H1899" s="160" t="e">
        <f t="shared" si="715"/>
        <v>#REF!</v>
      </c>
      <c r="I1899" s="160" t="e">
        <f t="shared" si="715"/>
        <v>#REF!</v>
      </c>
      <c r="J1899" s="160" t="e">
        <f t="shared" si="715"/>
        <v>#REF!</v>
      </c>
      <c r="K1899" s="160" t="e">
        <f t="shared" si="715"/>
        <v>#REF!</v>
      </c>
      <c r="L1899" s="160" t="e">
        <f t="shared" si="715"/>
        <v>#REF!</v>
      </c>
      <c r="M1899" s="160" t="e">
        <f t="shared" si="715"/>
        <v>#REF!</v>
      </c>
      <c r="N1899" s="160" t="e">
        <f t="shared" si="715"/>
        <v>#REF!</v>
      </c>
      <c r="O1899" s="160" t="e">
        <f t="shared" si="715"/>
        <v>#REF!</v>
      </c>
      <c r="P1899" s="160" t="e">
        <f t="shared" si="715"/>
        <v>#REF!</v>
      </c>
      <c r="Q1899" s="160" t="e">
        <f t="shared" si="715"/>
        <v>#REF!</v>
      </c>
      <c r="R1899" s="160" t="e">
        <f t="shared" si="715"/>
        <v>#REF!</v>
      </c>
      <c r="S1899" s="160" t="e">
        <f t="shared" si="715"/>
        <v>#REF!</v>
      </c>
    </row>
    <row r="1900" spans="2:19" s="47" customFormat="1" ht="30" customHeight="1">
      <c r="B1900" s="69" t="s">
        <v>150</v>
      </c>
      <c r="C1900" s="70" t="s">
        <v>113</v>
      </c>
      <c r="D1900" s="70" t="s">
        <v>113</v>
      </c>
      <c r="E1900" s="83" t="s">
        <v>182</v>
      </c>
      <c r="F1900" s="51"/>
      <c r="G1900" s="160" t="e">
        <f t="shared" ref="G1900:S1900" si="716">AVERAGE((G1078/G$1038),(G1133/G$1094))</f>
        <v>#REF!</v>
      </c>
      <c r="H1900" s="160" t="e">
        <f t="shared" si="716"/>
        <v>#REF!</v>
      </c>
      <c r="I1900" s="160" t="e">
        <f t="shared" si="716"/>
        <v>#REF!</v>
      </c>
      <c r="J1900" s="160" t="e">
        <f t="shared" si="716"/>
        <v>#REF!</v>
      </c>
      <c r="K1900" s="160" t="e">
        <f t="shared" si="716"/>
        <v>#REF!</v>
      </c>
      <c r="L1900" s="160" t="e">
        <f t="shared" si="716"/>
        <v>#REF!</v>
      </c>
      <c r="M1900" s="160" t="e">
        <f t="shared" si="716"/>
        <v>#REF!</v>
      </c>
      <c r="N1900" s="160" t="e">
        <f t="shared" si="716"/>
        <v>#REF!</v>
      </c>
      <c r="O1900" s="160" t="e">
        <f t="shared" si="716"/>
        <v>#REF!</v>
      </c>
      <c r="P1900" s="160" t="e">
        <f t="shared" si="716"/>
        <v>#REF!</v>
      </c>
      <c r="Q1900" s="160" t="e">
        <f t="shared" si="716"/>
        <v>#REF!</v>
      </c>
      <c r="R1900" s="160" t="e">
        <f t="shared" si="716"/>
        <v>#REF!</v>
      </c>
      <c r="S1900" s="160" t="e">
        <f t="shared" si="716"/>
        <v>#REF!</v>
      </c>
    </row>
    <row r="1901" spans="2:19" s="47" customFormat="1" ht="30" customHeight="1">
      <c r="B1901" s="69" t="s">
        <v>151</v>
      </c>
      <c r="C1901" s="70" t="s">
        <v>113</v>
      </c>
      <c r="D1901" s="70" t="s">
        <v>113</v>
      </c>
      <c r="E1901" s="83" t="s">
        <v>181</v>
      </c>
      <c r="F1901" s="51"/>
      <c r="G1901" s="160" t="e">
        <f t="shared" ref="G1901:S1901" si="717">AVERAGE((G1079/G$1038),(G1134/G$1094))</f>
        <v>#REF!</v>
      </c>
      <c r="H1901" s="160" t="e">
        <f t="shared" si="717"/>
        <v>#REF!</v>
      </c>
      <c r="I1901" s="160" t="e">
        <f t="shared" si="717"/>
        <v>#REF!</v>
      </c>
      <c r="J1901" s="160" t="e">
        <f t="shared" si="717"/>
        <v>#REF!</v>
      </c>
      <c r="K1901" s="160" t="e">
        <f t="shared" si="717"/>
        <v>#REF!</v>
      </c>
      <c r="L1901" s="160" t="e">
        <f t="shared" si="717"/>
        <v>#REF!</v>
      </c>
      <c r="M1901" s="160" t="e">
        <f t="shared" si="717"/>
        <v>#REF!</v>
      </c>
      <c r="N1901" s="160" t="e">
        <f t="shared" si="717"/>
        <v>#REF!</v>
      </c>
      <c r="O1901" s="160" t="e">
        <f t="shared" si="717"/>
        <v>#REF!</v>
      </c>
      <c r="P1901" s="160" t="e">
        <f t="shared" si="717"/>
        <v>#REF!</v>
      </c>
      <c r="Q1901" s="160" t="e">
        <f t="shared" si="717"/>
        <v>#REF!</v>
      </c>
      <c r="R1901" s="160" t="e">
        <f t="shared" si="717"/>
        <v>#REF!</v>
      </c>
      <c r="S1901" s="160" t="e">
        <f t="shared" si="717"/>
        <v>#REF!</v>
      </c>
    </row>
    <row r="1902" spans="2:19" s="47" customFormat="1" ht="30" customHeight="1">
      <c r="B1902" s="69" t="s">
        <v>152</v>
      </c>
      <c r="C1902" s="70" t="s">
        <v>113</v>
      </c>
      <c r="D1902" s="70" t="s">
        <v>113</v>
      </c>
      <c r="E1902" s="83" t="s">
        <v>182</v>
      </c>
      <c r="F1902" s="51"/>
      <c r="G1902" s="160" t="e">
        <f t="shared" ref="G1902:S1902" si="718">AVERAGE((G1080/G$1038),(G1135/G$1094))</f>
        <v>#REF!</v>
      </c>
      <c r="H1902" s="160" t="e">
        <f t="shared" si="718"/>
        <v>#REF!</v>
      </c>
      <c r="I1902" s="160" t="e">
        <f t="shared" si="718"/>
        <v>#REF!</v>
      </c>
      <c r="J1902" s="160" t="e">
        <f t="shared" si="718"/>
        <v>#REF!</v>
      </c>
      <c r="K1902" s="160" t="e">
        <f t="shared" si="718"/>
        <v>#REF!</v>
      </c>
      <c r="L1902" s="160" t="e">
        <f t="shared" si="718"/>
        <v>#REF!</v>
      </c>
      <c r="M1902" s="160" t="e">
        <f t="shared" si="718"/>
        <v>#REF!</v>
      </c>
      <c r="N1902" s="160" t="e">
        <f t="shared" si="718"/>
        <v>#REF!</v>
      </c>
      <c r="O1902" s="160" t="e">
        <f t="shared" si="718"/>
        <v>#REF!</v>
      </c>
      <c r="P1902" s="160" t="e">
        <f t="shared" si="718"/>
        <v>#REF!</v>
      </c>
      <c r="Q1902" s="160" t="e">
        <f t="shared" si="718"/>
        <v>#REF!</v>
      </c>
      <c r="R1902" s="160" t="e">
        <f t="shared" si="718"/>
        <v>#REF!</v>
      </c>
      <c r="S1902" s="160" t="e">
        <f t="shared" si="718"/>
        <v>#REF!</v>
      </c>
    </row>
    <row r="1903" spans="2:19" s="47" customFormat="1" ht="30" customHeight="1">
      <c r="B1903" s="69" t="s">
        <v>153</v>
      </c>
      <c r="C1903" s="70" t="s">
        <v>113</v>
      </c>
      <c r="D1903" s="70" t="s">
        <v>113</v>
      </c>
      <c r="E1903" s="83" t="s">
        <v>182</v>
      </c>
      <c r="F1903" s="51"/>
      <c r="G1903" s="160" t="e">
        <f t="shared" ref="G1903:S1903" si="719">AVERAGE((G1081/G$1038),(G1136/G$1094))</f>
        <v>#REF!</v>
      </c>
      <c r="H1903" s="160" t="e">
        <f t="shared" si="719"/>
        <v>#REF!</v>
      </c>
      <c r="I1903" s="160" t="e">
        <f t="shared" si="719"/>
        <v>#REF!</v>
      </c>
      <c r="J1903" s="160" t="e">
        <f t="shared" si="719"/>
        <v>#REF!</v>
      </c>
      <c r="K1903" s="160" t="e">
        <f t="shared" si="719"/>
        <v>#REF!</v>
      </c>
      <c r="L1903" s="160" t="e">
        <f t="shared" si="719"/>
        <v>#REF!</v>
      </c>
      <c r="M1903" s="160" t="e">
        <f t="shared" si="719"/>
        <v>#REF!</v>
      </c>
      <c r="N1903" s="160" t="e">
        <f t="shared" si="719"/>
        <v>#REF!</v>
      </c>
      <c r="O1903" s="160" t="e">
        <f t="shared" si="719"/>
        <v>#REF!</v>
      </c>
      <c r="P1903" s="160" t="e">
        <f t="shared" si="719"/>
        <v>#REF!</v>
      </c>
      <c r="Q1903" s="160" t="e">
        <f t="shared" si="719"/>
        <v>#REF!</v>
      </c>
      <c r="R1903" s="160" t="e">
        <f t="shared" si="719"/>
        <v>#REF!</v>
      </c>
      <c r="S1903" s="160" t="e">
        <f t="shared" si="719"/>
        <v>#REF!</v>
      </c>
    </row>
    <row r="1904" spans="2:19" s="47" customFormat="1" ht="30" customHeight="1">
      <c r="B1904" s="69" t="s">
        <v>125</v>
      </c>
      <c r="C1904" s="70" t="s">
        <v>114</v>
      </c>
      <c r="D1904" s="70" t="s">
        <v>114</v>
      </c>
      <c r="E1904" s="83" t="s">
        <v>184</v>
      </c>
      <c r="F1904" s="51"/>
      <c r="G1904" s="160" t="e">
        <f t="shared" ref="G1904:S1904" si="720">AVERAGE((G1082/G$1038),(G1137/G$1094))</f>
        <v>#REF!</v>
      </c>
      <c r="H1904" s="160" t="e">
        <f t="shared" si="720"/>
        <v>#REF!</v>
      </c>
      <c r="I1904" s="160" t="e">
        <f t="shared" si="720"/>
        <v>#REF!</v>
      </c>
      <c r="J1904" s="160" t="e">
        <f t="shared" si="720"/>
        <v>#REF!</v>
      </c>
      <c r="K1904" s="160" t="e">
        <f t="shared" si="720"/>
        <v>#REF!</v>
      </c>
      <c r="L1904" s="160" t="e">
        <f t="shared" si="720"/>
        <v>#REF!</v>
      </c>
      <c r="M1904" s="160" t="e">
        <f t="shared" si="720"/>
        <v>#REF!</v>
      </c>
      <c r="N1904" s="160" t="e">
        <f t="shared" si="720"/>
        <v>#REF!</v>
      </c>
      <c r="O1904" s="160" t="e">
        <f t="shared" si="720"/>
        <v>#REF!</v>
      </c>
      <c r="P1904" s="160" t="e">
        <f t="shared" si="720"/>
        <v>#REF!</v>
      </c>
      <c r="Q1904" s="160" t="e">
        <f t="shared" si="720"/>
        <v>#REF!</v>
      </c>
      <c r="R1904" s="160" t="e">
        <f t="shared" si="720"/>
        <v>#REF!</v>
      </c>
      <c r="S1904" s="160" t="e">
        <f t="shared" si="720"/>
        <v>#REF!</v>
      </c>
    </row>
    <row r="1905" spans="2:19" s="47" customFormat="1" ht="30" customHeight="1">
      <c r="B1905" s="69" t="s">
        <v>154</v>
      </c>
      <c r="C1905" s="70" t="s">
        <v>114</v>
      </c>
      <c r="D1905" s="70" t="s">
        <v>114</v>
      </c>
      <c r="E1905" s="83" t="s">
        <v>183</v>
      </c>
      <c r="F1905" s="51"/>
      <c r="G1905" s="160" t="e">
        <f t="shared" ref="G1905:S1905" si="721">AVERAGE((G1083/G$1038),(G1138/G$1094))</f>
        <v>#REF!</v>
      </c>
      <c r="H1905" s="160" t="e">
        <f t="shared" si="721"/>
        <v>#REF!</v>
      </c>
      <c r="I1905" s="160" t="e">
        <f t="shared" si="721"/>
        <v>#REF!</v>
      </c>
      <c r="J1905" s="160" t="e">
        <f t="shared" si="721"/>
        <v>#REF!</v>
      </c>
      <c r="K1905" s="160" t="e">
        <f t="shared" si="721"/>
        <v>#REF!</v>
      </c>
      <c r="L1905" s="160" t="e">
        <f t="shared" si="721"/>
        <v>#REF!</v>
      </c>
      <c r="M1905" s="160" t="e">
        <f t="shared" si="721"/>
        <v>#REF!</v>
      </c>
      <c r="N1905" s="160" t="e">
        <f t="shared" si="721"/>
        <v>#REF!</v>
      </c>
      <c r="O1905" s="160" t="e">
        <f t="shared" si="721"/>
        <v>#REF!</v>
      </c>
      <c r="P1905" s="160" t="e">
        <f t="shared" si="721"/>
        <v>#REF!</v>
      </c>
      <c r="Q1905" s="160" t="e">
        <f t="shared" si="721"/>
        <v>#REF!</v>
      </c>
      <c r="R1905" s="160" t="e">
        <f t="shared" si="721"/>
        <v>#REF!</v>
      </c>
      <c r="S1905" s="160" t="e">
        <f t="shared" si="721"/>
        <v>#REF!</v>
      </c>
    </row>
    <row r="1906" spans="2:19" s="47" customFormat="1" ht="30" customHeight="1">
      <c r="B1906" s="69" t="s">
        <v>143</v>
      </c>
      <c r="C1906" s="70" t="s">
        <v>114</v>
      </c>
      <c r="D1906" s="70" t="s">
        <v>114</v>
      </c>
      <c r="E1906" s="83" t="s">
        <v>184</v>
      </c>
      <c r="F1906" s="51"/>
      <c r="G1906" s="160" t="e">
        <f t="shared" ref="G1906:S1906" si="722">AVERAGE((G1084/G$1038),(G1139/G$1094))</f>
        <v>#REF!</v>
      </c>
      <c r="H1906" s="160" t="e">
        <f t="shared" si="722"/>
        <v>#REF!</v>
      </c>
      <c r="I1906" s="160" t="e">
        <f t="shared" si="722"/>
        <v>#REF!</v>
      </c>
      <c r="J1906" s="160" t="e">
        <f t="shared" si="722"/>
        <v>#REF!</v>
      </c>
      <c r="K1906" s="160" t="e">
        <f t="shared" si="722"/>
        <v>#REF!</v>
      </c>
      <c r="L1906" s="160" t="e">
        <f t="shared" si="722"/>
        <v>#REF!</v>
      </c>
      <c r="M1906" s="160" t="e">
        <f t="shared" si="722"/>
        <v>#REF!</v>
      </c>
      <c r="N1906" s="160" t="e">
        <f t="shared" si="722"/>
        <v>#REF!</v>
      </c>
      <c r="O1906" s="160" t="e">
        <f t="shared" si="722"/>
        <v>#REF!</v>
      </c>
      <c r="P1906" s="160" t="e">
        <f t="shared" si="722"/>
        <v>#REF!</v>
      </c>
      <c r="Q1906" s="160" t="e">
        <f t="shared" si="722"/>
        <v>#REF!</v>
      </c>
      <c r="R1906" s="160" t="e">
        <f t="shared" si="722"/>
        <v>#REF!</v>
      </c>
      <c r="S1906" s="160" t="e">
        <f t="shared" si="722"/>
        <v>#REF!</v>
      </c>
    </row>
    <row r="1907" spans="2:19" s="47" customFormat="1" ht="30" customHeight="1">
      <c r="B1907" s="69" t="s">
        <v>155</v>
      </c>
      <c r="C1907" s="70" t="s">
        <v>114</v>
      </c>
      <c r="D1907" s="70" t="s">
        <v>114</v>
      </c>
      <c r="E1907" s="83" t="s">
        <v>184</v>
      </c>
      <c r="F1907" s="51"/>
      <c r="G1907" s="160" t="e">
        <f t="shared" ref="G1907:S1907" si="723">AVERAGE((G1085/G$1038),(G1140/G$1094))</f>
        <v>#REF!</v>
      </c>
      <c r="H1907" s="160" t="e">
        <f t="shared" si="723"/>
        <v>#REF!</v>
      </c>
      <c r="I1907" s="160" t="e">
        <f t="shared" si="723"/>
        <v>#REF!</v>
      </c>
      <c r="J1907" s="160" t="e">
        <f t="shared" si="723"/>
        <v>#REF!</v>
      </c>
      <c r="K1907" s="160" t="e">
        <f t="shared" si="723"/>
        <v>#REF!</v>
      </c>
      <c r="L1907" s="160" t="e">
        <f t="shared" si="723"/>
        <v>#REF!</v>
      </c>
      <c r="M1907" s="160" t="e">
        <f t="shared" si="723"/>
        <v>#REF!</v>
      </c>
      <c r="N1907" s="160" t="e">
        <f t="shared" si="723"/>
        <v>#REF!</v>
      </c>
      <c r="O1907" s="160" t="e">
        <f t="shared" si="723"/>
        <v>#REF!</v>
      </c>
      <c r="P1907" s="160" t="e">
        <f t="shared" si="723"/>
        <v>#REF!</v>
      </c>
      <c r="Q1907" s="160" t="e">
        <f t="shared" si="723"/>
        <v>#REF!</v>
      </c>
      <c r="R1907" s="160" t="e">
        <f t="shared" si="723"/>
        <v>#REF!</v>
      </c>
      <c r="S1907" s="160" t="e">
        <f t="shared" si="723"/>
        <v>#REF!</v>
      </c>
    </row>
    <row r="1908" spans="2:19" s="47" customFormat="1" ht="30" customHeight="1">
      <c r="B1908" s="69" t="s">
        <v>156</v>
      </c>
      <c r="C1908" s="70" t="s">
        <v>114</v>
      </c>
      <c r="D1908" s="70" t="s">
        <v>114</v>
      </c>
      <c r="E1908" s="83" t="s">
        <v>185</v>
      </c>
      <c r="F1908" s="51"/>
      <c r="G1908" s="160" t="e">
        <f t="shared" ref="G1908:S1908" si="724">AVERAGE((G1086/G$1038),(G1141/G$1094))</f>
        <v>#REF!</v>
      </c>
      <c r="H1908" s="160" t="e">
        <f t="shared" si="724"/>
        <v>#REF!</v>
      </c>
      <c r="I1908" s="160" t="e">
        <f t="shared" si="724"/>
        <v>#REF!</v>
      </c>
      <c r="J1908" s="160" t="e">
        <f t="shared" si="724"/>
        <v>#REF!</v>
      </c>
      <c r="K1908" s="160" t="e">
        <f t="shared" si="724"/>
        <v>#REF!</v>
      </c>
      <c r="L1908" s="160" t="e">
        <f t="shared" si="724"/>
        <v>#REF!</v>
      </c>
      <c r="M1908" s="160" t="e">
        <f t="shared" si="724"/>
        <v>#REF!</v>
      </c>
      <c r="N1908" s="160" t="e">
        <f t="shared" si="724"/>
        <v>#REF!</v>
      </c>
      <c r="O1908" s="160" t="e">
        <f t="shared" si="724"/>
        <v>#REF!</v>
      </c>
      <c r="P1908" s="160" t="e">
        <f t="shared" si="724"/>
        <v>#REF!</v>
      </c>
      <c r="Q1908" s="160" t="e">
        <f t="shared" si="724"/>
        <v>#REF!</v>
      </c>
      <c r="R1908" s="160" t="e">
        <f t="shared" si="724"/>
        <v>#REF!</v>
      </c>
      <c r="S1908" s="160" t="e">
        <f t="shared" si="724"/>
        <v>#REF!</v>
      </c>
    </row>
    <row r="1909" spans="2:19" s="47" customFormat="1" ht="30" customHeight="1">
      <c r="B1909" s="69" t="s">
        <v>157</v>
      </c>
      <c r="C1909" s="70" t="s">
        <v>114</v>
      </c>
      <c r="D1909" s="70" t="s">
        <v>114</v>
      </c>
      <c r="E1909" s="83" t="s">
        <v>185</v>
      </c>
      <c r="F1909" s="51"/>
      <c r="G1909" s="160" t="e">
        <f t="shared" ref="G1909:S1909" si="725">AVERAGE((G1087/G$1038),(G1142/G$1094))</f>
        <v>#REF!</v>
      </c>
      <c r="H1909" s="160" t="e">
        <f t="shared" si="725"/>
        <v>#REF!</v>
      </c>
      <c r="I1909" s="160" t="e">
        <f t="shared" si="725"/>
        <v>#REF!</v>
      </c>
      <c r="J1909" s="160" t="e">
        <f t="shared" si="725"/>
        <v>#REF!</v>
      </c>
      <c r="K1909" s="160" t="e">
        <f t="shared" si="725"/>
        <v>#REF!</v>
      </c>
      <c r="L1909" s="160" t="e">
        <f t="shared" si="725"/>
        <v>#REF!</v>
      </c>
      <c r="M1909" s="160" t="e">
        <f t="shared" si="725"/>
        <v>#REF!</v>
      </c>
      <c r="N1909" s="160" t="e">
        <f t="shared" si="725"/>
        <v>#REF!</v>
      </c>
      <c r="O1909" s="160" t="e">
        <f t="shared" si="725"/>
        <v>#REF!</v>
      </c>
      <c r="P1909" s="160" t="e">
        <f t="shared" si="725"/>
        <v>#REF!</v>
      </c>
      <c r="Q1909" s="160" t="e">
        <f t="shared" si="725"/>
        <v>#REF!</v>
      </c>
      <c r="R1909" s="160" t="e">
        <f t="shared" si="725"/>
        <v>#REF!</v>
      </c>
      <c r="S1909" s="160" t="e">
        <f t="shared" si="725"/>
        <v>#REF!</v>
      </c>
    </row>
    <row r="1910" spans="2:19" s="47" customFormat="1" ht="30" customHeight="1">
      <c r="B1910" s="69" t="s">
        <v>158</v>
      </c>
      <c r="C1910" s="70" t="s">
        <v>114</v>
      </c>
      <c r="D1910" s="70" t="s">
        <v>114</v>
      </c>
      <c r="E1910" s="83" t="s">
        <v>183</v>
      </c>
      <c r="F1910" s="51"/>
      <c r="G1910" s="160" t="e">
        <f t="shared" ref="G1910:S1910" si="726">AVERAGE((G1088/G$1038),(G1143/G$1094))</f>
        <v>#REF!</v>
      </c>
      <c r="H1910" s="160" t="e">
        <f t="shared" si="726"/>
        <v>#REF!</v>
      </c>
      <c r="I1910" s="160" t="e">
        <f t="shared" si="726"/>
        <v>#REF!</v>
      </c>
      <c r="J1910" s="160" t="e">
        <f t="shared" si="726"/>
        <v>#REF!</v>
      </c>
      <c r="K1910" s="160" t="e">
        <f t="shared" si="726"/>
        <v>#REF!</v>
      </c>
      <c r="L1910" s="160" t="e">
        <f t="shared" si="726"/>
        <v>#REF!</v>
      </c>
      <c r="M1910" s="160" t="e">
        <f t="shared" si="726"/>
        <v>#REF!</v>
      </c>
      <c r="N1910" s="160" t="e">
        <f t="shared" si="726"/>
        <v>#REF!</v>
      </c>
      <c r="O1910" s="160" t="e">
        <f t="shared" si="726"/>
        <v>#REF!</v>
      </c>
      <c r="P1910" s="160" t="e">
        <f t="shared" si="726"/>
        <v>#REF!</v>
      </c>
      <c r="Q1910" s="160" t="e">
        <f t="shared" si="726"/>
        <v>#REF!</v>
      </c>
      <c r="R1910" s="160" t="e">
        <f t="shared" si="726"/>
        <v>#REF!</v>
      </c>
      <c r="S1910" s="160" t="e">
        <f t="shared" si="726"/>
        <v>#REF!</v>
      </c>
    </row>
    <row r="1911" spans="2:19" s="47" customFormat="1" ht="30" customHeight="1">
      <c r="B1911" s="69" t="s">
        <v>159</v>
      </c>
      <c r="C1911" s="70" t="s">
        <v>114</v>
      </c>
      <c r="D1911" s="70" t="s">
        <v>114</v>
      </c>
      <c r="E1911" s="83" t="s">
        <v>185</v>
      </c>
      <c r="F1911" s="51"/>
      <c r="G1911" s="160" t="e">
        <f t="shared" ref="G1911:S1911" si="727">AVERAGE((G1089/G$1038),(G1144/G$1094))</f>
        <v>#REF!</v>
      </c>
      <c r="H1911" s="160" t="e">
        <f t="shared" si="727"/>
        <v>#REF!</v>
      </c>
      <c r="I1911" s="160" t="e">
        <f t="shared" si="727"/>
        <v>#REF!</v>
      </c>
      <c r="J1911" s="160" t="e">
        <f t="shared" si="727"/>
        <v>#REF!</v>
      </c>
      <c r="K1911" s="160" t="e">
        <f t="shared" si="727"/>
        <v>#REF!</v>
      </c>
      <c r="L1911" s="160" t="e">
        <f t="shared" si="727"/>
        <v>#REF!</v>
      </c>
      <c r="M1911" s="160" t="e">
        <f t="shared" si="727"/>
        <v>#REF!</v>
      </c>
      <c r="N1911" s="160" t="e">
        <f t="shared" si="727"/>
        <v>#REF!</v>
      </c>
      <c r="O1911" s="160" t="e">
        <f t="shared" si="727"/>
        <v>#REF!</v>
      </c>
      <c r="P1911" s="160" t="e">
        <f t="shared" si="727"/>
        <v>#REF!</v>
      </c>
      <c r="Q1911" s="160" t="e">
        <f t="shared" si="727"/>
        <v>#REF!</v>
      </c>
      <c r="R1911" s="160" t="e">
        <f t="shared" si="727"/>
        <v>#REF!</v>
      </c>
      <c r="S1911" s="160" t="e">
        <f t="shared" si="727"/>
        <v>#REF!</v>
      </c>
    </row>
    <row r="1912" spans="2:19" s="47" customFormat="1" ht="30" customHeight="1">
      <c r="B1912" s="69" t="s">
        <v>160</v>
      </c>
      <c r="C1912" s="70" t="s">
        <v>114</v>
      </c>
      <c r="D1912" s="70" t="s">
        <v>114</v>
      </c>
      <c r="E1912" s="83" t="s">
        <v>185</v>
      </c>
      <c r="F1912" s="51"/>
      <c r="G1912" s="160" t="e">
        <f t="shared" ref="G1912:S1912" si="728">AVERAGE((G1090/G$1038),(G1145/G$1094))</f>
        <v>#REF!</v>
      </c>
      <c r="H1912" s="160" t="e">
        <f t="shared" si="728"/>
        <v>#REF!</v>
      </c>
      <c r="I1912" s="160" t="e">
        <f t="shared" si="728"/>
        <v>#REF!</v>
      </c>
      <c r="J1912" s="160" t="e">
        <f t="shared" si="728"/>
        <v>#REF!</v>
      </c>
      <c r="K1912" s="160" t="e">
        <f t="shared" si="728"/>
        <v>#REF!</v>
      </c>
      <c r="L1912" s="160" t="e">
        <f t="shared" si="728"/>
        <v>#REF!</v>
      </c>
      <c r="M1912" s="160" t="e">
        <f t="shared" si="728"/>
        <v>#REF!</v>
      </c>
      <c r="N1912" s="160" t="e">
        <f t="shared" si="728"/>
        <v>#REF!</v>
      </c>
      <c r="O1912" s="160" t="e">
        <f t="shared" si="728"/>
        <v>#REF!</v>
      </c>
      <c r="P1912" s="160" t="e">
        <f t="shared" si="728"/>
        <v>#REF!</v>
      </c>
      <c r="Q1912" s="160" t="e">
        <f t="shared" si="728"/>
        <v>#REF!</v>
      </c>
      <c r="R1912" s="160" t="e">
        <f t="shared" si="728"/>
        <v>#REF!</v>
      </c>
      <c r="S1912" s="160" t="e">
        <f t="shared" si="728"/>
        <v>#REF!</v>
      </c>
    </row>
    <row r="1913" spans="2:19" s="47" customFormat="1" ht="30" customHeight="1">
      <c r="B1913" s="69" t="s">
        <v>161</v>
      </c>
      <c r="C1913" s="70" t="s">
        <v>114</v>
      </c>
      <c r="D1913" s="70" t="s">
        <v>114</v>
      </c>
      <c r="E1913" s="83" t="s">
        <v>184</v>
      </c>
      <c r="F1913" s="51"/>
      <c r="G1913" s="160" t="e">
        <f t="shared" ref="G1913:S1913" si="729">AVERAGE((G1091/G$1038),(G1146/G$1094))</f>
        <v>#REF!</v>
      </c>
      <c r="H1913" s="160" t="e">
        <f t="shared" si="729"/>
        <v>#REF!</v>
      </c>
      <c r="I1913" s="160" t="e">
        <f t="shared" si="729"/>
        <v>#REF!</v>
      </c>
      <c r="J1913" s="160" t="e">
        <f t="shared" si="729"/>
        <v>#REF!</v>
      </c>
      <c r="K1913" s="160" t="e">
        <f t="shared" si="729"/>
        <v>#REF!</v>
      </c>
      <c r="L1913" s="160" t="e">
        <f t="shared" si="729"/>
        <v>#REF!</v>
      </c>
      <c r="M1913" s="160" t="e">
        <f t="shared" si="729"/>
        <v>#REF!</v>
      </c>
      <c r="N1913" s="160" t="e">
        <f t="shared" si="729"/>
        <v>#REF!</v>
      </c>
      <c r="O1913" s="160" t="e">
        <f t="shared" si="729"/>
        <v>#REF!</v>
      </c>
      <c r="P1913" s="160" t="e">
        <f t="shared" si="729"/>
        <v>#REF!</v>
      </c>
      <c r="Q1913" s="160" t="e">
        <f t="shared" si="729"/>
        <v>#REF!</v>
      </c>
      <c r="R1913" s="160" t="e">
        <f t="shared" si="729"/>
        <v>#REF!</v>
      </c>
      <c r="S1913" s="160" t="e">
        <f t="shared" si="729"/>
        <v>#REF!</v>
      </c>
    </row>
    <row r="1914" spans="2:19" s="47" customFormat="1" ht="30" customHeight="1">
      <c r="B1914" s="69" t="s">
        <v>162</v>
      </c>
      <c r="C1914" s="70" t="s">
        <v>114</v>
      </c>
      <c r="D1914" s="70" t="s">
        <v>114</v>
      </c>
      <c r="E1914" s="83" t="s">
        <v>185</v>
      </c>
      <c r="F1914" s="51"/>
      <c r="G1914" s="160" t="e">
        <f t="shared" ref="G1914:S1914" si="730">AVERAGE((G1092/G$1038),(G1147/G$1094))</f>
        <v>#REF!</v>
      </c>
      <c r="H1914" s="160" t="e">
        <f t="shared" si="730"/>
        <v>#REF!</v>
      </c>
      <c r="I1914" s="160" t="e">
        <f t="shared" si="730"/>
        <v>#REF!</v>
      </c>
      <c r="J1914" s="160" t="e">
        <f t="shared" si="730"/>
        <v>#REF!</v>
      </c>
      <c r="K1914" s="160" t="e">
        <f t="shared" si="730"/>
        <v>#REF!</v>
      </c>
      <c r="L1914" s="160" t="e">
        <f t="shared" si="730"/>
        <v>#REF!</v>
      </c>
      <c r="M1914" s="160" t="e">
        <f t="shared" si="730"/>
        <v>#REF!</v>
      </c>
      <c r="N1914" s="160" t="e">
        <f t="shared" si="730"/>
        <v>#REF!</v>
      </c>
      <c r="O1914" s="160" t="e">
        <f t="shared" si="730"/>
        <v>#REF!</v>
      </c>
      <c r="P1914" s="160" t="e">
        <f t="shared" si="730"/>
        <v>#REF!</v>
      </c>
      <c r="Q1914" s="160" t="e">
        <f t="shared" si="730"/>
        <v>#REF!</v>
      </c>
      <c r="R1914" s="160" t="e">
        <f t="shared" si="730"/>
        <v>#REF!</v>
      </c>
      <c r="S1914" s="160" t="e">
        <f t="shared" si="730"/>
        <v>#REF!</v>
      </c>
    </row>
    <row r="1916" spans="2:19" s="8" customFormat="1" ht="30" customHeight="1">
      <c r="B1916" s="217" t="s">
        <v>170</v>
      </c>
      <c r="C1916" s="17" t="s">
        <v>105</v>
      </c>
      <c r="D1916" s="7" t="s">
        <v>3</v>
      </c>
      <c r="E1916" s="7" t="s">
        <v>4</v>
      </c>
      <c r="F1916" s="7" t="s">
        <v>5</v>
      </c>
      <c r="G1916" s="7" t="s">
        <v>7</v>
      </c>
      <c r="H1916" s="7" t="s">
        <v>8</v>
      </c>
      <c r="I1916" s="7" t="s">
        <v>9</v>
      </c>
      <c r="J1916" s="7" t="s">
        <v>10</v>
      </c>
      <c r="K1916" s="7" t="s">
        <v>11</v>
      </c>
      <c r="L1916" s="7" t="s">
        <v>12</v>
      </c>
      <c r="M1916" s="7" t="s">
        <v>13</v>
      </c>
      <c r="N1916" s="7" t="s">
        <v>14</v>
      </c>
      <c r="O1916" s="7" t="s">
        <v>15</v>
      </c>
      <c r="P1916" s="7" t="s">
        <v>16</v>
      </c>
      <c r="Q1916" s="7" t="s">
        <v>17</v>
      </c>
      <c r="R1916" s="7" t="s">
        <v>18</v>
      </c>
      <c r="S1916" s="7" t="s">
        <v>19</v>
      </c>
    </row>
    <row r="1917" spans="2:19" s="47" customFormat="1" ht="30" customHeight="1">
      <c r="B1917" s="69" t="s">
        <v>171</v>
      </c>
      <c r="C1917" s="70" t="s">
        <v>110</v>
      </c>
      <c r="D1917" s="51"/>
      <c r="E1917" s="51"/>
      <c r="F1917" s="51"/>
      <c r="G1917" s="160" t="e">
        <f>SUMIF($E$1863:E$1914,$B1917,G$1863:G$1914)</f>
        <v>#REF!</v>
      </c>
      <c r="H1917" s="160" t="e">
        <f ca="1">SUMIF($E$1863:F$1914,$B1917,H$1863:H$1914)</f>
        <v>#REF!</v>
      </c>
      <c r="I1917" s="160" t="e">
        <f ca="1">SUMIF($E$1863:G$1914,$B1917,I$1863:I$1914)</f>
        <v>#REF!</v>
      </c>
      <c r="J1917" s="160" t="e">
        <f ca="1">SUMIF($E$1863:H$1914,$B1917,J$1863:J$1914)</f>
        <v>#REF!</v>
      </c>
      <c r="K1917" s="160" t="e">
        <f ca="1">SUMIF($E$1863:I$1914,$B1917,K$1863:K$1914)</f>
        <v>#REF!</v>
      </c>
      <c r="L1917" s="160" t="e">
        <f ca="1">SUMIF($E$1863:J$1914,$B1917,L$1863:L$1914)</f>
        <v>#REF!</v>
      </c>
      <c r="M1917" s="160" t="e">
        <f ca="1">SUMIF($E$1863:K$1914,$B1917,M$1863:M$1914)</f>
        <v>#REF!</v>
      </c>
      <c r="N1917" s="160" t="e">
        <f ca="1">SUMIF($E$1863:L$1914,$B1917,N$1863:N$1914)</f>
        <v>#REF!</v>
      </c>
      <c r="O1917" s="160" t="e">
        <f ca="1">SUMIF($E$1863:M$1914,$B1917,O$1863:O$1914)</f>
        <v>#REF!</v>
      </c>
      <c r="P1917" s="160" t="e">
        <f ca="1">SUMIF($E$1863:N$1914,$B1917,P$1863:P$1914)</f>
        <v>#REF!</v>
      </c>
      <c r="Q1917" s="160" t="e">
        <f ca="1">SUMIF($E$1863:O$1914,$B1917,Q$1863:Q$1914)</f>
        <v>#REF!</v>
      </c>
      <c r="R1917" s="160" t="e">
        <f ca="1">SUMIF($E$1863:P$1914,$B1917,R$1863:R$1914)</f>
        <v>#REF!</v>
      </c>
      <c r="S1917" s="160" t="e">
        <f ca="1">SUMIF($E$1863:Q$1914,$B1917,S$1863:S$1914)</f>
        <v>#REF!</v>
      </c>
    </row>
    <row r="1918" spans="2:19" s="47" customFormat="1" ht="30" customHeight="1">
      <c r="B1918" s="69" t="s">
        <v>172</v>
      </c>
      <c r="C1918" s="70" t="s">
        <v>110</v>
      </c>
      <c r="D1918" s="51"/>
      <c r="E1918" s="51"/>
      <c r="F1918" s="51"/>
      <c r="G1918" s="160" t="e">
        <f>SUMIF($E$1863:E$1914,$B1918,G$1863:G$1914)</f>
        <v>#REF!</v>
      </c>
      <c r="H1918" s="160" t="e">
        <f ca="1">SUMIF($E$1863:F$1914,$B1918,H$1863:H$1914)</f>
        <v>#REF!</v>
      </c>
      <c r="I1918" s="160" t="e">
        <f ca="1">SUMIF($E$1863:G$1914,$B1918,I$1863:I$1914)</f>
        <v>#REF!</v>
      </c>
      <c r="J1918" s="160" t="e">
        <f ca="1">SUMIF($E$1863:H$1914,$B1918,J$1863:J$1914)</f>
        <v>#REF!</v>
      </c>
      <c r="K1918" s="160" t="e">
        <f ca="1">SUMIF($E$1863:I$1914,$B1918,K$1863:K$1914)</f>
        <v>#REF!</v>
      </c>
      <c r="L1918" s="160" t="e">
        <f ca="1">SUMIF($E$1863:J$1914,$B1918,L$1863:L$1914)</f>
        <v>#REF!</v>
      </c>
      <c r="M1918" s="160" t="e">
        <f ca="1">SUMIF($E$1863:K$1914,$B1918,M$1863:M$1914)</f>
        <v>#REF!</v>
      </c>
      <c r="N1918" s="160" t="e">
        <f ca="1">SUMIF($E$1863:L$1914,$B1918,N$1863:N$1914)</f>
        <v>#REF!</v>
      </c>
      <c r="O1918" s="160" t="e">
        <f ca="1">SUMIF($E$1863:M$1914,$B1918,O$1863:O$1914)</f>
        <v>#REF!</v>
      </c>
      <c r="P1918" s="160" t="e">
        <f ca="1">SUMIF($E$1863:N$1914,$B1918,P$1863:P$1914)</f>
        <v>#REF!</v>
      </c>
      <c r="Q1918" s="160" t="e">
        <f ca="1">SUMIF($E$1863:O$1914,$B1918,Q$1863:Q$1914)</f>
        <v>#REF!</v>
      </c>
      <c r="R1918" s="160" t="e">
        <f ca="1">SUMIF($E$1863:P$1914,$B1918,R$1863:R$1914)</f>
        <v>#REF!</v>
      </c>
      <c r="S1918" s="160" t="e">
        <f ca="1">SUMIF($E$1863:Q$1914,$B1918,S$1863:S$1914)</f>
        <v>#REF!</v>
      </c>
    </row>
    <row r="1919" spans="2:19" s="47" customFormat="1" ht="30" customHeight="1">
      <c r="B1919" s="69" t="s">
        <v>174</v>
      </c>
      <c r="C1919" s="70" t="s">
        <v>110</v>
      </c>
      <c r="D1919" s="51"/>
      <c r="E1919" s="51"/>
      <c r="F1919" s="51"/>
      <c r="G1919" s="160" t="e">
        <f>SUMIF($E$1863:E$1914,$B1919,G$1863:G$1914)</f>
        <v>#REF!</v>
      </c>
      <c r="H1919" s="160" t="e">
        <f ca="1">SUMIF($E$1863:F$1914,$B1919,H$1863:H$1914)</f>
        <v>#REF!</v>
      </c>
      <c r="I1919" s="160" t="e">
        <f ca="1">SUMIF($E$1863:G$1914,$B1919,I$1863:I$1914)</f>
        <v>#REF!</v>
      </c>
      <c r="J1919" s="160" t="e">
        <f ca="1">SUMIF($E$1863:H$1914,$B1919,J$1863:J$1914)</f>
        <v>#REF!</v>
      </c>
      <c r="K1919" s="160" t="e">
        <f ca="1">SUMIF($E$1863:I$1914,$B1919,K$1863:K$1914)</f>
        <v>#REF!</v>
      </c>
      <c r="L1919" s="160" t="e">
        <f ca="1">SUMIF($E$1863:J$1914,$B1919,L$1863:L$1914)</f>
        <v>#REF!</v>
      </c>
      <c r="M1919" s="160" t="e">
        <f ca="1">SUMIF($E$1863:K$1914,$B1919,M$1863:M$1914)</f>
        <v>#REF!</v>
      </c>
      <c r="N1919" s="160" t="e">
        <f ca="1">SUMIF($E$1863:L$1914,$B1919,N$1863:N$1914)</f>
        <v>#REF!</v>
      </c>
      <c r="O1919" s="160" t="e">
        <f ca="1">SUMIF($E$1863:M$1914,$B1919,O$1863:O$1914)</f>
        <v>#REF!</v>
      </c>
      <c r="P1919" s="160" t="e">
        <f ca="1">SUMIF($E$1863:N$1914,$B1919,P$1863:P$1914)</f>
        <v>#REF!</v>
      </c>
      <c r="Q1919" s="160" t="e">
        <f ca="1">SUMIF($E$1863:O$1914,$B1919,Q$1863:Q$1914)</f>
        <v>#REF!</v>
      </c>
      <c r="R1919" s="160" t="e">
        <f ca="1">SUMIF($E$1863:P$1914,$B1919,R$1863:R$1914)</f>
        <v>#REF!</v>
      </c>
      <c r="S1919" s="160" t="e">
        <f ca="1">SUMIF($E$1863:Q$1914,$B1919,S$1863:S$1914)</f>
        <v>#REF!</v>
      </c>
    </row>
    <row r="1920" spans="2:19" s="47" customFormat="1" ht="30" customHeight="1">
      <c r="B1920" s="69" t="s">
        <v>173</v>
      </c>
      <c r="C1920" s="70" t="s">
        <v>110</v>
      </c>
      <c r="D1920" s="51"/>
      <c r="E1920" s="51"/>
      <c r="F1920" s="51"/>
      <c r="G1920" s="160" t="e">
        <f>SUMIF($E$1863:E$1914,$B1920,G$1863:G$1914)</f>
        <v>#REF!</v>
      </c>
      <c r="H1920" s="160" t="e">
        <f ca="1">SUMIF($E$1863:F$1914,$B1920,H$1863:H$1914)</f>
        <v>#REF!</v>
      </c>
      <c r="I1920" s="160" t="e">
        <f ca="1">SUMIF($E$1863:G$1914,$B1920,I$1863:I$1914)</f>
        <v>#REF!</v>
      </c>
      <c r="J1920" s="160" t="e">
        <f ca="1">SUMIF($E$1863:H$1914,$B1920,J$1863:J$1914)</f>
        <v>#REF!</v>
      </c>
      <c r="K1920" s="160" t="e">
        <f ca="1">SUMIF($E$1863:I$1914,$B1920,K$1863:K$1914)</f>
        <v>#REF!</v>
      </c>
      <c r="L1920" s="160" t="e">
        <f ca="1">SUMIF($E$1863:J$1914,$B1920,L$1863:L$1914)</f>
        <v>#REF!</v>
      </c>
      <c r="M1920" s="160" t="e">
        <f ca="1">SUMIF($E$1863:K$1914,$B1920,M$1863:M$1914)</f>
        <v>#REF!</v>
      </c>
      <c r="N1920" s="160" t="e">
        <f ca="1">SUMIF($E$1863:L$1914,$B1920,N$1863:N$1914)</f>
        <v>#REF!</v>
      </c>
      <c r="O1920" s="160" t="e">
        <f ca="1">SUMIF($E$1863:M$1914,$B1920,O$1863:O$1914)</f>
        <v>#REF!</v>
      </c>
      <c r="P1920" s="160" t="e">
        <f ca="1">SUMIF($E$1863:N$1914,$B1920,P$1863:P$1914)</f>
        <v>#REF!</v>
      </c>
      <c r="Q1920" s="160" t="e">
        <f ca="1">SUMIF($E$1863:O$1914,$B1920,Q$1863:Q$1914)</f>
        <v>#REF!</v>
      </c>
      <c r="R1920" s="160" t="e">
        <f ca="1">SUMIF($E$1863:P$1914,$B1920,R$1863:R$1914)</f>
        <v>#REF!</v>
      </c>
      <c r="S1920" s="160" t="e">
        <f ca="1">SUMIF($E$1863:Q$1914,$B1920,S$1863:S$1914)</f>
        <v>#REF!</v>
      </c>
    </row>
    <row r="1921" spans="2:19" s="47" customFormat="1" ht="30" customHeight="1">
      <c r="B1921" s="69" t="s">
        <v>178</v>
      </c>
      <c r="C1921" s="70" t="s">
        <v>110</v>
      </c>
      <c r="D1921" s="51"/>
      <c r="E1921" s="51"/>
      <c r="F1921" s="51"/>
      <c r="G1921" s="160" t="e">
        <f>SUMIF($E$1863:E$1914,$B1921,G$1863:G$1914)</f>
        <v>#REF!</v>
      </c>
      <c r="H1921" s="160" t="e">
        <f ca="1">SUMIF($E$1863:F$1914,$B1921,H$1863:H$1914)</f>
        <v>#REF!</v>
      </c>
      <c r="I1921" s="160" t="e">
        <f ca="1">SUMIF($E$1863:G$1914,$B1921,I$1863:I$1914)</f>
        <v>#REF!</v>
      </c>
      <c r="J1921" s="160" t="e">
        <f ca="1">SUMIF($E$1863:H$1914,$B1921,J$1863:J$1914)</f>
        <v>#REF!</v>
      </c>
      <c r="K1921" s="160" t="e">
        <f ca="1">SUMIF($E$1863:I$1914,$B1921,K$1863:K$1914)</f>
        <v>#REF!</v>
      </c>
      <c r="L1921" s="160" t="e">
        <f ca="1">SUMIF($E$1863:J$1914,$B1921,L$1863:L$1914)</f>
        <v>#REF!</v>
      </c>
      <c r="M1921" s="160" t="e">
        <f ca="1">SUMIF($E$1863:K$1914,$B1921,M$1863:M$1914)</f>
        <v>#REF!</v>
      </c>
      <c r="N1921" s="160" t="e">
        <f ca="1">SUMIF($E$1863:L$1914,$B1921,N$1863:N$1914)</f>
        <v>#REF!</v>
      </c>
      <c r="O1921" s="160" t="e">
        <f ca="1">SUMIF($E$1863:M$1914,$B1921,O$1863:O$1914)</f>
        <v>#REF!</v>
      </c>
      <c r="P1921" s="160" t="e">
        <f ca="1">SUMIF($E$1863:N$1914,$B1921,P$1863:P$1914)</f>
        <v>#REF!</v>
      </c>
      <c r="Q1921" s="160" t="e">
        <f ca="1">SUMIF($E$1863:O$1914,$B1921,Q$1863:Q$1914)</f>
        <v>#REF!</v>
      </c>
      <c r="R1921" s="160" t="e">
        <f ca="1">SUMIF($E$1863:P$1914,$B1921,R$1863:R$1914)</f>
        <v>#REF!</v>
      </c>
      <c r="S1921" s="160" t="e">
        <f ca="1">SUMIF($E$1863:Q$1914,$B1921,S$1863:S$1914)</f>
        <v>#REF!</v>
      </c>
    </row>
    <row r="1922" spans="2:19" s="47" customFormat="1" ht="30" customHeight="1">
      <c r="B1922" s="69" t="s">
        <v>176</v>
      </c>
      <c r="C1922" s="70" t="s">
        <v>110</v>
      </c>
      <c r="D1922" s="51"/>
      <c r="E1922" s="51"/>
      <c r="F1922" s="51"/>
      <c r="G1922" s="160" t="e">
        <f>SUMIF($E$1863:E$1914,$B1922,G$1863:G$1914)</f>
        <v>#REF!</v>
      </c>
      <c r="H1922" s="160" t="e">
        <f ca="1">SUMIF($E$1863:F$1914,$B1922,H$1863:H$1914)</f>
        <v>#REF!</v>
      </c>
      <c r="I1922" s="160" t="e">
        <f ca="1">SUMIF($E$1863:G$1914,$B1922,I$1863:I$1914)</f>
        <v>#REF!</v>
      </c>
      <c r="J1922" s="160" t="e">
        <f ca="1">SUMIF($E$1863:H$1914,$B1922,J$1863:J$1914)</f>
        <v>#REF!</v>
      </c>
      <c r="K1922" s="160" t="e">
        <f ca="1">SUMIF($E$1863:I$1914,$B1922,K$1863:K$1914)</f>
        <v>#REF!</v>
      </c>
      <c r="L1922" s="160" t="e">
        <f ca="1">SUMIF($E$1863:J$1914,$B1922,L$1863:L$1914)</f>
        <v>#REF!</v>
      </c>
      <c r="M1922" s="160" t="e">
        <f ca="1">SUMIF($E$1863:K$1914,$B1922,M$1863:M$1914)</f>
        <v>#REF!</v>
      </c>
      <c r="N1922" s="160" t="e">
        <f ca="1">SUMIF($E$1863:L$1914,$B1922,N$1863:N$1914)</f>
        <v>#REF!</v>
      </c>
      <c r="O1922" s="160" t="e">
        <f ca="1">SUMIF($E$1863:M$1914,$B1922,O$1863:O$1914)</f>
        <v>#REF!</v>
      </c>
      <c r="P1922" s="160" t="e">
        <f ca="1">SUMIF($E$1863:N$1914,$B1922,P$1863:P$1914)</f>
        <v>#REF!</v>
      </c>
      <c r="Q1922" s="160" t="e">
        <f ca="1">SUMIF($E$1863:O$1914,$B1922,Q$1863:Q$1914)</f>
        <v>#REF!</v>
      </c>
      <c r="R1922" s="160" t="e">
        <f ca="1">SUMIF($E$1863:P$1914,$B1922,R$1863:R$1914)</f>
        <v>#REF!</v>
      </c>
      <c r="S1922" s="160" t="e">
        <f ca="1">SUMIF($E$1863:Q$1914,$B1922,S$1863:S$1914)</f>
        <v>#REF!</v>
      </c>
    </row>
    <row r="1923" spans="2:19" s="47" customFormat="1" ht="30" customHeight="1">
      <c r="B1923" s="69" t="s">
        <v>175</v>
      </c>
      <c r="C1923" s="70" t="s">
        <v>110</v>
      </c>
      <c r="D1923" s="51"/>
      <c r="E1923" s="51"/>
      <c r="F1923" s="51"/>
      <c r="G1923" s="160" t="e">
        <f>SUMIF($E$1863:E$1914,$B1923,G$1863:G$1914)</f>
        <v>#REF!</v>
      </c>
      <c r="H1923" s="160" t="e">
        <f ca="1">SUMIF($E$1863:F$1914,$B1923,H$1863:H$1914)</f>
        <v>#REF!</v>
      </c>
      <c r="I1923" s="160" t="e">
        <f ca="1">SUMIF($E$1863:G$1914,$B1923,I$1863:I$1914)</f>
        <v>#REF!</v>
      </c>
      <c r="J1923" s="160" t="e">
        <f ca="1">SUMIF($E$1863:H$1914,$B1923,J$1863:J$1914)</f>
        <v>#REF!</v>
      </c>
      <c r="K1923" s="160" t="e">
        <f ca="1">SUMIF($E$1863:I$1914,$B1923,K$1863:K$1914)</f>
        <v>#REF!</v>
      </c>
      <c r="L1923" s="160" t="e">
        <f ca="1">SUMIF($E$1863:J$1914,$B1923,L$1863:L$1914)</f>
        <v>#REF!</v>
      </c>
      <c r="M1923" s="160" t="e">
        <f ca="1">SUMIF($E$1863:K$1914,$B1923,M$1863:M$1914)</f>
        <v>#REF!</v>
      </c>
      <c r="N1923" s="160" t="e">
        <f ca="1">SUMIF($E$1863:L$1914,$B1923,N$1863:N$1914)</f>
        <v>#REF!</v>
      </c>
      <c r="O1923" s="160" t="e">
        <f ca="1">SUMIF($E$1863:M$1914,$B1923,O$1863:O$1914)</f>
        <v>#REF!</v>
      </c>
      <c r="P1923" s="160" t="e">
        <f ca="1">SUMIF($E$1863:N$1914,$B1923,P$1863:P$1914)</f>
        <v>#REF!</v>
      </c>
      <c r="Q1923" s="160" t="e">
        <f ca="1">SUMIF($E$1863:O$1914,$B1923,Q$1863:Q$1914)</f>
        <v>#REF!</v>
      </c>
      <c r="R1923" s="160" t="e">
        <f ca="1">SUMIF($E$1863:P$1914,$B1923,R$1863:R$1914)</f>
        <v>#REF!</v>
      </c>
      <c r="S1923" s="160" t="e">
        <f ca="1">SUMIF($E$1863:Q$1914,$B1923,S$1863:S$1914)</f>
        <v>#REF!</v>
      </c>
    </row>
    <row r="1924" spans="2:19" s="47" customFormat="1" ht="30" customHeight="1">
      <c r="B1924" s="69" t="s">
        <v>177</v>
      </c>
      <c r="C1924" s="70" t="s">
        <v>110</v>
      </c>
      <c r="D1924" s="51"/>
      <c r="E1924" s="51"/>
      <c r="F1924" s="51"/>
      <c r="G1924" s="160" t="e">
        <f>SUMIF($E$1863:E$1914,$B1924,G$1863:G$1914)</f>
        <v>#REF!</v>
      </c>
      <c r="H1924" s="160" t="e">
        <f ca="1">SUMIF($E$1863:F$1914,$B1924,H$1863:H$1914)</f>
        <v>#REF!</v>
      </c>
      <c r="I1924" s="160" t="e">
        <f ca="1">SUMIF($E$1863:G$1914,$B1924,I$1863:I$1914)</f>
        <v>#REF!</v>
      </c>
      <c r="J1924" s="160" t="e">
        <f ca="1">SUMIF($E$1863:H$1914,$B1924,J$1863:J$1914)</f>
        <v>#REF!</v>
      </c>
      <c r="K1924" s="160" t="e">
        <f ca="1">SUMIF($E$1863:I$1914,$B1924,K$1863:K$1914)</f>
        <v>#REF!</v>
      </c>
      <c r="L1924" s="160" t="e">
        <f ca="1">SUMIF($E$1863:J$1914,$B1924,L$1863:L$1914)</f>
        <v>#REF!</v>
      </c>
      <c r="M1924" s="160" t="e">
        <f ca="1">SUMIF($E$1863:K$1914,$B1924,M$1863:M$1914)</f>
        <v>#REF!</v>
      </c>
      <c r="N1924" s="160" t="e">
        <f ca="1">SUMIF($E$1863:L$1914,$B1924,N$1863:N$1914)</f>
        <v>#REF!</v>
      </c>
      <c r="O1924" s="160" t="e">
        <f ca="1">SUMIF($E$1863:M$1914,$B1924,O$1863:O$1914)</f>
        <v>#REF!</v>
      </c>
      <c r="P1924" s="160" t="e">
        <f ca="1">SUMIF($E$1863:N$1914,$B1924,P$1863:P$1914)</f>
        <v>#REF!</v>
      </c>
      <c r="Q1924" s="160" t="e">
        <f ca="1">SUMIF($E$1863:O$1914,$B1924,Q$1863:Q$1914)</f>
        <v>#REF!</v>
      </c>
      <c r="R1924" s="160" t="e">
        <f ca="1">SUMIF($E$1863:P$1914,$B1924,R$1863:R$1914)</f>
        <v>#REF!</v>
      </c>
      <c r="S1924" s="160" t="e">
        <f ca="1">SUMIF($E$1863:Q$1914,$B1924,S$1863:S$1914)</f>
        <v>#REF!</v>
      </c>
    </row>
    <row r="1925" spans="2:19" s="47" customFormat="1" ht="30" customHeight="1">
      <c r="B1925" s="69" t="s">
        <v>186</v>
      </c>
      <c r="C1925" s="70" t="s">
        <v>115</v>
      </c>
      <c r="D1925" s="51"/>
      <c r="E1925" s="51"/>
      <c r="F1925" s="51"/>
      <c r="G1925" s="160" t="e">
        <f>SUMIF($E$1863:E$1914,$B1925,G$1863:G$1914)</f>
        <v>#REF!</v>
      </c>
      <c r="H1925" s="160" t="e">
        <f ca="1">SUMIF($E$1863:F$1914,$B1925,H$1863:H$1914)</f>
        <v>#REF!</v>
      </c>
      <c r="I1925" s="160" t="e">
        <f ca="1">SUMIF($E$1863:G$1914,$B1925,I$1863:I$1914)</f>
        <v>#REF!</v>
      </c>
      <c r="J1925" s="160" t="e">
        <f ca="1">SUMIF($E$1863:H$1914,$B1925,J$1863:J$1914)</f>
        <v>#REF!</v>
      </c>
      <c r="K1925" s="160" t="e">
        <f ca="1">SUMIF($E$1863:I$1914,$B1925,K$1863:K$1914)</f>
        <v>#REF!</v>
      </c>
      <c r="L1925" s="160" t="e">
        <f ca="1">SUMIF($E$1863:J$1914,$B1925,L$1863:L$1914)</f>
        <v>#REF!</v>
      </c>
      <c r="M1925" s="160" t="e">
        <f ca="1">SUMIF($E$1863:K$1914,$B1925,M$1863:M$1914)</f>
        <v>#REF!</v>
      </c>
      <c r="N1925" s="160" t="e">
        <f ca="1">SUMIF($E$1863:L$1914,$B1925,N$1863:N$1914)</f>
        <v>#REF!</v>
      </c>
      <c r="O1925" s="160" t="e">
        <f ca="1">SUMIF($E$1863:M$1914,$B1925,O$1863:O$1914)</f>
        <v>#REF!</v>
      </c>
      <c r="P1925" s="160" t="e">
        <f ca="1">SUMIF($E$1863:N$1914,$B1925,P$1863:P$1914)</f>
        <v>#REF!</v>
      </c>
      <c r="Q1925" s="160" t="e">
        <f ca="1">SUMIF($E$1863:O$1914,$B1925,Q$1863:Q$1914)</f>
        <v>#REF!</v>
      </c>
      <c r="R1925" s="160" t="e">
        <f ca="1">SUMIF($E$1863:P$1914,$B1925,R$1863:R$1914)</f>
        <v>#REF!</v>
      </c>
      <c r="S1925" s="160" t="e">
        <f ca="1">SUMIF($E$1863:Q$1914,$B1925,S$1863:S$1914)</f>
        <v>#REF!</v>
      </c>
    </row>
    <row r="1926" spans="2:19" s="47" customFormat="1" ht="30" customHeight="1">
      <c r="B1926" s="69" t="s">
        <v>179</v>
      </c>
      <c r="C1926" s="70" t="s">
        <v>115</v>
      </c>
      <c r="D1926" s="51"/>
      <c r="E1926" s="51"/>
      <c r="F1926" s="51"/>
      <c r="G1926" s="160" t="e">
        <f>SUMIF($E$1863:E$1914,$B1926,G$1863:G$1914)</f>
        <v>#REF!</v>
      </c>
      <c r="H1926" s="160" t="e">
        <f ca="1">SUMIF($E$1863:F$1914,$B1926,H$1863:H$1914)</f>
        <v>#REF!</v>
      </c>
      <c r="I1926" s="160" t="e">
        <f ca="1">SUMIF($E$1863:G$1914,$B1926,I$1863:I$1914)</f>
        <v>#REF!</v>
      </c>
      <c r="J1926" s="160" t="e">
        <f ca="1">SUMIF($E$1863:H$1914,$B1926,J$1863:J$1914)</f>
        <v>#REF!</v>
      </c>
      <c r="K1926" s="160" t="e">
        <f ca="1">SUMIF($E$1863:I$1914,$B1926,K$1863:K$1914)</f>
        <v>#REF!</v>
      </c>
      <c r="L1926" s="160" t="e">
        <f ca="1">SUMIF($E$1863:J$1914,$B1926,L$1863:L$1914)</f>
        <v>#REF!</v>
      </c>
      <c r="M1926" s="160" t="e">
        <f ca="1">SUMIF($E$1863:K$1914,$B1926,M$1863:M$1914)</f>
        <v>#REF!</v>
      </c>
      <c r="N1926" s="160" t="e">
        <f ca="1">SUMIF($E$1863:L$1914,$B1926,N$1863:N$1914)</f>
        <v>#REF!</v>
      </c>
      <c r="O1926" s="160" t="e">
        <f ca="1">SUMIF($E$1863:M$1914,$B1926,O$1863:O$1914)</f>
        <v>#REF!</v>
      </c>
      <c r="P1926" s="160" t="e">
        <f ca="1">SUMIF($E$1863:N$1914,$B1926,P$1863:P$1914)</f>
        <v>#REF!</v>
      </c>
      <c r="Q1926" s="160" t="e">
        <f ca="1">SUMIF($E$1863:O$1914,$B1926,Q$1863:Q$1914)</f>
        <v>#REF!</v>
      </c>
      <c r="R1926" s="160" t="e">
        <f ca="1">SUMIF($E$1863:P$1914,$B1926,R$1863:R$1914)</f>
        <v>#REF!</v>
      </c>
      <c r="S1926" s="160" t="e">
        <f ca="1">SUMIF($E$1863:Q$1914,$B1926,S$1863:S$1914)</f>
        <v>#REF!</v>
      </c>
    </row>
    <row r="1927" spans="2:19" s="47" customFormat="1" ht="30" customHeight="1">
      <c r="B1927" s="69" t="s">
        <v>180</v>
      </c>
      <c r="C1927" s="70" t="s">
        <v>115</v>
      </c>
      <c r="D1927" s="51"/>
      <c r="E1927" s="51"/>
      <c r="F1927" s="51"/>
      <c r="G1927" s="160" t="e">
        <f>SUMIF($E$1863:E$1914,$B1927,G$1863:G$1914)</f>
        <v>#REF!</v>
      </c>
      <c r="H1927" s="160" t="e">
        <f ca="1">SUMIF($E$1863:F$1914,$B1927,H$1863:H$1914)</f>
        <v>#REF!</v>
      </c>
      <c r="I1927" s="160" t="e">
        <f ca="1">SUMIF($E$1863:G$1914,$B1927,I$1863:I$1914)</f>
        <v>#REF!</v>
      </c>
      <c r="J1927" s="160" t="e">
        <f ca="1">SUMIF($E$1863:H$1914,$B1927,J$1863:J$1914)</f>
        <v>#REF!</v>
      </c>
      <c r="K1927" s="160" t="e">
        <f ca="1">SUMIF($E$1863:I$1914,$B1927,K$1863:K$1914)</f>
        <v>#REF!</v>
      </c>
      <c r="L1927" s="160" t="e">
        <f ca="1">SUMIF($E$1863:J$1914,$B1927,L$1863:L$1914)</f>
        <v>#REF!</v>
      </c>
      <c r="M1927" s="160" t="e">
        <f ca="1">SUMIF($E$1863:K$1914,$B1927,M$1863:M$1914)</f>
        <v>#REF!</v>
      </c>
      <c r="N1927" s="160" t="e">
        <f ca="1">SUMIF($E$1863:L$1914,$B1927,N$1863:N$1914)</f>
        <v>#REF!</v>
      </c>
      <c r="O1927" s="160" t="e">
        <f ca="1">SUMIF($E$1863:M$1914,$B1927,O$1863:O$1914)</f>
        <v>#REF!</v>
      </c>
      <c r="P1927" s="160" t="e">
        <f ca="1">SUMIF($E$1863:N$1914,$B1927,P$1863:P$1914)</f>
        <v>#REF!</v>
      </c>
      <c r="Q1927" s="160" t="e">
        <f ca="1">SUMIF($E$1863:O$1914,$B1927,Q$1863:Q$1914)</f>
        <v>#REF!</v>
      </c>
      <c r="R1927" s="160" t="e">
        <f ca="1">SUMIF($E$1863:P$1914,$B1927,R$1863:R$1914)</f>
        <v>#REF!</v>
      </c>
      <c r="S1927" s="160" t="e">
        <f ca="1">SUMIF($E$1863:Q$1914,$B1927,S$1863:S$1914)</f>
        <v>#REF!</v>
      </c>
    </row>
    <row r="1928" spans="2:19" s="47" customFormat="1" ht="30" customHeight="1">
      <c r="B1928" s="69" t="s">
        <v>181</v>
      </c>
      <c r="C1928" s="70" t="s">
        <v>113</v>
      </c>
      <c r="D1928" s="51"/>
      <c r="E1928" s="51"/>
      <c r="F1928" s="51"/>
      <c r="G1928" s="160" t="e">
        <f>SUMIF($E$1863:E$1914,$B1928,G$1863:G$1914)</f>
        <v>#REF!</v>
      </c>
      <c r="H1928" s="160" t="e">
        <f ca="1">SUMIF($E$1863:F$1914,$B1928,H$1863:H$1914)</f>
        <v>#REF!</v>
      </c>
      <c r="I1928" s="160" t="e">
        <f ca="1">SUMIF($E$1863:G$1914,$B1928,I$1863:I$1914)</f>
        <v>#REF!</v>
      </c>
      <c r="J1928" s="160" t="e">
        <f ca="1">SUMIF($E$1863:H$1914,$B1928,J$1863:J$1914)</f>
        <v>#REF!</v>
      </c>
      <c r="K1928" s="160" t="e">
        <f ca="1">SUMIF($E$1863:I$1914,$B1928,K$1863:K$1914)</f>
        <v>#REF!</v>
      </c>
      <c r="L1928" s="160" t="e">
        <f ca="1">SUMIF($E$1863:J$1914,$B1928,L$1863:L$1914)</f>
        <v>#REF!</v>
      </c>
      <c r="M1928" s="160" t="e">
        <f ca="1">SUMIF($E$1863:K$1914,$B1928,M$1863:M$1914)</f>
        <v>#REF!</v>
      </c>
      <c r="N1928" s="160" t="e">
        <f ca="1">SUMIF($E$1863:L$1914,$B1928,N$1863:N$1914)</f>
        <v>#REF!</v>
      </c>
      <c r="O1928" s="160" t="e">
        <f ca="1">SUMIF($E$1863:M$1914,$B1928,O$1863:O$1914)</f>
        <v>#REF!</v>
      </c>
      <c r="P1928" s="160" t="e">
        <f ca="1">SUMIF($E$1863:N$1914,$B1928,P$1863:P$1914)</f>
        <v>#REF!</v>
      </c>
      <c r="Q1928" s="160" t="e">
        <f ca="1">SUMIF($E$1863:O$1914,$B1928,Q$1863:Q$1914)</f>
        <v>#REF!</v>
      </c>
      <c r="R1928" s="160" t="e">
        <f ca="1">SUMIF($E$1863:P$1914,$B1928,R$1863:R$1914)</f>
        <v>#REF!</v>
      </c>
      <c r="S1928" s="160" t="e">
        <f ca="1">SUMIF($E$1863:Q$1914,$B1928,S$1863:S$1914)</f>
        <v>#REF!</v>
      </c>
    </row>
    <row r="1929" spans="2:19" s="47" customFormat="1" ht="30" customHeight="1">
      <c r="B1929" s="69" t="s">
        <v>182</v>
      </c>
      <c r="C1929" s="70" t="s">
        <v>113</v>
      </c>
      <c r="D1929" s="51"/>
      <c r="E1929" s="51"/>
      <c r="F1929" s="51"/>
      <c r="G1929" s="160" t="e">
        <f>SUMIF($E$1863:E$1914,$B1929,G$1863:G$1914)</f>
        <v>#REF!</v>
      </c>
      <c r="H1929" s="160" t="e">
        <f ca="1">SUMIF($E$1863:F$1914,$B1929,H$1863:H$1914)</f>
        <v>#REF!</v>
      </c>
      <c r="I1929" s="160" t="e">
        <f ca="1">SUMIF($E$1863:G$1914,$B1929,I$1863:I$1914)</f>
        <v>#REF!</v>
      </c>
      <c r="J1929" s="160" t="e">
        <f ca="1">SUMIF($E$1863:H$1914,$B1929,J$1863:J$1914)</f>
        <v>#REF!</v>
      </c>
      <c r="K1929" s="160" t="e">
        <f ca="1">SUMIF($E$1863:I$1914,$B1929,K$1863:K$1914)</f>
        <v>#REF!</v>
      </c>
      <c r="L1929" s="160" t="e">
        <f ca="1">SUMIF($E$1863:J$1914,$B1929,L$1863:L$1914)</f>
        <v>#REF!</v>
      </c>
      <c r="M1929" s="160" t="e">
        <f ca="1">SUMIF($E$1863:K$1914,$B1929,M$1863:M$1914)</f>
        <v>#REF!</v>
      </c>
      <c r="N1929" s="160" t="e">
        <f ca="1">SUMIF($E$1863:L$1914,$B1929,N$1863:N$1914)</f>
        <v>#REF!</v>
      </c>
      <c r="O1929" s="160" t="e">
        <f ca="1">SUMIF($E$1863:M$1914,$B1929,O$1863:O$1914)</f>
        <v>#REF!</v>
      </c>
      <c r="P1929" s="160" t="e">
        <f ca="1">SUMIF($E$1863:N$1914,$B1929,P$1863:P$1914)</f>
        <v>#REF!</v>
      </c>
      <c r="Q1929" s="160" t="e">
        <f ca="1">SUMIF($E$1863:O$1914,$B1929,Q$1863:Q$1914)</f>
        <v>#REF!</v>
      </c>
      <c r="R1929" s="160" t="e">
        <f ca="1">SUMIF($E$1863:P$1914,$B1929,R$1863:R$1914)</f>
        <v>#REF!</v>
      </c>
      <c r="S1929" s="160" t="e">
        <f ca="1">SUMIF($E$1863:Q$1914,$B1929,S$1863:S$1914)</f>
        <v>#REF!</v>
      </c>
    </row>
    <row r="1930" spans="2:19" s="47" customFormat="1" ht="30" customHeight="1">
      <c r="B1930" s="69" t="s">
        <v>183</v>
      </c>
      <c r="C1930" s="70" t="s">
        <v>114</v>
      </c>
      <c r="D1930" s="51"/>
      <c r="E1930" s="51"/>
      <c r="F1930" s="51"/>
      <c r="G1930" s="160" t="e">
        <f>SUMIF($E$1863:E$1914,$B1930,G$1863:G$1914)</f>
        <v>#REF!</v>
      </c>
      <c r="H1930" s="160" t="e">
        <f ca="1">SUMIF($E$1863:F$1914,$B1930,H$1863:H$1914)</f>
        <v>#REF!</v>
      </c>
      <c r="I1930" s="160" t="e">
        <f ca="1">SUMIF($E$1863:G$1914,$B1930,I$1863:I$1914)</f>
        <v>#REF!</v>
      </c>
      <c r="J1930" s="160" t="e">
        <f ca="1">SUMIF($E$1863:H$1914,$B1930,J$1863:J$1914)</f>
        <v>#REF!</v>
      </c>
      <c r="K1930" s="160" t="e">
        <f ca="1">SUMIF($E$1863:I$1914,$B1930,K$1863:K$1914)</f>
        <v>#REF!</v>
      </c>
      <c r="L1930" s="160" t="e">
        <f ca="1">SUMIF($E$1863:J$1914,$B1930,L$1863:L$1914)</f>
        <v>#REF!</v>
      </c>
      <c r="M1930" s="160" t="e">
        <f ca="1">SUMIF($E$1863:K$1914,$B1930,M$1863:M$1914)</f>
        <v>#REF!</v>
      </c>
      <c r="N1930" s="160" t="e">
        <f ca="1">SUMIF($E$1863:L$1914,$B1930,N$1863:N$1914)</f>
        <v>#REF!</v>
      </c>
      <c r="O1930" s="160" t="e">
        <f ca="1">SUMIF($E$1863:M$1914,$B1930,O$1863:O$1914)</f>
        <v>#REF!</v>
      </c>
      <c r="P1930" s="160" t="e">
        <f ca="1">SUMIF($E$1863:N$1914,$B1930,P$1863:P$1914)</f>
        <v>#REF!</v>
      </c>
      <c r="Q1930" s="160" t="e">
        <f ca="1">SUMIF($E$1863:O$1914,$B1930,Q$1863:Q$1914)</f>
        <v>#REF!</v>
      </c>
      <c r="R1930" s="160" t="e">
        <f ca="1">SUMIF($E$1863:P$1914,$B1930,R$1863:R$1914)</f>
        <v>#REF!</v>
      </c>
      <c r="S1930" s="160" t="e">
        <f ca="1">SUMIF($E$1863:Q$1914,$B1930,S$1863:S$1914)</f>
        <v>#REF!</v>
      </c>
    </row>
    <row r="1931" spans="2:19" s="47" customFormat="1" ht="30" customHeight="1">
      <c r="B1931" s="69" t="s">
        <v>184</v>
      </c>
      <c r="C1931" s="70" t="s">
        <v>114</v>
      </c>
      <c r="D1931" s="51"/>
      <c r="E1931" s="51"/>
      <c r="F1931" s="51"/>
      <c r="G1931" s="160" t="e">
        <f>SUMIF($E$1863:E$1914,$B1931,G$1863:G$1914)</f>
        <v>#REF!</v>
      </c>
      <c r="H1931" s="160" t="e">
        <f ca="1">SUMIF($E$1863:F$1914,$B1931,H$1863:H$1914)</f>
        <v>#REF!</v>
      </c>
      <c r="I1931" s="160" t="e">
        <f ca="1">SUMIF($E$1863:G$1914,$B1931,I$1863:I$1914)</f>
        <v>#REF!</v>
      </c>
      <c r="J1931" s="160" t="e">
        <f ca="1">SUMIF($E$1863:H$1914,$B1931,J$1863:J$1914)</f>
        <v>#REF!</v>
      </c>
      <c r="K1931" s="160" t="e">
        <f ca="1">SUMIF($E$1863:I$1914,$B1931,K$1863:K$1914)</f>
        <v>#REF!</v>
      </c>
      <c r="L1931" s="160" t="e">
        <f ca="1">SUMIF($E$1863:J$1914,$B1931,L$1863:L$1914)</f>
        <v>#REF!</v>
      </c>
      <c r="M1931" s="160" t="e">
        <f ca="1">SUMIF($E$1863:K$1914,$B1931,M$1863:M$1914)</f>
        <v>#REF!</v>
      </c>
      <c r="N1931" s="160" t="e">
        <f ca="1">SUMIF($E$1863:L$1914,$B1931,N$1863:N$1914)</f>
        <v>#REF!</v>
      </c>
      <c r="O1931" s="160" t="e">
        <f ca="1">SUMIF($E$1863:M$1914,$B1931,O$1863:O$1914)</f>
        <v>#REF!</v>
      </c>
      <c r="P1931" s="160" t="e">
        <f ca="1">SUMIF($E$1863:N$1914,$B1931,P$1863:P$1914)</f>
        <v>#REF!</v>
      </c>
      <c r="Q1931" s="160" t="e">
        <f ca="1">SUMIF($E$1863:O$1914,$B1931,Q$1863:Q$1914)</f>
        <v>#REF!</v>
      </c>
      <c r="R1931" s="160" t="e">
        <f ca="1">SUMIF($E$1863:P$1914,$B1931,R$1863:R$1914)</f>
        <v>#REF!</v>
      </c>
      <c r="S1931" s="160" t="e">
        <f ca="1">SUMIF($E$1863:Q$1914,$B1931,S$1863:S$1914)</f>
        <v>#REF!</v>
      </c>
    </row>
    <row r="1932" spans="2:19" s="47" customFormat="1" ht="30" customHeight="1">
      <c r="B1932" s="69" t="s">
        <v>185</v>
      </c>
      <c r="C1932" s="70" t="s">
        <v>114</v>
      </c>
      <c r="D1932" s="51"/>
      <c r="E1932" s="51"/>
      <c r="F1932" s="51"/>
      <c r="G1932" s="160" t="e">
        <f>SUMIF($E$1863:E$1914,$B1932,G$1863:G$1914)</f>
        <v>#REF!</v>
      </c>
      <c r="H1932" s="160" t="e">
        <f ca="1">SUMIF($E$1863:F$1914,$B1932,H$1863:H$1914)</f>
        <v>#REF!</v>
      </c>
      <c r="I1932" s="160" t="e">
        <f ca="1">SUMIF($E$1863:G$1914,$B1932,I$1863:I$1914)</f>
        <v>#REF!</v>
      </c>
      <c r="J1932" s="160" t="e">
        <f ca="1">SUMIF($E$1863:H$1914,$B1932,J$1863:J$1914)</f>
        <v>#REF!</v>
      </c>
      <c r="K1932" s="160" t="e">
        <f ca="1">SUMIF($E$1863:I$1914,$B1932,K$1863:K$1914)</f>
        <v>#REF!</v>
      </c>
      <c r="L1932" s="160" t="e">
        <f ca="1">SUMIF($E$1863:J$1914,$B1932,L$1863:L$1914)</f>
        <v>#REF!</v>
      </c>
      <c r="M1932" s="160" t="e">
        <f ca="1">SUMIF($E$1863:K$1914,$B1932,M$1863:M$1914)</f>
        <v>#REF!</v>
      </c>
      <c r="N1932" s="160" t="e">
        <f ca="1">SUMIF($E$1863:L$1914,$B1932,N$1863:N$1914)</f>
        <v>#REF!</v>
      </c>
      <c r="O1932" s="160" t="e">
        <f ca="1">SUMIF($E$1863:M$1914,$B1932,O$1863:O$1914)</f>
        <v>#REF!</v>
      </c>
      <c r="P1932" s="160" t="e">
        <f ca="1">SUMIF($E$1863:N$1914,$B1932,P$1863:P$1914)</f>
        <v>#REF!</v>
      </c>
      <c r="Q1932" s="160" t="e">
        <f ca="1">SUMIF($E$1863:O$1914,$B1932,Q$1863:Q$1914)</f>
        <v>#REF!</v>
      </c>
      <c r="R1932" s="160" t="e">
        <f ca="1">SUMIF($E$1863:P$1914,$B1932,R$1863:R$1914)</f>
        <v>#REF!</v>
      </c>
      <c r="S1932" s="160" t="e">
        <f ca="1">SUMIF($E$1863:Q$1914,$B1932,S$1863:S$1914)</f>
        <v>#REF!</v>
      </c>
    </row>
    <row r="1933" spans="2:19" s="47" customFormat="1" ht="30" customHeight="1">
      <c r="B1933" s="1373" t="s">
        <v>81</v>
      </c>
      <c r="C1933" s="1374"/>
      <c r="D1933" s="51"/>
      <c r="E1933" s="51"/>
      <c r="F1933" s="51"/>
      <c r="G1933" s="155" t="e">
        <f>SUM(G1917:G1932)</f>
        <v>#REF!</v>
      </c>
      <c r="H1933" s="155" t="e">
        <f t="shared" ref="H1933:S1933" ca="1" si="731">SUM(H1917:H1932)</f>
        <v>#REF!</v>
      </c>
      <c r="I1933" s="155" t="e">
        <f t="shared" ca="1" si="731"/>
        <v>#REF!</v>
      </c>
      <c r="J1933" s="155" t="e">
        <f t="shared" ca="1" si="731"/>
        <v>#REF!</v>
      </c>
      <c r="K1933" s="155" t="e">
        <f t="shared" ca="1" si="731"/>
        <v>#REF!</v>
      </c>
      <c r="L1933" s="155" t="e">
        <f t="shared" ca="1" si="731"/>
        <v>#REF!</v>
      </c>
      <c r="M1933" s="155" t="e">
        <f t="shared" ca="1" si="731"/>
        <v>#REF!</v>
      </c>
      <c r="N1933" s="155" t="e">
        <f t="shared" ca="1" si="731"/>
        <v>#REF!</v>
      </c>
      <c r="O1933" s="155" t="e">
        <f t="shared" ca="1" si="731"/>
        <v>#REF!</v>
      </c>
      <c r="P1933" s="155" t="e">
        <f t="shared" ca="1" si="731"/>
        <v>#REF!</v>
      </c>
      <c r="Q1933" s="155" t="e">
        <f t="shared" ca="1" si="731"/>
        <v>#REF!</v>
      </c>
      <c r="R1933" s="155" t="e">
        <f t="shared" ca="1" si="731"/>
        <v>#REF!</v>
      </c>
      <c r="S1933" s="155" t="e">
        <f t="shared" ca="1" si="731"/>
        <v>#REF!</v>
      </c>
    </row>
    <row r="1934" spans="2:19" ht="30" customHeight="1">
      <c r="B1934" s="3" t="s">
        <v>66</v>
      </c>
      <c r="G1934" s="40" t="e">
        <f>G1933-SUM(G1864:G1914)</f>
        <v>#REF!</v>
      </c>
      <c r="H1934" s="40" t="e">
        <f t="shared" ref="H1934:S1934" ca="1" si="732">H1933-SUM(H1864:H1914)</f>
        <v>#REF!</v>
      </c>
      <c r="I1934" s="40" t="e">
        <f t="shared" ca="1" si="732"/>
        <v>#REF!</v>
      </c>
      <c r="J1934" s="40" t="e">
        <f t="shared" ca="1" si="732"/>
        <v>#REF!</v>
      </c>
      <c r="K1934" s="40" t="e">
        <f t="shared" ca="1" si="732"/>
        <v>#REF!</v>
      </c>
      <c r="L1934" s="40" t="e">
        <f t="shared" ca="1" si="732"/>
        <v>#REF!</v>
      </c>
      <c r="M1934" s="40" t="e">
        <f t="shared" ca="1" si="732"/>
        <v>#REF!</v>
      </c>
      <c r="N1934" s="40" t="e">
        <f t="shared" ca="1" si="732"/>
        <v>#REF!</v>
      </c>
      <c r="O1934" s="40" t="e">
        <f t="shared" ca="1" si="732"/>
        <v>#REF!</v>
      </c>
      <c r="P1934" s="40" t="e">
        <f t="shared" ca="1" si="732"/>
        <v>#REF!</v>
      </c>
      <c r="Q1934" s="40" t="e">
        <f t="shared" ca="1" si="732"/>
        <v>#REF!</v>
      </c>
      <c r="R1934" s="40" t="e">
        <f t="shared" ca="1" si="732"/>
        <v>#REF!</v>
      </c>
      <c r="S1934" s="40" t="e">
        <f t="shared" ca="1" si="732"/>
        <v>#REF!</v>
      </c>
    </row>
    <row r="1937" spans="2:19" ht="30" customHeight="1">
      <c r="B1937" s="943" t="e">
        <f>#REF!</f>
        <v>#REF!</v>
      </c>
      <c r="C1937" s="935"/>
      <c r="D1937" s="935"/>
      <c r="E1937" s="935"/>
      <c r="F1937" s="935"/>
      <c r="G1937" s="935"/>
      <c r="H1937" s="935"/>
      <c r="I1937" s="935"/>
      <c r="J1937" s="935"/>
      <c r="K1937" s="935"/>
      <c r="L1937" s="935"/>
      <c r="M1937" s="935"/>
      <c r="N1937" s="935"/>
      <c r="O1937" s="935"/>
      <c r="P1937" s="935"/>
      <c r="Q1937" s="935"/>
      <c r="R1937" s="935"/>
      <c r="S1937" s="935"/>
    </row>
    <row r="1938" spans="2:19" ht="30" customHeight="1">
      <c r="B1938" s="939"/>
      <c r="C1938" s="935"/>
      <c r="D1938" s="935"/>
      <c r="E1938" s="935"/>
      <c r="F1938" s="935"/>
      <c r="G1938" s="935"/>
      <c r="H1938" s="935"/>
      <c r="I1938" s="935"/>
      <c r="J1938" s="935"/>
      <c r="K1938" s="935"/>
      <c r="L1938" s="935"/>
      <c r="M1938" s="935"/>
      <c r="N1938" s="935"/>
      <c r="O1938" s="935"/>
      <c r="P1938" s="935"/>
      <c r="Q1938" s="935"/>
      <c r="R1938" s="935"/>
      <c r="S1938" s="935"/>
    </row>
    <row r="1939" spans="2:19" ht="30" customHeight="1">
      <c r="B1939" s="936" t="s">
        <v>2</v>
      </c>
      <c r="C1939" s="941" t="s">
        <v>3</v>
      </c>
      <c r="D1939" s="941" t="s">
        <v>4</v>
      </c>
      <c r="E1939" s="941" t="s">
        <v>5</v>
      </c>
      <c r="F1939" s="941" t="s">
        <v>6</v>
      </c>
      <c r="G1939" s="941" t="s">
        <v>7</v>
      </c>
      <c r="H1939" s="941" t="s">
        <v>8</v>
      </c>
      <c r="I1939" s="941" t="s">
        <v>9</v>
      </c>
      <c r="J1939" s="941" t="s">
        <v>10</v>
      </c>
      <c r="K1939" s="941" t="s">
        <v>11</v>
      </c>
      <c r="L1939" s="941" t="s">
        <v>12</v>
      </c>
      <c r="M1939" s="941" t="s">
        <v>13</v>
      </c>
      <c r="N1939" s="941" t="s">
        <v>14</v>
      </c>
      <c r="O1939" s="941" t="s">
        <v>15</v>
      </c>
      <c r="P1939" s="941" t="s">
        <v>16</v>
      </c>
      <c r="Q1939" s="941" t="s">
        <v>17</v>
      </c>
      <c r="R1939" s="941" t="s">
        <v>18</v>
      </c>
      <c r="S1939" s="941" t="s">
        <v>19</v>
      </c>
    </row>
    <row r="1940" spans="2:19" ht="30" customHeight="1">
      <c r="B1940" s="940" t="s">
        <v>75</v>
      </c>
      <c r="C1940" s="49"/>
      <c r="D1940" s="49"/>
      <c r="E1940" s="49"/>
      <c r="F1940" s="49"/>
      <c r="G1940" s="152" t="e">
        <f>IF(#REF!="ACTUAL","N/A",#REF!)</f>
        <v>#REF!</v>
      </c>
      <c r="H1940" s="152" t="e">
        <f>IF(#REF!="ACTUAL","N/A",#REF!)</f>
        <v>#REF!</v>
      </c>
      <c r="I1940" s="152" t="e">
        <f>IF(#REF!="ACTUAL","N/A",#REF!)</f>
        <v>#REF!</v>
      </c>
      <c r="J1940" s="152" t="e">
        <f>IF(#REF!="ACTUAL","N/A",#REF!)</f>
        <v>#REF!</v>
      </c>
      <c r="K1940" s="152" t="e">
        <f>IF(#REF!="ACTUAL","N/A",#REF!)</f>
        <v>#REF!</v>
      </c>
      <c r="L1940" s="152" t="e">
        <f>IF(#REF!="ACTUAL","N/A",#REF!)</f>
        <v>#REF!</v>
      </c>
      <c r="M1940" s="152" t="e">
        <f>IF(#REF!="ACTUAL","N/A",#REF!)</f>
        <v>#REF!</v>
      </c>
      <c r="N1940" s="152" t="e">
        <f>IF(#REF!="ACTUAL","N/A",#REF!)</f>
        <v>#REF!</v>
      </c>
      <c r="O1940" s="152" t="e">
        <f>IF(#REF!="ACTUAL","N/A",#REF!)</f>
        <v>#REF!</v>
      </c>
      <c r="P1940" s="152" t="e">
        <f>IF(#REF!="ACTUAL","N/A",#REF!)</f>
        <v>#REF!</v>
      </c>
      <c r="Q1940" s="152" t="e">
        <f>IF(#REF!="ACTUAL","N/A",#REF!)</f>
        <v>#REF!</v>
      </c>
      <c r="R1940" s="152" t="e">
        <f>IF(#REF!="ACTUAL","N/A",#REF!)</f>
        <v>#REF!</v>
      </c>
      <c r="S1940" s="152" t="e">
        <f>IF(#REF!="ACTUAL","N/A",#REF!)</f>
        <v>#REF!</v>
      </c>
    </row>
    <row r="1941" spans="2:19" ht="30" customHeight="1">
      <c r="B1941" s="940" t="s">
        <v>76</v>
      </c>
      <c r="C1941" s="49"/>
      <c r="D1941" s="49"/>
      <c r="E1941" s="49"/>
      <c r="F1941" s="49"/>
      <c r="G1941" s="153" t="e">
        <f t="shared" ref="G1941:S1941" si="733">IF(G1940="N/A","N/A",HLOOKUP(G1940,$G$31:$S$47,17,FALSE))</f>
        <v>#REF!</v>
      </c>
      <c r="H1941" s="153" t="e">
        <f t="shared" si="733"/>
        <v>#REF!</v>
      </c>
      <c r="I1941" s="153" t="e">
        <f t="shared" si="733"/>
        <v>#REF!</v>
      </c>
      <c r="J1941" s="153" t="e">
        <f t="shared" si="733"/>
        <v>#REF!</v>
      </c>
      <c r="K1941" s="153" t="e">
        <f t="shared" si="733"/>
        <v>#REF!</v>
      </c>
      <c r="L1941" s="153" t="e">
        <f t="shared" si="733"/>
        <v>#REF!</v>
      </c>
      <c r="M1941" s="153" t="e">
        <f t="shared" si="733"/>
        <v>#REF!</v>
      </c>
      <c r="N1941" s="153" t="e">
        <f t="shared" si="733"/>
        <v>#REF!</v>
      </c>
      <c r="O1941" s="153" t="e">
        <f>IF(O1940="N/A","N/A",HLOOKUP(O1940,$G$31:$S$47,17,FALSE))</f>
        <v>#REF!</v>
      </c>
      <c r="P1941" s="153" t="e">
        <f t="shared" si="733"/>
        <v>#REF!</v>
      </c>
      <c r="Q1941" s="153" t="e">
        <f t="shared" si="733"/>
        <v>#REF!</v>
      </c>
      <c r="R1941" s="153" t="e">
        <f t="shared" si="733"/>
        <v>#REF!</v>
      </c>
      <c r="S1941" s="153" t="e">
        <f t="shared" si="733"/>
        <v>#REF!</v>
      </c>
    </row>
    <row r="1942" spans="2:19" ht="30" customHeight="1">
      <c r="B1942" s="940" t="s">
        <v>35</v>
      </c>
      <c r="C1942" s="49"/>
      <c r="D1942" s="49"/>
      <c r="E1942" s="49"/>
      <c r="F1942" s="49"/>
      <c r="G1942" s="153" t="e">
        <f>G$47</f>
        <v>#REF!</v>
      </c>
      <c r="H1942" s="153" t="e">
        <f t="shared" ref="H1942:S1942" si="734">H$47</f>
        <v>#REF!</v>
      </c>
      <c r="I1942" s="153" t="e">
        <f t="shared" si="734"/>
        <v>#REF!</v>
      </c>
      <c r="J1942" s="153" t="e">
        <f t="shared" si="734"/>
        <v>#REF!</v>
      </c>
      <c r="K1942" s="153" t="e">
        <f t="shared" si="734"/>
        <v>#REF!</v>
      </c>
      <c r="L1942" s="153" t="e">
        <f t="shared" si="734"/>
        <v>#REF!</v>
      </c>
      <c r="M1942" s="153" t="e">
        <f t="shared" si="734"/>
        <v>#REF!</v>
      </c>
      <c r="N1942" s="153" t="e">
        <f t="shared" si="734"/>
        <v>#REF!</v>
      </c>
      <c r="O1942" s="153" t="e">
        <f t="shared" si="734"/>
        <v>#REF!</v>
      </c>
      <c r="P1942" s="153" t="e">
        <f t="shared" si="734"/>
        <v>#REF!</v>
      </c>
      <c r="Q1942" s="153" t="e">
        <f t="shared" si="734"/>
        <v>#REF!</v>
      </c>
      <c r="R1942" s="153" t="e">
        <f t="shared" si="734"/>
        <v>#REF!</v>
      </c>
      <c r="S1942" s="153" t="e">
        <f t="shared" si="734"/>
        <v>#REF!</v>
      </c>
    </row>
    <row r="1943" spans="2:19" ht="30" customHeight="1">
      <c r="B1943" s="934" t="s">
        <v>77</v>
      </c>
      <c r="C1943" s="24"/>
      <c r="D1943" s="24"/>
      <c r="E1943" s="24"/>
      <c r="F1943" s="24"/>
      <c r="G1943" s="154" t="e">
        <f>IF(#REF!="ACTUAL",#REF!,#REF!/G$1941*G$1942)</f>
        <v>#REF!</v>
      </c>
      <c r="H1943" s="154" t="e">
        <f>IF(#REF!="ACTUAL",#REF!,#REF!/H$1941*H$1942)</f>
        <v>#REF!</v>
      </c>
      <c r="I1943" s="154" t="e">
        <f>IF(#REF!="ACTUAL",#REF!,#REF!/I$1941*I$1942)</f>
        <v>#REF!</v>
      </c>
      <c r="J1943" s="154" t="e">
        <f>IF(#REF!="ACTUAL",#REF!,#REF!/J$1941*J$1942)</f>
        <v>#REF!</v>
      </c>
      <c r="K1943" s="154" t="e">
        <f>IF(#REF!="ACTUAL",#REF!,#REF!/K$1941*K$1942)</f>
        <v>#REF!</v>
      </c>
      <c r="L1943" s="154" t="e">
        <f>IF(#REF!="ACTUAL",#REF!,#REF!/L$1941*L$1942)</f>
        <v>#REF!</v>
      </c>
      <c r="M1943" s="154" t="e">
        <f>IF(#REF!="ACTUAL",#REF!,#REF!/M$1941*M$1942)</f>
        <v>#REF!</v>
      </c>
      <c r="N1943" s="154" t="e">
        <f>IF(#REF!="ACTUAL",#REF!,#REF!/N$1941*N$1942)</f>
        <v>#REF!</v>
      </c>
      <c r="O1943" s="154" t="e">
        <f>IF(#REF!="ACTUAL",#REF!,#REF!/O$1941*O$1942)</f>
        <v>#REF!</v>
      </c>
      <c r="P1943" s="154" t="e">
        <f>IF(#REF!="ACTUAL",#REF!,#REF!/P$1941*P$1942)</f>
        <v>#REF!</v>
      </c>
      <c r="Q1943" s="154" t="e">
        <f>IF(#REF!="ACTUAL",#REF!,#REF!/Q$1941*Q$1942)</f>
        <v>#REF!</v>
      </c>
      <c r="R1943" s="154" t="e">
        <f>IF(#REF!="ACTUAL",#REF!,#REF!/R$1941*R$1942)</f>
        <v>#REF!</v>
      </c>
      <c r="S1943" s="154" t="e">
        <f>IF(#REF!="ACTUAL",#REF!,#REF!/S$1941*S$1942)</f>
        <v>#REF!</v>
      </c>
    </row>
    <row r="1944" spans="2:19" ht="30" customHeight="1">
      <c r="B1944" s="934" t="s">
        <v>78</v>
      </c>
      <c r="C1944" s="24"/>
      <c r="D1944" s="24"/>
      <c r="E1944" s="24"/>
      <c r="F1944" s="24"/>
      <c r="G1944" s="154" t="e">
        <f>IF(#REF!="ACTUAL",#REF!,#REF!/G$1941*G$1942)</f>
        <v>#REF!</v>
      </c>
      <c r="H1944" s="154" t="e">
        <f>IF(#REF!="ACTUAL",#REF!,#REF!/H$1941*H$1942)</f>
        <v>#REF!</v>
      </c>
      <c r="I1944" s="154" t="e">
        <f>IF(#REF!="ACTUAL",#REF!,#REF!/I$1941*I$1942)</f>
        <v>#REF!</v>
      </c>
      <c r="J1944" s="154" t="e">
        <f>IF(#REF!="ACTUAL",#REF!,#REF!/J$1941*J$1942)</f>
        <v>#REF!</v>
      </c>
      <c r="K1944" s="154" t="e">
        <f>IF(#REF!="ACTUAL",#REF!,#REF!/K$1941*K$1942)</f>
        <v>#REF!</v>
      </c>
      <c r="L1944" s="154" t="e">
        <f>IF(#REF!="ACTUAL",#REF!,#REF!/L$1941*L$1942)</f>
        <v>#REF!</v>
      </c>
      <c r="M1944" s="154" t="e">
        <f>IF(#REF!="ACTUAL",#REF!,#REF!/M$1941*M$1942)</f>
        <v>#REF!</v>
      </c>
      <c r="N1944" s="154" t="e">
        <f>IF(#REF!="ACTUAL",#REF!,#REF!/N$1941*N$1942)</f>
        <v>#REF!</v>
      </c>
      <c r="O1944" s="154" t="e">
        <f>IF(#REF!="ACTUAL",#REF!,#REF!/O$1941*O$1942)</f>
        <v>#REF!</v>
      </c>
      <c r="P1944" s="154" t="e">
        <f>IF(#REF!="ACTUAL",#REF!,#REF!/P$1941*P$1942)</f>
        <v>#REF!</v>
      </c>
      <c r="Q1944" s="154" t="e">
        <f>IF(#REF!="ACTUAL",#REF!,#REF!/Q$1941*Q$1942)</f>
        <v>#REF!</v>
      </c>
      <c r="R1944" s="154" t="e">
        <f>IF(#REF!="ACTUAL",#REF!,#REF!/R$1941*R$1942)</f>
        <v>#REF!</v>
      </c>
      <c r="S1944" s="154" t="e">
        <f>IF(#REF!="ACTUAL",#REF!,#REF!/S$1941*S$1942)</f>
        <v>#REF!</v>
      </c>
    </row>
    <row r="1945" spans="2:19" ht="30" customHeight="1">
      <c r="B1945" s="934" t="s">
        <v>79</v>
      </c>
      <c r="C1945" s="24"/>
      <c r="D1945" s="24"/>
      <c r="E1945" s="24"/>
      <c r="F1945" s="24"/>
      <c r="G1945" s="154" t="e">
        <f>IF(#REF!="ACTUAL",#REF!,#REF!/G$1941*G$1942)</f>
        <v>#REF!</v>
      </c>
      <c r="H1945" s="154" t="e">
        <f>IF(#REF!="ACTUAL",#REF!,#REF!/H$1941*H$1942)</f>
        <v>#REF!</v>
      </c>
      <c r="I1945" s="154" t="e">
        <f>IF(#REF!="ACTUAL",#REF!,#REF!/I$1941*I$1942)</f>
        <v>#REF!</v>
      </c>
      <c r="J1945" s="154" t="e">
        <f>IF(#REF!="ACTUAL",#REF!,#REF!/J$1941*J$1942)</f>
        <v>#REF!</v>
      </c>
      <c r="K1945" s="154" t="e">
        <f>IF(#REF!="ACTUAL",#REF!,#REF!/K$1941*K$1942)</f>
        <v>#REF!</v>
      </c>
      <c r="L1945" s="154" t="e">
        <f>IF(#REF!="ACTUAL",#REF!,#REF!/L$1941*L$1942)</f>
        <v>#REF!</v>
      </c>
      <c r="M1945" s="154" t="e">
        <f>IF(#REF!="ACTUAL",#REF!,#REF!/M$1941*M$1942)</f>
        <v>#REF!</v>
      </c>
      <c r="N1945" s="154" t="e">
        <f>IF(#REF!="ACTUAL",#REF!,#REF!/N$1941*N$1942)</f>
        <v>#REF!</v>
      </c>
      <c r="O1945" s="154" t="e">
        <f>IF(#REF!="ACTUAL",#REF!,#REF!/O$1941*O$1942)</f>
        <v>#REF!</v>
      </c>
      <c r="P1945" s="154" t="e">
        <f>IF(#REF!="ACTUAL",#REF!,#REF!/P$1941*P$1942)</f>
        <v>#REF!</v>
      </c>
      <c r="Q1945" s="154" t="e">
        <f>IF(#REF!="ACTUAL",#REF!,#REF!/Q$1941*Q$1942)</f>
        <v>#REF!</v>
      </c>
      <c r="R1945" s="154" t="e">
        <f>IF(#REF!="ACTUAL",#REF!,#REF!/R$1941*R$1942)</f>
        <v>#REF!</v>
      </c>
      <c r="S1945" s="154" t="e">
        <f>IF(#REF!="ACTUAL",#REF!,#REF!/S$1941*S$1942)</f>
        <v>#REF!</v>
      </c>
    </row>
    <row r="1946" spans="2:19" ht="30" customHeight="1">
      <c r="B1946" s="934" t="s">
        <v>80</v>
      </c>
      <c r="C1946" s="24"/>
      <c r="D1946" s="24"/>
      <c r="E1946" s="24"/>
      <c r="F1946" s="24"/>
      <c r="G1946" s="154" t="e">
        <f>IF(#REF!="ACTUAL",#REF!,#REF!/G$1941*G$1942)</f>
        <v>#REF!</v>
      </c>
      <c r="H1946" s="154" t="e">
        <f>IF(#REF!="ACTUAL",#REF!,#REF!/H$1941*H$1942)</f>
        <v>#REF!</v>
      </c>
      <c r="I1946" s="154" t="e">
        <f>IF(#REF!="ACTUAL",#REF!,#REF!/I$1941*I$1942)</f>
        <v>#REF!</v>
      </c>
      <c r="J1946" s="154" t="e">
        <f>IF(#REF!="ACTUAL",#REF!,#REF!/J$1941*J$1942)</f>
        <v>#REF!</v>
      </c>
      <c r="K1946" s="154" t="e">
        <f>IF(#REF!="ACTUAL",#REF!,#REF!/K$1941*K$1942)</f>
        <v>#REF!</v>
      </c>
      <c r="L1946" s="154" t="e">
        <f>IF(#REF!="ACTUAL",#REF!,#REF!/L$1941*L$1942)</f>
        <v>#REF!</v>
      </c>
      <c r="M1946" s="154" t="e">
        <f>IF(#REF!="ACTUAL",#REF!,#REF!/M$1941*M$1942)</f>
        <v>#REF!</v>
      </c>
      <c r="N1946" s="154" t="e">
        <f>IF(#REF!="ACTUAL",#REF!,#REF!/N$1941*N$1942)</f>
        <v>#REF!</v>
      </c>
      <c r="O1946" s="154" t="e">
        <f>IF(#REF!="ACTUAL",#REF!,#REF!/O$1941*O$1942)</f>
        <v>#REF!</v>
      </c>
      <c r="P1946" s="154" t="e">
        <f>IF(#REF!="ACTUAL",#REF!,#REF!/P$1941*P$1942)</f>
        <v>#REF!</v>
      </c>
      <c r="Q1946" s="154" t="e">
        <f>IF(#REF!="ACTUAL",#REF!,#REF!/Q$1941*Q$1942)</f>
        <v>#REF!</v>
      </c>
      <c r="R1946" s="154" t="e">
        <f>IF(#REF!="ACTUAL",#REF!,#REF!/R$1941*R$1942)</f>
        <v>#REF!</v>
      </c>
      <c r="S1946" s="154" t="e">
        <f>IF(#REF!="ACTUAL",#REF!,#REF!/S$1941*S$1942)</f>
        <v>#REF!</v>
      </c>
    </row>
    <row r="1947" spans="2:19" ht="30" customHeight="1">
      <c r="B1947" s="938" t="s">
        <v>81</v>
      </c>
      <c r="C1947" s="51"/>
      <c r="D1947" s="51"/>
      <c r="E1947" s="51"/>
      <c r="F1947" s="51"/>
      <c r="G1947" s="155" t="e">
        <f>SUM(G1943:G1946)</f>
        <v>#REF!</v>
      </c>
      <c r="H1947" s="155" t="e">
        <f t="shared" ref="H1947:I1947" si="735">SUM(H1943:H1946)</f>
        <v>#REF!</v>
      </c>
      <c r="I1947" s="155" t="e">
        <f t="shared" si="735"/>
        <v>#REF!</v>
      </c>
      <c r="J1947" s="155" t="e">
        <f>SUM(J1943:J1946)</f>
        <v>#REF!</v>
      </c>
      <c r="K1947" s="155" t="e">
        <f t="shared" ref="K1947:S1947" si="736">SUM(K1943:K1946)</f>
        <v>#REF!</v>
      </c>
      <c r="L1947" s="155" t="e">
        <f t="shared" si="736"/>
        <v>#REF!</v>
      </c>
      <c r="M1947" s="155" t="e">
        <f t="shared" si="736"/>
        <v>#REF!</v>
      </c>
      <c r="N1947" s="155" t="e">
        <f t="shared" si="736"/>
        <v>#REF!</v>
      </c>
      <c r="O1947" s="155" t="e">
        <f t="shared" si="736"/>
        <v>#REF!</v>
      </c>
      <c r="P1947" s="155" t="e">
        <f t="shared" si="736"/>
        <v>#REF!</v>
      </c>
      <c r="Q1947" s="155" t="e">
        <f t="shared" si="736"/>
        <v>#REF!</v>
      </c>
      <c r="R1947" s="155" t="e">
        <f t="shared" si="736"/>
        <v>#REF!</v>
      </c>
      <c r="S1947" s="155" t="e">
        <f t="shared" si="736"/>
        <v>#REF!</v>
      </c>
    </row>
    <row r="1948" spans="2:19" ht="30" customHeight="1">
      <c r="B1948" s="939"/>
      <c r="C1948" s="935"/>
      <c r="D1948" s="935"/>
      <c r="E1948" s="935"/>
      <c r="F1948" s="935"/>
      <c r="G1948" s="935"/>
      <c r="H1948" s="935"/>
      <c r="I1948" s="935"/>
      <c r="J1948" s="935"/>
      <c r="K1948" s="935"/>
      <c r="L1948" s="935"/>
      <c r="M1948" s="935"/>
      <c r="N1948" s="935"/>
      <c r="O1948" s="935"/>
      <c r="P1948" s="935"/>
      <c r="Q1948" s="935"/>
      <c r="R1948" s="935"/>
      <c r="S1948" s="935"/>
    </row>
    <row r="1949" spans="2:19" ht="30" customHeight="1">
      <c r="B1949" s="943" t="e">
        <f>#REF!</f>
        <v>#REF!</v>
      </c>
      <c r="C1949" s="935"/>
      <c r="D1949" s="935"/>
      <c r="E1949" s="935"/>
      <c r="F1949" s="935"/>
      <c r="G1949" s="935"/>
      <c r="H1949" s="935"/>
      <c r="I1949" s="935"/>
      <c r="J1949" s="935"/>
      <c r="K1949" s="935"/>
      <c r="L1949" s="935"/>
      <c r="M1949" s="935"/>
      <c r="N1949" s="935"/>
      <c r="O1949" s="935"/>
      <c r="P1949" s="935"/>
      <c r="Q1949" s="935"/>
      <c r="R1949" s="935"/>
      <c r="S1949" s="935"/>
    </row>
    <row r="1950" spans="2:19" ht="30" customHeight="1">
      <c r="B1950" s="939"/>
      <c r="C1950" s="935"/>
      <c r="D1950" s="935"/>
      <c r="E1950" s="935"/>
      <c r="F1950" s="935"/>
      <c r="G1950" s="935"/>
      <c r="H1950" s="935"/>
      <c r="I1950" s="935"/>
      <c r="J1950" s="935"/>
      <c r="K1950" s="935"/>
      <c r="L1950" s="935"/>
      <c r="M1950" s="935"/>
      <c r="N1950" s="935"/>
      <c r="O1950" s="935"/>
      <c r="P1950" s="935"/>
      <c r="Q1950" s="935"/>
      <c r="R1950" s="935"/>
      <c r="S1950" s="935"/>
    </row>
    <row r="1951" spans="2:19" ht="30" customHeight="1">
      <c r="B1951" s="936" t="s">
        <v>2</v>
      </c>
      <c r="C1951" s="941" t="s">
        <v>3</v>
      </c>
      <c r="D1951" s="941" t="s">
        <v>4</v>
      </c>
      <c r="E1951" s="941" t="s">
        <v>5</v>
      </c>
      <c r="F1951" s="941" t="s">
        <v>6</v>
      </c>
      <c r="G1951" s="941" t="s">
        <v>7</v>
      </c>
      <c r="H1951" s="941" t="s">
        <v>8</v>
      </c>
      <c r="I1951" s="941" t="s">
        <v>9</v>
      </c>
      <c r="J1951" s="941" t="s">
        <v>10</v>
      </c>
      <c r="K1951" s="941" t="s">
        <v>11</v>
      </c>
      <c r="L1951" s="941" t="s">
        <v>12</v>
      </c>
      <c r="M1951" s="941" t="s">
        <v>13</v>
      </c>
      <c r="N1951" s="941" t="s">
        <v>14</v>
      </c>
      <c r="O1951" s="941" t="s">
        <v>15</v>
      </c>
      <c r="P1951" s="941" t="s">
        <v>16</v>
      </c>
      <c r="Q1951" s="941" t="s">
        <v>17</v>
      </c>
      <c r="R1951" s="941" t="s">
        <v>18</v>
      </c>
      <c r="S1951" s="941" t="s">
        <v>19</v>
      </c>
    </row>
    <row r="1952" spans="2:19" ht="30" customHeight="1">
      <c r="B1952" s="940" t="s">
        <v>75</v>
      </c>
      <c r="C1952" s="49"/>
      <c r="D1952" s="49"/>
      <c r="E1952" s="49"/>
      <c r="F1952" s="49"/>
      <c r="G1952" s="152" t="e">
        <f>IF(#REF!="ACTUAL","N/A",#REF!)</f>
        <v>#REF!</v>
      </c>
      <c r="H1952" s="152" t="e">
        <f>IF(#REF!="ACTUAL","N/A",#REF!)</f>
        <v>#REF!</v>
      </c>
      <c r="I1952" s="152" t="e">
        <f>IF(#REF!="ACTUAL","N/A",#REF!)</f>
        <v>#REF!</v>
      </c>
      <c r="J1952" s="152" t="e">
        <f>IF(#REF!="ACTUAL","N/A",#REF!)</f>
        <v>#REF!</v>
      </c>
      <c r="K1952" s="152" t="e">
        <f>IF(#REF!="ACTUAL","N/A",#REF!)</f>
        <v>#REF!</v>
      </c>
      <c r="L1952" s="152" t="e">
        <f>IF(#REF!="ACTUAL","N/A",#REF!)</f>
        <v>#REF!</v>
      </c>
      <c r="M1952" s="152" t="e">
        <f>IF(#REF!="ACTUAL","N/A",#REF!)</f>
        <v>#REF!</v>
      </c>
      <c r="N1952" s="152" t="e">
        <f>IF(#REF!="ACTUAL","N/A",#REF!)</f>
        <v>#REF!</v>
      </c>
      <c r="O1952" s="152" t="e">
        <f>IF(#REF!="ACTUAL","N/A",#REF!)</f>
        <v>#REF!</v>
      </c>
      <c r="P1952" s="152" t="e">
        <f>IF(#REF!="ACTUAL","N/A",#REF!)</f>
        <v>#REF!</v>
      </c>
      <c r="Q1952" s="152" t="e">
        <f>IF(#REF!="ACTUAL","N/A",#REF!)</f>
        <v>#REF!</v>
      </c>
      <c r="R1952" s="152" t="e">
        <f>IF(#REF!="ACTUAL","N/A",#REF!)</f>
        <v>#REF!</v>
      </c>
      <c r="S1952" s="152" t="e">
        <f>IF(#REF!="ACTUAL","N/A",#REF!)</f>
        <v>#REF!</v>
      </c>
    </row>
    <row r="1953" spans="2:19" ht="30" customHeight="1">
      <c r="B1953" s="940" t="s">
        <v>76</v>
      </c>
      <c r="C1953" s="49"/>
      <c r="D1953" s="49"/>
      <c r="E1953" s="49"/>
      <c r="F1953" s="49"/>
      <c r="G1953" s="153" t="e">
        <f t="shared" ref="G1953:S1953" si="737">IF(G1952="N/A","N/A",HLOOKUP(G1952,$G$31:$S$47,17,FALSE))</f>
        <v>#REF!</v>
      </c>
      <c r="H1953" s="153" t="e">
        <f t="shared" si="737"/>
        <v>#REF!</v>
      </c>
      <c r="I1953" s="153" t="e">
        <f t="shared" si="737"/>
        <v>#REF!</v>
      </c>
      <c r="J1953" s="153" t="e">
        <f t="shared" si="737"/>
        <v>#REF!</v>
      </c>
      <c r="K1953" s="153" t="e">
        <f t="shared" si="737"/>
        <v>#REF!</v>
      </c>
      <c r="L1953" s="153" t="e">
        <f t="shared" si="737"/>
        <v>#REF!</v>
      </c>
      <c r="M1953" s="153" t="e">
        <f t="shared" si="737"/>
        <v>#REF!</v>
      </c>
      <c r="N1953" s="153" t="e">
        <f t="shared" si="737"/>
        <v>#REF!</v>
      </c>
      <c r="O1953" s="153" t="e">
        <f t="shared" si="737"/>
        <v>#REF!</v>
      </c>
      <c r="P1953" s="153" t="e">
        <f t="shared" si="737"/>
        <v>#REF!</v>
      </c>
      <c r="Q1953" s="153" t="e">
        <f t="shared" si="737"/>
        <v>#REF!</v>
      </c>
      <c r="R1953" s="153" t="e">
        <f t="shared" si="737"/>
        <v>#REF!</v>
      </c>
      <c r="S1953" s="153" t="e">
        <f t="shared" si="737"/>
        <v>#REF!</v>
      </c>
    </row>
    <row r="1954" spans="2:19" ht="30" customHeight="1">
      <c r="B1954" s="940" t="s">
        <v>35</v>
      </c>
      <c r="C1954" s="49"/>
      <c r="D1954" s="49"/>
      <c r="E1954" s="49"/>
      <c r="F1954" s="49"/>
      <c r="G1954" s="153" t="e">
        <f>G$47</f>
        <v>#REF!</v>
      </c>
      <c r="H1954" s="153" t="e">
        <f t="shared" ref="H1954:S1954" si="738">H$47</f>
        <v>#REF!</v>
      </c>
      <c r="I1954" s="153" t="e">
        <f t="shared" si="738"/>
        <v>#REF!</v>
      </c>
      <c r="J1954" s="153" t="e">
        <f t="shared" si="738"/>
        <v>#REF!</v>
      </c>
      <c r="K1954" s="153" t="e">
        <f t="shared" si="738"/>
        <v>#REF!</v>
      </c>
      <c r="L1954" s="153" t="e">
        <f t="shared" si="738"/>
        <v>#REF!</v>
      </c>
      <c r="M1954" s="153" t="e">
        <f t="shared" si="738"/>
        <v>#REF!</v>
      </c>
      <c r="N1954" s="153" t="e">
        <f t="shared" si="738"/>
        <v>#REF!</v>
      </c>
      <c r="O1954" s="153" t="e">
        <f t="shared" si="738"/>
        <v>#REF!</v>
      </c>
      <c r="P1954" s="153" t="e">
        <f t="shared" si="738"/>
        <v>#REF!</v>
      </c>
      <c r="Q1954" s="153" t="e">
        <f t="shared" si="738"/>
        <v>#REF!</v>
      </c>
      <c r="R1954" s="153" t="e">
        <f t="shared" si="738"/>
        <v>#REF!</v>
      </c>
      <c r="S1954" s="153" t="e">
        <f t="shared" si="738"/>
        <v>#REF!</v>
      </c>
    </row>
    <row r="1955" spans="2:19" ht="30" customHeight="1">
      <c r="B1955" s="934" t="s">
        <v>77</v>
      </c>
      <c r="C1955" s="24"/>
      <c r="D1955" s="24"/>
      <c r="E1955" s="24"/>
      <c r="F1955" s="24"/>
      <c r="G1955" s="154" t="e">
        <f>IF(#REF!="ACTUAL",#REF!,#REF!/G$1953*G$1954)</f>
        <v>#REF!</v>
      </c>
      <c r="H1955" s="154" t="e">
        <f>IF(#REF!="ACTUAL",#REF!,#REF!/H$1953*H$1954)</f>
        <v>#REF!</v>
      </c>
      <c r="I1955" s="154" t="e">
        <f>IF(#REF!="ACTUAL",#REF!,#REF!/I$1953*I$1954)</f>
        <v>#REF!</v>
      </c>
      <c r="J1955" s="154" t="e">
        <f>IF(#REF!="ACTUAL",#REF!,#REF!/J$1953*J$1954)</f>
        <v>#REF!</v>
      </c>
      <c r="K1955" s="154" t="e">
        <f>IF(#REF!="ACTUAL",#REF!,#REF!/K$1953*K$1954)</f>
        <v>#REF!</v>
      </c>
      <c r="L1955" s="154" t="e">
        <f>IF(#REF!="ACTUAL",#REF!,#REF!/L$1953*L$1954)</f>
        <v>#REF!</v>
      </c>
      <c r="M1955" s="154" t="e">
        <f>IF(#REF!="ACTUAL",#REF!,#REF!/M$1953*M$1954)</f>
        <v>#REF!</v>
      </c>
      <c r="N1955" s="154" t="e">
        <f>IF(#REF!="ACTUAL",#REF!,#REF!/N$1953*N$1954)</f>
        <v>#REF!</v>
      </c>
      <c r="O1955" s="154" t="e">
        <f>IF(#REF!="ACTUAL",#REF!,#REF!/O$1953*O$1954)</f>
        <v>#REF!</v>
      </c>
      <c r="P1955" s="154" t="e">
        <f>IF(#REF!="ACTUAL",#REF!,#REF!/P$1953*P$1954)</f>
        <v>#REF!</v>
      </c>
      <c r="Q1955" s="154" t="e">
        <f>IF(#REF!="ACTUAL",#REF!,#REF!/Q$1953*Q$1954)</f>
        <v>#REF!</v>
      </c>
      <c r="R1955" s="154" t="e">
        <f>IF(#REF!="ACTUAL",#REF!,#REF!/R$1953*R$1954)</f>
        <v>#REF!</v>
      </c>
      <c r="S1955" s="154" t="e">
        <f>IF(#REF!="ACTUAL",#REF!,#REF!/S$1953*S$1954)</f>
        <v>#REF!</v>
      </c>
    </row>
    <row r="1956" spans="2:19" ht="30" customHeight="1">
      <c r="B1956" s="934" t="s">
        <v>78</v>
      </c>
      <c r="C1956" s="24"/>
      <c r="D1956" s="24"/>
      <c r="E1956" s="24"/>
      <c r="F1956" s="24"/>
      <c r="G1956" s="154" t="e">
        <f>IF(#REF!="ACTUAL",#REF!,#REF!/G$1953*G$1954)</f>
        <v>#REF!</v>
      </c>
      <c r="H1956" s="154" t="e">
        <f>IF(#REF!="ACTUAL",#REF!,#REF!/H$1953*H$1954)</f>
        <v>#REF!</v>
      </c>
      <c r="I1956" s="154" t="e">
        <f>IF(#REF!="ACTUAL",#REF!,#REF!/I$1953*I$1954)</f>
        <v>#REF!</v>
      </c>
      <c r="J1956" s="154" t="e">
        <f>IF(#REF!="ACTUAL",#REF!,#REF!/J$1953*J$1954)</f>
        <v>#REF!</v>
      </c>
      <c r="K1956" s="154" t="e">
        <f>IF(#REF!="ACTUAL",#REF!,#REF!/K$1953*K$1954)</f>
        <v>#REF!</v>
      </c>
      <c r="L1956" s="154" t="e">
        <f>IF(#REF!="ACTUAL",#REF!,#REF!/L$1953*L$1954)</f>
        <v>#REF!</v>
      </c>
      <c r="M1956" s="154" t="e">
        <f>IF(#REF!="ACTUAL",#REF!,#REF!/M$1953*M$1954)</f>
        <v>#REF!</v>
      </c>
      <c r="N1956" s="154" t="e">
        <f>IF(#REF!="ACTUAL",#REF!,#REF!/N$1953*N$1954)</f>
        <v>#REF!</v>
      </c>
      <c r="O1956" s="154" t="e">
        <f>IF(#REF!="ACTUAL",#REF!,#REF!/O$1953*O$1954)</f>
        <v>#REF!</v>
      </c>
      <c r="P1956" s="154" t="e">
        <f>IF(#REF!="ACTUAL",#REF!,#REF!/P$1953*P$1954)</f>
        <v>#REF!</v>
      </c>
      <c r="Q1956" s="154" t="e">
        <f>IF(#REF!="ACTUAL",#REF!,#REF!/Q$1953*Q$1954)</f>
        <v>#REF!</v>
      </c>
      <c r="R1956" s="154" t="e">
        <f>IF(#REF!="ACTUAL",#REF!,#REF!/R$1953*R$1954)</f>
        <v>#REF!</v>
      </c>
      <c r="S1956" s="154" t="e">
        <f>IF(#REF!="ACTUAL",#REF!,#REF!/S$1953*S$1954)</f>
        <v>#REF!</v>
      </c>
    </row>
    <row r="1957" spans="2:19" ht="30" customHeight="1">
      <c r="B1957" s="934" t="s">
        <v>79</v>
      </c>
      <c r="C1957" s="24"/>
      <c r="D1957" s="24"/>
      <c r="E1957" s="24"/>
      <c r="F1957" s="24"/>
      <c r="G1957" s="154" t="e">
        <f>IF(#REF!="ACTUAL",#REF!,#REF!/G$1953*G$1954)</f>
        <v>#REF!</v>
      </c>
      <c r="H1957" s="154" t="e">
        <f>IF(#REF!="ACTUAL",#REF!,#REF!/H$1953*H$1954)</f>
        <v>#REF!</v>
      </c>
      <c r="I1957" s="154" t="e">
        <f>IF(#REF!="ACTUAL",#REF!,#REF!/I$1953*I$1954)</f>
        <v>#REF!</v>
      </c>
      <c r="J1957" s="154" t="e">
        <f>IF(#REF!="ACTUAL",#REF!,#REF!/J$1953*J$1954)</f>
        <v>#REF!</v>
      </c>
      <c r="K1957" s="154" t="e">
        <f>IF(#REF!="ACTUAL",#REF!,#REF!/K$1953*K$1954)</f>
        <v>#REF!</v>
      </c>
      <c r="L1957" s="154" t="e">
        <f>IF(#REF!="ACTUAL",#REF!,#REF!/L$1953*L$1954)</f>
        <v>#REF!</v>
      </c>
      <c r="M1957" s="154" t="e">
        <f>IF(#REF!="ACTUAL",#REF!,#REF!/M$1953*M$1954)</f>
        <v>#REF!</v>
      </c>
      <c r="N1957" s="154" t="e">
        <f>IF(#REF!="ACTUAL",#REF!,#REF!/N$1953*N$1954)</f>
        <v>#REF!</v>
      </c>
      <c r="O1957" s="154" t="e">
        <f>IF(#REF!="ACTUAL",#REF!,#REF!/O$1953*O$1954)</f>
        <v>#REF!</v>
      </c>
      <c r="P1957" s="154" t="e">
        <f>IF(#REF!="ACTUAL",#REF!,#REF!/P$1953*P$1954)</f>
        <v>#REF!</v>
      </c>
      <c r="Q1957" s="154" t="e">
        <f>IF(#REF!="ACTUAL",#REF!,#REF!/Q$1953*Q$1954)</f>
        <v>#REF!</v>
      </c>
      <c r="R1957" s="154" t="e">
        <f>IF(#REF!="ACTUAL",#REF!,#REF!/R$1953*R$1954)</f>
        <v>#REF!</v>
      </c>
      <c r="S1957" s="154" t="e">
        <f>IF(#REF!="ACTUAL",#REF!,#REF!/S$1953*S$1954)</f>
        <v>#REF!</v>
      </c>
    </row>
    <row r="1958" spans="2:19" ht="30" customHeight="1">
      <c r="B1958" s="934" t="s">
        <v>80</v>
      </c>
      <c r="C1958" s="24"/>
      <c r="D1958" s="24"/>
      <c r="E1958" s="24"/>
      <c r="F1958" s="24"/>
      <c r="G1958" s="154" t="e">
        <f>IF(#REF!="ACTUAL",#REF!,#REF!/G$1953*G$1954)</f>
        <v>#REF!</v>
      </c>
      <c r="H1958" s="154" t="e">
        <f>IF(#REF!="ACTUAL",#REF!,#REF!/H$1953*H$1954)</f>
        <v>#REF!</v>
      </c>
      <c r="I1958" s="154" t="e">
        <f>IF(#REF!="ACTUAL",#REF!,#REF!/I$1953*I$1954)</f>
        <v>#REF!</v>
      </c>
      <c r="J1958" s="154" t="e">
        <f>IF(#REF!="ACTUAL",#REF!,#REF!/J$1953*J$1954)</f>
        <v>#REF!</v>
      </c>
      <c r="K1958" s="154" t="e">
        <f>IF(#REF!="ACTUAL",#REF!,#REF!/K$1953*K$1954)</f>
        <v>#REF!</v>
      </c>
      <c r="L1958" s="154" t="e">
        <f>IF(#REF!="ACTUAL",#REF!,#REF!/L$1953*L$1954)</f>
        <v>#REF!</v>
      </c>
      <c r="M1958" s="154" t="e">
        <f>IF(#REF!="ACTUAL",#REF!,#REF!/M$1953*M$1954)</f>
        <v>#REF!</v>
      </c>
      <c r="N1958" s="154" t="e">
        <f>IF(#REF!="ACTUAL",#REF!,#REF!/N$1953*N$1954)</f>
        <v>#REF!</v>
      </c>
      <c r="O1958" s="154" t="e">
        <f>IF(#REF!="ACTUAL",#REF!,#REF!/O$1953*O$1954)</f>
        <v>#REF!</v>
      </c>
      <c r="P1958" s="154" t="e">
        <f>IF(#REF!="ACTUAL",#REF!,#REF!/P$1953*P$1954)</f>
        <v>#REF!</v>
      </c>
      <c r="Q1958" s="154" t="e">
        <f>IF(#REF!="ACTUAL",#REF!,#REF!/Q$1953*Q$1954)</f>
        <v>#REF!</v>
      </c>
      <c r="R1958" s="154" t="e">
        <f>IF(#REF!="ACTUAL",#REF!,#REF!/R$1953*R$1954)</f>
        <v>#REF!</v>
      </c>
      <c r="S1958" s="154" t="e">
        <f>IF(#REF!="ACTUAL",#REF!,#REF!/S$1953*S$1954)</f>
        <v>#REF!</v>
      </c>
    </row>
    <row r="1959" spans="2:19" ht="30" customHeight="1">
      <c r="B1959" s="938" t="s">
        <v>81</v>
      </c>
      <c r="C1959" s="51"/>
      <c r="D1959" s="51"/>
      <c r="E1959" s="51"/>
      <c r="F1959" s="51"/>
      <c r="G1959" s="155" t="e">
        <f>SUM(G1955:G1958)</f>
        <v>#REF!</v>
      </c>
      <c r="H1959" s="155" t="e">
        <f t="shared" ref="H1959:S1959" si="739">SUM(H1955:H1958)</f>
        <v>#REF!</v>
      </c>
      <c r="I1959" s="155" t="e">
        <f t="shared" si="739"/>
        <v>#REF!</v>
      </c>
      <c r="J1959" s="155" t="e">
        <f t="shared" si="739"/>
        <v>#REF!</v>
      </c>
      <c r="K1959" s="155" t="e">
        <f t="shared" si="739"/>
        <v>#REF!</v>
      </c>
      <c r="L1959" s="155" t="e">
        <f t="shared" si="739"/>
        <v>#REF!</v>
      </c>
      <c r="M1959" s="155" t="e">
        <f t="shared" si="739"/>
        <v>#REF!</v>
      </c>
      <c r="N1959" s="155" t="e">
        <f t="shared" si="739"/>
        <v>#REF!</v>
      </c>
      <c r="O1959" s="155" t="e">
        <f t="shared" si="739"/>
        <v>#REF!</v>
      </c>
      <c r="P1959" s="155" t="e">
        <f t="shared" si="739"/>
        <v>#REF!</v>
      </c>
      <c r="Q1959" s="155" t="e">
        <f t="shared" si="739"/>
        <v>#REF!</v>
      </c>
      <c r="R1959" s="155" t="e">
        <f t="shared" si="739"/>
        <v>#REF!</v>
      </c>
      <c r="S1959" s="155" t="e">
        <f t="shared" si="739"/>
        <v>#REF!</v>
      </c>
    </row>
    <row r="1961" spans="2:19" ht="30" customHeight="1">
      <c r="B1961" s="943" t="e">
        <f>#REF!</f>
        <v>#REF!</v>
      </c>
      <c r="C1961" s="935"/>
      <c r="D1961" s="935"/>
      <c r="E1961" s="935"/>
      <c r="F1961" s="935"/>
      <c r="G1961" s="935"/>
      <c r="H1961" s="935"/>
      <c r="I1961" s="935"/>
      <c r="J1961" s="935"/>
      <c r="K1961" s="935"/>
      <c r="L1961" s="935"/>
      <c r="M1961" s="935"/>
      <c r="N1961" s="935"/>
      <c r="O1961" s="935"/>
      <c r="P1961" s="935"/>
      <c r="Q1961" s="935"/>
      <c r="R1961" s="935"/>
      <c r="S1961" s="935"/>
    </row>
    <row r="1962" spans="2:19" ht="30" customHeight="1">
      <c r="B1962" s="939"/>
      <c r="C1962" s="935"/>
      <c r="D1962" s="935"/>
      <c r="E1962" s="935"/>
      <c r="F1962" s="935"/>
      <c r="G1962" s="935"/>
      <c r="H1962" s="935"/>
      <c r="I1962" s="935"/>
      <c r="J1962" s="935"/>
      <c r="K1962" s="935"/>
      <c r="L1962" s="935"/>
      <c r="M1962" s="935"/>
      <c r="N1962" s="935"/>
      <c r="O1962" s="935"/>
      <c r="P1962" s="935"/>
      <c r="Q1962" s="935"/>
      <c r="R1962" s="935"/>
      <c r="S1962" s="935"/>
    </row>
    <row r="1963" spans="2:19" ht="30" customHeight="1">
      <c r="B1963" s="936" t="s">
        <v>2</v>
      </c>
      <c r="C1963" s="941" t="s">
        <v>3</v>
      </c>
      <c r="D1963" s="941" t="s">
        <v>4</v>
      </c>
      <c r="E1963" s="941" t="s">
        <v>5</v>
      </c>
      <c r="F1963" s="941" t="s">
        <v>6</v>
      </c>
      <c r="G1963" s="941" t="s">
        <v>7</v>
      </c>
      <c r="H1963" s="941" t="s">
        <v>8</v>
      </c>
      <c r="I1963" s="941" t="s">
        <v>9</v>
      </c>
      <c r="J1963" s="941" t="s">
        <v>10</v>
      </c>
      <c r="K1963" s="941" t="s">
        <v>11</v>
      </c>
      <c r="L1963" s="941" t="s">
        <v>12</v>
      </c>
      <c r="M1963" s="941" t="s">
        <v>13</v>
      </c>
      <c r="N1963" s="941" t="s">
        <v>14</v>
      </c>
      <c r="O1963" s="941" t="s">
        <v>15</v>
      </c>
      <c r="P1963" s="941" t="s">
        <v>16</v>
      </c>
      <c r="Q1963" s="941" t="s">
        <v>17</v>
      </c>
      <c r="R1963" s="941" t="s">
        <v>18</v>
      </c>
      <c r="S1963" s="941" t="s">
        <v>19</v>
      </c>
    </row>
    <row r="1964" spans="2:19" ht="30" customHeight="1">
      <c r="B1964" s="940" t="s">
        <v>75</v>
      </c>
      <c r="C1964" s="49"/>
      <c r="D1964" s="49"/>
      <c r="E1964" s="49"/>
      <c r="F1964" s="49"/>
      <c r="G1964" s="152" t="e">
        <f>IF(#REF!="ACTUAL","N/A",#REF!)</f>
        <v>#REF!</v>
      </c>
      <c r="H1964" s="152" t="e">
        <f>IF(#REF!="ACTUAL","N/A",#REF!)</f>
        <v>#REF!</v>
      </c>
      <c r="I1964" s="152" t="e">
        <f>IF(#REF!="ACTUAL","N/A",#REF!)</f>
        <v>#REF!</v>
      </c>
      <c r="J1964" s="152" t="e">
        <f>IF(#REF!="ACTUAL","N/A",#REF!)</f>
        <v>#REF!</v>
      </c>
      <c r="K1964" s="152" t="e">
        <f>IF(#REF!="ACTUAL","N/A",#REF!)</f>
        <v>#REF!</v>
      </c>
      <c r="L1964" s="152" t="e">
        <f>IF(#REF!="ACTUAL","N/A",#REF!)</f>
        <v>#REF!</v>
      </c>
      <c r="M1964" s="152" t="e">
        <f>IF(#REF!="ACTUAL","N/A",#REF!)</f>
        <v>#REF!</v>
      </c>
      <c r="N1964" s="152" t="e">
        <f>IF(#REF!="ACTUAL","N/A",#REF!)</f>
        <v>#REF!</v>
      </c>
      <c r="O1964" s="152" t="e">
        <f>IF(#REF!="ACTUAL","N/A",#REF!)</f>
        <v>#REF!</v>
      </c>
      <c r="P1964" s="152" t="e">
        <f>IF(#REF!="ACTUAL","N/A",#REF!)</f>
        <v>#REF!</v>
      </c>
      <c r="Q1964" s="152" t="e">
        <f>IF(#REF!="ACTUAL","N/A",#REF!)</f>
        <v>#REF!</v>
      </c>
      <c r="R1964" s="152" t="e">
        <f>IF(#REF!="ACTUAL","N/A",#REF!)</f>
        <v>#REF!</v>
      </c>
      <c r="S1964" s="152" t="e">
        <f>IF(#REF!="ACTUAL","N/A",#REF!)</f>
        <v>#REF!</v>
      </c>
    </row>
    <row r="1965" spans="2:19" ht="30" customHeight="1">
      <c r="B1965" s="940" t="s">
        <v>76</v>
      </c>
      <c r="C1965" s="49"/>
      <c r="D1965" s="49"/>
      <c r="E1965" s="49"/>
      <c r="F1965" s="49"/>
      <c r="G1965" s="153" t="e">
        <f t="shared" ref="G1965:S1965" si="740">IF(G1964="N/A","N/A",HLOOKUP(G1964,$G$31:$S$47,17,FALSE))</f>
        <v>#REF!</v>
      </c>
      <c r="H1965" s="153" t="e">
        <f t="shared" si="740"/>
        <v>#REF!</v>
      </c>
      <c r="I1965" s="153" t="e">
        <f t="shared" si="740"/>
        <v>#REF!</v>
      </c>
      <c r="J1965" s="153" t="e">
        <f t="shared" si="740"/>
        <v>#REF!</v>
      </c>
      <c r="K1965" s="153" t="e">
        <f t="shared" si="740"/>
        <v>#REF!</v>
      </c>
      <c r="L1965" s="153" t="e">
        <f t="shared" si="740"/>
        <v>#REF!</v>
      </c>
      <c r="M1965" s="153" t="e">
        <f t="shared" si="740"/>
        <v>#REF!</v>
      </c>
      <c r="N1965" s="153" t="e">
        <f t="shared" si="740"/>
        <v>#REF!</v>
      </c>
      <c r="O1965" s="153" t="e">
        <f t="shared" si="740"/>
        <v>#REF!</v>
      </c>
      <c r="P1965" s="153" t="e">
        <f t="shared" si="740"/>
        <v>#REF!</v>
      </c>
      <c r="Q1965" s="153" t="e">
        <f t="shared" si="740"/>
        <v>#REF!</v>
      </c>
      <c r="R1965" s="153" t="e">
        <f t="shared" si="740"/>
        <v>#REF!</v>
      </c>
      <c r="S1965" s="153" t="e">
        <f t="shared" si="740"/>
        <v>#REF!</v>
      </c>
    </row>
    <row r="1966" spans="2:19" ht="30" customHeight="1">
      <c r="B1966" s="940" t="s">
        <v>35</v>
      </c>
      <c r="C1966" s="49"/>
      <c r="D1966" s="49"/>
      <c r="E1966" s="49"/>
      <c r="F1966" s="49"/>
      <c r="G1966" s="153" t="e">
        <f>G$47</f>
        <v>#REF!</v>
      </c>
      <c r="H1966" s="153" t="e">
        <f t="shared" ref="H1966:S1966" si="741">H$47</f>
        <v>#REF!</v>
      </c>
      <c r="I1966" s="153" t="e">
        <f t="shared" si="741"/>
        <v>#REF!</v>
      </c>
      <c r="J1966" s="153" t="e">
        <f t="shared" si="741"/>
        <v>#REF!</v>
      </c>
      <c r="K1966" s="153" t="e">
        <f t="shared" si="741"/>
        <v>#REF!</v>
      </c>
      <c r="L1966" s="153" t="e">
        <f t="shared" si="741"/>
        <v>#REF!</v>
      </c>
      <c r="M1966" s="153" t="e">
        <f t="shared" si="741"/>
        <v>#REF!</v>
      </c>
      <c r="N1966" s="153" t="e">
        <f t="shared" si="741"/>
        <v>#REF!</v>
      </c>
      <c r="O1966" s="153" t="e">
        <f t="shared" si="741"/>
        <v>#REF!</v>
      </c>
      <c r="P1966" s="153" t="e">
        <f t="shared" si="741"/>
        <v>#REF!</v>
      </c>
      <c r="Q1966" s="153" t="e">
        <f t="shared" si="741"/>
        <v>#REF!</v>
      </c>
      <c r="R1966" s="153" t="e">
        <f t="shared" si="741"/>
        <v>#REF!</v>
      </c>
      <c r="S1966" s="153" t="e">
        <f t="shared" si="741"/>
        <v>#REF!</v>
      </c>
    </row>
    <row r="1967" spans="2:19" ht="30" customHeight="1">
      <c r="B1967" s="934" t="s">
        <v>77</v>
      </c>
      <c r="C1967" s="24"/>
      <c r="D1967" s="24"/>
      <c r="E1967" s="24"/>
      <c r="F1967" s="24"/>
      <c r="G1967" s="154" t="e">
        <f>IF(#REF!="ACTUAL",#REF!,#REF!/G$1965*G$1966)</f>
        <v>#REF!</v>
      </c>
      <c r="H1967" s="154" t="e">
        <f>IF(#REF!="ACTUAL",#REF!,#REF!/H$1965*H$1966)</f>
        <v>#REF!</v>
      </c>
      <c r="I1967" s="154" t="e">
        <f>IF(#REF!="ACTUAL",#REF!,#REF!/I$1965*I$1966)</f>
        <v>#REF!</v>
      </c>
      <c r="J1967" s="154" t="e">
        <f>IF(#REF!="ACTUAL",#REF!,#REF!/J$1965*J$1966)</f>
        <v>#REF!</v>
      </c>
      <c r="K1967" s="154" t="e">
        <f>IF(#REF!="ACTUAL",#REF!,#REF!/K$1965*K$1966)</f>
        <v>#REF!</v>
      </c>
      <c r="L1967" s="154" t="e">
        <f>IF(#REF!="ACTUAL",#REF!,#REF!/L$1965*L$1966)</f>
        <v>#REF!</v>
      </c>
      <c r="M1967" s="154" t="e">
        <f>IF(#REF!="ACTUAL",#REF!,#REF!/M$1965*M$1966)</f>
        <v>#REF!</v>
      </c>
      <c r="N1967" s="154" t="e">
        <f>IF(#REF!="ACTUAL",#REF!,#REF!/N$1965*N$1966)</f>
        <v>#REF!</v>
      </c>
      <c r="O1967" s="154" t="e">
        <f>IF(#REF!="ACTUAL",#REF!,#REF!/O$1965*O$1966)</f>
        <v>#REF!</v>
      </c>
      <c r="P1967" s="154" t="e">
        <f>IF(#REF!="ACTUAL",#REF!,#REF!/P$1965*P$1966)</f>
        <v>#REF!</v>
      </c>
      <c r="Q1967" s="154" t="e">
        <f>IF(#REF!="ACTUAL",#REF!,#REF!/Q$1965*Q$1966)</f>
        <v>#REF!</v>
      </c>
      <c r="R1967" s="154" t="e">
        <f>IF(#REF!="ACTUAL",#REF!,#REF!/R$1965*R$1966)</f>
        <v>#REF!</v>
      </c>
      <c r="S1967" s="154" t="e">
        <f>IF(#REF!="ACTUAL",#REF!,#REF!/S$1965*S$1966)</f>
        <v>#REF!</v>
      </c>
    </row>
    <row r="1968" spans="2:19" ht="30" customHeight="1">
      <c r="B1968" s="934" t="s">
        <v>78</v>
      </c>
      <c r="C1968" s="24"/>
      <c r="D1968" s="24"/>
      <c r="E1968" s="24"/>
      <c r="F1968" s="24"/>
      <c r="G1968" s="154" t="e">
        <f>IF(#REF!="ACTUAL",#REF!,#REF!/G$1965*G$1966)</f>
        <v>#REF!</v>
      </c>
      <c r="H1968" s="154" t="e">
        <f>IF(#REF!="ACTUAL",#REF!,#REF!/H$1965*H$1966)</f>
        <v>#REF!</v>
      </c>
      <c r="I1968" s="154" t="e">
        <f>IF(#REF!="ACTUAL",#REF!,#REF!/I$1965*I$1966)</f>
        <v>#REF!</v>
      </c>
      <c r="J1968" s="154" t="e">
        <f>IF(#REF!="ACTUAL",#REF!,#REF!/J$1965*J$1966)</f>
        <v>#REF!</v>
      </c>
      <c r="K1968" s="154" t="e">
        <f>IF(#REF!="ACTUAL",#REF!,#REF!/K$1965*K$1966)</f>
        <v>#REF!</v>
      </c>
      <c r="L1968" s="154" t="e">
        <f>IF(#REF!="ACTUAL",#REF!,#REF!/L$1965*L$1966)</f>
        <v>#REF!</v>
      </c>
      <c r="M1968" s="154" t="e">
        <f>IF(#REF!="ACTUAL",#REF!,#REF!/M$1965*M$1966)</f>
        <v>#REF!</v>
      </c>
      <c r="N1968" s="154" t="e">
        <f>IF(#REF!="ACTUAL",#REF!,#REF!/N$1965*N$1966)</f>
        <v>#REF!</v>
      </c>
      <c r="O1968" s="154" t="e">
        <f>IF(#REF!="ACTUAL",#REF!,#REF!/O$1965*O$1966)</f>
        <v>#REF!</v>
      </c>
      <c r="P1968" s="154" t="e">
        <f>IF(#REF!="ACTUAL",#REF!,#REF!/P$1965*P$1966)</f>
        <v>#REF!</v>
      </c>
      <c r="Q1968" s="154" t="e">
        <f>IF(#REF!="ACTUAL",#REF!,#REF!/Q$1965*Q$1966)</f>
        <v>#REF!</v>
      </c>
      <c r="R1968" s="154" t="e">
        <f>IF(#REF!="ACTUAL",#REF!,#REF!/R$1965*R$1966)</f>
        <v>#REF!</v>
      </c>
      <c r="S1968" s="154" t="e">
        <f>IF(#REF!="ACTUAL",#REF!,#REF!/S$1965*S$1966)</f>
        <v>#REF!</v>
      </c>
    </row>
    <row r="1969" spans="2:19" ht="30" customHeight="1">
      <c r="B1969" s="934" t="s">
        <v>79</v>
      </c>
      <c r="C1969" s="24"/>
      <c r="D1969" s="24"/>
      <c r="E1969" s="24"/>
      <c r="F1969" s="24"/>
      <c r="G1969" s="154" t="e">
        <f>IF(#REF!="ACTUAL",#REF!,#REF!/G$1965*G$1966)</f>
        <v>#REF!</v>
      </c>
      <c r="H1969" s="154" t="e">
        <f>IF(#REF!="ACTUAL",#REF!,#REF!/H$1965*H$1966)</f>
        <v>#REF!</v>
      </c>
      <c r="I1969" s="154" t="e">
        <f>IF(#REF!="ACTUAL",#REF!,#REF!/I$1965*I$1966)</f>
        <v>#REF!</v>
      </c>
      <c r="J1969" s="154" t="e">
        <f>IF(#REF!="ACTUAL",#REF!,#REF!/J$1965*J$1966)</f>
        <v>#REF!</v>
      </c>
      <c r="K1969" s="154" t="e">
        <f>IF(#REF!="ACTUAL",#REF!,#REF!/K$1965*K$1966)</f>
        <v>#REF!</v>
      </c>
      <c r="L1969" s="154" t="e">
        <f>IF(#REF!="ACTUAL",#REF!,#REF!/L$1965*L$1966)</f>
        <v>#REF!</v>
      </c>
      <c r="M1969" s="154" t="e">
        <f>IF(#REF!="ACTUAL",#REF!,#REF!/M$1965*M$1966)</f>
        <v>#REF!</v>
      </c>
      <c r="N1969" s="154" t="e">
        <f>IF(#REF!="ACTUAL",#REF!,#REF!/N$1965*N$1966)</f>
        <v>#REF!</v>
      </c>
      <c r="O1969" s="154" t="e">
        <f>IF(#REF!="ACTUAL",#REF!,#REF!/O$1965*O$1966)</f>
        <v>#REF!</v>
      </c>
      <c r="P1969" s="154" t="e">
        <f>IF(#REF!="ACTUAL",#REF!,#REF!/P$1965*P$1966)</f>
        <v>#REF!</v>
      </c>
      <c r="Q1969" s="154" t="e">
        <f>IF(#REF!="ACTUAL",#REF!,#REF!/Q$1965*Q$1966)</f>
        <v>#REF!</v>
      </c>
      <c r="R1969" s="154" t="e">
        <f>IF(#REF!="ACTUAL",#REF!,#REF!/R$1965*R$1966)</f>
        <v>#REF!</v>
      </c>
      <c r="S1969" s="154" t="e">
        <f>IF(#REF!="ACTUAL",#REF!,#REF!/S$1965*S$1966)</f>
        <v>#REF!</v>
      </c>
    </row>
    <row r="1970" spans="2:19" ht="30" customHeight="1">
      <c r="B1970" s="934" t="s">
        <v>80</v>
      </c>
      <c r="C1970" s="24"/>
      <c r="D1970" s="24"/>
      <c r="E1970" s="24"/>
      <c r="F1970" s="24"/>
      <c r="G1970" s="154" t="e">
        <f>IF(#REF!="ACTUAL",#REF!,#REF!/G$1965*G$1966)</f>
        <v>#REF!</v>
      </c>
      <c r="H1970" s="154" t="e">
        <f>IF(#REF!="ACTUAL",#REF!,#REF!/H$1965*H$1966)</f>
        <v>#REF!</v>
      </c>
      <c r="I1970" s="154" t="e">
        <f>IF(#REF!="ACTUAL",#REF!,#REF!/I$1965*I$1966)</f>
        <v>#REF!</v>
      </c>
      <c r="J1970" s="154" t="e">
        <f>IF(#REF!="ACTUAL",#REF!,#REF!/J$1965*J$1966)</f>
        <v>#REF!</v>
      </c>
      <c r="K1970" s="154" t="e">
        <f>IF(#REF!="ACTUAL",#REF!,#REF!/K$1965*K$1966)</f>
        <v>#REF!</v>
      </c>
      <c r="L1970" s="154" t="e">
        <f>IF(#REF!="ACTUAL",#REF!,#REF!/L$1965*L$1966)</f>
        <v>#REF!</v>
      </c>
      <c r="M1970" s="154" t="e">
        <f>IF(#REF!="ACTUAL",#REF!,#REF!/M$1965*M$1966)</f>
        <v>#REF!</v>
      </c>
      <c r="N1970" s="154" t="e">
        <f>IF(#REF!="ACTUAL",#REF!,#REF!/N$1965*N$1966)</f>
        <v>#REF!</v>
      </c>
      <c r="O1970" s="154" t="e">
        <f>IF(#REF!="ACTUAL",#REF!,#REF!/O$1965*O$1966)</f>
        <v>#REF!</v>
      </c>
      <c r="P1970" s="154" t="e">
        <f>IF(#REF!="ACTUAL",#REF!,#REF!/P$1965*P$1966)</f>
        <v>#REF!</v>
      </c>
      <c r="Q1970" s="154" t="e">
        <f>IF(#REF!="ACTUAL",#REF!,#REF!/Q$1965*Q$1966)</f>
        <v>#REF!</v>
      </c>
      <c r="R1970" s="154" t="e">
        <f>IF(#REF!="ACTUAL",#REF!,#REF!/R$1965*R$1966)</f>
        <v>#REF!</v>
      </c>
      <c r="S1970" s="154" t="e">
        <f>IF(#REF!="ACTUAL",#REF!,#REF!/S$1965*S$1966)</f>
        <v>#REF!</v>
      </c>
    </row>
    <row r="1971" spans="2:19" ht="30" customHeight="1">
      <c r="B1971" s="938" t="s">
        <v>81</v>
      </c>
      <c r="C1971" s="51"/>
      <c r="D1971" s="51"/>
      <c r="E1971" s="51"/>
      <c r="F1971" s="51"/>
      <c r="G1971" s="155" t="e">
        <f>SUM(G1967:G1970)</f>
        <v>#REF!</v>
      </c>
      <c r="H1971" s="155" t="e">
        <f t="shared" ref="H1971:I1971" si="742">SUM(H1967:H1970)</f>
        <v>#REF!</v>
      </c>
      <c r="I1971" s="155" t="e">
        <f t="shared" si="742"/>
        <v>#REF!</v>
      </c>
      <c r="J1971" s="155" t="e">
        <f>SUM(J1967:J1970)</f>
        <v>#REF!</v>
      </c>
      <c r="K1971" s="155" t="e">
        <f t="shared" ref="K1971:S1971" si="743">SUM(K1967:K1970)</f>
        <v>#REF!</v>
      </c>
      <c r="L1971" s="155" t="e">
        <f t="shared" si="743"/>
        <v>#REF!</v>
      </c>
      <c r="M1971" s="155" t="e">
        <f t="shared" si="743"/>
        <v>#REF!</v>
      </c>
      <c r="N1971" s="155" t="e">
        <f t="shared" si="743"/>
        <v>#REF!</v>
      </c>
      <c r="O1971" s="155" t="e">
        <f t="shared" si="743"/>
        <v>#REF!</v>
      </c>
      <c r="P1971" s="155" t="e">
        <f t="shared" si="743"/>
        <v>#REF!</v>
      </c>
      <c r="Q1971" s="155" t="e">
        <f t="shared" si="743"/>
        <v>#REF!</v>
      </c>
      <c r="R1971" s="155" t="e">
        <f t="shared" si="743"/>
        <v>#REF!</v>
      </c>
      <c r="S1971" s="155" t="e">
        <f t="shared" si="743"/>
        <v>#REF!</v>
      </c>
    </row>
    <row r="1973" spans="2:19" ht="30" customHeight="1">
      <c r="B1973" s="960" t="e">
        <f>#REF!</f>
        <v>#REF!</v>
      </c>
      <c r="C1973" s="952"/>
      <c r="D1973" s="952"/>
      <c r="E1973" s="952"/>
      <c r="F1973" s="952"/>
      <c r="G1973" s="952"/>
      <c r="H1973" s="952"/>
      <c r="I1973" s="952"/>
      <c r="J1973" s="952"/>
      <c r="K1973" s="952"/>
      <c r="L1973" s="952"/>
      <c r="M1973" s="952"/>
      <c r="N1973" s="952"/>
      <c r="O1973" s="952"/>
      <c r="P1973" s="952"/>
      <c r="Q1973" s="952"/>
      <c r="R1973" s="952"/>
      <c r="S1973" s="952"/>
    </row>
    <row r="1974" spans="2:19" ht="30" customHeight="1">
      <c r="B1974" s="955"/>
      <c r="C1974" s="952"/>
      <c r="D1974" s="952"/>
      <c r="E1974" s="952"/>
      <c r="F1974" s="952"/>
      <c r="G1974" s="952"/>
      <c r="H1974" s="952"/>
      <c r="I1974" s="952"/>
      <c r="J1974" s="952"/>
      <c r="K1974" s="952"/>
      <c r="L1974" s="952"/>
      <c r="M1974" s="952"/>
      <c r="N1974" s="952"/>
      <c r="O1974" s="952"/>
      <c r="P1974" s="952"/>
      <c r="Q1974" s="952"/>
      <c r="R1974" s="952"/>
      <c r="S1974" s="952"/>
    </row>
    <row r="1975" spans="2:19" ht="30" customHeight="1">
      <c r="B1975" s="953" t="s">
        <v>2</v>
      </c>
      <c r="C1975" s="957" t="s">
        <v>3</v>
      </c>
      <c r="D1975" s="957" t="s">
        <v>4</v>
      </c>
      <c r="E1975" s="957" t="s">
        <v>5</v>
      </c>
      <c r="F1975" s="957" t="s">
        <v>6</v>
      </c>
      <c r="G1975" s="957" t="s">
        <v>7</v>
      </c>
      <c r="H1975" s="957" t="s">
        <v>8</v>
      </c>
      <c r="I1975" s="957" t="s">
        <v>9</v>
      </c>
      <c r="J1975" s="957" t="s">
        <v>10</v>
      </c>
      <c r="K1975" s="957" t="s">
        <v>11</v>
      </c>
      <c r="L1975" s="957" t="s">
        <v>12</v>
      </c>
      <c r="M1975" s="957" t="s">
        <v>13</v>
      </c>
      <c r="N1975" s="957" t="s">
        <v>14</v>
      </c>
      <c r="O1975" s="957" t="s">
        <v>15</v>
      </c>
      <c r="P1975" s="957" t="s">
        <v>16</v>
      </c>
      <c r="Q1975" s="957" t="s">
        <v>17</v>
      </c>
      <c r="R1975" s="957" t="s">
        <v>18</v>
      </c>
      <c r="S1975" s="957" t="s">
        <v>19</v>
      </c>
    </row>
    <row r="1976" spans="2:19" ht="30" customHeight="1">
      <c r="B1976" s="958" t="s">
        <v>75</v>
      </c>
      <c r="C1976" s="49"/>
      <c r="D1976" s="49"/>
      <c r="E1976" s="49"/>
      <c r="F1976" s="49"/>
      <c r="G1976" s="152" t="e">
        <f>IF(#REF!="ACTUAL","N/A",#REF!)</f>
        <v>#REF!</v>
      </c>
      <c r="H1976" s="152" t="e">
        <f>IF(#REF!="ACTUAL","N/A",#REF!)</f>
        <v>#REF!</v>
      </c>
      <c r="I1976" s="152" t="e">
        <f>IF(#REF!="ACTUAL","N/A",#REF!)</f>
        <v>#REF!</v>
      </c>
      <c r="J1976" s="152" t="e">
        <f>IF(#REF!="ACTUAL","N/A",#REF!)</f>
        <v>#REF!</v>
      </c>
      <c r="K1976" s="152" t="e">
        <f>IF(#REF!="ACTUAL","N/A",#REF!)</f>
        <v>#REF!</v>
      </c>
      <c r="L1976" s="152" t="e">
        <f>IF(#REF!="ACTUAL","N/A",#REF!)</f>
        <v>#REF!</v>
      </c>
      <c r="M1976" s="152" t="e">
        <f>IF(#REF!="ACTUAL","N/A",#REF!)</f>
        <v>#REF!</v>
      </c>
      <c r="N1976" s="152" t="e">
        <f>IF(#REF!="ACTUAL","N/A",#REF!)</f>
        <v>#REF!</v>
      </c>
      <c r="O1976" s="152" t="e">
        <f>IF(#REF!="ACTUAL","N/A",#REF!)</f>
        <v>#REF!</v>
      </c>
      <c r="P1976" s="152" t="e">
        <f>IF(#REF!="ACTUAL","N/A",#REF!)</f>
        <v>#REF!</v>
      </c>
      <c r="Q1976" s="152" t="e">
        <f>IF(#REF!="ACTUAL","N/A",#REF!)</f>
        <v>#REF!</v>
      </c>
      <c r="R1976" s="152" t="e">
        <f>IF(#REF!="ACTUAL","N/A",#REF!)</f>
        <v>#REF!</v>
      </c>
      <c r="S1976" s="152" t="e">
        <f>IF(#REF!="ACTUAL","N/A",#REF!)</f>
        <v>#REF!</v>
      </c>
    </row>
    <row r="1977" spans="2:19" ht="30" customHeight="1">
      <c r="B1977" s="958" t="s">
        <v>76</v>
      </c>
      <c r="C1977" s="49"/>
      <c r="D1977" s="49"/>
      <c r="E1977" s="49"/>
      <c r="F1977" s="49"/>
      <c r="G1977" s="153" t="e">
        <f t="shared" ref="G1977:S1977" si="744">IF(G1976="N/A","N/A",HLOOKUP(G1976,$G$31:$S$47,17,FALSE))</f>
        <v>#REF!</v>
      </c>
      <c r="H1977" s="153" t="e">
        <f t="shared" si="744"/>
        <v>#REF!</v>
      </c>
      <c r="I1977" s="153" t="e">
        <f t="shared" si="744"/>
        <v>#REF!</v>
      </c>
      <c r="J1977" s="153" t="e">
        <f t="shared" si="744"/>
        <v>#REF!</v>
      </c>
      <c r="K1977" s="153" t="e">
        <f t="shared" si="744"/>
        <v>#REF!</v>
      </c>
      <c r="L1977" s="153" t="e">
        <f t="shared" si="744"/>
        <v>#REF!</v>
      </c>
      <c r="M1977" s="153" t="e">
        <f t="shared" si="744"/>
        <v>#REF!</v>
      </c>
      <c r="N1977" s="153" t="e">
        <f t="shared" si="744"/>
        <v>#REF!</v>
      </c>
      <c r="O1977" s="153" t="e">
        <f t="shared" si="744"/>
        <v>#REF!</v>
      </c>
      <c r="P1977" s="153" t="e">
        <f t="shared" si="744"/>
        <v>#REF!</v>
      </c>
      <c r="Q1977" s="153" t="e">
        <f t="shared" si="744"/>
        <v>#REF!</v>
      </c>
      <c r="R1977" s="153" t="e">
        <f t="shared" si="744"/>
        <v>#REF!</v>
      </c>
      <c r="S1977" s="153" t="e">
        <f t="shared" si="744"/>
        <v>#REF!</v>
      </c>
    </row>
    <row r="1978" spans="2:19" ht="30" customHeight="1">
      <c r="B1978" s="958" t="s">
        <v>35</v>
      </c>
      <c r="C1978" s="49"/>
      <c r="D1978" s="49"/>
      <c r="E1978" s="49"/>
      <c r="F1978" s="49"/>
      <c r="G1978" s="153" t="e">
        <f>G$47</f>
        <v>#REF!</v>
      </c>
      <c r="H1978" s="153" t="e">
        <f t="shared" ref="H1978:S1978" si="745">H$47</f>
        <v>#REF!</v>
      </c>
      <c r="I1978" s="153" t="e">
        <f t="shared" si="745"/>
        <v>#REF!</v>
      </c>
      <c r="J1978" s="153" t="e">
        <f t="shared" si="745"/>
        <v>#REF!</v>
      </c>
      <c r="K1978" s="153" t="e">
        <f t="shared" si="745"/>
        <v>#REF!</v>
      </c>
      <c r="L1978" s="153" t="e">
        <f t="shared" si="745"/>
        <v>#REF!</v>
      </c>
      <c r="M1978" s="153" t="e">
        <f t="shared" si="745"/>
        <v>#REF!</v>
      </c>
      <c r="N1978" s="153" t="e">
        <f t="shared" si="745"/>
        <v>#REF!</v>
      </c>
      <c r="O1978" s="153" t="e">
        <f t="shared" si="745"/>
        <v>#REF!</v>
      </c>
      <c r="P1978" s="153" t="e">
        <f t="shared" si="745"/>
        <v>#REF!</v>
      </c>
      <c r="Q1978" s="153" t="e">
        <f t="shared" si="745"/>
        <v>#REF!</v>
      </c>
      <c r="R1978" s="153" t="e">
        <f t="shared" si="745"/>
        <v>#REF!</v>
      </c>
      <c r="S1978" s="153" t="e">
        <f t="shared" si="745"/>
        <v>#REF!</v>
      </c>
    </row>
    <row r="1979" spans="2:19" ht="30" customHeight="1">
      <c r="B1979" s="951" t="s">
        <v>77</v>
      </c>
      <c r="C1979" s="24"/>
      <c r="D1979" s="24"/>
      <c r="E1979" s="24"/>
      <c r="F1979" s="24"/>
      <c r="G1979" s="154" t="e">
        <f>IF(#REF!="ACTUAL",#REF!,#REF!/G$1977*G$1978)</f>
        <v>#REF!</v>
      </c>
      <c r="H1979" s="154" t="e">
        <f>IF(#REF!="ACTUAL",#REF!,#REF!/H$1977*H$1978)</f>
        <v>#REF!</v>
      </c>
      <c r="I1979" s="154" t="e">
        <f>IF(#REF!="ACTUAL",#REF!,#REF!/I$1977*I$1978)</f>
        <v>#REF!</v>
      </c>
      <c r="J1979" s="154" t="e">
        <f>IF(#REF!="ACTUAL",#REF!,#REF!/J$1977*J$1978)</f>
        <v>#REF!</v>
      </c>
      <c r="K1979" s="154" t="e">
        <f>IF(#REF!="ACTUAL",#REF!,#REF!/K$1977*K$1978)</f>
        <v>#REF!</v>
      </c>
      <c r="L1979" s="154" t="e">
        <f>IF(#REF!="ACTUAL",#REF!,#REF!/L$1977*L$1978)</f>
        <v>#REF!</v>
      </c>
      <c r="M1979" s="154" t="e">
        <f>IF(#REF!="ACTUAL",#REF!,#REF!/M$1977*M$1978)</f>
        <v>#REF!</v>
      </c>
      <c r="N1979" s="154" t="e">
        <f>IF(#REF!="ACTUAL",#REF!,#REF!/N$1977*N$1978)</f>
        <v>#REF!</v>
      </c>
      <c r="O1979" s="154" t="e">
        <f>IF(#REF!="ACTUAL",#REF!,#REF!/O$1977*O$1978)</f>
        <v>#REF!</v>
      </c>
      <c r="P1979" s="154" t="e">
        <f>IF(#REF!="ACTUAL",#REF!,#REF!/P$1977*P$1978)</f>
        <v>#REF!</v>
      </c>
      <c r="Q1979" s="154" t="e">
        <f>IF(#REF!="ACTUAL",#REF!,#REF!/Q$1977*Q$1978)</f>
        <v>#REF!</v>
      </c>
      <c r="R1979" s="154" t="e">
        <f>IF(#REF!="ACTUAL",#REF!,#REF!/R$1977*R$1978)</f>
        <v>#REF!</v>
      </c>
      <c r="S1979" s="154" t="e">
        <f>IF(#REF!="ACTUAL",#REF!,#REF!/S$1977*S$1978)</f>
        <v>#REF!</v>
      </c>
    </row>
    <row r="1980" spans="2:19" ht="30" customHeight="1">
      <c r="B1980" s="951" t="s">
        <v>78</v>
      </c>
      <c r="C1980" s="24"/>
      <c r="D1980" s="24"/>
      <c r="E1980" s="24"/>
      <c r="F1980" s="24"/>
      <c r="G1980" s="154" t="e">
        <f>IF(#REF!="ACTUAL",#REF!,#REF!/G$1977*G$1978)</f>
        <v>#REF!</v>
      </c>
      <c r="H1980" s="154" t="e">
        <f>IF(#REF!="ACTUAL",#REF!,#REF!/H$1977*H$1978)</f>
        <v>#REF!</v>
      </c>
      <c r="I1980" s="154" t="e">
        <f>IF(#REF!="ACTUAL",#REF!,#REF!/I$1977*I$1978)</f>
        <v>#REF!</v>
      </c>
      <c r="J1980" s="154" t="e">
        <f>IF(#REF!="ACTUAL",#REF!,#REF!/J$1977*J$1978)</f>
        <v>#REF!</v>
      </c>
      <c r="K1980" s="154" t="e">
        <f>IF(#REF!="ACTUAL",#REF!,#REF!/K$1977*K$1978)</f>
        <v>#REF!</v>
      </c>
      <c r="L1980" s="154" t="e">
        <f>IF(#REF!="ACTUAL",#REF!,#REF!/L$1977*L$1978)</f>
        <v>#REF!</v>
      </c>
      <c r="M1980" s="154" t="e">
        <f>IF(#REF!="ACTUAL",#REF!,#REF!/M$1977*M$1978)</f>
        <v>#REF!</v>
      </c>
      <c r="N1980" s="154" t="e">
        <f>IF(#REF!="ACTUAL",#REF!,#REF!/N$1977*N$1978)</f>
        <v>#REF!</v>
      </c>
      <c r="O1980" s="154" t="e">
        <f>IF(#REF!="ACTUAL",#REF!,#REF!/O$1977*O$1978)</f>
        <v>#REF!</v>
      </c>
      <c r="P1980" s="154" t="e">
        <f>IF(#REF!="ACTUAL",#REF!,#REF!/P$1977*P$1978)</f>
        <v>#REF!</v>
      </c>
      <c r="Q1980" s="154" t="e">
        <f>IF(#REF!="ACTUAL",#REF!,#REF!/Q$1977*Q$1978)</f>
        <v>#REF!</v>
      </c>
      <c r="R1980" s="154" t="e">
        <f>IF(#REF!="ACTUAL",#REF!,#REF!/R$1977*R$1978)</f>
        <v>#REF!</v>
      </c>
      <c r="S1980" s="154" t="e">
        <f>IF(#REF!="ACTUAL",#REF!,#REF!/S$1977*S$1978)</f>
        <v>#REF!</v>
      </c>
    </row>
    <row r="1981" spans="2:19" ht="30" customHeight="1">
      <c r="B1981" s="951" t="s">
        <v>79</v>
      </c>
      <c r="C1981" s="24"/>
      <c r="D1981" s="24"/>
      <c r="E1981" s="24"/>
      <c r="F1981" s="24"/>
      <c r="G1981" s="154" t="e">
        <f>IF(#REF!="ACTUAL",#REF!,#REF!/G$1977*G$1978)</f>
        <v>#REF!</v>
      </c>
      <c r="H1981" s="154" t="e">
        <f>IF(#REF!="ACTUAL",#REF!,#REF!/H$1977*H$1978)</f>
        <v>#REF!</v>
      </c>
      <c r="I1981" s="154" t="e">
        <f>IF(#REF!="ACTUAL",#REF!,#REF!/I$1977*I$1978)</f>
        <v>#REF!</v>
      </c>
      <c r="J1981" s="154" t="e">
        <f>IF(#REF!="ACTUAL",#REF!,#REF!/J$1977*J$1978)</f>
        <v>#REF!</v>
      </c>
      <c r="K1981" s="154" t="e">
        <f>IF(#REF!="ACTUAL",#REF!,#REF!/K$1977*K$1978)</f>
        <v>#REF!</v>
      </c>
      <c r="L1981" s="154" t="e">
        <f>IF(#REF!="ACTUAL",#REF!,#REF!/L$1977*L$1978)</f>
        <v>#REF!</v>
      </c>
      <c r="M1981" s="154" t="e">
        <f>IF(#REF!="ACTUAL",#REF!,#REF!/M$1977*M$1978)</f>
        <v>#REF!</v>
      </c>
      <c r="N1981" s="154" t="e">
        <f>IF(#REF!="ACTUAL",#REF!,#REF!/N$1977*N$1978)</f>
        <v>#REF!</v>
      </c>
      <c r="O1981" s="154" t="e">
        <f>IF(#REF!="ACTUAL",#REF!,#REF!/O$1977*O$1978)</f>
        <v>#REF!</v>
      </c>
      <c r="P1981" s="154" t="e">
        <f>IF(#REF!="ACTUAL",#REF!,#REF!/P$1977*P$1978)</f>
        <v>#REF!</v>
      </c>
      <c r="Q1981" s="154" t="e">
        <f>IF(#REF!="ACTUAL",#REF!,#REF!/Q$1977*Q$1978)</f>
        <v>#REF!</v>
      </c>
      <c r="R1981" s="154" t="e">
        <f>IF(#REF!="ACTUAL",#REF!,#REF!/R$1977*R$1978)</f>
        <v>#REF!</v>
      </c>
      <c r="S1981" s="154" t="e">
        <f>IF(#REF!="ACTUAL",#REF!,#REF!/S$1977*S$1978)</f>
        <v>#REF!</v>
      </c>
    </row>
    <row r="1982" spans="2:19" ht="30" customHeight="1">
      <c r="B1982" s="951" t="s">
        <v>80</v>
      </c>
      <c r="C1982" s="24"/>
      <c r="D1982" s="24"/>
      <c r="E1982" s="24"/>
      <c r="F1982" s="24"/>
      <c r="G1982" s="154" t="e">
        <f>IF(#REF!="ACTUAL",#REF!,#REF!/G$1977*G$1978)</f>
        <v>#REF!</v>
      </c>
      <c r="H1982" s="154" t="e">
        <f>IF(#REF!="ACTUAL",#REF!,#REF!/H$1977*H$1978)</f>
        <v>#REF!</v>
      </c>
      <c r="I1982" s="154" t="e">
        <f>IF(#REF!="ACTUAL",#REF!,#REF!/I$1977*I$1978)</f>
        <v>#REF!</v>
      </c>
      <c r="J1982" s="154" t="e">
        <f>IF(#REF!="ACTUAL",#REF!,#REF!/J$1977*J$1978)</f>
        <v>#REF!</v>
      </c>
      <c r="K1982" s="154" t="e">
        <f>IF(#REF!="ACTUAL",#REF!,#REF!/K$1977*K$1978)</f>
        <v>#REF!</v>
      </c>
      <c r="L1982" s="154" t="e">
        <f>IF(#REF!="ACTUAL",#REF!,#REF!/L$1977*L$1978)</f>
        <v>#REF!</v>
      </c>
      <c r="M1982" s="154" t="e">
        <f>IF(#REF!="ACTUAL",#REF!,#REF!/M$1977*M$1978)</f>
        <v>#REF!</v>
      </c>
      <c r="N1982" s="154" t="e">
        <f>IF(#REF!="ACTUAL",#REF!,#REF!/N$1977*N$1978)</f>
        <v>#REF!</v>
      </c>
      <c r="O1982" s="154" t="e">
        <f>IF(#REF!="ACTUAL",#REF!,#REF!/O$1977*O$1978)</f>
        <v>#REF!</v>
      </c>
      <c r="P1982" s="154" t="e">
        <f>IF(#REF!="ACTUAL",#REF!,#REF!/P$1977*P$1978)</f>
        <v>#REF!</v>
      </c>
      <c r="Q1982" s="154" t="e">
        <f>IF(#REF!="ACTUAL",#REF!,#REF!/Q$1977*Q$1978)</f>
        <v>#REF!</v>
      </c>
      <c r="R1982" s="154" t="e">
        <f>IF(#REF!="ACTUAL",#REF!,#REF!/R$1977*R$1978)</f>
        <v>#REF!</v>
      </c>
      <c r="S1982" s="154" t="e">
        <f>IF(#REF!="ACTUAL",#REF!,#REF!/S$1977*S$1978)</f>
        <v>#REF!</v>
      </c>
    </row>
    <row r="1983" spans="2:19" ht="30" customHeight="1">
      <c r="B1983" s="956" t="s">
        <v>81</v>
      </c>
      <c r="C1983" s="51"/>
      <c r="D1983" s="51"/>
      <c r="E1983" s="51"/>
      <c r="F1983" s="51"/>
      <c r="G1983" s="155" t="e">
        <f>SUM(G1979:G1982)</f>
        <v>#REF!</v>
      </c>
      <c r="H1983" s="155" t="e">
        <f t="shared" ref="H1983:I1983" si="746">SUM(H1979:H1982)</f>
        <v>#REF!</v>
      </c>
      <c r="I1983" s="155" t="e">
        <f t="shared" si="746"/>
        <v>#REF!</v>
      </c>
      <c r="J1983" s="155" t="e">
        <f>SUM(J1979:J1982)</f>
        <v>#REF!</v>
      </c>
      <c r="K1983" s="155" t="e">
        <f t="shared" ref="K1983:S1983" si="747">SUM(K1979:K1982)</f>
        <v>#REF!</v>
      </c>
      <c r="L1983" s="155" t="e">
        <f t="shared" si="747"/>
        <v>#REF!</v>
      </c>
      <c r="M1983" s="155" t="e">
        <f t="shared" si="747"/>
        <v>#REF!</v>
      </c>
      <c r="N1983" s="155" t="e">
        <f t="shared" si="747"/>
        <v>#REF!</v>
      </c>
      <c r="O1983" s="155" t="e">
        <f t="shared" si="747"/>
        <v>#REF!</v>
      </c>
      <c r="P1983" s="155" t="e">
        <f t="shared" si="747"/>
        <v>#REF!</v>
      </c>
      <c r="Q1983" s="155" t="e">
        <f t="shared" si="747"/>
        <v>#REF!</v>
      </c>
      <c r="R1983" s="155" t="e">
        <f t="shared" si="747"/>
        <v>#REF!</v>
      </c>
      <c r="S1983" s="155" t="e">
        <f t="shared" si="747"/>
        <v>#REF!</v>
      </c>
    </row>
  </sheetData>
  <sortState xmlns:xlrd2="http://schemas.microsoft.com/office/spreadsheetml/2017/richdata2" ref="B1198:C1213">
    <sortCondition ref="B1198:B1213"/>
  </sortState>
  <mergeCells count="51">
    <mergeCell ref="B1933:C1933"/>
    <mergeCell ref="B1038:F1038"/>
    <mergeCell ref="B1094:F1094"/>
    <mergeCell ref="B1695:C1695"/>
    <mergeCell ref="B1696:C1696"/>
    <mergeCell ref="B1697:C1697"/>
    <mergeCell ref="B1687:F1687"/>
    <mergeCell ref="B1691:C1691"/>
    <mergeCell ref="B1692:C1692"/>
    <mergeCell ref="B1693:C1693"/>
    <mergeCell ref="B1694:C1694"/>
    <mergeCell ref="B1379:F1379"/>
    <mergeCell ref="B1400:C1400"/>
    <mergeCell ref="B1401:C1401"/>
    <mergeCell ref="B1410:C1410"/>
    <mergeCell ref="B1411:C1411"/>
    <mergeCell ref="B1405:C1405"/>
    <mergeCell ref="B1406:C1406"/>
    <mergeCell ref="B1407:C1407"/>
    <mergeCell ref="B1408:C1408"/>
    <mergeCell ref="B1409:C1409"/>
    <mergeCell ref="B1816:C1816"/>
    <mergeCell ref="B1817:C1817"/>
    <mergeCell ref="B1818:C1818"/>
    <mergeCell ref="B1754:F1754"/>
    <mergeCell ref="B1810:F1810"/>
    <mergeCell ref="B1808:F1808"/>
    <mergeCell ref="B1812:C1812"/>
    <mergeCell ref="B1813:C1813"/>
    <mergeCell ref="B1814:C1814"/>
    <mergeCell ref="B1815:C1815"/>
    <mergeCell ref="B1203:F1203"/>
    <mergeCell ref="B1291:F1291"/>
    <mergeCell ref="B1224:C1224"/>
    <mergeCell ref="B1225:C1225"/>
    <mergeCell ref="B1229:C1229"/>
    <mergeCell ref="B1230:C1230"/>
    <mergeCell ref="B1231:C1231"/>
    <mergeCell ref="B1232:C1232"/>
    <mergeCell ref="B1233:C1233"/>
    <mergeCell ref="B1234:C1234"/>
    <mergeCell ref="B1235:C1235"/>
    <mergeCell ref="B1320:C1320"/>
    <mergeCell ref="B1321:C1321"/>
    <mergeCell ref="B1322:C1322"/>
    <mergeCell ref="B1323:C1323"/>
    <mergeCell ref="B1312:C1312"/>
    <mergeCell ref="B1313:C1313"/>
    <mergeCell ref="B1317:C1317"/>
    <mergeCell ref="B1318:C1318"/>
    <mergeCell ref="B1319:C1319"/>
  </mergeCells>
  <phoneticPr fontId="172" type="noConversion"/>
  <conditionalFormatting sqref="G1401:S1401">
    <cfRule type="cellIs" dxfId="21" priority="17" operator="notEqual">
      <formula>0</formula>
    </cfRule>
    <cfRule type="cellIs" dxfId="20" priority="18" operator="equal">
      <formula>0</formula>
    </cfRule>
  </conditionalFormatting>
  <conditionalFormatting sqref="G1411:S1411">
    <cfRule type="cellIs" dxfId="19" priority="15" operator="notEqual">
      <formula>0</formula>
    </cfRule>
    <cfRule type="cellIs" dxfId="18" priority="16" operator="equal">
      <formula>0</formula>
    </cfRule>
  </conditionalFormatting>
  <conditionalFormatting sqref="G1697:S1697">
    <cfRule type="cellIs" dxfId="17" priority="13" operator="notEqual">
      <formula>0</formula>
    </cfRule>
    <cfRule type="cellIs" dxfId="16" priority="14" operator="equal">
      <formula>0</formula>
    </cfRule>
  </conditionalFormatting>
  <conditionalFormatting sqref="G1818:S1818">
    <cfRule type="cellIs" dxfId="15" priority="11" operator="notEqual">
      <formula>0</formula>
    </cfRule>
    <cfRule type="cellIs" dxfId="14" priority="12" operator="equal">
      <formula>0</formula>
    </cfRule>
  </conditionalFormatting>
  <conditionalFormatting sqref="G1225:S1225">
    <cfRule type="cellIs" dxfId="13" priority="9" operator="notEqual">
      <formula>0</formula>
    </cfRule>
    <cfRule type="cellIs" dxfId="12" priority="10" operator="equal">
      <formula>0</formula>
    </cfRule>
  </conditionalFormatting>
  <conditionalFormatting sqref="G1235:S1235">
    <cfRule type="cellIs" dxfId="11" priority="7" operator="notEqual">
      <formula>0</formula>
    </cfRule>
    <cfRule type="cellIs" dxfId="10" priority="8" operator="equal">
      <formula>0</formula>
    </cfRule>
  </conditionalFormatting>
  <conditionalFormatting sqref="G1313:S1313">
    <cfRule type="cellIs" dxfId="9" priority="5" operator="notEqual">
      <formula>0</formula>
    </cfRule>
    <cfRule type="cellIs" dxfId="8" priority="6" operator="equal">
      <formula>0</formula>
    </cfRule>
  </conditionalFormatting>
  <conditionalFormatting sqref="G1323:S1323">
    <cfRule type="cellIs" dxfId="7" priority="3" operator="notEqual">
      <formula>0</formula>
    </cfRule>
    <cfRule type="cellIs" dxfId="6" priority="4" operator="equal">
      <formula>0</formula>
    </cfRule>
  </conditionalFormatting>
  <conditionalFormatting sqref="G1934:S1934">
    <cfRule type="cellIs" dxfId="5" priority="1" operator="notEqual">
      <formula>0</formula>
    </cfRule>
    <cfRule type="cellIs" dxfId="4" priority="2" operator="equal">
      <formula>0</formula>
    </cfRule>
  </conditionalFormatting>
  <hyperlinks>
    <hyperlink ref="B4" location="'Update Inputs'!A1" display="COMMON INPUTS" xr:uid="{00000000-0004-0000-1300-000000000000}"/>
    <hyperlink ref="B2" location="Navigation!A1" display="NAVIGATION" xr:uid="{00000000-0004-0000-1300-000001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D78BC-A32B-4992-A98B-3CD38E093832}">
  <sheetPr codeName="Sheet64"/>
  <dimension ref="A1:Q41"/>
  <sheetViews>
    <sheetView zoomScale="80" zoomScaleNormal="80" workbookViewId="0">
      <selection activeCell="A28" sqref="A28:F32"/>
    </sheetView>
  </sheetViews>
  <sheetFormatPr defaultRowHeight="14.25"/>
  <cols>
    <col min="1" max="1" width="57" customWidth="1"/>
    <col min="2" max="6" width="17.86328125" customWidth="1"/>
    <col min="10" max="10" width="37.73046875" bestFit="1" customWidth="1"/>
    <col min="11" max="11" width="19.265625" customWidth="1"/>
    <col min="12" max="13" width="16" customWidth="1"/>
    <col min="14" max="17" width="21.1328125" customWidth="1"/>
  </cols>
  <sheetData>
    <row r="1" spans="1:6">
      <c r="A1" s="560" t="s">
        <v>105</v>
      </c>
      <c r="B1" s="738" t="s">
        <v>753</v>
      </c>
      <c r="C1" s="560" t="s">
        <v>78</v>
      </c>
      <c r="D1" s="560" t="s">
        <v>79</v>
      </c>
      <c r="E1" s="560" t="s">
        <v>80</v>
      </c>
      <c r="F1" s="560" t="s">
        <v>550</v>
      </c>
    </row>
    <row r="2" spans="1:6">
      <c r="A2" s="560" t="s">
        <v>747</v>
      </c>
      <c r="B2" s="739">
        <v>618792837.45999992</v>
      </c>
      <c r="C2" s="739">
        <v>414094987.64999998</v>
      </c>
      <c r="D2" s="739">
        <v>414261482.08000004</v>
      </c>
      <c r="E2" s="739">
        <v>322480861.84000003</v>
      </c>
      <c r="F2" s="739">
        <v>1769630169.01</v>
      </c>
    </row>
    <row r="3" spans="1:6">
      <c r="A3" s="560" t="s">
        <v>748</v>
      </c>
      <c r="B3" s="739" t="e">
        <f>#REF!</f>
        <v>#REF!</v>
      </c>
      <c r="C3" s="739" t="e">
        <f>#REF!</f>
        <v>#REF!</v>
      </c>
      <c r="D3" s="739" t="e">
        <f>#REF!</f>
        <v>#REF!</v>
      </c>
      <c r="E3" s="739" t="e">
        <f>#REF!</f>
        <v>#REF!</v>
      </c>
      <c r="F3" s="739" t="e">
        <f>#REF!</f>
        <v>#REF!</v>
      </c>
    </row>
    <row r="4" spans="1:6">
      <c r="A4" s="560" t="s">
        <v>749</v>
      </c>
      <c r="B4" s="740" t="e">
        <f>B3/B2-1</f>
        <v>#REF!</v>
      </c>
      <c r="C4" s="740" t="e">
        <f>C3/C2-1</f>
        <v>#REF!</v>
      </c>
      <c r="D4" s="740" t="e">
        <f>D3/D2-1</f>
        <v>#REF!</v>
      </c>
      <c r="E4" s="740" t="e">
        <f>E3/E2-1</f>
        <v>#REF!</v>
      </c>
      <c r="F4" s="740" t="e">
        <f>F3/F2-1</f>
        <v>#REF!</v>
      </c>
    </row>
    <row r="5" spans="1:6">
      <c r="A5" s="560" t="s">
        <v>750</v>
      </c>
      <c r="B5" s="739">
        <v>1197160.3141281996</v>
      </c>
      <c r="C5" s="739">
        <v>586001.75517050608</v>
      </c>
      <c r="D5" s="739">
        <v>764275.25613956747</v>
      </c>
      <c r="E5" s="739">
        <v>557265.30551737768</v>
      </c>
      <c r="F5" s="739">
        <f>SUM(B5:E5)</f>
        <v>3104702.6309556509</v>
      </c>
    </row>
    <row r="6" spans="1:6">
      <c r="A6" s="560" t="s">
        <v>751</v>
      </c>
      <c r="B6" s="739" t="e">
        <f>B5*(1+B4)</f>
        <v>#REF!</v>
      </c>
      <c r="C6" s="739" t="e">
        <f>C5*(1+C4)</f>
        <v>#REF!</v>
      </c>
      <c r="D6" s="739" t="e">
        <f>D5*(1+D4)</f>
        <v>#REF!</v>
      </c>
      <c r="E6" s="739" t="e">
        <f>E5*(1+E4)</f>
        <v>#REF!</v>
      </c>
      <c r="F6" s="739" t="e">
        <f>F5*(1+F4)</f>
        <v>#REF!</v>
      </c>
    </row>
    <row r="7" spans="1:6">
      <c r="A7" s="560" t="s">
        <v>752</v>
      </c>
      <c r="B7" s="739" t="e">
        <f>B6-B5</f>
        <v>#REF!</v>
      </c>
      <c r="C7" s="739" t="e">
        <f>C6-C5</f>
        <v>#REF!</v>
      </c>
      <c r="D7" s="739" t="e">
        <f>D6-D5</f>
        <v>#REF!</v>
      </c>
      <c r="E7" s="739" t="e">
        <f>E6-E5</f>
        <v>#REF!</v>
      </c>
      <c r="F7" s="739" t="e">
        <f>F6-F5</f>
        <v>#REF!</v>
      </c>
    </row>
    <row r="10" spans="1:6">
      <c r="A10" s="560" t="s">
        <v>105</v>
      </c>
      <c r="B10" s="810" t="s">
        <v>753</v>
      </c>
      <c r="C10" s="560" t="s">
        <v>78</v>
      </c>
      <c r="D10" s="560" t="s">
        <v>79</v>
      </c>
      <c r="E10" s="560" t="s">
        <v>80</v>
      </c>
      <c r="F10" s="560" t="s">
        <v>550</v>
      </c>
    </row>
    <row r="11" spans="1:6">
      <c r="A11" s="560" t="s">
        <v>807</v>
      </c>
      <c r="B11" s="739">
        <v>625251515.55000007</v>
      </c>
      <c r="C11" s="739">
        <v>446650413.25999993</v>
      </c>
      <c r="D11" s="739">
        <v>440577832.67999995</v>
      </c>
      <c r="E11" s="739">
        <v>333518357.66999996</v>
      </c>
      <c r="F11" s="739">
        <v>1845998119.0799999</v>
      </c>
    </row>
    <row r="12" spans="1:6">
      <c r="A12" s="560" t="s">
        <v>808</v>
      </c>
      <c r="B12" s="739" t="e">
        <f>#REF!</f>
        <v>#REF!</v>
      </c>
      <c r="C12" s="739" t="e">
        <f>#REF!</f>
        <v>#REF!</v>
      </c>
      <c r="D12" s="739" t="e">
        <f>#REF!</f>
        <v>#REF!</v>
      </c>
      <c r="E12" s="739" t="e">
        <f>#REF!</f>
        <v>#REF!</v>
      </c>
      <c r="F12" s="739" t="e">
        <f>#REF!</f>
        <v>#REF!</v>
      </c>
    </row>
    <row r="13" spans="1:6">
      <c r="A13" s="560" t="s">
        <v>749</v>
      </c>
      <c r="B13" s="740" t="e">
        <f>B12/B11-1</f>
        <v>#REF!</v>
      </c>
      <c r="C13" s="740" t="e">
        <f>C12/C11-1</f>
        <v>#REF!</v>
      </c>
      <c r="D13" s="740" t="e">
        <f>D12/D11-1</f>
        <v>#REF!</v>
      </c>
      <c r="E13" s="740" t="e">
        <f>E12/E11-1</f>
        <v>#REF!</v>
      </c>
      <c r="F13" s="740" t="e">
        <f>F12/F11-1</f>
        <v>#REF!</v>
      </c>
    </row>
    <row r="14" spans="1:6">
      <c r="A14" s="560" t="s">
        <v>809</v>
      </c>
      <c r="B14" s="739">
        <v>1072480.5693051596</v>
      </c>
      <c r="C14" s="739">
        <v>607924.90426248778</v>
      </c>
      <c r="D14" s="739">
        <v>718642.78166372445</v>
      </c>
      <c r="E14" s="739">
        <v>524412.21714042639</v>
      </c>
      <c r="F14" s="739">
        <f>SUM(B14:E14)</f>
        <v>2923460.4723717985</v>
      </c>
    </row>
    <row r="15" spans="1:6">
      <c r="A15" s="560" t="s">
        <v>810</v>
      </c>
      <c r="B15" s="739" t="e">
        <f>B14*(1+B13)</f>
        <v>#REF!</v>
      </c>
      <c r="C15" s="739" t="e">
        <f>C14*(1+C13)</f>
        <v>#REF!</v>
      </c>
      <c r="D15" s="739" t="e">
        <f>D14*(1+D13)</f>
        <v>#REF!</v>
      </c>
      <c r="E15" s="739" t="e">
        <f>E14*(1+E13)</f>
        <v>#REF!</v>
      </c>
      <c r="F15" s="739" t="e">
        <f>F14*(1+F13)</f>
        <v>#REF!</v>
      </c>
    </row>
    <row r="16" spans="1:6">
      <c r="A16" s="560" t="s">
        <v>811</v>
      </c>
      <c r="B16" s="739" t="e">
        <f>B15-B14</f>
        <v>#REF!</v>
      </c>
      <c r="C16" s="739" t="e">
        <f>C15-C14</f>
        <v>#REF!</v>
      </c>
      <c r="D16" s="739" t="e">
        <f>D15-D14</f>
        <v>#REF!</v>
      </c>
      <c r="E16" s="739" t="e">
        <f>E15-E14</f>
        <v>#REF!</v>
      </c>
      <c r="F16" s="739" t="e">
        <f>SUM(B16:E16)</f>
        <v>#REF!</v>
      </c>
    </row>
    <row r="17" spans="1:17" ht="15.75">
      <c r="K17" s="1056" t="s">
        <v>901</v>
      </c>
    </row>
    <row r="18" spans="1:17" ht="14.65" thickBot="1">
      <c r="B18" s="811"/>
    </row>
    <row r="19" spans="1:17" s="1027" customFormat="1" ht="42" customHeight="1" thickBot="1">
      <c r="K19" s="1033" t="s">
        <v>887</v>
      </c>
      <c r="L19" s="1034" t="s">
        <v>893</v>
      </c>
      <c r="M19" s="1034" t="s">
        <v>892</v>
      </c>
      <c r="N19" s="1034" t="s">
        <v>896</v>
      </c>
      <c r="O19" s="1034" t="s">
        <v>894</v>
      </c>
      <c r="P19" s="1034" t="s">
        <v>895</v>
      </c>
      <c r="Q19" s="1035" t="s">
        <v>897</v>
      </c>
    </row>
    <row r="20" spans="1:17" ht="20.25" customHeight="1">
      <c r="A20" s="1059"/>
      <c r="B20" s="1025" t="s">
        <v>753</v>
      </c>
      <c r="C20" s="1025" t="s">
        <v>78</v>
      </c>
      <c r="D20" s="1025" t="s">
        <v>79</v>
      </c>
      <c r="E20" s="1025" t="s">
        <v>80</v>
      </c>
      <c r="F20" s="1025" t="s">
        <v>550</v>
      </c>
      <c r="K20" s="561" t="s">
        <v>888</v>
      </c>
      <c r="L20" s="1036">
        <v>2545291.5</v>
      </c>
      <c r="M20" s="1037">
        <f>L20/$L$28</f>
        <v>0.11559807876650402</v>
      </c>
      <c r="N20" s="1036">
        <f>N$28*$M20</f>
        <v>218356.7945224912</v>
      </c>
      <c r="O20" s="1036">
        <v>32319.31000906161</v>
      </c>
      <c r="P20" s="1036">
        <f t="shared" ref="P20:Q20" si="0">P$28*$M20</f>
        <v>5203.6475156741781</v>
      </c>
      <c r="Q20" s="1038">
        <f t="shared" si="0"/>
        <v>549998.31905921118</v>
      </c>
    </row>
    <row r="21" spans="1:17" ht="20.25" customHeight="1">
      <c r="A21" s="1024" t="s">
        <v>903</v>
      </c>
      <c r="B21" s="814" t="e">
        <f>#REF!</f>
        <v>#REF!</v>
      </c>
      <c r="C21" s="814" t="e">
        <f>#REF!</f>
        <v>#REF!</v>
      </c>
      <c r="D21" s="814" t="e">
        <f>#REF!</f>
        <v>#REF!</v>
      </c>
      <c r="E21" s="814" t="e">
        <f>#REF!</f>
        <v>#REF!</v>
      </c>
      <c r="F21" s="814" t="e">
        <f>SUM(B21:E21)</f>
        <v>#REF!</v>
      </c>
      <c r="K21" s="562" t="s">
        <v>889</v>
      </c>
      <c r="L21" s="1028">
        <v>2547463.5</v>
      </c>
      <c r="M21" s="1029">
        <f t="shared" ref="M21:M27" si="1">L21/$L$28</f>
        <v>0.11569672327424738</v>
      </c>
      <c r="N21" s="1028">
        <f t="shared" ref="N21:Q27" si="2">N$28*$M21</f>
        <v>218543.12719114736</v>
      </c>
      <c r="O21" s="1028">
        <v>32290.561190345259</v>
      </c>
      <c r="P21" s="1028">
        <f t="shared" si="2"/>
        <v>5208.0879981902453</v>
      </c>
      <c r="Q21" s="1039">
        <f t="shared" si="2"/>
        <v>550467.6548303779</v>
      </c>
    </row>
    <row r="22" spans="1:17" ht="20.25" customHeight="1">
      <c r="A22" s="1024" t="s">
        <v>902</v>
      </c>
      <c r="B22" s="814" t="e">
        <f>B21*B25</f>
        <v>#REF!</v>
      </c>
      <c r="C22" s="814" t="e">
        <f t="shared" ref="C22:E22" si="3">C21*C25</f>
        <v>#REF!</v>
      </c>
      <c r="D22" s="814" t="e">
        <f t="shared" si="3"/>
        <v>#REF!</v>
      </c>
      <c r="E22" s="814" t="e">
        <f t="shared" si="3"/>
        <v>#REF!</v>
      </c>
      <c r="F22" s="814" t="e">
        <f t="shared" ref="F22" si="4">SUM(B22:E22)</f>
        <v>#REF!</v>
      </c>
      <c r="K22" s="562" t="s">
        <v>890</v>
      </c>
      <c r="L22" s="1028">
        <v>1836049</v>
      </c>
      <c r="M22" s="1029">
        <f t="shared" si="1"/>
        <v>8.3386809299116016E-2</v>
      </c>
      <c r="N22" s="1028">
        <f t="shared" si="2"/>
        <v>157511.92907618851</v>
      </c>
      <c r="O22" s="1028">
        <v>23317.875427475064</v>
      </c>
      <c r="P22" s="1028">
        <f t="shared" si="2"/>
        <v>3753.6572205997077</v>
      </c>
      <c r="Q22" s="1039">
        <f t="shared" si="2"/>
        <v>396741.93062379916</v>
      </c>
    </row>
    <row r="23" spans="1:17" ht="20.25" customHeight="1">
      <c r="A23" s="1024" t="s">
        <v>811</v>
      </c>
      <c r="B23" s="1060" t="e">
        <f>B22-B21</f>
        <v>#REF!</v>
      </c>
      <c r="C23" s="1060" t="e">
        <f t="shared" ref="C23:F23" si="5">C22-C21</f>
        <v>#REF!</v>
      </c>
      <c r="D23" s="1060" t="e">
        <f t="shared" si="5"/>
        <v>#REF!</v>
      </c>
      <c r="E23" s="1060" t="e">
        <f t="shared" si="5"/>
        <v>#REF!</v>
      </c>
      <c r="F23" s="1060" t="e">
        <f t="shared" si="5"/>
        <v>#REF!</v>
      </c>
      <c r="K23" s="562" t="s">
        <v>891</v>
      </c>
      <c r="L23" s="1028">
        <v>4126263</v>
      </c>
      <c r="M23" s="1029">
        <f t="shared" si="1"/>
        <v>0.18740017608407963</v>
      </c>
      <c r="N23" s="1028">
        <f t="shared" si="2"/>
        <v>353986.0020106766</v>
      </c>
      <c r="O23" s="1028">
        <v>52371.33744724586</v>
      </c>
      <c r="P23" s="1028">
        <f t="shared" si="2"/>
        <v>8435.8189264248449</v>
      </c>
      <c r="Q23" s="1039">
        <f t="shared" si="2"/>
        <v>891621.92778163834</v>
      </c>
    </row>
    <row r="24" spans="1:17" ht="20.25" customHeight="1">
      <c r="K24" s="1040" t="s">
        <v>711</v>
      </c>
      <c r="L24" s="1030">
        <v>4027276</v>
      </c>
      <c r="M24" s="1031">
        <f t="shared" si="1"/>
        <v>0.18290453893491226</v>
      </c>
      <c r="N24" s="1030">
        <f t="shared" si="2"/>
        <v>345494.05363486276</v>
      </c>
      <c r="O24" s="1030">
        <v>51152.2170006179</v>
      </c>
      <c r="P24" s="1030">
        <f t="shared" si="2"/>
        <v>8233.4478201550755</v>
      </c>
      <c r="Q24" s="1041">
        <f t="shared" si="2"/>
        <v>870232.36057147232</v>
      </c>
    </row>
    <row r="25" spans="1:17" ht="20.25" customHeight="1">
      <c r="A25" s="560" t="s">
        <v>749</v>
      </c>
      <c r="B25" s="740" t="e">
        <f>#REF!/#REF!</f>
        <v>#REF!</v>
      </c>
      <c r="C25" s="740" t="e">
        <f>#REF!/#REF!</f>
        <v>#REF!</v>
      </c>
      <c r="D25" s="740" t="e">
        <f>#REF!/#REF!</f>
        <v>#REF!</v>
      </c>
      <c r="E25" s="740" t="e">
        <f>#REF!/#REF!</f>
        <v>#REF!</v>
      </c>
      <c r="F25" s="740" t="e">
        <f>#REF!/#REF!</f>
        <v>#REF!</v>
      </c>
      <c r="K25" s="1040" t="s">
        <v>712</v>
      </c>
      <c r="L25" s="1030">
        <v>2275316</v>
      </c>
      <c r="M25" s="1031">
        <f t="shared" si="1"/>
        <v>0.10333675266140906</v>
      </c>
      <c r="N25" s="1030">
        <f t="shared" si="2"/>
        <v>195195.99554146806</v>
      </c>
      <c r="O25" s="1030">
        <v>28946.497070097968</v>
      </c>
      <c r="P25" s="1030">
        <f t="shared" si="2"/>
        <v>4651.7039210533285</v>
      </c>
      <c r="Q25" s="1041">
        <f t="shared" si="2"/>
        <v>491660.76865008508</v>
      </c>
    </row>
    <row r="26" spans="1:17" ht="20.25" customHeight="1">
      <c r="K26" s="1040" t="s">
        <v>713</v>
      </c>
      <c r="L26" s="1030">
        <v>2694363</v>
      </c>
      <c r="M26" s="1031">
        <f t="shared" si="1"/>
        <v>0.12236837560631231</v>
      </c>
      <c r="N26" s="1030">
        <f t="shared" si="2"/>
        <v>231145.4181024071</v>
      </c>
      <c r="O26" s="1030">
        <v>34245.77356904652</v>
      </c>
      <c r="P26" s="1030">
        <f t="shared" si="2"/>
        <v>5508.4124279181488</v>
      </c>
      <c r="Q26" s="1041">
        <f t="shared" si="2"/>
        <v>582210.37587849307</v>
      </c>
    </row>
    <row r="27" spans="1:17" ht="20.25" customHeight="1" thickBot="1">
      <c r="A27" s="574"/>
      <c r="K27" s="1042" t="s">
        <v>715</v>
      </c>
      <c r="L27" s="1043">
        <v>1966436.5</v>
      </c>
      <c r="M27" s="1044">
        <f t="shared" si="1"/>
        <v>8.9308545373419312E-2</v>
      </c>
      <c r="N27" s="1043">
        <f t="shared" si="2"/>
        <v>168697.67992075832</v>
      </c>
      <c r="O27" s="1043">
        <v>24991.428286109825</v>
      </c>
      <c r="P27" s="1043">
        <f t="shared" si="2"/>
        <v>4020.2241699844703</v>
      </c>
      <c r="Q27" s="1045">
        <f t="shared" si="2"/>
        <v>424916.66260492307</v>
      </c>
    </row>
    <row r="28" spans="1:17" s="1032" customFormat="1" ht="20.25" customHeight="1" thickBot="1">
      <c r="A28" s="1066"/>
      <c r="B28" s="1025" t="s">
        <v>753</v>
      </c>
      <c r="C28" s="1025" t="s">
        <v>78</v>
      </c>
      <c r="D28" s="1025" t="s">
        <v>79</v>
      </c>
      <c r="E28" s="1025" t="s">
        <v>80</v>
      </c>
      <c r="F28" s="1025" t="s">
        <v>550</v>
      </c>
      <c r="K28" s="1046" t="s">
        <v>706</v>
      </c>
      <c r="L28" s="1047">
        <f>SUM(L20:L27)</f>
        <v>22018458.5</v>
      </c>
      <c r="M28" s="1048">
        <f>SUM(M20:M27)</f>
        <v>1</v>
      </c>
      <c r="N28" s="1047">
        <v>1888931</v>
      </c>
      <c r="O28" s="1047">
        <v>279635</v>
      </c>
      <c r="P28" s="1047">
        <v>45015</v>
      </c>
      <c r="Q28" s="1049">
        <v>4757850</v>
      </c>
    </row>
    <row r="29" spans="1:17" s="1062" customFormat="1" ht="19.5" customHeight="1">
      <c r="A29" s="220" t="s">
        <v>904</v>
      </c>
      <c r="B29" s="1061">
        <f>[5]Shell!$F$8</f>
        <v>29152.016788028937</v>
      </c>
      <c r="C29" s="1061">
        <f>[5]Shell!$F$9</f>
        <v>16496.817108277693</v>
      </c>
      <c r="D29" s="1061">
        <f>[5]Shell!$F$10</f>
        <v>19516.912942244951</v>
      </c>
      <c r="E29" s="1061">
        <f>[5]Shell!$F$11</f>
        <v>14242.794929977215</v>
      </c>
      <c r="F29" s="1061">
        <f>SUM(B29:E29)</f>
        <v>79408.541768528798</v>
      </c>
    </row>
    <row r="30" spans="1:17" s="1062" customFormat="1" ht="19.5" customHeight="1">
      <c r="A30" s="220" t="s">
        <v>905</v>
      </c>
      <c r="B30" s="1061">
        <f>[5]OVO!$F$8</f>
        <v>1018443.5947201644</v>
      </c>
      <c r="C30" s="1061">
        <f>[5]OVO!$F$9</f>
        <v>576326.42843752343</v>
      </c>
      <c r="D30" s="1061">
        <f>[5]OVO!$F$10</f>
        <v>681835.32958524988</v>
      </c>
      <c r="E30" s="1061">
        <f>[5]OVO!$F$11</f>
        <v>497580.78052783979</v>
      </c>
      <c r="F30" s="1061">
        <f t="shared" ref="F30:F31" si="6">SUM(B30:E30)</f>
        <v>2774186.1332707778</v>
      </c>
      <c r="N30" s="1063">
        <f>SUM(N20:N27)-N28</f>
        <v>0</v>
      </c>
      <c r="O30" s="1063">
        <f t="shared" ref="O30:Q30" si="7">SUM(O20:O27)-O28</f>
        <v>0</v>
      </c>
      <c r="P30" s="1063">
        <f t="shared" si="7"/>
        <v>0</v>
      </c>
      <c r="Q30" s="1063">
        <f t="shared" si="7"/>
        <v>0</v>
      </c>
    </row>
    <row r="31" spans="1:17" s="1062" customFormat="1" ht="19.5" customHeight="1">
      <c r="A31" s="220" t="s">
        <v>906</v>
      </c>
      <c r="B31" s="1061">
        <f>[6]Sheet1!$F$8</f>
        <v>371559.34342360246</v>
      </c>
      <c r="C31" s="1061">
        <f>[6]Sheet1!$F$9</f>
        <v>210261.49161137853</v>
      </c>
      <c r="D31" s="1061">
        <f>[6]Sheet1!$F$10</f>
        <v>248754.36273259827</v>
      </c>
      <c r="E31" s="1061">
        <f>[6]Sheet1!$F$11</f>
        <v>181532.67306269141</v>
      </c>
      <c r="F31" s="1061">
        <f t="shared" si="6"/>
        <v>1012107.8708302707</v>
      </c>
      <c r="N31" s="1063"/>
      <c r="O31" s="1063"/>
      <c r="P31" s="1063"/>
      <c r="Q31" s="1063"/>
    </row>
    <row r="32" spans="1:17" s="1065" customFormat="1" ht="19.5" customHeight="1">
      <c r="A32" s="1067" t="s">
        <v>706</v>
      </c>
      <c r="B32" s="1064">
        <f>SUM(B29:B31)</f>
        <v>1419154.9549317958</v>
      </c>
      <c r="C32" s="1064">
        <f t="shared" ref="C32:F32" si="8">SUM(C29:C31)</f>
        <v>803084.73715717962</v>
      </c>
      <c r="D32" s="1064">
        <f t="shared" si="8"/>
        <v>950106.605260093</v>
      </c>
      <c r="E32" s="1064">
        <f t="shared" si="8"/>
        <v>693356.24852050841</v>
      </c>
      <c r="F32" s="1064">
        <f t="shared" si="8"/>
        <v>3865702.5458695777</v>
      </c>
    </row>
    <row r="33" spans="1:15">
      <c r="A33" s="574"/>
    </row>
    <row r="35" spans="1:15" ht="14.65" thickBot="1"/>
    <row r="36" spans="1:15" s="1026" customFormat="1" ht="27" customHeight="1" thickBot="1">
      <c r="J36" s="1051"/>
      <c r="K36" s="1050" t="s">
        <v>898</v>
      </c>
      <c r="L36" s="1034" t="s">
        <v>899</v>
      </c>
      <c r="M36" s="1035" t="s">
        <v>900</v>
      </c>
    </row>
    <row r="37" spans="1:15" s="1026" customFormat="1" ht="20.25" customHeight="1">
      <c r="J37" s="1052" t="s">
        <v>896</v>
      </c>
      <c r="K37" s="1053">
        <v>1888931</v>
      </c>
      <c r="L37" s="1053">
        <v>2308694</v>
      </c>
      <c r="M37" s="1057">
        <f>K37+L37</f>
        <v>4197625</v>
      </c>
      <c r="O37" s="290">
        <f>K37/M37</f>
        <v>0.44999994044251213</v>
      </c>
    </row>
    <row r="38" spans="1:15" s="1026" customFormat="1" ht="20.25" customHeight="1">
      <c r="J38" s="1054" t="s">
        <v>894</v>
      </c>
      <c r="K38" s="1055">
        <f>O28</f>
        <v>279635</v>
      </c>
      <c r="L38" s="1055">
        <f>'[7]OVO Brilliant Energy (updated)'!$F$15</f>
        <v>431711</v>
      </c>
      <c r="M38" s="1058">
        <f t="shared" ref="M38:M40" si="9">K38+L38</f>
        <v>711346</v>
      </c>
      <c r="O38" s="290">
        <f t="shared" ref="O38:O41" si="10">K38/M38</f>
        <v>0.39310687063679278</v>
      </c>
    </row>
    <row r="39" spans="1:15" s="1026" customFormat="1" ht="20.25" customHeight="1">
      <c r="J39" s="1054" t="s">
        <v>895</v>
      </c>
      <c r="K39" s="1055">
        <f>P28</f>
        <v>45015</v>
      </c>
      <c r="L39" s="1055">
        <f>[8]OVO_Cardiff!$F$15</f>
        <v>0</v>
      </c>
      <c r="M39" s="1058">
        <f t="shared" si="9"/>
        <v>45015</v>
      </c>
      <c r="O39" s="290">
        <f t="shared" si="10"/>
        <v>1</v>
      </c>
    </row>
    <row r="40" spans="1:15" s="1026" customFormat="1" ht="20.25" customHeight="1" thickBot="1">
      <c r="J40" s="1054" t="s">
        <v>897</v>
      </c>
      <c r="K40" s="1055">
        <f>Q28</f>
        <v>4757850</v>
      </c>
      <c r="L40" s="1055">
        <v>5815150.0000000009</v>
      </c>
      <c r="M40" s="1058">
        <f t="shared" si="9"/>
        <v>10573000</v>
      </c>
      <c r="O40" s="290">
        <f t="shared" si="10"/>
        <v>0.45</v>
      </c>
    </row>
    <row r="41" spans="1:15" s="1026" customFormat="1" ht="20.25" customHeight="1" thickBot="1">
      <c r="J41" s="1046" t="s">
        <v>706</v>
      </c>
      <c r="K41" s="1047">
        <f>SUM(K37:K40)</f>
        <v>6971431</v>
      </c>
      <c r="L41" s="1047">
        <f t="shared" ref="L41:M41" si="11">SUM(L37:L40)</f>
        <v>8555555</v>
      </c>
      <c r="M41" s="1049">
        <f t="shared" si="11"/>
        <v>15526986</v>
      </c>
      <c r="O41" s="290">
        <f t="shared" si="10"/>
        <v>0.44898803927561987</v>
      </c>
    </row>
  </sheetData>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3">
    <tabColor rgb="FFFA4616"/>
  </sheetPr>
  <dimension ref="A1:R435"/>
  <sheetViews>
    <sheetView showGridLines="0" zoomScale="70" zoomScaleNormal="70" workbookViewId="0">
      <pane ySplit="5" topLeftCell="A55" activePane="bottomLeft" state="frozen"/>
      <selection activeCell="D13" sqref="D13"/>
      <selection pane="bottomLeft" activeCell="J51" sqref="J51"/>
    </sheetView>
  </sheetViews>
  <sheetFormatPr defaultRowHeight="30" customHeight="1"/>
  <cols>
    <col min="1" max="1" width="2.73046875" customWidth="1"/>
    <col min="2" max="2" width="72.1328125" style="346" customWidth="1"/>
    <col min="3" max="7" width="15.73046875" customWidth="1"/>
    <col min="8" max="8" width="15.73046875" style="227" customWidth="1"/>
    <col min="9" max="9" width="15.73046875" style="574" customWidth="1"/>
    <col min="10" max="14" width="15.73046875" customWidth="1"/>
    <col min="15" max="18" width="13" bestFit="1" customWidth="1"/>
  </cols>
  <sheetData>
    <row r="1" spans="2:10" s="203" customFormat="1" ht="9.9499999999999993" customHeight="1">
      <c r="B1" s="303"/>
      <c r="D1" s="204"/>
      <c r="E1" s="204"/>
      <c r="F1" s="204"/>
      <c r="G1" s="204"/>
      <c r="H1" s="204"/>
      <c r="I1" s="572"/>
    </row>
    <row r="2" spans="2:10" s="203" customFormat="1" ht="30" customHeight="1">
      <c r="B2" s="329" t="s">
        <v>47</v>
      </c>
      <c r="D2" s="204"/>
      <c r="E2" s="204"/>
      <c r="F2" s="204"/>
      <c r="G2" s="204"/>
      <c r="H2" s="204"/>
      <c r="I2" s="572"/>
    </row>
    <row r="3" spans="2:10" s="203" customFormat="1" ht="9.9499999999999993" customHeight="1">
      <c r="B3" s="303"/>
      <c r="D3" s="204"/>
      <c r="E3" s="204"/>
      <c r="F3" s="204"/>
      <c r="G3" s="204"/>
      <c r="H3" s="204"/>
      <c r="I3" s="572"/>
    </row>
    <row r="4" spans="2:10" s="206" customFormat="1" ht="30" customHeight="1">
      <c r="B4" s="348" t="s">
        <v>350</v>
      </c>
      <c r="C4" s="203"/>
      <c r="D4" s="204"/>
      <c r="E4" s="204"/>
      <c r="F4" s="205"/>
      <c r="G4" s="205"/>
      <c r="H4" s="205"/>
      <c r="I4" s="573"/>
    </row>
    <row r="5" spans="2:10" ht="9.9499999999999993" customHeight="1"/>
    <row r="6" spans="2:10" s="345" customFormat="1" ht="46.5" customHeight="1">
      <c r="B6" s="575" t="s">
        <v>877</v>
      </c>
      <c r="C6" s="576" t="s">
        <v>711</v>
      </c>
      <c r="D6" s="576" t="s">
        <v>712</v>
      </c>
      <c r="E6" s="576" t="s">
        <v>713</v>
      </c>
      <c r="F6" s="576" t="s">
        <v>715</v>
      </c>
      <c r="G6" s="577" t="s">
        <v>714</v>
      </c>
      <c r="H6" s="570" t="s">
        <v>66</v>
      </c>
      <c r="I6" s="578"/>
    </row>
    <row r="7" spans="2:10" s="345" customFormat="1" ht="24.95" customHeight="1">
      <c r="B7" s="579" t="s">
        <v>726</v>
      </c>
      <c r="C7" s="580" t="e">
        <f>#REF!*'Common Calculations'!N$76</f>
        <v>#REF!</v>
      </c>
      <c r="D7" s="580" t="e">
        <f>#REF!*'Common Calculations'!N$76</f>
        <v>#REF!</v>
      </c>
      <c r="E7" s="580" t="e">
        <f>#REF!*'Common Calculations'!N$76</f>
        <v>#REF!</v>
      </c>
      <c r="F7" s="580" t="e">
        <f>#REF!*'Common Calculations'!N$76</f>
        <v>#REF!</v>
      </c>
      <c r="G7" s="581" t="e">
        <f>#REF!*'Common Calculations'!N$76</f>
        <v>#REF!</v>
      </c>
      <c r="H7" s="582" t="e">
        <f>ROUND(G7-SUM(C7:F7),0)</f>
        <v>#REF!</v>
      </c>
      <c r="I7" s="578" t="str">
        <f>B7</f>
        <v>Opening base revenue</v>
      </c>
      <c r="J7" s="230" t="e">
        <f>G7</f>
        <v>#REF!</v>
      </c>
    </row>
    <row r="8" spans="2:10" s="345" customFormat="1" ht="24.95" customHeight="1">
      <c r="B8" s="579" t="s">
        <v>719</v>
      </c>
      <c r="C8" s="580" t="e">
        <f>#REF!*'Common Calculations'!N$76</f>
        <v>#REF!</v>
      </c>
      <c r="D8" s="580" t="e">
        <f>#REF!*'Common Calculations'!N$76</f>
        <v>#REF!</v>
      </c>
      <c r="E8" s="580" t="e">
        <f>#REF!*'Common Calculations'!N$76</f>
        <v>#REF!</v>
      </c>
      <c r="F8" s="580" t="e">
        <f>#REF!*'Common Calculations'!N$76</f>
        <v>#REF!</v>
      </c>
      <c r="G8" s="583" t="e">
        <f>#REF!*'Common Calculations'!N$76</f>
        <v>#REF!</v>
      </c>
      <c r="H8" s="582" t="e">
        <f t="shared" ref="H8:H19" si="0">ROUND(G8-SUM(C8:F8),0)</f>
        <v>#REF!</v>
      </c>
      <c r="I8" s="578" t="s">
        <v>816</v>
      </c>
      <c r="J8" s="230" t="e">
        <f>G8</f>
        <v>#REF!</v>
      </c>
    </row>
    <row r="9" spans="2:10" s="345" customFormat="1" ht="24.95" customHeight="1">
      <c r="B9" s="579" t="s">
        <v>721</v>
      </c>
      <c r="C9" s="580" t="e">
        <f>#REF!*'Common Calculations'!N$76</f>
        <v>#REF!</v>
      </c>
      <c r="D9" s="580" t="e">
        <f>#REF!*'Common Calculations'!N$76</f>
        <v>#REF!</v>
      </c>
      <c r="E9" s="580" t="e">
        <f>#REF!*'Common Calculations'!N$76</f>
        <v>#REF!</v>
      </c>
      <c r="F9" s="580" t="e">
        <f>#REF!*'Common Calculations'!N$76</f>
        <v>#REF!</v>
      </c>
      <c r="G9" s="583" t="e">
        <f>#REF!*'Common Calculations'!N$76</f>
        <v>#REF!</v>
      </c>
      <c r="H9" s="582" t="e">
        <f t="shared" si="0"/>
        <v>#REF!</v>
      </c>
      <c r="I9" s="578" t="s">
        <v>721</v>
      </c>
      <c r="J9" s="230" t="e">
        <f>G9</f>
        <v>#REF!</v>
      </c>
    </row>
    <row r="10" spans="2:10" s="13" customFormat="1" ht="24.95" customHeight="1">
      <c r="B10" s="584" t="s">
        <v>878</v>
      </c>
      <c r="C10" s="585" t="e">
        <f>#REF!</f>
        <v>#REF!</v>
      </c>
      <c r="D10" s="585" t="e">
        <f>#REF!</f>
        <v>#REF!</v>
      </c>
      <c r="E10" s="585" t="e">
        <f>#REF!</f>
        <v>#REF!</v>
      </c>
      <c r="F10" s="585" t="e">
        <f>#REF!</f>
        <v>#REF!</v>
      </c>
      <c r="G10" s="586" t="e">
        <f>#REF!</f>
        <v>#REF!</v>
      </c>
      <c r="H10" s="582" t="e">
        <f t="shared" si="0"/>
        <v>#REF!</v>
      </c>
      <c r="I10" s="578" t="s">
        <v>722</v>
      </c>
      <c r="J10" s="230" t="e">
        <f>G11</f>
        <v>#REF!</v>
      </c>
    </row>
    <row r="11" spans="2:10" s="345" customFormat="1" ht="24.95" customHeight="1">
      <c r="B11" s="579" t="s">
        <v>722</v>
      </c>
      <c r="C11" s="580" t="e">
        <f>#REF!+#REF!+#REF!</f>
        <v>#REF!</v>
      </c>
      <c r="D11" s="580" t="e">
        <f>#REF!+#REF!+#REF!-50000</f>
        <v>#REF!</v>
      </c>
      <c r="E11" s="580" t="e">
        <f>#REF!+#REF!+#REF!-50000</f>
        <v>#REF!</v>
      </c>
      <c r="F11" s="580" t="e">
        <f>#REF!+#REF!+#REF!</f>
        <v>#REF!</v>
      </c>
      <c r="G11" s="583" t="e">
        <f>#REF!+#REF!+#REF!</f>
        <v>#REF!</v>
      </c>
      <c r="H11" s="582" t="e">
        <f t="shared" si="0"/>
        <v>#REF!</v>
      </c>
      <c r="I11" s="578" t="s">
        <v>723</v>
      </c>
      <c r="J11" s="230" t="e">
        <f>SUM(G12:G16)-200000</f>
        <v>#REF!</v>
      </c>
    </row>
    <row r="12" spans="2:10" s="345" customFormat="1" ht="24.95" customHeight="1">
      <c r="B12" s="579" t="s">
        <v>729</v>
      </c>
      <c r="C12" s="580" t="e">
        <f>#REF!-#REF!</f>
        <v>#REF!</v>
      </c>
      <c r="D12" s="580" t="e">
        <f>#REF!-#REF!-50000</f>
        <v>#REF!</v>
      </c>
      <c r="E12" s="580" t="e">
        <f>#REF!-#REF!-50000</f>
        <v>#REF!</v>
      </c>
      <c r="F12" s="580" t="e">
        <f>#REF!-#REF!</f>
        <v>#REF!</v>
      </c>
      <c r="G12" s="583" t="e">
        <f>#REF!-#REF!</f>
        <v>#REF!</v>
      </c>
      <c r="H12" s="582" t="e">
        <f t="shared" si="0"/>
        <v>#REF!</v>
      </c>
      <c r="I12" s="578" t="s">
        <v>725</v>
      </c>
      <c r="J12" s="230" t="e">
        <f>G17</f>
        <v>#REF!</v>
      </c>
    </row>
    <row r="13" spans="2:10" s="345" customFormat="1" ht="24.95" customHeight="1">
      <c r="B13" s="579" t="s">
        <v>727</v>
      </c>
      <c r="C13" s="580" t="e">
        <f>#REF!-#REF!</f>
        <v>#REF!</v>
      </c>
      <c r="D13" s="580" t="e">
        <f>#REF!-#REF!</f>
        <v>#REF!</v>
      </c>
      <c r="E13" s="580" t="e">
        <f>#REF!-#REF!</f>
        <v>#REF!</v>
      </c>
      <c r="F13" s="580" t="e">
        <f>#REF!-#REF!</f>
        <v>#REF!</v>
      </c>
      <c r="G13" s="583" t="e">
        <f>#REF!-#REF!</f>
        <v>#REF!</v>
      </c>
      <c r="H13" s="582" t="e">
        <f t="shared" si="0"/>
        <v>#REF!</v>
      </c>
      <c r="I13" s="578" t="s">
        <v>724</v>
      </c>
      <c r="J13" s="230" t="e">
        <f>G18</f>
        <v>#REF!</v>
      </c>
    </row>
    <row r="14" spans="2:10" s="345" customFormat="1" ht="24.95" customHeight="1">
      <c r="B14" s="579" t="s">
        <v>730</v>
      </c>
      <c r="C14" s="580" t="e">
        <f>#REF!</f>
        <v>#REF!</v>
      </c>
      <c r="D14" s="580" t="e">
        <f>#REF!</f>
        <v>#REF!</v>
      </c>
      <c r="E14" s="580" t="e">
        <f>#REF!</f>
        <v>#REF!</v>
      </c>
      <c r="F14" s="580" t="e">
        <f>#REF!</f>
        <v>#REF!</v>
      </c>
      <c r="G14" s="583" t="e">
        <f>#REF!</f>
        <v>#REF!</v>
      </c>
      <c r="H14" s="582" t="e">
        <f>ROUND(G14-SUM(C14:F14),0)</f>
        <v>#REF!</v>
      </c>
      <c r="I14" s="578" t="str">
        <f>B19</f>
        <v>2020/21 Allowed Revenue</v>
      </c>
      <c r="J14" s="230" t="e">
        <f>SUM(J7:J13)</f>
        <v>#REF!</v>
      </c>
    </row>
    <row r="15" spans="2:10" s="345" customFormat="1" ht="24.95" customHeight="1">
      <c r="B15" s="579" t="s">
        <v>728</v>
      </c>
      <c r="C15" s="580" t="e">
        <f>#REF!</f>
        <v>#REF!</v>
      </c>
      <c r="D15" s="580" t="e">
        <f>#REF!</f>
        <v>#REF!</v>
      </c>
      <c r="E15" s="580" t="e">
        <f>#REF!</f>
        <v>#REF!</v>
      </c>
      <c r="F15" s="580" t="e">
        <f>#REF!</f>
        <v>#REF!</v>
      </c>
      <c r="G15" s="583" t="e">
        <f>SUM(C15:F15)</f>
        <v>#REF!</v>
      </c>
      <c r="H15" s="582" t="e">
        <f t="shared" si="0"/>
        <v>#REF!</v>
      </c>
      <c r="I15" s="578"/>
    </row>
    <row r="16" spans="2:10" s="345" customFormat="1" ht="24.95" customHeight="1">
      <c r="B16" s="579" t="s">
        <v>717</v>
      </c>
      <c r="C16" s="580" t="e">
        <f>#REF!</f>
        <v>#REF!</v>
      </c>
      <c r="D16" s="580" t="e">
        <f>#REF!</f>
        <v>#REF!</v>
      </c>
      <c r="E16" s="580" t="e">
        <f>#REF!</f>
        <v>#REF!</v>
      </c>
      <c r="F16" s="580" t="e">
        <f>#REF!</f>
        <v>#REF!</v>
      </c>
      <c r="G16" s="583" t="e">
        <f>#REF!</f>
        <v>#REF!</v>
      </c>
      <c r="H16" s="582" t="e">
        <f t="shared" si="0"/>
        <v>#REF!</v>
      </c>
      <c r="I16" s="578"/>
    </row>
    <row r="17" spans="2:9" s="345" customFormat="1" ht="24.95" customHeight="1">
      <c r="B17" s="579" t="s">
        <v>720</v>
      </c>
      <c r="C17" s="580" t="e">
        <f>#REF!</f>
        <v>#REF!</v>
      </c>
      <c r="D17" s="580" t="e">
        <f>#REF!</f>
        <v>#REF!</v>
      </c>
      <c r="E17" s="580" t="e">
        <f>#REF!</f>
        <v>#REF!</v>
      </c>
      <c r="F17" s="580" t="e">
        <f>#REF!</f>
        <v>#REF!</v>
      </c>
      <c r="G17" s="583" t="e">
        <f>SUM(C17:F17)</f>
        <v>#REF!</v>
      </c>
      <c r="H17" s="582" t="e">
        <f t="shared" si="0"/>
        <v>#REF!</v>
      </c>
      <c r="I17" s="578"/>
    </row>
    <row r="18" spans="2:9" s="345" customFormat="1" ht="24.95" customHeight="1">
      <c r="B18" s="579" t="s">
        <v>814</v>
      </c>
      <c r="C18" s="580" t="e">
        <f>#REF!</f>
        <v>#REF!</v>
      </c>
      <c r="D18" s="580" t="e">
        <f>#REF!</f>
        <v>#REF!</v>
      </c>
      <c r="E18" s="580" t="e">
        <f>#REF!</f>
        <v>#REF!</v>
      </c>
      <c r="F18" s="580" t="e">
        <f>#REF!</f>
        <v>#REF!</v>
      </c>
      <c r="G18" s="583" t="e">
        <f>SUM(C18:F18)</f>
        <v>#REF!</v>
      </c>
      <c r="H18" s="582" t="e">
        <f t="shared" si="0"/>
        <v>#REF!</v>
      </c>
      <c r="I18" s="578"/>
    </row>
    <row r="19" spans="2:9" s="13" customFormat="1" ht="24.95" customHeight="1">
      <c r="B19" s="584" t="s">
        <v>879</v>
      </c>
      <c r="C19" s="585" t="e">
        <f>#REF!</f>
        <v>#REF!</v>
      </c>
      <c r="D19" s="585" t="e">
        <f>#REF!-100000</f>
        <v>#REF!</v>
      </c>
      <c r="E19" s="585" t="e">
        <f>#REF!-100000</f>
        <v>#REF!</v>
      </c>
      <c r="F19" s="585" t="e">
        <f>#REF!</f>
        <v>#REF!</v>
      </c>
      <c r="G19" s="586" t="e">
        <f>SUM(C19:F19)</f>
        <v>#REF!</v>
      </c>
      <c r="H19" s="582" t="e">
        <f t="shared" si="0"/>
        <v>#REF!</v>
      </c>
      <c r="I19" s="587"/>
    </row>
    <row r="20" spans="2:9" s="45" customFormat="1" ht="30" customHeight="1">
      <c r="B20" s="588" t="s">
        <v>66</v>
      </c>
      <c r="C20" s="580" t="e">
        <f t="shared" ref="C20:H20" si="1">ROUND(C19-SUM(C10:C18),0)</f>
        <v>#REF!</v>
      </c>
      <c r="D20" s="580" t="e">
        <f>ROUND(D19-SUM(D10:D18),0)</f>
        <v>#REF!</v>
      </c>
      <c r="E20" s="580" t="e">
        <f t="shared" si="1"/>
        <v>#REF!</v>
      </c>
      <c r="F20" s="580" t="e">
        <f t="shared" si="1"/>
        <v>#REF!</v>
      </c>
      <c r="G20" s="580" t="e">
        <f t="shared" si="1"/>
        <v>#REF!</v>
      </c>
      <c r="H20" s="580" t="e">
        <f t="shared" si="1"/>
        <v>#REF!</v>
      </c>
      <c r="I20" s="578"/>
    </row>
    <row r="21" spans="2:9" s="92" customFormat="1" ht="9.9499999999999993" customHeight="1">
      <c r="B21" s="595"/>
      <c r="C21" s="596"/>
      <c r="D21" s="596"/>
      <c r="E21" s="596"/>
      <c r="F21" s="596"/>
      <c r="G21" s="596"/>
      <c r="H21" s="597"/>
      <c r="I21" s="598"/>
    </row>
    <row r="22" spans="2:9" s="345" customFormat="1" ht="41.25" customHeight="1">
      <c r="B22" s="575" t="s">
        <v>880</v>
      </c>
      <c r="C22" s="576" t="s">
        <v>711</v>
      </c>
      <c r="D22" s="576" t="s">
        <v>712</v>
      </c>
      <c r="E22" s="576" t="s">
        <v>713</v>
      </c>
      <c r="F22" s="576" t="s">
        <v>715</v>
      </c>
      <c r="G22" s="577" t="s">
        <v>714</v>
      </c>
      <c r="H22" s="570" t="s">
        <v>66</v>
      </c>
      <c r="I22" s="578"/>
    </row>
    <row r="23" spans="2:9" s="345" customFormat="1" ht="24.95" customHeight="1">
      <c r="B23" s="579" t="s">
        <v>731</v>
      </c>
      <c r="C23" s="580" t="e">
        <f>#REF!*#REF!</f>
        <v>#REF!</v>
      </c>
      <c r="D23" s="580" t="e">
        <f>#REF!*#REF!</f>
        <v>#REF!</v>
      </c>
      <c r="E23" s="580" t="e">
        <f>#REF!*#REF!</f>
        <v>#REF!</v>
      </c>
      <c r="F23" s="580" t="e">
        <f>#REF!*#REF!</f>
        <v>#REF!</v>
      </c>
      <c r="G23" s="583" t="e">
        <f>#REF!*#REF!</f>
        <v>#REF!</v>
      </c>
      <c r="H23" s="582" t="e">
        <f t="shared" ref="H23:H37" si="2">ROUND(G23-SUM(C23:F23),0)</f>
        <v>#REF!</v>
      </c>
      <c r="I23" s="599" t="e">
        <f t="shared" ref="I23:I34" si="3">G23/$G$34</f>
        <v>#REF!</v>
      </c>
    </row>
    <row r="24" spans="2:9" s="571" customFormat="1" ht="24.95" customHeight="1">
      <c r="B24" s="579" t="s">
        <v>817</v>
      </c>
      <c r="C24" s="580" t="e">
        <f>(#REF!+#REF!)*#REF!</f>
        <v>#REF!</v>
      </c>
      <c r="D24" s="580" t="e">
        <f>(#REF!+#REF!)*#REF!</f>
        <v>#REF!</v>
      </c>
      <c r="E24" s="580" t="e">
        <f>(#REF!+#REF!)*#REF!</f>
        <v>#REF!</v>
      </c>
      <c r="F24" s="580" t="e">
        <f>(#REF!+#REF!)*#REF!</f>
        <v>#REF!</v>
      </c>
      <c r="G24" s="583" t="e">
        <f>(#REF!+#REF!)*#REF!</f>
        <v>#REF!</v>
      </c>
      <c r="H24" s="582"/>
      <c r="I24" s="599" t="e">
        <f t="shared" si="3"/>
        <v>#REF!</v>
      </c>
    </row>
    <row r="25" spans="2:9" s="369" customFormat="1" ht="24.95" customHeight="1">
      <c r="B25" s="579" t="s">
        <v>732</v>
      </c>
      <c r="C25" s="580" t="e">
        <f>#REF!*#REF!</f>
        <v>#REF!</v>
      </c>
      <c r="D25" s="580" t="e">
        <f>#REF!*#REF!</f>
        <v>#REF!</v>
      </c>
      <c r="E25" s="580" t="e">
        <f>#REF!*#REF!</f>
        <v>#REF!</v>
      </c>
      <c r="F25" s="580" t="e">
        <f>#REF!*#REF!</f>
        <v>#REF!</v>
      </c>
      <c r="G25" s="583" t="e">
        <f>#REF!*#REF!</f>
        <v>#REF!</v>
      </c>
      <c r="H25" s="582" t="e">
        <f t="shared" si="2"/>
        <v>#REF!</v>
      </c>
      <c r="I25" s="599" t="e">
        <f t="shared" si="3"/>
        <v>#REF!</v>
      </c>
    </row>
    <row r="26" spans="2:9" s="345" customFormat="1" ht="24.95" customHeight="1">
      <c r="B26" s="579" t="s">
        <v>733</v>
      </c>
      <c r="C26" s="580" t="e">
        <f>#REF!*#REF!</f>
        <v>#REF!</v>
      </c>
      <c r="D26" s="580" t="e">
        <f>#REF!*#REF!</f>
        <v>#REF!</v>
      </c>
      <c r="E26" s="580" t="e">
        <f>#REF!*#REF!</f>
        <v>#REF!</v>
      </c>
      <c r="F26" s="580" t="e">
        <f>#REF!*#REF!</f>
        <v>#REF!</v>
      </c>
      <c r="G26" s="583" t="e">
        <f>#REF!*#REF!</f>
        <v>#REF!</v>
      </c>
      <c r="H26" s="582" t="e">
        <f t="shared" si="2"/>
        <v>#REF!</v>
      </c>
      <c r="I26" s="599" t="e">
        <f t="shared" si="3"/>
        <v>#REF!</v>
      </c>
    </row>
    <row r="27" spans="2:9" s="345" customFormat="1" ht="24.95" customHeight="1">
      <c r="B27" s="579" t="s">
        <v>734</v>
      </c>
      <c r="C27" s="580" t="e">
        <f>#REF!*#REF!</f>
        <v>#REF!</v>
      </c>
      <c r="D27" s="580" t="e">
        <f>#REF!*#REF!</f>
        <v>#REF!</v>
      </c>
      <c r="E27" s="580" t="e">
        <f>#REF!*#REF!</f>
        <v>#REF!</v>
      </c>
      <c r="F27" s="580" t="e">
        <f>#REF!*#REF!</f>
        <v>#REF!</v>
      </c>
      <c r="G27" s="583" t="e">
        <f>#REF!*#REF!</f>
        <v>#REF!</v>
      </c>
      <c r="H27" s="582" t="e">
        <f t="shared" si="2"/>
        <v>#REF!</v>
      </c>
      <c r="I27" s="599" t="e">
        <f t="shared" si="3"/>
        <v>#REF!</v>
      </c>
    </row>
    <row r="28" spans="2:9" s="345" customFormat="1" ht="24.95" customHeight="1">
      <c r="B28" s="579" t="s">
        <v>735</v>
      </c>
      <c r="C28" s="580" t="e">
        <f>#REF!*#REF!</f>
        <v>#REF!</v>
      </c>
      <c r="D28" s="580" t="e">
        <f>#REF!*#REF!</f>
        <v>#REF!</v>
      </c>
      <c r="E28" s="580" t="e">
        <f>#REF!*#REF!</f>
        <v>#REF!</v>
      </c>
      <c r="F28" s="580" t="e">
        <f>#REF!*#REF!</f>
        <v>#REF!</v>
      </c>
      <c r="G28" s="583" t="e">
        <f>#REF!*#REF!</f>
        <v>#REF!</v>
      </c>
      <c r="H28" s="582" t="e">
        <f t="shared" si="2"/>
        <v>#REF!</v>
      </c>
      <c r="I28" s="599" t="e">
        <f t="shared" si="3"/>
        <v>#REF!</v>
      </c>
    </row>
    <row r="29" spans="2:9" s="369" customFormat="1" ht="24.95" customHeight="1">
      <c r="B29" s="579" t="s">
        <v>818</v>
      </c>
      <c r="C29" s="580" t="e">
        <f>#REF!*#REF!</f>
        <v>#REF!</v>
      </c>
      <c r="D29" s="580" t="e">
        <f>#REF!*#REF!</f>
        <v>#REF!</v>
      </c>
      <c r="E29" s="580" t="e">
        <f>#REF!*#REF!</f>
        <v>#REF!</v>
      </c>
      <c r="F29" s="580" t="e">
        <f>#REF!*#REF!</f>
        <v>#REF!</v>
      </c>
      <c r="G29" s="583" t="e">
        <f>#REF!*#REF!</f>
        <v>#REF!</v>
      </c>
      <c r="H29" s="582" t="e">
        <f t="shared" si="2"/>
        <v>#REF!</v>
      </c>
      <c r="I29" s="599" t="e">
        <f t="shared" si="3"/>
        <v>#REF!</v>
      </c>
    </row>
    <row r="30" spans="2:9" s="369" customFormat="1" ht="24.95" customHeight="1">
      <c r="B30" s="579" t="s">
        <v>736</v>
      </c>
      <c r="C30" s="580" t="e">
        <f>#REF!*#REF!</f>
        <v>#REF!</v>
      </c>
      <c r="D30" s="580" t="e">
        <f>#REF!*#REF!</f>
        <v>#REF!</v>
      </c>
      <c r="E30" s="580" t="e">
        <f>#REF!*#REF!</f>
        <v>#REF!</v>
      </c>
      <c r="F30" s="580" t="e">
        <f>#REF!*#REF!</f>
        <v>#REF!</v>
      </c>
      <c r="G30" s="583" t="e">
        <f>#REF!*#REF!</f>
        <v>#REF!</v>
      </c>
      <c r="H30" s="582" t="e">
        <f t="shared" si="2"/>
        <v>#REF!</v>
      </c>
      <c r="I30" s="599" t="e">
        <f t="shared" si="3"/>
        <v>#REF!</v>
      </c>
    </row>
    <row r="31" spans="2:9" s="369" customFormat="1" ht="24.95" customHeight="1">
      <c r="B31" s="579" t="s">
        <v>737</v>
      </c>
      <c r="C31" s="580" t="e">
        <f>#REF!*#REF!</f>
        <v>#REF!</v>
      </c>
      <c r="D31" s="580" t="e">
        <f>#REF!*#REF!</f>
        <v>#REF!</v>
      </c>
      <c r="E31" s="580" t="e">
        <f>#REF!*#REF!</f>
        <v>#REF!</v>
      </c>
      <c r="F31" s="580" t="e">
        <f>#REF!*#REF!</f>
        <v>#REF!</v>
      </c>
      <c r="G31" s="583" t="e">
        <f>#REF!*#REF!</f>
        <v>#REF!</v>
      </c>
      <c r="H31" s="582" t="e">
        <f t="shared" si="2"/>
        <v>#REF!</v>
      </c>
      <c r="I31" s="599" t="e">
        <f t="shared" si="3"/>
        <v>#REF!</v>
      </c>
    </row>
    <row r="32" spans="2:9" s="345" customFormat="1" ht="24.95" customHeight="1">
      <c r="B32" s="579" t="s">
        <v>819</v>
      </c>
      <c r="C32" s="580" t="e">
        <f>#REF!*#REF!</f>
        <v>#REF!</v>
      </c>
      <c r="D32" s="580" t="e">
        <f>#REF!*#REF!</f>
        <v>#REF!</v>
      </c>
      <c r="E32" s="580" t="e">
        <f>#REF!*#REF!</f>
        <v>#REF!</v>
      </c>
      <c r="F32" s="580" t="e">
        <f>#REF!*#REF!</f>
        <v>#REF!</v>
      </c>
      <c r="G32" s="583" t="e">
        <f>#REF!*#REF!</f>
        <v>#REF!</v>
      </c>
      <c r="H32" s="582" t="e">
        <f t="shared" si="2"/>
        <v>#REF!</v>
      </c>
      <c r="I32" s="599" t="e">
        <f t="shared" si="3"/>
        <v>#REF!</v>
      </c>
    </row>
    <row r="33" spans="2:9" s="161" customFormat="1" ht="24.95" customHeight="1">
      <c r="B33" s="600" t="s">
        <v>738</v>
      </c>
      <c r="C33" s="601" t="e">
        <f>C34-SUM(C23:C32)</f>
        <v>#REF!</v>
      </c>
      <c r="D33" s="601" t="e">
        <f>D34-SUM(D23:D32)</f>
        <v>#REF!</v>
      </c>
      <c r="E33" s="601" t="e">
        <f>E34-SUM(E23:E32)</f>
        <v>#REF!</v>
      </c>
      <c r="F33" s="601" t="e">
        <f>F34-SUM(F23:F32)</f>
        <v>#REF!</v>
      </c>
      <c r="G33" s="602" t="e">
        <f>G34-SUM(G23:G32)</f>
        <v>#REF!</v>
      </c>
      <c r="H33" s="582" t="e">
        <f t="shared" si="2"/>
        <v>#REF!</v>
      </c>
      <c r="I33" s="599" t="e">
        <f t="shared" si="3"/>
        <v>#REF!</v>
      </c>
    </row>
    <row r="34" spans="2:9" s="13" customFormat="1" ht="24.95" customHeight="1">
      <c r="B34" s="603" t="s">
        <v>881</v>
      </c>
      <c r="C34" s="604" t="e">
        <f>#REF!*#REF!</f>
        <v>#REF!</v>
      </c>
      <c r="D34" s="604" t="e">
        <f>#REF!*#REF!</f>
        <v>#REF!</v>
      </c>
      <c r="E34" s="604" t="e">
        <f>#REF!*#REF!</f>
        <v>#REF!</v>
      </c>
      <c r="F34" s="604" t="e">
        <f>#REF!*#REF!</f>
        <v>#REF!</v>
      </c>
      <c r="G34" s="605" t="e">
        <f>#REF!*#REF!</f>
        <v>#REF!</v>
      </c>
      <c r="H34" s="582" t="e">
        <f t="shared" si="2"/>
        <v>#REF!</v>
      </c>
      <c r="I34" s="599" t="e">
        <f t="shared" si="3"/>
        <v>#REF!</v>
      </c>
    </row>
    <row r="35" spans="2:9" s="92" customFormat="1" ht="9.9499999999999993" customHeight="1">
      <c r="B35" s="606"/>
      <c r="C35" s="607"/>
      <c r="D35" s="607"/>
      <c r="E35" s="607"/>
      <c r="F35" s="607"/>
      <c r="G35" s="607"/>
      <c r="H35" s="608"/>
      <c r="I35" s="598"/>
    </row>
    <row r="36" spans="2:9" s="13" customFormat="1" ht="30" customHeight="1">
      <c r="B36" s="603" t="s">
        <v>739</v>
      </c>
      <c r="C36" s="604" t="e">
        <f>C34/#REF!</f>
        <v>#REF!</v>
      </c>
      <c r="D36" s="604" t="e">
        <f>D34/#REF!</f>
        <v>#REF!</v>
      </c>
      <c r="E36" s="604" t="e">
        <f>E34/#REF!</f>
        <v>#REF!</v>
      </c>
      <c r="F36" s="604" t="e">
        <f>F34/#REF!</f>
        <v>#REF!</v>
      </c>
      <c r="G36" s="604" t="e">
        <f>G34/'Common Calculations'!$N$76</f>
        <v>#REF!</v>
      </c>
      <c r="H36" s="582"/>
      <c r="I36" s="587"/>
    </row>
    <row r="37" spans="2:9" s="161" customFormat="1" ht="30" customHeight="1">
      <c r="B37" s="609" t="s">
        <v>66</v>
      </c>
      <c r="C37" s="601" t="e">
        <f>C36-#REF!</f>
        <v>#REF!</v>
      </c>
      <c r="D37" s="601" t="e">
        <f>D36-#REF!</f>
        <v>#REF!</v>
      </c>
      <c r="E37" s="601" t="e">
        <f>E36-#REF!</f>
        <v>#REF!</v>
      </c>
      <c r="F37" s="601" t="e">
        <f>F36-#REF!</f>
        <v>#REF!</v>
      </c>
      <c r="G37" s="601" t="e">
        <f>G36-#REF!</f>
        <v>#REF!</v>
      </c>
      <c r="H37" s="582" t="e">
        <f t="shared" si="2"/>
        <v>#REF!</v>
      </c>
      <c r="I37" s="610"/>
    </row>
    <row r="38" spans="2:9" s="13" customFormat="1" ht="21.6" customHeight="1">
      <c r="B38" s="589"/>
      <c r="C38" s="590"/>
      <c r="D38" s="590"/>
      <c r="E38" s="590"/>
      <c r="F38" s="590"/>
      <c r="G38" s="590"/>
      <c r="H38" s="590"/>
      <c r="I38" s="587"/>
    </row>
    <row r="39" spans="2:9" s="345" customFormat="1" ht="41.25">
      <c r="B39" s="575" t="s">
        <v>740</v>
      </c>
      <c r="C39" s="576" t="s">
        <v>711</v>
      </c>
      <c r="D39" s="576" t="s">
        <v>712</v>
      </c>
      <c r="E39" s="576" t="s">
        <v>713</v>
      </c>
      <c r="F39" s="576" t="s">
        <v>715</v>
      </c>
      <c r="G39" s="577" t="s">
        <v>714</v>
      </c>
      <c r="H39" s="570" t="s">
        <v>66</v>
      </c>
      <c r="I39" s="578"/>
    </row>
    <row r="40" spans="2:9" s="13" customFormat="1" ht="9.9499999999999993" customHeight="1">
      <c r="B40" s="660"/>
      <c r="C40" s="1017"/>
      <c r="D40" s="1017"/>
      <c r="E40" s="1017"/>
      <c r="F40" s="1017"/>
      <c r="G40" s="1018"/>
      <c r="H40" s="661"/>
      <c r="I40" s="587"/>
    </row>
    <row r="41" spans="2:9" s="13" customFormat="1" ht="24.95" customHeight="1">
      <c r="B41" s="662" t="s">
        <v>879</v>
      </c>
      <c r="C41" s="1019" t="e">
        <f>C66</f>
        <v>#REF!</v>
      </c>
      <c r="D41" s="1019" t="e">
        <f>D66</f>
        <v>#REF!</v>
      </c>
      <c r="E41" s="1019" t="e">
        <f>E66</f>
        <v>#REF!</v>
      </c>
      <c r="F41" s="1019" t="e">
        <f>F66</f>
        <v>#REF!</v>
      </c>
      <c r="G41" s="1020" t="e">
        <f>G66</f>
        <v>#REF!</v>
      </c>
      <c r="H41" s="661" t="e">
        <f>ROUND(G41-SUM(C41:F41),0)</f>
        <v>#REF!</v>
      </c>
      <c r="I41" s="587"/>
    </row>
    <row r="42" spans="2:9" s="13" customFormat="1" ht="9.9499999999999993" customHeight="1">
      <c r="B42" s="660"/>
      <c r="C42" s="1017"/>
      <c r="D42" s="1017"/>
      <c r="E42" s="1017"/>
      <c r="F42" s="1017"/>
      <c r="G42" s="1018"/>
      <c r="H42" s="661"/>
      <c r="I42" s="587"/>
    </row>
    <row r="43" spans="2:9" s="13" customFormat="1" ht="24.95" customHeight="1">
      <c r="B43" s="663" t="s">
        <v>882</v>
      </c>
      <c r="C43" s="664" t="e">
        <f>#REF!</f>
        <v>#REF!</v>
      </c>
      <c r="D43" s="664" t="e">
        <f>#REF!</f>
        <v>#REF!</v>
      </c>
      <c r="E43" s="664" t="e">
        <f>#REF!</f>
        <v>#REF!</v>
      </c>
      <c r="F43" s="664" t="e">
        <f>#REF!</f>
        <v>#REF!</v>
      </c>
      <c r="G43" s="665" t="e">
        <f>#REF!</f>
        <v>#REF!</v>
      </c>
      <c r="H43" s="661" t="e">
        <f>ROUND(G43-SUM(C43:F43),0)</f>
        <v>#REF!</v>
      </c>
      <c r="I43" s="587"/>
    </row>
    <row r="44" spans="2:9" s="13" customFormat="1" ht="24.95" customHeight="1">
      <c r="B44" s="648" t="s">
        <v>741</v>
      </c>
      <c r="C44" s="649" t="e">
        <f>C41-C43</f>
        <v>#REF!</v>
      </c>
      <c r="D44" s="649" t="e">
        <f>D41-D43</f>
        <v>#REF!</v>
      </c>
      <c r="E44" s="649" t="e">
        <f>E41-E43</f>
        <v>#REF!</v>
      </c>
      <c r="F44" s="649" t="e">
        <f>F41-F43</f>
        <v>#REF!</v>
      </c>
      <c r="G44" s="650" t="e">
        <f>G41-G43</f>
        <v>#REF!</v>
      </c>
      <c r="H44" s="661" t="e">
        <f>ROUND(G44-SUM(C44:F44),0)</f>
        <v>#REF!</v>
      </c>
      <c r="I44" s="587"/>
    </row>
    <row r="45" spans="2:9" s="13" customFormat="1" ht="24.95" customHeight="1">
      <c r="B45" s="648" t="s">
        <v>742</v>
      </c>
      <c r="C45" s="669" t="e">
        <f>C44/C41</f>
        <v>#REF!</v>
      </c>
      <c r="D45" s="669" t="e">
        <f>D44/D41</f>
        <v>#REF!</v>
      </c>
      <c r="E45" s="669" t="e">
        <f>E44/E41</f>
        <v>#REF!</v>
      </c>
      <c r="F45" s="669" t="e">
        <f>F44/F41</f>
        <v>#REF!</v>
      </c>
      <c r="G45" s="688" t="e">
        <f>G44/G41</f>
        <v>#REF!</v>
      </c>
      <c r="H45" s="661" t="e">
        <f>ROUND(G45-SUM(C45:F45),0)</f>
        <v>#REF!</v>
      </c>
      <c r="I45" s="587"/>
    </row>
    <row r="46" spans="2:9" s="213" customFormat="1" ht="10.35" customHeight="1">
      <c r="B46" s="1021"/>
      <c r="C46" s="1022"/>
      <c r="D46" s="1022"/>
      <c r="E46" s="1022"/>
      <c r="F46" s="1022"/>
      <c r="G46" s="1023"/>
      <c r="H46" s="732"/>
      <c r="I46" s="680"/>
    </row>
    <row r="47" spans="2:9" s="13" customFormat="1" ht="30" hidden="1" customHeight="1">
      <c r="B47" s="648" t="s">
        <v>743</v>
      </c>
      <c r="C47" s="732"/>
      <c r="D47" s="732"/>
      <c r="E47" s="732"/>
      <c r="F47" s="732"/>
      <c r="G47" s="733"/>
      <c r="H47" s="590"/>
      <c r="I47" s="587"/>
    </row>
    <row r="48" spans="2:9" s="13" customFormat="1" ht="30" hidden="1" customHeight="1">
      <c r="B48" s="707" t="s">
        <v>744</v>
      </c>
      <c r="C48" s="734"/>
      <c r="D48" s="734"/>
      <c r="E48" s="734"/>
      <c r="F48" s="734"/>
      <c r="G48" s="735"/>
      <c r="H48" s="590"/>
      <c r="I48" s="587"/>
    </row>
    <row r="49" spans="2:9" s="13" customFormat="1" ht="30" hidden="1" customHeight="1">
      <c r="B49" s="707" t="s">
        <v>745</v>
      </c>
      <c r="C49" s="734" t="e">
        <f>SUM(#REF!)</f>
        <v>#REF!</v>
      </c>
      <c r="D49" s="734" t="e">
        <f>SUM(#REF!)</f>
        <v>#REF!</v>
      </c>
      <c r="E49" s="734" t="e">
        <f>SUM(#REF!)</f>
        <v>#REF!</v>
      </c>
      <c r="F49" s="734" t="e">
        <f>SUM(#REF!)</f>
        <v>#REF!</v>
      </c>
      <c r="G49" s="735" t="e">
        <f>SUM(#REF!)</f>
        <v>#REF!</v>
      </c>
      <c r="H49" s="590"/>
      <c r="I49" s="587"/>
    </row>
    <row r="50" spans="2:9" s="13" customFormat="1" ht="30" hidden="1" customHeight="1">
      <c r="B50" s="712" t="s">
        <v>746</v>
      </c>
      <c r="C50" s="736" t="e">
        <f>C44-SUM(C48:C49)</f>
        <v>#REF!</v>
      </c>
      <c r="D50" s="736" t="e">
        <f>D44-SUM(D48:D49)</f>
        <v>#REF!</v>
      </c>
      <c r="E50" s="736" t="e">
        <f>E44-SUM(E48:E49)</f>
        <v>#REF!</v>
      </c>
      <c r="F50" s="736" t="e">
        <f>F44-SUM(F48:F49)</f>
        <v>#REF!</v>
      </c>
      <c r="G50" s="737" t="e">
        <f>G44-SUM(G48:G49)</f>
        <v>#REF!</v>
      </c>
      <c r="H50" s="590"/>
      <c r="I50" s="587"/>
    </row>
    <row r="51" spans="2:9" s="13" customFormat="1" ht="30" customHeight="1">
      <c r="B51" s="589"/>
      <c r="C51" s="590"/>
      <c r="D51" s="590"/>
      <c r="E51" s="590"/>
      <c r="F51" s="590"/>
      <c r="G51" s="590"/>
      <c r="H51" s="590"/>
      <c r="I51" s="587"/>
    </row>
    <row r="52" spans="2:9" s="345" customFormat="1" ht="43.5" customHeight="1">
      <c r="B52" s="575" t="s">
        <v>357</v>
      </c>
      <c r="C52" s="576" t="s">
        <v>77</v>
      </c>
      <c r="D52" s="576" t="s">
        <v>78</v>
      </c>
      <c r="E52" s="576" t="s">
        <v>351</v>
      </c>
      <c r="F52" s="576" t="s">
        <v>80</v>
      </c>
      <c r="G52" s="577" t="s">
        <v>550</v>
      </c>
      <c r="H52" s="570" t="s">
        <v>66</v>
      </c>
      <c r="I52" s="578"/>
    </row>
    <row r="53" spans="2:9" s="13" customFormat="1" ht="24.95" customHeight="1">
      <c r="B53" s="584" t="s">
        <v>718</v>
      </c>
      <c r="C53" s="585" t="e">
        <f>#REF!</f>
        <v>#REF!</v>
      </c>
      <c r="D53" s="585" t="e">
        <f>#REF!</f>
        <v>#REF!</v>
      </c>
      <c r="E53" s="585" t="e">
        <f>#REF!</f>
        <v>#REF!</v>
      </c>
      <c r="F53" s="585" t="e">
        <f>#REF!</f>
        <v>#REF!</v>
      </c>
      <c r="G53" s="586" t="e">
        <f>#REF!</f>
        <v>#REF!</v>
      </c>
      <c r="H53" s="582" t="e">
        <f>ROUND(G53-SUM(C53:F53),0)</f>
        <v>#REF!</v>
      </c>
      <c r="I53" s="587"/>
    </row>
    <row r="54" spans="2:9" s="345" customFormat="1" ht="24.95" customHeight="1">
      <c r="B54" s="579" t="s">
        <v>813</v>
      </c>
      <c r="C54" s="580" t="e">
        <f>C66-C53-SUM(C55:C65)</f>
        <v>#REF!</v>
      </c>
      <c r="D54" s="580" t="e">
        <f>D66-D53-SUM(D55:D65)</f>
        <v>#REF!</v>
      </c>
      <c r="E54" s="580" t="e">
        <f>E66-E53-SUM(E55:E65)</f>
        <v>#REF!</v>
      </c>
      <c r="F54" s="580" t="e">
        <f>F66-F53-SUM(F55:F65)</f>
        <v>#REF!</v>
      </c>
      <c r="G54" s="583" t="e">
        <f>G66-G53-SUM(G55:G65)</f>
        <v>#REF!</v>
      </c>
      <c r="H54" s="582" t="e">
        <f t="shared" ref="H54:H68" si="4">ROUND(G54-SUM(C54:F54),0)</f>
        <v>#REF!</v>
      </c>
      <c r="I54" s="578"/>
    </row>
    <row r="55" spans="2:9" s="345" customFormat="1" ht="24.95" customHeight="1">
      <c r="B55" s="579" t="s">
        <v>355</v>
      </c>
      <c r="C55" s="580" t="e">
        <f>(#REF!-#REF!)*'Common Calculations'!L$76</f>
        <v>#REF!</v>
      </c>
      <c r="D55" s="580" t="e">
        <f>(#REF!-#REF!)*'Common Calculations'!L$76</f>
        <v>#REF!</v>
      </c>
      <c r="E55" s="580" t="e">
        <f>(#REF!-#REF!)*'Common Calculations'!L$76</f>
        <v>#REF!</v>
      </c>
      <c r="F55" s="580" t="e">
        <f>(#REF!-#REF!)*'Common Calculations'!L$76</f>
        <v>#REF!</v>
      </c>
      <c r="G55" s="583" t="e">
        <f>(#REF!-#REF!)*'Common Calculations'!L$76</f>
        <v>#REF!</v>
      </c>
      <c r="H55" s="582" t="e">
        <f t="shared" si="4"/>
        <v>#REF!</v>
      </c>
      <c r="I55" s="578"/>
    </row>
    <row r="56" spans="2:9" s="345" customFormat="1" ht="24.95" customHeight="1">
      <c r="B56" s="579" t="s">
        <v>356</v>
      </c>
      <c r="C56" s="580" t="e">
        <f>(#REF!-#REF!)*'Common Calculations'!L$76</f>
        <v>#REF!</v>
      </c>
      <c r="D56" s="580" t="e">
        <f>(#REF!-#REF!)*'Common Calculations'!L$76</f>
        <v>#REF!</v>
      </c>
      <c r="E56" s="580" t="e">
        <f>(#REF!-#REF!)*'Common Calculations'!L$76</f>
        <v>#REF!</v>
      </c>
      <c r="F56" s="580" t="e">
        <f>(#REF!-#REF!)*'Common Calculations'!L$76</f>
        <v>#REF!</v>
      </c>
      <c r="G56" s="583" t="e">
        <f>(#REF!-#REF!)*'Common Calculations'!L$76</f>
        <v>#REF!</v>
      </c>
      <c r="H56" s="582" t="e">
        <f t="shared" si="4"/>
        <v>#REF!</v>
      </c>
      <c r="I56" s="578"/>
    </row>
    <row r="57" spans="2:9" s="345" customFormat="1" ht="24.95" customHeight="1">
      <c r="B57" s="579" t="s">
        <v>64</v>
      </c>
      <c r="C57" s="580" t="e">
        <f>(#REF!-#REF!)*'Common Calculations'!L$76</f>
        <v>#REF!</v>
      </c>
      <c r="D57" s="580" t="e">
        <f>(#REF!-#REF!)*'Common Calculations'!L$76</f>
        <v>#REF!</v>
      </c>
      <c r="E57" s="580" t="e">
        <f>(#REF!-#REF!)*'Common Calculations'!L$76</f>
        <v>#REF!</v>
      </c>
      <c r="F57" s="580" t="e">
        <f>(#REF!-#REF!)*'Common Calculations'!L$76</f>
        <v>#REF!</v>
      </c>
      <c r="G57" s="583" t="e">
        <f>(#REF!-#REF!)*'Common Calculations'!L$76</f>
        <v>#REF!</v>
      </c>
      <c r="H57" s="582" t="e">
        <f t="shared" si="4"/>
        <v>#REF!</v>
      </c>
      <c r="I57" s="578"/>
    </row>
    <row r="58" spans="2:9" s="345" customFormat="1" ht="24.95" customHeight="1">
      <c r="B58" s="579" t="s">
        <v>392</v>
      </c>
      <c r="C58" s="580" t="e">
        <f>(#REF!-#REF!)</f>
        <v>#REF!</v>
      </c>
      <c r="D58" s="580" t="e">
        <f>(#REF!-#REF!)</f>
        <v>#REF!</v>
      </c>
      <c r="E58" s="580" t="e">
        <f>(#REF!-#REF!)</f>
        <v>#REF!</v>
      </c>
      <c r="F58" s="580" t="e">
        <f>(#REF!-#REF!)</f>
        <v>#REF!</v>
      </c>
      <c r="G58" s="583" t="e">
        <f>(#REF!-#REF!)</f>
        <v>#REF!</v>
      </c>
      <c r="H58" s="582" t="e">
        <f t="shared" si="4"/>
        <v>#REF!</v>
      </c>
      <c r="I58" s="578"/>
    </row>
    <row r="59" spans="2:9" s="345" customFormat="1" ht="24.95" customHeight="1">
      <c r="B59" s="579" t="s">
        <v>353</v>
      </c>
      <c r="C59" s="580" t="e">
        <f>(#REF!-#REF!)</f>
        <v>#REF!</v>
      </c>
      <c r="D59" s="580" t="e">
        <f>(#REF!-#REF!)</f>
        <v>#REF!</v>
      </c>
      <c r="E59" s="580" t="e">
        <f>(#REF!-#REF!)</f>
        <v>#REF!</v>
      </c>
      <c r="F59" s="580" t="e">
        <f>(#REF!-#REF!)</f>
        <v>#REF!</v>
      </c>
      <c r="G59" s="583" t="e">
        <f>(#REF!-#REF!)</f>
        <v>#REF!</v>
      </c>
      <c r="H59" s="582" t="e">
        <f t="shared" si="4"/>
        <v>#REF!</v>
      </c>
      <c r="I59" s="578"/>
    </row>
    <row r="60" spans="2:9" s="345" customFormat="1" ht="24.95" customHeight="1">
      <c r="B60" s="579" t="s">
        <v>289</v>
      </c>
      <c r="C60" s="580" t="e">
        <f>(#REF!-#REF!)</f>
        <v>#REF!</v>
      </c>
      <c r="D60" s="580" t="e">
        <f>(#REF!-#REF!)</f>
        <v>#REF!</v>
      </c>
      <c r="E60" s="580" t="e">
        <f>(#REF!-#REF!)</f>
        <v>#REF!</v>
      </c>
      <c r="F60" s="580" t="e">
        <f>(#REF!-#REF!)</f>
        <v>#REF!</v>
      </c>
      <c r="G60" s="583" t="e">
        <f>(#REF!-#REF!)</f>
        <v>#REF!</v>
      </c>
      <c r="H60" s="582" t="e">
        <f t="shared" si="4"/>
        <v>#REF!</v>
      </c>
      <c r="I60" s="578"/>
    </row>
    <row r="61" spans="2:9" s="345" customFormat="1" ht="24.95" customHeight="1">
      <c r="B61" s="579" t="s">
        <v>290</v>
      </c>
      <c r="C61" s="580" t="e">
        <f>(#REF!-#REF!)</f>
        <v>#REF!</v>
      </c>
      <c r="D61" s="580" t="e">
        <f>(#REF!-#REF!)</f>
        <v>#REF!</v>
      </c>
      <c r="E61" s="580" t="e">
        <f>(#REF!-#REF!)</f>
        <v>#REF!</v>
      </c>
      <c r="F61" s="580" t="e">
        <f>(#REF!-#REF!)</f>
        <v>#REF!</v>
      </c>
      <c r="G61" s="583" t="e">
        <f>(#REF!-#REF!)</f>
        <v>#REF!</v>
      </c>
      <c r="H61" s="582" t="e">
        <f>ROUND(G61-SUM(C61:F61),0)</f>
        <v>#REF!</v>
      </c>
      <c r="I61" s="578"/>
    </row>
    <row r="62" spans="2:9" s="345" customFormat="1" ht="24.95" customHeight="1">
      <c r="B62" s="579" t="s">
        <v>268</v>
      </c>
      <c r="C62" s="580" t="e">
        <f>(#REF!-#REF!)</f>
        <v>#REF!</v>
      </c>
      <c r="D62" s="580" t="e">
        <f>(#REF!-#REF!)</f>
        <v>#REF!</v>
      </c>
      <c r="E62" s="580" t="e">
        <f>(#REF!-#REF!)</f>
        <v>#REF!</v>
      </c>
      <c r="F62" s="580" t="e">
        <f>(#REF!-#REF!)</f>
        <v>#REF!</v>
      </c>
      <c r="G62" s="583" t="e">
        <f>(#REF!-#REF!)</f>
        <v>#REF!</v>
      </c>
      <c r="H62" s="582" t="e">
        <f t="shared" si="4"/>
        <v>#REF!</v>
      </c>
      <c r="I62" s="578"/>
    </row>
    <row r="63" spans="2:9" s="345" customFormat="1" ht="24.95" customHeight="1">
      <c r="B63" s="579" t="s">
        <v>270</v>
      </c>
      <c r="C63" s="580" t="e">
        <f>(#REF!-#REF!)</f>
        <v>#REF!</v>
      </c>
      <c r="D63" s="580" t="e">
        <f>(#REF!-#REF!)</f>
        <v>#REF!</v>
      </c>
      <c r="E63" s="580" t="e">
        <f>(#REF!-#REF!)</f>
        <v>#REF!</v>
      </c>
      <c r="F63" s="580" t="e">
        <f>(#REF!-#REF!)</f>
        <v>#REF!</v>
      </c>
      <c r="G63" s="583" t="e">
        <f>(#REF!-#REF!)</f>
        <v>#REF!</v>
      </c>
      <c r="H63" s="582" t="e">
        <f t="shared" si="4"/>
        <v>#REF!</v>
      </c>
      <c r="I63" s="578"/>
    </row>
    <row r="64" spans="2:9" s="345" customFormat="1" ht="24.95" customHeight="1">
      <c r="B64" s="579" t="s">
        <v>277</v>
      </c>
      <c r="C64" s="580" t="e">
        <f>(#REF!-#REF!)</f>
        <v>#REF!</v>
      </c>
      <c r="D64" s="580" t="e">
        <f>(#REF!-#REF!)</f>
        <v>#REF!</v>
      </c>
      <c r="E64" s="580" t="e">
        <f>(#REF!-#REF!)</f>
        <v>#REF!</v>
      </c>
      <c r="F64" s="580" t="e">
        <f>(#REF!-#REF!)</f>
        <v>#REF!</v>
      </c>
      <c r="G64" s="583" t="e">
        <f>(#REF!-#REF!)</f>
        <v>#REF!</v>
      </c>
      <c r="H64" s="582" t="e">
        <f t="shared" si="4"/>
        <v>#REF!</v>
      </c>
      <c r="I64" s="578"/>
    </row>
    <row r="65" spans="2:9" s="345" customFormat="1" ht="24.95" customHeight="1">
      <c r="B65" s="579" t="s">
        <v>354</v>
      </c>
      <c r="C65" s="580" t="e">
        <f>(#REF!-#REF!)</f>
        <v>#REF!</v>
      </c>
      <c r="D65" s="580" t="e">
        <f>(#REF!-#REF!)</f>
        <v>#REF!</v>
      </c>
      <c r="E65" s="580" t="e">
        <f>(#REF!-#REF!)</f>
        <v>#REF!</v>
      </c>
      <c r="F65" s="580" t="e">
        <f>(#REF!-#REF!)</f>
        <v>#REF!</v>
      </c>
      <c r="G65" s="583" t="e">
        <f>(#REF!-#REF!)</f>
        <v>#REF!</v>
      </c>
      <c r="H65" s="582" t="e">
        <f t="shared" si="4"/>
        <v>#REF!</v>
      </c>
      <c r="I65" s="578"/>
    </row>
    <row r="66" spans="2:9" s="13" customFormat="1" ht="24.95" customHeight="1">
      <c r="B66" s="584" t="s">
        <v>812</v>
      </c>
      <c r="C66" s="585" t="e">
        <f>C19</f>
        <v>#REF!</v>
      </c>
      <c r="D66" s="585" t="e">
        <f t="shared" ref="D66:G66" si="5">D19</f>
        <v>#REF!</v>
      </c>
      <c r="E66" s="585" t="e">
        <f t="shared" si="5"/>
        <v>#REF!</v>
      </c>
      <c r="F66" s="585" t="e">
        <f t="shared" si="5"/>
        <v>#REF!</v>
      </c>
      <c r="G66" s="585" t="e">
        <f t="shared" si="5"/>
        <v>#REF!</v>
      </c>
      <c r="H66" s="582" t="e">
        <f t="shared" si="4"/>
        <v>#REF!</v>
      </c>
      <c r="I66" s="587"/>
    </row>
    <row r="67" spans="2:9" s="229" customFormat="1" ht="24.95" customHeight="1">
      <c r="B67" s="591" t="s">
        <v>390</v>
      </c>
      <c r="C67" s="592" t="e">
        <f>C66/C53-1</f>
        <v>#REF!</v>
      </c>
      <c r="D67" s="592" t="e">
        <f>D66/D53-1</f>
        <v>#REF!</v>
      </c>
      <c r="E67" s="592" t="e">
        <f>E66/E53-1</f>
        <v>#REF!</v>
      </c>
      <c r="F67" s="592" t="e">
        <f>F66/F53-1</f>
        <v>#REF!</v>
      </c>
      <c r="G67" s="593" t="e">
        <f>G66/G53-1</f>
        <v>#REF!</v>
      </c>
      <c r="H67" s="582" t="e">
        <f t="shared" si="4"/>
        <v>#REF!</v>
      </c>
      <c r="I67" s="594"/>
    </row>
    <row r="68" spans="2:9" s="345" customFormat="1" ht="30" customHeight="1">
      <c r="B68" s="588" t="s">
        <v>66</v>
      </c>
      <c r="C68" s="580" t="e">
        <f>ROUND(C66-SUM(C53:C65),0)</f>
        <v>#REF!</v>
      </c>
      <c r="D68" s="580" t="e">
        <f>ROUND(D66-SUM(D53:D65),0)</f>
        <v>#REF!</v>
      </c>
      <c r="E68" s="580" t="e">
        <f>ROUND(E66-SUM(E53:E65),0)</f>
        <v>#REF!</v>
      </c>
      <c r="F68" s="580" t="e">
        <f>ROUND(F66-SUM(F53:F65),0)</f>
        <v>#REF!</v>
      </c>
      <c r="G68" s="580" t="e">
        <f>ROUND(G66-SUM(G53:G65),0)</f>
        <v>#REF!</v>
      </c>
      <c r="H68" s="582" t="e">
        <f t="shared" si="4"/>
        <v>#REF!</v>
      </c>
      <c r="I68" s="578"/>
    </row>
    <row r="69" spans="2:9" s="345" customFormat="1" ht="30" customHeight="1">
      <c r="B69" s="588"/>
      <c r="C69" s="580"/>
      <c r="D69" s="580"/>
      <c r="E69" s="580"/>
      <c r="F69" s="580"/>
      <c r="G69" s="586" t="e">
        <f>G66-G53</f>
        <v>#REF!</v>
      </c>
      <c r="H69" s="582"/>
      <c r="I69" s="578"/>
    </row>
    <row r="70" spans="2:9" s="92" customFormat="1" ht="9.9499999999999993" customHeight="1">
      <c r="B70" s="595"/>
      <c r="C70" s="596"/>
      <c r="D70" s="596"/>
      <c r="E70" s="596"/>
      <c r="F70" s="596"/>
      <c r="G70" s="596"/>
      <c r="H70" s="597"/>
      <c r="I70" s="598"/>
    </row>
    <row r="71" spans="2:9" s="345" customFormat="1" ht="39" customHeight="1">
      <c r="B71" s="611" t="s">
        <v>571</v>
      </c>
      <c r="C71" s="612" t="s">
        <v>167</v>
      </c>
      <c r="D71" s="596"/>
      <c r="E71" s="596"/>
      <c r="F71" s="596"/>
      <c r="G71" s="596"/>
      <c r="H71" s="570"/>
      <c r="I71" s="578"/>
    </row>
    <row r="72" spans="2:9" s="345" customFormat="1" ht="30" customHeight="1">
      <c r="B72" s="579" t="s">
        <v>569</v>
      </c>
      <c r="C72" s="613" t="e">
        <f>'Common Calculations'!H77</f>
        <v>#REF!</v>
      </c>
      <c r="D72" s="596"/>
      <c r="E72" s="596"/>
      <c r="F72" s="596"/>
      <c r="G72" s="596"/>
      <c r="H72" s="582"/>
      <c r="I72" s="578"/>
    </row>
    <row r="73" spans="2:9" s="345" customFormat="1" ht="30" customHeight="1">
      <c r="B73" s="579" t="s">
        <v>570</v>
      </c>
      <c r="C73" s="613" t="e">
        <f>'Common Calculations'!H49</f>
        <v>#REF!</v>
      </c>
      <c r="D73" s="596"/>
      <c r="E73" s="596"/>
      <c r="F73" s="596"/>
      <c r="G73" s="596"/>
      <c r="H73" s="582"/>
      <c r="I73" s="578"/>
    </row>
    <row r="74" spans="2:9" s="345" customFormat="1" ht="30" customHeight="1">
      <c r="B74" s="614" t="s">
        <v>340</v>
      </c>
      <c r="C74" s="615" t="e">
        <f>C73-C72</f>
        <v>#REF!</v>
      </c>
      <c r="D74" s="596"/>
      <c r="E74" s="596"/>
      <c r="F74" s="596"/>
      <c r="G74" s="596"/>
      <c r="H74" s="582"/>
      <c r="I74" s="578"/>
    </row>
    <row r="75" spans="2:9" s="92" customFormat="1" ht="9.9499999999999993" customHeight="1">
      <c r="B75" s="595"/>
      <c r="C75" s="596"/>
      <c r="D75" s="596"/>
      <c r="E75" s="596"/>
      <c r="F75" s="596"/>
      <c r="G75" s="596"/>
      <c r="H75" s="597"/>
      <c r="I75" s="598"/>
    </row>
    <row r="76" spans="2:9" s="345" customFormat="1" ht="41.25" customHeight="1">
      <c r="B76" s="611" t="s">
        <v>556</v>
      </c>
      <c r="C76" s="616" t="s">
        <v>77</v>
      </c>
      <c r="D76" s="616" t="s">
        <v>78</v>
      </c>
      <c r="E76" s="616" t="s">
        <v>351</v>
      </c>
      <c r="F76" s="616" t="s">
        <v>80</v>
      </c>
      <c r="G76" s="612" t="s">
        <v>550</v>
      </c>
      <c r="H76" s="570" t="s">
        <v>66</v>
      </c>
      <c r="I76" s="578"/>
    </row>
    <row r="77" spans="2:9" s="345" customFormat="1" ht="30" customHeight="1">
      <c r="B77" s="579" t="s">
        <v>310</v>
      </c>
      <c r="C77" s="580" t="e">
        <f>#REF!</f>
        <v>#REF!</v>
      </c>
      <c r="D77" s="580" t="e">
        <f>#REF!</f>
        <v>#REF!</v>
      </c>
      <c r="E77" s="580" t="e">
        <f>#REF!</f>
        <v>#REF!</v>
      </c>
      <c r="F77" s="580" t="e">
        <f>#REF!</f>
        <v>#REF!</v>
      </c>
      <c r="G77" s="583" t="e">
        <f>#REF!</f>
        <v>#REF!</v>
      </c>
      <c r="H77" s="582" t="e">
        <f>ROUND(G77-SUM(C77:F77),0)</f>
        <v>#REF!</v>
      </c>
      <c r="I77" s="578"/>
    </row>
    <row r="78" spans="2:9" s="345" customFormat="1" ht="30" customHeight="1">
      <c r="B78" s="579" t="s">
        <v>395</v>
      </c>
      <c r="C78" s="580" t="e">
        <f>#REF!</f>
        <v>#REF!</v>
      </c>
      <c r="D78" s="580" t="e">
        <f>#REF!</f>
        <v>#REF!</v>
      </c>
      <c r="E78" s="580" t="e">
        <f>#REF!</f>
        <v>#REF!</v>
      </c>
      <c r="F78" s="580" t="e">
        <f>#REF!</f>
        <v>#REF!</v>
      </c>
      <c r="G78" s="583" t="e">
        <f>#REF!</f>
        <v>#REF!</v>
      </c>
      <c r="H78" s="582" t="e">
        <f>ROUND(G78-SUM(C78:F78),0)</f>
        <v>#REF!</v>
      </c>
      <c r="I78" s="578"/>
    </row>
    <row r="79" spans="2:9" s="345" customFormat="1" ht="30" customHeight="1">
      <c r="B79" s="579" t="s">
        <v>393</v>
      </c>
      <c r="C79" s="580" t="e">
        <f>C80-SUM(C77:C78)</f>
        <v>#REF!</v>
      </c>
      <c r="D79" s="580" t="e">
        <f>D80-SUM(D77:D78)</f>
        <v>#REF!</v>
      </c>
      <c r="E79" s="580" t="e">
        <f>E80-SUM(E77:E78)</f>
        <v>#REF!</v>
      </c>
      <c r="F79" s="580" t="e">
        <f>F80-SUM(F77:F78)</f>
        <v>#REF!</v>
      </c>
      <c r="G79" s="583" t="e">
        <f>G80-SUM(G77:G78)</f>
        <v>#REF!</v>
      </c>
      <c r="H79" s="582" t="e">
        <f>ROUND(G79-SUM(C79:F79),0)</f>
        <v>#REF!</v>
      </c>
      <c r="I79" s="578"/>
    </row>
    <row r="80" spans="2:9" s="13" customFormat="1" ht="30" customHeight="1">
      <c r="B80" s="603" t="s">
        <v>396</v>
      </c>
      <c r="C80" s="604" t="e">
        <f>#REF!</f>
        <v>#REF!</v>
      </c>
      <c r="D80" s="604" t="e">
        <f>#REF!</f>
        <v>#REF!</v>
      </c>
      <c r="E80" s="604" t="e">
        <f>#REF!</f>
        <v>#REF!</v>
      </c>
      <c r="F80" s="604" t="e">
        <f>#REF!</f>
        <v>#REF!</v>
      </c>
      <c r="G80" s="605" t="e">
        <f>#REF!</f>
        <v>#REF!</v>
      </c>
      <c r="H80" s="582" t="e">
        <f>ROUND(G80-SUM(C80:F80),0)</f>
        <v>#REF!</v>
      </c>
      <c r="I80" s="587"/>
    </row>
    <row r="81" spans="2:9" s="161" customFormat="1" ht="30" customHeight="1">
      <c r="B81" s="609" t="s">
        <v>66</v>
      </c>
      <c r="C81" s="601" t="e">
        <f>C80-SUM(C77:C79)</f>
        <v>#REF!</v>
      </c>
      <c r="D81" s="601" t="e">
        <f>D80-SUM(D77:D79)</f>
        <v>#REF!</v>
      </c>
      <c r="E81" s="601" t="e">
        <f>E80-SUM(E77:E79)</f>
        <v>#REF!</v>
      </c>
      <c r="F81" s="601" t="e">
        <f>F80-SUM(F77:F79)</f>
        <v>#REF!</v>
      </c>
      <c r="G81" s="601" t="e">
        <f>G80-SUM(G77:G79)</f>
        <v>#REF!</v>
      </c>
      <c r="H81" s="582" t="e">
        <f>ROUND(G81-SUM(C81:F81),0)</f>
        <v>#REF!</v>
      </c>
      <c r="I81" s="610"/>
    </row>
    <row r="82" spans="2:9" s="92" customFormat="1" ht="9.9499999999999993" customHeight="1">
      <c r="B82" s="595"/>
      <c r="C82" s="596"/>
      <c r="D82" s="596"/>
      <c r="E82" s="596"/>
      <c r="F82" s="596"/>
      <c r="G82" s="596"/>
      <c r="H82" s="597"/>
      <c r="I82" s="598"/>
    </row>
    <row r="83" spans="2:9" s="345" customFormat="1" ht="41.25" customHeight="1">
      <c r="B83" s="611" t="s">
        <v>558</v>
      </c>
      <c r="C83" s="616" t="s">
        <v>77</v>
      </c>
      <c r="D83" s="616" t="s">
        <v>78</v>
      </c>
      <c r="E83" s="616" t="s">
        <v>351</v>
      </c>
      <c r="F83" s="616" t="s">
        <v>80</v>
      </c>
      <c r="G83" s="612" t="s">
        <v>550</v>
      </c>
      <c r="H83" s="570" t="s">
        <v>66</v>
      </c>
      <c r="I83" s="578"/>
    </row>
    <row r="84" spans="2:9" s="345" customFormat="1" ht="30" customHeight="1">
      <c r="B84" s="579" t="s">
        <v>572</v>
      </c>
      <c r="C84" s="580" t="e">
        <f>#REF!</f>
        <v>#REF!</v>
      </c>
      <c r="D84" s="580" t="e">
        <f>#REF!</f>
        <v>#REF!</v>
      </c>
      <c r="E84" s="580" t="e">
        <f>#REF!</f>
        <v>#REF!</v>
      </c>
      <c r="F84" s="580" t="e">
        <f>#REF!</f>
        <v>#REF!</v>
      </c>
      <c r="G84" s="583" t="e">
        <f>#REF!</f>
        <v>#REF!</v>
      </c>
      <c r="H84" s="582" t="e">
        <f>ROUND(G84-SUM(C84:F84),0)</f>
        <v>#REF!</v>
      </c>
      <c r="I84" s="578"/>
    </row>
    <row r="85" spans="2:9" s="345" customFormat="1" ht="30" customHeight="1">
      <c r="B85" s="579" t="s">
        <v>573</v>
      </c>
      <c r="C85" s="580" t="e">
        <f>#REF!</f>
        <v>#REF!</v>
      </c>
      <c r="D85" s="580" t="e">
        <f>#REF!</f>
        <v>#REF!</v>
      </c>
      <c r="E85" s="580" t="e">
        <f>#REF!</f>
        <v>#REF!</v>
      </c>
      <c r="F85" s="580" t="e">
        <f>#REF!</f>
        <v>#REF!</v>
      </c>
      <c r="G85" s="583" t="e">
        <f>#REF!</f>
        <v>#REF!</v>
      </c>
      <c r="H85" s="582" t="e">
        <f>ROUND(G85-SUM(C85:F85),0)</f>
        <v>#REF!</v>
      </c>
      <c r="I85" s="578"/>
    </row>
    <row r="86" spans="2:9" s="345" customFormat="1" ht="30" customHeight="1">
      <c r="B86" s="579" t="s">
        <v>400</v>
      </c>
      <c r="C86" s="580" t="e">
        <f>C87-SUM(C84:C85)</f>
        <v>#REF!</v>
      </c>
      <c r="D86" s="580" t="e">
        <f>D87-SUM(D84:D85)</f>
        <v>#REF!</v>
      </c>
      <c r="E86" s="580" t="e">
        <f>E87-SUM(E84:E85)</f>
        <v>#REF!</v>
      </c>
      <c r="F86" s="580" t="e">
        <f>F87-SUM(F84:F85)</f>
        <v>#REF!</v>
      </c>
      <c r="G86" s="583" t="e">
        <f>G87-SUM(G84:G85)</f>
        <v>#REF!</v>
      </c>
      <c r="H86" s="582"/>
      <c r="I86" s="578"/>
    </row>
    <row r="87" spans="2:9" s="13" customFormat="1" ht="30" customHeight="1">
      <c r="B87" s="603" t="s">
        <v>557</v>
      </c>
      <c r="C87" s="604" t="e">
        <f>#REF!</f>
        <v>#REF!</v>
      </c>
      <c r="D87" s="604" t="e">
        <f>#REF!</f>
        <v>#REF!</v>
      </c>
      <c r="E87" s="604" t="e">
        <f>#REF!</f>
        <v>#REF!</v>
      </c>
      <c r="F87" s="604" t="e">
        <f>#REF!</f>
        <v>#REF!</v>
      </c>
      <c r="G87" s="605" t="e">
        <f>#REF!</f>
        <v>#REF!</v>
      </c>
      <c r="H87" s="582" t="e">
        <f>ROUND(G87-SUM(C87:F87),0)</f>
        <v>#REF!</v>
      </c>
      <c r="I87" s="587"/>
    </row>
    <row r="88" spans="2:9" s="161" customFormat="1" ht="30" customHeight="1">
      <c r="B88" s="609" t="s">
        <v>66</v>
      </c>
      <c r="C88" s="601" t="e">
        <f>C87-SUM(C84:C86)</f>
        <v>#REF!</v>
      </c>
      <c r="D88" s="601" t="e">
        <f>D87-SUM(D84:D86)</f>
        <v>#REF!</v>
      </c>
      <c r="E88" s="601" t="e">
        <f>E87-SUM(E84:E86)</f>
        <v>#REF!</v>
      </c>
      <c r="F88" s="601" t="e">
        <f>F87-SUM(F84:F86)</f>
        <v>#REF!</v>
      </c>
      <c r="G88" s="601" t="e">
        <f>G87-SUM(G84:G86)</f>
        <v>#REF!</v>
      </c>
      <c r="H88" s="582" t="e">
        <f>ROUND(G88-SUM(C88:F88),0)</f>
        <v>#REF!</v>
      </c>
      <c r="I88" s="610"/>
    </row>
    <row r="89" spans="2:9" s="161" customFormat="1" ht="30" customHeight="1">
      <c r="B89" s="617" t="s">
        <v>410</v>
      </c>
      <c r="C89" s="618">
        <f>SUM('RIIO Allowances'!H116:H139)</f>
        <v>888.3</v>
      </c>
      <c r="D89" s="618">
        <f>SUM('RIIO Allowances'!H140:H144)</f>
        <v>467.2</v>
      </c>
      <c r="E89" s="618">
        <f>SUM('RIIO Allowances'!H145:H155)</f>
        <v>535.6</v>
      </c>
      <c r="F89" s="618">
        <f>SUM('RIIO Allowances'!H156:H166)</f>
        <v>359.20000000000005</v>
      </c>
      <c r="G89" s="619">
        <f>SUM('RIIO Allowances'!H116:H166)</f>
        <v>2250.3000000000002</v>
      </c>
      <c r="H89" s="608"/>
      <c r="I89" s="610"/>
    </row>
    <row r="90" spans="2:9" s="161" customFormat="1" ht="30" customHeight="1">
      <c r="B90" s="620" t="s">
        <v>411</v>
      </c>
      <c r="C90" s="621" t="e">
        <f>SUM(#REF!)/2</f>
        <v>#REF!</v>
      </c>
      <c r="D90" s="621" t="e">
        <f>SUM(#REF!)/2</f>
        <v>#REF!</v>
      </c>
      <c r="E90" s="621" t="e">
        <f>SUM(#REF!)/2</f>
        <v>#REF!</v>
      </c>
      <c r="F90" s="621" t="e">
        <f>SUM(#REF!)/2</f>
        <v>#REF!</v>
      </c>
      <c r="G90" s="622" t="e">
        <f>SUM(#REF!)/2</f>
        <v>#REF!</v>
      </c>
      <c r="H90" s="608"/>
      <c r="I90" s="610"/>
    </row>
    <row r="91" spans="2:9" s="161" customFormat="1" ht="30" customHeight="1">
      <c r="B91" s="623" t="s">
        <v>574</v>
      </c>
      <c r="C91" s="624" t="e">
        <f>C90/C89-1</f>
        <v>#REF!</v>
      </c>
      <c r="D91" s="624" t="e">
        <f>D90/D89-1</f>
        <v>#REF!</v>
      </c>
      <c r="E91" s="624" t="e">
        <f>E90/E89-1</f>
        <v>#REF!</v>
      </c>
      <c r="F91" s="624" t="e">
        <f>F90/F89-1</f>
        <v>#REF!</v>
      </c>
      <c r="G91" s="625" t="e">
        <f>G90/G89-1</f>
        <v>#REF!</v>
      </c>
      <c r="H91" s="608"/>
      <c r="I91" s="610"/>
    </row>
    <row r="92" spans="2:9" s="92" customFormat="1" ht="9.9499999999999993" customHeight="1">
      <c r="B92" s="595"/>
      <c r="C92" s="596"/>
      <c r="D92" s="596"/>
      <c r="E92" s="596"/>
      <c r="F92" s="596"/>
      <c r="G92" s="596"/>
      <c r="H92" s="597"/>
      <c r="I92" s="598"/>
    </row>
    <row r="93" spans="2:9" s="345" customFormat="1" ht="41.25" customHeight="1">
      <c r="B93" s="611" t="s">
        <v>559</v>
      </c>
      <c r="C93" s="616" t="s">
        <v>77</v>
      </c>
      <c r="D93" s="616" t="s">
        <v>78</v>
      </c>
      <c r="E93" s="616" t="s">
        <v>351</v>
      </c>
      <c r="F93" s="616" t="s">
        <v>80</v>
      </c>
      <c r="G93" s="612" t="s">
        <v>550</v>
      </c>
      <c r="H93" s="570" t="s">
        <v>66</v>
      </c>
      <c r="I93" s="578"/>
    </row>
    <row r="94" spans="2:9" s="345" customFormat="1" ht="30" customHeight="1">
      <c r="B94" s="579" t="s">
        <v>572</v>
      </c>
      <c r="C94" s="580" t="e">
        <f>#REF!</f>
        <v>#REF!</v>
      </c>
      <c r="D94" s="580" t="e">
        <f>#REF!</f>
        <v>#REF!</v>
      </c>
      <c r="E94" s="580" t="e">
        <f>#REF!</f>
        <v>#REF!</v>
      </c>
      <c r="F94" s="580" t="e">
        <f>#REF!</f>
        <v>#REF!</v>
      </c>
      <c r="G94" s="583" t="e">
        <f>#REF!</f>
        <v>#REF!</v>
      </c>
      <c r="H94" s="582" t="e">
        <f>ROUND(G94-SUM(C94:F94),0)</f>
        <v>#REF!</v>
      </c>
      <c r="I94" s="578"/>
    </row>
    <row r="95" spans="2:9" s="345" customFormat="1" ht="30" customHeight="1">
      <c r="B95" s="579" t="s">
        <v>573</v>
      </c>
      <c r="C95" s="580" t="e">
        <f>#REF!</f>
        <v>#REF!</v>
      </c>
      <c r="D95" s="580" t="e">
        <f>#REF!</f>
        <v>#REF!</v>
      </c>
      <c r="E95" s="580" t="e">
        <f>#REF!</f>
        <v>#REF!</v>
      </c>
      <c r="F95" s="580" t="e">
        <f>#REF!</f>
        <v>#REF!</v>
      </c>
      <c r="G95" s="583" t="e">
        <f>#REF!</f>
        <v>#REF!</v>
      </c>
      <c r="H95" s="582" t="e">
        <f>ROUND(G95-SUM(C95:F95),0)</f>
        <v>#REF!</v>
      </c>
      <c r="I95" s="578"/>
    </row>
    <row r="96" spans="2:9" s="345" customFormat="1" ht="30" customHeight="1">
      <c r="B96" s="579" t="s">
        <v>400</v>
      </c>
      <c r="C96" s="580" t="e">
        <f>C97-SUM(C94:C95)</f>
        <v>#REF!</v>
      </c>
      <c r="D96" s="580" t="e">
        <f>D97-SUM(D94:D95)</f>
        <v>#REF!</v>
      </c>
      <c r="E96" s="580" t="e">
        <f>E97-SUM(E94:E95)</f>
        <v>#REF!</v>
      </c>
      <c r="F96" s="580" t="e">
        <f>F97-SUM(F94:F95)</f>
        <v>#REF!</v>
      </c>
      <c r="G96" s="583" t="e">
        <f>G97-SUM(G94:G95)</f>
        <v>#REF!</v>
      </c>
      <c r="H96" s="582"/>
      <c r="I96" s="578"/>
    </row>
    <row r="97" spans="2:9" s="13" customFormat="1" ht="30" customHeight="1">
      <c r="B97" s="603" t="s">
        <v>560</v>
      </c>
      <c r="C97" s="604" t="e">
        <f>#REF!</f>
        <v>#REF!</v>
      </c>
      <c r="D97" s="604" t="e">
        <f>#REF!</f>
        <v>#REF!</v>
      </c>
      <c r="E97" s="604" t="e">
        <f>#REF!</f>
        <v>#REF!</v>
      </c>
      <c r="F97" s="604" t="e">
        <f>#REF!</f>
        <v>#REF!</v>
      </c>
      <c r="G97" s="605" t="e">
        <f>#REF!</f>
        <v>#REF!</v>
      </c>
      <c r="H97" s="582" t="e">
        <f>ROUND(G97-SUM(C97:F97),0)</f>
        <v>#REF!</v>
      </c>
      <c r="I97" s="587"/>
    </row>
    <row r="98" spans="2:9" s="161" customFormat="1" ht="30" customHeight="1">
      <c r="B98" s="609" t="s">
        <v>66</v>
      </c>
      <c r="C98" s="601" t="e">
        <f>C97-SUM(C94:C96)</f>
        <v>#REF!</v>
      </c>
      <c r="D98" s="601" t="e">
        <f>D97-SUM(D94:D96)</f>
        <v>#REF!</v>
      </c>
      <c r="E98" s="601" t="e">
        <f>E97-SUM(E94:E96)</f>
        <v>#REF!</v>
      </c>
      <c r="F98" s="601" t="e">
        <f>F97-SUM(F94:F96)</f>
        <v>#REF!</v>
      </c>
      <c r="G98" s="601" t="e">
        <f>G97-SUM(G94:G96)</f>
        <v>#REF!</v>
      </c>
      <c r="H98" s="582" t="e">
        <f>ROUND(G98-SUM(C98:F98),0)</f>
        <v>#REF!</v>
      </c>
      <c r="I98" s="610"/>
    </row>
    <row r="99" spans="2:9" s="161" customFormat="1" ht="9.9499999999999993" customHeight="1">
      <c r="B99" s="609"/>
      <c r="C99" s="601"/>
      <c r="D99" s="601"/>
      <c r="E99" s="601"/>
      <c r="F99" s="601"/>
      <c r="G99" s="601"/>
      <c r="H99" s="608"/>
      <c r="I99" s="610"/>
    </row>
    <row r="100" spans="2:9" s="161" customFormat="1" ht="30" customHeight="1">
      <c r="B100" s="626" t="s">
        <v>575</v>
      </c>
      <c r="C100" s="618" t="e">
        <f>#REF!</f>
        <v>#REF!</v>
      </c>
      <c r="D100" s="618" t="e">
        <f>#REF!</f>
        <v>#REF!</v>
      </c>
      <c r="E100" s="618" t="e">
        <f>#REF!</f>
        <v>#REF!</v>
      </c>
      <c r="F100" s="618" t="e">
        <f>#REF!</f>
        <v>#REF!</v>
      </c>
      <c r="G100" s="619" t="e">
        <f>#REF!</f>
        <v>#REF!</v>
      </c>
      <c r="H100" s="608"/>
      <c r="I100" s="610"/>
    </row>
    <row r="101" spans="2:9" s="161" customFormat="1" ht="30" customHeight="1">
      <c r="B101" s="600" t="s">
        <v>576</v>
      </c>
      <c r="C101" s="627" t="e">
        <f>#REF!</f>
        <v>#REF!</v>
      </c>
      <c r="D101" s="627" t="e">
        <f>#REF!</f>
        <v>#REF!</v>
      </c>
      <c r="E101" s="627" t="e">
        <f>#REF!</f>
        <v>#REF!</v>
      </c>
      <c r="F101" s="627" t="e">
        <f>#REF!</f>
        <v>#REF!</v>
      </c>
      <c r="G101" s="628" t="e">
        <f>#REF!</f>
        <v>#REF!</v>
      </c>
      <c r="H101" s="608"/>
      <c r="I101" s="610"/>
    </row>
    <row r="102" spans="2:9" s="161" customFormat="1" ht="30" customHeight="1">
      <c r="B102" s="600" t="s">
        <v>577</v>
      </c>
      <c r="C102" s="627" t="e">
        <f>C101-C100</f>
        <v>#REF!</v>
      </c>
      <c r="D102" s="627" t="e">
        <f>D101-D100</f>
        <v>#REF!</v>
      </c>
      <c r="E102" s="627" t="e">
        <f>E101-E100</f>
        <v>#REF!</v>
      </c>
      <c r="F102" s="627" t="e">
        <f>F101-F100</f>
        <v>#REF!</v>
      </c>
      <c r="G102" s="628" t="e">
        <f>G101-G100</f>
        <v>#REF!</v>
      </c>
      <c r="H102" s="608"/>
      <c r="I102" s="610"/>
    </row>
    <row r="103" spans="2:9" s="161" customFormat="1" ht="30" customHeight="1">
      <c r="B103" s="629" t="s">
        <v>398</v>
      </c>
      <c r="C103" s="630" t="e">
        <f>C102/C100</f>
        <v>#REF!</v>
      </c>
      <c r="D103" s="630" t="e">
        <f>D102/D100</f>
        <v>#REF!</v>
      </c>
      <c r="E103" s="630" t="e">
        <f>E102/E100</f>
        <v>#REF!</v>
      </c>
      <c r="F103" s="630" t="e">
        <f>F102/F100</f>
        <v>#REF!</v>
      </c>
      <c r="G103" s="631" t="e">
        <f>G102/G100</f>
        <v>#REF!</v>
      </c>
      <c r="H103" s="608"/>
      <c r="I103" s="610"/>
    </row>
    <row r="104" spans="2:9" s="221" customFormat="1" ht="9.9499999999999993" customHeight="1">
      <c r="B104" s="595"/>
      <c r="C104" s="596"/>
      <c r="D104" s="596"/>
      <c r="E104" s="596"/>
      <c r="F104" s="596"/>
      <c r="G104" s="596"/>
      <c r="H104" s="632"/>
      <c r="I104" s="633"/>
    </row>
    <row r="105" spans="2:9" s="161" customFormat="1" ht="30" customHeight="1">
      <c r="B105" s="626" t="s">
        <v>397</v>
      </c>
      <c r="C105" s="634" t="e">
        <f>#REF!</f>
        <v>#REF!</v>
      </c>
      <c r="D105" s="634" t="e">
        <f>#REF!</f>
        <v>#REF!</v>
      </c>
      <c r="E105" s="634" t="e">
        <f>#REF!</f>
        <v>#REF!</v>
      </c>
      <c r="F105" s="634" t="e">
        <f>#REF!</f>
        <v>#REF!</v>
      </c>
      <c r="G105" s="635" t="e">
        <f>#REF!</f>
        <v>#REF!</v>
      </c>
      <c r="H105" s="597"/>
      <c r="I105" s="610"/>
    </row>
    <row r="106" spans="2:9" s="92" customFormat="1" ht="30" customHeight="1">
      <c r="B106" s="600" t="s">
        <v>401</v>
      </c>
      <c r="C106" s="580" t="e">
        <f>C105*C101</f>
        <v>#REF!</v>
      </c>
      <c r="D106" s="580" t="e">
        <f>D105*D101</f>
        <v>#REF!</v>
      </c>
      <c r="E106" s="580" t="e">
        <f>E105*E101</f>
        <v>#REF!</v>
      </c>
      <c r="F106" s="580" t="e">
        <f>F105*F101</f>
        <v>#REF!</v>
      </c>
      <c r="G106" s="583" t="e">
        <f>G105*G101</f>
        <v>#REF!</v>
      </c>
      <c r="H106" s="597"/>
      <c r="I106" s="598"/>
    </row>
    <row r="107" spans="2:9" s="161" customFormat="1" ht="30" customHeight="1">
      <c r="B107" s="600" t="s">
        <v>402</v>
      </c>
      <c r="C107" s="636" t="e">
        <f>(C106-C95)/C100</f>
        <v>#REF!</v>
      </c>
      <c r="D107" s="636" t="e">
        <f>(D106-D95)/D100</f>
        <v>#REF!</v>
      </c>
      <c r="E107" s="636" t="e">
        <f>(E106-E95)/E100</f>
        <v>#REF!</v>
      </c>
      <c r="F107" s="636" t="e">
        <f>(F106-F95)/F100</f>
        <v>#REF!</v>
      </c>
      <c r="G107" s="637" t="e">
        <f>(G106-G95)/G100</f>
        <v>#REF!</v>
      </c>
      <c r="H107" s="597"/>
      <c r="I107" s="610"/>
    </row>
    <row r="108" spans="2:9" s="161" customFormat="1" ht="30" customHeight="1">
      <c r="B108" s="629" t="s">
        <v>403</v>
      </c>
      <c r="C108" s="638" t="e">
        <f>C107/C105-1</f>
        <v>#REF!</v>
      </c>
      <c r="D108" s="638" t="e">
        <f>D107/D105-1</f>
        <v>#REF!</v>
      </c>
      <c r="E108" s="638" t="e">
        <f>E107/E105-1</f>
        <v>#REF!</v>
      </c>
      <c r="F108" s="638" t="e">
        <f>F107/F105-1</f>
        <v>#REF!</v>
      </c>
      <c r="G108" s="639" t="e">
        <f>G107/G105-1</f>
        <v>#REF!</v>
      </c>
      <c r="H108" s="597"/>
      <c r="I108" s="610"/>
    </row>
    <row r="109" spans="2:9" s="92" customFormat="1" ht="9.9499999999999993" customHeight="1">
      <c r="B109" s="606"/>
      <c r="C109" s="596"/>
      <c r="D109" s="596"/>
      <c r="E109" s="596"/>
      <c r="F109" s="596"/>
      <c r="G109" s="596"/>
      <c r="H109" s="597"/>
      <c r="I109" s="598"/>
    </row>
    <row r="110" spans="2:9" s="345" customFormat="1" ht="41.25" customHeight="1">
      <c r="B110" s="611" t="s">
        <v>561</v>
      </c>
      <c r="C110" s="616" t="s">
        <v>77</v>
      </c>
      <c r="D110" s="616" t="s">
        <v>78</v>
      </c>
      <c r="E110" s="616" t="s">
        <v>351</v>
      </c>
      <c r="F110" s="616" t="s">
        <v>80</v>
      </c>
      <c r="G110" s="612" t="s">
        <v>550</v>
      </c>
      <c r="H110" s="570" t="s">
        <v>66</v>
      </c>
      <c r="I110" s="578"/>
    </row>
    <row r="111" spans="2:9" s="345" customFormat="1" ht="30" customHeight="1">
      <c r="B111" s="579" t="s">
        <v>572</v>
      </c>
      <c r="C111" s="580" t="e">
        <f>#REF!</f>
        <v>#REF!</v>
      </c>
      <c r="D111" s="580" t="e">
        <f>#REF!</f>
        <v>#REF!</v>
      </c>
      <c r="E111" s="580" t="e">
        <f>#REF!</f>
        <v>#REF!</v>
      </c>
      <c r="F111" s="580" t="e">
        <f>#REF!</f>
        <v>#REF!</v>
      </c>
      <c r="G111" s="583" t="e">
        <f>#REF!</f>
        <v>#REF!</v>
      </c>
      <c r="H111" s="582" t="e">
        <f>ROUND(G111-SUM(C111:F111),0)</f>
        <v>#REF!</v>
      </c>
      <c r="I111" s="578"/>
    </row>
    <row r="112" spans="2:9" s="185" customFormat="1" ht="30" customHeight="1">
      <c r="B112" s="600" t="s">
        <v>399</v>
      </c>
      <c r="C112" s="580" t="e">
        <f>C113-C111</f>
        <v>#REF!</v>
      </c>
      <c r="D112" s="580" t="e">
        <f>D113-D111</f>
        <v>#REF!</v>
      </c>
      <c r="E112" s="580" t="e">
        <f>E113-E111</f>
        <v>#REF!</v>
      </c>
      <c r="F112" s="580" t="e">
        <f>F113-F111</f>
        <v>#REF!</v>
      </c>
      <c r="G112" s="583" t="e">
        <f>G113-G111</f>
        <v>#REF!</v>
      </c>
      <c r="H112" s="582" t="e">
        <f>ROUND(G112-SUM(C112:F112),0)</f>
        <v>#REF!</v>
      </c>
      <c r="I112" s="640"/>
    </row>
    <row r="113" spans="2:9" s="13" customFormat="1" ht="30" customHeight="1">
      <c r="B113" s="603" t="s">
        <v>564</v>
      </c>
      <c r="C113" s="604" t="e">
        <f>#REF!</f>
        <v>#REF!</v>
      </c>
      <c r="D113" s="604" t="e">
        <f>#REF!</f>
        <v>#REF!</v>
      </c>
      <c r="E113" s="604" t="e">
        <f>#REF!</f>
        <v>#REF!</v>
      </c>
      <c r="F113" s="604" t="e">
        <f>#REF!</f>
        <v>#REF!</v>
      </c>
      <c r="G113" s="605" t="e">
        <f>#REF!</f>
        <v>#REF!</v>
      </c>
      <c r="H113" s="582" t="e">
        <f>ROUND(G113-SUM(C113:F113),0)</f>
        <v>#REF!</v>
      </c>
      <c r="I113" s="587"/>
    </row>
    <row r="114" spans="2:9" s="161" customFormat="1" ht="9.9499999999999993" customHeight="1">
      <c r="B114" s="641"/>
      <c r="C114" s="601"/>
      <c r="D114" s="601"/>
      <c r="E114" s="601"/>
      <c r="F114" s="601"/>
      <c r="G114" s="601"/>
      <c r="H114" s="608"/>
      <c r="I114" s="610"/>
    </row>
    <row r="115" spans="2:9" s="161" customFormat="1" ht="30" customHeight="1">
      <c r="B115" s="626" t="s">
        <v>578</v>
      </c>
      <c r="C115" s="618" t="e">
        <f>#REF!</f>
        <v>#REF!</v>
      </c>
      <c r="D115" s="618" t="e">
        <f>#REF!</f>
        <v>#REF!</v>
      </c>
      <c r="E115" s="618" t="e">
        <f>#REF!</f>
        <v>#REF!</v>
      </c>
      <c r="F115" s="618" t="e">
        <f>#REF!</f>
        <v>#REF!</v>
      </c>
      <c r="G115" s="619" t="e">
        <f>#REF!</f>
        <v>#REF!</v>
      </c>
      <c r="H115" s="608"/>
      <c r="I115" s="610"/>
    </row>
    <row r="116" spans="2:9" s="161" customFormat="1" ht="30" customHeight="1">
      <c r="B116" s="600" t="s">
        <v>579</v>
      </c>
      <c r="C116" s="627" t="e">
        <f>#REF!</f>
        <v>#REF!</v>
      </c>
      <c r="D116" s="627" t="e">
        <f>#REF!</f>
        <v>#REF!</v>
      </c>
      <c r="E116" s="627" t="e">
        <f>#REF!</f>
        <v>#REF!</v>
      </c>
      <c r="F116" s="627" t="e">
        <f>#REF!</f>
        <v>#REF!</v>
      </c>
      <c r="G116" s="628" t="e">
        <f>#REF!</f>
        <v>#REF!</v>
      </c>
      <c r="H116" s="608"/>
      <c r="I116" s="610"/>
    </row>
    <row r="117" spans="2:9" s="161" customFormat="1" ht="30" customHeight="1">
      <c r="B117" s="600" t="s">
        <v>577</v>
      </c>
      <c r="C117" s="627" t="e">
        <f>C116-C115</f>
        <v>#REF!</v>
      </c>
      <c r="D117" s="627" t="e">
        <f>D116-D115</f>
        <v>#REF!</v>
      </c>
      <c r="E117" s="627" t="e">
        <f>E116-E115</f>
        <v>#REF!</v>
      </c>
      <c r="F117" s="627" t="e">
        <f>F116-F115</f>
        <v>#REF!</v>
      </c>
      <c r="G117" s="628" t="e">
        <f>G116-G115</f>
        <v>#REF!</v>
      </c>
      <c r="H117" s="608"/>
      <c r="I117" s="610"/>
    </row>
    <row r="118" spans="2:9" s="161" customFormat="1" ht="30" customHeight="1">
      <c r="B118" s="629" t="s">
        <v>398</v>
      </c>
      <c r="C118" s="630" t="e">
        <f>C117/C115</f>
        <v>#REF!</v>
      </c>
      <c r="D118" s="630" t="e">
        <f>D117/D115</f>
        <v>#REF!</v>
      </c>
      <c r="E118" s="630" t="e">
        <f>E117/E115</f>
        <v>#REF!</v>
      </c>
      <c r="F118" s="630" t="e">
        <f>F117/F115</f>
        <v>#REF!</v>
      </c>
      <c r="G118" s="631" t="e">
        <f>G117/G115</f>
        <v>#REF!</v>
      </c>
      <c r="H118" s="608"/>
      <c r="I118" s="610"/>
    </row>
    <row r="119" spans="2:9" s="92" customFormat="1" ht="9.9499999999999993" customHeight="1">
      <c r="B119" s="606"/>
      <c r="C119" s="596"/>
      <c r="D119" s="596"/>
      <c r="E119" s="596"/>
      <c r="F119" s="596"/>
      <c r="G119" s="596"/>
      <c r="H119" s="597"/>
      <c r="I119" s="598"/>
    </row>
    <row r="120" spans="2:9" s="345" customFormat="1" ht="43.5" customHeight="1">
      <c r="B120" s="611" t="s">
        <v>562</v>
      </c>
      <c r="C120" s="616" t="s">
        <v>77</v>
      </c>
      <c r="D120" s="616" t="s">
        <v>78</v>
      </c>
      <c r="E120" s="616" t="s">
        <v>351</v>
      </c>
      <c r="F120" s="616" t="s">
        <v>80</v>
      </c>
      <c r="G120" s="612" t="s">
        <v>550</v>
      </c>
      <c r="H120" s="570" t="s">
        <v>66</v>
      </c>
      <c r="I120" s="578"/>
    </row>
    <row r="121" spans="2:9" s="345" customFormat="1" ht="30" customHeight="1">
      <c r="B121" s="579" t="s">
        <v>580</v>
      </c>
      <c r="C121" s="580" t="e">
        <f>#REF!</f>
        <v>#REF!</v>
      </c>
      <c r="D121" s="580" t="e">
        <f>#REF!</f>
        <v>#REF!</v>
      </c>
      <c r="E121" s="580" t="e">
        <f>#REF!</f>
        <v>#REF!</v>
      </c>
      <c r="F121" s="580" t="e">
        <f>#REF!</f>
        <v>#REF!</v>
      </c>
      <c r="G121" s="583" t="e">
        <f>#REF!</f>
        <v>#REF!</v>
      </c>
      <c r="H121" s="582" t="e">
        <f>ROUND(G121-SUM(C121:F121),0)</f>
        <v>#REF!</v>
      </c>
      <c r="I121" s="578"/>
    </row>
    <row r="122" spans="2:9" s="345" customFormat="1" ht="30" customHeight="1">
      <c r="B122" s="579" t="s">
        <v>581</v>
      </c>
      <c r="C122" s="580" t="e">
        <f>#REF!</f>
        <v>#REF!</v>
      </c>
      <c r="D122" s="580" t="e">
        <f>#REF!</f>
        <v>#REF!</v>
      </c>
      <c r="E122" s="580" t="e">
        <f>#REF!</f>
        <v>#REF!</v>
      </c>
      <c r="F122" s="580" t="e">
        <f>#REF!</f>
        <v>#REF!</v>
      </c>
      <c r="G122" s="583" t="e">
        <f>#REF!</f>
        <v>#REF!</v>
      </c>
      <c r="H122" s="582"/>
      <c r="I122" s="578"/>
    </row>
    <row r="123" spans="2:9" s="345" customFormat="1" ht="30" customHeight="1">
      <c r="B123" s="579" t="s">
        <v>582</v>
      </c>
      <c r="C123" s="580" t="e">
        <f>#REF!</f>
        <v>#REF!</v>
      </c>
      <c r="D123" s="580" t="e">
        <f>#REF!</f>
        <v>#REF!</v>
      </c>
      <c r="E123" s="580" t="e">
        <f>#REF!</f>
        <v>#REF!</v>
      </c>
      <c r="F123" s="580" t="e">
        <f>#REF!</f>
        <v>#REF!</v>
      </c>
      <c r="G123" s="583" t="e">
        <f>#REF!</f>
        <v>#REF!</v>
      </c>
      <c r="H123" s="582"/>
      <c r="I123" s="578"/>
    </row>
    <row r="124" spans="2:9" s="185" customFormat="1" ht="30" customHeight="1">
      <c r="B124" s="600" t="s">
        <v>399</v>
      </c>
      <c r="C124" s="580" t="e">
        <f>C125-SUM(C121:C123)</f>
        <v>#REF!</v>
      </c>
      <c r="D124" s="580" t="e">
        <f>D125-SUM(D121:D123)</f>
        <v>#REF!</v>
      </c>
      <c r="E124" s="580" t="e">
        <f>E125-SUM(E121:E123)</f>
        <v>#REF!</v>
      </c>
      <c r="F124" s="580" t="e">
        <f>F125-SUM(F121:F123)</f>
        <v>#REF!</v>
      </c>
      <c r="G124" s="583" t="e">
        <f>G125-SUM(G121:G123)</f>
        <v>#REF!</v>
      </c>
      <c r="H124" s="582" t="e">
        <f>ROUND(G124-SUM(C124:F124),0)</f>
        <v>#REF!</v>
      </c>
      <c r="I124" s="640"/>
    </row>
    <row r="125" spans="2:9" s="13" customFormat="1" ht="30" customHeight="1">
      <c r="B125" s="603" t="s">
        <v>563</v>
      </c>
      <c r="C125" s="604" t="e">
        <f>#REF!</f>
        <v>#REF!</v>
      </c>
      <c r="D125" s="604" t="e">
        <f>#REF!</f>
        <v>#REF!</v>
      </c>
      <c r="E125" s="604" t="e">
        <f>#REF!</f>
        <v>#REF!</v>
      </c>
      <c r="F125" s="604" t="e">
        <f>#REF!</f>
        <v>#REF!</v>
      </c>
      <c r="G125" s="605" t="e">
        <f>#REF!</f>
        <v>#REF!</v>
      </c>
      <c r="H125" s="582" t="e">
        <f>ROUND(G125-SUM(C125:F125),0)</f>
        <v>#REF!</v>
      </c>
      <c r="I125" s="587"/>
    </row>
    <row r="126" spans="2:9" s="161" customFormat="1" ht="30" customHeight="1">
      <c r="B126" s="641" t="s">
        <v>66</v>
      </c>
      <c r="C126" s="601" t="e">
        <f>C125-SUM(C121:C124)</f>
        <v>#REF!</v>
      </c>
      <c r="D126" s="601" t="e">
        <f>D125-SUM(D121:D124)</f>
        <v>#REF!</v>
      </c>
      <c r="E126" s="601" t="e">
        <f>E125-SUM(E121:E124)</f>
        <v>#REF!</v>
      </c>
      <c r="F126" s="601" t="e">
        <f>F125-SUM(F121:F124)</f>
        <v>#REF!</v>
      </c>
      <c r="G126" s="601" t="e">
        <f>G125-SUM(G121:G124)</f>
        <v>#REF!</v>
      </c>
      <c r="H126" s="582" t="e">
        <f>ROUND(G126-SUM(C126:F126),0)</f>
        <v>#REF!</v>
      </c>
      <c r="I126" s="610"/>
    </row>
    <row r="127" spans="2:9" s="161" customFormat="1" ht="9.9499999999999993" customHeight="1">
      <c r="B127" s="641"/>
      <c r="C127" s="601"/>
      <c r="D127" s="601"/>
      <c r="E127" s="601"/>
      <c r="F127" s="601"/>
      <c r="G127" s="601"/>
      <c r="H127" s="608"/>
      <c r="I127" s="610"/>
    </row>
    <row r="128" spans="2:9" s="161" customFormat="1" ht="30" customHeight="1">
      <c r="B128" s="626" t="s">
        <v>583</v>
      </c>
      <c r="C128" s="642" t="e">
        <f>#REF!</f>
        <v>#REF!</v>
      </c>
      <c r="D128" s="642" t="e">
        <f>#REF!</f>
        <v>#REF!</v>
      </c>
      <c r="E128" s="642" t="e">
        <f>#REF!</f>
        <v>#REF!</v>
      </c>
      <c r="F128" s="642" t="e">
        <f>#REF!</f>
        <v>#REF!</v>
      </c>
      <c r="G128" s="643"/>
      <c r="H128" s="608"/>
      <c r="I128" s="610"/>
    </row>
    <row r="129" spans="2:9" s="161" customFormat="1" ht="30" customHeight="1">
      <c r="B129" s="600" t="s">
        <v>584</v>
      </c>
      <c r="C129" s="644" t="e">
        <f>#REF!</f>
        <v>#REF!</v>
      </c>
      <c r="D129" s="644" t="e">
        <f>#REF!</f>
        <v>#REF!</v>
      </c>
      <c r="E129" s="644" t="e">
        <f>#REF!</f>
        <v>#REF!</v>
      </c>
      <c r="F129" s="644" t="e">
        <f>#REF!</f>
        <v>#REF!</v>
      </c>
      <c r="G129" s="645"/>
      <c r="H129" s="608"/>
      <c r="I129" s="610"/>
    </row>
    <row r="130" spans="2:9" s="161" customFormat="1" ht="30" customHeight="1">
      <c r="B130" s="600" t="s">
        <v>585</v>
      </c>
      <c r="C130" s="644" t="e">
        <f>#REF!</f>
        <v>#REF!</v>
      </c>
      <c r="D130" s="644" t="e">
        <f>#REF!</f>
        <v>#REF!</v>
      </c>
      <c r="E130" s="644" t="e">
        <f>#REF!</f>
        <v>#REF!</v>
      </c>
      <c r="F130" s="644" t="e">
        <f>#REF!</f>
        <v>#REF!</v>
      </c>
      <c r="G130" s="645"/>
      <c r="H130" s="608"/>
      <c r="I130" s="610"/>
    </row>
    <row r="131" spans="2:9" s="161" customFormat="1" ht="30" customHeight="1">
      <c r="B131" s="600" t="s">
        <v>586</v>
      </c>
      <c r="C131" s="644" t="e">
        <f>#REF!</f>
        <v>#REF!</v>
      </c>
      <c r="D131" s="644" t="e">
        <f>#REF!</f>
        <v>#REF!</v>
      </c>
      <c r="E131" s="644" t="e">
        <f>#REF!</f>
        <v>#REF!</v>
      </c>
      <c r="F131" s="644" t="e">
        <f>#REF!</f>
        <v>#REF!</v>
      </c>
      <c r="G131" s="645"/>
      <c r="H131" s="608"/>
      <c r="I131" s="610"/>
    </row>
    <row r="132" spans="2:9" s="161" customFormat="1" ht="30" customHeight="1">
      <c r="B132" s="629" t="s">
        <v>641</v>
      </c>
      <c r="C132" s="646" t="e">
        <f>#REF!</f>
        <v>#REF!</v>
      </c>
      <c r="D132" s="646" t="e">
        <f>#REF!</f>
        <v>#REF!</v>
      </c>
      <c r="E132" s="646" t="e">
        <f>#REF!</f>
        <v>#REF!</v>
      </c>
      <c r="F132" s="646" t="e">
        <f>#REF!</f>
        <v>#REF!</v>
      </c>
      <c r="G132" s="647"/>
      <c r="H132" s="597"/>
      <c r="I132" s="610"/>
    </row>
    <row r="133" spans="2:9" s="92" customFormat="1" ht="9.9499999999999993" customHeight="1">
      <c r="B133" s="606"/>
      <c r="C133" s="596"/>
      <c r="D133" s="596"/>
      <c r="E133" s="596"/>
      <c r="F133" s="596"/>
      <c r="G133" s="596"/>
      <c r="H133" s="597"/>
      <c r="I133" s="598"/>
    </row>
    <row r="134" spans="2:9" s="345" customFormat="1" ht="45" customHeight="1">
      <c r="B134" s="611" t="s">
        <v>565</v>
      </c>
      <c r="C134" s="616" t="s">
        <v>77</v>
      </c>
      <c r="D134" s="616" t="s">
        <v>78</v>
      </c>
      <c r="E134" s="616" t="s">
        <v>351</v>
      </c>
      <c r="F134" s="616" t="s">
        <v>80</v>
      </c>
      <c r="G134" s="612" t="s">
        <v>550</v>
      </c>
      <c r="H134" s="570"/>
      <c r="I134" s="578"/>
    </row>
    <row r="135" spans="2:9" s="345" customFormat="1" ht="30" customHeight="1">
      <c r="B135" s="579" t="s">
        <v>421</v>
      </c>
      <c r="C135" s="580" t="e">
        <f>#REF!</f>
        <v>#REF!</v>
      </c>
      <c r="D135" s="580" t="e">
        <f>#REF!</f>
        <v>#REF!</v>
      </c>
      <c r="E135" s="580" t="e">
        <f>#REF!</f>
        <v>#REF!</v>
      </c>
      <c r="F135" s="580" t="e">
        <f>#REF!</f>
        <v>#REF!</v>
      </c>
      <c r="G135" s="583" t="e">
        <f>#REF!</f>
        <v>#REF!</v>
      </c>
      <c r="H135" s="582" t="e">
        <f>ROUND(G135-SUM(C135:F135),0)</f>
        <v>#REF!</v>
      </c>
      <c r="I135" s="578"/>
    </row>
    <row r="136" spans="2:9" s="345" customFormat="1" ht="30" customHeight="1">
      <c r="B136" s="579" t="s">
        <v>422</v>
      </c>
      <c r="C136" s="580" t="e">
        <f>#REF!-#REF!</f>
        <v>#REF!</v>
      </c>
      <c r="D136" s="580" t="e">
        <f>#REF!-#REF!</f>
        <v>#REF!</v>
      </c>
      <c r="E136" s="580" t="e">
        <f>#REF!-#REF!</f>
        <v>#REF!</v>
      </c>
      <c r="F136" s="580" t="e">
        <f>#REF!-#REF!</f>
        <v>#REF!</v>
      </c>
      <c r="G136" s="583" t="e">
        <f>#REF!-#REF!</f>
        <v>#REF!</v>
      </c>
      <c r="H136" s="582" t="e">
        <f>ROUND(G136-SUM(C136:F136),0)</f>
        <v>#REF!</v>
      </c>
      <c r="I136" s="578"/>
    </row>
    <row r="137" spans="2:9" s="345" customFormat="1" ht="30" customHeight="1">
      <c r="B137" s="579" t="s">
        <v>279</v>
      </c>
      <c r="C137" s="580" t="e">
        <f>#REF!</f>
        <v>#REF!</v>
      </c>
      <c r="D137" s="580" t="e">
        <f>#REF!</f>
        <v>#REF!</v>
      </c>
      <c r="E137" s="580" t="e">
        <f>#REF!</f>
        <v>#REF!</v>
      </c>
      <c r="F137" s="580" t="e">
        <f>#REF!</f>
        <v>#REF!</v>
      </c>
      <c r="G137" s="583" t="e">
        <f>#REF!</f>
        <v>#REF!</v>
      </c>
      <c r="H137" s="582" t="e">
        <f>ROUND(G137-SUM(C137:F137),0)</f>
        <v>#REF!</v>
      </c>
      <c r="I137" s="578"/>
    </row>
    <row r="138" spans="2:9" s="13" customFormat="1" ht="30" customHeight="1">
      <c r="B138" s="648" t="s">
        <v>423</v>
      </c>
      <c r="C138" s="649" t="e">
        <f>SUM(C135:C137)</f>
        <v>#REF!</v>
      </c>
      <c r="D138" s="649" t="e">
        <f>SUM(D135:D137)</f>
        <v>#REF!</v>
      </c>
      <c r="E138" s="649" t="e">
        <f>SUM(E135:E137)</f>
        <v>#REF!</v>
      </c>
      <c r="F138" s="649" t="e">
        <f>SUM(F135:F137)</f>
        <v>#REF!</v>
      </c>
      <c r="G138" s="650" t="e">
        <f>SUM(G135:G137)</f>
        <v>#REF!</v>
      </c>
      <c r="H138" s="582" t="e">
        <f>ROUND(G138-SUM(C138:F138),0)</f>
        <v>#REF!</v>
      </c>
      <c r="I138" s="587"/>
    </row>
    <row r="139" spans="2:9" s="13" customFormat="1" ht="30" customHeight="1">
      <c r="B139" s="603" t="s">
        <v>424</v>
      </c>
      <c r="C139" s="604" t="e">
        <f>C138*90%</f>
        <v>#REF!</v>
      </c>
      <c r="D139" s="604" t="e">
        <f>D138*90%</f>
        <v>#REF!</v>
      </c>
      <c r="E139" s="604" t="e">
        <f>E138*90%</f>
        <v>#REF!</v>
      </c>
      <c r="F139" s="604" t="e">
        <f>F138*90%</f>
        <v>#REF!</v>
      </c>
      <c r="G139" s="605" t="e">
        <f>G138*90%</f>
        <v>#REF!</v>
      </c>
      <c r="H139" s="582" t="e">
        <f>ROUND(G139-SUM(C139:F139),0)</f>
        <v>#REF!</v>
      </c>
      <c r="I139" s="587"/>
    </row>
    <row r="140" spans="2:9" s="92" customFormat="1" ht="30" customHeight="1">
      <c r="B140" s="606" t="s">
        <v>66</v>
      </c>
      <c r="C140" s="580" t="e">
        <f>C139-#REF!</f>
        <v>#REF!</v>
      </c>
      <c r="D140" s="580" t="e">
        <f>D139-#REF!</f>
        <v>#REF!</v>
      </c>
      <c r="E140" s="580" t="e">
        <f>E139-#REF!</f>
        <v>#REF!</v>
      </c>
      <c r="F140" s="580" t="e">
        <f>F139-#REF!</f>
        <v>#REF!</v>
      </c>
      <c r="G140" s="580" t="e">
        <f>G139-#REF!</f>
        <v>#REF!</v>
      </c>
      <c r="H140" s="597"/>
      <c r="I140" s="598"/>
    </row>
    <row r="141" spans="2:9" s="92" customFormat="1" ht="9.9499999999999993" customHeight="1">
      <c r="B141" s="606"/>
      <c r="C141" s="596"/>
      <c r="D141" s="596"/>
      <c r="E141" s="596"/>
      <c r="F141" s="596"/>
      <c r="G141" s="596"/>
      <c r="H141" s="597"/>
      <c r="I141" s="598"/>
    </row>
    <row r="142" spans="2:9" s="161" customFormat="1" ht="30" customHeight="1">
      <c r="B142" s="651" t="s">
        <v>425</v>
      </c>
      <c r="C142" s="652" t="e">
        <f>C135/SUM(C135:C136)</f>
        <v>#REF!</v>
      </c>
      <c r="D142" s="652" t="e">
        <f>D135/SUM(D135:D136)</f>
        <v>#REF!</v>
      </c>
      <c r="E142" s="652" t="e">
        <f>E135/SUM(E135:E136)</f>
        <v>#REF!</v>
      </c>
      <c r="F142" s="652" t="e">
        <f>F135/SUM(F135:F136)</f>
        <v>#REF!</v>
      </c>
      <c r="G142" s="653" t="e">
        <f>G135/SUM(G135:G136)</f>
        <v>#REF!</v>
      </c>
      <c r="H142" s="608"/>
      <c r="I142" s="610"/>
    </row>
    <row r="143" spans="2:9" s="92" customFormat="1" ht="9.9499999999999993" customHeight="1">
      <c r="B143" s="606"/>
      <c r="C143" s="596"/>
      <c r="D143" s="596"/>
      <c r="E143" s="596"/>
      <c r="F143" s="596"/>
      <c r="G143" s="596"/>
      <c r="H143" s="597"/>
      <c r="I143" s="598"/>
    </row>
    <row r="144" spans="2:9" s="345" customFormat="1" ht="39.75" customHeight="1">
      <c r="B144" s="611" t="s">
        <v>566</v>
      </c>
      <c r="C144" s="616" t="s">
        <v>77</v>
      </c>
      <c r="D144" s="616" t="s">
        <v>78</v>
      </c>
      <c r="E144" s="616" t="s">
        <v>351</v>
      </c>
      <c r="F144" s="616" t="s">
        <v>80</v>
      </c>
      <c r="G144" s="612" t="s">
        <v>550</v>
      </c>
      <c r="H144" s="570"/>
      <c r="I144" s="578"/>
    </row>
    <row r="145" spans="2:9" s="45" customFormat="1" ht="30" customHeight="1">
      <c r="B145" s="579" t="s">
        <v>352</v>
      </c>
      <c r="C145" s="580" t="e">
        <f>#REF!</f>
        <v>#REF!</v>
      </c>
      <c r="D145" s="580" t="e">
        <f>#REF!</f>
        <v>#REF!</v>
      </c>
      <c r="E145" s="580" t="e">
        <f>#REF!</f>
        <v>#REF!</v>
      </c>
      <c r="F145" s="580" t="e">
        <f>#REF!</f>
        <v>#REF!</v>
      </c>
      <c r="G145" s="583" t="e">
        <f>#REF!</f>
        <v>#REF!</v>
      </c>
      <c r="H145" s="582" t="e">
        <f>ROUND(G145-SUM(C145:F145),0)</f>
        <v>#REF!</v>
      </c>
      <c r="I145" s="578"/>
    </row>
    <row r="146" spans="2:9" s="45" customFormat="1" ht="30" customHeight="1">
      <c r="B146" s="579" t="s">
        <v>568</v>
      </c>
      <c r="C146" s="580" t="e">
        <f>#REF!</f>
        <v>#REF!</v>
      </c>
      <c r="D146" s="580" t="e">
        <f>#REF!</f>
        <v>#REF!</v>
      </c>
      <c r="E146" s="580" t="e">
        <f>#REF!</f>
        <v>#REF!</v>
      </c>
      <c r="F146" s="580" t="e">
        <f>#REF!</f>
        <v>#REF!</v>
      </c>
      <c r="G146" s="583" t="e">
        <f>#REF!</f>
        <v>#REF!</v>
      </c>
      <c r="H146" s="582" t="e">
        <f>ROUND(G146-SUM(C146:F146),0)</f>
        <v>#REF!</v>
      </c>
      <c r="I146" s="578"/>
    </row>
    <row r="147" spans="2:9" s="45" customFormat="1" ht="30" customHeight="1">
      <c r="B147" s="579" t="s">
        <v>427</v>
      </c>
      <c r="C147" s="654" t="e">
        <f>C145-C146</f>
        <v>#REF!</v>
      </c>
      <c r="D147" s="654" t="e">
        <f>D145-D146</f>
        <v>#REF!</v>
      </c>
      <c r="E147" s="654" t="e">
        <f>E145-E146</f>
        <v>#REF!</v>
      </c>
      <c r="F147" s="654" t="e">
        <f>F145-F146</f>
        <v>#REF!</v>
      </c>
      <c r="G147" s="655" t="e">
        <f>G145-G146</f>
        <v>#REF!</v>
      </c>
      <c r="H147" s="582" t="e">
        <f>ROUND(G147-SUM(C147:F147),0)</f>
        <v>#REF!</v>
      </c>
      <c r="I147" s="578"/>
    </row>
    <row r="148" spans="2:9" s="45" customFormat="1" ht="30" customHeight="1">
      <c r="B148" s="579" t="s">
        <v>426</v>
      </c>
      <c r="C148" s="654">
        <v>-12170.9199998855</v>
      </c>
      <c r="D148" s="654">
        <v>-50921.11999995471</v>
      </c>
      <c r="E148" s="654">
        <v>125730.39999996172</v>
      </c>
      <c r="F148" s="654">
        <v>-25857.42000003811</v>
      </c>
      <c r="G148" s="655">
        <v>36780.940000083297</v>
      </c>
      <c r="H148" s="582">
        <f>ROUND(G148-SUM(C148:F148),0)</f>
        <v>0</v>
      </c>
      <c r="I148" s="578"/>
    </row>
    <row r="149" spans="2:9" s="13" customFormat="1" ht="30" customHeight="1">
      <c r="B149" s="603" t="s">
        <v>567</v>
      </c>
      <c r="C149" s="656" t="e">
        <f>SUM(C147:C148)</f>
        <v>#REF!</v>
      </c>
      <c r="D149" s="656" t="e">
        <f>SUM(D147:D148)</f>
        <v>#REF!</v>
      </c>
      <c r="E149" s="656" t="e">
        <f>SUM(E147:E148)</f>
        <v>#REF!</v>
      </c>
      <c r="F149" s="656" t="e">
        <f>SUM(F147:F148)</f>
        <v>#REF!</v>
      </c>
      <c r="G149" s="657" t="e">
        <f>SUM(G147:G148)</f>
        <v>#REF!</v>
      </c>
      <c r="H149" s="582" t="e">
        <f>ROUND(G149-SUM(C149:F149),0)</f>
        <v>#REF!</v>
      </c>
      <c r="I149" s="587"/>
    </row>
    <row r="150" spans="2:9" s="92" customFormat="1" ht="30" customHeight="1">
      <c r="B150" s="606" t="s">
        <v>66</v>
      </c>
      <c r="C150" s="580" t="e">
        <f>C149-#REF!</f>
        <v>#REF!</v>
      </c>
      <c r="D150" s="580" t="e">
        <f>D149-#REF!</f>
        <v>#REF!</v>
      </c>
      <c r="E150" s="580" t="e">
        <f>E149-#REF!</f>
        <v>#REF!</v>
      </c>
      <c r="F150" s="580" t="e">
        <f>F149-#REF!</f>
        <v>#REF!</v>
      </c>
      <c r="G150" s="580" t="e">
        <f>G149-#REF!</f>
        <v>#REF!</v>
      </c>
      <c r="H150" s="597"/>
      <c r="I150" s="598"/>
    </row>
    <row r="151" spans="2:9" s="161" customFormat="1" ht="30" customHeight="1">
      <c r="B151" s="651" t="s">
        <v>587</v>
      </c>
      <c r="C151" s="658" t="e">
        <f>C147/C145</f>
        <v>#REF!</v>
      </c>
      <c r="D151" s="658" t="e">
        <f>D147/D145</f>
        <v>#REF!</v>
      </c>
      <c r="E151" s="658" t="e">
        <f>E147/E145</f>
        <v>#REF!</v>
      </c>
      <c r="F151" s="658" t="e">
        <f>F147/F145</f>
        <v>#REF!</v>
      </c>
      <c r="G151" s="659" t="e">
        <f>G147/G145</f>
        <v>#REF!</v>
      </c>
      <c r="H151" s="597"/>
      <c r="I151" s="610"/>
    </row>
    <row r="152" spans="2:9" s="13" customFormat="1" ht="30" customHeight="1">
      <c r="B152" s="668"/>
      <c r="C152" s="669"/>
      <c r="D152" s="669"/>
      <c r="E152" s="669"/>
      <c r="F152" s="669"/>
      <c r="G152" s="669"/>
      <c r="H152" s="661"/>
      <c r="I152" s="587"/>
    </row>
    <row r="153" spans="2:9" s="13" customFormat="1" ht="30" customHeight="1">
      <c r="B153" s="670" t="s">
        <v>590</v>
      </c>
      <c r="C153" s="671" t="s">
        <v>77</v>
      </c>
      <c r="D153" s="671" t="s">
        <v>78</v>
      </c>
      <c r="E153" s="671" t="s">
        <v>351</v>
      </c>
      <c r="F153" s="671" t="s">
        <v>80</v>
      </c>
      <c r="G153" s="671" t="s">
        <v>550</v>
      </c>
      <c r="H153" s="661"/>
      <c r="I153" s="587"/>
    </row>
    <row r="154" spans="2:9" s="13" customFormat="1" ht="30" customHeight="1">
      <c r="B154" s="670" t="s">
        <v>591</v>
      </c>
      <c r="C154" s="672">
        <v>3269362.5065869242</v>
      </c>
      <c r="D154" s="672">
        <v>2383344.6617149101</v>
      </c>
      <c r="E154" s="672">
        <v>2457275.4684269759</v>
      </c>
      <c r="F154" s="672">
        <v>1767518.2632711888</v>
      </c>
      <c r="G154" s="672">
        <v>9877500.8999999985</v>
      </c>
      <c r="H154" s="661"/>
      <c r="I154" s="587"/>
    </row>
    <row r="155" spans="2:9" s="13" customFormat="1" ht="30" customHeight="1">
      <c r="B155" s="673" t="s">
        <v>592</v>
      </c>
      <c r="C155" s="674" t="e">
        <f>#REF!</f>
        <v>#REF!</v>
      </c>
      <c r="D155" s="674" t="e">
        <f>#REF!</f>
        <v>#REF!</v>
      </c>
      <c r="E155" s="674" t="e">
        <f>#REF!</f>
        <v>#REF!</v>
      </c>
      <c r="F155" s="674" t="e">
        <f>#REF!</f>
        <v>#REF!</v>
      </c>
      <c r="G155" s="674" t="e">
        <f>#REF!</f>
        <v>#REF!</v>
      </c>
      <c r="H155" s="661"/>
      <c r="I155" s="587"/>
    </row>
    <row r="156" spans="2:9" s="13" customFormat="1" ht="30" customHeight="1">
      <c r="B156" s="675" t="s">
        <v>593</v>
      </c>
      <c r="C156" s="676" t="e">
        <f>C155-C154</f>
        <v>#REF!</v>
      </c>
      <c r="D156" s="676" t="e">
        <f>D155-D154</f>
        <v>#REF!</v>
      </c>
      <c r="E156" s="676" t="e">
        <f>E155-E154</f>
        <v>#REF!</v>
      </c>
      <c r="F156" s="676" t="e">
        <f>F155-F154</f>
        <v>#REF!</v>
      </c>
      <c r="G156" s="677" t="e">
        <f>G155-G154</f>
        <v>#REF!</v>
      </c>
      <c r="H156" s="661"/>
      <c r="I156" s="587"/>
    </row>
    <row r="157" spans="2:9" s="213" customFormat="1" ht="12" customHeight="1">
      <c r="B157" s="668"/>
      <c r="C157" s="678"/>
      <c r="D157" s="678"/>
      <c r="E157" s="678"/>
      <c r="F157" s="678"/>
      <c r="G157" s="678"/>
      <c r="H157" s="679"/>
      <c r="I157" s="680"/>
    </row>
    <row r="158" spans="2:9" s="13" customFormat="1" ht="30" customHeight="1">
      <c r="B158" s="675" t="s">
        <v>594</v>
      </c>
      <c r="C158" s="676" t="e">
        <f>C44-C156</f>
        <v>#REF!</v>
      </c>
      <c r="D158" s="676" t="e">
        <f>D44-D156</f>
        <v>#REF!</v>
      </c>
      <c r="E158" s="676" t="e">
        <f>E44-E156</f>
        <v>#REF!</v>
      </c>
      <c r="F158" s="676" t="e">
        <f>F44-F156</f>
        <v>#REF!</v>
      </c>
      <c r="G158" s="677" t="e">
        <f>G44-G156</f>
        <v>#REF!</v>
      </c>
      <c r="H158" s="661"/>
      <c r="I158" s="587"/>
    </row>
    <row r="159" spans="2:9" ht="30" customHeight="1">
      <c r="B159" s="681"/>
      <c r="C159" s="682"/>
      <c r="D159" s="682"/>
      <c r="E159" s="682"/>
      <c r="F159" s="682"/>
      <c r="G159" s="682"/>
      <c r="H159" s="682"/>
      <c r="I159" s="683"/>
    </row>
    <row r="160" spans="2:9" s="345" customFormat="1" ht="43.5" customHeight="1">
      <c r="B160" s="575" t="s">
        <v>642</v>
      </c>
      <c r="C160" s="576" t="s">
        <v>77</v>
      </c>
      <c r="D160" s="576" t="s">
        <v>78</v>
      </c>
      <c r="E160" s="576" t="s">
        <v>351</v>
      </c>
      <c r="F160" s="576" t="s">
        <v>80</v>
      </c>
      <c r="G160" s="577" t="s">
        <v>550</v>
      </c>
      <c r="H160" s="570" t="s">
        <v>66</v>
      </c>
      <c r="I160" s="578"/>
    </row>
    <row r="161" spans="2:9" s="13" customFormat="1" ht="24.95" customHeight="1">
      <c r="B161" s="684" t="s">
        <v>373</v>
      </c>
      <c r="C161" s="685" t="e">
        <f>#REF!</f>
        <v>#REF!</v>
      </c>
      <c r="D161" s="685" t="e">
        <f>#REF!</f>
        <v>#REF!</v>
      </c>
      <c r="E161" s="685" t="e">
        <f>#REF!</f>
        <v>#REF!</v>
      </c>
      <c r="F161" s="685" t="e">
        <f>#REF!</f>
        <v>#REF!</v>
      </c>
      <c r="G161" s="686" t="e">
        <f>#REF!</f>
        <v>#REF!</v>
      </c>
      <c r="H161" s="661" t="e">
        <f>ROUND(G161-SUM(C161:F161),0)</f>
        <v>#REF!</v>
      </c>
      <c r="I161" s="587"/>
    </row>
    <row r="162" spans="2:9" s="13" customFormat="1" ht="24.95" customHeight="1">
      <c r="B162" s="687" t="s">
        <v>376</v>
      </c>
      <c r="C162" s="669" t="e">
        <f>-#REF!</f>
        <v>#REF!</v>
      </c>
      <c r="D162" s="669" t="e">
        <f>-#REF!</f>
        <v>#REF!</v>
      </c>
      <c r="E162" s="669" t="e">
        <f>-#REF!</f>
        <v>#REF!</v>
      </c>
      <c r="F162" s="669" t="e">
        <f>-#REF!</f>
        <v>#REF!</v>
      </c>
      <c r="G162" s="688" t="e">
        <f>-#REF!</f>
        <v>#REF!</v>
      </c>
      <c r="H162" s="661" t="e">
        <f t="shared" ref="H162:H167" si="6">ROUND(G162-SUM(C162:F162),0)</f>
        <v>#REF!</v>
      </c>
      <c r="I162" s="587"/>
    </row>
    <row r="163" spans="2:9" s="213" customFormat="1" ht="24.95" customHeight="1">
      <c r="B163" s="687" t="s">
        <v>375</v>
      </c>
      <c r="C163" s="669" t="e">
        <f>C162*(C161/(C161+C165))</f>
        <v>#REF!</v>
      </c>
      <c r="D163" s="669" t="e">
        <f>D162*(D161/(D161+D165))</f>
        <v>#REF!</v>
      </c>
      <c r="E163" s="669" t="e">
        <f>E162*(E161/(E161+E165))</f>
        <v>#REF!</v>
      </c>
      <c r="F163" s="669" t="e">
        <f>F162*(F161/(F161+F165))</f>
        <v>#REF!</v>
      </c>
      <c r="G163" s="688" t="e">
        <f>G162*(G161/(G161+G165))</f>
        <v>#REF!</v>
      </c>
      <c r="H163" s="661" t="e">
        <f t="shared" si="6"/>
        <v>#REF!</v>
      </c>
      <c r="I163" s="680"/>
    </row>
    <row r="164" spans="2:9" s="213" customFormat="1" ht="24.95" hidden="1" customHeight="1">
      <c r="B164" s="687"/>
      <c r="C164" s="689"/>
      <c r="D164" s="689"/>
      <c r="E164" s="689"/>
      <c r="F164" s="689"/>
      <c r="G164" s="690"/>
      <c r="H164" s="661">
        <f t="shared" si="6"/>
        <v>0</v>
      </c>
      <c r="I164" s="680"/>
    </row>
    <row r="165" spans="2:9" s="213" customFormat="1" ht="24.95" customHeight="1">
      <c r="B165" s="684" t="s">
        <v>374</v>
      </c>
      <c r="C165" s="685" t="e">
        <f>C43-C161</f>
        <v>#REF!</v>
      </c>
      <c r="D165" s="685" t="e">
        <f>D43-D161</f>
        <v>#REF!</v>
      </c>
      <c r="E165" s="685" t="e">
        <f>E43-E161</f>
        <v>#REF!</v>
      </c>
      <c r="F165" s="685" t="e">
        <f>F43-F161</f>
        <v>#REF!</v>
      </c>
      <c r="G165" s="686" t="e">
        <f>G43-G161</f>
        <v>#REF!</v>
      </c>
      <c r="H165" s="661" t="e">
        <f t="shared" si="6"/>
        <v>#REF!</v>
      </c>
      <c r="I165" s="680"/>
    </row>
    <row r="166" spans="2:9" s="213" customFormat="1" ht="24.95" customHeight="1">
      <c r="B166" s="687" t="s">
        <v>376</v>
      </c>
      <c r="C166" s="669" t="e">
        <f>1-(#REF!+#REF!+#REF!)/(#REF!+#REF!+#REF!)</f>
        <v>#REF!</v>
      </c>
      <c r="D166" s="669" t="e">
        <f>1-(#REF!+#REF!+#REF!)/(#REF!+#REF!+#REF!)</f>
        <v>#REF!</v>
      </c>
      <c r="E166" s="669" t="e">
        <f>1-(#REF!+#REF!+#REF!)/(#REF!+#REF!+#REF!)</f>
        <v>#REF!</v>
      </c>
      <c r="F166" s="669" t="e">
        <f>1-(#REF!+#REF!+#REF!)/(#REF!+#REF!+#REF!)</f>
        <v>#REF!</v>
      </c>
      <c r="G166" s="688" t="e">
        <f>1-(#REF!+#REF!+#REF!)/(#REF!+#REF!+#REF!)</f>
        <v>#REF!</v>
      </c>
      <c r="H166" s="661" t="e">
        <f t="shared" si="6"/>
        <v>#REF!</v>
      </c>
      <c r="I166" s="680"/>
    </row>
    <row r="167" spans="2:9" s="213" customFormat="1" ht="24.95" customHeight="1">
      <c r="B167" s="691" t="s">
        <v>375</v>
      </c>
      <c r="C167" s="666" t="e">
        <f>C166*(C165/(C161+C165))</f>
        <v>#REF!</v>
      </c>
      <c r="D167" s="666" t="e">
        <f>D166*(D165/(D161+D165))</f>
        <v>#REF!</v>
      </c>
      <c r="E167" s="666" t="e">
        <f>E166*(E165/(E161+E165))</f>
        <v>#REF!</v>
      </c>
      <c r="F167" s="666" t="e">
        <f>F166*(F165/(F161+F165))</f>
        <v>#REF!</v>
      </c>
      <c r="G167" s="667" t="e">
        <f>G166*(G165/(G161+G165))</f>
        <v>#REF!</v>
      </c>
      <c r="H167" s="661" t="e">
        <f t="shared" si="6"/>
        <v>#REF!</v>
      </c>
      <c r="I167" s="680"/>
    </row>
    <row r="168" spans="2:9" ht="9.9499999999999993" customHeight="1">
      <c r="B168" s="681"/>
      <c r="C168" s="682"/>
      <c r="D168" s="682"/>
      <c r="E168" s="682"/>
      <c r="F168" s="682"/>
      <c r="G168" s="682"/>
      <c r="H168" s="682"/>
      <c r="I168" s="683"/>
    </row>
    <row r="169" spans="2:9" s="345" customFormat="1" ht="45" customHeight="1">
      <c r="B169" s="611" t="s">
        <v>588</v>
      </c>
      <c r="C169" s="616" t="s">
        <v>77</v>
      </c>
      <c r="D169" s="616" t="s">
        <v>78</v>
      </c>
      <c r="E169" s="616" t="s">
        <v>351</v>
      </c>
      <c r="F169" s="616" t="s">
        <v>80</v>
      </c>
      <c r="G169" s="612" t="s">
        <v>550</v>
      </c>
      <c r="H169" s="570" t="s">
        <v>66</v>
      </c>
      <c r="I169" s="578"/>
    </row>
    <row r="170" spans="2:9" s="345" customFormat="1" ht="30" customHeight="1">
      <c r="B170" s="579" t="s">
        <v>358</v>
      </c>
      <c r="C170" s="580" t="e">
        <f>#REF!</f>
        <v>#REF!</v>
      </c>
      <c r="D170" s="580" t="e">
        <f>#REF!</f>
        <v>#REF!</v>
      </c>
      <c r="E170" s="580" t="e">
        <f>#REF!</f>
        <v>#REF!</v>
      </c>
      <c r="F170" s="580" t="e">
        <f>#REF!</f>
        <v>#REF!</v>
      </c>
      <c r="G170" s="583" t="e">
        <f>#REF!</f>
        <v>#REF!</v>
      </c>
      <c r="H170" s="661" t="e">
        <f>ROUND(G170-SUM(C170:F170),0)</f>
        <v>#REF!</v>
      </c>
      <c r="I170" s="578"/>
    </row>
    <row r="171" spans="2:9" s="345" customFormat="1" ht="30" customHeight="1">
      <c r="B171" s="579" t="s">
        <v>359</v>
      </c>
      <c r="C171" s="580" t="e">
        <f>#REF!</f>
        <v>#REF!</v>
      </c>
      <c r="D171" s="580" t="e">
        <f>#REF!</f>
        <v>#REF!</v>
      </c>
      <c r="E171" s="580" t="e">
        <f>#REF!</f>
        <v>#REF!</v>
      </c>
      <c r="F171" s="580" t="e">
        <f>#REF!</f>
        <v>#REF!</v>
      </c>
      <c r="G171" s="583" t="e">
        <f>#REF!</f>
        <v>#REF!</v>
      </c>
      <c r="H171" s="661" t="e">
        <f>ROUND(G171-SUM(C171:F171),0)</f>
        <v>#REF!</v>
      </c>
      <c r="I171" s="578"/>
    </row>
    <row r="172" spans="2:9" s="345" customFormat="1" ht="30" customHeight="1">
      <c r="B172" s="579" t="s">
        <v>360</v>
      </c>
      <c r="C172" s="580" t="e">
        <f>#REF!</f>
        <v>#REF!</v>
      </c>
      <c r="D172" s="580" t="e">
        <f>#REF!</f>
        <v>#REF!</v>
      </c>
      <c r="E172" s="580" t="e">
        <f>#REF!</f>
        <v>#REF!</v>
      </c>
      <c r="F172" s="580" t="e">
        <f>#REF!</f>
        <v>#REF!</v>
      </c>
      <c r="G172" s="583" t="e">
        <f>#REF!</f>
        <v>#REF!</v>
      </c>
      <c r="H172" s="661" t="e">
        <f>ROUND(G172-SUM(C172:F172),0)</f>
        <v>#REF!</v>
      </c>
      <c r="I172" s="578"/>
    </row>
    <row r="173" spans="2:9" s="345" customFormat="1" ht="30" customHeight="1">
      <c r="B173" s="579" t="s">
        <v>361</v>
      </c>
      <c r="C173" s="580" t="e">
        <f>#REF!</f>
        <v>#REF!</v>
      </c>
      <c r="D173" s="580" t="e">
        <f>#REF!</f>
        <v>#REF!</v>
      </c>
      <c r="E173" s="580" t="e">
        <f>#REF!</f>
        <v>#REF!</v>
      </c>
      <c r="F173" s="580" t="e">
        <f>#REF!</f>
        <v>#REF!</v>
      </c>
      <c r="G173" s="583" t="e">
        <f>#REF!</f>
        <v>#REF!</v>
      </c>
      <c r="H173" s="661" t="e">
        <f>ROUND(G173-SUM(C173:F173),0)</f>
        <v>#REF!</v>
      </c>
      <c r="I173" s="578"/>
    </row>
    <row r="174" spans="2:9" s="13" customFormat="1" ht="30" customHeight="1">
      <c r="B174" s="603" t="s">
        <v>362</v>
      </c>
      <c r="C174" s="604" t="e">
        <f>SUM(C170:C173)</f>
        <v>#REF!</v>
      </c>
      <c r="D174" s="604" t="e">
        <f>SUM(D170:D173)</f>
        <v>#REF!</v>
      </c>
      <c r="E174" s="604" t="e">
        <f>SUM(E170:E173)</f>
        <v>#REF!</v>
      </c>
      <c r="F174" s="604" t="e">
        <f>SUM(F170:F173)</f>
        <v>#REF!</v>
      </c>
      <c r="G174" s="605" t="e">
        <f>SUM(G170:G173)</f>
        <v>#REF!</v>
      </c>
      <c r="H174" s="661" t="e">
        <f>ROUND(G174-SUM(C174:F174),0)</f>
        <v>#REF!</v>
      </c>
      <c r="I174" s="587"/>
    </row>
    <row r="175" spans="2:9" s="345" customFormat="1" ht="30" customHeight="1">
      <c r="B175" s="692" t="s">
        <v>363</v>
      </c>
      <c r="C175" s="693" t="e">
        <f>C170/SUM(C170:C171)</f>
        <v>#REF!</v>
      </c>
      <c r="D175" s="693" t="e">
        <f>D170/SUM(D170:D171)</f>
        <v>#REF!</v>
      </c>
      <c r="E175" s="693" t="e">
        <f>E170/SUM(E170:E171)</f>
        <v>#REF!</v>
      </c>
      <c r="F175" s="693" t="e">
        <f>F170/SUM(F170:F171)</f>
        <v>#REF!</v>
      </c>
      <c r="G175" s="694" t="e">
        <f>G170/SUM(G170:G171)</f>
        <v>#REF!</v>
      </c>
      <c r="H175" s="570"/>
      <c r="I175" s="578"/>
    </row>
    <row r="176" spans="2:9" s="345" customFormat="1" ht="30" customHeight="1">
      <c r="B176" s="579" t="s">
        <v>364</v>
      </c>
      <c r="C176" s="695" t="e">
        <f>C171/SUM(C170:C171)</f>
        <v>#REF!</v>
      </c>
      <c r="D176" s="695" t="e">
        <f>D171/SUM(D170:D171)</f>
        <v>#REF!</v>
      </c>
      <c r="E176" s="695" t="e">
        <f>E171/SUM(E170:E171)</f>
        <v>#REF!</v>
      </c>
      <c r="F176" s="695" t="e">
        <f>F171/SUM(F170:F171)</f>
        <v>#REF!</v>
      </c>
      <c r="G176" s="696" t="e">
        <f>G171/SUM(G170:G171)</f>
        <v>#REF!</v>
      </c>
      <c r="H176" s="570"/>
      <c r="I176" s="578"/>
    </row>
    <row r="177" spans="1:9" s="345" customFormat="1" ht="30" customHeight="1">
      <c r="B177" s="579" t="s">
        <v>366</v>
      </c>
      <c r="C177" s="695" t="e">
        <f>SUM(C170:C171)/SUM(C170:C172)</f>
        <v>#REF!</v>
      </c>
      <c r="D177" s="695" t="e">
        <f>SUM(D170:D171)/SUM(D170:D172)</f>
        <v>#REF!</v>
      </c>
      <c r="E177" s="695" t="e">
        <f>SUM(E170:E171)/SUM(E170:E172)</f>
        <v>#REF!</v>
      </c>
      <c r="F177" s="695" t="e">
        <f>SUM(F170:F171)/SUM(F170:F172)</f>
        <v>#REF!</v>
      </c>
      <c r="G177" s="696" t="e">
        <f>SUM(G170:G171)/SUM(G170:G172)</f>
        <v>#REF!</v>
      </c>
      <c r="H177" s="570"/>
      <c r="I177" s="578"/>
    </row>
    <row r="178" spans="1:9" s="345" customFormat="1" ht="30" customHeight="1">
      <c r="B178" s="614" t="s">
        <v>365</v>
      </c>
      <c r="C178" s="697" t="e">
        <f>C172/SUM(C170:C172)</f>
        <v>#REF!</v>
      </c>
      <c r="D178" s="697" t="e">
        <f>D172/SUM(D170:D172)</f>
        <v>#REF!</v>
      </c>
      <c r="E178" s="697" t="e">
        <f>E172/SUM(E170:E172)</f>
        <v>#REF!</v>
      </c>
      <c r="F178" s="697" t="e">
        <f>F172/SUM(F170:F172)</f>
        <v>#REF!</v>
      </c>
      <c r="G178" s="698" t="e">
        <f>G172/SUM(G170:G172)</f>
        <v>#REF!</v>
      </c>
      <c r="H178" s="570"/>
      <c r="I178" s="578"/>
    </row>
    <row r="179" spans="1:9" s="192" customFormat="1" ht="9.9499999999999993" customHeight="1">
      <c r="B179" s="699"/>
      <c r="C179" s="695"/>
      <c r="D179" s="695"/>
      <c r="E179" s="695"/>
      <c r="F179" s="695"/>
      <c r="G179" s="695"/>
      <c r="H179" s="700"/>
      <c r="I179" s="701"/>
    </row>
    <row r="180" spans="1:9" s="117" customFormat="1" ht="30" customHeight="1">
      <c r="B180" s="702" t="s">
        <v>367</v>
      </c>
      <c r="C180" s="703" t="e">
        <f>C175-5%</f>
        <v>#REF!</v>
      </c>
      <c r="D180" s="703" t="e">
        <f>D175-5%</f>
        <v>#REF!</v>
      </c>
      <c r="E180" s="703" t="e">
        <f>E175-5%</f>
        <v>#REF!</v>
      </c>
      <c r="F180" s="703" t="e">
        <f>F175-5%</f>
        <v>#REF!</v>
      </c>
      <c r="G180" s="704" t="e">
        <f>G175-5%</f>
        <v>#REF!</v>
      </c>
      <c r="H180" s="705"/>
      <c r="I180" s="706"/>
    </row>
    <row r="181" spans="1:9" s="228" customFormat="1" ht="30" customHeight="1">
      <c r="B181" s="707" t="s">
        <v>368</v>
      </c>
      <c r="C181" s="708" t="e">
        <f>C176-95%</f>
        <v>#REF!</v>
      </c>
      <c r="D181" s="708" t="e">
        <f>D176-95%</f>
        <v>#REF!</v>
      </c>
      <c r="E181" s="708" t="e">
        <f>E176-95%</f>
        <v>#REF!</v>
      </c>
      <c r="F181" s="708" t="e">
        <f>F176-95%</f>
        <v>#REF!</v>
      </c>
      <c r="G181" s="709" t="e">
        <f>G176-95%</f>
        <v>#REF!</v>
      </c>
      <c r="H181" s="710"/>
      <c r="I181" s="711"/>
    </row>
    <row r="182" spans="1:9" s="117" customFormat="1" ht="30" customHeight="1">
      <c r="B182" s="707" t="s">
        <v>369</v>
      </c>
      <c r="C182" s="708" t="e">
        <f t="shared" ref="C182:G183" si="7">C177-C185</f>
        <v>#REF!</v>
      </c>
      <c r="D182" s="708" t="e">
        <f t="shared" si="7"/>
        <v>#REF!</v>
      </c>
      <c r="E182" s="708" t="e">
        <f t="shared" si="7"/>
        <v>#REF!</v>
      </c>
      <c r="F182" s="708" t="e">
        <f t="shared" si="7"/>
        <v>#REF!</v>
      </c>
      <c r="G182" s="709" t="e">
        <f t="shared" si="7"/>
        <v>#REF!</v>
      </c>
      <c r="H182" s="705"/>
      <c r="I182" s="706"/>
    </row>
    <row r="183" spans="1:9" s="117" customFormat="1" ht="30" customHeight="1">
      <c r="B183" s="712" t="s">
        <v>370</v>
      </c>
      <c r="C183" s="713" t="e">
        <f t="shared" si="7"/>
        <v>#REF!</v>
      </c>
      <c r="D183" s="713" t="e">
        <f t="shared" si="7"/>
        <v>#REF!</v>
      </c>
      <c r="E183" s="713" t="e">
        <f t="shared" si="7"/>
        <v>#REF!</v>
      </c>
      <c r="F183" s="713" t="e">
        <f t="shared" si="7"/>
        <v>#REF!</v>
      </c>
      <c r="G183" s="714" t="e">
        <f t="shared" si="7"/>
        <v>#REF!</v>
      </c>
      <c r="H183" s="705"/>
      <c r="I183" s="706"/>
    </row>
    <row r="184" spans="1:9" s="345" customFormat="1" ht="9.9499999999999993" customHeight="1">
      <c r="B184" s="569"/>
      <c r="C184" s="570"/>
      <c r="D184" s="570"/>
      <c r="E184" s="570"/>
      <c r="F184" s="570"/>
      <c r="G184" s="570"/>
      <c r="H184" s="570"/>
      <c r="I184" s="578"/>
    </row>
    <row r="185" spans="1:9" s="345" customFormat="1" ht="30" customHeight="1">
      <c r="B185" s="692" t="s">
        <v>371</v>
      </c>
      <c r="C185" s="693" t="e">
        <f>#REF!</f>
        <v>#REF!</v>
      </c>
      <c r="D185" s="693" t="e">
        <f>#REF!</f>
        <v>#REF!</v>
      </c>
      <c r="E185" s="693" t="e">
        <f>#REF!</f>
        <v>#REF!</v>
      </c>
      <c r="F185" s="693" t="e">
        <f>#REF!</f>
        <v>#REF!</v>
      </c>
      <c r="G185" s="694" t="e">
        <f>#REF!</f>
        <v>#REF!</v>
      </c>
      <c r="H185" s="570"/>
      <c r="I185" s="578"/>
    </row>
    <row r="186" spans="1:9" s="345" customFormat="1" ht="30" customHeight="1">
      <c r="B186" s="614" t="s">
        <v>372</v>
      </c>
      <c r="C186" s="697" t="e">
        <f>#REF!</f>
        <v>#REF!</v>
      </c>
      <c r="D186" s="697" t="e">
        <f>#REF!</f>
        <v>#REF!</v>
      </c>
      <c r="E186" s="697" t="e">
        <f>#REF!</f>
        <v>#REF!</v>
      </c>
      <c r="F186" s="697" t="e">
        <f>#REF!</f>
        <v>#REF!</v>
      </c>
      <c r="G186" s="698" t="e">
        <f>#REF!</f>
        <v>#REF!</v>
      </c>
      <c r="H186" s="570"/>
      <c r="I186" s="578"/>
    </row>
    <row r="187" spans="1:9" s="345" customFormat="1" ht="9.9499999999999993" customHeight="1">
      <c r="A187" s="347"/>
      <c r="B187" s="569"/>
      <c r="C187" s="570"/>
      <c r="D187" s="570"/>
      <c r="E187" s="570"/>
      <c r="F187" s="570"/>
      <c r="G187" s="570"/>
      <c r="H187" s="570"/>
      <c r="I187" s="578"/>
    </row>
    <row r="188" spans="1:9" s="345" customFormat="1" ht="30" customHeight="1">
      <c r="A188" s="347"/>
      <c r="B188" s="715" t="s">
        <v>406</v>
      </c>
      <c r="C188" s="716" t="s">
        <v>7</v>
      </c>
      <c r="D188" s="716" t="s">
        <v>8</v>
      </c>
      <c r="E188" s="716" t="s">
        <v>9</v>
      </c>
      <c r="F188" s="716" t="s">
        <v>10</v>
      </c>
      <c r="G188" s="716" t="s">
        <v>11</v>
      </c>
      <c r="H188" s="716" t="s">
        <v>12</v>
      </c>
      <c r="I188" s="578"/>
    </row>
    <row r="189" spans="1:9" s="345" customFormat="1" ht="30" customHeight="1">
      <c r="A189" s="347"/>
      <c r="B189" s="579" t="s">
        <v>404</v>
      </c>
      <c r="C189" s="717" t="e">
        <f>(#REF!*'Common Calculations'!G$76)/10^6</f>
        <v>#REF!</v>
      </c>
      <c r="D189" s="717" t="e">
        <f>(#REF!*'Common Calculations'!H$76)/10^6</f>
        <v>#REF!</v>
      </c>
      <c r="E189" s="717" t="e">
        <f>(#REF!*'Common Calculations'!I$76)/10^6</f>
        <v>#REF!</v>
      </c>
      <c r="F189" s="717" t="e">
        <f>(#REF!*'Common Calculations'!J$76)/10^6</f>
        <v>#REF!</v>
      </c>
      <c r="G189" s="717" t="e">
        <f>(#REF!*'Common Calculations'!K$76)/10^6</f>
        <v>#REF!</v>
      </c>
      <c r="H189" s="717" t="e">
        <f>(#REF!*'Common Calculations'!L$76)/10^6</f>
        <v>#REF!</v>
      </c>
      <c r="I189" s="578"/>
    </row>
    <row r="190" spans="1:9" s="345" customFormat="1" ht="30" customHeight="1">
      <c r="B190" s="579" t="s">
        <v>405</v>
      </c>
      <c r="C190" s="717" t="e">
        <f>#REF!/10^6</f>
        <v>#REF!</v>
      </c>
      <c r="D190" s="717" t="e">
        <f>#REF!/10^6</f>
        <v>#REF!</v>
      </c>
      <c r="E190" s="717" t="e">
        <f>#REF!/10^6</f>
        <v>#REF!</v>
      </c>
      <c r="F190" s="717" t="e">
        <f>#REF!/10^6</f>
        <v>#REF!</v>
      </c>
      <c r="G190" s="717" t="e">
        <f>#REF!/10^6</f>
        <v>#REF!</v>
      </c>
      <c r="H190" s="717" t="e">
        <f>#REF!/10^6</f>
        <v>#REF!</v>
      </c>
      <c r="I190" s="578"/>
    </row>
    <row r="191" spans="1:9" s="345" customFormat="1" ht="30" customHeight="1">
      <c r="B191" s="579" t="s">
        <v>763</v>
      </c>
      <c r="C191" s="717" t="e">
        <f>(#REF!*'Common Calculations'!$L$76)/10^6</f>
        <v>#REF!</v>
      </c>
      <c r="D191" s="717" t="e">
        <f>(#REF!*'Common Calculations'!$L$76)/10^6</f>
        <v>#REF!</v>
      </c>
      <c r="E191" s="717" t="e">
        <f>(#REF!*'Common Calculations'!$L$76)/10^6</f>
        <v>#REF!</v>
      </c>
      <c r="F191" s="717" t="e">
        <f>(#REF!*'Common Calculations'!$L$76)/10^6</f>
        <v>#REF!</v>
      </c>
      <c r="G191" s="717" t="e">
        <f>(#REF!*'Common Calculations'!$L$76)/10^6</f>
        <v>#REF!</v>
      </c>
      <c r="H191" s="717" t="e">
        <f>(#REF!*'Common Calculations'!$K$76)/10^6</f>
        <v>#REF!</v>
      </c>
      <c r="I191" s="578"/>
    </row>
    <row r="192" spans="1:9" s="345" customFormat="1" ht="30" customHeight="1">
      <c r="B192" s="614" t="s">
        <v>764</v>
      </c>
      <c r="C192" s="718" t="e">
        <f>(#REF!/'Common Calculations'!G$76)*'Common Calculations'!$L$76/10^6</f>
        <v>#REF!</v>
      </c>
      <c r="D192" s="718" t="e">
        <f>(#REF!/'Common Calculations'!H$76)*'Common Calculations'!$L$76/10^6</f>
        <v>#REF!</v>
      </c>
      <c r="E192" s="718" t="e">
        <f>(#REF!/'Common Calculations'!I$76)*'Common Calculations'!$L$76/10^6</f>
        <v>#REF!</v>
      </c>
      <c r="F192" s="718" t="e">
        <f>(#REF!/'Common Calculations'!J$76)*'Common Calculations'!$L$76/10^6</f>
        <v>#REF!</v>
      </c>
      <c r="G192" s="718" t="e">
        <f>(#REF!/'Common Calculations'!K$76)*'Common Calculations'!$L$76/10^6</f>
        <v>#REF!</v>
      </c>
      <c r="H192" s="718" t="e">
        <f>(#REF!/'Common Calculations'!L$76)*'Common Calculations'!$K$76/10^6</f>
        <v>#REF!</v>
      </c>
      <c r="I192" s="578"/>
    </row>
    <row r="193" spans="2:9" s="345" customFormat="1" ht="30" customHeight="1">
      <c r="B193" s="569"/>
      <c r="C193" s="570"/>
      <c r="D193" s="570"/>
      <c r="E193" s="570"/>
      <c r="F193" s="570"/>
      <c r="G193" s="570"/>
      <c r="H193" s="570"/>
      <c r="I193" s="578"/>
    </row>
    <row r="194" spans="2:9" s="345" customFormat="1" ht="30" customHeight="1">
      <c r="B194" s="569"/>
      <c r="C194" s="570"/>
      <c r="D194" s="570"/>
      <c r="E194" s="570"/>
      <c r="F194" s="570"/>
      <c r="G194" s="570"/>
      <c r="H194" s="570"/>
      <c r="I194" s="578"/>
    </row>
    <row r="195" spans="2:9" s="345" customFormat="1" ht="30" customHeight="1">
      <c r="B195" s="569"/>
      <c r="C195" s="570"/>
      <c r="D195" s="570"/>
      <c r="E195" s="570"/>
      <c r="F195" s="570"/>
      <c r="G195" s="570"/>
      <c r="H195" s="570"/>
      <c r="I195" s="578"/>
    </row>
    <row r="196" spans="2:9" s="345" customFormat="1" ht="30" customHeight="1">
      <c r="B196" s="569"/>
      <c r="C196" s="570"/>
      <c r="D196" s="570"/>
      <c r="E196" s="570"/>
      <c r="F196" s="570"/>
      <c r="G196" s="570"/>
      <c r="H196" s="570"/>
      <c r="I196" s="578"/>
    </row>
    <row r="197" spans="2:9" s="345" customFormat="1" ht="30" customHeight="1">
      <c r="B197" s="569"/>
      <c r="C197" s="570"/>
      <c r="D197" s="570"/>
      <c r="E197" s="570"/>
      <c r="F197" s="570"/>
      <c r="G197" s="570"/>
      <c r="H197" s="570"/>
      <c r="I197" s="578"/>
    </row>
    <row r="198" spans="2:9" s="345" customFormat="1" ht="30" customHeight="1">
      <c r="B198" s="569"/>
      <c r="C198" s="570"/>
      <c r="D198" s="570"/>
      <c r="E198" s="570"/>
      <c r="F198" s="570"/>
      <c r="G198" s="570"/>
      <c r="H198" s="570"/>
      <c r="I198" s="578"/>
    </row>
    <row r="199" spans="2:9" s="345" customFormat="1" ht="30" customHeight="1">
      <c r="B199" s="569"/>
      <c r="C199" s="570"/>
      <c r="D199" s="570"/>
      <c r="E199" s="570"/>
      <c r="F199" s="570"/>
      <c r="G199" s="570"/>
      <c r="H199" s="570"/>
      <c r="I199" s="578"/>
    </row>
    <row r="200" spans="2:9" s="345" customFormat="1" ht="30" customHeight="1">
      <c r="B200" s="569"/>
      <c r="C200" s="570"/>
      <c r="D200" s="570"/>
      <c r="E200" s="570"/>
      <c r="F200" s="570"/>
      <c r="G200" s="570"/>
      <c r="H200" s="570"/>
      <c r="I200" s="578"/>
    </row>
    <row r="201" spans="2:9" s="345" customFormat="1" ht="30" customHeight="1">
      <c r="B201" s="569"/>
      <c r="C201" s="570"/>
      <c r="D201" s="570"/>
      <c r="E201" s="570"/>
      <c r="F201" s="570"/>
      <c r="G201" s="570"/>
      <c r="H201" s="570"/>
      <c r="I201" s="578"/>
    </row>
    <row r="202" spans="2:9" s="345" customFormat="1" ht="30" customHeight="1">
      <c r="B202" s="569"/>
      <c r="C202" s="570"/>
      <c r="D202" s="570"/>
      <c r="E202" s="570"/>
      <c r="F202" s="570"/>
      <c r="G202" s="570"/>
      <c r="H202" s="570"/>
      <c r="I202" s="578"/>
    </row>
    <row r="203" spans="2:9" s="345" customFormat="1" ht="30" customHeight="1">
      <c r="B203" s="569"/>
      <c r="C203" s="570"/>
      <c r="D203" s="570"/>
      <c r="E203" s="570"/>
      <c r="F203" s="570"/>
      <c r="G203" s="570"/>
      <c r="H203" s="570"/>
      <c r="I203" s="578"/>
    </row>
    <row r="204" spans="2:9" s="345" customFormat="1" ht="30" customHeight="1">
      <c r="B204" s="715" t="s">
        <v>407</v>
      </c>
      <c r="C204" s="716" t="s">
        <v>7</v>
      </c>
      <c r="D204" s="716" t="s">
        <v>8</v>
      </c>
      <c r="E204" s="716" t="s">
        <v>9</v>
      </c>
      <c r="F204" s="716" t="s">
        <v>10</v>
      </c>
      <c r="G204" s="716" t="s">
        <v>11</v>
      </c>
      <c r="H204" s="716" t="s">
        <v>12</v>
      </c>
      <c r="I204" s="578"/>
    </row>
    <row r="205" spans="2:9" s="345" customFormat="1" ht="30" customHeight="1">
      <c r="B205" s="579" t="s">
        <v>404</v>
      </c>
      <c r="C205" s="717" t="e">
        <f>(#REF!*'Common Calculations'!G$76)/10^6</f>
        <v>#REF!</v>
      </c>
      <c r="D205" s="717" t="e">
        <f>(#REF!*'Common Calculations'!H$76)/10^6</f>
        <v>#REF!</v>
      </c>
      <c r="E205" s="717" t="e">
        <f>(#REF!*'Common Calculations'!I$76)/10^6</f>
        <v>#REF!</v>
      </c>
      <c r="F205" s="717" t="e">
        <f>(#REF!*'Common Calculations'!J$76)/10^6</f>
        <v>#REF!</v>
      </c>
      <c r="G205" s="717" t="e">
        <f>(#REF!*'Common Calculations'!K$76)/10^6</f>
        <v>#REF!</v>
      </c>
      <c r="H205" s="717" t="e">
        <f>(#REF!*'Common Calculations'!L$76)/10^6</f>
        <v>#REF!</v>
      </c>
      <c r="I205" s="578"/>
    </row>
    <row r="206" spans="2:9" s="345" customFormat="1" ht="30" customHeight="1">
      <c r="B206" s="579" t="s">
        <v>405</v>
      </c>
      <c r="C206" s="717" t="e">
        <f>#REF!/10^6</f>
        <v>#REF!</v>
      </c>
      <c r="D206" s="717" t="e">
        <f>#REF!/10^6</f>
        <v>#REF!</v>
      </c>
      <c r="E206" s="717" t="e">
        <f>#REF!/10^6</f>
        <v>#REF!</v>
      </c>
      <c r="F206" s="717" t="e">
        <f>#REF!/10^6</f>
        <v>#REF!</v>
      </c>
      <c r="G206" s="717" t="e">
        <f>#REF!/10^6</f>
        <v>#REF!</v>
      </c>
      <c r="H206" s="717" t="e">
        <f>#REF!/10^6</f>
        <v>#REF!</v>
      </c>
      <c r="I206" s="578"/>
    </row>
    <row r="207" spans="2:9" s="345" customFormat="1" ht="30" customHeight="1">
      <c r="B207" s="579" t="s">
        <v>763</v>
      </c>
      <c r="C207" s="717" t="e">
        <f>(#REF!*'Common Calculations'!$L$76)/10^6</f>
        <v>#REF!</v>
      </c>
      <c r="D207" s="717" t="e">
        <f>(#REF!*'Common Calculations'!$L$76)/10^6</f>
        <v>#REF!</v>
      </c>
      <c r="E207" s="717" t="e">
        <f>(#REF!*'Common Calculations'!$L$76)/10^6</f>
        <v>#REF!</v>
      </c>
      <c r="F207" s="717" t="e">
        <f>(#REF!*'Common Calculations'!$L$76)/10^6</f>
        <v>#REF!</v>
      </c>
      <c r="G207" s="717" t="e">
        <f>(#REF!*'Common Calculations'!$L$76)/10^6</f>
        <v>#REF!</v>
      </c>
      <c r="H207" s="717" t="e">
        <f>(#REF!*'Common Calculations'!$K$76)/10^6</f>
        <v>#REF!</v>
      </c>
      <c r="I207" s="578"/>
    </row>
    <row r="208" spans="2:9" s="345" customFormat="1" ht="30" customHeight="1">
      <c r="B208" s="614" t="s">
        <v>764</v>
      </c>
      <c r="C208" s="718" t="e">
        <f>(#REF!/'Common Calculations'!G$76)*'Common Calculations'!$L$76/10^6</f>
        <v>#REF!</v>
      </c>
      <c r="D208" s="718" t="e">
        <f>(#REF!/'Common Calculations'!H$76)*'Common Calculations'!$L$76/10^6</f>
        <v>#REF!</v>
      </c>
      <c r="E208" s="718" t="e">
        <f>(#REF!/'Common Calculations'!I$76)*'Common Calculations'!$L$76/10^6</f>
        <v>#REF!</v>
      </c>
      <c r="F208" s="718" t="e">
        <f>(#REF!/'Common Calculations'!J$76)*'Common Calculations'!$L$76/10^6</f>
        <v>#REF!</v>
      </c>
      <c r="G208" s="718" t="e">
        <f>(#REF!/'Common Calculations'!K$76)*'Common Calculations'!$L$76/10^6</f>
        <v>#REF!</v>
      </c>
      <c r="H208" s="718" t="e">
        <f>(#REF!/'Common Calculations'!L$76)*'Common Calculations'!$K$76/10^6</f>
        <v>#REF!</v>
      </c>
      <c r="I208" s="578"/>
    </row>
    <row r="209" spans="2:9" s="345" customFormat="1" ht="30" customHeight="1">
      <c r="B209" s="569"/>
      <c r="C209" s="570"/>
      <c r="D209" s="570"/>
      <c r="E209" s="570"/>
      <c r="F209" s="570"/>
      <c r="G209" s="570"/>
      <c r="H209" s="570"/>
      <c r="I209" s="578"/>
    </row>
    <row r="210" spans="2:9" s="345" customFormat="1" ht="30" customHeight="1">
      <c r="B210" s="569"/>
      <c r="C210" s="570"/>
      <c r="D210" s="570"/>
      <c r="E210" s="570"/>
      <c r="F210" s="570"/>
      <c r="G210" s="570"/>
      <c r="H210" s="570"/>
      <c r="I210" s="578"/>
    </row>
    <row r="211" spans="2:9" s="345" customFormat="1" ht="30" customHeight="1">
      <c r="B211" s="569"/>
      <c r="C211" s="570"/>
      <c r="D211" s="570"/>
      <c r="E211" s="570"/>
      <c r="F211" s="570"/>
      <c r="G211" s="570"/>
      <c r="H211" s="570"/>
      <c r="I211" s="578"/>
    </row>
    <row r="212" spans="2:9" s="345" customFormat="1" ht="30" customHeight="1">
      <c r="B212" s="569"/>
      <c r="C212" s="570"/>
      <c r="D212" s="570"/>
      <c r="E212" s="570"/>
      <c r="F212" s="570"/>
      <c r="G212" s="570"/>
      <c r="H212" s="570"/>
      <c r="I212" s="578"/>
    </row>
    <row r="213" spans="2:9" s="345" customFormat="1" ht="30" customHeight="1">
      <c r="B213" s="569"/>
      <c r="C213" s="570"/>
      <c r="D213" s="570"/>
      <c r="E213" s="570"/>
      <c r="F213" s="570"/>
      <c r="G213" s="570"/>
      <c r="H213" s="570"/>
      <c r="I213" s="578"/>
    </row>
    <row r="214" spans="2:9" s="345" customFormat="1" ht="30" customHeight="1">
      <c r="B214" s="569"/>
      <c r="C214" s="570"/>
      <c r="D214" s="570"/>
      <c r="E214" s="570"/>
      <c r="F214" s="570"/>
      <c r="G214" s="570"/>
      <c r="H214" s="570"/>
      <c r="I214" s="578"/>
    </row>
    <row r="215" spans="2:9" s="345" customFormat="1" ht="30" customHeight="1">
      <c r="B215" s="569"/>
      <c r="C215" s="570"/>
      <c r="D215" s="570"/>
      <c r="E215" s="570"/>
      <c r="F215" s="570"/>
      <c r="G215" s="570"/>
      <c r="H215" s="570"/>
      <c r="I215" s="578"/>
    </row>
    <row r="216" spans="2:9" s="345" customFormat="1" ht="30" customHeight="1">
      <c r="B216" s="569"/>
      <c r="C216" s="570"/>
      <c r="D216" s="570"/>
      <c r="E216" s="570"/>
      <c r="F216" s="570"/>
      <c r="G216" s="570"/>
      <c r="H216" s="570"/>
      <c r="I216" s="578"/>
    </row>
    <row r="217" spans="2:9" s="345" customFormat="1" ht="30" customHeight="1">
      <c r="B217" s="569"/>
      <c r="C217" s="570"/>
      <c r="D217" s="570"/>
      <c r="E217" s="570"/>
      <c r="F217" s="570"/>
      <c r="G217" s="570"/>
      <c r="H217" s="570"/>
      <c r="I217" s="578"/>
    </row>
    <row r="218" spans="2:9" s="345" customFormat="1" ht="30" customHeight="1">
      <c r="B218" s="569"/>
      <c r="C218" s="570"/>
      <c r="D218" s="570"/>
      <c r="E218" s="570"/>
      <c r="F218" s="570"/>
      <c r="G218" s="570"/>
      <c r="H218" s="570"/>
      <c r="I218" s="578"/>
    </row>
    <row r="219" spans="2:9" s="345" customFormat="1" ht="30" customHeight="1">
      <c r="B219" s="569"/>
      <c r="C219" s="570"/>
      <c r="D219" s="570"/>
      <c r="E219" s="570"/>
      <c r="F219" s="570"/>
      <c r="G219" s="570"/>
      <c r="H219" s="570"/>
      <c r="I219" s="578"/>
    </row>
    <row r="220" spans="2:9" s="345" customFormat="1" ht="30" customHeight="1">
      <c r="B220" s="715" t="s">
        <v>408</v>
      </c>
      <c r="C220" s="716" t="s">
        <v>7</v>
      </c>
      <c r="D220" s="716" t="s">
        <v>8</v>
      </c>
      <c r="E220" s="716" t="s">
        <v>9</v>
      </c>
      <c r="F220" s="716" t="s">
        <v>10</v>
      </c>
      <c r="G220" s="716" t="s">
        <v>11</v>
      </c>
      <c r="H220" s="716" t="s">
        <v>12</v>
      </c>
      <c r="I220" s="578"/>
    </row>
    <row r="221" spans="2:9" s="345" customFormat="1" ht="30" customHeight="1">
      <c r="B221" s="579" t="s">
        <v>404</v>
      </c>
      <c r="C221" s="717" t="e">
        <f>(#REF!*'Common Calculations'!G$76)/10^6</f>
        <v>#REF!</v>
      </c>
      <c r="D221" s="717" t="e">
        <f>(#REF!*'Common Calculations'!H$76)/10^6</f>
        <v>#REF!</v>
      </c>
      <c r="E221" s="717" t="e">
        <f>(#REF!*'Common Calculations'!I$76)/10^6</f>
        <v>#REF!</v>
      </c>
      <c r="F221" s="717" t="e">
        <f>(#REF!*'Common Calculations'!J$76)/10^6</f>
        <v>#REF!</v>
      </c>
      <c r="G221" s="717" t="e">
        <f>(#REF!*'Common Calculations'!K$76)/10^6</f>
        <v>#REF!</v>
      </c>
      <c r="H221" s="717" t="e">
        <f>(#REF!*'Common Calculations'!L$76)/10^6</f>
        <v>#REF!</v>
      </c>
      <c r="I221" s="578"/>
    </row>
    <row r="222" spans="2:9" s="345" customFormat="1" ht="30" customHeight="1">
      <c r="B222" s="579" t="s">
        <v>405</v>
      </c>
      <c r="C222" s="717" t="e">
        <f>#REF!/10^6</f>
        <v>#REF!</v>
      </c>
      <c r="D222" s="717" t="e">
        <f>#REF!/10^6</f>
        <v>#REF!</v>
      </c>
      <c r="E222" s="717" t="e">
        <f>#REF!/10^6</f>
        <v>#REF!</v>
      </c>
      <c r="F222" s="717" t="e">
        <f>#REF!/10^6</f>
        <v>#REF!</v>
      </c>
      <c r="G222" s="717" t="e">
        <f>#REF!/10^6</f>
        <v>#REF!</v>
      </c>
      <c r="H222" s="717" t="e">
        <f>#REF!/10^6</f>
        <v>#REF!</v>
      </c>
      <c r="I222" s="578"/>
    </row>
    <row r="223" spans="2:9" s="345" customFormat="1" ht="30" customHeight="1">
      <c r="B223" s="579" t="s">
        <v>763</v>
      </c>
      <c r="C223" s="717" t="e">
        <f>(#REF!*'Common Calculations'!$L$76)/10^6</f>
        <v>#REF!</v>
      </c>
      <c r="D223" s="717" t="e">
        <f>(#REF!*'Common Calculations'!$L$76)/10^6</f>
        <v>#REF!</v>
      </c>
      <c r="E223" s="717" t="e">
        <f>(#REF!*'Common Calculations'!$L$76)/10^6</f>
        <v>#REF!</v>
      </c>
      <c r="F223" s="717" t="e">
        <f>(#REF!*'Common Calculations'!$L$76)/10^6</f>
        <v>#REF!</v>
      </c>
      <c r="G223" s="717" t="e">
        <f>(#REF!*'Common Calculations'!$L$76)/10^6</f>
        <v>#REF!</v>
      </c>
      <c r="H223" s="717" t="e">
        <f>(#REF!*'Common Calculations'!$K$76)/10^6</f>
        <v>#REF!</v>
      </c>
      <c r="I223" s="578"/>
    </row>
    <row r="224" spans="2:9" s="345" customFormat="1" ht="30" customHeight="1">
      <c r="B224" s="614" t="s">
        <v>764</v>
      </c>
      <c r="C224" s="718" t="e">
        <f>(#REF!/'Common Calculations'!G$76)*'Common Calculations'!$L$76/10^6</f>
        <v>#REF!</v>
      </c>
      <c r="D224" s="718" t="e">
        <f>(#REF!/'Common Calculations'!H$76)*'Common Calculations'!$L$76/10^6</f>
        <v>#REF!</v>
      </c>
      <c r="E224" s="718" t="e">
        <f>(#REF!/'Common Calculations'!I$76)*'Common Calculations'!$L$76/10^6</f>
        <v>#REF!</v>
      </c>
      <c r="F224" s="718" t="e">
        <f>(#REF!/'Common Calculations'!J$76)*'Common Calculations'!$L$76/10^6</f>
        <v>#REF!</v>
      </c>
      <c r="G224" s="718" t="e">
        <f>(#REF!/'Common Calculations'!K$76)*'Common Calculations'!$L$76/10^6</f>
        <v>#REF!</v>
      </c>
      <c r="H224" s="718" t="e">
        <f>(#REF!/'Common Calculations'!L$76)*'Common Calculations'!$K$76/10^6</f>
        <v>#REF!</v>
      </c>
      <c r="I224" s="578"/>
    </row>
    <row r="225" spans="2:9" s="345" customFormat="1" ht="30" customHeight="1">
      <c r="B225" s="569"/>
      <c r="C225" s="570"/>
      <c r="D225" s="570"/>
      <c r="E225" s="570"/>
      <c r="F225" s="570"/>
      <c r="G225" s="570"/>
      <c r="H225" s="570"/>
      <c r="I225" s="578"/>
    </row>
    <row r="226" spans="2:9" s="345" customFormat="1" ht="30" customHeight="1">
      <c r="B226" s="569"/>
      <c r="C226" s="570"/>
      <c r="D226" s="570"/>
      <c r="E226" s="570"/>
      <c r="F226" s="570"/>
      <c r="G226" s="570"/>
      <c r="H226" s="570"/>
      <c r="I226" s="578"/>
    </row>
    <row r="227" spans="2:9" s="345" customFormat="1" ht="30" customHeight="1">
      <c r="B227" s="569"/>
      <c r="C227" s="570"/>
      <c r="D227" s="570"/>
      <c r="E227" s="570"/>
      <c r="F227" s="570"/>
      <c r="G227" s="570"/>
      <c r="H227" s="570"/>
      <c r="I227" s="578"/>
    </row>
    <row r="228" spans="2:9" s="345" customFormat="1" ht="30" customHeight="1">
      <c r="B228" s="569"/>
      <c r="C228" s="570"/>
      <c r="D228" s="570"/>
      <c r="E228" s="570"/>
      <c r="F228" s="570"/>
      <c r="G228" s="570"/>
      <c r="H228" s="570"/>
      <c r="I228" s="578"/>
    </row>
    <row r="229" spans="2:9" s="345" customFormat="1" ht="30" customHeight="1">
      <c r="B229" s="569"/>
      <c r="C229" s="570"/>
      <c r="D229" s="570"/>
      <c r="E229" s="570"/>
      <c r="F229" s="570"/>
      <c r="G229" s="570"/>
      <c r="H229" s="570"/>
      <c r="I229" s="578"/>
    </row>
    <row r="230" spans="2:9" s="345" customFormat="1" ht="30" customHeight="1">
      <c r="B230" s="569"/>
      <c r="C230" s="570"/>
      <c r="D230" s="570"/>
      <c r="E230" s="570"/>
      <c r="F230" s="570"/>
      <c r="G230" s="570"/>
      <c r="H230" s="570"/>
      <c r="I230" s="578"/>
    </row>
    <row r="231" spans="2:9" s="345" customFormat="1" ht="30" customHeight="1">
      <c r="B231" s="569"/>
      <c r="C231" s="570"/>
      <c r="D231" s="570"/>
      <c r="E231" s="570"/>
      <c r="F231" s="570"/>
      <c r="G231" s="570"/>
      <c r="H231" s="570"/>
      <c r="I231" s="578"/>
    </row>
    <row r="232" spans="2:9" s="345" customFormat="1" ht="30" customHeight="1">
      <c r="B232" s="569"/>
      <c r="C232" s="570"/>
      <c r="D232" s="570"/>
      <c r="E232" s="570"/>
      <c r="F232" s="570"/>
      <c r="G232" s="570"/>
      <c r="H232" s="570"/>
      <c r="I232" s="578"/>
    </row>
    <row r="233" spans="2:9" s="345" customFormat="1" ht="30" customHeight="1">
      <c r="B233" s="569"/>
      <c r="C233" s="570"/>
      <c r="D233" s="570"/>
      <c r="E233" s="570"/>
      <c r="F233" s="570"/>
      <c r="G233" s="570"/>
      <c r="H233" s="570"/>
      <c r="I233" s="578"/>
    </row>
    <row r="234" spans="2:9" s="345" customFormat="1" ht="30" customHeight="1">
      <c r="B234" s="569"/>
      <c r="C234" s="570"/>
      <c r="D234" s="570"/>
      <c r="E234" s="570"/>
      <c r="F234" s="570"/>
      <c r="G234" s="570"/>
      <c r="H234" s="570"/>
      <c r="I234" s="578"/>
    </row>
    <row r="235" spans="2:9" s="345" customFormat="1" ht="30" customHeight="1">
      <c r="B235" s="569"/>
      <c r="C235" s="570"/>
      <c r="D235" s="570"/>
      <c r="E235" s="570"/>
      <c r="F235" s="570"/>
      <c r="G235" s="570"/>
      <c r="H235" s="570"/>
      <c r="I235" s="578"/>
    </row>
    <row r="236" spans="2:9" s="345" customFormat="1" ht="30" customHeight="1">
      <c r="B236" s="715" t="s">
        <v>409</v>
      </c>
      <c r="C236" s="716" t="s">
        <v>7</v>
      </c>
      <c r="D236" s="716" t="s">
        <v>8</v>
      </c>
      <c r="E236" s="716" t="s">
        <v>9</v>
      </c>
      <c r="F236" s="716" t="s">
        <v>10</v>
      </c>
      <c r="G236" s="716" t="s">
        <v>11</v>
      </c>
      <c r="H236" s="716" t="s">
        <v>12</v>
      </c>
      <c r="I236" s="578"/>
    </row>
    <row r="237" spans="2:9" s="345" customFormat="1" ht="30" customHeight="1">
      <c r="B237" s="579" t="s">
        <v>404</v>
      </c>
      <c r="C237" s="717" t="e">
        <f>(#REF!*'Common Calculations'!G$76)/10^6</f>
        <v>#REF!</v>
      </c>
      <c r="D237" s="717" t="e">
        <f>(#REF!*'Common Calculations'!H$76)/10^6</f>
        <v>#REF!</v>
      </c>
      <c r="E237" s="717" t="e">
        <f>(#REF!*'Common Calculations'!I$76)/10^6</f>
        <v>#REF!</v>
      </c>
      <c r="F237" s="717" t="e">
        <f>(#REF!*'Common Calculations'!J$76)/10^6</f>
        <v>#REF!</v>
      </c>
      <c r="G237" s="717" t="e">
        <f>(#REF!*'Common Calculations'!K$76)/10^6</f>
        <v>#REF!</v>
      </c>
      <c r="H237" s="717" t="e">
        <f>(#REF!*'Common Calculations'!L$76)/10^6</f>
        <v>#REF!</v>
      </c>
      <c r="I237" s="578"/>
    </row>
    <row r="238" spans="2:9" s="345" customFormat="1" ht="30" customHeight="1">
      <c r="B238" s="579" t="s">
        <v>405</v>
      </c>
      <c r="C238" s="717" t="e">
        <f>#REF!/10^6</f>
        <v>#REF!</v>
      </c>
      <c r="D238" s="717" t="e">
        <f>#REF!/10^6</f>
        <v>#REF!</v>
      </c>
      <c r="E238" s="717" t="e">
        <f>#REF!/10^6</f>
        <v>#REF!</v>
      </c>
      <c r="F238" s="717" t="e">
        <f>#REF!/10^6</f>
        <v>#REF!</v>
      </c>
      <c r="G238" s="717" t="e">
        <f>#REF!/10^6</f>
        <v>#REF!</v>
      </c>
      <c r="H238" s="717" t="e">
        <f>#REF!/10^6</f>
        <v>#REF!</v>
      </c>
      <c r="I238" s="578"/>
    </row>
    <row r="239" spans="2:9" s="345" customFormat="1" ht="30" customHeight="1">
      <c r="B239" s="579" t="s">
        <v>763</v>
      </c>
      <c r="C239" s="717" t="e">
        <f>(#REF!*'Common Calculations'!$L$76)/10^6</f>
        <v>#REF!</v>
      </c>
      <c r="D239" s="717" t="e">
        <f>(#REF!*'Common Calculations'!$L$76)/10^6</f>
        <v>#REF!</v>
      </c>
      <c r="E239" s="717" t="e">
        <f>(#REF!*'Common Calculations'!$L$76)/10^6</f>
        <v>#REF!</v>
      </c>
      <c r="F239" s="717" t="e">
        <f>(#REF!*'Common Calculations'!$L$76)/10^6</f>
        <v>#REF!</v>
      </c>
      <c r="G239" s="717" t="e">
        <f>(#REF!*'Common Calculations'!$L$76)/10^6</f>
        <v>#REF!</v>
      </c>
      <c r="H239" s="717" t="e">
        <f>(#REF!*'Common Calculations'!$K$76)/10^6</f>
        <v>#REF!</v>
      </c>
      <c r="I239" s="578"/>
    </row>
    <row r="240" spans="2:9" s="345" customFormat="1" ht="30" customHeight="1">
      <c r="B240" s="614" t="s">
        <v>764</v>
      </c>
      <c r="C240" s="718" t="e">
        <f>(#REF!/'Common Calculations'!G$76)*'Common Calculations'!$L$76/10^6</f>
        <v>#REF!</v>
      </c>
      <c r="D240" s="718" t="e">
        <f>(#REF!/'Common Calculations'!H$76)*'Common Calculations'!$L$76/10^6</f>
        <v>#REF!</v>
      </c>
      <c r="E240" s="718" t="e">
        <f>(#REF!/'Common Calculations'!I$76)*'Common Calculations'!$L$76/10^6</f>
        <v>#REF!</v>
      </c>
      <c r="F240" s="718" t="e">
        <f>(#REF!/'Common Calculations'!J$76)*'Common Calculations'!$L$76/10^6</f>
        <v>#REF!</v>
      </c>
      <c r="G240" s="718" t="e">
        <f>(#REF!/'Common Calculations'!K$76)*'Common Calculations'!$L$76/10^6</f>
        <v>#REF!</v>
      </c>
      <c r="H240" s="718" t="e">
        <f>(#REF!/'Common Calculations'!L$76)*'Common Calculations'!$K$76/10^6</f>
        <v>#REF!</v>
      </c>
      <c r="I240" s="578"/>
    </row>
    <row r="241" spans="2:10" s="345" customFormat="1" ht="30" customHeight="1">
      <c r="B241" s="569"/>
      <c r="C241" s="570"/>
      <c r="D241" s="570"/>
      <c r="E241" s="570"/>
      <c r="F241" s="570"/>
      <c r="G241" s="570"/>
      <c r="H241" s="570"/>
      <c r="I241" s="578"/>
    </row>
    <row r="242" spans="2:10" s="345" customFormat="1" ht="30" customHeight="1">
      <c r="B242" s="569"/>
      <c r="C242" s="570"/>
      <c r="D242" s="570"/>
      <c r="E242" s="570"/>
      <c r="F242" s="570"/>
      <c r="G242" s="570"/>
      <c r="H242" s="570"/>
      <c r="I242" s="578"/>
    </row>
    <row r="243" spans="2:10" s="345" customFormat="1" ht="30" customHeight="1">
      <c r="B243" s="569"/>
      <c r="C243" s="570"/>
      <c r="D243" s="570"/>
      <c r="E243" s="570"/>
      <c r="F243" s="570"/>
      <c r="G243" s="570"/>
      <c r="H243" s="570"/>
      <c r="I243" s="578"/>
    </row>
    <row r="244" spans="2:10" s="345" customFormat="1" ht="30" customHeight="1">
      <c r="B244" s="569"/>
      <c r="C244" s="570"/>
      <c r="D244" s="570"/>
      <c r="E244" s="570"/>
      <c r="F244" s="570"/>
      <c r="G244" s="570"/>
      <c r="H244" s="570"/>
      <c r="I244" s="578"/>
    </row>
    <row r="245" spans="2:10" s="345" customFormat="1" ht="30" customHeight="1">
      <c r="B245" s="569"/>
      <c r="C245" s="570"/>
      <c r="D245" s="570"/>
      <c r="E245" s="570"/>
      <c r="F245" s="570"/>
      <c r="G245" s="570"/>
      <c r="H245" s="570"/>
      <c r="I245" s="578"/>
    </row>
    <row r="246" spans="2:10" s="345" customFormat="1" ht="30" customHeight="1">
      <c r="B246" s="569"/>
      <c r="C246" s="570"/>
      <c r="D246" s="570"/>
      <c r="E246" s="570"/>
      <c r="F246" s="570"/>
      <c r="G246" s="570"/>
      <c r="H246" s="570"/>
      <c r="I246" s="578"/>
    </row>
    <row r="247" spans="2:10" s="345" customFormat="1" ht="30" customHeight="1">
      <c r="B247" s="569"/>
      <c r="C247" s="570"/>
      <c r="D247" s="570"/>
      <c r="E247" s="570"/>
      <c r="F247" s="570"/>
      <c r="G247" s="570"/>
      <c r="H247" s="570"/>
      <c r="I247" s="578"/>
    </row>
    <row r="248" spans="2:10" s="345" customFormat="1" ht="30" customHeight="1">
      <c r="B248" s="569"/>
      <c r="C248" s="570"/>
      <c r="D248" s="570"/>
      <c r="E248" s="570"/>
      <c r="F248" s="570"/>
      <c r="G248" s="570"/>
      <c r="H248" s="570"/>
      <c r="I248" s="578"/>
    </row>
    <row r="249" spans="2:10" s="345" customFormat="1" ht="30" customHeight="1">
      <c r="B249" s="569"/>
      <c r="C249" s="570"/>
      <c r="D249" s="570"/>
      <c r="E249" s="570"/>
      <c r="F249" s="570"/>
      <c r="G249" s="570"/>
      <c r="H249" s="570"/>
      <c r="I249" s="578"/>
    </row>
    <row r="250" spans="2:10" s="345" customFormat="1" ht="30" customHeight="1">
      <c r="B250" s="569"/>
      <c r="C250" s="570"/>
      <c r="D250" s="570"/>
      <c r="E250" s="570"/>
      <c r="F250" s="570"/>
      <c r="G250" s="570"/>
      <c r="H250" s="570"/>
      <c r="I250" s="578"/>
    </row>
    <row r="251" spans="2:10" s="345" customFormat="1" ht="30" customHeight="1">
      <c r="B251" s="569"/>
      <c r="C251" s="570"/>
      <c r="D251" s="570"/>
      <c r="E251" s="570"/>
      <c r="F251" s="570"/>
      <c r="G251" s="570"/>
      <c r="H251" s="570"/>
      <c r="I251" s="578"/>
    </row>
    <row r="252" spans="2:10" s="345" customFormat="1" ht="37.5" customHeight="1">
      <c r="B252" s="575" t="s">
        <v>643</v>
      </c>
      <c r="C252" s="719" t="s">
        <v>7</v>
      </c>
      <c r="D252" s="719" t="s">
        <v>8</v>
      </c>
      <c r="E252" s="719" t="s">
        <v>9</v>
      </c>
      <c r="F252" s="719" t="s">
        <v>10</v>
      </c>
      <c r="G252" s="719" t="s">
        <v>11</v>
      </c>
      <c r="H252" s="719" t="s">
        <v>12</v>
      </c>
      <c r="I252" s="719" t="s">
        <v>13</v>
      </c>
      <c r="J252" s="719" t="s">
        <v>14</v>
      </c>
    </row>
    <row r="253" spans="2:10" s="345" customFormat="1" ht="30" customHeight="1">
      <c r="B253" s="579" t="s">
        <v>404</v>
      </c>
      <c r="C253" s="717" t="e">
        <f>(#REF!*'Common Calculations'!G$76)/10^6</f>
        <v>#REF!</v>
      </c>
      <c r="D253" s="717" t="e">
        <f>(#REF!*'Common Calculations'!H$76)/10^6</f>
        <v>#REF!</v>
      </c>
      <c r="E253" s="717" t="e">
        <f>(#REF!*'Common Calculations'!I$76)/10^6</f>
        <v>#REF!</v>
      </c>
      <c r="F253" s="717" t="e">
        <f>(#REF!*'Common Calculations'!J$76)/10^6</f>
        <v>#REF!</v>
      </c>
      <c r="G253" s="717" t="e">
        <f>(#REF!*'Common Calculations'!K$76)/10^6</f>
        <v>#REF!</v>
      </c>
      <c r="H253" s="717" t="e">
        <f>(#REF!*'Common Calculations'!L$76)/10^6</f>
        <v>#REF!</v>
      </c>
      <c r="I253" s="717" t="e">
        <f>(#REF!*'Common Calculations'!M$76)/10^6</f>
        <v>#REF!</v>
      </c>
      <c r="J253" s="717" t="e">
        <f>(#REF!*'Common Calculations'!N$76)/10^6</f>
        <v>#REF!</v>
      </c>
    </row>
    <row r="254" spans="2:10" s="345" customFormat="1" ht="30" customHeight="1">
      <c r="B254" s="579" t="s">
        <v>405</v>
      </c>
      <c r="C254" s="717" t="e">
        <f>#REF!/10^6</f>
        <v>#REF!</v>
      </c>
      <c r="D254" s="717" t="e">
        <f>#REF!/10^6</f>
        <v>#REF!</v>
      </c>
      <c r="E254" s="717" t="e">
        <f>#REF!/10^6</f>
        <v>#REF!</v>
      </c>
      <c r="F254" s="717" t="e">
        <f>#REF!/10^6</f>
        <v>#REF!</v>
      </c>
      <c r="G254" s="717" t="e">
        <f>#REF!/10^6</f>
        <v>#REF!</v>
      </c>
      <c r="H254" s="717" t="e">
        <f>#REF!/10^6</f>
        <v>#REF!</v>
      </c>
      <c r="I254" s="717" t="e">
        <f>#REF!/10^6</f>
        <v>#REF!</v>
      </c>
      <c r="J254" s="717" t="e">
        <f>#REF!/10^6</f>
        <v>#REF!</v>
      </c>
    </row>
    <row r="255" spans="2:10" s="345" customFormat="1" ht="30" customHeight="1">
      <c r="B255" s="579" t="s">
        <v>763</v>
      </c>
      <c r="C255" s="717" t="e">
        <f>(#REF!*'Common Calculations'!$L$76)/10^6</f>
        <v>#REF!</v>
      </c>
      <c r="D255" s="717" t="e">
        <f>(#REF!*'Common Calculations'!$L$76)/10^6</f>
        <v>#REF!</v>
      </c>
      <c r="E255" s="717" t="e">
        <f>(#REF!*'Common Calculations'!$L$76)/10^6</f>
        <v>#REF!</v>
      </c>
      <c r="F255" s="717" t="e">
        <f>(#REF!*'Common Calculations'!$L$76)/10^6</f>
        <v>#REF!</v>
      </c>
      <c r="G255" s="717" t="e">
        <f>(#REF!*'Common Calculations'!$L$76)/10^6</f>
        <v>#REF!</v>
      </c>
      <c r="H255" s="717" t="e">
        <f>(#REF!*'Common Calculations'!$K$76)/10^6</f>
        <v>#REF!</v>
      </c>
      <c r="I255" s="717" t="e">
        <f>(#REF!*'Common Calculations'!$K$76)/10^6</f>
        <v>#REF!</v>
      </c>
      <c r="J255" s="717" t="e">
        <f>(#REF!*'Common Calculations'!$K$76)/10^6</f>
        <v>#REF!</v>
      </c>
    </row>
    <row r="256" spans="2:10" s="345" customFormat="1" ht="30" customHeight="1">
      <c r="B256" s="614" t="s">
        <v>764</v>
      </c>
      <c r="C256" s="718" t="e">
        <f>(#REF!/'Common Calculations'!G$76)*'Common Calculations'!$L$76/10^6</f>
        <v>#REF!</v>
      </c>
      <c r="D256" s="718" t="e">
        <f>(#REF!/'Common Calculations'!H$76)*'Common Calculations'!$L$76/10^6</f>
        <v>#REF!</v>
      </c>
      <c r="E256" s="718" t="e">
        <f>(#REF!/'Common Calculations'!I$76)*'Common Calculations'!$L$76/10^6</f>
        <v>#REF!</v>
      </c>
      <c r="F256" s="718" t="e">
        <f>(#REF!/'Common Calculations'!J$76)*'Common Calculations'!$L$76/10^6</f>
        <v>#REF!</v>
      </c>
      <c r="G256" s="718" t="e">
        <f>(#REF!/'Common Calculations'!K$76)*'Common Calculations'!$L$76/10^6</f>
        <v>#REF!</v>
      </c>
      <c r="H256" s="718" t="e">
        <f>(#REF!/'Common Calculations'!L$76)*'Common Calculations'!$K$76/10^6</f>
        <v>#REF!</v>
      </c>
      <c r="I256" s="718" t="e">
        <f>(#REF!/'Common Calculations'!M$76)*'Common Calculations'!$K$76/10^6</f>
        <v>#REF!</v>
      </c>
      <c r="J256" s="718" t="e">
        <f>(#REF!/'Common Calculations'!N$76)*'Common Calculations'!$K$76/10^6</f>
        <v>#REF!</v>
      </c>
    </row>
    <row r="257" spans="2:12" s="345" customFormat="1" ht="13.5" customHeight="1">
      <c r="B257" s="569"/>
      <c r="C257" s="570"/>
      <c r="D257" s="570"/>
      <c r="E257" s="570"/>
      <c r="F257" s="570"/>
      <c r="G257" s="570"/>
      <c r="H257" s="570"/>
      <c r="I257" s="578"/>
    </row>
    <row r="258" spans="2:12" s="345" customFormat="1" ht="30" customHeight="1">
      <c r="B258" s="569"/>
      <c r="C258" s="570"/>
      <c r="D258" s="570"/>
      <c r="E258" s="570"/>
      <c r="F258" s="570"/>
      <c r="G258" s="570"/>
      <c r="H258" s="570"/>
      <c r="I258" s="578"/>
    </row>
    <row r="259" spans="2:12" s="345" customFormat="1" ht="30" customHeight="1">
      <c r="B259" s="569"/>
      <c r="C259" s="570"/>
      <c r="D259" s="570"/>
      <c r="E259" s="570"/>
      <c r="F259" s="570"/>
      <c r="G259" s="570"/>
      <c r="H259" s="570"/>
      <c r="I259" s="578"/>
    </row>
    <row r="260" spans="2:12" s="345" customFormat="1" ht="30" customHeight="1">
      <c r="B260" s="569"/>
      <c r="C260" s="570"/>
      <c r="D260" s="570"/>
      <c r="E260" s="570"/>
      <c r="F260" s="570"/>
      <c r="G260" s="570"/>
      <c r="H260" s="570"/>
      <c r="I260" s="578"/>
    </row>
    <row r="261" spans="2:12" s="345" customFormat="1" ht="30" customHeight="1">
      <c r="B261" s="569"/>
      <c r="C261" s="570"/>
      <c r="D261" s="570"/>
      <c r="E261" s="570"/>
      <c r="F261" s="570"/>
      <c r="G261" s="570"/>
      <c r="H261" s="570"/>
      <c r="I261" s="578"/>
    </row>
    <row r="262" spans="2:12" s="345" customFormat="1" ht="30" customHeight="1">
      <c r="B262" s="569"/>
      <c r="C262" s="570"/>
      <c r="D262" s="570"/>
      <c r="E262" s="570"/>
      <c r="F262" s="570"/>
      <c r="G262" s="570"/>
      <c r="H262" s="570"/>
      <c r="I262" s="578"/>
    </row>
    <row r="263" spans="2:12" s="345" customFormat="1" ht="30" customHeight="1">
      <c r="B263" s="569"/>
      <c r="C263" s="570"/>
      <c r="D263" s="570"/>
      <c r="E263" s="570"/>
      <c r="F263" s="570"/>
      <c r="G263" s="570"/>
      <c r="H263" s="570"/>
      <c r="I263" s="578"/>
    </row>
    <row r="264" spans="2:12" s="345" customFormat="1" ht="30" customHeight="1">
      <c r="B264" s="569"/>
      <c r="C264" s="570"/>
      <c r="D264" s="570"/>
      <c r="E264" s="570"/>
      <c r="F264" s="570"/>
      <c r="G264" s="570"/>
      <c r="H264" s="570"/>
      <c r="I264" s="578"/>
    </row>
    <row r="265" spans="2:12" s="345" customFormat="1" ht="30" customHeight="1">
      <c r="B265" s="569"/>
      <c r="C265" s="570"/>
      <c r="D265" s="570"/>
      <c r="E265" s="570"/>
      <c r="F265" s="570"/>
      <c r="G265" s="570"/>
      <c r="H265" s="570"/>
      <c r="I265" s="578"/>
    </row>
    <row r="266" spans="2:12" s="345" customFormat="1" ht="30" customHeight="1">
      <c r="B266" s="569"/>
      <c r="C266" s="570"/>
      <c r="D266" s="570"/>
      <c r="E266" s="570"/>
      <c r="F266" s="570"/>
      <c r="G266" s="570"/>
      <c r="H266" s="570"/>
      <c r="I266" s="578"/>
    </row>
    <row r="267" spans="2:12" s="345" customFormat="1" ht="30" customHeight="1">
      <c r="B267" s="569"/>
      <c r="C267" s="570"/>
      <c r="D267" s="570"/>
      <c r="E267" s="570"/>
      <c r="F267" s="570"/>
      <c r="G267" s="570"/>
      <c r="H267" s="570"/>
      <c r="I267" s="578"/>
    </row>
    <row r="268" spans="2:12" s="345" customFormat="1" ht="30" customHeight="1">
      <c r="B268" s="817" t="s">
        <v>2</v>
      </c>
      <c r="C268" s="818" t="s">
        <v>7</v>
      </c>
      <c r="D268" s="818" t="s">
        <v>8</v>
      </c>
      <c r="E268" s="818" t="s">
        <v>9</v>
      </c>
      <c r="F268" s="818" t="s">
        <v>10</v>
      </c>
      <c r="G268" s="818" t="s">
        <v>11</v>
      </c>
      <c r="H268" s="818" t="s">
        <v>12</v>
      </c>
      <c r="I268" s="818" t="s">
        <v>13</v>
      </c>
      <c r="J268" s="818" t="s">
        <v>14</v>
      </c>
      <c r="K268" s="818" t="s">
        <v>15</v>
      </c>
    </row>
    <row r="269" spans="2:12" s="345" customFormat="1" ht="30" hidden="1" customHeight="1">
      <c r="B269" s="725" t="s">
        <v>77</v>
      </c>
      <c r="C269" s="819" t="e">
        <f>#REF!</f>
        <v>#REF!</v>
      </c>
      <c r="D269" s="819" t="e">
        <f>#REF!</f>
        <v>#REF!</v>
      </c>
      <c r="E269" s="819" t="e">
        <f>#REF!</f>
        <v>#REF!</v>
      </c>
      <c r="F269" s="819" t="e">
        <f>#REF!</f>
        <v>#REF!</v>
      </c>
      <c r="G269" s="819" t="e">
        <f>#REF!</f>
        <v>#REF!</v>
      </c>
      <c r="H269" s="819" t="e">
        <f>#REF!</f>
        <v>#REF!</v>
      </c>
      <c r="I269" s="819" t="e">
        <f>#REF!</f>
        <v>#REF!</v>
      </c>
      <c r="J269" s="819" t="e">
        <f>#REF!</f>
        <v>#REF!</v>
      </c>
      <c r="K269" s="819" t="e">
        <f>#REF!</f>
        <v>#REF!</v>
      </c>
      <c r="L269" s="751"/>
    </row>
    <row r="270" spans="2:12" s="345" customFormat="1" ht="30" hidden="1" customHeight="1">
      <c r="B270" s="725" t="s">
        <v>78</v>
      </c>
      <c r="C270" s="819" t="e">
        <f>#REF!</f>
        <v>#REF!</v>
      </c>
      <c r="D270" s="819" t="e">
        <f>#REF!</f>
        <v>#REF!</v>
      </c>
      <c r="E270" s="819" t="e">
        <f>#REF!</f>
        <v>#REF!</v>
      </c>
      <c r="F270" s="819" t="e">
        <f>#REF!</f>
        <v>#REF!</v>
      </c>
      <c r="G270" s="819" t="e">
        <f>#REF!</f>
        <v>#REF!</v>
      </c>
      <c r="H270" s="819" t="e">
        <f>#REF!</f>
        <v>#REF!</v>
      </c>
      <c r="I270" s="819" t="e">
        <f>#REF!</f>
        <v>#REF!</v>
      </c>
      <c r="J270" s="819" t="e">
        <f>#REF!</f>
        <v>#REF!</v>
      </c>
      <c r="K270" s="819" t="e">
        <f>#REF!</f>
        <v>#REF!</v>
      </c>
    </row>
    <row r="271" spans="2:12" s="345" customFormat="1" ht="30" hidden="1" customHeight="1">
      <c r="B271" s="725" t="s">
        <v>79</v>
      </c>
      <c r="C271" s="819" t="e">
        <f>#REF!</f>
        <v>#REF!</v>
      </c>
      <c r="D271" s="819" t="e">
        <f>#REF!</f>
        <v>#REF!</v>
      </c>
      <c r="E271" s="819" t="e">
        <f>#REF!</f>
        <v>#REF!</v>
      </c>
      <c r="F271" s="819" t="e">
        <f>#REF!</f>
        <v>#REF!</v>
      </c>
      <c r="G271" s="819" t="e">
        <f>#REF!</f>
        <v>#REF!</v>
      </c>
      <c r="H271" s="819" t="e">
        <f>#REF!</f>
        <v>#REF!</v>
      </c>
      <c r="I271" s="819" t="e">
        <f>#REF!</f>
        <v>#REF!</v>
      </c>
      <c r="J271" s="819" t="e">
        <f>#REF!</f>
        <v>#REF!</v>
      </c>
      <c r="K271" s="819" t="e">
        <f>#REF!</f>
        <v>#REF!</v>
      </c>
    </row>
    <row r="272" spans="2:12" s="345" customFormat="1" ht="30" hidden="1" customHeight="1">
      <c r="B272" s="725" t="s">
        <v>80</v>
      </c>
      <c r="C272" s="819" t="e">
        <f>#REF!</f>
        <v>#REF!</v>
      </c>
      <c r="D272" s="819" t="e">
        <f>#REF!</f>
        <v>#REF!</v>
      </c>
      <c r="E272" s="819" t="e">
        <f>#REF!</f>
        <v>#REF!</v>
      </c>
      <c r="F272" s="819" t="e">
        <f>#REF!</f>
        <v>#REF!</v>
      </c>
      <c r="G272" s="819" t="e">
        <f>#REF!</f>
        <v>#REF!</v>
      </c>
      <c r="H272" s="819" t="e">
        <f>#REF!</f>
        <v>#REF!</v>
      </c>
      <c r="I272" s="819" t="e">
        <f>#REF!</f>
        <v>#REF!</v>
      </c>
      <c r="J272" s="819" t="e">
        <f>#REF!</f>
        <v>#REF!</v>
      </c>
      <c r="K272" s="819" t="e">
        <f>#REF!</f>
        <v>#REF!</v>
      </c>
    </row>
    <row r="273" spans="2:18" s="13" customFormat="1" ht="30" customHeight="1">
      <c r="B273" s="820" t="s">
        <v>883</v>
      </c>
      <c r="C273" s="830" t="e">
        <f>#REF!</f>
        <v>#REF!</v>
      </c>
      <c r="D273" s="830" t="e">
        <f>#REF!</f>
        <v>#REF!</v>
      </c>
      <c r="E273" s="830" t="e">
        <f>#REF!</f>
        <v>#REF!</v>
      </c>
      <c r="F273" s="830" t="e">
        <f>#REF!</f>
        <v>#REF!</v>
      </c>
      <c r="G273" s="830" t="e">
        <f>#REF!</f>
        <v>#REF!</v>
      </c>
      <c r="H273" s="830" t="e">
        <f>#REF!</f>
        <v>#REF!</v>
      </c>
      <c r="I273" s="830" t="e">
        <f>#REF!</f>
        <v>#REF!</v>
      </c>
      <c r="J273" s="830" t="e">
        <f>#REF!</f>
        <v>#REF!</v>
      </c>
      <c r="K273" s="821"/>
      <c r="L273" s="752"/>
      <c r="M273" s="752"/>
      <c r="N273" s="752"/>
      <c r="O273" s="752"/>
      <c r="P273" s="752"/>
      <c r="Q273" s="752"/>
      <c r="R273" s="752"/>
    </row>
    <row r="274" spans="2:18" s="13" customFormat="1" ht="30" customHeight="1">
      <c r="B274" s="822" t="s">
        <v>483</v>
      </c>
      <c r="C274" s="823"/>
      <c r="D274" s="824" t="e">
        <f>(D273-C273)/C273</f>
        <v>#REF!</v>
      </c>
      <c r="E274" s="824" t="e">
        <f t="shared" ref="E274:J274" si="8">(E273-D273)/D273</f>
        <v>#REF!</v>
      </c>
      <c r="F274" s="824" t="e">
        <f t="shared" si="8"/>
        <v>#REF!</v>
      </c>
      <c r="G274" s="824" t="e">
        <f t="shared" si="8"/>
        <v>#REF!</v>
      </c>
      <c r="H274" s="824" t="e">
        <f t="shared" si="8"/>
        <v>#REF!</v>
      </c>
      <c r="I274" s="824" t="e">
        <f t="shared" si="8"/>
        <v>#REF!</v>
      </c>
      <c r="J274" s="824" t="e">
        <f t="shared" si="8"/>
        <v>#REF!</v>
      </c>
      <c r="K274" s="824"/>
      <c r="L274" s="752"/>
      <c r="M274" s="752"/>
      <c r="N274" s="752"/>
      <c r="O274" s="752"/>
      <c r="P274" s="752"/>
      <c r="Q274" s="752"/>
      <c r="R274" s="752"/>
    </row>
    <row r="275" spans="2:18" s="13" customFormat="1" ht="30" customHeight="1">
      <c r="B275" s="822" t="s">
        <v>820</v>
      </c>
      <c r="C275" s="823"/>
      <c r="D275" s="824" t="e">
        <f>(D273-$C$273)/$C$273</f>
        <v>#REF!</v>
      </c>
      <c r="E275" s="824" t="e">
        <f t="shared" ref="E275:J275" si="9">(E273-$C$273)/$C$273</f>
        <v>#REF!</v>
      </c>
      <c r="F275" s="824" t="e">
        <f t="shared" si="9"/>
        <v>#REF!</v>
      </c>
      <c r="G275" s="824" t="e">
        <f t="shared" si="9"/>
        <v>#REF!</v>
      </c>
      <c r="H275" s="824" t="e">
        <f t="shared" si="9"/>
        <v>#REF!</v>
      </c>
      <c r="I275" s="824" t="e">
        <f t="shared" si="9"/>
        <v>#REF!</v>
      </c>
      <c r="J275" s="824" t="e">
        <f t="shared" si="9"/>
        <v>#REF!</v>
      </c>
      <c r="K275" s="824"/>
      <c r="L275" s="752"/>
      <c r="M275" s="752"/>
      <c r="N275" s="752"/>
      <c r="O275" s="752"/>
      <c r="P275" s="752"/>
      <c r="Q275" s="752"/>
      <c r="R275" s="752"/>
    </row>
    <row r="276" spans="2:18" s="13" customFormat="1" ht="30" customHeight="1">
      <c r="B276" s="815"/>
      <c r="C276" s="816"/>
      <c r="D276" s="816"/>
      <c r="E276" s="816"/>
      <c r="F276" s="816"/>
      <c r="G276" s="816"/>
      <c r="H276" s="816"/>
      <c r="I276" s="816"/>
      <c r="J276" s="816"/>
      <c r="K276" s="752"/>
      <c r="L276" s="752"/>
      <c r="M276" s="752"/>
      <c r="N276" s="752"/>
      <c r="O276" s="752"/>
      <c r="P276" s="752"/>
      <c r="Q276" s="752"/>
      <c r="R276" s="752"/>
    </row>
    <row r="277" spans="2:18" s="13" customFormat="1" ht="30" customHeight="1">
      <c r="B277" s="815"/>
      <c r="C277" s="816"/>
      <c r="D277" s="816"/>
      <c r="E277" s="816"/>
      <c r="F277" s="816"/>
      <c r="G277" s="816"/>
      <c r="H277" s="816"/>
      <c r="I277" s="816"/>
      <c r="J277" s="816"/>
      <c r="K277" s="752"/>
      <c r="L277" s="752"/>
      <c r="M277" s="752"/>
      <c r="N277" s="752"/>
      <c r="O277" s="752"/>
      <c r="P277" s="752"/>
      <c r="Q277" s="752"/>
      <c r="R277" s="752"/>
    </row>
    <row r="278" spans="2:18" s="13" customFormat="1" ht="9.9499999999999993" customHeight="1">
      <c r="B278" s="590"/>
      <c r="C278" s="590"/>
      <c r="D278" s="590"/>
      <c r="E278" s="590"/>
      <c r="F278" s="590"/>
      <c r="G278" s="590"/>
      <c r="H278" s="590"/>
      <c r="I278" s="587"/>
    </row>
    <row r="279" spans="2:18" s="13" customFormat="1" ht="9.9499999999999993" customHeight="1">
      <c r="B279" s="590"/>
      <c r="C279" s="590"/>
      <c r="D279" s="590"/>
      <c r="E279" s="590"/>
      <c r="F279" s="590"/>
      <c r="G279" s="590"/>
      <c r="H279" s="590"/>
      <c r="I279" s="587"/>
    </row>
    <row r="280" spans="2:18" s="345" customFormat="1" ht="30" customHeight="1">
      <c r="B280" s="724" t="s">
        <v>589</v>
      </c>
      <c r="C280" s="720" t="str">
        <f>C268</f>
        <v>2013/14</v>
      </c>
      <c r="D280" s="720" t="str">
        <f t="shared" ref="D280:J280" si="10">D268</f>
        <v>2014/15</v>
      </c>
      <c r="E280" s="720" t="str">
        <f t="shared" si="10"/>
        <v>2015/16</v>
      </c>
      <c r="F280" s="720" t="str">
        <f t="shared" si="10"/>
        <v>2016/17</v>
      </c>
      <c r="G280" s="720" t="str">
        <f t="shared" si="10"/>
        <v>2017/18</v>
      </c>
      <c r="H280" s="720" t="str">
        <f t="shared" si="10"/>
        <v>2018/19</v>
      </c>
      <c r="I280" s="720" t="str">
        <f t="shared" si="10"/>
        <v>2019/20</v>
      </c>
      <c r="J280" s="720" t="str">
        <f t="shared" si="10"/>
        <v>2020/21</v>
      </c>
    </row>
    <row r="281" spans="2:18" s="345" customFormat="1" ht="30" customHeight="1">
      <c r="B281" s="579" t="s">
        <v>77</v>
      </c>
      <c r="C281" s="721" t="e">
        <f>#REF!</f>
        <v>#REF!</v>
      </c>
      <c r="D281" s="721" t="e">
        <f>#REF!</f>
        <v>#REF!</v>
      </c>
      <c r="E281" s="721" t="e">
        <f>#REF!</f>
        <v>#REF!</v>
      </c>
      <c r="F281" s="721" t="e">
        <f>#REF!</f>
        <v>#REF!</v>
      </c>
      <c r="G281" s="721" t="e">
        <f>#REF!</f>
        <v>#REF!</v>
      </c>
      <c r="H281" s="721" t="e">
        <f>#REF!</f>
        <v>#REF!</v>
      </c>
      <c r="I281" s="721" t="e">
        <f>#REF!</f>
        <v>#REF!</v>
      </c>
      <c r="J281" s="721" t="e">
        <f>#REF!</f>
        <v>#REF!</v>
      </c>
    </row>
    <row r="282" spans="2:18" s="345" customFormat="1" ht="30" customHeight="1">
      <c r="B282" s="579" t="s">
        <v>78</v>
      </c>
      <c r="C282" s="721" t="e">
        <f>#REF!</f>
        <v>#REF!</v>
      </c>
      <c r="D282" s="721" t="e">
        <f>#REF!</f>
        <v>#REF!</v>
      </c>
      <c r="E282" s="721" t="e">
        <f>#REF!</f>
        <v>#REF!</v>
      </c>
      <c r="F282" s="721" t="e">
        <f>#REF!</f>
        <v>#REF!</v>
      </c>
      <c r="G282" s="721" t="e">
        <f>#REF!</f>
        <v>#REF!</v>
      </c>
      <c r="H282" s="721" t="e">
        <f>#REF!</f>
        <v>#REF!</v>
      </c>
      <c r="I282" s="721" t="e">
        <f>#REF!</f>
        <v>#REF!</v>
      </c>
      <c r="J282" s="721" t="e">
        <f>#REF!</f>
        <v>#REF!</v>
      </c>
    </row>
    <row r="283" spans="2:18" s="345" customFormat="1" ht="30" customHeight="1">
      <c r="B283" s="579" t="s">
        <v>79</v>
      </c>
      <c r="C283" s="721" t="e">
        <f>#REF!</f>
        <v>#REF!</v>
      </c>
      <c r="D283" s="721" t="e">
        <f>#REF!</f>
        <v>#REF!</v>
      </c>
      <c r="E283" s="721" t="e">
        <f>#REF!</f>
        <v>#REF!</v>
      </c>
      <c r="F283" s="721" t="e">
        <f>#REF!</f>
        <v>#REF!</v>
      </c>
      <c r="G283" s="721" t="e">
        <f>#REF!</f>
        <v>#REF!</v>
      </c>
      <c r="H283" s="721" t="e">
        <f>#REF!</f>
        <v>#REF!</v>
      </c>
      <c r="I283" s="721" t="e">
        <f>#REF!</f>
        <v>#REF!</v>
      </c>
      <c r="J283" s="721" t="e">
        <f>#REF!</f>
        <v>#REF!</v>
      </c>
    </row>
    <row r="284" spans="2:18" s="345" customFormat="1" ht="30" customHeight="1">
      <c r="B284" s="579" t="s">
        <v>80</v>
      </c>
      <c r="C284" s="721" t="e">
        <f>#REF!</f>
        <v>#REF!</v>
      </c>
      <c r="D284" s="721" t="e">
        <f>#REF!</f>
        <v>#REF!</v>
      </c>
      <c r="E284" s="721" t="e">
        <f>#REF!</f>
        <v>#REF!</v>
      </c>
      <c r="F284" s="721" t="e">
        <f>#REF!</f>
        <v>#REF!</v>
      </c>
      <c r="G284" s="721" t="e">
        <f>#REF!</f>
        <v>#REF!</v>
      </c>
      <c r="H284" s="721" t="e">
        <f>#REF!</f>
        <v>#REF!</v>
      </c>
      <c r="I284" s="721" t="e">
        <f>#REF!</f>
        <v>#REF!</v>
      </c>
      <c r="J284" s="721" t="e">
        <f>#REF!</f>
        <v>#REF!</v>
      </c>
    </row>
    <row r="285" spans="2:18" s="13" customFormat="1" ht="30" customHeight="1">
      <c r="B285" s="722" t="s">
        <v>550</v>
      </c>
      <c r="C285" s="723" t="e">
        <f>#REF!</f>
        <v>#REF!</v>
      </c>
      <c r="D285" s="723" t="e">
        <f>#REF!</f>
        <v>#REF!</v>
      </c>
      <c r="E285" s="723" t="e">
        <f>#REF!</f>
        <v>#REF!</v>
      </c>
      <c r="F285" s="723" t="e">
        <f>#REF!</f>
        <v>#REF!</v>
      </c>
      <c r="G285" s="723" t="e">
        <f>#REF!</f>
        <v>#REF!</v>
      </c>
      <c r="H285" s="723" t="e">
        <f>#REF!</f>
        <v>#REF!</v>
      </c>
      <c r="I285" s="723" t="e">
        <f>#REF!</f>
        <v>#REF!</v>
      </c>
      <c r="J285" s="723" t="e">
        <f>#REF!</f>
        <v>#REF!</v>
      </c>
    </row>
    <row r="286" spans="2:18" s="345" customFormat="1" ht="9.9499999999999993" customHeight="1">
      <c r="B286" s="699"/>
      <c r="C286" s="700"/>
      <c r="D286" s="700"/>
      <c r="E286" s="700"/>
      <c r="F286" s="700"/>
      <c r="G286" s="700"/>
      <c r="H286" s="700"/>
      <c r="I286" s="578"/>
    </row>
    <row r="287" spans="2:18" s="345" customFormat="1" ht="9.9499999999999993" customHeight="1">
      <c r="B287" s="569"/>
      <c r="C287" s="570"/>
      <c r="D287" s="570"/>
      <c r="E287" s="570"/>
      <c r="F287" s="570"/>
      <c r="G287" s="570"/>
      <c r="H287" s="570"/>
      <c r="I287" s="578"/>
    </row>
    <row r="288" spans="2:18" s="345" customFormat="1" ht="30" customHeight="1">
      <c r="B288" s="569"/>
      <c r="C288" s="570"/>
      <c r="D288" s="570"/>
      <c r="E288" s="570"/>
      <c r="F288" s="570"/>
      <c r="G288" s="570"/>
      <c r="H288" s="570"/>
      <c r="I288" s="578"/>
    </row>
    <row r="289" spans="2:12" s="345" customFormat="1" ht="30" customHeight="1">
      <c r="B289" s="569"/>
      <c r="C289" s="570"/>
      <c r="D289" s="570"/>
      <c r="E289" s="570"/>
      <c r="F289" s="570"/>
      <c r="G289" s="570"/>
      <c r="H289" s="570"/>
      <c r="I289" s="578"/>
    </row>
    <row r="290" spans="2:12" s="345" customFormat="1" ht="30" customHeight="1">
      <c r="B290" s="569"/>
      <c r="C290" s="570"/>
      <c r="D290" s="570"/>
      <c r="E290" s="570"/>
      <c r="F290" s="570"/>
      <c r="G290" s="570"/>
      <c r="H290" s="570"/>
      <c r="I290" s="578"/>
    </row>
    <row r="291" spans="2:12" s="345" customFormat="1" ht="30" customHeight="1">
      <c r="B291" s="569"/>
      <c r="C291" s="570"/>
      <c r="D291" s="570"/>
      <c r="E291" s="570"/>
      <c r="F291" s="570"/>
      <c r="G291" s="570"/>
      <c r="H291" s="570"/>
      <c r="I291" s="578"/>
    </row>
    <row r="292" spans="2:12" s="345" customFormat="1" ht="30" customHeight="1">
      <c r="B292" s="569"/>
      <c r="C292" s="570"/>
      <c r="D292" s="570"/>
      <c r="E292" s="570"/>
      <c r="F292" s="570"/>
      <c r="G292" s="570"/>
      <c r="H292" s="570"/>
      <c r="I292" s="578"/>
    </row>
    <row r="293" spans="2:12" s="345" customFormat="1" ht="30" customHeight="1">
      <c r="B293" s="569"/>
      <c r="C293" s="570"/>
      <c r="D293" s="570"/>
      <c r="E293" s="570"/>
      <c r="F293" s="570"/>
      <c r="G293" s="570"/>
      <c r="H293" s="570"/>
      <c r="I293" s="578"/>
    </row>
    <row r="294" spans="2:12" s="345" customFormat="1" ht="30" customHeight="1">
      <c r="B294" s="569"/>
      <c r="C294" s="570"/>
      <c r="D294" s="570"/>
      <c r="E294" s="570"/>
      <c r="F294" s="570"/>
      <c r="G294" s="570"/>
      <c r="H294" s="570"/>
      <c r="I294" s="578"/>
    </row>
    <row r="295" spans="2:12" s="345" customFormat="1" ht="30" customHeight="1">
      <c r="B295" s="569"/>
      <c r="C295" s="570"/>
      <c r="D295" s="570"/>
      <c r="E295" s="570"/>
      <c r="F295" s="570"/>
      <c r="G295" s="570"/>
      <c r="H295" s="570"/>
      <c r="I295" s="578"/>
    </row>
    <row r="296" spans="2:12" s="345" customFormat="1" ht="30" customHeight="1">
      <c r="B296" s="569"/>
      <c r="C296" s="570"/>
      <c r="D296" s="570"/>
      <c r="E296" s="570"/>
      <c r="F296" s="570"/>
      <c r="G296" s="570"/>
      <c r="H296" s="570"/>
      <c r="I296" s="578"/>
    </row>
    <row r="297" spans="2:12" s="345" customFormat="1" ht="30" customHeight="1">
      <c r="B297" s="569"/>
      <c r="C297" s="570"/>
      <c r="D297" s="570"/>
      <c r="E297" s="570"/>
      <c r="F297" s="570"/>
      <c r="G297" s="570"/>
      <c r="H297" s="570"/>
      <c r="I297" s="578"/>
    </row>
    <row r="298" spans="2:12" s="345" customFormat="1" ht="30" customHeight="1">
      <c r="B298" s="725" t="s">
        <v>77</v>
      </c>
      <c r="C298" s="726">
        <v>2014</v>
      </c>
      <c r="D298" s="726">
        <v>2015</v>
      </c>
      <c r="E298" s="726">
        <v>2016</v>
      </c>
      <c r="F298" s="726">
        <v>2017</v>
      </c>
      <c r="G298" s="726">
        <v>2018</v>
      </c>
      <c r="H298" s="726">
        <v>2019</v>
      </c>
      <c r="I298" s="726">
        <v>2020</v>
      </c>
      <c r="J298" s="726">
        <v>2021</v>
      </c>
    </row>
    <row r="299" spans="2:12" s="345" customFormat="1" ht="30" customHeight="1">
      <c r="B299" s="725" t="s">
        <v>885</v>
      </c>
      <c r="C299" s="727" t="e">
        <f>#REF!*#REF!/10^6</f>
        <v>#REF!</v>
      </c>
      <c r="D299" s="727" t="e">
        <f>#REF!*#REF!/10^6</f>
        <v>#REF!</v>
      </c>
      <c r="E299" s="727" t="e">
        <f>#REF!*#REF!/10^6</f>
        <v>#REF!</v>
      </c>
      <c r="F299" s="727" t="e">
        <f>#REF!*#REF!/10^6</f>
        <v>#REF!</v>
      </c>
      <c r="G299" s="727" t="e">
        <f>#REF!*#REF!/10^6</f>
        <v>#REF!</v>
      </c>
      <c r="H299" s="727" t="e">
        <f>#REF!*#REF!/10^6</f>
        <v>#REF!</v>
      </c>
      <c r="I299" s="727" t="e">
        <f>#REF!*#REF!/10^6</f>
        <v>#REF!</v>
      </c>
      <c r="J299" s="727" t="e">
        <f>#REF!*#REF!/10^6</f>
        <v>#REF!</v>
      </c>
    </row>
    <row r="300" spans="2:12" s="345" customFormat="1" ht="30" customHeight="1">
      <c r="B300" s="725" t="s">
        <v>886</v>
      </c>
      <c r="C300" s="727" t="e">
        <f>#REF!/#REF!*#REF!/10^6</f>
        <v>#REF!</v>
      </c>
      <c r="D300" s="727" t="e">
        <f>#REF!/#REF!*#REF!/10^6</f>
        <v>#REF!</v>
      </c>
      <c r="E300" s="727" t="e">
        <f>#REF!/#REF!*#REF!/10^6</f>
        <v>#REF!</v>
      </c>
      <c r="F300" s="727" t="e">
        <f>#REF!/#REF!*#REF!/10^6</f>
        <v>#REF!</v>
      </c>
      <c r="G300" s="727" t="e">
        <f>#REF!/#REF!*#REF!/10^6</f>
        <v>#REF!</v>
      </c>
      <c r="H300" s="727" t="e">
        <f>#REF!/#REF!*#REF!/10^6</f>
        <v>#REF!</v>
      </c>
      <c r="I300" s="727" t="e">
        <f>#REF!/#REF!*#REF!/10^6</f>
        <v>#REF!</v>
      </c>
      <c r="J300" s="727" t="e">
        <f>#REF!/#REF!*#REF!/10^6</f>
        <v>#REF!</v>
      </c>
    </row>
    <row r="301" spans="2:12" s="345" customFormat="1" ht="30" customHeight="1">
      <c r="B301" s="725" t="s">
        <v>884</v>
      </c>
      <c r="C301" s="728" t="e">
        <f>#REF!</f>
        <v>#REF!</v>
      </c>
      <c r="D301" s="728" t="e">
        <f>#REF!</f>
        <v>#REF!</v>
      </c>
      <c r="E301" s="728" t="e">
        <f>#REF!</f>
        <v>#REF!</v>
      </c>
      <c r="F301" s="728" t="e">
        <f>#REF!</f>
        <v>#REF!</v>
      </c>
      <c r="G301" s="728" t="e">
        <f>#REF!</f>
        <v>#REF!</v>
      </c>
      <c r="H301" s="728" t="e">
        <f>#REF!</f>
        <v>#REF!</v>
      </c>
      <c r="I301" s="728" t="e">
        <f>#REF!</f>
        <v>#REF!</v>
      </c>
      <c r="J301" s="728" t="e">
        <f>#REF!</f>
        <v>#REF!</v>
      </c>
      <c r="K301" s="176" t="e">
        <f>J301/C301-1</f>
        <v>#REF!</v>
      </c>
      <c r="L301" s="787" t="e">
        <f>C301-J301</f>
        <v>#REF!</v>
      </c>
    </row>
    <row r="302" spans="2:12" s="345" customFormat="1" ht="30" customHeight="1">
      <c r="B302" s="569"/>
      <c r="C302" s="570"/>
      <c r="D302" s="570"/>
      <c r="E302" s="570"/>
      <c r="F302" s="570"/>
      <c r="G302" s="570"/>
      <c r="H302" s="570"/>
      <c r="I302" s="578"/>
    </row>
    <row r="303" spans="2:12" s="345" customFormat="1" ht="30" customHeight="1">
      <c r="B303" s="569"/>
      <c r="C303" s="570"/>
      <c r="D303" s="570"/>
      <c r="E303" s="570"/>
      <c r="F303" s="570"/>
      <c r="G303" s="570"/>
      <c r="H303" s="570"/>
      <c r="I303" s="578"/>
    </row>
    <row r="304" spans="2:12" s="345" customFormat="1" ht="30" customHeight="1">
      <c r="B304" s="569"/>
      <c r="C304" s="570"/>
      <c r="D304" s="570"/>
      <c r="E304" s="570"/>
      <c r="F304" s="570"/>
      <c r="G304" s="570"/>
      <c r="H304" s="570"/>
      <c r="I304" s="578"/>
    </row>
    <row r="305" spans="2:11" s="345" customFormat="1" ht="30" customHeight="1">
      <c r="B305" s="569"/>
      <c r="C305" s="570"/>
      <c r="D305" s="570"/>
      <c r="E305" s="570"/>
      <c r="F305" s="570"/>
      <c r="G305" s="570"/>
      <c r="H305" s="570"/>
      <c r="I305" s="578"/>
    </row>
    <row r="306" spans="2:11" s="345" customFormat="1" ht="30" customHeight="1">
      <c r="B306" s="569"/>
      <c r="C306" s="570"/>
      <c r="D306" s="570"/>
      <c r="E306" s="570"/>
      <c r="F306" s="570"/>
      <c r="G306" s="570"/>
      <c r="H306" s="570"/>
      <c r="I306" s="578"/>
    </row>
    <row r="307" spans="2:11" s="345" customFormat="1" ht="30" customHeight="1">
      <c r="B307" s="569"/>
      <c r="C307" s="570"/>
      <c r="D307" s="570"/>
      <c r="E307" s="570"/>
      <c r="F307" s="570"/>
      <c r="G307" s="570"/>
      <c r="H307" s="570"/>
      <c r="I307" s="578"/>
    </row>
    <row r="308" spans="2:11" s="345" customFormat="1" ht="30" customHeight="1">
      <c r="B308" s="569"/>
      <c r="C308" s="570"/>
      <c r="D308" s="570"/>
      <c r="E308" s="570"/>
      <c r="F308" s="570"/>
      <c r="G308" s="570"/>
      <c r="H308" s="570"/>
      <c r="I308" s="578"/>
    </row>
    <row r="309" spans="2:11" s="345" customFormat="1" ht="30" customHeight="1">
      <c r="B309" s="569"/>
      <c r="C309" s="570"/>
      <c r="D309" s="570"/>
      <c r="E309" s="570"/>
      <c r="F309" s="570"/>
      <c r="G309" s="570"/>
      <c r="H309" s="570"/>
      <c r="I309" s="578"/>
    </row>
    <row r="310" spans="2:11" s="345" customFormat="1" ht="30" customHeight="1">
      <c r="B310" s="569"/>
      <c r="C310" s="570"/>
      <c r="D310" s="570"/>
      <c r="E310" s="570"/>
      <c r="F310" s="570"/>
      <c r="G310" s="570"/>
      <c r="H310" s="570"/>
      <c r="I310" s="578"/>
    </row>
    <row r="311" spans="2:11" s="345" customFormat="1" ht="30" customHeight="1">
      <c r="B311" s="569"/>
      <c r="C311" s="570"/>
      <c r="D311" s="570"/>
      <c r="E311" s="570"/>
      <c r="F311" s="570"/>
      <c r="G311" s="570"/>
      <c r="H311" s="570"/>
      <c r="I311" s="578"/>
    </row>
    <row r="312" spans="2:11" s="345" customFormat="1" ht="30" customHeight="1">
      <c r="B312" s="569"/>
      <c r="C312" s="570"/>
      <c r="D312" s="570"/>
      <c r="E312" s="570"/>
      <c r="F312" s="570"/>
      <c r="G312" s="570"/>
      <c r="H312" s="570"/>
      <c r="I312" s="578"/>
    </row>
    <row r="313" spans="2:11" s="345" customFormat="1" ht="30" customHeight="1">
      <c r="B313" s="569"/>
      <c r="C313" s="570"/>
      <c r="D313" s="570"/>
      <c r="E313" s="570"/>
      <c r="F313" s="570"/>
      <c r="G313" s="570"/>
      <c r="H313" s="570"/>
      <c r="I313" s="578"/>
    </row>
    <row r="314" spans="2:11" s="370" customFormat="1" ht="30" customHeight="1">
      <c r="B314" s="569"/>
      <c r="C314" s="570"/>
      <c r="D314" s="570"/>
      <c r="E314" s="570"/>
      <c r="F314" s="570"/>
      <c r="G314" s="570"/>
      <c r="H314" s="570"/>
      <c r="I314" s="578"/>
    </row>
    <row r="315" spans="2:11" s="370" customFormat="1" ht="9.9499999999999993" customHeight="1">
      <c r="B315" s="569"/>
      <c r="C315" s="570"/>
      <c r="D315" s="570"/>
      <c r="E315" s="570"/>
      <c r="F315" s="570"/>
      <c r="G315" s="570"/>
      <c r="H315" s="570"/>
      <c r="I315" s="578"/>
    </row>
    <row r="316" spans="2:11" s="370" customFormat="1" ht="30" customHeight="1">
      <c r="B316" s="725" t="s">
        <v>78</v>
      </c>
      <c r="C316" s="726">
        <v>2014</v>
      </c>
      <c r="D316" s="726">
        <v>2015</v>
      </c>
      <c r="E316" s="726">
        <v>2016</v>
      </c>
      <c r="F316" s="726">
        <v>2017</v>
      </c>
      <c r="G316" s="726">
        <v>2018</v>
      </c>
      <c r="H316" s="726">
        <v>2019</v>
      </c>
      <c r="I316" s="726">
        <v>2020</v>
      </c>
      <c r="J316" s="726">
        <v>2021</v>
      </c>
    </row>
    <row r="317" spans="2:11" s="370" customFormat="1" ht="30" customHeight="1">
      <c r="B317" s="725" t="s">
        <v>885</v>
      </c>
      <c r="C317" s="727" t="e">
        <f>#REF!*#REF!/10^6</f>
        <v>#REF!</v>
      </c>
      <c r="D317" s="727" t="e">
        <f>#REF!*#REF!/10^6</f>
        <v>#REF!</v>
      </c>
      <c r="E317" s="727" t="e">
        <f>#REF!*#REF!/10^6</f>
        <v>#REF!</v>
      </c>
      <c r="F317" s="727" t="e">
        <f>#REF!*#REF!/10^6</f>
        <v>#REF!</v>
      </c>
      <c r="G317" s="727" t="e">
        <f>#REF!*#REF!/10^6</f>
        <v>#REF!</v>
      </c>
      <c r="H317" s="727" t="e">
        <f>#REF!*#REF!/10^6</f>
        <v>#REF!</v>
      </c>
      <c r="I317" s="727" t="e">
        <f>#REF!*#REF!/10^6</f>
        <v>#REF!</v>
      </c>
      <c r="J317" s="727" t="e">
        <f>#REF!*#REF!/10^6</f>
        <v>#REF!</v>
      </c>
    </row>
    <row r="318" spans="2:11" s="370" customFormat="1" ht="30" customHeight="1">
      <c r="B318" s="725" t="s">
        <v>886</v>
      </c>
      <c r="C318" s="727" t="e">
        <f>#REF!/#REF!*#REF!/10^6</f>
        <v>#REF!</v>
      </c>
      <c r="D318" s="727" t="e">
        <f>#REF!/#REF!*#REF!/10^6</f>
        <v>#REF!</v>
      </c>
      <c r="E318" s="727" t="e">
        <f>#REF!/#REF!*#REF!/10^6</f>
        <v>#REF!</v>
      </c>
      <c r="F318" s="727" t="e">
        <f>#REF!/#REF!*#REF!/10^6</f>
        <v>#REF!</v>
      </c>
      <c r="G318" s="727" t="e">
        <f>#REF!/#REF!*#REF!/10^6</f>
        <v>#REF!</v>
      </c>
      <c r="H318" s="727" t="e">
        <f>#REF!/#REF!*#REF!/10^6</f>
        <v>#REF!</v>
      </c>
      <c r="I318" s="727" t="e">
        <f>#REF!/#REF!*#REF!/10^6</f>
        <v>#REF!</v>
      </c>
      <c r="J318" s="727" t="e">
        <f>#REF!/#REF!*#REF!/10^6</f>
        <v>#REF!</v>
      </c>
    </row>
    <row r="319" spans="2:11" s="370" customFormat="1" ht="30" customHeight="1">
      <c r="B319" s="725" t="s">
        <v>884</v>
      </c>
      <c r="C319" s="728" t="e">
        <f>#REF!</f>
        <v>#REF!</v>
      </c>
      <c r="D319" s="728" t="e">
        <f>#REF!</f>
        <v>#REF!</v>
      </c>
      <c r="E319" s="728" t="e">
        <f>#REF!</f>
        <v>#REF!</v>
      </c>
      <c r="F319" s="728" t="e">
        <f>#REF!</f>
        <v>#REF!</v>
      </c>
      <c r="G319" s="728" t="e">
        <f>#REF!</f>
        <v>#REF!</v>
      </c>
      <c r="H319" s="728" t="e">
        <f>#REF!</f>
        <v>#REF!</v>
      </c>
      <c r="I319" s="728" t="e">
        <f>#REF!</f>
        <v>#REF!</v>
      </c>
      <c r="J319" s="728" t="e">
        <f>#REF!</f>
        <v>#REF!</v>
      </c>
      <c r="K319" s="176" t="e">
        <f>J319/C319-1</f>
        <v>#REF!</v>
      </c>
    </row>
    <row r="320" spans="2:11" s="370" customFormat="1" ht="30" customHeight="1">
      <c r="B320" s="569"/>
      <c r="C320" s="570"/>
      <c r="D320" s="570"/>
      <c r="E320" s="570"/>
      <c r="F320" s="570"/>
      <c r="G320" s="570"/>
      <c r="H320" s="570"/>
      <c r="I320" s="578"/>
    </row>
    <row r="321" spans="2:10" s="370" customFormat="1" ht="30" customHeight="1">
      <c r="B321" s="569"/>
      <c r="C321" s="570"/>
      <c r="D321" s="570"/>
      <c r="E321" s="570"/>
      <c r="F321" s="570"/>
      <c r="G321" s="570"/>
      <c r="H321" s="570"/>
      <c r="I321" s="578"/>
    </row>
    <row r="322" spans="2:10" s="370" customFormat="1" ht="30" customHeight="1">
      <c r="B322" s="569"/>
      <c r="C322" s="570"/>
      <c r="D322" s="570"/>
      <c r="E322" s="570"/>
      <c r="F322" s="570"/>
      <c r="G322" s="570"/>
      <c r="H322" s="570"/>
      <c r="I322" s="578"/>
    </row>
    <row r="323" spans="2:10" s="370" customFormat="1" ht="30" customHeight="1">
      <c r="B323" s="569"/>
      <c r="C323" s="570"/>
      <c r="D323" s="570"/>
      <c r="E323" s="570"/>
      <c r="F323" s="570"/>
      <c r="G323" s="570"/>
      <c r="H323" s="570"/>
      <c r="I323" s="578"/>
    </row>
    <row r="324" spans="2:10" s="370" customFormat="1" ht="30" customHeight="1">
      <c r="B324" s="569"/>
      <c r="C324" s="570"/>
      <c r="D324" s="570"/>
      <c r="E324" s="570"/>
      <c r="F324" s="570"/>
      <c r="G324" s="570"/>
      <c r="H324" s="570"/>
      <c r="I324" s="578"/>
    </row>
    <row r="325" spans="2:10" s="370" customFormat="1" ht="30" customHeight="1">
      <c r="B325" s="569"/>
      <c r="C325" s="570"/>
      <c r="D325" s="570"/>
      <c r="E325" s="570"/>
      <c r="F325" s="570"/>
      <c r="G325" s="570"/>
      <c r="H325" s="570"/>
      <c r="I325" s="578"/>
    </row>
    <row r="326" spans="2:10" s="370" customFormat="1" ht="30" customHeight="1">
      <c r="B326" s="569"/>
      <c r="C326" s="570"/>
      <c r="D326" s="570"/>
      <c r="E326" s="570"/>
      <c r="F326" s="570"/>
      <c r="G326" s="570"/>
      <c r="H326" s="570"/>
      <c r="I326" s="578"/>
    </row>
    <row r="327" spans="2:10" s="370" customFormat="1" ht="30" customHeight="1">
      <c r="B327" s="569"/>
      <c r="C327" s="570"/>
      <c r="D327" s="570"/>
      <c r="E327" s="570"/>
      <c r="F327" s="570"/>
      <c r="G327" s="570"/>
      <c r="H327" s="570"/>
      <c r="I327" s="578"/>
    </row>
    <row r="328" spans="2:10" s="370" customFormat="1" ht="30" customHeight="1">
      <c r="B328" s="569"/>
      <c r="C328" s="570"/>
      <c r="D328" s="570"/>
      <c r="E328" s="570"/>
      <c r="F328" s="570"/>
      <c r="G328" s="570"/>
      <c r="H328" s="570"/>
      <c r="I328" s="578"/>
    </row>
    <row r="329" spans="2:10" s="370" customFormat="1" ht="30" customHeight="1">
      <c r="B329" s="569"/>
      <c r="C329" s="570"/>
      <c r="D329" s="570"/>
      <c r="E329" s="570"/>
      <c r="F329" s="570"/>
      <c r="G329" s="570"/>
      <c r="H329" s="570"/>
      <c r="I329" s="578"/>
    </row>
    <row r="330" spans="2:10" s="370" customFormat="1" ht="30" customHeight="1">
      <c r="B330" s="569"/>
      <c r="C330" s="570"/>
      <c r="D330" s="570"/>
      <c r="E330" s="570"/>
      <c r="F330" s="570"/>
      <c r="G330" s="570"/>
      <c r="H330" s="570"/>
      <c r="I330" s="578"/>
    </row>
    <row r="331" spans="2:10" s="370" customFormat="1" ht="30" customHeight="1">
      <c r="B331" s="569"/>
      <c r="C331" s="570"/>
      <c r="D331" s="570"/>
      <c r="E331" s="570"/>
      <c r="F331" s="570"/>
      <c r="G331" s="570"/>
      <c r="H331" s="570"/>
      <c r="I331" s="578"/>
    </row>
    <row r="332" spans="2:10" ht="30" customHeight="1">
      <c r="B332" s="681"/>
      <c r="C332" s="682"/>
      <c r="D332" s="682"/>
      <c r="E332" s="682"/>
      <c r="F332" s="682"/>
      <c r="G332" s="682"/>
      <c r="H332" s="682"/>
      <c r="I332" s="683"/>
    </row>
    <row r="333" spans="2:10" s="370" customFormat="1" ht="9.9499999999999993" customHeight="1">
      <c r="B333" s="569"/>
      <c r="C333" s="570"/>
      <c r="D333" s="570"/>
      <c r="E333" s="570"/>
      <c r="F333" s="570"/>
      <c r="G333" s="570"/>
      <c r="H333" s="570"/>
      <c r="I333" s="578"/>
    </row>
    <row r="334" spans="2:10" s="370" customFormat="1" ht="30" customHeight="1">
      <c r="B334" s="725" t="s">
        <v>79</v>
      </c>
      <c r="C334" s="726">
        <v>2014</v>
      </c>
      <c r="D334" s="726">
        <v>2015</v>
      </c>
      <c r="E334" s="726">
        <v>2016</v>
      </c>
      <c r="F334" s="726">
        <v>2017</v>
      </c>
      <c r="G334" s="726">
        <v>2018</v>
      </c>
      <c r="H334" s="726">
        <v>2019</v>
      </c>
      <c r="I334" s="726">
        <v>2020</v>
      </c>
      <c r="J334" s="726">
        <v>2021</v>
      </c>
    </row>
    <row r="335" spans="2:10" s="370" customFormat="1" ht="30" customHeight="1">
      <c r="B335" s="725" t="s">
        <v>885</v>
      </c>
      <c r="C335" s="727" t="e">
        <f>#REF!*#REF!/10^6</f>
        <v>#REF!</v>
      </c>
      <c r="D335" s="727" t="e">
        <f>#REF!*#REF!/10^6</f>
        <v>#REF!</v>
      </c>
      <c r="E335" s="727" t="e">
        <f>#REF!*#REF!/10^6</f>
        <v>#REF!</v>
      </c>
      <c r="F335" s="727" t="e">
        <f>#REF!*#REF!/10^6</f>
        <v>#REF!</v>
      </c>
      <c r="G335" s="727" t="e">
        <f>#REF!*#REF!/10^6</f>
        <v>#REF!</v>
      </c>
      <c r="H335" s="727" t="e">
        <f>#REF!*#REF!/10^6</f>
        <v>#REF!</v>
      </c>
      <c r="I335" s="727" t="e">
        <f>#REF!*#REF!/10^6</f>
        <v>#REF!</v>
      </c>
      <c r="J335" s="727" t="e">
        <f>#REF!*#REF!/10^6</f>
        <v>#REF!</v>
      </c>
    </row>
    <row r="336" spans="2:10" s="370" customFormat="1" ht="30" customHeight="1">
      <c r="B336" s="725" t="s">
        <v>886</v>
      </c>
      <c r="C336" s="727" t="e">
        <f>#REF!/#REF!*#REF!/10^6</f>
        <v>#REF!</v>
      </c>
      <c r="D336" s="727" t="e">
        <f>#REF!/#REF!*#REF!/10^6</f>
        <v>#REF!</v>
      </c>
      <c r="E336" s="727" t="e">
        <f>#REF!/#REF!*#REF!/10^6</f>
        <v>#REF!</v>
      </c>
      <c r="F336" s="727" t="e">
        <f>#REF!/#REF!*#REF!/10^6</f>
        <v>#REF!</v>
      </c>
      <c r="G336" s="727" t="e">
        <f>#REF!/#REF!*#REF!/10^6</f>
        <v>#REF!</v>
      </c>
      <c r="H336" s="727" t="e">
        <f>#REF!/#REF!*#REF!/10^6</f>
        <v>#REF!</v>
      </c>
      <c r="I336" s="727" t="e">
        <f>#REF!/#REF!*#REF!/10^6</f>
        <v>#REF!</v>
      </c>
      <c r="J336" s="727" t="e">
        <f>#REF!/#REF!*#REF!/10^6</f>
        <v>#REF!</v>
      </c>
    </row>
    <row r="337" spans="2:11" s="370" customFormat="1" ht="30" customHeight="1">
      <c r="B337" s="725" t="s">
        <v>884</v>
      </c>
      <c r="C337" s="728" t="e">
        <f>#REF!</f>
        <v>#REF!</v>
      </c>
      <c r="D337" s="728" t="e">
        <f>#REF!</f>
        <v>#REF!</v>
      </c>
      <c r="E337" s="728" t="e">
        <f>#REF!</f>
        <v>#REF!</v>
      </c>
      <c r="F337" s="728" t="e">
        <f>#REF!</f>
        <v>#REF!</v>
      </c>
      <c r="G337" s="728" t="e">
        <f>#REF!</f>
        <v>#REF!</v>
      </c>
      <c r="H337" s="728" t="e">
        <f>#REF!</f>
        <v>#REF!</v>
      </c>
      <c r="I337" s="728" t="e">
        <f>#REF!</f>
        <v>#REF!</v>
      </c>
      <c r="J337" s="728" t="e">
        <f>#REF!</f>
        <v>#REF!</v>
      </c>
      <c r="K337" s="176" t="e">
        <f>J337/C337-1</f>
        <v>#REF!</v>
      </c>
    </row>
    <row r="338" spans="2:11" s="370" customFormat="1" ht="30" customHeight="1">
      <c r="B338" s="569"/>
      <c r="C338" s="570"/>
      <c r="D338" s="570"/>
      <c r="E338" s="570"/>
      <c r="F338" s="570"/>
      <c r="G338" s="570"/>
      <c r="H338" s="570"/>
      <c r="I338" s="578"/>
    </row>
    <row r="339" spans="2:11" s="370" customFormat="1" ht="30" customHeight="1">
      <c r="B339" s="569"/>
      <c r="C339" s="570"/>
      <c r="D339" s="570"/>
      <c r="E339" s="570"/>
      <c r="F339" s="570"/>
      <c r="G339" s="570"/>
      <c r="H339" s="570"/>
      <c r="I339" s="578"/>
    </row>
    <row r="340" spans="2:11" s="370" customFormat="1" ht="30" customHeight="1">
      <c r="B340" s="569"/>
      <c r="C340" s="570"/>
      <c r="D340" s="570"/>
      <c r="E340" s="570"/>
      <c r="F340" s="570"/>
      <c r="G340" s="570"/>
      <c r="H340" s="570"/>
      <c r="I340" s="578"/>
    </row>
    <row r="341" spans="2:11" s="370" customFormat="1" ht="30" customHeight="1">
      <c r="B341" s="569"/>
      <c r="C341" s="570"/>
      <c r="D341" s="570"/>
      <c r="E341" s="570"/>
      <c r="F341" s="570"/>
      <c r="G341" s="570"/>
      <c r="H341" s="570"/>
      <c r="I341" s="578"/>
    </row>
    <row r="342" spans="2:11" s="370" customFormat="1" ht="30" customHeight="1">
      <c r="B342" s="569"/>
      <c r="C342" s="570"/>
      <c r="D342" s="570"/>
      <c r="E342" s="570"/>
      <c r="F342" s="570"/>
      <c r="G342" s="570"/>
      <c r="H342" s="570"/>
      <c r="I342" s="578"/>
    </row>
    <row r="343" spans="2:11" s="370" customFormat="1" ht="30" customHeight="1">
      <c r="B343" s="569"/>
      <c r="C343" s="570"/>
      <c r="D343" s="570"/>
      <c r="E343" s="570"/>
      <c r="F343" s="570"/>
      <c r="G343" s="570"/>
      <c r="H343" s="570"/>
      <c r="I343" s="578"/>
    </row>
    <row r="344" spans="2:11" s="370" customFormat="1" ht="30" customHeight="1">
      <c r="B344" s="569"/>
      <c r="C344" s="570"/>
      <c r="D344" s="570"/>
      <c r="E344" s="570"/>
      <c r="F344" s="570"/>
      <c r="G344" s="570"/>
      <c r="H344" s="570"/>
      <c r="I344" s="578"/>
    </row>
    <row r="345" spans="2:11" s="370" customFormat="1" ht="30" customHeight="1">
      <c r="B345" s="569"/>
      <c r="C345" s="570"/>
      <c r="D345" s="570"/>
      <c r="E345" s="570"/>
      <c r="F345" s="570"/>
      <c r="G345" s="570"/>
      <c r="H345" s="570"/>
      <c r="I345" s="578"/>
    </row>
    <row r="346" spans="2:11" s="370" customFormat="1" ht="30" customHeight="1">
      <c r="B346" s="569"/>
      <c r="C346" s="570"/>
      <c r="D346" s="570"/>
      <c r="E346" s="570"/>
      <c r="F346" s="570"/>
      <c r="G346" s="570"/>
      <c r="H346" s="570"/>
      <c r="I346" s="578"/>
    </row>
    <row r="347" spans="2:11" s="370" customFormat="1" ht="30" customHeight="1">
      <c r="B347" s="569"/>
      <c r="C347" s="570"/>
      <c r="D347" s="570"/>
      <c r="E347" s="570"/>
      <c r="F347" s="570"/>
      <c r="G347" s="570"/>
      <c r="H347" s="570"/>
      <c r="I347" s="578"/>
    </row>
    <row r="348" spans="2:11" s="370" customFormat="1" ht="30" customHeight="1">
      <c r="B348" s="569"/>
      <c r="C348" s="570"/>
      <c r="D348" s="570"/>
      <c r="E348" s="570"/>
      <c r="F348" s="570"/>
      <c r="G348" s="570"/>
      <c r="H348" s="570"/>
      <c r="I348" s="578"/>
    </row>
    <row r="349" spans="2:11" s="370" customFormat="1" ht="30" customHeight="1">
      <c r="B349" s="569"/>
      <c r="C349" s="570"/>
      <c r="D349" s="570"/>
      <c r="E349" s="570"/>
      <c r="F349" s="570"/>
      <c r="G349" s="570"/>
      <c r="H349" s="570"/>
      <c r="I349" s="578"/>
    </row>
    <row r="350" spans="2:11" ht="30" customHeight="1">
      <c r="B350" s="681"/>
      <c r="C350" s="682"/>
      <c r="D350" s="682"/>
      <c r="E350" s="682"/>
      <c r="F350" s="682"/>
      <c r="G350" s="682"/>
      <c r="H350" s="682"/>
      <c r="I350" s="683"/>
    </row>
    <row r="351" spans="2:11" s="370" customFormat="1" ht="9.9499999999999993" customHeight="1">
      <c r="B351" s="569"/>
      <c r="C351" s="570"/>
      <c r="D351" s="570"/>
      <c r="E351" s="570"/>
      <c r="F351" s="570"/>
      <c r="G351" s="570"/>
      <c r="H351" s="570"/>
      <c r="I351" s="578"/>
    </row>
    <row r="352" spans="2:11" s="370" customFormat="1" ht="30" customHeight="1">
      <c r="B352" s="725" t="s">
        <v>80</v>
      </c>
      <c r="C352" s="726">
        <v>2014</v>
      </c>
      <c r="D352" s="726">
        <v>2015</v>
      </c>
      <c r="E352" s="726">
        <v>2016</v>
      </c>
      <c r="F352" s="726">
        <v>2017</v>
      </c>
      <c r="G352" s="726">
        <v>2018</v>
      </c>
      <c r="H352" s="726">
        <v>2019</v>
      </c>
      <c r="I352" s="726">
        <v>2020</v>
      </c>
      <c r="J352" s="726">
        <v>2021</v>
      </c>
    </row>
    <row r="353" spans="2:11" s="370" customFormat="1" ht="30" customHeight="1">
      <c r="B353" s="725" t="s">
        <v>885</v>
      </c>
      <c r="C353" s="727" t="e">
        <f>#REF!*#REF!/10^6</f>
        <v>#REF!</v>
      </c>
      <c r="D353" s="727" t="e">
        <f>#REF!*#REF!/10^6</f>
        <v>#REF!</v>
      </c>
      <c r="E353" s="727" t="e">
        <f>#REF!*#REF!/10^6</f>
        <v>#REF!</v>
      </c>
      <c r="F353" s="727" t="e">
        <f>#REF!*#REF!/10^6</f>
        <v>#REF!</v>
      </c>
      <c r="G353" s="727" t="e">
        <f>#REF!*#REF!/10^6</f>
        <v>#REF!</v>
      </c>
      <c r="H353" s="727" t="e">
        <f>#REF!*#REF!/10^6</f>
        <v>#REF!</v>
      </c>
      <c r="I353" s="727" t="e">
        <f>#REF!*#REF!/10^6</f>
        <v>#REF!</v>
      </c>
      <c r="J353" s="727" t="e">
        <f>#REF!*#REF!/10^6</f>
        <v>#REF!</v>
      </c>
    </row>
    <row r="354" spans="2:11" s="370" customFormat="1" ht="30" customHeight="1">
      <c r="B354" s="725" t="s">
        <v>886</v>
      </c>
      <c r="C354" s="727" t="e">
        <f>#REF!/#REF!*#REF!/10^6</f>
        <v>#REF!</v>
      </c>
      <c r="D354" s="727" t="e">
        <f>#REF!/#REF!*#REF!/10^6</f>
        <v>#REF!</v>
      </c>
      <c r="E354" s="727" t="e">
        <f>#REF!/#REF!*#REF!/10^6</f>
        <v>#REF!</v>
      </c>
      <c r="F354" s="727" t="e">
        <f>#REF!/#REF!*#REF!/10^6</f>
        <v>#REF!</v>
      </c>
      <c r="G354" s="727" t="e">
        <f>#REF!/#REF!*#REF!/10^6</f>
        <v>#REF!</v>
      </c>
      <c r="H354" s="727" t="e">
        <f>#REF!/#REF!*#REF!/10^6</f>
        <v>#REF!</v>
      </c>
      <c r="I354" s="727" t="e">
        <f>#REF!/#REF!*#REF!/10^6</f>
        <v>#REF!</v>
      </c>
      <c r="J354" s="727" t="e">
        <f>#REF!/#REF!*#REF!/10^6</f>
        <v>#REF!</v>
      </c>
    </row>
    <row r="355" spans="2:11" s="370" customFormat="1" ht="30" customHeight="1">
      <c r="B355" s="725" t="s">
        <v>884</v>
      </c>
      <c r="C355" s="728" t="e">
        <f>#REF!</f>
        <v>#REF!</v>
      </c>
      <c r="D355" s="728" t="e">
        <f>#REF!</f>
        <v>#REF!</v>
      </c>
      <c r="E355" s="728" t="e">
        <f>#REF!</f>
        <v>#REF!</v>
      </c>
      <c r="F355" s="728" t="e">
        <f>#REF!</f>
        <v>#REF!</v>
      </c>
      <c r="G355" s="728" t="e">
        <f>#REF!</f>
        <v>#REF!</v>
      </c>
      <c r="H355" s="728" t="e">
        <f>#REF!</f>
        <v>#REF!</v>
      </c>
      <c r="I355" s="728" t="e">
        <f>#REF!</f>
        <v>#REF!</v>
      </c>
      <c r="J355" s="728" t="e">
        <f>#REF!</f>
        <v>#REF!</v>
      </c>
      <c r="K355" s="176" t="e">
        <f>J355/C355-1</f>
        <v>#REF!</v>
      </c>
    </row>
    <row r="356" spans="2:11" s="370" customFormat="1" ht="30" customHeight="1">
      <c r="B356" s="569"/>
      <c r="C356" s="570"/>
      <c r="D356" s="570"/>
      <c r="E356" s="570"/>
      <c r="F356" s="570"/>
      <c r="G356" s="570"/>
      <c r="H356" s="570"/>
      <c r="I356" s="578"/>
    </row>
    <row r="357" spans="2:11" s="370" customFormat="1" ht="30" customHeight="1">
      <c r="B357" s="569"/>
      <c r="C357" s="570"/>
      <c r="D357" s="570"/>
      <c r="E357" s="570"/>
      <c r="F357" s="570"/>
      <c r="G357" s="570"/>
      <c r="H357" s="570"/>
      <c r="I357" s="578"/>
    </row>
    <row r="358" spans="2:11" s="370" customFormat="1" ht="30" customHeight="1">
      <c r="B358" s="569"/>
      <c r="C358" s="570"/>
      <c r="D358" s="570"/>
      <c r="E358" s="570"/>
      <c r="F358" s="570"/>
      <c r="G358" s="570"/>
      <c r="H358" s="570"/>
      <c r="I358" s="578"/>
    </row>
    <row r="359" spans="2:11" s="370" customFormat="1" ht="30" customHeight="1">
      <c r="B359" s="569"/>
      <c r="C359" s="570"/>
      <c r="D359" s="570"/>
      <c r="E359" s="570"/>
      <c r="F359" s="570"/>
      <c r="G359" s="570"/>
      <c r="H359" s="570"/>
      <c r="I359" s="578"/>
    </row>
    <row r="360" spans="2:11" s="370" customFormat="1" ht="30" customHeight="1">
      <c r="B360" s="569"/>
      <c r="C360" s="570"/>
      <c r="D360" s="570"/>
      <c r="E360" s="570"/>
      <c r="F360" s="570"/>
      <c r="G360" s="570"/>
      <c r="H360" s="570"/>
      <c r="I360" s="578"/>
    </row>
    <row r="361" spans="2:11" s="370" customFormat="1" ht="30" customHeight="1">
      <c r="B361" s="569"/>
      <c r="C361" s="570"/>
      <c r="D361" s="570"/>
      <c r="E361" s="570"/>
      <c r="F361" s="570"/>
      <c r="G361" s="570"/>
      <c r="H361" s="570"/>
      <c r="I361" s="578"/>
    </row>
    <row r="362" spans="2:11" s="370" customFormat="1" ht="30" customHeight="1">
      <c r="B362" s="569"/>
      <c r="C362" s="570"/>
      <c r="D362" s="570"/>
      <c r="E362" s="570"/>
      <c r="F362" s="570"/>
      <c r="G362" s="570"/>
      <c r="H362" s="570"/>
      <c r="I362" s="578"/>
    </row>
    <row r="363" spans="2:11" s="370" customFormat="1" ht="30" customHeight="1">
      <c r="B363" s="569"/>
      <c r="C363" s="570"/>
      <c r="D363" s="570"/>
      <c r="E363" s="570"/>
      <c r="F363" s="570"/>
      <c r="G363" s="570"/>
      <c r="H363" s="570"/>
      <c r="I363" s="578"/>
    </row>
    <row r="364" spans="2:11" s="370" customFormat="1" ht="30" customHeight="1">
      <c r="B364" s="569"/>
      <c r="C364" s="570"/>
      <c r="D364" s="570"/>
      <c r="E364" s="570"/>
      <c r="F364" s="570"/>
      <c r="G364" s="570"/>
      <c r="H364" s="570"/>
      <c r="I364" s="578"/>
    </row>
    <row r="365" spans="2:11" s="370" customFormat="1" ht="30" customHeight="1">
      <c r="B365" s="569"/>
      <c r="C365" s="570"/>
      <c r="D365" s="570"/>
      <c r="E365" s="570"/>
      <c r="F365" s="570"/>
      <c r="G365" s="570"/>
      <c r="H365" s="570"/>
      <c r="I365" s="578"/>
    </row>
    <row r="366" spans="2:11" s="370" customFormat="1" ht="30" customHeight="1">
      <c r="B366" s="569"/>
      <c r="C366" s="570"/>
      <c r="D366" s="570"/>
      <c r="E366" s="570"/>
      <c r="F366" s="570"/>
      <c r="G366" s="570"/>
      <c r="H366" s="570"/>
      <c r="I366" s="578"/>
    </row>
    <row r="367" spans="2:11" s="370" customFormat="1" ht="30" customHeight="1">
      <c r="B367" s="569"/>
      <c r="C367" s="570"/>
      <c r="D367" s="570"/>
      <c r="E367" s="570"/>
      <c r="F367" s="570"/>
      <c r="G367" s="570"/>
      <c r="H367" s="570"/>
      <c r="I367" s="578"/>
    </row>
    <row r="368" spans="2:11" ht="30" customHeight="1">
      <c r="B368" s="681"/>
      <c r="C368" s="682"/>
      <c r="D368" s="682"/>
      <c r="E368" s="682"/>
      <c r="F368" s="682"/>
      <c r="G368" s="682"/>
      <c r="H368" s="682"/>
      <c r="I368" s="683"/>
    </row>
    <row r="369" spans="2:12" s="370" customFormat="1" ht="9.9499999999999993" customHeight="1">
      <c r="B369" s="569"/>
      <c r="C369" s="570"/>
      <c r="D369" s="570"/>
      <c r="E369" s="570"/>
      <c r="F369" s="570"/>
      <c r="G369" s="570"/>
      <c r="H369" s="570"/>
      <c r="I369" s="578"/>
    </row>
    <row r="370" spans="2:12" s="370" customFormat="1" ht="30" customHeight="1">
      <c r="B370" s="725" t="s">
        <v>550</v>
      </c>
      <c r="C370" s="726">
        <v>2014</v>
      </c>
      <c r="D370" s="726">
        <v>2015</v>
      </c>
      <c r="E370" s="726">
        <v>2016</v>
      </c>
      <c r="F370" s="726">
        <v>2017</v>
      </c>
      <c r="G370" s="726">
        <v>2018</v>
      </c>
      <c r="H370" s="726">
        <v>2019</v>
      </c>
      <c r="I370" s="726">
        <v>2020</v>
      </c>
      <c r="J370" s="726">
        <v>2021</v>
      </c>
    </row>
    <row r="371" spans="2:12" s="370" customFormat="1" ht="30" customHeight="1">
      <c r="B371" s="725" t="s">
        <v>885</v>
      </c>
      <c r="C371" s="727" t="e">
        <f>#REF!*#REF!/10^6</f>
        <v>#REF!</v>
      </c>
      <c r="D371" s="727" t="e">
        <f>#REF!*#REF!/10^6</f>
        <v>#REF!</v>
      </c>
      <c r="E371" s="727" t="e">
        <f>#REF!*#REF!/10^6</f>
        <v>#REF!</v>
      </c>
      <c r="F371" s="727" t="e">
        <f>#REF!*#REF!/10^6</f>
        <v>#REF!</v>
      </c>
      <c r="G371" s="727" t="e">
        <f>#REF!*#REF!/10^6</f>
        <v>#REF!</v>
      </c>
      <c r="H371" s="727" t="e">
        <f>#REF!*#REF!/10^6</f>
        <v>#REF!</v>
      </c>
      <c r="I371" s="727" t="e">
        <f>#REF!*#REF!/10^6</f>
        <v>#REF!</v>
      </c>
      <c r="J371" s="727" t="e">
        <f>#REF!*#REF!/10^6</f>
        <v>#REF!</v>
      </c>
    </row>
    <row r="372" spans="2:12" s="370" customFormat="1" ht="30" customHeight="1">
      <c r="B372" s="725" t="s">
        <v>886</v>
      </c>
      <c r="C372" s="727" t="e">
        <f>#REF!/#REF!*#REF!/10^6</f>
        <v>#REF!</v>
      </c>
      <c r="D372" s="727" t="e">
        <f>#REF!/#REF!*#REF!/10^6</f>
        <v>#REF!</v>
      </c>
      <c r="E372" s="727" t="e">
        <f>#REF!/#REF!*#REF!/10^6</f>
        <v>#REF!</v>
      </c>
      <c r="F372" s="727" t="e">
        <f>#REF!/#REF!*#REF!/10^6</f>
        <v>#REF!</v>
      </c>
      <c r="G372" s="727" t="e">
        <f>#REF!/#REF!*#REF!/10^6</f>
        <v>#REF!</v>
      </c>
      <c r="H372" s="727" t="e">
        <f>#REF!/#REF!*#REF!/10^6</f>
        <v>#REF!</v>
      </c>
      <c r="I372" s="727" t="e">
        <f>#REF!/#REF!*#REF!/10^6</f>
        <v>#REF!</v>
      </c>
      <c r="J372" s="727" t="e">
        <f>#REF!/#REF!*#REF!/10^6</f>
        <v>#REF!</v>
      </c>
    </row>
    <row r="373" spans="2:12" s="370" customFormat="1" ht="30" customHeight="1">
      <c r="B373" s="725" t="s">
        <v>884</v>
      </c>
      <c r="C373" s="728" t="e">
        <f>#REF!</f>
        <v>#REF!</v>
      </c>
      <c r="D373" s="728" t="e">
        <f>#REF!</f>
        <v>#REF!</v>
      </c>
      <c r="E373" s="728" t="e">
        <f>#REF!</f>
        <v>#REF!</v>
      </c>
      <c r="F373" s="728" t="e">
        <f>#REF!</f>
        <v>#REF!</v>
      </c>
      <c r="G373" s="728" t="e">
        <f>#REF!</f>
        <v>#REF!</v>
      </c>
      <c r="H373" s="728" t="e">
        <f>#REF!</f>
        <v>#REF!</v>
      </c>
      <c r="I373" s="728" t="e">
        <f>#REF!</f>
        <v>#REF!</v>
      </c>
      <c r="J373" s="728" t="e">
        <f>#REF!</f>
        <v>#REF!</v>
      </c>
      <c r="K373" s="787" t="e">
        <f>J373-C373</f>
        <v>#REF!</v>
      </c>
      <c r="L373" s="291" t="e">
        <f>K373/C373</f>
        <v>#REF!</v>
      </c>
    </row>
    <row r="374" spans="2:12" s="370" customFormat="1" ht="30" customHeight="1">
      <c r="B374" s="569"/>
      <c r="C374" s="570"/>
      <c r="D374" s="570"/>
      <c r="E374" s="570"/>
      <c r="F374" s="570"/>
      <c r="G374" s="570"/>
      <c r="H374" s="570"/>
      <c r="I374" s="578"/>
    </row>
    <row r="375" spans="2:12" s="370" customFormat="1" ht="30" customHeight="1">
      <c r="B375" s="569"/>
      <c r="C375" s="570"/>
      <c r="D375" s="570"/>
      <c r="E375" s="570"/>
      <c r="F375" s="570"/>
      <c r="G375" s="570"/>
      <c r="H375" s="570"/>
      <c r="I375" s="578"/>
    </row>
    <row r="376" spans="2:12" s="370" customFormat="1" ht="30" customHeight="1">
      <c r="B376" s="569"/>
      <c r="C376" s="570"/>
      <c r="D376" s="570"/>
      <c r="E376" s="570"/>
      <c r="F376" s="570"/>
      <c r="G376" s="570"/>
      <c r="H376" s="570"/>
      <c r="I376" s="578"/>
    </row>
    <row r="377" spans="2:12" s="370" customFormat="1" ht="30" customHeight="1">
      <c r="B377" s="569"/>
      <c r="C377" s="570"/>
      <c r="D377" s="570"/>
      <c r="E377" s="570"/>
      <c r="F377" s="570"/>
      <c r="G377" s="570"/>
      <c r="H377" s="570"/>
      <c r="I377" s="578"/>
    </row>
    <row r="378" spans="2:12" s="370" customFormat="1" ht="30" customHeight="1">
      <c r="B378" s="569"/>
      <c r="C378" s="570"/>
      <c r="D378" s="570"/>
      <c r="E378" s="570"/>
      <c r="F378" s="570"/>
      <c r="G378" s="570"/>
      <c r="H378" s="570"/>
      <c r="I378" s="578"/>
    </row>
    <row r="379" spans="2:12" s="370" customFormat="1" ht="30" customHeight="1">
      <c r="B379" s="569"/>
      <c r="C379" s="570"/>
      <c r="D379" s="570"/>
      <c r="E379" s="570"/>
      <c r="F379" s="570"/>
      <c r="G379" s="570"/>
      <c r="H379" s="570"/>
      <c r="I379" s="578"/>
    </row>
    <row r="380" spans="2:12" s="370" customFormat="1" ht="30" customHeight="1">
      <c r="B380" s="569"/>
      <c r="C380" s="570"/>
      <c r="D380" s="570"/>
      <c r="E380" s="570"/>
      <c r="F380" s="570"/>
      <c r="G380" s="570"/>
      <c r="H380" s="570"/>
      <c r="I380" s="578"/>
    </row>
    <row r="381" spans="2:12" s="370" customFormat="1" ht="30" customHeight="1">
      <c r="B381" s="569"/>
      <c r="C381" s="570"/>
      <c r="D381" s="570"/>
      <c r="E381" s="570"/>
      <c r="F381" s="570"/>
      <c r="G381" s="570"/>
      <c r="H381" s="570"/>
      <c r="I381" s="578"/>
    </row>
    <row r="382" spans="2:12" s="370" customFormat="1" ht="30" customHeight="1">
      <c r="B382" s="569"/>
      <c r="C382" s="570"/>
      <c r="D382" s="570"/>
      <c r="E382" s="570"/>
      <c r="F382" s="570"/>
      <c r="G382" s="570"/>
      <c r="H382" s="570"/>
      <c r="I382" s="578"/>
    </row>
    <row r="383" spans="2:12" s="370" customFormat="1" ht="30" customHeight="1">
      <c r="B383" s="569"/>
      <c r="C383" s="570"/>
      <c r="D383" s="570"/>
      <c r="E383" s="570"/>
      <c r="F383" s="570"/>
      <c r="G383" s="570"/>
      <c r="H383" s="570"/>
      <c r="I383" s="578"/>
    </row>
    <row r="384" spans="2:12" s="370" customFormat="1" ht="30" customHeight="1">
      <c r="B384" s="569"/>
      <c r="C384" s="570"/>
      <c r="D384" s="570"/>
      <c r="E384" s="570"/>
      <c r="F384" s="570"/>
      <c r="G384" s="570"/>
      <c r="H384" s="570"/>
      <c r="I384" s="578"/>
    </row>
    <row r="385" spans="2:10" s="370" customFormat="1" ht="30" customHeight="1">
      <c r="B385" s="569"/>
      <c r="C385" s="570"/>
      <c r="D385" s="570"/>
      <c r="E385" s="570"/>
      <c r="F385" s="570"/>
      <c r="G385" s="570"/>
      <c r="H385" s="570"/>
      <c r="I385" s="578"/>
    </row>
    <row r="386" spans="2:10" ht="30" customHeight="1">
      <c r="B386" s="681"/>
      <c r="C386" s="682"/>
      <c r="D386" s="682"/>
      <c r="E386" s="682"/>
      <c r="F386" s="682"/>
      <c r="G386" s="682"/>
      <c r="H386" s="682"/>
      <c r="I386" s="683"/>
    </row>
    <row r="387" spans="2:10" ht="30" customHeight="1">
      <c r="B387" s="729" t="s">
        <v>550</v>
      </c>
      <c r="C387" s="726">
        <v>2014</v>
      </c>
      <c r="D387" s="726">
        <v>2015</v>
      </c>
      <c r="E387" s="726">
        <v>2016</v>
      </c>
      <c r="F387" s="726">
        <v>2017</v>
      </c>
      <c r="G387" s="726">
        <v>2018</v>
      </c>
      <c r="H387" s="726">
        <v>2019</v>
      </c>
      <c r="I387" s="726">
        <v>2019</v>
      </c>
      <c r="J387" s="726">
        <v>2019</v>
      </c>
    </row>
    <row r="388" spans="2:10" ht="30" customHeight="1">
      <c r="B388" s="729" t="s">
        <v>647</v>
      </c>
      <c r="C388" s="730">
        <v>0.24512648132308607</v>
      </c>
      <c r="D388" s="730">
        <v>0.25740348292394888</v>
      </c>
      <c r="E388" s="730">
        <v>0.23809871159916396</v>
      </c>
      <c r="F388" s="730">
        <v>0.24814723224728566</v>
      </c>
      <c r="G388" s="730">
        <v>0.2599558074553307</v>
      </c>
      <c r="H388" s="730">
        <v>0.27705633869379992</v>
      </c>
      <c r="I388" s="730">
        <v>0.27705633869379992</v>
      </c>
      <c r="J388" s="730">
        <v>0.27705633869379992</v>
      </c>
    </row>
    <row r="389" spans="2:10" ht="30" customHeight="1">
      <c r="B389" s="729" t="s">
        <v>646</v>
      </c>
      <c r="C389" s="730">
        <v>0.37605413603396498</v>
      </c>
      <c r="D389" s="730">
        <v>0.36381321554428619</v>
      </c>
      <c r="E389" s="730">
        <v>0.33918970926856046</v>
      </c>
      <c r="F389" s="730">
        <v>0.33261467936446215</v>
      </c>
      <c r="G389" s="730">
        <v>0.31237006660468547</v>
      </c>
      <c r="H389" s="730">
        <v>0.29285994233553436</v>
      </c>
      <c r="I389" s="730">
        <v>0.29285994233553436</v>
      </c>
      <c r="J389" s="730">
        <v>0.29285994233553436</v>
      </c>
    </row>
    <row r="390" spans="2:10" ht="30" customHeight="1">
      <c r="B390" s="729" t="s">
        <v>645</v>
      </c>
      <c r="C390" s="730">
        <v>0.13162197306832416</v>
      </c>
      <c r="D390" s="730">
        <v>0.1346281885904502</v>
      </c>
      <c r="E390" s="730">
        <v>0.12665527907666843</v>
      </c>
      <c r="F390" s="730">
        <v>0.12023079085559049</v>
      </c>
      <c r="G390" s="730">
        <v>0.12446712493498804</v>
      </c>
      <c r="H390" s="730">
        <v>0.14474952803957641</v>
      </c>
      <c r="I390" s="730">
        <v>0.14474952803957641</v>
      </c>
      <c r="J390" s="730">
        <v>0.14474952803957641</v>
      </c>
    </row>
    <row r="391" spans="2:10" ht="30" customHeight="1">
      <c r="B391" s="729" t="s">
        <v>507</v>
      </c>
      <c r="C391" s="730">
        <v>3.6164737172409839E-2</v>
      </c>
      <c r="D391" s="730">
        <v>3.1390382758668664E-2</v>
      </c>
      <c r="E391" s="730">
        <v>7.735054965076571E-2</v>
      </c>
      <c r="F391" s="730">
        <v>7.4524504655423832E-2</v>
      </c>
      <c r="G391" s="730">
        <v>7.3434309316646657E-2</v>
      </c>
      <c r="H391" s="730">
        <v>7.1942042546370807E-2</v>
      </c>
      <c r="I391" s="730">
        <v>7.1942042546370807E-2</v>
      </c>
      <c r="J391" s="730">
        <v>7.1942042546370807E-2</v>
      </c>
    </row>
    <row r="392" spans="2:10" ht="30" customHeight="1">
      <c r="B392" s="729" t="s">
        <v>51</v>
      </c>
      <c r="C392" s="730">
        <v>9.2319657916267034E-2</v>
      </c>
      <c r="D392" s="730">
        <v>8.8319323285890761E-2</v>
      </c>
      <c r="E392" s="730">
        <v>8.2546786799365626E-2</v>
      </c>
      <c r="F392" s="730">
        <v>8.040150373567187E-2</v>
      </c>
      <c r="G392" s="730">
        <v>7.437666093133892E-2</v>
      </c>
      <c r="H392" s="730">
        <v>6.3677731610495433E-2</v>
      </c>
      <c r="I392" s="730">
        <v>6.3677731610495433E-2</v>
      </c>
      <c r="J392" s="730">
        <v>6.3677731610495433E-2</v>
      </c>
    </row>
    <row r="393" spans="2:10" ht="30" customHeight="1">
      <c r="B393" s="729" t="s">
        <v>54</v>
      </c>
      <c r="C393" s="730">
        <v>0.11406195880592526</v>
      </c>
      <c r="D393" s="730">
        <v>0.11714299383790377</v>
      </c>
      <c r="E393" s="730">
        <v>0.11678565010226993</v>
      </c>
      <c r="F393" s="730">
        <v>0.12187558258574692</v>
      </c>
      <c r="G393" s="730">
        <v>0.12086851689812177</v>
      </c>
      <c r="H393" s="730">
        <v>0.12027731021072235</v>
      </c>
      <c r="I393" s="730">
        <v>0.12027731021072235</v>
      </c>
      <c r="J393" s="730">
        <v>0.12027731021072235</v>
      </c>
    </row>
    <row r="394" spans="2:10" ht="30" customHeight="1">
      <c r="B394" s="729" t="s">
        <v>644</v>
      </c>
      <c r="C394" s="730">
        <v>4.6510556800225273E-3</v>
      </c>
      <c r="D394" s="730">
        <v>7.3024130588515059E-3</v>
      </c>
      <c r="E394" s="730">
        <v>1.937331350320606E-2</v>
      </c>
      <c r="F394" s="730">
        <v>2.2205706555818952E-2</v>
      </c>
      <c r="G394" s="730">
        <v>3.4527513858888408E-2</v>
      </c>
      <c r="H394" s="730">
        <v>2.943710656350064E-2</v>
      </c>
      <c r="I394" s="730">
        <v>2.943710656350064E-2</v>
      </c>
      <c r="J394" s="730">
        <v>2.943710656350064E-2</v>
      </c>
    </row>
    <row r="395" spans="2:10" ht="30" customHeight="1">
      <c r="B395" s="681"/>
      <c r="C395" s="682"/>
      <c r="D395" s="682"/>
      <c r="E395" s="682"/>
      <c r="F395" s="682"/>
      <c r="G395" s="682"/>
      <c r="H395" s="682"/>
      <c r="I395" s="683"/>
    </row>
    <row r="396" spans="2:10" ht="30" customHeight="1">
      <c r="B396" s="729" t="s">
        <v>550</v>
      </c>
      <c r="C396" s="726">
        <v>2014</v>
      </c>
      <c r="D396" s="726">
        <v>2015</v>
      </c>
      <c r="E396" s="726">
        <v>2016</v>
      </c>
      <c r="F396" s="726">
        <v>2017</v>
      </c>
      <c r="G396" s="726">
        <v>2018</v>
      </c>
      <c r="H396" s="726">
        <v>2019</v>
      </c>
      <c r="I396" s="726">
        <v>2020</v>
      </c>
      <c r="J396" s="726">
        <v>2021</v>
      </c>
    </row>
    <row r="397" spans="2:10" ht="30" customHeight="1">
      <c r="B397" s="729" t="s">
        <v>647</v>
      </c>
      <c r="C397" s="731" t="e">
        <f>C$373*C388</f>
        <v>#REF!</v>
      </c>
      <c r="D397" s="731" t="e">
        <f t="shared" ref="D397:H397" si="11">D$373*D388</f>
        <v>#REF!</v>
      </c>
      <c r="E397" s="731" t="e">
        <f t="shared" si="11"/>
        <v>#REF!</v>
      </c>
      <c r="F397" s="731" t="e">
        <f t="shared" si="11"/>
        <v>#REF!</v>
      </c>
      <c r="G397" s="731" t="e">
        <f t="shared" si="11"/>
        <v>#REF!</v>
      </c>
      <c r="H397" s="731" t="e">
        <f t="shared" si="11"/>
        <v>#REF!</v>
      </c>
      <c r="I397" s="731" t="e">
        <f t="shared" ref="I397:J397" si="12">I$373*I388</f>
        <v>#REF!</v>
      </c>
      <c r="J397" s="731" t="e">
        <f t="shared" si="12"/>
        <v>#REF!</v>
      </c>
    </row>
    <row r="398" spans="2:10" ht="30" customHeight="1">
      <c r="B398" s="729" t="s">
        <v>646</v>
      </c>
      <c r="C398" s="731" t="e">
        <f t="shared" ref="C398:H403" si="13">C$373*C389</f>
        <v>#REF!</v>
      </c>
      <c r="D398" s="731" t="e">
        <f t="shared" si="13"/>
        <v>#REF!</v>
      </c>
      <c r="E398" s="731" t="e">
        <f t="shared" si="13"/>
        <v>#REF!</v>
      </c>
      <c r="F398" s="731" t="e">
        <f t="shared" si="13"/>
        <v>#REF!</v>
      </c>
      <c r="G398" s="731" t="e">
        <f t="shared" si="13"/>
        <v>#REF!</v>
      </c>
      <c r="H398" s="731" t="e">
        <f t="shared" si="13"/>
        <v>#REF!</v>
      </c>
      <c r="I398" s="731" t="e">
        <f t="shared" ref="I398:J398" si="14">I$373*I389</f>
        <v>#REF!</v>
      </c>
      <c r="J398" s="731" t="e">
        <f t="shared" si="14"/>
        <v>#REF!</v>
      </c>
    </row>
    <row r="399" spans="2:10" ht="30" customHeight="1">
      <c r="B399" s="729" t="s">
        <v>645</v>
      </c>
      <c r="C399" s="731" t="e">
        <f t="shared" si="13"/>
        <v>#REF!</v>
      </c>
      <c r="D399" s="731" t="e">
        <f t="shared" si="13"/>
        <v>#REF!</v>
      </c>
      <c r="E399" s="731" t="e">
        <f t="shared" si="13"/>
        <v>#REF!</v>
      </c>
      <c r="F399" s="731" t="e">
        <f t="shared" si="13"/>
        <v>#REF!</v>
      </c>
      <c r="G399" s="731" t="e">
        <f t="shared" si="13"/>
        <v>#REF!</v>
      </c>
      <c r="H399" s="731" t="e">
        <f t="shared" si="13"/>
        <v>#REF!</v>
      </c>
      <c r="I399" s="731" t="e">
        <f t="shared" ref="I399:J399" si="15">I$373*I390</f>
        <v>#REF!</v>
      </c>
      <c r="J399" s="731" t="e">
        <f t="shared" si="15"/>
        <v>#REF!</v>
      </c>
    </row>
    <row r="400" spans="2:10" ht="30" customHeight="1">
      <c r="B400" s="729" t="s">
        <v>507</v>
      </c>
      <c r="C400" s="731" t="e">
        <f t="shared" si="13"/>
        <v>#REF!</v>
      </c>
      <c r="D400" s="731" t="e">
        <f t="shared" si="13"/>
        <v>#REF!</v>
      </c>
      <c r="E400" s="731" t="e">
        <f t="shared" si="13"/>
        <v>#REF!</v>
      </c>
      <c r="F400" s="731" t="e">
        <f t="shared" si="13"/>
        <v>#REF!</v>
      </c>
      <c r="G400" s="731" t="e">
        <f t="shared" si="13"/>
        <v>#REF!</v>
      </c>
      <c r="H400" s="731" t="e">
        <f t="shared" si="13"/>
        <v>#REF!</v>
      </c>
      <c r="I400" s="731" t="e">
        <f t="shared" ref="I400:J400" si="16">I$373*I391</f>
        <v>#REF!</v>
      </c>
      <c r="J400" s="731" t="e">
        <f t="shared" si="16"/>
        <v>#REF!</v>
      </c>
    </row>
    <row r="401" spans="2:10" ht="30" customHeight="1">
      <c r="B401" s="729" t="s">
        <v>51</v>
      </c>
      <c r="C401" s="731" t="e">
        <f t="shared" si="13"/>
        <v>#REF!</v>
      </c>
      <c r="D401" s="731" t="e">
        <f t="shared" si="13"/>
        <v>#REF!</v>
      </c>
      <c r="E401" s="731" t="e">
        <f t="shared" si="13"/>
        <v>#REF!</v>
      </c>
      <c r="F401" s="731" t="e">
        <f>F$373*F392</f>
        <v>#REF!</v>
      </c>
      <c r="G401" s="731" t="e">
        <f t="shared" si="13"/>
        <v>#REF!</v>
      </c>
      <c r="H401" s="731" t="e">
        <f t="shared" si="13"/>
        <v>#REF!</v>
      </c>
      <c r="I401" s="731" t="e">
        <f t="shared" ref="I401:J401" si="17">I$373*I392</f>
        <v>#REF!</v>
      </c>
      <c r="J401" s="731" t="e">
        <f t="shared" si="17"/>
        <v>#REF!</v>
      </c>
    </row>
    <row r="402" spans="2:10" ht="30" customHeight="1">
      <c r="B402" s="729" t="s">
        <v>54</v>
      </c>
      <c r="C402" s="731" t="e">
        <f t="shared" si="13"/>
        <v>#REF!</v>
      </c>
      <c r="D402" s="731" t="e">
        <f t="shared" si="13"/>
        <v>#REF!</v>
      </c>
      <c r="E402" s="731" t="e">
        <f t="shared" si="13"/>
        <v>#REF!</v>
      </c>
      <c r="F402" s="731" t="e">
        <f t="shared" si="13"/>
        <v>#REF!</v>
      </c>
      <c r="G402" s="731" t="e">
        <f t="shared" si="13"/>
        <v>#REF!</v>
      </c>
      <c r="H402" s="731" t="e">
        <f t="shared" si="13"/>
        <v>#REF!</v>
      </c>
      <c r="I402" s="731" t="e">
        <f t="shared" ref="I402:J402" si="18">I$373*I393</f>
        <v>#REF!</v>
      </c>
      <c r="J402" s="731" t="e">
        <f t="shared" si="18"/>
        <v>#REF!</v>
      </c>
    </row>
    <row r="403" spans="2:10" ht="30" customHeight="1">
      <c r="B403" s="729" t="s">
        <v>644</v>
      </c>
      <c r="C403" s="731" t="e">
        <f t="shared" si="13"/>
        <v>#REF!</v>
      </c>
      <c r="D403" s="731" t="e">
        <f t="shared" si="13"/>
        <v>#REF!</v>
      </c>
      <c r="E403" s="731" t="e">
        <f t="shared" si="13"/>
        <v>#REF!</v>
      </c>
      <c r="F403" s="731" t="e">
        <f t="shared" si="13"/>
        <v>#REF!</v>
      </c>
      <c r="G403" s="731" t="e">
        <f t="shared" si="13"/>
        <v>#REF!</v>
      </c>
      <c r="H403" s="731" t="e">
        <f t="shared" si="13"/>
        <v>#REF!</v>
      </c>
      <c r="I403" s="731" t="e">
        <f t="shared" ref="I403:J403" si="19">I$373*I394</f>
        <v>#REF!</v>
      </c>
      <c r="J403" s="731" t="e">
        <f t="shared" si="19"/>
        <v>#REF!</v>
      </c>
    </row>
    <row r="404" spans="2:10" ht="30" customHeight="1">
      <c r="B404" s="729" t="s">
        <v>648</v>
      </c>
      <c r="C404" s="731" t="e">
        <f>SUM(C397:C403)</f>
        <v>#REF!</v>
      </c>
      <c r="D404" s="731" t="e">
        <f t="shared" ref="D404:H404" si="20">SUM(D397:D403)</f>
        <v>#REF!</v>
      </c>
      <c r="E404" s="731" t="e">
        <f t="shared" si="20"/>
        <v>#REF!</v>
      </c>
      <c r="F404" s="731" t="e">
        <f t="shared" si="20"/>
        <v>#REF!</v>
      </c>
      <c r="G404" s="731" t="e">
        <f t="shared" si="20"/>
        <v>#REF!</v>
      </c>
      <c r="H404" s="731" t="e">
        <f t="shared" si="20"/>
        <v>#REF!</v>
      </c>
      <c r="I404" s="731" t="e">
        <f t="shared" ref="I404:J404" si="21">SUM(I397:I403)</f>
        <v>#REF!</v>
      </c>
      <c r="J404" s="731" t="e">
        <f t="shared" si="21"/>
        <v>#REF!</v>
      </c>
    </row>
    <row r="405" spans="2:10" ht="30" customHeight="1">
      <c r="B405" s="681"/>
      <c r="C405" s="682"/>
      <c r="D405" s="682"/>
      <c r="E405" s="682"/>
      <c r="F405" s="682"/>
      <c r="G405" s="682"/>
      <c r="H405" s="682"/>
      <c r="I405" s="683"/>
    </row>
    <row r="406" spans="2:10" ht="30" customHeight="1">
      <c r="B406" s="681"/>
      <c r="C406" s="682"/>
      <c r="D406" s="682"/>
      <c r="E406" s="682"/>
      <c r="F406" s="682"/>
      <c r="G406" s="682"/>
      <c r="H406" s="682"/>
      <c r="I406" s="683"/>
    </row>
    <row r="407" spans="2:10" ht="30" customHeight="1">
      <c r="B407" s="681"/>
      <c r="C407" s="682"/>
      <c r="D407" s="682"/>
      <c r="E407" s="682"/>
      <c r="F407" s="682"/>
      <c r="G407" s="682"/>
      <c r="H407" s="682"/>
      <c r="I407" s="683"/>
    </row>
    <row r="408" spans="2:10" ht="30" customHeight="1">
      <c r="B408" s="681"/>
      <c r="C408" s="682"/>
      <c r="D408" s="682"/>
      <c r="E408" s="682"/>
      <c r="F408" s="682"/>
      <c r="G408" s="682"/>
      <c r="H408" s="682"/>
      <c r="I408" s="683"/>
    </row>
    <row r="409" spans="2:10" ht="30" customHeight="1">
      <c r="B409" s="681"/>
      <c r="C409" s="682"/>
      <c r="D409" s="682"/>
      <c r="E409" s="682"/>
      <c r="F409" s="682"/>
      <c r="G409" s="682"/>
      <c r="H409" s="682"/>
      <c r="I409" s="683"/>
    </row>
    <row r="410" spans="2:10" ht="30" customHeight="1">
      <c r="B410" s="681"/>
      <c r="C410" s="682"/>
      <c r="D410" s="682"/>
      <c r="E410" s="682"/>
      <c r="F410" s="682"/>
      <c r="G410" s="682"/>
      <c r="H410" s="682"/>
      <c r="I410" s="683"/>
    </row>
    <row r="411" spans="2:10" ht="30" customHeight="1">
      <c r="B411" s="681"/>
      <c r="C411" s="682"/>
      <c r="D411" s="682"/>
      <c r="E411" s="682"/>
      <c r="F411" s="682"/>
      <c r="G411" s="682"/>
      <c r="H411" s="682"/>
      <c r="I411" s="683"/>
    </row>
    <row r="412" spans="2:10" ht="30" customHeight="1">
      <c r="B412" s="681"/>
      <c r="C412" s="682"/>
      <c r="D412" s="682"/>
      <c r="E412" s="682"/>
      <c r="F412" s="682"/>
      <c r="G412" s="682"/>
      <c r="H412" s="682"/>
      <c r="I412" s="683"/>
    </row>
    <row r="413" spans="2:10" ht="30" customHeight="1">
      <c r="B413" s="681"/>
      <c r="C413" s="682"/>
      <c r="D413" s="682"/>
      <c r="E413" s="682"/>
      <c r="F413" s="682"/>
      <c r="G413" s="682"/>
      <c r="H413" s="682"/>
      <c r="I413" s="683"/>
    </row>
    <row r="414" spans="2:10" ht="30" customHeight="1">
      <c r="B414" s="681"/>
      <c r="C414" s="682"/>
      <c r="D414" s="682"/>
      <c r="E414" s="682"/>
      <c r="F414" s="682"/>
      <c r="G414" s="682"/>
      <c r="H414" s="682"/>
      <c r="I414" s="683"/>
    </row>
    <row r="415" spans="2:10" ht="30" customHeight="1">
      <c r="B415" s="681"/>
      <c r="C415" s="682"/>
      <c r="D415" s="682"/>
      <c r="E415" s="682"/>
      <c r="F415" s="682"/>
      <c r="G415" s="682"/>
      <c r="H415" s="682"/>
      <c r="I415" s="683"/>
    </row>
    <row r="416" spans="2:10" ht="30" customHeight="1">
      <c r="B416" s="681"/>
      <c r="C416" s="682"/>
      <c r="D416" s="682"/>
      <c r="E416" s="682"/>
      <c r="F416" s="682"/>
      <c r="G416" s="682"/>
      <c r="H416" s="682"/>
      <c r="I416" s="683"/>
    </row>
    <row r="417" spans="2:9" ht="30" customHeight="1">
      <c r="B417" s="681"/>
      <c r="C417" s="682"/>
      <c r="D417" s="682"/>
      <c r="E417" s="682"/>
      <c r="F417" s="682"/>
      <c r="G417" s="682"/>
      <c r="H417" s="682"/>
      <c r="I417" s="683"/>
    </row>
    <row r="418" spans="2:9" ht="30" customHeight="1">
      <c r="B418" s="681"/>
      <c r="C418" s="682"/>
      <c r="D418" s="682"/>
      <c r="E418" s="682"/>
      <c r="F418" s="682"/>
      <c r="G418" s="682"/>
      <c r="H418" s="682"/>
      <c r="I418" s="683"/>
    </row>
    <row r="419" spans="2:9" ht="30" customHeight="1">
      <c r="B419" s="681"/>
      <c r="C419" s="682"/>
      <c r="D419" s="682"/>
      <c r="E419" s="682"/>
      <c r="F419" s="682"/>
      <c r="G419" s="682"/>
      <c r="H419" s="682"/>
      <c r="I419" s="683"/>
    </row>
    <row r="420" spans="2:9" ht="30" customHeight="1">
      <c r="B420" s="681"/>
      <c r="C420" s="682"/>
      <c r="D420" s="682"/>
      <c r="E420" s="682"/>
      <c r="F420" s="682"/>
      <c r="G420" s="682"/>
      <c r="H420" s="682"/>
      <c r="I420" s="683"/>
    </row>
    <row r="421" spans="2:9" ht="30" customHeight="1">
      <c r="B421" s="681"/>
      <c r="C421" s="682"/>
      <c r="D421" s="682"/>
      <c r="E421" s="682"/>
      <c r="F421" s="682"/>
      <c r="G421" s="682"/>
      <c r="H421" s="682"/>
      <c r="I421" s="683"/>
    </row>
    <row r="422" spans="2:9" ht="30" customHeight="1">
      <c r="B422" s="681"/>
      <c r="C422" s="682"/>
      <c r="D422" s="682"/>
      <c r="E422" s="682"/>
      <c r="F422" s="682"/>
      <c r="G422" s="682"/>
      <c r="H422" s="682"/>
      <c r="I422" s="683"/>
    </row>
    <row r="423" spans="2:9" ht="30" customHeight="1">
      <c r="B423" s="681"/>
      <c r="C423" s="682"/>
      <c r="D423" s="682"/>
      <c r="E423" s="682"/>
      <c r="F423" s="682"/>
      <c r="G423" s="682"/>
      <c r="H423" s="682"/>
      <c r="I423" s="683"/>
    </row>
    <row r="424" spans="2:9" ht="30" customHeight="1">
      <c r="B424" s="681"/>
      <c r="C424" s="682"/>
      <c r="D424" s="682"/>
      <c r="E424" s="682"/>
      <c r="F424" s="682"/>
      <c r="G424" s="682"/>
      <c r="H424" s="682"/>
      <c r="I424" s="683"/>
    </row>
    <row r="425" spans="2:9" ht="30" customHeight="1">
      <c r="B425" s="681"/>
      <c r="C425" s="682"/>
      <c r="D425" s="682"/>
      <c r="E425" s="682"/>
      <c r="F425" s="682"/>
      <c r="G425" s="682"/>
      <c r="H425" s="682"/>
      <c r="I425" s="683"/>
    </row>
    <row r="426" spans="2:9" ht="30" customHeight="1">
      <c r="B426" s="681"/>
      <c r="C426" s="682"/>
      <c r="D426" s="682"/>
      <c r="E426" s="682"/>
      <c r="F426" s="682"/>
      <c r="G426" s="682"/>
      <c r="H426" s="682"/>
      <c r="I426" s="683"/>
    </row>
    <row r="427" spans="2:9" ht="30" customHeight="1">
      <c r="B427" s="681"/>
      <c r="C427" s="682"/>
      <c r="D427" s="682"/>
      <c r="E427" s="682"/>
      <c r="F427" s="682"/>
      <c r="G427" s="682"/>
      <c r="H427" s="682"/>
      <c r="I427" s="683"/>
    </row>
    <row r="428" spans="2:9" ht="30" customHeight="1">
      <c r="B428" s="681"/>
      <c r="C428" s="682"/>
      <c r="D428" s="682"/>
      <c r="E428" s="682"/>
      <c r="F428" s="682"/>
      <c r="G428" s="682"/>
      <c r="H428" s="682"/>
      <c r="I428" s="683"/>
    </row>
    <row r="429" spans="2:9" ht="30" customHeight="1">
      <c r="B429" s="681"/>
      <c r="C429" s="682"/>
      <c r="D429" s="682"/>
      <c r="E429" s="682"/>
      <c r="F429" s="682"/>
      <c r="G429" s="682"/>
      <c r="H429" s="682"/>
      <c r="I429" s="683"/>
    </row>
    <row r="430" spans="2:9" ht="30" customHeight="1">
      <c r="B430" s="681"/>
      <c r="C430" s="682"/>
      <c r="D430" s="682"/>
      <c r="E430" s="682"/>
      <c r="F430" s="682"/>
      <c r="G430" s="682"/>
      <c r="H430" s="682"/>
      <c r="I430" s="683"/>
    </row>
    <row r="431" spans="2:9" ht="30" customHeight="1">
      <c r="B431" s="681"/>
      <c r="C431" s="682"/>
      <c r="D431" s="682"/>
      <c r="E431" s="682"/>
      <c r="F431" s="682"/>
      <c r="G431" s="682"/>
      <c r="H431" s="682"/>
      <c r="I431" s="683"/>
    </row>
    <row r="432" spans="2:9" ht="30" customHeight="1">
      <c r="B432" s="681"/>
      <c r="C432" s="682"/>
      <c r="D432" s="682"/>
      <c r="E432" s="682"/>
      <c r="F432" s="682"/>
      <c r="G432" s="682"/>
      <c r="H432" s="682"/>
      <c r="I432" s="683"/>
    </row>
    <row r="433" spans="2:9" ht="30" customHeight="1">
      <c r="B433" s="681"/>
      <c r="C433" s="682"/>
      <c r="D433" s="682"/>
      <c r="E433" s="682"/>
      <c r="F433" s="682"/>
      <c r="G433" s="682"/>
      <c r="H433" s="682"/>
      <c r="I433" s="683"/>
    </row>
    <row r="434" spans="2:9" ht="30" customHeight="1">
      <c r="B434" s="681"/>
      <c r="C434" s="682"/>
      <c r="D434" s="682"/>
      <c r="E434" s="682"/>
      <c r="F434" s="682"/>
      <c r="G434" s="682"/>
      <c r="H434" s="682"/>
      <c r="I434" s="683"/>
    </row>
    <row r="435" spans="2:9" ht="30" customHeight="1">
      <c r="B435" s="681"/>
      <c r="C435" s="682"/>
      <c r="D435" s="682"/>
      <c r="E435" s="682"/>
      <c r="F435" s="682"/>
      <c r="G435" s="682"/>
      <c r="H435" s="682"/>
      <c r="I435" s="683"/>
    </row>
  </sheetData>
  <phoneticPr fontId="172" type="noConversion"/>
  <hyperlinks>
    <hyperlink ref="B2" location="Navigation!A1" display="NAVIGATION" xr:uid="{00000000-0004-0000-2F00-000000000000}"/>
  </hyperlinks>
  <pageMargins left="0.7" right="0.7" top="0.75" bottom="0.75" header="0.3" footer="0.3"/>
  <pageSetup paperSize="9" orientation="portrait" r:id="rId1"/>
  <ignoredErrors>
    <ignoredError sqref="G16"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62">
    <tabColor rgb="FFFA4616"/>
    <pageSetUpPr fitToPage="1"/>
  </sheetPr>
  <dimension ref="A1:T440"/>
  <sheetViews>
    <sheetView showGridLines="0" zoomScale="70" zoomScaleNormal="70" workbookViewId="0">
      <selection activeCell="C67" sqref="C67:G67"/>
    </sheetView>
  </sheetViews>
  <sheetFormatPr defaultColWidth="9.1328125" defaultRowHeight="30" customHeight="1"/>
  <cols>
    <col min="1" max="1" width="2.73046875" style="393" customWidth="1"/>
    <col min="2" max="2" width="78.3984375" style="394" customWidth="1"/>
    <col min="3" max="7" width="16.59765625" style="395" customWidth="1"/>
    <col min="8" max="8" width="17.59765625" style="498" customWidth="1"/>
    <col min="9" max="9" width="14.1328125" style="395" customWidth="1"/>
    <col min="10" max="10" width="16.59765625" style="395" customWidth="1"/>
    <col min="11" max="11" width="22.1328125" style="395" customWidth="1"/>
    <col min="12" max="12" width="25" style="395" customWidth="1"/>
    <col min="13" max="17" width="18" style="395" customWidth="1"/>
    <col min="18" max="28" width="18.73046875" style="395" customWidth="1"/>
    <col min="29" max="16384" width="9.1328125" style="395"/>
  </cols>
  <sheetData>
    <row r="1" spans="1:10" s="388" customFormat="1" ht="9.9499999999999993" customHeight="1">
      <c r="A1" s="386"/>
      <c r="B1" s="387"/>
      <c r="D1" s="389"/>
      <c r="E1" s="389"/>
      <c r="F1" s="389"/>
      <c r="G1" s="389"/>
      <c r="H1" s="389"/>
      <c r="I1" s="389"/>
      <c r="J1" s="389"/>
    </row>
    <row r="2" spans="1:10" s="388" customFormat="1" ht="30" customHeight="1">
      <c r="A2" s="386"/>
      <c r="B2" s="390" t="s">
        <v>47</v>
      </c>
      <c r="D2" s="389"/>
      <c r="E2" s="389"/>
      <c r="F2" s="389"/>
      <c r="G2" s="389"/>
      <c r="H2" s="389"/>
      <c r="I2" s="389"/>
      <c r="J2" s="389"/>
    </row>
    <row r="3" spans="1:10" s="388" customFormat="1" ht="9.9499999999999993" customHeight="1">
      <c r="A3" s="386"/>
      <c r="B3" s="387"/>
      <c r="D3" s="389"/>
      <c r="E3" s="389"/>
      <c r="F3" s="389"/>
      <c r="G3" s="389"/>
      <c r="H3" s="389"/>
      <c r="I3" s="389"/>
      <c r="J3" s="389"/>
    </row>
    <row r="4" spans="1:10" s="388" customFormat="1" ht="30" customHeight="1">
      <c r="A4" s="386"/>
      <c r="B4" s="390" t="s">
        <v>331</v>
      </c>
      <c r="D4" s="389"/>
      <c r="E4" s="389"/>
      <c r="F4" s="389"/>
      <c r="G4" s="389"/>
      <c r="H4" s="389"/>
      <c r="I4" s="389"/>
      <c r="J4" s="389"/>
    </row>
    <row r="5" spans="1:10" s="388" customFormat="1" ht="9.9499999999999993" customHeight="1">
      <c r="A5" s="386"/>
      <c r="B5" s="387"/>
      <c r="C5" s="391"/>
      <c r="D5" s="391"/>
      <c r="E5" s="391"/>
      <c r="F5" s="391"/>
      <c r="G5" s="391"/>
      <c r="H5" s="232"/>
      <c r="I5" s="391"/>
      <c r="J5" s="391"/>
    </row>
    <row r="6" spans="1:10" s="388" customFormat="1" ht="30" customHeight="1">
      <c r="A6" s="386"/>
      <c r="B6" s="392" t="s">
        <v>492</v>
      </c>
      <c r="C6" s="391"/>
      <c r="D6" s="391"/>
      <c r="E6" s="391"/>
      <c r="F6" s="391"/>
      <c r="G6" s="391"/>
      <c r="H6" s="232"/>
      <c r="I6" s="391"/>
      <c r="J6" s="391"/>
    </row>
    <row r="7" spans="1:10" ht="14.25">
      <c r="C7" s="391"/>
      <c r="D7" s="391"/>
      <c r="E7" s="391"/>
      <c r="F7" s="391"/>
      <c r="G7" s="391"/>
      <c r="H7" s="232"/>
      <c r="I7" s="391"/>
      <c r="J7" s="391"/>
    </row>
    <row r="8" spans="1:10" s="399" customFormat="1" ht="30" customHeight="1">
      <c r="A8" s="396"/>
      <c r="B8" s="1396" t="s">
        <v>480</v>
      </c>
      <c r="C8" s="1397"/>
      <c r="D8" s="1397"/>
      <c r="E8" s="1397"/>
      <c r="F8" s="1397"/>
      <c r="G8" s="1397"/>
      <c r="H8" s="397"/>
      <c r="I8" s="398"/>
      <c r="J8" s="398"/>
    </row>
    <row r="9" spans="1:10" s="402" customFormat="1" ht="9.9499999999999993" customHeight="1">
      <c r="A9" s="400"/>
      <c r="B9" s="401"/>
      <c r="H9" s="403"/>
    </row>
    <row r="10" spans="1:10" s="402" customFormat="1" ht="30" customHeight="1">
      <c r="A10" s="400"/>
      <c r="B10" s="404" t="s">
        <v>105</v>
      </c>
      <c r="C10" s="405" t="s">
        <v>77</v>
      </c>
      <c r="D10" s="405" t="s">
        <v>78</v>
      </c>
      <c r="E10" s="405" t="s">
        <v>351</v>
      </c>
      <c r="F10" s="405" t="s">
        <v>80</v>
      </c>
      <c r="G10" s="405" t="s">
        <v>550</v>
      </c>
      <c r="H10" s="403"/>
    </row>
    <row r="11" spans="1:10" s="402" customFormat="1" ht="30" customHeight="1">
      <c r="A11" s="400"/>
      <c r="B11" s="406" t="s">
        <v>480</v>
      </c>
      <c r="C11" s="407" t="e">
        <f>#REF!</f>
        <v>#REF!</v>
      </c>
      <c r="D11" s="407" t="e">
        <f>#REF!</f>
        <v>#REF!</v>
      </c>
      <c r="E11" s="407" t="e">
        <f>#REF!</f>
        <v>#REF!</v>
      </c>
      <c r="F11" s="407" t="e">
        <f>#REF!</f>
        <v>#REF!</v>
      </c>
      <c r="G11" s="407" t="e">
        <f>#REF!</f>
        <v>#REF!</v>
      </c>
      <c r="H11" s="403"/>
    </row>
    <row r="12" spans="1:10" s="402" customFormat="1" ht="13.5">
      <c r="A12" s="400"/>
      <c r="B12" s="401"/>
      <c r="H12" s="403"/>
    </row>
    <row r="13" spans="1:10" s="402" customFormat="1" ht="13.5">
      <c r="A13" s="400"/>
      <c r="B13" s="401"/>
      <c r="H13" s="403"/>
    </row>
    <row r="14" spans="1:10" s="410" customFormat="1" ht="30" customHeight="1">
      <c r="A14" s="408"/>
      <c r="B14" s="1396" t="s">
        <v>664</v>
      </c>
      <c r="C14" s="1398"/>
      <c r="D14" s="1398"/>
      <c r="E14" s="1398"/>
      <c r="F14" s="1398"/>
      <c r="G14" s="1398"/>
      <c r="H14" s="409"/>
    </row>
    <row r="15" spans="1:10" s="402" customFormat="1" ht="9.9499999999999993" customHeight="1">
      <c r="A15" s="400"/>
      <c r="B15" s="401"/>
      <c r="C15" s="403"/>
      <c r="D15" s="403"/>
      <c r="E15" s="403"/>
      <c r="F15" s="403"/>
      <c r="G15" s="411"/>
      <c r="H15" s="403"/>
    </row>
    <row r="16" spans="1:10" s="402" customFormat="1" ht="30" customHeight="1">
      <c r="A16" s="400"/>
      <c r="B16" s="404" t="s">
        <v>105</v>
      </c>
      <c r="C16" s="405" t="s">
        <v>77</v>
      </c>
      <c r="D16" s="405" t="s">
        <v>78</v>
      </c>
      <c r="E16" s="405" t="s">
        <v>351</v>
      </c>
      <c r="F16" s="405" t="s">
        <v>80</v>
      </c>
      <c r="G16" s="412" t="s">
        <v>550</v>
      </c>
      <c r="H16" s="403"/>
    </row>
    <row r="17" spans="1:8" s="402" customFormat="1" ht="30" customHeight="1">
      <c r="A17" s="400"/>
      <c r="B17" s="413" t="s">
        <v>341</v>
      </c>
      <c r="C17" s="1313" t="e">
        <f>#REF!</f>
        <v>#REF!</v>
      </c>
      <c r="D17" s="1313" t="e">
        <f>#REF!</f>
        <v>#REF!</v>
      </c>
      <c r="E17" s="1313" t="e">
        <f>#REF!</f>
        <v>#REF!</v>
      </c>
      <c r="F17" s="1313" t="e">
        <f>#REF!</f>
        <v>#REF!</v>
      </c>
      <c r="G17" s="1313" t="e">
        <f>#REF!</f>
        <v>#REF!</v>
      </c>
      <c r="H17" s="403"/>
    </row>
    <row r="18" spans="1:8" s="402" customFormat="1" ht="30" customHeight="1">
      <c r="A18" s="400"/>
      <c r="B18" s="413" t="s">
        <v>665</v>
      </c>
      <c r="C18" s="1329"/>
      <c r="D18" s="1329"/>
      <c r="E18" s="1329"/>
      <c r="F18" s="1329"/>
      <c r="G18" s="1329"/>
      <c r="H18" s="403"/>
    </row>
    <row r="19" spans="1:8" s="402" customFormat="1" ht="30" customHeight="1">
      <c r="A19" s="400"/>
      <c r="B19" s="415" t="s">
        <v>480</v>
      </c>
      <c r="C19" s="416" t="e">
        <f>SUM(C17:C18)</f>
        <v>#REF!</v>
      </c>
      <c r="D19" s="416" t="e">
        <f>SUM(D17:D18)</f>
        <v>#REF!</v>
      </c>
      <c r="E19" s="416" t="e">
        <f>SUM(E17:E18)</f>
        <v>#REF!</v>
      </c>
      <c r="F19" s="416" t="e">
        <f>SUM(F17:F18)</f>
        <v>#REF!</v>
      </c>
      <c r="G19" s="416" t="e">
        <f>SUM(G17:G18)</f>
        <v>#REF!</v>
      </c>
      <c r="H19" s="403"/>
    </row>
    <row r="20" spans="1:8" s="417" customFormat="1" ht="30" customHeight="1">
      <c r="B20" s="418" t="s">
        <v>66</v>
      </c>
      <c r="C20" s="419" t="e">
        <f>C19-C11</f>
        <v>#REF!</v>
      </c>
      <c r="D20" s="419" t="e">
        <f>D19-D11</f>
        <v>#REF!</v>
      </c>
      <c r="E20" s="419" t="e">
        <f>E19-E11</f>
        <v>#REF!</v>
      </c>
      <c r="F20" s="419" t="e">
        <f>F19-F11</f>
        <v>#REF!</v>
      </c>
      <c r="G20" s="419" t="e">
        <f>G19-G11</f>
        <v>#REF!</v>
      </c>
      <c r="H20" s="420"/>
    </row>
    <row r="21" spans="1:8" s="402" customFormat="1" ht="13.5">
      <c r="A21" s="400"/>
      <c r="B21" s="401"/>
      <c r="H21" s="403"/>
    </row>
    <row r="22" spans="1:8" s="402" customFormat="1" ht="9.75" customHeight="1">
      <c r="A22" s="400"/>
      <c r="B22" s="401"/>
      <c r="H22" s="1197"/>
    </row>
    <row r="23" spans="1:8" s="402" customFormat="1" ht="36.75" customHeight="1">
      <c r="A23" s="400"/>
      <c r="B23" s="1386" t="s">
        <v>625</v>
      </c>
      <c r="C23" s="1398"/>
      <c r="D23" s="1398"/>
      <c r="E23" s="1398"/>
      <c r="F23" s="1398"/>
      <c r="G23" s="1398"/>
      <c r="H23" s="1197"/>
    </row>
    <row r="24" spans="1:8" s="402" customFormat="1" ht="11.25" customHeight="1" thickBot="1">
      <c r="A24" s="400"/>
      <c r="B24" s="401"/>
      <c r="C24" s="848"/>
      <c r="D24" s="848"/>
      <c r="E24" s="848"/>
      <c r="F24" s="848"/>
      <c r="G24" s="848"/>
      <c r="H24" s="1197"/>
    </row>
    <row r="25" spans="1:8" s="402" customFormat="1" ht="36.75" customHeight="1">
      <c r="A25" s="400"/>
      <c r="B25" s="532" t="s">
        <v>105</v>
      </c>
      <c r="C25" s="533" t="s">
        <v>493</v>
      </c>
      <c r="D25" s="533" t="s">
        <v>78</v>
      </c>
      <c r="E25" s="533" t="s">
        <v>708</v>
      </c>
      <c r="F25" s="1311" t="s">
        <v>709</v>
      </c>
      <c r="G25" s="1306" t="s">
        <v>550</v>
      </c>
      <c r="H25" s="1197"/>
    </row>
    <row r="26" spans="1:8" s="402" customFormat="1" ht="36.75" customHeight="1">
      <c r="A26" s="400"/>
      <c r="B26" s="1312" t="s">
        <v>599</v>
      </c>
      <c r="C26" s="1313" t="e">
        <f>#REF!</f>
        <v>#REF!</v>
      </c>
      <c r="D26" s="1313" t="e">
        <f>#REF!</f>
        <v>#REF!</v>
      </c>
      <c r="E26" s="1313" t="e">
        <f>#REF!</f>
        <v>#REF!</v>
      </c>
      <c r="F26" s="1314" t="e">
        <f>#REF!</f>
        <v>#REF!</v>
      </c>
      <c r="G26" s="1307" t="e">
        <f>#REF!</f>
        <v>#REF!</v>
      </c>
      <c r="H26" s="1197"/>
    </row>
    <row r="27" spans="1:8" s="402" customFormat="1" ht="36.75" customHeight="1">
      <c r="A27" s="400"/>
      <c r="B27" s="1312" t="s">
        <v>830</v>
      </c>
      <c r="C27" s="1313" t="e">
        <f>#REF!</f>
        <v>#REF!</v>
      </c>
      <c r="D27" s="1313" t="e">
        <f>#REF!</f>
        <v>#REF!</v>
      </c>
      <c r="E27" s="1313" t="e">
        <f>#REF!</f>
        <v>#REF!</v>
      </c>
      <c r="F27" s="1314" t="e">
        <f>#REF!</f>
        <v>#REF!</v>
      </c>
      <c r="G27" s="1307" t="e">
        <f t="shared" ref="G27" si="0">G28-G26</f>
        <v>#REF!</v>
      </c>
      <c r="H27" s="1197"/>
    </row>
    <row r="28" spans="1:8" s="402" customFormat="1" ht="36.75" customHeight="1">
      <c r="A28" s="400"/>
      <c r="B28" s="1199" t="s">
        <v>957</v>
      </c>
      <c r="C28" s="1200" t="e">
        <f>C27+C26</f>
        <v>#REF!</v>
      </c>
      <c r="D28" s="1200" t="e">
        <f t="shared" ref="D28:F28" si="1">D27+D26</f>
        <v>#REF!</v>
      </c>
      <c r="E28" s="1200" t="e">
        <f t="shared" si="1"/>
        <v>#REF!</v>
      </c>
      <c r="F28" s="1315" t="e">
        <f t="shared" si="1"/>
        <v>#REF!</v>
      </c>
      <c r="G28" s="1308" t="e">
        <f>#REF!</f>
        <v>#REF!</v>
      </c>
      <c r="H28" s="1197"/>
    </row>
    <row r="29" spans="1:8" s="402" customFormat="1" ht="36.75" customHeight="1">
      <c r="A29" s="400"/>
      <c r="B29" s="1312" t="s">
        <v>599</v>
      </c>
      <c r="C29" s="1313" t="e">
        <f>#REF!</f>
        <v>#REF!</v>
      </c>
      <c r="D29" s="1313" t="e">
        <f>#REF!</f>
        <v>#REF!</v>
      </c>
      <c r="E29" s="1313" t="e">
        <f>#REF!</f>
        <v>#REF!</v>
      </c>
      <c r="F29" s="1314" t="e">
        <f>#REF!</f>
        <v>#REF!</v>
      </c>
      <c r="G29" s="1307" t="e">
        <f>#REF!</f>
        <v>#REF!</v>
      </c>
      <c r="H29" s="1197"/>
    </row>
    <row r="30" spans="1:8" s="402" customFormat="1" ht="36.75" customHeight="1">
      <c r="A30" s="400"/>
      <c r="B30" s="1312" t="s">
        <v>830</v>
      </c>
      <c r="C30" s="1313" t="e">
        <f>C31-C29</f>
        <v>#REF!</v>
      </c>
      <c r="D30" s="1313" t="e">
        <f t="shared" ref="D30:G30" si="2">D31-D29</f>
        <v>#REF!</v>
      </c>
      <c r="E30" s="1313" t="e">
        <f t="shared" si="2"/>
        <v>#REF!</v>
      </c>
      <c r="F30" s="1314" t="e">
        <f t="shared" si="2"/>
        <v>#REF!</v>
      </c>
      <c r="G30" s="1307" t="e">
        <f t="shared" si="2"/>
        <v>#REF!</v>
      </c>
      <c r="H30" s="1197"/>
    </row>
    <row r="31" spans="1:8" s="402" customFormat="1" ht="36.75" customHeight="1">
      <c r="A31" s="400"/>
      <c r="B31" s="1199" t="s">
        <v>958</v>
      </c>
      <c r="C31" s="1198" t="e">
        <f>#REF!</f>
        <v>#REF!</v>
      </c>
      <c r="D31" s="1198" t="e">
        <f>#REF!</f>
        <v>#REF!</v>
      </c>
      <c r="E31" s="1198" t="e">
        <f>#REF!</f>
        <v>#REF!</v>
      </c>
      <c r="F31" s="1316" t="e">
        <f>#REF!</f>
        <v>#REF!</v>
      </c>
      <c r="G31" s="1309" t="e">
        <f>#REF!</f>
        <v>#REF!</v>
      </c>
      <c r="H31" s="1197"/>
    </row>
    <row r="32" spans="1:8" s="402" customFormat="1" ht="36.75" customHeight="1" thickBot="1">
      <c r="A32" s="400"/>
      <c r="B32" s="534" t="s">
        <v>480</v>
      </c>
      <c r="C32" s="535" t="e">
        <f>C19</f>
        <v>#REF!</v>
      </c>
      <c r="D32" s="535" t="e">
        <f t="shared" ref="D32:G32" si="3">D19</f>
        <v>#REF!</v>
      </c>
      <c r="E32" s="535" t="e">
        <f t="shared" si="3"/>
        <v>#REF!</v>
      </c>
      <c r="F32" s="1317" t="e">
        <f t="shared" si="3"/>
        <v>#REF!</v>
      </c>
      <c r="G32" s="1310" t="e">
        <f t="shared" si="3"/>
        <v>#REF!</v>
      </c>
      <c r="H32" s="1197"/>
    </row>
    <row r="33" spans="1:17" s="400" customFormat="1" ht="9.75" customHeight="1">
      <c r="B33" s="423"/>
      <c r="C33" s="764"/>
      <c r="D33" s="764"/>
      <c r="E33" s="764"/>
      <c r="F33" s="764"/>
      <c r="G33" s="764"/>
      <c r="H33" s="425"/>
      <c r="J33" s="402"/>
      <c r="K33" s="402"/>
      <c r="L33" s="402"/>
      <c r="M33" s="402"/>
      <c r="N33" s="402"/>
      <c r="O33" s="402"/>
      <c r="P33" s="402"/>
    </row>
    <row r="34" spans="1:17" s="400" customFormat="1" ht="22.5" customHeight="1">
      <c r="B34" s="423"/>
      <c r="C34" s="764"/>
      <c r="D34" s="764"/>
      <c r="E34" s="764"/>
      <c r="F34" s="764"/>
      <c r="G34" s="764"/>
      <c r="H34" s="425"/>
      <c r="J34" s="402"/>
      <c r="K34" s="402"/>
      <c r="L34" s="402"/>
      <c r="M34" s="402"/>
      <c r="N34" s="402"/>
      <c r="O34" s="402"/>
      <c r="P34" s="402"/>
    </row>
    <row r="35" spans="1:17" s="421" customFormat="1" ht="30" customHeight="1">
      <c r="B35" s="1393" t="s">
        <v>599</v>
      </c>
      <c r="C35" s="1398"/>
      <c r="D35" s="1398"/>
      <c r="E35" s="1398"/>
      <c r="F35" s="1398"/>
      <c r="G35" s="1398"/>
      <c r="H35" s="422"/>
      <c r="J35" s="402"/>
      <c r="K35" s="402"/>
      <c r="L35" s="402"/>
      <c r="M35" s="402"/>
      <c r="N35" s="402"/>
      <c r="O35" s="402"/>
      <c r="P35" s="402"/>
    </row>
    <row r="36" spans="1:17" s="1210" customFormat="1" ht="16.5" customHeight="1" thickBot="1">
      <c r="B36" s="750"/>
      <c r="C36" s="1217"/>
      <c r="D36" s="1217"/>
      <c r="E36" s="1217"/>
      <c r="F36" s="1217"/>
      <c r="G36" s="1218"/>
      <c r="H36" s="1211"/>
      <c r="J36" s="402"/>
      <c r="K36" s="402"/>
      <c r="L36" s="402"/>
      <c r="M36" s="402"/>
      <c r="N36" s="402"/>
      <c r="O36" s="402"/>
      <c r="P36" s="402"/>
    </row>
    <row r="37" spans="1:17" s="402" customFormat="1" ht="35.1" customHeight="1" thickBot="1">
      <c r="A37" s="400"/>
      <c r="B37" s="1240" t="s">
        <v>105</v>
      </c>
      <c r="C37" s="1241" t="s">
        <v>493</v>
      </c>
      <c r="D37" s="1241" t="s">
        <v>78</v>
      </c>
      <c r="E37" s="1241" t="s">
        <v>351</v>
      </c>
      <c r="F37" s="1241" t="s">
        <v>494</v>
      </c>
      <c r="G37" s="1242" t="s">
        <v>550</v>
      </c>
      <c r="H37" s="1215"/>
      <c r="I37" s="400"/>
    </row>
    <row r="38" spans="1:17" s="402" customFormat="1" ht="30" customHeight="1">
      <c r="A38" s="400"/>
      <c r="B38" s="1237" t="s">
        <v>962</v>
      </c>
      <c r="C38" s="1238" t="e">
        <f>#REF!</f>
        <v>#REF!</v>
      </c>
      <c r="D38" s="1238" t="e">
        <f>#REF!</f>
        <v>#REF!</v>
      </c>
      <c r="E38" s="1238" t="e">
        <f>#REF!</f>
        <v>#REF!</v>
      </c>
      <c r="F38" s="1238" t="e">
        <f>#REF!</f>
        <v>#REF!</v>
      </c>
      <c r="G38" s="1239" t="e">
        <f>SUM(C38:F38)</f>
        <v>#REF!</v>
      </c>
      <c r="H38" s="827"/>
      <c r="I38" s="429"/>
    </row>
    <row r="39" spans="1:17" s="402" customFormat="1" ht="30" customHeight="1">
      <c r="A39" s="400"/>
      <c r="B39" s="1223" t="s">
        <v>758</v>
      </c>
      <c r="C39" s="1213"/>
      <c r="D39" s="1213"/>
      <c r="E39" s="1213"/>
      <c r="F39" s="1213"/>
      <c r="G39" s="1224"/>
      <c r="H39" s="828"/>
      <c r="I39" s="1214"/>
      <c r="Q39" s="431"/>
    </row>
    <row r="40" spans="1:17" s="402" customFormat="1" ht="30" customHeight="1">
      <c r="A40" s="400"/>
      <c r="B40" s="1223" t="s">
        <v>971</v>
      </c>
      <c r="C40" s="1213" t="e">
        <f>((#REF!-'[9]AR (EE)'!$AP$27)*(#REF!))-((#REF!-'[9]AR (EE)'!$AP$27)*(#REF!))</f>
        <v>#REF!</v>
      </c>
      <c r="D40" s="1213" t="e">
        <f>((#REF!-'[9]AR (LO)'!$AP$27)*(#REF!))-((#REF!-'[9]AR (LO)'!$AP$27)*(#REF!))</f>
        <v>#REF!</v>
      </c>
      <c r="E40" s="1213" t="e">
        <f>((#REF!-'[9]AR (NW)'!$AP$27)*(#REF!))-((#REF!-'[9]AR (NW)'!$AP$27)*(#REF!))</f>
        <v>#REF!</v>
      </c>
      <c r="F40" s="1213" t="e">
        <f>((#REF!-'[9]AR (WM)'!$AP$27)*(#REF!))-((#REF!-'[9]AR (WM)'!$AP$27)*(#REF!))</f>
        <v>#REF!</v>
      </c>
      <c r="G40" s="1224" t="e">
        <f t="shared" ref="G40:G44" si="4">SUM(C40:F40)</f>
        <v>#REF!</v>
      </c>
      <c r="H40" s="828"/>
      <c r="I40" s="1214"/>
      <c r="Q40" s="431"/>
    </row>
    <row r="41" spans="1:17" s="402" customFormat="1" ht="30" customHeight="1">
      <c r="A41" s="400"/>
      <c r="B41" s="1223" t="s">
        <v>964</v>
      </c>
      <c r="C41" s="1213" t="e">
        <f>SUM(#REF!)-SUM('[9]AR (EE)'!$AP$14:$AP$15)-C54</f>
        <v>#REF!</v>
      </c>
      <c r="D41" s="1213" t="e">
        <f>SUM(#REF!)-SUM('[9]AR (LO)'!$AP$14:$AP$15)-D54</f>
        <v>#REF!</v>
      </c>
      <c r="E41" s="1213" t="e">
        <f>SUM(#REF!)-SUM('[9]AR (NW)'!$AP$14:$AP$15)-E54</f>
        <v>#REF!</v>
      </c>
      <c r="F41" s="1213" t="e">
        <f>SUM(#REF!)-SUM('[9]AR (WM)'!$AP$14:$AP$15)-F54</f>
        <v>#REF!</v>
      </c>
      <c r="G41" s="1224" t="e">
        <f>SUM(C41:F41)</f>
        <v>#REF!</v>
      </c>
      <c r="H41" s="828"/>
      <c r="I41" s="429"/>
      <c r="Q41" s="431"/>
    </row>
    <row r="42" spans="1:17" s="402" customFormat="1" ht="30" customHeight="1">
      <c r="A42" s="400"/>
      <c r="B42" s="1223" t="s">
        <v>963</v>
      </c>
      <c r="C42" s="1213">
        <f>([10]East!$AQ$81-[9]East!$AP$81)*'[9]Annual Inflation'!$AP$32</f>
        <v>23.337913590087336</v>
      </c>
      <c r="D42" s="1213">
        <f>([10]London!$AQ$81-[9]London!$AP$81)*'[9]Annual Inflation'!$AP$32</f>
        <v>12.122690357912663</v>
      </c>
      <c r="E42" s="1213">
        <f>('[10]North West'!$AQ$81-'[9]North West'!$AP$81)*'[9]Annual Inflation'!$AP$32</f>
        <v>16.351808835014271</v>
      </c>
      <c r="F42" s="1213">
        <f>('[10]West Midlands'!$AQ$81-'[9]West Midlands'!$AP$81)*'[9]Annual Inflation'!$AP$32</f>
        <v>14.931076710394516</v>
      </c>
      <c r="G42" s="1224">
        <f t="shared" si="4"/>
        <v>66.743489493408788</v>
      </c>
      <c r="H42" s="828"/>
      <c r="I42" s="749"/>
      <c r="Q42" s="431"/>
    </row>
    <row r="43" spans="1:17" s="402" customFormat="1" ht="30" customHeight="1">
      <c r="A43" s="400"/>
      <c r="B43" s="1223" t="s">
        <v>960</v>
      </c>
      <c r="C43" s="1213">
        <f>(('[10]Revenue (EE)'!$AQ$28-'[9]Revenue (EE)'!$AP$28)*'[9]Annual Inflation'!$AP$32)-C42-C39</f>
        <v>137.86360631302199</v>
      </c>
      <c r="D43" s="1213">
        <f>(('[10]Revenue (LO)'!$AQ$28-'[9]Revenue (LO)'!$AP$28)*'[9]Annual Inflation'!$AP$32)-D42-D39</f>
        <v>86.398296289948533</v>
      </c>
      <c r="E43" s="1213">
        <f>(('[10]Revenue (NW)'!$AQ$28-'[9]Revenue (NW)'!$AP$28)*'[9]Annual Inflation'!$AP$32)-E42-E39</f>
        <v>95.820732031017243</v>
      </c>
      <c r="F43" s="1213">
        <f>(('[10]Revenue (WM)'!$AQ$28-'[9]Revenue (WM)'!$AP$28)*'[9]Annual Inflation'!$AP$32)-F42-F39</f>
        <v>68.710596161752505</v>
      </c>
      <c r="G43" s="1224">
        <f t="shared" si="4"/>
        <v>388.79323079574027</v>
      </c>
      <c r="H43" s="828"/>
      <c r="I43" s="429"/>
      <c r="Q43" s="431"/>
    </row>
    <row r="44" spans="1:17" s="402" customFormat="1" ht="30" customHeight="1">
      <c r="A44" s="400"/>
      <c r="B44" s="1223" t="s">
        <v>961</v>
      </c>
      <c r="C44" s="1213" t="e">
        <f>C45-SUM(C38:C43)</f>
        <v>#REF!</v>
      </c>
      <c r="D44" s="1213" t="e">
        <f>D45-SUM(D38:D43)</f>
        <v>#REF!</v>
      </c>
      <c r="E44" s="1213" t="e">
        <f>E45-SUM(E38:E43)</f>
        <v>#REF!</v>
      </c>
      <c r="F44" s="1213" t="e">
        <f>F45-SUM(F38:F43)</f>
        <v>#REF!</v>
      </c>
      <c r="G44" s="1236" t="e">
        <f t="shared" si="4"/>
        <v>#REF!</v>
      </c>
      <c r="H44" s="828"/>
      <c r="I44" s="829"/>
      <c r="Q44" s="431"/>
    </row>
    <row r="45" spans="1:17" s="402" customFormat="1" ht="30" customHeight="1" thickBot="1">
      <c r="A45" s="400"/>
      <c r="B45" s="1225" t="s">
        <v>965</v>
      </c>
      <c r="C45" s="1226" t="e">
        <f>#REF!</f>
        <v>#REF!</v>
      </c>
      <c r="D45" s="1226" t="e">
        <f>#REF!</f>
        <v>#REF!</v>
      </c>
      <c r="E45" s="1226" t="e">
        <f>#REF!</f>
        <v>#REF!</v>
      </c>
      <c r="F45" s="1226" t="e">
        <f>#REF!</f>
        <v>#REF!</v>
      </c>
      <c r="G45" s="1227" t="e">
        <f>#REF!</f>
        <v>#REF!</v>
      </c>
      <c r="H45" s="827"/>
      <c r="I45" s="429"/>
      <c r="Q45" s="431"/>
    </row>
    <row r="46" spans="1:17" s="402" customFormat="1" ht="13.5" customHeight="1" thickBot="1">
      <c r="A46" s="400"/>
      <c r="B46" s="568"/>
      <c r="C46" s="1209"/>
      <c r="D46" s="1209"/>
      <c r="E46" s="1209"/>
      <c r="F46" s="1209"/>
      <c r="G46" s="1209"/>
      <c r="H46" s="446"/>
      <c r="I46" s="446"/>
      <c r="Q46" s="431"/>
    </row>
    <row r="47" spans="1:17" s="402" customFormat="1" ht="30" customHeight="1" thickBot="1">
      <c r="A47" s="400"/>
      <c r="B47" s="1228" t="s">
        <v>966</v>
      </c>
      <c r="C47" s="1229" t="e">
        <f>C45/C38-1</f>
        <v>#REF!</v>
      </c>
      <c r="D47" s="1229" t="e">
        <f>D45/D38-1</f>
        <v>#REF!</v>
      </c>
      <c r="E47" s="1229" t="e">
        <f>E45/E38-1</f>
        <v>#REF!</v>
      </c>
      <c r="F47" s="1229" t="e">
        <f>F45/F38-1</f>
        <v>#REF!</v>
      </c>
      <c r="G47" s="1230" t="e">
        <f>G45/G38-1</f>
        <v>#REF!</v>
      </c>
      <c r="H47" s="847"/>
      <c r="I47" s="446"/>
    </row>
    <row r="48" spans="1:17" s="402" customFormat="1" ht="9.9499999999999993" customHeight="1">
      <c r="A48" s="400"/>
      <c r="B48" s="401"/>
      <c r="C48" s="1208"/>
      <c r="D48" s="1208"/>
      <c r="E48" s="1208"/>
      <c r="F48" s="1208"/>
      <c r="G48" s="1208"/>
      <c r="H48" s="1215"/>
    </row>
    <row r="49" spans="1:17" s="402" customFormat="1" ht="30" hidden="1" customHeight="1" thickBot="1">
      <c r="A49" s="400"/>
      <c r="B49" s="1253" t="s">
        <v>823</v>
      </c>
      <c r="C49" s="1254" t="e">
        <f>#REF!/1000000</f>
        <v>#REF!</v>
      </c>
      <c r="D49" s="1254" t="e">
        <f>#REF!/1000000</f>
        <v>#REF!</v>
      </c>
      <c r="E49" s="1254" t="e">
        <f>#REF!/1000000</f>
        <v>#REF!</v>
      </c>
      <c r="F49" s="1254" t="e">
        <f>#REF!/1000000</f>
        <v>#REF!</v>
      </c>
      <c r="G49" s="1255" t="e">
        <f>#REF!/1000000</f>
        <v>#REF!</v>
      </c>
      <c r="H49" s="1215"/>
    </row>
    <row r="50" spans="1:17" s="1210" customFormat="1" ht="14.25" customHeight="1" thickBot="1">
      <c r="B50" s="1220"/>
      <c r="C50" s="1219"/>
      <c r="D50" s="1219"/>
      <c r="E50" s="1219"/>
      <c r="F50" s="1219"/>
      <c r="G50" s="1219"/>
      <c r="H50" s="1211"/>
    </row>
    <row r="51" spans="1:17" s="1210" customFormat="1" ht="34.5" customHeight="1" thickBot="1">
      <c r="B51" s="1246" t="s">
        <v>105</v>
      </c>
      <c r="C51" s="1247" t="str">
        <f>C60</f>
        <v>EAST OF 
ENGLAND</v>
      </c>
      <c r="D51" s="1247" t="str">
        <f t="shared" ref="D51:G51" si="5">D60</f>
        <v>LONDON</v>
      </c>
      <c r="E51" s="1247" t="str">
        <f t="shared" si="5"/>
        <v>NORTH 
WEST</v>
      </c>
      <c r="F51" s="1247" t="str">
        <f t="shared" si="5"/>
        <v>WEST 
MIDLANDS</v>
      </c>
      <c r="G51" s="1248" t="str">
        <f t="shared" si="5"/>
        <v>CADENT</v>
      </c>
      <c r="H51" s="1211"/>
    </row>
    <row r="52" spans="1:17" s="1210" customFormat="1" ht="30" customHeight="1">
      <c r="B52" s="1237" t="s">
        <v>967</v>
      </c>
      <c r="C52" s="1245" t="e">
        <f>#REF!</f>
        <v>#REF!</v>
      </c>
      <c r="D52" s="1245" t="e">
        <f>#REF!</f>
        <v>#REF!</v>
      </c>
      <c r="E52" s="1245" t="e">
        <f>#REF!</f>
        <v>#REF!</v>
      </c>
      <c r="F52" s="1245" t="e">
        <f>#REF!</f>
        <v>#REF!</v>
      </c>
      <c r="G52" s="1245" t="e">
        <f>SUM(C52:F52)</f>
        <v>#REF!</v>
      </c>
      <c r="H52" s="1211"/>
    </row>
    <row r="53" spans="1:17" s="1210" customFormat="1" ht="30" customHeight="1">
      <c r="B53" s="1223" t="str">
        <f>B40</f>
        <v>INFLATION - CPIH - USING OBR OCTOBER 2021 FORECAST</v>
      </c>
      <c r="C53" s="1213" t="e">
        <f>C62-C40</f>
        <v>#REF!</v>
      </c>
      <c r="D53" s="1213" t="e">
        <f>D62-D40</f>
        <v>#REF!</v>
      </c>
      <c r="E53" s="1213" t="e">
        <f>E62-E40</f>
        <v>#REF!</v>
      </c>
      <c r="F53" s="1213" t="e">
        <f>F62-F40</f>
        <v>#REF!</v>
      </c>
      <c r="G53" s="1234" t="e">
        <f t="shared" ref="G53:G56" si="6">SUM(C53:F53)</f>
        <v>#REF!</v>
      </c>
      <c r="H53" s="1211"/>
    </row>
    <row r="54" spans="1:17" s="1210" customFormat="1" ht="30" customHeight="1">
      <c r="B54" s="1223" t="str">
        <f>B41</f>
        <v>ADJUSTMENT TERM, 'K' CORRECTION, &amp; LEGACY (INCL. 21/22 INFLATION)</v>
      </c>
      <c r="C54" s="1213" t="e">
        <f>#REF!+#REF!+#REF!-#REF!-#REF!-#REF!</f>
        <v>#REF!</v>
      </c>
      <c r="D54" s="1213" t="e">
        <f>#REF!+#REF!+#REF!-#REF!-#REF!-#REF!</f>
        <v>#REF!</v>
      </c>
      <c r="E54" s="1213" t="e">
        <f>#REF!+#REF!+#REF!-#REF!-#REF!-#REF!</f>
        <v>#REF!</v>
      </c>
      <c r="F54" s="1213" t="e">
        <f>#REF!+#REF!+#REF!-#REF!-#REF!-#REF!</f>
        <v>#REF!</v>
      </c>
      <c r="G54" s="1234" t="e">
        <f t="shared" si="6"/>
        <v>#REF!</v>
      </c>
      <c r="H54" s="1211"/>
    </row>
    <row r="55" spans="1:17" s="1210" customFormat="1" ht="30" customHeight="1">
      <c r="B55" s="1223" t="s">
        <v>968</v>
      </c>
      <c r="C55" s="1213" t="e">
        <f>C56-SUM(C52:C54)</f>
        <v>#REF!</v>
      </c>
      <c r="D55" s="1213" t="e">
        <f t="shared" ref="D55:F55" si="7">D56-SUM(D52:D54)</f>
        <v>#REF!</v>
      </c>
      <c r="E55" s="1213" t="e">
        <f t="shared" si="7"/>
        <v>#REF!</v>
      </c>
      <c r="F55" s="1213" t="e">
        <f t="shared" si="7"/>
        <v>#REF!</v>
      </c>
      <c r="G55" s="1234" t="e">
        <f t="shared" si="6"/>
        <v>#REF!</v>
      </c>
      <c r="H55" s="1211"/>
    </row>
    <row r="56" spans="1:17" s="1210" customFormat="1" ht="30" customHeight="1" thickBot="1">
      <c r="B56" s="1225" t="s">
        <v>969</v>
      </c>
      <c r="C56" s="1235" t="e">
        <f>#REF!</f>
        <v>#REF!</v>
      </c>
      <c r="D56" s="1235" t="e">
        <f>#REF!</f>
        <v>#REF!</v>
      </c>
      <c r="E56" s="1235" t="e">
        <f>#REF!</f>
        <v>#REF!</v>
      </c>
      <c r="F56" s="1235" t="e">
        <f>#REF!</f>
        <v>#REF!</v>
      </c>
      <c r="G56" s="1235" t="e">
        <f t="shared" si="6"/>
        <v>#REF!</v>
      </c>
      <c r="H56" s="1211"/>
    </row>
    <row r="57" spans="1:17" s="1210" customFormat="1" ht="9.75" customHeight="1" thickBot="1">
      <c r="B57" s="568"/>
      <c r="C57" s="568"/>
      <c r="D57" s="568"/>
      <c r="E57" s="568"/>
      <c r="F57" s="568"/>
      <c r="G57" s="568"/>
      <c r="H57" s="1211"/>
    </row>
    <row r="58" spans="1:17" s="1210" customFormat="1" ht="30" customHeight="1" thickBot="1">
      <c r="B58" s="1228" t="s">
        <v>970</v>
      </c>
      <c r="C58" s="1249" t="e">
        <f>(C56/C52)-1</f>
        <v>#REF!</v>
      </c>
      <c r="D58" s="1249" t="e">
        <f t="shared" ref="D58:G58" si="8">(D56/D52)-1</f>
        <v>#REF!</v>
      </c>
      <c r="E58" s="1249" t="e">
        <f t="shared" si="8"/>
        <v>#REF!</v>
      </c>
      <c r="F58" s="1249" t="e">
        <f t="shared" si="8"/>
        <v>#REF!</v>
      </c>
      <c r="G58" s="1249" t="e">
        <f t="shared" si="8"/>
        <v>#REF!</v>
      </c>
      <c r="H58" s="1211"/>
    </row>
    <row r="59" spans="1:17" s="1210" customFormat="1" ht="14.25" customHeight="1" thickBot="1">
      <c r="B59" s="1220"/>
      <c r="C59" s="1219"/>
      <c r="D59" s="1219"/>
      <c r="E59" s="1219"/>
      <c r="F59" s="1219"/>
      <c r="G59" s="1219"/>
      <c r="H59" s="1211"/>
    </row>
    <row r="60" spans="1:17" s="402" customFormat="1" ht="35.1" customHeight="1" thickBot="1">
      <c r="A60" s="400"/>
      <c r="B60" s="1240" t="s">
        <v>105</v>
      </c>
      <c r="C60" s="1241" t="s">
        <v>493</v>
      </c>
      <c r="D60" s="1241" t="s">
        <v>78</v>
      </c>
      <c r="E60" s="1241" t="s">
        <v>351</v>
      </c>
      <c r="F60" s="1241" t="s">
        <v>494</v>
      </c>
      <c r="G60" s="1242" t="s">
        <v>550</v>
      </c>
      <c r="H60" s="403"/>
      <c r="I60" s="1210"/>
      <c r="J60" s="1210"/>
      <c r="K60" s="1210"/>
      <c r="L60" s="1210"/>
      <c r="M60" s="1210"/>
      <c r="N60" s="1210"/>
      <c r="O60" s="1210"/>
      <c r="P60" s="1210"/>
    </row>
    <row r="61" spans="1:17" s="402" customFormat="1" ht="30" customHeight="1">
      <c r="A61" s="400"/>
      <c r="B61" s="1243" t="s">
        <v>959</v>
      </c>
      <c r="C61" s="1221" t="e">
        <f>#REF!</f>
        <v>#REF!</v>
      </c>
      <c r="D61" s="1221" t="e">
        <f>#REF!</f>
        <v>#REF!</v>
      </c>
      <c r="E61" s="1221" t="e">
        <f>#REF!</f>
        <v>#REF!</v>
      </c>
      <c r="F61" s="1221" t="e">
        <f>#REF!</f>
        <v>#REF!</v>
      </c>
      <c r="G61" s="1222" t="e">
        <f>SUM(C61:F61)</f>
        <v>#REF!</v>
      </c>
      <c r="H61" s="827"/>
      <c r="I61" s="1210"/>
      <c r="J61" s="1210"/>
      <c r="K61" s="1210"/>
      <c r="L61" s="1210"/>
      <c r="M61" s="1210"/>
      <c r="N61" s="1210"/>
      <c r="O61" s="1210"/>
      <c r="P61" s="1210"/>
    </row>
    <row r="62" spans="1:17" s="402" customFormat="1" ht="30" customHeight="1">
      <c r="A62" s="400"/>
      <c r="B62" s="1244" t="str">
        <f>B53</f>
        <v>INFLATION - CPIH - USING OBR OCTOBER 2021 FORECAST</v>
      </c>
      <c r="C62" s="1213" t="e">
        <f>(#REF!-'[9]AR (EE)'!$AP$27)*#REF!</f>
        <v>#REF!</v>
      </c>
      <c r="D62" s="1213" t="e">
        <f>(#REF!-'[9]AR (LO)'!$AP$27)*#REF!</f>
        <v>#REF!</v>
      </c>
      <c r="E62" s="1213" t="e">
        <f>(#REF!-'[9]AR (NW)'!$AP$27)*#REF!</f>
        <v>#REF!</v>
      </c>
      <c r="F62" s="1213" t="e">
        <f>(#REF!-'[9]AR (WM)'!$AP$27)*#REF!</f>
        <v>#REF!</v>
      </c>
      <c r="G62" s="1224" t="e">
        <f>SUM(C62:F62)</f>
        <v>#REF!</v>
      </c>
      <c r="H62" s="828"/>
      <c r="I62" s="1258" t="e">
        <f t="shared" ref="I62:I66" si="9">G62/G$61</f>
        <v>#REF!</v>
      </c>
      <c r="J62" s="1210"/>
      <c r="K62" s="1210"/>
      <c r="L62" s="1210"/>
      <c r="M62" s="1210"/>
      <c r="N62" s="1210"/>
      <c r="O62" s="1210"/>
      <c r="P62" s="1210"/>
      <c r="Q62" s="431"/>
    </row>
    <row r="63" spans="1:17" s="402" customFormat="1" ht="30" customHeight="1">
      <c r="A63" s="400"/>
      <c r="B63" s="1244" t="str">
        <f>B54</f>
        <v>ADJUSTMENT TERM, 'K' CORRECTION, &amp; LEGACY (INCL. 21/22 INFLATION)</v>
      </c>
      <c r="C63" s="1213" t="e">
        <f>SUM(#REF!)-SUM(#REF!)</f>
        <v>#REF!</v>
      </c>
      <c r="D63" s="1213" t="e">
        <f>SUM(#REF!)-SUM(#REF!)</f>
        <v>#REF!</v>
      </c>
      <c r="E63" s="1213" t="e">
        <f>SUM(#REF!)-SUM(#REF!)</f>
        <v>#REF!</v>
      </c>
      <c r="F63" s="1213" t="e">
        <f>SUM(#REF!)-SUM(#REF!)</f>
        <v>#REF!</v>
      </c>
      <c r="G63" s="1224" t="e">
        <f>SUM(C63:F63)</f>
        <v>#REF!</v>
      </c>
      <c r="H63" s="828"/>
      <c r="I63" s="1258" t="e">
        <f t="shared" si="9"/>
        <v>#REF!</v>
      </c>
      <c r="J63" s="1210"/>
      <c r="K63" s="1210"/>
      <c r="L63" s="1210"/>
      <c r="M63" s="1210"/>
      <c r="N63" s="1210"/>
      <c r="O63" s="1210"/>
      <c r="P63" s="1210"/>
      <c r="Q63" s="431"/>
    </row>
    <row r="64" spans="1:17" s="402" customFormat="1" ht="30" customHeight="1">
      <c r="A64" s="400"/>
      <c r="B64" s="1244" t="str">
        <f>B42</f>
        <v>CHANGE IN SHRINKAGE PASS THROUGH COST</v>
      </c>
      <c r="C64" s="1213">
        <f>C42</f>
        <v>23.337913590087336</v>
      </c>
      <c r="D64" s="1213">
        <f>D42</f>
        <v>12.122690357912663</v>
      </c>
      <c r="E64" s="1213">
        <f>E42</f>
        <v>16.351808835014271</v>
      </c>
      <c r="F64" s="1213">
        <f>F42</f>
        <v>14.931076710394516</v>
      </c>
      <c r="G64" s="1224">
        <f>SUM(C64:F64)</f>
        <v>66.743489493408788</v>
      </c>
      <c r="H64" s="828"/>
      <c r="I64" s="1258" t="e">
        <f t="shared" si="9"/>
        <v>#REF!</v>
      </c>
      <c r="J64" s="1210"/>
      <c r="K64" s="1210"/>
      <c r="L64" s="1210"/>
      <c r="M64" s="1210"/>
      <c r="N64" s="1210"/>
      <c r="O64" s="1210"/>
      <c r="P64" s="1210"/>
      <c r="Q64" s="431"/>
    </row>
    <row r="65" spans="1:17" s="402" customFormat="1" ht="30" customHeight="1">
      <c r="A65" s="400"/>
      <c r="B65" s="1244" t="s">
        <v>1011</v>
      </c>
      <c r="C65" s="1213">
        <v>1.7937037032755825</v>
      </c>
      <c r="D65" s="1213">
        <v>6.7685026357526112</v>
      </c>
      <c r="E65" s="1213">
        <v>3.7187176342260955</v>
      </c>
      <c r="F65" s="1213">
        <v>3.3075924754683683</v>
      </c>
      <c r="G65" s="1224">
        <f t="shared" ref="G65:G66" si="10">SUM(C65:F65)</f>
        <v>15.588516448722658</v>
      </c>
      <c r="H65" s="828"/>
      <c r="I65" s="1258" t="e">
        <f t="shared" si="9"/>
        <v>#REF!</v>
      </c>
      <c r="J65" s="1210"/>
      <c r="K65" s="1210"/>
      <c r="L65" s="1210"/>
      <c r="M65" s="1210"/>
      <c r="N65" s="1210"/>
      <c r="O65" s="1210"/>
      <c r="P65" s="1210"/>
      <c r="Q65" s="431"/>
    </row>
    <row r="66" spans="1:17" s="402" customFormat="1" ht="30" customHeight="1" thickBot="1">
      <c r="A66" s="400"/>
      <c r="B66" s="1256" t="s">
        <v>961</v>
      </c>
      <c r="C66" s="1257" t="e">
        <f>C67-SUM(C61:C65)</f>
        <v>#REF!</v>
      </c>
      <c r="D66" s="1257" t="e">
        <f>D67-SUM(D61:D65)</f>
        <v>#REF!</v>
      </c>
      <c r="E66" s="1257" t="e">
        <f>E67-SUM(E61:E65)</f>
        <v>#REF!</v>
      </c>
      <c r="F66" s="1257" t="e">
        <f>F67-SUM(F61:F65)</f>
        <v>#REF!</v>
      </c>
      <c r="G66" s="1236" t="e">
        <f t="shared" si="10"/>
        <v>#REF!</v>
      </c>
      <c r="H66" s="828"/>
      <c r="I66" s="1258" t="e">
        <f t="shared" si="9"/>
        <v>#REF!</v>
      </c>
      <c r="J66" s="1210"/>
      <c r="K66" s="1210"/>
      <c r="L66" s="1210"/>
      <c r="M66" s="1210"/>
      <c r="N66" s="1210"/>
      <c r="O66" s="1210"/>
      <c r="P66" s="1210"/>
      <c r="Q66" s="431"/>
    </row>
    <row r="67" spans="1:17" s="402" customFormat="1" ht="30" customHeight="1" thickBot="1">
      <c r="A67" s="400"/>
      <c r="B67" s="1231" t="s">
        <v>1000</v>
      </c>
      <c r="C67" s="1232" t="e">
        <f>#REF!</f>
        <v>#REF!</v>
      </c>
      <c r="D67" s="1232" t="e">
        <f>#REF!</f>
        <v>#REF!</v>
      </c>
      <c r="E67" s="1232" t="e">
        <f>#REF!</f>
        <v>#REF!</v>
      </c>
      <c r="F67" s="1232" t="e">
        <f>#REF!</f>
        <v>#REF!</v>
      </c>
      <c r="G67" s="1233" t="e">
        <f>SUM(C67:F67)</f>
        <v>#REF!</v>
      </c>
      <c r="H67" s="827"/>
      <c r="I67" s="1210"/>
      <c r="J67" s="1210"/>
      <c r="K67" s="1210"/>
      <c r="L67" s="1210"/>
      <c r="M67" s="1210"/>
      <c r="N67" s="1210"/>
      <c r="O67" s="1210"/>
      <c r="P67" s="1210"/>
      <c r="Q67" s="431"/>
    </row>
    <row r="68" spans="1:17" s="402" customFormat="1" ht="13.5" hidden="1" customHeight="1">
      <c r="A68" s="400"/>
      <c r="B68" s="1282"/>
      <c r="C68" s="1209"/>
      <c r="D68" s="1209"/>
      <c r="E68" s="1209"/>
      <c r="F68" s="1209"/>
      <c r="G68" s="1283"/>
      <c r="H68" s="446"/>
      <c r="I68" s="1210"/>
      <c r="J68" s="1210"/>
      <c r="K68" s="1210"/>
      <c r="L68" s="1210"/>
      <c r="M68" s="1210"/>
      <c r="N68" s="1210"/>
      <c r="O68" s="1210"/>
      <c r="P68" s="1210"/>
      <c r="Q68" s="431"/>
    </row>
    <row r="69" spans="1:17" s="402" customFormat="1" ht="30" hidden="1" customHeight="1" thickBot="1">
      <c r="A69" s="400"/>
      <c r="B69" s="534" t="s">
        <v>390</v>
      </c>
      <c r="C69" s="1284" t="e">
        <f>(C67/C61)-1</f>
        <v>#REF!</v>
      </c>
      <c r="D69" s="1284" t="e">
        <f t="shared" ref="D69:G69" si="11">(D67/D61)-1</f>
        <v>#REF!</v>
      </c>
      <c r="E69" s="1284" t="e">
        <f t="shared" si="11"/>
        <v>#REF!</v>
      </c>
      <c r="F69" s="1284" t="e">
        <f t="shared" si="11"/>
        <v>#REF!</v>
      </c>
      <c r="G69" s="1285" t="e">
        <f t="shared" si="11"/>
        <v>#REF!</v>
      </c>
      <c r="H69" s="847"/>
      <c r="I69" s="446"/>
      <c r="J69" s="446"/>
      <c r="K69" s="446"/>
      <c r="L69" s="446"/>
    </row>
    <row r="70" spans="1:17" s="402" customFormat="1" ht="13.5" hidden="1" customHeight="1" thickBot="1">
      <c r="A70" s="400"/>
      <c r="B70" s="401"/>
      <c r="C70" s="1209"/>
      <c r="D70" s="1209"/>
      <c r="E70" s="1209"/>
      <c r="F70" s="1209"/>
      <c r="G70" s="1209"/>
      <c r="H70" s="446"/>
      <c r="I70" s="1210"/>
      <c r="J70" s="1210"/>
      <c r="K70" s="1210"/>
      <c r="L70" s="1210"/>
      <c r="M70" s="1210"/>
      <c r="N70" s="1210"/>
      <c r="O70" s="1210"/>
      <c r="P70" s="1210"/>
      <c r="Q70" s="431"/>
    </row>
    <row r="71" spans="1:17" s="402" customFormat="1" ht="30" customHeight="1" thickBot="1">
      <c r="A71" s="400"/>
      <c r="B71" s="1286" t="s">
        <v>1013</v>
      </c>
      <c r="C71" s="1287" t="e">
        <f>#REF!</f>
        <v>#REF!</v>
      </c>
      <c r="D71" s="1287" t="e">
        <f>#REF!</f>
        <v>#REF!</v>
      </c>
      <c r="E71" s="1287" t="e">
        <f>#REF!</f>
        <v>#REF!</v>
      </c>
      <c r="F71" s="1287" t="e">
        <f>#REF!</f>
        <v>#REF!</v>
      </c>
      <c r="G71" s="1288" t="e">
        <f t="shared" ref="G71" si="12">SUM(C71:F71)</f>
        <v>#REF!</v>
      </c>
      <c r="H71" s="828"/>
      <c r="I71" s="1258" t="e">
        <f t="shared" ref="I71" si="13">G71/G$61</f>
        <v>#REF!</v>
      </c>
      <c r="J71" s="1210"/>
      <c r="K71" s="1210"/>
      <c r="L71" s="1210"/>
      <c r="M71" s="1210"/>
      <c r="N71" s="1210"/>
      <c r="O71" s="1210"/>
      <c r="P71" s="1210"/>
      <c r="Q71" s="431"/>
    </row>
    <row r="72" spans="1:17" s="402" customFormat="1" ht="30" customHeight="1" thickBot="1">
      <c r="A72" s="400"/>
      <c r="B72" s="1231" t="s">
        <v>1001</v>
      </c>
      <c r="C72" s="1232" t="e">
        <f>C71+C67</f>
        <v>#REF!</v>
      </c>
      <c r="D72" s="1232" t="e">
        <f t="shared" ref="D72:F72" si="14">D71+D67</f>
        <v>#REF!</v>
      </c>
      <c r="E72" s="1232" t="e">
        <f t="shared" si="14"/>
        <v>#REF!</v>
      </c>
      <c r="F72" s="1232" t="e">
        <f t="shared" si="14"/>
        <v>#REF!</v>
      </c>
      <c r="G72" s="1233" t="e">
        <f>SUM(C72:F72)</f>
        <v>#REF!</v>
      </c>
      <c r="H72" s="827"/>
      <c r="I72" s="1210"/>
      <c r="J72" s="1210"/>
      <c r="K72" s="1210"/>
      <c r="L72" s="1210"/>
      <c r="M72" s="1210"/>
      <c r="N72" s="1210"/>
      <c r="O72" s="1210"/>
      <c r="P72" s="1210"/>
      <c r="Q72" s="431"/>
    </row>
    <row r="73" spans="1:17" s="402" customFormat="1" ht="13.5" hidden="1" customHeight="1">
      <c r="A73" s="400"/>
      <c r="B73" s="1282"/>
      <c r="C73" s="1209"/>
      <c r="D73" s="1209"/>
      <c r="E73" s="1209"/>
      <c r="F73" s="1209"/>
      <c r="G73" s="1283"/>
      <c r="H73" s="446"/>
      <c r="I73" s="1210"/>
      <c r="J73" s="1210"/>
      <c r="K73" s="1210"/>
      <c r="L73" s="1210"/>
      <c r="M73" s="1210"/>
      <c r="N73" s="1210"/>
      <c r="O73" s="1210"/>
      <c r="P73" s="1210"/>
      <c r="Q73" s="431"/>
    </row>
    <row r="74" spans="1:17" s="402" customFormat="1" ht="30" customHeight="1" thickBot="1">
      <c r="A74" s="400"/>
      <c r="B74" s="534" t="s">
        <v>390</v>
      </c>
      <c r="C74" s="1284" t="e">
        <f>(C72/C61)-1</f>
        <v>#REF!</v>
      </c>
      <c r="D74" s="1284" t="e">
        <f t="shared" ref="D74:G74" si="15">(D72/D61)-1</f>
        <v>#REF!</v>
      </c>
      <c r="E74" s="1284" t="e">
        <f t="shared" si="15"/>
        <v>#REF!</v>
      </c>
      <c r="F74" s="1284" t="e">
        <f t="shared" si="15"/>
        <v>#REF!</v>
      </c>
      <c r="G74" s="1285" t="e">
        <f t="shared" si="15"/>
        <v>#REF!</v>
      </c>
      <c r="H74" s="847"/>
      <c r="I74" s="446"/>
      <c r="J74" s="446"/>
      <c r="K74" s="446"/>
      <c r="L74" s="446"/>
    </row>
    <row r="75" spans="1:17" s="402" customFormat="1" ht="30" hidden="1" customHeight="1">
      <c r="A75" s="400"/>
      <c r="B75" s="1280"/>
      <c r="C75" s="1281"/>
      <c r="D75" s="1281"/>
      <c r="E75" s="1281"/>
      <c r="F75" s="1281"/>
      <c r="G75" s="1281"/>
      <c r="H75" s="847"/>
      <c r="I75" s="446"/>
      <c r="J75" s="446"/>
      <c r="K75" s="446"/>
      <c r="L75" s="446"/>
    </row>
    <row r="76" spans="1:17" s="402" customFormat="1" ht="9.9499999999999993" customHeight="1">
      <c r="A76" s="400"/>
      <c r="B76" s="401"/>
      <c r="C76" s="1208"/>
      <c r="D76" s="1208"/>
      <c r="E76" s="1208"/>
      <c r="F76" s="1208"/>
      <c r="G76" s="1208"/>
      <c r="H76" s="403"/>
    </row>
    <row r="77" spans="1:17" s="402" customFormat="1" ht="30" customHeight="1">
      <c r="A77" s="400"/>
      <c r="B77" s="415" t="s">
        <v>823</v>
      </c>
      <c r="C77" s="1212" t="e">
        <f>#REF!/1000000</f>
        <v>#REF!</v>
      </c>
      <c r="D77" s="1212" t="e">
        <f>#REF!/1000000</f>
        <v>#REF!</v>
      </c>
      <c r="E77" s="1212" t="e">
        <f>#REF!/1000000</f>
        <v>#REF!</v>
      </c>
      <c r="F77" s="1212" t="e">
        <f>#REF!/1000000</f>
        <v>#REF!</v>
      </c>
      <c r="G77" s="1212" t="e">
        <f>#REF!/1000000</f>
        <v>#REF!</v>
      </c>
      <c r="H77" s="403"/>
    </row>
    <row r="78" spans="1:17" s="402" customFormat="1" ht="30" customHeight="1">
      <c r="A78" s="400"/>
      <c r="B78" s="413" t="s">
        <v>481</v>
      </c>
      <c r="C78" s="1207" t="e">
        <f>C77-C67</f>
        <v>#REF!</v>
      </c>
      <c r="D78" s="1207" t="e">
        <f>D77-D67</f>
        <v>#REF!</v>
      </c>
      <c r="E78" s="1207" t="e">
        <f>E77-E67</f>
        <v>#REF!</v>
      </c>
      <c r="F78" s="1207" t="e">
        <f>F77-F67</f>
        <v>#REF!</v>
      </c>
      <c r="G78" s="1207" t="e">
        <f>G77-G67</f>
        <v>#REF!</v>
      </c>
      <c r="H78" s="403"/>
    </row>
    <row r="79" spans="1:17" s="402" customFormat="1" ht="30" customHeight="1">
      <c r="A79" s="400"/>
      <c r="B79" s="413" t="s">
        <v>482</v>
      </c>
      <c r="C79" s="433" t="e">
        <f>C78/C67</f>
        <v>#REF!</v>
      </c>
      <c r="D79" s="433" t="e">
        <f>D78/D67</f>
        <v>#REF!</v>
      </c>
      <c r="E79" s="433" t="e">
        <f>E78/E67</f>
        <v>#REF!</v>
      </c>
      <c r="F79" s="433" t="e">
        <f>F78/F67</f>
        <v>#REF!</v>
      </c>
      <c r="G79" s="433" t="e">
        <f>G78/G67</f>
        <v>#REF!</v>
      </c>
      <c r="H79" s="403"/>
    </row>
    <row r="80" spans="1:17" s="402" customFormat="1" ht="13.5">
      <c r="A80" s="400"/>
      <c r="B80" s="401"/>
      <c r="H80" s="403"/>
    </row>
    <row r="81" spans="1:10" s="402" customFormat="1" ht="30" customHeight="1" thickBot="1">
      <c r="A81" s="400"/>
      <c r="B81" s="401"/>
      <c r="H81" s="1215"/>
      <c r="J81" s="434"/>
    </row>
    <row r="82" spans="1:10" s="402" customFormat="1" ht="35.25" customHeight="1" thickBot="1">
      <c r="A82" s="400"/>
      <c r="B82" s="1246" t="s">
        <v>105</v>
      </c>
      <c r="C82" s="1247" t="str">
        <f>C60</f>
        <v>EAST OF 
ENGLAND</v>
      </c>
      <c r="D82" s="1247" t="str">
        <f>D60</f>
        <v>LONDON</v>
      </c>
      <c r="E82" s="1247" t="str">
        <f>E60</f>
        <v>NORTH 
WEST</v>
      </c>
      <c r="F82" s="1247" t="str">
        <f>F60</f>
        <v>WEST 
MIDLANDS</v>
      </c>
      <c r="G82" s="1248" t="str">
        <f>G60</f>
        <v>CADENT</v>
      </c>
      <c r="H82" s="1215"/>
      <c r="J82" s="434"/>
    </row>
    <row r="83" spans="1:10" s="402" customFormat="1" ht="30" customHeight="1" thickBot="1">
      <c r="A83" s="400"/>
      <c r="B83" s="1237" t="s">
        <v>972</v>
      </c>
      <c r="C83" s="1226">
        <v>681.47727577324872</v>
      </c>
      <c r="D83" s="1226">
        <v>505.31763442057161</v>
      </c>
      <c r="E83" s="1226">
        <v>477.73995371060698</v>
      </c>
      <c r="F83" s="1226">
        <v>359.35593482818479</v>
      </c>
      <c r="G83" s="1227">
        <f>SUM(C83:F83)</f>
        <v>2023.890798732612</v>
      </c>
      <c r="H83" s="1215"/>
      <c r="J83" s="434"/>
    </row>
    <row r="84" spans="1:10" s="402" customFormat="1" ht="30" customHeight="1">
      <c r="A84" s="400"/>
      <c r="B84" s="1223"/>
      <c r="C84" s="1213"/>
      <c r="D84" s="1213"/>
      <c r="E84" s="1213"/>
      <c r="F84" s="1213"/>
      <c r="G84" s="1252">
        <f>SUM(C84:F84)</f>
        <v>0</v>
      </c>
      <c r="H84" s="1215"/>
      <c r="I84" s="1258">
        <f>G84/G$83</f>
        <v>0</v>
      </c>
      <c r="J84" s="434"/>
    </row>
    <row r="85" spans="1:10" s="402" customFormat="1" ht="30" customHeight="1">
      <c r="A85" s="400"/>
      <c r="B85" s="1223" t="str">
        <f>B63</f>
        <v>ADJUSTMENT TERM, 'K' CORRECTION, &amp; LEGACY (INCL. 21/22 INFLATION)</v>
      </c>
      <c r="C85" s="1213">
        <v>44.890337401292342</v>
      </c>
      <c r="D85" s="1213">
        <v>11.401892291700278</v>
      </c>
      <c r="E85" s="1213">
        <v>31.210767091209426</v>
      </c>
      <c r="F85" s="1213">
        <v>24.04638677288839</v>
      </c>
      <c r="G85" s="1252">
        <f t="shared" ref="G85:G90" si="16">SUM(C85:F85)</f>
        <v>111.54938355709044</v>
      </c>
      <c r="H85" s="1215"/>
      <c r="I85" s="1258">
        <f t="shared" ref="I85:I89" si="17">G85/G$83</f>
        <v>5.511630549777892E-2</v>
      </c>
      <c r="J85" s="434"/>
    </row>
    <row r="86" spans="1:10" s="402" customFormat="1" ht="30" customHeight="1">
      <c r="A86" s="400"/>
      <c r="B86" s="1223" t="str">
        <f>B62</f>
        <v>INFLATION - CPIH - USING OBR OCTOBER 2021 FORECAST</v>
      </c>
      <c r="C86" s="1213">
        <v>16.068834539758996</v>
      </c>
      <c r="D86" s="1213">
        <v>11.682504815630971</v>
      </c>
      <c r="E86" s="1213">
        <v>11.259942670377995</v>
      </c>
      <c r="F86" s="1213">
        <v>8.6286031422351925</v>
      </c>
      <c r="G86" s="1252">
        <f t="shared" si="16"/>
        <v>47.639885168003154</v>
      </c>
      <c r="H86" s="1215"/>
      <c r="I86" s="1258">
        <f t="shared" si="17"/>
        <v>2.3538762663398587E-2</v>
      </c>
      <c r="J86" s="434"/>
    </row>
    <row r="87" spans="1:10" s="402" customFormat="1" ht="30" customHeight="1">
      <c r="A87" s="400"/>
      <c r="B87" s="1223" t="s">
        <v>974</v>
      </c>
      <c r="C87" s="1213">
        <v>9.9286672387591466</v>
      </c>
      <c r="D87" s="1213">
        <v>-13.05601368567045</v>
      </c>
      <c r="E87" s="1213">
        <v>10.912403290952113</v>
      </c>
      <c r="F87" s="1213">
        <v>4.8510410036818143</v>
      </c>
      <c r="G87" s="1252">
        <f>SUM(C87:F87)</f>
        <v>12.636097847722624</v>
      </c>
      <c r="H87" s="1216"/>
      <c r="I87" s="1258">
        <f t="shared" si="17"/>
        <v>6.2434682027486463E-3</v>
      </c>
      <c r="J87" s="434"/>
    </row>
    <row r="88" spans="1:10" s="402" customFormat="1" ht="30" customHeight="1">
      <c r="A88" s="400"/>
      <c r="B88" s="1223" t="str">
        <f>B42</f>
        <v>CHANGE IN SHRINKAGE PASS THROUGH COST</v>
      </c>
      <c r="C88" s="1213">
        <v>7.916632274732482</v>
      </c>
      <c r="D88" s="1213">
        <v>4.0536576835876872</v>
      </c>
      <c r="E88" s="1213">
        <v>5.59669629088327</v>
      </c>
      <c r="F88" s="1213">
        <v>5.0752858550936635</v>
      </c>
      <c r="G88" s="1252">
        <f t="shared" si="16"/>
        <v>22.642272104297103</v>
      </c>
      <c r="H88" s="1215"/>
      <c r="I88" s="1258">
        <f t="shared" si="17"/>
        <v>1.1187496933370122E-2</v>
      </c>
      <c r="J88" s="434"/>
    </row>
    <row r="89" spans="1:10" s="402" customFormat="1" ht="30" customHeight="1">
      <c r="A89" s="400"/>
      <c r="B89" s="1223" t="str">
        <f>B66</f>
        <v>OTHER SMALL VALUE ITEMS</v>
      </c>
      <c r="C89" s="1213" t="e">
        <f>C90-SUM(C83:C88)</f>
        <v>#REF!</v>
      </c>
      <c r="D89" s="1213" t="e">
        <f>D90-SUM(D83:D88)</f>
        <v>#REF!</v>
      </c>
      <c r="E89" s="1213" t="e">
        <f>E90-SUM(E83:E88)</f>
        <v>#REF!</v>
      </c>
      <c r="F89" s="1213" t="e">
        <f>F90-SUM(F83:F88)</f>
        <v>#REF!</v>
      </c>
      <c r="G89" s="1252" t="e">
        <f t="shared" si="16"/>
        <v>#REF!</v>
      </c>
      <c r="H89" s="1215"/>
      <c r="I89" s="1258" t="e">
        <f t="shared" si="17"/>
        <v>#REF!</v>
      </c>
      <c r="J89" s="434"/>
    </row>
    <row r="90" spans="1:10" s="402" customFormat="1" ht="30" customHeight="1" thickBot="1">
      <c r="A90" s="400"/>
      <c r="B90" s="1225" t="str">
        <f>B67</f>
        <v>2022/23 ALLOWED REVENUE (excl. SoLR)</v>
      </c>
      <c r="C90" s="1226" t="e">
        <f>C67</f>
        <v>#REF!</v>
      </c>
      <c r="D90" s="1226" t="e">
        <f>D67</f>
        <v>#REF!</v>
      </c>
      <c r="E90" s="1226" t="e">
        <f>E67</f>
        <v>#REF!</v>
      </c>
      <c r="F90" s="1226" t="e">
        <f>F67</f>
        <v>#REF!</v>
      </c>
      <c r="G90" s="1227" t="e">
        <f t="shared" si="16"/>
        <v>#REF!</v>
      </c>
      <c r="H90" s="1215"/>
      <c r="J90" s="434"/>
    </row>
    <row r="91" spans="1:10" s="402" customFormat="1" ht="9.75" customHeight="1" thickBot="1">
      <c r="A91" s="400"/>
      <c r="B91" s="568"/>
      <c r="C91" s="568"/>
      <c r="D91" s="568"/>
      <c r="E91" s="568"/>
      <c r="F91" s="568"/>
      <c r="G91" s="568"/>
      <c r="H91" s="1215"/>
      <c r="J91" s="434"/>
    </row>
    <row r="92" spans="1:10" s="402" customFormat="1" ht="30" customHeight="1" thickBot="1">
      <c r="A92" s="400"/>
      <c r="B92" s="1228" t="s">
        <v>973</v>
      </c>
      <c r="C92" s="1229" t="e">
        <f>C90/C83-1</f>
        <v>#REF!</v>
      </c>
      <c r="D92" s="1249" t="e">
        <f>D90/D83-1</f>
        <v>#REF!</v>
      </c>
      <c r="E92" s="1249" t="e">
        <f>E90/E83-1</f>
        <v>#REF!</v>
      </c>
      <c r="F92" s="1249" t="e">
        <f>F90/F83-1</f>
        <v>#REF!</v>
      </c>
      <c r="G92" s="1250" t="e">
        <f>G90/G83-1</f>
        <v>#REF!</v>
      </c>
      <c r="H92" s="1215"/>
      <c r="J92" s="434"/>
    </row>
    <row r="93" spans="1:10" s="402" customFormat="1" ht="30" customHeight="1">
      <c r="A93" s="400"/>
      <c r="B93" s="401"/>
      <c r="H93" s="1215"/>
      <c r="J93" s="434"/>
    </row>
    <row r="94" spans="1:10" s="402" customFormat="1" ht="30" customHeight="1" thickBot="1">
      <c r="A94" s="400"/>
      <c r="B94" s="401"/>
      <c r="H94" s="1268"/>
      <c r="J94" s="434"/>
    </row>
    <row r="95" spans="1:10" s="402" customFormat="1" ht="37.5" customHeight="1" thickBot="1">
      <c r="A95" s="400"/>
      <c r="B95" s="1246" t="s">
        <v>105</v>
      </c>
      <c r="C95" s="1247" t="str">
        <f>C82</f>
        <v>EAST OF 
ENGLAND</v>
      </c>
      <c r="D95" s="1247" t="str">
        <f t="shared" ref="D95:G95" si="18">D82</f>
        <v>LONDON</v>
      </c>
      <c r="E95" s="1247" t="str">
        <f t="shared" si="18"/>
        <v>NORTH 
WEST</v>
      </c>
      <c r="F95" s="1248" t="str">
        <f t="shared" si="18"/>
        <v>WEST 
MIDLANDS</v>
      </c>
      <c r="G95" s="1289" t="str">
        <f t="shared" si="18"/>
        <v>CADENT</v>
      </c>
      <c r="H95" s="1268"/>
      <c r="J95" s="434"/>
    </row>
    <row r="96" spans="1:10" s="402" customFormat="1" ht="30" customHeight="1">
      <c r="A96" s="400"/>
      <c r="B96" s="1223" t="s">
        <v>988</v>
      </c>
      <c r="C96" s="1213" t="e">
        <f>(#REF!+#REF!+#REF!)*#REF!</f>
        <v>#REF!</v>
      </c>
      <c r="D96" s="1213" t="e">
        <f>(#REF!+#REF!+#REF!)*#REF!</f>
        <v>#REF!</v>
      </c>
      <c r="E96" s="1213" t="e">
        <f>(#REF!+#REF!+#REF!)*#REF!</f>
        <v>#REF!</v>
      </c>
      <c r="F96" s="1224" t="e">
        <f>(#REF!+#REF!+#REF!)*#REF!</f>
        <v>#REF!</v>
      </c>
      <c r="G96" s="1290" t="e">
        <f>SUM(C96:F96)</f>
        <v>#REF!</v>
      </c>
      <c r="H96" s="1268"/>
      <c r="J96" s="434"/>
    </row>
    <row r="97" spans="1:10" s="402" customFormat="1" ht="30" customHeight="1">
      <c r="A97" s="400"/>
      <c r="B97" s="1223" t="s">
        <v>392</v>
      </c>
      <c r="C97" s="1213" t="e">
        <f>(#REF!-#REF!)*#REF!</f>
        <v>#REF!</v>
      </c>
      <c r="D97" s="1213" t="e">
        <f>(#REF!-#REF!)*#REF!</f>
        <v>#REF!</v>
      </c>
      <c r="E97" s="1213" t="e">
        <f>(#REF!-#REF!)*#REF!</f>
        <v>#REF!</v>
      </c>
      <c r="F97" s="1224" t="e">
        <f>(#REF!-#REF!)*#REF!</f>
        <v>#REF!</v>
      </c>
      <c r="G97" s="1290" t="e">
        <f t="shared" ref="G97:G104" si="19">SUM(C97:F97)</f>
        <v>#REF!</v>
      </c>
      <c r="H97" s="1268"/>
      <c r="J97" s="434"/>
    </row>
    <row r="98" spans="1:10" s="402" customFormat="1" ht="30" customHeight="1">
      <c r="A98" s="400"/>
      <c r="B98" s="1223" t="s">
        <v>1003</v>
      </c>
      <c r="C98" s="1213" t="e">
        <f>(#REF!+#REF!)*#REF!</f>
        <v>#REF!</v>
      </c>
      <c r="D98" s="1213" t="e">
        <f>(#REF!+#REF!)*#REF!</f>
        <v>#REF!</v>
      </c>
      <c r="E98" s="1213" t="e">
        <f>(#REF!+#REF!)*#REF!</f>
        <v>#REF!</v>
      </c>
      <c r="F98" s="1224" t="e">
        <f>(#REF!+#REF!)*#REF!</f>
        <v>#REF!</v>
      </c>
      <c r="G98" s="1290" t="e">
        <f t="shared" si="19"/>
        <v>#REF!</v>
      </c>
      <c r="H98" s="1268"/>
      <c r="J98" s="434"/>
    </row>
    <row r="99" spans="1:10" s="402" customFormat="1" ht="30" customHeight="1">
      <c r="A99" s="400"/>
      <c r="B99" s="1223" t="s">
        <v>1002</v>
      </c>
      <c r="C99" s="1213" t="e">
        <f>C100-SUM(C96:C98)</f>
        <v>#REF!</v>
      </c>
      <c r="D99" s="1213" t="e">
        <f t="shared" ref="D99:F99" si="20">D100-SUM(D96:D98)</f>
        <v>#REF!</v>
      </c>
      <c r="E99" s="1213" t="e">
        <f t="shared" si="20"/>
        <v>#REF!</v>
      </c>
      <c r="F99" s="1224" t="e">
        <f t="shared" si="20"/>
        <v>#REF!</v>
      </c>
      <c r="G99" s="1290" t="e">
        <f t="shared" si="19"/>
        <v>#REF!</v>
      </c>
      <c r="H99" s="1268"/>
      <c r="J99" s="434"/>
    </row>
    <row r="100" spans="1:10" s="402" customFormat="1" ht="30" customHeight="1">
      <c r="A100" s="400"/>
      <c r="B100" s="1269" t="s">
        <v>990</v>
      </c>
      <c r="C100" s="1270" t="e">
        <f>#REF!-#REF!</f>
        <v>#REF!</v>
      </c>
      <c r="D100" s="1270" t="e">
        <f>#REF!-#REF!</f>
        <v>#REF!</v>
      </c>
      <c r="E100" s="1270" t="e">
        <f>#REF!-#REF!</f>
        <v>#REF!</v>
      </c>
      <c r="F100" s="1294" t="e">
        <f>#REF!-#REF!</f>
        <v>#REF!</v>
      </c>
      <c r="G100" s="1291" t="e">
        <f t="shared" si="19"/>
        <v>#REF!</v>
      </c>
      <c r="H100" s="1268"/>
      <c r="J100" s="434"/>
    </row>
    <row r="101" spans="1:10" s="402" customFormat="1" ht="30" customHeight="1">
      <c r="A101" s="400"/>
      <c r="B101" s="1223" t="s">
        <v>394</v>
      </c>
      <c r="C101" s="1213" t="e">
        <f>#REF!</f>
        <v>#REF!</v>
      </c>
      <c r="D101" s="1213" t="e">
        <f>#REF!</f>
        <v>#REF!</v>
      </c>
      <c r="E101" s="1213" t="e">
        <f>#REF!</f>
        <v>#REF!</v>
      </c>
      <c r="F101" s="1224" t="e">
        <f>#REF!</f>
        <v>#REF!</v>
      </c>
      <c r="G101" s="1290" t="e">
        <f t="shared" si="19"/>
        <v>#REF!</v>
      </c>
      <c r="H101" s="1268"/>
      <c r="J101" s="434"/>
    </row>
    <row r="102" spans="1:10" s="402" customFormat="1" ht="30" customHeight="1">
      <c r="A102" s="400"/>
      <c r="B102" s="1223" t="s">
        <v>991</v>
      </c>
      <c r="C102" s="1213" t="e">
        <f>#REF!+#REF!</f>
        <v>#REF!</v>
      </c>
      <c r="D102" s="1213" t="e">
        <f>#REF!+#REF!</f>
        <v>#REF!</v>
      </c>
      <c r="E102" s="1213" t="e">
        <f>#REF!+#REF!</f>
        <v>#REF!</v>
      </c>
      <c r="F102" s="1224" t="e">
        <f>#REF!+#REF!</f>
        <v>#REF!</v>
      </c>
      <c r="G102" s="1290" t="e">
        <f t="shared" si="19"/>
        <v>#REF!</v>
      </c>
      <c r="H102" s="1268"/>
      <c r="J102" s="434"/>
    </row>
    <row r="103" spans="1:10" s="402" customFormat="1" ht="30" customHeight="1">
      <c r="A103" s="400"/>
      <c r="B103" s="1223" t="s">
        <v>989</v>
      </c>
      <c r="C103" s="1213" t="e">
        <f>C104-SUM(C100:C102)</f>
        <v>#REF!</v>
      </c>
      <c r="D103" s="1213" t="e">
        <f t="shared" ref="D103:F103" si="21">D104-SUM(D100:D102)</f>
        <v>#REF!</v>
      </c>
      <c r="E103" s="1213" t="e">
        <f t="shared" si="21"/>
        <v>#REF!</v>
      </c>
      <c r="F103" s="1224" t="e">
        <f t="shared" si="21"/>
        <v>#REF!</v>
      </c>
      <c r="G103" s="1292" t="e">
        <f t="shared" si="19"/>
        <v>#REF!</v>
      </c>
      <c r="H103" s="1268"/>
      <c r="J103" s="434"/>
    </row>
    <row r="104" spans="1:10" s="398" customFormat="1" ht="30" customHeight="1" thickBot="1">
      <c r="A104" s="1296"/>
      <c r="B104" s="1297" t="str">
        <f>B67</f>
        <v>2022/23 ALLOWED REVENUE (excl. SoLR)</v>
      </c>
      <c r="C104" s="1298" t="e">
        <f>#REF!-#REF!</f>
        <v>#REF!</v>
      </c>
      <c r="D104" s="1298" t="e">
        <f>#REF!-#REF!</f>
        <v>#REF!</v>
      </c>
      <c r="E104" s="1298" t="e">
        <f>#REF!-#REF!</f>
        <v>#REF!</v>
      </c>
      <c r="F104" s="1299" t="e">
        <f>#REF!-#REF!</f>
        <v>#REF!</v>
      </c>
      <c r="G104" s="1300" t="e">
        <f t="shared" si="19"/>
        <v>#REF!</v>
      </c>
      <c r="H104" s="397"/>
      <c r="J104" s="1301"/>
    </row>
    <row r="105" spans="1:10" s="402" customFormat="1" ht="13.9" thickBot="1">
      <c r="A105" s="400"/>
      <c r="B105" s="568"/>
      <c r="C105" s="568"/>
      <c r="D105" s="568"/>
      <c r="E105" s="568"/>
      <c r="F105" s="568"/>
      <c r="G105" s="568"/>
      <c r="H105" s="1268"/>
      <c r="J105" s="434"/>
    </row>
    <row r="106" spans="1:10" s="398" customFormat="1" ht="30" customHeight="1" thickBot="1">
      <c r="A106" s="1296"/>
      <c r="B106" s="1302" t="s">
        <v>992</v>
      </c>
      <c r="C106" s="1303" t="e">
        <f>C77</f>
        <v>#REF!</v>
      </c>
      <c r="D106" s="1303" t="e">
        <f t="shared" ref="D106:G106" si="22">D77</f>
        <v>#REF!</v>
      </c>
      <c r="E106" s="1303" t="e">
        <f t="shared" si="22"/>
        <v>#REF!</v>
      </c>
      <c r="F106" s="1304" t="e">
        <f t="shared" si="22"/>
        <v>#REF!</v>
      </c>
      <c r="G106" s="1305" t="e">
        <f t="shared" si="22"/>
        <v>#REF!</v>
      </c>
      <c r="H106" s="397"/>
      <c r="J106" s="1301"/>
    </row>
    <row r="107" spans="1:10" s="402" customFormat="1" ht="30" customHeight="1" thickBot="1">
      <c r="A107" s="400"/>
      <c r="B107" s="1271" t="s">
        <v>993</v>
      </c>
      <c r="C107" s="1272" t="e">
        <f>(C106/C104)-1</f>
        <v>#REF!</v>
      </c>
      <c r="D107" s="1272" t="e">
        <f t="shared" ref="D107:G107" si="23">(D106/D104)-1</f>
        <v>#REF!</v>
      </c>
      <c r="E107" s="1272" t="e">
        <f t="shared" si="23"/>
        <v>#REF!</v>
      </c>
      <c r="F107" s="1295" t="e">
        <f t="shared" si="23"/>
        <v>#REF!</v>
      </c>
      <c r="G107" s="1293" t="e">
        <f t="shared" si="23"/>
        <v>#REF!</v>
      </c>
      <c r="H107" s="1268"/>
      <c r="J107" s="434"/>
    </row>
    <row r="108" spans="1:10" s="402" customFormat="1" ht="30" customHeight="1" thickBot="1">
      <c r="A108" s="400"/>
      <c r="B108" s="1302" t="s">
        <v>1012</v>
      </c>
      <c r="C108" s="1303" t="e">
        <f>C106+C71</f>
        <v>#REF!</v>
      </c>
      <c r="D108" s="1303" t="e">
        <f t="shared" ref="D108:F108" si="24">D106+D71</f>
        <v>#REF!</v>
      </c>
      <c r="E108" s="1303" t="e">
        <f t="shared" si="24"/>
        <v>#REF!</v>
      </c>
      <c r="F108" s="1303" t="e">
        <f t="shared" si="24"/>
        <v>#REF!</v>
      </c>
      <c r="G108" s="1305" t="e">
        <f>SUM(C108:F108)</f>
        <v>#REF!</v>
      </c>
      <c r="H108" s="1328"/>
      <c r="J108" s="434"/>
    </row>
    <row r="109" spans="1:10" s="402" customFormat="1" ht="30" customHeight="1" thickBot="1">
      <c r="A109" s="400"/>
      <c r="B109" s="1271" t="s">
        <v>993</v>
      </c>
      <c r="C109" s="1272" t="e">
        <f>(C108/C72)-1</f>
        <v>#REF!</v>
      </c>
      <c r="D109" s="1272" t="e">
        <f t="shared" ref="D109:G109" si="25">(D108/D72)-1</f>
        <v>#REF!</v>
      </c>
      <c r="E109" s="1272" t="e">
        <f t="shared" si="25"/>
        <v>#REF!</v>
      </c>
      <c r="F109" s="1295" t="e">
        <f t="shared" si="25"/>
        <v>#REF!</v>
      </c>
      <c r="G109" s="1293" t="e">
        <f t="shared" si="25"/>
        <v>#REF!</v>
      </c>
      <c r="H109" s="1328"/>
      <c r="J109" s="434"/>
    </row>
    <row r="110" spans="1:10" s="402" customFormat="1" ht="30" customHeight="1">
      <c r="A110" s="400"/>
      <c r="B110" s="401"/>
      <c r="H110" s="1268"/>
      <c r="J110" s="434"/>
    </row>
    <row r="111" spans="1:10" s="402" customFormat="1" ht="30" customHeight="1">
      <c r="A111" s="400"/>
      <c r="B111" s="401"/>
      <c r="H111" s="1268"/>
      <c r="J111" s="434"/>
    </row>
    <row r="112" spans="1:10" s="402" customFormat="1" ht="30" customHeight="1" thickBot="1">
      <c r="A112" s="400"/>
      <c r="B112" s="401"/>
      <c r="H112" s="1268"/>
      <c r="J112" s="434"/>
    </row>
    <row r="113" spans="1:10" s="402" customFormat="1" ht="30" customHeight="1" thickBot="1">
      <c r="A113" s="400"/>
      <c r="B113" s="1246" t="s">
        <v>995</v>
      </c>
      <c r="C113" s="1248" t="s">
        <v>550</v>
      </c>
      <c r="H113" s="1268"/>
      <c r="J113" s="434"/>
    </row>
    <row r="114" spans="1:10" s="402" customFormat="1" ht="30" customHeight="1">
      <c r="A114" s="400"/>
      <c r="B114" s="1276" t="s">
        <v>994</v>
      </c>
      <c r="C114" s="1277" t="e">
        <f>#REF!</f>
        <v>#REF!</v>
      </c>
      <c r="H114" s="1268"/>
      <c r="J114" s="434"/>
    </row>
    <row r="115" spans="1:10" s="402" customFormat="1" ht="30" customHeight="1" thickBot="1">
      <c r="A115" s="400"/>
      <c r="B115" s="1225" t="s">
        <v>996</v>
      </c>
      <c r="C115" s="1274" t="e">
        <f>#REF!</f>
        <v>#REF!</v>
      </c>
      <c r="H115" s="1268"/>
      <c r="J115" s="434"/>
    </row>
    <row r="116" spans="1:10" s="402" customFormat="1" ht="30" customHeight="1">
      <c r="A116" s="400"/>
      <c r="B116" s="1223" t="s">
        <v>997</v>
      </c>
      <c r="C116" s="1275" t="e">
        <f>(#REF!+#REF!)*#REF!</f>
        <v>#REF!</v>
      </c>
      <c r="H116" s="1268"/>
      <c r="J116" s="434"/>
    </row>
    <row r="117" spans="1:10" s="402" customFormat="1" ht="30" customHeight="1" thickBot="1">
      <c r="A117" s="400"/>
      <c r="B117" s="1225" t="s">
        <v>996</v>
      </c>
      <c r="C117" s="1274" t="e">
        <f>C116+C115</f>
        <v>#REF!</v>
      </c>
      <c r="H117" s="1268"/>
      <c r="J117" s="434"/>
    </row>
    <row r="118" spans="1:10" s="402" customFormat="1" ht="30" customHeight="1">
      <c r="A118" s="400"/>
      <c r="B118" s="1223" t="s">
        <v>999</v>
      </c>
      <c r="C118" s="1278" t="e">
        <f>(C115/C114)-1</f>
        <v>#REF!</v>
      </c>
      <c r="H118" s="1268"/>
      <c r="J118" s="434"/>
    </row>
    <row r="119" spans="1:10" s="402" customFormat="1" ht="30" customHeight="1" thickBot="1">
      <c r="A119" s="400"/>
      <c r="B119" s="1271" t="s">
        <v>998</v>
      </c>
      <c r="C119" s="1279" t="e">
        <f>(C117/C114)-1</f>
        <v>#REF!</v>
      </c>
      <c r="H119" s="1268"/>
      <c r="J119" s="434"/>
    </row>
    <row r="120" spans="1:10" s="402" customFormat="1" ht="30" customHeight="1">
      <c r="A120" s="400"/>
      <c r="B120" s="401"/>
      <c r="H120" s="1268"/>
      <c r="J120" s="434"/>
    </row>
    <row r="121" spans="1:10" s="402" customFormat="1" ht="30" customHeight="1" thickBot="1">
      <c r="A121" s="400"/>
      <c r="B121" s="401"/>
      <c r="H121" s="1268"/>
      <c r="J121" s="434"/>
    </row>
    <row r="122" spans="1:10" s="402" customFormat="1" ht="30" customHeight="1" thickBot="1">
      <c r="A122" s="400"/>
      <c r="B122" s="1246" t="s">
        <v>105</v>
      </c>
      <c r="C122" s="1247" t="str">
        <f>C95</f>
        <v>EAST OF 
ENGLAND</v>
      </c>
      <c r="D122" s="1247" t="str">
        <f t="shared" ref="D122:G122" si="26">D95</f>
        <v>LONDON</v>
      </c>
      <c r="E122" s="1247" t="str">
        <f t="shared" si="26"/>
        <v>NORTH 
WEST</v>
      </c>
      <c r="F122" s="1248" t="str">
        <f t="shared" si="26"/>
        <v>WEST 
MIDLANDS</v>
      </c>
      <c r="G122" s="1289" t="str">
        <f t="shared" si="26"/>
        <v>CADENT</v>
      </c>
      <c r="H122" s="1268"/>
      <c r="J122" s="434"/>
    </row>
    <row r="123" spans="1:10" s="402" customFormat="1" ht="30" customHeight="1" thickBot="1">
      <c r="A123" s="400"/>
      <c r="B123" s="1297" t="s">
        <v>1004</v>
      </c>
      <c r="C123" s="1318">
        <v>0.44193001090778927</v>
      </c>
      <c r="D123" s="1319">
        <v>0.38718081165330132</v>
      </c>
      <c r="E123" s="1319">
        <v>0.41342803949587581</v>
      </c>
      <c r="F123" s="1320">
        <v>0.42368975465737457</v>
      </c>
      <c r="G123" s="1321">
        <v>0.41845904332343964</v>
      </c>
      <c r="H123" s="1273"/>
      <c r="J123" s="434"/>
    </row>
    <row r="124" spans="1:10" s="402" customFormat="1" ht="30" customHeight="1">
      <c r="A124" s="400"/>
      <c r="B124" s="1223" t="s">
        <v>1006</v>
      </c>
      <c r="C124" s="1322">
        <v>-0.248</v>
      </c>
      <c r="D124" s="1322">
        <v>-0.193</v>
      </c>
      <c r="E124" s="1322">
        <v>-0.23499999999999999</v>
      </c>
      <c r="F124" s="1323">
        <v>-0.22800000000000001</v>
      </c>
      <c r="G124" s="1324">
        <f>AVERAGE(C124:F124)</f>
        <v>-0.22599999999999998</v>
      </c>
      <c r="H124" s="1268"/>
      <c r="J124" s="434"/>
    </row>
    <row r="125" spans="1:10" s="402" customFormat="1" ht="30" customHeight="1">
      <c r="A125" s="400"/>
      <c r="B125" s="1223" t="s">
        <v>1008</v>
      </c>
      <c r="C125" s="1322">
        <v>5.2176029750368537E-2</v>
      </c>
      <c r="D125" s="1322">
        <v>3.7181253481606787E-2</v>
      </c>
      <c r="E125" s="1322">
        <v>5.23363715664312E-2</v>
      </c>
      <c r="F125" s="1326">
        <v>6.2425236220770453E-2</v>
      </c>
      <c r="G125" s="1327">
        <f>AVERAGE(C125:F125)</f>
        <v>5.1029722754794241E-2</v>
      </c>
      <c r="H125" s="1268"/>
      <c r="J125" s="434"/>
    </row>
    <row r="126" spans="1:10" s="402" customFormat="1" ht="30" customHeight="1">
      <c r="A126" s="400"/>
      <c r="B126" s="1223" t="s">
        <v>1009</v>
      </c>
      <c r="C126" s="1322">
        <v>4.8911398361084239E-3</v>
      </c>
      <c r="D126" s="1322">
        <v>5.8999007244737818E-3</v>
      </c>
      <c r="E126" s="1322">
        <v>6.1060304638248181E-3</v>
      </c>
      <c r="F126" s="1323">
        <v>7.9330231547242759E-3</v>
      </c>
      <c r="G126" s="1324">
        <f>AVERAGE(C126:F126)</f>
        <v>6.2075235447828251E-3</v>
      </c>
      <c r="H126" s="1273"/>
      <c r="J126" s="434"/>
    </row>
    <row r="127" spans="1:10" s="402" customFormat="1" ht="30" customHeight="1">
      <c r="A127" s="400"/>
      <c r="B127" s="1223" t="s">
        <v>1010</v>
      </c>
      <c r="C127" s="1322" t="e">
        <f>C129-C128-SUM(C123:C126)</f>
        <v>#REF!</v>
      </c>
      <c r="D127" s="1322" t="e">
        <f t="shared" ref="D127:G127" si="27">D129-D128-SUM(D123:D126)</f>
        <v>#REF!</v>
      </c>
      <c r="E127" s="1322" t="e">
        <f t="shared" si="27"/>
        <v>#REF!</v>
      </c>
      <c r="F127" s="1323" t="e">
        <f t="shared" si="27"/>
        <v>#REF!</v>
      </c>
      <c r="G127" s="1324" t="e">
        <f t="shared" si="27"/>
        <v>#REF!</v>
      </c>
      <c r="H127" s="1268"/>
      <c r="J127" s="434"/>
    </row>
    <row r="128" spans="1:10" s="402" customFormat="1" ht="30" customHeight="1">
      <c r="A128" s="400"/>
      <c r="B128" s="1223" t="s">
        <v>1007</v>
      </c>
      <c r="C128" s="1322">
        <v>-7.8255943462466476E-4</v>
      </c>
      <c r="D128" s="1322">
        <v>2.8557467549119708E-3</v>
      </c>
      <c r="E128" s="1322">
        <v>-5.8408975103743273E-3</v>
      </c>
      <c r="F128" s="1323">
        <v>-6.2999981343163378E-3</v>
      </c>
      <c r="G128" s="1325">
        <v>-2.0607768272060817E-3</v>
      </c>
      <c r="H128" s="1268"/>
      <c r="J128" s="434"/>
    </row>
    <row r="129" spans="1:10" s="402" customFormat="1" ht="30" customHeight="1" thickBot="1">
      <c r="A129" s="400"/>
      <c r="B129" s="1297" t="s">
        <v>1005</v>
      </c>
      <c r="C129" s="1318" t="e">
        <f>C11</f>
        <v>#REF!</v>
      </c>
      <c r="D129" s="1319" t="e">
        <f>D11</f>
        <v>#REF!</v>
      </c>
      <c r="E129" s="1319" t="e">
        <f>E11</f>
        <v>#REF!</v>
      </c>
      <c r="F129" s="1320" t="e">
        <f>F11</f>
        <v>#REF!</v>
      </c>
      <c r="G129" s="1321" t="e">
        <f>G11</f>
        <v>#REF!</v>
      </c>
      <c r="H129" s="1273"/>
      <c r="J129" s="434"/>
    </row>
    <row r="130" spans="1:10" s="402" customFormat="1" ht="30" customHeight="1" thickBot="1">
      <c r="A130" s="400"/>
      <c r="B130" s="568"/>
      <c r="C130" s="568"/>
      <c r="D130" s="568"/>
      <c r="E130" s="568"/>
      <c r="F130" s="568"/>
      <c r="G130" s="568"/>
      <c r="H130" s="1268"/>
      <c r="J130" s="434"/>
    </row>
    <row r="131" spans="1:10" s="402" customFormat="1" ht="30" customHeight="1" thickBot="1">
      <c r="A131" s="400"/>
      <c r="B131" s="1302" t="s">
        <v>992</v>
      </c>
      <c r="C131" s="1303" t="e">
        <f>C102</f>
        <v>#REF!</v>
      </c>
      <c r="D131" s="1303" t="e">
        <f>D102</f>
        <v>#REF!</v>
      </c>
      <c r="E131" s="1303" t="e">
        <f>E102</f>
        <v>#REF!</v>
      </c>
      <c r="F131" s="1304" t="e">
        <f>F102</f>
        <v>#REF!</v>
      </c>
      <c r="G131" s="1305" t="e">
        <f>G102</f>
        <v>#REF!</v>
      </c>
      <c r="H131" s="1268"/>
      <c r="J131" s="434"/>
    </row>
    <row r="132" spans="1:10" s="402" customFormat="1" ht="30" customHeight="1" thickBot="1">
      <c r="A132" s="400"/>
      <c r="B132" s="1271" t="s">
        <v>993</v>
      </c>
      <c r="C132" s="1272" t="e">
        <f>(C131/C129)-1</f>
        <v>#REF!</v>
      </c>
      <c r="D132" s="1272" t="e">
        <f t="shared" ref="D132:G132" si="28">(D131/D129)-1</f>
        <v>#REF!</v>
      </c>
      <c r="E132" s="1272" t="e">
        <f t="shared" si="28"/>
        <v>#REF!</v>
      </c>
      <c r="F132" s="1295" t="e">
        <f t="shared" si="28"/>
        <v>#REF!</v>
      </c>
      <c r="G132" s="1293" t="e">
        <f t="shared" si="28"/>
        <v>#REF!</v>
      </c>
      <c r="H132" s="1268"/>
      <c r="J132" s="434"/>
    </row>
    <row r="133" spans="1:10" s="402" customFormat="1" ht="30" customHeight="1">
      <c r="A133" s="400"/>
      <c r="B133" s="401"/>
      <c r="H133" s="1268"/>
      <c r="J133" s="434"/>
    </row>
    <row r="134" spans="1:10" s="402" customFormat="1" ht="30" customHeight="1">
      <c r="A134" s="400"/>
      <c r="B134" s="401"/>
      <c r="H134" s="1268"/>
      <c r="J134" s="434"/>
    </row>
    <row r="135" spans="1:10" s="402" customFormat="1" ht="30" customHeight="1">
      <c r="A135" s="400"/>
      <c r="B135" s="401"/>
      <c r="H135" s="1268"/>
      <c r="J135" s="434"/>
    </row>
    <row r="136" spans="1:10" s="402" customFormat="1" ht="30" customHeight="1">
      <c r="A136" s="400"/>
      <c r="B136" s="401"/>
      <c r="H136" s="1268"/>
      <c r="J136" s="434"/>
    </row>
    <row r="137" spans="1:10" s="402" customFormat="1" ht="30" customHeight="1">
      <c r="A137" s="400"/>
      <c r="B137" s="401"/>
      <c r="H137" s="1268"/>
      <c r="J137" s="434"/>
    </row>
    <row r="138" spans="1:10" s="402" customFormat="1" ht="30" customHeight="1">
      <c r="A138" s="400"/>
      <c r="B138" s="401"/>
      <c r="H138" s="1268"/>
      <c r="J138" s="434"/>
    </row>
    <row r="139" spans="1:10" s="402" customFormat="1" ht="30" customHeight="1">
      <c r="A139" s="400"/>
      <c r="B139" s="401"/>
      <c r="H139" s="1268"/>
      <c r="J139" s="434"/>
    </row>
    <row r="140" spans="1:10" s="402" customFormat="1" ht="30" customHeight="1">
      <c r="A140" s="400"/>
      <c r="B140" s="401"/>
      <c r="H140" s="1268"/>
      <c r="J140" s="434"/>
    </row>
    <row r="141" spans="1:10" s="402" customFormat="1" ht="30" customHeight="1">
      <c r="A141" s="400"/>
      <c r="B141" s="401"/>
      <c r="H141" s="1268"/>
      <c r="J141" s="434"/>
    </row>
    <row r="142" spans="1:10" s="402" customFormat="1" ht="30" customHeight="1">
      <c r="A142" s="400"/>
      <c r="B142" s="401"/>
      <c r="H142" s="1268"/>
      <c r="J142" s="434"/>
    </row>
    <row r="143" spans="1:10" s="402" customFormat="1" ht="30" customHeight="1">
      <c r="A143" s="400"/>
      <c r="B143" s="401"/>
      <c r="H143" s="1268"/>
      <c r="J143" s="434"/>
    </row>
    <row r="144" spans="1:10" s="402" customFormat="1" ht="30" customHeight="1">
      <c r="A144" s="400"/>
      <c r="B144" s="401"/>
      <c r="H144" s="1268"/>
      <c r="J144" s="434"/>
    </row>
    <row r="145" spans="1:13" s="402" customFormat="1" ht="30" customHeight="1">
      <c r="A145" s="400"/>
      <c r="B145" s="401"/>
      <c r="H145" s="1268"/>
      <c r="J145" s="434"/>
    </row>
    <row r="146" spans="1:13" s="402" customFormat="1" ht="30" customHeight="1">
      <c r="A146" s="400"/>
      <c r="B146" s="401"/>
      <c r="H146" s="1268"/>
      <c r="J146" s="434"/>
    </row>
    <row r="147" spans="1:13" s="402" customFormat="1" ht="30" customHeight="1">
      <c r="A147" s="400"/>
      <c r="B147" s="401"/>
      <c r="H147" s="1268"/>
      <c r="J147" s="434"/>
    </row>
    <row r="148" spans="1:13" s="402" customFormat="1" ht="30" customHeight="1">
      <c r="A148" s="400"/>
      <c r="B148" s="401"/>
      <c r="H148" s="1268"/>
      <c r="J148" s="434"/>
    </row>
    <row r="149" spans="1:13" s="402" customFormat="1" ht="30" customHeight="1">
      <c r="A149" s="400"/>
      <c r="B149" s="401"/>
      <c r="H149" s="1268"/>
      <c r="J149" s="434"/>
    </row>
    <row r="150" spans="1:13" s="402" customFormat="1" ht="30" customHeight="1">
      <c r="A150" s="400"/>
      <c r="B150" s="401"/>
      <c r="H150" s="1268"/>
      <c r="J150" s="434"/>
    </row>
    <row r="151" spans="1:13" s="402" customFormat="1" ht="30" customHeight="1">
      <c r="A151" s="400"/>
      <c r="B151" s="401"/>
      <c r="H151" s="1268"/>
      <c r="J151" s="434"/>
    </row>
    <row r="152" spans="1:13" s="402" customFormat="1" ht="30" customHeight="1">
      <c r="A152" s="400"/>
      <c r="B152" s="401"/>
      <c r="H152" s="1268"/>
      <c r="J152" s="434"/>
    </row>
    <row r="153" spans="1:13" s="402" customFormat="1" ht="30" customHeight="1">
      <c r="A153" s="400"/>
      <c r="B153" s="401"/>
      <c r="H153" s="1215"/>
      <c r="J153" s="434"/>
    </row>
    <row r="154" spans="1:13" s="402" customFormat="1" ht="30" hidden="1" customHeight="1">
      <c r="A154" s="400"/>
      <c r="B154" s="401"/>
      <c r="H154" s="1215"/>
      <c r="J154" s="434"/>
    </row>
    <row r="155" spans="1:13" s="435" customFormat="1" ht="30" hidden="1" customHeight="1">
      <c r="B155" s="1386" t="s">
        <v>490</v>
      </c>
      <c r="C155" s="1399"/>
      <c r="D155" s="1399"/>
      <c r="E155" s="1399"/>
      <c r="F155" s="1399"/>
      <c r="G155" s="1399"/>
      <c r="H155" s="436"/>
      <c r="J155" s="437"/>
    </row>
    <row r="156" spans="1:13" s="402" customFormat="1" ht="9.9499999999999993" hidden="1" customHeight="1">
      <c r="A156" s="400"/>
      <c r="B156" s="401"/>
      <c r="C156" s="403"/>
      <c r="D156" s="403"/>
      <c r="E156" s="403"/>
      <c r="F156" s="403"/>
      <c r="G156" s="411"/>
      <c r="H156" s="403"/>
      <c r="J156" s="434"/>
    </row>
    <row r="157" spans="1:13" s="402" customFormat="1" ht="30" hidden="1" customHeight="1">
      <c r="A157" s="400"/>
      <c r="B157" s="404" t="s">
        <v>105</v>
      </c>
      <c r="C157" s="405" t="s">
        <v>77</v>
      </c>
      <c r="D157" s="405" t="s">
        <v>78</v>
      </c>
      <c r="E157" s="405" t="s">
        <v>351</v>
      </c>
      <c r="F157" s="405" t="s">
        <v>80</v>
      </c>
      <c r="G157" s="412" t="s">
        <v>550</v>
      </c>
      <c r="H157" s="403"/>
      <c r="J157" s="434"/>
    </row>
    <row r="158" spans="1:13" s="402" customFormat="1" ht="30" hidden="1" customHeight="1">
      <c r="A158" s="400"/>
      <c r="B158" s="438" t="s">
        <v>391</v>
      </c>
      <c r="C158" s="432" t="e">
        <f>#REF!*'Common Calculations'!$O$76</f>
        <v>#REF!</v>
      </c>
      <c r="D158" s="432" t="e">
        <f>#REF!*'Common Calculations'!$O$76</f>
        <v>#REF!</v>
      </c>
      <c r="E158" s="432" t="e">
        <f>#REF!*'Common Calculations'!$O$76</f>
        <v>#REF!</v>
      </c>
      <c r="F158" s="432" t="e">
        <f>#REF!*'Common Calculations'!$O$76</f>
        <v>#REF!</v>
      </c>
      <c r="G158" s="432" t="e">
        <f>#REF!*'Common Calculations'!$O$76</f>
        <v>#REF!</v>
      </c>
      <c r="H158" s="403"/>
      <c r="J158" s="434"/>
    </row>
    <row r="159" spans="1:13" s="402" customFormat="1" ht="30" hidden="1" customHeight="1" thickBot="1">
      <c r="A159" s="400"/>
      <c r="B159" s="413" t="s">
        <v>863</v>
      </c>
      <c r="C159" s="432" t="e">
        <f>#REF!*'Common Calculations'!$O$76</f>
        <v>#REF!</v>
      </c>
      <c r="D159" s="432" t="e">
        <f>#REF!*'Common Calculations'!$O$76</f>
        <v>#REF!</v>
      </c>
      <c r="E159" s="432" t="e">
        <f>#REF!*'Common Calculations'!$O$76</f>
        <v>#REF!</v>
      </c>
      <c r="F159" s="432" t="e">
        <f>#REF!*'Common Calculations'!$O$76</f>
        <v>#REF!</v>
      </c>
      <c r="G159" s="432" t="e">
        <f>#REF!*'Common Calculations'!$O$76</f>
        <v>#REF!</v>
      </c>
      <c r="H159" s="403"/>
      <c r="I159" s="831">
        <v>22.5</v>
      </c>
      <c r="J159" s="834">
        <v>6</v>
      </c>
      <c r="K159" s="834">
        <v>9.9</v>
      </c>
      <c r="L159" s="834">
        <v>2.2000000000000002</v>
      </c>
      <c r="M159" s="834">
        <v>40.700000000000003</v>
      </c>
    </row>
    <row r="160" spans="1:13" s="402" customFormat="1" ht="30" hidden="1" customHeight="1" thickBot="1">
      <c r="A160" s="400"/>
      <c r="B160" s="413" t="s">
        <v>64</v>
      </c>
      <c r="C160" s="432" t="e">
        <f>#REF!*'Common Calculations'!$O$76</f>
        <v>#REF!</v>
      </c>
      <c r="D160" s="432" t="e">
        <f>#REF!*'Common Calculations'!$O$76</f>
        <v>#REF!</v>
      </c>
      <c r="E160" s="432" t="e">
        <f>#REF!*'Common Calculations'!$O$76</f>
        <v>#REF!</v>
      </c>
      <c r="F160" s="432" t="e">
        <f>#REF!*'Common Calculations'!$O$76</f>
        <v>#REF!</v>
      </c>
      <c r="G160" s="432" t="e">
        <f>#REF!*'Common Calculations'!$O$76</f>
        <v>#REF!</v>
      </c>
      <c r="H160" s="403"/>
      <c r="I160" s="831">
        <v>-5.9</v>
      </c>
      <c r="J160" s="834">
        <v>-4.3</v>
      </c>
      <c r="K160" s="834">
        <v>-4.4000000000000004</v>
      </c>
      <c r="L160" s="834">
        <v>-3.3</v>
      </c>
      <c r="M160" s="834">
        <v>-17.899999999999999</v>
      </c>
    </row>
    <row r="161" spans="1:13" s="402" customFormat="1" ht="30" hidden="1" customHeight="1" thickBot="1">
      <c r="A161" s="400"/>
      <c r="B161" s="415" t="s">
        <v>68</v>
      </c>
      <c r="C161" s="430" t="e">
        <f>#REF!</f>
        <v>#REF!</v>
      </c>
      <c r="D161" s="430" t="e">
        <f>#REF!</f>
        <v>#REF!</v>
      </c>
      <c r="E161" s="430" t="e">
        <f>#REF!</f>
        <v>#REF!</v>
      </c>
      <c r="F161" s="430" t="e">
        <f>#REF!</f>
        <v>#REF!</v>
      </c>
      <c r="G161" s="430" t="e">
        <f>SUM(C161:F161)</f>
        <v>#REF!</v>
      </c>
      <c r="H161" s="403"/>
      <c r="I161" s="835">
        <v>643.4</v>
      </c>
      <c r="J161" s="833">
        <v>462.5</v>
      </c>
      <c r="K161" s="833">
        <v>448.4</v>
      </c>
      <c r="L161" s="833">
        <v>337.2</v>
      </c>
      <c r="M161" s="832">
        <v>1891.4</v>
      </c>
    </row>
    <row r="162" spans="1:13" s="402" customFormat="1" ht="30" hidden="1" customHeight="1" thickBot="1">
      <c r="A162" s="400"/>
      <c r="B162" s="413" t="s">
        <v>864</v>
      </c>
      <c r="C162" s="432" t="e">
        <f>#REF!+#REF!+#REF!</f>
        <v>#REF!</v>
      </c>
      <c r="D162" s="432" t="e">
        <f>#REF!+#REF!+#REF!</f>
        <v>#REF!</v>
      </c>
      <c r="E162" s="432" t="e">
        <f>#REF!+#REF!+#REF!</f>
        <v>#REF!</v>
      </c>
      <c r="F162" s="432" t="e">
        <f>#REF!+#REF!+#REF!</f>
        <v>#REF!</v>
      </c>
      <c r="G162" s="432" t="e">
        <f t="shared" ref="G162:G170" si="29">SUM(C162:F162)</f>
        <v>#REF!</v>
      </c>
      <c r="H162" s="825"/>
      <c r="I162" s="831">
        <v>-13.9</v>
      </c>
      <c r="J162" s="834">
        <v>-0.8</v>
      </c>
      <c r="K162" s="834">
        <v>0.5</v>
      </c>
      <c r="L162" s="834">
        <v>-0.6</v>
      </c>
      <c r="M162" s="834">
        <v>-14.8</v>
      </c>
    </row>
    <row r="163" spans="1:13" s="402" customFormat="1" ht="30" hidden="1" customHeight="1" thickBot="1">
      <c r="A163" s="400"/>
      <c r="B163" s="413" t="s">
        <v>485</v>
      </c>
      <c r="C163" s="432" t="e">
        <f>#REF!</f>
        <v>#REF!</v>
      </c>
      <c r="D163" s="432" t="e">
        <f>#REF!</f>
        <v>#REF!</v>
      </c>
      <c r="E163" s="432" t="e">
        <f>#REF!</f>
        <v>#REF!</v>
      </c>
      <c r="F163" s="432" t="e">
        <f>#REF!</f>
        <v>#REF!</v>
      </c>
      <c r="G163" s="432" t="e">
        <f t="shared" si="29"/>
        <v>#REF!</v>
      </c>
      <c r="H163" s="825"/>
      <c r="I163" s="831">
        <v>8</v>
      </c>
      <c r="J163" s="834">
        <v>3.6</v>
      </c>
      <c r="K163" s="834">
        <v>5.8</v>
      </c>
      <c r="L163" s="834">
        <v>1.9</v>
      </c>
      <c r="M163" s="834">
        <v>19.399999999999999</v>
      </c>
    </row>
    <row r="164" spans="1:13" s="402" customFormat="1" ht="30" hidden="1" customHeight="1" thickBot="1">
      <c r="A164" s="400"/>
      <c r="B164" s="413" t="s">
        <v>469</v>
      </c>
      <c r="C164" s="432" t="e">
        <f>#REF!</f>
        <v>#REF!</v>
      </c>
      <c r="D164" s="432" t="e">
        <f>#REF!</f>
        <v>#REF!</v>
      </c>
      <c r="E164" s="432" t="e">
        <f>#REF!</f>
        <v>#REF!</v>
      </c>
      <c r="F164" s="432" t="e">
        <f>#REF!</f>
        <v>#REF!</v>
      </c>
      <c r="G164" s="432" t="e">
        <f t="shared" si="29"/>
        <v>#REF!</v>
      </c>
      <c r="H164" s="825"/>
      <c r="I164" s="831">
        <v>0.4</v>
      </c>
      <c r="J164" s="834">
        <v>0.4</v>
      </c>
      <c r="K164" s="834">
        <v>0.3</v>
      </c>
      <c r="L164" s="834">
        <v>0.3</v>
      </c>
      <c r="M164" s="834">
        <v>1.4</v>
      </c>
    </row>
    <row r="165" spans="1:13" s="402" customFormat="1" ht="30" hidden="1" customHeight="1" thickBot="1">
      <c r="A165" s="400"/>
      <c r="B165" s="413" t="s">
        <v>290</v>
      </c>
      <c r="C165" s="432" t="e">
        <f>#REF!</f>
        <v>#REF!</v>
      </c>
      <c r="D165" s="432" t="e">
        <f>#REF!</f>
        <v>#REF!</v>
      </c>
      <c r="E165" s="432" t="e">
        <f>#REF!</f>
        <v>#REF!</v>
      </c>
      <c r="F165" s="432" t="e">
        <f>#REF!</f>
        <v>#REF!</v>
      </c>
      <c r="G165" s="432" t="e">
        <f t="shared" si="29"/>
        <v>#REF!</v>
      </c>
      <c r="H165" s="825"/>
      <c r="I165" s="831">
        <v>3</v>
      </c>
      <c r="J165" s="834">
        <v>3.7</v>
      </c>
      <c r="K165" s="834">
        <v>2.8</v>
      </c>
      <c r="L165" s="834">
        <v>3.8</v>
      </c>
      <c r="M165" s="834">
        <v>13.3</v>
      </c>
    </row>
    <row r="166" spans="1:13" s="402" customFormat="1" ht="30" hidden="1" customHeight="1" thickBot="1">
      <c r="A166" s="400"/>
      <c r="B166" s="413" t="s">
        <v>268</v>
      </c>
      <c r="C166" s="432" t="e">
        <f>#REF!</f>
        <v>#REF!</v>
      </c>
      <c r="D166" s="432" t="e">
        <f>#REF!</f>
        <v>#REF!</v>
      </c>
      <c r="E166" s="432" t="e">
        <f>#REF!</f>
        <v>#REF!</v>
      </c>
      <c r="F166" s="432" t="e">
        <f>#REF!</f>
        <v>#REF!</v>
      </c>
      <c r="G166" s="432" t="e">
        <f t="shared" si="29"/>
        <v>#REF!</v>
      </c>
      <c r="H166" s="825"/>
      <c r="I166" s="831">
        <v>3.3</v>
      </c>
      <c r="J166" s="834">
        <v>1.4</v>
      </c>
      <c r="K166" s="834">
        <v>2.1</v>
      </c>
      <c r="L166" s="834">
        <v>0.6</v>
      </c>
      <c r="M166" s="834">
        <v>7.3</v>
      </c>
    </row>
    <row r="167" spans="1:13" s="402" customFormat="1" ht="30" hidden="1" customHeight="1" thickBot="1">
      <c r="A167" s="400"/>
      <c r="B167" s="413" t="s">
        <v>270</v>
      </c>
      <c r="C167" s="432">
        <v>0</v>
      </c>
      <c r="D167" s="432">
        <v>1</v>
      </c>
      <c r="E167" s="432">
        <v>2</v>
      </c>
      <c r="F167" s="432">
        <v>3</v>
      </c>
      <c r="G167" s="432">
        <f t="shared" si="29"/>
        <v>6</v>
      </c>
      <c r="H167" s="825"/>
      <c r="I167" s="831" t="s">
        <v>805</v>
      </c>
      <c r="J167" s="834" t="s">
        <v>805</v>
      </c>
      <c r="K167" s="834" t="s">
        <v>805</v>
      </c>
      <c r="L167" s="834" t="s">
        <v>805</v>
      </c>
      <c r="M167" s="834" t="s">
        <v>805</v>
      </c>
    </row>
    <row r="168" spans="1:13" s="402" customFormat="1" ht="30" hidden="1" customHeight="1" thickBot="1">
      <c r="A168" s="400"/>
      <c r="B168" s="413" t="s">
        <v>861</v>
      </c>
      <c r="C168" s="432" t="e">
        <f>#REF!+#REF!</f>
        <v>#REF!</v>
      </c>
      <c r="D168" s="432" t="e">
        <f>#REF!+#REF!</f>
        <v>#REF!</v>
      </c>
      <c r="E168" s="432" t="e">
        <f>#REF!+#REF!</f>
        <v>#REF!</v>
      </c>
      <c r="F168" s="432" t="e">
        <f>#REF!+#REF!</f>
        <v>#REF!</v>
      </c>
      <c r="G168" s="432" t="e">
        <f t="shared" si="29"/>
        <v>#REF!</v>
      </c>
      <c r="H168" s="825"/>
      <c r="I168" s="831">
        <v>2.1</v>
      </c>
      <c r="J168" s="834">
        <v>2.1</v>
      </c>
      <c r="K168" s="834">
        <v>1.6</v>
      </c>
      <c r="L168" s="834">
        <v>1.2</v>
      </c>
      <c r="M168" s="834">
        <v>7.1</v>
      </c>
    </row>
    <row r="169" spans="1:13" s="402" customFormat="1" ht="30" hidden="1" customHeight="1" thickBot="1">
      <c r="A169" s="400"/>
      <c r="B169" s="413" t="s">
        <v>862</v>
      </c>
      <c r="C169" s="432" t="e">
        <f>#REF!</f>
        <v>#REF!</v>
      </c>
      <c r="D169" s="432" t="e">
        <f>#REF!</f>
        <v>#REF!</v>
      </c>
      <c r="E169" s="432" t="e">
        <f>#REF!</f>
        <v>#REF!</v>
      </c>
      <c r="F169" s="432" t="e">
        <f>#REF!</f>
        <v>#REF!</v>
      </c>
      <c r="G169" s="432" t="e">
        <f t="shared" si="29"/>
        <v>#REF!</v>
      </c>
      <c r="H169" s="825"/>
      <c r="I169" s="831">
        <v>1.9</v>
      </c>
      <c r="J169" s="834">
        <v>1.3</v>
      </c>
      <c r="K169" s="834">
        <v>1.4</v>
      </c>
      <c r="L169" s="834">
        <v>1</v>
      </c>
      <c r="M169" s="834">
        <v>5.6</v>
      </c>
    </row>
    <row r="170" spans="1:13" s="402" customFormat="1" ht="30" hidden="1" customHeight="1" thickBot="1">
      <c r="A170" s="400"/>
      <c r="B170" s="413" t="s">
        <v>420</v>
      </c>
      <c r="C170" s="432" t="e">
        <f>#REF!</f>
        <v>#REF!</v>
      </c>
      <c r="D170" s="432" t="e">
        <f>#REF!</f>
        <v>#REF!</v>
      </c>
      <c r="E170" s="432" t="e">
        <f>#REF!</f>
        <v>#REF!</v>
      </c>
      <c r="F170" s="432" t="e">
        <f>#REF!</f>
        <v>#REF!</v>
      </c>
      <c r="G170" s="432" t="e">
        <f t="shared" si="29"/>
        <v>#REF!</v>
      </c>
      <c r="H170" s="825"/>
      <c r="I170" s="831">
        <v>-1.4</v>
      </c>
      <c r="J170" s="834">
        <v>-1.8</v>
      </c>
      <c r="K170" s="834">
        <v>-0.8</v>
      </c>
      <c r="L170" s="834">
        <v>-2.6</v>
      </c>
      <c r="M170" s="834">
        <v>-6.6</v>
      </c>
    </row>
    <row r="171" spans="1:13" s="402" customFormat="1" ht="30" hidden="1" customHeight="1">
      <c r="A171" s="400"/>
      <c r="B171" s="413"/>
      <c r="C171" s="432"/>
      <c r="D171" s="432"/>
      <c r="E171" s="432"/>
      <c r="F171" s="432"/>
      <c r="G171" s="432"/>
      <c r="H171" s="403"/>
      <c r="J171" s="434"/>
    </row>
    <row r="172" spans="1:13" s="402" customFormat="1" ht="30" hidden="1" customHeight="1">
      <c r="A172" s="400"/>
      <c r="B172" s="415" t="s">
        <v>237</v>
      </c>
      <c r="C172" s="430" t="e">
        <f>#REF!</f>
        <v>#REF!</v>
      </c>
      <c r="D172" s="430" t="e">
        <f>#REF!</f>
        <v>#REF!</v>
      </c>
      <c r="E172" s="430" t="e">
        <f>#REF!</f>
        <v>#REF!</v>
      </c>
      <c r="F172" s="430" t="e">
        <f>#REF!</f>
        <v>#REF!</v>
      </c>
      <c r="G172" s="430" t="e">
        <f>SUM(C172:F172)</f>
        <v>#REF!</v>
      </c>
      <c r="H172" s="826"/>
      <c r="J172" s="434"/>
    </row>
    <row r="173" spans="1:13" s="402" customFormat="1" ht="9.9499999999999993" hidden="1" customHeight="1">
      <c r="A173" s="400"/>
      <c r="B173" s="401"/>
      <c r="H173" s="403"/>
      <c r="J173" s="434"/>
    </row>
    <row r="174" spans="1:13" s="402" customFormat="1" ht="30" hidden="1" customHeight="1">
      <c r="A174" s="400"/>
      <c r="B174" s="415" t="s">
        <v>470</v>
      </c>
      <c r="C174" s="430" t="e">
        <f>#REF!</f>
        <v>#REF!</v>
      </c>
      <c r="D174" s="430" t="e">
        <f>#REF!</f>
        <v>#REF!</v>
      </c>
      <c r="E174" s="430" t="e">
        <f>#REF!</f>
        <v>#REF!</v>
      </c>
      <c r="F174" s="430" t="e">
        <f>#REF!</f>
        <v>#REF!</v>
      </c>
      <c r="G174" s="964" t="e">
        <f>#REF!</f>
        <v>#REF!</v>
      </c>
      <c r="H174" s="403"/>
      <c r="J174" s="434"/>
    </row>
    <row r="175" spans="1:13" s="402" customFormat="1" ht="30" hidden="1" customHeight="1">
      <c r="A175" s="400"/>
      <c r="B175" s="413" t="s">
        <v>491</v>
      </c>
      <c r="C175" s="432" t="e">
        <f>C174-C172</f>
        <v>#REF!</v>
      </c>
      <c r="D175" s="432" t="e">
        <f t="shared" ref="D175:G175" si="30">D174-D172</f>
        <v>#REF!</v>
      </c>
      <c r="E175" s="432" t="e">
        <f t="shared" si="30"/>
        <v>#REF!</v>
      </c>
      <c r="F175" s="432" t="e">
        <f t="shared" si="30"/>
        <v>#REF!</v>
      </c>
      <c r="G175" s="432" t="e">
        <f t="shared" si="30"/>
        <v>#REF!</v>
      </c>
      <c r="H175" s="403"/>
      <c r="J175" s="434"/>
    </row>
    <row r="176" spans="1:13" s="402" customFormat="1" ht="30" hidden="1" customHeight="1">
      <c r="A176" s="400"/>
      <c r="B176" s="413" t="s">
        <v>241</v>
      </c>
      <c r="C176" s="414" t="e">
        <f>C175/C174</f>
        <v>#REF!</v>
      </c>
      <c r="D176" s="414" t="e">
        <f>D175/D174</f>
        <v>#REF!</v>
      </c>
      <c r="E176" s="414" t="e">
        <f>E175/E174</f>
        <v>#REF!</v>
      </c>
      <c r="F176" s="414" t="e">
        <f>F175/F174</f>
        <v>#REF!</v>
      </c>
      <c r="G176" s="414" t="e">
        <f>G175/G174</f>
        <v>#REF!</v>
      </c>
      <c r="H176" s="403"/>
    </row>
    <row r="177" spans="1:10" s="402" customFormat="1" ht="13.5" hidden="1">
      <c r="A177" s="400"/>
      <c r="B177" s="401"/>
      <c r="H177" s="403"/>
    </row>
    <row r="178" spans="1:10" s="402" customFormat="1" ht="30" hidden="1" customHeight="1">
      <c r="A178" s="400"/>
      <c r="B178" s="413" t="s">
        <v>666</v>
      </c>
      <c r="C178" s="432" t="e">
        <f>SUM(C158:C160)-C161</f>
        <v>#REF!</v>
      </c>
      <c r="D178" s="432" t="e">
        <f>SUM(D158:D160)-D161</f>
        <v>#REF!</v>
      </c>
      <c r="E178" s="432" t="e">
        <f>SUM(E158:E160)-E161</f>
        <v>#REF!</v>
      </c>
      <c r="F178" s="432" t="e">
        <f>SUM(F158:F160)-F161</f>
        <v>#REF!</v>
      </c>
      <c r="G178" s="432" t="e">
        <f>SUM(G158:G160)-G161</f>
        <v>#REF!</v>
      </c>
      <c r="H178" s="403"/>
    </row>
    <row r="179" spans="1:10" s="402" customFormat="1" ht="30" hidden="1" customHeight="1">
      <c r="A179" s="400"/>
      <c r="B179" s="413" t="s">
        <v>667</v>
      </c>
      <c r="C179" s="432" t="e">
        <f>SUM(C161:C171)-C172</f>
        <v>#REF!</v>
      </c>
      <c r="D179" s="432" t="e">
        <f>SUM(D161:D171)-D172</f>
        <v>#REF!</v>
      </c>
      <c r="E179" s="432" t="e">
        <f>SUM(E161:E171)-E172</f>
        <v>#REF!</v>
      </c>
      <c r="F179" s="432" t="e">
        <f>SUM(F161:F171)-F172</f>
        <v>#REF!</v>
      </c>
      <c r="G179" s="432" t="e">
        <f>SUM(G161:G171)-G172</f>
        <v>#REF!</v>
      </c>
      <c r="H179" s="403"/>
    </row>
    <row r="180" spans="1:10" s="402" customFormat="1" ht="30" hidden="1" customHeight="1">
      <c r="A180" s="400"/>
      <c r="B180" s="413" t="s">
        <v>668</v>
      </c>
      <c r="C180" s="432" t="e">
        <f>C67-C172</f>
        <v>#REF!</v>
      </c>
      <c r="D180" s="432" t="e">
        <f>D67-D172</f>
        <v>#REF!</v>
      </c>
      <c r="E180" s="432" t="e">
        <f>E67-E172</f>
        <v>#REF!</v>
      </c>
      <c r="F180" s="432" t="e">
        <f>F67-F172</f>
        <v>#REF!</v>
      </c>
      <c r="G180" s="432" t="e">
        <f>G67-G172</f>
        <v>#REF!</v>
      </c>
      <c r="H180" s="403"/>
    </row>
    <row r="181" spans="1:10" s="402" customFormat="1" ht="30" hidden="1" customHeight="1">
      <c r="A181" s="400"/>
      <c r="B181" s="413" t="s">
        <v>669</v>
      </c>
      <c r="C181" s="432" t="e">
        <f>C174-C175-C172</f>
        <v>#REF!</v>
      </c>
      <c r="D181" s="432" t="e">
        <f>D174-D175-D172</f>
        <v>#REF!</v>
      </c>
      <c r="E181" s="432" t="e">
        <f>E174-E175-E172</f>
        <v>#REF!</v>
      </c>
      <c r="F181" s="432" t="e">
        <f>F174-F175-F172</f>
        <v>#REF!</v>
      </c>
      <c r="G181" s="432" t="e">
        <f>G174-G175-G172</f>
        <v>#REF!</v>
      </c>
      <c r="H181" s="403"/>
    </row>
    <row r="182" spans="1:10" s="402" customFormat="1" ht="30" hidden="1" customHeight="1">
      <c r="A182" s="400"/>
      <c r="B182" s="413" t="s">
        <v>670</v>
      </c>
      <c r="C182" s="432" t="e">
        <f>C77-C174</f>
        <v>#REF!</v>
      </c>
      <c r="D182" s="432" t="e">
        <f>D77-D174</f>
        <v>#REF!</v>
      </c>
      <c r="E182" s="432" t="e">
        <f>E77-E174</f>
        <v>#REF!</v>
      </c>
      <c r="F182" s="432" t="e">
        <f>F77-F174</f>
        <v>#REF!</v>
      </c>
      <c r="G182" s="432" t="e">
        <f>G77-G174</f>
        <v>#REF!</v>
      </c>
      <c r="H182" s="403"/>
    </row>
    <row r="183" spans="1:10" s="402" customFormat="1" ht="13.5" hidden="1">
      <c r="A183" s="400"/>
      <c r="B183" s="401"/>
      <c r="H183" s="403"/>
      <c r="J183" s="434"/>
    </row>
    <row r="184" spans="1:10" s="435" customFormat="1" ht="30" hidden="1" customHeight="1">
      <c r="B184" s="1386" t="s">
        <v>487</v>
      </c>
      <c r="C184" s="1399"/>
      <c r="D184" s="1399"/>
      <c r="E184" s="1399"/>
      <c r="F184" s="1399"/>
      <c r="G184" s="1399"/>
      <c r="H184" s="436"/>
      <c r="J184" s="437"/>
    </row>
    <row r="185" spans="1:10" s="402" customFormat="1" ht="9.9499999999999993" hidden="1" customHeight="1">
      <c r="A185" s="400"/>
      <c r="B185" s="401"/>
      <c r="C185" s="403"/>
      <c r="D185" s="403"/>
      <c r="E185" s="403"/>
      <c r="F185" s="403"/>
      <c r="G185" s="846"/>
      <c r="H185" s="403"/>
      <c r="J185" s="434"/>
    </row>
    <row r="186" spans="1:10" s="402" customFormat="1" ht="33.75" hidden="1" customHeight="1">
      <c r="A186" s="400"/>
      <c r="B186" s="404" t="s">
        <v>105</v>
      </c>
      <c r="C186" s="405" t="s">
        <v>493</v>
      </c>
      <c r="D186" s="405" t="s">
        <v>78</v>
      </c>
      <c r="E186" s="405" t="s">
        <v>351</v>
      </c>
      <c r="F186" s="405" t="s">
        <v>494</v>
      </c>
      <c r="G186" s="412" t="s">
        <v>550</v>
      </c>
      <c r="H186" s="403"/>
      <c r="J186" s="434"/>
    </row>
    <row r="187" spans="1:10" s="402" customFormat="1" ht="30" hidden="1" customHeight="1">
      <c r="A187" s="400"/>
      <c r="B187" s="415" t="s">
        <v>821</v>
      </c>
      <c r="C187" s="430" t="e">
        <f>#REF!</f>
        <v>#REF!</v>
      </c>
      <c r="D187" s="430" t="e">
        <f>#REF!</f>
        <v>#REF!</v>
      </c>
      <c r="E187" s="430" t="e">
        <f>#REF!</f>
        <v>#REF!</v>
      </c>
      <c r="F187" s="430" t="e">
        <f>#REF!</f>
        <v>#REF!</v>
      </c>
      <c r="G187" s="430" t="e">
        <f>#REF!</f>
        <v>#REF!</v>
      </c>
      <c r="H187" s="403"/>
      <c r="J187" s="434"/>
    </row>
    <row r="188" spans="1:10" s="402" customFormat="1" ht="30" hidden="1" customHeight="1">
      <c r="A188" s="400"/>
      <c r="B188" s="415" t="s">
        <v>822</v>
      </c>
      <c r="C188" s="430">
        <v>635057762.3746984</v>
      </c>
      <c r="D188" s="430">
        <v>459491572.55531591</v>
      </c>
      <c r="E188" s="430">
        <v>473226350.58288896</v>
      </c>
      <c r="F188" s="430">
        <v>350232001.58247274</v>
      </c>
      <c r="G188" s="430">
        <v>1918007687.095376</v>
      </c>
      <c r="H188" s="403"/>
      <c r="J188" s="434"/>
    </row>
    <row r="189" spans="1:10" s="402" customFormat="1" ht="30" hidden="1" customHeight="1">
      <c r="A189" s="400"/>
      <c r="B189" s="413" t="s">
        <v>710</v>
      </c>
      <c r="C189" s="432" t="e">
        <f>C188-C187</f>
        <v>#REF!</v>
      </c>
      <c r="D189" s="432" t="e">
        <f>D188-D187</f>
        <v>#REF!</v>
      </c>
      <c r="E189" s="432" t="e">
        <f>E188-E187</f>
        <v>#REF!</v>
      </c>
      <c r="F189" s="432" t="e">
        <f>F188-F187</f>
        <v>#REF!</v>
      </c>
      <c r="G189" s="432" t="e">
        <f>G188-G187</f>
        <v>#REF!</v>
      </c>
      <c r="H189" s="403"/>
      <c r="J189" s="434"/>
    </row>
    <row r="190" spans="1:10" s="402" customFormat="1" ht="30" hidden="1" customHeight="1">
      <c r="A190" s="400"/>
      <c r="B190" s="443" t="s">
        <v>624</v>
      </c>
      <c r="C190" s="444" t="e">
        <f>C189/C187</f>
        <v>#REF!</v>
      </c>
      <c r="D190" s="444" t="e">
        <f>D189/D187</f>
        <v>#REF!</v>
      </c>
      <c r="E190" s="444" t="e">
        <f>E189/E187</f>
        <v>#REF!</v>
      </c>
      <c r="F190" s="444" t="e">
        <f>F189/F187</f>
        <v>#REF!</v>
      </c>
      <c r="G190" s="553" t="e">
        <f>G189/G187</f>
        <v>#REF!</v>
      </c>
      <c r="H190" s="455"/>
      <c r="J190" s="434"/>
    </row>
    <row r="191" spans="1:10" s="402" customFormat="1" ht="9.9499999999999993" hidden="1" customHeight="1">
      <c r="A191" s="400"/>
      <c r="B191" s="401"/>
      <c r="C191" s="403"/>
      <c r="D191" s="403"/>
      <c r="E191" s="403"/>
      <c r="F191" s="403"/>
      <c r="G191" s="411"/>
      <c r="H191" s="403"/>
      <c r="J191" s="434"/>
    </row>
    <row r="192" spans="1:10" s="435" customFormat="1" ht="30" hidden="1" customHeight="1">
      <c r="B192" s="1386" t="s">
        <v>671</v>
      </c>
      <c r="C192" s="1399"/>
      <c r="D192" s="1399"/>
      <c r="E192" s="1399"/>
      <c r="F192" s="1399"/>
      <c r="G192" s="1399"/>
      <c r="H192" s="436"/>
      <c r="J192" s="437"/>
    </row>
    <row r="193" spans="1:11" s="402" customFormat="1" ht="9.9499999999999993" hidden="1" customHeight="1">
      <c r="A193" s="400"/>
      <c r="B193" s="401"/>
      <c r="C193" s="403"/>
      <c r="D193" s="403"/>
      <c r="E193" s="403"/>
      <c r="F193" s="403"/>
      <c r="G193" s="411"/>
      <c r="H193" s="403"/>
      <c r="J193" s="434"/>
    </row>
    <row r="194" spans="1:11" s="402" customFormat="1" ht="33.75" hidden="1" customHeight="1">
      <c r="A194" s="400"/>
      <c r="B194" s="404" t="s">
        <v>105</v>
      </c>
      <c r="C194" s="405" t="s">
        <v>493</v>
      </c>
      <c r="D194" s="405" t="s">
        <v>78</v>
      </c>
      <c r="E194" s="405" t="s">
        <v>351</v>
      </c>
      <c r="F194" s="405" t="s">
        <v>494</v>
      </c>
      <c r="G194" s="412" t="s">
        <v>550</v>
      </c>
      <c r="H194" s="403"/>
      <c r="J194" s="434"/>
    </row>
    <row r="195" spans="1:11" s="402" customFormat="1" ht="30" hidden="1" customHeight="1">
      <c r="A195" s="400"/>
      <c r="B195" s="415" t="s">
        <v>801</v>
      </c>
      <c r="C195" s="430" t="e">
        <f>#REF!</f>
        <v>#REF!</v>
      </c>
      <c r="D195" s="430" t="e">
        <f>#REF!</f>
        <v>#REF!</v>
      </c>
      <c r="E195" s="430" t="e">
        <f>#REF!</f>
        <v>#REF!</v>
      </c>
      <c r="F195" s="430" t="e">
        <f>#REF!</f>
        <v>#REF!</v>
      </c>
      <c r="G195" s="430" t="e">
        <f>#REF!</f>
        <v>#REF!</v>
      </c>
      <c r="H195" s="403"/>
      <c r="J195" s="434"/>
    </row>
    <row r="196" spans="1:11" s="402" customFormat="1" ht="30" hidden="1" customHeight="1">
      <c r="A196" s="400"/>
      <c r="B196" s="415" t="s">
        <v>802</v>
      </c>
      <c r="C196" s="430" t="e">
        <f>#REF!</f>
        <v>#REF!</v>
      </c>
      <c r="D196" s="430" t="e">
        <f>#REF!</f>
        <v>#REF!</v>
      </c>
      <c r="E196" s="430" t="e">
        <f>#REF!</f>
        <v>#REF!</v>
      </c>
      <c r="F196" s="430" t="e">
        <f>#REF!</f>
        <v>#REF!</v>
      </c>
      <c r="G196" s="430" t="e">
        <f>#REF!</f>
        <v>#REF!</v>
      </c>
      <c r="H196" s="403"/>
      <c r="J196" s="434"/>
    </row>
    <row r="197" spans="1:11" s="402" customFormat="1" ht="30" hidden="1" customHeight="1">
      <c r="A197" s="400"/>
      <c r="B197" s="413" t="s">
        <v>757</v>
      </c>
      <c r="C197" s="432" t="e">
        <f>C196-C195</f>
        <v>#REF!</v>
      </c>
      <c r="D197" s="432" t="e">
        <f>D196-D195</f>
        <v>#REF!</v>
      </c>
      <c r="E197" s="432" t="e">
        <f>E196-E195</f>
        <v>#REF!</v>
      </c>
      <c r="F197" s="432" t="e">
        <f>F196-F195</f>
        <v>#REF!</v>
      </c>
      <c r="G197" s="432" t="e">
        <f>G196-G195</f>
        <v>#REF!</v>
      </c>
      <c r="H197" s="403"/>
      <c r="J197" s="434"/>
    </row>
    <row r="198" spans="1:11" s="402" customFormat="1" ht="30" hidden="1" customHeight="1">
      <c r="A198" s="400"/>
      <c r="B198" s="438" t="s">
        <v>624</v>
      </c>
      <c r="C198" s="433" t="e">
        <f>C197/C195</f>
        <v>#REF!</v>
      </c>
      <c r="D198" s="433" t="e">
        <f>D197/D195</f>
        <v>#REF!</v>
      </c>
      <c r="E198" s="433" t="e">
        <f>E197/E195</f>
        <v>#REF!</v>
      </c>
      <c r="F198" s="433" t="e">
        <f>F197/F195</f>
        <v>#REF!</v>
      </c>
      <c r="G198" s="433" t="e">
        <f>G197/G195</f>
        <v>#REF!</v>
      </c>
      <c r="H198" s="403"/>
      <c r="J198" s="434"/>
    </row>
    <row r="199" spans="1:11" s="402" customFormat="1" ht="13.5" hidden="1">
      <c r="A199" s="400"/>
      <c r="B199" s="401"/>
      <c r="H199" s="403"/>
      <c r="J199" s="434"/>
    </row>
    <row r="200" spans="1:11" s="410" customFormat="1" ht="30" hidden="1" customHeight="1">
      <c r="A200" s="408"/>
      <c r="B200" s="439" t="s">
        <v>488</v>
      </c>
      <c r="H200" s="409"/>
      <c r="J200" s="440"/>
    </row>
    <row r="201" spans="1:11" s="402" customFormat="1" ht="9.9499999999999993" hidden="1" customHeight="1">
      <c r="A201" s="400"/>
      <c r="B201" s="401"/>
      <c r="C201" s="403"/>
      <c r="D201" s="403"/>
      <c r="E201" s="403"/>
      <c r="F201" s="403"/>
      <c r="G201" s="411"/>
      <c r="H201" s="403"/>
      <c r="J201" s="434"/>
    </row>
    <row r="202" spans="1:11" s="402" customFormat="1" ht="27.95" hidden="1" customHeight="1">
      <c r="A202" s="400"/>
      <c r="B202" s="404" t="s">
        <v>2</v>
      </c>
      <c r="C202" s="412" t="s">
        <v>7</v>
      </c>
      <c r="D202" s="412" t="s">
        <v>8</v>
      </c>
      <c r="E202" s="412" t="s">
        <v>9</v>
      </c>
      <c r="F202" s="412" t="s">
        <v>10</v>
      </c>
      <c r="G202" s="412" t="s">
        <v>11</v>
      </c>
      <c r="H202" s="412" t="s">
        <v>12</v>
      </c>
      <c r="I202" s="412" t="s">
        <v>13</v>
      </c>
      <c r="J202" s="434"/>
    </row>
    <row r="203" spans="1:11" s="402" customFormat="1" ht="27.95" hidden="1" customHeight="1">
      <c r="A203" s="400"/>
      <c r="B203" s="415" t="s">
        <v>305</v>
      </c>
      <c r="C203" s="430" t="e">
        <f>#REF!</f>
        <v>#REF!</v>
      </c>
      <c r="D203" s="430" t="e">
        <f>#REF!</f>
        <v>#REF!</v>
      </c>
      <c r="E203" s="430" t="e">
        <f>#REF!</f>
        <v>#REF!</v>
      </c>
      <c r="F203" s="430" t="e">
        <f>#REF!</f>
        <v>#REF!</v>
      </c>
      <c r="G203" s="430" t="e">
        <f>#REF!</f>
        <v>#REF!</v>
      </c>
      <c r="H203" s="430" t="e">
        <f>#REF!</f>
        <v>#REF!</v>
      </c>
      <c r="I203" s="430" t="e">
        <f>#REF!</f>
        <v>#REF!</v>
      </c>
      <c r="J203" s="434"/>
    </row>
    <row r="204" spans="1:11" s="402" customFormat="1" ht="27.95" hidden="1" customHeight="1">
      <c r="A204" s="400"/>
      <c r="B204" s="415" t="s">
        <v>306</v>
      </c>
      <c r="C204" s="430" t="e">
        <f>#REF!</f>
        <v>#REF!</v>
      </c>
      <c r="D204" s="430" t="e">
        <f>#REF!</f>
        <v>#REF!</v>
      </c>
      <c r="E204" s="430" t="e">
        <f>#REF!</f>
        <v>#REF!</v>
      </c>
      <c r="F204" s="430" t="e">
        <f>#REF!</f>
        <v>#REF!</v>
      </c>
      <c r="G204" s="430" t="e">
        <f>#REF!</f>
        <v>#REF!</v>
      </c>
      <c r="H204" s="430" t="e">
        <f>#REF!</f>
        <v>#REF!</v>
      </c>
      <c r="I204" s="430" t="e">
        <f>#REF!</f>
        <v>#REF!</v>
      </c>
      <c r="J204" s="434"/>
    </row>
    <row r="205" spans="1:11" s="402" customFormat="1" ht="27.95" hidden="1" customHeight="1">
      <c r="A205" s="400"/>
      <c r="B205" s="413" t="s">
        <v>650</v>
      </c>
      <c r="C205" s="432" t="e">
        <f t="shared" ref="C205:H205" si="31">C204-C203</f>
        <v>#REF!</v>
      </c>
      <c r="D205" s="432" t="e">
        <f t="shared" si="31"/>
        <v>#REF!</v>
      </c>
      <c r="E205" s="432" t="e">
        <f t="shared" si="31"/>
        <v>#REF!</v>
      </c>
      <c r="F205" s="432" t="e">
        <f t="shared" si="31"/>
        <v>#REF!</v>
      </c>
      <c r="G205" s="432" t="e">
        <f t="shared" si="31"/>
        <v>#REF!</v>
      </c>
      <c r="H205" s="432" t="e">
        <f t="shared" si="31"/>
        <v>#REF!</v>
      </c>
      <c r="I205" s="432" t="e">
        <f t="shared" ref="I205" si="32">I204-I203</f>
        <v>#REF!</v>
      </c>
      <c r="J205" s="434"/>
    </row>
    <row r="206" spans="1:11" s="402" customFormat="1" ht="27.95" hidden="1" customHeight="1">
      <c r="A206" s="400"/>
      <c r="B206" s="413" t="s">
        <v>651</v>
      </c>
      <c r="C206" s="433" t="e">
        <f t="shared" ref="C206:H206" si="33">C205/C203</f>
        <v>#REF!</v>
      </c>
      <c r="D206" s="433" t="e">
        <f t="shared" si="33"/>
        <v>#REF!</v>
      </c>
      <c r="E206" s="433" t="e">
        <f t="shared" si="33"/>
        <v>#REF!</v>
      </c>
      <c r="F206" s="433" t="e">
        <f t="shared" si="33"/>
        <v>#REF!</v>
      </c>
      <c r="G206" s="433" t="e">
        <f t="shared" si="33"/>
        <v>#REF!</v>
      </c>
      <c r="H206" s="433" t="e">
        <f t="shared" si="33"/>
        <v>#REF!</v>
      </c>
      <c r="I206" s="433" t="e">
        <f t="shared" ref="I206" si="34">I205/I203</f>
        <v>#REF!</v>
      </c>
      <c r="J206" s="434"/>
    </row>
    <row r="207" spans="1:11" s="402" customFormat="1" ht="13.5" hidden="1">
      <c r="A207" s="400"/>
      <c r="B207" s="401"/>
      <c r="H207" s="403"/>
      <c r="J207" s="434"/>
    </row>
    <row r="208" spans="1:11" s="410" customFormat="1" ht="30" hidden="1" customHeight="1">
      <c r="A208" s="408"/>
      <c r="B208" s="439" t="s">
        <v>488</v>
      </c>
      <c r="H208" s="409"/>
      <c r="J208" s="440">
        <v>5224872</v>
      </c>
      <c r="K208" s="432" t="e">
        <f>I205-J208</f>
        <v>#REF!</v>
      </c>
    </row>
    <row r="209" spans="1:16" s="402" customFormat="1" ht="9.9499999999999993" hidden="1" customHeight="1">
      <c r="A209" s="400"/>
      <c r="B209" s="401"/>
      <c r="C209" s="403"/>
      <c r="D209" s="403"/>
      <c r="E209" s="403"/>
      <c r="F209" s="403"/>
      <c r="G209" s="411"/>
      <c r="H209" s="403"/>
      <c r="J209" s="434"/>
    </row>
    <row r="210" spans="1:16" s="402" customFormat="1" ht="35.1" hidden="1" customHeight="1">
      <c r="A210" s="400"/>
      <c r="B210" s="404" t="s">
        <v>105</v>
      </c>
      <c r="C210" s="405" t="s">
        <v>77</v>
      </c>
      <c r="D210" s="405" t="s">
        <v>78</v>
      </c>
      <c r="E210" s="405" t="s">
        <v>351</v>
      </c>
      <c r="F210" s="405" t="s">
        <v>494</v>
      </c>
      <c r="G210" s="412" t="s">
        <v>550</v>
      </c>
      <c r="H210" s="403"/>
      <c r="J210" s="434"/>
    </row>
    <row r="211" spans="1:16" s="402" customFormat="1" ht="35.1" hidden="1" customHeight="1">
      <c r="A211" s="400"/>
      <c r="B211" s="415" t="s">
        <v>833</v>
      </c>
      <c r="C211" s="416" t="e">
        <f>#REF!</f>
        <v>#REF!</v>
      </c>
      <c r="D211" s="416" t="e">
        <f>#REF!</f>
        <v>#REF!</v>
      </c>
      <c r="E211" s="416" t="e">
        <f>#REF!</f>
        <v>#REF!</v>
      </c>
      <c r="F211" s="416" t="e">
        <f>#REF!</f>
        <v>#REF!</v>
      </c>
      <c r="G211" s="416"/>
      <c r="H211" s="403"/>
      <c r="J211" s="434"/>
    </row>
    <row r="212" spans="1:16" s="402" customFormat="1" ht="35.1" hidden="1" customHeight="1">
      <c r="A212" s="400"/>
      <c r="B212" s="441" t="s">
        <v>832</v>
      </c>
      <c r="C212" s="442" t="e">
        <f>C218-C211</f>
        <v>#REF!</v>
      </c>
      <c r="D212" s="442" t="e">
        <f t="shared" ref="D212:F212" si="35">D218-D211</f>
        <v>#REF!</v>
      </c>
      <c r="E212" s="442" t="e">
        <f t="shared" si="35"/>
        <v>#REF!</v>
      </c>
      <c r="F212" s="442" t="e">
        <f t="shared" si="35"/>
        <v>#REF!</v>
      </c>
      <c r="G212" s="442" t="e">
        <f>#REF!+#REF!+#REF!+#REF!+#REF!+#REF!+#REF!</f>
        <v>#REF!</v>
      </c>
      <c r="H212" s="403"/>
      <c r="J212" s="434"/>
    </row>
    <row r="213" spans="1:16" s="402" customFormat="1" ht="35.1" hidden="1" customHeight="1">
      <c r="A213" s="400"/>
      <c r="B213" s="441" t="s">
        <v>623</v>
      </c>
      <c r="C213" s="442" t="e">
        <f>#REF!+#REF!+#REF!</f>
        <v>#REF!</v>
      </c>
      <c r="D213" s="442" t="e">
        <f>#REF!+#REF!+#REF!</f>
        <v>#REF!</v>
      </c>
      <c r="E213" s="442" t="e">
        <f>#REF!+#REF!+#REF!</f>
        <v>#REF!</v>
      </c>
      <c r="F213" s="442" t="e">
        <f>#REF!+#REF!+#REF!</f>
        <v>#REF!</v>
      </c>
      <c r="G213" s="442" t="e">
        <f>#REF!+#REF!+#REF!</f>
        <v>#REF!</v>
      </c>
      <c r="H213" s="403"/>
      <c r="J213" s="434"/>
    </row>
    <row r="214" spans="1:16" s="402" customFormat="1" ht="35.1" hidden="1" customHeight="1">
      <c r="A214" s="400"/>
      <c r="B214" s="441" t="s">
        <v>765</v>
      </c>
      <c r="C214" s="442" t="e">
        <f>#REF!+#REF!</f>
        <v>#REF!</v>
      </c>
      <c r="D214" s="442" t="e">
        <f>#REF!+#REF!</f>
        <v>#REF!</v>
      </c>
      <c r="E214" s="442" t="e">
        <f>#REF!+#REF!</f>
        <v>#REF!</v>
      </c>
      <c r="F214" s="442" t="e">
        <f>#REF!+#REF!</f>
        <v>#REF!</v>
      </c>
      <c r="G214" s="442" t="e">
        <f>#REF!+#REF!</f>
        <v>#REF!</v>
      </c>
      <c r="H214" s="403"/>
      <c r="J214" s="434"/>
    </row>
    <row r="215" spans="1:16" s="402" customFormat="1" ht="35.1" hidden="1" customHeight="1">
      <c r="A215" s="400"/>
      <c r="B215" s="441"/>
      <c r="C215" s="442"/>
      <c r="D215" s="442"/>
      <c r="E215" s="442"/>
      <c r="F215" s="442"/>
      <c r="G215" s="442"/>
      <c r="H215" s="403"/>
      <c r="J215" s="434"/>
    </row>
    <row r="216" spans="1:16" s="402" customFormat="1" ht="35.1" hidden="1" customHeight="1">
      <c r="A216" s="400"/>
      <c r="B216" s="441"/>
      <c r="C216" s="442"/>
      <c r="D216" s="442"/>
      <c r="E216" s="442"/>
      <c r="F216" s="442"/>
      <c r="G216" s="442"/>
      <c r="H216" s="403"/>
      <c r="J216" s="434"/>
    </row>
    <row r="217" spans="1:16" s="402" customFormat="1" ht="35.1" hidden="1" customHeight="1">
      <c r="A217" s="400"/>
      <c r="B217" s="443" t="s">
        <v>663</v>
      </c>
      <c r="C217" s="444" t="e">
        <f>C218-SUM(C211:C216)</f>
        <v>#REF!</v>
      </c>
      <c r="D217" s="444" t="e">
        <f>D218-SUM(D211:D216)</f>
        <v>#REF!</v>
      </c>
      <c r="E217" s="444" t="e">
        <f>E218-SUM(E211:E216)</f>
        <v>#REF!</v>
      </c>
      <c r="F217" s="444" t="e">
        <f>F218-SUM(F211:F216)</f>
        <v>#REF!</v>
      </c>
      <c r="G217" s="444" t="e">
        <f>G218-SUM(G211:G216)</f>
        <v>#REF!</v>
      </c>
      <c r="H217" s="403"/>
      <c r="J217" s="434"/>
    </row>
    <row r="218" spans="1:16" s="402" customFormat="1" ht="35.1" hidden="1" customHeight="1">
      <c r="A218" s="400"/>
      <c r="B218" s="415" t="s">
        <v>831</v>
      </c>
      <c r="C218" s="416" t="e">
        <f>#REF!</f>
        <v>#REF!</v>
      </c>
      <c r="D218" s="416" t="e">
        <f>#REF!</f>
        <v>#REF!</v>
      </c>
      <c r="E218" s="416" t="e">
        <f>#REF!</f>
        <v>#REF!</v>
      </c>
      <c r="F218" s="416" t="e">
        <f>#REF!</f>
        <v>#REF!</v>
      </c>
      <c r="G218" s="416" t="e">
        <f>#REF!</f>
        <v>#REF!</v>
      </c>
      <c r="H218" s="403"/>
      <c r="J218" s="434"/>
    </row>
    <row r="219" spans="1:16" s="402" customFormat="1" ht="13.5">
      <c r="A219" s="400"/>
      <c r="B219" s="401"/>
      <c r="H219" s="403"/>
      <c r="J219" s="434"/>
    </row>
    <row r="220" spans="1:16" s="410" customFormat="1" ht="30" customHeight="1">
      <c r="A220" s="408"/>
      <c r="B220" s="1396" t="s">
        <v>489</v>
      </c>
      <c r="C220" s="1377"/>
      <c r="D220" s="1377"/>
      <c r="E220" s="1377"/>
      <c r="F220" s="1377"/>
      <c r="G220" s="1377"/>
      <c r="H220" s="1377"/>
      <c r="I220" s="1377"/>
      <c r="J220" s="1377"/>
    </row>
    <row r="221" spans="1:16" s="402" customFormat="1" ht="9.9499999999999993" customHeight="1">
      <c r="A221" s="400"/>
      <c r="B221" s="401"/>
      <c r="C221" s="403"/>
      <c r="D221" s="403"/>
      <c r="E221" s="403"/>
      <c r="F221" s="403"/>
      <c r="G221" s="411"/>
      <c r="H221" s="403"/>
      <c r="J221" s="434"/>
    </row>
    <row r="222" spans="1:16" s="402" customFormat="1" ht="48.75" customHeight="1">
      <c r="A222" s="400"/>
      <c r="B222" s="541" t="s">
        <v>2</v>
      </c>
      <c r="C222" s="537" t="e">
        <f>#REF!</f>
        <v>#REF!</v>
      </c>
      <c r="D222" s="537" t="e">
        <f>#REF!</f>
        <v>#REF!</v>
      </c>
      <c r="E222" s="537" t="e">
        <f>#REF!</f>
        <v>#REF!</v>
      </c>
      <c r="F222" s="537" t="e">
        <f>#REF!</f>
        <v>#REF!</v>
      </c>
      <c r="G222" s="537" t="e">
        <f>#REF!</f>
        <v>#REF!</v>
      </c>
      <c r="H222" s="537" t="e">
        <f>#REF!</f>
        <v>#REF!</v>
      </c>
      <c r="I222" s="537" t="e">
        <f>#REF!</f>
        <v>#REF!</v>
      </c>
      <c r="J222" s="537" t="e">
        <f>#REF!</f>
        <v>#REF!</v>
      </c>
      <c r="K222" s="537" t="e">
        <f>#REF!</f>
        <v>#REF!</v>
      </c>
      <c r="L222" s="537" t="e">
        <f>#REF!</f>
        <v>#REF!</v>
      </c>
      <c r="M222" s="537" t="e">
        <f>#REF!</f>
        <v>#REF!</v>
      </c>
      <c r="N222" s="537" t="e">
        <f>#REF!</f>
        <v>#REF!</v>
      </c>
      <c r="O222" s="537" t="e">
        <f>#REF!</f>
        <v>#REF!</v>
      </c>
      <c r="P222" s="537" t="e">
        <f>#REF!</f>
        <v>#REF!</v>
      </c>
    </row>
    <row r="223" spans="1:16" s="402" customFormat="1" ht="48.75" customHeight="1">
      <c r="A223" s="400"/>
      <c r="B223" s="542" t="s">
        <v>759</v>
      </c>
      <c r="C223" s="538" t="e">
        <f>#REF!</f>
        <v>#REF!</v>
      </c>
      <c r="D223" s="538" t="e">
        <f>#REF!</f>
        <v>#REF!</v>
      </c>
      <c r="E223" s="538" t="e">
        <f>#REF!</f>
        <v>#REF!</v>
      </c>
      <c r="F223" s="538" t="e">
        <f>#REF!</f>
        <v>#REF!</v>
      </c>
      <c r="G223" s="538" t="e">
        <f>#REF!</f>
        <v>#REF!</v>
      </c>
      <c r="H223" s="538" t="e">
        <f>#REF!</f>
        <v>#REF!</v>
      </c>
      <c r="I223" s="538" t="e">
        <f>#REF!</f>
        <v>#REF!</v>
      </c>
      <c r="J223" s="538" t="e">
        <f>#REF!</f>
        <v>#REF!</v>
      </c>
      <c r="K223" s="538" t="e">
        <f>#REF!</f>
        <v>#REF!</v>
      </c>
      <c r="L223" s="538" t="e">
        <f>#REF!</f>
        <v>#REF!</v>
      </c>
      <c r="M223" s="538" t="e">
        <f>#REF!</f>
        <v>#REF!</v>
      </c>
      <c r="N223" s="538" t="e">
        <f>#REF!</f>
        <v>#REF!</v>
      </c>
      <c r="O223" s="538" t="e">
        <f>#REF!</f>
        <v>#REF!</v>
      </c>
      <c r="P223" s="538" t="e">
        <f>#REF!</f>
        <v>#REF!</v>
      </c>
    </row>
    <row r="224" spans="1:16" s="402" customFormat="1" ht="48.75" customHeight="1">
      <c r="A224" s="400"/>
      <c r="B224" s="543" t="s">
        <v>483</v>
      </c>
      <c r="C224" s="539"/>
      <c r="D224" s="540" t="e">
        <f t="shared" ref="D224:J224" si="36">D223/C223-1</f>
        <v>#REF!</v>
      </c>
      <c r="E224" s="540" t="e">
        <f t="shared" si="36"/>
        <v>#REF!</v>
      </c>
      <c r="F224" s="540" t="e">
        <f t="shared" si="36"/>
        <v>#REF!</v>
      </c>
      <c r="G224" s="540" t="e">
        <f t="shared" si="36"/>
        <v>#REF!</v>
      </c>
      <c r="H224" s="540" t="e">
        <f t="shared" si="36"/>
        <v>#REF!</v>
      </c>
      <c r="I224" s="540" t="e">
        <f>I223/H223-1</f>
        <v>#REF!</v>
      </c>
      <c r="J224" s="540" t="e">
        <f t="shared" si="36"/>
        <v>#REF!</v>
      </c>
      <c r="K224" s="540" t="e">
        <f t="shared" ref="K224" si="37">K223/J223-1</f>
        <v>#REF!</v>
      </c>
      <c r="L224" s="540" t="e">
        <f t="shared" ref="L224" si="38">L223/K223-1</f>
        <v>#REF!</v>
      </c>
      <c r="M224" s="540" t="e">
        <f t="shared" ref="M224" si="39">M223/L223-1</f>
        <v>#REF!</v>
      </c>
      <c r="N224" s="540" t="e">
        <f t="shared" ref="N224" si="40">N223/M223-1</f>
        <v>#REF!</v>
      </c>
      <c r="O224" s="540" t="e">
        <f t="shared" ref="O224:P224" si="41">O223/N223-1</f>
        <v>#REF!</v>
      </c>
      <c r="P224" s="540" t="e">
        <f t="shared" si="41"/>
        <v>#REF!</v>
      </c>
    </row>
    <row r="225" spans="1:17" s="402" customFormat="1" ht="48.75" customHeight="1">
      <c r="A225" s="400"/>
      <c r="B225" s="543" t="s">
        <v>484</v>
      </c>
      <c r="C225" s="539"/>
      <c r="D225" s="540" t="e">
        <f t="shared" ref="D225:J225" si="42">D223/$C223-1</f>
        <v>#REF!</v>
      </c>
      <c r="E225" s="540" t="e">
        <f t="shared" si="42"/>
        <v>#REF!</v>
      </c>
      <c r="F225" s="540" t="e">
        <f t="shared" si="42"/>
        <v>#REF!</v>
      </c>
      <c r="G225" s="540" t="e">
        <f t="shared" si="42"/>
        <v>#REF!</v>
      </c>
      <c r="H225" s="540" t="e">
        <f t="shared" si="42"/>
        <v>#REF!</v>
      </c>
      <c r="I225" s="540" t="e">
        <f t="shared" si="42"/>
        <v>#REF!</v>
      </c>
      <c r="J225" s="540" t="e">
        <f t="shared" si="42"/>
        <v>#REF!</v>
      </c>
      <c r="K225" s="540" t="e">
        <f t="shared" ref="K225:O225" si="43">K223/$C223-1</f>
        <v>#REF!</v>
      </c>
      <c r="L225" s="540" t="e">
        <f t="shared" si="43"/>
        <v>#REF!</v>
      </c>
      <c r="M225" s="540" t="e">
        <f t="shared" si="43"/>
        <v>#REF!</v>
      </c>
      <c r="N225" s="540" t="e">
        <f t="shared" si="43"/>
        <v>#REF!</v>
      </c>
      <c r="O225" s="540" t="e">
        <f t="shared" si="43"/>
        <v>#REF!</v>
      </c>
      <c r="P225" s="540" t="e">
        <f t="shared" ref="P225" si="44">P223/$C223-1</f>
        <v>#REF!</v>
      </c>
    </row>
    <row r="226" spans="1:17" s="402" customFormat="1" ht="13.5">
      <c r="A226" s="400"/>
      <c r="B226" s="401"/>
      <c r="H226" s="403"/>
      <c r="J226" s="434"/>
    </row>
    <row r="227" spans="1:17" s="402" customFormat="1" ht="9.9499999999999993" customHeight="1">
      <c r="A227" s="400"/>
      <c r="B227" s="401"/>
      <c r="C227" s="446"/>
      <c r="D227" s="446"/>
      <c r="E227" s="446"/>
      <c r="F227" s="446"/>
      <c r="G227" s="446"/>
      <c r="H227" s="446"/>
      <c r="I227" s="446"/>
      <c r="J227" s="434"/>
    </row>
    <row r="228" spans="1:17" s="408" customFormat="1" ht="30" customHeight="1">
      <c r="B228" s="1393" t="s">
        <v>794</v>
      </c>
      <c r="C228" s="1394"/>
      <c r="D228" s="1394"/>
      <c r="E228" s="1394"/>
      <c r="F228" s="1394"/>
      <c r="G228" s="1395"/>
      <c r="H228" s="447"/>
      <c r="J228" s="448"/>
    </row>
    <row r="229" spans="1:17" s="402" customFormat="1" ht="9.9499999999999993" customHeight="1">
      <c r="A229" s="400"/>
      <c r="B229" s="401"/>
      <c r="H229" s="403"/>
      <c r="J229" s="434"/>
    </row>
    <row r="230" spans="1:17" s="402" customFormat="1" ht="30" customHeight="1">
      <c r="A230" s="400"/>
      <c r="B230" s="404" t="s">
        <v>105</v>
      </c>
      <c r="C230" s="405" t="s">
        <v>77</v>
      </c>
      <c r="D230" s="405" t="s">
        <v>78</v>
      </c>
      <c r="E230" s="405" t="s">
        <v>351</v>
      </c>
      <c r="F230" s="405" t="s">
        <v>80</v>
      </c>
      <c r="G230" s="412" t="s">
        <v>550</v>
      </c>
      <c r="H230" s="403"/>
      <c r="I230" s="449"/>
      <c r="J230" s="434"/>
    </row>
    <row r="231" spans="1:17" s="402" customFormat="1" ht="30" customHeight="1">
      <c r="A231" s="400"/>
      <c r="B231" s="415" t="s">
        <v>795</v>
      </c>
      <c r="C231" s="416">
        <v>2.4471724993793798E-2</v>
      </c>
      <c r="D231" s="416">
        <v>5.6482614643202034E-2</v>
      </c>
      <c r="E231" s="416">
        <v>-4.6285443587236408E-2</v>
      </c>
      <c r="F231" s="416">
        <v>-4.5598275000013788E-2</v>
      </c>
      <c r="G231" s="416">
        <v>9.4641997612732176E-4</v>
      </c>
      <c r="H231" s="403"/>
      <c r="J231" s="434"/>
    </row>
    <row r="232" spans="1:17" s="402" customFormat="1" ht="30" customHeight="1">
      <c r="A232" s="400"/>
      <c r="B232" s="450" t="s">
        <v>865</v>
      </c>
      <c r="C232" s="427" t="e">
        <f>(C238-C231)-C233-C237</f>
        <v>#REF!</v>
      </c>
      <c r="D232" s="427" t="e">
        <f t="shared" ref="D232:G232" si="45">(D238-D231)-D233-D237</f>
        <v>#REF!</v>
      </c>
      <c r="E232" s="427" t="e">
        <f t="shared" si="45"/>
        <v>#REF!</v>
      </c>
      <c r="F232" s="427" t="e">
        <f t="shared" si="45"/>
        <v>#REF!</v>
      </c>
      <c r="G232" s="427" t="e">
        <f t="shared" si="45"/>
        <v>#REF!</v>
      </c>
      <c r="H232" s="547"/>
      <c r="I232" s="449"/>
      <c r="J232" s="451"/>
    </row>
    <row r="233" spans="1:17" s="402" customFormat="1" ht="30" customHeight="1">
      <c r="A233" s="400"/>
      <c r="B233" s="450" t="s">
        <v>866</v>
      </c>
      <c r="C233" s="427" t="e">
        <f>#REF!+#REF!</f>
        <v>#REF!</v>
      </c>
      <c r="D233" s="427" t="e">
        <f>#REF!+#REF!</f>
        <v>#REF!</v>
      </c>
      <c r="E233" s="427" t="e">
        <f>#REF!+#REF!</f>
        <v>#REF!</v>
      </c>
      <c r="F233" s="427" t="e">
        <f>#REF!+#REF!</f>
        <v>#REF!</v>
      </c>
      <c r="G233" s="427" t="e">
        <f>#REF!+#REF!</f>
        <v>#REF!</v>
      </c>
      <c r="H233" s="547"/>
      <c r="I233" s="449"/>
      <c r="J233" s="451"/>
      <c r="L233" s="841" t="s">
        <v>826</v>
      </c>
      <c r="M233" s="841" t="s">
        <v>493</v>
      </c>
      <c r="N233" s="841" t="s">
        <v>78</v>
      </c>
      <c r="O233" s="841" t="s">
        <v>351</v>
      </c>
      <c r="P233" s="841" t="s">
        <v>494</v>
      </c>
      <c r="Q233" s="842" t="s">
        <v>550</v>
      </c>
    </row>
    <row r="234" spans="1:17" s="402" customFormat="1" ht="30" hidden="1" customHeight="1">
      <c r="A234" s="400"/>
      <c r="B234" s="441"/>
      <c r="C234" s="427"/>
      <c r="D234" s="427"/>
      <c r="E234" s="427"/>
      <c r="F234" s="427"/>
      <c r="G234" s="427"/>
      <c r="H234" s="547"/>
      <c r="I234" s="449"/>
      <c r="J234" s="451"/>
      <c r="L234" s="836" t="s">
        <v>825</v>
      </c>
      <c r="M234" s="843">
        <v>646.79999999999995</v>
      </c>
      <c r="N234" s="843">
        <v>472.4</v>
      </c>
      <c r="O234" s="843">
        <v>462</v>
      </c>
      <c r="P234" s="843">
        <v>342.9</v>
      </c>
      <c r="Q234" s="844">
        <v>1924.1</v>
      </c>
    </row>
    <row r="235" spans="1:17" s="402" customFormat="1" ht="30" hidden="1" customHeight="1">
      <c r="A235" s="400"/>
      <c r="B235" s="450"/>
      <c r="C235" s="427"/>
      <c r="D235" s="427"/>
      <c r="E235" s="427"/>
      <c r="F235" s="427"/>
      <c r="G235" s="427"/>
      <c r="H235" s="547"/>
      <c r="I235" s="449"/>
      <c r="J235" s="451"/>
      <c r="L235" s="837"/>
      <c r="M235" s="837"/>
      <c r="N235" s="837"/>
      <c r="O235" s="837"/>
      <c r="P235" s="837"/>
      <c r="Q235" s="837"/>
    </row>
    <row r="236" spans="1:17" s="402" customFormat="1" ht="30" hidden="1" customHeight="1">
      <c r="A236" s="400"/>
      <c r="B236" s="450"/>
      <c r="C236" s="427"/>
      <c r="D236" s="427"/>
      <c r="E236" s="427"/>
      <c r="F236" s="427"/>
      <c r="G236" s="427"/>
      <c r="H236" s="547"/>
      <c r="I236" s="449"/>
      <c r="J236" s="451"/>
      <c r="L236" s="837"/>
      <c r="M236" s="837"/>
      <c r="N236" s="837"/>
      <c r="O236" s="837"/>
      <c r="P236" s="837"/>
      <c r="Q236" s="837"/>
    </row>
    <row r="237" spans="1:17" s="402" customFormat="1" ht="30" customHeight="1">
      <c r="A237" s="400"/>
      <c r="B237" s="445" t="s">
        <v>796</v>
      </c>
      <c r="C237" s="414">
        <v>-1.1307814448371367E-3</v>
      </c>
      <c r="D237" s="414">
        <v>-2.3614150740223216E-3</v>
      </c>
      <c r="E237" s="414">
        <v>1.4516240786848211E-3</v>
      </c>
      <c r="F237" s="414">
        <v>-2.6655549020140334E-3</v>
      </c>
      <c r="G237" s="414">
        <v>-1.0376678087083979E-3</v>
      </c>
      <c r="H237" s="547"/>
      <c r="J237" s="434"/>
      <c r="L237" s="838" t="s">
        <v>824</v>
      </c>
      <c r="M237" s="845" t="e">
        <f>C172/10^6</f>
        <v>#REF!</v>
      </c>
      <c r="N237" s="845" t="e">
        <f>D172/10^6</f>
        <v>#REF!</v>
      </c>
      <c r="O237" s="845" t="e">
        <f>E172/10^6</f>
        <v>#REF!</v>
      </c>
      <c r="P237" s="845" t="e">
        <f>F172/10^6</f>
        <v>#REF!</v>
      </c>
      <c r="Q237" s="845" t="e">
        <f>G172/10^6</f>
        <v>#REF!</v>
      </c>
    </row>
    <row r="238" spans="1:17" s="402" customFormat="1" ht="30" customHeight="1">
      <c r="A238" s="400"/>
      <c r="B238" s="415" t="s">
        <v>672</v>
      </c>
      <c r="C238" s="416" t="e">
        <f>C$11</f>
        <v>#REF!</v>
      </c>
      <c r="D238" s="416" t="e">
        <f>D$11</f>
        <v>#REF!</v>
      </c>
      <c r="E238" s="416" t="e">
        <f>E$11</f>
        <v>#REF!</v>
      </c>
      <c r="F238" s="416" t="e">
        <f>F$11</f>
        <v>#REF!</v>
      </c>
      <c r="G238" s="416" t="e">
        <f>G$11</f>
        <v>#REF!</v>
      </c>
      <c r="H238" s="547"/>
      <c r="J238" s="434"/>
      <c r="L238" s="840" t="s">
        <v>705</v>
      </c>
      <c r="M238" s="839" t="e">
        <f>M234-M237</f>
        <v>#REF!</v>
      </c>
      <c r="N238" s="839" t="e">
        <f t="shared" ref="N238:Q238" si="46">N234-N237</f>
        <v>#REF!</v>
      </c>
      <c r="O238" s="839" t="e">
        <f t="shared" si="46"/>
        <v>#REF!</v>
      </c>
      <c r="P238" s="839" t="e">
        <f t="shared" si="46"/>
        <v>#REF!</v>
      </c>
      <c r="Q238" s="839" t="e">
        <f t="shared" si="46"/>
        <v>#REF!</v>
      </c>
    </row>
    <row r="239" spans="1:17" s="417" customFormat="1" ht="30" customHeight="1">
      <c r="B239" s="418" t="s">
        <v>66</v>
      </c>
      <c r="C239" s="419" t="e">
        <f>SUM(C231:C237)-C238</f>
        <v>#REF!</v>
      </c>
      <c r="D239" s="419" t="e">
        <f t="shared" ref="D239:G239" si="47">SUM(D231:D237)-D238</f>
        <v>#REF!</v>
      </c>
      <c r="E239" s="419" t="e">
        <f t="shared" si="47"/>
        <v>#REF!</v>
      </c>
      <c r="F239" s="419" t="e">
        <f t="shared" si="47"/>
        <v>#REF!</v>
      </c>
      <c r="G239" s="419" t="e">
        <f t="shared" si="47"/>
        <v>#REF!</v>
      </c>
      <c r="H239" s="546"/>
    </row>
    <row r="240" spans="1:17" s="400" customFormat="1" ht="10.5" customHeight="1">
      <c r="B240" s="423"/>
      <c r="C240" s="424"/>
      <c r="D240" s="424"/>
      <c r="E240" s="424"/>
      <c r="F240" s="424"/>
      <c r="G240" s="424"/>
      <c r="H240" s="425"/>
      <c r="J240" s="454"/>
    </row>
    <row r="241" spans="1:10" s="417" customFormat="1" ht="9.9499999999999993" customHeight="1">
      <c r="B241" s="452"/>
      <c r="C241" s="453"/>
      <c r="D241" s="453"/>
      <c r="E241" s="453"/>
      <c r="F241" s="453"/>
      <c r="G241" s="453"/>
      <c r="H241" s="420"/>
    </row>
    <row r="242" spans="1:10" s="402" customFormat="1" ht="30" customHeight="1">
      <c r="A242" s="400"/>
      <c r="B242" s="1407" t="s">
        <v>622</v>
      </c>
      <c r="C242" s="1408"/>
      <c r="D242" s="1408"/>
      <c r="E242" s="1408"/>
      <c r="F242" s="1408"/>
      <c r="G242" s="1408"/>
      <c r="H242" s="403"/>
      <c r="J242" s="434"/>
    </row>
    <row r="243" spans="1:10" s="402" customFormat="1" ht="9.9499999999999993" customHeight="1">
      <c r="A243" s="400"/>
      <c r="B243" s="456"/>
      <c r="C243" s="457"/>
      <c r="D243" s="457"/>
      <c r="E243" s="457"/>
      <c r="F243" s="457"/>
      <c r="G243" s="457"/>
      <c r="H243" s="403"/>
      <c r="J243" s="434"/>
    </row>
    <row r="244" spans="1:10" s="402" customFormat="1" ht="30" customHeight="1">
      <c r="A244" s="400"/>
      <c r="B244" s="458" t="s">
        <v>673</v>
      </c>
      <c r="C244" s="405" t="s">
        <v>493</v>
      </c>
      <c r="D244" s="405" t="s">
        <v>78</v>
      </c>
      <c r="E244" s="405" t="s">
        <v>351</v>
      </c>
      <c r="F244" s="405" t="s">
        <v>494</v>
      </c>
      <c r="G244" s="412" t="s">
        <v>550</v>
      </c>
      <c r="H244" s="403"/>
      <c r="J244" s="434"/>
    </row>
    <row r="245" spans="1:10" s="402" customFormat="1" ht="30" customHeight="1">
      <c r="A245" s="400"/>
      <c r="B245" s="459" t="s">
        <v>618</v>
      </c>
      <c r="C245" s="460">
        <v>0.70499999999999996</v>
      </c>
      <c r="D245" s="460">
        <v>0.68100000000000005</v>
      </c>
      <c r="E245" s="460">
        <v>0.73699999999999999</v>
      </c>
      <c r="F245" s="460">
        <v>0.74</v>
      </c>
      <c r="G245" s="461">
        <v>0.71299999999999997</v>
      </c>
      <c r="H245" s="403"/>
      <c r="J245" s="434"/>
    </row>
    <row r="246" spans="1:10" s="402" customFormat="1" ht="30" customHeight="1">
      <c r="A246" s="400"/>
      <c r="B246" s="459" t="s">
        <v>619</v>
      </c>
      <c r="C246" s="460">
        <v>0.29499999999999998</v>
      </c>
      <c r="D246" s="460">
        <v>0.31900000000000001</v>
      </c>
      <c r="E246" s="460">
        <v>0.26300000000000001</v>
      </c>
      <c r="F246" s="460">
        <v>0.26</v>
      </c>
      <c r="G246" s="461">
        <v>0.28699999999999998</v>
      </c>
      <c r="H246" s="403"/>
      <c r="J246" s="434"/>
    </row>
    <row r="247" spans="1:10" s="402" customFormat="1" ht="30" customHeight="1">
      <c r="A247" s="400"/>
      <c r="B247" s="459" t="s">
        <v>620</v>
      </c>
      <c r="C247" s="460">
        <v>0.95</v>
      </c>
      <c r="D247" s="460">
        <v>0.95</v>
      </c>
      <c r="E247" s="460">
        <v>0.95</v>
      </c>
      <c r="F247" s="460">
        <v>0.95</v>
      </c>
      <c r="G247" s="461">
        <v>0.95</v>
      </c>
      <c r="H247" s="403"/>
      <c r="J247" s="434"/>
    </row>
    <row r="248" spans="1:10" s="402" customFormat="1" ht="30" customHeight="1">
      <c r="A248" s="400"/>
      <c r="B248" s="459" t="s">
        <v>621</v>
      </c>
      <c r="C248" s="462">
        <v>0.05</v>
      </c>
      <c r="D248" s="462">
        <v>0.05</v>
      </c>
      <c r="E248" s="462">
        <v>0.05</v>
      </c>
      <c r="F248" s="462">
        <v>0.05</v>
      </c>
      <c r="G248" s="463">
        <v>0.05</v>
      </c>
      <c r="H248" s="403"/>
      <c r="J248" s="434"/>
    </row>
    <row r="249" spans="1:10" s="400" customFormat="1" ht="9.9499999999999993" customHeight="1">
      <c r="B249" s="464"/>
      <c r="C249" s="465"/>
      <c r="D249" s="465"/>
      <c r="E249" s="465"/>
      <c r="F249" s="465"/>
      <c r="G249" s="466"/>
      <c r="H249" s="425"/>
      <c r="J249" s="454"/>
    </row>
    <row r="250" spans="1:10" s="402" customFormat="1" ht="30" customHeight="1">
      <c r="A250" s="400"/>
      <c r="B250" s="458" t="s">
        <v>674</v>
      </c>
      <c r="C250" s="405" t="s">
        <v>493</v>
      </c>
      <c r="D250" s="405" t="s">
        <v>78</v>
      </c>
      <c r="E250" s="405" t="s">
        <v>351</v>
      </c>
      <c r="F250" s="405" t="s">
        <v>494</v>
      </c>
      <c r="G250" s="412" t="s">
        <v>550</v>
      </c>
      <c r="H250" s="403"/>
      <c r="J250" s="434"/>
    </row>
    <row r="251" spans="1:10" s="402" customFormat="1" ht="30" customHeight="1">
      <c r="A251" s="400"/>
      <c r="B251" s="459" t="s">
        <v>618</v>
      </c>
      <c r="C251" s="460" t="e">
        <f>#REF!</f>
        <v>#REF!</v>
      </c>
      <c r="D251" s="460" t="e">
        <f>#REF!</f>
        <v>#REF!</v>
      </c>
      <c r="E251" s="460" t="e">
        <f>#REF!</f>
        <v>#REF!</v>
      </c>
      <c r="F251" s="460" t="e">
        <f>#REF!</f>
        <v>#REF!</v>
      </c>
      <c r="G251" s="467" t="e">
        <f>#REF!</f>
        <v>#REF!</v>
      </c>
      <c r="H251" s="403"/>
      <c r="J251" s="434"/>
    </row>
    <row r="252" spans="1:10" s="402" customFormat="1" ht="30" customHeight="1">
      <c r="A252" s="400"/>
      <c r="B252" s="459" t="s">
        <v>619</v>
      </c>
      <c r="C252" s="460" t="e">
        <f>#REF!</f>
        <v>#REF!</v>
      </c>
      <c r="D252" s="460" t="e">
        <f>#REF!</f>
        <v>#REF!</v>
      </c>
      <c r="E252" s="460" t="e">
        <f>#REF!</f>
        <v>#REF!</v>
      </c>
      <c r="F252" s="460" t="e">
        <f>#REF!</f>
        <v>#REF!</v>
      </c>
      <c r="G252" s="467" t="e">
        <f>#REF!</f>
        <v>#REF!</v>
      </c>
      <c r="H252" s="403"/>
      <c r="J252" s="434"/>
    </row>
    <row r="253" spans="1:10" s="402" customFormat="1" ht="30" customHeight="1">
      <c r="A253" s="400"/>
      <c r="B253" s="459" t="s">
        <v>620</v>
      </c>
      <c r="C253" s="460" t="e">
        <f>#REF!</f>
        <v>#REF!</v>
      </c>
      <c r="D253" s="460" t="e">
        <f>#REF!</f>
        <v>#REF!</v>
      </c>
      <c r="E253" s="460" t="e">
        <f>#REF!</f>
        <v>#REF!</v>
      </c>
      <c r="F253" s="460" t="e">
        <f>#REF!</f>
        <v>#REF!</v>
      </c>
      <c r="G253" s="467" t="e">
        <f>#REF!</f>
        <v>#REF!</v>
      </c>
      <c r="H253" s="403"/>
      <c r="J253" s="434"/>
    </row>
    <row r="254" spans="1:10" s="402" customFormat="1" ht="30" customHeight="1">
      <c r="A254" s="400"/>
      <c r="B254" s="459" t="s">
        <v>621</v>
      </c>
      <c r="C254" s="462" t="e">
        <f>#REF!</f>
        <v>#REF!</v>
      </c>
      <c r="D254" s="462" t="e">
        <f>#REF!</f>
        <v>#REF!</v>
      </c>
      <c r="E254" s="462" t="e">
        <f>#REF!</f>
        <v>#REF!</v>
      </c>
      <c r="F254" s="462" t="e">
        <f>#REF!</f>
        <v>#REF!</v>
      </c>
      <c r="G254" s="468" t="e">
        <f>#REF!</f>
        <v>#REF!</v>
      </c>
      <c r="H254" s="403"/>
      <c r="J254" s="434"/>
    </row>
    <row r="255" spans="1:10" s="400" customFormat="1" ht="9.9499999999999993" customHeight="1">
      <c r="B255" s="464"/>
      <c r="C255" s="465"/>
      <c r="D255" s="465"/>
      <c r="E255" s="465"/>
      <c r="F255" s="465"/>
      <c r="G255" s="466"/>
      <c r="H255" s="425"/>
      <c r="J255" s="454"/>
    </row>
    <row r="256" spans="1:10" s="402" customFormat="1" ht="30" customHeight="1">
      <c r="A256" s="400"/>
      <c r="B256" s="458" t="s">
        <v>675</v>
      </c>
      <c r="C256" s="405" t="s">
        <v>493</v>
      </c>
      <c r="D256" s="405" t="s">
        <v>78</v>
      </c>
      <c r="E256" s="405" t="s">
        <v>351</v>
      </c>
      <c r="F256" s="405" t="s">
        <v>494</v>
      </c>
      <c r="G256" s="412" t="s">
        <v>550</v>
      </c>
      <c r="H256" s="403"/>
      <c r="J256" s="434"/>
    </row>
    <row r="257" spans="1:16" s="402" customFormat="1" ht="30" customHeight="1">
      <c r="A257" s="400"/>
      <c r="B257" s="459" t="s">
        <v>618</v>
      </c>
      <c r="C257" s="460" t="e">
        <f>C245-C251</f>
        <v>#REF!</v>
      </c>
      <c r="D257" s="460" t="e">
        <f>D245-D251</f>
        <v>#REF!</v>
      </c>
      <c r="E257" s="460" t="e">
        <f>E245-E251</f>
        <v>#REF!</v>
      </c>
      <c r="F257" s="460" t="e">
        <f>F245-F251</f>
        <v>#REF!</v>
      </c>
      <c r="G257" s="460" t="e">
        <f>G245-G251</f>
        <v>#REF!</v>
      </c>
      <c r="H257" s="403"/>
      <c r="J257" s="434"/>
    </row>
    <row r="258" spans="1:16" s="402" customFormat="1" ht="30" customHeight="1">
      <c r="A258" s="400"/>
      <c r="B258" s="459" t="s">
        <v>619</v>
      </c>
      <c r="C258" s="460" t="e">
        <f t="shared" ref="C258:G260" si="48">C246-C252</f>
        <v>#REF!</v>
      </c>
      <c r="D258" s="460" t="e">
        <f t="shared" si="48"/>
        <v>#REF!</v>
      </c>
      <c r="E258" s="460" t="e">
        <f t="shared" si="48"/>
        <v>#REF!</v>
      </c>
      <c r="F258" s="460" t="e">
        <f t="shared" si="48"/>
        <v>#REF!</v>
      </c>
      <c r="G258" s="460" t="e">
        <f t="shared" si="48"/>
        <v>#REF!</v>
      </c>
      <c r="H258" s="403"/>
      <c r="J258" s="434"/>
    </row>
    <row r="259" spans="1:16" s="402" customFormat="1" ht="30" customHeight="1">
      <c r="A259" s="400"/>
      <c r="B259" s="459" t="s">
        <v>620</v>
      </c>
      <c r="C259" s="460" t="e">
        <f t="shared" si="48"/>
        <v>#REF!</v>
      </c>
      <c r="D259" s="460" t="e">
        <f t="shared" si="48"/>
        <v>#REF!</v>
      </c>
      <c r="E259" s="460" t="e">
        <f t="shared" si="48"/>
        <v>#REF!</v>
      </c>
      <c r="F259" s="460" t="e">
        <f t="shared" si="48"/>
        <v>#REF!</v>
      </c>
      <c r="G259" s="460" t="e">
        <f t="shared" si="48"/>
        <v>#REF!</v>
      </c>
      <c r="H259" s="403"/>
      <c r="J259" s="434"/>
    </row>
    <row r="260" spans="1:16" s="402" customFormat="1" ht="30" customHeight="1">
      <c r="A260" s="400"/>
      <c r="B260" s="459" t="s">
        <v>621</v>
      </c>
      <c r="C260" s="460" t="e">
        <f t="shared" si="48"/>
        <v>#REF!</v>
      </c>
      <c r="D260" s="460" t="e">
        <f t="shared" si="48"/>
        <v>#REF!</v>
      </c>
      <c r="E260" s="460" t="e">
        <f t="shared" si="48"/>
        <v>#REF!</v>
      </c>
      <c r="F260" s="460" t="e">
        <f t="shared" si="48"/>
        <v>#REF!</v>
      </c>
      <c r="G260" s="460" t="e">
        <f t="shared" si="48"/>
        <v>#REF!</v>
      </c>
      <c r="H260" s="403"/>
      <c r="J260" s="434"/>
    </row>
    <row r="261" spans="1:16" s="402" customFormat="1" ht="9" customHeight="1">
      <c r="A261" s="400"/>
      <c r="B261" s="469"/>
      <c r="H261" s="403"/>
      <c r="J261" s="434"/>
    </row>
    <row r="262" spans="1:16" s="426" customFormat="1" ht="30" customHeight="1">
      <c r="A262" s="421"/>
      <c r="B262" s="1396" t="s">
        <v>676</v>
      </c>
      <c r="C262" s="1399"/>
      <c r="D262" s="1399"/>
      <c r="E262" s="1399"/>
      <c r="F262" s="1399"/>
      <c r="G262" s="1399"/>
      <c r="H262" s="1399"/>
      <c r="I262" s="1399"/>
      <c r="J262" s="1399"/>
    </row>
    <row r="263" spans="1:16" s="402" customFormat="1" ht="9.9499999999999993" customHeight="1">
      <c r="A263" s="400"/>
      <c r="B263" s="401"/>
      <c r="H263" s="403"/>
      <c r="J263" s="434"/>
    </row>
    <row r="264" spans="1:16" s="402" customFormat="1" ht="30" customHeight="1">
      <c r="A264" s="400"/>
      <c r="B264" s="177" t="s">
        <v>77</v>
      </c>
      <c r="C264" s="470">
        <v>2014</v>
      </c>
      <c r="D264" s="470">
        <v>2015</v>
      </c>
      <c r="E264" s="470">
        <v>2016</v>
      </c>
      <c r="F264" s="470">
        <v>2017</v>
      </c>
      <c r="G264" s="470">
        <v>2018</v>
      </c>
      <c r="H264" s="470">
        <v>2019</v>
      </c>
      <c r="I264" s="470">
        <v>2020</v>
      </c>
      <c r="J264" s="471">
        <v>2021</v>
      </c>
      <c r="K264" s="471">
        <v>2022</v>
      </c>
      <c r="L264" s="471">
        <v>2023</v>
      </c>
      <c r="M264" s="471">
        <v>2024</v>
      </c>
      <c r="N264" s="471">
        <v>2025</v>
      </c>
      <c r="O264" s="471">
        <v>2026</v>
      </c>
      <c r="P264" s="471">
        <v>2027</v>
      </c>
    </row>
    <row r="265" spans="1:16" s="402" customFormat="1" ht="30" customHeight="1">
      <c r="A265" s="400"/>
      <c r="B265" s="472" t="s">
        <v>827</v>
      </c>
      <c r="C265" s="473" t="e">
        <f>#REF!*'Common Calculations'!$M$76</f>
        <v>#REF!</v>
      </c>
      <c r="D265" s="473" t="e">
        <f>#REF!*'Common Calculations'!$M$76</f>
        <v>#REF!</v>
      </c>
      <c r="E265" s="473" t="e">
        <f>#REF!*'Common Calculations'!$M$76</f>
        <v>#REF!</v>
      </c>
      <c r="F265" s="473" t="e">
        <f>#REF!*'Common Calculations'!$M$76</f>
        <v>#REF!</v>
      </c>
      <c r="G265" s="473" t="e">
        <f>#REF!*'Common Calculations'!$M$76</f>
        <v>#REF!</v>
      </c>
      <c r="H265" s="473" t="e">
        <f>#REF!*'Common Calculations'!$M$76</f>
        <v>#REF!</v>
      </c>
      <c r="I265" s="473" t="e">
        <f>#REF!*'Common Calculations'!$M$76</f>
        <v>#REF!</v>
      </c>
      <c r="J265" s="473" t="e">
        <f>#REF!*'Common Calculations'!$M$76</f>
        <v>#REF!</v>
      </c>
      <c r="K265" s="473" t="e">
        <f>#REF!*'Common Calculations'!$M$76</f>
        <v>#REF!</v>
      </c>
      <c r="L265" s="473" t="e">
        <f>#REF!*'Common Calculations'!$M$76</f>
        <v>#REF!</v>
      </c>
      <c r="M265" s="473" t="e">
        <f>#REF!*'Common Calculations'!$M$76</f>
        <v>#REF!</v>
      </c>
      <c r="N265" s="473" t="e">
        <f>#REF!*'Common Calculations'!$M$76</f>
        <v>#REF!</v>
      </c>
      <c r="O265" s="473" t="e">
        <f>#REF!*'Common Calculations'!$M$76</f>
        <v>#REF!</v>
      </c>
      <c r="P265" s="473" t="e">
        <f>#REF!*'Common Calculations'!$M$76</f>
        <v>#REF!</v>
      </c>
    </row>
    <row r="266" spans="1:16" s="402" customFormat="1" ht="30" customHeight="1">
      <c r="A266" s="400"/>
      <c r="B266" s="472" t="s">
        <v>828</v>
      </c>
      <c r="C266" s="473" t="e">
        <f>#REF!/'Common Calculations'!G$76*'Common Calculations'!$M$76</f>
        <v>#REF!</v>
      </c>
      <c r="D266" s="473" t="e">
        <f>#REF!/'Common Calculations'!H$76*'Common Calculations'!$M$76</f>
        <v>#REF!</v>
      </c>
      <c r="E266" s="473" t="e">
        <f>#REF!/'Common Calculations'!I$76*'Common Calculations'!$M$76</f>
        <v>#REF!</v>
      </c>
      <c r="F266" s="473" t="e">
        <f>#REF!/'Common Calculations'!J$76*'Common Calculations'!$M$76</f>
        <v>#REF!</v>
      </c>
      <c r="G266" s="473" t="e">
        <f>#REF!/'Common Calculations'!K$76*'Common Calculations'!$M$76</f>
        <v>#REF!</v>
      </c>
      <c r="H266" s="473" t="e">
        <f>#REF!/'Common Calculations'!L$76*'Common Calculations'!$M$76</f>
        <v>#REF!</v>
      </c>
      <c r="I266" s="473" t="e">
        <f>#REF!/'Common Calculations'!M$76*'Common Calculations'!$M$76</f>
        <v>#REF!</v>
      </c>
      <c r="J266" s="473" t="e">
        <f>#REF!/'Common Calculations'!N$76*'Common Calculations'!$M$76</f>
        <v>#REF!</v>
      </c>
      <c r="K266" s="473" t="e">
        <f>#REF!/'Common Calculations'!O$76*'Common Calculations'!$M$76</f>
        <v>#REF!</v>
      </c>
      <c r="L266" s="473" t="e">
        <f>#REF!/'Common Calculations'!P$76*'Common Calculations'!$M$76</f>
        <v>#REF!</v>
      </c>
      <c r="M266" s="473" t="e">
        <f>#REF!/'Common Calculations'!Q$76*'Common Calculations'!$M$76</f>
        <v>#REF!</v>
      </c>
      <c r="N266" s="473" t="e">
        <f>#REF!/'Common Calculations'!R$76*'Common Calculations'!$M$76</f>
        <v>#REF!</v>
      </c>
      <c r="O266" s="473" t="e">
        <f>#REF!/'Common Calculations'!S$76*'Common Calculations'!$M$76</f>
        <v>#REF!</v>
      </c>
      <c r="P266" s="473" t="e">
        <f>#REF!/'Common Calculations'!T$76*'Common Calculations'!$M$76</f>
        <v>#REF!</v>
      </c>
    </row>
    <row r="267" spans="1:16" s="402" customFormat="1" ht="30" customHeight="1">
      <c r="A267" s="400"/>
      <c r="B267" s="472" t="s">
        <v>829</v>
      </c>
      <c r="C267" s="980" t="e">
        <f>#REF!</f>
        <v>#REF!</v>
      </c>
      <c r="D267" s="980" t="e">
        <f>#REF!</f>
        <v>#REF!</v>
      </c>
      <c r="E267" s="980" t="e">
        <f>#REF!</f>
        <v>#REF!</v>
      </c>
      <c r="F267" s="980" t="e">
        <f>#REF!</f>
        <v>#REF!</v>
      </c>
      <c r="G267" s="980" t="e">
        <f>#REF!</f>
        <v>#REF!</v>
      </c>
      <c r="H267" s="980" t="e">
        <f>#REF!</f>
        <v>#REF!</v>
      </c>
      <c r="I267" s="980" t="e">
        <f>#REF!</f>
        <v>#REF!</v>
      </c>
      <c r="J267" s="981" t="e">
        <f>#REF!</f>
        <v>#REF!</v>
      </c>
      <c r="K267" s="981" t="e">
        <f>#REF!</f>
        <v>#REF!</v>
      </c>
      <c r="L267" s="981" t="e">
        <f>#REF!</f>
        <v>#REF!</v>
      </c>
      <c r="M267" s="981" t="e">
        <f>#REF!</f>
        <v>#REF!</v>
      </c>
      <c r="N267" s="981" t="e">
        <f>#REF!</f>
        <v>#REF!</v>
      </c>
      <c r="O267" s="981" t="e">
        <f>#REF!</f>
        <v>#REF!</v>
      </c>
      <c r="P267" s="981" t="e">
        <f>#REF!</f>
        <v>#REF!</v>
      </c>
    </row>
    <row r="268" spans="1:16" s="402" customFormat="1" ht="9.9499999999999993" customHeight="1">
      <c r="A268" s="400"/>
      <c r="B268" s="469"/>
      <c r="C268" s="400"/>
      <c r="D268" s="425"/>
      <c r="E268" s="425"/>
      <c r="F268" s="425"/>
      <c r="G268" s="425"/>
      <c r="H268" s="425"/>
      <c r="I268" s="425"/>
      <c r="J268" s="761"/>
      <c r="K268" s="761"/>
      <c r="L268" s="761"/>
      <c r="M268" s="761"/>
      <c r="N268" s="761"/>
      <c r="O268" s="761"/>
      <c r="P268" s="761"/>
    </row>
    <row r="269" spans="1:16" s="402" customFormat="1" ht="30" customHeight="1">
      <c r="A269" s="400"/>
      <c r="B269" s="177" t="s">
        <v>78</v>
      </c>
      <c r="C269" s="762">
        <v>2014</v>
      </c>
      <c r="D269" s="762">
        <v>2015</v>
      </c>
      <c r="E269" s="762">
        <v>2016</v>
      </c>
      <c r="F269" s="762">
        <v>2017</v>
      </c>
      <c r="G269" s="762">
        <v>2018</v>
      </c>
      <c r="H269" s="762">
        <v>2019</v>
      </c>
      <c r="I269" s="762">
        <v>2020</v>
      </c>
      <c r="J269" s="763">
        <v>2021</v>
      </c>
      <c r="K269" s="763">
        <v>2022</v>
      </c>
      <c r="L269" s="763">
        <v>2023</v>
      </c>
      <c r="M269" s="763">
        <v>2024</v>
      </c>
      <c r="N269" s="763">
        <v>2025</v>
      </c>
      <c r="O269" s="763">
        <v>2026</v>
      </c>
      <c r="P269" s="763">
        <v>2027</v>
      </c>
    </row>
    <row r="270" spans="1:16" s="402" customFormat="1" ht="30" customHeight="1">
      <c r="A270" s="400"/>
      <c r="B270" s="472" t="s">
        <v>827</v>
      </c>
      <c r="C270" s="473" t="e">
        <f>#REF!*'Common Calculations'!$M$76</f>
        <v>#REF!</v>
      </c>
      <c r="D270" s="473" t="e">
        <f>#REF!*'Common Calculations'!$M$76</f>
        <v>#REF!</v>
      </c>
      <c r="E270" s="473" t="e">
        <f>#REF!*'Common Calculations'!$M$76</f>
        <v>#REF!</v>
      </c>
      <c r="F270" s="473" t="e">
        <f>#REF!*'Common Calculations'!$M$76</f>
        <v>#REF!</v>
      </c>
      <c r="G270" s="473" t="e">
        <f>#REF!*'Common Calculations'!$M$76</f>
        <v>#REF!</v>
      </c>
      <c r="H270" s="473" t="e">
        <f>#REF!*'Common Calculations'!$M$76</f>
        <v>#REF!</v>
      </c>
      <c r="I270" s="473" t="e">
        <f>#REF!*'Common Calculations'!$M$76</f>
        <v>#REF!</v>
      </c>
      <c r="J270" s="473" t="e">
        <f>#REF!*'Common Calculations'!$M$76</f>
        <v>#REF!</v>
      </c>
      <c r="K270" s="473" t="e">
        <f>#REF!*'Common Calculations'!$M$76</f>
        <v>#REF!</v>
      </c>
      <c r="L270" s="473" t="e">
        <f>#REF!*'Common Calculations'!$M$76</f>
        <v>#REF!</v>
      </c>
      <c r="M270" s="473" t="e">
        <f>#REF!*'Common Calculations'!$M$76</f>
        <v>#REF!</v>
      </c>
      <c r="N270" s="473" t="e">
        <f>#REF!*'Common Calculations'!$M$76</f>
        <v>#REF!</v>
      </c>
      <c r="O270" s="473" t="e">
        <f>#REF!*'Common Calculations'!$M$76</f>
        <v>#REF!</v>
      </c>
      <c r="P270" s="473" t="e">
        <f>#REF!*'Common Calculations'!$M$76</f>
        <v>#REF!</v>
      </c>
    </row>
    <row r="271" spans="1:16" s="402" customFormat="1" ht="30" customHeight="1">
      <c r="A271" s="400"/>
      <c r="B271" s="472" t="s">
        <v>828</v>
      </c>
      <c r="C271" s="473" t="e">
        <f>#REF!/'Common Calculations'!G$76*'Common Calculations'!$M$76</f>
        <v>#REF!</v>
      </c>
      <c r="D271" s="473" t="e">
        <f>#REF!/'Common Calculations'!H$76*'Common Calculations'!$M$76</f>
        <v>#REF!</v>
      </c>
      <c r="E271" s="473" t="e">
        <f>#REF!/'Common Calculations'!I$76*'Common Calculations'!$M$76</f>
        <v>#REF!</v>
      </c>
      <c r="F271" s="473" t="e">
        <f>#REF!/'Common Calculations'!J$76*'Common Calculations'!$M$76</f>
        <v>#REF!</v>
      </c>
      <c r="G271" s="473" t="e">
        <f>#REF!/'Common Calculations'!K$76*'Common Calculations'!$M$76</f>
        <v>#REF!</v>
      </c>
      <c r="H271" s="473" t="e">
        <f>#REF!/'Common Calculations'!L$76*'Common Calculations'!$M$76</f>
        <v>#REF!</v>
      </c>
      <c r="I271" s="473" t="e">
        <f>#REF!/'Common Calculations'!M$76*'Common Calculations'!$M$76</f>
        <v>#REF!</v>
      </c>
      <c r="J271" s="473" t="e">
        <f>#REF!/'Common Calculations'!N$76*'Common Calculations'!$M$76</f>
        <v>#REF!</v>
      </c>
      <c r="K271" s="473" t="e">
        <f>#REF!/'Common Calculations'!O$76*'Common Calculations'!$M$76</f>
        <v>#REF!</v>
      </c>
      <c r="L271" s="473" t="e">
        <f>#REF!/'Common Calculations'!P$76*'Common Calculations'!$M$76</f>
        <v>#REF!</v>
      </c>
      <c r="M271" s="473" t="e">
        <f>#REF!/'Common Calculations'!Q$76*'Common Calculations'!$M$76</f>
        <v>#REF!</v>
      </c>
      <c r="N271" s="473" t="e">
        <f>#REF!/'Common Calculations'!R$76*'Common Calculations'!$M$76</f>
        <v>#REF!</v>
      </c>
      <c r="O271" s="473" t="e">
        <f>#REF!/'Common Calculations'!S$76*'Common Calculations'!$M$76</f>
        <v>#REF!</v>
      </c>
      <c r="P271" s="473" t="e">
        <f>#REF!/'Common Calculations'!T$76*'Common Calculations'!$M$76</f>
        <v>#REF!</v>
      </c>
    </row>
    <row r="272" spans="1:16" s="402" customFormat="1" ht="30" customHeight="1">
      <c r="A272" s="400"/>
      <c r="B272" s="472" t="s">
        <v>829</v>
      </c>
      <c r="C272" s="980" t="e">
        <f>#REF!</f>
        <v>#REF!</v>
      </c>
      <c r="D272" s="980" t="e">
        <f>#REF!</f>
        <v>#REF!</v>
      </c>
      <c r="E272" s="980" t="e">
        <f>#REF!</f>
        <v>#REF!</v>
      </c>
      <c r="F272" s="980" t="e">
        <f>#REF!</f>
        <v>#REF!</v>
      </c>
      <c r="G272" s="980" t="e">
        <f>#REF!</f>
        <v>#REF!</v>
      </c>
      <c r="H272" s="980" t="e">
        <f>#REF!</f>
        <v>#REF!</v>
      </c>
      <c r="I272" s="980" t="e">
        <f>#REF!</f>
        <v>#REF!</v>
      </c>
      <c r="J272" s="981" t="e">
        <f>#REF!</f>
        <v>#REF!</v>
      </c>
      <c r="K272" s="981" t="e">
        <f>#REF!</f>
        <v>#REF!</v>
      </c>
      <c r="L272" s="981" t="e">
        <f>#REF!</f>
        <v>#REF!</v>
      </c>
      <c r="M272" s="981" t="e">
        <f>#REF!</f>
        <v>#REF!</v>
      </c>
      <c r="N272" s="981" t="e">
        <f>#REF!</f>
        <v>#REF!</v>
      </c>
      <c r="O272" s="981" t="e">
        <f>#REF!</f>
        <v>#REF!</v>
      </c>
      <c r="P272" s="981" t="e">
        <f>#REF!</f>
        <v>#REF!</v>
      </c>
    </row>
    <row r="273" spans="1:16" s="402" customFormat="1" ht="9.9499999999999993" customHeight="1">
      <c r="A273" s="400"/>
      <c r="B273" s="469"/>
      <c r="C273" s="400"/>
      <c r="D273" s="425"/>
      <c r="E273" s="425"/>
      <c r="F273" s="425"/>
      <c r="G273" s="425"/>
      <c r="H273" s="425"/>
      <c r="I273" s="425"/>
      <c r="J273" s="761"/>
      <c r="K273" s="761"/>
      <c r="L273" s="761"/>
      <c r="M273" s="761"/>
      <c r="N273" s="761"/>
      <c r="O273" s="761"/>
      <c r="P273" s="761"/>
    </row>
    <row r="274" spans="1:16" s="402" customFormat="1" ht="30" customHeight="1">
      <c r="A274" s="400"/>
      <c r="B274" s="476" t="s">
        <v>79</v>
      </c>
      <c r="C274" s="762">
        <v>2014</v>
      </c>
      <c r="D274" s="762">
        <v>2015</v>
      </c>
      <c r="E274" s="762">
        <v>2016</v>
      </c>
      <c r="F274" s="762">
        <v>2017</v>
      </c>
      <c r="G274" s="762">
        <v>2018</v>
      </c>
      <c r="H274" s="762">
        <v>2019</v>
      </c>
      <c r="I274" s="762">
        <v>2020</v>
      </c>
      <c r="J274" s="763">
        <v>2021</v>
      </c>
      <c r="K274" s="763">
        <v>2022</v>
      </c>
      <c r="L274" s="763">
        <v>2023</v>
      </c>
      <c r="M274" s="763">
        <v>2024</v>
      </c>
      <c r="N274" s="763">
        <v>2025</v>
      </c>
      <c r="O274" s="763">
        <v>2026</v>
      </c>
      <c r="P274" s="763">
        <v>2027</v>
      </c>
    </row>
    <row r="275" spans="1:16" s="402" customFormat="1" ht="30" customHeight="1">
      <c r="A275" s="400"/>
      <c r="B275" s="472" t="s">
        <v>827</v>
      </c>
      <c r="C275" s="473" t="e">
        <f>#REF!*'Common Calculations'!$M$76</f>
        <v>#REF!</v>
      </c>
      <c r="D275" s="473" t="e">
        <f>#REF!*'Common Calculations'!$M$76</f>
        <v>#REF!</v>
      </c>
      <c r="E275" s="473" t="e">
        <f>#REF!*'Common Calculations'!$M$76</f>
        <v>#REF!</v>
      </c>
      <c r="F275" s="473" t="e">
        <f>#REF!*'Common Calculations'!$M$76</f>
        <v>#REF!</v>
      </c>
      <c r="G275" s="473" t="e">
        <f>#REF!*'Common Calculations'!$M$76</f>
        <v>#REF!</v>
      </c>
      <c r="H275" s="473" t="e">
        <f>#REF!*'Common Calculations'!$M$76</f>
        <v>#REF!</v>
      </c>
      <c r="I275" s="473" t="e">
        <f>#REF!*'Common Calculations'!$M$76</f>
        <v>#REF!</v>
      </c>
      <c r="J275" s="473" t="e">
        <f>#REF!*'Common Calculations'!$M$76</f>
        <v>#REF!</v>
      </c>
      <c r="K275" s="473" t="e">
        <f>#REF!*'Common Calculations'!$M$76</f>
        <v>#REF!</v>
      </c>
      <c r="L275" s="473" t="e">
        <f>#REF!*'Common Calculations'!$M$76</f>
        <v>#REF!</v>
      </c>
      <c r="M275" s="473" t="e">
        <f>#REF!*'Common Calculations'!$M$76</f>
        <v>#REF!</v>
      </c>
      <c r="N275" s="473" t="e">
        <f>#REF!*'Common Calculations'!$M$76</f>
        <v>#REF!</v>
      </c>
      <c r="O275" s="473" t="e">
        <f>#REF!*'Common Calculations'!$M$76</f>
        <v>#REF!</v>
      </c>
      <c r="P275" s="473" t="e">
        <f>#REF!*'Common Calculations'!$M$76</f>
        <v>#REF!</v>
      </c>
    </row>
    <row r="276" spans="1:16" s="402" customFormat="1" ht="30" customHeight="1">
      <c r="A276" s="400"/>
      <c r="B276" s="472" t="s">
        <v>828</v>
      </c>
      <c r="C276" s="473" t="e">
        <f>#REF!/'Common Calculations'!G$76*'Common Calculations'!$M$76</f>
        <v>#REF!</v>
      </c>
      <c r="D276" s="473" t="e">
        <f>#REF!/'Common Calculations'!H$76*'Common Calculations'!$M$76</f>
        <v>#REF!</v>
      </c>
      <c r="E276" s="473" t="e">
        <f>#REF!/'Common Calculations'!I$76*'Common Calculations'!$M$76</f>
        <v>#REF!</v>
      </c>
      <c r="F276" s="473" t="e">
        <f>#REF!/'Common Calculations'!J$76*'Common Calculations'!$M$76</f>
        <v>#REF!</v>
      </c>
      <c r="G276" s="473" t="e">
        <f>#REF!/'Common Calculations'!K$76*'Common Calculations'!$M$76</f>
        <v>#REF!</v>
      </c>
      <c r="H276" s="473" t="e">
        <f>#REF!/'Common Calculations'!L$76*'Common Calculations'!$M$76</f>
        <v>#REF!</v>
      </c>
      <c r="I276" s="473" t="e">
        <f>#REF!/'Common Calculations'!M$76*'Common Calculations'!$M$76</f>
        <v>#REF!</v>
      </c>
      <c r="J276" s="473" t="e">
        <f>#REF!/'Common Calculations'!N$76*'Common Calculations'!$M$76</f>
        <v>#REF!</v>
      </c>
      <c r="K276" s="473" t="e">
        <f>#REF!/'Common Calculations'!O$76*'Common Calculations'!$M$76</f>
        <v>#REF!</v>
      </c>
      <c r="L276" s="473" t="e">
        <f>#REF!/'Common Calculations'!P$76*'Common Calculations'!$M$76</f>
        <v>#REF!</v>
      </c>
      <c r="M276" s="473" t="e">
        <f>#REF!/'Common Calculations'!Q$76*'Common Calculations'!$M$76</f>
        <v>#REF!</v>
      </c>
      <c r="N276" s="473" t="e">
        <f>#REF!/'Common Calculations'!R$76*'Common Calculations'!$M$76</f>
        <v>#REF!</v>
      </c>
      <c r="O276" s="473" t="e">
        <f>#REF!/'Common Calculations'!S$76*'Common Calculations'!$M$76</f>
        <v>#REF!</v>
      </c>
      <c r="P276" s="473" t="e">
        <f>#REF!/'Common Calculations'!T$76*'Common Calculations'!$M$76</f>
        <v>#REF!</v>
      </c>
    </row>
    <row r="277" spans="1:16" s="402" customFormat="1" ht="30" customHeight="1">
      <c r="A277" s="400"/>
      <c r="B277" s="472" t="s">
        <v>829</v>
      </c>
      <c r="C277" s="980" t="e">
        <f>#REF!</f>
        <v>#REF!</v>
      </c>
      <c r="D277" s="980" t="e">
        <f>#REF!</f>
        <v>#REF!</v>
      </c>
      <c r="E277" s="980" t="e">
        <f>#REF!</f>
        <v>#REF!</v>
      </c>
      <c r="F277" s="980" t="e">
        <f>#REF!</f>
        <v>#REF!</v>
      </c>
      <c r="G277" s="980" t="e">
        <f>#REF!</f>
        <v>#REF!</v>
      </c>
      <c r="H277" s="980" t="e">
        <f>#REF!</f>
        <v>#REF!</v>
      </c>
      <c r="I277" s="980" t="e">
        <f>#REF!</f>
        <v>#REF!</v>
      </c>
      <c r="J277" s="981" t="e">
        <f>#REF!</f>
        <v>#REF!</v>
      </c>
      <c r="K277" s="981" t="e">
        <f>#REF!</f>
        <v>#REF!</v>
      </c>
      <c r="L277" s="981" t="e">
        <f>#REF!</f>
        <v>#REF!</v>
      </c>
      <c r="M277" s="981" t="e">
        <f>#REF!</f>
        <v>#REF!</v>
      </c>
      <c r="N277" s="981" t="e">
        <f>#REF!</f>
        <v>#REF!</v>
      </c>
      <c r="O277" s="981" t="e">
        <f>#REF!</f>
        <v>#REF!</v>
      </c>
      <c r="P277" s="981" t="e">
        <f>#REF!</f>
        <v>#REF!</v>
      </c>
    </row>
    <row r="278" spans="1:16" s="402" customFormat="1" ht="9.9499999999999993" customHeight="1">
      <c r="A278" s="400"/>
      <c r="B278" s="469"/>
      <c r="C278" s="400"/>
      <c r="D278" s="400"/>
      <c r="E278" s="400"/>
      <c r="F278" s="400"/>
      <c r="G278" s="400"/>
      <c r="H278" s="425"/>
      <c r="I278" s="400"/>
      <c r="J278" s="454"/>
      <c r="K278" s="454"/>
      <c r="L278" s="454"/>
      <c r="M278" s="454"/>
      <c r="N278" s="454"/>
      <c r="O278" s="454"/>
      <c r="P278" s="454"/>
    </row>
    <row r="279" spans="1:16" s="402" customFormat="1" ht="30" customHeight="1">
      <c r="A279" s="400"/>
      <c r="B279" s="476" t="s">
        <v>80</v>
      </c>
      <c r="C279" s="762">
        <v>2014</v>
      </c>
      <c r="D279" s="762">
        <v>2015</v>
      </c>
      <c r="E279" s="762">
        <v>2016</v>
      </c>
      <c r="F279" s="762">
        <v>2017</v>
      </c>
      <c r="G279" s="762">
        <v>2018</v>
      </c>
      <c r="H279" s="762">
        <v>2019</v>
      </c>
      <c r="I279" s="762">
        <v>2020</v>
      </c>
      <c r="J279" s="763">
        <v>2021</v>
      </c>
      <c r="K279" s="763">
        <v>2022</v>
      </c>
      <c r="L279" s="763">
        <v>2023</v>
      </c>
      <c r="M279" s="763">
        <v>2024</v>
      </c>
      <c r="N279" s="763">
        <v>2025</v>
      </c>
      <c r="O279" s="763">
        <v>2026</v>
      </c>
      <c r="P279" s="763">
        <v>2027</v>
      </c>
    </row>
    <row r="280" spans="1:16" s="402" customFormat="1" ht="30" customHeight="1">
      <c r="A280" s="400"/>
      <c r="B280" s="472" t="s">
        <v>827</v>
      </c>
      <c r="C280" s="473" t="e">
        <f>#REF!*'Common Calculations'!$M$76</f>
        <v>#REF!</v>
      </c>
      <c r="D280" s="473" t="e">
        <f>#REF!*'Common Calculations'!$M$76</f>
        <v>#REF!</v>
      </c>
      <c r="E280" s="473" t="e">
        <f>#REF!*'Common Calculations'!$M$76</f>
        <v>#REF!</v>
      </c>
      <c r="F280" s="473" t="e">
        <f>#REF!*'Common Calculations'!$M$76</f>
        <v>#REF!</v>
      </c>
      <c r="G280" s="473" t="e">
        <f>#REF!*'Common Calculations'!$M$76</f>
        <v>#REF!</v>
      </c>
      <c r="H280" s="473" t="e">
        <f>#REF!*'Common Calculations'!$M$76</f>
        <v>#REF!</v>
      </c>
      <c r="I280" s="473" t="e">
        <f>#REF!*'Common Calculations'!$M$76</f>
        <v>#REF!</v>
      </c>
      <c r="J280" s="473" t="e">
        <f>#REF!*'Common Calculations'!$M$76</f>
        <v>#REF!</v>
      </c>
      <c r="K280" s="473" t="e">
        <f>#REF!*'Common Calculations'!$M$76</f>
        <v>#REF!</v>
      </c>
      <c r="L280" s="473" t="e">
        <f>#REF!*'Common Calculations'!$M$76</f>
        <v>#REF!</v>
      </c>
      <c r="M280" s="473" t="e">
        <f>#REF!*'Common Calculations'!$M$76</f>
        <v>#REF!</v>
      </c>
      <c r="N280" s="473" t="e">
        <f>#REF!*'Common Calculations'!$M$76</f>
        <v>#REF!</v>
      </c>
      <c r="O280" s="473" t="e">
        <f>#REF!*'Common Calculations'!$M$76</f>
        <v>#REF!</v>
      </c>
      <c r="P280" s="473" t="e">
        <f>#REF!*'Common Calculations'!$M$76</f>
        <v>#REF!</v>
      </c>
    </row>
    <row r="281" spans="1:16" s="402" customFormat="1" ht="30" customHeight="1">
      <c r="A281" s="400"/>
      <c r="B281" s="472" t="s">
        <v>828</v>
      </c>
      <c r="C281" s="473" t="e">
        <f>#REF!/'Common Calculations'!G$76*'Common Calculations'!$M$76</f>
        <v>#REF!</v>
      </c>
      <c r="D281" s="473" t="e">
        <f>#REF!/'Common Calculations'!H$76*'Common Calculations'!$M$76</f>
        <v>#REF!</v>
      </c>
      <c r="E281" s="473" t="e">
        <f>#REF!/'Common Calculations'!I$76*'Common Calculations'!$M$76</f>
        <v>#REF!</v>
      </c>
      <c r="F281" s="473" t="e">
        <f>#REF!/'Common Calculations'!J$76*'Common Calculations'!$M$76</f>
        <v>#REF!</v>
      </c>
      <c r="G281" s="473" t="e">
        <f>#REF!/'Common Calculations'!K$76*'Common Calculations'!$M$76</f>
        <v>#REF!</v>
      </c>
      <c r="H281" s="473" t="e">
        <f>#REF!/'Common Calculations'!L$76*'Common Calculations'!$M$76</f>
        <v>#REF!</v>
      </c>
      <c r="I281" s="473" t="e">
        <f>#REF!/'Common Calculations'!M$76*'Common Calculations'!$M$76</f>
        <v>#REF!</v>
      </c>
      <c r="J281" s="473" t="e">
        <f>#REF!/'Common Calculations'!N$76*'Common Calculations'!$M$76</f>
        <v>#REF!</v>
      </c>
      <c r="K281" s="473" t="e">
        <f>#REF!/'Common Calculations'!O$76*'Common Calculations'!$M$76</f>
        <v>#REF!</v>
      </c>
      <c r="L281" s="473" t="e">
        <f>#REF!/'Common Calculations'!P$76*'Common Calculations'!$M$76</f>
        <v>#REF!</v>
      </c>
      <c r="M281" s="473" t="e">
        <f>#REF!/'Common Calculations'!Q$76*'Common Calculations'!$M$76</f>
        <v>#REF!</v>
      </c>
      <c r="N281" s="473" t="e">
        <f>#REF!/'Common Calculations'!R$76*'Common Calculations'!$M$76</f>
        <v>#REF!</v>
      </c>
      <c r="O281" s="473" t="e">
        <f>#REF!/'Common Calculations'!S$76*'Common Calculations'!$M$76</f>
        <v>#REF!</v>
      </c>
      <c r="P281" s="473" t="e">
        <f>#REF!/'Common Calculations'!T$76*'Common Calculations'!$M$76</f>
        <v>#REF!</v>
      </c>
    </row>
    <row r="282" spans="1:16" s="402" customFormat="1" ht="30" customHeight="1">
      <c r="A282" s="400"/>
      <c r="B282" s="472" t="s">
        <v>829</v>
      </c>
      <c r="C282" s="980" t="e">
        <f>#REF!</f>
        <v>#REF!</v>
      </c>
      <c r="D282" s="980" t="e">
        <f>#REF!</f>
        <v>#REF!</v>
      </c>
      <c r="E282" s="980" t="e">
        <f>#REF!</f>
        <v>#REF!</v>
      </c>
      <c r="F282" s="980" t="e">
        <f>#REF!</f>
        <v>#REF!</v>
      </c>
      <c r="G282" s="980" t="e">
        <f>#REF!</f>
        <v>#REF!</v>
      </c>
      <c r="H282" s="980" t="e">
        <f>#REF!</f>
        <v>#REF!</v>
      </c>
      <c r="I282" s="980" t="e">
        <f>#REF!</f>
        <v>#REF!</v>
      </c>
      <c r="J282" s="981" t="e">
        <f>#REF!</f>
        <v>#REF!</v>
      </c>
      <c r="K282" s="981" t="e">
        <f>#REF!</f>
        <v>#REF!</v>
      </c>
      <c r="L282" s="981" t="e">
        <f>#REF!</f>
        <v>#REF!</v>
      </c>
      <c r="M282" s="981" t="e">
        <f>#REF!</f>
        <v>#REF!</v>
      </c>
      <c r="N282" s="981" t="e">
        <f>#REF!</f>
        <v>#REF!</v>
      </c>
      <c r="O282" s="981" t="e">
        <f>#REF!</f>
        <v>#REF!</v>
      </c>
      <c r="P282" s="981" t="e">
        <f>#REF!</f>
        <v>#REF!</v>
      </c>
    </row>
    <row r="283" spans="1:16" s="402" customFormat="1" ht="9.9499999999999993" customHeight="1">
      <c r="A283" s="400"/>
      <c r="B283" s="469"/>
      <c r="C283" s="400"/>
      <c r="D283" s="400"/>
      <c r="E283" s="400"/>
      <c r="F283" s="400"/>
      <c r="G283" s="400"/>
      <c r="H283" s="425"/>
      <c r="I283" s="400"/>
      <c r="J283" s="454"/>
      <c r="K283" s="454"/>
      <c r="L283" s="454"/>
      <c r="M283" s="454"/>
      <c r="N283" s="454"/>
      <c r="O283" s="454"/>
      <c r="P283" s="454"/>
    </row>
    <row r="284" spans="1:16" s="402" customFormat="1" ht="30" customHeight="1">
      <c r="A284" s="400"/>
      <c r="B284" s="476" t="s">
        <v>550</v>
      </c>
      <c r="C284" s="762">
        <v>2014</v>
      </c>
      <c r="D284" s="762">
        <v>2015</v>
      </c>
      <c r="E284" s="762">
        <v>2016</v>
      </c>
      <c r="F284" s="762">
        <v>2017</v>
      </c>
      <c r="G284" s="762">
        <v>2018</v>
      </c>
      <c r="H284" s="762">
        <v>2019</v>
      </c>
      <c r="I284" s="762">
        <v>2020</v>
      </c>
      <c r="J284" s="763">
        <v>2021</v>
      </c>
      <c r="K284" s="763">
        <v>2022</v>
      </c>
      <c r="L284" s="763">
        <v>2023</v>
      </c>
      <c r="M284" s="763">
        <v>2024</v>
      </c>
      <c r="N284" s="763">
        <v>2025</v>
      </c>
      <c r="O284" s="763">
        <v>2026</v>
      </c>
      <c r="P284" s="763">
        <v>2027</v>
      </c>
    </row>
    <row r="285" spans="1:16" s="402" customFormat="1" ht="30" customHeight="1">
      <c r="A285" s="400"/>
      <c r="B285" s="472" t="s">
        <v>827</v>
      </c>
      <c r="C285" s="473" t="e">
        <f>#REF!*'Common Calculations'!$M$76</f>
        <v>#REF!</v>
      </c>
      <c r="D285" s="473" t="e">
        <f>#REF!*'Common Calculations'!$M$76</f>
        <v>#REF!</v>
      </c>
      <c r="E285" s="473" t="e">
        <f>#REF!*'Common Calculations'!$M$76</f>
        <v>#REF!</v>
      </c>
      <c r="F285" s="473" t="e">
        <f>#REF!*'Common Calculations'!$M$76</f>
        <v>#REF!</v>
      </c>
      <c r="G285" s="473" t="e">
        <f>#REF!*'Common Calculations'!$M$76</f>
        <v>#REF!</v>
      </c>
      <c r="H285" s="473" t="e">
        <f>#REF!*'Common Calculations'!$M$76</f>
        <v>#REF!</v>
      </c>
      <c r="I285" s="473" t="e">
        <f>#REF!*'Common Calculations'!$M$76</f>
        <v>#REF!</v>
      </c>
      <c r="J285" s="473" t="e">
        <f>#REF!*'Common Calculations'!$M$76</f>
        <v>#REF!</v>
      </c>
      <c r="K285" s="473" t="e">
        <f>#REF!*'Common Calculations'!$M$76</f>
        <v>#REF!</v>
      </c>
      <c r="L285" s="473" t="e">
        <f>#REF!*'Common Calculations'!$M$76</f>
        <v>#REF!</v>
      </c>
      <c r="M285" s="473" t="e">
        <f>#REF!*'Common Calculations'!$M$76</f>
        <v>#REF!</v>
      </c>
      <c r="N285" s="473" t="e">
        <f>#REF!*'Common Calculations'!$M$76</f>
        <v>#REF!</v>
      </c>
      <c r="O285" s="473" t="e">
        <f>#REF!*'Common Calculations'!$M$76</f>
        <v>#REF!</v>
      </c>
      <c r="P285" s="473" t="e">
        <f>#REF!*'Common Calculations'!$M$76</f>
        <v>#REF!</v>
      </c>
    </row>
    <row r="286" spans="1:16" s="402" customFormat="1" ht="30" customHeight="1">
      <c r="A286" s="400"/>
      <c r="B286" s="472" t="s">
        <v>828</v>
      </c>
      <c r="C286" s="473" t="e">
        <f>#REF!/'Common Calculations'!G$76*'Common Calculations'!$M$76</f>
        <v>#REF!</v>
      </c>
      <c r="D286" s="473" t="e">
        <f>#REF!/'Common Calculations'!H$76*'Common Calculations'!$M$76</f>
        <v>#REF!</v>
      </c>
      <c r="E286" s="473" t="e">
        <f>#REF!/'Common Calculations'!I$76*'Common Calculations'!$M$76</f>
        <v>#REF!</v>
      </c>
      <c r="F286" s="473" t="e">
        <f>#REF!/'Common Calculations'!J$76*'Common Calculations'!$M$76</f>
        <v>#REF!</v>
      </c>
      <c r="G286" s="473" t="e">
        <f>#REF!/'Common Calculations'!K$76*'Common Calculations'!$M$76</f>
        <v>#REF!</v>
      </c>
      <c r="H286" s="473" t="e">
        <f>#REF!/'Common Calculations'!L$76*'Common Calculations'!$M$76</f>
        <v>#REF!</v>
      </c>
      <c r="I286" s="473" t="e">
        <f>#REF!/'Common Calculations'!M$76*'Common Calculations'!$M$76</f>
        <v>#REF!</v>
      </c>
      <c r="J286" s="473" t="e">
        <f>#REF!/'Common Calculations'!N$76*'Common Calculations'!$M$76</f>
        <v>#REF!</v>
      </c>
      <c r="K286" s="473" t="e">
        <f>#REF!/'Common Calculations'!O$76*'Common Calculations'!$M$76</f>
        <v>#REF!</v>
      </c>
      <c r="L286" s="473" t="e">
        <f>#REF!/'Common Calculations'!P$76*'Common Calculations'!$M$76</f>
        <v>#REF!</v>
      </c>
      <c r="M286" s="473" t="e">
        <f>#REF!/'Common Calculations'!Q$76*'Common Calculations'!$M$76</f>
        <v>#REF!</v>
      </c>
      <c r="N286" s="473" t="e">
        <f>#REF!/'Common Calculations'!R$76*'Common Calculations'!$M$76</f>
        <v>#REF!</v>
      </c>
      <c r="O286" s="473" t="e">
        <f>#REF!/'Common Calculations'!S$76*'Common Calculations'!$M$76</f>
        <v>#REF!</v>
      </c>
      <c r="P286" s="473" t="e">
        <f>#REF!/'Common Calculations'!T$76*'Common Calculations'!$M$76</f>
        <v>#REF!</v>
      </c>
    </row>
    <row r="287" spans="1:16" s="402" customFormat="1" ht="30" customHeight="1">
      <c r="A287" s="400"/>
      <c r="B287" s="472" t="s">
        <v>829</v>
      </c>
      <c r="C287" s="980" t="e">
        <f>#REF!</f>
        <v>#REF!</v>
      </c>
      <c r="D287" s="980" t="e">
        <f>#REF!</f>
        <v>#REF!</v>
      </c>
      <c r="E287" s="980" t="e">
        <f>#REF!</f>
        <v>#REF!</v>
      </c>
      <c r="F287" s="980" t="e">
        <f>#REF!</f>
        <v>#REF!</v>
      </c>
      <c r="G287" s="980" t="e">
        <f>#REF!</f>
        <v>#REF!</v>
      </c>
      <c r="H287" s="980" t="e">
        <f>#REF!</f>
        <v>#REF!</v>
      </c>
      <c r="I287" s="980" t="e">
        <f>#REF!</f>
        <v>#REF!</v>
      </c>
      <c r="J287" s="981" t="e">
        <f>#REF!</f>
        <v>#REF!</v>
      </c>
      <c r="K287" s="981" t="e">
        <f>#REF!</f>
        <v>#REF!</v>
      </c>
      <c r="L287" s="981" t="e">
        <f>#REF!</f>
        <v>#REF!</v>
      </c>
      <c r="M287" s="981" t="e">
        <f>#REF!</f>
        <v>#REF!</v>
      </c>
      <c r="N287" s="981" t="e">
        <f>#REF!</f>
        <v>#REF!</v>
      </c>
      <c r="O287" s="981" t="e">
        <f>#REF!</f>
        <v>#REF!</v>
      </c>
      <c r="P287" s="981" t="e">
        <f>#REF!</f>
        <v>#REF!</v>
      </c>
    </row>
    <row r="288" spans="1:16" s="402" customFormat="1" ht="9.9499999999999993" customHeight="1">
      <c r="A288" s="400"/>
      <c r="B288" s="477"/>
      <c r="C288" s="478"/>
      <c r="D288" s="478"/>
      <c r="E288" s="478"/>
      <c r="F288" s="478"/>
      <c r="G288" s="478"/>
      <c r="H288" s="478"/>
      <c r="I288" s="478"/>
      <c r="J288" s="479"/>
      <c r="K288" s="474"/>
      <c r="L288" s="475"/>
    </row>
    <row r="289" spans="1:12" s="402" customFormat="1" ht="30" customHeight="1">
      <c r="A289" s="400"/>
      <c r="B289" s="477"/>
      <c r="C289" s="478"/>
      <c r="D289" s="478"/>
      <c r="E289" s="478"/>
      <c r="F289" s="478"/>
      <c r="G289" s="478"/>
      <c r="H289" s="478"/>
      <c r="I289" s="478"/>
      <c r="J289" s="479"/>
      <c r="K289" s="474"/>
      <c r="L289" s="475"/>
    </row>
    <row r="290" spans="1:12" s="402" customFormat="1" ht="30" customHeight="1">
      <c r="A290" s="400"/>
      <c r="B290" s="477"/>
      <c r="C290" s="478"/>
      <c r="D290" s="478"/>
      <c r="E290" s="478"/>
      <c r="F290" s="478"/>
      <c r="G290" s="478"/>
      <c r="H290" s="478"/>
      <c r="I290" s="478"/>
      <c r="J290" s="479"/>
      <c r="K290" s="474"/>
      <c r="L290" s="475"/>
    </row>
    <row r="291" spans="1:12" s="402" customFormat="1" ht="30" customHeight="1">
      <c r="A291" s="400"/>
      <c r="B291" s="477"/>
      <c r="C291" s="478"/>
      <c r="D291" s="478"/>
      <c r="E291" s="478"/>
      <c r="F291" s="478"/>
      <c r="G291" s="478"/>
      <c r="H291" s="478"/>
      <c r="I291" s="478"/>
      <c r="J291" s="479"/>
      <c r="K291" s="474"/>
      <c r="L291" s="475"/>
    </row>
    <row r="292" spans="1:12" s="402" customFormat="1" ht="30" customHeight="1">
      <c r="A292" s="400"/>
      <c r="B292" s="477"/>
      <c r="C292" s="478"/>
      <c r="D292" s="478"/>
      <c r="E292" s="478"/>
      <c r="F292" s="478"/>
      <c r="G292" s="478"/>
      <c r="H292" s="478"/>
      <c r="I292" s="478"/>
      <c r="J292" s="479"/>
      <c r="K292" s="474"/>
      <c r="L292" s="475"/>
    </row>
    <row r="293" spans="1:12" s="402" customFormat="1" ht="30" customHeight="1">
      <c r="A293" s="400"/>
      <c r="B293" s="477"/>
      <c r="C293" s="478"/>
      <c r="D293" s="478"/>
      <c r="E293" s="478"/>
      <c r="F293" s="478"/>
      <c r="G293" s="478"/>
      <c r="H293" s="478"/>
      <c r="I293" s="478"/>
      <c r="J293" s="479"/>
      <c r="K293" s="474"/>
      <c r="L293" s="475"/>
    </row>
    <row r="294" spans="1:12" s="402" customFormat="1" ht="30" customHeight="1">
      <c r="A294" s="400"/>
      <c r="B294" s="477"/>
      <c r="C294" s="478"/>
      <c r="D294" s="478"/>
      <c r="E294" s="478"/>
      <c r="F294" s="478"/>
      <c r="G294" s="478"/>
      <c r="H294" s="478"/>
      <c r="I294" s="478"/>
      <c r="J294" s="479"/>
      <c r="K294" s="474"/>
      <c r="L294" s="475"/>
    </row>
    <row r="295" spans="1:12" s="402" customFormat="1" ht="30" customHeight="1">
      <c r="A295" s="400"/>
      <c r="B295" s="477"/>
      <c r="C295" s="478"/>
      <c r="D295" s="478"/>
      <c r="E295" s="478"/>
      <c r="F295" s="478"/>
      <c r="G295" s="478"/>
      <c r="H295" s="478"/>
      <c r="I295" s="478"/>
      <c r="J295" s="479"/>
      <c r="K295" s="474"/>
      <c r="L295" s="475"/>
    </row>
    <row r="296" spans="1:12" s="402" customFormat="1" ht="30" customHeight="1">
      <c r="A296" s="400"/>
      <c r="B296" s="477"/>
      <c r="C296" s="478"/>
      <c r="D296" s="478"/>
      <c r="E296" s="478"/>
      <c r="F296" s="478"/>
      <c r="G296" s="478"/>
      <c r="H296" s="478"/>
      <c r="I296" s="478"/>
      <c r="J296" s="479"/>
      <c r="K296" s="474"/>
      <c r="L296" s="475"/>
    </row>
    <row r="297" spans="1:12" s="402" customFormat="1" ht="30" customHeight="1">
      <c r="A297" s="400"/>
      <c r="B297" s="477"/>
      <c r="C297" s="478"/>
      <c r="D297" s="478"/>
      <c r="E297" s="478"/>
      <c r="F297" s="478"/>
      <c r="G297" s="478"/>
      <c r="H297" s="478"/>
      <c r="I297" s="478"/>
      <c r="J297" s="479"/>
      <c r="K297" s="474"/>
      <c r="L297" s="475"/>
    </row>
    <row r="298" spans="1:12" s="402" customFormat="1" ht="30" customHeight="1">
      <c r="A298" s="400"/>
      <c r="B298" s="477"/>
      <c r="C298" s="478"/>
      <c r="D298" s="478"/>
      <c r="E298" s="478"/>
      <c r="F298" s="478"/>
      <c r="G298" s="478"/>
      <c r="H298" s="478"/>
      <c r="I298" s="478"/>
      <c r="J298" s="479"/>
      <c r="K298" s="474"/>
      <c r="L298" s="475"/>
    </row>
    <row r="299" spans="1:12" s="402" customFormat="1" ht="30" customHeight="1">
      <c r="A299" s="400"/>
      <c r="B299" s="477"/>
      <c r="C299" s="478"/>
      <c r="D299" s="478"/>
      <c r="E299" s="478"/>
      <c r="F299" s="478"/>
      <c r="G299" s="478"/>
      <c r="H299" s="478"/>
      <c r="I299" s="478"/>
      <c r="J299" s="479"/>
      <c r="K299" s="474"/>
      <c r="L299" s="475"/>
    </row>
    <row r="300" spans="1:12" s="402" customFormat="1" ht="30" customHeight="1">
      <c r="A300" s="400"/>
      <c r="B300" s="477"/>
      <c r="C300" s="478"/>
      <c r="D300" s="478"/>
      <c r="E300" s="478"/>
      <c r="F300" s="478"/>
      <c r="G300" s="478"/>
      <c r="H300" s="478"/>
      <c r="I300" s="478"/>
      <c r="J300" s="479"/>
      <c r="K300" s="474"/>
      <c r="L300" s="475"/>
    </row>
    <row r="301" spans="1:12" s="402" customFormat="1" ht="30" customHeight="1">
      <c r="A301" s="400"/>
      <c r="B301" s="477"/>
      <c r="C301" s="478"/>
      <c r="D301" s="478"/>
      <c r="E301" s="478"/>
      <c r="F301" s="478"/>
      <c r="G301" s="478"/>
      <c r="H301" s="478"/>
      <c r="I301" s="478"/>
      <c r="J301" s="479"/>
      <c r="K301" s="474"/>
      <c r="L301" s="475"/>
    </row>
    <row r="302" spans="1:12" s="402" customFormat="1" ht="30" customHeight="1">
      <c r="A302" s="400"/>
      <c r="B302" s="477"/>
      <c r="C302" s="478"/>
      <c r="D302" s="478"/>
      <c r="E302" s="478"/>
      <c r="F302" s="478"/>
      <c r="G302" s="478"/>
      <c r="H302" s="478"/>
      <c r="I302" s="478"/>
      <c r="J302" s="479"/>
      <c r="K302" s="474"/>
      <c r="L302" s="475"/>
    </row>
    <row r="303" spans="1:12" s="402" customFormat="1" ht="30" customHeight="1">
      <c r="A303" s="400"/>
      <c r="B303" s="477"/>
      <c r="C303" s="478"/>
      <c r="D303" s="478"/>
      <c r="E303" s="478"/>
      <c r="F303" s="478"/>
      <c r="G303" s="478"/>
      <c r="H303" s="478"/>
      <c r="I303" s="478"/>
      <c r="J303" s="479"/>
      <c r="K303" s="474"/>
      <c r="L303" s="475"/>
    </row>
    <row r="304" spans="1:12" s="402" customFormat="1" ht="30" customHeight="1">
      <c r="A304" s="400"/>
      <c r="B304" s="477"/>
      <c r="C304" s="478"/>
      <c r="D304" s="478"/>
      <c r="E304" s="478"/>
      <c r="F304" s="478"/>
      <c r="G304" s="478"/>
      <c r="H304" s="478"/>
      <c r="I304" s="478"/>
      <c r="J304" s="479"/>
      <c r="K304" s="474"/>
      <c r="L304" s="475"/>
    </row>
    <row r="305" spans="1:12" s="402" customFormat="1" ht="30" customHeight="1">
      <c r="A305" s="400"/>
      <c r="B305" s="477"/>
      <c r="C305" s="478"/>
      <c r="D305" s="478"/>
      <c r="E305" s="478"/>
      <c r="F305" s="478"/>
      <c r="G305" s="478"/>
      <c r="H305" s="478"/>
      <c r="I305" s="478"/>
      <c r="J305" s="479"/>
      <c r="K305" s="474"/>
      <c r="L305" s="475"/>
    </row>
    <row r="306" spans="1:12" s="402" customFormat="1" ht="30" customHeight="1">
      <c r="A306" s="400"/>
      <c r="B306" s="477"/>
      <c r="C306" s="478"/>
      <c r="D306" s="478"/>
      <c r="E306" s="478"/>
      <c r="F306" s="478"/>
      <c r="G306" s="478"/>
      <c r="H306" s="478"/>
      <c r="I306" s="478"/>
      <c r="J306" s="479"/>
      <c r="K306" s="474"/>
      <c r="L306" s="475"/>
    </row>
    <row r="307" spans="1:12" s="402" customFormat="1" ht="30" customHeight="1">
      <c r="A307" s="400"/>
      <c r="B307" s="477"/>
      <c r="C307" s="478"/>
      <c r="D307" s="478"/>
      <c r="E307" s="478"/>
      <c r="F307" s="478"/>
      <c r="G307" s="478"/>
      <c r="H307" s="478"/>
      <c r="I307" s="478"/>
      <c r="J307" s="479"/>
      <c r="K307" s="474"/>
      <c r="L307" s="475"/>
    </row>
    <row r="308" spans="1:12" s="402" customFormat="1" ht="30" customHeight="1">
      <c r="A308" s="400"/>
      <c r="B308" s="477"/>
      <c r="C308" s="478"/>
      <c r="D308" s="478"/>
      <c r="E308" s="478"/>
      <c r="F308" s="478"/>
      <c r="G308" s="478"/>
      <c r="H308" s="478"/>
      <c r="I308" s="478"/>
      <c r="J308" s="479"/>
      <c r="K308" s="474"/>
      <c r="L308" s="475"/>
    </row>
    <row r="309" spans="1:12" s="402" customFormat="1" ht="30" customHeight="1">
      <c r="A309" s="400"/>
      <c r="B309" s="477"/>
      <c r="C309" s="478"/>
      <c r="D309" s="478"/>
      <c r="E309" s="478"/>
      <c r="F309" s="478"/>
      <c r="G309" s="478"/>
      <c r="H309" s="478"/>
      <c r="I309" s="478"/>
      <c r="J309" s="479"/>
      <c r="K309" s="474"/>
      <c r="L309" s="475"/>
    </row>
    <row r="310" spans="1:12" s="402" customFormat="1" ht="30" customHeight="1">
      <c r="A310" s="400"/>
      <c r="B310" s="477"/>
      <c r="C310" s="478"/>
      <c r="D310" s="478"/>
      <c r="E310" s="478"/>
      <c r="F310" s="478"/>
      <c r="G310" s="478"/>
      <c r="H310" s="478"/>
      <c r="I310" s="478"/>
      <c r="J310" s="479"/>
      <c r="K310" s="474"/>
      <c r="L310" s="475"/>
    </row>
    <row r="311" spans="1:12" s="402" customFormat="1" ht="30" customHeight="1">
      <c r="A311" s="400"/>
      <c r="B311" s="477"/>
      <c r="C311" s="478"/>
      <c r="D311" s="478"/>
      <c r="E311" s="478"/>
      <c r="F311" s="478"/>
      <c r="G311" s="478"/>
      <c r="H311" s="478"/>
      <c r="I311" s="478"/>
      <c r="J311" s="479"/>
      <c r="K311" s="474"/>
      <c r="L311" s="475"/>
    </row>
    <row r="312" spans="1:12" s="402" customFormat="1" ht="30" customHeight="1">
      <c r="A312" s="400"/>
      <c r="B312" s="477"/>
      <c r="C312" s="478"/>
      <c r="D312" s="478"/>
      <c r="E312" s="478"/>
      <c r="F312" s="478"/>
      <c r="G312" s="478"/>
      <c r="H312" s="478"/>
      <c r="I312" s="478"/>
      <c r="J312" s="479"/>
      <c r="K312" s="474"/>
      <c r="L312" s="475"/>
    </row>
    <row r="313" spans="1:12" s="402" customFormat="1" ht="30" customHeight="1">
      <c r="A313" s="400"/>
      <c r="B313" s="477"/>
      <c r="C313" s="478"/>
      <c r="D313" s="478"/>
      <c r="E313" s="478"/>
      <c r="F313" s="478"/>
      <c r="G313" s="478"/>
      <c r="H313" s="478"/>
      <c r="I313" s="478"/>
      <c r="J313" s="479"/>
      <c r="K313" s="474"/>
      <c r="L313" s="475"/>
    </row>
    <row r="314" spans="1:12" s="402" customFormat="1" ht="30" customHeight="1">
      <c r="A314" s="400"/>
      <c r="B314" s="477"/>
      <c r="C314" s="478"/>
      <c r="D314" s="478"/>
      <c r="E314" s="478"/>
      <c r="F314" s="478"/>
      <c r="G314" s="478"/>
      <c r="H314" s="478"/>
      <c r="I314" s="478"/>
      <c r="J314" s="479"/>
      <c r="K314" s="474"/>
      <c r="L314" s="475"/>
    </row>
    <row r="315" spans="1:12" s="402" customFormat="1" ht="30" customHeight="1">
      <c r="A315" s="400"/>
      <c r="B315" s="477"/>
      <c r="C315" s="478"/>
      <c r="D315" s="478"/>
      <c r="E315" s="478"/>
      <c r="F315" s="478"/>
      <c r="G315" s="478"/>
      <c r="H315" s="478"/>
      <c r="I315" s="478"/>
      <c r="J315" s="479"/>
      <c r="K315" s="474"/>
      <c r="L315" s="475"/>
    </row>
    <row r="316" spans="1:12" s="402" customFormat="1" ht="30" customHeight="1">
      <c r="A316" s="400"/>
      <c r="B316" s="477"/>
      <c r="C316" s="478"/>
      <c r="D316" s="478"/>
      <c r="E316" s="478"/>
      <c r="F316" s="478"/>
      <c r="G316" s="478"/>
      <c r="H316" s="478"/>
      <c r="I316" s="478"/>
      <c r="J316" s="479"/>
      <c r="K316" s="474"/>
      <c r="L316" s="475"/>
    </row>
    <row r="317" spans="1:12" s="402" customFormat="1" ht="30" customHeight="1">
      <c r="A317" s="400"/>
      <c r="B317" s="477"/>
      <c r="C317" s="478"/>
      <c r="D317" s="478"/>
      <c r="E317" s="478"/>
      <c r="F317" s="478"/>
      <c r="G317" s="478"/>
      <c r="H317" s="478"/>
      <c r="I317" s="478"/>
      <c r="J317" s="479"/>
      <c r="K317" s="474"/>
      <c r="L317" s="475"/>
    </row>
    <row r="318" spans="1:12" s="402" customFormat="1" ht="30" customHeight="1">
      <c r="A318" s="400"/>
      <c r="B318" s="477"/>
      <c r="C318" s="478"/>
      <c r="D318" s="478"/>
      <c r="E318" s="478"/>
      <c r="F318" s="478"/>
      <c r="G318" s="478"/>
      <c r="H318" s="478"/>
      <c r="I318" s="478"/>
      <c r="J318" s="479"/>
      <c r="K318" s="474"/>
      <c r="L318" s="475"/>
    </row>
    <row r="319" spans="1:12" s="402" customFormat="1" ht="30" customHeight="1">
      <c r="A319" s="400"/>
      <c r="B319" s="477"/>
      <c r="C319" s="478"/>
      <c r="D319" s="478"/>
      <c r="E319" s="478"/>
      <c r="F319" s="478"/>
      <c r="G319" s="478"/>
      <c r="H319" s="478"/>
      <c r="I319" s="478"/>
      <c r="J319" s="479"/>
      <c r="K319" s="474"/>
      <c r="L319" s="475"/>
    </row>
    <row r="320" spans="1:12" s="402" customFormat="1" ht="30" customHeight="1">
      <c r="A320" s="400"/>
      <c r="B320" s="477"/>
      <c r="C320" s="478"/>
      <c r="D320" s="478"/>
      <c r="E320" s="478"/>
      <c r="F320" s="478"/>
      <c r="G320" s="478"/>
      <c r="H320" s="478"/>
      <c r="I320" s="478"/>
      <c r="J320" s="479"/>
      <c r="K320" s="474"/>
      <c r="L320" s="475"/>
    </row>
    <row r="321" spans="1:12" s="402" customFormat="1" ht="30" customHeight="1">
      <c r="A321" s="400"/>
      <c r="B321" s="477"/>
      <c r="C321" s="478"/>
      <c r="D321" s="478"/>
      <c r="E321" s="478"/>
      <c r="F321" s="478"/>
      <c r="G321" s="478"/>
      <c r="H321" s="478"/>
      <c r="I321" s="478"/>
      <c r="J321" s="479"/>
      <c r="K321" s="474"/>
      <c r="L321" s="475"/>
    </row>
    <row r="322" spans="1:12" s="402" customFormat="1" ht="30" customHeight="1">
      <c r="A322" s="400"/>
      <c r="B322" s="477"/>
      <c r="C322" s="478"/>
      <c r="D322" s="478"/>
      <c r="E322" s="478"/>
      <c r="F322" s="478"/>
      <c r="G322" s="478"/>
      <c r="H322" s="478"/>
      <c r="I322" s="478"/>
      <c r="J322" s="479"/>
      <c r="K322" s="474"/>
      <c r="L322" s="475"/>
    </row>
    <row r="323" spans="1:12" s="402" customFormat="1" ht="30" customHeight="1">
      <c r="A323" s="400"/>
      <c r="B323" s="477"/>
      <c r="C323" s="478"/>
      <c r="D323" s="478"/>
      <c r="E323" s="478"/>
      <c r="F323" s="478"/>
      <c r="G323" s="478"/>
      <c r="H323" s="478"/>
      <c r="I323" s="478"/>
      <c r="J323" s="479"/>
      <c r="K323" s="474"/>
      <c r="L323" s="475"/>
    </row>
    <row r="324" spans="1:12" s="402" customFormat="1" ht="9.9499999999999993" customHeight="1">
      <c r="A324" s="400"/>
      <c r="B324" s="477"/>
      <c r="C324" s="478"/>
      <c r="D324" s="478"/>
      <c r="E324" s="478"/>
      <c r="F324" s="478"/>
      <c r="G324" s="478"/>
      <c r="H324" s="478"/>
      <c r="I324" s="478"/>
      <c r="J324" s="479"/>
      <c r="K324" s="474"/>
      <c r="L324" s="475"/>
    </row>
    <row r="325" spans="1:12" s="402" customFormat="1" ht="13.5" customHeight="1">
      <c r="A325" s="400"/>
      <c r="B325" s="483"/>
      <c r="C325" s="484"/>
      <c r="D325" s="484"/>
      <c r="E325" s="484"/>
      <c r="F325" s="484"/>
      <c r="H325" s="403"/>
      <c r="J325" s="434"/>
    </row>
    <row r="326" spans="1:12" s="402" customFormat="1" ht="30" customHeight="1">
      <c r="A326" s="400"/>
      <c r="B326" s="1386" t="s">
        <v>860</v>
      </c>
      <c r="C326" s="1377"/>
      <c r="D326" s="1377"/>
      <c r="E326" s="1377"/>
      <c r="F326" s="1377"/>
      <c r="G326" s="1377"/>
      <c r="H326" s="403"/>
      <c r="J326" s="434"/>
    </row>
    <row r="327" spans="1:12" s="402" customFormat="1" ht="11.25" customHeight="1">
      <c r="A327" s="400"/>
      <c r="B327" s="469"/>
      <c r="H327" s="403"/>
      <c r="J327" s="434"/>
    </row>
    <row r="328" spans="1:12" s="402" customFormat="1" ht="30" customHeight="1">
      <c r="A328" s="400"/>
      <c r="B328" s="480" t="s">
        <v>342</v>
      </c>
      <c r="C328" s="405" t="s">
        <v>77</v>
      </c>
      <c r="D328" s="405" t="s">
        <v>78</v>
      </c>
      <c r="E328" s="405" t="s">
        <v>351</v>
      </c>
      <c r="F328" s="405" t="s">
        <v>494</v>
      </c>
      <c r="G328" s="412" t="s">
        <v>550</v>
      </c>
      <c r="H328" s="434"/>
    </row>
    <row r="329" spans="1:12" s="402" customFormat="1" ht="30" customHeight="1">
      <c r="A329" s="400"/>
      <c r="B329" s="485" t="s">
        <v>334</v>
      </c>
      <c r="C329" s="486" t="e">
        <f>#REF!</f>
        <v>#REF!</v>
      </c>
      <c r="D329" s="486" t="e">
        <f>#REF!</f>
        <v>#REF!</v>
      </c>
      <c r="E329" s="486" t="e">
        <f>#REF!</f>
        <v>#REF!</v>
      </c>
      <c r="F329" s="486" t="e">
        <f>#REF!</f>
        <v>#REF!</v>
      </c>
      <c r="G329" s="486" t="e">
        <f>#REF!</f>
        <v>#REF!</v>
      </c>
      <c r="H329" s="434"/>
    </row>
    <row r="330" spans="1:12" s="402" customFormat="1" ht="30" customHeight="1">
      <c r="A330" s="400"/>
      <c r="B330" s="485" t="s">
        <v>335</v>
      </c>
      <c r="C330" s="486" t="e">
        <f>#REF!</f>
        <v>#REF!</v>
      </c>
      <c r="D330" s="486" t="e">
        <f>#REF!</f>
        <v>#REF!</v>
      </c>
      <c r="E330" s="486" t="e">
        <f>#REF!</f>
        <v>#REF!</v>
      </c>
      <c r="F330" s="486" t="e">
        <f>#REF!</f>
        <v>#REF!</v>
      </c>
      <c r="G330" s="486" t="e">
        <f>#REF!</f>
        <v>#REF!</v>
      </c>
      <c r="H330" s="434"/>
    </row>
    <row r="331" spans="1:12" s="402" customFormat="1" ht="30" customHeight="1">
      <c r="A331" s="400"/>
      <c r="B331" s="485" t="s">
        <v>336</v>
      </c>
      <c r="C331" s="486" t="e">
        <f>#REF!</f>
        <v>#REF!</v>
      </c>
      <c r="D331" s="486" t="e">
        <f>#REF!</f>
        <v>#REF!</v>
      </c>
      <c r="E331" s="486" t="e">
        <f>#REF!</f>
        <v>#REF!</v>
      </c>
      <c r="F331" s="486" t="e">
        <f>#REF!</f>
        <v>#REF!</v>
      </c>
      <c r="G331" s="486" t="e">
        <f>#REF!</f>
        <v>#REF!</v>
      </c>
      <c r="H331" s="434"/>
    </row>
    <row r="332" spans="1:12" s="402" customFormat="1" ht="30" customHeight="1">
      <c r="A332" s="400"/>
      <c r="B332" s="481" t="s">
        <v>337</v>
      </c>
      <c r="C332" s="482" t="e">
        <f>#REF!</f>
        <v>#REF!</v>
      </c>
      <c r="D332" s="482" t="e">
        <f>#REF!</f>
        <v>#REF!</v>
      </c>
      <c r="E332" s="482" t="e">
        <f>#REF!</f>
        <v>#REF!</v>
      </c>
      <c r="F332" s="482" t="e">
        <f>#REF!</f>
        <v>#REF!</v>
      </c>
      <c r="G332" s="482" t="e">
        <f>#REF!</f>
        <v>#REF!</v>
      </c>
      <c r="H332" s="434"/>
    </row>
    <row r="333" spans="1:12" s="402" customFormat="1" ht="30" customHeight="1">
      <c r="A333" s="400"/>
      <c r="B333" s="485" t="s">
        <v>304</v>
      </c>
      <c r="C333" s="486" t="e">
        <f>#REF!</f>
        <v>#REF!</v>
      </c>
      <c r="D333" s="486" t="e">
        <f>#REF!</f>
        <v>#REF!</v>
      </c>
      <c r="E333" s="486" t="e">
        <f>#REF!</f>
        <v>#REF!</v>
      </c>
      <c r="F333" s="486" t="e">
        <f>#REF!</f>
        <v>#REF!</v>
      </c>
      <c r="G333" s="486" t="e">
        <f>#REF!</f>
        <v>#REF!</v>
      </c>
      <c r="H333" s="434"/>
    </row>
    <row r="334" spans="1:12" s="402" customFormat="1" ht="30" customHeight="1">
      <c r="A334" s="400"/>
      <c r="B334" s="481" t="s">
        <v>486</v>
      </c>
      <c r="C334" s="482" t="e">
        <f>#REF!</f>
        <v>#REF!</v>
      </c>
      <c r="D334" s="482" t="e">
        <f>#REF!</f>
        <v>#REF!</v>
      </c>
      <c r="E334" s="482" t="e">
        <f>#REF!</f>
        <v>#REF!</v>
      </c>
      <c r="F334" s="482" t="e">
        <f>#REF!</f>
        <v>#REF!</v>
      </c>
      <c r="G334" s="482" t="e">
        <f>#REF!</f>
        <v>#REF!</v>
      </c>
      <c r="H334" s="434"/>
    </row>
    <row r="335" spans="1:12" s="402" customFormat="1" ht="13.5" customHeight="1">
      <c r="A335" s="400"/>
      <c r="B335" s="483"/>
      <c r="C335" s="484"/>
      <c r="D335" s="484"/>
      <c r="E335" s="484"/>
      <c r="F335" s="484"/>
      <c r="H335" s="403"/>
      <c r="J335" s="434"/>
    </row>
    <row r="336" spans="1:12" s="402" customFormat="1" ht="30" customHeight="1">
      <c r="A336" s="400"/>
      <c r="B336" s="1386" t="s">
        <v>677</v>
      </c>
      <c r="C336" s="1377"/>
      <c r="D336" s="1377"/>
      <c r="E336" s="1377"/>
      <c r="F336" s="1377"/>
      <c r="G336" s="1377"/>
      <c r="H336" s="403"/>
      <c r="J336" s="434"/>
    </row>
    <row r="337" spans="1:8" s="402" customFormat="1" ht="9.9499999999999993" customHeight="1">
      <c r="A337" s="400"/>
      <c r="B337" s="487"/>
      <c r="C337" s="488"/>
      <c r="D337" s="488"/>
      <c r="E337" s="488"/>
      <c r="F337" s="488"/>
      <c r="G337" s="488"/>
      <c r="H337" s="434"/>
    </row>
    <row r="338" spans="1:8" s="402" customFormat="1" ht="30" customHeight="1">
      <c r="A338" s="400"/>
      <c r="B338" s="480" t="s">
        <v>349</v>
      </c>
      <c r="C338" s="405" t="s">
        <v>77</v>
      </c>
      <c r="D338" s="405" t="s">
        <v>78</v>
      </c>
      <c r="E338" s="405" t="s">
        <v>351</v>
      </c>
      <c r="F338" s="405" t="s">
        <v>494</v>
      </c>
      <c r="G338" s="412" t="s">
        <v>550</v>
      </c>
      <c r="H338" s="434"/>
    </row>
    <row r="339" spans="1:8" s="402" customFormat="1" ht="30" customHeight="1">
      <c r="A339" s="400"/>
      <c r="B339" s="485" t="s">
        <v>316</v>
      </c>
      <c r="C339" s="486" t="e">
        <f>#REF!</f>
        <v>#REF!</v>
      </c>
      <c r="D339" s="486" t="e">
        <f>#REF!</f>
        <v>#REF!</v>
      </c>
      <c r="E339" s="486" t="e">
        <f>#REF!</f>
        <v>#REF!</v>
      </c>
      <c r="F339" s="486" t="e">
        <f>#REF!</f>
        <v>#REF!</v>
      </c>
      <c r="G339" s="486" t="e">
        <f>#REF!</f>
        <v>#REF!</v>
      </c>
      <c r="H339" s="434"/>
    </row>
    <row r="340" spans="1:8" s="402" customFormat="1" ht="30" customHeight="1">
      <c r="A340" s="400"/>
      <c r="B340" s="485" t="s">
        <v>317</v>
      </c>
      <c r="C340" s="486" t="e">
        <f>#REF!</f>
        <v>#REF!</v>
      </c>
      <c r="D340" s="486" t="e">
        <f>#REF!</f>
        <v>#REF!</v>
      </c>
      <c r="E340" s="486" t="e">
        <f>#REF!</f>
        <v>#REF!</v>
      </c>
      <c r="F340" s="486" t="e">
        <f>#REF!</f>
        <v>#REF!</v>
      </c>
      <c r="G340" s="486" t="e">
        <f>#REF!</f>
        <v>#REF!</v>
      </c>
      <c r="H340" s="434"/>
    </row>
    <row r="341" spans="1:8" s="402" customFormat="1" ht="30" customHeight="1">
      <c r="A341" s="400"/>
      <c r="B341" s="485" t="s">
        <v>318</v>
      </c>
      <c r="C341" s="486" t="e">
        <f>#REF!</f>
        <v>#REF!</v>
      </c>
      <c r="D341" s="486" t="e">
        <f>#REF!</f>
        <v>#REF!</v>
      </c>
      <c r="E341" s="486" t="e">
        <f>#REF!</f>
        <v>#REF!</v>
      </c>
      <c r="F341" s="486" t="e">
        <f>#REF!</f>
        <v>#REF!</v>
      </c>
      <c r="G341" s="486" t="e">
        <f>#REF!</f>
        <v>#REF!</v>
      </c>
      <c r="H341" s="434"/>
    </row>
    <row r="342" spans="1:8" s="402" customFormat="1" ht="30" customHeight="1">
      <c r="A342" s="400"/>
      <c r="B342" s="481" t="s">
        <v>81</v>
      </c>
      <c r="C342" s="482" t="e">
        <f>#REF!</f>
        <v>#REF!</v>
      </c>
      <c r="D342" s="482" t="e">
        <f>#REF!</f>
        <v>#REF!</v>
      </c>
      <c r="E342" s="482" t="e">
        <f>#REF!</f>
        <v>#REF!</v>
      </c>
      <c r="F342" s="482" t="e">
        <f>#REF!</f>
        <v>#REF!</v>
      </c>
      <c r="G342" s="482" t="e">
        <f>#REF!</f>
        <v>#REF!</v>
      </c>
      <c r="H342" s="434"/>
    </row>
    <row r="343" spans="1:8" s="402" customFormat="1" ht="9.9499999999999993" customHeight="1">
      <c r="A343" s="400"/>
      <c r="B343" s="487"/>
      <c r="C343" s="488"/>
      <c r="D343" s="488"/>
      <c r="E343" s="488"/>
      <c r="F343" s="488"/>
      <c r="G343" s="488"/>
      <c r="H343" s="434"/>
    </row>
    <row r="344" spans="1:8" s="402" customFormat="1" ht="30" customHeight="1">
      <c r="A344" s="400"/>
      <c r="B344" s="480" t="s">
        <v>344</v>
      </c>
      <c r="C344" s="405" t="s">
        <v>77</v>
      </c>
      <c r="D344" s="405" t="s">
        <v>78</v>
      </c>
      <c r="E344" s="405" t="s">
        <v>351</v>
      </c>
      <c r="F344" s="405" t="s">
        <v>494</v>
      </c>
      <c r="G344" s="412" t="s">
        <v>550</v>
      </c>
      <c r="H344" s="434"/>
    </row>
    <row r="345" spans="1:8" s="402" customFormat="1" ht="30" customHeight="1">
      <c r="A345" s="400"/>
      <c r="B345" s="485" t="s">
        <v>316</v>
      </c>
      <c r="C345" s="486" t="e">
        <f>#REF!</f>
        <v>#REF!</v>
      </c>
      <c r="D345" s="486" t="e">
        <f>#REF!</f>
        <v>#REF!</v>
      </c>
      <c r="E345" s="486" t="e">
        <f>#REF!</f>
        <v>#REF!</v>
      </c>
      <c r="F345" s="486" t="e">
        <f>#REF!</f>
        <v>#REF!</v>
      </c>
      <c r="G345" s="486" t="e">
        <f>#REF!</f>
        <v>#REF!</v>
      </c>
      <c r="H345" s="434"/>
    </row>
    <row r="346" spans="1:8" s="402" customFormat="1" ht="30" customHeight="1">
      <c r="A346" s="400"/>
      <c r="B346" s="485" t="s">
        <v>317</v>
      </c>
      <c r="C346" s="486" t="e">
        <f>#REF!</f>
        <v>#REF!</v>
      </c>
      <c r="D346" s="486" t="e">
        <f>#REF!</f>
        <v>#REF!</v>
      </c>
      <c r="E346" s="486" t="e">
        <f>#REF!</f>
        <v>#REF!</v>
      </c>
      <c r="F346" s="486" t="e">
        <f>#REF!</f>
        <v>#REF!</v>
      </c>
      <c r="G346" s="486" t="e">
        <f>#REF!</f>
        <v>#REF!</v>
      </c>
      <c r="H346" s="434"/>
    </row>
    <row r="347" spans="1:8" s="402" customFormat="1" ht="30" customHeight="1">
      <c r="A347" s="400"/>
      <c r="B347" s="485" t="s">
        <v>318</v>
      </c>
      <c r="C347" s="486" t="e">
        <f>#REF!</f>
        <v>#REF!</v>
      </c>
      <c r="D347" s="486" t="e">
        <f>#REF!</f>
        <v>#REF!</v>
      </c>
      <c r="E347" s="486" t="e">
        <f>#REF!</f>
        <v>#REF!</v>
      </c>
      <c r="F347" s="486" t="e">
        <f>#REF!</f>
        <v>#REF!</v>
      </c>
      <c r="G347" s="486" t="e">
        <f>#REF!</f>
        <v>#REF!</v>
      </c>
      <c r="H347" s="434"/>
    </row>
    <row r="348" spans="1:8" s="402" customFormat="1" ht="30" customHeight="1">
      <c r="A348" s="400"/>
      <c r="B348" s="481" t="s">
        <v>81</v>
      </c>
      <c r="C348" s="482" t="e">
        <f>#REF!</f>
        <v>#REF!</v>
      </c>
      <c r="D348" s="482" t="e">
        <f>#REF!</f>
        <v>#REF!</v>
      </c>
      <c r="E348" s="482" t="e">
        <f>#REF!</f>
        <v>#REF!</v>
      </c>
      <c r="F348" s="482" t="e">
        <f>#REF!</f>
        <v>#REF!</v>
      </c>
      <c r="G348" s="482" t="e">
        <f>#REF!</f>
        <v>#REF!</v>
      </c>
      <c r="H348" s="434"/>
    </row>
    <row r="349" spans="1:8" s="402" customFormat="1" ht="9.9499999999999993" customHeight="1">
      <c r="A349" s="400"/>
      <c r="B349" s="487"/>
      <c r="C349" s="488"/>
      <c r="D349" s="488"/>
      <c r="E349" s="488"/>
      <c r="F349" s="488"/>
      <c r="G349" s="488"/>
      <c r="H349" s="434"/>
    </row>
    <row r="350" spans="1:8" s="402" customFormat="1" ht="30" customHeight="1">
      <c r="A350" s="400"/>
      <c r="B350" s="480" t="s">
        <v>345</v>
      </c>
      <c r="C350" s="405" t="s">
        <v>77</v>
      </c>
      <c r="D350" s="405" t="s">
        <v>78</v>
      </c>
      <c r="E350" s="405" t="s">
        <v>351</v>
      </c>
      <c r="F350" s="405" t="s">
        <v>494</v>
      </c>
      <c r="G350" s="412" t="s">
        <v>550</v>
      </c>
      <c r="H350" s="434"/>
    </row>
    <row r="351" spans="1:8" s="402" customFormat="1" ht="30" customHeight="1">
      <c r="A351" s="400"/>
      <c r="B351" s="485" t="s">
        <v>316</v>
      </c>
      <c r="C351" s="486" t="e">
        <f>#REF!</f>
        <v>#REF!</v>
      </c>
      <c r="D351" s="486" t="e">
        <f>#REF!</f>
        <v>#REF!</v>
      </c>
      <c r="E351" s="486" t="e">
        <f>#REF!</f>
        <v>#REF!</v>
      </c>
      <c r="F351" s="486" t="e">
        <f>#REF!</f>
        <v>#REF!</v>
      </c>
      <c r="G351" s="486" t="e">
        <f>#REF!</f>
        <v>#REF!</v>
      </c>
      <c r="H351" s="434"/>
    </row>
    <row r="352" spans="1:8" s="402" customFormat="1" ht="30" customHeight="1">
      <c r="A352" s="400"/>
      <c r="B352" s="485" t="s">
        <v>317</v>
      </c>
      <c r="C352" s="486" t="e">
        <f>#REF!</f>
        <v>#REF!</v>
      </c>
      <c r="D352" s="486" t="e">
        <f>#REF!</f>
        <v>#REF!</v>
      </c>
      <c r="E352" s="486" t="e">
        <f>#REF!</f>
        <v>#REF!</v>
      </c>
      <c r="F352" s="486" t="e">
        <f>#REF!</f>
        <v>#REF!</v>
      </c>
      <c r="G352" s="486" t="e">
        <f>#REF!</f>
        <v>#REF!</v>
      </c>
      <c r="H352" s="434"/>
    </row>
    <row r="353" spans="1:10" s="402" customFormat="1" ht="30" customHeight="1">
      <c r="A353" s="400"/>
      <c r="B353" s="485" t="s">
        <v>318</v>
      </c>
      <c r="C353" s="486" t="e">
        <f>#REF!</f>
        <v>#REF!</v>
      </c>
      <c r="D353" s="486" t="e">
        <f>#REF!</f>
        <v>#REF!</v>
      </c>
      <c r="E353" s="486" t="e">
        <f>#REF!</f>
        <v>#REF!</v>
      </c>
      <c r="F353" s="486" t="e">
        <f>#REF!</f>
        <v>#REF!</v>
      </c>
      <c r="G353" s="486" t="e">
        <f>#REF!</f>
        <v>#REF!</v>
      </c>
      <c r="H353" s="434"/>
    </row>
    <row r="354" spans="1:10" s="402" customFormat="1" ht="30" customHeight="1">
      <c r="A354" s="400"/>
      <c r="B354" s="481" t="s">
        <v>81</v>
      </c>
      <c r="C354" s="482" t="e">
        <f>#REF!</f>
        <v>#REF!</v>
      </c>
      <c r="D354" s="482" t="e">
        <f>#REF!</f>
        <v>#REF!</v>
      </c>
      <c r="E354" s="482" t="e">
        <f>#REF!</f>
        <v>#REF!</v>
      </c>
      <c r="F354" s="482" t="e">
        <f>#REF!</f>
        <v>#REF!</v>
      </c>
      <c r="G354" s="482" t="e">
        <f>#REF!</f>
        <v>#REF!</v>
      </c>
      <c r="H354" s="434"/>
    </row>
    <row r="355" spans="1:10" s="402" customFormat="1" ht="9.9499999999999993" customHeight="1">
      <c r="A355" s="400"/>
      <c r="B355" s="487"/>
      <c r="C355" s="488"/>
      <c r="D355" s="488"/>
      <c r="E355" s="488"/>
      <c r="F355" s="488"/>
      <c r="G355" s="488"/>
      <c r="H355" s="434"/>
    </row>
    <row r="356" spans="1:10" s="402" customFormat="1" ht="30" customHeight="1">
      <c r="A356" s="400"/>
      <c r="B356" s="480" t="s">
        <v>346</v>
      </c>
      <c r="C356" s="405" t="s">
        <v>77</v>
      </c>
      <c r="D356" s="405" t="s">
        <v>78</v>
      </c>
      <c r="E356" s="405" t="s">
        <v>351</v>
      </c>
      <c r="F356" s="405" t="s">
        <v>494</v>
      </c>
      <c r="G356" s="412" t="s">
        <v>550</v>
      </c>
      <c r="H356" s="434"/>
    </row>
    <row r="357" spans="1:10" s="402" customFormat="1" ht="30" customHeight="1">
      <c r="A357" s="400"/>
      <c r="B357" s="485" t="s">
        <v>316</v>
      </c>
      <c r="C357" s="486" t="e">
        <f>#REF!</f>
        <v>#REF!</v>
      </c>
      <c r="D357" s="486" t="e">
        <f>#REF!</f>
        <v>#REF!</v>
      </c>
      <c r="E357" s="486" t="e">
        <f>#REF!</f>
        <v>#REF!</v>
      </c>
      <c r="F357" s="486" t="e">
        <f>#REF!</f>
        <v>#REF!</v>
      </c>
      <c r="G357" s="486" t="e">
        <f>#REF!</f>
        <v>#REF!</v>
      </c>
      <c r="H357" s="434"/>
    </row>
    <row r="358" spans="1:10" s="402" customFormat="1" ht="30" customHeight="1">
      <c r="A358" s="400"/>
      <c r="B358" s="485" t="s">
        <v>317</v>
      </c>
      <c r="C358" s="486" t="e">
        <f>#REF!</f>
        <v>#REF!</v>
      </c>
      <c r="D358" s="486" t="e">
        <f>#REF!</f>
        <v>#REF!</v>
      </c>
      <c r="E358" s="486" t="e">
        <f>#REF!</f>
        <v>#REF!</v>
      </c>
      <c r="F358" s="486" t="e">
        <f>#REF!</f>
        <v>#REF!</v>
      </c>
      <c r="G358" s="486" t="e">
        <f>#REF!</f>
        <v>#REF!</v>
      </c>
      <c r="H358" s="434"/>
    </row>
    <row r="359" spans="1:10" s="402" customFormat="1" ht="30" customHeight="1">
      <c r="A359" s="400"/>
      <c r="B359" s="485" t="s">
        <v>318</v>
      </c>
      <c r="C359" s="486" t="e">
        <f>#REF!</f>
        <v>#REF!</v>
      </c>
      <c r="D359" s="486" t="e">
        <f>#REF!</f>
        <v>#REF!</v>
      </c>
      <c r="E359" s="486" t="e">
        <f>#REF!</f>
        <v>#REF!</v>
      </c>
      <c r="F359" s="486" t="e">
        <f>#REF!</f>
        <v>#REF!</v>
      </c>
      <c r="G359" s="486" t="e">
        <f>#REF!</f>
        <v>#REF!</v>
      </c>
      <c r="H359" s="434"/>
    </row>
    <row r="360" spans="1:10" s="402" customFormat="1" ht="30" customHeight="1">
      <c r="A360" s="400"/>
      <c r="B360" s="481" t="s">
        <v>81</v>
      </c>
      <c r="C360" s="482" t="e">
        <f>#REF!</f>
        <v>#REF!</v>
      </c>
      <c r="D360" s="482" t="e">
        <f>#REF!</f>
        <v>#REF!</v>
      </c>
      <c r="E360" s="482" t="e">
        <f>#REF!</f>
        <v>#REF!</v>
      </c>
      <c r="F360" s="482" t="e">
        <f>#REF!</f>
        <v>#REF!</v>
      </c>
      <c r="G360" s="482" t="e">
        <f>#REF!</f>
        <v>#REF!</v>
      </c>
      <c r="H360" s="434"/>
    </row>
    <row r="361" spans="1:10" s="402" customFormat="1" ht="9.9499999999999993" customHeight="1">
      <c r="A361" s="400"/>
      <c r="B361" s="487"/>
      <c r="C361" s="488"/>
      <c r="D361" s="488"/>
      <c r="E361" s="488"/>
      <c r="F361" s="488"/>
      <c r="G361" s="488"/>
      <c r="H361" s="434"/>
    </row>
    <row r="362" spans="1:10" s="402" customFormat="1" ht="30" customHeight="1">
      <c r="A362" s="400"/>
      <c r="B362" s="480" t="s">
        <v>347</v>
      </c>
      <c r="C362" s="405" t="s">
        <v>77</v>
      </c>
      <c r="D362" s="405" t="s">
        <v>78</v>
      </c>
      <c r="E362" s="405" t="s">
        <v>351</v>
      </c>
      <c r="F362" s="405" t="s">
        <v>494</v>
      </c>
      <c r="G362" s="412" t="s">
        <v>550</v>
      </c>
      <c r="H362" s="434"/>
    </row>
    <row r="363" spans="1:10" s="402" customFormat="1" ht="30" customHeight="1">
      <c r="A363" s="400"/>
      <c r="B363" s="485" t="s">
        <v>316</v>
      </c>
      <c r="C363" s="486" t="e">
        <f>#REF!</f>
        <v>#REF!</v>
      </c>
      <c r="D363" s="486" t="e">
        <f>#REF!</f>
        <v>#REF!</v>
      </c>
      <c r="E363" s="486" t="e">
        <f>#REF!</f>
        <v>#REF!</v>
      </c>
      <c r="F363" s="486" t="e">
        <f>#REF!</f>
        <v>#REF!</v>
      </c>
      <c r="G363" s="486" t="e">
        <f>#REF!</f>
        <v>#REF!</v>
      </c>
      <c r="H363" s="434"/>
    </row>
    <row r="364" spans="1:10" s="402" customFormat="1" ht="30" customHeight="1">
      <c r="A364" s="400"/>
      <c r="B364" s="485" t="s">
        <v>317</v>
      </c>
      <c r="C364" s="486" t="e">
        <f>#REF!</f>
        <v>#REF!</v>
      </c>
      <c r="D364" s="486" t="e">
        <f>#REF!</f>
        <v>#REF!</v>
      </c>
      <c r="E364" s="486" t="e">
        <f>#REF!</f>
        <v>#REF!</v>
      </c>
      <c r="F364" s="486" t="e">
        <f>#REF!</f>
        <v>#REF!</v>
      </c>
      <c r="G364" s="486" t="e">
        <f>#REF!</f>
        <v>#REF!</v>
      </c>
      <c r="H364" s="434"/>
    </row>
    <row r="365" spans="1:10" s="402" customFormat="1" ht="30" customHeight="1">
      <c r="A365" s="400"/>
      <c r="B365" s="485" t="s">
        <v>318</v>
      </c>
      <c r="C365" s="486" t="e">
        <f>#REF!</f>
        <v>#REF!</v>
      </c>
      <c r="D365" s="486" t="e">
        <f>#REF!</f>
        <v>#REF!</v>
      </c>
      <c r="E365" s="486" t="e">
        <f>#REF!</f>
        <v>#REF!</v>
      </c>
      <c r="F365" s="486" t="e">
        <f>#REF!</f>
        <v>#REF!</v>
      </c>
      <c r="G365" s="486" t="e">
        <f>#REF!</f>
        <v>#REF!</v>
      </c>
      <c r="H365" s="434"/>
    </row>
    <row r="366" spans="1:10" s="402" customFormat="1" ht="30" customHeight="1">
      <c r="A366" s="400"/>
      <c r="B366" s="481" t="s">
        <v>81</v>
      </c>
      <c r="C366" s="482" t="e">
        <f>#REF!</f>
        <v>#REF!</v>
      </c>
      <c r="D366" s="482" t="e">
        <f>#REF!</f>
        <v>#REF!</v>
      </c>
      <c r="E366" s="482" t="e">
        <f>#REF!</f>
        <v>#REF!</v>
      </c>
      <c r="F366" s="482" t="e">
        <f>#REF!</f>
        <v>#REF!</v>
      </c>
      <c r="G366" s="482" t="e">
        <f>#REF!</f>
        <v>#REF!</v>
      </c>
      <c r="H366" s="434"/>
    </row>
    <row r="367" spans="1:10" s="402" customFormat="1" ht="9.9499999999999993" customHeight="1">
      <c r="A367" s="400"/>
      <c r="B367" s="487"/>
      <c r="C367" s="488"/>
      <c r="D367" s="488"/>
      <c r="E367" s="488"/>
      <c r="F367" s="488"/>
      <c r="G367" s="488"/>
      <c r="H367" s="434"/>
    </row>
    <row r="368" spans="1:10" s="402" customFormat="1" ht="30" customHeight="1">
      <c r="A368" s="400"/>
      <c r="B368" s="1386" t="s">
        <v>678</v>
      </c>
      <c r="C368" s="1377"/>
      <c r="D368" s="1377"/>
      <c r="E368" s="1377"/>
      <c r="F368" s="1377"/>
      <c r="G368" s="1377"/>
      <c r="H368" s="403"/>
      <c r="J368" s="434"/>
    </row>
    <row r="369" spans="1:10" s="402" customFormat="1" ht="9.9499999999999993" customHeight="1">
      <c r="A369" s="400"/>
      <c r="B369" s="401"/>
      <c r="H369" s="403"/>
      <c r="J369" s="434"/>
    </row>
    <row r="370" spans="1:10" s="402" customFormat="1" ht="39" customHeight="1">
      <c r="A370" s="400"/>
      <c r="B370" s="480" t="s">
        <v>632</v>
      </c>
      <c r="C370" s="489"/>
      <c r="D370" s="405" t="s">
        <v>787</v>
      </c>
      <c r="E370" s="405" t="s">
        <v>787</v>
      </c>
      <c r="F370" s="490" t="s">
        <v>634</v>
      </c>
      <c r="G370" s="490" t="s">
        <v>633</v>
      </c>
      <c r="I370" s="434"/>
    </row>
    <row r="371" spans="1:10" s="402" customFormat="1" ht="30" customHeight="1">
      <c r="A371" s="400"/>
      <c r="B371" s="1409" t="s">
        <v>77</v>
      </c>
      <c r="C371" s="491" t="s">
        <v>171</v>
      </c>
      <c r="D371" s="492" t="e">
        <f>#REF!</f>
        <v>#REF!</v>
      </c>
      <c r="E371" s="492" t="e">
        <f>#REF!</f>
        <v>#REF!</v>
      </c>
      <c r="F371" s="492" t="e">
        <f t="shared" ref="F371:F390" si="49">E371-D371</f>
        <v>#REF!</v>
      </c>
      <c r="G371" s="493" t="e">
        <f>E371/D371-1</f>
        <v>#REF!</v>
      </c>
      <c r="I371" s="434"/>
    </row>
    <row r="372" spans="1:10" s="402" customFormat="1" ht="30" customHeight="1">
      <c r="A372" s="400"/>
      <c r="B372" s="1410"/>
      <c r="C372" s="491" t="s">
        <v>172</v>
      </c>
      <c r="D372" s="492" t="e">
        <f>#REF!</f>
        <v>#REF!</v>
      </c>
      <c r="E372" s="492" t="e">
        <f>#REF!</f>
        <v>#REF!</v>
      </c>
      <c r="F372" s="492" t="e">
        <f t="shared" si="49"/>
        <v>#REF!</v>
      </c>
      <c r="G372" s="493" t="e">
        <f t="shared" ref="G372:G389" si="50">E372/D372-1</f>
        <v>#REF!</v>
      </c>
      <c r="I372" s="434"/>
    </row>
    <row r="373" spans="1:10" s="402" customFormat="1" ht="30" customHeight="1">
      <c r="A373" s="400"/>
      <c r="B373" s="1410"/>
      <c r="C373" s="491" t="s">
        <v>174</v>
      </c>
      <c r="D373" s="492" t="e">
        <f>#REF!</f>
        <v>#REF!</v>
      </c>
      <c r="E373" s="492" t="e">
        <f>#REF!</f>
        <v>#REF!</v>
      </c>
      <c r="F373" s="492" t="e">
        <f t="shared" si="49"/>
        <v>#REF!</v>
      </c>
      <c r="G373" s="493" t="e">
        <f t="shared" si="50"/>
        <v>#REF!</v>
      </c>
      <c r="I373" s="434"/>
    </row>
    <row r="374" spans="1:10" s="402" customFormat="1" ht="30" customHeight="1">
      <c r="A374" s="400"/>
      <c r="B374" s="1410"/>
      <c r="C374" s="491" t="s">
        <v>173</v>
      </c>
      <c r="D374" s="492" t="e">
        <f>#REF!</f>
        <v>#REF!</v>
      </c>
      <c r="E374" s="492" t="e">
        <f>#REF!</f>
        <v>#REF!</v>
      </c>
      <c r="F374" s="492" t="e">
        <f t="shared" si="49"/>
        <v>#REF!</v>
      </c>
      <c r="G374" s="493" t="e">
        <f t="shared" si="50"/>
        <v>#REF!</v>
      </c>
      <c r="I374" s="434"/>
    </row>
    <row r="375" spans="1:10" s="402" customFormat="1" ht="30" customHeight="1">
      <c r="A375" s="400"/>
      <c r="B375" s="1410"/>
      <c r="C375" s="491" t="s">
        <v>178</v>
      </c>
      <c r="D375" s="492" t="e">
        <f>#REF!</f>
        <v>#REF!</v>
      </c>
      <c r="E375" s="492" t="e">
        <f>#REF!</f>
        <v>#REF!</v>
      </c>
      <c r="F375" s="492" t="e">
        <f t="shared" si="49"/>
        <v>#REF!</v>
      </c>
      <c r="G375" s="493" t="e">
        <f t="shared" si="50"/>
        <v>#REF!</v>
      </c>
      <c r="I375" s="434"/>
    </row>
    <row r="376" spans="1:10" s="402" customFormat="1" ht="30" customHeight="1">
      <c r="A376" s="400"/>
      <c r="B376" s="1410"/>
      <c r="C376" s="491" t="s">
        <v>176</v>
      </c>
      <c r="D376" s="492" t="e">
        <f>#REF!</f>
        <v>#REF!</v>
      </c>
      <c r="E376" s="492" t="e">
        <f>#REF!</f>
        <v>#REF!</v>
      </c>
      <c r="F376" s="492" t="e">
        <f t="shared" si="49"/>
        <v>#REF!</v>
      </c>
      <c r="G376" s="493" t="e">
        <f t="shared" si="50"/>
        <v>#REF!</v>
      </c>
      <c r="I376" s="434"/>
    </row>
    <row r="377" spans="1:10" s="402" customFormat="1" ht="30" customHeight="1">
      <c r="A377" s="400"/>
      <c r="B377" s="1410"/>
      <c r="C377" s="491" t="s">
        <v>175</v>
      </c>
      <c r="D377" s="492" t="e">
        <f>#REF!</f>
        <v>#REF!</v>
      </c>
      <c r="E377" s="492" t="e">
        <f>#REF!</f>
        <v>#REF!</v>
      </c>
      <c r="F377" s="492" t="e">
        <f t="shared" si="49"/>
        <v>#REF!</v>
      </c>
      <c r="G377" s="493" t="e">
        <f t="shared" si="50"/>
        <v>#REF!</v>
      </c>
      <c r="I377" s="434"/>
    </row>
    <row r="378" spans="1:10" s="402" customFormat="1" ht="30" customHeight="1">
      <c r="A378" s="400"/>
      <c r="B378" s="1410"/>
      <c r="C378" s="491" t="s">
        <v>177</v>
      </c>
      <c r="D378" s="492" t="e">
        <f>#REF!</f>
        <v>#REF!</v>
      </c>
      <c r="E378" s="492" t="e">
        <f>#REF!</f>
        <v>#REF!</v>
      </c>
      <c r="F378" s="492" t="e">
        <f t="shared" si="49"/>
        <v>#REF!</v>
      </c>
      <c r="G378" s="493" t="e">
        <f t="shared" si="50"/>
        <v>#REF!</v>
      </c>
      <c r="I378" s="434"/>
    </row>
    <row r="379" spans="1:10" s="402" customFormat="1" ht="30" customHeight="1">
      <c r="A379" s="400"/>
      <c r="B379" s="1411"/>
      <c r="C379" s="491" t="s">
        <v>428</v>
      </c>
      <c r="D379" s="494" t="e">
        <f>#REF!</f>
        <v>#REF!</v>
      </c>
      <c r="E379" s="494" t="e">
        <f>#REF!</f>
        <v>#REF!</v>
      </c>
      <c r="F379" s="494" t="e">
        <f t="shared" si="49"/>
        <v>#REF!</v>
      </c>
      <c r="G379" s="495" t="e">
        <f>C333</f>
        <v>#REF!</v>
      </c>
      <c r="H379" s="496"/>
      <c r="I379" s="434"/>
    </row>
    <row r="380" spans="1:10" s="402" customFormat="1" ht="30" customHeight="1">
      <c r="A380" s="400"/>
      <c r="B380" s="1409" t="s">
        <v>78</v>
      </c>
      <c r="C380" s="491" t="s">
        <v>186</v>
      </c>
      <c r="D380" s="492" t="e">
        <f>#REF!</f>
        <v>#REF!</v>
      </c>
      <c r="E380" s="492" t="e">
        <f>#REF!</f>
        <v>#REF!</v>
      </c>
      <c r="F380" s="492" t="e">
        <f t="shared" si="49"/>
        <v>#REF!</v>
      </c>
      <c r="G380" s="493" t="e">
        <f t="shared" si="50"/>
        <v>#REF!</v>
      </c>
      <c r="I380" s="434"/>
    </row>
    <row r="381" spans="1:10" s="402" customFormat="1" ht="30" customHeight="1">
      <c r="A381" s="400"/>
      <c r="B381" s="1410"/>
      <c r="C381" s="491" t="s">
        <v>179</v>
      </c>
      <c r="D381" s="492" t="e">
        <f>#REF!</f>
        <v>#REF!</v>
      </c>
      <c r="E381" s="492" t="e">
        <f>#REF!</f>
        <v>#REF!</v>
      </c>
      <c r="F381" s="492" t="e">
        <f t="shared" si="49"/>
        <v>#REF!</v>
      </c>
      <c r="G381" s="493" t="e">
        <f t="shared" si="50"/>
        <v>#REF!</v>
      </c>
      <c r="I381" s="434"/>
    </row>
    <row r="382" spans="1:10" s="402" customFormat="1" ht="30" customHeight="1">
      <c r="A382" s="400"/>
      <c r="B382" s="1410"/>
      <c r="C382" s="491" t="s">
        <v>180</v>
      </c>
      <c r="D382" s="492" t="e">
        <f>#REF!</f>
        <v>#REF!</v>
      </c>
      <c r="E382" s="492" t="e">
        <f>#REF!</f>
        <v>#REF!</v>
      </c>
      <c r="F382" s="492" t="e">
        <f t="shared" si="49"/>
        <v>#REF!</v>
      </c>
      <c r="G382" s="493" t="e">
        <f t="shared" si="50"/>
        <v>#REF!</v>
      </c>
      <c r="I382" s="434"/>
    </row>
    <row r="383" spans="1:10" s="402" customFormat="1" ht="30" customHeight="1">
      <c r="A383" s="400"/>
      <c r="B383" s="1411"/>
      <c r="C383" s="491" t="s">
        <v>428</v>
      </c>
      <c r="D383" s="494" t="e">
        <f>#REF!</f>
        <v>#REF!</v>
      </c>
      <c r="E383" s="494" t="e">
        <f>#REF!</f>
        <v>#REF!</v>
      </c>
      <c r="F383" s="494" t="e">
        <f t="shared" si="49"/>
        <v>#REF!</v>
      </c>
      <c r="G383" s="495" t="e">
        <f>D333</f>
        <v>#REF!</v>
      </c>
      <c r="I383" s="434"/>
    </row>
    <row r="384" spans="1:10" s="402" customFormat="1" ht="30" customHeight="1">
      <c r="A384" s="400"/>
      <c r="B384" s="1409" t="s">
        <v>79</v>
      </c>
      <c r="C384" s="491" t="s">
        <v>181</v>
      </c>
      <c r="D384" s="492" t="e">
        <f>#REF!</f>
        <v>#REF!</v>
      </c>
      <c r="E384" s="492" t="e">
        <f>#REF!</f>
        <v>#REF!</v>
      </c>
      <c r="F384" s="492" t="e">
        <f t="shared" si="49"/>
        <v>#REF!</v>
      </c>
      <c r="G384" s="493" t="e">
        <f t="shared" si="50"/>
        <v>#REF!</v>
      </c>
      <c r="I384" s="434"/>
    </row>
    <row r="385" spans="1:20" s="402" customFormat="1" ht="30" customHeight="1">
      <c r="A385" s="400"/>
      <c r="B385" s="1410"/>
      <c r="C385" s="491" t="s">
        <v>182</v>
      </c>
      <c r="D385" s="492" t="e">
        <f>#REF!</f>
        <v>#REF!</v>
      </c>
      <c r="E385" s="492" t="e">
        <f>#REF!</f>
        <v>#REF!</v>
      </c>
      <c r="F385" s="492" t="e">
        <f t="shared" si="49"/>
        <v>#REF!</v>
      </c>
      <c r="G385" s="493" t="e">
        <f t="shared" si="50"/>
        <v>#REF!</v>
      </c>
      <c r="I385" s="434"/>
    </row>
    <row r="386" spans="1:20" s="402" customFormat="1" ht="30" customHeight="1">
      <c r="A386" s="400"/>
      <c r="B386" s="1411"/>
      <c r="C386" s="491" t="s">
        <v>428</v>
      </c>
      <c r="D386" s="494" t="e">
        <f>#REF!</f>
        <v>#REF!</v>
      </c>
      <c r="E386" s="494" t="e">
        <f>#REF!</f>
        <v>#REF!</v>
      </c>
      <c r="F386" s="494" t="e">
        <f t="shared" si="49"/>
        <v>#REF!</v>
      </c>
      <c r="G386" s="495" t="e">
        <f>E333</f>
        <v>#REF!</v>
      </c>
      <c r="I386" s="434"/>
    </row>
    <row r="387" spans="1:20" s="402" customFormat="1" ht="30" customHeight="1">
      <c r="A387" s="400"/>
      <c r="B387" s="1387" t="s">
        <v>80</v>
      </c>
      <c r="C387" s="497" t="s">
        <v>183</v>
      </c>
      <c r="D387" s="492" t="e">
        <f>#REF!</f>
        <v>#REF!</v>
      </c>
      <c r="E387" s="492" t="e">
        <f>#REF!</f>
        <v>#REF!</v>
      </c>
      <c r="F387" s="492" t="e">
        <f t="shared" si="49"/>
        <v>#REF!</v>
      </c>
      <c r="G387" s="493" t="e">
        <f t="shared" si="50"/>
        <v>#REF!</v>
      </c>
      <c r="I387" s="434"/>
    </row>
    <row r="388" spans="1:20" s="402" customFormat="1" ht="30" customHeight="1">
      <c r="A388" s="400"/>
      <c r="B388" s="1388"/>
      <c r="C388" s="497" t="s">
        <v>184</v>
      </c>
      <c r="D388" s="492" t="e">
        <f>#REF!</f>
        <v>#REF!</v>
      </c>
      <c r="E388" s="492" t="e">
        <f>#REF!</f>
        <v>#REF!</v>
      </c>
      <c r="F388" s="492" t="e">
        <f t="shared" si="49"/>
        <v>#REF!</v>
      </c>
      <c r="G388" s="493" t="e">
        <f t="shared" si="50"/>
        <v>#REF!</v>
      </c>
      <c r="I388" s="434"/>
    </row>
    <row r="389" spans="1:20" s="402" customFormat="1" ht="30" customHeight="1">
      <c r="A389" s="400"/>
      <c r="B389" s="1388"/>
      <c r="C389" s="497" t="s">
        <v>185</v>
      </c>
      <c r="D389" s="492" t="e">
        <f>#REF!</f>
        <v>#REF!</v>
      </c>
      <c r="E389" s="492" t="e">
        <f>#REF!</f>
        <v>#REF!</v>
      </c>
      <c r="F389" s="492" t="e">
        <f t="shared" si="49"/>
        <v>#REF!</v>
      </c>
      <c r="G389" s="493" t="e">
        <f t="shared" si="50"/>
        <v>#REF!</v>
      </c>
      <c r="I389" s="434"/>
    </row>
    <row r="390" spans="1:20" s="402" customFormat="1" ht="30" customHeight="1">
      <c r="A390" s="400"/>
      <c r="B390" s="1389"/>
      <c r="C390" s="491" t="s">
        <v>428</v>
      </c>
      <c r="D390" s="494" t="e">
        <f>#REF!</f>
        <v>#REF!</v>
      </c>
      <c r="E390" s="494" t="e">
        <f>#REF!</f>
        <v>#REF!</v>
      </c>
      <c r="F390" s="494" t="e">
        <f t="shared" si="49"/>
        <v>#REF!</v>
      </c>
      <c r="G390" s="495" t="e">
        <f>F333</f>
        <v>#REF!</v>
      </c>
      <c r="I390" s="434"/>
    </row>
    <row r="392" spans="1:20" ht="30" customHeight="1">
      <c r="A392" s="395"/>
      <c r="C392" s="548"/>
      <c r="D392" s="548"/>
      <c r="E392" s="548"/>
      <c r="F392" s="548"/>
      <c r="G392" s="548"/>
      <c r="H392" s="545"/>
      <c r="I392" s="545"/>
      <c r="J392" s="545"/>
      <c r="K392" s="545"/>
      <c r="L392" s="464"/>
      <c r="M392" s="536"/>
      <c r="N392" s="536"/>
      <c r="O392" s="536"/>
      <c r="P392" s="536"/>
      <c r="Q392" s="536"/>
      <c r="R392" s="545"/>
      <c r="S392" s="545"/>
      <c r="T392" s="545"/>
    </row>
    <row r="393" spans="1:20" ht="30" customHeight="1">
      <c r="A393" s="395"/>
      <c r="B393" s="1382" t="s">
        <v>803</v>
      </c>
      <c r="C393" s="1383"/>
      <c r="D393" s="1383"/>
      <c r="E393" s="1383"/>
      <c r="F393" s="1383"/>
      <c r="G393" s="1383"/>
      <c r="H393" s="1383"/>
      <c r="I393" s="1383"/>
      <c r="J393" s="1383"/>
      <c r="K393" s="545"/>
      <c r="L393" s="464"/>
      <c r="M393" s="536"/>
      <c r="N393" s="536"/>
      <c r="O393" s="536"/>
      <c r="P393" s="536"/>
      <c r="Q393" s="536"/>
      <c r="R393" s="545"/>
      <c r="S393" s="545"/>
      <c r="T393" s="545"/>
    </row>
    <row r="394" spans="1:20" s="402" customFormat="1" ht="29.25" customHeight="1">
      <c r="B394" s="802" t="s">
        <v>804</v>
      </c>
      <c r="C394" s="803">
        <v>2013</v>
      </c>
      <c r="D394" s="803">
        <v>2014</v>
      </c>
      <c r="E394" s="803">
        <v>2015</v>
      </c>
      <c r="F394" s="803">
        <v>2016</v>
      </c>
      <c r="G394" s="803">
        <v>2017</v>
      </c>
      <c r="H394" s="803">
        <v>2018</v>
      </c>
      <c r="I394" s="803">
        <v>2019</v>
      </c>
      <c r="J394" s="803">
        <v>2020</v>
      </c>
      <c r="K394" s="429"/>
      <c r="L394" s="429"/>
      <c r="M394" s="429"/>
      <c r="N394" s="429"/>
      <c r="O394" s="429"/>
      <c r="P394" s="429"/>
      <c r="Q394" s="429"/>
      <c r="R394" s="429"/>
      <c r="S394" s="429"/>
      <c r="T394" s="429"/>
    </row>
    <row r="395" spans="1:20" s="402" customFormat="1" ht="29.25" customHeight="1">
      <c r="B395" s="804" t="s">
        <v>77</v>
      </c>
      <c r="C395" s="805" t="e">
        <f>-#REF!</f>
        <v>#REF!</v>
      </c>
      <c r="D395" s="805" t="e">
        <f>-#REF!</f>
        <v>#REF!</v>
      </c>
      <c r="E395" s="805" t="e">
        <f>-#REF!</f>
        <v>#REF!</v>
      </c>
      <c r="F395" s="805" t="e">
        <f>-#REF!</f>
        <v>#REF!</v>
      </c>
      <c r="G395" s="805" t="e">
        <f>-#REF!</f>
        <v>#REF!</v>
      </c>
      <c r="H395" s="805" t="e">
        <f>-#REF!</f>
        <v>#REF!</v>
      </c>
      <c r="I395" s="805" t="e">
        <f>-#REF!</f>
        <v>#REF!</v>
      </c>
      <c r="J395" s="805">
        <v>-5.686384454755544E-3</v>
      </c>
      <c r="K395" s="429"/>
      <c r="L395" s="429"/>
      <c r="M395" s="429"/>
      <c r="N395" s="429"/>
      <c r="O395" s="429"/>
      <c r="P395" s="429"/>
      <c r="Q395" s="429"/>
      <c r="R395" s="429"/>
      <c r="S395" s="429"/>
      <c r="T395" s="429"/>
    </row>
    <row r="396" spans="1:20" s="402" customFormat="1" ht="29.25" customHeight="1">
      <c r="B396" s="804" t="s">
        <v>78</v>
      </c>
      <c r="C396" s="805" t="e">
        <f>-#REF!</f>
        <v>#REF!</v>
      </c>
      <c r="D396" s="805" t="e">
        <f>-#REF!</f>
        <v>#REF!</v>
      </c>
      <c r="E396" s="805" t="e">
        <f>-#REF!</f>
        <v>#REF!</v>
      </c>
      <c r="F396" s="805" t="e">
        <f>-#REF!</f>
        <v>#REF!</v>
      </c>
      <c r="G396" s="805" t="e">
        <f>-#REF!</f>
        <v>#REF!</v>
      </c>
      <c r="H396" s="805" t="e">
        <f>-#REF!</f>
        <v>#REF!</v>
      </c>
      <c r="I396" s="805" t="e">
        <f>-#REF!</f>
        <v>#REF!</v>
      </c>
      <c r="J396" s="805">
        <v>-4.6604024936183965E-2</v>
      </c>
      <c r="K396" s="429"/>
      <c r="L396" s="429"/>
      <c r="M396" s="429"/>
      <c r="N396" s="429"/>
      <c r="O396" s="429"/>
      <c r="P396" s="429"/>
      <c r="Q396" s="429"/>
      <c r="R396" s="429"/>
      <c r="S396" s="429"/>
      <c r="T396" s="429"/>
    </row>
    <row r="397" spans="1:20" s="402" customFormat="1" ht="29.25" customHeight="1">
      <c r="B397" s="804" t="s">
        <v>79</v>
      </c>
      <c r="C397" s="805" t="e">
        <f>-#REF!</f>
        <v>#REF!</v>
      </c>
      <c r="D397" s="805" t="e">
        <f>-#REF!</f>
        <v>#REF!</v>
      </c>
      <c r="E397" s="805" t="e">
        <f>-#REF!</f>
        <v>#REF!</v>
      </c>
      <c r="F397" s="805" t="e">
        <f>-#REF!</f>
        <v>#REF!</v>
      </c>
      <c r="G397" s="805" t="e">
        <f>-#REF!</f>
        <v>#REF!</v>
      </c>
      <c r="H397" s="805" t="e">
        <f>-#REF!</f>
        <v>#REF!</v>
      </c>
      <c r="I397" s="805" t="e">
        <f>-#REF!</f>
        <v>#REF!</v>
      </c>
      <c r="J397" s="805">
        <v>-2.7822213418524466E-3</v>
      </c>
      <c r="K397" s="429"/>
      <c r="L397" s="429"/>
      <c r="M397" s="429"/>
      <c r="N397" s="429"/>
      <c r="O397" s="429"/>
      <c r="P397" s="429"/>
      <c r="Q397" s="429"/>
      <c r="R397" s="429"/>
      <c r="S397" s="429"/>
      <c r="T397" s="429"/>
    </row>
    <row r="398" spans="1:20" ht="29.25" customHeight="1">
      <c r="A398" s="395"/>
      <c r="B398" s="804" t="s">
        <v>80</v>
      </c>
      <c r="C398" s="805" t="e">
        <f>-#REF!</f>
        <v>#REF!</v>
      </c>
      <c r="D398" s="805" t="e">
        <f>-#REF!</f>
        <v>#REF!</v>
      </c>
      <c r="E398" s="805" t="e">
        <f>-#REF!</f>
        <v>#REF!</v>
      </c>
      <c r="F398" s="805" t="e">
        <f>-#REF!</f>
        <v>#REF!</v>
      </c>
      <c r="G398" s="805" t="e">
        <f>-#REF!</f>
        <v>#REF!</v>
      </c>
      <c r="H398" s="805" t="e">
        <f>-#REF!</f>
        <v>#REF!</v>
      </c>
      <c r="I398" s="805" t="e">
        <f>-#REF!</f>
        <v>#REF!</v>
      </c>
      <c r="J398" s="805">
        <v>1.2357591661667302E-2</v>
      </c>
      <c r="K398" s="545"/>
      <c r="L398" s="545"/>
      <c r="M398" s="545"/>
      <c r="N398" s="545"/>
      <c r="O398" s="545"/>
      <c r="P398" s="545"/>
      <c r="Q398" s="545"/>
      <c r="R398" s="545"/>
      <c r="S398" s="545"/>
      <c r="T398" s="545"/>
    </row>
    <row r="399" spans="1:20" ht="30" customHeight="1">
      <c r="A399" s="395"/>
      <c r="B399" s="464"/>
      <c r="C399" s="536"/>
      <c r="D399" s="536"/>
      <c r="E399" s="536"/>
      <c r="F399" s="536"/>
      <c r="G399" s="536"/>
      <c r="H399" s="545"/>
      <c r="I399" s="545"/>
      <c r="J399" s="545"/>
      <c r="K399" s="545"/>
      <c r="L399" s="545"/>
      <c r="M399" s="545"/>
      <c r="N399" s="545"/>
      <c r="O399" s="545"/>
      <c r="P399" s="545"/>
      <c r="Q399" s="545"/>
      <c r="R399" s="545"/>
      <c r="S399" s="545"/>
      <c r="T399" s="545"/>
    </row>
    <row r="400" spans="1:20" ht="30" customHeight="1">
      <c r="A400" s="395"/>
      <c r="B400" s="544" t="s">
        <v>766</v>
      </c>
      <c r="C400" s="428"/>
      <c r="D400" s="428"/>
      <c r="E400" s="428"/>
      <c r="F400" s="428"/>
      <c r="G400" s="428"/>
      <c r="H400" s="545"/>
      <c r="I400" s="545"/>
      <c r="J400" s="545"/>
      <c r="K400" s="545"/>
      <c r="L400" s="545"/>
      <c r="M400" s="545"/>
      <c r="N400" s="545"/>
      <c r="O400" s="545"/>
      <c r="P400" s="545"/>
      <c r="Q400" s="545"/>
      <c r="R400" s="545"/>
      <c r="S400" s="545"/>
      <c r="T400" s="545"/>
    </row>
    <row r="401" spans="1:20" ht="30" customHeight="1">
      <c r="A401" s="395"/>
      <c r="B401" s="544" t="s">
        <v>767</v>
      </c>
      <c r="C401" s="428"/>
      <c r="D401" s="428"/>
      <c r="E401" s="428"/>
      <c r="F401" s="428"/>
      <c r="G401" s="428"/>
      <c r="H401" s="545"/>
      <c r="I401" s="545"/>
      <c r="J401" s="545"/>
      <c r="K401" s="545"/>
      <c r="L401" s="545"/>
      <c r="M401" s="545"/>
      <c r="N401" s="545"/>
      <c r="O401" s="545"/>
      <c r="P401" s="545"/>
      <c r="Q401" s="545"/>
      <c r="R401" s="545"/>
      <c r="S401" s="545"/>
      <c r="T401" s="545"/>
    </row>
    <row r="402" spans="1:20" ht="41.25" customHeight="1" thickBot="1">
      <c r="A402" s="395"/>
      <c r="B402" s="1384" t="s">
        <v>768</v>
      </c>
      <c r="C402" s="1385" t="s">
        <v>769</v>
      </c>
      <c r="D402" s="1385"/>
      <c r="E402" s="1391" t="s">
        <v>547</v>
      </c>
      <c r="F402" s="1391" t="s">
        <v>775</v>
      </c>
      <c r="G402" s="776" t="s">
        <v>780</v>
      </c>
      <c r="H402" s="1392" t="s">
        <v>776</v>
      </c>
      <c r="I402" s="772" t="s">
        <v>781</v>
      </c>
      <c r="J402" s="545"/>
      <c r="K402" s="545"/>
      <c r="L402" s="545"/>
      <c r="M402" s="545"/>
      <c r="N402" s="545"/>
      <c r="O402" s="545"/>
      <c r="P402" s="545"/>
      <c r="Q402" s="545"/>
      <c r="R402" s="545"/>
      <c r="S402" s="545"/>
      <c r="T402" s="545"/>
    </row>
    <row r="403" spans="1:20" ht="30" customHeight="1">
      <c r="A403" s="395"/>
      <c r="B403" s="1384"/>
      <c r="C403" s="1390" t="s">
        <v>779</v>
      </c>
      <c r="D403" s="1390"/>
      <c r="E403" s="1391"/>
      <c r="F403" s="1391"/>
      <c r="G403" s="428" t="s">
        <v>779</v>
      </c>
      <c r="H403" s="1392"/>
      <c r="I403" s="545" t="s">
        <v>782</v>
      </c>
      <c r="J403" s="545"/>
      <c r="K403" s="545"/>
      <c r="L403" s="545"/>
      <c r="M403" s="545"/>
      <c r="N403" s="545"/>
      <c r="O403" s="545"/>
      <c r="P403" s="545"/>
      <c r="Q403" s="545"/>
      <c r="R403" s="545"/>
      <c r="S403" s="545"/>
      <c r="T403" s="545"/>
    </row>
    <row r="404" spans="1:20" ht="30" customHeight="1">
      <c r="A404" s="395"/>
      <c r="B404" s="1384"/>
      <c r="C404" s="428"/>
      <c r="D404" s="428"/>
      <c r="E404" s="428"/>
      <c r="F404" s="428"/>
      <c r="G404" s="428"/>
      <c r="H404" s="545"/>
      <c r="I404" s="545"/>
      <c r="J404" s="545"/>
      <c r="K404" s="545"/>
      <c r="L404" s="1401"/>
      <c r="M404" s="1401"/>
      <c r="N404" s="1401"/>
      <c r="O404" s="1401"/>
      <c r="P404" s="1401"/>
      <c r="Q404" s="545"/>
      <c r="R404" s="545"/>
      <c r="S404" s="545"/>
      <c r="T404" s="545"/>
    </row>
    <row r="405" spans="1:20" ht="43.35" customHeight="1">
      <c r="A405" s="395"/>
      <c r="B405" s="464"/>
      <c r="C405" s="536"/>
      <c r="D405" s="536"/>
      <c r="E405" s="536"/>
      <c r="F405" s="536"/>
      <c r="G405" s="536"/>
      <c r="H405" s="545"/>
      <c r="I405" s="545"/>
      <c r="L405" s="545"/>
      <c r="M405" s="488"/>
      <c r="N405" s="488"/>
      <c r="O405" s="488"/>
      <c r="P405" s="488"/>
      <c r="Q405" s="545"/>
      <c r="R405" s="545"/>
      <c r="S405" s="545"/>
      <c r="T405" s="545"/>
    </row>
    <row r="406" spans="1:20" ht="50.1" customHeight="1">
      <c r="A406" s="395"/>
      <c r="B406" s="545"/>
      <c r="C406" s="404" t="s">
        <v>680</v>
      </c>
      <c r="D406" s="405" t="s">
        <v>770</v>
      </c>
      <c r="E406" s="405" t="s">
        <v>771</v>
      </c>
      <c r="F406" s="405" t="s">
        <v>772</v>
      </c>
      <c r="G406" s="405" t="s">
        <v>773</v>
      </c>
      <c r="H406" s="405" t="s">
        <v>791</v>
      </c>
      <c r="I406" s="405" t="s">
        <v>792</v>
      </c>
      <c r="K406" s="1404" t="s">
        <v>793</v>
      </c>
      <c r="L406" s="1405"/>
      <c r="M406" s="1406"/>
      <c r="N406" s="783"/>
      <c r="O406" s="783"/>
      <c r="P406" s="783"/>
      <c r="Q406" s="545"/>
      <c r="R406" s="545"/>
      <c r="S406" s="545"/>
      <c r="T406" s="545"/>
    </row>
    <row r="407" spans="1:20" ht="30" customHeight="1">
      <c r="A407" s="395"/>
      <c r="B407" s="545"/>
      <c r="C407" s="765" t="s">
        <v>711</v>
      </c>
      <c r="D407" s="786">
        <v>0.1829249450198219</v>
      </c>
      <c r="E407" s="767">
        <v>371559.34342360246</v>
      </c>
      <c r="F407" s="767">
        <f>E407*0.8</f>
        <v>297247.47473888198</v>
      </c>
      <c r="G407" s="767">
        <f>E407*0.2</f>
        <v>74311.868684720495</v>
      </c>
      <c r="H407" s="760">
        <v>3976931</v>
      </c>
      <c r="I407" s="780">
        <v>46968</v>
      </c>
      <c r="K407" s="784" t="s">
        <v>105</v>
      </c>
      <c r="L407" s="785" t="s">
        <v>788</v>
      </c>
      <c r="M407" s="785" t="s">
        <v>789</v>
      </c>
      <c r="N407" s="783"/>
      <c r="O407" s="783"/>
      <c r="P407" s="783"/>
      <c r="Q407" s="545"/>
      <c r="R407" s="545"/>
      <c r="S407" s="545"/>
      <c r="T407" s="545"/>
    </row>
    <row r="408" spans="1:20" ht="30" customHeight="1">
      <c r="A408" s="395"/>
      <c r="B408" s="545"/>
      <c r="C408" s="766" t="s">
        <v>712</v>
      </c>
      <c r="D408" s="786">
        <v>0.10351528624849525</v>
      </c>
      <c r="E408" s="767">
        <v>210261.49161137853</v>
      </c>
      <c r="F408" s="767">
        <f t="shared" ref="F408:F410" si="51">E408*0.8</f>
        <v>168209.19328910284</v>
      </c>
      <c r="G408" s="767">
        <f>E408*0.2</f>
        <v>42052.29832227571</v>
      </c>
      <c r="H408" s="760">
        <v>2237959</v>
      </c>
      <c r="I408" s="760">
        <v>37322</v>
      </c>
      <c r="K408" s="438" t="s">
        <v>77</v>
      </c>
      <c r="L408" s="782">
        <v>2.5084955907514494E-4</v>
      </c>
      <c r="M408" s="782">
        <v>4.3347419685755444E-4</v>
      </c>
      <c r="P408" s="545"/>
      <c r="Q408" s="545"/>
      <c r="R408" s="545"/>
      <c r="S408" s="545"/>
      <c r="T408" s="545"/>
    </row>
    <row r="409" spans="1:20" ht="30" customHeight="1">
      <c r="A409" s="395"/>
      <c r="B409" s="545"/>
      <c r="C409" s="766" t="s">
        <v>713</v>
      </c>
      <c r="D409" s="786">
        <v>0.12246597732417801</v>
      </c>
      <c r="E409" s="767">
        <v>248754.36273259827</v>
      </c>
      <c r="F409" s="767">
        <f t="shared" si="51"/>
        <v>199003.49018607862</v>
      </c>
      <c r="G409" s="767">
        <f t="shared" ref="G409:G410" si="52">E409*0.2</f>
        <v>49750.872546519655</v>
      </c>
      <c r="H409" s="760">
        <v>2661735</v>
      </c>
      <c r="I409" s="760">
        <v>31053</v>
      </c>
      <c r="K409" s="438" t="s">
        <v>78</v>
      </c>
      <c r="L409" s="782">
        <v>2.5225560589113707E-4</v>
      </c>
      <c r="M409" s="782">
        <v>3.0869668352556917E-4</v>
      </c>
      <c r="P409" s="545"/>
      <c r="Q409" s="545"/>
      <c r="R409" s="545"/>
      <c r="S409" s="545"/>
      <c r="T409" s="545"/>
    </row>
    <row r="410" spans="1:20" ht="30" customHeight="1">
      <c r="A410" s="395"/>
      <c r="B410" s="395"/>
      <c r="C410" s="766" t="s">
        <v>715</v>
      </c>
      <c r="D410" s="786">
        <v>8.9371603290395785E-2</v>
      </c>
      <c r="E410" s="767">
        <v>181532.67306269141</v>
      </c>
      <c r="F410" s="767">
        <f t="shared" si="51"/>
        <v>145226.13845015314</v>
      </c>
      <c r="G410" s="767">
        <f t="shared" si="52"/>
        <v>36306.534612538286</v>
      </c>
      <c r="H410" s="760">
        <v>1941188</v>
      </c>
      <c r="I410" s="760">
        <v>24019</v>
      </c>
      <c r="K410" s="438" t="s">
        <v>79</v>
      </c>
      <c r="L410" s="782">
        <v>2.509222089978815E-4</v>
      </c>
      <c r="M410" s="782">
        <v>4.3893910540502922E-4</v>
      </c>
      <c r="P410" s="545"/>
      <c r="Q410" s="545"/>
      <c r="R410" s="545"/>
      <c r="S410" s="545"/>
      <c r="T410" s="545"/>
    </row>
    <row r="411" spans="1:20" ht="30" customHeight="1">
      <c r="A411" s="395"/>
      <c r="B411" s="395"/>
      <c r="H411" s="545"/>
      <c r="I411" s="545"/>
      <c r="J411" s="545"/>
      <c r="K411" s="438" t="s">
        <v>80</v>
      </c>
      <c r="L411" s="782">
        <v>2.5108479623230524E-4</v>
      </c>
      <c r="M411" s="782">
        <v>4.14130304519633E-4</v>
      </c>
      <c r="P411" s="545"/>
      <c r="Q411" s="545"/>
      <c r="R411" s="545"/>
      <c r="S411" s="545"/>
      <c r="T411" s="545"/>
    </row>
    <row r="412" spans="1:20" ht="30" customHeight="1">
      <c r="A412" s="395"/>
      <c r="B412" s="395"/>
      <c r="H412" s="545"/>
      <c r="I412" s="779"/>
      <c r="J412" s="779"/>
      <c r="K412" s="545"/>
      <c r="L412" s="545"/>
      <c r="P412" s="545"/>
      <c r="Q412" s="545"/>
      <c r="R412" s="545"/>
      <c r="S412" s="545"/>
      <c r="T412" s="545"/>
    </row>
    <row r="413" spans="1:20" ht="30" customHeight="1" thickBot="1">
      <c r="A413" s="395"/>
      <c r="B413" s="395" t="s">
        <v>774</v>
      </c>
      <c r="C413" s="770">
        <f>F407</f>
        <v>297247.47473888198</v>
      </c>
      <c r="D413" s="1417" t="s">
        <v>547</v>
      </c>
      <c r="E413" s="1418" t="s">
        <v>775</v>
      </c>
      <c r="F413" s="769">
        <f>G407</f>
        <v>74311.868684720495</v>
      </c>
      <c r="G413" s="1421" t="s">
        <v>776</v>
      </c>
      <c r="H413" s="773">
        <v>9000</v>
      </c>
      <c r="I413" s="1414" t="s">
        <v>778</v>
      </c>
      <c r="J413" s="1402" t="s">
        <v>548</v>
      </c>
      <c r="K413" s="1403">
        <f>D418</f>
        <v>9.1560089062427893E-2</v>
      </c>
      <c r="L413" s="781">
        <f>(K413/365)*100</f>
        <v>2.5084955907514493E-2</v>
      </c>
      <c r="P413" s="545"/>
      <c r="Q413" s="545"/>
      <c r="R413" s="545"/>
      <c r="S413" s="545"/>
      <c r="T413" s="545"/>
    </row>
    <row r="414" spans="1:20" ht="30" customHeight="1">
      <c r="A414" s="395"/>
      <c r="B414" s="395"/>
      <c r="C414" s="771">
        <f>H407</f>
        <v>3976931</v>
      </c>
      <c r="D414" s="1417"/>
      <c r="E414" s="1418"/>
      <c r="F414" s="771">
        <f>H407</f>
        <v>3976931</v>
      </c>
      <c r="G414" s="1421"/>
      <c r="H414" s="545" t="s">
        <v>790</v>
      </c>
      <c r="I414" s="1414"/>
      <c r="J414" s="1402"/>
      <c r="K414" s="1403"/>
      <c r="L414" s="545"/>
      <c r="M414" s="545"/>
      <c r="N414" s="545"/>
      <c r="O414" s="545"/>
      <c r="P414" s="545"/>
      <c r="Q414" s="545"/>
      <c r="R414" s="545"/>
      <c r="S414" s="545"/>
      <c r="T414" s="545"/>
    </row>
    <row r="415" spans="1:20" ht="30" customHeight="1">
      <c r="A415" s="395"/>
      <c r="B415" s="395"/>
      <c r="H415" s="545"/>
      <c r="I415" s="545"/>
      <c r="J415" s="545"/>
      <c r="K415" s="545"/>
      <c r="L415" s="545"/>
      <c r="M415" s="545"/>
      <c r="N415" s="545"/>
      <c r="O415" s="545"/>
      <c r="P415" s="545"/>
      <c r="Q415" s="545"/>
      <c r="R415" s="545"/>
      <c r="S415" s="545"/>
      <c r="T415" s="545"/>
    </row>
    <row r="416" spans="1:20" ht="30" customHeight="1">
      <c r="A416" s="395"/>
      <c r="B416" s="395"/>
      <c r="C416" s="768">
        <f>C413/C414</f>
        <v>7.4742929846879913E-2</v>
      </c>
      <c r="F416" s="768">
        <f>F413/F414</f>
        <v>1.8685732461719978E-2</v>
      </c>
      <c r="H416" s="545">
        <f>9000/10000</f>
        <v>0.9</v>
      </c>
      <c r="I416" s="545"/>
      <c r="J416" s="545"/>
      <c r="K416" s="545"/>
      <c r="L416" s="545"/>
      <c r="M416" s="545"/>
      <c r="N416" s="545"/>
      <c r="O416" s="545"/>
      <c r="P416" s="545"/>
      <c r="Q416" s="545"/>
      <c r="R416" s="545"/>
      <c r="S416" s="545"/>
      <c r="T416" s="545"/>
    </row>
    <row r="417" spans="1:20" ht="30" customHeight="1">
      <c r="A417" s="395"/>
      <c r="B417" s="395"/>
      <c r="H417" s="545"/>
      <c r="I417" s="545"/>
      <c r="J417" s="545"/>
      <c r="K417" s="545"/>
      <c r="L417" s="545"/>
      <c r="M417" s="545"/>
      <c r="N417" s="545"/>
      <c r="O417" s="545"/>
      <c r="P417" s="545"/>
      <c r="Q417" s="545"/>
      <c r="R417" s="545"/>
      <c r="S417" s="545"/>
      <c r="T417" s="545"/>
    </row>
    <row r="418" spans="1:20" ht="30" customHeight="1">
      <c r="A418" s="395"/>
      <c r="B418" s="395"/>
      <c r="D418" s="774">
        <f>C416+(F416*H416)</f>
        <v>9.1560089062427893E-2</v>
      </c>
      <c r="H418" s="545"/>
      <c r="I418" s="545"/>
      <c r="J418" s="545"/>
      <c r="K418" s="545"/>
      <c r="L418" s="545"/>
      <c r="M418" s="545"/>
      <c r="N418" s="545"/>
      <c r="O418" s="545"/>
      <c r="P418" s="545"/>
      <c r="Q418" s="545"/>
      <c r="R418" s="545"/>
      <c r="S418" s="545"/>
      <c r="T418" s="545"/>
    </row>
    <row r="419" spans="1:20" ht="30" customHeight="1">
      <c r="A419" s="395"/>
      <c r="B419" s="395"/>
      <c r="H419" s="545"/>
      <c r="I419" s="545"/>
      <c r="J419" s="545"/>
      <c r="K419" s="545"/>
      <c r="L419" s="545"/>
      <c r="M419" s="545"/>
      <c r="N419" s="545"/>
      <c r="O419" s="545"/>
      <c r="P419" s="545"/>
      <c r="Q419" s="545"/>
      <c r="R419" s="545"/>
      <c r="S419" s="545"/>
      <c r="T419" s="545"/>
    </row>
    <row r="420" spans="1:20" ht="30" customHeight="1" thickBot="1">
      <c r="A420" s="395"/>
      <c r="B420" s="395"/>
      <c r="C420" s="1419" t="s">
        <v>775</v>
      </c>
      <c r="D420" s="769">
        <f>G407</f>
        <v>74311.868684720495</v>
      </c>
      <c r="E420" s="1415" t="s">
        <v>308</v>
      </c>
      <c r="F420" s="1420" t="s">
        <v>775</v>
      </c>
      <c r="G420" s="775">
        <v>1000</v>
      </c>
      <c r="H420" s="1402" t="s">
        <v>778</v>
      </c>
      <c r="I420" s="1413" t="s">
        <v>778</v>
      </c>
      <c r="J420" s="1402" t="s">
        <v>548</v>
      </c>
      <c r="K420" s="1403">
        <f>D423*G423</f>
        <v>0.15821808185300737</v>
      </c>
      <c r="L420" s="1400">
        <f>(K420/365)*100</f>
        <v>4.3347419685755444E-2</v>
      </c>
      <c r="M420" s="545"/>
      <c r="N420" s="545"/>
      <c r="O420" s="545"/>
      <c r="P420" s="545"/>
      <c r="Q420" s="545"/>
      <c r="R420" s="545"/>
      <c r="S420" s="545"/>
      <c r="T420" s="545"/>
    </row>
    <row r="421" spans="1:20" ht="30" customHeight="1">
      <c r="A421" s="395"/>
      <c r="B421" s="395"/>
      <c r="C421" s="1419"/>
      <c r="D421" s="771">
        <f>I407</f>
        <v>46968</v>
      </c>
      <c r="E421" s="1415"/>
      <c r="F421" s="1420"/>
      <c r="G421" s="498" t="s">
        <v>777</v>
      </c>
      <c r="H421" s="1402"/>
      <c r="I421" s="1413"/>
      <c r="J421" s="1402"/>
      <c r="K421" s="1403"/>
      <c r="L421" s="1400"/>
      <c r="M421" s="545"/>
      <c r="N421" s="545"/>
      <c r="O421" s="545"/>
      <c r="P421" s="545"/>
      <c r="Q421" s="545"/>
      <c r="R421" s="545"/>
      <c r="S421" s="545"/>
      <c r="T421" s="545"/>
    </row>
    <row r="422" spans="1:20" ht="30" customHeight="1">
      <c r="A422" s="395"/>
      <c r="B422" s="395"/>
      <c r="H422" s="545"/>
      <c r="I422" s="545"/>
      <c r="J422" s="545"/>
      <c r="K422" s="545"/>
      <c r="L422" s="545"/>
      <c r="M422" s="545"/>
      <c r="N422" s="545"/>
      <c r="O422" s="545"/>
      <c r="P422" s="545"/>
      <c r="Q422" s="545"/>
      <c r="R422" s="545"/>
      <c r="S422" s="545"/>
      <c r="T422" s="545"/>
    </row>
    <row r="423" spans="1:20" ht="30" customHeight="1">
      <c r="A423" s="395"/>
      <c r="B423" s="395"/>
      <c r="D423" s="768">
        <f>D420/D421</f>
        <v>1.5821808185300736</v>
      </c>
      <c r="G423" s="395">
        <f>G420/10000</f>
        <v>0.1</v>
      </c>
      <c r="H423" s="545"/>
      <c r="I423" s="545"/>
      <c r="J423" s="545"/>
      <c r="K423" s="545"/>
      <c r="L423" s="545"/>
      <c r="M423" s="545"/>
      <c r="N423" s="545"/>
      <c r="O423" s="545"/>
      <c r="P423" s="545"/>
      <c r="Q423" s="545"/>
      <c r="R423" s="545"/>
      <c r="S423" s="545"/>
      <c r="T423" s="545"/>
    </row>
    <row r="424" spans="1:20" ht="30" customHeight="1">
      <c r="A424" s="395"/>
      <c r="B424" s="395"/>
      <c r="H424" s="545"/>
      <c r="I424" s="545"/>
      <c r="J424" s="545"/>
      <c r="K424" s="545"/>
      <c r="L424" s="545"/>
      <c r="M424" s="545"/>
      <c r="N424" s="545"/>
      <c r="O424" s="545"/>
      <c r="P424" s="545"/>
      <c r="Q424" s="545"/>
      <c r="R424" s="545"/>
      <c r="S424" s="545"/>
      <c r="T424" s="545"/>
    </row>
    <row r="425" spans="1:20" ht="30" customHeight="1">
      <c r="A425" s="395"/>
      <c r="B425" s="395"/>
      <c r="H425" s="545"/>
      <c r="I425" s="545"/>
      <c r="J425" s="545"/>
      <c r="K425" s="545"/>
      <c r="L425" s="545"/>
      <c r="M425" s="545"/>
      <c r="N425" s="545"/>
      <c r="O425" s="545"/>
      <c r="P425" s="545"/>
      <c r="Q425" s="545"/>
      <c r="R425" s="545"/>
      <c r="S425" s="545"/>
      <c r="T425" s="545"/>
    </row>
    <row r="426" spans="1:20" ht="30" customHeight="1">
      <c r="A426" s="395"/>
      <c r="B426" s="395"/>
      <c r="C426" s="1416"/>
      <c r="H426" s="545"/>
      <c r="I426" s="545"/>
      <c r="J426" s="545"/>
      <c r="K426" s="545"/>
      <c r="L426" s="545"/>
      <c r="M426" s="545"/>
      <c r="N426" s="545"/>
      <c r="O426" s="545"/>
      <c r="P426" s="545"/>
      <c r="Q426" s="545"/>
      <c r="R426" s="545"/>
      <c r="S426" s="545"/>
      <c r="T426" s="545"/>
    </row>
    <row r="427" spans="1:20" ht="30" customHeight="1" thickBot="1">
      <c r="A427" s="395"/>
      <c r="B427" s="395"/>
      <c r="C427" s="1416"/>
      <c r="D427" s="777" t="s">
        <v>783</v>
      </c>
      <c r="E427" s="1415" t="s">
        <v>308</v>
      </c>
      <c r="F427" s="1416" t="s">
        <v>775</v>
      </c>
      <c r="G427" s="777" t="s">
        <v>785</v>
      </c>
      <c r="H427" s="1412" t="s">
        <v>778</v>
      </c>
      <c r="I427" s="1412"/>
      <c r="J427" s="772"/>
      <c r="K427" s="545"/>
      <c r="L427" s="545"/>
      <c r="M427" s="545"/>
      <c r="N427" s="545"/>
      <c r="O427" s="545"/>
      <c r="P427" s="545"/>
      <c r="Q427" s="545"/>
      <c r="R427" s="545"/>
      <c r="S427" s="545"/>
      <c r="T427" s="545"/>
    </row>
    <row r="428" spans="1:20" ht="30" customHeight="1" thickBot="1">
      <c r="A428" s="395"/>
      <c r="B428" s="395"/>
      <c r="C428" s="1416"/>
      <c r="D428" s="778" t="s">
        <v>784</v>
      </c>
      <c r="E428" s="1415"/>
      <c r="F428" s="1416"/>
      <c r="G428" s="395" t="s">
        <v>786</v>
      </c>
      <c r="H428" s="1412"/>
      <c r="I428" s="1412"/>
      <c r="J428" s="545"/>
      <c r="K428" s="545"/>
      <c r="L428" s="545"/>
      <c r="M428" s="545"/>
      <c r="N428" s="545"/>
      <c r="O428" s="545"/>
      <c r="P428" s="545"/>
      <c r="Q428" s="545"/>
      <c r="R428" s="545"/>
      <c r="S428" s="545"/>
      <c r="T428" s="545"/>
    </row>
    <row r="429" spans="1:20" ht="30" customHeight="1">
      <c r="A429" s="395"/>
      <c r="B429" s="395"/>
      <c r="H429" s="545"/>
      <c r="I429" s="545"/>
      <c r="J429" s="545"/>
      <c r="K429" s="545"/>
      <c r="L429" s="545"/>
      <c r="M429" s="545"/>
      <c r="N429" s="545"/>
      <c r="O429" s="545"/>
      <c r="P429" s="545"/>
      <c r="Q429" s="545"/>
      <c r="R429" s="545"/>
      <c r="S429" s="545"/>
      <c r="T429" s="545"/>
    </row>
    <row r="430" spans="1:20" ht="30" customHeight="1">
      <c r="A430" s="395"/>
      <c r="B430" s="395"/>
      <c r="H430" s="545"/>
      <c r="I430" s="545"/>
      <c r="J430" s="545"/>
      <c r="K430" s="545"/>
      <c r="L430" s="545"/>
      <c r="M430" s="545"/>
      <c r="N430" s="545"/>
      <c r="O430" s="545"/>
      <c r="P430" s="545"/>
      <c r="Q430" s="545"/>
      <c r="R430" s="545"/>
      <c r="S430" s="545"/>
      <c r="T430" s="545"/>
    </row>
    <row r="431" spans="1:20" ht="30" customHeight="1">
      <c r="A431" s="395"/>
      <c r="B431" s="395"/>
      <c r="H431" s="395"/>
    </row>
    <row r="432" spans="1:20" ht="30" customHeight="1">
      <c r="A432" s="395"/>
      <c r="B432" s="395"/>
      <c r="H432" s="395"/>
    </row>
    <row r="433" spans="1:8" ht="30" customHeight="1">
      <c r="A433" s="395"/>
      <c r="B433" s="395"/>
      <c r="H433" s="395"/>
    </row>
    <row r="434" spans="1:8" ht="30" customHeight="1">
      <c r="A434" s="395"/>
      <c r="B434" s="395"/>
      <c r="H434" s="395"/>
    </row>
    <row r="435" spans="1:8" ht="30" customHeight="1">
      <c r="B435" s="395"/>
      <c r="H435" s="395"/>
    </row>
    <row r="436" spans="1:8" ht="30" customHeight="1">
      <c r="B436" s="395"/>
      <c r="H436" s="395"/>
    </row>
    <row r="437" spans="1:8" ht="30" customHeight="1">
      <c r="B437" s="395"/>
      <c r="H437" s="395"/>
    </row>
    <row r="438" spans="1:8" ht="30" customHeight="1">
      <c r="B438" s="395"/>
      <c r="H438" s="395"/>
    </row>
    <row r="439" spans="1:8" ht="30" customHeight="1">
      <c r="B439" s="395"/>
      <c r="H439" s="395"/>
    </row>
    <row r="440" spans="1:8" ht="30" customHeight="1">
      <c r="B440" s="395"/>
      <c r="H440" s="395"/>
    </row>
  </sheetData>
  <mergeCells count="46">
    <mergeCell ref="E427:E428"/>
    <mergeCell ref="C426:C428"/>
    <mergeCell ref="F427:F428"/>
    <mergeCell ref="H427:H428"/>
    <mergeCell ref="D413:D414"/>
    <mergeCell ref="E413:E414"/>
    <mergeCell ref="C420:C421"/>
    <mergeCell ref="E420:E421"/>
    <mergeCell ref="F420:F421"/>
    <mergeCell ref="H420:H421"/>
    <mergeCell ref="G413:G414"/>
    <mergeCell ref="I427:I428"/>
    <mergeCell ref="J420:J421"/>
    <mergeCell ref="K420:K421"/>
    <mergeCell ref="I420:I421"/>
    <mergeCell ref="I413:I414"/>
    <mergeCell ref="B242:G242"/>
    <mergeCell ref="B368:G368"/>
    <mergeCell ref="B371:B379"/>
    <mergeCell ref="B380:B383"/>
    <mergeCell ref="B384:B386"/>
    <mergeCell ref="B262:J262"/>
    <mergeCell ref="L420:L421"/>
    <mergeCell ref="L404:P404"/>
    <mergeCell ref="J413:J414"/>
    <mergeCell ref="K413:K414"/>
    <mergeCell ref="K406:M406"/>
    <mergeCell ref="B228:G228"/>
    <mergeCell ref="B8:G8"/>
    <mergeCell ref="B14:G14"/>
    <mergeCell ref="B23:G23"/>
    <mergeCell ref="B35:G35"/>
    <mergeCell ref="B155:G155"/>
    <mergeCell ref="B184:G184"/>
    <mergeCell ref="B192:G192"/>
    <mergeCell ref="B220:J220"/>
    <mergeCell ref="B393:J393"/>
    <mergeCell ref="B402:B404"/>
    <mergeCell ref="C402:D402"/>
    <mergeCell ref="B326:G326"/>
    <mergeCell ref="B387:B390"/>
    <mergeCell ref="B336:G336"/>
    <mergeCell ref="C403:D403"/>
    <mergeCell ref="E402:E403"/>
    <mergeCell ref="F402:F403"/>
    <mergeCell ref="H402:H403"/>
  </mergeCells>
  <phoneticPr fontId="172" type="noConversion"/>
  <conditionalFormatting sqref="G36">
    <cfRule type="expression" dxfId="3" priority="7">
      <formula>#REF!="ACTUAL"</formula>
    </cfRule>
  </conditionalFormatting>
  <conditionalFormatting sqref="C36:F36">
    <cfRule type="expression" dxfId="2" priority="8125">
      <formula>#REF!="ACTUAL"</formula>
    </cfRule>
  </conditionalFormatting>
  <hyperlinks>
    <hyperlink ref="B4" location="'Price Change Control Panel'!A1" display="PRICE CHANGE CONTROL PANEL" xr:uid="{00000000-0004-0000-3000-000000000000}"/>
    <hyperlink ref="B2" location="Navigation!A1" display="NAVIGATION" xr:uid="{00000000-0004-0000-3000-000001000000}"/>
  </hyperlinks>
  <pageMargins left="0.70866141732283472" right="0.70866141732283472" top="0.74803149606299213" bottom="0.74803149606299213" header="0.31496062992125984" footer="0.31496062992125984"/>
  <pageSetup paperSize="9" scale="49" fitToHeight="0"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0">
    <tabColor rgb="FFFA4616"/>
  </sheetPr>
  <dimension ref="A1:ACK428"/>
  <sheetViews>
    <sheetView showGridLines="0" zoomScale="70" zoomScaleNormal="70" workbookViewId="0">
      <pane xSplit="4" ySplit="6" topLeftCell="P39" activePane="bottomRight" state="frozen"/>
      <selection pane="topRight" activeCell="E1" sqref="E1"/>
      <selection pane="bottomLeft" activeCell="A7" sqref="A7"/>
      <selection pane="bottomRight" activeCell="B2" sqref="B2:C2"/>
    </sheetView>
  </sheetViews>
  <sheetFormatPr defaultColWidth="20.73046875" defaultRowHeight="30" customHeight="1"/>
  <cols>
    <col min="1" max="1" width="2.73046875" style="9" customWidth="1"/>
    <col min="2" max="2" width="16.73046875" style="384" customWidth="1"/>
    <col min="3" max="3" width="16.73046875" style="382" customWidth="1"/>
    <col min="4" max="4" width="44.86328125" style="382" customWidth="1"/>
    <col min="5" max="16" width="20.73046875" style="383" customWidth="1"/>
    <col min="17" max="28" width="20.73046875" style="384" customWidth="1"/>
    <col min="29" max="16384" width="20.73046875" style="384"/>
  </cols>
  <sheetData>
    <row r="1" spans="1:28" s="203" customFormat="1" ht="9.9499999999999993" customHeight="1">
      <c r="A1" s="207"/>
      <c r="B1" s="303"/>
      <c r="C1" s="302"/>
      <c r="D1" s="302"/>
      <c r="E1" s="204"/>
      <c r="F1" s="204"/>
      <c r="G1" s="204"/>
      <c r="H1" s="204"/>
      <c r="I1" s="204"/>
      <c r="J1" s="204"/>
    </row>
    <row r="2" spans="1:28" s="203" customFormat="1" ht="30" customHeight="1">
      <c r="A2" s="207"/>
      <c r="B2" s="1447" t="s">
        <v>47</v>
      </c>
      <c r="C2" s="1448"/>
      <c r="D2" s="385"/>
      <c r="E2" s="204"/>
      <c r="F2" s="550"/>
      <c r="G2" s="550"/>
      <c r="H2" s="550"/>
      <c r="I2" s="550"/>
      <c r="J2" s="550"/>
      <c r="K2" s="550"/>
      <c r="L2" s="550"/>
      <c r="M2" s="550"/>
      <c r="N2" s="550"/>
      <c r="O2" s="550"/>
      <c r="P2" s="550"/>
    </row>
    <row r="3" spans="1:28" s="203" customFormat="1" ht="9.9499999999999993" customHeight="1">
      <c r="A3" s="207"/>
      <c r="B3" s="303"/>
      <c r="C3" s="302"/>
      <c r="D3" s="302"/>
      <c r="E3" s="204"/>
      <c r="F3" s="204"/>
      <c r="G3" s="204"/>
      <c r="H3" s="204"/>
      <c r="I3" s="204"/>
      <c r="J3" s="204"/>
    </row>
    <row r="4" spans="1:28" s="206" customFormat="1" ht="30" customHeight="1">
      <c r="A4" s="342"/>
      <c r="B4" s="1450" t="s">
        <v>538</v>
      </c>
      <c r="C4" s="1451"/>
      <c r="D4" s="1451"/>
      <c r="E4" s="365">
        <v>30</v>
      </c>
      <c r="F4" s="365">
        <v>31</v>
      </c>
      <c r="G4" s="365">
        <v>30</v>
      </c>
      <c r="H4" s="365">
        <v>31</v>
      </c>
      <c r="I4" s="365">
        <v>31</v>
      </c>
      <c r="J4" s="365">
        <v>30</v>
      </c>
      <c r="K4" s="365">
        <v>31</v>
      </c>
      <c r="L4" s="365">
        <v>30</v>
      </c>
      <c r="M4" s="365">
        <v>31</v>
      </c>
      <c r="N4" s="365">
        <v>31</v>
      </c>
      <c r="O4" s="366">
        <v>29</v>
      </c>
      <c r="P4" s="366">
        <v>31</v>
      </c>
      <c r="Q4" s="365">
        <v>30</v>
      </c>
      <c r="R4" s="365">
        <v>31</v>
      </c>
      <c r="S4" s="365">
        <v>30</v>
      </c>
      <c r="T4" s="365">
        <v>31</v>
      </c>
      <c r="U4" s="365">
        <v>31</v>
      </c>
      <c r="V4" s="365">
        <v>30</v>
      </c>
      <c r="W4" s="365">
        <v>31</v>
      </c>
      <c r="X4" s="365">
        <v>30</v>
      </c>
      <c r="Y4" s="365">
        <v>31</v>
      </c>
      <c r="Z4" s="365">
        <v>31</v>
      </c>
      <c r="AA4" s="366">
        <v>28</v>
      </c>
      <c r="AB4" s="366">
        <v>31</v>
      </c>
    </row>
    <row r="5" spans="1:28" s="206" customFormat="1" ht="9.9499999999999993" customHeight="1">
      <c r="A5" s="342"/>
      <c r="C5" s="204"/>
      <c r="D5" s="204"/>
      <c r="E5" s="205"/>
      <c r="F5" s="205"/>
      <c r="G5" s="205"/>
      <c r="H5" s="205"/>
      <c r="I5" s="205"/>
      <c r="J5" s="205"/>
    </row>
    <row r="6" spans="1:28" s="8" customFormat="1" ht="30" customHeight="1">
      <c r="A6" s="165"/>
      <c r="B6" s="1423" t="s">
        <v>512</v>
      </c>
      <c r="C6" s="1449"/>
      <c r="D6" s="1449"/>
      <c r="E6" s="349">
        <v>43585</v>
      </c>
      <c r="F6" s="349">
        <v>43616</v>
      </c>
      <c r="G6" s="349">
        <v>43646</v>
      </c>
      <c r="H6" s="349">
        <v>43677</v>
      </c>
      <c r="I6" s="349">
        <v>43708</v>
      </c>
      <c r="J6" s="349">
        <v>43738</v>
      </c>
      <c r="K6" s="349">
        <v>43769</v>
      </c>
      <c r="L6" s="349">
        <v>43799</v>
      </c>
      <c r="M6" s="349">
        <v>43830</v>
      </c>
      <c r="N6" s="349">
        <v>43861</v>
      </c>
      <c r="O6" s="349">
        <v>43890</v>
      </c>
      <c r="P6" s="349">
        <v>43921</v>
      </c>
      <c r="Q6" s="349">
        <v>43951</v>
      </c>
      <c r="R6" s="349">
        <v>43982</v>
      </c>
      <c r="S6" s="349">
        <v>44012</v>
      </c>
      <c r="T6" s="349">
        <v>44043</v>
      </c>
      <c r="U6" s="349">
        <v>44074</v>
      </c>
      <c r="V6" s="349">
        <v>44104</v>
      </c>
      <c r="W6" s="349">
        <v>44135</v>
      </c>
      <c r="X6" s="349">
        <v>44165</v>
      </c>
      <c r="Y6" s="349">
        <v>44196</v>
      </c>
      <c r="Z6" s="349">
        <v>44227</v>
      </c>
      <c r="AA6" s="349">
        <v>44255</v>
      </c>
      <c r="AB6" s="349">
        <v>44286</v>
      </c>
    </row>
    <row r="7" spans="1:28" ht="30" customHeight="1">
      <c r="B7" s="24"/>
      <c r="C7" s="1422" t="s">
        <v>508</v>
      </c>
      <c r="D7" s="1372"/>
      <c r="E7" s="310">
        <v>43598</v>
      </c>
      <c r="F7" s="310">
        <v>43628</v>
      </c>
      <c r="G7" s="310">
        <v>43656</v>
      </c>
      <c r="H7" s="310">
        <v>43689</v>
      </c>
      <c r="I7" s="310">
        <v>43719</v>
      </c>
      <c r="J7" s="310">
        <v>43748</v>
      </c>
      <c r="K7" s="310">
        <v>43781</v>
      </c>
      <c r="L7" s="310">
        <v>43810</v>
      </c>
      <c r="M7" s="310">
        <v>43843</v>
      </c>
      <c r="N7" s="310">
        <v>43873</v>
      </c>
      <c r="O7" s="310">
        <v>43901</v>
      </c>
      <c r="P7" s="310">
        <v>43935</v>
      </c>
      <c r="Q7" s="310">
        <v>43964</v>
      </c>
      <c r="R7" s="310">
        <v>43992</v>
      </c>
      <c r="S7" s="310">
        <v>44022</v>
      </c>
      <c r="T7" s="310">
        <v>44055</v>
      </c>
      <c r="U7" s="310">
        <v>44084</v>
      </c>
      <c r="V7" s="310">
        <v>44116</v>
      </c>
      <c r="W7" s="310">
        <v>44146</v>
      </c>
      <c r="X7" s="310">
        <v>44175</v>
      </c>
      <c r="Y7" s="310">
        <v>44209</v>
      </c>
      <c r="Z7" s="328"/>
      <c r="AA7" s="328"/>
      <c r="AB7" s="328"/>
    </row>
    <row r="8" spans="1:28" ht="30" customHeight="1">
      <c r="B8" s="24"/>
      <c r="C8" s="1422" t="s">
        <v>511</v>
      </c>
      <c r="D8" s="1372"/>
      <c r="E8" s="89">
        <f>E$7</f>
        <v>43598</v>
      </c>
      <c r="F8" s="89">
        <f t="shared" ref="F8:AB10" si="0">F$7</f>
        <v>43628</v>
      </c>
      <c r="G8" s="89">
        <f t="shared" si="0"/>
        <v>43656</v>
      </c>
      <c r="H8" s="89">
        <f t="shared" si="0"/>
        <v>43689</v>
      </c>
      <c r="I8" s="89">
        <f t="shared" si="0"/>
        <v>43719</v>
      </c>
      <c r="J8" s="89">
        <f t="shared" si="0"/>
        <v>43748</v>
      </c>
      <c r="K8" s="89">
        <f t="shared" si="0"/>
        <v>43781</v>
      </c>
      <c r="L8" s="89">
        <f t="shared" si="0"/>
        <v>43810</v>
      </c>
      <c r="M8" s="89">
        <f t="shared" si="0"/>
        <v>43843</v>
      </c>
      <c r="N8" s="89">
        <f t="shared" si="0"/>
        <v>43873</v>
      </c>
      <c r="O8" s="89">
        <f t="shared" si="0"/>
        <v>43901</v>
      </c>
      <c r="P8" s="89">
        <f t="shared" si="0"/>
        <v>43935</v>
      </c>
      <c r="Q8" s="89">
        <f t="shared" si="0"/>
        <v>43964</v>
      </c>
      <c r="R8" s="89">
        <f t="shared" si="0"/>
        <v>43992</v>
      </c>
      <c r="S8" s="89">
        <f t="shared" si="0"/>
        <v>44022</v>
      </c>
      <c r="T8" s="89">
        <f t="shared" si="0"/>
        <v>44055</v>
      </c>
      <c r="U8" s="89">
        <f t="shared" si="0"/>
        <v>44084</v>
      </c>
      <c r="V8" s="89">
        <f t="shared" si="0"/>
        <v>44116</v>
      </c>
      <c r="W8" s="89">
        <f t="shared" si="0"/>
        <v>44146</v>
      </c>
      <c r="X8" s="89">
        <f t="shared" si="0"/>
        <v>44175</v>
      </c>
      <c r="Y8" s="89">
        <f t="shared" si="0"/>
        <v>44209</v>
      </c>
      <c r="Z8" s="89">
        <f t="shared" si="0"/>
        <v>0</v>
      </c>
      <c r="AA8" s="89">
        <f t="shared" si="0"/>
        <v>0</v>
      </c>
      <c r="AB8" s="89">
        <f t="shared" si="0"/>
        <v>0</v>
      </c>
    </row>
    <row r="9" spans="1:28" ht="30" customHeight="1">
      <c r="B9" s="24"/>
      <c r="C9" s="1422" t="s">
        <v>510</v>
      </c>
      <c r="D9" s="1372"/>
      <c r="E9" s="89">
        <f t="shared" ref="E9:T10" si="1">E$7</f>
        <v>43598</v>
      </c>
      <c r="F9" s="89">
        <f t="shared" si="1"/>
        <v>43628</v>
      </c>
      <c r="G9" s="89">
        <f t="shared" si="1"/>
        <v>43656</v>
      </c>
      <c r="H9" s="89">
        <f t="shared" si="1"/>
        <v>43689</v>
      </c>
      <c r="I9" s="89">
        <f t="shared" si="1"/>
        <v>43719</v>
      </c>
      <c r="J9" s="89">
        <f t="shared" si="1"/>
        <v>43748</v>
      </c>
      <c r="K9" s="89">
        <f t="shared" si="1"/>
        <v>43781</v>
      </c>
      <c r="L9" s="89">
        <f t="shared" si="1"/>
        <v>43810</v>
      </c>
      <c r="M9" s="89">
        <f t="shared" si="1"/>
        <v>43843</v>
      </c>
      <c r="N9" s="89">
        <f t="shared" si="1"/>
        <v>43873</v>
      </c>
      <c r="O9" s="89">
        <f t="shared" si="1"/>
        <v>43901</v>
      </c>
      <c r="P9" s="89">
        <f t="shared" si="1"/>
        <v>43935</v>
      </c>
      <c r="Q9" s="89">
        <f t="shared" si="1"/>
        <v>43964</v>
      </c>
      <c r="R9" s="89">
        <f t="shared" si="1"/>
        <v>43992</v>
      </c>
      <c r="S9" s="89">
        <f t="shared" si="1"/>
        <v>44022</v>
      </c>
      <c r="T9" s="89">
        <f t="shared" si="1"/>
        <v>44055</v>
      </c>
      <c r="U9" s="89">
        <f t="shared" si="0"/>
        <v>44084</v>
      </c>
      <c r="V9" s="89">
        <f t="shared" si="0"/>
        <v>44116</v>
      </c>
      <c r="W9" s="89">
        <f t="shared" si="0"/>
        <v>44146</v>
      </c>
      <c r="X9" s="89">
        <f t="shared" si="0"/>
        <v>44175</v>
      </c>
      <c r="Y9" s="89">
        <f t="shared" si="0"/>
        <v>44209</v>
      </c>
      <c r="Z9" s="89">
        <f t="shared" si="0"/>
        <v>0</v>
      </c>
      <c r="AA9" s="89">
        <f t="shared" si="0"/>
        <v>0</v>
      </c>
      <c r="AB9" s="89">
        <f t="shared" si="0"/>
        <v>0</v>
      </c>
    </row>
    <row r="10" spans="1:28" ht="30" customHeight="1">
      <c r="B10" s="24"/>
      <c r="C10" s="1422" t="s">
        <v>509</v>
      </c>
      <c r="D10" s="1372"/>
      <c r="E10" s="89">
        <f t="shared" si="1"/>
        <v>43598</v>
      </c>
      <c r="F10" s="89">
        <f t="shared" si="0"/>
        <v>43628</v>
      </c>
      <c r="G10" s="89">
        <f t="shared" si="0"/>
        <v>43656</v>
      </c>
      <c r="H10" s="89">
        <f t="shared" si="0"/>
        <v>43689</v>
      </c>
      <c r="I10" s="89">
        <f t="shared" si="0"/>
        <v>43719</v>
      </c>
      <c r="J10" s="89">
        <f t="shared" si="0"/>
        <v>43748</v>
      </c>
      <c r="K10" s="89">
        <f t="shared" si="0"/>
        <v>43781</v>
      </c>
      <c r="L10" s="89">
        <f t="shared" si="0"/>
        <v>43810</v>
      </c>
      <c r="M10" s="89">
        <f t="shared" si="0"/>
        <v>43843</v>
      </c>
      <c r="N10" s="89">
        <f t="shared" si="0"/>
        <v>43873</v>
      </c>
      <c r="O10" s="89">
        <f t="shared" si="0"/>
        <v>43901</v>
      </c>
      <c r="P10" s="89">
        <f t="shared" si="0"/>
        <v>43935</v>
      </c>
      <c r="Q10" s="89">
        <f t="shared" si="0"/>
        <v>43964</v>
      </c>
      <c r="R10" s="89">
        <f t="shared" si="0"/>
        <v>43992</v>
      </c>
      <c r="S10" s="89">
        <f t="shared" si="0"/>
        <v>44022</v>
      </c>
      <c r="T10" s="89">
        <f t="shared" si="0"/>
        <v>44055</v>
      </c>
      <c r="U10" s="89">
        <f t="shared" si="0"/>
        <v>44084</v>
      </c>
      <c r="V10" s="89">
        <f t="shared" si="0"/>
        <v>44116</v>
      </c>
      <c r="W10" s="89">
        <f t="shared" si="0"/>
        <v>44146</v>
      </c>
      <c r="X10" s="89">
        <f t="shared" si="0"/>
        <v>44175</v>
      </c>
      <c r="Y10" s="89">
        <f t="shared" si="0"/>
        <v>44209</v>
      </c>
      <c r="Z10" s="89">
        <f t="shared" si="0"/>
        <v>0</v>
      </c>
      <c r="AA10" s="89">
        <f t="shared" si="0"/>
        <v>0</v>
      </c>
      <c r="AB10" s="89">
        <f t="shared" si="0"/>
        <v>0</v>
      </c>
    </row>
    <row r="11" spans="1:28" ht="30" customHeight="1">
      <c r="B11" s="24"/>
      <c r="C11" s="1422" t="s">
        <v>514</v>
      </c>
      <c r="D11" s="1372"/>
      <c r="E11" s="310">
        <v>43592</v>
      </c>
      <c r="F11" s="310">
        <v>43622</v>
      </c>
      <c r="G11" s="310">
        <v>43650</v>
      </c>
      <c r="H11" s="310">
        <v>43683</v>
      </c>
      <c r="I11" s="310">
        <v>43713</v>
      </c>
      <c r="J11" s="310">
        <v>43742</v>
      </c>
      <c r="K11" s="310">
        <v>43775</v>
      </c>
      <c r="L11" s="310">
        <v>43804</v>
      </c>
      <c r="M11" s="310">
        <v>43837</v>
      </c>
      <c r="N11" s="310">
        <v>43867</v>
      </c>
      <c r="O11" s="310">
        <v>43895</v>
      </c>
      <c r="P11" s="310">
        <v>43927</v>
      </c>
      <c r="Q11" s="310">
        <v>43957</v>
      </c>
      <c r="R11" s="310">
        <v>43986</v>
      </c>
      <c r="S11" s="310">
        <v>44018</v>
      </c>
      <c r="T11" s="310">
        <v>44049</v>
      </c>
      <c r="U11" s="310">
        <v>44078</v>
      </c>
      <c r="V11" s="310">
        <v>44110</v>
      </c>
      <c r="W11" s="310">
        <v>44140</v>
      </c>
      <c r="X11" s="310">
        <v>44169</v>
      </c>
      <c r="Y11" s="310">
        <v>44203</v>
      </c>
      <c r="Z11" s="328"/>
      <c r="AA11" s="328"/>
      <c r="AB11" s="328"/>
    </row>
    <row r="12" spans="1:28" ht="30" customHeight="1">
      <c r="B12" s="24"/>
      <c r="C12" s="1422" t="s">
        <v>518</v>
      </c>
      <c r="D12" s="1372"/>
      <c r="E12" s="301">
        <f>E$11</f>
        <v>43592</v>
      </c>
      <c r="F12" s="301">
        <f t="shared" ref="F12:AB23" si="2">F$11</f>
        <v>43622</v>
      </c>
      <c r="G12" s="301">
        <f t="shared" si="2"/>
        <v>43650</v>
      </c>
      <c r="H12" s="301">
        <f t="shared" si="2"/>
        <v>43683</v>
      </c>
      <c r="I12" s="301">
        <f t="shared" si="2"/>
        <v>43713</v>
      </c>
      <c r="J12" s="301">
        <f t="shared" si="2"/>
        <v>43742</v>
      </c>
      <c r="K12" s="301">
        <f t="shared" si="2"/>
        <v>43775</v>
      </c>
      <c r="L12" s="301">
        <f t="shared" si="2"/>
        <v>43804</v>
      </c>
      <c r="M12" s="301">
        <f t="shared" si="2"/>
        <v>43837</v>
      </c>
      <c r="N12" s="301">
        <f t="shared" si="2"/>
        <v>43867</v>
      </c>
      <c r="O12" s="301">
        <f t="shared" si="2"/>
        <v>43895</v>
      </c>
      <c r="P12" s="301">
        <f t="shared" si="2"/>
        <v>43927</v>
      </c>
      <c r="Q12" s="301">
        <f t="shared" si="2"/>
        <v>43957</v>
      </c>
      <c r="R12" s="301">
        <f t="shared" si="2"/>
        <v>43986</v>
      </c>
      <c r="S12" s="301">
        <f t="shared" si="2"/>
        <v>44018</v>
      </c>
      <c r="T12" s="301">
        <f t="shared" si="2"/>
        <v>44049</v>
      </c>
      <c r="U12" s="301">
        <f t="shared" si="2"/>
        <v>44078</v>
      </c>
      <c r="V12" s="301">
        <f t="shared" si="2"/>
        <v>44110</v>
      </c>
      <c r="W12" s="301">
        <f t="shared" si="2"/>
        <v>44140</v>
      </c>
      <c r="X12" s="301">
        <f t="shared" si="2"/>
        <v>44169</v>
      </c>
      <c r="Y12" s="301">
        <f t="shared" si="2"/>
        <v>44203</v>
      </c>
      <c r="Z12" s="301">
        <f t="shared" si="2"/>
        <v>0</v>
      </c>
      <c r="AA12" s="301">
        <f t="shared" si="2"/>
        <v>0</v>
      </c>
      <c r="AB12" s="301">
        <f t="shared" si="2"/>
        <v>0</v>
      </c>
    </row>
    <row r="13" spans="1:28" ht="30" customHeight="1">
      <c r="B13" s="24"/>
      <c r="C13" s="1422" t="s">
        <v>554</v>
      </c>
      <c r="D13" s="1372"/>
      <c r="E13" s="301">
        <f t="shared" ref="E13:T24" si="3">E$11</f>
        <v>43592</v>
      </c>
      <c r="F13" s="301">
        <f t="shared" si="3"/>
        <v>43622</v>
      </c>
      <c r="G13" s="301">
        <f t="shared" si="3"/>
        <v>43650</v>
      </c>
      <c r="H13" s="301">
        <f t="shared" si="3"/>
        <v>43683</v>
      </c>
      <c r="I13" s="301">
        <f t="shared" si="3"/>
        <v>43713</v>
      </c>
      <c r="J13" s="301">
        <f t="shared" si="3"/>
        <v>43742</v>
      </c>
      <c r="K13" s="301">
        <f t="shared" si="3"/>
        <v>43775</v>
      </c>
      <c r="L13" s="301">
        <f t="shared" si="3"/>
        <v>43804</v>
      </c>
      <c r="M13" s="301">
        <f t="shared" si="3"/>
        <v>43837</v>
      </c>
      <c r="N13" s="301">
        <f t="shared" si="3"/>
        <v>43867</v>
      </c>
      <c r="O13" s="301">
        <f t="shared" si="3"/>
        <v>43895</v>
      </c>
      <c r="P13" s="301">
        <f t="shared" si="3"/>
        <v>43927</v>
      </c>
      <c r="Q13" s="301">
        <f t="shared" si="3"/>
        <v>43957</v>
      </c>
      <c r="R13" s="301">
        <f t="shared" si="3"/>
        <v>43986</v>
      </c>
      <c r="S13" s="301">
        <f t="shared" si="3"/>
        <v>44018</v>
      </c>
      <c r="T13" s="301">
        <f t="shared" si="3"/>
        <v>44049</v>
      </c>
      <c r="U13" s="301">
        <f t="shared" si="2"/>
        <v>44078</v>
      </c>
      <c r="V13" s="301">
        <f t="shared" si="2"/>
        <v>44110</v>
      </c>
      <c r="W13" s="301">
        <f t="shared" si="2"/>
        <v>44140</v>
      </c>
      <c r="X13" s="301">
        <f t="shared" si="2"/>
        <v>44169</v>
      </c>
      <c r="Y13" s="301">
        <f t="shared" si="2"/>
        <v>44203</v>
      </c>
      <c r="Z13" s="301">
        <f t="shared" si="2"/>
        <v>0</v>
      </c>
      <c r="AA13" s="301">
        <f t="shared" si="2"/>
        <v>0</v>
      </c>
      <c r="AB13" s="301">
        <f t="shared" si="2"/>
        <v>0</v>
      </c>
    </row>
    <row r="14" spans="1:28" ht="30" customHeight="1">
      <c r="B14" s="24"/>
      <c r="C14" s="1422" t="s">
        <v>515</v>
      </c>
      <c r="D14" s="1372"/>
      <c r="E14" s="301">
        <f t="shared" si="3"/>
        <v>43592</v>
      </c>
      <c r="F14" s="301">
        <f t="shared" si="2"/>
        <v>43622</v>
      </c>
      <c r="G14" s="301">
        <f t="shared" si="2"/>
        <v>43650</v>
      </c>
      <c r="H14" s="301">
        <f t="shared" si="2"/>
        <v>43683</v>
      </c>
      <c r="I14" s="301">
        <f t="shared" si="2"/>
        <v>43713</v>
      </c>
      <c r="J14" s="301">
        <f t="shared" si="2"/>
        <v>43742</v>
      </c>
      <c r="K14" s="301">
        <f t="shared" si="2"/>
        <v>43775</v>
      </c>
      <c r="L14" s="301">
        <f t="shared" si="2"/>
        <v>43804</v>
      </c>
      <c r="M14" s="301">
        <f t="shared" si="2"/>
        <v>43837</v>
      </c>
      <c r="N14" s="301">
        <f t="shared" si="2"/>
        <v>43867</v>
      </c>
      <c r="O14" s="301">
        <f t="shared" si="2"/>
        <v>43895</v>
      </c>
      <c r="P14" s="301">
        <f t="shared" si="2"/>
        <v>43927</v>
      </c>
      <c r="Q14" s="301">
        <f t="shared" si="2"/>
        <v>43957</v>
      </c>
      <c r="R14" s="301">
        <f t="shared" si="2"/>
        <v>43986</v>
      </c>
      <c r="S14" s="301">
        <f t="shared" si="2"/>
        <v>44018</v>
      </c>
      <c r="T14" s="301">
        <f t="shared" si="2"/>
        <v>44049</v>
      </c>
      <c r="U14" s="301">
        <f t="shared" si="2"/>
        <v>44078</v>
      </c>
      <c r="V14" s="301">
        <f t="shared" si="2"/>
        <v>44110</v>
      </c>
      <c r="W14" s="301">
        <f t="shared" si="2"/>
        <v>44140</v>
      </c>
      <c r="X14" s="301">
        <f t="shared" si="2"/>
        <v>44169</v>
      </c>
      <c r="Y14" s="301">
        <f t="shared" si="2"/>
        <v>44203</v>
      </c>
      <c r="Z14" s="301">
        <f t="shared" si="2"/>
        <v>0</v>
      </c>
      <c r="AA14" s="301">
        <f t="shared" si="2"/>
        <v>0</v>
      </c>
      <c r="AB14" s="301">
        <f t="shared" si="2"/>
        <v>0</v>
      </c>
    </row>
    <row r="15" spans="1:28" ht="30" customHeight="1">
      <c r="B15" s="24"/>
      <c r="C15" s="1422" t="s">
        <v>517</v>
      </c>
      <c r="D15" s="1372"/>
      <c r="E15" s="301">
        <f t="shared" si="3"/>
        <v>43592</v>
      </c>
      <c r="F15" s="301">
        <f t="shared" si="2"/>
        <v>43622</v>
      </c>
      <c r="G15" s="301">
        <f t="shared" si="2"/>
        <v>43650</v>
      </c>
      <c r="H15" s="301">
        <f t="shared" si="2"/>
        <v>43683</v>
      </c>
      <c r="I15" s="301">
        <f t="shared" si="2"/>
        <v>43713</v>
      </c>
      <c r="J15" s="301">
        <f t="shared" si="2"/>
        <v>43742</v>
      </c>
      <c r="K15" s="301">
        <f t="shared" si="2"/>
        <v>43775</v>
      </c>
      <c r="L15" s="301">
        <f t="shared" si="2"/>
        <v>43804</v>
      </c>
      <c r="M15" s="301">
        <f t="shared" si="2"/>
        <v>43837</v>
      </c>
      <c r="N15" s="301">
        <f t="shared" si="2"/>
        <v>43867</v>
      </c>
      <c r="O15" s="301">
        <f t="shared" si="2"/>
        <v>43895</v>
      </c>
      <c r="P15" s="301">
        <f t="shared" si="2"/>
        <v>43927</v>
      </c>
      <c r="Q15" s="301">
        <f t="shared" si="2"/>
        <v>43957</v>
      </c>
      <c r="R15" s="301">
        <f t="shared" si="2"/>
        <v>43986</v>
      </c>
      <c r="S15" s="301">
        <f t="shared" si="2"/>
        <v>44018</v>
      </c>
      <c r="T15" s="301">
        <f t="shared" si="2"/>
        <v>44049</v>
      </c>
      <c r="U15" s="301">
        <f t="shared" si="2"/>
        <v>44078</v>
      </c>
      <c r="V15" s="301">
        <f t="shared" si="2"/>
        <v>44110</v>
      </c>
      <c r="W15" s="301">
        <f t="shared" si="2"/>
        <v>44140</v>
      </c>
      <c r="X15" s="301">
        <f t="shared" si="2"/>
        <v>44169</v>
      </c>
      <c r="Y15" s="301">
        <f t="shared" si="2"/>
        <v>44203</v>
      </c>
      <c r="Z15" s="301">
        <f t="shared" si="2"/>
        <v>0</v>
      </c>
      <c r="AA15" s="301">
        <f t="shared" si="2"/>
        <v>0</v>
      </c>
      <c r="AB15" s="301">
        <f t="shared" si="2"/>
        <v>0</v>
      </c>
    </row>
    <row r="16" spans="1:28" ht="30" customHeight="1">
      <c r="B16" s="24"/>
      <c r="C16" s="1422" t="s">
        <v>516</v>
      </c>
      <c r="D16" s="1372"/>
      <c r="E16" s="301">
        <f t="shared" si="3"/>
        <v>43592</v>
      </c>
      <c r="F16" s="301">
        <f t="shared" si="2"/>
        <v>43622</v>
      </c>
      <c r="G16" s="301">
        <f t="shared" si="2"/>
        <v>43650</v>
      </c>
      <c r="H16" s="301">
        <f t="shared" si="2"/>
        <v>43683</v>
      </c>
      <c r="I16" s="301">
        <f t="shared" si="2"/>
        <v>43713</v>
      </c>
      <c r="J16" s="301">
        <f t="shared" si="2"/>
        <v>43742</v>
      </c>
      <c r="K16" s="301">
        <f t="shared" si="2"/>
        <v>43775</v>
      </c>
      <c r="L16" s="301">
        <f t="shared" si="2"/>
        <v>43804</v>
      </c>
      <c r="M16" s="301">
        <f t="shared" si="2"/>
        <v>43837</v>
      </c>
      <c r="N16" s="301">
        <f t="shared" si="2"/>
        <v>43867</v>
      </c>
      <c r="O16" s="301">
        <f t="shared" si="2"/>
        <v>43895</v>
      </c>
      <c r="P16" s="301">
        <f t="shared" si="2"/>
        <v>43927</v>
      </c>
      <c r="Q16" s="301">
        <f t="shared" si="2"/>
        <v>43957</v>
      </c>
      <c r="R16" s="301">
        <f t="shared" si="2"/>
        <v>43986</v>
      </c>
      <c r="S16" s="301">
        <f t="shared" si="2"/>
        <v>44018</v>
      </c>
      <c r="T16" s="301">
        <f t="shared" si="2"/>
        <v>44049</v>
      </c>
      <c r="U16" s="301">
        <f t="shared" si="2"/>
        <v>44078</v>
      </c>
      <c r="V16" s="301">
        <f t="shared" si="2"/>
        <v>44110</v>
      </c>
      <c r="W16" s="301">
        <f t="shared" si="2"/>
        <v>44140</v>
      </c>
      <c r="X16" s="301">
        <f t="shared" si="2"/>
        <v>44169</v>
      </c>
      <c r="Y16" s="301">
        <f t="shared" si="2"/>
        <v>44203</v>
      </c>
      <c r="Z16" s="301">
        <f t="shared" si="2"/>
        <v>0</v>
      </c>
      <c r="AA16" s="301">
        <f t="shared" si="2"/>
        <v>0</v>
      </c>
      <c r="AB16" s="301">
        <f t="shared" si="2"/>
        <v>0</v>
      </c>
    </row>
    <row r="17" spans="1:28" ht="30" customHeight="1">
      <c r="B17" s="24"/>
      <c r="C17" s="1422" t="s">
        <v>520</v>
      </c>
      <c r="D17" s="1372"/>
      <c r="E17" s="301">
        <f t="shared" si="3"/>
        <v>43592</v>
      </c>
      <c r="F17" s="301">
        <f t="shared" si="2"/>
        <v>43622</v>
      </c>
      <c r="G17" s="301">
        <f t="shared" si="2"/>
        <v>43650</v>
      </c>
      <c r="H17" s="301">
        <f t="shared" si="2"/>
        <v>43683</v>
      </c>
      <c r="I17" s="301">
        <f t="shared" si="2"/>
        <v>43713</v>
      </c>
      <c r="J17" s="301">
        <f t="shared" si="2"/>
        <v>43742</v>
      </c>
      <c r="K17" s="301">
        <f t="shared" si="2"/>
        <v>43775</v>
      </c>
      <c r="L17" s="301">
        <f t="shared" si="2"/>
        <v>43804</v>
      </c>
      <c r="M17" s="301">
        <f t="shared" si="2"/>
        <v>43837</v>
      </c>
      <c r="N17" s="301">
        <f t="shared" si="2"/>
        <v>43867</v>
      </c>
      <c r="O17" s="301">
        <f t="shared" si="2"/>
        <v>43895</v>
      </c>
      <c r="P17" s="301">
        <f t="shared" si="2"/>
        <v>43927</v>
      </c>
      <c r="Q17" s="301">
        <f t="shared" si="2"/>
        <v>43957</v>
      </c>
      <c r="R17" s="301">
        <f t="shared" si="2"/>
        <v>43986</v>
      </c>
      <c r="S17" s="301">
        <f t="shared" si="2"/>
        <v>44018</v>
      </c>
      <c r="T17" s="301">
        <f t="shared" si="2"/>
        <v>44049</v>
      </c>
      <c r="U17" s="301">
        <f t="shared" si="2"/>
        <v>44078</v>
      </c>
      <c r="V17" s="301">
        <f t="shared" si="2"/>
        <v>44110</v>
      </c>
      <c r="W17" s="301">
        <f t="shared" si="2"/>
        <v>44140</v>
      </c>
      <c r="X17" s="301">
        <f t="shared" si="2"/>
        <v>44169</v>
      </c>
      <c r="Y17" s="301">
        <f t="shared" si="2"/>
        <v>44203</v>
      </c>
      <c r="Z17" s="301">
        <f t="shared" si="2"/>
        <v>0</v>
      </c>
      <c r="AA17" s="301">
        <f t="shared" si="2"/>
        <v>0</v>
      </c>
      <c r="AB17" s="301">
        <f t="shared" si="2"/>
        <v>0</v>
      </c>
    </row>
    <row r="18" spans="1:28" ht="30" customHeight="1">
      <c r="B18" s="24"/>
      <c r="C18" s="1422" t="s">
        <v>521</v>
      </c>
      <c r="D18" s="1372"/>
      <c r="E18" s="301">
        <f t="shared" si="3"/>
        <v>43592</v>
      </c>
      <c r="F18" s="301">
        <f t="shared" si="2"/>
        <v>43622</v>
      </c>
      <c r="G18" s="301">
        <f t="shared" si="2"/>
        <v>43650</v>
      </c>
      <c r="H18" s="301">
        <f t="shared" si="2"/>
        <v>43683</v>
      </c>
      <c r="I18" s="301">
        <f t="shared" si="2"/>
        <v>43713</v>
      </c>
      <c r="J18" s="301">
        <f t="shared" si="2"/>
        <v>43742</v>
      </c>
      <c r="K18" s="301">
        <f t="shared" si="2"/>
        <v>43775</v>
      </c>
      <c r="L18" s="301">
        <f t="shared" si="2"/>
        <v>43804</v>
      </c>
      <c r="M18" s="301">
        <f t="shared" si="2"/>
        <v>43837</v>
      </c>
      <c r="N18" s="301">
        <f t="shared" si="2"/>
        <v>43867</v>
      </c>
      <c r="O18" s="301">
        <f t="shared" si="2"/>
        <v>43895</v>
      </c>
      <c r="P18" s="301">
        <f t="shared" si="2"/>
        <v>43927</v>
      </c>
      <c r="Q18" s="301">
        <f t="shared" si="2"/>
        <v>43957</v>
      </c>
      <c r="R18" s="301">
        <f t="shared" si="2"/>
        <v>43986</v>
      </c>
      <c r="S18" s="301">
        <f t="shared" si="2"/>
        <v>44018</v>
      </c>
      <c r="T18" s="301">
        <f t="shared" si="2"/>
        <v>44049</v>
      </c>
      <c r="U18" s="301">
        <f t="shared" si="2"/>
        <v>44078</v>
      </c>
      <c r="V18" s="301">
        <f t="shared" si="2"/>
        <v>44110</v>
      </c>
      <c r="W18" s="301">
        <f t="shared" si="2"/>
        <v>44140</v>
      </c>
      <c r="X18" s="301">
        <f t="shared" si="2"/>
        <v>44169</v>
      </c>
      <c r="Y18" s="301">
        <f t="shared" si="2"/>
        <v>44203</v>
      </c>
      <c r="Z18" s="301">
        <f t="shared" si="2"/>
        <v>0</v>
      </c>
      <c r="AA18" s="301">
        <f t="shared" si="2"/>
        <v>0</v>
      </c>
      <c r="AB18" s="301">
        <f t="shared" si="2"/>
        <v>0</v>
      </c>
    </row>
    <row r="19" spans="1:28" ht="30" customHeight="1">
      <c r="B19" s="24"/>
      <c r="C19" s="1422" t="s">
        <v>519</v>
      </c>
      <c r="D19" s="1372"/>
      <c r="E19" s="301">
        <f t="shared" si="3"/>
        <v>43592</v>
      </c>
      <c r="F19" s="301">
        <f t="shared" si="2"/>
        <v>43622</v>
      </c>
      <c r="G19" s="301">
        <f t="shared" si="2"/>
        <v>43650</v>
      </c>
      <c r="H19" s="301">
        <f t="shared" si="2"/>
        <v>43683</v>
      </c>
      <c r="I19" s="301">
        <f t="shared" si="2"/>
        <v>43713</v>
      </c>
      <c r="J19" s="301">
        <f t="shared" si="2"/>
        <v>43742</v>
      </c>
      <c r="K19" s="301">
        <f t="shared" si="2"/>
        <v>43775</v>
      </c>
      <c r="L19" s="301">
        <f t="shared" si="2"/>
        <v>43804</v>
      </c>
      <c r="M19" s="301">
        <f t="shared" si="2"/>
        <v>43837</v>
      </c>
      <c r="N19" s="301">
        <f t="shared" si="2"/>
        <v>43867</v>
      </c>
      <c r="O19" s="301">
        <f t="shared" si="2"/>
        <v>43895</v>
      </c>
      <c r="P19" s="301">
        <f t="shared" si="2"/>
        <v>43927</v>
      </c>
      <c r="Q19" s="301">
        <f t="shared" si="2"/>
        <v>43957</v>
      </c>
      <c r="R19" s="301">
        <f t="shared" si="2"/>
        <v>43986</v>
      </c>
      <c r="S19" s="301">
        <f t="shared" si="2"/>
        <v>44018</v>
      </c>
      <c r="T19" s="301">
        <f t="shared" si="2"/>
        <v>44049</v>
      </c>
      <c r="U19" s="301">
        <f t="shared" si="2"/>
        <v>44078</v>
      </c>
      <c r="V19" s="301">
        <f t="shared" si="2"/>
        <v>44110</v>
      </c>
      <c r="W19" s="301">
        <f t="shared" si="2"/>
        <v>44140</v>
      </c>
      <c r="X19" s="301">
        <f t="shared" si="2"/>
        <v>44169</v>
      </c>
      <c r="Y19" s="301">
        <f t="shared" si="2"/>
        <v>44203</v>
      </c>
      <c r="Z19" s="301">
        <f t="shared" si="2"/>
        <v>0</v>
      </c>
      <c r="AA19" s="301">
        <f t="shared" si="2"/>
        <v>0</v>
      </c>
      <c r="AB19" s="301">
        <f t="shared" si="2"/>
        <v>0</v>
      </c>
    </row>
    <row r="20" spans="1:28" ht="30" customHeight="1">
      <c r="B20" s="24"/>
      <c r="C20" s="1422" t="s">
        <v>343</v>
      </c>
      <c r="D20" s="1372"/>
      <c r="E20" s="301">
        <f t="shared" si="3"/>
        <v>43592</v>
      </c>
      <c r="F20" s="301">
        <f t="shared" si="2"/>
        <v>43622</v>
      </c>
      <c r="G20" s="301">
        <f t="shared" si="2"/>
        <v>43650</v>
      </c>
      <c r="H20" s="301">
        <f t="shared" si="2"/>
        <v>43683</v>
      </c>
      <c r="I20" s="301">
        <f t="shared" si="2"/>
        <v>43713</v>
      </c>
      <c r="J20" s="301">
        <f t="shared" si="2"/>
        <v>43742</v>
      </c>
      <c r="K20" s="301">
        <f t="shared" si="2"/>
        <v>43775</v>
      </c>
      <c r="L20" s="301">
        <f t="shared" si="2"/>
        <v>43804</v>
      </c>
      <c r="M20" s="301">
        <f t="shared" si="2"/>
        <v>43837</v>
      </c>
      <c r="N20" s="301">
        <f t="shared" si="2"/>
        <v>43867</v>
      </c>
      <c r="O20" s="301">
        <f t="shared" si="2"/>
        <v>43895</v>
      </c>
      <c r="P20" s="301">
        <f t="shared" si="2"/>
        <v>43927</v>
      </c>
      <c r="Q20" s="301">
        <f t="shared" si="2"/>
        <v>43957</v>
      </c>
      <c r="R20" s="301">
        <f t="shared" si="2"/>
        <v>43986</v>
      </c>
      <c r="S20" s="301">
        <f t="shared" si="2"/>
        <v>44018</v>
      </c>
      <c r="T20" s="301">
        <f t="shared" si="2"/>
        <v>44049</v>
      </c>
      <c r="U20" s="301">
        <f t="shared" si="2"/>
        <v>44078</v>
      </c>
      <c r="V20" s="301">
        <f t="shared" si="2"/>
        <v>44110</v>
      </c>
      <c r="W20" s="301">
        <f t="shared" si="2"/>
        <v>44140</v>
      </c>
      <c r="X20" s="301">
        <f t="shared" si="2"/>
        <v>44169</v>
      </c>
      <c r="Y20" s="301">
        <f t="shared" si="2"/>
        <v>44203</v>
      </c>
      <c r="Z20" s="301">
        <f t="shared" si="2"/>
        <v>0</v>
      </c>
      <c r="AA20" s="301">
        <f t="shared" si="2"/>
        <v>0</v>
      </c>
      <c r="AB20" s="301">
        <f t="shared" si="2"/>
        <v>0</v>
      </c>
    </row>
    <row r="21" spans="1:28" ht="30" customHeight="1">
      <c r="B21" s="24"/>
      <c r="C21" s="1422" t="s">
        <v>555</v>
      </c>
      <c r="D21" s="1372"/>
      <c r="E21" s="301">
        <f t="shared" si="3"/>
        <v>43592</v>
      </c>
      <c r="F21" s="301">
        <f t="shared" si="2"/>
        <v>43622</v>
      </c>
      <c r="G21" s="301">
        <f t="shared" si="2"/>
        <v>43650</v>
      </c>
      <c r="H21" s="301">
        <f t="shared" si="2"/>
        <v>43683</v>
      </c>
      <c r="I21" s="301">
        <f t="shared" si="2"/>
        <v>43713</v>
      </c>
      <c r="J21" s="301">
        <f t="shared" si="2"/>
        <v>43742</v>
      </c>
      <c r="K21" s="301">
        <f t="shared" si="2"/>
        <v>43775</v>
      </c>
      <c r="L21" s="301">
        <f t="shared" si="2"/>
        <v>43804</v>
      </c>
      <c r="M21" s="301">
        <f t="shared" si="2"/>
        <v>43837</v>
      </c>
      <c r="N21" s="301">
        <f t="shared" si="2"/>
        <v>43867</v>
      </c>
      <c r="O21" s="301">
        <f t="shared" si="2"/>
        <v>43895</v>
      </c>
      <c r="P21" s="301">
        <f t="shared" si="2"/>
        <v>43927</v>
      </c>
      <c r="Q21" s="301">
        <f t="shared" si="2"/>
        <v>43957</v>
      </c>
      <c r="R21" s="301">
        <f t="shared" si="2"/>
        <v>43986</v>
      </c>
      <c r="S21" s="301">
        <f t="shared" si="2"/>
        <v>44018</v>
      </c>
      <c r="T21" s="301">
        <f t="shared" si="2"/>
        <v>44049</v>
      </c>
      <c r="U21" s="301">
        <f t="shared" si="2"/>
        <v>44078</v>
      </c>
      <c r="V21" s="301">
        <f t="shared" si="2"/>
        <v>44110</v>
      </c>
      <c r="W21" s="301">
        <f t="shared" si="2"/>
        <v>44140</v>
      </c>
      <c r="X21" s="301">
        <f t="shared" si="2"/>
        <v>44169</v>
      </c>
      <c r="Y21" s="301">
        <f t="shared" si="2"/>
        <v>44203</v>
      </c>
      <c r="Z21" s="301">
        <f t="shared" si="2"/>
        <v>0</v>
      </c>
      <c r="AA21" s="301">
        <f t="shared" si="2"/>
        <v>0</v>
      </c>
      <c r="AB21" s="301">
        <f t="shared" si="2"/>
        <v>0</v>
      </c>
    </row>
    <row r="22" spans="1:28" ht="30" customHeight="1">
      <c r="B22" s="24"/>
      <c r="C22" s="1422" t="s">
        <v>513</v>
      </c>
      <c r="D22" s="1372"/>
      <c r="E22" s="301">
        <f t="shared" si="3"/>
        <v>43592</v>
      </c>
      <c r="F22" s="301">
        <f t="shared" si="2"/>
        <v>43622</v>
      </c>
      <c r="G22" s="301">
        <f t="shared" si="2"/>
        <v>43650</v>
      </c>
      <c r="H22" s="301">
        <f t="shared" si="2"/>
        <v>43683</v>
      </c>
      <c r="I22" s="301">
        <f t="shared" si="2"/>
        <v>43713</v>
      </c>
      <c r="J22" s="301">
        <f t="shared" si="2"/>
        <v>43742</v>
      </c>
      <c r="K22" s="301">
        <f t="shared" si="2"/>
        <v>43775</v>
      </c>
      <c r="L22" s="301">
        <f t="shared" si="2"/>
        <v>43804</v>
      </c>
      <c r="M22" s="301">
        <f t="shared" si="2"/>
        <v>43837</v>
      </c>
      <c r="N22" s="301">
        <f t="shared" si="2"/>
        <v>43867</v>
      </c>
      <c r="O22" s="301">
        <f t="shared" si="2"/>
        <v>43895</v>
      </c>
      <c r="P22" s="301">
        <f t="shared" si="2"/>
        <v>43927</v>
      </c>
      <c r="Q22" s="301">
        <f t="shared" si="2"/>
        <v>43957</v>
      </c>
      <c r="R22" s="301">
        <f t="shared" si="2"/>
        <v>43986</v>
      </c>
      <c r="S22" s="301">
        <f t="shared" si="2"/>
        <v>44018</v>
      </c>
      <c r="T22" s="301">
        <f t="shared" si="2"/>
        <v>44049</v>
      </c>
      <c r="U22" s="301">
        <f t="shared" si="2"/>
        <v>44078</v>
      </c>
      <c r="V22" s="301">
        <f t="shared" si="2"/>
        <v>44110</v>
      </c>
      <c r="W22" s="301">
        <f t="shared" si="2"/>
        <v>44140</v>
      </c>
      <c r="X22" s="301">
        <f t="shared" si="2"/>
        <v>44169</v>
      </c>
      <c r="Y22" s="301">
        <f t="shared" si="2"/>
        <v>44203</v>
      </c>
      <c r="Z22" s="301">
        <f t="shared" si="2"/>
        <v>0</v>
      </c>
      <c r="AA22" s="301">
        <f t="shared" si="2"/>
        <v>0</v>
      </c>
      <c r="AB22" s="301">
        <f t="shared" si="2"/>
        <v>0</v>
      </c>
    </row>
    <row r="23" spans="1:28" ht="30" customHeight="1">
      <c r="B23" s="24"/>
      <c r="C23" s="1422" t="s">
        <v>524</v>
      </c>
      <c r="D23" s="1372"/>
      <c r="E23" s="301">
        <f t="shared" si="3"/>
        <v>43592</v>
      </c>
      <c r="F23" s="301">
        <f t="shared" si="2"/>
        <v>43622</v>
      </c>
      <c r="G23" s="301">
        <f t="shared" si="2"/>
        <v>43650</v>
      </c>
      <c r="H23" s="301">
        <f t="shared" si="2"/>
        <v>43683</v>
      </c>
      <c r="I23" s="301">
        <f t="shared" si="2"/>
        <v>43713</v>
      </c>
      <c r="J23" s="301">
        <f t="shared" si="2"/>
        <v>43742</v>
      </c>
      <c r="K23" s="301">
        <f t="shared" si="2"/>
        <v>43775</v>
      </c>
      <c r="L23" s="301">
        <f t="shared" si="2"/>
        <v>43804</v>
      </c>
      <c r="M23" s="301">
        <f t="shared" si="2"/>
        <v>43837</v>
      </c>
      <c r="N23" s="301">
        <f t="shared" si="2"/>
        <v>43867</v>
      </c>
      <c r="O23" s="301">
        <f t="shared" si="2"/>
        <v>43895</v>
      </c>
      <c r="P23" s="301">
        <f t="shared" si="2"/>
        <v>43927</v>
      </c>
      <c r="Q23" s="301">
        <f t="shared" si="2"/>
        <v>43957</v>
      </c>
      <c r="R23" s="301">
        <f t="shared" si="2"/>
        <v>43986</v>
      </c>
      <c r="S23" s="301">
        <f t="shared" si="2"/>
        <v>44018</v>
      </c>
      <c r="T23" s="301">
        <f t="shared" si="2"/>
        <v>44049</v>
      </c>
      <c r="U23" s="301">
        <f t="shared" si="2"/>
        <v>44078</v>
      </c>
      <c r="V23" s="301">
        <f t="shared" si="2"/>
        <v>44110</v>
      </c>
      <c r="W23" s="301">
        <f t="shared" ref="F23:AB24" si="4">W$11</f>
        <v>44140</v>
      </c>
      <c r="X23" s="301">
        <f t="shared" si="4"/>
        <v>44169</v>
      </c>
      <c r="Y23" s="301">
        <f t="shared" si="4"/>
        <v>44203</v>
      </c>
      <c r="Z23" s="301">
        <f t="shared" si="4"/>
        <v>0</v>
      </c>
      <c r="AA23" s="301">
        <f t="shared" si="4"/>
        <v>0</v>
      </c>
      <c r="AB23" s="301">
        <f t="shared" si="4"/>
        <v>0</v>
      </c>
    </row>
    <row r="24" spans="1:28" ht="30" customHeight="1">
      <c r="B24" s="24"/>
      <c r="C24" s="1422" t="s">
        <v>523</v>
      </c>
      <c r="D24" s="1372"/>
      <c r="E24" s="301">
        <f t="shared" si="3"/>
        <v>43592</v>
      </c>
      <c r="F24" s="301">
        <f t="shared" si="4"/>
        <v>43622</v>
      </c>
      <c r="G24" s="301">
        <f t="shared" si="4"/>
        <v>43650</v>
      </c>
      <c r="H24" s="301">
        <f t="shared" si="4"/>
        <v>43683</v>
      </c>
      <c r="I24" s="301">
        <f t="shared" si="4"/>
        <v>43713</v>
      </c>
      <c r="J24" s="301">
        <f t="shared" si="4"/>
        <v>43742</v>
      </c>
      <c r="K24" s="301">
        <f t="shared" si="4"/>
        <v>43775</v>
      </c>
      <c r="L24" s="301">
        <f t="shared" si="4"/>
        <v>43804</v>
      </c>
      <c r="M24" s="301">
        <f t="shared" si="4"/>
        <v>43837</v>
      </c>
      <c r="N24" s="301">
        <f t="shared" si="4"/>
        <v>43867</v>
      </c>
      <c r="O24" s="301">
        <f t="shared" si="4"/>
        <v>43895</v>
      </c>
      <c r="P24" s="301">
        <f t="shared" si="4"/>
        <v>43927</v>
      </c>
      <c r="Q24" s="301">
        <f t="shared" si="4"/>
        <v>43957</v>
      </c>
      <c r="R24" s="301">
        <f t="shared" si="4"/>
        <v>43986</v>
      </c>
      <c r="S24" s="301">
        <f t="shared" si="4"/>
        <v>44018</v>
      </c>
      <c r="T24" s="301">
        <f t="shared" si="4"/>
        <v>44049</v>
      </c>
      <c r="U24" s="301">
        <f t="shared" si="4"/>
        <v>44078</v>
      </c>
      <c r="V24" s="301">
        <f t="shared" si="4"/>
        <v>44110</v>
      </c>
      <c r="W24" s="301">
        <f t="shared" si="4"/>
        <v>44140</v>
      </c>
      <c r="X24" s="301">
        <f t="shared" si="4"/>
        <v>44169</v>
      </c>
      <c r="Y24" s="301">
        <f t="shared" si="4"/>
        <v>44203</v>
      </c>
      <c r="Z24" s="301">
        <f t="shared" si="4"/>
        <v>0</v>
      </c>
      <c r="AA24" s="301">
        <f t="shared" si="4"/>
        <v>0</v>
      </c>
      <c r="AB24" s="301">
        <f t="shared" si="4"/>
        <v>0</v>
      </c>
    </row>
    <row r="25" spans="1:28" ht="9.9499999999999993" customHeight="1"/>
    <row r="26" spans="1:28" s="8" customFormat="1" ht="30" customHeight="1">
      <c r="A26" s="165"/>
      <c r="B26" s="1423" t="s">
        <v>522</v>
      </c>
      <c r="C26" s="1449"/>
      <c r="D26" s="1449"/>
      <c r="E26" s="349">
        <v>43585</v>
      </c>
      <c r="F26" s="349">
        <v>43616</v>
      </c>
      <c r="G26" s="349">
        <v>43646</v>
      </c>
      <c r="H26" s="349">
        <v>43677</v>
      </c>
      <c r="I26" s="349">
        <v>43708</v>
      </c>
      <c r="J26" s="349">
        <v>43738</v>
      </c>
      <c r="K26" s="349">
        <v>43769</v>
      </c>
      <c r="L26" s="349">
        <v>43799</v>
      </c>
      <c r="M26" s="349">
        <v>43830</v>
      </c>
      <c r="N26" s="349">
        <v>43861</v>
      </c>
      <c r="O26" s="349">
        <v>43890</v>
      </c>
      <c r="P26" s="349">
        <v>43921</v>
      </c>
      <c r="Q26" s="349">
        <v>43951</v>
      </c>
      <c r="R26" s="349">
        <v>43982</v>
      </c>
      <c r="S26" s="349">
        <v>44012</v>
      </c>
      <c r="T26" s="349">
        <v>44043</v>
      </c>
      <c r="U26" s="349">
        <v>44074</v>
      </c>
      <c r="V26" s="349">
        <v>44104</v>
      </c>
      <c r="W26" s="349">
        <v>44135</v>
      </c>
      <c r="X26" s="349">
        <v>44165</v>
      </c>
      <c r="Y26" s="349">
        <v>44196</v>
      </c>
      <c r="Z26" s="349">
        <v>44227</v>
      </c>
      <c r="AA26" s="349">
        <v>44255</v>
      </c>
      <c r="AB26" s="349">
        <v>44286</v>
      </c>
    </row>
    <row r="27" spans="1:28" ht="30" customHeight="1">
      <c r="B27" s="24"/>
      <c r="C27" s="1422" t="s">
        <v>508</v>
      </c>
      <c r="D27" s="1372"/>
      <c r="E27" s="310">
        <v>43609</v>
      </c>
      <c r="F27" s="310">
        <v>43640</v>
      </c>
      <c r="G27" s="310">
        <v>43668</v>
      </c>
      <c r="H27" s="310">
        <v>43700</v>
      </c>
      <c r="I27" s="310">
        <v>43731</v>
      </c>
      <c r="J27" s="310">
        <v>43760</v>
      </c>
      <c r="K27" s="310">
        <v>43794</v>
      </c>
      <c r="L27" s="310">
        <v>43822</v>
      </c>
      <c r="M27" s="310">
        <v>43854</v>
      </c>
      <c r="N27" s="310">
        <v>43885</v>
      </c>
      <c r="O27" s="310">
        <v>43913</v>
      </c>
      <c r="P27" s="310">
        <v>43948</v>
      </c>
      <c r="Q27" s="310">
        <v>43977</v>
      </c>
      <c r="R27" s="310">
        <v>44004</v>
      </c>
      <c r="S27" s="310">
        <v>44034</v>
      </c>
      <c r="T27" s="310">
        <v>44067</v>
      </c>
      <c r="U27" s="310">
        <v>44096</v>
      </c>
      <c r="V27" s="310">
        <v>44127</v>
      </c>
      <c r="W27" s="310">
        <v>44158</v>
      </c>
      <c r="X27" s="310">
        <v>44187</v>
      </c>
      <c r="Y27" s="310">
        <v>44221</v>
      </c>
      <c r="Z27" s="328"/>
      <c r="AA27" s="328"/>
      <c r="AB27" s="328"/>
    </row>
    <row r="28" spans="1:28" ht="30" customHeight="1">
      <c r="B28" s="24"/>
      <c r="C28" s="1422" t="s">
        <v>511</v>
      </c>
      <c r="D28" s="1372"/>
      <c r="E28" s="89">
        <f t="shared" ref="E28:F28" si="5">E27</f>
        <v>43609</v>
      </c>
      <c r="F28" s="89">
        <f t="shared" si="5"/>
        <v>43640</v>
      </c>
      <c r="G28" s="89">
        <f t="shared" ref="G28:AB28" si="6">G27</f>
        <v>43668</v>
      </c>
      <c r="H28" s="89">
        <f t="shared" si="6"/>
        <v>43700</v>
      </c>
      <c r="I28" s="89">
        <f t="shared" si="6"/>
        <v>43731</v>
      </c>
      <c r="J28" s="89">
        <f t="shared" si="6"/>
        <v>43760</v>
      </c>
      <c r="K28" s="89">
        <f t="shared" si="6"/>
        <v>43794</v>
      </c>
      <c r="L28" s="89">
        <f t="shared" si="6"/>
        <v>43822</v>
      </c>
      <c r="M28" s="89">
        <f t="shared" si="6"/>
        <v>43854</v>
      </c>
      <c r="N28" s="89">
        <f t="shared" si="6"/>
        <v>43885</v>
      </c>
      <c r="O28" s="89">
        <f t="shared" si="6"/>
        <v>43913</v>
      </c>
      <c r="P28" s="89">
        <f t="shared" si="6"/>
        <v>43948</v>
      </c>
      <c r="Q28" s="89">
        <f t="shared" si="6"/>
        <v>43977</v>
      </c>
      <c r="R28" s="89">
        <f t="shared" si="6"/>
        <v>44004</v>
      </c>
      <c r="S28" s="89">
        <f t="shared" si="6"/>
        <v>44034</v>
      </c>
      <c r="T28" s="89">
        <f t="shared" si="6"/>
        <v>44067</v>
      </c>
      <c r="U28" s="89">
        <f t="shared" si="6"/>
        <v>44096</v>
      </c>
      <c r="V28" s="89">
        <f t="shared" si="6"/>
        <v>44127</v>
      </c>
      <c r="W28" s="89">
        <f t="shared" si="6"/>
        <v>44158</v>
      </c>
      <c r="X28" s="89">
        <f t="shared" si="6"/>
        <v>44187</v>
      </c>
      <c r="Y28" s="89">
        <f t="shared" si="6"/>
        <v>44221</v>
      </c>
      <c r="Z28" s="89">
        <f t="shared" si="6"/>
        <v>0</v>
      </c>
      <c r="AA28" s="89">
        <f t="shared" si="6"/>
        <v>0</v>
      </c>
      <c r="AB28" s="89">
        <f t="shared" si="6"/>
        <v>0</v>
      </c>
    </row>
    <row r="29" spans="1:28" ht="30" customHeight="1">
      <c r="B29" s="24"/>
      <c r="C29" s="1422" t="s">
        <v>510</v>
      </c>
      <c r="D29" s="1372"/>
      <c r="E29" s="89">
        <f t="shared" ref="E29:F29" si="7">E27</f>
        <v>43609</v>
      </c>
      <c r="F29" s="89">
        <f t="shared" si="7"/>
        <v>43640</v>
      </c>
      <c r="G29" s="89">
        <f t="shared" ref="G29:AB29" si="8">G27</f>
        <v>43668</v>
      </c>
      <c r="H29" s="89">
        <f t="shared" si="8"/>
        <v>43700</v>
      </c>
      <c r="I29" s="89">
        <f t="shared" si="8"/>
        <v>43731</v>
      </c>
      <c r="J29" s="89">
        <f t="shared" si="8"/>
        <v>43760</v>
      </c>
      <c r="K29" s="89">
        <f t="shared" si="8"/>
        <v>43794</v>
      </c>
      <c r="L29" s="89">
        <f t="shared" si="8"/>
        <v>43822</v>
      </c>
      <c r="M29" s="89">
        <f t="shared" si="8"/>
        <v>43854</v>
      </c>
      <c r="N29" s="89">
        <f t="shared" si="8"/>
        <v>43885</v>
      </c>
      <c r="O29" s="89">
        <f t="shared" si="8"/>
        <v>43913</v>
      </c>
      <c r="P29" s="89">
        <f t="shared" si="8"/>
        <v>43948</v>
      </c>
      <c r="Q29" s="89">
        <f t="shared" si="8"/>
        <v>43977</v>
      </c>
      <c r="R29" s="89">
        <f t="shared" si="8"/>
        <v>44004</v>
      </c>
      <c r="S29" s="89">
        <f t="shared" si="8"/>
        <v>44034</v>
      </c>
      <c r="T29" s="89">
        <f t="shared" si="8"/>
        <v>44067</v>
      </c>
      <c r="U29" s="89">
        <f t="shared" si="8"/>
        <v>44096</v>
      </c>
      <c r="V29" s="89">
        <f t="shared" si="8"/>
        <v>44127</v>
      </c>
      <c r="W29" s="89">
        <f t="shared" si="8"/>
        <v>44158</v>
      </c>
      <c r="X29" s="89">
        <f t="shared" si="8"/>
        <v>44187</v>
      </c>
      <c r="Y29" s="89">
        <f t="shared" si="8"/>
        <v>44221</v>
      </c>
      <c r="Z29" s="89">
        <f t="shared" si="8"/>
        <v>0</v>
      </c>
      <c r="AA29" s="89">
        <f t="shared" si="8"/>
        <v>0</v>
      </c>
      <c r="AB29" s="89">
        <f t="shared" si="8"/>
        <v>0</v>
      </c>
    </row>
    <row r="30" spans="1:28" ht="30" customHeight="1">
      <c r="B30" s="24"/>
      <c r="C30" s="1422" t="s">
        <v>509</v>
      </c>
      <c r="D30" s="1372"/>
      <c r="E30" s="89">
        <f t="shared" ref="E30:F30" si="9">E27</f>
        <v>43609</v>
      </c>
      <c r="F30" s="89">
        <f t="shared" si="9"/>
        <v>43640</v>
      </c>
      <c r="G30" s="89">
        <f t="shared" ref="G30:AB30" si="10">G27</f>
        <v>43668</v>
      </c>
      <c r="H30" s="89">
        <f t="shared" si="10"/>
        <v>43700</v>
      </c>
      <c r="I30" s="89">
        <f t="shared" si="10"/>
        <v>43731</v>
      </c>
      <c r="J30" s="89">
        <f t="shared" si="10"/>
        <v>43760</v>
      </c>
      <c r="K30" s="89">
        <f t="shared" si="10"/>
        <v>43794</v>
      </c>
      <c r="L30" s="89">
        <f t="shared" si="10"/>
        <v>43822</v>
      </c>
      <c r="M30" s="89">
        <f t="shared" si="10"/>
        <v>43854</v>
      </c>
      <c r="N30" s="89">
        <f t="shared" si="10"/>
        <v>43885</v>
      </c>
      <c r="O30" s="89">
        <f t="shared" si="10"/>
        <v>43913</v>
      </c>
      <c r="P30" s="89">
        <f t="shared" si="10"/>
        <v>43948</v>
      </c>
      <c r="Q30" s="89">
        <f t="shared" si="10"/>
        <v>43977</v>
      </c>
      <c r="R30" s="89">
        <f t="shared" si="10"/>
        <v>44004</v>
      </c>
      <c r="S30" s="89">
        <f t="shared" si="10"/>
        <v>44034</v>
      </c>
      <c r="T30" s="89">
        <f t="shared" si="10"/>
        <v>44067</v>
      </c>
      <c r="U30" s="89">
        <f t="shared" si="10"/>
        <v>44096</v>
      </c>
      <c r="V30" s="89">
        <f t="shared" si="10"/>
        <v>44127</v>
      </c>
      <c r="W30" s="89">
        <f t="shared" si="10"/>
        <v>44158</v>
      </c>
      <c r="X30" s="89">
        <f t="shared" si="10"/>
        <v>44187</v>
      </c>
      <c r="Y30" s="89">
        <f t="shared" si="10"/>
        <v>44221</v>
      </c>
      <c r="Z30" s="89">
        <f t="shared" si="10"/>
        <v>0</v>
      </c>
      <c r="AA30" s="89">
        <f t="shared" si="10"/>
        <v>0</v>
      </c>
      <c r="AB30" s="89">
        <f t="shared" si="10"/>
        <v>0</v>
      </c>
    </row>
    <row r="31" spans="1:28" ht="30" customHeight="1">
      <c r="B31" s="24"/>
      <c r="C31" s="1422" t="s">
        <v>514</v>
      </c>
      <c r="D31" s="1372"/>
      <c r="E31" s="310">
        <v>43605</v>
      </c>
      <c r="F31" s="310">
        <v>43636</v>
      </c>
      <c r="G31" s="310">
        <v>43665</v>
      </c>
      <c r="H31" s="310">
        <v>43697</v>
      </c>
      <c r="I31" s="310">
        <v>43728</v>
      </c>
      <c r="J31" s="310">
        <v>43759</v>
      </c>
      <c r="K31" s="310">
        <v>43789</v>
      </c>
      <c r="L31" s="310">
        <v>43819</v>
      </c>
      <c r="M31" s="310">
        <v>43850</v>
      </c>
      <c r="N31" s="310">
        <v>43881</v>
      </c>
      <c r="O31" s="310">
        <v>43910</v>
      </c>
      <c r="P31" s="310">
        <v>43941</v>
      </c>
      <c r="Q31" s="310">
        <v>43971</v>
      </c>
      <c r="R31" s="310">
        <v>44001</v>
      </c>
      <c r="S31" s="310">
        <v>44032</v>
      </c>
      <c r="T31" s="310">
        <v>44063</v>
      </c>
      <c r="U31" s="310">
        <v>44095</v>
      </c>
      <c r="V31" s="310">
        <v>44124</v>
      </c>
      <c r="W31" s="310">
        <v>44155</v>
      </c>
      <c r="X31" s="310">
        <v>44186</v>
      </c>
      <c r="Y31" s="310">
        <v>44216</v>
      </c>
      <c r="Z31" s="328"/>
      <c r="AA31" s="328"/>
      <c r="AB31" s="328"/>
    </row>
    <row r="32" spans="1:28" ht="30" customHeight="1">
      <c r="B32" s="24"/>
      <c r="C32" s="1422" t="s">
        <v>518</v>
      </c>
      <c r="D32" s="1372"/>
      <c r="E32" s="89">
        <f t="shared" ref="E32:F32" si="11">E31</f>
        <v>43605</v>
      </c>
      <c r="F32" s="89">
        <f t="shared" si="11"/>
        <v>43636</v>
      </c>
      <c r="G32" s="89">
        <f t="shared" ref="G32:AB32" si="12">G31</f>
        <v>43665</v>
      </c>
      <c r="H32" s="89">
        <f t="shared" si="12"/>
        <v>43697</v>
      </c>
      <c r="I32" s="89">
        <f t="shared" si="12"/>
        <v>43728</v>
      </c>
      <c r="J32" s="89">
        <f t="shared" si="12"/>
        <v>43759</v>
      </c>
      <c r="K32" s="89">
        <f t="shared" si="12"/>
        <v>43789</v>
      </c>
      <c r="L32" s="89">
        <f t="shared" si="12"/>
        <v>43819</v>
      </c>
      <c r="M32" s="89">
        <f t="shared" si="12"/>
        <v>43850</v>
      </c>
      <c r="N32" s="89">
        <f t="shared" si="12"/>
        <v>43881</v>
      </c>
      <c r="O32" s="89">
        <f t="shared" si="12"/>
        <v>43910</v>
      </c>
      <c r="P32" s="89">
        <f t="shared" si="12"/>
        <v>43941</v>
      </c>
      <c r="Q32" s="89">
        <f t="shared" si="12"/>
        <v>43971</v>
      </c>
      <c r="R32" s="89">
        <f t="shared" si="12"/>
        <v>44001</v>
      </c>
      <c r="S32" s="89">
        <f t="shared" si="12"/>
        <v>44032</v>
      </c>
      <c r="T32" s="89">
        <f t="shared" si="12"/>
        <v>44063</v>
      </c>
      <c r="U32" s="89">
        <f t="shared" si="12"/>
        <v>44095</v>
      </c>
      <c r="V32" s="89">
        <f t="shared" si="12"/>
        <v>44124</v>
      </c>
      <c r="W32" s="89">
        <f t="shared" si="12"/>
        <v>44155</v>
      </c>
      <c r="X32" s="89">
        <f t="shared" si="12"/>
        <v>44186</v>
      </c>
      <c r="Y32" s="89">
        <f t="shared" si="12"/>
        <v>44216</v>
      </c>
      <c r="Z32" s="89">
        <f t="shared" si="12"/>
        <v>0</v>
      </c>
      <c r="AA32" s="89">
        <f t="shared" si="12"/>
        <v>0</v>
      </c>
      <c r="AB32" s="89">
        <f t="shared" si="12"/>
        <v>0</v>
      </c>
    </row>
    <row r="33" spans="1:28" ht="30" customHeight="1">
      <c r="B33" s="24"/>
      <c r="C33" s="1422" t="s">
        <v>554</v>
      </c>
      <c r="D33" s="1372"/>
      <c r="E33" s="89">
        <f t="shared" ref="E33:F33" si="13">E31</f>
        <v>43605</v>
      </c>
      <c r="F33" s="89">
        <f t="shared" si="13"/>
        <v>43636</v>
      </c>
      <c r="G33" s="89">
        <f t="shared" ref="G33:AB33" si="14">G31</f>
        <v>43665</v>
      </c>
      <c r="H33" s="89">
        <f t="shared" si="14"/>
        <v>43697</v>
      </c>
      <c r="I33" s="89">
        <f t="shared" si="14"/>
        <v>43728</v>
      </c>
      <c r="J33" s="89">
        <f t="shared" si="14"/>
        <v>43759</v>
      </c>
      <c r="K33" s="89">
        <f t="shared" si="14"/>
        <v>43789</v>
      </c>
      <c r="L33" s="89">
        <f t="shared" si="14"/>
        <v>43819</v>
      </c>
      <c r="M33" s="89">
        <f t="shared" si="14"/>
        <v>43850</v>
      </c>
      <c r="N33" s="89">
        <f t="shared" si="14"/>
        <v>43881</v>
      </c>
      <c r="O33" s="89">
        <f t="shared" si="14"/>
        <v>43910</v>
      </c>
      <c r="P33" s="89">
        <f t="shared" si="14"/>
        <v>43941</v>
      </c>
      <c r="Q33" s="89">
        <f t="shared" si="14"/>
        <v>43971</v>
      </c>
      <c r="R33" s="89">
        <f t="shared" si="14"/>
        <v>44001</v>
      </c>
      <c r="S33" s="89">
        <f t="shared" si="14"/>
        <v>44032</v>
      </c>
      <c r="T33" s="89">
        <f t="shared" si="14"/>
        <v>44063</v>
      </c>
      <c r="U33" s="89">
        <f t="shared" si="14"/>
        <v>44095</v>
      </c>
      <c r="V33" s="89">
        <f t="shared" si="14"/>
        <v>44124</v>
      </c>
      <c r="W33" s="89">
        <f t="shared" si="14"/>
        <v>44155</v>
      </c>
      <c r="X33" s="89">
        <f t="shared" si="14"/>
        <v>44186</v>
      </c>
      <c r="Y33" s="89">
        <f t="shared" si="14"/>
        <v>44216</v>
      </c>
      <c r="Z33" s="89">
        <f t="shared" si="14"/>
        <v>0</v>
      </c>
      <c r="AA33" s="89">
        <f t="shared" si="14"/>
        <v>0</v>
      </c>
      <c r="AB33" s="89">
        <f t="shared" si="14"/>
        <v>0</v>
      </c>
    </row>
    <row r="34" spans="1:28" ht="30" customHeight="1">
      <c r="B34" s="24"/>
      <c r="C34" s="1422" t="s">
        <v>515</v>
      </c>
      <c r="D34" s="1372"/>
      <c r="E34" s="89">
        <f t="shared" ref="E34:F34" si="15">E31</f>
        <v>43605</v>
      </c>
      <c r="F34" s="89">
        <f t="shared" si="15"/>
        <v>43636</v>
      </c>
      <c r="G34" s="89">
        <f t="shared" ref="G34:AB34" si="16">G31</f>
        <v>43665</v>
      </c>
      <c r="H34" s="89">
        <f t="shared" si="16"/>
        <v>43697</v>
      </c>
      <c r="I34" s="89">
        <f t="shared" si="16"/>
        <v>43728</v>
      </c>
      <c r="J34" s="89">
        <f t="shared" si="16"/>
        <v>43759</v>
      </c>
      <c r="K34" s="89">
        <f t="shared" si="16"/>
        <v>43789</v>
      </c>
      <c r="L34" s="89">
        <f t="shared" si="16"/>
        <v>43819</v>
      </c>
      <c r="M34" s="89">
        <f t="shared" si="16"/>
        <v>43850</v>
      </c>
      <c r="N34" s="89">
        <f t="shared" si="16"/>
        <v>43881</v>
      </c>
      <c r="O34" s="89">
        <f t="shared" si="16"/>
        <v>43910</v>
      </c>
      <c r="P34" s="89">
        <f t="shared" si="16"/>
        <v>43941</v>
      </c>
      <c r="Q34" s="89">
        <f t="shared" si="16"/>
        <v>43971</v>
      </c>
      <c r="R34" s="89">
        <f t="shared" si="16"/>
        <v>44001</v>
      </c>
      <c r="S34" s="89">
        <f t="shared" si="16"/>
        <v>44032</v>
      </c>
      <c r="T34" s="89">
        <f t="shared" si="16"/>
        <v>44063</v>
      </c>
      <c r="U34" s="89">
        <f t="shared" si="16"/>
        <v>44095</v>
      </c>
      <c r="V34" s="89">
        <f t="shared" si="16"/>
        <v>44124</v>
      </c>
      <c r="W34" s="89">
        <f t="shared" si="16"/>
        <v>44155</v>
      </c>
      <c r="X34" s="89">
        <f t="shared" si="16"/>
        <v>44186</v>
      </c>
      <c r="Y34" s="89">
        <f t="shared" si="16"/>
        <v>44216</v>
      </c>
      <c r="Z34" s="89">
        <f t="shared" si="16"/>
        <v>0</v>
      </c>
      <c r="AA34" s="89">
        <f t="shared" si="16"/>
        <v>0</v>
      </c>
      <c r="AB34" s="89">
        <f t="shared" si="16"/>
        <v>0</v>
      </c>
    </row>
    <row r="35" spans="1:28" ht="30" customHeight="1">
      <c r="B35" s="24"/>
      <c r="C35" s="1422" t="s">
        <v>517</v>
      </c>
      <c r="D35" s="1372"/>
      <c r="E35" s="89">
        <f t="shared" ref="E35:F35" si="17">E31</f>
        <v>43605</v>
      </c>
      <c r="F35" s="89">
        <f t="shared" si="17"/>
        <v>43636</v>
      </c>
      <c r="G35" s="89">
        <f t="shared" ref="G35:AB35" si="18">G31</f>
        <v>43665</v>
      </c>
      <c r="H35" s="89">
        <f t="shared" si="18"/>
        <v>43697</v>
      </c>
      <c r="I35" s="89">
        <f t="shared" si="18"/>
        <v>43728</v>
      </c>
      <c r="J35" s="89">
        <f t="shared" si="18"/>
        <v>43759</v>
      </c>
      <c r="K35" s="89">
        <f t="shared" si="18"/>
        <v>43789</v>
      </c>
      <c r="L35" s="89">
        <f t="shared" si="18"/>
        <v>43819</v>
      </c>
      <c r="M35" s="89">
        <f t="shared" si="18"/>
        <v>43850</v>
      </c>
      <c r="N35" s="89">
        <f t="shared" si="18"/>
        <v>43881</v>
      </c>
      <c r="O35" s="89">
        <f t="shared" si="18"/>
        <v>43910</v>
      </c>
      <c r="P35" s="89">
        <f t="shared" si="18"/>
        <v>43941</v>
      </c>
      <c r="Q35" s="89">
        <f t="shared" si="18"/>
        <v>43971</v>
      </c>
      <c r="R35" s="89">
        <f t="shared" si="18"/>
        <v>44001</v>
      </c>
      <c r="S35" s="89">
        <f t="shared" si="18"/>
        <v>44032</v>
      </c>
      <c r="T35" s="89">
        <f t="shared" si="18"/>
        <v>44063</v>
      </c>
      <c r="U35" s="89">
        <f t="shared" si="18"/>
        <v>44095</v>
      </c>
      <c r="V35" s="89">
        <f t="shared" si="18"/>
        <v>44124</v>
      </c>
      <c r="W35" s="89">
        <f t="shared" si="18"/>
        <v>44155</v>
      </c>
      <c r="X35" s="89">
        <f t="shared" si="18"/>
        <v>44186</v>
      </c>
      <c r="Y35" s="89">
        <f t="shared" si="18"/>
        <v>44216</v>
      </c>
      <c r="Z35" s="89">
        <f t="shared" si="18"/>
        <v>0</v>
      </c>
      <c r="AA35" s="89">
        <f t="shared" si="18"/>
        <v>0</v>
      </c>
      <c r="AB35" s="89">
        <f t="shared" si="18"/>
        <v>0</v>
      </c>
    </row>
    <row r="36" spans="1:28" ht="30" customHeight="1">
      <c r="B36" s="24"/>
      <c r="C36" s="1422" t="s">
        <v>516</v>
      </c>
      <c r="D36" s="1372"/>
      <c r="E36" s="89">
        <f t="shared" ref="E36:F36" si="19">E31</f>
        <v>43605</v>
      </c>
      <c r="F36" s="89">
        <f t="shared" si="19"/>
        <v>43636</v>
      </c>
      <c r="G36" s="89">
        <f t="shared" ref="G36:AB36" si="20">G31</f>
        <v>43665</v>
      </c>
      <c r="H36" s="89">
        <f t="shared" si="20"/>
        <v>43697</v>
      </c>
      <c r="I36" s="89">
        <f t="shared" si="20"/>
        <v>43728</v>
      </c>
      <c r="J36" s="89">
        <f t="shared" si="20"/>
        <v>43759</v>
      </c>
      <c r="K36" s="89">
        <f t="shared" si="20"/>
        <v>43789</v>
      </c>
      <c r="L36" s="89">
        <f t="shared" si="20"/>
        <v>43819</v>
      </c>
      <c r="M36" s="89">
        <f t="shared" si="20"/>
        <v>43850</v>
      </c>
      <c r="N36" s="89">
        <f t="shared" si="20"/>
        <v>43881</v>
      </c>
      <c r="O36" s="89">
        <f t="shared" si="20"/>
        <v>43910</v>
      </c>
      <c r="P36" s="89">
        <f t="shared" si="20"/>
        <v>43941</v>
      </c>
      <c r="Q36" s="89">
        <f t="shared" si="20"/>
        <v>43971</v>
      </c>
      <c r="R36" s="89">
        <f t="shared" si="20"/>
        <v>44001</v>
      </c>
      <c r="S36" s="89">
        <f t="shared" si="20"/>
        <v>44032</v>
      </c>
      <c r="T36" s="89">
        <f t="shared" si="20"/>
        <v>44063</v>
      </c>
      <c r="U36" s="89">
        <f t="shared" si="20"/>
        <v>44095</v>
      </c>
      <c r="V36" s="89">
        <f t="shared" si="20"/>
        <v>44124</v>
      </c>
      <c r="W36" s="89">
        <f t="shared" si="20"/>
        <v>44155</v>
      </c>
      <c r="X36" s="89">
        <f t="shared" si="20"/>
        <v>44186</v>
      </c>
      <c r="Y36" s="89">
        <f t="shared" si="20"/>
        <v>44216</v>
      </c>
      <c r="Z36" s="89">
        <f t="shared" si="20"/>
        <v>0</v>
      </c>
      <c r="AA36" s="89">
        <f t="shared" si="20"/>
        <v>0</v>
      </c>
      <c r="AB36" s="89">
        <f t="shared" si="20"/>
        <v>0</v>
      </c>
    </row>
    <row r="37" spans="1:28" ht="30" customHeight="1">
      <c r="B37" s="24"/>
      <c r="C37" s="1422" t="s">
        <v>520</v>
      </c>
      <c r="D37" s="1372"/>
      <c r="E37" s="89">
        <f t="shared" ref="E37:F37" si="21">E31</f>
        <v>43605</v>
      </c>
      <c r="F37" s="89">
        <f t="shared" si="21"/>
        <v>43636</v>
      </c>
      <c r="G37" s="89">
        <f t="shared" ref="G37:AB37" si="22">G31</f>
        <v>43665</v>
      </c>
      <c r="H37" s="89">
        <f t="shared" si="22"/>
        <v>43697</v>
      </c>
      <c r="I37" s="89">
        <f t="shared" si="22"/>
        <v>43728</v>
      </c>
      <c r="J37" s="89">
        <f t="shared" si="22"/>
        <v>43759</v>
      </c>
      <c r="K37" s="89">
        <f t="shared" si="22"/>
        <v>43789</v>
      </c>
      <c r="L37" s="89">
        <f t="shared" si="22"/>
        <v>43819</v>
      </c>
      <c r="M37" s="89">
        <f t="shared" si="22"/>
        <v>43850</v>
      </c>
      <c r="N37" s="89">
        <f t="shared" si="22"/>
        <v>43881</v>
      </c>
      <c r="O37" s="89">
        <f t="shared" si="22"/>
        <v>43910</v>
      </c>
      <c r="P37" s="89">
        <f t="shared" si="22"/>
        <v>43941</v>
      </c>
      <c r="Q37" s="89">
        <f t="shared" si="22"/>
        <v>43971</v>
      </c>
      <c r="R37" s="89">
        <f t="shared" si="22"/>
        <v>44001</v>
      </c>
      <c r="S37" s="89">
        <f t="shared" si="22"/>
        <v>44032</v>
      </c>
      <c r="T37" s="89">
        <f t="shared" si="22"/>
        <v>44063</v>
      </c>
      <c r="U37" s="89">
        <f t="shared" si="22"/>
        <v>44095</v>
      </c>
      <c r="V37" s="89">
        <f t="shared" si="22"/>
        <v>44124</v>
      </c>
      <c r="W37" s="89">
        <f t="shared" si="22"/>
        <v>44155</v>
      </c>
      <c r="X37" s="89">
        <f t="shared" si="22"/>
        <v>44186</v>
      </c>
      <c r="Y37" s="89">
        <f t="shared" si="22"/>
        <v>44216</v>
      </c>
      <c r="Z37" s="89">
        <f t="shared" si="22"/>
        <v>0</v>
      </c>
      <c r="AA37" s="89">
        <f t="shared" si="22"/>
        <v>0</v>
      </c>
      <c r="AB37" s="89">
        <f t="shared" si="22"/>
        <v>0</v>
      </c>
    </row>
    <row r="38" spans="1:28" ht="30" customHeight="1">
      <c r="B38" s="24"/>
      <c r="C38" s="1422" t="s">
        <v>521</v>
      </c>
      <c r="D38" s="1372"/>
      <c r="E38" s="89">
        <f t="shared" ref="E38:F38" si="23">E31</f>
        <v>43605</v>
      </c>
      <c r="F38" s="89">
        <f t="shared" si="23"/>
        <v>43636</v>
      </c>
      <c r="G38" s="89">
        <f t="shared" ref="G38:AB38" si="24">G31</f>
        <v>43665</v>
      </c>
      <c r="H38" s="89">
        <f t="shared" si="24"/>
        <v>43697</v>
      </c>
      <c r="I38" s="89">
        <f t="shared" si="24"/>
        <v>43728</v>
      </c>
      <c r="J38" s="89">
        <f t="shared" si="24"/>
        <v>43759</v>
      </c>
      <c r="K38" s="89">
        <f t="shared" si="24"/>
        <v>43789</v>
      </c>
      <c r="L38" s="89">
        <f t="shared" si="24"/>
        <v>43819</v>
      </c>
      <c r="M38" s="89">
        <f t="shared" si="24"/>
        <v>43850</v>
      </c>
      <c r="N38" s="89">
        <f t="shared" si="24"/>
        <v>43881</v>
      </c>
      <c r="O38" s="89">
        <f t="shared" si="24"/>
        <v>43910</v>
      </c>
      <c r="P38" s="89">
        <f t="shared" si="24"/>
        <v>43941</v>
      </c>
      <c r="Q38" s="89">
        <f t="shared" si="24"/>
        <v>43971</v>
      </c>
      <c r="R38" s="89">
        <f t="shared" si="24"/>
        <v>44001</v>
      </c>
      <c r="S38" s="89">
        <f t="shared" si="24"/>
        <v>44032</v>
      </c>
      <c r="T38" s="89">
        <f t="shared" si="24"/>
        <v>44063</v>
      </c>
      <c r="U38" s="89">
        <f t="shared" si="24"/>
        <v>44095</v>
      </c>
      <c r="V38" s="89">
        <f t="shared" si="24"/>
        <v>44124</v>
      </c>
      <c r="W38" s="89">
        <f t="shared" si="24"/>
        <v>44155</v>
      </c>
      <c r="X38" s="89">
        <f t="shared" si="24"/>
        <v>44186</v>
      </c>
      <c r="Y38" s="89">
        <f t="shared" si="24"/>
        <v>44216</v>
      </c>
      <c r="Z38" s="89">
        <f t="shared" si="24"/>
        <v>0</v>
      </c>
      <c r="AA38" s="89">
        <f t="shared" si="24"/>
        <v>0</v>
      </c>
      <c r="AB38" s="89">
        <f t="shared" si="24"/>
        <v>0</v>
      </c>
    </row>
    <row r="39" spans="1:28" ht="30" customHeight="1">
      <c r="B39" s="24"/>
      <c r="C39" s="1422" t="s">
        <v>519</v>
      </c>
      <c r="D39" s="1372"/>
      <c r="E39" s="89">
        <f t="shared" ref="E39:F39" si="25">E31</f>
        <v>43605</v>
      </c>
      <c r="F39" s="89">
        <f t="shared" si="25"/>
        <v>43636</v>
      </c>
      <c r="G39" s="89">
        <f t="shared" ref="G39:AB39" si="26">G31</f>
        <v>43665</v>
      </c>
      <c r="H39" s="89">
        <f t="shared" si="26"/>
        <v>43697</v>
      </c>
      <c r="I39" s="89">
        <f t="shared" si="26"/>
        <v>43728</v>
      </c>
      <c r="J39" s="89">
        <f t="shared" si="26"/>
        <v>43759</v>
      </c>
      <c r="K39" s="89">
        <f t="shared" si="26"/>
        <v>43789</v>
      </c>
      <c r="L39" s="89">
        <f t="shared" si="26"/>
        <v>43819</v>
      </c>
      <c r="M39" s="89">
        <f t="shared" si="26"/>
        <v>43850</v>
      </c>
      <c r="N39" s="89">
        <f t="shared" si="26"/>
        <v>43881</v>
      </c>
      <c r="O39" s="89">
        <f t="shared" si="26"/>
        <v>43910</v>
      </c>
      <c r="P39" s="89">
        <f t="shared" si="26"/>
        <v>43941</v>
      </c>
      <c r="Q39" s="89">
        <f t="shared" si="26"/>
        <v>43971</v>
      </c>
      <c r="R39" s="89">
        <f t="shared" si="26"/>
        <v>44001</v>
      </c>
      <c r="S39" s="89">
        <f t="shared" si="26"/>
        <v>44032</v>
      </c>
      <c r="T39" s="89">
        <f t="shared" si="26"/>
        <v>44063</v>
      </c>
      <c r="U39" s="89">
        <f t="shared" si="26"/>
        <v>44095</v>
      </c>
      <c r="V39" s="89">
        <f t="shared" si="26"/>
        <v>44124</v>
      </c>
      <c r="W39" s="89">
        <f t="shared" si="26"/>
        <v>44155</v>
      </c>
      <c r="X39" s="89">
        <f t="shared" si="26"/>
        <v>44186</v>
      </c>
      <c r="Y39" s="89">
        <f t="shared" si="26"/>
        <v>44216</v>
      </c>
      <c r="Z39" s="89">
        <f t="shared" si="26"/>
        <v>0</v>
      </c>
      <c r="AA39" s="89">
        <f t="shared" si="26"/>
        <v>0</v>
      </c>
      <c r="AB39" s="89">
        <f t="shared" si="26"/>
        <v>0</v>
      </c>
    </row>
    <row r="40" spans="1:28" ht="30" customHeight="1">
      <c r="B40" s="24"/>
      <c r="C40" s="1422" t="s">
        <v>343</v>
      </c>
      <c r="D40" s="1372"/>
      <c r="E40" s="89">
        <f t="shared" ref="E40:F40" si="27">E31</f>
        <v>43605</v>
      </c>
      <c r="F40" s="89">
        <f t="shared" si="27"/>
        <v>43636</v>
      </c>
      <c r="G40" s="89">
        <f t="shared" ref="G40:AB40" si="28">G31</f>
        <v>43665</v>
      </c>
      <c r="H40" s="89">
        <f t="shared" si="28"/>
        <v>43697</v>
      </c>
      <c r="I40" s="89">
        <f t="shared" si="28"/>
        <v>43728</v>
      </c>
      <c r="J40" s="89">
        <f t="shared" si="28"/>
        <v>43759</v>
      </c>
      <c r="K40" s="89">
        <f t="shared" si="28"/>
        <v>43789</v>
      </c>
      <c r="L40" s="89">
        <f t="shared" si="28"/>
        <v>43819</v>
      </c>
      <c r="M40" s="89">
        <f t="shared" si="28"/>
        <v>43850</v>
      </c>
      <c r="N40" s="89">
        <f t="shared" si="28"/>
        <v>43881</v>
      </c>
      <c r="O40" s="89">
        <f t="shared" si="28"/>
        <v>43910</v>
      </c>
      <c r="P40" s="89">
        <f t="shared" si="28"/>
        <v>43941</v>
      </c>
      <c r="Q40" s="89">
        <f t="shared" si="28"/>
        <v>43971</v>
      </c>
      <c r="R40" s="89">
        <f t="shared" si="28"/>
        <v>44001</v>
      </c>
      <c r="S40" s="89">
        <f t="shared" si="28"/>
        <v>44032</v>
      </c>
      <c r="T40" s="89">
        <f t="shared" si="28"/>
        <v>44063</v>
      </c>
      <c r="U40" s="89">
        <f t="shared" si="28"/>
        <v>44095</v>
      </c>
      <c r="V40" s="89">
        <f t="shared" si="28"/>
        <v>44124</v>
      </c>
      <c r="W40" s="89">
        <f t="shared" si="28"/>
        <v>44155</v>
      </c>
      <c r="X40" s="89">
        <f t="shared" si="28"/>
        <v>44186</v>
      </c>
      <c r="Y40" s="89">
        <f t="shared" si="28"/>
        <v>44216</v>
      </c>
      <c r="Z40" s="89">
        <f t="shared" si="28"/>
        <v>0</v>
      </c>
      <c r="AA40" s="89">
        <f t="shared" si="28"/>
        <v>0</v>
      </c>
      <c r="AB40" s="89">
        <f t="shared" si="28"/>
        <v>0</v>
      </c>
    </row>
    <row r="41" spans="1:28" ht="30" customHeight="1">
      <c r="B41" s="24"/>
      <c r="C41" s="1422" t="s">
        <v>555</v>
      </c>
      <c r="D41" s="1372"/>
      <c r="E41" s="89">
        <f t="shared" ref="E41:F41" si="29">E31</f>
        <v>43605</v>
      </c>
      <c r="F41" s="89">
        <f t="shared" si="29"/>
        <v>43636</v>
      </c>
      <c r="G41" s="89">
        <f t="shared" ref="G41:AB41" si="30">G31</f>
        <v>43665</v>
      </c>
      <c r="H41" s="89">
        <f t="shared" si="30"/>
        <v>43697</v>
      </c>
      <c r="I41" s="89">
        <f t="shared" si="30"/>
        <v>43728</v>
      </c>
      <c r="J41" s="89">
        <f t="shared" si="30"/>
        <v>43759</v>
      </c>
      <c r="K41" s="89">
        <f t="shared" si="30"/>
        <v>43789</v>
      </c>
      <c r="L41" s="89">
        <f t="shared" si="30"/>
        <v>43819</v>
      </c>
      <c r="M41" s="89">
        <f t="shared" si="30"/>
        <v>43850</v>
      </c>
      <c r="N41" s="89">
        <f t="shared" si="30"/>
        <v>43881</v>
      </c>
      <c r="O41" s="89">
        <f t="shared" si="30"/>
        <v>43910</v>
      </c>
      <c r="P41" s="89">
        <f t="shared" si="30"/>
        <v>43941</v>
      </c>
      <c r="Q41" s="89">
        <f t="shared" si="30"/>
        <v>43971</v>
      </c>
      <c r="R41" s="89">
        <f t="shared" si="30"/>
        <v>44001</v>
      </c>
      <c r="S41" s="89">
        <f t="shared" si="30"/>
        <v>44032</v>
      </c>
      <c r="T41" s="89">
        <f t="shared" si="30"/>
        <v>44063</v>
      </c>
      <c r="U41" s="89">
        <f t="shared" si="30"/>
        <v>44095</v>
      </c>
      <c r="V41" s="89">
        <f t="shared" si="30"/>
        <v>44124</v>
      </c>
      <c r="W41" s="89">
        <f t="shared" si="30"/>
        <v>44155</v>
      </c>
      <c r="X41" s="89">
        <f t="shared" si="30"/>
        <v>44186</v>
      </c>
      <c r="Y41" s="89">
        <f t="shared" si="30"/>
        <v>44216</v>
      </c>
      <c r="Z41" s="89">
        <f t="shared" si="30"/>
        <v>0</v>
      </c>
      <c r="AA41" s="89">
        <f t="shared" si="30"/>
        <v>0</v>
      </c>
      <c r="AB41" s="89">
        <f t="shared" si="30"/>
        <v>0</v>
      </c>
    </row>
    <row r="42" spans="1:28" ht="30" customHeight="1">
      <c r="B42" s="24"/>
      <c r="C42" s="1422" t="s">
        <v>513</v>
      </c>
      <c r="D42" s="1372"/>
      <c r="E42" s="89">
        <f t="shared" ref="E42:F42" si="31">E31</f>
        <v>43605</v>
      </c>
      <c r="F42" s="89">
        <f t="shared" si="31"/>
        <v>43636</v>
      </c>
      <c r="G42" s="89">
        <f t="shared" ref="G42:AB42" si="32">G31</f>
        <v>43665</v>
      </c>
      <c r="H42" s="89">
        <f t="shared" si="32"/>
        <v>43697</v>
      </c>
      <c r="I42" s="89">
        <f t="shared" si="32"/>
        <v>43728</v>
      </c>
      <c r="J42" s="89">
        <f t="shared" si="32"/>
        <v>43759</v>
      </c>
      <c r="K42" s="89">
        <f t="shared" si="32"/>
        <v>43789</v>
      </c>
      <c r="L42" s="89">
        <f t="shared" si="32"/>
        <v>43819</v>
      </c>
      <c r="M42" s="89">
        <f t="shared" si="32"/>
        <v>43850</v>
      </c>
      <c r="N42" s="89">
        <f t="shared" si="32"/>
        <v>43881</v>
      </c>
      <c r="O42" s="89">
        <f t="shared" si="32"/>
        <v>43910</v>
      </c>
      <c r="P42" s="89">
        <f t="shared" si="32"/>
        <v>43941</v>
      </c>
      <c r="Q42" s="89">
        <f t="shared" si="32"/>
        <v>43971</v>
      </c>
      <c r="R42" s="89">
        <f t="shared" si="32"/>
        <v>44001</v>
      </c>
      <c r="S42" s="89">
        <f t="shared" si="32"/>
        <v>44032</v>
      </c>
      <c r="T42" s="89">
        <f t="shared" si="32"/>
        <v>44063</v>
      </c>
      <c r="U42" s="89">
        <f t="shared" si="32"/>
        <v>44095</v>
      </c>
      <c r="V42" s="89">
        <f t="shared" si="32"/>
        <v>44124</v>
      </c>
      <c r="W42" s="89">
        <f t="shared" si="32"/>
        <v>44155</v>
      </c>
      <c r="X42" s="89">
        <f t="shared" si="32"/>
        <v>44186</v>
      </c>
      <c r="Y42" s="89">
        <f t="shared" si="32"/>
        <v>44216</v>
      </c>
      <c r="Z42" s="89">
        <f t="shared" si="32"/>
        <v>0</v>
      </c>
      <c r="AA42" s="89">
        <f t="shared" si="32"/>
        <v>0</v>
      </c>
      <c r="AB42" s="89">
        <f t="shared" si="32"/>
        <v>0</v>
      </c>
    </row>
    <row r="43" spans="1:28" ht="30" customHeight="1">
      <c r="B43" s="24"/>
      <c r="C43" s="1422" t="s">
        <v>524</v>
      </c>
      <c r="D43" s="1372"/>
      <c r="E43" s="89">
        <f t="shared" ref="E43:F43" si="33">E31</f>
        <v>43605</v>
      </c>
      <c r="F43" s="89">
        <f t="shared" si="33"/>
        <v>43636</v>
      </c>
      <c r="G43" s="89">
        <f t="shared" ref="G43:AB43" si="34">G31</f>
        <v>43665</v>
      </c>
      <c r="H43" s="89">
        <f t="shared" si="34"/>
        <v>43697</v>
      </c>
      <c r="I43" s="89">
        <f t="shared" si="34"/>
        <v>43728</v>
      </c>
      <c r="J43" s="89">
        <f t="shared" si="34"/>
        <v>43759</v>
      </c>
      <c r="K43" s="89">
        <f t="shared" si="34"/>
        <v>43789</v>
      </c>
      <c r="L43" s="89">
        <f t="shared" si="34"/>
        <v>43819</v>
      </c>
      <c r="M43" s="89">
        <f t="shared" si="34"/>
        <v>43850</v>
      </c>
      <c r="N43" s="89">
        <f t="shared" si="34"/>
        <v>43881</v>
      </c>
      <c r="O43" s="89">
        <f t="shared" si="34"/>
        <v>43910</v>
      </c>
      <c r="P43" s="89">
        <f t="shared" si="34"/>
        <v>43941</v>
      </c>
      <c r="Q43" s="89">
        <f t="shared" si="34"/>
        <v>43971</v>
      </c>
      <c r="R43" s="89">
        <f t="shared" si="34"/>
        <v>44001</v>
      </c>
      <c r="S43" s="89">
        <f t="shared" si="34"/>
        <v>44032</v>
      </c>
      <c r="T43" s="89">
        <f t="shared" si="34"/>
        <v>44063</v>
      </c>
      <c r="U43" s="89">
        <f t="shared" si="34"/>
        <v>44095</v>
      </c>
      <c r="V43" s="89">
        <f t="shared" si="34"/>
        <v>44124</v>
      </c>
      <c r="W43" s="89">
        <f t="shared" si="34"/>
        <v>44155</v>
      </c>
      <c r="X43" s="89">
        <f t="shared" si="34"/>
        <v>44186</v>
      </c>
      <c r="Y43" s="89">
        <f t="shared" si="34"/>
        <v>44216</v>
      </c>
      <c r="Z43" s="89">
        <f t="shared" si="34"/>
        <v>0</v>
      </c>
      <c r="AA43" s="89">
        <f t="shared" si="34"/>
        <v>0</v>
      </c>
      <c r="AB43" s="89">
        <f t="shared" si="34"/>
        <v>0</v>
      </c>
    </row>
    <row r="44" spans="1:28" ht="30" customHeight="1">
      <c r="B44" s="24"/>
      <c r="C44" s="1422" t="s">
        <v>523</v>
      </c>
      <c r="D44" s="1372"/>
      <c r="E44" s="89">
        <f t="shared" ref="E44:F44" si="35">E31</f>
        <v>43605</v>
      </c>
      <c r="F44" s="89">
        <f t="shared" si="35"/>
        <v>43636</v>
      </c>
      <c r="G44" s="89">
        <f t="shared" ref="G44:AB44" si="36">G31</f>
        <v>43665</v>
      </c>
      <c r="H44" s="89">
        <f t="shared" si="36"/>
        <v>43697</v>
      </c>
      <c r="I44" s="89">
        <f t="shared" si="36"/>
        <v>43728</v>
      </c>
      <c r="J44" s="89">
        <f t="shared" si="36"/>
        <v>43759</v>
      </c>
      <c r="K44" s="89">
        <f t="shared" si="36"/>
        <v>43789</v>
      </c>
      <c r="L44" s="89">
        <f t="shared" si="36"/>
        <v>43819</v>
      </c>
      <c r="M44" s="89">
        <f t="shared" si="36"/>
        <v>43850</v>
      </c>
      <c r="N44" s="89">
        <f t="shared" si="36"/>
        <v>43881</v>
      </c>
      <c r="O44" s="89">
        <f t="shared" si="36"/>
        <v>43910</v>
      </c>
      <c r="P44" s="89">
        <f t="shared" si="36"/>
        <v>43941</v>
      </c>
      <c r="Q44" s="89">
        <f t="shared" si="36"/>
        <v>43971</v>
      </c>
      <c r="R44" s="89">
        <f t="shared" si="36"/>
        <v>44001</v>
      </c>
      <c r="S44" s="89">
        <f t="shared" si="36"/>
        <v>44032</v>
      </c>
      <c r="T44" s="89">
        <f t="shared" si="36"/>
        <v>44063</v>
      </c>
      <c r="U44" s="89">
        <f t="shared" si="36"/>
        <v>44095</v>
      </c>
      <c r="V44" s="89">
        <f t="shared" si="36"/>
        <v>44124</v>
      </c>
      <c r="W44" s="89">
        <f t="shared" si="36"/>
        <v>44155</v>
      </c>
      <c r="X44" s="89">
        <f t="shared" si="36"/>
        <v>44186</v>
      </c>
      <c r="Y44" s="89">
        <f t="shared" si="36"/>
        <v>44216</v>
      </c>
      <c r="Z44" s="89">
        <f t="shared" si="36"/>
        <v>0</v>
      </c>
      <c r="AA44" s="89">
        <f t="shared" si="36"/>
        <v>0</v>
      </c>
      <c r="AB44" s="89">
        <f t="shared" si="36"/>
        <v>0</v>
      </c>
    </row>
    <row r="45" spans="1:28" customFormat="1" ht="21.75" customHeight="1">
      <c r="A45" s="343"/>
      <c r="C45" s="385"/>
      <c r="D45" s="385"/>
      <c r="E45" s="551"/>
      <c r="F45" s="551"/>
      <c r="G45" s="551"/>
      <c r="H45" s="551"/>
      <c r="I45" s="551"/>
      <c r="J45" s="551"/>
      <c r="K45" s="551"/>
      <c r="L45" s="551"/>
      <c r="M45" s="551"/>
      <c r="N45" s="551"/>
      <c r="O45" s="551"/>
      <c r="P45" s="551"/>
    </row>
    <row r="46" spans="1:28" s="8" customFormat="1" ht="30" customHeight="1">
      <c r="A46" s="165"/>
      <c r="B46" s="1423" t="s">
        <v>525</v>
      </c>
      <c r="C46" s="1449"/>
      <c r="D46" s="1449"/>
      <c r="E46" s="349">
        <v>43585</v>
      </c>
      <c r="F46" s="349">
        <v>43616</v>
      </c>
      <c r="G46" s="349">
        <v>43646</v>
      </c>
      <c r="H46" s="349">
        <v>43677</v>
      </c>
      <c r="I46" s="349">
        <v>43708</v>
      </c>
      <c r="J46" s="349">
        <v>43738</v>
      </c>
      <c r="K46" s="349">
        <v>43769</v>
      </c>
      <c r="L46" s="349">
        <v>43799</v>
      </c>
      <c r="M46" s="349">
        <v>43830</v>
      </c>
      <c r="N46" s="349">
        <v>43861</v>
      </c>
      <c r="O46" s="349">
        <v>43890</v>
      </c>
      <c r="P46" s="349">
        <v>43921</v>
      </c>
      <c r="Q46" s="349">
        <v>43951</v>
      </c>
      <c r="R46" s="349">
        <v>43982</v>
      </c>
      <c r="S46" s="349">
        <v>44012</v>
      </c>
      <c r="T46" s="349">
        <v>44043</v>
      </c>
      <c r="U46" s="349">
        <v>44074</v>
      </c>
      <c r="V46" s="349">
        <v>44104</v>
      </c>
      <c r="W46" s="349">
        <v>44135</v>
      </c>
      <c r="X46" s="349">
        <v>44165</v>
      </c>
      <c r="Y46" s="349">
        <v>44196</v>
      </c>
      <c r="Z46" s="349">
        <v>44227</v>
      </c>
      <c r="AA46" s="349">
        <v>44255</v>
      </c>
      <c r="AB46" s="349">
        <v>44286</v>
      </c>
    </row>
    <row r="47" spans="1:28" ht="30" customHeight="1">
      <c r="B47" s="558">
        <v>8.0000000000000004E-4</v>
      </c>
      <c r="C47" s="1444" t="s">
        <v>508</v>
      </c>
      <c r="D47" s="1445"/>
      <c r="E47" s="353">
        <f>5192861.02+556.17</f>
        <v>5193417.1899999995</v>
      </c>
      <c r="F47" s="353">
        <v>3558790.9099999927</v>
      </c>
      <c r="G47" s="353">
        <v>2363252.4599999953</v>
      </c>
      <c r="H47" s="353">
        <v>1782421.1999999958</v>
      </c>
      <c r="I47" s="353">
        <v>1846403.6699999969</v>
      </c>
      <c r="J47" s="353">
        <v>2455257.8899999917</v>
      </c>
      <c r="K47" s="353">
        <v>5259304.8199999928</v>
      </c>
      <c r="L47" s="353">
        <v>7893956.990000003</v>
      </c>
      <c r="M47" s="353">
        <v>8732664.1699999832</v>
      </c>
      <c r="N47" s="353">
        <v>8880795.9899999872</v>
      </c>
      <c r="O47" s="353">
        <v>8298848.4399999855</v>
      </c>
      <c r="P47" s="353">
        <v>7798763.6199999861</v>
      </c>
      <c r="Q47" s="353">
        <v>4469519.0699999947</v>
      </c>
      <c r="R47" s="353">
        <v>2961520.3699999959</v>
      </c>
      <c r="S47" s="353">
        <v>2125317.7099999967</v>
      </c>
      <c r="T47" s="353">
        <v>1978714.2099999995</v>
      </c>
      <c r="U47" s="353">
        <v>1890554.6699999995</v>
      </c>
      <c r="V47" s="353">
        <v>2716499.4799999995</v>
      </c>
      <c r="W47" s="367" t="e">
        <f>VLOOKUP(C47,[11]Pivot!$A$6:$F$21,6,0)</f>
        <v>#N/A</v>
      </c>
      <c r="X47" s="367"/>
      <c r="Y47" s="367"/>
      <c r="Z47" s="367"/>
      <c r="AA47" s="367"/>
      <c r="AB47" s="367"/>
    </row>
    <row r="48" spans="1:28" ht="30" customHeight="1">
      <c r="B48" s="530"/>
      <c r="C48" s="1444" t="s">
        <v>511</v>
      </c>
      <c r="D48" s="1445"/>
      <c r="E48" s="353">
        <f>218878.88+78.1</f>
        <v>218956.98</v>
      </c>
      <c r="F48" s="353">
        <v>148857.24999999971</v>
      </c>
      <c r="G48" s="353">
        <v>93796.249999999884</v>
      </c>
      <c r="H48" s="353">
        <v>74673.23999999986</v>
      </c>
      <c r="I48" s="353">
        <v>76925.569999999818</v>
      </c>
      <c r="J48" s="353">
        <v>109099.97999999985</v>
      </c>
      <c r="K48" s="353">
        <v>238330.12999999942</v>
      </c>
      <c r="L48" s="353">
        <v>357254.35</v>
      </c>
      <c r="M48" s="353">
        <v>407080.17999999918</v>
      </c>
      <c r="N48" s="353">
        <v>400572.11999999936</v>
      </c>
      <c r="O48" s="353">
        <v>378168.07999999897</v>
      </c>
      <c r="P48" s="353">
        <v>350177.54999999912</v>
      </c>
      <c r="Q48" s="353">
        <v>204824.13999999975</v>
      </c>
      <c r="R48" s="353">
        <v>132422.92999999982</v>
      </c>
      <c r="S48" s="353">
        <v>94047.459999999846</v>
      </c>
      <c r="T48" s="353">
        <v>88045.649999999951</v>
      </c>
      <c r="U48" s="353">
        <v>84685.37</v>
      </c>
      <c r="V48" s="353">
        <v>97913.059999999939</v>
      </c>
      <c r="W48" s="367" t="e">
        <f>VLOOKUP(C48,[11]Pivot!$A$6:$F$21,6,0)</f>
        <v>#N/A</v>
      </c>
      <c r="X48" s="367"/>
      <c r="Y48" s="367"/>
      <c r="Z48" s="367"/>
      <c r="AA48" s="367"/>
      <c r="AB48" s="367"/>
    </row>
    <row r="49" spans="2:28" s="384" customFormat="1" ht="30" customHeight="1">
      <c r="B49" s="530"/>
      <c r="C49" s="1444" t="s">
        <v>510</v>
      </c>
      <c r="D49" s="1445"/>
      <c r="E49" s="353">
        <v>17.349999999999998</v>
      </c>
      <c r="F49" s="353">
        <v>11.180000000000001</v>
      </c>
      <c r="G49" s="353">
        <v>32.200000000000003</v>
      </c>
      <c r="H49" s="353">
        <v>12.96</v>
      </c>
      <c r="I49" s="353">
        <v>28.55</v>
      </c>
      <c r="J49" s="353">
        <v>14.2699999999999</v>
      </c>
      <c r="K49" s="353">
        <v>27.689999999999898</v>
      </c>
      <c r="L49" s="353">
        <v>1618.13</v>
      </c>
      <c r="M49" s="353">
        <v>458.82999999999993</v>
      </c>
      <c r="N49" s="353">
        <v>175.6699999999999</v>
      </c>
      <c r="O49" s="353">
        <v>494.27000000000004</v>
      </c>
      <c r="P49" s="353">
        <v>406.84999999999991</v>
      </c>
      <c r="Q49" s="353">
        <v>193.129999999999</v>
      </c>
      <c r="R49" s="353">
        <v>135.3299999999999</v>
      </c>
      <c r="S49" s="353">
        <v>375.77999999999901</v>
      </c>
      <c r="T49" s="353">
        <v>231.84</v>
      </c>
      <c r="U49" s="353">
        <v>271.78000000000003</v>
      </c>
      <c r="V49" s="353">
        <v>196.25</v>
      </c>
      <c r="W49" s="367" t="e">
        <f>VLOOKUP(C49,[11]Pivot!$A$6:$F$21,6,0)</f>
        <v>#N/A</v>
      </c>
      <c r="X49" s="367"/>
      <c r="Y49" s="367"/>
      <c r="Z49" s="367"/>
      <c r="AA49" s="367"/>
      <c r="AB49" s="367"/>
    </row>
    <row r="50" spans="2:28" s="384" customFormat="1" ht="30" customHeight="1">
      <c r="B50" s="530"/>
      <c r="C50" s="1444" t="s">
        <v>509</v>
      </c>
      <c r="D50" s="1445"/>
      <c r="E50" s="353">
        <v>-50622.819999999992</v>
      </c>
      <c r="F50" s="353">
        <v>-49882.309999999969</v>
      </c>
      <c r="G50" s="353">
        <v>-50375.199999999837</v>
      </c>
      <c r="H50" s="353">
        <v>-45719.739999999889</v>
      </c>
      <c r="I50" s="353">
        <v>-43792.449999999961</v>
      </c>
      <c r="J50" s="353">
        <v>-44787.249999999942</v>
      </c>
      <c r="K50" s="353">
        <v>-46134.38999999997</v>
      </c>
      <c r="L50" s="353">
        <v>-49852.03</v>
      </c>
      <c r="M50" s="801">
        <v>-48908.499999999862</v>
      </c>
      <c r="N50" s="353">
        <v>-53274.509999999776</v>
      </c>
      <c r="O50" s="353">
        <v>-50594.839999999851</v>
      </c>
      <c r="P50" s="353">
        <v>-48137.839999999946</v>
      </c>
      <c r="Q50" s="353">
        <v>-53529.279999999897</v>
      </c>
      <c r="R50" s="353">
        <v>-44649.929999999833</v>
      </c>
      <c r="S50" s="353">
        <v>-49934.619999999974</v>
      </c>
      <c r="T50" s="353">
        <v>-47684.18</v>
      </c>
      <c r="U50" s="353">
        <v>-51976.68</v>
      </c>
      <c r="V50" s="353">
        <v>-53028.82</v>
      </c>
      <c r="W50" s="367" t="e">
        <f>VLOOKUP(C50,[11]Pivot!$A$6:$F$21,6,0)</f>
        <v>#N/A</v>
      </c>
      <c r="X50" s="367"/>
      <c r="Y50" s="367"/>
      <c r="Z50" s="367"/>
      <c r="AA50" s="367"/>
      <c r="AB50" s="367"/>
    </row>
    <row r="51" spans="2:28" s="384" customFormat="1" ht="30" customHeight="1">
      <c r="B51" s="530"/>
      <c r="C51" s="1444" t="s">
        <v>514</v>
      </c>
      <c r="D51" s="1445"/>
      <c r="E51" s="353">
        <f>97648986.96+10428.3</f>
        <v>97659415.25999999</v>
      </c>
      <c r="F51" s="353">
        <v>100922560.35999978</v>
      </c>
      <c r="G51" s="353">
        <v>97701015.569999814</v>
      </c>
      <c r="H51" s="353">
        <v>100992520.36999984</v>
      </c>
      <c r="I51" s="353">
        <v>100980566.40999983</v>
      </c>
      <c r="J51" s="353">
        <v>97831270.669999957</v>
      </c>
      <c r="K51" s="353">
        <v>101109909.56999981</v>
      </c>
      <c r="L51" s="353">
        <v>97954094.469999999</v>
      </c>
      <c r="M51" s="353">
        <v>101230863.5499998</v>
      </c>
      <c r="N51" s="353">
        <v>101242832.14999974</v>
      </c>
      <c r="O51" s="353">
        <v>94716722.729999855</v>
      </c>
      <c r="P51" s="353">
        <v>101316460.85999978</v>
      </c>
      <c r="Q51" s="353">
        <v>97713663.779999837</v>
      </c>
      <c r="R51" s="353">
        <v>100097857.05999982</v>
      </c>
      <c r="S51" s="353">
        <v>96875824.179999769</v>
      </c>
      <c r="T51" s="353">
        <v>100149172.68999995</v>
      </c>
      <c r="U51" s="353">
        <v>100226104.94999999</v>
      </c>
      <c r="V51" s="353">
        <v>97004318.070000008</v>
      </c>
      <c r="W51" s="353">
        <v>99873178.369999856</v>
      </c>
      <c r="X51" s="367"/>
      <c r="Y51" s="367"/>
      <c r="Z51" s="367"/>
      <c r="AA51" s="367"/>
      <c r="AB51" s="367"/>
    </row>
    <row r="52" spans="2:28" s="384" customFormat="1" ht="30" customHeight="1">
      <c r="B52" s="530"/>
      <c r="C52" s="1444" t="s">
        <v>518</v>
      </c>
      <c r="D52" s="1445"/>
      <c r="E52" s="353">
        <f>4431185.84+1391.42</f>
        <v>4432577.26</v>
      </c>
      <c r="F52" s="353">
        <v>4622598.5099999923</v>
      </c>
      <c r="G52" s="353">
        <v>4515779.5899999915</v>
      </c>
      <c r="H52" s="353">
        <v>4682974.9599999925</v>
      </c>
      <c r="I52" s="353">
        <v>4717847.3999999929</v>
      </c>
      <c r="J52" s="353">
        <v>4605631.3399999896</v>
      </c>
      <c r="K52" s="353">
        <v>4796660.9599999897</v>
      </c>
      <c r="L52" s="353">
        <v>4677635.9799999995</v>
      </c>
      <c r="M52" s="353">
        <v>4754672.1399999931</v>
      </c>
      <c r="N52" s="353">
        <v>4779817.9899999918</v>
      </c>
      <c r="O52" s="353">
        <v>4498079.3399999905</v>
      </c>
      <c r="P52" s="353">
        <v>4835031.1499999901</v>
      </c>
      <c r="Q52" s="353">
        <v>4550649.439999992</v>
      </c>
      <c r="R52" s="353">
        <v>4708586.1399999922</v>
      </c>
      <c r="S52" s="353">
        <v>4577330.5999999922</v>
      </c>
      <c r="T52" s="353">
        <v>4734184.08</v>
      </c>
      <c r="U52" s="353">
        <v>4758704.75</v>
      </c>
      <c r="V52" s="353">
        <v>4623249.8100000005</v>
      </c>
      <c r="W52" s="353">
        <v>4797966.1499999892</v>
      </c>
      <c r="X52" s="367"/>
      <c r="Y52" s="367"/>
      <c r="Z52" s="367"/>
      <c r="AA52" s="367"/>
      <c r="AB52" s="367"/>
    </row>
    <row r="53" spans="2:28" s="384" customFormat="1" ht="30" customHeight="1">
      <c r="B53" s="530"/>
      <c r="C53" s="1444" t="s">
        <v>554</v>
      </c>
      <c r="D53" s="1445"/>
      <c r="E53" s="353">
        <v>41700.939999999995</v>
      </c>
      <c r="F53" s="353">
        <v>43496.119999999988</v>
      </c>
      <c r="G53" s="353">
        <v>42093.019999999888</v>
      </c>
      <c r="H53" s="353">
        <v>43496.119999999988</v>
      </c>
      <c r="I53" s="353">
        <v>251481.84</v>
      </c>
      <c r="J53" s="353">
        <v>243369.52</v>
      </c>
      <c r="K53" s="353">
        <v>251481.84</v>
      </c>
      <c r="L53" s="353">
        <v>243369.52000000002</v>
      </c>
      <c r="M53" s="353">
        <v>43496.119999999988</v>
      </c>
      <c r="N53" s="353">
        <v>38708.94999999999</v>
      </c>
      <c r="O53" s="353">
        <v>34079.059999999889</v>
      </c>
      <c r="P53" s="353">
        <v>36429.339999999989</v>
      </c>
      <c r="Q53" s="353">
        <v>35359.799999999988</v>
      </c>
      <c r="R53" s="353">
        <v>36538.45999999989</v>
      </c>
      <c r="S53" s="353">
        <v>35359.799999999988</v>
      </c>
      <c r="T53" s="353">
        <v>36538.46</v>
      </c>
      <c r="U53" s="353">
        <v>36538.46</v>
      </c>
      <c r="V53" s="353">
        <v>35359.800000000003</v>
      </c>
      <c r="W53" s="353">
        <v>36538.45999999989</v>
      </c>
      <c r="X53" s="367"/>
      <c r="Y53" s="367"/>
      <c r="Z53" s="367"/>
      <c r="AA53" s="367"/>
      <c r="AB53" s="367"/>
    </row>
    <row r="54" spans="2:28" s="384" customFormat="1" ht="30" customHeight="1">
      <c r="B54" s="530"/>
      <c r="C54" s="1444" t="s">
        <v>515</v>
      </c>
      <c r="D54" s="1445"/>
      <c r="E54" s="353">
        <f>42183531.72+1936.83</f>
        <v>42185468.549999997</v>
      </c>
      <c r="F54" s="353">
        <v>43587722.819999918</v>
      </c>
      <c r="G54" s="353">
        <v>42188651.659999937</v>
      </c>
      <c r="H54" s="353">
        <v>43603439.659999914</v>
      </c>
      <c r="I54" s="353">
        <v>43609727.7299999</v>
      </c>
      <c r="J54" s="353">
        <v>42227134.899999864</v>
      </c>
      <c r="K54" s="353">
        <v>43640273.339999929</v>
      </c>
      <c r="L54" s="353">
        <v>42261551.380000003</v>
      </c>
      <c r="M54" s="353">
        <v>43679482.86999993</v>
      </c>
      <c r="N54" s="353">
        <v>43673570.019999936</v>
      </c>
      <c r="O54" s="353">
        <v>40854224.369999915</v>
      </c>
      <c r="P54" s="353">
        <v>43685769.749999911</v>
      </c>
      <c r="Q54" s="353">
        <v>42085766.519999936</v>
      </c>
      <c r="R54" s="353">
        <v>43405001.849999912</v>
      </c>
      <c r="S54" s="353">
        <v>42009406.039999947</v>
      </c>
      <c r="T54" s="353">
        <v>43422526.649999991</v>
      </c>
      <c r="U54" s="353">
        <v>43451060.239999995</v>
      </c>
      <c r="V54" s="353">
        <v>42043824.789999999</v>
      </c>
      <c r="W54" s="353">
        <v>43244421.149999931</v>
      </c>
      <c r="X54" s="367"/>
      <c r="Y54" s="367"/>
      <c r="Z54" s="367"/>
      <c r="AA54" s="367"/>
      <c r="AB54" s="367"/>
    </row>
    <row r="55" spans="2:28" s="384" customFormat="1" ht="30" customHeight="1">
      <c r="B55" s="530"/>
      <c r="C55" s="1444" t="s">
        <v>517</v>
      </c>
      <c r="D55" s="1445"/>
      <c r="E55" s="353">
        <v>11066.55</v>
      </c>
      <c r="F55" s="353">
        <v>11435.449999999979</v>
      </c>
      <c r="G55" s="353">
        <v>11066.549999999979</v>
      </c>
      <c r="H55" s="353">
        <v>11435.449999999979</v>
      </c>
      <c r="I55" s="353">
        <v>11862.819999999989</v>
      </c>
      <c r="J55" s="353">
        <v>11480.12999999999</v>
      </c>
      <c r="K55" s="353">
        <v>11862.819999999989</v>
      </c>
      <c r="L55" s="353">
        <v>11480.130000000001</v>
      </c>
      <c r="M55" s="353">
        <v>11790.709999999979</v>
      </c>
      <c r="N55" s="353">
        <v>11685.189999999991</v>
      </c>
      <c r="O55" s="353">
        <v>10715.48999999998</v>
      </c>
      <c r="P55" s="353">
        <v>11454.48999999998</v>
      </c>
      <c r="Q55" s="353">
        <v>11223.08</v>
      </c>
      <c r="R55" s="353">
        <v>11597.189999999979</v>
      </c>
      <c r="S55" s="353">
        <v>11223.08</v>
      </c>
      <c r="T55" s="353">
        <v>11597.19</v>
      </c>
      <c r="U55" s="353">
        <v>11597.19</v>
      </c>
      <c r="V55" s="353">
        <v>11223.08</v>
      </c>
      <c r="W55" s="353">
        <v>11597.189999999979</v>
      </c>
      <c r="X55" s="367"/>
      <c r="Y55" s="367"/>
      <c r="Z55" s="367"/>
      <c r="AA55" s="367"/>
      <c r="AB55" s="367"/>
    </row>
    <row r="56" spans="2:28" s="384" customFormat="1" ht="30" customHeight="1">
      <c r="B56" s="530"/>
      <c r="C56" s="1444" t="s">
        <v>516</v>
      </c>
      <c r="D56" s="1445"/>
      <c r="E56" s="353">
        <f>1186555.33+1058.96</f>
        <v>1187614.29</v>
      </c>
      <c r="F56" s="353">
        <v>1225977.1899999983</v>
      </c>
      <c r="G56" s="353">
        <v>1189166.7899999991</v>
      </c>
      <c r="H56" s="353">
        <v>1229249.9299999983</v>
      </c>
      <c r="I56" s="353">
        <v>1230596.0399999982</v>
      </c>
      <c r="J56" s="353">
        <v>1194672.7299999979</v>
      </c>
      <c r="K56" s="353">
        <v>1238904.4599999979</v>
      </c>
      <c r="L56" s="353">
        <v>1200706.1199999999</v>
      </c>
      <c r="M56" s="353">
        <v>1241184.569999998</v>
      </c>
      <c r="N56" s="353">
        <v>1241944.4999999979</v>
      </c>
      <c r="O56" s="353">
        <v>1162348.409999999</v>
      </c>
      <c r="P56" s="353">
        <v>1242272.2299999981</v>
      </c>
      <c r="Q56" s="353">
        <v>1249761.6299999983</v>
      </c>
      <c r="R56" s="353">
        <v>1258574.8299999982</v>
      </c>
      <c r="S56" s="353">
        <v>1216438.2299999986</v>
      </c>
      <c r="T56" s="353">
        <v>1256405.4800000002</v>
      </c>
      <c r="U56" s="353">
        <v>1256304.5999999999</v>
      </c>
      <c r="V56" s="353">
        <v>1217417.6099999999</v>
      </c>
      <c r="W56" s="353">
        <v>1257570.139999998</v>
      </c>
      <c r="X56" s="367"/>
      <c r="Y56" s="367"/>
      <c r="Z56" s="367"/>
      <c r="AA56" s="367"/>
      <c r="AB56" s="367"/>
    </row>
    <row r="57" spans="2:28" s="384" customFormat="1" ht="30" customHeight="1">
      <c r="B57" s="530"/>
      <c r="C57" s="1444" t="s">
        <v>520</v>
      </c>
      <c r="D57" s="1445"/>
      <c r="E57" s="353">
        <f>8473959.74+844.88</f>
        <v>8474804.620000001</v>
      </c>
      <c r="F57" s="353">
        <v>8760313.6599999834</v>
      </c>
      <c r="G57" s="353">
        <v>8478942.2699999847</v>
      </c>
      <c r="H57" s="353">
        <v>8764657.2499999832</v>
      </c>
      <c r="I57" s="353">
        <v>8769729.3399999794</v>
      </c>
      <c r="J57" s="353">
        <v>8496982.5299999863</v>
      </c>
      <c r="K57" s="353">
        <v>8779907.3599999789</v>
      </c>
      <c r="L57" s="353">
        <v>8502908.1099999994</v>
      </c>
      <c r="M57" s="353">
        <v>8789416.9099999852</v>
      </c>
      <c r="N57" s="353">
        <v>8792637.6799999774</v>
      </c>
      <c r="O57" s="353">
        <v>8223844.0099999839</v>
      </c>
      <c r="P57" s="353">
        <v>8803294.6399999838</v>
      </c>
      <c r="Q57" s="353">
        <v>7080461.7499999907</v>
      </c>
      <c r="R57" s="353">
        <v>6991211.6099999845</v>
      </c>
      <c r="S57" s="353">
        <v>6767788.6999999909</v>
      </c>
      <c r="T57" s="353">
        <v>6996584.5099999988</v>
      </c>
      <c r="U57" s="353">
        <v>7001936.5100000007</v>
      </c>
      <c r="V57" s="353">
        <v>6779908.29</v>
      </c>
      <c r="W57" s="353">
        <v>6983747.5799999852</v>
      </c>
      <c r="X57" s="367"/>
      <c r="Y57" s="367"/>
      <c r="Z57" s="367"/>
      <c r="AA57" s="367"/>
      <c r="AB57" s="367"/>
    </row>
    <row r="58" spans="2:28" s="384" customFormat="1" ht="30" customHeight="1">
      <c r="B58" s="530"/>
      <c r="C58" s="1444" t="s">
        <v>521</v>
      </c>
      <c r="D58" s="1445"/>
      <c r="E58" s="353">
        <f>552767.63+158.47</f>
        <v>552926.1</v>
      </c>
      <c r="F58" s="353">
        <v>575422.54999999912</v>
      </c>
      <c r="G58" s="353">
        <v>562247.03999999876</v>
      </c>
      <c r="H58" s="353">
        <v>584847.78999999864</v>
      </c>
      <c r="I58" s="353">
        <v>589392.1899999989</v>
      </c>
      <c r="J58" s="353">
        <v>574523.65999999933</v>
      </c>
      <c r="K58" s="353">
        <v>598171.04999999865</v>
      </c>
      <c r="L58" s="353">
        <v>582982.7799999998</v>
      </c>
      <c r="M58" s="353">
        <v>592926.47999999893</v>
      </c>
      <c r="N58" s="353">
        <v>591722.10999999871</v>
      </c>
      <c r="O58" s="353">
        <v>556964.73999999906</v>
      </c>
      <c r="P58" s="353">
        <v>599151.04999999888</v>
      </c>
      <c r="Q58" s="353">
        <v>449222.41999999911</v>
      </c>
      <c r="R58" s="353">
        <v>464367.28999999905</v>
      </c>
      <c r="S58" s="353">
        <v>450744.52999999886</v>
      </c>
      <c r="T58" s="353">
        <v>467381.58000000007</v>
      </c>
      <c r="U58" s="353">
        <v>469917.2699999999</v>
      </c>
      <c r="V58" s="353">
        <v>456848.67999999993</v>
      </c>
      <c r="W58" s="353">
        <v>472910.20999999892</v>
      </c>
      <c r="X58" s="367"/>
      <c r="Y58" s="367"/>
      <c r="Z58" s="367"/>
      <c r="AA58" s="367"/>
      <c r="AB58" s="367"/>
    </row>
    <row r="59" spans="2:28" s="384" customFormat="1" ht="30" customHeight="1">
      <c r="B59" s="530"/>
      <c r="C59" s="1444" t="s">
        <v>519</v>
      </c>
      <c r="D59" s="1445"/>
      <c r="E59" s="353">
        <v>153389.22</v>
      </c>
      <c r="F59" s="353">
        <v>158512.97</v>
      </c>
      <c r="G59" s="353">
        <v>153399.65999999968</v>
      </c>
      <c r="H59" s="353">
        <v>158512.97</v>
      </c>
      <c r="I59" s="353">
        <v>158512.97</v>
      </c>
      <c r="J59" s="353">
        <v>153399.65999999971</v>
      </c>
      <c r="K59" s="353">
        <v>158512.97</v>
      </c>
      <c r="L59" s="353">
        <v>153399.66</v>
      </c>
      <c r="M59" s="353">
        <v>160228.63</v>
      </c>
      <c r="N59" s="353">
        <v>157451.85000000003</v>
      </c>
      <c r="O59" s="353">
        <v>145241.46999999959</v>
      </c>
      <c r="P59" s="353">
        <v>155258.12999999992</v>
      </c>
      <c r="Q59" s="353">
        <v>127894.83999999998</v>
      </c>
      <c r="R59" s="353">
        <v>132158.00999999992</v>
      </c>
      <c r="S59" s="353">
        <v>127894.83999999998</v>
      </c>
      <c r="T59" s="353">
        <v>132158.01</v>
      </c>
      <c r="U59" s="353">
        <v>132158.01</v>
      </c>
      <c r="V59" s="353">
        <v>127894.84</v>
      </c>
      <c r="W59" s="353">
        <v>132158.00999999992</v>
      </c>
      <c r="X59" s="367"/>
      <c r="Y59" s="367"/>
      <c r="Z59" s="367"/>
      <c r="AA59" s="367"/>
      <c r="AB59" s="367"/>
    </row>
    <row r="60" spans="2:28" s="384" customFormat="1" ht="30" customHeight="1">
      <c r="B60" s="530"/>
      <c r="C60" s="1444" t="s">
        <v>343</v>
      </c>
      <c r="D60" s="1445"/>
      <c r="E60" s="353">
        <v>0</v>
      </c>
      <c r="F60" s="353">
        <v>0</v>
      </c>
      <c r="G60" s="353">
        <v>0</v>
      </c>
      <c r="H60" s="353">
        <v>0</v>
      </c>
      <c r="I60" s="353"/>
      <c r="J60" s="353"/>
      <c r="K60" s="353"/>
      <c r="L60" s="353"/>
      <c r="M60" s="353"/>
      <c r="N60" s="353"/>
      <c r="O60" s="353"/>
      <c r="P60" s="353"/>
      <c r="Q60" s="353"/>
      <c r="R60" s="353"/>
      <c r="S60" s="353"/>
      <c r="T60" s="353"/>
      <c r="U60" s="353"/>
      <c r="V60" s="353"/>
      <c r="W60" s="353"/>
      <c r="X60" s="367"/>
      <c r="Y60" s="367"/>
      <c r="Z60" s="367"/>
      <c r="AA60" s="367"/>
      <c r="AB60" s="367"/>
    </row>
    <row r="61" spans="2:28" s="384" customFormat="1" ht="30" customHeight="1">
      <c r="B61" s="530"/>
      <c r="C61" s="1444" t="s">
        <v>555</v>
      </c>
      <c r="D61" s="1445"/>
      <c r="E61" s="353">
        <v>0</v>
      </c>
      <c r="F61" s="353">
        <v>0</v>
      </c>
      <c r="G61" s="353">
        <v>0</v>
      </c>
      <c r="H61" s="353">
        <v>0</v>
      </c>
      <c r="I61" s="353"/>
      <c r="J61" s="353"/>
      <c r="K61" s="353"/>
      <c r="L61" s="353"/>
      <c r="M61" s="353"/>
      <c r="N61" s="353"/>
      <c r="O61" s="353"/>
      <c r="P61" s="353"/>
      <c r="Q61" s="353"/>
      <c r="R61" s="353"/>
      <c r="S61" s="353"/>
      <c r="T61" s="353"/>
      <c r="U61" s="353"/>
      <c r="V61" s="353"/>
      <c r="W61" s="353"/>
      <c r="X61" s="367"/>
      <c r="Y61" s="367"/>
      <c r="Z61" s="367"/>
      <c r="AA61" s="367"/>
      <c r="AB61" s="367"/>
    </row>
    <row r="62" spans="2:28" s="384" customFormat="1" ht="30" customHeight="1">
      <c r="B62" s="530"/>
      <c r="C62" s="1444" t="s">
        <v>513</v>
      </c>
      <c r="D62" s="1445"/>
      <c r="E62" s="353">
        <v>98373.13</v>
      </c>
      <c r="F62" s="353">
        <v>101652.2399999997</v>
      </c>
      <c r="G62" s="353">
        <v>98373.129999999597</v>
      </c>
      <c r="H62" s="353">
        <v>101652.2399999997</v>
      </c>
      <c r="I62" s="353">
        <v>101652.2399999997</v>
      </c>
      <c r="J62" s="353">
        <v>98373.129999999597</v>
      </c>
      <c r="K62" s="353">
        <v>101652.2399999997</v>
      </c>
      <c r="L62" s="353">
        <v>98373.13</v>
      </c>
      <c r="M62" s="353">
        <v>101652.2399999997</v>
      </c>
      <c r="N62" s="353">
        <v>101652.2399999997</v>
      </c>
      <c r="O62" s="353">
        <v>95094.029999999897</v>
      </c>
      <c r="P62" s="353">
        <v>101652.2399999997</v>
      </c>
      <c r="Q62" s="353">
        <v>98373.129999999597</v>
      </c>
      <c r="R62" s="353">
        <v>101652.2399999997</v>
      </c>
      <c r="S62" s="353">
        <v>98373.129999999597</v>
      </c>
      <c r="T62" s="353">
        <v>101652.23999999999</v>
      </c>
      <c r="U62" s="353">
        <v>101652.23999999999</v>
      </c>
      <c r="V62" s="353">
        <v>98373.13</v>
      </c>
      <c r="W62" s="353">
        <v>101652.2399999997</v>
      </c>
      <c r="X62" s="367"/>
      <c r="Y62" s="367"/>
      <c r="Z62" s="367"/>
      <c r="AA62" s="367"/>
      <c r="AB62" s="367"/>
    </row>
    <row r="63" spans="2:28" s="384" customFormat="1" ht="30" customHeight="1">
      <c r="B63" s="530"/>
      <c r="C63" s="1444" t="s">
        <v>524</v>
      </c>
      <c r="D63" s="1445"/>
      <c r="E63" s="353">
        <v>4267.59</v>
      </c>
      <c r="F63" s="353">
        <v>0</v>
      </c>
      <c r="G63" s="353">
        <v>0</v>
      </c>
      <c r="H63" s="353">
        <v>0</v>
      </c>
      <c r="I63" s="353"/>
      <c r="J63" s="353"/>
      <c r="K63" s="353"/>
      <c r="L63" s="353"/>
      <c r="M63" s="353">
        <v>19547.77</v>
      </c>
      <c r="N63" s="353">
        <v>19461.909999999887</v>
      </c>
      <c r="O63" s="353"/>
      <c r="P63" s="353">
        <v>3482.6299999999901</v>
      </c>
      <c r="Q63" s="353">
        <v>3760.579999999989</v>
      </c>
      <c r="R63" s="353">
        <v>26291.439999999893</v>
      </c>
      <c r="S63" s="353">
        <v>549599.17000000004</v>
      </c>
      <c r="T63" s="353"/>
      <c r="U63" s="353"/>
      <c r="V63" s="353"/>
      <c r="W63" s="353"/>
      <c r="X63" s="367"/>
      <c r="Y63" s="367"/>
      <c r="Z63" s="367"/>
      <c r="AA63" s="367"/>
      <c r="AB63" s="367"/>
    </row>
    <row r="64" spans="2:28" s="384" customFormat="1" ht="30" customHeight="1">
      <c r="B64" s="530"/>
      <c r="C64" s="1444" t="s">
        <v>523</v>
      </c>
      <c r="D64" s="1445"/>
      <c r="E64" s="353">
        <v>339.82000000000005</v>
      </c>
      <c r="F64" s="353">
        <v>0</v>
      </c>
      <c r="G64" s="353">
        <v>0</v>
      </c>
      <c r="H64" s="353">
        <v>0</v>
      </c>
      <c r="I64" s="353"/>
      <c r="J64" s="353"/>
      <c r="K64" s="353"/>
      <c r="L64" s="353"/>
      <c r="M64" s="353">
        <v>1618.139999999999</v>
      </c>
      <c r="N64" s="353">
        <v>1622.7599999999982</v>
      </c>
      <c r="O64" s="353"/>
      <c r="P64" s="353">
        <v>285.65999999999889</v>
      </c>
      <c r="Q64" s="353">
        <v>304.05999999999892</v>
      </c>
      <c r="R64" s="353">
        <v>2175.619999999999</v>
      </c>
      <c r="S64" s="353">
        <v>46718.44</v>
      </c>
      <c r="T64" s="353"/>
      <c r="U64" s="353"/>
      <c r="V64" s="353"/>
      <c r="W64" s="353"/>
      <c r="X64" s="367"/>
      <c r="Y64" s="367"/>
      <c r="Z64" s="367"/>
      <c r="AA64" s="367"/>
      <c r="AB64" s="367"/>
    </row>
    <row r="65" spans="1:28" s="10" customFormat="1" ht="30" customHeight="1">
      <c r="A65" s="47"/>
      <c r="B65" s="1446" t="s">
        <v>81</v>
      </c>
      <c r="C65" s="1446"/>
      <c r="D65" s="1446"/>
      <c r="E65" s="351">
        <f>SUM(E47:E64)</f>
        <v>160163712.02999997</v>
      </c>
      <c r="F65" s="351">
        <f>SUM(F47:F64)</f>
        <v>163667468.89999968</v>
      </c>
      <c r="G65" s="351">
        <f>SUM(G47:G64)</f>
        <v>157347440.98999968</v>
      </c>
      <c r="H65" s="351">
        <f t="shared" ref="H65:AB65" si="37">SUM(H47:H64)</f>
        <v>161984174.39999971</v>
      </c>
      <c r="I65" s="351">
        <f t="shared" si="37"/>
        <v>162300934.31999969</v>
      </c>
      <c r="J65" s="351">
        <f t="shared" si="37"/>
        <v>157956423.15999973</v>
      </c>
      <c r="K65" s="351">
        <f t="shared" si="37"/>
        <v>166138864.85999975</v>
      </c>
      <c r="L65" s="351">
        <f t="shared" si="37"/>
        <v>163889478.71999997</v>
      </c>
      <c r="M65" s="351">
        <f t="shared" si="37"/>
        <v>169718174.8099997</v>
      </c>
      <c r="N65" s="351">
        <f t="shared" si="37"/>
        <v>169881376.61999959</v>
      </c>
      <c r="O65" s="351">
        <f t="shared" si="37"/>
        <v>158924229.59999976</v>
      </c>
      <c r="P65" s="351">
        <f t="shared" si="37"/>
        <v>168891752.34999967</v>
      </c>
      <c r="Q65" s="351">
        <f t="shared" si="37"/>
        <v>158027448.08999977</v>
      </c>
      <c r="R65" s="351">
        <f t="shared" si="37"/>
        <v>160285440.4399997</v>
      </c>
      <c r="S65" s="351">
        <f t="shared" si="37"/>
        <v>154936507.06999967</v>
      </c>
      <c r="T65" s="351">
        <f t="shared" si="37"/>
        <v>159327508.40999991</v>
      </c>
      <c r="U65" s="351">
        <f t="shared" si="37"/>
        <v>159369509.35999995</v>
      </c>
      <c r="V65" s="351">
        <f t="shared" si="37"/>
        <v>155159998.07000002</v>
      </c>
      <c r="W65" s="351" t="e">
        <f t="shared" si="37"/>
        <v>#N/A</v>
      </c>
      <c r="X65" s="351">
        <f t="shared" si="37"/>
        <v>0</v>
      </c>
      <c r="Y65" s="351">
        <f t="shared" si="37"/>
        <v>0</v>
      </c>
      <c r="Z65" s="351">
        <f t="shared" si="37"/>
        <v>0</v>
      </c>
      <c r="AA65" s="351">
        <f t="shared" si="37"/>
        <v>0</v>
      </c>
      <c r="AB65" s="351">
        <f t="shared" si="37"/>
        <v>0</v>
      </c>
    </row>
    <row r="66" spans="1:28" customFormat="1" ht="16.5" customHeight="1">
      <c r="A66" s="343"/>
      <c r="C66" s="385"/>
      <c r="D66" s="385"/>
      <c r="E66" s="552"/>
      <c r="F66" s="552"/>
      <c r="G66" s="552"/>
      <c r="H66" s="552"/>
      <c r="I66" s="552"/>
      <c r="J66" s="552"/>
      <c r="K66" s="552"/>
      <c r="L66" s="552"/>
      <c r="M66" s="552"/>
      <c r="N66" s="552"/>
      <c r="O66" s="552"/>
      <c r="P66" s="552"/>
      <c r="Q66" s="807"/>
      <c r="R66" s="338"/>
      <c r="S66" s="812"/>
      <c r="T66" s="338"/>
      <c r="U66" s="338"/>
      <c r="V66" s="813"/>
    </row>
    <row r="67" spans="1:28" s="8" customFormat="1" ht="30" customHeight="1">
      <c r="A67" s="165"/>
      <c r="B67" s="1423" t="s">
        <v>526</v>
      </c>
      <c r="C67" s="1424"/>
      <c r="D67" s="1425"/>
      <c r="E67" s="349">
        <v>43585</v>
      </c>
      <c r="F67" s="349">
        <v>43616</v>
      </c>
      <c r="G67" s="349">
        <v>43646</v>
      </c>
      <c r="H67" s="349">
        <v>43677</v>
      </c>
      <c r="I67" s="349">
        <v>43708</v>
      </c>
      <c r="J67" s="349">
        <v>43738</v>
      </c>
      <c r="K67" s="349">
        <v>43769</v>
      </c>
      <c r="L67" s="349">
        <v>43799</v>
      </c>
      <c r="M67" s="349">
        <v>43830</v>
      </c>
      <c r="N67" s="349">
        <v>43861</v>
      </c>
      <c r="O67" s="349">
        <v>43890</v>
      </c>
      <c r="P67" s="349">
        <v>43921</v>
      </c>
      <c r="Q67" s="349">
        <v>43951</v>
      </c>
      <c r="R67" s="349">
        <v>43982</v>
      </c>
      <c r="S67" s="349">
        <v>44012</v>
      </c>
      <c r="T67" s="349">
        <v>44043</v>
      </c>
      <c r="U67" s="349">
        <v>44074</v>
      </c>
      <c r="V67" s="349">
        <v>44104</v>
      </c>
      <c r="W67" s="349">
        <v>44135</v>
      </c>
      <c r="X67" s="349">
        <v>44165</v>
      </c>
      <c r="Y67" s="349">
        <v>44196</v>
      </c>
      <c r="Z67" s="349">
        <v>44227</v>
      </c>
      <c r="AA67" s="349">
        <v>44255</v>
      </c>
      <c r="AB67" s="349">
        <v>44286</v>
      </c>
    </row>
    <row r="68" spans="1:28" ht="30" customHeight="1">
      <c r="B68" s="24"/>
      <c r="C68" s="1422" t="s">
        <v>508</v>
      </c>
      <c r="D68" s="1372"/>
      <c r="E68" s="306" t="e">
        <f>(#REF!+#REF!+#REF!+#REF!)*#REF!</f>
        <v>#REF!</v>
      </c>
      <c r="F68" s="306" t="e">
        <f>(#REF!+#REF!+#REF!+#REF!)*#REF!</f>
        <v>#REF!</v>
      </c>
      <c r="G68" s="306" t="e">
        <f>(#REF!+#REF!+#REF!+#REF!)*#REF!</f>
        <v>#REF!</v>
      </c>
      <c r="H68" s="306" t="e">
        <f>(#REF!+#REF!+#REF!+#REF!)*#REF!</f>
        <v>#REF!</v>
      </c>
      <c r="I68" s="306" t="e">
        <f>(#REF!+#REF!+#REF!+#REF!)*#REF!</f>
        <v>#REF!</v>
      </c>
      <c r="J68" s="306" t="e">
        <f>(#REF!+#REF!+#REF!+#REF!)*#REF!</f>
        <v>#REF!</v>
      </c>
      <c r="K68" s="306" t="e">
        <f>(#REF!+#REF!+#REF!+#REF!)*#REF!</f>
        <v>#REF!</v>
      </c>
      <c r="L68" s="306" t="e">
        <f>(#REF!+#REF!+#REF!+#REF!)*#REF!</f>
        <v>#REF!</v>
      </c>
      <c r="M68" s="306" t="e">
        <f>(#REF!+#REF!+#REF!+#REF!)*#REF!</f>
        <v>#REF!</v>
      </c>
      <c r="N68" s="306" t="e">
        <f>(#REF!+#REF!+#REF!+#REF!)*#REF!</f>
        <v>#REF!</v>
      </c>
      <c r="O68" s="306" t="e">
        <f>(#REF!+#REF!+#REF!+#REF!)*#REF!</f>
        <v>#REF!</v>
      </c>
      <c r="P68" s="306" t="e">
        <f>(#REF!+#REF!+#REF!+#REF!)*#REF!</f>
        <v>#REF!</v>
      </c>
      <c r="Q68" s="306" t="e">
        <f>(#REF!+#REF!+#REF!+#REF!)*#REF!</f>
        <v>#REF!</v>
      </c>
      <c r="R68" s="306" t="e">
        <f>(#REF!+#REF!+#REF!+#REF!)*#REF!</f>
        <v>#REF!</v>
      </c>
      <c r="S68" s="306" t="e">
        <f>(#REF!+#REF!+#REF!+#REF!)*#REF!</f>
        <v>#REF!</v>
      </c>
      <c r="T68" s="306" t="e">
        <f>(#REF!+#REF!+#REF!+#REF!)*#REF!</f>
        <v>#REF!</v>
      </c>
      <c r="U68" s="306" t="e">
        <f>(#REF!+#REF!+#REF!+#REF!)*#REF!</f>
        <v>#REF!</v>
      </c>
      <c r="V68" s="306" t="e">
        <f>(#REF!+#REF!+#REF!+#REF!)*#REF!</f>
        <v>#REF!</v>
      </c>
      <c r="W68" s="306" t="e">
        <f>(#REF!+#REF!+#REF!+#REF!)*#REF!</f>
        <v>#REF!</v>
      </c>
      <c r="X68" s="306" t="e">
        <f>(#REF!+#REF!+#REF!+#REF!)*#REF!</f>
        <v>#REF!</v>
      </c>
      <c r="Y68" s="306" t="e">
        <f>(#REF!+#REF!+#REF!+#REF!)*#REF!</f>
        <v>#REF!</v>
      </c>
      <c r="Z68" s="306" t="e">
        <f>(#REF!+#REF!+#REF!+#REF!)*#REF!</f>
        <v>#REF!</v>
      </c>
      <c r="AA68" s="306" t="e">
        <f>(#REF!+#REF!+#REF!+#REF!)*#REF!</f>
        <v>#REF!</v>
      </c>
      <c r="AB68" s="306" t="e">
        <f>(#REF!+#REF!+#REF!+#REF!)*#REF!</f>
        <v>#REF!</v>
      </c>
    </row>
    <row r="69" spans="1:28" ht="30" customHeight="1">
      <c r="B69" s="24"/>
      <c r="C69" s="1422" t="s">
        <v>511</v>
      </c>
      <c r="D69" s="1372"/>
      <c r="E69" s="306" t="e">
        <f>#REF!+#REF!+#REF!+#REF!</f>
        <v>#REF!</v>
      </c>
      <c r="F69" s="306" t="e">
        <f>#REF!+#REF!+#REF!+#REF!</f>
        <v>#REF!</v>
      </c>
      <c r="G69" s="306" t="e">
        <f>#REF!+#REF!+#REF!+#REF!</f>
        <v>#REF!</v>
      </c>
      <c r="H69" s="306" t="e">
        <f>#REF!+#REF!+#REF!+#REF!</f>
        <v>#REF!</v>
      </c>
      <c r="I69" s="306" t="e">
        <f>#REF!+#REF!+#REF!+#REF!</f>
        <v>#REF!</v>
      </c>
      <c r="J69" s="306" t="e">
        <f>#REF!+#REF!+#REF!+#REF!</f>
        <v>#REF!</v>
      </c>
      <c r="K69" s="306" t="e">
        <f>#REF!+#REF!+#REF!+#REF!</f>
        <v>#REF!</v>
      </c>
      <c r="L69" s="306" t="e">
        <f>#REF!+#REF!+#REF!+#REF!</f>
        <v>#REF!</v>
      </c>
      <c r="M69" s="306" t="e">
        <f>#REF!+#REF!+#REF!+#REF!</f>
        <v>#REF!</v>
      </c>
      <c r="N69" s="306" t="e">
        <f>#REF!+#REF!+#REF!+#REF!</f>
        <v>#REF!</v>
      </c>
      <c r="O69" s="306" t="e">
        <f>#REF!+#REF!+#REF!+#REF!</f>
        <v>#REF!</v>
      </c>
      <c r="P69" s="306" t="e">
        <f>#REF!+#REF!+#REF!+#REF!</f>
        <v>#REF!</v>
      </c>
      <c r="Q69" s="306" t="e">
        <f>#REF!+#REF!+#REF!+#REF!</f>
        <v>#REF!</v>
      </c>
      <c r="R69" s="306" t="e">
        <f>#REF!+#REF!+#REF!+#REF!</f>
        <v>#REF!</v>
      </c>
      <c r="S69" s="306" t="e">
        <f>#REF!+#REF!+#REF!+#REF!</f>
        <v>#REF!</v>
      </c>
      <c r="T69" s="306" t="e">
        <f>#REF!+#REF!+#REF!+#REF!</f>
        <v>#REF!</v>
      </c>
      <c r="U69" s="306" t="e">
        <f>#REF!+#REF!+#REF!+#REF!</f>
        <v>#REF!</v>
      </c>
      <c r="V69" s="306" t="e">
        <f>#REF!+#REF!+#REF!+#REF!</f>
        <v>#REF!</v>
      </c>
      <c r="W69" s="306" t="e">
        <f>#REF!+#REF!+#REF!+#REF!</f>
        <v>#REF!</v>
      </c>
      <c r="X69" s="306" t="e">
        <f>#REF!+#REF!+#REF!+#REF!</f>
        <v>#REF!</v>
      </c>
      <c r="Y69" s="306" t="e">
        <f>#REF!+#REF!+#REF!+#REF!</f>
        <v>#REF!</v>
      </c>
      <c r="Z69" s="306" t="e">
        <f>#REF!+#REF!+#REF!+#REF!</f>
        <v>#REF!</v>
      </c>
      <c r="AA69" s="306" t="e">
        <f>#REF!+#REF!+#REF!+#REF!</f>
        <v>#REF!</v>
      </c>
      <c r="AB69" s="306" t="e">
        <f>#REF!+#REF!+#REF!+#REF!</f>
        <v>#REF!</v>
      </c>
    </row>
    <row r="70" spans="1:28" ht="30" customHeight="1">
      <c r="B70" s="24"/>
      <c r="C70" s="1422" t="s">
        <v>510</v>
      </c>
      <c r="D70" s="1372"/>
      <c r="E70" s="306" t="e">
        <f>(#REF!+#REF!+#REF!+#REF!)*#REF!</f>
        <v>#REF!</v>
      </c>
      <c r="F70" s="306" t="e">
        <f>(#REF!+#REF!+#REF!+#REF!)*#REF!</f>
        <v>#REF!</v>
      </c>
      <c r="G70" s="306" t="e">
        <f>(#REF!+#REF!+#REF!+#REF!)*#REF!</f>
        <v>#REF!</v>
      </c>
      <c r="H70" s="306" t="e">
        <f>(#REF!+#REF!+#REF!+#REF!)*#REF!</f>
        <v>#REF!</v>
      </c>
      <c r="I70" s="306" t="e">
        <f>(#REF!+#REF!+#REF!+#REF!)*#REF!</f>
        <v>#REF!</v>
      </c>
      <c r="J70" s="306" t="e">
        <f>(#REF!+#REF!+#REF!+#REF!)*#REF!</f>
        <v>#REF!</v>
      </c>
      <c r="K70" s="306" t="e">
        <f>(#REF!+#REF!+#REF!+#REF!)*#REF!</f>
        <v>#REF!</v>
      </c>
      <c r="L70" s="306" t="e">
        <f>(#REF!+#REF!+#REF!+#REF!)*#REF!</f>
        <v>#REF!</v>
      </c>
      <c r="M70" s="306" t="e">
        <f>(#REF!+#REF!+#REF!+#REF!)*#REF!</f>
        <v>#REF!</v>
      </c>
      <c r="N70" s="306" t="e">
        <f>(#REF!+#REF!+#REF!+#REF!)*#REF!</f>
        <v>#REF!</v>
      </c>
      <c r="O70" s="306" t="e">
        <f>(#REF!+#REF!+#REF!+#REF!)*#REF!</f>
        <v>#REF!</v>
      </c>
      <c r="P70" s="306" t="e">
        <f>(#REF!+#REF!+#REF!+#REF!)*#REF!</f>
        <v>#REF!</v>
      </c>
      <c r="Q70" s="306" t="e">
        <f>(#REF!+#REF!+#REF!+#REF!)*#REF!</f>
        <v>#REF!</v>
      </c>
      <c r="R70" s="306" t="e">
        <f>(#REF!+#REF!+#REF!+#REF!)*#REF!</f>
        <v>#REF!</v>
      </c>
      <c r="S70" s="306" t="e">
        <f>(#REF!+#REF!+#REF!+#REF!)*#REF!</f>
        <v>#REF!</v>
      </c>
      <c r="T70" s="306" t="e">
        <f>(#REF!+#REF!+#REF!+#REF!)*#REF!</f>
        <v>#REF!</v>
      </c>
      <c r="U70" s="306" t="e">
        <f>(#REF!+#REF!+#REF!+#REF!)*#REF!</f>
        <v>#REF!</v>
      </c>
      <c r="V70" s="306" t="e">
        <f>(#REF!+#REF!+#REF!+#REF!)*#REF!</f>
        <v>#REF!</v>
      </c>
      <c r="W70" s="306" t="e">
        <f>(#REF!+#REF!+#REF!+#REF!)*#REF!</f>
        <v>#REF!</v>
      </c>
      <c r="X70" s="306" t="e">
        <f>(#REF!+#REF!+#REF!+#REF!)*#REF!</f>
        <v>#REF!</v>
      </c>
      <c r="Y70" s="306" t="e">
        <f>(#REF!+#REF!+#REF!+#REF!)*#REF!</f>
        <v>#REF!</v>
      </c>
      <c r="Z70" s="306" t="e">
        <f>(#REF!+#REF!+#REF!+#REF!)*#REF!</f>
        <v>#REF!</v>
      </c>
      <c r="AA70" s="306" t="e">
        <f>(#REF!+#REF!+#REF!+#REF!)*#REF!</f>
        <v>#REF!</v>
      </c>
      <c r="AB70" s="306" t="e">
        <f>(#REF!+#REF!+#REF!+#REF!)*#REF!</f>
        <v>#REF!</v>
      </c>
    </row>
    <row r="71" spans="1:28" ht="30" customHeight="1">
      <c r="B71" s="24"/>
      <c r="C71" s="1422" t="s">
        <v>509</v>
      </c>
      <c r="D71" s="1372"/>
      <c r="E71" s="306" t="e">
        <f>#REF!+#REF!+#REF!+#REF!</f>
        <v>#REF!</v>
      </c>
      <c r="F71" s="306" t="e">
        <f>#REF!+#REF!+#REF!+#REF!</f>
        <v>#REF!</v>
      </c>
      <c r="G71" s="306" t="e">
        <f>#REF!+#REF!+#REF!+#REF!</f>
        <v>#REF!</v>
      </c>
      <c r="H71" s="306" t="e">
        <f>#REF!+#REF!+#REF!+#REF!</f>
        <v>#REF!</v>
      </c>
      <c r="I71" s="306" t="e">
        <f>#REF!+#REF!+#REF!+#REF!</f>
        <v>#REF!</v>
      </c>
      <c r="J71" s="306" t="e">
        <f>#REF!+#REF!+#REF!+#REF!</f>
        <v>#REF!</v>
      </c>
      <c r="K71" s="306" t="e">
        <f>#REF!+#REF!+#REF!+#REF!</f>
        <v>#REF!</v>
      </c>
      <c r="L71" s="306" t="e">
        <f>#REF!+#REF!+#REF!+#REF!</f>
        <v>#REF!</v>
      </c>
      <c r="M71" s="306" t="e">
        <f>#REF!+#REF!+#REF!+#REF!</f>
        <v>#REF!</v>
      </c>
      <c r="N71" s="306" t="e">
        <f>#REF!+#REF!+#REF!+#REF!</f>
        <v>#REF!</v>
      </c>
      <c r="O71" s="306" t="e">
        <f>#REF!+#REF!+#REF!+#REF!</f>
        <v>#REF!</v>
      </c>
      <c r="P71" s="306" t="e">
        <f>#REF!+#REF!+#REF!+#REF!</f>
        <v>#REF!</v>
      </c>
      <c r="Q71" s="306" t="e">
        <f>#REF!+#REF!+#REF!+#REF!</f>
        <v>#REF!</v>
      </c>
      <c r="R71" s="306" t="e">
        <f>#REF!+#REF!+#REF!+#REF!</f>
        <v>#REF!</v>
      </c>
      <c r="S71" s="306" t="e">
        <f>#REF!+#REF!+#REF!+#REF!</f>
        <v>#REF!</v>
      </c>
      <c r="T71" s="306" t="e">
        <f>#REF!+#REF!+#REF!+#REF!</f>
        <v>#REF!</v>
      </c>
      <c r="U71" s="306" t="e">
        <f>#REF!+#REF!+#REF!+#REF!</f>
        <v>#REF!</v>
      </c>
      <c r="V71" s="306" t="e">
        <f>#REF!+#REF!+#REF!+#REF!</f>
        <v>#REF!</v>
      </c>
      <c r="W71" s="306" t="e">
        <f>#REF!+#REF!+#REF!+#REF!</f>
        <v>#REF!</v>
      </c>
      <c r="X71" s="306" t="e">
        <f>#REF!+#REF!+#REF!+#REF!</f>
        <v>#REF!</v>
      </c>
      <c r="Y71" s="306" t="e">
        <f>#REF!+#REF!+#REF!+#REF!</f>
        <v>#REF!</v>
      </c>
      <c r="Z71" s="306" t="e">
        <f>#REF!+#REF!+#REF!+#REF!</f>
        <v>#REF!</v>
      </c>
      <c r="AA71" s="306" t="e">
        <f>#REF!+#REF!+#REF!+#REF!</f>
        <v>#REF!</v>
      </c>
      <c r="AB71" s="306" t="e">
        <f>#REF!+#REF!+#REF!+#REF!</f>
        <v>#REF!</v>
      </c>
    </row>
    <row r="72" spans="1:28" ht="30" customHeight="1">
      <c r="B72" s="24"/>
      <c r="C72" s="1422" t="s">
        <v>514</v>
      </c>
      <c r="D72" s="1372"/>
      <c r="E72" s="306" t="e">
        <f>(#REF!+#REF!+#REF!+#REF!)*#REF!</f>
        <v>#REF!</v>
      </c>
      <c r="F72" s="306" t="e">
        <f>(#REF!+#REF!+#REF!+#REF!)*#REF!</f>
        <v>#REF!</v>
      </c>
      <c r="G72" s="306" t="e">
        <f>(#REF!+#REF!+#REF!+#REF!)*#REF!</f>
        <v>#REF!</v>
      </c>
      <c r="H72" s="306" t="e">
        <f>(#REF!+#REF!+#REF!+#REF!)*#REF!</f>
        <v>#REF!</v>
      </c>
      <c r="I72" s="306" t="e">
        <f>(#REF!+#REF!+#REF!+#REF!)*#REF!</f>
        <v>#REF!</v>
      </c>
      <c r="J72" s="306" t="e">
        <f>(#REF!+#REF!+#REF!+#REF!)*#REF!</f>
        <v>#REF!</v>
      </c>
      <c r="K72" s="306" t="e">
        <f>(#REF!+#REF!+#REF!+#REF!)*#REF!</f>
        <v>#REF!</v>
      </c>
      <c r="L72" s="306" t="e">
        <f>(#REF!+#REF!+#REF!+#REF!)*#REF!</f>
        <v>#REF!</v>
      </c>
      <c r="M72" s="306" t="e">
        <f>(#REF!+#REF!+#REF!+#REF!)*#REF!</f>
        <v>#REF!</v>
      </c>
      <c r="N72" s="306" t="e">
        <f>(#REF!+#REF!+#REF!+#REF!)*#REF!</f>
        <v>#REF!</v>
      </c>
      <c r="O72" s="306" t="e">
        <f>(#REF!+#REF!+#REF!+#REF!)*#REF!</f>
        <v>#REF!</v>
      </c>
      <c r="P72" s="306" t="e">
        <f>(#REF!+#REF!+#REF!+#REF!)*#REF!</f>
        <v>#REF!</v>
      </c>
      <c r="Q72" s="306" t="e">
        <f>(#REF!+#REF!+#REF!+#REF!)*#REF!</f>
        <v>#REF!</v>
      </c>
      <c r="R72" s="306" t="e">
        <f>(#REF!+#REF!+#REF!+#REF!)*#REF!</f>
        <v>#REF!</v>
      </c>
      <c r="S72" s="306" t="e">
        <f>(#REF!+#REF!+#REF!+#REF!)*#REF!</f>
        <v>#REF!</v>
      </c>
      <c r="T72" s="306" t="e">
        <f>(#REF!+#REF!+#REF!+#REF!)*#REF!</f>
        <v>#REF!</v>
      </c>
      <c r="U72" s="306" t="e">
        <f>(#REF!+#REF!+#REF!+#REF!)*#REF!</f>
        <v>#REF!</v>
      </c>
      <c r="V72" s="306" t="e">
        <f>(#REF!+#REF!+#REF!+#REF!)*#REF!</f>
        <v>#REF!</v>
      </c>
      <c r="W72" s="306" t="e">
        <f>(#REF!+#REF!+#REF!+#REF!)*#REF!</f>
        <v>#REF!</v>
      </c>
      <c r="X72" s="306" t="e">
        <f>(#REF!+#REF!+#REF!+#REF!)*#REF!</f>
        <v>#REF!</v>
      </c>
      <c r="Y72" s="306" t="e">
        <f>(#REF!+#REF!+#REF!+#REF!)*#REF!</f>
        <v>#REF!</v>
      </c>
      <c r="Z72" s="306" t="e">
        <f>(#REF!+#REF!+#REF!+#REF!)*#REF!</f>
        <v>#REF!</v>
      </c>
      <c r="AA72" s="306" t="e">
        <f>(#REF!+#REF!+#REF!+#REF!)*#REF!</f>
        <v>#REF!</v>
      </c>
      <c r="AB72" s="306" t="e">
        <f>(#REF!+#REF!+#REF!+#REF!)*#REF!</f>
        <v>#REF!</v>
      </c>
    </row>
    <row r="73" spans="1:28" ht="30" customHeight="1">
      <c r="B73" s="24"/>
      <c r="C73" s="1422" t="s">
        <v>518</v>
      </c>
      <c r="D73" s="1372"/>
      <c r="E73" s="306" t="e">
        <f>#REF!+#REF!+#REF!+#REF!</f>
        <v>#REF!</v>
      </c>
      <c r="F73" s="306" t="e">
        <f>#REF!+#REF!+#REF!+#REF!</f>
        <v>#REF!</v>
      </c>
      <c r="G73" s="306" t="e">
        <f>#REF!+#REF!+#REF!+#REF!</f>
        <v>#REF!</v>
      </c>
      <c r="H73" s="306" t="e">
        <f>#REF!+#REF!+#REF!+#REF!</f>
        <v>#REF!</v>
      </c>
      <c r="I73" s="306" t="e">
        <f>#REF!+#REF!+#REF!+#REF!</f>
        <v>#REF!</v>
      </c>
      <c r="J73" s="306" t="e">
        <f>#REF!+#REF!+#REF!+#REF!</f>
        <v>#REF!</v>
      </c>
      <c r="K73" s="306" t="e">
        <f>#REF!+#REF!+#REF!+#REF!</f>
        <v>#REF!</v>
      </c>
      <c r="L73" s="306" t="e">
        <f>#REF!+#REF!+#REF!+#REF!</f>
        <v>#REF!</v>
      </c>
      <c r="M73" s="306" t="e">
        <f>#REF!+#REF!+#REF!+#REF!</f>
        <v>#REF!</v>
      </c>
      <c r="N73" s="306" t="e">
        <f>#REF!+#REF!+#REF!+#REF!</f>
        <v>#REF!</v>
      </c>
      <c r="O73" s="306" t="e">
        <f>#REF!+#REF!+#REF!+#REF!</f>
        <v>#REF!</v>
      </c>
      <c r="P73" s="306" t="e">
        <f>#REF!+#REF!+#REF!+#REF!</f>
        <v>#REF!</v>
      </c>
      <c r="Q73" s="306" t="e">
        <f>#REF!+#REF!+#REF!+#REF!</f>
        <v>#REF!</v>
      </c>
      <c r="R73" s="306" t="e">
        <f>#REF!+#REF!+#REF!+#REF!</f>
        <v>#REF!</v>
      </c>
      <c r="S73" s="306" t="e">
        <f>#REF!+#REF!+#REF!+#REF!</f>
        <v>#REF!</v>
      </c>
      <c r="T73" s="306" t="e">
        <f>#REF!+#REF!+#REF!+#REF!</f>
        <v>#REF!</v>
      </c>
      <c r="U73" s="306" t="e">
        <f>#REF!+#REF!+#REF!+#REF!</f>
        <v>#REF!</v>
      </c>
      <c r="V73" s="306" t="e">
        <f>#REF!+#REF!+#REF!+#REF!</f>
        <v>#REF!</v>
      </c>
      <c r="W73" s="306" t="e">
        <f>#REF!+#REF!+#REF!+#REF!</f>
        <v>#REF!</v>
      </c>
      <c r="X73" s="306" t="e">
        <f>#REF!+#REF!+#REF!+#REF!</f>
        <v>#REF!</v>
      </c>
      <c r="Y73" s="306" t="e">
        <f>#REF!+#REF!+#REF!+#REF!</f>
        <v>#REF!</v>
      </c>
      <c r="Z73" s="306" t="e">
        <f>#REF!+#REF!+#REF!+#REF!</f>
        <v>#REF!</v>
      </c>
      <c r="AA73" s="306" t="e">
        <f>#REF!+#REF!+#REF!+#REF!</f>
        <v>#REF!</v>
      </c>
      <c r="AB73" s="306" t="e">
        <f>#REF!+#REF!+#REF!+#REF!</f>
        <v>#REF!</v>
      </c>
    </row>
    <row r="74" spans="1:28" ht="30" customHeight="1">
      <c r="B74" s="24"/>
      <c r="C74" s="1422" t="s">
        <v>554</v>
      </c>
      <c r="D74" s="1372"/>
      <c r="E74" s="306" t="e">
        <f>(#REF!+#REF!+#REF!+#REF!)*#REF!</f>
        <v>#REF!</v>
      </c>
      <c r="F74" s="306" t="e">
        <f>(#REF!+#REF!+#REF!+#REF!)*#REF!</f>
        <v>#REF!</v>
      </c>
      <c r="G74" s="306" t="e">
        <f>(#REF!+#REF!+#REF!+#REF!)*#REF!</f>
        <v>#REF!</v>
      </c>
      <c r="H74" s="306" t="e">
        <f>(#REF!+#REF!+#REF!+#REF!)*#REF!</f>
        <v>#REF!</v>
      </c>
      <c r="I74" s="306" t="e">
        <f>(#REF!+#REF!+#REF!+#REF!)*#REF!</f>
        <v>#REF!</v>
      </c>
      <c r="J74" s="306" t="e">
        <f>(#REF!+#REF!+#REF!+#REF!)*#REF!</f>
        <v>#REF!</v>
      </c>
      <c r="K74" s="306" t="e">
        <f>(#REF!+#REF!+#REF!+#REF!)*#REF!</f>
        <v>#REF!</v>
      </c>
      <c r="L74" s="306" t="e">
        <f>(#REF!+#REF!+#REF!+#REF!)*#REF!</f>
        <v>#REF!</v>
      </c>
      <c r="M74" s="306" t="e">
        <f>(#REF!+#REF!+#REF!+#REF!)*#REF!</f>
        <v>#REF!</v>
      </c>
      <c r="N74" s="306" t="e">
        <f>(#REF!+#REF!+#REF!+#REF!)*#REF!</f>
        <v>#REF!</v>
      </c>
      <c r="O74" s="306" t="e">
        <f>(#REF!+#REF!+#REF!+#REF!)*#REF!</f>
        <v>#REF!</v>
      </c>
      <c r="P74" s="306" t="e">
        <f>(#REF!+#REF!+#REF!+#REF!)*#REF!</f>
        <v>#REF!</v>
      </c>
      <c r="Q74" s="306" t="e">
        <f>(#REF!+#REF!+#REF!+#REF!)*#REF!</f>
        <v>#REF!</v>
      </c>
      <c r="R74" s="306" t="e">
        <f>(#REF!+#REF!+#REF!+#REF!)*#REF!</f>
        <v>#REF!</v>
      </c>
      <c r="S74" s="306" t="e">
        <f>(#REF!+#REF!+#REF!+#REF!)*#REF!</f>
        <v>#REF!</v>
      </c>
      <c r="T74" s="306" t="e">
        <f>(#REF!+#REF!+#REF!+#REF!)*#REF!</f>
        <v>#REF!</v>
      </c>
      <c r="U74" s="306" t="e">
        <f>(#REF!+#REF!+#REF!+#REF!)*#REF!</f>
        <v>#REF!</v>
      </c>
      <c r="V74" s="306" t="e">
        <f>(#REF!+#REF!+#REF!+#REF!)*#REF!</f>
        <v>#REF!</v>
      </c>
      <c r="W74" s="306" t="e">
        <f>(#REF!+#REF!+#REF!+#REF!)*#REF!</f>
        <v>#REF!</v>
      </c>
      <c r="X74" s="306" t="e">
        <f>(#REF!+#REF!+#REF!+#REF!)*#REF!</f>
        <v>#REF!</v>
      </c>
      <c r="Y74" s="306" t="e">
        <f>(#REF!+#REF!+#REF!+#REF!)*#REF!</f>
        <v>#REF!</v>
      </c>
      <c r="Z74" s="306" t="e">
        <f>(#REF!+#REF!+#REF!+#REF!)*#REF!</f>
        <v>#REF!</v>
      </c>
      <c r="AA74" s="306" t="e">
        <f>(#REF!+#REF!+#REF!+#REF!)*#REF!</f>
        <v>#REF!</v>
      </c>
      <c r="AB74" s="306" t="e">
        <f>(#REF!+#REF!+#REF!+#REF!)*#REF!</f>
        <v>#REF!</v>
      </c>
    </row>
    <row r="75" spans="1:28" ht="30" customHeight="1">
      <c r="B75" s="24"/>
      <c r="C75" s="1422" t="s">
        <v>515</v>
      </c>
      <c r="D75" s="1372"/>
      <c r="E75" s="306" t="e">
        <f>(#REF!+#REF!+#REF!+#REF!)*#REF!</f>
        <v>#REF!</v>
      </c>
      <c r="F75" s="306" t="e">
        <f>(#REF!+#REF!+#REF!+#REF!)*#REF!</f>
        <v>#REF!</v>
      </c>
      <c r="G75" s="306" t="e">
        <f>(#REF!+#REF!+#REF!+#REF!)*#REF!</f>
        <v>#REF!</v>
      </c>
      <c r="H75" s="306" t="e">
        <f>(#REF!+#REF!+#REF!+#REF!)*#REF!</f>
        <v>#REF!</v>
      </c>
      <c r="I75" s="306" t="e">
        <f>(#REF!+#REF!+#REF!+#REF!)*#REF!</f>
        <v>#REF!</v>
      </c>
      <c r="J75" s="306" t="e">
        <f>(#REF!+#REF!+#REF!+#REF!)*#REF!</f>
        <v>#REF!</v>
      </c>
      <c r="K75" s="306" t="e">
        <f>(#REF!+#REF!+#REF!+#REF!)*#REF!</f>
        <v>#REF!</v>
      </c>
      <c r="L75" s="306" t="e">
        <f>(#REF!+#REF!+#REF!+#REF!)*#REF!</f>
        <v>#REF!</v>
      </c>
      <c r="M75" s="306" t="e">
        <f>(#REF!+#REF!+#REF!+#REF!)*#REF!</f>
        <v>#REF!</v>
      </c>
      <c r="N75" s="306" t="e">
        <f>(#REF!+#REF!+#REF!+#REF!)*#REF!</f>
        <v>#REF!</v>
      </c>
      <c r="O75" s="306" t="e">
        <f>(#REF!+#REF!+#REF!+#REF!)*#REF!</f>
        <v>#REF!</v>
      </c>
      <c r="P75" s="306" t="e">
        <f>(#REF!+#REF!+#REF!+#REF!)*#REF!</f>
        <v>#REF!</v>
      </c>
      <c r="Q75" s="306" t="e">
        <f>(#REF!+#REF!+#REF!+#REF!)*#REF!</f>
        <v>#REF!</v>
      </c>
      <c r="R75" s="306" t="e">
        <f>(#REF!+#REF!+#REF!+#REF!)*#REF!</f>
        <v>#REF!</v>
      </c>
      <c r="S75" s="306" t="e">
        <f>(#REF!+#REF!+#REF!+#REF!)*#REF!</f>
        <v>#REF!</v>
      </c>
      <c r="T75" s="306" t="e">
        <f>(#REF!+#REF!+#REF!+#REF!)*#REF!</f>
        <v>#REF!</v>
      </c>
      <c r="U75" s="306" t="e">
        <f>(#REF!+#REF!+#REF!+#REF!)*#REF!</f>
        <v>#REF!</v>
      </c>
      <c r="V75" s="306" t="e">
        <f>(#REF!+#REF!+#REF!+#REF!)*#REF!</f>
        <v>#REF!</v>
      </c>
      <c r="W75" s="306" t="e">
        <f>(#REF!+#REF!+#REF!+#REF!)*#REF!</f>
        <v>#REF!</v>
      </c>
      <c r="X75" s="306" t="e">
        <f>(#REF!+#REF!+#REF!+#REF!)*#REF!</f>
        <v>#REF!</v>
      </c>
      <c r="Y75" s="306" t="e">
        <f>(#REF!+#REF!+#REF!+#REF!)*#REF!</f>
        <v>#REF!</v>
      </c>
      <c r="Z75" s="306" t="e">
        <f>(#REF!+#REF!+#REF!+#REF!)*#REF!</f>
        <v>#REF!</v>
      </c>
      <c r="AA75" s="306" t="e">
        <f>(#REF!+#REF!+#REF!+#REF!)*#REF!</f>
        <v>#REF!</v>
      </c>
      <c r="AB75" s="306" t="e">
        <f>(#REF!+#REF!+#REF!+#REF!)*#REF!</f>
        <v>#REF!</v>
      </c>
    </row>
    <row r="76" spans="1:28" ht="30" customHeight="1">
      <c r="B76" s="24"/>
      <c r="C76" s="1422" t="s">
        <v>517</v>
      </c>
      <c r="D76" s="1372"/>
      <c r="E76" s="306" t="e">
        <f>(#REF!+#REF!+#REF!+#REF!)*#REF!</f>
        <v>#REF!</v>
      </c>
      <c r="F76" s="306" t="e">
        <f>(#REF!+#REF!+#REF!+#REF!)*#REF!</f>
        <v>#REF!</v>
      </c>
      <c r="G76" s="306" t="e">
        <f>(#REF!+#REF!+#REF!+#REF!)*#REF!</f>
        <v>#REF!</v>
      </c>
      <c r="H76" s="306" t="e">
        <f>(#REF!+#REF!+#REF!+#REF!)*#REF!</f>
        <v>#REF!</v>
      </c>
      <c r="I76" s="306" t="e">
        <f>(#REF!+#REF!+#REF!+#REF!)*#REF!</f>
        <v>#REF!</v>
      </c>
      <c r="J76" s="306" t="e">
        <f>(#REF!+#REF!+#REF!+#REF!)*#REF!</f>
        <v>#REF!</v>
      </c>
      <c r="K76" s="306" t="e">
        <f>(#REF!+#REF!+#REF!+#REF!)*#REF!</f>
        <v>#REF!</v>
      </c>
      <c r="L76" s="306" t="e">
        <f>(#REF!+#REF!+#REF!+#REF!)*#REF!</f>
        <v>#REF!</v>
      </c>
      <c r="M76" s="306" t="e">
        <f>(#REF!+#REF!+#REF!+#REF!)*#REF!</f>
        <v>#REF!</v>
      </c>
      <c r="N76" s="306" t="e">
        <f>(#REF!+#REF!+#REF!+#REF!)*#REF!</f>
        <v>#REF!</v>
      </c>
      <c r="O76" s="306" t="e">
        <f>(#REF!+#REF!+#REF!+#REF!)*#REF!</f>
        <v>#REF!</v>
      </c>
      <c r="P76" s="306" t="e">
        <f>(#REF!+#REF!+#REF!+#REF!)*#REF!</f>
        <v>#REF!</v>
      </c>
      <c r="Q76" s="306" t="e">
        <f>(#REF!+#REF!+#REF!+#REF!)*#REF!</f>
        <v>#REF!</v>
      </c>
      <c r="R76" s="306" t="e">
        <f>(#REF!+#REF!+#REF!+#REF!)*#REF!</f>
        <v>#REF!</v>
      </c>
      <c r="S76" s="306" t="e">
        <f>(#REF!+#REF!+#REF!+#REF!)*#REF!</f>
        <v>#REF!</v>
      </c>
      <c r="T76" s="306" t="e">
        <f>(#REF!+#REF!+#REF!+#REF!)*#REF!</f>
        <v>#REF!</v>
      </c>
      <c r="U76" s="306" t="e">
        <f>(#REF!+#REF!+#REF!+#REF!)*#REF!</f>
        <v>#REF!</v>
      </c>
      <c r="V76" s="306" t="e">
        <f>(#REF!+#REF!+#REF!+#REF!)*#REF!</f>
        <v>#REF!</v>
      </c>
      <c r="W76" s="306" t="e">
        <f>(#REF!+#REF!+#REF!+#REF!)*#REF!</f>
        <v>#REF!</v>
      </c>
      <c r="X76" s="306" t="e">
        <f>(#REF!+#REF!+#REF!+#REF!)*#REF!</f>
        <v>#REF!</v>
      </c>
      <c r="Y76" s="306" t="e">
        <f>(#REF!+#REF!+#REF!+#REF!)*#REF!</f>
        <v>#REF!</v>
      </c>
      <c r="Z76" s="306" t="e">
        <f>(#REF!+#REF!+#REF!+#REF!)*#REF!</f>
        <v>#REF!</v>
      </c>
      <c r="AA76" s="306" t="e">
        <f>(#REF!+#REF!+#REF!+#REF!)*#REF!</f>
        <v>#REF!</v>
      </c>
      <c r="AB76" s="306" t="e">
        <f>(#REF!+#REF!+#REF!+#REF!)*#REF!</f>
        <v>#REF!</v>
      </c>
    </row>
    <row r="77" spans="1:28" ht="30" customHeight="1">
      <c r="B77" s="24"/>
      <c r="C77" s="1422" t="s">
        <v>516</v>
      </c>
      <c r="D77" s="1372"/>
      <c r="E77" s="306" t="e">
        <f>(#REF!+#REF!+#REF!+#REF!)</f>
        <v>#REF!</v>
      </c>
      <c r="F77" s="306" t="e">
        <f>(#REF!+#REF!+#REF!+#REF!)</f>
        <v>#REF!</v>
      </c>
      <c r="G77" s="306" t="e">
        <f>(#REF!+#REF!+#REF!+#REF!)</f>
        <v>#REF!</v>
      </c>
      <c r="H77" s="306" t="e">
        <f>(#REF!+#REF!+#REF!+#REF!)</f>
        <v>#REF!</v>
      </c>
      <c r="I77" s="306" t="e">
        <f>(#REF!+#REF!+#REF!+#REF!)</f>
        <v>#REF!</v>
      </c>
      <c r="J77" s="306" t="e">
        <f>(#REF!+#REF!+#REF!+#REF!)</f>
        <v>#REF!</v>
      </c>
      <c r="K77" s="306" t="e">
        <f>(#REF!+#REF!+#REF!+#REF!)</f>
        <v>#REF!</v>
      </c>
      <c r="L77" s="306" t="e">
        <f>(#REF!+#REF!+#REF!+#REF!)</f>
        <v>#REF!</v>
      </c>
      <c r="M77" s="306" t="e">
        <f>(#REF!+#REF!+#REF!+#REF!)</f>
        <v>#REF!</v>
      </c>
      <c r="N77" s="306" t="e">
        <f>(#REF!+#REF!+#REF!+#REF!)</f>
        <v>#REF!</v>
      </c>
      <c r="O77" s="306" t="e">
        <f>(#REF!+#REF!+#REF!+#REF!)</f>
        <v>#REF!</v>
      </c>
      <c r="P77" s="306" t="e">
        <f>(#REF!+#REF!+#REF!+#REF!)</f>
        <v>#REF!</v>
      </c>
      <c r="Q77" s="306" t="e">
        <f>(#REF!+#REF!+#REF!+#REF!)</f>
        <v>#REF!</v>
      </c>
      <c r="R77" s="306" t="e">
        <f>(#REF!+#REF!+#REF!+#REF!)</f>
        <v>#REF!</v>
      </c>
      <c r="S77" s="306" t="e">
        <f>(#REF!+#REF!+#REF!+#REF!)</f>
        <v>#REF!</v>
      </c>
      <c r="T77" s="306" t="e">
        <f>(#REF!+#REF!+#REF!+#REF!)</f>
        <v>#REF!</v>
      </c>
      <c r="U77" s="306" t="e">
        <f>(#REF!+#REF!+#REF!+#REF!)</f>
        <v>#REF!</v>
      </c>
      <c r="V77" s="306" t="e">
        <f>(#REF!+#REF!+#REF!+#REF!)</f>
        <v>#REF!</v>
      </c>
      <c r="W77" s="306" t="e">
        <f>(#REF!+#REF!+#REF!+#REF!)</f>
        <v>#REF!</v>
      </c>
      <c r="X77" s="306" t="e">
        <f>(#REF!+#REF!+#REF!+#REF!)</f>
        <v>#REF!</v>
      </c>
      <c r="Y77" s="306" t="e">
        <f>(#REF!+#REF!+#REF!+#REF!)</f>
        <v>#REF!</v>
      </c>
      <c r="Z77" s="306" t="e">
        <f>(#REF!+#REF!+#REF!+#REF!)</f>
        <v>#REF!</v>
      </c>
      <c r="AA77" s="306" t="e">
        <f>(#REF!+#REF!+#REF!+#REF!)</f>
        <v>#REF!</v>
      </c>
      <c r="AB77" s="306" t="e">
        <f>(#REF!+#REF!+#REF!+#REF!)</f>
        <v>#REF!</v>
      </c>
    </row>
    <row r="78" spans="1:28" ht="30" customHeight="1">
      <c r="B78" s="24"/>
      <c r="C78" s="1422" t="s">
        <v>520</v>
      </c>
      <c r="D78" s="1372"/>
      <c r="E78" s="306" t="e">
        <f>#REF!*#REF!</f>
        <v>#REF!</v>
      </c>
      <c r="F78" s="306" t="e">
        <f>#REF!*#REF!</f>
        <v>#REF!</v>
      </c>
      <c r="G78" s="306" t="e">
        <f>#REF!*#REF!</f>
        <v>#REF!</v>
      </c>
      <c r="H78" s="306" t="e">
        <f>#REF!*#REF!</f>
        <v>#REF!</v>
      </c>
      <c r="I78" s="306" t="e">
        <f>#REF!*#REF!</f>
        <v>#REF!</v>
      </c>
      <c r="J78" s="306" t="e">
        <f>#REF!*#REF!</f>
        <v>#REF!</v>
      </c>
      <c r="K78" s="306" t="e">
        <f>#REF!*#REF!</f>
        <v>#REF!</v>
      </c>
      <c r="L78" s="306" t="e">
        <f>#REF!*#REF!</f>
        <v>#REF!</v>
      </c>
      <c r="M78" s="306" t="e">
        <f>#REF!*#REF!</f>
        <v>#REF!</v>
      </c>
      <c r="N78" s="306" t="e">
        <f>#REF!*#REF!</f>
        <v>#REF!</v>
      </c>
      <c r="O78" s="306" t="e">
        <f>#REF!*#REF!</f>
        <v>#REF!</v>
      </c>
      <c r="P78" s="306" t="e">
        <f>#REF!*#REF!</f>
        <v>#REF!</v>
      </c>
      <c r="Q78" s="306" t="e">
        <f>#REF!*#REF!</f>
        <v>#REF!</v>
      </c>
      <c r="R78" s="306" t="e">
        <f>#REF!*#REF!</f>
        <v>#REF!</v>
      </c>
      <c r="S78" s="306" t="e">
        <f>#REF!*#REF!</f>
        <v>#REF!</v>
      </c>
      <c r="T78" s="306" t="e">
        <f>#REF!*#REF!</f>
        <v>#REF!</v>
      </c>
      <c r="U78" s="306" t="e">
        <f>#REF!*#REF!</f>
        <v>#REF!</v>
      </c>
      <c r="V78" s="306" t="e">
        <f>#REF!*#REF!</f>
        <v>#REF!</v>
      </c>
      <c r="W78" s="306" t="e">
        <f>#REF!*#REF!</f>
        <v>#REF!</v>
      </c>
      <c r="X78" s="306" t="e">
        <f>#REF!*#REF!</f>
        <v>#REF!</v>
      </c>
      <c r="Y78" s="306" t="e">
        <f>#REF!*#REF!</f>
        <v>#REF!</v>
      </c>
      <c r="Z78" s="306" t="e">
        <f>#REF!*#REF!</f>
        <v>#REF!</v>
      </c>
      <c r="AA78" s="306" t="e">
        <f>#REF!*#REF!</f>
        <v>#REF!</v>
      </c>
      <c r="AB78" s="306" t="e">
        <f>#REF!*#REF!</f>
        <v>#REF!</v>
      </c>
    </row>
    <row r="79" spans="1:28" ht="30" customHeight="1">
      <c r="B79" s="24"/>
      <c r="C79" s="1422" t="s">
        <v>521</v>
      </c>
      <c r="D79" s="1372"/>
      <c r="E79" s="306" t="e">
        <f>#REF!*#REF!</f>
        <v>#REF!</v>
      </c>
      <c r="F79" s="306" t="e">
        <f>#REF!*#REF!</f>
        <v>#REF!</v>
      </c>
      <c r="G79" s="306" t="e">
        <f>#REF!*#REF!</f>
        <v>#REF!</v>
      </c>
      <c r="H79" s="306" t="e">
        <f>#REF!*#REF!</f>
        <v>#REF!</v>
      </c>
      <c r="I79" s="306" t="e">
        <f>#REF!*#REF!</f>
        <v>#REF!</v>
      </c>
      <c r="J79" s="306" t="e">
        <f>#REF!*#REF!</f>
        <v>#REF!</v>
      </c>
      <c r="K79" s="306" t="e">
        <f>#REF!*#REF!</f>
        <v>#REF!</v>
      </c>
      <c r="L79" s="306" t="e">
        <f>#REF!*#REF!</f>
        <v>#REF!</v>
      </c>
      <c r="M79" s="306" t="e">
        <f>#REF!*#REF!</f>
        <v>#REF!</v>
      </c>
      <c r="N79" s="306" t="e">
        <f>#REF!*#REF!</f>
        <v>#REF!</v>
      </c>
      <c r="O79" s="306" t="e">
        <f>#REF!*#REF!</f>
        <v>#REF!</v>
      </c>
      <c r="P79" s="306" t="e">
        <f>#REF!*#REF!</f>
        <v>#REF!</v>
      </c>
      <c r="Q79" s="306" t="e">
        <f>#REF!*#REF!</f>
        <v>#REF!</v>
      </c>
      <c r="R79" s="306" t="e">
        <f>#REF!*#REF!</f>
        <v>#REF!</v>
      </c>
      <c r="S79" s="306" t="e">
        <f>#REF!*#REF!</f>
        <v>#REF!</v>
      </c>
      <c r="T79" s="306" t="e">
        <f>#REF!*#REF!</f>
        <v>#REF!</v>
      </c>
      <c r="U79" s="306" t="e">
        <f>#REF!*#REF!</f>
        <v>#REF!</v>
      </c>
      <c r="V79" s="306" t="e">
        <f>#REF!*#REF!</f>
        <v>#REF!</v>
      </c>
      <c r="W79" s="306" t="e">
        <f>#REF!*#REF!</f>
        <v>#REF!</v>
      </c>
      <c r="X79" s="306" t="e">
        <f>#REF!*#REF!</f>
        <v>#REF!</v>
      </c>
      <c r="Y79" s="306" t="e">
        <f>#REF!*#REF!</f>
        <v>#REF!</v>
      </c>
      <c r="Z79" s="306" t="e">
        <f>#REF!*#REF!</f>
        <v>#REF!</v>
      </c>
      <c r="AA79" s="306" t="e">
        <f>#REF!*#REF!</f>
        <v>#REF!</v>
      </c>
      <c r="AB79" s="306" t="e">
        <f>#REF!*#REF!</f>
        <v>#REF!</v>
      </c>
    </row>
    <row r="80" spans="1:28" ht="30" customHeight="1">
      <c r="B80" s="24"/>
      <c r="C80" s="1422" t="s">
        <v>519</v>
      </c>
      <c r="D80" s="1372"/>
      <c r="E80" s="306" t="e">
        <f>#REF!*#REF!</f>
        <v>#REF!</v>
      </c>
      <c r="F80" s="306" t="e">
        <f>#REF!*#REF!</f>
        <v>#REF!</v>
      </c>
      <c r="G80" s="306" t="e">
        <f>#REF!*#REF!</f>
        <v>#REF!</v>
      </c>
      <c r="H80" s="306" t="e">
        <f>#REF!*#REF!</f>
        <v>#REF!</v>
      </c>
      <c r="I80" s="306" t="e">
        <f>#REF!*#REF!</f>
        <v>#REF!</v>
      </c>
      <c r="J80" s="306" t="e">
        <f>#REF!*#REF!</f>
        <v>#REF!</v>
      </c>
      <c r="K80" s="306" t="e">
        <f>#REF!*#REF!</f>
        <v>#REF!</v>
      </c>
      <c r="L80" s="306" t="e">
        <f>#REF!*#REF!</f>
        <v>#REF!</v>
      </c>
      <c r="M80" s="306" t="e">
        <f>#REF!*#REF!</f>
        <v>#REF!</v>
      </c>
      <c r="N80" s="306" t="e">
        <f>#REF!*#REF!</f>
        <v>#REF!</v>
      </c>
      <c r="O80" s="306" t="e">
        <f>#REF!*#REF!</f>
        <v>#REF!</v>
      </c>
      <c r="P80" s="306" t="e">
        <f>#REF!*#REF!</f>
        <v>#REF!</v>
      </c>
      <c r="Q80" s="306" t="e">
        <f>#REF!*#REF!</f>
        <v>#REF!</v>
      </c>
      <c r="R80" s="306" t="e">
        <f>#REF!*#REF!</f>
        <v>#REF!</v>
      </c>
      <c r="S80" s="306" t="e">
        <f>#REF!*#REF!</f>
        <v>#REF!</v>
      </c>
      <c r="T80" s="306" t="e">
        <f>#REF!*#REF!</f>
        <v>#REF!</v>
      </c>
      <c r="U80" s="306" t="e">
        <f>#REF!*#REF!</f>
        <v>#REF!</v>
      </c>
      <c r="V80" s="306" t="e">
        <f>#REF!*#REF!</f>
        <v>#REF!</v>
      </c>
      <c r="W80" s="306" t="e">
        <f>#REF!*#REF!</f>
        <v>#REF!</v>
      </c>
      <c r="X80" s="306" t="e">
        <f>#REF!*#REF!</f>
        <v>#REF!</v>
      </c>
      <c r="Y80" s="306" t="e">
        <f>#REF!*#REF!</f>
        <v>#REF!</v>
      </c>
      <c r="Z80" s="306" t="e">
        <f>#REF!*#REF!</f>
        <v>#REF!</v>
      </c>
      <c r="AA80" s="306" t="e">
        <f>#REF!*#REF!</f>
        <v>#REF!</v>
      </c>
      <c r="AB80" s="306" t="e">
        <f>#REF!*#REF!</f>
        <v>#REF!</v>
      </c>
    </row>
    <row r="81" spans="1:28" ht="30" customHeight="1">
      <c r="B81" s="24"/>
      <c r="C81" s="1422" t="s">
        <v>343</v>
      </c>
      <c r="D81" s="1372"/>
      <c r="E81" s="306" t="e">
        <f>(#REF!+#REF!+#REF!+#REF!)</f>
        <v>#REF!</v>
      </c>
      <c r="F81" s="306" t="e">
        <f>(#REF!+#REF!+#REF!+#REF!)</f>
        <v>#REF!</v>
      </c>
      <c r="G81" s="306" t="e">
        <f>(#REF!+#REF!+#REF!+#REF!)</f>
        <v>#REF!</v>
      </c>
      <c r="H81" s="306" t="e">
        <f>(#REF!+#REF!+#REF!+#REF!)</f>
        <v>#REF!</v>
      </c>
      <c r="I81" s="306" t="e">
        <f>(#REF!+#REF!+#REF!+#REF!)</f>
        <v>#REF!</v>
      </c>
      <c r="J81" s="305"/>
      <c r="K81" s="305"/>
      <c r="L81" s="305"/>
      <c r="M81" s="305"/>
      <c r="N81" s="305"/>
      <c r="O81" s="305"/>
      <c r="P81" s="305"/>
      <c r="Q81" s="305"/>
      <c r="R81" s="305"/>
      <c r="S81" s="305"/>
      <c r="T81" s="305"/>
      <c r="U81" s="305"/>
      <c r="V81" s="305"/>
      <c r="W81" s="305"/>
      <c r="X81" s="305"/>
      <c r="Y81" s="305"/>
      <c r="Z81" s="305"/>
      <c r="AA81" s="305"/>
      <c r="AB81" s="305"/>
    </row>
    <row r="82" spans="1:28" ht="30" customHeight="1">
      <c r="B82" s="24"/>
      <c r="C82" s="1422" t="s">
        <v>555</v>
      </c>
      <c r="D82" s="1372"/>
      <c r="E82" s="305"/>
      <c r="F82" s="305"/>
      <c r="G82" s="305"/>
      <c r="H82" s="305"/>
      <c r="I82" s="305"/>
      <c r="J82" s="305"/>
      <c r="K82" s="305"/>
      <c r="L82" s="305"/>
      <c r="M82" s="305"/>
      <c r="N82" s="305"/>
      <c r="O82" s="305"/>
      <c r="P82" s="305"/>
      <c r="Q82" s="52"/>
      <c r="R82" s="52"/>
      <c r="S82" s="52"/>
      <c r="T82" s="52"/>
      <c r="U82" s="52"/>
      <c r="V82" s="52"/>
      <c r="W82" s="52"/>
      <c r="X82" s="52"/>
      <c r="Y82" s="52"/>
      <c r="Z82" s="52"/>
      <c r="AA82" s="52"/>
      <c r="AB82" s="52"/>
    </row>
    <row r="83" spans="1:28" ht="30" customHeight="1">
      <c r="B83" s="24"/>
      <c r="C83" s="1422" t="s">
        <v>513</v>
      </c>
      <c r="D83" s="1372"/>
      <c r="E83" s="305"/>
      <c r="F83" s="305"/>
      <c r="G83" s="305"/>
      <c r="H83" s="305"/>
      <c r="I83" s="305"/>
      <c r="J83" s="305"/>
      <c r="K83" s="305"/>
      <c r="L83" s="305"/>
      <c r="M83" s="305"/>
      <c r="N83" s="305"/>
      <c r="O83" s="305"/>
      <c r="P83" s="305"/>
      <c r="Q83" s="52"/>
      <c r="R83" s="52"/>
      <c r="S83" s="52"/>
      <c r="T83" s="52"/>
      <c r="U83" s="52"/>
      <c r="V83" s="52"/>
      <c r="W83" s="52"/>
      <c r="X83" s="52"/>
      <c r="Y83" s="52"/>
      <c r="Z83" s="52"/>
      <c r="AA83" s="52"/>
      <c r="AB83" s="52"/>
    </row>
    <row r="84" spans="1:28" ht="30" customHeight="1">
      <c r="B84" s="24"/>
      <c r="C84" s="1422" t="s">
        <v>524</v>
      </c>
      <c r="D84" s="1372"/>
      <c r="E84" s="305"/>
      <c r="F84" s="305"/>
      <c r="G84" s="305"/>
      <c r="H84" s="305"/>
      <c r="I84" s="305"/>
      <c r="J84" s="305"/>
      <c r="K84" s="305"/>
      <c r="L84" s="305"/>
      <c r="M84" s="305"/>
      <c r="N84" s="305"/>
      <c r="O84" s="305"/>
      <c r="P84" s="305"/>
      <c r="Q84" s="52"/>
      <c r="R84" s="52"/>
      <c r="S84" s="52"/>
      <c r="T84" s="52"/>
      <c r="U84" s="52"/>
      <c r="V84" s="52"/>
      <c r="W84" s="52"/>
      <c r="X84" s="52"/>
      <c r="Y84" s="52"/>
      <c r="Z84" s="52"/>
      <c r="AA84" s="52"/>
      <c r="AB84" s="52"/>
    </row>
    <row r="85" spans="1:28" ht="30" customHeight="1">
      <c r="B85" s="24"/>
      <c r="C85" s="1422" t="s">
        <v>523</v>
      </c>
      <c r="D85" s="1372"/>
      <c r="E85" s="305"/>
      <c r="F85" s="305"/>
      <c r="G85" s="305"/>
      <c r="H85" s="305"/>
      <c r="I85" s="305"/>
      <c r="J85" s="305"/>
      <c r="K85" s="305"/>
      <c r="L85" s="305"/>
      <c r="M85" s="305"/>
      <c r="N85" s="305"/>
      <c r="O85" s="305"/>
      <c r="P85" s="305"/>
      <c r="Q85" s="52"/>
      <c r="R85" s="52"/>
      <c r="S85" s="52"/>
      <c r="T85" s="52"/>
      <c r="U85" s="52"/>
      <c r="V85" s="52"/>
      <c r="W85" s="52"/>
      <c r="X85" s="52"/>
      <c r="Y85" s="52"/>
      <c r="Z85" s="52"/>
      <c r="AA85" s="52"/>
      <c r="AB85" s="52"/>
    </row>
    <row r="86" spans="1:28" s="10" customFormat="1" ht="30" customHeight="1">
      <c r="A86" s="47"/>
      <c r="B86" s="1428" t="s">
        <v>81</v>
      </c>
      <c r="C86" s="1429"/>
      <c r="D86" s="1430"/>
      <c r="E86" s="352" t="e">
        <f t="shared" ref="E86:N86" si="38">SUM(E68:E85)</f>
        <v>#REF!</v>
      </c>
      <c r="F86" s="352" t="e">
        <f t="shared" si="38"/>
        <v>#REF!</v>
      </c>
      <c r="G86" s="352" t="e">
        <f t="shared" si="38"/>
        <v>#REF!</v>
      </c>
      <c r="H86" s="352" t="e">
        <f t="shared" si="38"/>
        <v>#REF!</v>
      </c>
      <c r="I86" s="352" t="e">
        <f>SUM(I68:I85)</f>
        <v>#REF!</v>
      </c>
      <c r="J86" s="352" t="e">
        <f t="shared" si="38"/>
        <v>#REF!</v>
      </c>
      <c r="K86" s="352" t="e">
        <f t="shared" si="38"/>
        <v>#REF!</v>
      </c>
      <c r="L86" s="352" t="e">
        <f t="shared" si="38"/>
        <v>#REF!</v>
      </c>
      <c r="M86" s="352" t="e">
        <f t="shared" si="38"/>
        <v>#REF!</v>
      </c>
      <c r="N86" s="352" t="e">
        <f t="shared" si="38"/>
        <v>#REF!</v>
      </c>
      <c r="O86" s="352" t="e">
        <f t="shared" ref="O86:AB86" si="39">SUM(O68:O85)</f>
        <v>#REF!</v>
      </c>
      <c r="P86" s="352" t="e">
        <f t="shared" si="39"/>
        <v>#REF!</v>
      </c>
      <c r="Q86" s="352" t="e">
        <f t="shared" si="39"/>
        <v>#REF!</v>
      </c>
      <c r="R86" s="352" t="e">
        <f t="shared" si="39"/>
        <v>#REF!</v>
      </c>
      <c r="S86" s="352" t="e">
        <f t="shared" si="39"/>
        <v>#REF!</v>
      </c>
      <c r="T86" s="352" t="e">
        <f t="shared" si="39"/>
        <v>#REF!</v>
      </c>
      <c r="U86" s="352" t="e">
        <f t="shared" si="39"/>
        <v>#REF!</v>
      </c>
      <c r="V86" s="352" t="e">
        <f t="shared" si="39"/>
        <v>#REF!</v>
      </c>
      <c r="W86" s="352" t="e">
        <f t="shared" si="39"/>
        <v>#REF!</v>
      </c>
      <c r="X86" s="352" t="e">
        <f t="shared" si="39"/>
        <v>#REF!</v>
      </c>
      <c r="Y86" s="352" t="e">
        <f t="shared" si="39"/>
        <v>#REF!</v>
      </c>
      <c r="Z86" s="352" t="e">
        <f t="shared" si="39"/>
        <v>#REF!</v>
      </c>
      <c r="AA86" s="352" t="e">
        <f t="shared" si="39"/>
        <v>#REF!</v>
      </c>
      <c r="AB86" s="352" t="e">
        <f t="shared" si="39"/>
        <v>#REF!</v>
      </c>
    </row>
    <row r="87" spans="1:28" customFormat="1" ht="9.9499999999999993" customHeight="1">
      <c r="A87" s="343"/>
      <c r="C87" s="385"/>
      <c r="D87" s="385"/>
      <c r="E87" s="78"/>
      <c r="F87" s="78"/>
      <c r="G87" s="78"/>
      <c r="H87" s="78"/>
      <c r="I87" s="78"/>
      <c r="J87" s="78"/>
      <c r="K87" s="78"/>
      <c r="L87" s="78"/>
      <c r="M87" s="78"/>
      <c r="N87" s="78"/>
      <c r="O87" s="78"/>
      <c r="P87" s="78"/>
    </row>
    <row r="88" spans="1:28" s="8" customFormat="1" ht="30" customHeight="1">
      <c r="A88" s="165"/>
      <c r="B88" s="1423" t="s">
        <v>549</v>
      </c>
      <c r="C88" s="1424"/>
      <c r="D88" s="1425"/>
      <c r="E88" s="349">
        <v>43585</v>
      </c>
      <c r="F88" s="349">
        <v>43616</v>
      </c>
      <c r="G88" s="349">
        <v>43646</v>
      </c>
      <c r="H88" s="349">
        <v>43677</v>
      </c>
      <c r="I88" s="349">
        <v>43708</v>
      </c>
      <c r="J88" s="349">
        <v>43738</v>
      </c>
      <c r="K88" s="349">
        <v>43769</v>
      </c>
      <c r="L88" s="349">
        <v>43799</v>
      </c>
      <c r="M88" s="349">
        <v>43830</v>
      </c>
      <c r="N88" s="349">
        <v>43861</v>
      </c>
      <c r="O88" s="349">
        <v>43890</v>
      </c>
      <c r="P88" s="349">
        <v>43921</v>
      </c>
      <c r="Q88" s="349">
        <v>43951</v>
      </c>
      <c r="R88" s="349">
        <v>43982</v>
      </c>
      <c r="S88" s="349">
        <v>44012</v>
      </c>
      <c r="T88" s="349">
        <v>44043</v>
      </c>
      <c r="U88" s="349">
        <v>44074</v>
      </c>
      <c r="V88" s="349">
        <v>44104</v>
      </c>
      <c r="W88" s="349">
        <v>44135</v>
      </c>
      <c r="X88" s="349">
        <v>44165</v>
      </c>
      <c r="Y88" s="349">
        <v>44196</v>
      </c>
      <c r="Z88" s="349">
        <v>44227</v>
      </c>
      <c r="AA88" s="349">
        <v>44255</v>
      </c>
      <c r="AB88" s="349">
        <v>44286</v>
      </c>
    </row>
    <row r="89" spans="1:28" ht="30" customHeight="1">
      <c r="B89" s="24"/>
      <c r="C89" s="1422" t="s">
        <v>508</v>
      </c>
      <c r="D89" s="1372"/>
      <c r="E89" s="306">
        <f>IF(OR(E47&gt;0,E47&lt;0)=TRUE,E47,E68)*1.2</f>
        <v>6232100.6279999996</v>
      </c>
      <c r="F89" s="306">
        <f t="shared" ref="F89:AB89" si="40">IF(OR(F47&gt;0,F47&lt;0)=TRUE,F47,F68)*1.2</f>
        <v>4270549.0919999909</v>
      </c>
      <c r="G89" s="306">
        <f t="shared" si="40"/>
        <v>2835902.9519999945</v>
      </c>
      <c r="H89" s="306">
        <f t="shared" si="40"/>
        <v>2138905.4399999948</v>
      </c>
      <c r="I89" s="306">
        <f t="shared" si="40"/>
        <v>2215684.4039999964</v>
      </c>
      <c r="J89" s="306">
        <f t="shared" si="40"/>
        <v>2946309.4679999901</v>
      </c>
      <c r="K89" s="306">
        <f t="shared" si="40"/>
        <v>6311165.7839999916</v>
      </c>
      <c r="L89" s="306">
        <f t="shared" si="40"/>
        <v>9472748.388000004</v>
      </c>
      <c r="M89" s="306">
        <f t="shared" si="40"/>
        <v>10479197.00399998</v>
      </c>
      <c r="N89" s="306">
        <f t="shared" si="40"/>
        <v>10656955.187999984</v>
      </c>
      <c r="O89" s="306">
        <f t="shared" si="40"/>
        <v>9958618.1279999819</v>
      </c>
      <c r="P89" s="306">
        <f t="shared" si="40"/>
        <v>9358516.3439999837</v>
      </c>
      <c r="Q89" s="306">
        <f t="shared" si="40"/>
        <v>5363422.8839999931</v>
      </c>
      <c r="R89" s="306">
        <f t="shared" si="40"/>
        <v>3553824.443999995</v>
      </c>
      <c r="S89" s="306">
        <f t="shared" si="40"/>
        <v>2550381.2519999961</v>
      </c>
      <c r="T89" s="306">
        <f t="shared" si="40"/>
        <v>2374457.0519999992</v>
      </c>
      <c r="U89" s="306">
        <f t="shared" si="40"/>
        <v>2268665.6039999994</v>
      </c>
      <c r="V89" s="306">
        <f t="shared" si="40"/>
        <v>3259799.3759999992</v>
      </c>
      <c r="W89" s="306" t="e">
        <f t="shared" si="40"/>
        <v>#N/A</v>
      </c>
      <c r="X89" s="306" t="e">
        <f t="shared" si="40"/>
        <v>#REF!</v>
      </c>
      <c r="Y89" s="306" t="e">
        <f t="shared" si="40"/>
        <v>#REF!</v>
      </c>
      <c r="Z89" s="306" t="e">
        <f t="shared" si="40"/>
        <v>#REF!</v>
      </c>
      <c r="AA89" s="306" t="e">
        <f t="shared" si="40"/>
        <v>#REF!</v>
      </c>
      <c r="AB89" s="306" t="e">
        <f t="shared" si="40"/>
        <v>#REF!</v>
      </c>
    </row>
    <row r="90" spans="1:28" ht="30" customHeight="1">
      <c r="B90" s="24"/>
      <c r="C90" s="1422" t="s">
        <v>511</v>
      </c>
      <c r="D90" s="1372"/>
      <c r="E90" s="306">
        <f t="shared" ref="E90:AB100" si="41">IF(OR(E48&gt;0,E48&lt;0)=TRUE,E48,E69)*1.2</f>
        <v>262748.37599999999</v>
      </c>
      <c r="F90" s="306">
        <f t="shared" si="41"/>
        <v>178628.69999999963</v>
      </c>
      <c r="G90" s="306">
        <f t="shared" si="41"/>
        <v>112555.49999999985</v>
      </c>
      <c r="H90" s="306">
        <f t="shared" si="41"/>
        <v>89607.887999999832</v>
      </c>
      <c r="I90" s="306">
        <f t="shared" si="41"/>
        <v>92310.683999999776</v>
      </c>
      <c r="J90" s="306">
        <f t="shared" si="41"/>
        <v>130919.97599999982</v>
      </c>
      <c r="K90" s="306">
        <f t="shared" si="41"/>
        <v>285996.15599999932</v>
      </c>
      <c r="L90" s="306">
        <f t="shared" si="41"/>
        <v>428705.22</v>
      </c>
      <c r="M90" s="306">
        <f t="shared" si="41"/>
        <v>488496.21599999897</v>
      </c>
      <c r="N90" s="306">
        <f t="shared" si="41"/>
        <v>480686.54399999918</v>
      </c>
      <c r="O90" s="306">
        <f t="shared" si="41"/>
        <v>453801.69599999877</v>
      </c>
      <c r="P90" s="306">
        <f t="shared" si="41"/>
        <v>420213.05999999895</v>
      </c>
      <c r="Q90" s="306">
        <f t="shared" si="41"/>
        <v>245788.9679999997</v>
      </c>
      <c r="R90" s="306">
        <f t="shared" si="41"/>
        <v>158907.51599999977</v>
      </c>
      <c r="S90" s="306">
        <f t="shared" si="41"/>
        <v>112856.95199999982</v>
      </c>
      <c r="T90" s="306">
        <f t="shared" si="41"/>
        <v>105654.77999999994</v>
      </c>
      <c r="U90" s="306">
        <f t="shared" si="41"/>
        <v>101622.44399999999</v>
      </c>
      <c r="V90" s="306">
        <f t="shared" si="41"/>
        <v>117495.67199999992</v>
      </c>
      <c r="W90" s="306" t="e">
        <f t="shared" si="41"/>
        <v>#N/A</v>
      </c>
      <c r="X90" s="306" t="e">
        <f t="shared" si="41"/>
        <v>#REF!</v>
      </c>
      <c r="Y90" s="306" t="e">
        <f t="shared" si="41"/>
        <v>#REF!</v>
      </c>
      <c r="Z90" s="306" t="e">
        <f t="shared" si="41"/>
        <v>#REF!</v>
      </c>
      <c r="AA90" s="306" t="e">
        <f t="shared" si="41"/>
        <v>#REF!</v>
      </c>
      <c r="AB90" s="306" t="e">
        <f t="shared" si="41"/>
        <v>#REF!</v>
      </c>
    </row>
    <row r="91" spans="1:28" ht="30" customHeight="1">
      <c r="B91" s="24"/>
      <c r="C91" s="1422" t="s">
        <v>510</v>
      </c>
      <c r="D91" s="1372"/>
      <c r="E91" s="306">
        <f t="shared" si="41"/>
        <v>20.819999999999997</v>
      </c>
      <c r="F91" s="306">
        <f t="shared" si="41"/>
        <v>13.416000000000002</v>
      </c>
      <c r="G91" s="306">
        <f t="shared" si="41"/>
        <v>38.64</v>
      </c>
      <c r="H91" s="306">
        <f t="shared" si="41"/>
        <v>15.552</v>
      </c>
      <c r="I91" s="306">
        <f t="shared" si="41"/>
        <v>34.26</v>
      </c>
      <c r="J91" s="306">
        <f t="shared" si="41"/>
        <v>17.123999999999878</v>
      </c>
      <c r="K91" s="306">
        <f t="shared" si="41"/>
        <v>33.227999999999874</v>
      </c>
      <c r="L91" s="306">
        <f t="shared" si="41"/>
        <v>1941.7560000000001</v>
      </c>
      <c r="M91" s="306">
        <f t="shared" si="41"/>
        <v>550.59599999999989</v>
      </c>
      <c r="N91" s="306">
        <f t="shared" si="41"/>
        <v>210.80399999999989</v>
      </c>
      <c r="O91" s="306">
        <f t="shared" si="41"/>
        <v>593.12400000000002</v>
      </c>
      <c r="P91" s="306">
        <f t="shared" si="41"/>
        <v>488.21999999999986</v>
      </c>
      <c r="Q91" s="306">
        <f t="shared" si="41"/>
        <v>231.75599999999878</v>
      </c>
      <c r="R91" s="306">
        <f t="shared" si="41"/>
        <v>162.39599999999987</v>
      </c>
      <c r="S91" s="306">
        <f t="shared" si="41"/>
        <v>450.93599999999878</v>
      </c>
      <c r="T91" s="306">
        <f t="shared" si="41"/>
        <v>278.20799999999997</v>
      </c>
      <c r="U91" s="306">
        <f t="shared" si="41"/>
        <v>326.13600000000002</v>
      </c>
      <c r="V91" s="306">
        <f t="shared" si="41"/>
        <v>235.5</v>
      </c>
      <c r="W91" s="306" t="e">
        <f t="shared" si="41"/>
        <v>#N/A</v>
      </c>
      <c r="X91" s="306" t="e">
        <f t="shared" si="41"/>
        <v>#REF!</v>
      </c>
      <c r="Y91" s="306" t="e">
        <f t="shared" si="41"/>
        <v>#REF!</v>
      </c>
      <c r="Z91" s="306" t="e">
        <f t="shared" si="41"/>
        <v>#REF!</v>
      </c>
      <c r="AA91" s="306" t="e">
        <f t="shared" si="41"/>
        <v>#REF!</v>
      </c>
      <c r="AB91" s="306" t="e">
        <f t="shared" si="41"/>
        <v>#REF!</v>
      </c>
    </row>
    <row r="92" spans="1:28" ht="30" customHeight="1">
      <c r="B92" s="24"/>
      <c r="C92" s="1422" t="s">
        <v>509</v>
      </c>
      <c r="D92" s="1372"/>
      <c r="E92" s="306">
        <f t="shared" si="41"/>
        <v>-60747.383999999991</v>
      </c>
      <c r="F92" s="306">
        <f t="shared" si="41"/>
        <v>-59858.771999999961</v>
      </c>
      <c r="G92" s="306">
        <f t="shared" si="41"/>
        <v>-60450.239999999802</v>
      </c>
      <c r="H92" s="306">
        <f t="shared" si="41"/>
        <v>-54863.687999999864</v>
      </c>
      <c r="I92" s="306">
        <f t="shared" si="41"/>
        <v>-52550.939999999951</v>
      </c>
      <c r="J92" s="306">
        <f t="shared" si="41"/>
        <v>-53744.699999999932</v>
      </c>
      <c r="K92" s="306">
        <f t="shared" si="41"/>
        <v>-55361.26799999996</v>
      </c>
      <c r="L92" s="306">
        <f t="shared" si="41"/>
        <v>-59822.435999999994</v>
      </c>
      <c r="M92" s="306">
        <f t="shared" si="41"/>
        <v>-58690.19999999983</v>
      </c>
      <c r="N92" s="306">
        <f t="shared" si="41"/>
        <v>-63929.411999999727</v>
      </c>
      <c r="O92" s="306">
        <f t="shared" si="41"/>
        <v>-60713.807999999815</v>
      </c>
      <c r="P92" s="306">
        <f t="shared" si="41"/>
        <v>-57765.40799999993</v>
      </c>
      <c r="Q92" s="306">
        <f t="shared" si="41"/>
        <v>-64235.135999999875</v>
      </c>
      <c r="R92" s="306">
        <f t="shared" si="41"/>
        <v>-53579.915999999801</v>
      </c>
      <c r="S92" s="306">
        <f t="shared" si="41"/>
        <v>-59921.543999999965</v>
      </c>
      <c r="T92" s="306">
        <f t="shared" si="41"/>
        <v>-57221.015999999996</v>
      </c>
      <c r="U92" s="306">
        <f t="shared" si="41"/>
        <v>-62372.015999999996</v>
      </c>
      <c r="V92" s="306">
        <f t="shared" si="41"/>
        <v>-63634.583999999995</v>
      </c>
      <c r="W92" s="306" t="e">
        <f t="shared" si="41"/>
        <v>#N/A</v>
      </c>
      <c r="X92" s="306" t="e">
        <f t="shared" si="41"/>
        <v>#REF!</v>
      </c>
      <c r="Y92" s="306" t="e">
        <f t="shared" si="41"/>
        <v>#REF!</v>
      </c>
      <c r="Z92" s="306" t="e">
        <f t="shared" si="41"/>
        <v>#REF!</v>
      </c>
      <c r="AA92" s="306" t="e">
        <f t="shared" si="41"/>
        <v>#REF!</v>
      </c>
      <c r="AB92" s="306" t="e">
        <f t="shared" si="41"/>
        <v>#REF!</v>
      </c>
    </row>
    <row r="93" spans="1:28" ht="30" customHeight="1">
      <c r="B93" s="24"/>
      <c r="C93" s="1422" t="s">
        <v>514</v>
      </c>
      <c r="D93" s="1372"/>
      <c r="E93" s="306">
        <f t="shared" si="41"/>
        <v>117191298.31199999</v>
      </c>
      <c r="F93" s="306">
        <f t="shared" si="41"/>
        <v>121107072.43199973</v>
      </c>
      <c r="G93" s="306">
        <f t="shared" si="41"/>
        <v>117241218.68399978</v>
      </c>
      <c r="H93" s="306">
        <f t="shared" si="41"/>
        <v>121191024.4439998</v>
      </c>
      <c r="I93" s="306">
        <f t="shared" si="41"/>
        <v>121176679.69199979</v>
      </c>
      <c r="J93" s="306">
        <f t="shared" si="41"/>
        <v>117397524.80399995</v>
      </c>
      <c r="K93" s="306">
        <f t="shared" si="41"/>
        <v>121331891.48399977</v>
      </c>
      <c r="L93" s="306">
        <f t="shared" si="41"/>
        <v>117544913.36399999</v>
      </c>
      <c r="M93" s="306">
        <f t="shared" si="41"/>
        <v>121477036.25999975</v>
      </c>
      <c r="N93" s="306">
        <f t="shared" si="41"/>
        <v>121491398.57999969</v>
      </c>
      <c r="O93" s="306">
        <f t="shared" si="41"/>
        <v>113660067.27599983</v>
      </c>
      <c r="P93" s="306">
        <f t="shared" si="41"/>
        <v>121579753.03199972</v>
      </c>
      <c r="Q93" s="306">
        <f t="shared" si="41"/>
        <v>117256396.5359998</v>
      </c>
      <c r="R93" s="306">
        <f t="shared" si="41"/>
        <v>120117428.47199978</v>
      </c>
      <c r="S93" s="306">
        <f t="shared" si="41"/>
        <v>116250989.01599972</v>
      </c>
      <c r="T93" s="306">
        <f t="shared" si="41"/>
        <v>120179007.22799994</v>
      </c>
      <c r="U93" s="306">
        <f t="shared" si="41"/>
        <v>120271325.93999998</v>
      </c>
      <c r="V93" s="306">
        <f t="shared" si="41"/>
        <v>116405181.684</v>
      </c>
      <c r="W93" s="306">
        <f t="shared" si="41"/>
        <v>119847814.04399982</v>
      </c>
      <c r="X93" s="306" t="e">
        <f t="shared" si="41"/>
        <v>#REF!</v>
      </c>
      <c r="Y93" s="306" t="e">
        <f t="shared" si="41"/>
        <v>#REF!</v>
      </c>
      <c r="Z93" s="306" t="e">
        <f t="shared" si="41"/>
        <v>#REF!</v>
      </c>
      <c r="AA93" s="306" t="e">
        <f t="shared" si="41"/>
        <v>#REF!</v>
      </c>
      <c r="AB93" s="306" t="e">
        <f t="shared" si="41"/>
        <v>#REF!</v>
      </c>
    </row>
    <row r="94" spans="1:28" ht="30" customHeight="1">
      <c r="B94" s="24"/>
      <c r="C94" s="1422" t="s">
        <v>518</v>
      </c>
      <c r="D94" s="1372"/>
      <c r="E94" s="306">
        <f t="shared" si="41"/>
        <v>5319092.7119999994</v>
      </c>
      <c r="F94" s="306">
        <f t="shared" si="41"/>
        <v>5547118.211999991</v>
      </c>
      <c r="G94" s="306">
        <f t="shared" si="41"/>
        <v>5418935.5079999892</v>
      </c>
      <c r="H94" s="306">
        <f t="shared" si="41"/>
        <v>5619569.9519999912</v>
      </c>
      <c r="I94" s="306">
        <f t="shared" si="41"/>
        <v>5661416.8799999915</v>
      </c>
      <c r="J94" s="306">
        <f t="shared" si="41"/>
        <v>5526757.607999987</v>
      </c>
      <c r="K94" s="306">
        <f t="shared" si="41"/>
        <v>5755993.1519999877</v>
      </c>
      <c r="L94" s="306">
        <f t="shared" si="41"/>
        <v>5613163.175999999</v>
      </c>
      <c r="M94" s="306">
        <f t="shared" si="41"/>
        <v>5705606.5679999916</v>
      </c>
      <c r="N94" s="306">
        <f t="shared" si="41"/>
        <v>5735781.5879999902</v>
      </c>
      <c r="O94" s="306">
        <f t="shared" si="41"/>
        <v>5397695.2079999885</v>
      </c>
      <c r="P94" s="306">
        <f t="shared" si="41"/>
        <v>5802037.3799999878</v>
      </c>
      <c r="Q94" s="306">
        <f t="shared" si="41"/>
        <v>5460779.3279999904</v>
      </c>
      <c r="R94" s="306">
        <f t="shared" si="41"/>
        <v>5650303.3679999905</v>
      </c>
      <c r="S94" s="306">
        <f t="shared" si="41"/>
        <v>5492796.7199999904</v>
      </c>
      <c r="T94" s="306">
        <f t="shared" si="41"/>
        <v>5681020.8959999997</v>
      </c>
      <c r="U94" s="306">
        <f t="shared" si="41"/>
        <v>5710445.7000000002</v>
      </c>
      <c r="V94" s="306">
        <f t="shared" si="41"/>
        <v>5547899.7720000008</v>
      </c>
      <c r="W94" s="306">
        <f t="shared" si="41"/>
        <v>5757559.3799999868</v>
      </c>
      <c r="X94" s="306" t="e">
        <f t="shared" si="41"/>
        <v>#REF!</v>
      </c>
      <c r="Y94" s="306" t="e">
        <f t="shared" si="41"/>
        <v>#REF!</v>
      </c>
      <c r="Z94" s="306" t="e">
        <f t="shared" si="41"/>
        <v>#REF!</v>
      </c>
      <c r="AA94" s="306" t="e">
        <f t="shared" si="41"/>
        <v>#REF!</v>
      </c>
      <c r="AB94" s="306" t="e">
        <f t="shared" si="41"/>
        <v>#REF!</v>
      </c>
    </row>
    <row r="95" spans="1:28" ht="30" customHeight="1">
      <c r="B95" s="24"/>
      <c r="C95" s="1422" t="s">
        <v>554</v>
      </c>
      <c r="D95" s="1372"/>
      <c r="E95" s="306">
        <f t="shared" si="41"/>
        <v>50041.12799999999</v>
      </c>
      <c r="F95" s="306">
        <f t="shared" si="41"/>
        <v>52195.343999999983</v>
      </c>
      <c r="G95" s="306">
        <f t="shared" si="41"/>
        <v>50511.623999999865</v>
      </c>
      <c r="H95" s="306">
        <f t="shared" si="41"/>
        <v>52195.343999999983</v>
      </c>
      <c r="I95" s="306">
        <f t="shared" si="41"/>
        <v>301778.20799999998</v>
      </c>
      <c r="J95" s="306">
        <f t="shared" si="41"/>
        <v>292043.424</v>
      </c>
      <c r="K95" s="306">
        <f t="shared" si="41"/>
        <v>301778.20799999998</v>
      </c>
      <c r="L95" s="306">
        <f t="shared" si="41"/>
        <v>292043.424</v>
      </c>
      <c r="M95" s="306">
        <f t="shared" si="41"/>
        <v>52195.343999999983</v>
      </c>
      <c r="N95" s="306">
        <f t="shared" si="41"/>
        <v>46450.739999999983</v>
      </c>
      <c r="O95" s="306">
        <f t="shared" si="41"/>
        <v>40894.871999999865</v>
      </c>
      <c r="P95" s="306">
        <f t="shared" si="41"/>
        <v>43715.207999999984</v>
      </c>
      <c r="Q95" s="306">
        <f t="shared" si="41"/>
        <v>42431.759999999987</v>
      </c>
      <c r="R95" s="306">
        <f t="shared" si="41"/>
        <v>43846.151999999864</v>
      </c>
      <c r="S95" s="306">
        <f t="shared" si="41"/>
        <v>42431.759999999987</v>
      </c>
      <c r="T95" s="306">
        <f t="shared" si="41"/>
        <v>43846.151999999995</v>
      </c>
      <c r="U95" s="306">
        <f t="shared" si="41"/>
        <v>43846.151999999995</v>
      </c>
      <c r="V95" s="306">
        <f t="shared" si="41"/>
        <v>42431.76</v>
      </c>
      <c r="W95" s="306">
        <f t="shared" si="41"/>
        <v>43846.151999999864</v>
      </c>
      <c r="X95" s="306" t="e">
        <f t="shared" si="41"/>
        <v>#REF!</v>
      </c>
      <c r="Y95" s="306" t="e">
        <f t="shared" si="41"/>
        <v>#REF!</v>
      </c>
      <c r="Z95" s="306" t="e">
        <f t="shared" si="41"/>
        <v>#REF!</v>
      </c>
      <c r="AA95" s="306" t="e">
        <f t="shared" si="41"/>
        <v>#REF!</v>
      </c>
      <c r="AB95" s="306" t="e">
        <f t="shared" si="41"/>
        <v>#REF!</v>
      </c>
    </row>
    <row r="96" spans="1:28" ht="30" customHeight="1">
      <c r="B96" s="24"/>
      <c r="C96" s="1422" t="s">
        <v>515</v>
      </c>
      <c r="D96" s="1372"/>
      <c r="E96" s="306">
        <f t="shared" si="41"/>
        <v>50622562.259999998</v>
      </c>
      <c r="F96" s="306">
        <f t="shared" si="41"/>
        <v>52305267.383999899</v>
      </c>
      <c r="G96" s="306">
        <f t="shared" si="41"/>
        <v>50626381.991999924</v>
      </c>
      <c r="H96" s="306">
        <f t="shared" si="41"/>
        <v>52324127.591999896</v>
      </c>
      <c r="I96" s="306">
        <f t="shared" si="41"/>
        <v>52331673.275999881</v>
      </c>
      <c r="J96" s="306">
        <f t="shared" si="41"/>
        <v>50672561.879999839</v>
      </c>
      <c r="K96" s="306">
        <f t="shared" si="41"/>
        <v>52368328.007999912</v>
      </c>
      <c r="L96" s="306">
        <f t="shared" si="41"/>
        <v>50713861.656000003</v>
      </c>
      <c r="M96" s="306">
        <f t="shared" si="41"/>
        <v>52415379.443999916</v>
      </c>
      <c r="N96" s="306">
        <f t="shared" si="41"/>
        <v>52408284.023999922</v>
      </c>
      <c r="O96" s="306">
        <f t="shared" si="41"/>
        <v>49025069.243999898</v>
      </c>
      <c r="P96" s="306">
        <f t="shared" si="41"/>
        <v>52422923.699999891</v>
      </c>
      <c r="Q96" s="306">
        <f t="shared" si="41"/>
        <v>50502919.823999919</v>
      </c>
      <c r="R96" s="306">
        <f t="shared" si="41"/>
        <v>52086002.219999894</v>
      </c>
      <c r="S96" s="306">
        <f t="shared" si="41"/>
        <v>50411287.247999936</v>
      </c>
      <c r="T96" s="306">
        <f t="shared" si="41"/>
        <v>52107031.979999989</v>
      </c>
      <c r="U96" s="306">
        <f t="shared" si="41"/>
        <v>52141272.287999995</v>
      </c>
      <c r="V96" s="306">
        <f t="shared" si="41"/>
        <v>50452589.747999996</v>
      </c>
      <c r="W96" s="306">
        <f t="shared" si="41"/>
        <v>51893305.379999913</v>
      </c>
      <c r="X96" s="306" t="e">
        <f t="shared" si="41"/>
        <v>#REF!</v>
      </c>
      <c r="Y96" s="306" t="e">
        <f t="shared" si="41"/>
        <v>#REF!</v>
      </c>
      <c r="Z96" s="306" t="e">
        <f t="shared" si="41"/>
        <v>#REF!</v>
      </c>
      <c r="AA96" s="306" t="e">
        <f t="shared" si="41"/>
        <v>#REF!</v>
      </c>
      <c r="AB96" s="306" t="e">
        <f t="shared" si="41"/>
        <v>#REF!</v>
      </c>
    </row>
    <row r="97" spans="1:765" ht="30" customHeight="1">
      <c r="B97" s="24"/>
      <c r="C97" s="1422" t="s">
        <v>517</v>
      </c>
      <c r="D97" s="1372"/>
      <c r="E97" s="306">
        <f t="shared" si="41"/>
        <v>13279.859999999999</v>
      </c>
      <c r="F97" s="306">
        <f t="shared" si="41"/>
        <v>13722.539999999974</v>
      </c>
      <c r="G97" s="306">
        <f t="shared" si="41"/>
        <v>13279.859999999975</v>
      </c>
      <c r="H97" s="306">
        <f t="shared" si="41"/>
        <v>13722.539999999974</v>
      </c>
      <c r="I97" s="306">
        <f t="shared" si="41"/>
        <v>14235.383999999985</v>
      </c>
      <c r="J97" s="306">
        <f t="shared" si="41"/>
        <v>13776.155999999988</v>
      </c>
      <c r="K97" s="306">
        <f t="shared" si="41"/>
        <v>14235.383999999985</v>
      </c>
      <c r="L97" s="306">
        <f t="shared" si="41"/>
        <v>13776.156000000001</v>
      </c>
      <c r="M97" s="306">
        <f t="shared" si="41"/>
        <v>14148.851999999975</v>
      </c>
      <c r="N97" s="306">
        <f t="shared" si="41"/>
        <v>14022.22799999999</v>
      </c>
      <c r="O97" s="306">
        <f t="shared" si="41"/>
        <v>12858.587999999976</v>
      </c>
      <c r="P97" s="306">
        <f t="shared" si="41"/>
        <v>13745.387999999975</v>
      </c>
      <c r="Q97" s="306">
        <f t="shared" si="41"/>
        <v>13467.696</v>
      </c>
      <c r="R97" s="306">
        <f t="shared" si="41"/>
        <v>13916.627999999973</v>
      </c>
      <c r="S97" s="306">
        <f t="shared" si="41"/>
        <v>13467.696</v>
      </c>
      <c r="T97" s="306">
        <f t="shared" si="41"/>
        <v>13916.628000000001</v>
      </c>
      <c r="U97" s="306">
        <f t="shared" si="41"/>
        <v>13916.628000000001</v>
      </c>
      <c r="V97" s="306">
        <f t="shared" si="41"/>
        <v>13467.696</v>
      </c>
      <c r="W97" s="306">
        <f t="shared" si="41"/>
        <v>13916.627999999973</v>
      </c>
      <c r="X97" s="306" t="e">
        <f t="shared" si="41"/>
        <v>#REF!</v>
      </c>
      <c r="Y97" s="306" t="e">
        <f t="shared" si="41"/>
        <v>#REF!</v>
      </c>
      <c r="Z97" s="306" t="e">
        <f t="shared" si="41"/>
        <v>#REF!</v>
      </c>
      <c r="AA97" s="306" t="e">
        <f t="shared" si="41"/>
        <v>#REF!</v>
      </c>
      <c r="AB97" s="306" t="e">
        <f t="shared" si="41"/>
        <v>#REF!</v>
      </c>
    </row>
    <row r="98" spans="1:765" ht="30" customHeight="1">
      <c r="B98" s="24"/>
      <c r="C98" s="1422" t="s">
        <v>516</v>
      </c>
      <c r="D98" s="1372"/>
      <c r="E98" s="306">
        <f t="shared" si="41"/>
        <v>1425137.148</v>
      </c>
      <c r="F98" s="306">
        <f t="shared" si="41"/>
        <v>1471172.6279999979</v>
      </c>
      <c r="G98" s="306">
        <f t="shared" si="41"/>
        <v>1427000.1479999989</v>
      </c>
      <c r="H98" s="306">
        <f t="shared" si="41"/>
        <v>1475099.9159999979</v>
      </c>
      <c r="I98" s="306">
        <f t="shared" si="41"/>
        <v>1476715.2479999978</v>
      </c>
      <c r="J98" s="306">
        <f t="shared" si="41"/>
        <v>1433607.2759999975</v>
      </c>
      <c r="K98" s="306">
        <f t="shared" si="41"/>
        <v>1486685.3519999974</v>
      </c>
      <c r="L98" s="306">
        <f t="shared" si="41"/>
        <v>1440847.3439999998</v>
      </c>
      <c r="M98" s="306">
        <f t="shared" si="41"/>
        <v>1489421.4839999976</v>
      </c>
      <c r="N98" s="306">
        <f t="shared" si="41"/>
        <v>1490333.3999999973</v>
      </c>
      <c r="O98" s="306">
        <f t="shared" si="41"/>
        <v>1394818.0919999988</v>
      </c>
      <c r="P98" s="306">
        <f t="shared" si="41"/>
        <v>1490726.6759999976</v>
      </c>
      <c r="Q98" s="306">
        <f t="shared" si="41"/>
        <v>1499713.9559999979</v>
      </c>
      <c r="R98" s="306">
        <f t="shared" si="41"/>
        <v>1510289.7959999978</v>
      </c>
      <c r="S98" s="306">
        <f t="shared" si="41"/>
        <v>1459725.8759999983</v>
      </c>
      <c r="T98" s="306">
        <f t="shared" si="41"/>
        <v>1507686.5760000001</v>
      </c>
      <c r="U98" s="306">
        <f t="shared" si="41"/>
        <v>1507565.5199999998</v>
      </c>
      <c r="V98" s="306">
        <f t="shared" si="41"/>
        <v>1460901.1319999998</v>
      </c>
      <c r="W98" s="306">
        <f t="shared" si="41"/>
        <v>1509084.1679999975</v>
      </c>
      <c r="X98" s="306" t="e">
        <f t="shared" si="41"/>
        <v>#REF!</v>
      </c>
      <c r="Y98" s="306" t="e">
        <f t="shared" si="41"/>
        <v>#REF!</v>
      </c>
      <c r="Z98" s="306" t="e">
        <f t="shared" si="41"/>
        <v>#REF!</v>
      </c>
      <c r="AA98" s="306" t="e">
        <f t="shared" si="41"/>
        <v>#REF!</v>
      </c>
      <c r="AB98" s="306" t="e">
        <f t="shared" si="41"/>
        <v>#REF!</v>
      </c>
    </row>
    <row r="99" spans="1:765" ht="30" customHeight="1">
      <c r="B99" s="24"/>
      <c r="C99" s="1422" t="s">
        <v>520</v>
      </c>
      <c r="D99" s="1372"/>
      <c r="E99" s="306">
        <f t="shared" si="41"/>
        <v>10169765.544000002</v>
      </c>
      <c r="F99" s="306">
        <f t="shared" si="41"/>
        <v>10512376.39199998</v>
      </c>
      <c r="G99" s="306">
        <f t="shared" si="41"/>
        <v>10174730.723999981</v>
      </c>
      <c r="H99" s="306">
        <f t="shared" si="41"/>
        <v>10517588.699999979</v>
      </c>
      <c r="I99" s="306">
        <f t="shared" si="41"/>
        <v>10523675.207999974</v>
      </c>
      <c r="J99" s="306">
        <f t="shared" si="41"/>
        <v>10196379.035999984</v>
      </c>
      <c r="K99" s="306">
        <f t="shared" si="41"/>
        <v>10535888.831999974</v>
      </c>
      <c r="L99" s="306">
        <f t="shared" si="41"/>
        <v>10203489.731999999</v>
      </c>
      <c r="M99" s="306">
        <f t="shared" si="41"/>
        <v>10547300.291999983</v>
      </c>
      <c r="N99" s="306">
        <f t="shared" si="41"/>
        <v>10551165.215999972</v>
      </c>
      <c r="O99" s="306">
        <f t="shared" si="41"/>
        <v>9868612.8119999804</v>
      </c>
      <c r="P99" s="306">
        <f t="shared" si="41"/>
        <v>10563953.567999979</v>
      </c>
      <c r="Q99" s="306">
        <f t="shared" si="41"/>
        <v>8496554.0999999885</v>
      </c>
      <c r="R99" s="306">
        <f t="shared" si="41"/>
        <v>8389453.9319999814</v>
      </c>
      <c r="S99" s="306">
        <f t="shared" si="41"/>
        <v>8121346.4399999883</v>
      </c>
      <c r="T99" s="306">
        <f t="shared" si="41"/>
        <v>8395901.4119999986</v>
      </c>
      <c r="U99" s="306">
        <f t="shared" si="41"/>
        <v>8402323.8120000008</v>
      </c>
      <c r="V99" s="306">
        <f t="shared" si="41"/>
        <v>8135889.9479999999</v>
      </c>
      <c r="W99" s="306">
        <f t="shared" si="41"/>
        <v>8380497.0959999822</v>
      </c>
      <c r="X99" s="306" t="e">
        <f t="shared" si="41"/>
        <v>#REF!</v>
      </c>
      <c r="Y99" s="306" t="e">
        <f t="shared" si="41"/>
        <v>#REF!</v>
      </c>
      <c r="Z99" s="306" t="e">
        <f t="shared" si="41"/>
        <v>#REF!</v>
      </c>
      <c r="AA99" s="306" t="e">
        <f t="shared" si="41"/>
        <v>#REF!</v>
      </c>
      <c r="AB99" s="306" t="e">
        <f t="shared" si="41"/>
        <v>#REF!</v>
      </c>
    </row>
    <row r="100" spans="1:765" ht="30" customHeight="1">
      <c r="B100" s="24"/>
      <c r="C100" s="1422" t="s">
        <v>521</v>
      </c>
      <c r="D100" s="1372"/>
      <c r="E100" s="306">
        <f t="shared" si="41"/>
        <v>663511.31999999995</v>
      </c>
      <c r="F100" s="306">
        <f t="shared" si="41"/>
        <v>690507.05999999889</v>
      </c>
      <c r="G100" s="306">
        <f t="shared" si="41"/>
        <v>674696.44799999846</v>
      </c>
      <c r="H100" s="306">
        <f t="shared" si="41"/>
        <v>701817.34799999837</v>
      </c>
      <c r="I100" s="306">
        <f t="shared" si="41"/>
        <v>707270.62799999863</v>
      </c>
      <c r="J100" s="306">
        <f t="shared" si="41"/>
        <v>689428.39199999918</v>
      </c>
      <c r="K100" s="306">
        <f t="shared" si="41"/>
        <v>717805.25999999838</v>
      </c>
      <c r="L100" s="306">
        <f t="shared" si="41"/>
        <v>699579.33599999978</v>
      </c>
      <c r="M100" s="306">
        <f t="shared" si="41"/>
        <v>711511.77599999867</v>
      </c>
      <c r="N100" s="306">
        <f t="shared" si="41"/>
        <v>710066.53199999838</v>
      </c>
      <c r="O100" s="306">
        <f t="shared" si="41"/>
        <v>668357.6879999988</v>
      </c>
      <c r="P100" s="306">
        <f t="shared" si="41"/>
        <v>718981.25999999861</v>
      </c>
      <c r="Q100" s="306">
        <f t="shared" si="41"/>
        <v>539066.90399999893</v>
      </c>
      <c r="R100" s="306">
        <f t="shared" si="41"/>
        <v>557240.74799999886</v>
      </c>
      <c r="S100" s="306">
        <f t="shared" si="41"/>
        <v>540893.43599999859</v>
      </c>
      <c r="T100" s="306">
        <f t="shared" ref="T100:AB100" si="42">IF(OR(T58&gt;0,T58&lt;0)=TRUE,T58,T79)*1.2</f>
        <v>560857.89600000007</v>
      </c>
      <c r="U100" s="306">
        <f t="shared" si="42"/>
        <v>563900.72399999981</v>
      </c>
      <c r="V100" s="306">
        <f t="shared" si="42"/>
        <v>548218.41599999985</v>
      </c>
      <c r="W100" s="306">
        <f t="shared" si="42"/>
        <v>567492.2519999987</v>
      </c>
      <c r="X100" s="306" t="e">
        <f t="shared" si="42"/>
        <v>#REF!</v>
      </c>
      <c r="Y100" s="306" t="e">
        <f t="shared" si="42"/>
        <v>#REF!</v>
      </c>
      <c r="Z100" s="306" t="e">
        <f t="shared" si="42"/>
        <v>#REF!</v>
      </c>
      <c r="AA100" s="306" t="e">
        <f t="shared" si="42"/>
        <v>#REF!</v>
      </c>
      <c r="AB100" s="306" t="e">
        <f t="shared" si="42"/>
        <v>#REF!</v>
      </c>
    </row>
    <row r="101" spans="1:765" ht="30" customHeight="1">
      <c r="B101" s="24"/>
      <c r="C101" s="1422" t="s">
        <v>519</v>
      </c>
      <c r="D101" s="1372"/>
      <c r="E101" s="306">
        <f t="shared" ref="E101:AB107" si="43">IF(OR(E59&gt;0,E59&lt;0)=TRUE,E59,E80)*1.2</f>
        <v>184067.06399999998</v>
      </c>
      <c r="F101" s="306">
        <f t="shared" si="43"/>
        <v>190215.56399999998</v>
      </c>
      <c r="G101" s="306">
        <f t="shared" si="43"/>
        <v>184079.59199999963</v>
      </c>
      <c r="H101" s="306">
        <f t="shared" si="43"/>
        <v>190215.56399999998</v>
      </c>
      <c r="I101" s="306">
        <f t="shared" si="43"/>
        <v>190215.56399999998</v>
      </c>
      <c r="J101" s="306">
        <f t="shared" si="43"/>
        <v>184079.59199999965</v>
      </c>
      <c r="K101" s="306">
        <f t="shared" si="43"/>
        <v>190215.56399999998</v>
      </c>
      <c r="L101" s="306">
        <f t="shared" si="43"/>
        <v>184079.592</v>
      </c>
      <c r="M101" s="306">
        <f t="shared" si="43"/>
        <v>192274.356</v>
      </c>
      <c r="N101" s="306">
        <f t="shared" si="43"/>
        <v>188942.22000000003</v>
      </c>
      <c r="O101" s="306">
        <f t="shared" si="43"/>
        <v>174289.7639999995</v>
      </c>
      <c r="P101" s="306">
        <f t="shared" si="43"/>
        <v>186309.75599999991</v>
      </c>
      <c r="Q101" s="306">
        <f t="shared" si="43"/>
        <v>153473.80799999996</v>
      </c>
      <c r="R101" s="306">
        <f t="shared" si="43"/>
        <v>158589.61199999991</v>
      </c>
      <c r="S101" s="306">
        <f t="shared" si="43"/>
        <v>153473.80799999996</v>
      </c>
      <c r="T101" s="306">
        <f t="shared" si="43"/>
        <v>158589.61199999999</v>
      </c>
      <c r="U101" s="306">
        <f t="shared" si="43"/>
        <v>158589.61199999999</v>
      </c>
      <c r="V101" s="306">
        <f t="shared" si="43"/>
        <v>153473.80799999999</v>
      </c>
      <c r="W101" s="306">
        <f t="shared" si="43"/>
        <v>158589.61199999991</v>
      </c>
      <c r="X101" s="306" t="e">
        <f t="shared" si="43"/>
        <v>#REF!</v>
      </c>
      <c r="Y101" s="306" t="e">
        <f t="shared" si="43"/>
        <v>#REF!</v>
      </c>
      <c r="Z101" s="306" t="e">
        <f t="shared" si="43"/>
        <v>#REF!</v>
      </c>
      <c r="AA101" s="306" t="e">
        <f t="shared" si="43"/>
        <v>#REF!</v>
      </c>
      <c r="AB101" s="306" t="e">
        <f t="shared" si="43"/>
        <v>#REF!</v>
      </c>
    </row>
    <row r="102" spans="1:765" ht="30" customHeight="1">
      <c r="B102" s="24"/>
      <c r="C102" s="1422" t="s">
        <v>343</v>
      </c>
      <c r="D102" s="1372"/>
      <c r="E102" s="306" t="e">
        <f t="shared" si="43"/>
        <v>#REF!</v>
      </c>
      <c r="F102" s="306" t="e">
        <f t="shared" si="43"/>
        <v>#REF!</v>
      </c>
      <c r="G102" s="306" t="e">
        <f t="shared" si="43"/>
        <v>#REF!</v>
      </c>
      <c r="H102" s="306" t="e">
        <f t="shared" si="43"/>
        <v>#REF!</v>
      </c>
      <c r="I102" s="306" t="e">
        <f t="shared" si="43"/>
        <v>#REF!</v>
      </c>
      <c r="J102" s="306">
        <f t="shared" si="43"/>
        <v>0</v>
      </c>
      <c r="K102" s="306">
        <f t="shared" si="43"/>
        <v>0</v>
      </c>
      <c r="L102" s="306">
        <f t="shared" si="43"/>
        <v>0</v>
      </c>
      <c r="M102" s="306">
        <f t="shared" si="43"/>
        <v>0</v>
      </c>
      <c r="N102" s="306">
        <f t="shared" si="43"/>
        <v>0</v>
      </c>
      <c r="O102" s="306">
        <f t="shared" si="43"/>
        <v>0</v>
      </c>
      <c r="P102" s="306">
        <f t="shared" si="43"/>
        <v>0</v>
      </c>
      <c r="Q102" s="306">
        <f t="shared" si="43"/>
        <v>0</v>
      </c>
      <c r="R102" s="306">
        <f t="shared" si="43"/>
        <v>0</v>
      </c>
      <c r="S102" s="306">
        <f t="shared" si="43"/>
        <v>0</v>
      </c>
      <c r="T102" s="306">
        <f t="shared" si="43"/>
        <v>0</v>
      </c>
      <c r="U102" s="306">
        <f t="shared" si="43"/>
        <v>0</v>
      </c>
      <c r="V102" s="306">
        <f t="shared" si="43"/>
        <v>0</v>
      </c>
      <c r="W102" s="306">
        <f t="shared" si="43"/>
        <v>0</v>
      </c>
      <c r="X102" s="306">
        <f t="shared" si="43"/>
        <v>0</v>
      </c>
      <c r="Y102" s="306">
        <f t="shared" si="43"/>
        <v>0</v>
      </c>
      <c r="Z102" s="306">
        <f t="shared" si="43"/>
        <v>0</v>
      </c>
      <c r="AA102" s="306">
        <f t="shared" si="43"/>
        <v>0</v>
      </c>
      <c r="AB102" s="306">
        <f t="shared" si="43"/>
        <v>0</v>
      </c>
    </row>
    <row r="103" spans="1:765" ht="30" customHeight="1">
      <c r="B103" s="24"/>
      <c r="C103" s="1422" t="s">
        <v>555</v>
      </c>
      <c r="D103" s="1372"/>
      <c r="E103" s="306">
        <f t="shared" si="43"/>
        <v>0</v>
      </c>
      <c r="F103" s="306">
        <f t="shared" si="43"/>
        <v>0</v>
      </c>
      <c r="G103" s="306">
        <f t="shared" si="43"/>
        <v>0</v>
      </c>
      <c r="H103" s="306">
        <f t="shared" si="43"/>
        <v>0</v>
      </c>
      <c r="I103" s="306">
        <f t="shared" si="43"/>
        <v>0</v>
      </c>
      <c r="J103" s="306">
        <f t="shared" si="43"/>
        <v>0</v>
      </c>
      <c r="K103" s="306">
        <f t="shared" si="43"/>
        <v>0</v>
      </c>
      <c r="L103" s="306">
        <f t="shared" si="43"/>
        <v>0</v>
      </c>
      <c r="M103" s="306">
        <f t="shared" si="43"/>
        <v>0</v>
      </c>
      <c r="N103" s="306">
        <f t="shared" si="43"/>
        <v>0</v>
      </c>
      <c r="O103" s="306">
        <f t="shared" si="43"/>
        <v>0</v>
      </c>
      <c r="P103" s="306">
        <f t="shared" si="43"/>
        <v>0</v>
      </c>
      <c r="Q103" s="306">
        <f t="shared" si="43"/>
        <v>0</v>
      </c>
      <c r="R103" s="306">
        <f t="shared" si="43"/>
        <v>0</v>
      </c>
      <c r="S103" s="306">
        <f t="shared" si="43"/>
        <v>0</v>
      </c>
      <c r="T103" s="306">
        <f t="shared" si="43"/>
        <v>0</v>
      </c>
      <c r="U103" s="306">
        <f t="shared" si="43"/>
        <v>0</v>
      </c>
      <c r="V103" s="306">
        <f t="shared" si="43"/>
        <v>0</v>
      </c>
      <c r="W103" s="306">
        <f t="shared" si="43"/>
        <v>0</v>
      </c>
      <c r="X103" s="306">
        <f t="shared" si="43"/>
        <v>0</v>
      </c>
      <c r="Y103" s="306">
        <f t="shared" si="43"/>
        <v>0</v>
      </c>
      <c r="Z103" s="306">
        <f t="shared" si="43"/>
        <v>0</v>
      </c>
      <c r="AA103" s="306">
        <f t="shared" si="43"/>
        <v>0</v>
      </c>
      <c r="AB103" s="306">
        <f t="shared" si="43"/>
        <v>0</v>
      </c>
    </row>
    <row r="104" spans="1:765" ht="30" customHeight="1">
      <c r="B104" s="24"/>
      <c r="C104" s="1422" t="s">
        <v>513</v>
      </c>
      <c r="D104" s="1372"/>
      <c r="E104" s="306">
        <f t="shared" si="43"/>
        <v>118047.75599999999</v>
      </c>
      <c r="F104" s="306">
        <f t="shared" si="43"/>
        <v>121982.68799999963</v>
      </c>
      <c r="G104" s="306">
        <f t="shared" si="43"/>
        <v>118047.75599999951</v>
      </c>
      <c r="H104" s="306">
        <f t="shared" si="43"/>
        <v>121982.68799999963</v>
      </c>
      <c r="I104" s="306">
        <f t="shared" si="43"/>
        <v>121982.68799999963</v>
      </c>
      <c r="J104" s="306">
        <f t="shared" si="43"/>
        <v>118047.75599999951</v>
      </c>
      <c r="K104" s="306">
        <f t="shared" si="43"/>
        <v>121982.68799999963</v>
      </c>
      <c r="L104" s="306">
        <f t="shared" si="43"/>
        <v>118047.75599999999</v>
      </c>
      <c r="M104" s="306">
        <f t="shared" si="43"/>
        <v>121982.68799999963</v>
      </c>
      <c r="N104" s="306">
        <f t="shared" si="43"/>
        <v>121982.68799999963</v>
      </c>
      <c r="O104" s="306">
        <f t="shared" si="43"/>
        <v>114112.83599999988</v>
      </c>
      <c r="P104" s="306">
        <f t="shared" si="43"/>
        <v>121982.68799999963</v>
      </c>
      <c r="Q104" s="306">
        <f t="shared" si="43"/>
        <v>118047.75599999951</v>
      </c>
      <c r="R104" s="306">
        <f t="shared" si="43"/>
        <v>121982.68799999963</v>
      </c>
      <c r="S104" s="306">
        <f t="shared" si="43"/>
        <v>118047.75599999951</v>
      </c>
      <c r="T104" s="306">
        <f t="shared" si="43"/>
        <v>121982.68799999998</v>
      </c>
      <c r="U104" s="306">
        <f t="shared" si="43"/>
        <v>121982.68799999998</v>
      </c>
      <c r="V104" s="306">
        <f t="shared" si="43"/>
        <v>118047.75599999999</v>
      </c>
      <c r="W104" s="306">
        <f t="shared" si="43"/>
        <v>121982.68799999963</v>
      </c>
      <c r="X104" s="306">
        <f t="shared" si="43"/>
        <v>0</v>
      </c>
      <c r="Y104" s="306">
        <f t="shared" si="43"/>
        <v>0</v>
      </c>
      <c r="Z104" s="306">
        <f t="shared" si="43"/>
        <v>0</v>
      </c>
      <c r="AA104" s="306">
        <f t="shared" si="43"/>
        <v>0</v>
      </c>
      <c r="AB104" s="306">
        <f t="shared" si="43"/>
        <v>0</v>
      </c>
    </row>
    <row r="105" spans="1:765" ht="30" customHeight="1">
      <c r="B105" s="24"/>
      <c r="C105" s="1422" t="s">
        <v>524</v>
      </c>
      <c r="D105" s="1372"/>
      <c r="E105" s="306">
        <f t="shared" si="43"/>
        <v>5121.1080000000002</v>
      </c>
      <c r="F105" s="306">
        <f t="shared" si="43"/>
        <v>0</v>
      </c>
      <c r="G105" s="306">
        <f t="shared" si="43"/>
        <v>0</v>
      </c>
      <c r="H105" s="306">
        <f t="shared" si="43"/>
        <v>0</v>
      </c>
      <c r="I105" s="306">
        <f t="shared" si="43"/>
        <v>0</v>
      </c>
      <c r="J105" s="306">
        <f t="shared" si="43"/>
        <v>0</v>
      </c>
      <c r="K105" s="306">
        <f t="shared" si="43"/>
        <v>0</v>
      </c>
      <c r="L105" s="306">
        <f t="shared" si="43"/>
        <v>0</v>
      </c>
      <c r="M105" s="306">
        <f t="shared" si="43"/>
        <v>23457.324000000001</v>
      </c>
      <c r="N105" s="306">
        <f t="shared" si="43"/>
        <v>23354.291999999863</v>
      </c>
      <c r="O105" s="306">
        <f t="shared" si="43"/>
        <v>0</v>
      </c>
      <c r="P105" s="306">
        <f t="shared" si="43"/>
        <v>4179.1559999999881</v>
      </c>
      <c r="Q105" s="306">
        <f t="shared" si="43"/>
        <v>4512.6959999999863</v>
      </c>
      <c r="R105" s="306">
        <f t="shared" si="43"/>
        <v>31549.727999999872</v>
      </c>
      <c r="S105" s="306">
        <f t="shared" si="43"/>
        <v>659519.00400000007</v>
      </c>
      <c r="T105" s="306">
        <f t="shared" si="43"/>
        <v>0</v>
      </c>
      <c r="U105" s="306">
        <f t="shared" si="43"/>
        <v>0</v>
      </c>
      <c r="V105" s="306">
        <f t="shared" si="43"/>
        <v>0</v>
      </c>
      <c r="W105" s="306">
        <f t="shared" si="43"/>
        <v>0</v>
      </c>
      <c r="X105" s="306">
        <f t="shared" si="43"/>
        <v>0</v>
      </c>
      <c r="Y105" s="306">
        <f t="shared" si="43"/>
        <v>0</v>
      </c>
      <c r="Z105" s="306">
        <f t="shared" si="43"/>
        <v>0</v>
      </c>
      <c r="AA105" s="306">
        <f t="shared" si="43"/>
        <v>0</v>
      </c>
      <c r="AB105" s="306">
        <f t="shared" si="43"/>
        <v>0</v>
      </c>
    </row>
    <row r="106" spans="1:765" ht="30" customHeight="1">
      <c r="B106" s="24"/>
      <c r="C106" s="1422" t="s">
        <v>523</v>
      </c>
      <c r="D106" s="1372"/>
      <c r="E106" s="306">
        <f t="shared" si="43"/>
        <v>407.78400000000005</v>
      </c>
      <c r="F106" s="306">
        <f t="shared" si="43"/>
        <v>0</v>
      </c>
      <c r="G106" s="306">
        <f t="shared" si="43"/>
        <v>0</v>
      </c>
      <c r="H106" s="306">
        <f t="shared" si="43"/>
        <v>0</v>
      </c>
      <c r="I106" s="306">
        <f t="shared" si="43"/>
        <v>0</v>
      </c>
      <c r="J106" s="306">
        <f t="shared" si="43"/>
        <v>0</v>
      </c>
      <c r="K106" s="306">
        <f t="shared" si="43"/>
        <v>0</v>
      </c>
      <c r="L106" s="306">
        <f t="shared" si="43"/>
        <v>0</v>
      </c>
      <c r="M106" s="306">
        <f t="shared" si="43"/>
        <v>1941.7679999999987</v>
      </c>
      <c r="N106" s="306">
        <f t="shared" si="43"/>
        <v>1947.3119999999976</v>
      </c>
      <c r="O106" s="306">
        <f t="shared" si="43"/>
        <v>0</v>
      </c>
      <c r="P106" s="306">
        <f t="shared" si="43"/>
        <v>342.79199999999867</v>
      </c>
      <c r="Q106" s="306">
        <f t="shared" si="43"/>
        <v>364.87199999999871</v>
      </c>
      <c r="R106" s="306">
        <f t="shared" si="43"/>
        <v>2610.7439999999988</v>
      </c>
      <c r="S106" s="306">
        <f t="shared" si="43"/>
        <v>56062.128000000004</v>
      </c>
      <c r="T106" s="306">
        <f t="shared" si="43"/>
        <v>0</v>
      </c>
      <c r="U106" s="306">
        <f t="shared" si="43"/>
        <v>0</v>
      </c>
      <c r="V106" s="306">
        <f t="shared" si="43"/>
        <v>0</v>
      </c>
      <c r="W106" s="306">
        <f t="shared" si="43"/>
        <v>0</v>
      </c>
      <c r="X106" s="306">
        <f t="shared" si="43"/>
        <v>0</v>
      </c>
      <c r="Y106" s="306">
        <f t="shared" si="43"/>
        <v>0</v>
      </c>
      <c r="Z106" s="306">
        <f t="shared" si="43"/>
        <v>0</v>
      </c>
      <c r="AA106" s="306">
        <f t="shared" si="43"/>
        <v>0</v>
      </c>
      <c r="AB106" s="306">
        <f t="shared" si="43"/>
        <v>0</v>
      </c>
    </row>
    <row r="107" spans="1:765" s="10" customFormat="1" ht="30" customHeight="1">
      <c r="A107" s="47"/>
      <c r="B107" s="1428" t="s">
        <v>81</v>
      </c>
      <c r="C107" s="1429"/>
      <c r="D107" s="1430"/>
      <c r="E107" s="351">
        <f t="shared" si="43"/>
        <v>192196454.43599996</v>
      </c>
      <c r="F107" s="351">
        <f t="shared" si="43"/>
        <v>196400962.67999962</v>
      </c>
      <c r="G107" s="351">
        <f t="shared" si="43"/>
        <v>188816929.18799961</v>
      </c>
      <c r="H107" s="351">
        <f t="shared" si="43"/>
        <v>194381009.27999964</v>
      </c>
      <c r="I107" s="351">
        <f t="shared" si="43"/>
        <v>194761121.18399963</v>
      </c>
      <c r="J107" s="351">
        <f t="shared" si="43"/>
        <v>189547707.79199967</v>
      </c>
      <c r="K107" s="351">
        <f t="shared" si="43"/>
        <v>199366637.83199969</v>
      </c>
      <c r="L107" s="351">
        <f t="shared" si="43"/>
        <v>196667374.46399996</v>
      </c>
      <c r="M107" s="351">
        <f t="shared" si="43"/>
        <v>203661809.77199963</v>
      </c>
      <c r="N107" s="351">
        <f t="shared" si="43"/>
        <v>203857651.9439995</v>
      </c>
      <c r="O107" s="351">
        <f t="shared" si="43"/>
        <v>190709075.51999971</v>
      </c>
      <c r="P107" s="351">
        <f t="shared" si="43"/>
        <v>202670102.81999961</v>
      </c>
      <c r="Q107" s="351">
        <f t="shared" si="43"/>
        <v>189632937.70799971</v>
      </c>
      <c r="R107" s="351">
        <f t="shared" si="43"/>
        <v>192342528.52799964</v>
      </c>
      <c r="S107" s="351">
        <f t="shared" si="43"/>
        <v>185923808.48399958</v>
      </c>
      <c r="T107" s="351">
        <f t="shared" si="43"/>
        <v>191193010.09199989</v>
      </c>
      <c r="U107" s="351">
        <f t="shared" si="43"/>
        <v>191243411.23199993</v>
      </c>
      <c r="V107" s="351">
        <f t="shared" si="43"/>
        <v>186191997.68400002</v>
      </c>
      <c r="W107" s="351" t="e">
        <f t="shared" si="43"/>
        <v>#N/A</v>
      </c>
      <c r="X107" s="351" t="e">
        <f t="shared" si="43"/>
        <v>#REF!</v>
      </c>
      <c r="Y107" s="351" t="e">
        <f t="shared" si="43"/>
        <v>#REF!</v>
      </c>
      <c r="Z107" s="351" t="e">
        <f t="shared" si="43"/>
        <v>#REF!</v>
      </c>
      <c r="AA107" s="351" t="e">
        <f t="shared" si="43"/>
        <v>#REF!</v>
      </c>
      <c r="AB107" s="351" t="e">
        <f t="shared" si="43"/>
        <v>#REF!</v>
      </c>
    </row>
    <row r="108" spans="1:765" ht="9.9499999999999993" customHeight="1"/>
    <row r="109" spans="1:765" ht="30" customHeight="1">
      <c r="B109" s="1435" t="s">
        <v>534</v>
      </c>
      <c r="C109" s="1436"/>
      <c r="D109" s="1437"/>
      <c r="E109" s="324" t="s">
        <v>527</v>
      </c>
      <c r="F109" s="324" t="s">
        <v>528</v>
      </c>
      <c r="G109" s="324" t="s">
        <v>529</v>
      </c>
      <c r="H109" s="324" t="s">
        <v>530</v>
      </c>
      <c r="I109" s="324" t="s">
        <v>531</v>
      </c>
      <c r="J109" s="324" t="s">
        <v>532</v>
      </c>
      <c r="K109" s="324" t="s">
        <v>533</v>
      </c>
      <c r="L109" s="324" t="s">
        <v>527</v>
      </c>
      <c r="M109" s="324" t="s">
        <v>528</v>
      </c>
      <c r="N109" s="324" t="s">
        <v>529</v>
      </c>
      <c r="O109" s="324" t="s">
        <v>530</v>
      </c>
      <c r="P109" s="324" t="s">
        <v>531</v>
      </c>
      <c r="Q109" s="324" t="s">
        <v>532</v>
      </c>
      <c r="R109" s="324" t="s">
        <v>533</v>
      </c>
      <c r="S109" s="324" t="s">
        <v>527</v>
      </c>
      <c r="T109" s="324" t="s">
        <v>528</v>
      </c>
      <c r="U109" s="324" t="s">
        <v>529</v>
      </c>
      <c r="V109" s="324" t="s">
        <v>530</v>
      </c>
      <c r="W109" s="324" t="s">
        <v>531</v>
      </c>
      <c r="X109" s="324" t="s">
        <v>532</v>
      </c>
      <c r="Y109" s="324" t="s">
        <v>533</v>
      </c>
      <c r="Z109" s="324" t="s">
        <v>527</v>
      </c>
      <c r="AA109" s="324" t="s">
        <v>528</v>
      </c>
      <c r="AB109" s="324" t="s">
        <v>529</v>
      </c>
      <c r="AC109" s="324" t="s">
        <v>530</v>
      </c>
      <c r="AD109" s="324" t="s">
        <v>531</v>
      </c>
      <c r="AE109" s="324" t="s">
        <v>532</v>
      </c>
      <c r="AF109" s="324" t="s">
        <v>533</v>
      </c>
      <c r="AG109" s="324" t="s">
        <v>527</v>
      </c>
      <c r="AH109" s="324" t="s">
        <v>528</v>
      </c>
      <c r="AI109" s="324" t="s">
        <v>529</v>
      </c>
      <c r="AJ109" s="324" t="s">
        <v>530</v>
      </c>
      <c r="AK109" s="324" t="s">
        <v>531</v>
      </c>
      <c r="AL109" s="324" t="s">
        <v>532</v>
      </c>
      <c r="AM109" s="324" t="s">
        <v>533</v>
      </c>
      <c r="AN109" s="324" t="s">
        <v>527</v>
      </c>
      <c r="AO109" s="324" t="s">
        <v>528</v>
      </c>
      <c r="AP109" s="324" t="s">
        <v>529</v>
      </c>
      <c r="AQ109" s="324" t="s">
        <v>530</v>
      </c>
      <c r="AR109" s="324" t="s">
        <v>531</v>
      </c>
      <c r="AS109" s="324" t="s">
        <v>532</v>
      </c>
      <c r="AT109" s="324" t="s">
        <v>533</v>
      </c>
      <c r="AU109" s="324" t="s">
        <v>527</v>
      </c>
      <c r="AV109" s="324" t="s">
        <v>528</v>
      </c>
      <c r="AW109" s="324" t="s">
        <v>529</v>
      </c>
      <c r="AX109" s="324" t="s">
        <v>530</v>
      </c>
      <c r="AY109" s="324" t="s">
        <v>531</v>
      </c>
      <c r="AZ109" s="324" t="s">
        <v>532</v>
      </c>
      <c r="BA109" s="324" t="s">
        <v>533</v>
      </c>
      <c r="BB109" s="324" t="s">
        <v>527</v>
      </c>
      <c r="BC109" s="324" t="s">
        <v>528</v>
      </c>
      <c r="BD109" s="324" t="s">
        <v>529</v>
      </c>
      <c r="BE109" s="324" t="s">
        <v>530</v>
      </c>
      <c r="BF109" s="324" t="s">
        <v>531</v>
      </c>
      <c r="BG109" s="324" t="s">
        <v>532</v>
      </c>
      <c r="BH109" s="324" t="s">
        <v>533</v>
      </c>
      <c r="BI109" s="324" t="s">
        <v>527</v>
      </c>
      <c r="BJ109" s="324" t="s">
        <v>528</v>
      </c>
      <c r="BK109" s="324" t="s">
        <v>529</v>
      </c>
      <c r="BL109" s="324" t="s">
        <v>530</v>
      </c>
      <c r="BM109" s="324" t="s">
        <v>531</v>
      </c>
      <c r="BN109" s="324" t="s">
        <v>532</v>
      </c>
      <c r="BO109" s="324" t="s">
        <v>533</v>
      </c>
      <c r="BP109" s="324" t="s">
        <v>527</v>
      </c>
      <c r="BQ109" s="324" t="s">
        <v>528</v>
      </c>
      <c r="BR109" s="324" t="s">
        <v>529</v>
      </c>
      <c r="BS109" s="324" t="s">
        <v>530</v>
      </c>
      <c r="BT109" s="324" t="s">
        <v>531</v>
      </c>
      <c r="BU109" s="324" t="s">
        <v>532</v>
      </c>
      <c r="BV109" s="324" t="s">
        <v>533</v>
      </c>
      <c r="BW109" s="324" t="s">
        <v>527</v>
      </c>
      <c r="BX109" s="324" t="s">
        <v>528</v>
      </c>
      <c r="BY109" s="324" t="s">
        <v>529</v>
      </c>
      <c r="BZ109" s="324" t="s">
        <v>530</v>
      </c>
      <c r="CA109" s="324" t="s">
        <v>531</v>
      </c>
      <c r="CB109" s="324" t="s">
        <v>532</v>
      </c>
      <c r="CC109" s="324" t="s">
        <v>533</v>
      </c>
      <c r="CD109" s="324" t="s">
        <v>527</v>
      </c>
      <c r="CE109" s="324" t="s">
        <v>528</v>
      </c>
      <c r="CF109" s="324" t="s">
        <v>529</v>
      </c>
      <c r="CG109" s="324" t="s">
        <v>530</v>
      </c>
      <c r="CH109" s="324" t="s">
        <v>531</v>
      </c>
      <c r="CI109" s="324" t="s">
        <v>532</v>
      </c>
      <c r="CJ109" s="324" t="s">
        <v>533</v>
      </c>
      <c r="CK109" s="324" t="s">
        <v>527</v>
      </c>
      <c r="CL109" s="324" t="s">
        <v>528</v>
      </c>
      <c r="CM109" s="324" t="s">
        <v>529</v>
      </c>
      <c r="CN109" s="324" t="s">
        <v>530</v>
      </c>
      <c r="CO109" s="324" t="s">
        <v>531</v>
      </c>
      <c r="CP109" s="324" t="s">
        <v>532</v>
      </c>
      <c r="CQ109" s="324" t="s">
        <v>533</v>
      </c>
      <c r="CR109" s="324" t="s">
        <v>527</v>
      </c>
      <c r="CS109" s="324" t="s">
        <v>528</v>
      </c>
      <c r="CT109" s="324" t="s">
        <v>529</v>
      </c>
      <c r="CU109" s="324" t="s">
        <v>530</v>
      </c>
      <c r="CV109" s="324" t="s">
        <v>531</v>
      </c>
      <c r="CW109" s="324" t="s">
        <v>532</v>
      </c>
      <c r="CX109" s="324" t="s">
        <v>533</v>
      </c>
      <c r="CY109" s="324" t="s">
        <v>527</v>
      </c>
      <c r="CZ109" s="324" t="s">
        <v>528</v>
      </c>
      <c r="DA109" s="324" t="s">
        <v>529</v>
      </c>
      <c r="DB109" s="324" t="s">
        <v>530</v>
      </c>
      <c r="DC109" s="324" t="s">
        <v>531</v>
      </c>
      <c r="DD109" s="324" t="s">
        <v>532</v>
      </c>
      <c r="DE109" s="324" t="s">
        <v>533</v>
      </c>
      <c r="DF109" s="324" t="s">
        <v>527</v>
      </c>
      <c r="DG109" s="324" t="s">
        <v>528</v>
      </c>
      <c r="DH109" s="324" t="s">
        <v>529</v>
      </c>
      <c r="DI109" s="324" t="s">
        <v>530</v>
      </c>
      <c r="DJ109" s="324" t="s">
        <v>531</v>
      </c>
      <c r="DK109" s="324" t="s">
        <v>532</v>
      </c>
      <c r="DL109" s="324" t="s">
        <v>533</v>
      </c>
      <c r="DM109" s="324" t="s">
        <v>527</v>
      </c>
      <c r="DN109" s="324" t="s">
        <v>528</v>
      </c>
      <c r="DO109" s="324" t="s">
        <v>529</v>
      </c>
      <c r="DP109" s="324" t="s">
        <v>530</v>
      </c>
      <c r="DQ109" s="324" t="s">
        <v>531</v>
      </c>
      <c r="DR109" s="324" t="s">
        <v>532</v>
      </c>
      <c r="DS109" s="324" t="s">
        <v>533</v>
      </c>
      <c r="DT109" s="324" t="s">
        <v>527</v>
      </c>
      <c r="DU109" s="324" t="s">
        <v>528</v>
      </c>
      <c r="DV109" s="324" t="s">
        <v>529</v>
      </c>
      <c r="DW109" s="324" t="s">
        <v>530</v>
      </c>
      <c r="DX109" s="324" t="s">
        <v>531</v>
      </c>
      <c r="DY109" s="324" t="s">
        <v>532</v>
      </c>
      <c r="DZ109" s="324" t="s">
        <v>533</v>
      </c>
      <c r="EA109" s="324" t="s">
        <v>527</v>
      </c>
      <c r="EB109" s="324" t="s">
        <v>528</v>
      </c>
      <c r="EC109" s="324" t="s">
        <v>529</v>
      </c>
      <c r="ED109" s="324" t="s">
        <v>530</v>
      </c>
      <c r="EE109" s="324" t="s">
        <v>531</v>
      </c>
      <c r="EF109" s="324" t="s">
        <v>532</v>
      </c>
      <c r="EG109" s="324" t="s">
        <v>533</v>
      </c>
      <c r="EH109" s="324" t="s">
        <v>527</v>
      </c>
      <c r="EI109" s="324" t="s">
        <v>528</v>
      </c>
      <c r="EJ109" s="324" t="s">
        <v>529</v>
      </c>
      <c r="EK109" s="324" t="s">
        <v>530</v>
      </c>
      <c r="EL109" s="324" t="s">
        <v>531</v>
      </c>
      <c r="EM109" s="324" t="s">
        <v>532</v>
      </c>
      <c r="EN109" s="324" t="s">
        <v>533</v>
      </c>
      <c r="EO109" s="324" t="s">
        <v>527</v>
      </c>
      <c r="EP109" s="324" t="s">
        <v>528</v>
      </c>
      <c r="EQ109" s="324" t="s">
        <v>529</v>
      </c>
      <c r="ER109" s="324" t="s">
        <v>530</v>
      </c>
      <c r="ES109" s="324" t="s">
        <v>531</v>
      </c>
      <c r="ET109" s="324" t="s">
        <v>532</v>
      </c>
      <c r="EU109" s="324" t="s">
        <v>533</v>
      </c>
      <c r="EV109" s="324" t="s">
        <v>527</v>
      </c>
      <c r="EW109" s="324" t="s">
        <v>528</v>
      </c>
      <c r="EX109" s="324" t="s">
        <v>529</v>
      </c>
      <c r="EY109" s="324" t="s">
        <v>530</v>
      </c>
      <c r="EZ109" s="324" t="s">
        <v>531</v>
      </c>
      <c r="FA109" s="324" t="s">
        <v>532</v>
      </c>
      <c r="FB109" s="324" t="s">
        <v>533</v>
      </c>
      <c r="FC109" s="324" t="s">
        <v>527</v>
      </c>
      <c r="FD109" s="324" t="s">
        <v>528</v>
      </c>
      <c r="FE109" s="324" t="s">
        <v>529</v>
      </c>
      <c r="FF109" s="324" t="s">
        <v>530</v>
      </c>
      <c r="FG109" s="324" t="s">
        <v>531</v>
      </c>
      <c r="FH109" s="324" t="s">
        <v>532</v>
      </c>
      <c r="FI109" s="324" t="s">
        <v>533</v>
      </c>
      <c r="FJ109" s="324" t="s">
        <v>527</v>
      </c>
      <c r="FK109" s="324" t="s">
        <v>528</v>
      </c>
      <c r="FL109" s="324" t="s">
        <v>529</v>
      </c>
      <c r="FM109" s="324" t="s">
        <v>530</v>
      </c>
      <c r="FN109" s="324" t="s">
        <v>531</v>
      </c>
      <c r="FO109" s="324" t="s">
        <v>532</v>
      </c>
      <c r="FP109" s="324" t="s">
        <v>533</v>
      </c>
      <c r="FQ109" s="324" t="s">
        <v>527</v>
      </c>
      <c r="FR109" s="324" t="s">
        <v>528</v>
      </c>
      <c r="FS109" s="324" t="s">
        <v>529</v>
      </c>
      <c r="FT109" s="324" t="s">
        <v>530</v>
      </c>
      <c r="FU109" s="324" t="s">
        <v>531</v>
      </c>
      <c r="FV109" s="324" t="s">
        <v>532</v>
      </c>
      <c r="FW109" s="324" t="s">
        <v>533</v>
      </c>
      <c r="FX109" s="324" t="s">
        <v>527</v>
      </c>
      <c r="FY109" s="324" t="s">
        <v>528</v>
      </c>
      <c r="FZ109" s="324" t="s">
        <v>529</v>
      </c>
      <c r="GA109" s="324" t="s">
        <v>530</v>
      </c>
      <c r="GB109" s="324" t="s">
        <v>531</v>
      </c>
      <c r="GC109" s="324" t="s">
        <v>532</v>
      </c>
      <c r="GD109" s="324" t="s">
        <v>533</v>
      </c>
      <c r="GE109" s="324" t="s">
        <v>527</v>
      </c>
      <c r="GF109" s="324" t="s">
        <v>528</v>
      </c>
      <c r="GG109" s="324" t="s">
        <v>529</v>
      </c>
      <c r="GH109" s="324" t="s">
        <v>530</v>
      </c>
      <c r="GI109" s="324" t="s">
        <v>531</v>
      </c>
      <c r="GJ109" s="324" t="s">
        <v>532</v>
      </c>
      <c r="GK109" s="324" t="s">
        <v>533</v>
      </c>
      <c r="GL109" s="324" t="s">
        <v>527</v>
      </c>
      <c r="GM109" s="324" t="s">
        <v>528</v>
      </c>
      <c r="GN109" s="324" t="s">
        <v>529</v>
      </c>
      <c r="GO109" s="324" t="s">
        <v>530</v>
      </c>
      <c r="GP109" s="324" t="s">
        <v>531</v>
      </c>
      <c r="GQ109" s="324" t="s">
        <v>532</v>
      </c>
      <c r="GR109" s="324" t="s">
        <v>533</v>
      </c>
      <c r="GS109" s="324" t="s">
        <v>527</v>
      </c>
      <c r="GT109" s="324" t="s">
        <v>528</v>
      </c>
      <c r="GU109" s="324" t="s">
        <v>529</v>
      </c>
      <c r="GV109" s="324" t="s">
        <v>530</v>
      </c>
      <c r="GW109" s="324" t="s">
        <v>531</v>
      </c>
      <c r="GX109" s="324" t="s">
        <v>532</v>
      </c>
      <c r="GY109" s="324" t="s">
        <v>533</v>
      </c>
      <c r="GZ109" s="324" t="s">
        <v>527</v>
      </c>
      <c r="HA109" s="324" t="s">
        <v>528</v>
      </c>
      <c r="HB109" s="324" t="s">
        <v>529</v>
      </c>
      <c r="HC109" s="324" t="s">
        <v>530</v>
      </c>
      <c r="HD109" s="324" t="s">
        <v>531</v>
      </c>
      <c r="HE109" s="324" t="s">
        <v>532</v>
      </c>
      <c r="HF109" s="324" t="s">
        <v>533</v>
      </c>
      <c r="HG109" s="324" t="s">
        <v>527</v>
      </c>
      <c r="HH109" s="324" t="s">
        <v>528</v>
      </c>
      <c r="HI109" s="324" t="s">
        <v>529</v>
      </c>
      <c r="HJ109" s="324" t="s">
        <v>530</v>
      </c>
      <c r="HK109" s="324" t="s">
        <v>531</v>
      </c>
      <c r="HL109" s="324" t="s">
        <v>532</v>
      </c>
      <c r="HM109" s="324" t="s">
        <v>533</v>
      </c>
      <c r="HN109" s="324" t="s">
        <v>527</v>
      </c>
      <c r="HO109" s="324" t="s">
        <v>528</v>
      </c>
      <c r="HP109" s="324" t="s">
        <v>529</v>
      </c>
      <c r="HQ109" s="324" t="s">
        <v>530</v>
      </c>
      <c r="HR109" s="324" t="s">
        <v>531</v>
      </c>
      <c r="HS109" s="324" t="s">
        <v>532</v>
      </c>
      <c r="HT109" s="324" t="s">
        <v>533</v>
      </c>
      <c r="HU109" s="324" t="s">
        <v>527</v>
      </c>
      <c r="HV109" s="324" t="s">
        <v>528</v>
      </c>
      <c r="HW109" s="324" t="s">
        <v>529</v>
      </c>
      <c r="HX109" s="324" t="s">
        <v>530</v>
      </c>
      <c r="HY109" s="324" t="s">
        <v>531</v>
      </c>
      <c r="HZ109" s="324" t="s">
        <v>532</v>
      </c>
      <c r="IA109" s="324" t="s">
        <v>533</v>
      </c>
      <c r="IB109" s="324" t="s">
        <v>527</v>
      </c>
      <c r="IC109" s="324" t="s">
        <v>528</v>
      </c>
      <c r="ID109" s="324" t="s">
        <v>529</v>
      </c>
      <c r="IE109" s="324" t="s">
        <v>530</v>
      </c>
      <c r="IF109" s="324" t="s">
        <v>531</v>
      </c>
      <c r="IG109" s="324" t="s">
        <v>532</v>
      </c>
      <c r="IH109" s="324" t="s">
        <v>533</v>
      </c>
      <c r="II109" s="324" t="s">
        <v>527</v>
      </c>
      <c r="IJ109" s="324" t="s">
        <v>528</v>
      </c>
      <c r="IK109" s="324" t="s">
        <v>529</v>
      </c>
      <c r="IL109" s="324" t="s">
        <v>530</v>
      </c>
      <c r="IM109" s="324" t="s">
        <v>531</v>
      </c>
      <c r="IN109" s="324" t="s">
        <v>532</v>
      </c>
      <c r="IO109" s="324" t="s">
        <v>533</v>
      </c>
      <c r="IP109" s="324" t="s">
        <v>527</v>
      </c>
      <c r="IQ109" s="324" t="s">
        <v>528</v>
      </c>
      <c r="IR109" s="324" t="s">
        <v>529</v>
      </c>
      <c r="IS109" s="324" t="s">
        <v>530</v>
      </c>
      <c r="IT109" s="324" t="s">
        <v>531</v>
      </c>
      <c r="IU109" s="324" t="s">
        <v>532</v>
      </c>
      <c r="IV109" s="324" t="s">
        <v>533</v>
      </c>
      <c r="IW109" s="324" t="s">
        <v>527</v>
      </c>
      <c r="IX109" s="324" t="s">
        <v>528</v>
      </c>
      <c r="IY109" s="324" t="s">
        <v>529</v>
      </c>
      <c r="IZ109" s="324" t="s">
        <v>530</v>
      </c>
      <c r="JA109" s="324" t="s">
        <v>531</v>
      </c>
      <c r="JB109" s="324" t="s">
        <v>532</v>
      </c>
      <c r="JC109" s="324" t="s">
        <v>533</v>
      </c>
      <c r="JD109" s="324" t="s">
        <v>527</v>
      </c>
      <c r="JE109" s="324" t="s">
        <v>528</v>
      </c>
      <c r="JF109" s="324" t="s">
        <v>529</v>
      </c>
      <c r="JG109" s="324" t="s">
        <v>530</v>
      </c>
      <c r="JH109" s="324" t="s">
        <v>531</v>
      </c>
      <c r="JI109" s="324" t="s">
        <v>532</v>
      </c>
      <c r="JJ109" s="324" t="s">
        <v>533</v>
      </c>
      <c r="JK109" s="324" t="s">
        <v>527</v>
      </c>
      <c r="JL109" s="324" t="s">
        <v>528</v>
      </c>
      <c r="JM109" s="324" t="s">
        <v>529</v>
      </c>
      <c r="JN109" s="324" t="s">
        <v>530</v>
      </c>
      <c r="JO109" s="324" t="s">
        <v>531</v>
      </c>
      <c r="JP109" s="324" t="s">
        <v>532</v>
      </c>
      <c r="JQ109" s="324" t="s">
        <v>533</v>
      </c>
      <c r="JR109" s="324" t="s">
        <v>527</v>
      </c>
      <c r="JS109" s="324" t="s">
        <v>528</v>
      </c>
      <c r="JT109" s="324" t="s">
        <v>529</v>
      </c>
      <c r="JU109" s="324" t="s">
        <v>530</v>
      </c>
      <c r="JV109" s="324" t="s">
        <v>531</v>
      </c>
      <c r="JW109" s="324" t="s">
        <v>532</v>
      </c>
      <c r="JX109" s="324" t="s">
        <v>533</v>
      </c>
      <c r="JY109" s="324" t="s">
        <v>527</v>
      </c>
      <c r="JZ109" s="324" t="s">
        <v>528</v>
      </c>
      <c r="KA109" s="324" t="s">
        <v>529</v>
      </c>
      <c r="KB109" s="324" t="s">
        <v>530</v>
      </c>
      <c r="KC109" s="324" t="s">
        <v>531</v>
      </c>
      <c r="KD109" s="324" t="s">
        <v>532</v>
      </c>
      <c r="KE109" s="324" t="s">
        <v>533</v>
      </c>
      <c r="KF109" s="324" t="s">
        <v>527</v>
      </c>
      <c r="KG109" s="324" t="s">
        <v>528</v>
      </c>
      <c r="KH109" s="324" t="s">
        <v>529</v>
      </c>
      <c r="KI109" s="324" t="s">
        <v>530</v>
      </c>
      <c r="KJ109" s="324" t="s">
        <v>531</v>
      </c>
      <c r="KK109" s="324" t="s">
        <v>532</v>
      </c>
      <c r="KL109" s="324" t="s">
        <v>533</v>
      </c>
      <c r="KM109" s="324" t="s">
        <v>527</v>
      </c>
      <c r="KN109" s="324" t="s">
        <v>528</v>
      </c>
      <c r="KO109" s="324" t="s">
        <v>529</v>
      </c>
      <c r="KP109" s="324" t="s">
        <v>530</v>
      </c>
      <c r="KQ109" s="324" t="s">
        <v>531</v>
      </c>
      <c r="KR109" s="324" t="s">
        <v>532</v>
      </c>
      <c r="KS109" s="324" t="s">
        <v>533</v>
      </c>
      <c r="KT109" s="324" t="s">
        <v>527</v>
      </c>
      <c r="KU109" s="324" t="s">
        <v>528</v>
      </c>
      <c r="KV109" s="324" t="s">
        <v>529</v>
      </c>
      <c r="KW109" s="324" t="s">
        <v>530</v>
      </c>
      <c r="KX109" s="324" t="s">
        <v>531</v>
      </c>
      <c r="KY109" s="324" t="s">
        <v>532</v>
      </c>
      <c r="KZ109" s="324" t="s">
        <v>533</v>
      </c>
      <c r="LA109" s="324" t="s">
        <v>527</v>
      </c>
      <c r="LB109" s="324" t="s">
        <v>528</v>
      </c>
      <c r="LC109" s="324" t="s">
        <v>529</v>
      </c>
      <c r="LD109" s="324" t="s">
        <v>530</v>
      </c>
      <c r="LE109" s="324" t="s">
        <v>531</v>
      </c>
      <c r="LF109" s="324" t="s">
        <v>532</v>
      </c>
      <c r="LG109" s="324" t="s">
        <v>533</v>
      </c>
      <c r="LH109" s="324" t="s">
        <v>527</v>
      </c>
      <c r="LI109" s="324" t="s">
        <v>528</v>
      </c>
      <c r="LJ109" s="324" t="s">
        <v>529</v>
      </c>
      <c r="LK109" s="324" t="s">
        <v>530</v>
      </c>
      <c r="LL109" s="324" t="s">
        <v>531</v>
      </c>
      <c r="LM109" s="324" t="s">
        <v>532</v>
      </c>
      <c r="LN109" s="324" t="s">
        <v>533</v>
      </c>
      <c r="LO109" s="324" t="s">
        <v>527</v>
      </c>
      <c r="LP109" s="324" t="s">
        <v>528</v>
      </c>
      <c r="LQ109" s="324" t="s">
        <v>529</v>
      </c>
      <c r="LR109" s="324" t="s">
        <v>530</v>
      </c>
      <c r="LS109" s="324" t="s">
        <v>531</v>
      </c>
      <c r="LT109" s="324" t="s">
        <v>532</v>
      </c>
      <c r="LU109" s="324" t="s">
        <v>533</v>
      </c>
      <c r="LV109" s="324" t="s">
        <v>527</v>
      </c>
      <c r="LW109" s="324" t="s">
        <v>528</v>
      </c>
      <c r="LX109" s="324" t="s">
        <v>529</v>
      </c>
      <c r="LY109" s="324" t="s">
        <v>530</v>
      </c>
      <c r="LZ109" s="324" t="s">
        <v>531</v>
      </c>
      <c r="MA109" s="324" t="s">
        <v>532</v>
      </c>
      <c r="MB109" s="324" t="s">
        <v>533</v>
      </c>
      <c r="MC109" s="324" t="s">
        <v>527</v>
      </c>
      <c r="MD109" s="324" t="s">
        <v>528</v>
      </c>
      <c r="ME109" s="324" t="s">
        <v>529</v>
      </c>
      <c r="MF109" s="324" t="s">
        <v>530</v>
      </c>
      <c r="MG109" s="324" t="s">
        <v>531</v>
      </c>
      <c r="MH109" s="324" t="s">
        <v>532</v>
      </c>
      <c r="MI109" s="324" t="s">
        <v>533</v>
      </c>
      <c r="MJ109" s="324" t="s">
        <v>527</v>
      </c>
      <c r="MK109" s="324" t="s">
        <v>528</v>
      </c>
      <c r="ML109" s="324" t="s">
        <v>529</v>
      </c>
      <c r="MM109" s="324" t="s">
        <v>530</v>
      </c>
      <c r="MN109" s="324" t="s">
        <v>531</v>
      </c>
      <c r="MO109" s="324" t="s">
        <v>532</v>
      </c>
      <c r="MP109" s="324" t="s">
        <v>533</v>
      </c>
      <c r="MQ109" s="324" t="s">
        <v>527</v>
      </c>
      <c r="MR109" s="324" t="s">
        <v>528</v>
      </c>
      <c r="MS109" s="324" t="s">
        <v>529</v>
      </c>
      <c r="MT109" s="324" t="s">
        <v>530</v>
      </c>
      <c r="MU109" s="324" t="s">
        <v>531</v>
      </c>
      <c r="MV109" s="324" t="s">
        <v>532</v>
      </c>
      <c r="MW109" s="324" t="s">
        <v>533</v>
      </c>
      <c r="MX109" s="324" t="s">
        <v>527</v>
      </c>
      <c r="MY109" s="324" t="s">
        <v>528</v>
      </c>
      <c r="MZ109" s="324" t="s">
        <v>529</v>
      </c>
      <c r="NA109" s="324" t="s">
        <v>530</v>
      </c>
      <c r="NB109" s="324" t="s">
        <v>531</v>
      </c>
      <c r="NC109" s="324" t="s">
        <v>532</v>
      </c>
      <c r="ND109" s="324" t="s">
        <v>533</v>
      </c>
      <c r="NE109" s="324" t="s">
        <v>527</v>
      </c>
      <c r="NF109" s="324" t="s">
        <v>528</v>
      </c>
      <c r="NG109" s="324" t="s">
        <v>529</v>
      </c>
      <c r="NH109" s="324" t="s">
        <v>530</v>
      </c>
      <c r="NI109" s="324" t="s">
        <v>531</v>
      </c>
      <c r="NJ109" s="324" t="s">
        <v>532</v>
      </c>
      <c r="NK109" s="324" t="s">
        <v>533</v>
      </c>
      <c r="NL109" s="324" t="s">
        <v>527</v>
      </c>
      <c r="NM109" s="324" t="s">
        <v>528</v>
      </c>
      <c r="NN109" s="324" t="s">
        <v>529</v>
      </c>
      <c r="NO109" s="324" t="s">
        <v>530</v>
      </c>
      <c r="NP109" s="324" t="s">
        <v>531</v>
      </c>
      <c r="NQ109" s="324" t="s">
        <v>532</v>
      </c>
      <c r="NR109" s="324" t="s">
        <v>533</v>
      </c>
      <c r="NS109" s="324" t="s">
        <v>527</v>
      </c>
      <c r="NT109" s="324" t="s">
        <v>528</v>
      </c>
      <c r="NU109" s="324" t="s">
        <v>529</v>
      </c>
      <c r="NV109" s="324" t="s">
        <v>530</v>
      </c>
      <c r="NW109" s="324" t="s">
        <v>531</v>
      </c>
      <c r="NX109" s="324" t="s">
        <v>532</v>
      </c>
      <c r="NY109" s="324" t="s">
        <v>533</v>
      </c>
      <c r="NZ109" s="324" t="s">
        <v>527</v>
      </c>
      <c r="OA109" s="324" t="s">
        <v>528</v>
      </c>
      <c r="OB109" s="324" t="s">
        <v>529</v>
      </c>
      <c r="OC109" s="324" t="s">
        <v>530</v>
      </c>
      <c r="OD109" s="324" t="s">
        <v>531</v>
      </c>
      <c r="OE109" s="324" t="s">
        <v>532</v>
      </c>
      <c r="OF109" s="324" t="s">
        <v>533</v>
      </c>
      <c r="OG109" s="324" t="s">
        <v>527</v>
      </c>
      <c r="OH109" s="324" t="s">
        <v>528</v>
      </c>
      <c r="OI109" s="324" t="s">
        <v>529</v>
      </c>
      <c r="OJ109" s="324" t="s">
        <v>530</v>
      </c>
      <c r="OK109" s="324" t="s">
        <v>531</v>
      </c>
      <c r="OL109" s="324" t="s">
        <v>532</v>
      </c>
      <c r="OM109" s="324" t="s">
        <v>533</v>
      </c>
      <c r="ON109" s="324" t="s">
        <v>527</v>
      </c>
      <c r="OO109" s="324" t="s">
        <v>528</v>
      </c>
      <c r="OP109" s="324" t="s">
        <v>529</v>
      </c>
      <c r="OQ109" s="324" t="s">
        <v>530</v>
      </c>
      <c r="OR109" s="324" t="s">
        <v>531</v>
      </c>
      <c r="OS109" s="324" t="s">
        <v>532</v>
      </c>
      <c r="OT109" s="324" t="s">
        <v>533</v>
      </c>
      <c r="OU109" s="324" t="s">
        <v>527</v>
      </c>
      <c r="OV109" s="324" t="s">
        <v>528</v>
      </c>
      <c r="OW109" s="324" t="s">
        <v>529</v>
      </c>
      <c r="OX109" s="324" t="s">
        <v>530</v>
      </c>
      <c r="OY109" s="324" t="s">
        <v>531</v>
      </c>
      <c r="OZ109" s="324" t="s">
        <v>532</v>
      </c>
      <c r="PA109" s="324" t="s">
        <v>533</v>
      </c>
      <c r="PB109" s="324" t="s">
        <v>527</v>
      </c>
      <c r="PC109" s="324" t="s">
        <v>528</v>
      </c>
      <c r="PD109" s="324" t="s">
        <v>529</v>
      </c>
      <c r="PE109" s="324" t="s">
        <v>530</v>
      </c>
      <c r="PF109" s="324" t="s">
        <v>531</v>
      </c>
      <c r="PG109" s="324" t="s">
        <v>532</v>
      </c>
      <c r="PH109" s="324" t="s">
        <v>533</v>
      </c>
      <c r="PI109" s="324" t="s">
        <v>527</v>
      </c>
      <c r="PJ109" s="324" t="s">
        <v>528</v>
      </c>
      <c r="PK109" s="324" t="s">
        <v>529</v>
      </c>
      <c r="PL109" s="324" t="s">
        <v>530</v>
      </c>
      <c r="PM109" s="324" t="s">
        <v>531</v>
      </c>
      <c r="PN109" s="324" t="s">
        <v>532</v>
      </c>
      <c r="PO109" s="324" t="s">
        <v>533</v>
      </c>
      <c r="PP109" s="324" t="s">
        <v>527</v>
      </c>
      <c r="PQ109" s="324" t="s">
        <v>528</v>
      </c>
      <c r="PR109" s="324" t="s">
        <v>529</v>
      </c>
      <c r="PS109" s="324" t="s">
        <v>530</v>
      </c>
      <c r="PT109" s="324" t="s">
        <v>531</v>
      </c>
      <c r="PU109" s="324" t="s">
        <v>532</v>
      </c>
      <c r="PV109" s="324" t="s">
        <v>533</v>
      </c>
      <c r="PW109" s="324" t="s">
        <v>527</v>
      </c>
      <c r="PX109" s="324" t="s">
        <v>528</v>
      </c>
      <c r="PY109" s="324" t="s">
        <v>529</v>
      </c>
      <c r="PZ109" s="324" t="s">
        <v>530</v>
      </c>
      <c r="QA109" s="324" t="s">
        <v>531</v>
      </c>
      <c r="QB109" s="324" t="s">
        <v>532</v>
      </c>
      <c r="QC109" s="324" t="s">
        <v>533</v>
      </c>
      <c r="QD109" s="324" t="s">
        <v>527</v>
      </c>
      <c r="QE109" s="324" t="s">
        <v>528</v>
      </c>
      <c r="QF109" s="324" t="s">
        <v>529</v>
      </c>
      <c r="QG109" s="324" t="s">
        <v>530</v>
      </c>
      <c r="QH109" s="324" t="s">
        <v>531</v>
      </c>
      <c r="QI109" s="324" t="s">
        <v>532</v>
      </c>
      <c r="QJ109" s="324" t="s">
        <v>533</v>
      </c>
      <c r="QK109" s="324" t="s">
        <v>527</v>
      </c>
      <c r="QL109" s="324" t="s">
        <v>528</v>
      </c>
      <c r="QM109" s="324" t="s">
        <v>529</v>
      </c>
      <c r="QN109" s="324" t="s">
        <v>530</v>
      </c>
      <c r="QO109" s="324" t="s">
        <v>531</v>
      </c>
      <c r="QP109" s="324" t="s">
        <v>532</v>
      </c>
      <c r="QQ109" s="324" t="s">
        <v>533</v>
      </c>
      <c r="QR109" s="324" t="s">
        <v>527</v>
      </c>
      <c r="QS109" s="324" t="s">
        <v>528</v>
      </c>
      <c r="QT109" s="324" t="s">
        <v>529</v>
      </c>
      <c r="QU109" s="324" t="s">
        <v>530</v>
      </c>
      <c r="QV109" s="324" t="s">
        <v>531</v>
      </c>
      <c r="QW109" s="324" t="s">
        <v>532</v>
      </c>
      <c r="QX109" s="324" t="s">
        <v>533</v>
      </c>
      <c r="QY109" s="324" t="s">
        <v>527</v>
      </c>
      <c r="QZ109" s="324" t="s">
        <v>528</v>
      </c>
      <c r="RA109" s="324" t="s">
        <v>529</v>
      </c>
      <c r="RB109" s="324" t="s">
        <v>530</v>
      </c>
      <c r="RC109" s="324" t="s">
        <v>531</v>
      </c>
      <c r="RD109" s="324" t="s">
        <v>532</v>
      </c>
      <c r="RE109" s="324" t="s">
        <v>533</v>
      </c>
      <c r="RF109" s="324" t="s">
        <v>527</v>
      </c>
      <c r="RG109" s="324" t="s">
        <v>528</v>
      </c>
      <c r="RH109" s="324" t="s">
        <v>529</v>
      </c>
      <c r="RI109" s="324" t="s">
        <v>530</v>
      </c>
      <c r="RJ109" s="324" t="s">
        <v>531</v>
      </c>
      <c r="RK109" s="324" t="s">
        <v>532</v>
      </c>
      <c r="RL109" s="324" t="s">
        <v>533</v>
      </c>
      <c r="RM109" s="324" t="s">
        <v>527</v>
      </c>
      <c r="RN109" s="324" t="s">
        <v>528</v>
      </c>
      <c r="RO109" s="324" t="s">
        <v>529</v>
      </c>
      <c r="RP109" s="324" t="s">
        <v>530</v>
      </c>
      <c r="RQ109" s="324" t="s">
        <v>531</v>
      </c>
      <c r="RR109" s="324" t="s">
        <v>532</v>
      </c>
      <c r="RS109" s="324" t="s">
        <v>533</v>
      </c>
      <c r="RT109" s="324" t="s">
        <v>527</v>
      </c>
      <c r="RU109" s="324" t="s">
        <v>528</v>
      </c>
      <c r="RV109" s="324" t="s">
        <v>529</v>
      </c>
      <c r="RW109" s="324" t="s">
        <v>530</v>
      </c>
      <c r="RX109" s="324" t="s">
        <v>531</v>
      </c>
      <c r="RY109" s="324" t="s">
        <v>532</v>
      </c>
      <c r="RZ109" s="324" t="s">
        <v>533</v>
      </c>
      <c r="SA109" s="324" t="s">
        <v>527</v>
      </c>
      <c r="SB109" s="324" t="s">
        <v>528</v>
      </c>
      <c r="SC109" s="324" t="s">
        <v>529</v>
      </c>
      <c r="SD109" s="324" t="s">
        <v>530</v>
      </c>
      <c r="SE109" s="324" t="s">
        <v>531</v>
      </c>
      <c r="SF109" s="324" t="s">
        <v>532</v>
      </c>
      <c r="SG109" s="324" t="s">
        <v>533</v>
      </c>
      <c r="SH109" s="324" t="s">
        <v>527</v>
      </c>
      <c r="SI109" s="324" t="s">
        <v>528</v>
      </c>
      <c r="SJ109" s="324" t="s">
        <v>529</v>
      </c>
      <c r="SK109" s="324" t="s">
        <v>530</v>
      </c>
      <c r="SL109" s="324" t="s">
        <v>531</v>
      </c>
      <c r="SM109" s="324" t="s">
        <v>532</v>
      </c>
      <c r="SN109" s="324" t="s">
        <v>533</v>
      </c>
      <c r="SO109" s="324" t="s">
        <v>527</v>
      </c>
      <c r="SP109" s="324" t="s">
        <v>528</v>
      </c>
      <c r="SQ109" s="324" t="s">
        <v>529</v>
      </c>
      <c r="SR109" s="324" t="s">
        <v>530</v>
      </c>
      <c r="SS109" s="324" t="s">
        <v>531</v>
      </c>
      <c r="ST109" s="324" t="s">
        <v>532</v>
      </c>
      <c r="SU109" s="324" t="s">
        <v>533</v>
      </c>
      <c r="SV109" s="324" t="s">
        <v>527</v>
      </c>
      <c r="SW109" s="324" t="s">
        <v>528</v>
      </c>
      <c r="SX109" s="324" t="s">
        <v>529</v>
      </c>
      <c r="SY109" s="324" t="s">
        <v>530</v>
      </c>
      <c r="SZ109" s="324" t="s">
        <v>531</v>
      </c>
      <c r="TA109" s="324" t="s">
        <v>532</v>
      </c>
      <c r="TB109" s="324" t="s">
        <v>533</v>
      </c>
      <c r="TC109" s="324" t="s">
        <v>527</v>
      </c>
      <c r="TD109" s="324" t="s">
        <v>528</v>
      </c>
      <c r="TE109" s="324" t="s">
        <v>529</v>
      </c>
      <c r="TF109" s="324" t="s">
        <v>530</v>
      </c>
      <c r="TG109" s="324" t="s">
        <v>531</v>
      </c>
      <c r="TH109" s="324" t="s">
        <v>532</v>
      </c>
      <c r="TI109" s="324" t="s">
        <v>533</v>
      </c>
      <c r="TJ109" s="324" t="s">
        <v>527</v>
      </c>
      <c r="TK109" s="324" t="s">
        <v>528</v>
      </c>
      <c r="TL109" s="324" t="s">
        <v>529</v>
      </c>
      <c r="TM109" s="324" t="s">
        <v>530</v>
      </c>
      <c r="TN109" s="324" t="s">
        <v>531</v>
      </c>
      <c r="TO109" s="324" t="s">
        <v>532</v>
      </c>
      <c r="TP109" s="324" t="s">
        <v>533</v>
      </c>
      <c r="TQ109" s="324" t="s">
        <v>527</v>
      </c>
      <c r="TR109" s="324" t="s">
        <v>528</v>
      </c>
      <c r="TS109" s="324" t="s">
        <v>529</v>
      </c>
      <c r="TT109" s="324" t="s">
        <v>530</v>
      </c>
      <c r="TU109" s="324" t="s">
        <v>531</v>
      </c>
      <c r="TV109" s="324" t="s">
        <v>532</v>
      </c>
      <c r="TW109" s="324" t="s">
        <v>533</v>
      </c>
      <c r="TX109" s="324" t="s">
        <v>527</v>
      </c>
      <c r="TY109" s="324" t="s">
        <v>528</v>
      </c>
      <c r="TZ109" s="324" t="s">
        <v>529</v>
      </c>
      <c r="UA109" s="324" t="s">
        <v>530</v>
      </c>
      <c r="UB109" s="324" t="s">
        <v>531</v>
      </c>
      <c r="UC109" s="324" t="s">
        <v>532</v>
      </c>
      <c r="UD109" s="324" t="s">
        <v>533</v>
      </c>
      <c r="UE109" s="324" t="s">
        <v>527</v>
      </c>
      <c r="UF109" s="324" t="s">
        <v>528</v>
      </c>
      <c r="UG109" s="324" t="s">
        <v>529</v>
      </c>
      <c r="UH109" s="324" t="s">
        <v>530</v>
      </c>
      <c r="UI109" s="324" t="s">
        <v>531</v>
      </c>
      <c r="UJ109" s="324" t="s">
        <v>532</v>
      </c>
      <c r="UK109" s="324" t="s">
        <v>533</v>
      </c>
      <c r="UL109" s="324" t="s">
        <v>527</v>
      </c>
      <c r="UM109" s="324" t="s">
        <v>528</v>
      </c>
      <c r="UN109" s="324" t="s">
        <v>529</v>
      </c>
      <c r="UO109" s="324" t="s">
        <v>530</v>
      </c>
      <c r="UP109" s="324" t="s">
        <v>531</v>
      </c>
      <c r="UQ109" s="324" t="s">
        <v>532</v>
      </c>
      <c r="UR109" s="324" t="s">
        <v>533</v>
      </c>
      <c r="US109" s="324" t="s">
        <v>527</v>
      </c>
      <c r="UT109" s="324" t="s">
        <v>528</v>
      </c>
      <c r="UU109" s="324" t="s">
        <v>529</v>
      </c>
      <c r="UV109" s="324" t="s">
        <v>530</v>
      </c>
      <c r="UW109" s="324" t="s">
        <v>531</v>
      </c>
      <c r="UX109" s="324" t="s">
        <v>532</v>
      </c>
      <c r="UY109" s="324" t="s">
        <v>533</v>
      </c>
      <c r="UZ109" s="324" t="s">
        <v>527</v>
      </c>
      <c r="VA109" s="324" t="s">
        <v>528</v>
      </c>
      <c r="VB109" s="324" t="s">
        <v>529</v>
      </c>
      <c r="VC109" s="324" t="s">
        <v>530</v>
      </c>
      <c r="VD109" s="324" t="s">
        <v>531</v>
      </c>
      <c r="VE109" s="324" t="s">
        <v>532</v>
      </c>
      <c r="VF109" s="324" t="s">
        <v>533</v>
      </c>
      <c r="VG109" s="324" t="s">
        <v>527</v>
      </c>
      <c r="VH109" s="324" t="s">
        <v>528</v>
      </c>
      <c r="VI109" s="324" t="s">
        <v>529</v>
      </c>
      <c r="VJ109" s="324" t="s">
        <v>530</v>
      </c>
      <c r="VK109" s="324" t="s">
        <v>531</v>
      </c>
      <c r="VL109" s="324" t="s">
        <v>532</v>
      </c>
      <c r="VM109" s="324" t="s">
        <v>533</v>
      </c>
      <c r="VN109" s="324" t="s">
        <v>527</v>
      </c>
      <c r="VO109" s="324" t="s">
        <v>528</v>
      </c>
      <c r="VP109" s="324" t="s">
        <v>529</v>
      </c>
      <c r="VQ109" s="324" t="s">
        <v>530</v>
      </c>
      <c r="VR109" s="324" t="s">
        <v>531</v>
      </c>
      <c r="VS109" s="324" t="s">
        <v>532</v>
      </c>
      <c r="VT109" s="324" t="s">
        <v>533</v>
      </c>
      <c r="VU109" s="324" t="s">
        <v>527</v>
      </c>
      <c r="VV109" s="324" t="s">
        <v>528</v>
      </c>
      <c r="VW109" s="324" t="s">
        <v>529</v>
      </c>
      <c r="VX109" s="324" t="s">
        <v>530</v>
      </c>
      <c r="VY109" s="324" t="s">
        <v>531</v>
      </c>
      <c r="VZ109" s="324" t="s">
        <v>532</v>
      </c>
      <c r="WA109" s="324" t="s">
        <v>533</v>
      </c>
      <c r="WB109" s="324" t="s">
        <v>527</v>
      </c>
      <c r="WC109" s="324" t="s">
        <v>528</v>
      </c>
      <c r="WD109" s="324" t="s">
        <v>529</v>
      </c>
      <c r="WE109" s="324" t="s">
        <v>530</v>
      </c>
      <c r="WF109" s="324" t="s">
        <v>531</v>
      </c>
      <c r="WG109" s="324" t="s">
        <v>532</v>
      </c>
      <c r="WH109" s="324" t="s">
        <v>533</v>
      </c>
      <c r="WI109" s="324" t="s">
        <v>527</v>
      </c>
      <c r="WJ109" s="324" t="s">
        <v>528</v>
      </c>
      <c r="WK109" s="324" t="s">
        <v>529</v>
      </c>
      <c r="WL109" s="324" t="s">
        <v>530</v>
      </c>
      <c r="WM109" s="324" t="s">
        <v>531</v>
      </c>
      <c r="WN109" s="324" t="s">
        <v>532</v>
      </c>
      <c r="WO109" s="324" t="s">
        <v>533</v>
      </c>
      <c r="WP109" s="324" t="s">
        <v>527</v>
      </c>
      <c r="WQ109" s="324" t="s">
        <v>528</v>
      </c>
      <c r="WR109" s="324" t="s">
        <v>529</v>
      </c>
      <c r="WS109" s="324" t="s">
        <v>530</v>
      </c>
      <c r="WT109" s="324" t="s">
        <v>531</v>
      </c>
      <c r="WU109" s="324" t="s">
        <v>532</v>
      </c>
      <c r="WV109" s="324" t="s">
        <v>533</v>
      </c>
      <c r="WW109" s="324" t="s">
        <v>527</v>
      </c>
      <c r="WX109" s="324" t="s">
        <v>528</v>
      </c>
      <c r="WY109" s="324" t="s">
        <v>529</v>
      </c>
      <c r="WZ109" s="324" t="s">
        <v>530</v>
      </c>
      <c r="XA109" s="324" t="s">
        <v>531</v>
      </c>
      <c r="XB109" s="324" t="s">
        <v>532</v>
      </c>
      <c r="XC109" s="324" t="s">
        <v>533</v>
      </c>
      <c r="XD109" s="324" t="s">
        <v>527</v>
      </c>
      <c r="XE109" s="324" t="s">
        <v>528</v>
      </c>
      <c r="XF109" s="324" t="s">
        <v>529</v>
      </c>
      <c r="XG109" s="324" t="s">
        <v>530</v>
      </c>
      <c r="XH109" s="324" t="s">
        <v>531</v>
      </c>
      <c r="XI109" s="324" t="s">
        <v>532</v>
      </c>
      <c r="XJ109" s="324" t="s">
        <v>533</v>
      </c>
      <c r="XK109" s="324" t="s">
        <v>527</v>
      </c>
      <c r="XL109" s="324" t="s">
        <v>528</v>
      </c>
      <c r="XM109" s="324" t="s">
        <v>529</v>
      </c>
      <c r="XN109" s="324" t="s">
        <v>530</v>
      </c>
      <c r="XO109" s="324" t="s">
        <v>531</v>
      </c>
      <c r="XP109" s="324" t="s">
        <v>532</v>
      </c>
      <c r="XQ109" s="324" t="s">
        <v>533</v>
      </c>
      <c r="XR109" s="324" t="s">
        <v>527</v>
      </c>
      <c r="XS109" s="324" t="s">
        <v>528</v>
      </c>
      <c r="XT109" s="324" t="s">
        <v>529</v>
      </c>
      <c r="XU109" s="324" t="s">
        <v>530</v>
      </c>
      <c r="XV109" s="324" t="s">
        <v>531</v>
      </c>
      <c r="XW109" s="324" t="s">
        <v>532</v>
      </c>
      <c r="XX109" s="324" t="s">
        <v>533</v>
      </c>
      <c r="XY109" s="324" t="s">
        <v>527</v>
      </c>
      <c r="XZ109" s="324" t="s">
        <v>528</v>
      </c>
      <c r="YA109" s="324" t="s">
        <v>529</v>
      </c>
      <c r="YB109" s="324" t="s">
        <v>530</v>
      </c>
      <c r="YC109" s="324" t="s">
        <v>531</v>
      </c>
      <c r="YD109" s="324" t="s">
        <v>532</v>
      </c>
      <c r="YE109" s="324" t="s">
        <v>533</v>
      </c>
      <c r="YF109" s="324" t="s">
        <v>527</v>
      </c>
      <c r="YG109" s="324" t="s">
        <v>528</v>
      </c>
      <c r="YH109" s="324" t="s">
        <v>529</v>
      </c>
      <c r="YI109" s="324" t="s">
        <v>530</v>
      </c>
      <c r="YJ109" s="324" t="s">
        <v>531</v>
      </c>
      <c r="YK109" s="324" t="s">
        <v>532</v>
      </c>
      <c r="YL109" s="324" t="s">
        <v>533</v>
      </c>
      <c r="YM109" s="324" t="s">
        <v>527</v>
      </c>
      <c r="YN109" s="324" t="s">
        <v>528</v>
      </c>
      <c r="YO109" s="324" t="s">
        <v>529</v>
      </c>
      <c r="YP109" s="324" t="s">
        <v>530</v>
      </c>
      <c r="YQ109" s="324" t="s">
        <v>531</v>
      </c>
      <c r="YR109" s="324" t="s">
        <v>532</v>
      </c>
      <c r="YS109" s="324" t="s">
        <v>533</v>
      </c>
      <c r="YT109" s="324" t="s">
        <v>527</v>
      </c>
      <c r="YU109" s="324" t="s">
        <v>528</v>
      </c>
      <c r="YV109" s="324" t="s">
        <v>529</v>
      </c>
      <c r="YW109" s="324" t="s">
        <v>530</v>
      </c>
      <c r="YX109" s="324" t="s">
        <v>531</v>
      </c>
      <c r="YY109" s="324" t="s">
        <v>532</v>
      </c>
      <c r="YZ109" s="324" t="s">
        <v>533</v>
      </c>
      <c r="ZA109" s="324" t="s">
        <v>527</v>
      </c>
      <c r="ZB109" s="324" t="s">
        <v>528</v>
      </c>
      <c r="ZC109" s="324" t="s">
        <v>529</v>
      </c>
      <c r="ZD109" s="324" t="s">
        <v>530</v>
      </c>
      <c r="ZE109" s="324" t="s">
        <v>531</v>
      </c>
      <c r="ZF109" s="324" t="s">
        <v>532</v>
      </c>
      <c r="ZG109" s="324" t="s">
        <v>533</v>
      </c>
      <c r="ZH109" s="324" t="s">
        <v>527</v>
      </c>
      <c r="ZI109" s="324" t="s">
        <v>528</v>
      </c>
      <c r="ZJ109" s="324" t="s">
        <v>529</v>
      </c>
      <c r="ZK109" s="324" t="s">
        <v>530</v>
      </c>
      <c r="ZL109" s="324" t="s">
        <v>531</v>
      </c>
      <c r="ZM109" s="324" t="s">
        <v>532</v>
      </c>
      <c r="ZN109" s="324" t="s">
        <v>533</v>
      </c>
      <c r="ZO109" s="324" t="s">
        <v>527</v>
      </c>
      <c r="ZP109" s="324" t="s">
        <v>528</v>
      </c>
      <c r="ZQ109" s="324" t="s">
        <v>529</v>
      </c>
      <c r="ZR109" s="324" t="s">
        <v>530</v>
      </c>
      <c r="ZS109" s="324" t="s">
        <v>531</v>
      </c>
      <c r="ZT109" s="324" t="s">
        <v>532</v>
      </c>
      <c r="ZU109" s="324" t="s">
        <v>533</v>
      </c>
      <c r="ZV109" s="324" t="s">
        <v>527</v>
      </c>
      <c r="ZW109" s="324" t="s">
        <v>528</v>
      </c>
      <c r="ZX109" s="324" t="s">
        <v>529</v>
      </c>
      <c r="ZY109" s="324" t="s">
        <v>530</v>
      </c>
      <c r="ZZ109" s="324" t="s">
        <v>531</v>
      </c>
      <c r="AAA109" s="324" t="s">
        <v>532</v>
      </c>
      <c r="AAB109" s="324" t="s">
        <v>533</v>
      </c>
      <c r="AAC109" s="324" t="s">
        <v>527</v>
      </c>
      <c r="AAD109" s="324" t="s">
        <v>528</v>
      </c>
      <c r="AAE109" s="324" t="s">
        <v>529</v>
      </c>
      <c r="AAF109" s="324" t="s">
        <v>530</v>
      </c>
      <c r="AAG109" s="324" t="s">
        <v>531</v>
      </c>
      <c r="AAH109" s="324" t="s">
        <v>532</v>
      </c>
      <c r="AAI109" s="324" t="s">
        <v>533</v>
      </c>
      <c r="AAJ109" s="324" t="s">
        <v>527</v>
      </c>
      <c r="AAK109" s="324" t="s">
        <v>528</v>
      </c>
      <c r="AAL109" s="324" t="s">
        <v>529</v>
      </c>
      <c r="AAM109" s="324" t="s">
        <v>530</v>
      </c>
      <c r="AAN109" s="324" t="s">
        <v>531</v>
      </c>
      <c r="AAO109" s="324" t="s">
        <v>532</v>
      </c>
      <c r="AAP109" s="324" t="s">
        <v>533</v>
      </c>
      <c r="AAQ109" s="324" t="s">
        <v>527</v>
      </c>
      <c r="AAR109" s="324" t="s">
        <v>528</v>
      </c>
      <c r="AAS109" s="324" t="s">
        <v>529</v>
      </c>
      <c r="AAT109" s="324" t="s">
        <v>530</v>
      </c>
      <c r="AAU109" s="324" t="s">
        <v>531</v>
      </c>
      <c r="AAV109" s="324" t="s">
        <v>532</v>
      </c>
      <c r="AAW109" s="324" t="s">
        <v>533</v>
      </c>
      <c r="AAX109" s="324" t="s">
        <v>527</v>
      </c>
      <c r="AAY109" s="324" t="s">
        <v>528</v>
      </c>
      <c r="AAZ109" s="324" t="s">
        <v>529</v>
      </c>
      <c r="ABA109" s="324" t="s">
        <v>530</v>
      </c>
      <c r="ABB109" s="324" t="s">
        <v>531</v>
      </c>
      <c r="ABC109" s="324" t="s">
        <v>532</v>
      </c>
      <c r="ABD109" s="324" t="s">
        <v>533</v>
      </c>
      <c r="ABE109" s="324" t="s">
        <v>527</v>
      </c>
      <c r="ABF109" s="324" t="s">
        <v>528</v>
      </c>
      <c r="ABG109" s="324" t="s">
        <v>529</v>
      </c>
      <c r="ABH109" s="324" t="s">
        <v>530</v>
      </c>
      <c r="ABI109" s="324" t="s">
        <v>531</v>
      </c>
      <c r="ABJ109" s="324" t="s">
        <v>532</v>
      </c>
      <c r="ABK109" s="324" t="s">
        <v>533</v>
      </c>
      <c r="ABL109" s="324" t="s">
        <v>527</v>
      </c>
      <c r="ABM109" s="324" t="s">
        <v>528</v>
      </c>
      <c r="ABN109" s="324" t="s">
        <v>529</v>
      </c>
      <c r="ABO109" s="324" t="s">
        <v>530</v>
      </c>
      <c r="ABP109" s="324" t="s">
        <v>531</v>
      </c>
      <c r="ABQ109" s="324" t="s">
        <v>532</v>
      </c>
      <c r="ABR109" s="324" t="s">
        <v>533</v>
      </c>
      <c r="ABS109" s="324" t="s">
        <v>527</v>
      </c>
      <c r="ABT109" s="324" t="s">
        <v>528</v>
      </c>
      <c r="ABU109" s="324" t="s">
        <v>529</v>
      </c>
      <c r="ABV109" s="324" t="s">
        <v>530</v>
      </c>
      <c r="ABW109" s="324" t="s">
        <v>531</v>
      </c>
      <c r="ABX109" s="324" t="s">
        <v>532</v>
      </c>
      <c r="ABY109" s="324" t="s">
        <v>533</v>
      </c>
      <c r="ABZ109" s="324" t="s">
        <v>527</v>
      </c>
      <c r="ACA109" s="324" t="s">
        <v>528</v>
      </c>
      <c r="ACB109" s="324" t="s">
        <v>529</v>
      </c>
      <c r="ACC109" s="324" t="s">
        <v>530</v>
      </c>
      <c r="ACD109" s="324" t="s">
        <v>531</v>
      </c>
      <c r="ACE109" s="324" t="s">
        <v>532</v>
      </c>
      <c r="ACF109" s="324" t="s">
        <v>533</v>
      </c>
      <c r="ACG109" s="324" t="s">
        <v>527</v>
      </c>
      <c r="ACH109" s="324" t="s">
        <v>528</v>
      </c>
      <c r="ACI109" s="324" t="s">
        <v>529</v>
      </c>
      <c r="ACJ109" s="324" t="s">
        <v>530</v>
      </c>
      <c r="ACK109" s="324" t="s">
        <v>531</v>
      </c>
    </row>
    <row r="110" spans="1:765" ht="30" customHeight="1">
      <c r="B110" s="1438"/>
      <c r="C110" s="1439"/>
      <c r="D110" s="1440"/>
      <c r="E110" s="350">
        <v>43556</v>
      </c>
      <c r="F110" s="350">
        <v>43557</v>
      </c>
      <c r="G110" s="350">
        <v>43558</v>
      </c>
      <c r="H110" s="350">
        <v>43559</v>
      </c>
      <c r="I110" s="350">
        <v>43560</v>
      </c>
      <c r="J110" s="350">
        <v>43561</v>
      </c>
      <c r="K110" s="350">
        <v>43562</v>
      </c>
      <c r="L110" s="350">
        <v>43563</v>
      </c>
      <c r="M110" s="350">
        <v>43564</v>
      </c>
      <c r="N110" s="350">
        <v>43565</v>
      </c>
      <c r="O110" s="350">
        <v>43566</v>
      </c>
      <c r="P110" s="350">
        <v>43567</v>
      </c>
      <c r="Q110" s="350">
        <v>43568</v>
      </c>
      <c r="R110" s="350">
        <v>43569</v>
      </c>
      <c r="S110" s="350">
        <v>43570</v>
      </c>
      <c r="T110" s="350">
        <v>43571</v>
      </c>
      <c r="U110" s="350">
        <v>43572</v>
      </c>
      <c r="V110" s="350">
        <v>43573</v>
      </c>
      <c r="W110" s="350">
        <v>43574</v>
      </c>
      <c r="X110" s="350">
        <v>43575</v>
      </c>
      <c r="Y110" s="350">
        <v>43576</v>
      </c>
      <c r="Z110" s="350">
        <v>43577</v>
      </c>
      <c r="AA110" s="350">
        <v>43578</v>
      </c>
      <c r="AB110" s="350">
        <v>43579</v>
      </c>
      <c r="AC110" s="350">
        <v>43580</v>
      </c>
      <c r="AD110" s="350">
        <v>43581</v>
      </c>
      <c r="AE110" s="350">
        <v>43582</v>
      </c>
      <c r="AF110" s="350">
        <v>43583</v>
      </c>
      <c r="AG110" s="350">
        <v>43584</v>
      </c>
      <c r="AH110" s="350">
        <v>43585</v>
      </c>
      <c r="AI110" s="350">
        <v>43586</v>
      </c>
      <c r="AJ110" s="350">
        <v>43587</v>
      </c>
      <c r="AK110" s="350">
        <v>43588</v>
      </c>
      <c r="AL110" s="350">
        <v>43589</v>
      </c>
      <c r="AM110" s="350">
        <v>43590</v>
      </c>
      <c r="AN110" s="350">
        <v>43591</v>
      </c>
      <c r="AO110" s="350">
        <v>43592</v>
      </c>
      <c r="AP110" s="350">
        <v>43593</v>
      </c>
      <c r="AQ110" s="350">
        <v>43594</v>
      </c>
      <c r="AR110" s="350">
        <v>43595</v>
      </c>
      <c r="AS110" s="350">
        <v>43596</v>
      </c>
      <c r="AT110" s="350">
        <v>43597</v>
      </c>
      <c r="AU110" s="350">
        <v>43598</v>
      </c>
      <c r="AV110" s="350">
        <v>43599</v>
      </c>
      <c r="AW110" s="350">
        <v>43600</v>
      </c>
      <c r="AX110" s="350">
        <v>43601</v>
      </c>
      <c r="AY110" s="350">
        <v>43602</v>
      </c>
      <c r="AZ110" s="350">
        <v>43603</v>
      </c>
      <c r="BA110" s="350">
        <v>43604</v>
      </c>
      <c r="BB110" s="350">
        <v>43605</v>
      </c>
      <c r="BC110" s="350">
        <v>43606</v>
      </c>
      <c r="BD110" s="350">
        <v>43607</v>
      </c>
      <c r="BE110" s="350">
        <v>43608</v>
      </c>
      <c r="BF110" s="350">
        <v>43609</v>
      </c>
      <c r="BG110" s="350">
        <v>43610</v>
      </c>
      <c r="BH110" s="350">
        <v>43611</v>
      </c>
      <c r="BI110" s="350">
        <v>43612</v>
      </c>
      <c r="BJ110" s="350">
        <v>43613</v>
      </c>
      <c r="BK110" s="350">
        <v>43614</v>
      </c>
      <c r="BL110" s="350">
        <v>43615</v>
      </c>
      <c r="BM110" s="350">
        <v>43616</v>
      </c>
      <c r="BN110" s="350">
        <v>43617</v>
      </c>
      <c r="BO110" s="350">
        <v>43618</v>
      </c>
      <c r="BP110" s="350">
        <v>43619</v>
      </c>
      <c r="BQ110" s="350">
        <v>43620</v>
      </c>
      <c r="BR110" s="350">
        <v>43621</v>
      </c>
      <c r="BS110" s="350">
        <v>43622</v>
      </c>
      <c r="BT110" s="350">
        <v>43623</v>
      </c>
      <c r="BU110" s="350">
        <v>43624</v>
      </c>
      <c r="BV110" s="350">
        <v>43625</v>
      </c>
      <c r="BW110" s="350">
        <v>43626</v>
      </c>
      <c r="BX110" s="350">
        <v>43627</v>
      </c>
      <c r="BY110" s="350">
        <v>43628</v>
      </c>
      <c r="BZ110" s="350">
        <v>43629</v>
      </c>
      <c r="CA110" s="350">
        <v>43630</v>
      </c>
      <c r="CB110" s="350">
        <v>43631</v>
      </c>
      <c r="CC110" s="350">
        <v>43632</v>
      </c>
      <c r="CD110" s="350">
        <v>43633</v>
      </c>
      <c r="CE110" s="350">
        <v>43634</v>
      </c>
      <c r="CF110" s="350">
        <v>43635</v>
      </c>
      <c r="CG110" s="350">
        <v>43636</v>
      </c>
      <c r="CH110" s="350">
        <v>43637</v>
      </c>
      <c r="CI110" s="350">
        <v>43638</v>
      </c>
      <c r="CJ110" s="350">
        <v>43639</v>
      </c>
      <c r="CK110" s="350">
        <v>43640</v>
      </c>
      <c r="CL110" s="350">
        <v>43641</v>
      </c>
      <c r="CM110" s="350">
        <v>43642</v>
      </c>
      <c r="CN110" s="350">
        <v>43643</v>
      </c>
      <c r="CO110" s="350">
        <v>43644</v>
      </c>
      <c r="CP110" s="350">
        <v>43645</v>
      </c>
      <c r="CQ110" s="350">
        <v>43646</v>
      </c>
      <c r="CR110" s="350">
        <v>43647</v>
      </c>
      <c r="CS110" s="350">
        <v>43648</v>
      </c>
      <c r="CT110" s="350">
        <v>43649</v>
      </c>
      <c r="CU110" s="350">
        <v>43650</v>
      </c>
      <c r="CV110" s="350">
        <v>43651</v>
      </c>
      <c r="CW110" s="350">
        <v>43652</v>
      </c>
      <c r="CX110" s="350">
        <v>43653</v>
      </c>
      <c r="CY110" s="350">
        <v>43654</v>
      </c>
      <c r="CZ110" s="350">
        <v>43655</v>
      </c>
      <c r="DA110" s="350">
        <v>43656</v>
      </c>
      <c r="DB110" s="350">
        <v>43657</v>
      </c>
      <c r="DC110" s="350">
        <v>43658</v>
      </c>
      <c r="DD110" s="350">
        <v>43659</v>
      </c>
      <c r="DE110" s="350">
        <v>43660</v>
      </c>
      <c r="DF110" s="350">
        <v>43661</v>
      </c>
      <c r="DG110" s="350">
        <v>43662</v>
      </c>
      <c r="DH110" s="350">
        <v>43663</v>
      </c>
      <c r="DI110" s="350">
        <v>43664</v>
      </c>
      <c r="DJ110" s="350">
        <v>43665</v>
      </c>
      <c r="DK110" s="350">
        <v>43666</v>
      </c>
      <c r="DL110" s="350">
        <v>43667</v>
      </c>
      <c r="DM110" s="350">
        <v>43668</v>
      </c>
      <c r="DN110" s="350">
        <v>43669</v>
      </c>
      <c r="DO110" s="350">
        <v>43670</v>
      </c>
      <c r="DP110" s="350">
        <v>43671</v>
      </c>
      <c r="DQ110" s="350">
        <v>43672</v>
      </c>
      <c r="DR110" s="350">
        <v>43673</v>
      </c>
      <c r="DS110" s="350">
        <v>43674</v>
      </c>
      <c r="DT110" s="350">
        <v>43675</v>
      </c>
      <c r="DU110" s="350">
        <v>43676</v>
      </c>
      <c r="DV110" s="350">
        <v>43677</v>
      </c>
      <c r="DW110" s="350">
        <v>43678</v>
      </c>
      <c r="DX110" s="350">
        <v>43679</v>
      </c>
      <c r="DY110" s="350">
        <v>43680</v>
      </c>
      <c r="DZ110" s="350">
        <v>43681</v>
      </c>
      <c r="EA110" s="350">
        <v>43682</v>
      </c>
      <c r="EB110" s="350">
        <v>43683</v>
      </c>
      <c r="EC110" s="350">
        <v>43684</v>
      </c>
      <c r="ED110" s="350">
        <v>43685</v>
      </c>
      <c r="EE110" s="350">
        <v>43686</v>
      </c>
      <c r="EF110" s="350">
        <v>43687</v>
      </c>
      <c r="EG110" s="350">
        <v>43688</v>
      </c>
      <c r="EH110" s="350">
        <v>43689</v>
      </c>
      <c r="EI110" s="350">
        <v>43690</v>
      </c>
      <c r="EJ110" s="350">
        <v>43691</v>
      </c>
      <c r="EK110" s="350">
        <v>43692</v>
      </c>
      <c r="EL110" s="350">
        <v>43693</v>
      </c>
      <c r="EM110" s="350">
        <v>43694</v>
      </c>
      <c r="EN110" s="350">
        <v>43695</v>
      </c>
      <c r="EO110" s="350">
        <v>43696</v>
      </c>
      <c r="EP110" s="350">
        <v>43697</v>
      </c>
      <c r="EQ110" s="350">
        <v>43698</v>
      </c>
      <c r="ER110" s="350">
        <v>43699</v>
      </c>
      <c r="ES110" s="350">
        <v>43700</v>
      </c>
      <c r="ET110" s="350">
        <v>43701</v>
      </c>
      <c r="EU110" s="350">
        <v>43702</v>
      </c>
      <c r="EV110" s="350">
        <v>43703</v>
      </c>
      <c r="EW110" s="350">
        <v>43704</v>
      </c>
      <c r="EX110" s="350">
        <v>43705</v>
      </c>
      <c r="EY110" s="350">
        <v>43706</v>
      </c>
      <c r="EZ110" s="350">
        <v>43707</v>
      </c>
      <c r="FA110" s="350">
        <v>43708</v>
      </c>
      <c r="FB110" s="350">
        <v>43709</v>
      </c>
      <c r="FC110" s="350">
        <v>43710</v>
      </c>
      <c r="FD110" s="350">
        <v>43711</v>
      </c>
      <c r="FE110" s="350">
        <v>43712</v>
      </c>
      <c r="FF110" s="350">
        <v>43713</v>
      </c>
      <c r="FG110" s="350">
        <v>43714</v>
      </c>
      <c r="FH110" s="350">
        <v>43715</v>
      </c>
      <c r="FI110" s="350">
        <v>43716</v>
      </c>
      <c r="FJ110" s="350">
        <v>43717</v>
      </c>
      <c r="FK110" s="350">
        <v>43718</v>
      </c>
      <c r="FL110" s="350">
        <v>43719</v>
      </c>
      <c r="FM110" s="350">
        <v>43720</v>
      </c>
      <c r="FN110" s="350">
        <v>43721</v>
      </c>
      <c r="FO110" s="350">
        <v>43722</v>
      </c>
      <c r="FP110" s="350">
        <v>43723</v>
      </c>
      <c r="FQ110" s="350">
        <v>43724</v>
      </c>
      <c r="FR110" s="350">
        <v>43725</v>
      </c>
      <c r="FS110" s="350">
        <v>43726</v>
      </c>
      <c r="FT110" s="350">
        <v>43727</v>
      </c>
      <c r="FU110" s="350">
        <v>43728</v>
      </c>
      <c r="FV110" s="350">
        <v>43729</v>
      </c>
      <c r="FW110" s="350">
        <v>43730</v>
      </c>
      <c r="FX110" s="350">
        <v>43731</v>
      </c>
      <c r="FY110" s="350">
        <v>43732</v>
      </c>
      <c r="FZ110" s="350">
        <v>43733</v>
      </c>
      <c r="GA110" s="350">
        <v>43734</v>
      </c>
      <c r="GB110" s="350">
        <v>43735</v>
      </c>
      <c r="GC110" s="350">
        <v>43736</v>
      </c>
      <c r="GD110" s="350">
        <v>43737</v>
      </c>
      <c r="GE110" s="350">
        <v>43738</v>
      </c>
      <c r="GF110" s="350">
        <v>43739</v>
      </c>
      <c r="GG110" s="350">
        <v>43740</v>
      </c>
      <c r="GH110" s="350">
        <v>43741</v>
      </c>
      <c r="GI110" s="350">
        <v>43742</v>
      </c>
      <c r="GJ110" s="350">
        <v>43743</v>
      </c>
      <c r="GK110" s="350">
        <v>43744</v>
      </c>
      <c r="GL110" s="350">
        <v>43745</v>
      </c>
      <c r="GM110" s="350">
        <v>43746</v>
      </c>
      <c r="GN110" s="350">
        <v>43747</v>
      </c>
      <c r="GO110" s="350">
        <v>43748</v>
      </c>
      <c r="GP110" s="350">
        <v>43749</v>
      </c>
      <c r="GQ110" s="350">
        <v>43750</v>
      </c>
      <c r="GR110" s="350">
        <v>43751</v>
      </c>
      <c r="GS110" s="350">
        <v>43752</v>
      </c>
      <c r="GT110" s="350">
        <v>43753</v>
      </c>
      <c r="GU110" s="350">
        <v>43754</v>
      </c>
      <c r="GV110" s="350">
        <v>43755</v>
      </c>
      <c r="GW110" s="350">
        <v>43756</v>
      </c>
      <c r="GX110" s="350">
        <v>43757</v>
      </c>
      <c r="GY110" s="350">
        <v>43758</v>
      </c>
      <c r="GZ110" s="350">
        <v>43759</v>
      </c>
      <c r="HA110" s="350">
        <v>43760</v>
      </c>
      <c r="HB110" s="350">
        <v>43761</v>
      </c>
      <c r="HC110" s="350">
        <v>43762</v>
      </c>
      <c r="HD110" s="350">
        <v>43763</v>
      </c>
      <c r="HE110" s="350">
        <v>43764</v>
      </c>
      <c r="HF110" s="350">
        <v>43765</v>
      </c>
      <c r="HG110" s="350">
        <v>43766</v>
      </c>
      <c r="HH110" s="350">
        <v>43767</v>
      </c>
      <c r="HI110" s="350">
        <v>43768</v>
      </c>
      <c r="HJ110" s="350">
        <v>43769</v>
      </c>
      <c r="HK110" s="350">
        <v>43770</v>
      </c>
      <c r="HL110" s="350">
        <v>43771</v>
      </c>
      <c r="HM110" s="350">
        <v>43772</v>
      </c>
      <c r="HN110" s="350">
        <v>43773</v>
      </c>
      <c r="HO110" s="350">
        <v>43774</v>
      </c>
      <c r="HP110" s="350">
        <v>43775</v>
      </c>
      <c r="HQ110" s="350">
        <v>43776</v>
      </c>
      <c r="HR110" s="350">
        <v>43777</v>
      </c>
      <c r="HS110" s="350">
        <v>43778</v>
      </c>
      <c r="HT110" s="350">
        <v>43779</v>
      </c>
      <c r="HU110" s="350">
        <v>43780</v>
      </c>
      <c r="HV110" s="350">
        <v>43781</v>
      </c>
      <c r="HW110" s="350">
        <v>43782</v>
      </c>
      <c r="HX110" s="350">
        <v>43783</v>
      </c>
      <c r="HY110" s="350">
        <v>43784</v>
      </c>
      <c r="HZ110" s="350">
        <v>43785</v>
      </c>
      <c r="IA110" s="350">
        <v>43786</v>
      </c>
      <c r="IB110" s="350">
        <v>43787</v>
      </c>
      <c r="IC110" s="350">
        <v>43788</v>
      </c>
      <c r="ID110" s="350">
        <v>43789</v>
      </c>
      <c r="IE110" s="350">
        <v>43790</v>
      </c>
      <c r="IF110" s="350">
        <v>43791</v>
      </c>
      <c r="IG110" s="350">
        <v>43792</v>
      </c>
      <c r="IH110" s="350">
        <v>43793</v>
      </c>
      <c r="II110" s="350">
        <v>43794</v>
      </c>
      <c r="IJ110" s="350">
        <v>43795</v>
      </c>
      <c r="IK110" s="350">
        <v>43796</v>
      </c>
      <c r="IL110" s="350">
        <v>43797</v>
      </c>
      <c r="IM110" s="350">
        <v>43798</v>
      </c>
      <c r="IN110" s="350">
        <v>43799</v>
      </c>
      <c r="IO110" s="350">
        <v>43800</v>
      </c>
      <c r="IP110" s="350">
        <v>43801</v>
      </c>
      <c r="IQ110" s="350">
        <v>43802</v>
      </c>
      <c r="IR110" s="350">
        <v>43803</v>
      </c>
      <c r="IS110" s="350">
        <v>43804</v>
      </c>
      <c r="IT110" s="350">
        <v>43805</v>
      </c>
      <c r="IU110" s="350">
        <v>43806</v>
      </c>
      <c r="IV110" s="350">
        <v>43807</v>
      </c>
      <c r="IW110" s="350">
        <v>43808</v>
      </c>
      <c r="IX110" s="350">
        <v>43809</v>
      </c>
      <c r="IY110" s="350">
        <v>43810</v>
      </c>
      <c r="IZ110" s="350">
        <v>43811</v>
      </c>
      <c r="JA110" s="350">
        <v>43812</v>
      </c>
      <c r="JB110" s="350">
        <v>43813</v>
      </c>
      <c r="JC110" s="350">
        <v>43814</v>
      </c>
      <c r="JD110" s="350">
        <v>43815</v>
      </c>
      <c r="JE110" s="350">
        <v>43816</v>
      </c>
      <c r="JF110" s="350">
        <v>43817</v>
      </c>
      <c r="JG110" s="350">
        <v>43818</v>
      </c>
      <c r="JH110" s="350">
        <v>43819</v>
      </c>
      <c r="JI110" s="350">
        <v>43820</v>
      </c>
      <c r="JJ110" s="350">
        <v>43821</v>
      </c>
      <c r="JK110" s="350">
        <v>43822</v>
      </c>
      <c r="JL110" s="350">
        <v>43823</v>
      </c>
      <c r="JM110" s="350">
        <v>43824</v>
      </c>
      <c r="JN110" s="350">
        <v>43825</v>
      </c>
      <c r="JO110" s="350">
        <v>43826</v>
      </c>
      <c r="JP110" s="350">
        <v>43827</v>
      </c>
      <c r="JQ110" s="350">
        <v>43828</v>
      </c>
      <c r="JR110" s="350">
        <v>43829</v>
      </c>
      <c r="JS110" s="350">
        <v>43830</v>
      </c>
      <c r="JT110" s="350">
        <v>43831</v>
      </c>
      <c r="JU110" s="350">
        <v>43832</v>
      </c>
      <c r="JV110" s="350">
        <v>43833</v>
      </c>
      <c r="JW110" s="350">
        <v>43834</v>
      </c>
      <c r="JX110" s="350">
        <v>43835</v>
      </c>
      <c r="JY110" s="350">
        <v>43836</v>
      </c>
      <c r="JZ110" s="350">
        <v>43837</v>
      </c>
      <c r="KA110" s="350">
        <v>43838</v>
      </c>
      <c r="KB110" s="350">
        <v>43839</v>
      </c>
      <c r="KC110" s="350">
        <v>43840</v>
      </c>
      <c r="KD110" s="350">
        <v>43841</v>
      </c>
      <c r="KE110" s="350">
        <v>43842</v>
      </c>
      <c r="KF110" s="350">
        <v>43843</v>
      </c>
      <c r="KG110" s="350">
        <v>43844</v>
      </c>
      <c r="KH110" s="350">
        <v>43845</v>
      </c>
      <c r="KI110" s="350">
        <v>43846</v>
      </c>
      <c r="KJ110" s="350">
        <v>43847</v>
      </c>
      <c r="KK110" s="350">
        <v>43848</v>
      </c>
      <c r="KL110" s="350">
        <v>43849</v>
      </c>
      <c r="KM110" s="350">
        <v>43850</v>
      </c>
      <c r="KN110" s="350">
        <v>43851</v>
      </c>
      <c r="KO110" s="350">
        <v>43852</v>
      </c>
      <c r="KP110" s="350">
        <v>43853</v>
      </c>
      <c r="KQ110" s="350">
        <v>43854</v>
      </c>
      <c r="KR110" s="350">
        <v>43855</v>
      </c>
      <c r="KS110" s="350">
        <v>43856</v>
      </c>
      <c r="KT110" s="350">
        <v>43857</v>
      </c>
      <c r="KU110" s="350">
        <v>43858</v>
      </c>
      <c r="KV110" s="350">
        <v>43859</v>
      </c>
      <c r="KW110" s="350">
        <v>43860</v>
      </c>
      <c r="KX110" s="350">
        <v>43861</v>
      </c>
      <c r="KY110" s="350">
        <v>43862</v>
      </c>
      <c r="KZ110" s="350">
        <v>43863</v>
      </c>
      <c r="LA110" s="350">
        <v>43864</v>
      </c>
      <c r="LB110" s="350">
        <v>43865</v>
      </c>
      <c r="LC110" s="350">
        <v>43866</v>
      </c>
      <c r="LD110" s="350">
        <v>43867</v>
      </c>
      <c r="LE110" s="350">
        <v>43868</v>
      </c>
      <c r="LF110" s="350">
        <v>43869</v>
      </c>
      <c r="LG110" s="350">
        <v>43870</v>
      </c>
      <c r="LH110" s="350">
        <v>43871</v>
      </c>
      <c r="LI110" s="350">
        <v>43872</v>
      </c>
      <c r="LJ110" s="350">
        <v>43873</v>
      </c>
      <c r="LK110" s="350">
        <v>43874</v>
      </c>
      <c r="LL110" s="350">
        <v>43875</v>
      </c>
      <c r="LM110" s="350">
        <v>43876</v>
      </c>
      <c r="LN110" s="350">
        <v>43877</v>
      </c>
      <c r="LO110" s="350">
        <v>43878</v>
      </c>
      <c r="LP110" s="350">
        <v>43879</v>
      </c>
      <c r="LQ110" s="350">
        <v>43880</v>
      </c>
      <c r="LR110" s="350">
        <v>43881</v>
      </c>
      <c r="LS110" s="350">
        <v>43882</v>
      </c>
      <c r="LT110" s="350">
        <v>43883</v>
      </c>
      <c r="LU110" s="350">
        <v>43884</v>
      </c>
      <c r="LV110" s="350">
        <v>43885</v>
      </c>
      <c r="LW110" s="350">
        <v>43886</v>
      </c>
      <c r="LX110" s="350">
        <v>43887</v>
      </c>
      <c r="LY110" s="350">
        <v>43888</v>
      </c>
      <c r="LZ110" s="350">
        <v>43889</v>
      </c>
      <c r="MA110" s="350">
        <v>43890</v>
      </c>
      <c r="MB110" s="350">
        <v>43891</v>
      </c>
      <c r="MC110" s="350">
        <v>43892</v>
      </c>
      <c r="MD110" s="350">
        <v>43893</v>
      </c>
      <c r="ME110" s="350">
        <v>43894</v>
      </c>
      <c r="MF110" s="350">
        <v>43895</v>
      </c>
      <c r="MG110" s="350">
        <v>43896</v>
      </c>
      <c r="MH110" s="350">
        <v>43897</v>
      </c>
      <c r="MI110" s="350">
        <v>43898</v>
      </c>
      <c r="MJ110" s="350">
        <v>43899</v>
      </c>
      <c r="MK110" s="350">
        <v>43900</v>
      </c>
      <c r="ML110" s="350">
        <v>43901</v>
      </c>
      <c r="MM110" s="350">
        <v>43902</v>
      </c>
      <c r="MN110" s="350">
        <v>43903</v>
      </c>
      <c r="MO110" s="350">
        <v>43904</v>
      </c>
      <c r="MP110" s="350">
        <v>43905</v>
      </c>
      <c r="MQ110" s="350">
        <v>43906</v>
      </c>
      <c r="MR110" s="350">
        <v>43907</v>
      </c>
      <c r="MS110" s="350">
        <v>43908</v>
      </c>
      <c r="MT110" s="350">
        <v>43909</v>
      </c>
      <c r="MU110" s="350">
        <v>43910</v>
      </c>
      <c r="MV110" s="350">
        <v>43911</v>
      </c>
      <c r="MW110" s="350">
        <v>43912</v>
      </c>
      <c r="MX110" s="350">
        <v>43913</v>
      </c>
      <c r="MY110" s="350">
        <v>43914</v>
      </c>
      <c r="MZ110" s="350">
        <v>43915</v>
      </c>
      <c r="NA110" s="350">
        <v>43916</v>
      </c>
      <c r="NB110" s="350">
        <v>43917</v>
      </c>
      <c r="NC110" s="350">
        <v>43918</v>
      </c>
      <c r="ND110" s="350">
        <v>43919</v>
      </c>
      <c r="NE110" s="350">
        <v>43920</v>
      </c>
      <c r="NF110" s="350">
        <v>43921</v>
      </c>
      <c r="NG110" s="350">
        <v>43922</v>
      </c>
      <c r="NH110" s="350">
        <v>43923</v>
      </c>
      <c r="NI110" s="350">
        <v>43924</v>
      </c>
      <c r="NJ110" s="350">
        <v>43925</v>
      </c>
      <c r="NK110" s="350">
        <v>43926</v>
      </c>
      <c r="NL110" s="350">
        <v>43927</v>
      </c>
      <c r="NM110" s="350">
        <v>43928</v>
      </c>
      <c r="NN110" s="350">
        <v>43929</v>
      </c>
      <c r="NO110" s="350">
        <v>43930</v>
      </c>
      <c r="NP110" s="350">
        <v>43931</v>
      </c>
      <c r="NQ110" s="350">
        <v>43932</v>
      </c>
      <c r="NR110" s="350">
        <v>43933</v>
      </c>
      <c r="NS110" s="350">
        <v>43934</v>
      </c>
      <c r="NT110" s="350">
        <v>43935</v>
      </c>
      <c r="NU110" s="350">
        <v>43936</v>
      </c>
      <c r="NV110" s="350">
        <v>43937</v>
      </c>
      <c r="NW110" s="350">
        <v>43938</v>
      </c>
      <c r="NX110" s="350">
        <v>43939</v>
      </c>
      <c r="NY110" s="350">
        <v>43940</v>
      </c>
      <c r="NZ110" s="350">
        <v>43941</v>
      </c>
      <c r="OA110" s="350">
        <v>43942</v>
      </c>
      <c r="OB110" s="350">
        <v>43943</v>
      </c>
      <c r="OC110" s="350">
        <v>43944</v>
      </c>
      <c r="OD110" s="350">
        <v>43945</v>
      </c>
      <c r="OE110" s="350">
        <v>43946</v>
      </c>
      <c r="OF110" s="350">
        <v>43947</v>
      </c>
      <c r="OG110" s="350">
        <v>43948</v>
      </c>
      <c r="OH110" s="350">
        <v>43949</v>
      </c>
      <c r="OI110" s="350">
        <v>43950</v>
      </c>
      <c r="OJ110" s="350">
        <v>43951</v>
      </c>
      <c r="OK110" s="350">
        <v>43952</v>
      </c>
      <c r="OL110" s="350">
        <v>43953</v>
      </c>
      <c r="OM110" s="350">
        <v>43954</v>
      </c>
      <c r="ON110" s="350">
        <v>43955</v>
      </c>
      <c r="OO110" s="350">
        <v>43956</v>
      </c>
      <c r="OP110" s="350">
        <v>43957</v>
      </c>
      <c r="OQ110" s="350">
        <v>43958</v>
      </c>
      <c r="OR110" s="350">
        <v>43959</v>
      </c>
      <c r="OS110" s="350">
        <v>43960</v>
      </c>
      <c r="OT110" s="350">
        <v>43961</v>
      </c>
      <c r="OU110" s="350">
        <v>43962</v>
      </c>
      <c r="OV110" s="350">
        <v>43963</v>
      </c>
      <c r="OW110" s="350">
        <v>43964</v>
      </c>
      <c r="OX110" s="350">
        <v>43965</v>
      </c>
      <c r="OY110" s="350">
        <v>43966</v>
      </c>
      <c r="OZ110" s="350">
        <v>43967</v>
      </c>
      <c r="PA110" s="350">
        <v>43968</v>
      </c>
      <c r="PB110" s="350">
        <v>43969</v>
      </c>
      <c r="PC110" s="350">
        <v>43970</v>
      </c>
      <c r="PD110" s="350">
        <v>43971</v>
      </c>
      <c r="PE110" s="350">
        <v>43972</v>
      </c>
      <c r="PF110" s="350">
        <v>43973</v>
      </c>
      <c r="PG110" s="350">
        <v>43974</v>
      </c>
      <c r="PH110" s="350">
        <v>43975</v>
      </c>
      <c r="PI110" s="350">
        <v>43976</v>
      </c>
      <c r="PJ110" s="350">
        <v>43977</v>
      </c>
      <c r="PK110" s="350">
        <v>43978</v>
      </c>
      <c r="PL110" s="350">
        <v>43979</v>
      </c>
      <c r="PM110" s="350">
        <v>43980</v>
      </c>
      <c r="PN110" s="350">
        <v>43981</v>
      </c>
      <c r="PO110" s="350">
        <v>43982</v>
      </c>
      <c r="PP110" s="350">
        <v>43983</v>
      </c>
      <c r="PQ110" s="350">
        <v>43984</v>
      </c>
      <c r="PR110" s="350">
        <v>43985</v>
      </c>
      <c r="PS110" s="350">
        <v>43986</v>
      </c>
      <c r="PT110" s="350">
        <v>43987</v>
      </c>
      <c r="PU110" s="350">
        <v>43988</v>
      </c>
      <c r="PV110" s="350">
        <v>43989</v>
      </c>
      <c r="PW110" s="350">
        <v>43990</v>
      </c>
      <c r="PX110" s="350">
        <v>43991</v>
      </c>
      <c r="PY110" s="350">
        <v>43992</v>
      </c>
      <c r="PZ110" s="350">
        <v>43993</v>
      </c>
      <c r="QA110" s="350">
        <v>43994</v>
      </c>
      <c r="QB110" s="350">
        <v>43995</v>
      </c>
      <c r="QC110" s="350">
        <v>43996</v>
      </c>
      <c r="QD110" s="350">
        <v>43997</v>
      </c>
      <c r="QE110" s="350">
        <v>43998</v>
      </c>
      <c r="QF110" s="350">
        <v>43999</v>
      </c>
      <c r="QG110" s="350">
        <v>44000</v>
      </c>
      <c r="QH110" s="350">
        <v>44001</v>
      </c>
      <c r="QI110" s="350">
        <v>44002</v>
      </c>
      <c r="QJ110" s="350">
        <v>44003</v>
      </c>
      <c r="QK110" s="350">
        <v>44004</v>
      </c>
      <c r="QL110" s="350">
        <v>44005</v>
      </c>
      <c r="QM110" s="350">
        <v>44006</v>
      </c>
      <c r="QN110" s="350">
        <v>44007</v>
      </c>
      <c r="QO110" s="350">
        <v>44008</v>
      </c>
      <c r="QP110" s="350">
        <v>44009</v>
      </c>
      <c r="QQ110" s="350">
        <v>44010</v>
      </c>
      <c r="QR110" s="350">
        <v>44011</v>
      </c>
      <c r="QS110" s="350">
        <v>44012</v>
      </c>
      <c r="QT110" s="350">
        <v>44013</v>
      </c>
      <c r="QU110" s="350">
        <v>44014</v>
      </c>
      <c r="QV110" s="350">
        <v>44015</v>
      </c>
      <c r="QW110" s="350">
        <v>44016</v>
      </c>
      <c r="QX110" s="350">
        <v>44017</v>
      </c>
      <c r="QY110" s="350">
        <v>44018</v>
      </c>
      <c r="QZ110" s="350">
        <v>44019</v>
      </c>
      <c r="RA110" s="350">
        <v>44020</v>
      </c>
      <c r="RB110" s="350">
        <v>44021</v>
      </c>
      <c r="RC110" s="350">
        <v>44022</v>
      </c>
      <c r="RD110" s="350">
        <v>44023</v>
      </c>
      <c r="RE110" s="350">
        <v>44024</v>
      </c>
      <c r="RF110" s="350">
        <v>44025</v>
      </c>
      <c r="RG110" s="350">
        <v>44026</v>
      </c>
      <c r="RH110" s="350">
        <v>44027</v>
      </c>
      <c r="RI110" s="350">
        <v>44028</v>
      </c>
      <c r="RJ110" s="350">
        <v>44029</v>
      </c>
      <c r="RK110" s="350">
        <v>44030</v>
      </c>
      <c r="RL110" s="350">
        <v>44031</v>
      </c>
      <c r="RM110" s="350">
        <v>44032</v>
      </c>
      <c r="RN110" s="350">
        <v>44033</v>
      </c>
      <c r="RO110" s="350">
        <v>44034</v>
      </c>
      <c r="RP110" s="350">
        <v>44035</v>
      </c>
      <c r="RQ110" s="350">
        <v>44036</v>
      </c>
      <c r="RR110" s="350">
        <v>44037</v>
      </c>
      <c r="RS110" s="350">
        <v>44038</v>
      </c>
      <c r="RT110" s="350">
        <v>44039</v>
      </c>
      <c r="RU110" s="350">
        <v>44040</v>
      </c>
      <c r="RV110" s="350">
        <v>44041</v>
      </c>
      <c r="RW110" s="350">
        <v>44042</v>
      </c>
      <c r="RX110" s="350">
        <v>44043</v>
      </c>
      <c r="RY110" s="350">
        <v>44044</v>
      </c>
      <c r="RZ110" s="350">
        <v>44045</v>
      </c>
      <c r="SA110" s="350">
        <v>44046</v>
      </c>
      <c r="SB110" s="350">
        <v>44047</v>
      </c>
      <c r="SC110" s="350">
        <v>44048</v>
      </c>
      <c r="SD110" s="350">
        <v>44049</v>
      </c>
      <c r="SE110" s="350">
        <v>44050</v>
      </c>
      <c r="SF110" s="350">
        <v>44051</v>
      </c>
      <c r="SG110" s="350">
        <v>44052</v>
      </c>
      <c r="SH110" s="350">
        <v>44053</v>
      </c>
      <c r="SI110" s="350">
        <v>44054</v>
      </c>
      <c r="SJ110" s="350">
        <v>44055</v>
      </c>
      <c r="SK110" s="350">
        <v>44056</v>
      </c>
      <c r="SL110" s="350">
        <v>44057</v>
      </c>
      <c r="SM110" s="350">
        <v>44058</v>
      </c>
      <c r="SN110" s="350">
        <v>44059</v>
      </c>
      <c r="SO110" s="350">
        <v>44060</v>
      </c>
      <c r="SP110" s="350">
        <v>44061</v>
      </c>
      <c r="SQ110" s="350">
        <v>44062</v>
      </c>
      <c r="SR110" s="350">
        <v>44063</v>
      </c>
      <c r="SS110" s="350">
        <v>44064</v>
      </c>
      <c r="ST110" s="350">
        <v>44065</v>
      </c>
      <c r="SU110" s="350">
        <v>44066</v>
      </c>
      <c r="SV110" s="350">
        <v>44067</v>
      </c>
      <c r="SW110" s="350">
        <v>44068</v>
      </c>
      <c r="SX110" s="350">
        <v>44069</v>
      </c>
      <c r="SY110" s="350">
        <v>44070</v>
      </c>
      <c r="SZ110" s="350">
        <v>44071</v>
      </c>
      <c r="TA110" s="350">
        <v>44072</v>
      </c>
      <c r="TB110" s="350">
        <v>44073</v>
      </c>
      <c r="TC110" s="350">
        <v>44074</v>
      </c>
      <c r="TD110" s="350">
        <v>44075</v>
      </c>
      <c r="TE110" s="350">
        <v>44076</v>
      </c>
      <c r="TF110" s="350">
        <v>44077</v>
      </c>
      <c r="TG110" s="350">
        <v>44078</v>
      </c>
      <c r="TH110" s="350">
        <v>44079</v>
      </c>
      <c r="TI110" s="350">
        <v>44080</v>
      </c>
      <c r="TJ110" s="350">
        <v>44081</v>
      </c>
      <c r="TK110" s="350">
        <v>44082</v>
      </c>
      <c r="TL110" s="350">
        <v>44083</v>
      </c>
      <c r="TM110" s="350">
        <v>44084</v>
      </c>
      <c r="TN110" s="350">
        <v>44085</v>
      </c>
      <c r="TO110" s="350">
        <v>44086</v>
      </c>
      <c r="TP110" s="350">
        <v>44087</v>
      </c>
      <c r="TQ110" s="350">
        <v>44088</v>
      </c>
      <c r="TR110" s="350">
        <v>44089</v>
      </c>
      <c r="TS110" s="350">
        <v>44090</v>
      </c>
      <c r="TT110" s="350">
        <v>44091</v>
      </c>
      <c r="TU110" s="350">
        <v>44092</v>
      </c>
      <c r="TV110" s="350">
        <v>44093</v>
      </c>
      <c r="TW110" s="350">
        <v>44094</v>
      </c>
      <c r="TX110" s="350">
        <v>44095</v>
      </c>
      <c r="TY110" s="350">
        <v>44096</v>
      </c>
      <c r="TZ110" s="350">
        <v>44097</v>
      </c>
      <c r="UA110" s="350">
        <v>44098</v>
      </c>
      <c r="UB110" s="350">
        <v>44099</v>
      </c>
      <c r="UC110" s="350">
        <v>44100</v>
      </c>
      <c r="UD110" s="350">
        <v>44101</v>
      </c>
      <c r="UE110" s="350">
        <v>44102</v>
      </c>
      <c r="UF110" s="350">
        <v>44103</v>
      </c>
      <c r="UG110" s="350">
        <v>44104</v>
      </c>
      <c r="UH110" s="350">
        <v>44105</v>
      </c>
      <c r="UI110" s="350">
        <v>44106</v>
      </c>
      <c r="UJ110" s="350">
        <v>44107</v>
      </c>
      <c r="UK110" s="350">
        <v>44108</v>
      </c>
      <c r="UL110" s="350">
        <v>44109</v>
      </c>
      <c r="UM110" s="350">
        <v>44110</v>
      </c>
      <c r="UN110" s="350">
        <v>44111</v>
      </c>
      <c r="UO110" s="350">
        <v>44112</v>
      </c>
      <c r="UP110" s="350">
        <v>44113</v>
      </c>
      <c r="UQ110" s="350">
        <v>44114</v>
      </c>
      <c r="UR110" s="350">
        <v>44115</v>
      </c>
      <c r="US110" s="350">
        <v>44116</v>
      </c>
      <c r="UT110" s="350">
        <v>44117</v>
      </c>
      <c r="UU110" s="350">
        <v>44118</v>
      </c>
      <c r="UV110" s="350">
        <v>44119</v>
      </c>
      <c r="UW110" s="350">
        <v>44120</v>
      </c>
      <c r="UX110" s="350">
        <v>44121</v>
      </c>
      <c r="UY110" s="350">
        <v>44122</v>
      </c>
      <c r="UZ110" s="350">
        <v>44123</v>
      </c>
      <c r="VA110" s="350">
        <v>44124</v>
      </c>
      <c r="VB110" s="350">
        <v>44125</v>
      </c>
      <c r="VC110" s="350">
        <v>44126</v>
      </c>
      <c r="VD110" s="350">
        <v>44127</v>
      </c>
      <c r="VE110" s="350">
        <v>44128</v>
      </c>
      <c r="VF110" s="350">
        <v>44129</v>
      </c>
      <c r="VG110" s="350">
        <v>44130</v>
      </c>
      <c r="VH110" s="350">
        <v>44131</v>
      </c>
      <c r="VI110" s="350">
        <v>44132</v>
      </c>
      <c r="VJ110" s="350">
        <v>44133</v>
      </c>
      <c r="VK110" s="350">
        <v>44134</v>
      </c>
      <c r="VL110" s="350">
        <v>44135</v>
      </c>
      <c r="VM110" s="350">
        <v>44136</v>
      </c>
      <c r="VN110" s="350">
        <v>44137</v>
      </c>
      <c r="VO110" s="350">
        <v>44138</v>
      </c>
      <c r="VP110" s="350">
        <v>44139</v>
      </c>
      <c r="VQ110" s="350">
        <v>44140</v>
      </c>
      <c r="VR110" s="350">
        <v>44141</v>
      </c>
      <c r="VS110" s="350">
        <v>44142</v>
      </c>
      <c r="VT110" s="350">
        <v>44143</v>
      </c>
      <c r="VU110" s="350">
        <v>44144</v>
      </c>
      <c r="VV110" s="350">
        <v>44145</v>
      </c>
      <c r="VW110" s="350">
        <v>44146</v>
      </c>
      <c r="VX110" s="350">
        <v>44147</v>
      </c>
      <c r="VY110" s="350">
        <v>44148</v>
      </c>
      <c r="VZ110" s="350">
        <v>44149</v>
      </c>
      <c r="WA110" s="350">
        <v>44150</v>
      </c>
      <c r="WB110" s="350">
        <v>44151</v>
      </c>
      <c r="WC110" s="350">
        <v>44152</v>
      </c>
      <c r="WD110" s="350">
        <v>44153</v>
      </c>
      <c r="WE110" s="350">
        <v>44154</v>
      </c>
      <c r="WF110" s="350">
        <v>44155</v>
      </c>
      <c r="WG110" s="350">
        <v>44156</v>
      </c>
      <c r="WH110" s="350">
        <v>44157</v>
      </c>
      <c r="WI110" s="350">
        <v>44158</v>
      </c>
      <c r="WJ110" s="350">
        <v>44159</v>
      </c>
      <c r="WK110" s="350">
        <v>44160</v>
      </c>
      <c r="WL110" s="350">
        <v>44161</v>
      </c>
      <c r="WM110" s="350">
        <v>44162</v>
      </c>
      <c r="WN110" s="350">
        <v>44163</v>
      </c>
      <c r="WO110" s="350">
        <v>44164</v>
      </c>
      <c r="WP110" s="350">
        <v>44165</v>
      </c>
      <c r="WQ110" s="350">
        <v>44166</v>
      </c>
      <c r="WR110" s="350">
        <v>44167</v>
      </c>
      <c r="WS110" s="350">
        <v>44168</v>
      </c>
      <c r="WT110" s="350">
        <v>44169</v>
      </c>
      <c r="WU110" s="350">
        <v>44170</v>
      </c>
      <c r="WV110" s="350">
        <v>44171</v>
      </c>
      <c r="WW110" s="350">
        <v>44172</v>
      </c>
      <c r="WX110" s="350">
        <v>44173</v>
      </c>
      <c r="WY110" s="350">
        <v>44174</v>
      </c>
      <c r="WZ110" s="350">
        <v>44175</v>
      </c>
      <c r="XA110" s="350">
        <v>44176</v>
      </c>
      <c r="XB110" s="350">
        <v>44177</v>
      </c>
      <c r="XC110" s="350">
        <v>44178</v>
      </c>
      <c r="XD110" s="350">
        <v>44179</v>
      </c>
      <c r="XE110" s="350">
        <v>44180</v>
      </c>
      <c r="XF110" s="350">
        <v>44181</v>
      </c>
      <c r="XG110" s="350">
        <v>44182</v>
      </c>
      <c r="XH110" s="350">
        <v>44183</v>
      </c>
      <c r="XI110" s="350">
        <v>44184</v>
      </c>
      <c r="XJ110" s="350">
        <v>44185</v>
      </c>
      <c r="XK110" s="350">
        <v>44186</v>
      </c>
      <c r="XL110" s="350">
        <v>44187</v>
      </c>
      <c r="XM110" s="350">
        <v>44188</v>
      </c>
      <c r="XN110" s="350">
        <v>44189</v>
      </c>
      <c r="XO110" s="350">
        <v>44190</v>
      </c>
      <c r="XP110" s="350">
        <v>44191</v>
      </c>
      <c r="XQ110" s="350">
        <v>44192</v>
      </c>
      <c r="XR110" s="350">
        <v>44193</v>
      </c>
      <c r="XS110" s="350">
        <v>44194</v>
      </c>
      <c r="XT110" s="350">
        <v>44195</v>
      </c>
      <c r="XU110" s="350">
        <v>44196</v>
      </c>
      <c r="XV110" s="350">
        <v>44197</v>
      </c>
      <c r="XW110" s="350">
        <v>44198</v>
      </c>
      <c r="XX110" s="350">
        <v>44199</v>
      </c>
      <c r="XY110" s="350">
        <v>44200</v>
      </c>
      <c r="XZ110" s="350">
        <v>44201</v>
      </c>
      <c r="YA110" s="350">
        <v>44202</v>
      </c>
      <c r="YB110" s="350">
        <v>44203</v>
      </c>
      <c r="YC110" s="350">
        <v>44204</v>
      </c>
      <c r="YD110" s="350">
        <v>44205</v>
      </c>
      <c r="YE110" s="350">
        <v>44206</v>
      </c>
      <c r="YF110" s="350">
        <v>44207</v>
      </c>
      <c r="YG110" s="350">
        <v>44208</v>
      </c>
      <c r="YH110" s="350">
        <v>44209</v>
      </c>
      <c r="YI110" s="350">
        <v>44210</v>
      </c>
      <c r="YJ110" s="350">
        <v>44211</v>
      </c>
      <c r="YK110" s="350">
        <v>44212</v>
      </c>
      <c r="YL110" s="350">
        <v>44213</v>
      </c>
      <c r="YM110" s="350">
        <v>44214</v>
      </c>
      <c r="YN110" s="350">
        <v>44215</v>
      </c>
      <c r="YO110" s="350">
        <v>44216</v>
      </c>
      <c r="YP110" s="350">
        <v>44217</v>
      </c>
      <c r="YQ110" s="350">
        <v>44218</v>
      </c>
      <c r="YR110" s="350">
        <v>44219</v>
      </c>
      <c r="YS110" s="350">
        <v>44220</v>
      </c>
      <c r="YT110" s="350">
        <v>44221</v>
      </c>
      <c r="YU110" s="350">
        <v>44222</v>
      </c>
      <c r="YV110" s="350">
        <v>44223</v>
      </c>
      <c r="YW110" s="350">
        <v>44224</v>
      </c>
      <c r="YX110" s="350">
        <v>44225</v>
      </c>
      <c r="YY110" s="350">
        <v>44226</v>
      </c>
      <c r="YZ110" s="350">
        <v>44227</v>
      </c>
      <c r="ZA110" s="350">
        <v>44228</v>
      </c>
      <c r="ZB110" s="350">
        <v>44229</v>
      </c>
      <c r="ZC110" s="350">
        <v>44230</v>
      </c>
      <c r="ZD110" s="350">
        <v>44231</v>
      </c>
      <c r="ZE110" s="350">
        <v>44232</v>
      </c>
      <c r="ZF110" s="350">
        <v>44233</v>
      </c>
      <c r="ZG110" s="350">
        <v>44234</v>
      </c>
      <c r="ZH110" s="350">
        <v>44235</v>
      </c>
      <c r="ZI110" s="350">
        <v>44236</v>
      </c>
      <c r="ZJ110" s="350">
        <v>44237</v>
      </c>
      <c r="ZK110" s="350">
        <v>44238</v>
      </c>
      <c r="ZL110" s="350">
        <v>44239</v>
      </c>
      <c r="ZM110" s="350">
        <v>44240</v>
      </c>
      <c r="ZN110" s="350">
        <v>44241</v>
      </c>
      <c r="ZO110" s="350">
        <v>44242</v>
      </c>
      <c r="ZP110" s="350">
        <v>44243</v>
      </c>
      <c r="ZQ110" s="350">
        <v>44244</v>
      </c>
      <c r="ZR110" s="350">
        <v>44245</v>
      </c>
      <c r="ZS110" s="350">
        <v>44246</v>
      </c>
      <c r="ZT110" s="350">
        <v>44247</v>
      </c>
      <c r="ZU110" s="350">
        <v>44248</v>
      </c>
      <c r="ZV110" s="350">
        <v>44249</v>
      </c>
      <c r="ZW110" s="350">
        <v>44250</v>
      </c>
      <c r="ZX110" s="350">
        <v>44251</v>
      </c>
      <c r="ZY110" s="350">
        <v>44252</v>
      </c>
      <c r="ZZ110" s="350">
        <v>44253</v>
      </c>
      <c r="AAA110" s="350">
        <v>44254</v>
      </c>
      <c r="AAB110" s="350">
        <v>44255</v>
      </c>
      <c r="AAC110" s="350">
        <v>44256</v>
      </c>
      <c r="AAD110" s="350">
        <v>44257</v>
      </c>
      <c r="AAE110" s="350">
        <v>44258</v>
      </c>
      <c r="AAF110" s="350">
        <v>44259</v>
      </c>
      <c r="AAG110" s="350">
        <v>44260</v>
      </c>
      <c r="AAH110" s="350">
        <v>44261</v>
      </c>
      <c r="AAI110" s="350">
        <v>44262</v>
      </c>
      <c r="AAJ110" s="350">
        <v>44263</v>
      </c>
      <c r="AAK110" s="350">
        <v>44264</v>
      </c>
      <c r="AAL110" s="350">
        <v>44265</v>
      </c>
      <c r="AAM110" s="350">
        <v>44266</v>
      </c>
      <c r="AAN110" s="350">
        <v>44267</v>
      </c>
      <c r="AAO110" s="350">
        <v>44268</v>
      </c>
      <c r="AAP110" s="350">
        <v>44269</v>
      </c>
      <c r="AAQ110" s="350">
        <v>44270</v>
      </c>
      <c r="AAR110" s="350">
        <v>44271</v>
      </c>
      <c r="AAS110" s="350">
        <v>44272</v>
      </c>
      <c r="AAT110" s="350">
        <v>44273</v>
      </c>
      <c r="AAU110" s="350">
        <v>44274</v>
      </c>
      <c r="AAV110" s="350">
        <v>44275</v>
      </c>
      <c r="AAW110" s="350">
        <v>44276</v>
      </c>
      <c r="AAX110" s="350">
        <v>44277</v>
      </c>
      <c r="AAY110" s="350">
        <v>44278</v>
      </c>
      <c r="AAZ110" s="350">
        <v>44279</v>
      </c>
      <c r="ABA110" s="350">
        <v>44280</v>
      </c>
      <c r="ABB110" s="350">
        <v>44281</v>
      </c>
      <c r="ABC110" s="350">
        <v>44282</v>
      </c>
      <c r="ABD110" s="350">
        <v>44283</v>
      </c>
      <c r="ABE110" s="350">
        <v>44284</v>
      </c>
      <c r="ABF110" s="350">
        <v>44285</v>
      </c>
      <c r="ABG110" s="350">
        <v>44286</v>
      </c>
      <c r="ABH110" s="350">
        <v>44287</v>
      </c>
      <c r="ABI110" s="350">
        <v>44288</v>
      </c>
      <c r="ABJ110" s="350">
        <v>44289</v>
      </c>
      <c r="ABK110" s="350">
        <v>44290</v>
      </c>
      <c r="ABL110" s="350">
        <v>44291</v>
      </c>
      <c r="ABM110" s="350">
        <v>44292</v>
      </c>
      <c r="ABN110" s="350">
        <v>44293</v>
      </c>
      <c r="ABO110" s="350">
        <v>44294</v>
      </c>
      <c r="ABP110" s="350">
        <v>44295</v>
      </c>
      <c r="ABQ110" s="350">
        <v>44296</v>
      </c>
      <c r="ABR110" s="350">
        <v>44297</v>
      </c>
      <c r="ABS110" s="350">
        <v>44298</v>
      </c>
      <c r="ABT110" s="350">
        <v>44299</v>
      </c>
      <c r="ABU110" s="350">
        <v>44300</v>
      </c>
      <c r="ABV110" s="350">
        <v>44301</v>
      </c>
      <c r="ABW110" s="350">
        <v>44302</v>
      </c>
      <c r="ABX110" s="350">
        <v>44303</v>
      </c>
      <c r="ABY110" s="350">
        <v>44304</v>
      </c>
      <c r="ABZ110" s="350">
        <v>44305</v>
      </c>
      <c r="ACA110" s="350">
        <v>44306</v>
      </c>
      <c r="ACB110" s="350">
        <v>44307</v>
      </c>
      <c r="ACC110" s="350">
        <v>44308</v>
      </c>
      <c r="ACD110" s="350">
        <v>44309</v>
      </c>
      <c r="ACE110" s="350">
        <v>44310</v>
      </c>
      <c r="ACF110" s="350">
        <v>44311</v>
      </c>
      <c r="ACG110" s="350">
        <v>44312</v>
      </c>
      <c r="ACH110" s="350">
        <v>44313</v>
      </c>
      <c r="ACI110" s="350">
        <v>44314</v>
      </c>
      <c r="ACJ110" s="350">
        <v>44315</v>
      </c>
      <c r="ACK110" s="350">
        <v>44316</v>
      </c>
    </row>
    <row r="111" spans="1:765" ht="30" customHeight="1">
      <c r="B111" s="1441"/>
      <c r="C111" s="1442"/>
      <c r="D111" s="1443"/>
      <c r="E111" s="308" t="str">
        <f>IF(ISERROR(VLOOKUP(E110,$B$141:$B$159,1,FALSE))=TRUE,"-","BH")</f>
        <v>-</v>
      </c>
      <c r="F111" s="308" t="str">
        <f t="shared" ref="F111:BQ111" si="44">IF(ISERROR(VLOOKUP(F110,$B$141:$B$159,1,FALSE))=TRUE,"-","BH")</f>
        <v>-</v>
      </c>
      <c r="G111" s="308" t="str">
        <f t="shared" si="44"/>
        <v>-</v>
      </c>
      <c r="H111" s="308" t="str">
        <f t="shared" si="44"/>
        <v>-</v>
      </c>
      <c r="I111" s="308" t="str">
        <f t="shared" si="44"/>
        <v>-</v>
      </c>
      <c r="J111" s="308" t="str">
        <f t="shared" si="44"/>
        <v>-</v>
      </c>
      <c r="K111" s="308" t="str">
        <f t="shared" si="44"/>
        <v>-</v>
      </c>
      <c r="L111" s="308" t="str">
        <f t="shared" si="44"/>
        <v>-</v>
      </c>
      <c r="M111" s="308" t="str">
        <f t="shared" si="44"/>
        <v>-</v>
      </c>
      <c r="N111" s="308" t="str">
        <f t="shared" si="44"/>
        <v>-</v>
      </c>
      <c r="O111" s="308" t="str">
        <f t="shared" si="44"/>
        <v>-</v>
      </c>
      <c r="P111" s="308" t="str">
        <f t="shared" si="44"/>
        <v>-</v>
      </c>
      <c r="Q111" s="308" t="str">
        <f t="shared" si="44"/>
        <v>-</v>
      </c>
      <c r="R111" s="308" t="str">
        <f t="shared" si="44"/>
        <v>-</v>
      </c>
      <c r="S111" s="308" t="str">
        <f t="shared" si="44"/>
        <v>-</v>
      </c>
      <c r="T111" s="308" t="str">
        <f t="shared" si="44"/>
        <v>-</v>
      </c>
      <c r="U111" s="308" t="str">
        <f t="shared" si="44"/>
        <v>-</v>
      </c>
      <c r="V111" s="308" t="str">
        <f t="shared" si="44"/>
        <v>-</v>
      </c>
      <c r="W111" s="308" t="str">
        <f t="shared" si="44"/>
        <v>BH</v>
      </c>
      <c r="X111" s="308" t="str">
        <f t="shared" si="44"/>
        <v>-</v>
      </c>
      <c r="Y111" s="308" t="str">
        <f t="shared" si="44"/>
        <v>-</v>
      </c>
      <c r="Z111" s="308" t="str">
        <f t="shared" si="44"/>
        <v>BH</v>
      </c>
      <c r="AA111" s="308" t="str">
        <f t="shared" si="44"/>
        <v>-</v>
      </c>
      <c r="AB111" s="308" t="str">
        <f t="shared" si="44"/>
        <v>-</v>
      </c>
      <c r="AC111" s="308" t="str">
        <f t="shared" si="44"/>
        <v>-</v>
      </c>
      <c r="AD111" s="308" t="str">
        <f t="shared" si="44"/>
        <v>-</v>
      </c>
      <c r="AE111" s="308" t="str">
        <f t="shared" si="44"/>
        <v>-</v>
      </c>
      <c r="AF111" s="308" t="str">
        <f t="shared" si="44"/>
        <v>-</v>
      </c>
      <c r="AG111" s="308" t="str">
        <f t="shared" si="44"/>
        <v>-</v>
      </c>
      <c r="AH111" s="308" t="str">
        <f t="shared" si="44"/>
        <v>-</v>
      </c>
      <c r="AI111" s="308" t="str">
        <f t="shared" si="44"/>
        <v>-</v>
      </c>
      <c r="AJ111" s="308" t="str">
        <f t="shared" si="44"/>
        <v>-</v>
      </c>
      <c r="AK111" s="308" t="str">
        <f t="shared" si="44"/>
        <v>-</v>
      </c>
      <c r="AL111" s="308" t="str">
        <f t="shared" si="44"/>
        <v>-</v>
      </c>
      <c r="AM111" s="308" t="str">
        <f t="shared" si="44"/>
        <v>-</v>
      </c>
      <c r="AN111" s="308" t="str">
        <f t="shared" si="44"/>
        <v>BH</v>
      </c>
      <c r="AO111" s="308" t="str">
        <f t="shared" si="44"/>
        <v>-</v>
      </c>
      <c r="AP111" s="308" t="str">
        <f t="shared" si="44"/>
        <v>-</v>
      </c>
      <c r="AQ111" s="308" t="str">
        <f t="shared" si="44"/>
        <v>-</v>
      </c>
      <c r="AR111" s="308" t="str">
        <f t="shared" si="44"/>
        <v>-</v>
      </c>
      <c r="AS111" s="308" t="str">
        <f t="shared" si="44"/>
        <v>-</v>
      </c>
      <c r="AT111" s="308" t="str">
        <f t="shared" si="44"/>
        <v>-</v>
      </c>
      <c r="AU111" s="308" t="str">
        <f t="shared" si="44"/>
        <v>-</v>
      </c>
      <c r="AV111" s="308" t="str">
        <f t="shared" si="44"/>
        <v>-</v>
      </c>
      <c r="AW111" s="308" t="str">
        <f t="shared" si="44"/>
        <v>-</v>
      </c>
      <c r="AX111" s="308" t="str">
        <f t="shared" si="44"/>
        <v>-</v>
      </c>
      <c r="AY111" s="308" t="str">
        <f t="shared" si="44"/>
        <v>-</v>
      </c>
      <c r="AZ111" s="308" t="str">
        <f t="shared" si="44"/>
        <v>-</v>
      </c>
      <c r="BA111" s="308" t="str">
        <f t="shared" si="44"/>
        <v>-</v>
      </c>
      <c r="BB111" s="308" t="str">
        <f t="shared" si="44"/>
        <v>-</v>
      </c>
      <c r="BC111" s="308" t="str">
        <f t="shared" si="44"/>
        <v>-</v>
      </c>
      <c r="BD111" s="308" t="str">
        <f t="shared" si="44"/>
        <v>-</v>
      </c>
      <c r="BE111" s="308" t="str">
        <f t="shared" si="44"/>
        <v>-</v>
      </c>
      <c r="BF111" s="308" t="str">
        <f t="shared" si="44"/>
        <v>-</v>
      </c>
      <c r="BG111" s="308" t="str">
        <f t="shared" si="44"/>
        <v>-</v>
      </c>
      <c r="BH111" s="308" t="str">
        <f t="shared" si="44"/>
        <v>-</v>
      </c>
      <c r="BI111" s="308" t="str">
        <f t="shared" si="44"/>
        <v>BH</v>
      </c>
      <c r="BJ111" s="308" t="str">
        <f t="shared" si="44"/>
        <v>-</v>
      </c>
      <c r="BK111" s="308" t="str">
        <f t="shared" si="44"/>
        <v>-</v>
      </c>
      <c r="BL111" s="308" t="str">
        <f t="shared" si="44"/>
        <v>-</v>
      </c>
      <c r="BM111" s="308" t="str">
        <f t="shared" si="44"/>
        <v>-</v>
      </c>
      <c r="BN111" s="308" t="str">
        <f t="shared" si="44"/>
        <v>-</v>
      </c>
      <c r="BO111" s="308" t="str">
        <f t="shared" si="44"/>
        <v>-</v>
      </c>
      <c r="BP111" s="308" t="str">
        <f t="shared" si="44"/>
        <v>-</v>
      </c>
      <c r="BQ111" s="308" t="str">
        <f t="shared" si="44"/>
        <v>-</v>
      </c>
      <c r="BR111" s="308" t="str">
        <f t="shared" ref="BR111:EC111" si="45">IF(ISERROR(VLOOKUP(BR110,$B$141:$B$159,1,FALSE))=TRUE,"-","BH")</f>
        <v>-</v>
      </c>
      <c r="BS111" s="308" t="str">
        <f t="shared" si="45"/>
        <v>-</v>
      </c>
      <c r="BT111" s="308" t="str">
        <f t="shared" si="45"/>
        <v>-</v>
      </c>
      <c r="BU111" s="308" t="str">
        <f t="shared" si="45"/>
        <v>-</v>
      </c>
      <c r="BV111" s="308" t="str">
        <f t="shared" si="45"/>
        <v>-</v>
      </c>
      <c r="BW111" s="308" t="str">
        <f t="shared" si="45"/>
        <v>-</v>
      </c>
      <c r="BX111" s="308" t="str">
        <f t="shared" si="45"/>
        <v>-</v>
      </c>
      <c r="BY111" s="308" t="str">
        <f t="shared" si="45"/>
        <v>-</v>
      </c>
      <c r="BZ111" s="308" t="str">
        <f t="shared" si="45"/>
        <v>-</v>
      </c>
      <c r="CA111" s="308" t="str">
        <f t="shared" si="45"/>
        <v>-</v>
      </c>
      <c r="CB111" s="308" t="str">
        <f t="shared" si="45"/>
        <v>-</v>
      </c>
      <c r="CC111" s="308" t="str">
        <f t="shared" si="45"/>
        <v>-</v>
      </c>
      <c r="CD111" s="308" t="str">
        <f t="shared" si="45"/>
        <v>-</v>
      </c>
      <c r="CE111" s="308" t="str">
        <f t="shared" si="45"/>
        <v>-</v>
      </c>
      <c r="CF111" s="308" t="str">
        <f t="shared" si="45"/>
        <v>-</v>
      </c>
      <c r="CG111" s="308" t="str">
        <f t="shared" si="45"/>
        <v>-</v>
      </c>
      <c r="CH111" s="308" t="str">
        <f t="shared" si="45"/>
        <v>-</v>
      </c>
      <c r="CI111" s="308" t="str">
        <f t="shared" si="45"/>
        <v>-</v>
      </c>
      <c r="CJ111" s="308" t="str">
        <f t="shared" si="45"/>
        <v>-</v>
      </c>
      <c r="CK111" s="308" t="str">
        <f t="shared" si="45"/>
        <v>-</v>
      </c>
      <c r="CL111" s="308" t="str">
        <f t="shared" si="45"/>
        <v>-</v>
      </c>
      <c r="CM111" s="308" t="str">
        <f t="shared" si="45"/>
        <v>-</v>
      </c>
      <c r="CN111" s="308" t="str">
        <f t="shared" si="45"/>
        <v>-</v>
      </c>
      <c r="CO111" s="308" t="str">
        <f t="shared" si="45"/>
        <v>-</v>
      </c>
      <c r="CP111" s="308" t="str">
        <f t="shared" si="45"/>
        <v>-</v>
      </c>
      <c r="CQ111" s="308" t="str">
        <f t="shared" si="45"/>
        <v>-</v>
      </c>
      <c r="CR111" s="308" t="str">
        <f t="shared" si="45"/>
        <v>-</v>
      </c>
      <c r="CS111" s="308" t="str">
        <f t="shared" si="45"/>
        <v>-</v>
      </c>
      <c r="CT111" s="308" t="str">
        <f t="shared" si="45"/>
        <v>-</v>
      </c>
      <c r="CU111" s="308" t="str">
        <f t="shared" si="45"/>
        <v>-</v>
      </c>
      <c r="CV111" s="308" t="str">
        <f t="shared" si="45"/>
        <v>-</v>
      </c>
      <c r="CW111" s="308" t="str">
        <f t="shared" si="45"/>
        <v>-</v>
      </c>
      <c r="CX111" s="308" t="str">
        <f t="shared" si="45"/>
        <v>-</v>
      </c>
      <c r="CY111" s="308" t="str">
        <f t="shared" si="45"/>
        <v>-</v>
      </c>
      <c r="CZ111" s="308" t="str">
        <f t="shared" si="45"/>
        <v>-</v>
      </c>
      <c r="DA111" s="308" t="str">
        <f t="shared" si="45"/>
        <v>-</v>
      </c>
      <c r="DB111" s="308" t="str">
        <f t="shared" si="45"/>
        <v>-</v>
      </c>
      <c r="DC111" s="308" t="str">
        <f t="shared" si="45"/>
        <v>-</v>
      </c>
      <c r="DD111" s="308" t="str">
        <f t="shared" si="45"/>
        <v>-</v>
      </c>
      <c r="DE111" s="308" t="str">
        <f t="shared" si="45"/>
        <v>-</v>
      </c>
      <c r="DF111" s="308" t="str">
        <f t="shared" si="45"/>
        <v>-</v>
      </c>
      <c r="DG111" s="308" t="str">
        <f t="shared" si="45"/>
        <v>-</v>
      </c>
      <c r="DH111" s="308" t="str">
        <f t="shared" si="45"/>
        <v>-</v>
      </c>
      <c r="DI111" s="308" t="str">
        <f t="shared" si="45"/>
        <v>-</v>
      </c>
      <c r="DJ111" s="308" t="str">
        <f t="shared" si="45"/>
        <v>-</v>
      </c>
      <c r="DK111" s="308" t="str">
        <f t="shared" si="45"/>
        <v>-</v>
      </c>
      <c r="DL111" s="308" t="str">
        <f t="shared" si="45"/>
        <v>-</v>
      </c>
      <c r="DM111" s="308" t="str">
        <f t="shared" si="45"/>
        <v>-</v>
      </c>
      <c r="DN111" s="308" t="str">
        <f t="shared" si="45"/>
        <v>-</v>
      </c>
      <c r="DO111" s="308" t="str">
        <f t="shared" si="45"/>
        <v>-</v>
      </c>
      <c r="DP111" s="308" t="str">
        <f t="shared" si="45"/>
        <v>-</v>
      </c>
      <c r="DQ111" s="308" t="str">
        <f t="shared" si="45"/>
        <v>-</v>
      </c>
      <c r="DR111" s="308" t="str">
        <f t="shared" si="45"/>
        <v>-</v>
      </c>
      <c r="DS111" s="308" t="str">
        <f t="shared" si="45"/>
        <v>-</v>
      </c>
      <c r="DT111" s="308" t="str">
        <f t="shared" si="45"/>
        <v>-</v>
      </c>
      <c r="DU111" s="308" t="str">
        <f t="shared" si="45"/>
        <v>-</v>
      </c>
      <c r="DV111" s="308" t="str">
        <f t="shared" si="45"/>
        <v>-</v>
      </c>
      <c r="DW111" s="308" t="str">
        <f t="shared" si="45"/>
        <v>-</v>
      </c>
      <c r="DX111" s="308" t="str">
        <f t="shared" si="45"/>
        <v>-</v>
      </c>
      <c r="DY111" s="308" t="str">
        <f t="shared" si="45"/>
        <v>-</v>
      </c>
      <c r="DZ111" s="308" t="str">
        <f t="shared" si="45"/>
        <v>-</v>
      </c>
      <c r="EA111" s="308" t="str">
        <f t="shared" si="45"/>
        <v>-</v>
      </c>
      <c r="EB111" s="308" t="str">
        <f t="shared" si="45"/>
        <v>-</v>
      </c>
      <c r="EC111" s="308" t="str">
        <f t="shared" si="45"/>
        <v>-</v>
      </c>
      <c r="ED111" s="308" t="str">
        <f t="shared" ref="ED111:GO111" si="46">IF(ISERROR(VLOOKUP(ED110,$B$141:$B$159,1,FALSE))=TRUE,"-","BH")</f>
        <v>-</v>
      </c>
      <c r="EE111" s="308" t="str">
        <f t="shared" si="46"/>
        <v>-</v>
      </c>
      <c r="EF111" s="308" t="str">
        <f t="shared" si="46"/>
        <v>-</v>
      </c>
      <c r="EG111" s="308" t="str">
        <f t="shared" si="46"/>
        <v>-</v>
      </c>
      <c r="EH111" s="308" t="str">
        <f t="shared" si="46"/>
        <v>-</v>
      </c>
      <c r="EI111" s="308" t="str">
        <f t="shared" si="46"/>
        <v>-</v>
      </c>
      <c r="EJ111" s="308" t="str">
        <f t="shared" si="46"/>
        <v>-</v>
      </c>
      <c r="EK111" s="308" t="str">
        <f t="shared" si="46"/>
        <v>-</v>
      </c>
      <c r="EL111" s="308" t="str">
        <f t="shared" si="46"/>
        <v>-</v>
      </c>
      <c r="EM111" s="308" t="str">
        <f t="shared" si="46"/>
        <v>-</v>
      </c>
      <c r="EN111" s="308" t="str">
        <f t="shared" si="46"/>
        <v>-</v>
      </c>
      <c r="EO111" s="308" t="str">
        <f t="shared" si="46"/>
        <v>-</v>
      </c>
      <c r="EP111" s="308" t="str">
        <f t="shared" si="46"/>
        <v>-</v>
      </c>
      <c r="EQ111" s="308" t="str">
        <f t="shared" si="46"/>
        <v>-</v>
      </c>
      <c r="ER111" s="308" t="str">
        <f t="shared" si="46"/>
        <v>-</v>
      </c>
      <c r="ES111" s="308" t="str">
        <f t="shared" si="46"/>
        <v>-</v>
      </c>
      <c r="ET111" s="308" t="str">
        <f t="shared" si="46"/>
        <v>-</v>
      </c>
      <c r="EU111" s="308" t="str">
        <f t="shared" si="46"/>
        <v>-</v>
      </c>
      <c r="EV111" s="308" t="str">
        <f t="shared" si="46"/>
        <v>BH</v>
      </c>
      <c r="EW111" s="308" t="str">
        <f t="shared" si="46"/>
        <v>-</v>
      </c>
      <c r="EX111" s="308" t="str">
        <f t="shared" si="46"/>
        <v>-</v>
      </c>
      <c r="EY111" s="308" t="str">
        <f t="shared" si="46"/>
        <v>-</v>
      </c>
      <c r="EZ111" s="308" t="str">
        <f t="shared" si="46"/>
        <v>-</v>
      </c>
      <c r="FA111" s="308" t="str">
        <f t="shared" si="46"/>
        <v>-</v>
      </c>
      <c r="FB111" s="308" t="str">
        <f t="shared" si="46"/>
        <v>-</v>
      </c>
      <c r="FC111" s="308" t="str">
        <f t="shared" si="46"/>
        <v>-</v>
      </c>
      <c r="FD111" s="308" t="str">
        <f t="shared" si="46"/>
        <v>-</v>
      </c>
      <c r="FE111" s="308" t="str">
        <f t="shared" si="46"/>
        <v>-</v>
      </c>
      <c r="FF111" s="308" t="str">
        <f t="shared" si="46"/>
        <v>-</v>
      </c>
      <c r="FG111" s="308" t="str">
        <f t="shared" si="46"/>
        <v>-</v>
      </c>
      <c r="FH111" s="308" t="str">
        <f t="shared" si="46"/>
        <v>-</v>
      </c>
      <c r="FI111" s="308" t="str">
        <f t="shared" si="46"/>
        <v>-</v>
      </c>
      <c r="FJ111" s="308" t="str">
        <f t="shared" si="46"/>
        <v>-</v>
      </c>
      <c r="FK111" s="308" t="str">
        <f t="shared" si="46"/>
        <v>-</v>
      </c>
      <c r="FL111" s="308" t="str">
        <f t="shared" si="46"/>
        <v>-</v>
      </c>
      <c r="FM111" s="308" t="str">
        <f t="shared" si="46"/>
        <v>-</v>
      </c>
      <c r="FN111" s="308" t="str">
        <f t="shared" si="46"/>
        <v>-</v>
      </c>
      <c r="FO111" s="308" t="str">
        <f t="shared" si="46"/>
        <v>-</v>
      </c>
      <c r="FP111" s="308" t="str">
        <f t="shared" si="46"/>
        <v>-</v>
      </c>
      <c r="FQ111" s="308" t="str">
        <f t="shared" si="46"/>
        <v>-</v>
      </c>
      <c r="FR111" s="308" t="str">
        <f t="shared" si="46"/>
        <v>-</v>
      </c>
      <c r="FS111" s="308" t="str">
        <f t="shared" si="46"/>
        <v>-</v>
      </c>
      <c r="FT111" s="308" t="str">
        <f t="shared" si="46"/>
        <v>-</v>
      </c>
      <c r="FU111" s="308" t="str">
        <f t="shared" si="46"/>
        <v>-</v>
      </c>
      <c r="FV111" s="308" t="str">
        <f t="shared" si="46"/>
        <v>-</v>
      </c>
      <c r="FW111" s="308" t="str">
        <f t="shared" si="46"/>
        <v>-</v>
      </c>
      <c r="FX111" s="308" t="str">
        <f t="shared" si="46"/>
        <v>-</v>
      </c>
      <c r="FY111" s="308" t="str">
        <f t="shared" si="46"/>
        <v>-</v>
      </c>
      <c r="FZ111" s="308" t="str">
        <f t="shared" si="46"/>
        <v>-</v>
      </c>
      <c r="GA111" s="308" t="str">
        <f t="shared" si="46"/>
        <v>-</v>
      </c>
      <c r="GB111" s="308" t="str">
        <f t="shared" si="46"/>
        <v>-</v>
      </c>
      <c r="GC111" s="308" t="str">
        <f t="shared" si="46"/>
        <v>-</v>
      </c>
      <c r="GD111" s="308" t="str">
        <f t="shared" si="46"/>
        <v>-</v>
      </c>
      <c r="GE111" s="308" t="str">
        <f t="shared" si="46"/>
        <v>-</v>
      </c>
      <c r="GF111" s="308" t="str">
        <f t="shared" si="46"/>
        <v>-</v>
      </c>
      <c r="GG111" s="308" t="str">
        <f t="shared" si="46"/>
        <v>-</v>
      </c>
      <c r="GH111" s="308" t="str">
        <f t="shared" si="46"/>
        <v>-</v>
      </c>
      <c r="GI111" s="308" t="str">
        <f t="shared" si="46"/>
        <v>-</v>
      </c>
      <c r="GJ111" s="308" t="str">
        <f t="shared" si="46"/>
        <v>-</v>
      </c>
      <c r="GK111" s="308" t="str">
        <f t="shared" si="46"/>
        <v>-</v>
      </c>
      <c r="GL111" s="308" t="str">
        <f t="shared" si="46"/>
        <v>-</v>
      </c>
      <c r="GM111" s="308" t="str">
        <f t="shared" si="46"/>
        <v>-</v>
      </c>
      <c r="GN111" s="308" t="str">
        <f t="shared" si="46"/>
        <v>-</v>
      </c>
      <c r="GO111" s="308" t="str">
        <f t="shared" si="46"/>
        <v>-</v>
      </c>
      <c r="GP111" s="308" t="str">
        <f t="shared" ref="GP111:JA111" si="47">IF(ISERROR(VLOOKUP(GP110,$B$141:$B$159,1,FALSE))=TRUE,"-","BH")</f>
        <v>-</v>
      </c>
      <c r="GQ111" s="308" t="str">
        <f t="shared" si="47"/>
        <v>-</v>
      </c>
      <c r="GR111" s="308" t="str">
        <f t="shared" si="47"/>
        <v>-</v>
      </c>
      <c r="GS111" s="308" t="str">
        <f t="shared" si="47"/>
        <v>-</v>
      </c>
      <c r="GT111" s="308" t="str">
        <f t="shared" si="47"/>
        <v>-</v>
      </c>
      <c r="GU111" s="308" t="str">
        <f t="shared" si="47"/>
        <v>-</v>
      </c>
      <c r="GV111" s="308" t="str">
        <f t="shared" si="47"/>
        <v>-</v>
      </c>
      <c r="GW111" s="308" t="str">
        <f t="shared" si="47"/>
        <v>-</v>
      </c>
      <c r="GX111" s="308" t="str">
        <f t="shared" si="47"/>
        <v>-</v>
      </c>
      <c r="GY111" s="308" t="str">
        <f t="shared" si="47"/>
        <v>-</v>
      </c>
      <c r="GZ111" s="308" t="str">
        <f t="shared" si="47"/>
        <v>-</v>
      </c>
      <c r="HA111" s="308" t="str">
        <f t="shared" si="47"/>
        <v>-</v>
      </c>
      <c r="HB111" s="308" t="str">
        <f t="shared" si="47"/>
        <v>-</v>
      </c>
      <c r="HC111" s="308" t="str">
        <f t="shared" si="47"/>
        <v>-</v>
      </c>
      <c r="HD111" s="308" t="str">
        <f t="shared" si="47"/>
        <v>-</v>
      </c>
      <c r="HE111" s="308" t="str">
        <f t="shared" si="47"/>
        <v>-</v>
      </c>
      <c r="HF111" s="308" t="str">
        <f t="shared" si="47"/>
        <v>-</v>
      </c>
      <c r="HG111" s="308" t="str">
        <f t="shared" si="47"/>
        <v>-</v>
      </c>
      <c r="HH111" s="308" t="str">
        <f t="shared" si="47"/>
        <v>-</v>
      </c>
      <c r="HI111" s="308" t="str">
        <f t="shared" si="47"/>
        <v>-</v>
      </c>
      <c r="HJ111" s="308" t="str">
        <f t="shared" si="47"/>
        <v>-</v>
      </c>
      <c r="HK111" s="308" t="str">
        <f t="shared" si="47"/>
        <v>-</v>
      </c>
      <c r="HL111" s="308" t="str">
        <f t="shared" si="47"/>
        <v>-</v>
      </c>
      <c r="HM111" s="308" t="str">
        <f t="shared" si="47"/>
        <v>-</v>
      </c>
      <c r="HN111" s="308" t="str">
        <f t="shared" si="47"/>
        <v>-</v>
      </c>
      <c r="HO111" s="308" t="str">
        <f t="shared" si="47"/>
        <v>-</v>
      </c>
      <c r="HP111" s="308" t="str">
        <f t="shared" si="47"/>
        <v>-</v>
      </c>
      <c r="HQ111" s="308" t="str">
        <f t="shared" si="47"/>
        <v>-</v>
      </c>
      <c r="HR111" s="308" t="str">
        <f t="shared" si="47"/>
        <v>-</v>
      </c>
      <c r="HS111" s="308" t="str">
        <f t="shared" si="47"/>
        <v>-</v>
      </c>
      <c r="HT111" s="308" t="str">
        <f t="shared" si="47"/>
        <v>-</v>
      </c>
      <c r="HU111" s="308" t="str">
        <f t="shared" si="47"/>
        <v>-</v>
      </c>
      <c r="HV111" s="308" t="str">
        <f t="shared" si="47"/>
        <v>-</v>
      </c>
      <c r="HW111" s="308" t="str">
        <f t="shared" si="47"/>
        <v>-</v>
      </c>
      <c r="HX111" s="308" t="str">
        <f t="shared" si="47"/>
        <v>-</v>
      </c>
      <c r="HY111" s="308" t="str">
        <f t="shared" si="47"/>
        <v>-</v>
      </c>
      <c r="HZ111" s="308" t="str">
        <f t="shared" si="47"/>
        <v>-</v>
      </c>
      <c r="IA111" s="308" t="str">
        <f t="shared" si="47"/>
        <v>-</v>
      </c>
      <c r="IB111" s="308" t="str">
        <f t="shared" si="47"/>
        <v>-</v>
      </c>
      <c r="IC111" s="308" t="str">
        <f t="shared" si="47"/>
        <v>-</v>
      </c>
      <c r="ID111" s="308" t="str">
        <f t="shared" si="47"/>
        <v>-</v>
      </c>
      <c r="IE111" s="308" t="str">
        <f t="shared" si="47"/>
        <v>-</v>
      </c>
      <c r="IF111" s="308" t="str">
        <f t="shared" si="47"/>
        <v>-</v>
      </c>
      <c r="IG111" s="308" t="str">
        <f t="shared" si="47"/>
        <v>-</v>
      </c>
      <c r="IH111" s="308" t="str">
        <f t="shared" si="47"/>
        <v>-</v>
      </c>
      <c r="II111" s="308" t="str">
        <f t="shared" si="47"/>
        <v>-</v>
      </c>
      <c r="IJ111" s="308" t="str">
        <f t="shared" si="47"/>
        <v>-</v>
      </c>
      <c r="IK111" s="308" t="str">
        <f t="shared" si="47"/>
        <v>-</v>
      </c>
      <c r="IL111" s="308" t="str">
        <f t="shared" si="47"/>
        <v>-</v>
      </c>
      <c r="IM111" s="308" t="str">
        <f t="shared" si="47"/>
        <v>-</v>
      </c>
      <c r="IN111" s="308" t="str">
        <f t="shared" si="47"/>
        <v>-</v>
      </c>
      <c r="IO111" s="308" t="str">
        <f t="shared" si="47"/>
        <v>-</v>
      </c>
      <c r="IP111" s="308" t="str">
        <f t="shared" si="47"/>
        <v>-</v>
      </c>
      <c r="IQ111" s="308" t="str">
        <f t="shared" si="47"/>
        <v>-</v>
      </c>
      <c r="IR111" s="308" t="str">
        <f t="shared" si="47"/>
        <v>-</v>
      </c>
      <c r="IS111" s="308" t="str">
        <f t="shared" si="47"/>
        <v>-</v>
      </c>
      <c r="IT111" s="308" t="str">
        <f t="shared" si="47"/>
        <v>-</v>
      </c>
      <c r="IU111" s="308" t="str">
        <f t="shared" si="47"/>
        <v>-</v>
      </c>
      <c r="IV111" s="308" t="str">
        <f t="shared" si="47"/>
        <v>-</v>
      </c>
      <c r="IW111" s="308" t="str">
        <f t="shared" si="47"/>
        <v>-</v>
      </c>
      <c r="IX111" s="308" t="str">
        <f t="shared" si="47"/>
        <v>-</v>
      </c>
      <c r="IY111" s="308" t="str">
        <f t="shared" si="47"/>
        <v>-</v>
      </c>
      <c r="IZ111" s="308" t="str">
        <f t="shared" si="47"/>
        <v>-</v>
      </c>
      <c r="JA111" s="308" t="str">
        <f t="shared" si="47"/>
        <v>-</v>
      </c>
      <c r="JB111" s="308" t="str">
        <f t="shared" ref="JB111:LM111" si="48">IF(ISERROR(VLOOKUP(JB110,$B$141:$B$159,1,FALSE))=TRUE,"-","BH")</f>
        <v>-</v>
      </c>
      <c r="JC111" s="308" t="str">
        <f t="shared" si="48"/>
        <v>-</v>
      </c>
      <c r="JD111" s="308" t="str">
        <f t="shared" si="48"/>
        <v>-</v>
      </c>
      <c r="JE111" s="308" t="str">
        <f t="shared" si="48"/>
        <v>-</v>
      </c>
      <c r="JF111" s="308" t="str">
        <f t="shared" si="48"/>
        <v>-</v>
      </c>
      <c r="JG111" s="308" t="str">
        <f t="shared" si="48"/>
        <v>-</v>
      </c>
      <c r="JH111" s="308" t="str">
        <f t="shared" si="48"/>
        <v>-</v>
      </c>
      <c r="JI111" s="308" t="str">
        <f t="shared" si="48"/>
        <v>-</v>
      </c>
      <c r="JJ111" s="308" t="str">
        <f t="shared" si="48"/>
        <v>-</v>
      </c>
      <c r="JK111" s="308" t="str">
        <f t="shared" si="48"/>
        <v>-</v>
      </c>
      <c r="JL111" s="308" t="str">
        <f t="shared" si="48"/>
        <v>-</v>
      </c>
      <c r="JM111" s="308" t="str">
        <f t="shared" si="48"/>
        <v>BH</v>
      </c>
      <c r="JN111" s="308" t="str">
        <f t="shared" si="48"/>
        <v>BH</v>
      </c>
      <c r="JO111" s="308" t="str">
        <f t="shared" si="48"/>
        <v>-</v>
      </c>
      <c r="JP111" s="308" t="str">
        <f t="shared" si="48"/>
        <v>-</v>
      </c>
      <c r="JQ111" s="308" t="str">
        <f t="shared" si="48"/>
        <v>-</v>
      </c>
      <c r="JR111" s="308" t="str">
        <f t="shared" si="48"/>
        <v>-</v>
      </c>
      <c r="JS111" s="308" t="str">
        <f t="shared" si="48"/>
        <v>-</v>
      </c>
      <c r="JT111" s="308" t="str">
        <f t="shared" si="48"/>
        <v>BH</v>
      </c>
      <c r="JU111" s="308" t="str">
        <f t="shared" si="48"/>
        <v>-</v>
      </c>
      <c r="JV111" s="308" t="str">
        <f t="shared" si="48"/>
        <v>-</v>
      </c>
      <c r="JW111" s="308" t="str">
        <f t="shared" si="48"/>
        <v>-</v>
      </c>
      <c r="JX111" s="308" t="str">
        <f t="shared" si="48"/>
        <v>-</v>
      </c>
      <c r="JY111" s="308" t="str">
        <f t="shared" si="48"/>
        <v>-</v>
      </c>
      <c r="JZ111" s="308" t="str">
        <f t="shared" si="48"/>
        <v>-</v>
      </c>
      <c r="KA111" s="308" t="str">
        <f t="shared" si="48"/>
        <v>-</v>
      </c>
      <c r="KB111" s="308" t="str">
        <f t="shared" si="48"/>
        <v>-</v>
      </c>
      <c r="KC111" s="308" t="str">
        <f t="shared" si="48"/>
        <v>-</v>
      </c>
      <c r="KD111" s="308" t="str">
        <f t="shared" si="48"/>
        <v>-</v>
      </c>
      <c r="KE111" s="308" t="str">
        <f t="shared" si="48"/>
        <v>-</v>
      </c>
      <c r="KF111" s="308" t="str">
        <f t="shared" si="48"/>
        <v>-</v>
      </c>
      <c r="KG111" s="308" t="str">
        <f t="shared" si="48"/>
        <v>-</v>
      </c>
      <c r="KH111" s="308" t="str">
        <f t="shared" si="48"/>
        <v>-</v>
      </c>
      <c r="KI111" s="308" t="str">
        <f t="shared" si="48"/>
        <v>-</v>
      </c>
      <c r="KJ111" s="308" t="str">
        <f t="shared" si="48"/>
        <v>-</v>
      </c>
      <c r="KK111" s="308" t="str">
        <f t="shared" si="48"/>
        <v>-</v>
      </c>
      <c r="KL111" s="308" t="str">
        <f t="shared" si="48"/>
        <v>-</v>
      </c>
      <c r="KM111" s="308" t="str">
        <f t="shared" si="48"/>
        <v>-</v>
      </c>
      <c r="KN111" s="308" t="str">
        <f t="shared" si="48"/>
        <v>-</v>
      </c>
      <c r="KO111" s="308" t="str">
        <f t="shared" si="48"/>
        <v>-</v>
      </c>
      <c r="KP111" s="308" t="str">
        <f t="shared" si="48"/>
        <v>-</v>
      </c>
      <c r="KQ111" s="308" t="str">
        <f t="shared" si="48"/>
        <v>-</v>
      </c>
      <c r="KR111" s="308" t="str">
        <f t="shared" si="48"/>
        <v>-</v>
      </c>
      <c r="KS111" s="308" t="str">
        <f t="shared" si="48"/>
        <v>-</v>
      </c>
      <c r="KT111" s="308" t="str">
        <f t="shared" si="48"/>
        <v>-</v>
      </c>
      <c r="KU111" s="308" t="str">
        <f t="shared" si="48"/>
        <v>-</v>
      </c>
      <c r="KV111" s="308" t="str">
        <f t="shared" si="48"/>
        <v>-</v>
      </c>
      <c r="KW111" s="308" t="str">
        <f t="shared" si="48"/>
        <v>-</v>
      </c>
      <c r="KX111" s="308" t="str">
        <f t="shared" si="48"/>
        <v>-</v>
      </c>
      <c r="KY111" s="308" t="str">
        <f t="shared" si="48"/>
        <v>-</v>
      </c>
      <c r="KZ111" s="308" t="str">
        <f t="shared" si="48"/>
        <v>-</v>
      </c>
      <c r="LA111" s="308" t="str">
        <f t="shared" si="48"/>
        <v>-</v>
      </c>
      <c r="LB111" s="308" t="str">
        <f t="shared" si="48"/>
        <v>-</v>
      </c>
      <c r="LC111" s="308" t="str">
        <f t="shared" si="48"/>
        <v>-</v>
      </c>
      <c r="LD111" s="308" t="str">
        <f t="shared" si="48"/>
        <v>-</v>
      </c>
      <c r="LE111" s="308" t="str">
        <f t="shared" si="48"/>
        <v>-</v>
      </c>
      <c r="LF111" s="308" t="str">
        <f t="shared" si="48"/>
        <v>-</v>
      </c>
      <c r="LG111" s="308" t="str">
        <f t="shared" si="48"/>
        <v>-</v>
      </c>
      <c r="LH111" s="308" t="str">
        <f t="shared" si="48"/>
        <v>-</v>
      </c>
      <c r="LI111" s="308" t="str">
        <f t="shared" si="48"/>
        <v>-</v>
      </c>
      <c r="LJ111" s="308" t="str">
        <f t="shared" si="48"/>
        <v>-</v>
      </c>
      <c r="LK111" s="308" t="str">
        <f t="shared" si="48"/>
        <v>-</v>
      </c>
      <c r="LL111" s="308" t="str">
        <f t="shared" si="48"/>
        <v>-</v>
      </c>
      <c r="LM111" s="308" t="str">
        <f t="shared" si="48"/>
        <v>-</v>
      </c>
      <c r="LN111" s="308" t="str">
        <f t="shared" ref="LN111:NY111" si="49">IF(ISERROR(VLOOKUP(LN110,$B$141:$B$159,1,FALSE))=TRUE,"-","BH")</f>
        <v>-</v>
      </c>
      <c r="LO111" s="308" t="str">
        <f t="shared" si="49"/>
        <v>-</v>
      </c>
      <c r="LP111" s="308" t="str">
        <f t="shared" si="49"/>
        <v>-</v>
      </c>
      <c r="LQ111" s="308" t="str">
        <f t="shared" si="49"/>
        <v>-</v>
      </c>
      <c r="LR111" s="308" t="str">
        <f t="shared" si="49"/>
        <v>-</v>
      </c>
      <c r="LS111" s="308" t="str">
        <f t="shared" si="49"/>
        <v>-</v>
      </c>
      <c r="LT111" s="308" t="str">
        <f t="shared" si="49"/>
        <v>-</v>
      </c>
      <c r="LU111" s="308" t="str">
        <f t="shared" si="49"/>
        <v>-</v>
      </c>
      <c r="LV111" s="308" t="str">
        <f t="shared" si="49"/>
        <v>-</v>
      </c>
      <c r="LW111" s="308" t="str">
        <f t="shared" si="49"/>
        <v>-</v>
      </c>
      <c r="LX111" s="308" t="str">
        <f t="shared" si="49"/>
        <v>-</v>
      </c>
      <c r="LY111" s="308" t="str">
        <f t="shared" si="49"/>
        <v>-</v>
      </c>
      <c r="LZ111" s="308" t="str">
        <f t="shared" si="49"/>
        <v>-</v>
      </c>
      <c r="MA111" s="308" t="str">
        <f t="shared" si="49"/>
        <v>-</v>
      </c>
      <c r="MB111" s="308" t="str">
        <f t="shared" si="49"/>
        <v>-</v>
      </c>
      <c r="MC111" s="308" t="str">
        <f t="shared" si="49"/>
        <v>-</v>
      </c>
      <c r="MD111" s="308" t="str">
        <f t="shared" si="49"/>
        <v>-</v>
      </c>
      <c r="ME111" s="308" t="str">
        <f t="shared" si="49"/>
        <v>-</v>
      </c>
      <c r="MF111" s="308" t="str">
        <f t="shared" si="49"/>
        <v>-</v>
      </c>
      <c r="MG111" s="308" t="str">
        <f t="shared" si="49"/>
        <v>-</v>
      </c>
      <c r="MH111" s="308" t="str">
        <f t="shared" si="49"/>
        <v>-</v>
      </c>
      <c r="MI111" s="308" t="str">
        <f t="shared" si="49"/>
        <v>-</v>
      </c>
      <c r="MJ111" s="308" t="str">
        <f t="shared" si="49"/>
        <v>-</v>
      </c>
      <c r="MK111" s="308" t="str">
        <f t="shared" si="49"/>
        <v>-</v>
      </c>
      <c r="ML111" s="308" t="str">
        <f t="shared" si="49"/>
        <v>-</v>
      </c>
      <c r="MM111" s="308" t="str">
        <f t="shared" si="49"/>
        <v>-</v>
      </c>
      <c r="MN111" s="308" t="str">
        <f t="shared" si="49"/>
        <v>-</v>
      </c>
      <c r="MO111" s="308" t="str">
        <f t="shared" si="49"/>
        <v>-</v>
      </c>
      <c r="MP111" s="308" t="str">
        <f t="shared" si="49"/>
        <v>-</v>
      </c>
      <c r="MQ111" s="308" t="str">
        <f t="shared" si="49"/>
        <v>-</v>
      </c>
      <c r="MR111" s="308" t="str">
        <f t="shared" si="49"/>
        <v>-</v>
      </c>
      <c r="MS111" s="308" t="str">
        <f t="shared" si="49"/>
        <v>-</v>
      </c>
      <c r="MT111" s="308" t="str">
        <f t="shared" si="49"/>
        <v>-</v>
      </c>
      <c r="MU111" s="308" t="str">
        <f t="shared" si="49"/>
        <v>-</v>
      </c>
      <c r="MV111" s="308" t="str">
        <f t="shared" si="49"/>
        <v>-</v>
      </c>
      <c r="MW111" s="308" t="str">
        <f t="shared" si="49"/>
        <v>-</v>
      </c>
      <c r="MX111" s="308" t="str">
        <f t="shared" si="49"/>
        <v>-</v>
      </c>
      <c r="MY111" s="308" t="str">
        <f t="shared" si="49"/>
        <v>-</v>
      </c>
      <c r="MZ111" s="308" t="str">
        <f t="shared" si="49"/>
        <v>-</v>
      </c>
      <c r="NA111" s="308" t="str">
        <f t="shared" si="49"/>
        <v>-</v>
      </c>
      <c r="NB111" s="308" t="str">
        <f t="shared" si="49"/>
        <v>-</v>
      </c>
      <c r="NC111" s="308" t="str">
        <f t="shared" si="49"/>
        <v>-</v>
      </c>
      <c r="ND111" s="308" t="str">
        <f t="shared" si="49"/>
        <v>-</v>
      </c>
      <c r="NE111" s="308" t="str">
        <f t="shared" si="49"/>
        <v>-</v>
      </c>
      <c r="NF111" s="308" t="str">
        <f t="shared" si="49"/>
        <v>-</v>
      </c>
      <c r="NG111" s="308" t="str">
        <f t="shared" si="49"/>
        <v>-</v>
      </c>
      <c r="NH111" s="308" t="str">
        <f t="shared" si="49"/>
        <v>-</v>
      </c>
      <c r="NI111" s="308" t="str">
        <f t="shared" si="49"/>
        <v>-</v>
      </c>
      <c r="NJ111" s="308" t="str">
        <f t="shared" si="49"/>
        <v>-</v>
      </c>
      <c r="NK111" s="308" t="str">
        <f t="shared" si="49"/>
        <v>-</v>
      </c>
      <c r="NL111" s="308" t="str">
        <f t="shared" si="49"/>
        <v>-</v>
      </c>
      <c r="NM111" s="308" t="str">
        <f t="shared" si="49"/>
        <v>-</v>
      </c>
      <c r="NN111" s="308" t="str">
        <f t="shared" si="49"/>
        <v>-</v>
      </c>
      <c r="NO111" s="308" t="str">
        <f t="shared" si="49"/>
        <v>-</v>
      </c>
      <c r="NP111" s="308" t="str">
        <f t="shared" si="49"/>
        <v>BH</v>
      </c>
      <c r="NQ111" s="308" t="str">
        <f t="shared" si="49"/>
        <v>-</v>
      </c>
      <c r="NR111" s="308" t="str">
        <f t="shared" si="49"/>
        <v>-</v>
      </c>
      <c r="NS111" s="308" t="str">
        <f t="shared" si="49"/>
        <v>BH</v>
      </c>
      <c r="NT111" s="308" t="str">
        <f t="shared" si="49"/>
        <v>-</v>
      </c>
      <c r="NU111" s="308" t="str">
        <f t="shared" si="49"/>
        <v>-</v>
      </c>
      <c r="NV111" s="308" t="str">
        <f t="shared" si="49"/>
        <v>-</v>
      </c>
      <c r="NW111" s="308" t="str">
        <f t="shared" si="49"/>
        <v>-</v>
      </c>
      <c r="NX111" s="308" t="str">
        <f t="shared" si="49"/>
        <v>-</v>
      </c>
      <c r="NY111" s="308" t="str">
        <f t="shared" si="49"/>
        <v>-</v>
      </c>
      <c r="NZ111" s="308" t="str">
        <f t="shared" ref="NZ111:QK111" si="50">IF(ISERROR(VLOOKUP(NZ110,$B$141:$B$159,1,FALSE))=TRUE,"-","BH")</f>
        <v>-</v>
      </c>
      <c r="OA111" s="308" t="str">
        <f t="shared" si="50"/>
        <v>-</v>
      </c>
      <c r="OB111" s="308" t="str">
        <f t="shared" si="50"/>
        <v>-</v>
      </c>
      <c r="OC111" s="308" t="str">
        <f t="shared" si="50"/>
        <v>-</v>
      </c>
      <c r="OD111" s="308" t="str">
        <f t="shared" si="50"/>
        <v>-</v>
      </c>
      <c r="OE111" s="308" t="str">
        <f t="shared" si="50"/>
        <v>-</v>
      </c>
      <c r="OF111" s="308" t="str">
        <f t="shared" si="50"/>
        <v>-</v>
      </c>
      <c r="OG111" s="308" t="str">
        <f t="shared" si="50"/>
        <v>-</v>
      </c>
      <c r="OH111" s="308" t="str">
        <f t="shared" si="50"/>
        <v>-</v>
      </c>
      <c r="OI111" s="308" t="str">
        <f t="shared" si="50"/>
        <v>-</v>
      </c>
      <c r="OJ111" s="308" t="str">
        <f t="shared" si="50"/>
        <v>-</v>
      </c>
      <c r="OK111" s="308" t="str">
        <f t="shared" si="50"/>
        <v>-</v>
      </c>
      <c r="OL111" s="308" t="str">
        <f t="shared" si="50"/>
        <v>-</v>
      </c>
      <c r="OM111" s="308" t="str">
        <f t="shared" si="50"/>
        <v>-</v>
      </c>
      <c r="ON111" s="308" t="str">
        <f t="shared" si="50"/>
        <v>-</v>
      </c>
      <c r="OO111" s="308" t="str">
        <f t="shared" si="50"/>
        <v>-</v>
      </c>
      <c r="OP111" s="308" t="str">
        <f t="shared" si="50"/>
        <v>-</v>
      </c>
      <c r="OQ111" s="308" t="str">
        <f t="shared" si="50"/>
        <v>-</v>
      </c>
      <c r="OR111" s="308" t="str">
        <f t="shared" si="50"/>
        <v>-</v>
      </c>
      <c r="OS111" s="308" t="str">
        <f t="shared" si="50"/>
        <v>-</v>
      </c>
      <c r="OT111" s="308" t="str">
        <f t="shared" si="50"/>
        <v>-</v>
      </c>
      <c r="OU111" s="308" t="str">
        <f t="shared" si="50"/>
        <v>-</v>
      </c>
      <c r="OV111" s="308" t="str">
        <f t="shared" si="50"/>
        <v>-</v>
      </c>
      <c r="OW111" s="308" t="str">
        <f t="shared" si="50"/>
        <v>-</v>
      </c>
      <c r="OX111" s="308" t="str">
        <f t="shared" si="50"/>
        <v>-</v>
      </c>
      <c r="OY111" s="308" t="str">
        <f t="shared" si="50"/>
        <v>-</v>
      </c>
      <c r="OZ111" s="308" t="str">
        <f t="shared" si="50"/>
        <v>-</v>
      </c>
      <c r="PA111" s="308" t="str">
        <f t="shared" si="50"/>
        <v>-</v>
      </c>
      <c r="PB111" s="308" t="str">
        <f t="shared" si="50"/>
        <v>-</v>
      </c>
      <c r="PC111" s="308" t="str">
        <f t="shared" si="50"/>
        <v>-</v>
      </c>
      <c r="PD111" s="308" t="str">
        <f t="shared" si="50"/>
        <v>-</v>
      </c>
      <c r="PE111" s="308" t="str">
        <f t="shared" si="50"/>
        <v>-</v>
      </c>
      <c r="PF111" s="308" t="str">
        <f t="shared" si="50"/>
        <v>-</v>
      </c>
      <c r="PG111" s="308" t="str">
        <f t="shared" si="50"/>
        <v>-</v>
      </c>
      <c r="PH111" s="308" t="str">
        <f t="shared" si="50"/>
        <v>-</v>
      </c>
      <c r="PI111" s="308" t="str">
        <f t="shared" si="50"/>
        <v>-</v>
      </c>
      <c r="PJ111" s="308" t="str">
        <f t="shared" si="50"/>
        <v>-</v>
      </c>
      <c r="PK111" s="308" t="str">
        <f t="shared" si="50"/>
        <v>-</v>
      </c>
      <c r="PL111" s="308" t="str">
        <f t="shared" si="50"/>
        <v>-</v>
      </c>
      <c r="PM111" s="308" t="str">
        <f t="shared" si="50"/>
        <v>-</v>
      </c>
      <c r="PN111" s="308" t="str">
        <f t="shared" si="50"/>
        <v>-</v>
      </c>
      <c r="PO111" s="308" t="str">
        <f t="shared" si="50"/>
        <v>-</v>
      </c>
      <c r="PP111" s="308" t="str">
        <f t="shared" si="50"/>
        <v>-</v>
      </c>
      <c r="PQ111" s="308" t="str">
        <f t="shared" si="50"/>
        <v>-</v>
      </c>
      <c r="PR111" s="308" t="str">
        <f t="shared" si="50"/>
        <v>-</v>
      </c>
      <c r="PS111" s="308" t="str">
        <f t="shared" si="50"/>
        <v>-</v>
      </c>
      <c r="PT111" s="308" t="str">
        <f t="shared" si="50"/>
        <v>-</v>
      </c>
      <c r="PU111" s="308" t="str">
        <f t="shared" si="50"/>
        <v>-</v>
      </c>
      <c r="PV111" s="308" t="str">
        <f t="shared" si="50"/>
        <v>-</v>
      </c>
      <c r="PW111" s="308" t="str">
        <f t="shared" si="50"/>
        <v>-</v>
      </c>
      <c r="PX111" s="308" t="str">
        <f t="shared" si="50"/>
        <v>-</v>
      </c>
      <c r="PY111" s="308" t="str">
        <f t="shared" si="50"/>
        <v>-</v>
      </c>
      <c r="PZ111" s="308" t="str">
        <f t="shared" si="50"/>
        <v>-</v>
      </c>
      <c r="QA111" s="308" t="str">
        <f t="shared" si="50"/>
        <v>-</v>
      </c>
      <c r="QB111" s="308" t="str">
        <f t="shared" si="50"/>
        <v>-</v>
      </c>
      <c r="QC111" s="308" t="str">
        <f t="shared" si="50"/>
        <v>-</v>
      </c>
      <c r="QD111" s="308" t="str">
        <f t="shared" si="50"/>
        <v>-</v>
      </c>
      <c r="QE111" s="308" t="str">
        <f t="shared" si="50"/>
        <v>-</v>
      </c>
      <c r="QF111" s="308" t="str">
        <f t="shared" si="50"/>
        <v>-</v>
      </c>
      <c r="QG111" s="308" t="str">
        <f t="shared" si="50"/>
        <v>-</v>
      </c>
      <c r="QH111" s="308" t="str">
        <f t="shared" si="50"/>
        <v>-</v>
      </c>
      <c r="QI111" s="308" t="str">
        <f t="shared" si="50"/>
        <v>-</v>
      </c>
      <c r="QJ111" s="308" t="str">
        <f t="shared" si="50"/>
        <v>-</v>
      </c>
      <c r="QK111" s="308" t="str">
        <f t="shared" si="50"/>
        <v>-</v>
      </c>
      <c r="QL111" s="308" t="str">
        <f t="shared" ref="QL111:SW111" si="51">IF(ISERROR(VLOOKUP(QL110,$B$141:$B$159,1,FALSE))=TRUE,"-","BH")</f>
        <v>-</v>
      </c>
      <c r="QM111" s="308" t="str">
        <f t="shared" si="51"/>
        <v>-</v>
      </c>
      <c r="QN111" s="308" t="str">
        <f t="shared" si="51"/>
        <v>-</v>
      </c>
      <c r="QO111" s="308" t="str">
        <f t="shared" si="51"/>
        <v>-</v>
      </c>
      <c r="QP111" s="308" t="str">
        <f t="shared" si="51"/>
        <v>-</v>
      </c>
      <c r="QQ111" s="308" t="str">
        <f t="shared" si="51"/>
        <v>-</v>
      </c>
      <c r="QR111" s="308" t="str">
        <f t="shared" si="51"/>
        <v>-</v>
      </c>
      <c r="QS111" s="308" t="str">
        <f t="shared" si="51"/>
        <v>-</v>
      </c>
      <c r="QT111" s="308" t="str">
        <f t="shared" si="51"/>
        <v>-</v>
      </c>
      <c r="QU111" s="308" t="str">
        <f t="shared" si="51"/>
        <v>-</v>
      </c>
      <c r="QV111" s="308" t="str">
        <f t="shared" si="51"/>
        <v>-</v>
      </c>
      <c r="QW111" s="308" t="str">
        <f t="shared" si="51"/>
        <v>-</v>
      </c>
      <c r="QX111" s="308" t="str">
        <f t="shared" si="51"/>
        <v>-</v>
      </c>
      <c r="QY111" s="308" t="str">
        <f t="shared" si="51"/>
        <v>-</v>
      </c>
      <c r="QZ111" s="308" t="str">
        <f t="shared" si="51"/>
        <v>-</v>
      </c>
      <c r="RA111" s="308" t="str">
        <f t="shared" si="51"/>
        <v>-</v>
      </c>
      <c r="RB111" s="308" t="str">
        <f t="shared" si="51"/>
        <v>-</v>
      </c>
      <c r="RC111" s="308" t="str">
        <f t="shared" si="51"/>
        <v>-</v>
      </c>
      <c r="RD111" s="308" t="str">
        <f t="shared" si="51"/>
        <v>-</v>
      </c>
      <c r="RE111" s="308" t="str">
        <f t="shared" si="51"/>
        <v>-</v>
      </c>
      <c r="RF111" s="308" t="str">
        <f t="shared" si="51"/>
        <v>-</v>
      </c>
      <c r="RG111" s="308" t="str">
        <f t="shared" si="51"/>
        <v>-</v>
      </c>
      <c r="RH111" s="308" t="str">
        <f t="shared" si="51"/>
        <v>-</v>
      </c>
      <c r="RI111" s="308" t="str">
        <f t="shared" si="51"/>
        <v>-</v>
      </c>
      <c r="RJ111" s="308" t="str">
        <f t="shared" si="51"/>
        <v>-</v>
      </c>
      <c r="RK111" s="308" t="str">
        <f t="shared" si="51"/>
        <v>-</v>
      </c>
      <c r="RL111" s="308" t="str">
        <f t="shared" si="51"/>
        <v>-</v>
      </c>
      <c r="RM111" s="308" t="str">
        <f t="shared" si="51"/>
        <v>-</v>
      </c>
      <c r="RN111" s="308" t="str">
        <f t="shared" si="51"/>
        <v>-</v>
      </c>
      <c r="RO111" s="308" t="str">
        <f t="shared" si="51"/>
        <v>-</v>
      </c>
      <c r="RP111" s="308" t="str">
        <f t="shared" si="51"/>
        <v>-</v>
      </c>
      <c r="RQ111" s="308" t="str">
        <f t="shared" si="51"/>
        <v>-</v>
      </c>
      <c r="RR111" s="308" t="str">
        <f t="shared" si="51"/>
        <v>-</v>
      </c>
      <c r="RS111" s="308" t="str">
        <f t="shared" si="51"/>
        <v>-</v>
      </c>
      <c r="RT111" s="308" t="str">
        <f t="shared" si="51"/>
        <v>-</v>
      </c>
      <c r="RU111" s="308" t="str">
        <f t="shared" si="51"/>
        <v>-</v>
      </c>
      <c r="RV111" s="308" t="str">
        <f t="shared" si="51"/>
        <v>-</v>
      </c>
      <c r="RW111" s="308" t="str">
        <f t="shared" si="51"/>
        <v>-</v>
      </c>
      <c r="RX111" s="308" t="str">
        <f t="shared" si="51"/>
        <v>-</v>
      </c>
      <c r="RY111" s="308" t="str">
        <f t="shared" si="51"/>
        <v>-</v>
      </c>
      <c r="RZ111" s="308" t="str">
        <f t="shared" si="51"/>
        <v>-</v>
      </c>
      <c r="SA111" s="308" t="str">
        <f t="shared" si="51"/>
        <v>-</v>
      </c>
      <c r="SB111" s="308" t="str">
        <f t="shared" si="51"/>
        <v>-</v>
      </c>
      <c r="SC111" s="308" t="str">
        <f t="shared" si="51"/>
        <v>-</v>
      </c>
      <c r="SD111" s="308" t="str">
        <f t="shared" si="51"/>
        <v>-</v>
      </c>
      <c r="SE111" s="308" t="str">
        <f t="shared" si="51"/>
        <v>-</v>
      </c>
      <c r="SF111" s="308" t="str">
        <f t="shared" si="51"/>
        <v>-</v>
      </c>
      <c r="SG111" s="308" t="str">
        <f t="shared" si="51"/>
        <v>-</v>
      </c>
      <c r="SH111" s="308" t="str">
        <f t="shared" si="51"/>
        <v>-</v>
      </c>
      <c r="SI111" s="308" t="str">
        <f t="shared" si="51"/>
        <v>-</v>
      </c>
      <c r="SJ111" s="308" t="str">
        <f t="shared" si="51"/>
        <v>-</v>
      </c>
      <c r="SK111" s="308" t="str">
        <f t="shared" si="51"/>
        <v>-</v>
      </c>
      <c r="SL111" s="308" t="str">
        <f t="shared" si="51"/>
        <v>-</v>
      </c>
      <c r="SM111" s="308" t="str">
        <f t="shared" si="51"/>
        <v>-</v>
      </c>
      <c r="SN111" s="308" t="str">
        <f t="shared" si="51"/>
        <v>-</v>
      </c>
      <c r="SO111" s="308" t="str">
        <f t="shared" si="51"/>
        <v>-</v>
      </c>
      <c r="SP111" s="308" t="str">
        <f t="shared" si="51"/>
        <v>-</v>
      </c>
      <c r="SQ111" s="308" t="str">
        <f t="shared" si="51"/>
        <v>-</v>
      </c>
      <c r="SR111" s="308" t="str">
        <f t="shared" si="51"/>
        <v>-</v>
      </c>
      <c r="SS111" s="308" t="str">
        <f t="shared" si="51"/>
        <v>-</v>
      </c>
      <c r="ST111" s="308" t="str">
        <f t="shared" si="51"/>
        <v>-</v>
      </c>
      <c r="SU111" s="308" t="str">
        <f t="shared" si="51"/>
        <v>-</v>
      </c>
      <c r="SV111" s="308" t="str">
        <f t="shared" si="51"/>
        <v>-</v>
      </c>
      <c r="SW111" s="308" t="str">
        <f t="shared" si="51"/>
        <v>-</v>
      </c>
      <c r="SX111" s="308" t="str">
        <f t="shared" ref="SX111:VI111" si="52">IF(ISERROR(VLOOKUP(SX110,$B$141:$B$159,1,FALSE))=TRUE,"-","BH")</f>
        <v>-</v>
      </c>
      <c r="SY111" s="308" t="str">
        <f t="shared" si="52"/>
        <v>-</v>
      </c>
      <c r="SZ111" s="308" t="str">
        <f t="shared" si="52"/>
        <v>-</v>
      </c>
      <c r="TA111" s="308" t="str">
        <f t="shared" si="52"/>
        <v>-</v>
      </c>
      <c r="TB111" s="308" t="str">
        <f t="shared" si="52"/>
        <v>-</v>
      </c>
      <c r="TC111" s="308" t="str">
        <f t="shared" si="52"/>
        <v>-</v>
      </c>
      <c r="TD111" s="308" t="str">
        <f t="shared" si="52"/>
        <v>-</v>
      </c>
      <c r="TE111" s="308" t="str">
        <f t="shared" si="52"/>
        <v>-</v>
      </c>
      <c r="TF111" s="308" t="str">
        <f t="shared" si="52"/>
        <v>-</v>
      </c>
      <c r="TG111" s="308" t="str">
        <f t="shared" si="52"/>
        <v>-</v>
      </c>
      <c r="TH111" s="308" t="str">
        <f t="shared" si="52"/>
        <v>-</v>
      </c>
      <c r="TI111" s="308" t="str">
        <f t="shared" si="52"/>
        <v>-</v>
      </c>
      <c r="TJ111" s="308" t="str">
        <f t="shared" si="52"/>
        <v>-</v>
      </c>
      <c r="TK111" s="308" t="str">
        <f t="shared" si="52"/>
        <v>-</v>
      </c>
      <c r="TL111" s="308" t="str">
        <f t="shared" si="52"/>
        <v>-</v>
      </c>
      <c r="TM111" s="308" t="str">
        <f t="shared" si="52"/>
        <v>-</v>
      </c>
      <c r="TN111" s="308" t="str">
        <f t="shared" si="52"/>
        <v>-</v>
      </c>
      <c r="TO111" s="308" t="str">
        <f t="shared" si="52"/>
        <v>-</v>
      </c>
      <c r="TP111" s="308" t="str">
        <f t="shared" si="52"/>
        <v>-</v>
      </c>
      <c r="TQ111" s="308" t="str">
        <f t="shared" si="52"/>
        <v>-</v>
      </c>
      <c r="TR111" s="308" t="str">
        <f t="shared" si="52"/>
        <v>-</v>
      </c>
      <c r="TS111" s="308" t="str">
        <f t="shared" si="52"/>
        <v>-</v>
      </c>
      <c r="TT111" s="308" t="str">
        <f t="shared" si="52"/>
        <v>-</v>
      </c>
      <c r="TU111" s="308" t="str">
        <f t="shared" si="52"/>
        <v>-</v>
      </c>
      <c r="TV111" s="308" t="str">
        <f t="shared" si="52"/>
        <v>-</v>
      </c>
      <c r="TW111" s="308" t="str">
        <f t="shared" si="52"/>
        <v>-</v>
      </c>
      <c r="TX111" s="308" t="str">
        <f t="shared" si="52"/>
        <v>-</v>
      </c>
      <c r="TY111" s="308" t="str">
        <f t="shared" si="52"/>
        <v>-</v>
      </c>
      <c r="TZ111" s="308" t="str">
        <f t="shared" si="52"/>
        <v>-</v>
      </c>
      <c r="UA111" s="308" t="str">
        <f t="shared" si="52"/>
        <v>-</v>
      </c>
      <c r="UB111" s="308" t="str">
        <f t="shared" si="52"/>
        <v>-</v>
      </c>
      <c r="UC111" s="308" t="str">
        <f t="shared" si="52"/>
        <v>-</v>
      </c>
      <c r="UD111" s="308" t="str">
        <f t="shared" si="52"/>
        <v>-</v>
      </c>
      <c r="UE111" s="308" t="str">
        <f t="shared" si="52"/>
        <v>-</v>
      </c>
      <c r="UF111" s="308" t="str">
        <f t="shared" si="52"/>
        <v>-</v>
      </c>
      <c r="UG111" s="308" t="str">
        <f t="shared" si="52"/>
        <v>-</v>
      </c>
      <c r="UH111" s="308" t="str">
        <f t="shared" si="52"/>
        <v>-</v>
      </c>
      <c r="UI111" s="308" t="str">
        <f t="shared" si="52"/>
        <v>-</v>
      </c>
      <c r="UJ111" s="308" t="str">
        <f t="shared" si="52"/>
        <v>-</v>
      </c>
      <c r="UK111" s="308" t="str">
        <f t="shared" si="52"/>
        <v>-</v>
      </c>
      <c r="UL111" s="308" t="str">
        <f t="shared" si="52"/>
        <v>-</v>
      </c>
      <c r="UM111" s="308" t="str">
        <f t="shared" si="52"/>
        <v>-</v>
      </c>
      <c r="UN111" s="308" t="str">
        <f t="shared" si="52"/>
        <v>-</v>
      </c>
      <c r="UO111" s="308" t="str">
        <f t="shared" si="52"/>
        <v>-</v>
      </c>
      <c r="UP111" s="308" t="str">
        <f t="shared" si="52"/>
        <v>-</v>
      </c>
      <c r="UQ111" s="308" t="str">
        <f t="shared" si="52"/>
        <v>-</v>
      </c>
      <c r="UR111" s="308" t="str">
        <f t="shared" si="52"/>
        <v>-</v>
      </c>
      <c r="US111" s="308" t="str">
        <f t="shared" si="52"/>
        <v>-</v>
      </c>
      <c r="UT111" s="308" t="str">
        <f t="shared" si="52"/>
        <v>-</v>
      </c>
      <c r="UU111" s="308" t="str">
        <f t="shared" si="52"/>
        <v>-</v>
      </c>
      <c r="UV111" s="308" t="str">
        <f t="shared" si="52"/>
        <v>-</v>
      </c>
      <c r="UW111" s="308" t="str">
        <f t="shared" si="52"/>
        <v>-</v>
      </c>
      <c r="UX111" s="308" t="str">
        <f t="shared" si="52"/>
        <v>-</v>
      </c>
      <c r="UY111" s="308" t="str">
        <f t="shared" si="52"/>
        <v>-</v>
      </c>
      <c r="UZ111" s="308" t="str">
        <f t="shared" si="52"/>
        <v>-</v>
      </c>
      <c r="VA111" s="308" t="str">
        <f t="shared" si="52"/>
        <v>-</v>
      </c>
      <c r="VB111" s="308" t="str">
        <f t="shared" si="52"/>
        <v>-</v>
      </c>
      <c r="VC111" s="308" t="str">
        <f t="shared" si="52"/>
        <v>-</v>
      </c>
      <c r="VD111" s="308" t="str">
        <f t="shared" si="52"/>
        <v>-</v>
      </c>
      <c r="VE111" s="308" t="str">
        <f t="shared" si="52"/>
        <v>-</v>
      </c>
      <c r="VF111" s="308" t="str">
        <f t="shared" si="52"/>
        <v>-</v>
      </c>
      <c r="VG111" s="308" t="str">
        <f t="shared" si="52"/>
        <v>-</v>
      </c>
      <c r="VH111" s="308" t="str">
        <f t="shared" si="52"/>
        <v>-</v>
      </c>
      <c r="VI111" s="308" t="str">
        <f t="shared" si="52"/>
        <v>-</v>
      </c>
      <c r="VJ111" s="308" t="str">
        <f t="shared" ref="VJ111:XU111" si="53">IF(ISERROR(VLOOKUP(VJ110,$B$141:$B$159,1,FALSE))=TRUE,"-","BH")</f>
        <v>-</v>
      </c>
      <c r="VK111" s="308" t="str">
        <f t="shared" si="53"/>
        <v>-</v>
      </c>
      <c r="VL111" s="308" t="str">
        <f t="shared" si="53"/>
        <v>-</v>
      </c>
      <c r="VM111" s="308" t="str">
        <f t="shared" si="53"/>
        <v>-</v>
      </c>
      <c r="VN111" s="308" t="str">
        <f t="shared" si="53"/>
        <v>-</v>
      </c>
      <c r="VO111" s="308" t="str">
        <f t="shared" si="53"/>
        <v>-</v>
      </c>
      <c r="VP111" s="308" t="str">
        <f t="shared" si="53"/>
        <v>-</v>
      </c>
      <c r="VQ111" s="308" t="str">
        <f t="shared" si="53"/>
        <v>-</v>
      </c>
      <c r="VR111" s="308" t="str">
        <f t="shared" si="53"/>
        <v>-</v>
      </c>
      <c r="VS111" s="308" t="str">
        <f t="shared" si="53"/>
        <v>-</v>
      </c>
      <c r="VT111" s="308" t="str">
        <f t="shared" si="53"/>
        <v>-</v>
      </c>
      <c r="VU111" s="308" t="str">
        <f t="shared" si="53"/>
        <v>-</v>
      </c>
      <c r="VV111" s="308" t="str">
        <f t="shared" si="53"/>
        <v>-</v>
      </c>
      <c r="VW111" s="308" t="str">
        <f t="shared" si="53"/>
        <v>-</v>
      </c>
      <c r="VX111" s="308" t="str">
        <f t="shared" si="53"/>
        <v>-</v>
      </c>
      <c r="VY111" s="308" t="str">
        <f t="shared" si="53"/>
        <v>-</v>
      </c>
      <c r="VZ111" s="308" t="str">
        <f t="shared" si="53"/>
        <v>-</v>
      </c>
      <c r="WA111" s="308" t="str">
        <f t="shared" si="53"/>
        <v>-</v>
      </c>
      <c r="WB111" s="308" t="str">
        <f t="shared" si="53"/>
        <v>-</v>
      </c>
      <c r="WC111" s="308" t="str">
        <f t="shared" si="53"/>
        <v>-</v>
      </c>
      <c r="WD111" s="308" t="str">
        <f t="shared" si="53"/>
        <v>-</v>
      </c>
      <c r="WE111" s="308" t="str">
        <f t="shared" si="53"/>
        <v>-</v>
      </c>
      <c r="WF111" s="308" t="str">
        <f t="shared" si="53"/>
        <v>-</v>
      </c>
      <c r="WG111" s="308" t="str">
        <f t="shared" si="53"/>
        <v>-</v>
      </c>
      <c r="WH111" s="308" t="str">
        <f t="shared" si="53"/>
        <v>-</v>
      </c>
      <c r="WI111" s="308" t="str">
        <f t="shared" si="53"/>
        <v>-</v>
      </c>
      <c r="WJ111" s="308" t="str">
        <f t="shared" si="53"/>
        <v>-</v>
      </c>
      <c r="WK111" s="308" t="str">
        <f t="shared" si="53"/>
        <v>-</v>
      </c>
      <c r="WL111" s="308" t="str">
        <f t="shared" si="53"/>
        <v>-</v>
      </c>
      <c r="WM111" s="308" t="str">
        <f t="shared" si="53"/>
        <v>-</v>
      </c>
      <c r="WN111" s="308" t="str">
        <f t="shared" si="53"/>
        <v>-</v>
      </c>
      <c r="WO111" s="308" t="str">
        <f t="shared" si="53"/>
        <v>-</v>
      </c>
      <c r="WP111" s="308" t="str">
        <f t="shared" si="53"/>
        <v>-</v>
      </c>
      <c r="WQ111" s="308" t="str">
        <f t="shared" si="53"/>
        <v>-</v>
      </c>
      <c r="WR111" s="308" t="str">
        <f t="shared" si="53"/>
        <v>-</v>
      </c>
      <c r="WS111" s="308" t="str">
        <f t="shared" si="53"/>
        <v>-</v>
      </c>
      <c r="WT111" s="308" t="str">
        <f t="shared" si="53"/>
        <v>-</v>
      </c>
      <c r="WU111" s="308" t="str">
        <f t="shared" si="53"/>
        <v>-</v>
      </c>
      <c r="WV111" s="308" t="str">
        <f t="shared" si="53"/>
        <v>-</v>
      </c>
      <c r="WW111" s="308" t="str">
        <f t="shared" si="53"/>
        <v>-</v>
      </c>
      <c r="WX111" s="308" t="str">
        <f t="shared" si="53"/>
        <v>-</v>
      </c>
      <c r="WY111" s="308" t="str">
        <f t="shared" si="53"/>
        <v>-</v>
      </c>
      <c r="WZ111" s="308" t="str">
        <f t="shared" si="53"/>
        <v>-</v>
      </c>
      <c r="XA111" s="308" t="str">
        <f t="shared" si="53"/>
        <v>-</v>
      </c>
      <c r="XB111" s="308" t="str">
        <f t="shared" si="53"/>
        <v>-</v>
      </c>
      <c r="XC111" s="308" t="str">
        <f t="shared" si="53"/>
        <v>-</v>
      </c>
      <c r="XD111" s="308" t="str">
        <f t="shared" si="53"/>
        <v>-</v>
      </c>
      <c r="XE111" s="308" t="str">
        <f t="shared" si="53"/>
        <v>-</v>
      </c>
      <c r="XF111" s="308" t="str">
        <f t="shared" si="53"/>
        <v>-</v>
      </c>
      <c r="XG111" s="308" t="str">
        <f t="shared" si="53"/>
        <v>-</v>
      </c>
      <c r="XH111" s="308" t="str">
        <f t="shared" si="53"/>
        <v>-</v>
      </c>
      <c r="XI111" s="308" t="str">
        <f t="shared" si="53"/>
        <v>-</v>
      </c>
      <c r="XJ111" s="308" t="str">
        <f t="shared" si="53"/>
        <v>-</v>
      </c>
      <c r="XK111" s="308" t="str">
        <f t="shared" si="53"/>
        <v>-</v>
      </c>
      <c r="XL111" s="308" t="str">
        <f t="shared" si="53"/>
        <v>-</v>
      </c>
      <c r="XM111" s="308" t="str">
        <f t="shared" si="53"/>
        <v>-</v>
      </c>
      <c r="XN111" s="308" t="str">
        <f t="shared" si="53"/>
        <v>-</v>
      </c>
      <c r="XO111" s="308" t="str">
        <f t="shared" si="53"/>
        <v>-</v>
      </c>
      <c r="XP111" s="308" t="str">
        <f t="shared" si="53"/>
        <v>-</v>
      </c>
      <c r="XQ111" s="308" t="str">
        <f t="shared" si="53"/>
        <v>-</v>
      </c>
      <c r="XR111" s="308" t="str">
        <f t="shared" si="53"/>
        <v>-</v>
      </c>
      <c r="XS111" s="308" t="str">
        <f t="shared" si="53"/>
        <v>-</v>
      </c>
      <c r="XT111" s="308" t="str">
        <f t="shared" si="53"/>
        <v>-</v>
      </c>
      <c r="XU111" s="308" t="str">
        <f t="shared" si="53"/>
        <v>-</v>
      </c>
      <c r="XV111" s="308" t="str">
        <f t="shared" ref="XV111:AAG111" si="54">IF(ISERROR(VLOOKUP(XV110,$B$141:$B$159,1,FALSE))=TRUE,"-","BH")</f>
        <v>-</v>
      </c>
      <c r="XW111" s="308" t="str">
        <f t="shared" si="54"/>
        <v>-</v>
      </c>
      <c r="XX111" s="308" t="str">
        <f t="shared" si="54"/>
        <v>-</v>
      </c>
      <c r="XY111" s="308" t="str">
        <f t="shared" si="54"/>
        <v>-</v>
      </c>
      <c r="XZ111" s="308" t="str">
        <f t="shared" si="54"/>
        <v>-</v>
      </c>
      <c r="YA111" s="308" t="str">
        <f t="shared" si="54"/>
        <v>-</v>
      </c>
      <c r="YB111" s="308" t="str">
        <f t="shared" si="54"/>
        <v>-</v>
      </c>
      <c r="YC111" s="308" t="str">
        <f t="shared" si="54"/>
        <v>-</v>
      </c>
      <c r="YD111" s="308" t="str">
        <f t="shared" si="54"/>
        <v>-</v>
      </c>
      <c r="YE111" s="308" t="str">
        <f t="shared" si="54"/>
        <v>-</v>
      </c>
      <c r="YF111" s="308" t="str">
        <f t="shared" si="54"/>
        <v>-</v>
      </c>
      <c r="YG111" s="308" t="str">
        <f t="shared" si="54"/>
        <v>-</v>
      </c>
      <c r="YH111" s="308" t="str">
        <f t="shared" si="54"/>
        <v>-</v>
      </c>
      <c r="YI111" s="308" t="str">
        <f t="shared" si="54"/>
        <v>-</v>
      </c>
      <c r="YJ111" s="308" t="str">
        <f t="shared" si="54"/>
        <v>-</v>
      </c>
      <c r="YK111" s="308" t="str">
        <f t="shared" si="54"/>
        <v>-</v>
      </c>
      <c r="YL111" s="308" t="str">
        <f t="shared" si="54"/>
        <v>-</v>
      </c>
      <c r="YM111" s="308" t="str">
        <f t="shared" si="54"/>
        <v>-</v>
      </c>
      <c r="YN111" s="308" t="str">
        <f t="shared" si="54"/>
        <v>-</v>
      </c>
      <c r="YO111" s="308" t="str">
        <f t="shared" si="54"/>
        <v>-</v>
      </c>
      <c r="YP111" s="308" t="str">
        <f t="shared" si="54"/>
        <v>-</v>
      </c>
      <c r="YQ111" s="308" t="str">
        <f t="shared" si="54"/>
        <v>-</v>
      </c>
      <c r="YR111" s="308" t="str">
        <f t="shared" si="54"/>
        <v>-</v>
      </c>
      <c r="YS111" s="308" t="str">
        <f t="shared" si="54"/>
        <v>-</v>
      </c>
      <c r="YT111" s="308" t="str">
        <f t="shared" si="54"/>
        <v>-</v>
      </c>
      <c r="YU111" s="308" t="str">
        <f t="shared" si="54"/>
        <v>-</v>
      </c>
      <c r="YV111" s="308" t="str">
        <f t="shared" si="54"/>
        <v>-</v>
      </c>
      <c r="YW111" s="308" t="str">
        <f t="shared" si="54"/>
        <v>-</v>
      </c>
      <c r="YX111" s="308" t="str">
        <f t="shared" si="54"/>
        <v>-</v>
      </c>
      <c r="YY111" s="308" t="str">
        <f t="shared" si="54"/>
        <v>-</v>
      </c>
      <c r="YZ111" s="308" t="str">
        <f t="shared" si="54"/>
        <v>-</v>
      </c>
      <c r="ZA111" s="308" t="str">
        <f t="shared" si="54"/>
        <v>-</v>
      </c>
      <c r="ZB111" s="308" t="str">
        <f t="shared" si="54"/>
        <v>-</v>
      </c>
      <c r="ZC111" s="308" t="str">
        <f t="shared" si="54"/>
        <v>-</v>
      </c>
      <c r="ZD111" s="308" t="str">
        <f t="shared" si="54"/>
        <v>-</v>
      </c>
      <c r="ZE111" s="308" t="str">
        <f t="shared" si="54"/>
        <v>-</v>
      </c>
      <c r="ZF111" s="308" t="str">
        <f t="shared" si="54"/>
        <v>-</v>
      </c>
      <c r="ZG111" s="308" t="str">
        <f t="shared" si="54"/>
        <v>-</v>
      </c>
      <c r="ZH111" s="308" t="str">
        <f t="shared" si="54"/>
        <v>-</v>
      </c>
      <c r="ZI111" s="308" t="str">
        <f t="shared" si="54"/>
        <v>-</v>
      </c>
      <c r="ZJ111" s="308" t="str">
        <f t="shared" si="54"/>
        <v>-</v>
      </c>
      <c r="ZK111" s="308" t="str">
        <f t="shared" si="54"/>
        <v>-</v>
      </c>
      <c r="ZL111" s="308" t="str">
        <f t="shared" si="54"/>
        <v>-</v>
      </c>
      <c r="ZM111" s="308" t="str">
        <f t="shared" si="54"/>
        <v>-</v>
      </c>
      <c r="ZN111" s="308" t="str">
        <f t="shared" si="54"/>
        <v>-</v>
      </c>
      <c r="ZO111" s="308" t="str">
        <f t="shared" si="54"/>
        <v>-</v>
      </c>
      <c r="ZP111" s="308" t="str">
        <f t="shared" si="54"/>
        <v>-</v>
      </c>
      <c r="ZQ111" s="308" t="str">
        <f t="shared" si="54"/>
        <v>-</v>
      </c>
      <c r="ZR111" s="308" t="str">
        <f t="shared" si="54"/>
        <v>-</v>
      </c>
      <c r="ZS111" s="308" t="str">
        <f t="shared" si="54"/>
        <v>-</v>
      </c>
      <c r="ZT111" s="308" t="str">
        <f t="shared" si="54"/>
        <v>-</v>
      </c>
      <c r="ZU111" s="308" t="str">
        <f t="shared" si="54"/>
        <v>-</v>
      </c>
      <c r="ZV111" s="308" t="str">
        <f t="shared" si="54"/>
        <v>-</v>
      </c>
      <c r="ZW111" s="308" t="str">
        <f t="shared" si="54"/>
        <v>-</v>
      </c>
      <c r="ZX111" s="308" t="str">
        <f t="shared" si="54"/>
        <v>-</v>
      </c>
      <c r="ZY111" s="308" t="str">
        <f t="shared" si="54"/>
        <v>-</v>
      </c>
      <c r="ZZ111" s="308" t="str">
        <f t="shared" si="54"/>
        <v>-</v>
      </c>
      <c r="AAA111" s="308" t="str">
        <f t="shared" si="54"/>
        <v>-</v>
      </c>
      <c r="AAB111" s="308" t="str">
        <f t="shared" si="54"/>
        <v>-</v>
      </c>
      <c r="AAC111" s="308" t="str">
        <f t="shared" si="54"/>
        <v>-</v>
      </c>
      <c r="AAD111" s="308" t="str">
        <f t="shared" si="54"/>
        <v>-</v>
      </c>
      <c r="AAE111" s="308" t="str">
        <f t="shared" si="54"/>
        <v>-</v>
      </c>
      <c r="AAF111" s="308" t="str">
        <f t="shared" si="54"/>
        <v>-</v>
      </c>
      <c r="AAG111" s="308" t="str">
        <f t="shared" si="54"/>
        <v>-</v>
      </c>
      <c r="AAH111" s="308" t="str">
        <f t="shared" ref="AAH111:ACJ111" si="55">IF(ISERROR(VLOOKUP(AAH110,$B$141:$B$159,1,FALSE))=TRUE,"-","BH")</f>
        <v>-</v>
      </c>
      <c r="AAI111" s="308" t="str">
        <f t="shared" si="55"/>
        <v>-</v>
      </c>
      <c r="AAJ111" s="308" t="str">
        <f t="shared" si="55"/>
        <v>-</v>
      </c>
      <c r="AAK111" s="308" t="str">
        <f t="shared" si="55"/>
        <v>-</v>
      </c>
      <c r="AAL111" s="308" t="str">
        <f t="shared" si="55"/>
        <v>-</v>
      </c>
      <c r="AAM111" s="308" t="str">
        <f t="shared" si="55"/>
        <v>-</v>
      </c>
      <c r="AAN111" s="308" t="str">
        <f t="shared" si="55"/>
        <v>-</v>
      </c>
      <c r="AAO111" s="308" t="str">
        <f t="shared" si="55"/>
        <v>-</v>
      </c>
      <c r="AAP111" s="308" t="str">
        <f t="shared" si="55"/>
        <v>-</v>
      </c>
      <c r="AAQ111" s="308" t="str">
        <f t="shared" si="55"/>
        <v>-</v>
      </c>
      <c r="AAR111" s="308" t="str">
        <f t="shared" si="55"/>
        <v>-</v>
      </c>
      <c r="AAS111" s="308" t="str">
        <f t="shared" si="55"/>
        <v>-</v>
      </c>
      <c r="AAT111" s="308" t="str">
        <f t="shared" si="55"/>
        <v>-</v>
      </c>
      <c r="AAU111" s="308" t="str">
        <f t="shared" si="55"/>
        <v>-</v>
      </c>
      <c r="AAV111" s="308" t="str">
        <f t="shared" si="55"/>
        <v>-</v>
      </c>
      <c r="AAW111" s="308" t="str">
        <f t="shared" si="55"/>
        <v>-</v>
      </c>
      <c r="AAX111" s="308" t="str">
        <f t="shared" si="55"/>
        <v>-</v>
      </c>
      <c r="AAY111" s="308" t="str">
        <f t="shared" si="55"/>
        <v>-</v>
      </c>
      <c r="AAZ111" s="308" t="str">
        <f t="shared" si="55"/>
        <v>-</v>
      </c>
      <c r="ABA111" s="308" t="str">
        <f t="shared" si="55"/>
        <v>-</v>
      </c>
      <c r="ABB111" s="308" t="str">
        <f t="shared" si="55"/>
        <v>-</v>
      </c>
      <c r="ABC111" s="308" t="str">
        <f t="shared" si="55"/>
        <v>-</v>
      </c>
      <c r="ABD111" s="308" t="str">
        <f t="shared" si="55"/>
        <v>-</v>
      </c>
      <c r="ABE111" s="308" t="str">
        <f t="shared" si="55"/>
        <v>-</v>
      </c>
      <c r="ABF111" s="308" t="str">
        <f t="shared" si="55"/>
        <v>-</v>
      </c>
      <c r="ABG111" s="308" t="str">
        <f t="shared" si="55"/>
        <v>-</v>
      </c>
      <c r="ABH111" s="308" t="str">
        <f t="shared" si="55"/>
        <v>-</v>
      </c>
      <c r="ABI111" s="308" t="str">
        <f t="shared" si="55"/>
        <v>-</v>
      </c>
      <c r="ABJ111" s="308" t="str">
        <f t="shared" si="55"/>
        <v>-</v>
      </c>
      <c r="ABK111" s="308" t="str">
        <f t="shared" si="55"/>
        <v>-</v>
      </c>
      <c r="ABL111" s="308" t="str">
        <f t="shared" si="55"/>
        <v>-</v>
      </c>
      <c r="ABM111" s="308" t="str">
        <f t="shared" si="55"/>
        <v>-</v>
      </c>
      <c r="ABN111" s="308" t="str">
        <f t="shared" si="55"/>
        <v>-</v>
      </c>
      <c r="ABO111" s="308" t="str">
        <f t="shared" si="55"/>
        <v>-</v>
      </c>
      <c r="ABP111" s="308" t="str">
        <f t="shared" si="55"/>
        <v>-</v>
      </c>
      <c r="ABQ111" s="308" t="str">
        <f t="shared" si="55"/>
        <v>-</v>
      </c>
      <c r="ABR111" s="308" t="str">
        <f t="shared" si="55"/>
        <v>-</v>
      </c>
      <c r="ABS111" s="308" t="str">
        <f t="shared" si="55"/>
        <v>-</v>
      </c>
      <c r="ABT111" s="308" t="str">
        <f t="shared" si="55"/>
        <v>-</v>
      </c>
      <c r="ABU111" s="308" t="str">
        <f t="shared" si="55"/>
        <v>-</v>
      </c>
      <c r="ABV111" s="308" t="str">
        <f t="shared" si="55"/>
        <v>-</v>
      </c>
      <c r="ABW111" s="308" t="str">
        <f t="shared" si="55"/>
        <v>-</v>
      </c>
      <c r="ABX111" s="308" t="str">
        <f t="shared" si="55"/>
        <v>-</v>
      </c>
      <c r="ABY111" s="308" t="str">
        <f t="shared" si="55"/>
        <v>-</v>
      </c>
      <c r="ABZ111" s="308" t="str">
        <f t="shared" si="55"/>
        <v>-</v>
      </c>
      <c r="ACA111" s="308" t="str">
        <f t="shared" si="55"/>
        <v>-</v>
      </c>
      <c r="ACB111" s="308" t="str">
        <f t="shared" si="55"/>
        <v>-</v>
      </c>
      <c r="ACC111" s="308" t="str">
        <f t="shared" si="55"/>
        <v>-</v>
      </c>
      <c r="ACD111" s="308" t="str">
        <f t="shared" si="55"/>
        <v>-</v>
      </c>
      <c r="ACE111" s="308" t="str">
        <f t="shared" si="55"/>
        <v>-</v>
      </c>
      <c r="ACF111" s="308" t="str">
        <f t="shared" si="55"/>
        <v>-</v>
      </c>
      <c r="ACG111" s="308" t="str">
        <f t="shared" si="55"/>
        <v>-</v>
      </c>
      <c r="ACH111" s="308" t="str">
        <f t="shared" si="55"/>
        <v>-</v>
      </c>
      <c r="ACI111" s="308" t="str">
        <f t="shared" si="55"/>
        <v>-</v>
      </c>
      <c r="ACJ111" s="308" t="str">
        <f t="shared" si="55"/>
        <v>-</v>
      </c>
      <c r="ACK111" s="308" t="str">
        <f>IF(ISERROR(VLOOKUP(ACK110,$B$141:$B$159,1,FALSE))=TRUE,"-","BH")</f>
        <v>-</v>
      </c>
    </row>
    <row r="112" spans="1:765" ht="30" customHeight="1">
      <c r="B112" s="24"/>
      <c r="C112" s="1422" t="s">
        <v>508</v>
      </c>
      <c r="D112" s="1372"/>
      <c r="E112" s="307" t="e">
        <f t="shared" ref="E112:AJ112" si="56">SUMPRODUCT(--($E27:$AB27=E$110),--($E89:$AB89))</f>
        <v>#N/A</v>
      </c>
      <c r="F112" s="307" t="e">
        <f t="shared" si="56"/>
        <v>#N/A</v>
      </c>
      <c r="G112" s="307" t="e">
        <f t="shared" si="56"/>
        <v>#N/A</v>
      </c>
      <c r="H112" s="307" t="e">
        <f t="shared" si="56"/>
        <v>#N/A</v>
      </c>
      <c r="I112" s="307" t="e">
        <f t="shared" si="56"/>
        <v>#N/A</v>
      </c>
      <c r="J112" s="307" t="e">
        <f t="shared" si="56"/>
        <v>#N/A</v>
      </c>
      <c r="K112" s="307" t="e">
        <f t="shared" si="56"/>
        <v>#N/A</v>
      </c>
      <c r="L112" s="307" t="e">
        <f t="shared" si="56"/>
        <v>#N/A</v>
      </c>
      <c r="M112" s="307" t="e">
        <f t="shared" si="56"/>
        <v>#N/A</v>
      </c>
      <c r="N112" s="307" t="e">
        <f t="shared" si="56"/>
        <v>#N/A</v>
      </c>
      <c r="O112" s="307" t="e">
        <f t="shared" si="56"/>
        <v>#N/A</v>
      </c>
      <c r="P112" s="307" t="e">
        <f t="shared" si="56"/>
        <v>#N/A</v>
      </c>
      <c r="Q112" s="307" t="e">
        <f t="shared" si="56"/>
        <v>#N/A</v>
      </c>
      <c r="R112" s="307" t="e">
        <f t="shared" si="56"/>
        <v>#N/A</v>
      </c>
      <c r="S112" s="307" t="e">
        <f t="shared" si="56"/>
        <v>#N/A</v>
      </c>
      <c r="T112" s="307" t="e">
        <f t="shared" si="56"/>
        <v>#N/A</v>
      </c>
      <c r="U112" s="307" t="e">
        <f t="shared" si="56"/>
        <v>#N/A</v>
      </c>
      <c r="V112" s="307" t="e">
        <f t="shared" si="56"/>
        <v>#N/A</v>
      </c>
      <c r="W112" s="307" t="e">
        <f t="shared" si="56"/>
        <v>#N/A</v>
      </c>
      <c r="X112" s="307" t="e">
        <f t="shared" si="56"/>
        <v>#N/A</v>
      </c>
      <c r="Y112" s="307" t="e">
        <f t="shared" si="56"/>
        <v>#N/A</v>
      </c>
      <c r="Z112" s="307" t="e">
        <f t="shared" si="56"/>
        <v>#N/A</v>
      </c>
      <c r="AA112" s="307" t="e">
        <f t="shared" si="56"/>
        <v>#N/A</v>
      </c>
      <c r="AB112" s="307" t="e">
        <f t="shared" si="56"/>
        <v>#N/A</v>
      </c>
      <c r="AC112" s="307" t="e">
        <f t="shared" si="56"/>
        <v>#N/A</v>
      </c>
      <c r="AD112" s="307" t="e">
        <f t="shared" si="56"/>
        <v>#N/A</v>
      </c>
      <c r="AE112" s="307" t="e">
        <f t="shared" si="56"/>
        <v>#N/A</v>
      </c>
      <c r="AF112" s="307" t="e">
        <f t="shared" si="56"/>
        <v>#N/A</v>
      </c>
      <c r="AG112" s="307" t="e">
        <f t="shared" si="56"/>
        <v>#N/A</v>
      </c>
      <c r="AH112" s="307" t="e">
        <f t="shared" si="56"/>
        <v>#N/A</v>
      </c>
      <c r="AI112" s="307" t="e">
        <f t="shared" si="56"/>
        <v>#N/A</v>
      </c>
      <c r="AJ112" s="307" t="e">
        <f t="shared" si="56"/>
        <v>#N/A</v>
      </c>
      <c r="AK112" s="307" t="e">
        <f t="shared" ref="AK112:BQ112" si="57">SUMPRODUCT(--($E27:$AB27=AK$110),--($E89:$AB89))</f>
        <v>#N/A</v>
      </c>
      <c r="AL112" s="307" t="e">
        <f t="shared" si="57"/>
        <v>#N/A</v>
      </c>
      <c r="AM112" s="307" t="e">
        <f t="shared" si="57"/>
        <v>#N/A</v>
      </c>
      <c r="AN112" s="307" t="e">
        <f t="shared" si="57"/>
        <v>#N/A</v>
      </c>
      <c r="AO112" s="307" t="e">
        <f t="shared" si="57"/>
        <v>#N/A</v>
      </c>
      <c r="AP112" s="307" t="e">
        <f t="shared" si="57"/>
        <v>#N/A</v>
      </c>
      <c r="AQ112" s="307" t="e">
        <f t="shared" si="57"/>
        <v>#N/A</v>
      </c>
      <c r="AR112" s="307" t="e">
        <f t="shared" si="57"/>
        <v>#N/A</v>
      </c>
      <c r="AS112" s="307" t="e">
        <f t="shared" si="57"/>
        <v>#N/A</v>
      </c>
      <c r="AT112" s="307" t="e">
        <f t="shared" si="57"/>
        <v>#N/A</v>
      </c>
      <c r="AU112" s="307" t="e">
        <f t="shared" si="57"/>
        <v>#N/A</v>
      </c>
      <c r="AV112" s="307" t="e">
        <f t="shared" si="57"/>
        <v>#N/A</v>
      </c>
      <c r="AW112" s="307" t="e">
        <f t="shared" si="57"/>
        <v>#N/A</v>
      </c>
      <c r="AX112" s="307" t="e">
        <f t="shared" si="57"/>
        <v>#N/A</v>
      </c>
      <c r="AY112" s="307" t="e">
        <f t="shared" si="57"/>
        <v>#N/A</v>
      </c>
      <c r="AZ112" s="307" t="e">
        <f t="shared" si="57"/>
        <v>#N/A</v>
      </c>
      <c r="BA112" s="307" t="e">
        <f t="shared" si="57"/>
        <v>#N/A</v>
      </c>
      <c r="BB112" s="307" t="e">
        <f t="shared" si="57"/>
        <v>#N/A</v>
      </c>
      <c r="BC112" s="307" t="e">
        <f t="shared" si="57"/>
        <v>#N/A</v>
      </c>
      <c r="BD112" s="307" t="e">
        <f t="shared" si="57"/>
        <v>#N/A</v>
      </c>
      <c r="BE112" s="307" t="e">
        <f t="shared" si="57"/>
        <v>#N/A</v>
      </c>
      <c r="BF112" s="307" t="e">
        <f t="shared" si="57"/>
        <v>#N/A</v>
      </c>
      <c r="BG112" s="307" t="e">
        <f t="shared" si="57"/>
        <v>#N/A</v>
      </c>
      <c r="BH112" s="307" t="e">
        <f t="shared" si="57"/>
        <v>#N/A</v>
      </c>
      <c r="BI112" s="307" t="e">
        <f t="shared" si="57"/>
        <v>#N/A</v>
      </c>
      <c r="BJ112" s="307" t="e">
        <f t="shared" si="57"/>
        <v>#N/A</v>
      </c>
      <c r="BK112" s="307" t="e">
        <f t="shared" si="57"/>
        <v>#N/A</v>
      </c>
      <c r="BL112" s="307" t="e">
        <f t="shared" si="57"/>
        <v>#N/A</v>
      </c>
      <c r="BM112" s="307" t="e">
        <f t="shared" si="57"/>
        <v>#N/A</v>
      </c>
      <c r="BN112" s="307" t="e">
        <f t="shared" si="57"/>
        <v>#N/A</v>
      </c>
      <c r="BO112" s="307" t="e">
        <f t="shared" si="57"/>
        <v>#N/A</v>
      </c>
      <c r="BP112" s="307" t="e">
        <f t="shared" si="57"/>
        <v>#N/A</v>
      </c>
      <c r="BQ112" s="307" t="e">
        <f t="shared" si="57"/>
        <v>#N/A</v>
      </c>
      <c r="BR112" s="307" t="e">
        <f t="shared" ref="BR112:EC115" si="58">SUMPRODUCT(--($E27:$AB27=BR$110),--($E89:$AB89))</f>
        <v>#N/A</v>
      </c>
      <c r="BS112" s="307" t="e">
        <f t="shared" si="58"/>
        <v>#N/A</v>
      </c>
      <c r="BT112" s="307" t="e">
        <f t="shared" si="58"/>
        <v>#N/A</v>
      </c>
      <c r="BU112" s="307" t="e">
        <f t="shared" si="58"/>
        <v>#N/A</v>
      </c>
      <c r="BV112" s="307" t="e">
        <f t="shared" si="58"/>
        <v>#N/A</v>
      </c>
      <c r="BW112" s="307" t="e">
        <f t="shared" si="58"/>
        <v>#N/A</v>
      </c>
      <c r="BX112" s="307" t="e">
        <f t="shared" si="58"/>
        <v>#N/A</v>
      </c>
      <c r="BY112" s="307" t="e">
        <f t="shared" si="58"/>
        <v>#N/A</v>
      </c>
      <c r="BZ112" s="307" t="e">
        <f t="shared" si="58"/>
        <v>#N/A</v>
      </c>
      <c r="CA112" s="307" t="e">
        <f t="shared" si="58"/>
        <v>#N/A</v>
      </c>
      <c r="CB112" s="307" t="e">
        <f t="shared" si="58"/>
        <v>#N/A</v>
      </c>
      <c r="CC112" s="307" t="e">
        <f t="shared" si="58"/>
        <v>#N/A</v>
      </c>
      <c r="CD112" s="307" t="e">
        <f t="shared" si="58"/>
        <v>#N/A</v>
      </c>
      <c r="CE112" s="307" t="e">
        <f t="shared" si="58"/>
        <v>#N/A</v>
      </c>
      <c r="CF112" s="307" t="e">
        <f t="shared" si="58"/>
        <v>#N/A</v>
      </c>
      <c r="CG112" s="307" t="e">
        <f t="shared" si="58"/>
        <v>#N/A</v>
      </c>
      <c r="CH112" s="307" t="e">
        <f t="shared" si="58"/>
        <v>#N/A</v>
      </c>
      <c r="CI112" s="307" t="e">
        <f t="shared" si="58"/>
        <v>#N/A</v>
      </c>
      <c r="CJ112" s="307" t="e">
        <f t="shared" si="58"/>
        <v>#N/A</v>
      </c>
      <c r="CK112" s="307" t="e">
        <f t="shared" si="58"/>
        <v>#N/A</v>
      </c>
      <c r="CL112" s="307" t="e">
        <f t="shared" si="58"/>
        <v>#N/A</v>
      </c>
      <c r="CM112" s="307" t="e">
        <f t="shared" si="58"/>
        <v>#N/A</v>
      </c>
      <c r="CN112" s="307" t="e">
        <f t="shared" si="58"/>
        <v>#N/A</v>
      </c>
      <c r="CO112" s="307" t="e">
        <f t="shared" si="58"/>
        <v>#N/A</v>
      </c>
      <c r="CP112" s="307" t="e">
        <f t="shared" si="58"/>
        <v>#N/A</v>
      </c>
      <c r="CQ112" s="307" t="e">
        <f t="shared" si="58"/>
        <v>#N/A</v>
      </c>
      <c r="CR112" s="307" t="e">
        <f t="shared" si="58"/>
        <v>#N/A</v>
      </c>
      <c r="CS112" s="307" t="e">
        <f t="shared" si="58"/>
        <v>#N/A</v>
      </c>
      <c r="CT112" s="307" t="e">
        <f t="shared" si="58"/>
        <v>#N/A</v>
      </c>
      <c r="CU112" s="307" t="e">
        <f t="shared" si="58"/>
        <v>#N/A</v>
      </c>
      <c r="CV112" s="307" t="e">
        <f t="shared" si="58"/>
        <v>#N/A</v>
      </c>
      <c r="CW112" s="307" t="e">
        <f t="shared" si="58"/>
        <v>#N/A</v>
      </c>
      <c r="CX112" s="307" t="e">
        <f t="shared" si="58"/>
        <v>#N/A</v>
      </c>
      <c r="CY112" s="307" t="e">
        <f t="shared" si="58"/>
        <v>#N/A</v>
      </c>
      <c r="CZ112" s="307" t="e">
        <f t="shared" si="58"/>
        <v>#N/A</v>
      </c>
      <c r="DA112" s="307" t="e">
        <f t="shared" si="58"/>
        <v>#N/A</v>
      </c>
      <c r="DB112" s="307" t="e">
        <f t="shared" si="58"/>
        <v>#N/A</v>
      </c>
      <c r="DC112" s="307" t="e">
        <f t="shared" si="58"/>
        <v>#N/A</v>
      </c>
      <c r="DD112" s="307" t="e">
        <f t="shared" si="58"/>
        <v>#N/A</v>
      </c>
      <c r="DE112" s="307" t="e">
        <f t="shared" si="58"/>
        <v>#N/A</v>
      </c>
      <c r="DF112" s="307" t="e">
        <f t="shared" si="58"/>
        <v>#N/A</v>
      </c>
      <c r="DG112" s="307" t="e">
        <f t="shared" si="58"/>
        <v>#N/A</v>
      </c>
      <c r="DH112" s="307" t="e">
        <f t="shared" si="58"/>
        <v>#N/A</v>
      </c>
      <c r="DI112" s="307" t="e">
        <f t="shared" si="58"/>
        <v>#N/A</v>
      </c>
      <c r="DJ112" s="307" t="e">
        <f t="shared" si="58"/>
        <v>#N/A</v>
      </c>
      <c r="DK112" s="307" t="e">
        <f t="shared" si="58"/>
        <v>#N/A</v>
      </c>
      <c r="DL112" s="307" t="e">
        <f t="shared" si="58"/>
        <v>#N/A</v>
      </c>
      <c r="DM112" s="307" t="e">
        <f t="shared" si="58"/>
        <v>#N/A</v>
      </c>
      <c r="DN112" s="307" t="e">
        <f t="shared" si="58"/>
        <v>#N/A</v>
      </c>
      <c r="DO112" s="307" t="e">
        <f t="shared" si="58"/>
        <v>#N/A</v>
      </c>
      <c r="DP112" s="307" t="e">
        <f t="shared" si="58"/>
        <v>#N/A</v>
      </c>
      <c r="DQ112" s="307" t="e">
        <f t="shared" si="58"/>
        <v>#N/A</v>
      </c>
      <c r="DR112" s="307" t="e">
        <f t="shared" si="58"/>
        <v>#N/A</v>
      </c>
      <c r="DS112" s="307" t="e">
        <f t="shared" si="58"/>
        <v>#N/A</v>
      </c>
      <c r="DT112" s="307" t="e">
        <f t="shared" si="58"/>
        <v>#N/A</v>
      </c>
      <c r="DU112" s="307" t="e">
        <f t="shared" si="58"/>
        <v>#N/A</v>
      </c>
      <c r="DV112" s="307" t="e">
        <f t="shared" si="58"/>
        <v>#N/A</v>
      </c>
      <c r="DW112" s="307" t="e">
        <f t="shared" si="58"/>
        <v>#N/A</v>
      </c>
      <c r="DX112" s="307" t="e">
        <f t="shared" si="58"/>
        <v>#N/A</v>
      </c>
      <c r="DY112" s="307" t="e">
        <f t="shared" si="58"/>
        <v>#N/A</v>
      </c>
      <c r="DZ112" s="307" t="e">
        <f t="shared" si="58"/>
        <v>#N/A</v>
      </c>
      <c r="EA112" s="307" t="e">
        <f t="shared" si="58"/>
        <v>#N/A</v>
      </c>
      <c r="EB112" s="307" t="e">
        <f t="shared" si="58"/>
        <v>#N/A</v>
      </c>
      <c r="EC112" s="307" t="e">
        <f t="shared" si="58"/>
        <v>#N/A</v>
      </c>
      <c r="ED112" s="307" t="e">
        <f t="shared" ref="ED112:FI112" si="59">SUMPRODUCT(--($E27:$AB27=ED$110),--($E89:$AB89))</f>
        <v>#N/A</v>
      </c>
      <c r="EE112" s="307" t="e">
        <f t="shared" si="59"/>
        <v>#N/A</v>
      </c>
      <c r="EF112" s="307" t="e">
        <f t="shared" si="59"/>
        <v>#N/A</v>
      </c>
      <c r="EG112" s="307" t="e">
        <f t="shared" si="59"/>
        <v>#N/A</v>
      </c>
      <c r="EH112" s="307" t="e">
        <f t="shared" si="59"/>
        <v>#N/A</v>
      </c>
      <c r="EI112" s="307" t="e">
        <f t="shared" si="59"/>
        <v>#N/A</v>
      </c>
      <c r="EJ112" s="307" t="e">
        <f t="shared" si="59"/>
        <v>#N/A</v>
      </c>
      <c r="EK112" s="307" t="e">
        <f t="shared" si="59"/>
        <v>#N/A</v>
      </c>
      <c r="EL112" s="307" t="e">
        <f t="shared" si="59"/>
        <v>#N/A</v>
      </c>
      <c r="EM112" s="307" t="e">
        <f t="shared" si="59"/>
        <v>#N/A</v>
      </c>
      <c r="EN112" s="307" t="e">
        <f t="shared" si="59"/>
        <v>#N/A</v>
      </c>
      <c r="EO112" s="307" t="e">
        <f t="shared" si="59"/>
        <v>#N/A</v>
      </c>
      <c r="EP112" s="307" t="e">
        <f t="shared" si="59"/>
        <v>#N/A</v>
      </c>
      <c r="EQ112" s="307" t="e">
        <f t="shared" si="59"/>
        <v>#N/A</v>
      </c>
      <c r="ER112" s="307" t="e">
        <f t="shared" si="59"/>
        <v>#N/A</v>
      </c>
      <c r="ES112" s="307" t="e">
        <f t="shared" si="59"/>
        <v>#N/A</v>
      </c>
      <c r="ET112" s="307" t="e">
        <f t="shared" si="59"/>
        <v>#N/A</v>
      </c>
      <c r="EU112" s="307" t="e">
        <f t="shared" si="59"/>
        <v>#N/A</v>
      </c>
      <c r="EV112" s="307" t="e">
        <f t="shared" si="59"/>
        <v>#N/A</v>
      </c>
      <c r="EW112" s="307" t="e">
        <f t="shared" si="59"/>
        <v>#N/A</v>
      </c>
      <c r="EX112" s="307" t="e">
        <f t="shared" si="59"/>
        <v>#N/A</v>
      </c>
      <c r="EY112" s="307" t="e">
        <f t="shared" si="59"/>
        <v>#N/A</v>
      </c>
      <c r="EZ112" s="307" t="e">
        <f t="shared" si="59"/>
        <v>#N/A</v>
      </c>
      <c r="FA112" s="307" t="e">
        <f t="shared" si="59"/>
        <v>#N/A</v>
      </c>
      <c r="FB112" s="307" t="e">
        <f t="shared" si="59"/>
        <v>#N/A</v>
      </c>
      <c r="FC112" s="307" t="e">
        <f t="shared" si="59"/>
        <v>#N/A</v>
      </c>
      <c r="FD112" s="307" t="e">
        <f t="shared" si="59"/>
        <v>#N/A</v>
      </c>
      <c r="FE112" s="307" t="e">
        <f t="shared" si="59"/>
        <v>#N/A</v>
      </c>
      <c r="FF112" s="307" t="e">
        <f t="shared" si="59"/>
        <v>#N/A</v>
      </c>
      <c r="FG112" s="307" t="e">
        <f t="shared" si="59"/>
        <v>#N/A</v>
      </c>
      <c r="FH112" s="307" t="e">
        <f t="shared" si="59"/>
        <v>#N/A</v>
      </c>
      <c r="FI112" s="307" t="e">
        <f t="shared" si="59"/>
        <v>#N/A</v>
      </c>
      <c r="FJ112" s="307" t="e">
        <f t="shared" ref="FJ112:GO112" si="60">SUMPRODUCT(--($E27:$AB27=FJ$110),--($E89:$AB89))</f>
        <v>#N/A</v>
      </c>
      <c r="FK112" s="307" t="e">
        <f t="shared" si="60"/>
        <v>#N/A</v>
      </c>
      <c r="FL112" s="307" t="e">
        <f t="shared" si="60"/>
        <v>#N/A</v>
      </c>
      <c r="FM112" s="307" t="e">
        <f t="shared" si="60"/>
        <v>#N/A</v>
      </c>
      <c r="FN112" s="307" t="e">
        <f t="shared" si="60"/>
        <v>#N/A</v>
      </c>
      <c r="FO112" s="307" t="e">
        <f t="shared" si="60"/>
        <v>#N/A</v>
      </c>
      <c r="FP112" s="307" t="e">
        <f t="shared" si="60"/>
        <v>#N/A</v>
      </c>
      <c r="FQ112" s="307" t="e">
        <f t="shared" si="60"/>
        <v>#N/A</v>
      </c>
      <c r="FR112" s="307" t="e">
        <f t="shared" si="60"/>
        <v>#N/A</v>
      </c>
      <c r="FS112" s="307" t="e">
        <f t="shared" si="60"/>
        <v>#N/A</v>
      </c>
      <c r="FT112" s="307" t="e">
        <f t="shared" si="60"/>
        <v>#N/A</v>
      </c>
      <c r="FU112" s="307" t="e">
        <f t="shared" si="60"/>
        <v>#N/A</v>
      </c>
      <c r="FV112" s="307" t="e">
        <f t="shared" si="60"/>
        <v>#N/A</v>
      </c>
      <c r="FW112" s="307" t="e">
        <f t="shared" si="60"/>
        <v>#N/A</v>
      </c>
      <c r="FX112" s="307" t="e">
        <f t="shared" si="60"/>
        <v>#N/A</v>
      </c>
      <c r="FY112" s="307" t="e">
        <f t="shared" si="60"/>
        <v>#N/A</v>
      </c>
      <c r="FZ112" s="307" t="e">
        <f t="shared" si="60"/>
        <v>#N/A</v>
      </c>
      <c r="GA112" s="307" t="e">
        <f t="shared" si="60"/>
        <v>#N/A</v>
      </c>
      <c r="GB112" s="307" t="e">
        <f t="shared" si="60"/>
        <v>#N/A</v>
      </c>
      <c r="GC112" s="307" t="e">
        <f t="shared" si="60"/>
        <v>#N/A</v>
      </c>
      <c r="GD112" s="307" t="e">
        <f t="shared" si="60"/>
        <v>#N/A</v>
      </c>
      <c r="GE112" s="307" t="e">
        <f t="shared" si="60"/>
        <v>#N/A</v>
      </c>
      <c r="GF112" s="307" t="e">
        <f t="shared" si="60"/>
        <v>#N/A</v>
      </c>
      <c r="GG112" s="307" t="e">
        <f t="shared" si="60"/>
        <v>#N/A</v>
      </c>
      <c r="GH112" s="307" t="e">
        <f t="shared" si="60"/>
        <v>#N/A</v>
      </c>
      <c r="GI112" s="307" t="e">
        <f t="shared" si="60"/>
        <v>#N/A</v>
      </c>
      <c r="GJ112" s="307" t="e">
        <f t="shared" si="60"/>
        <v>#N/A</v>
      </c>
      <c r="GK112" s="307" t="e">
        <f t="shared" si="60"/>
        <v>#N/A</v>
      </c>
      <c r="GL112" s="307" t="e">
        <f t="shared" si="60"/>
        <v>#N/A</v>
      </c>
      <c r="GM112" s="307" t="e">
        <f t="shared" si="60"/>
        <v>#N/A</v>
      </c>
      <c r="GN112" s="307" t="e">
        <f t="shared" si="60"/>
        <v>#N/A</v>
      </c>
      <c r="GO112" s="307" t="e">
        <f t="shared" si="60"/>
        <v>#N/A</v>
      </c>
      <c r="GP112" s="307" t="e">
        <f t="shared" ref="GP112:JA115" si="61">SUMPRODUCT(--($E27:$AB27=GP$110),--($E89:$AB89))</f>
        <v>#N/A</v>
      </c>
      <c r="GQ112" s="307" t="e">
        <f t="shared" si="61"/>
        <v>#N/A</v>
      </c>
      <c r="GR112" s="307" t="e">
        <f t="shared" si="61"/>
        <v>#N/A</v>
      </c>
      <c r="GS112" s="307" t="e">
        <f t="shared" si="61"/>
        <v>#N/A</v>
      </c>
      <c r="GT112" s="307" t="e">
        <f t="shared" si="61"/>
        <v>#N/A</v>
      </c>
      <c r="GU112" s="307" t="e">
        <f t="shared" si="61"/>
        <v>#N/A</v>
      </c>
      <c r="GV112" s="307" t="e">
        <f t="shared" si="61"/>
        <v>#N/A</v>
      </c>
      <c r="GW112" s="307" t="e">
        <f t="shared" si="61"/>
        <v>#N/A</v>
      </c>
      <c r="GX112" s="307" t="e">
        <f t="shared" si="61"/>
        <v>#N/A</v>
      </c>
      <c r="GY112" s="307" t="e">
        <f t="shared" si="61"/>
        <v>#N/A</v>
      </c>
      <c r="GZ112" s="307" t="e">
        <f t="shared" si="61"/>
        <v>#N/A</v>
      </c>
      <c r="HA112" s="307" t="e">
        <f t="shared" si="61"/>
        <v>#N/A</v>
      </c>
      <c r="HB112" s="307" t="e">
        <f t="shared" si="61"/>
        <v>#N/A</v>
      </c>
      <c r="HC112" s="307" t="e">
        <f t="shared" si="61"/>
        <v>#N/A</v>
      </c>
      <c r="HD112" s="307" t="e">
        <f t="shared" si="61"/>
        <v>#N/A</v>
      </c>
      <c r="HE112" s="307" t="e">
        <f t="shared" si="61"/>
        <v>#N/A</v>
      </c>
      <c r="HF112" s="307" t="e">
        <f t="shared" si="61"/>
        <v>#N/A</v>
      </c>
      <c r="HG112" s="307" t="e">
        <f t="shared" si="61"/>
        <v>#N/A</v>
      </c>
      <c r="HH112" s="307" t="e">
        <f t="shared" si="61"/>
        <v>#N/A</v>
      </c>
      <c r="HI112" s="307" t="e">
        <f t="shared" si="61"/>
        <v>#N/A</v>
      </c>
      <c r="HJ112" s="307" t="e">
        <f t="shared" si="61"/>
        <v>#N/A</v>
      </c>
      <c r="HK112" s="307" t="e">
        <f t="shared" si="61"/>
        <v>#N/A</v>
      </c>
      <c r="HL112" s="307" t="e">
        <f t="shared" si="61"/>
        <v>#N/A</v>
      </c>
      <c r="HM112" s="307" t="e">
        <f t="shared" si="61"/>
        <v>#N/A</v>
      </c>
      <c r="HN112" s="307" t="e">
        <f t="shared" si="61"/>
        <v>#N/A</v>
      </c>
      <c r="HO112" s="307" t="e">
        <f t="shared" si="61"/>
        <v>#N/A</v>
      </c>
      <c r="HP112" s="307" t="e">
        <f t="shared" si="61"/>
        <v>#N/A</v>
      </c>
      <c r="HQ112" s="307" t="e">
        <f t="shared" si="61"/>
        <v>#N/A</v>
      </c>
      <c r="HR112" s="307" t="e">
        <f t="shared" si="61"/>
        <v>#N/A</v>
      </c>
      <c r="HS112" s="307" t="e">
        <f t="shared" si="61"/>
        <v>#N/A</v>
      </c>
      <c r="HT112" s="307" t="e">
        <f t="shared" si="61"/>
        <v>#N/A</v>
      </c>
      <c r="HU112" s="307" t="e">
        <f t="shared" si="61"/>
        <v>#N/A</v>
      </c>
      <c r="HV112" s="307" t="e">
        <f t="shared" si="61"/>
        <v>#N/A</v>
      </c>
      <c r="HW112" s="307" t="e">
        <f t="shared" si="61"/>
        <v>#N/A</v>
      </c>
      <c r="HX112" s="307" t="e">
        <f t="shared" si="61"/>
        <v>#N/A</v>
      </c>
      <c r="HY112" s="307" t="e">
        <f t="shared" si="61"/>
        <v>#N/A</v>
      </c>
      <c r="HZ112" s="307" t="e">
        <f t="shared" si="61"/>
        <v>#N/A</v>
      </c>
      <c r="IA112" s="307" t="e">
        <f t="shared" si="61"/>
        <v>#N/A</v>
      </c>
      <c r="IB112" s="307" t="e">
        <f t="shared" si="61"/>
        <v>#N/A</v>
      </c>
      <c r="IC112" s="307" t="e">
        <f t="shared" si="61"/>
        <v>#N/A</v>
      </c>
      <c r="ID112" s="307" t="e">
        <f t="shared" si="61"/>
        <v>#N/A</v>
      </c>
      <c r="IE112" s="307" t="e">
        <f t="shared" si="61"/>
        <v>#N/A</v>
      </c>
      <c r="IF112" s="307" t="e">
        <f t="shared" si="61"/>
        <v>#N/A</v>
      </c>
      <c r="IG112" s="307" t="e">
        <f t="shared" si="61"/>
        <v>#N/A</v>
      </c>
      <c r="IH112" s="307" t="e">
        <f t="shared" si="61"/>
        <v>#N/A</v>
      </c>
      <c r="II112" s="307" t="e">
        <f t="shared" si="61"/>
        <v>#N/A</v>
      </c>
      <c r="IJ112" s="307" t="e">
        <f t="shared" si="61"/>
        <v>#N/A</v>
      </c>
      <c r="IK112" s="307" t="e">
        <f t="shared" si="61"/>
        <v>#N/A</v>
      </c>
      <c r="IL112" s="307" t="e">
        <f t="shared" si="61"/>
        <v>#N/A</v>
      </c>
      <c r="IM112" s="307" t="e">
        <f t="shared" si="61"/>
        <v>#N/A</v>
      </c>
      <c r="IN112" s="307" t="e">
        <f t="shared" si="61"/>
        <v>#N/A</v>
      </c>
      <c r="IO112" s="307" t="e">
        <f t="shared" si="61"/>
        <v>#N/A</v>
      </c>
      <c r="IP112" s="307" t="e">
        <f t="shared" si="61"/>
        <v>#N/A</v>
      </c>
      <c r="IQ112" s="307" t="e">
        <f t="shared" si="61"/>
        <v>#N/A</v>
      </c>
      <c r="IR112" s="307" t="e">
        <f t="shared" si="61"/>
        <v>#N/A</v>
      </c>
      <c r="IS112" s="307" t="e">
        <f t="shared" si="61"/>
        <v>#N/A</v>
      </c>
      <c r="IT112" s="307" t="e">
        <f t="shared" si="61"/>
        <v>#N/A</v>
      </c>
      <c r="IU112" s="307" t="e">
        <f t="shared" si="61"/>
        <v>#N/A</v>
      </c>
      <c r="IV112" s="307" t="e">
        <f t="shared" si="61"/>
        <v>#N/A</v>
      </c>
      <c r="IW112" s="307" t="e">
        <f t="shared" si="61"/>
        <v>#N/A</v>
      </c>
      <c r="IX112" s="307" t="e">
        <f t="shared" si="61"/>
        <v>#N/A</v>
      </c>
      <c r="IY112" s="307" t="e">
        <f t="shared" si="61"/>
        <v>#N/A</v>
      </c>
      <c r="IZ112" s="307" t="e">
        <f t="shared" si="61"/>
        <v>#N/A</v>
      </c>
      <c r="JA112" s="307" t="e">
        <f t="shared" si="61"/>
        <v>#N/A</v>
      </c>
      <c r="JB112" s="307" t="e">
        <f t="shared" ref="JB112:KG112" si="62">SUMPRODUCT(--($E27:$AB27=JB$110),--($E89:$AB89))</f>
        <v>#N/A</v>
      </c>
      <c r="JC112" s="307" t="e">
        <f t="shared" si="62"/>
        <v>#N/A</v>
      </c>
      <c r="JD112" s="307" t="e">
        <f t="shared" si="62"/>
        <v>#N/A</v>
      </c>
      <c r="JE112" s="307" t="e">
        <f t="shared" si="62"/>
        <v>#N/A</v>
      </c>
      <c r="JF112" s="307" t="e">
        <f t="shared" si="62"/>
        <v>#N/A</v>
      </c>
      <c r="JG112" s="307" t="e">
        <f t="shared" si="62"/>
        <v>#N/A</v>
      </c>
      <c r="JH112" s="307" t="e">
        <f t="shared" si="62"/>
        <v>#N/A</v>
      </c>
      <c r="JI112" s="307" t="e">
        <f t="shared" si="62"/>
        <v>#N/A</v>
      </c>
      <c r="JJ112" s="307" t="e">
        <f t="shared" si="62"/>
        <v>#N/A</v>
      </c>
      <c r="JK112" s="307" t="e">
        <f t="shared" si="62"/>
        <v>#N/A</v>
      </c>
      <c r="JL112" s="307" t="e">
        <f t="shared" si="62"/>
        <v>#N/A</v>
      </c>
      <c r="JM112" s="307" t="e">
        <f t="shared" si="62"/>
        <v>#N/A</v>
      </c>
      <c r="JN112" s="307" t="e">
        <f t="shared" si="62"/>
        <v>#N/A</v>
      </c>
      <c r="JO112" s="307" t="e">
        <f t="shared" si="62"/>
        <v>#N/A</v>
      </c>
      <c r="JP112" s="307" t="e">
        <f t="shared" si="62"/>
        <v>#N/A</v>
      </c>
      <c r="JQ112" s="307" t="e">
        <f t="shared" si="62"/>
        <v>#N/A</v>
      </c>
      <c r="JR112" s="307" t="e">
        <f t="shared" si="62"/>
        <v>#N/A</v>
      </c>
      <c r="JS112" s="307" t="e">
        <f t="shared" si="62"/>
        <v>#N/A</v>
      </c>
      <c r="JT112" s="307" t="e">
        <f t="shared" si="62"/>
        <v>#N/A</v>
      </c>
      <c r="JU112" s="307" t="e">
        <f t="shared" si="62"/>
        <v>#N/A</v>
      </c>
      <c r="JV112" s="307" t="e">
        <f t="shared" si="62"/>
        <v>#N/A</v>
      </c>
      <c r="JW112" s="307" t="e">
        <f t="shared" si="62"/>
        <v>#N/A</v>
      </c>
      <c r="JX112" s="307" t="e">
        <f t="shared" si="62"/>
        <v>#N/A</v>
      </c>
      <c r="JY112" s="307" t="e">
        <f t="shared" si="62"/>
        <v>#N/A</v>
      </c>
      <c r="JZ112" s="307" t="e">
        <f t="shared" si="62"/>
        <v>#N/A</v>
      </c>
      <c r="KA112" s="307" t="e">
        <f t="shared" si="62"/>
        <v>#N/A</v>
      </c>
      <c r="KB112" s="307" t="e">
        <f t="shared" si="62"/>
        <v>#N/A</v>
      </c>
      <c r="KC112" s="307" t="e">
        <f t="shared" si="62"/>
        <v>#N/A</v>
      </c>
      <c r="KD112" s="307" t="e">
        <f t="shared" si="62"/>
        <v>#N/A</v>
      </c>
      <c r="KE112" s="307" t="e">
        <f t="shared" si="62"/>
        <v>#N/A</v>
      </c>
      <c r="KF112" s="307" t="e">
        <f t="shared" si="62"/>
        <v>#N/A</v>
      </c>
      <c r="KG112" s="307" t="e">
        <f t="shared" si="62"/>
        <v>#N/A</v>
      </c>
      <c r="KH112" s="307" t="e">
        <f t="shared" ref="KH112:LM112" si="63">SUMPRODUCT(--($E27:$AB27=KH$110),--($E89:$AB89))</f>
        <v>#N/A</v>
      </c>
      <c r="KI112" s="307" t="e">
        <f t="shared" si="63"/>
        <v>#N/A</v>
      </c>
      <c r="KJ112" s="307" t="e">
        <f t="shared" si="63"/>
        <v>#N/A</v>
      </c>
      <c r="KK112" s="307" t="e">
        <f t="shared" si="63"/>
        <v>#N/A</v>
      </c>
      <c r="KL112" s="307" t="e">
        <f t="shared" si="63"/>
        <v>#N/A</v>
      </c>
      <c r="KM112" s="307" t="e">
        <f t="shared" si="63"/>
        <v>#N/A</v>
      </c>
      <c r="KN112" s="307" t="e">
        <f t="shared" si="63"/>
        <v>#N/A</v>
      </c>
      <c r="KO112" s="307" t="e">
        <f t="shared" si="63"/>
        <v>#N/A</v>
      </c>
      <c r="KP112" s="307" t="e">
        <f t="shared" si="63"/>
        <v>#N/A</v>
      </c>
      <c r="KQ112" s="307" t="e">
        <f t="shared" si="63"/>
        <v>#N/A</v>
      </c>
      <c r="KR112" s="307" t="e">
        <f t="shared" si="63"/>
        <v>#N/A</v>
      </c>
      <c r="KS112" s="307" t="e">
        <f t="shared" si="63"/>
        <v>#N/A</v>
      </c>
      <c r="KT112" s="307" t="e">
        <f t="shared" si="63"/>
        <v>#N/A</v>
      </c>
      <c r="KU112" s="307" t="e">
        <f t="shared" si="63"/>
        <v>#N/A</v>
      </c>
      <c r="KV112" s="307" t="e">
        <f t="shared" si="63"/>
        <v>#N/A</v>
      </c>
      <c r="KW112" s="307" t="e">
        <f t="shared" si="63"/>
        <v>#N/A</v>
      </c>
      <c r="KX112" s="307" t="e">
        <f t="shared" si="63"/>
        <v>#N/A</v>
      </c>
      <c r="KY112" s="307" t="e">
        <f t="shared" si="63"/>
        <v>#N/A</v>
      </c>
      <c r="KZ112" s="307" t="e">
        <f t="shared" si="63"/>
        <v>#N/A</v>
      </c>
      <c r="LA112" s="307" t="e">
        <f t="shared" si="63"/>
        <v>#N/A</v>
      </c>
      <c r="LB112" s="307" t="e">
        <f t="shared" si="63"/>
        <v>#N/A</v>
      </c>
      <c r="LC112" s="307" t="e">
        <f t="shared" si="63"/>
        <v>#N/A</v>
      </c>
      <c r="LD112" s="307" t="e">
        <f t="shared" si="63"/>
        <v>#N/A</v>
      </c>
      <c r="LE112" s="307" t="e">
        <f t="shared" si="63"/>
        <v>#N/A</v>
      </c>
      <c r="LF112" s="307" t="e">
        <f t="shared" si="63"/>
        <v>#N/A</v>
      </c>
      <c r="LG112" s="307" t="e">
        <f t="shared" si="63"/>
        <v>#N/A</v>
      </c>
      <c r="LH112" s="307" t="e">
        <f t="shared" si="63"/>
        <v>#N/A</v>
      </c>
      <c r="LI112" s="307" t="e">
        <f t="shared" si="63"/>
        <v>#N/A</v>
      </c>
      <c r="LJ112" s="307" t="e">
        <f t="shared" si="63"/>
        <v>#N/A</v>
      </c>
      <c r="LK112" s="307" t="e">
        <f t="shared" si="63"/>
        <v>#N/A</v>
      </c>
      <c r="LL112" s="307" t="e">
        <f t="shared" si="63"/>
        <v>#N/A</v>
      </c>
      <c r="LM112" s="307" t="e">
        <f t="shared" si="63"/>
        <v>#N/A</v>
      </c>
      <c r="LN112" s="307" t="e">
        <f t="shared" ref="LN112:NY115" si="64">SUMPRODUCT(--($E27:$AB27=LN$110),--($E89:$AB89))</f>
        <v>#N/A</v>
      </c>
      <c r="LO112" s="307" t="e">
        <f t="shared" si="64"/>
        <v>#N/A</v>
      </c>
      <c r="LP112" s="307" t="e">
        <f t="shared" si="64"/>
        <v>#N/A</v>
      </c>
      <c r="LQ112" s="307" t="e">
        <f t="shared" si="64"/>
        <v>#N/A</v>
      </c>
      <c r="LR112" s="307" t="e">
        <f t="shared" si="64"/>
        <v>#N/A</v>
      </c>
      <c r="LS112" s="307" t="e">
        <f t="shared" si="64"/>
        <v>#N/A</v>
      </c>
      <c r="LT112" s="307" t="e">
        <f t="shared" si="64"/>
        <v>#N/A</v>
      </c>
      <c r="LU112" s="307" t="e">
        <f t="shared" si="64"/>
        <v>#N/A</v>
      </c>
      <c r="LV112" s="307" t="e">
        <f t="shared" si="64"/>
        <v>#N/A</v>
      </c>
      <c r="LW112" s="307" t="e">
        <f t="shared" si="64"/>
        <v>#N/A</v>
      </c>
      <c r="LX112" s="307" t="e">
        <f t="shared" si="64"/>
        <v>#N/A</v>
      </c>
      <c r="LY112" s="307" t="e">
        <f t="shared" si="64"/>
        <v>#N/A</v>
      </c>
      <c r="LZ112" s="307" t="e">
        <f t="shared" si="64"/>
        <v>#N/A</v>
      </c>
      <c r="MA112" s="307" t="e">
        <f t="shared" si="64"/>
        <v>#N/A</v>
      </c>
      <c r="MB112" s="307" t="e">
        <f t="shared" si="64"/>
        <v>#N/A</v>
      </c>
      <c r="MC112" s="307" t="e">
        <f t="shared" si="64"/>
        <v>#N/A</v>
      </c>
      <c r="MD112" s="307" t="e">
        <f t="shared" si="64"/>
        <v>#N/A</v>
      </c>
      <c r="ME112" s="307" t="e">
        <f t="shared" si="64"/>
        <v>#N/A</v>
      </c>
      <c r="MF112" s="307" t="e">
        <f t="shared" si="64"/>
        <v>#N/A</v>
      </c>
      <c r="MG112" s="307" t="e">
        <f t="shared" si="64"/>
        <v>#N/A</v>
      </c>
      <c r="MH112" s="307" t="e">
        <f t="shared" si="64"/>
        <v>#N/A</v>
      </c>
      <c r="MI112" s="307" t="e">
        <f t="shared" si="64"/>
        <v>#N/A</v>
      </c>
      <c r="MJ112" s="307" t="e">
        <f t="shared" si="64"/>
        <v>#N/A</v>
      </c>
      <c r="MK112" s="307" t="e">
        <f t="shared" si="64"/>
        <v>#N/A</v>
      </c>
      <c r="ML112" s="307" t="e">
        <f t="shared" si="64"/>
        <v>#N/A</v>
      </c>
      <c r="MM112" s="307" t="e">
        <f t="shared" si="64"/>
        <v>#N/A</v>
      </c>
      <c r="MN112" s="307" t="e">
        <f t="shared" si="64"/>
        <v>#N/A</v>
      </c>
      <c r="MO112" s="307" t="e">
        <f t="shared" si="64"/>
        <v>#N/A</v>
      </c>
      <c r="MP112" s="307" t="e">
        <f t="shared" si="64"/>
        <v>#N/A</v>
      </c>
      <c r="MQ112" s="307" t="e">
        <f t="shared" si="64"/>
        <v>#N/A</v>
      </c>
      <c r="MR112" s="307" t="e">
        <f t="shared" si="64"/>
        <v>#N/A</v>
      </c>
      <c r="MS112" s="307" t="e">
        <f t="shared" si="64"/>
        <v>#N/A</v>
      </c>
      <c r="MT112" s="307" t="e">
        <f t="shared" si="64"/>
        <v>#N/A</v>
      </c>
      <c r="MU112" s="307" t="e">
        <f t="shared" si="64"/>
        <v>#N/A</v>
      </c>
      <c r="MV112" s="307" t="e">
        <f t="shared" si="64"/>
        <v>#N/A</v>
      </c>
      <c r="MW112" s="307" t="e">
        <f t="shared" si="64"/>
        <v>#N/A</v>
      </c>
      <c r="MX112" s="307" t="e">
        <f t="shared" si="64"/>
        <v>#N/A</v>
      </c>
      <c r="MY112" s="307" t="e">
        <f t="shared" si="64"/>
        <v>#N/A</v>
      </c>
      <c r="MZ112" s="307" t="e">
        <f t="shared" si="64"/>
        <v>#N/A</v>
      </c>
      <c r="NA112" s="307" t="e">
        <f t="shared" si="64"/>
        <v>#N/A</v>
      </c>
      <c r="NB112" s="307" t="e">
        <f t="shared" si="64"/>
        <v>#N/A</v>
      </c>
      <c r="NC112" s="307" t="e">
        <f t="shared" si="64"/>
        <v>#N/A</v>
      </c>
      <c r="ND112" s="307" t="e">
        <f t="shared" si="64"/>
        <v>#N/A</v>
      </c>
      <c r="NE112" s="307" t="e">
        <f t="shared" si="64"/>
        <v>#N/A</v>
      </c>
      <c r="NF112" s="307" t="e">
        <f t="shared" si="64"/>
        <v>#N/A</v>
      </c>
      <c r="NG112" s="307" t="e">
        <f t="shared" si="64"/>
        <v>#N/A</v>
      </c>
      <c r="NH112" s="307" t="e">
        <f t="shared" si="64"/>
        <v>#N/A</v>
      </c>
      <c r="NI112" s="307" t="e">
        <f t="shared" si="64"/>
        <v>#N/A</v>
      </c>
      <c r="NJ112" s="307" t="e">
        <f t="shared" si="64"/>
        <v>#N/A</v>
      </c>
      <c r="NK112" s="307" t="e">
        <f t="shared" si="64"/>
        <v>#N/A</v>
      </c>
      <c r="NL112" s="307" t="e">
        <f t="shared" si="64"/>
        <v>#N/A</v>
      </c>
      <c r="NM112" s="307" t="e">
        <f t="shared" si="64"/>
        <v>#N/A</v>
      </c>
      <c r="NN112" s="307" t="e">
        <f t="shared" si="64"/>
        <v>#N/A</v>
      </c>
      <c r="NO112" s="307" t="e">
        <f t="shared" si="64"/>
        <v>#N/A</v>
      </c>
      <c r="NP112" s="307" t="e">
        <f t="shared" si="64"/>
        <v>#N/A</v>
      </c>
      <c r="NQ112" s="307" t="e">
        <f t="shared" si="64"/>
        <v>#N/A</v>
      </c>
      <c r="NR112" s="307" t="e">
        <f t="shared" si="64"/>
        <v>#N/A</v>
      </c>
      <c r="NS112" s="307" t="e">
        <f t="shared" si="64"/>
        <v>#N/A</v>
      </c>
      <c r="NT112" s="307" t="e">
        <f t="shared" si="64"/>
        <v>#N/A</v>
      </c>
      <c r="NU112" s="307" t="e">
        <f t="shared" si="64"/>
        <v>#N/A</v>
      </c>
      <c r="NV112" s="307" t="e">
        <f t="shared" si="64"/>
        <v>#N/A</v>
      </c>
      <c r="NW112" s="307" t="e">
        <f t="shared" si="64"/>
        <v>#N/A</v>
      </c>
      <c r="NX112" s="307" t="e">
        <f t="shared" si="64"/>
        <v>#N/A</v>
      </c>
      <c r="NY112" s="307" t="e">
        <f t="shared" si="64"/>
        <v>#N/A</v>
      </c>
      <c r="NZ112" s="307" t="e">
        <f t="shared" ref="NZ112:PE112" si="65">SUMPRODUCT(--($E27:$AB27=NZ$110),--($E89:$AB89))</f>
        <v>#N/A</v>
      </c>
      <c r="OA112" s="307" t="e">
        <f t="shared" si="65"/>
        <v>#N/A</v>
      </c>
      <c r="OB112" s="307" t="e">
        <f t="shared" si="65"/>
        <v>#N/A</v>
      </c>
      <c r="OC112" s="307" t="e">
        <f t="shared" si="65"/>
        <v>#N/A</v>
      </c>
      <c r="OD112" s="307" t="e">
        <f t="shared" si="65"/>
        <v>#N/A</v>
      </c>
      <c r="OE112" s="307" t="e">
        <f t="shared" si="65"/>
        <v>#N/A</v>
      </c>
      <c r="OF112" s="307" t="e">
        <f t="shared" si="65"/>
        <v>#N/A</v>
      </c>
      <c r="OG112" s="307" t="e">
        <f t="shared" si="65"/>
        <v>#N/A</v>
      </c>
      <c r="OH112" s="307" t="e">
        <f t="shared" si="65"/>
        <v>#N/A</v>
      </c>
      <c r="OI112" s="307" t="e">
        <f t="shared" si="65"/>
        <v>#N/A</v>
      </c>
      <c r="OJ112" s="307" t="e">
        <f t="shared" si="65"/>
        <v>#N/A</v>
      </c>
      <c r="OK112" s="307" t="e">
        <f t="shared" si="65"/>
        <v>#N/A</v>
      </c>
      <c r="OL112" s="307" t="e">
        <f t="shared" si="65"/>
        <v>#N/A</v>
      </c>
      <c r="OM112" s="307" t="e">
        <f t="shared" si="65"/>
        <v>#N/A</v>
      </c>
      <c r="ON112" s="307" t="e">
        <f t="shared" si="65"/>
        <v>#N/A</v>
      </c>
      <c r="OO112" s="307" t="e">
        <f t="shared" si="65"/>
        <v>#N/A</v>
      </c>
      <c r="OP112" s="307" t="e">
        <f t="shared" si="65"/>
        <v>#N/A</v>
      </c>
      <c r="OQ112" s="307" t="e">
        <f t="shared" si="65"/>
        <v>#N/A</v>
      </c>
      <c r="OR112" s="307" t="e">
        <f t="shared" si="65"/>
        <v>#N/A</v>
      </c>
      <c r="OS112" s="307" t="e">
        <f t="shared" si="65"/>
        <v>#N/A</v>
      </c>
      <c r="OT112" s="307" t="e">
        <f t="shared" si="65"/>
        <v>#N/A</v>
      </c>
      <c r="OU112" s="307" t="e">
        <f t="shared" si="65"/>
        <v>#N/A</v>
      </c>
      <c r="OV112" s="307" t="e">
        <f t="shared" si="65"/>
        <v>#N/A</v>
      </c>
      <c r="OW112" s="307" t="e">
        <f t="shared" si="65"/>
        <v>#N/A</v>
      </c>
      <c r="OX112" s="307" t="e">
        <f t="shared" si="65"/>
        <v>#N/A</v>
      </c>
      <c r="OY112" s="307" t="e">
        <f t="shared" si="65"/>
        <v>#N/A</v>
      </c>
      <c r="OZ112" s="307" t="e">
        <f t="shared" si="65"/>
        <v>#N/A</v>
      </c>
      <c r="PA112" s="307" t="e">
        <f t="shared" si="65"/>
        <v>#N/A</v>
      </c>
      <c r="PB112" s="307" t="e">
        <f t="shared" si="65"/>
        <v>#N/A</v>
      </c>
      <c r="PC112" s="307" t="e">
        <f t="shared" si="65"/>
        <v>#N/A</v>
      </c>
      <c r="PD112" s="307" t="e">
        <f t="shared" si="65"/>
        <v>#N/A</v>
      </c>
      <c r="PE112" s="307" t="e">
        <f t="shared" si="65"/>
        <v>#N/A</v>
      </c>
      <c r="PF112" s="307" t="e">
        <f t="shared" ref="PF112:QK112" si="66">SUMPRODUCT(--($E27:$AB27=PF$110),--($E89:$AB89))</f>
        <v>#N/A</v>
      </c>
      <c r="PG112" s="307" t="e">
        <f t="shared" si="66"/>
        <v>#N/A</v>
      </c>
      <c r="PH112" s="307" t="e">
        <f t="shared" si="66"/>
        <v>#N/A</v>
      </c>
      <c r="PI112" s="307" t="e">
        <f t="shared" si="66"/>
        <v>#N/A</v>
      </c>
      <c r="PJ112" s="307" t="e">
        <f t="shared" si="66"/>
        <v>#N/A</v>
      </c>
      <c r="PK112" s="307" t="e">
        <f t="shared" si="66"/>
        <v>#N/A</v>
      </c>
      <c r="PL112" s="307" t="e">
        <f t="shared" si="66"/>
        <v>#N/A</v>
      </c>
      <c r="PM112" s="307" t="e">
        <f t="shared" si="66"/>
        <v>#N/A</v>
      </c>
      <c r="PN112" s="307" t="e">
        <f t="shared" si="66"/>
        <v>#N/A</v>
      </c>
      <c r="PO112" s="307" t="e">
        <f t="shared" si="66"/>
        <v>#N/A</v>
      </c>
      <c r="PP112" s="307" t="e">
        <f t="shared" si="66"/>
        <v>#N/A</v>
      </c>
      <c r="PQ112" s="307" t="e">
        <f t="shared" si="66"/>
        <v>#N/A</v>
      </c>
      <c r="PR112" s="307" t="e">
        <f t="shared" si="66"/>
        <v>#N/A</v>
      </c>
      <c r="PS112" s="307" t="e">
        <f t="shared" si="66"/>
        <v>#N/A</v>
      </c>
      <c r="PT112" s="307" t="e">
        <f t="shared" si="66"/>
        <v>#N/A</v>
      </c>
      <c r="PU112" s="307" t="e">
        <f t="shared" si="66"/>
        <v>#N/A</v>
      </c>
      <c r="PV112" s="307" t="e">
        <f t="shared" si="66"/>
        <v>#N/A</v>
      </c>
      <c r="PW112" s="307" t="e">
        <f t="shared" si="66"/>
        <v>#N/A</v>
      </c>
      <c r="PX112" s="307" t="e">
        <f t="shared" si="66"/>
        <v>#N/A</v>
      </c>
      <c r="PY112" s="307" t="e">
        <f t="shared" si="66"/>
        <v>#N/A</v>
      </c>
      <c r="PZ112" s="307" t="e">
        <f t="shared" si="66"/>
        <v>#N/A</v>
      </c>
      <c r="QA112" s="307" t="e">
        <f t="shared" si="66"/>
        <v>#N/A</v>
      </c>
      <c r="QB112" s="307" t="e">
        <f t="shared" si="66"/>
        <v>#N/A</v>
      </c>
      <c r="QC112" s="307" t="e">
        <f t="shared" si="66"/>
        <v>#N/A</v>
      </c>
      <c r="QD112" s="307" t="e">
        <f t="shared" si="66"/>
        <v>#N/A</v>
      </c>
      <c r="QE112" s="307" t="e">
        <f t="shared" si="66"/>
        <v>#N/A</v>
      </c>
      <c r="QF112" s="307" t="e">
        <f t="shared" si="66"/>
        <v>#N/A</v>
      </c>
      <c r="QG112" s="307" t="e">
        <f t="shared" si="66"/>
        <v>#N/A</v>
      </c>
      <c r="QH112" s="307" t="e">
        <f t="shared" si="66"/>
        <v>#N/A</v>
      </c>
      <c r="QI112" s="307" t="e">
        <f t="shared" si="66"/>
        <v>#N/A</v>
      </c>
      <c r="QJ112" s="307" t="e">
        <f t="shared" si="66"/>
        <v>#N/A</v>
      </c>
      <c r="QK112" s="307" t="e">
        <f t="shared" si="66"/>
        <v>#N/A</v>
      </c>
      <c r="QL112" s="307" t="e">
        <f t="shared" ref="QL112:SW115" si="67">SUMPRODUCT(--($E27:$AB27=QL$110),--($E89:$AB89))</f>
        <v>#N/A</v>
      </c>
      <c r="QM112" s="307" t="e">
        <f t="shared" si="67"/>
        <v>#N/A</v>
      </c>
      <c r="QN112" s="307" t="e">
        <f t="shared" si="67"/>
        <v>#N/A</v>
      </c>
      <c r="QO112" s="307" t="e">
        <f t="shared" si="67"/>
        <v>#N/A</v>
      </c>
      <c r="QP112" s="307" t="e">
        <f t="shared" si="67"/>
        <v>#N/A</v>
      </c>
      <c r="QQ112" s="307" t="e">
        <f t="shared" si="67"/>
        <v>#N/A</v>
      </c>
      <c r="QR112" s="307" t="e">
        <f t="shared" si="67"/>
        <v>#N/A</v>
      </c>
      <c r="QS112" s="307" t="e">
        <f t="shared" si="67"/>
        <v>#N/A</v>
      </c>
      <c r="QT112" s="307" t="e">
        <f t="shared" si="67"/>
        <v>#N/A</v>
      </c>
      <c r="QU112" s="307" t="e">
        <f t="shared" si="67"/>
        <v>#N/A</v>
      </c>
      <c r="QV112" s="307" t="e">
        <f t="shared" si="67"/>
        <v>#N/A</v>
      </c>
      <c r="QW112" s="307" t="e">
        <f t="shared" si="67"/>
        <v>#N/A</v>
      </c>
      <c r="QX112" s="307" t="e">
        <f t="shared" si="67"/>
        <v>#N/A</v>
      </c>
      <c r="QY112" s="307" t="e">
        <f t="shared" si="67"/>
        <v>#N/A</v>
      </c>
      <c r="QZ112" s="307" t="e">
        <f t="shared" si="67"/>
        <v>#N/A</v>
      </c>
      <c r="RA112" s="307" t="e">
        <f t="shared" si="67"/>
        <v>#N/A</v>
      </c>
      <c r="RB112" s="307" t="e">
        <f t="shared" si="67"/>
        <v>#N/A</v>
      </c>
      <c r="RC112" s="307" t="e">
        <f t="shared" si="67"/>
        <v>#N/A</v>
      </c>
      <c r="RD112" s="307" t="e">
        <f t="shared" si="67"/>
        <v>#N/A</v>
      </c>
      <c r="RE112" s="307" t="e">
        <f t="shared" si="67"/>
        <v>#N/A</v>
      </c>
      <c r="RF112" s="307" t="e">
        <f t="shared" si="67"/>
        <v>#N/A</v>
      </c>
      <c r="RG112" s="307" t="e">
        <f t="shared" si="67"/>
        <v>#N/A</v>
      </c>
      <c r="RH112" s="307" t="e">
        <f t="shared" si="67"/>
        <v>#N/A</v>
      </c>
      <c r="RI112" s="307" t="e">
        <f t="shared" si="67"/>
        <v>#N/A</v>
      </c>
      <c r="RJ112" s="307" t="e">
        <f t="shared" si="67"/>
        <v>#N/A</v>
      </c>
      <c r="RK112" s="307" t="e">
        <f t="shared" si="67"/>
        <v>#N/A</v>
      </c>
      <c r="RL112" s="307" t="e">
        <f t="shared" si="67"/>
        <v>#N/A</v>
      </c>
      <c r="RM112" s="307" t="e">
        <f t="shared" si="67"/>
        <v>#N/A</v>
      </c>
      <c r="RN112" s="307" t="e">
        <f t="shared" si="67"/>
        <v>#N/A</v>
      </c>
      <c r="RO112" s="307" t="e">
        <f t="shared" si="67"/>
        <v>#N/A</v>
      </c>
      <c r="RP112" s="307" t="e">
        <f t="shared" si="67"/>
        <v>#N/A</v>
      </c>
      <c r="RQ112" s="307" t="e">
        <f t="shared" si="67"/>
        <v>#N/A</v>
      </c>
      <c r="RR112" s="307" t="e">
        <f t="shared" si="67"/>
        <v>#N/A</v>
      </c>
      <c r="RS112" s="307" t="e">
        <f t="shared" si="67"/>
        <v>#N/A</v>
      </c>
      <c r="RT112" s="307" t="e">
        <f t="shared" si="67"/>
        <v>#N/A</v>
      </c>
      <c r="RU112" s="307" t="e">
        <f t="shared" si="67"/>
        <v>#N/A</v>
      </c>
      <c r="RV112" s="307" t="e">
        <f t="shared" si="67"/>
        <v>#N/A</v>
      </c>
      <c r="RW112" s="307" t="e">
        <f t="shared" si="67"/>
        <v>#N/A</v>
      </c>
      <c r="RX112" s="307" t="e">
        <f t="shared" si="67"/>
        <v>#N/A</v>
      </c>
      <c r="RY112" s="307" t="e">
        <f t="shared" si="67"/>
        <v>#N/A</v>
      </c>
      <c r="RZ112" s="307" t="e">
        <f t="shared" si="67"/>
        <v>#N/A</v>
      </c>
      <c r="SA112" s="307" t="e">
        <f t="shared" si="67"/>
        <v>#N/A</v>
      </c>
      <c r="SB112" s="307" t="e">
        <f t="shared" si="67"/>
        <v>#N/A</v>
      </c>
      <c r="SC112" s="307" t="e">
        <f t="shared" si="67"/>
        <v>#N/A</v>
      </c>
      <c r="SD112" s="307" t="e">
        <f t="shared" si="67"/>
        <v>#N/A</v>
      </c>
      <c r="SE112" s="307" t="e">
        <f t="shared" si="67"/>
        <v>#N/A</v>
      </c>
      <c r="SF112" s="307" t="e">
        <f t="shared" si="67"/>
        <v>#N/A</v>
      </c>
      <c r="SG112" s="307" t="e">
        <f t="shared" si="67"/>
        <v>#N/A</v>
      </c>
      <c r="SH112" s="307" t="e">
        <f t="shared" si="67"/>
        <v>#N/A</v>
      </c>
      <c r="SI112" s="307" t="e">
        <f t="shared" si="67"/>
        <v>#N/A</v>
      </c>
      <c r="SJ112" s="307" t="e">
        <f t="shared" si="67"/>
        <v>#N/A</v>
      </c>
      <c r="SK112" s="307" t="e">
        <f t="shared" si="67"/>
        <v>#N/A</v>
      </c>
      <c r="SL112" s="307" t="e">
        <f t="shared" si="67"/>
        <v>#N/A</v>
      </c>
      <c r="SM112" s="307" t="e">
        <f t="shared" si="67"/>
        <v>#N/A</v>
      </c>
      <c r="SN112" s="307" t="e">
        <f t="shared" si="67"/>
        <v>#N/A</v>
      </c>
      <c r="SO112" s="307" t="e">
        <f t="shared" si="67"/>
        <v>#N/A</v>
      </c>
      <c r="SP112" s="307" t="e">
        <f t="shared" si="67"/>
        <v>#N/A</v>
      </c>
      <c r="SQ112" s="307" t="e">
        <f t="shared" si="67"/>
        <v>#N/A</v>
      </c>
      <c r="SR112" s="307" t="e">
        <f t="shared" si="67"/>
        <v>#N/A</v>
      </c>
      <c r="SS112" s="307" t="e">
        <f t="shared" si="67"/>
        <v>#N/A</v>
      </c>
      <c r="ST112" s="307" t="e">
        <f t="shared" si="67"/>
        <v>#N/A</v>
      </c>
      <c r="SU112" s="307" t="e">
        <f t="shared" si="67"/>
        <v>#N/A</v>
      </c>
      <c r="SV112" s="307" t="e">
        <f t="shared" si="67"/>
        <v>#N/A</v>
      </c>
      <c r="SW112" s="307" t="e">
        <f t="shared" si="67"/>
        <v>#N/A</v>
      </c>
      <c r="SX112" s="307" t="e">
        <f t="shared" ref="SX112:UC112" si="68">SUMPRODUCT(--($E27:$AB27=SX$110),--($E89:$AB89))</f>
        <v>#N/A</v>
      </c>
      <c r="SY112" s="307" t="e">
        <f t="shared" si="68"/>
        <v>#N/A</v>
      </c>
      <c r="SZ112" s="307" t="e">
        <f t="shared" si="68"/>
        <v>#N/A</v>
      </c>
      <c r="TA112" s="307" t="e">
        <f t="shared" si="68"/>
        <v>#N/A</v>
      </c>
      <c r="TB112" s="307" t="e">
        <f t="shared" si="68"/>
        <v>#N/A</v>
      </c>
      <c r="TC112" s="307" t="e">
        <f t="shared" si="68"/>
        <v>#N/A</v>
      </c>
      <c r="TD112" s="307" t="e">
        <f t="shared" si="68"/>
        <v>#N/A</v>
      </c>
      <c r="TE112" s="307" t="e">
        <f t="shared" si="68"/>
        <v>#N/A</v>
      </c>
      <c r="TF112" s="307" t="e">
        <f t="shared" si="68"/>
        <v>#N/A</v>
      </c>
      <c r="TG112" s="307" t="e">
        <f t="shared" si="68"/>
        <v>#N/A</v>
      </c>
      <c r="TH112" s="307" t="e">
        <f t="shared" si="68"/>
        <v>#N/A</v>
      </c>
      <c r="TI112" s="307" t="e">
        <f t="shared" si="68"/>
        <v>#N/A</v>
      </c>
      <c r="TJ112" s="307" t="e">
        <f t="shared" si="68"/>
        <v>#N/A</v>
      </c>
      <c r="TK112" s="307" t="e">
        <f t="shared" si="68"/>
        <v>#N/A</v>
      </c>
      <c r="TL112" s="307" t="e">
        <f t="shared" si="68"/>
        <v>#N/A</v>
      </c>
      <c r="TM112" s="307" t="e">
        <f t="shared" si="68"/>
        <v>#N/A</v>
      </c>
      <c r="TN112" s="307" t="e">
        <f t="shared" si="68"/>
        <v>#N/A</v>
      </c>
      <c r="TO112" s="307" t="e">
        <f t="shared" si="68"/>
        <v>#N/A</v>
      </c>
      <c r="TP112" s="307" t="e">
        <f t="shared" si="68"/>
        <v>#N/A</v>
      </c>
      <c r="TQ112" s="307" t="e">
        <f t="shared" si="68"/>
        <v>#N/A</v>
      </c>
      <c r="TR112" s="307" t="e">
        <f t="shared" si="68"/>
        <v>#N/A</v>
      </c>
      <c r="TS112" s="307" t="e">
        <f t="shared" si="68"/>
        <v>#N/A</v>
      </c>
      <c r="TT112" s="307" t="e">
        <f t="shared" si="68"/>
        <v>#N/A</v>
      </c>
      <c r="TU112" s="307" t="e">
        <f t="shared" si="68"/>
        <v>#N/A</v>
      </c>
      <c r="TV112" s="307" t="e">
        <f t="shared" si="68"/>
        <v>#N/A</v>
      </c>
      <c r="TW112" s="307" t="e">
        <f t="shared" si="68"/>
        <v>#N/A</v>
      </c>
      <c r="TX112" s="307" t="e">
        <f t="shared" si="68"/>
        <v>#N/A</v>
      </c>
      <c r="TY112" s="307" t="e">
        <f t="shared" si="68"/>
        <v>#N/A</v>
      </c>
      <c r="TZ112" s="307" t="e">
        <f t="shared" si="68"/>
        <v>#N/A</v>
      </c>
      <c r="UA112" s="307" t="e">
        <f t="shared" si="68"/>
        <v>#N/A</v>
      </c>
      <c r="UB112" s="307" t="e">
        <f t="shared" si="68"/>
        <v>#N/A</v>
      </c>
      <c r="UC112" s="307" t="e">
        <f t="shared" si="68"/>
        <v>#N/A</v>
      </c>
      <c r="UD112" s="307" t="e">
        <f t="shared" ref="UD112:VI112" si="69">SUMPRODUCT(--($E27:$AB27=UD$110),--($E89:$AB89))</f>
        <v>#N/A</v>
      </c>
      <c r="UE112" s="307" t="e">
        <f t="shared" si="69"/>
        <v>#N/A</v>
      </c>
      <c r="UF112" s="307" t="e">
        <f t="shared" si="69"/>
        <v>#N/A</v>
      </c>
      <c r="UG112" s="307" t="e">
        <f t="shared" si="69"/>
        <v>#N/A</v>
      </c>
      <c r="UH112" s="307" t="e">
        <f t="shared" si="69"/>
        <v>#N/A</v>
      </c>
      <c r="UI112" s="307" t="e">
        <f t="shared" si="69"/>
        <v>#N/A</v>
      </c>
      <c r="UJ112" s="307" t="e">
        <f t="shared" si="69"/>
        <v>#N/A</v>
      </c>
      <c r="UK112" s="307" t="e">
        <f t="shared" si="69"/>
        <v>#N/A</v>
      </c>
      <c r="UL112" s="307" t="e">
        <f t="shared" si="69"/>
        <v>#N/A</v>
      </c>
      <c r="UM112" s="307" t="e">
        <f t="shared" si="69"/>
        <v>#N/A</v>
      </c>
      <c r="UN112" s="307" t="e">
        <f t="shared" si="69"/>
        <v>#N/A</v>
      </c>
      <c r="UO112" s="307" t="e">
        <f t="shared" si="69"/>
        <v>#N/A</v>
      </c>
      <c r="UP112" s="307" t="e">
        <f t="shared" si="69"/>
        <v>#N/A</v>
      </c>
      <c r="UQ112" s="307" t="e">
        <f t="shared" si="69"/>
        <v>#N/A</v>
      </c>
      <c r="UR112" s="307" t="e">
        <f t="shared" si="69"/>
        <v>#N/A</v>
      </c>
      <c r="US112" s="307" t="e">
        <f t="shared" si="69"/>
        <v>#N/A</v>
      </c>
      <c r="UT112" s="307" t="e">
        <f t="shared" si="69"/>
        <v>#N/A</v>
      </c>
      <c r="UU112" s="307" t="e">
        <f t="shared" si="69"/>
        <v>#N/A</v>
      </c>
      <c r="UV112" s="307" t="e">
        <f t="shared" si="69"/>
        <v>#N/A</v>
      </c>
      <c r="UW112" s="307" t="e">
        <f t="shared" si="69"/>
        <v>#N/A</v>
      </c>
      <c r="UX112" s="307" t="e">
        <f t="shared" si="69"/>
        <v>#N/A</v>
      </c>
      <c r="UY112" s="307" t="e">
        <f t="shared" si="69"/>
        <v>#N/A</v>
      </c>
      <c r="UZ112" s="307" t="e">
        <f t="shared" si="69"/>
        <v>#N/A</v>
      </c>
      <c r="VA112" s="307" t="e">
        <f t="shared" si="69"/>
        <v>#N/A</v>
      </c>
      <c r="VB112" s="307" t="e">
        <f t="shared" si="69"/>
        <v>#N/A</v>
      </c>
      <c r="VC112" s="307" t="e">
        <f t="shared" si="69"/>
        <v>#N/A</v>
      </c>
      <c r="VD112" s="307" t="e">
        <f t="shared" si="69"/>
        <v>#N/A</v>
      </c>
      <c r="VE112" s="307" t="e">
        <f t="shared" si="69"/>
        <v>#N/A</v>
      </c>
      <c r="VF112" s="307" t="e">
        <f t="shared" si="69"/>
        <v>#N/A</v>
      </c>
      <c r="VG112" s="307" t="e">
        <f t="shared" si="69"/>
        <v>#N/A</v>
      </c>
      <c r="VH112" s="307" t="e">
        <f t="shared" si="69"/>
        <v>#N/A</v>
      </c>
      <c r="VI112" s="307" t="e">
        <f t="shared" si="69"/>
        <v>#N/A</v>
      </c>
      <c r="VJ112" s="307" t="e">
        <f t="shared" ref="VJ112:XU115" si="70">SUMPRODUCT(--($E27:$AB27=VJ$110),--($E89:$AB89))</f>
        <v>#N/A</v>
      </c>
      <c r="VK112" s="307" t="e">
        <f t="shared" si="70"/>
        <v>#N/A</v>
      </c>
      <c r="VL112" s="307" t="e">
        <f t="shared" si="70"/>
        <v>#N/A</v>
      </c>
      <c r="VM112" s="307" t="e">
        <f t="shared" si="70"/>
        <v>#N/A</v>
      </c>
      <c r="VN112" s="307" t="e">
        <f t="shared" si="70"/>
        <v>#N/A</v>
      </c>
      <c r="VO112" s="307" t="e">
        <f t="shared" si="70"/>
        <v>#N/A</v>
      </c>
      <c r="VP112" s="307" t="e">
        <f t="shared" si="70"/>
        <v>#N/A</v>
      </c>
      <c r="VQ112" s="307" t="e">
        <f t="shared" si="70"/>
        <v>#N/A</v>
      </c>
      <c r="VR112" s="307" t="e">
        <f t="shared" si="70"/>
        <v>#N/A</v>
      </c>
      <c r="VS112" s="307" t="e">
        <f t="shared" si="70"/>
        <v>#N/A</v>
      </c>
      <c r="VT112" s="307" t="e">
        <f t="shared" si="70"/>
        <v>#N/A</v>
      </c>
      <c r="VU112" s="307" t="e">
        <f t="shared" si="70"/>
        <v>#N/A</v>
      </c>
      <c r="VV112" s="307" t="e">
        <f t="shared" si="70"/>
        <v>#N/A</v>
      </c>
      <c r="VW112" s="307" t="e">
        <f t="shared" si="70"/>
        <v>#N/A</v>
      </c>
      <c r="VX112" s="307" t="e">
        <f t="shared" si="70"/>
        <v>#N/A</v>
      </c>
      <c r="VY112" s="307" t="e">
        <f t="shared" si="70"/>
        <v>#N/A</v>
      </c>
      <c r="VZ112" s="307" t="e">
        <f t="shared" si="70"/>
        <v>#N/A</v>
      </c>
      <c r="WA112" s="307" t="e">
        <f t="shared" si="70"/>
        <v>#N/A</v>
      </c>
      <c r="WB112" s="307" t="e">
        <f t="shared" si="70"/>
        <v>#N/A</v>
      </c>
      <c r="WC112" s="307" t="e">
        <f t="shared" si="70"/>
        <v>#N/A</v>
      </c>
      <c r="WD112" s="307" t="e">
        <f t="shared" si="70"/>
        <v>#N/A</v>
      </c>
      <c r="WE112" s="307" t="e">
        <f t="shared" si="70"/>
        <v>#N/A</v>
      </c>
      <c r="WF112" s="307" t="e">
        <f t="shared" si="70"/>
        <v>#N/A</v>
      </c>
      <c r="WG112" s="307" t="e">
        <f t="shared" si="70"/>
        <v>#N/A</v>
      </c>
      <c r="WH112" s="307" t="e">
        <f t="shared" si="70"/>
        <v>#N/A</v>
      </c>
      <c r="WI112" s="307" t="e">
        <f t="shared" si="70"/>
        <v>#N/A</v>
      </c>
      <c r="WJ112" s="307" t="e">
        <f t="shared" si="70"/>
        <v>#N/A</v>
      </c>
      <c r="WK112" s="307" t="e">
        <f t="shared" si="70"/>
        <v>#N/A</v>
      </c>
      <c r="WL112" s="307" t="e">
        <f t="shared" si="70"/>
        <v>#N/A</v>
      </c>
      <c r="WM112" s="307" t="e">
        <f t="shared" si="70"/>
        <v>#N/A</v>
      </c>
      <c r="WN112" s="307" t="e">
        <f t="shared" si="70"/>
        <v>#N/A</v>
      </c>
      <c r="WO112" s="307" t="e">
        <f t="shared" si="70"/>
        <v>#N/A</v>
      </c>
      <c r="WP112" s="307" t="e">
        <f t="shared" si="70"/>
        <v>#N/A</v>
      </c>
      <c r="WQ112" s="307" t="e">
        <f t="shared" si="70"/>
        <v>#N/A</v>
      </c>
      <c r="WR112" s="307" t="e">
        <f t="shared" si="70"/>
        <v>#N/A</v>
      </c>
      <c r="WS112" s="307" t="e">
        <f t="shared" si="70"/>
        <v>#N/A</v>
      </c>
      <c r="WT112" s="307" t="e">
        <f t="shared" si="70"/>
        <v>#N/A</v>
      </c>
      <c r="WU112" s="307" t="e">
        <f t="shared" si="70"/>
        <v>#N/A</v>
      </c>
      <c r="WV112" s="307" t="e">
        <f t="shared" si="70"/>
        <v>#N/A</v>
      </c>
      <c r="WW112" s="307" t="e">
        <f t="shared" si="70"/>
        <v>#N/A</v>
      </c>
      <c r="WX112" s="307" t="e">
        <f t="shared" si="70"/>
        <v>#N/A</v>
      </c>
      <c r="WY112" s="307" t="e">
        <f t="shared" si="70"/>
        <v>#N/A</v>
      </c>
      <c r="WZ112" s="307" t="e">
        <f t="shared" si="70"/>
        <v>#N/A</v>
      </c>
      <c r="XA112" s="307" t="e">
        <f t="shared" si="70"/>
        <v>#N/A</v>
      </c>
      <c r="XB112" s="307" t="e">
        <f t="shared" si="70"/>
        <v>#N/A</v>
      </c>
      <c r="XC112" s="307" t="e">
        <f t="shared" si="70"/>
        <v>#N/A</v>
      </c>
      <c r="XD112" s="307" t="e">
        <f t="shared" si="70"/>
        <v>#N/A</v>
      </c>
      <c r="XE112" s="307" t="e">
        <f t="shared" si="70"/>
        <v>#N/A</v>
      </c>
      <c r="XF112" s="307" t="e">
        <f t="shared" si="70"/>
        <v>#N/A</v>
      </c>
      <c r="XG112" s="307" t="e">
        <f t="shared" si="70"/>
        <v>#N/A</v>
      </c>
      <c r="XH112" s="307" t="e">
        <f t="shared" si="70"/>
        <v>#N/A</v>
      </c>
      <c r="XI112" s="307" t="e">
        <f t="shared" si="70"/>
        <v>#N/A</v>
      </c>
      <c r="XJ112" s="307" t="e">
        <f t="shared" si="70"/>
        <v>#N/A</v>
      </c>
      <c r="XK112" s="307" t="e">
        <f t="shared" si="70"/>
        <v>#N/A</v>
      </c>
      <c r="XL112" s="307" t="e">
        <f t="shared" si="70"/>
        <v>#N/A</v>
      </c>
      <c r="XM112" s="307" t="e">
        <f t="shared" si="70"/>
        <v>#N/A</v>
      </c>
      <c r="XN112" s="307" t="e">
        <f t="shared" si="70"/>
        <v>#N/A</v>
      </c>
      <c r="XO112" s="307" t="e">
        <f t="shared" si="70"/>
        <v>#N/A</v>
      </c>
      <c r="XP112" s="307" t="e">
        <f t="shared" si="70"/>
        <v>#N/A</v>
      </c>
      <c r="XQ112" s="307" t="e">
        <f t="shared" si="70"/>
        <v>#N/A</v>
      </c>
      <c r="XR112" s="307" t="e">
        <f t="shared" si="70"/>
        <v>#N/A</v>
      </c>
      <c r="XS112" s="307" t="e">
        <f t="shared" si="70"/>
        <v>#N/A</v>
      </c>
      <c r="XT112" s="307" t="e">
        <f t="shared" si="70"/>
        <v>#N/A</v>
      </c>
      <c r="XU112" s="307" t="e">
        <f t="shared" si="70"/>
        <v>#N/A</v>
      </c>
      <c r="XV112" s="307" t="e">
        <f t="shared" ref="XV112:ZA112" si="71">SUMPRODUCT(--($E27:$AB27=XV$110),--($E89:$AB89))</f>
        <v>#N/A</v>
      </c>
      <c r="XW112" s="307" t="e">
        <f t="shared" si="71"/>
        <v>#N/A</v>
      </c>
      <c r="XX112" s="307" t="e">
        <f t="shared" si="71"/>
        <v>#N/A</v>
      </c>
      <c r="XY112" s="307" t="e">
        <f t="shared" si="71"/>
        <v>#N/A</v>
      </c>
      <c r="XZ112" s="307" t="e">
        <f t="shared" si="71"/>
        <v>#N/A</v>
      </c>
      <c r="YA112" s="307" t="e">
        <f t="shared" si="71"/>
        <v>#N/A</v>
      </c>
      <c r="YB112" s="307" t="e">
        <f t="shared" si="71"/>
        <v>#N/A</v>
      </c>
      <c r="YC112" s="307" t="e">
        <f t="shared" si="71"/>
        <v>#N/A</v>
      </c>
      <c r="YD112" s="307" t="e">
        <f t="shared" si="71"/>
        <v>#N/A</v>
      </c>
      <c r="YE112" s="307" t="e">
        <f t="shared" si="71"/>
        <v>#N/A</v>
      </c>
      <c r="YF112" s="307" t="e">
        <f t="shared" si="71"/>
        <v>#N/A</v>
      </c>
      <c r="YG112" s="307" t="e">
        <f t="shared" si="71"/>
        <v>#N/A</v>
      </c>
      <c r="YH112" s="307" t="e">
        <f t="shared" si="71"/>
        <v>#N/A</v>
      </c>
      <c r="YI112" s="307" t="e">
        <f t="shared" si="71"/>
        <v>#N/A</v>
      </c>
      <c r="YJ112" s="307" t="e">
        <f t="shared" si="71"/>
        <v>#N/A</v>
      </c>
      <c r="YK112" s="307" t="e">
        <f t="shared" si="71"/>
        <v>#N/A</v>
      </c>
      <c r="YL112" s="307" t="e">
        <f t="shared" si="71"/>
        <v>#N/A</v>
      </c>
      <c r="YM112" s="307" t="e">
        <f t="shared" si="71"/>
        <v>#N/A</v>
      </c>
      <c r="YN112" s="307" t="e">
        <f t="shared" si="71"/>
        <v>#N/A</v>
      </c>
      <c r="YO112" s="307" t="e">
        <f t="shared" si="71"/>
        <v>#N/A</v>
      </c>
      <c r="YP112" s="307" t="e">
        <f t="shared" si="71"/>
        <v>#N/A</v>
      </c>
      <c r="YQ112" s="307" t="e">
        <f t="shared" si="71"/>
        <v>#N/A</v>
      </c>
      <c r="YR112" s="307" t="e">
        <f t="shared" si="71"/>
        <v>#N/A</v>
      </c>
      <c r="YS112" s="307" t="e">
        <f t="shared" si="71"/>
        <v>#N/A</v>
      </c>
      <c r="YT112" s="307" t="e">
        <f t="shared" si="71"/>
        <v>#N/A</v>
      </c>
      <c r="YU112" s="307" t="e">
        <f t="shared" si="71"/>
        <v>#N/A</v>
      </c>
      <c r="YV112" s="307" t="e">
        <f t="shared" si="71"/>
        <v>#N/A</v>
      </c>
      <c r="YW112" s="307" t="e">
        <f t="shared" si="71"/>
        <v>#N/A</v>
      </c>
      <c r="YX112" s="307" t="e">
        <f t="shared" si="71"/>
        <v>#N/A</v>
      </c>
      <c r="YY112" s="307" t="e">
        <f t="shared" si="71"/>
        <v>#N/A</v>
      </c>
      <c r="YZ112" s="307" t="e">
        <f t="shared" si="71"/>
        <v>#N/A</v>
      </c>
      <c r="ZA112" s="307" t="e">
        <f t="shared" si="71"/>
        <v>#N/A</v>
      </c>
      <c r="ZB112" s="307" t="e">
        <f t="shared" ref="ZB112:AAG112" si="72">SUMPRODUCT(--($E27:$AB27=ZB$110),--($E89:$AB89))</f>
        <v>#N/A</v>
      </c>
      <c r="ZC112" s="307" t="e">
        <f t="shared" si="72"/>
        <v>#N/A</v>
      </c>
      <c r="ZD112" s="307" t="e">
        <f t="shared" si="72"/>
        <v>#N/A</v>
      </c>
      <c r="ZE112" s="307" t="e">
        <f t="shared" si="72"/>
        <v>#N/A</v>
      </c>
      <c r="ZF112" s="307" t="e">
        <f t="shared" si="72"/>
        <v>#N/A</v>
      </c>
      <c r="ZG112" s="307" t="e">
        <f t="shared" si="72"/>
        <v>#N/A</v>
      </c>
      <c r="ZH112" s="307" t="e">
        <f t="shared" si="72"/>
        <v>#N/A</v>
      </c>
      <c r="ZI112" s="307" t="e">
        <f t="shared" si="72"/>
        <v>#N/A</v>
      </c>
      <c r="ZJ112" s="307" t="e">
        <f t="shared" si="72"/>
        <v>#N/A</v>
      </c>
      <c r="ZK112" s="307" t="e">
        <f t="shared" si="72"/>
        <v>#N/A</v>
      </c>
      <c r="ZL112" s="307" t="e">
        <f t="shared" si="72"/>
        <v>#N/A</v>
      </c>
      <c r="ZM112" s="307" t="e">
        <f t="shared" si="72"/>
        <v>#N/A</v>
      </c>
      <c r="ZN112" s="307" t="e">
        <f t="shared" si="72"/>
        <v>#N/A</v>
      </c>
      <c r="ZO112" s="307" t="e">
        <f t="shared" si="72"/>
        <v>#N/A</v>
      </c>
      <c r="ZP112" s="307" t="e">
        <f t="shared" si="72"/>
        <v>#N/A</v>
      </c>
      <c r="ZQ112" s="307" t="e">
        <f t="shared" si="72"/>
        <v>#N/A</v>
      </c>
      <c r="ZR112" s="307" t="e">
        <f t="shared" si="72"/>
        <v>#N/A</v>
      </c>
      <c r="ZS112" s="307" t="e">
        <f t="shared" si="72"/>
        <v>#N/A</v>
      </c>
      <c r="ZT112" s="307" t="e">
        <f t="shared" si="72"/>
        <v>#N/A</v>
      </c>
      <c r="ZU112" s="307" t="e">
        <f t="shared" si="72"/>
        <v>#N/A</v>
      </c>
      <c r="ZV112" s="307" t="e">
        <f t="shared" si="72"/>
        <v>#N/A</v>
      </c>
      <c r="ZW112" s="307" t="e">
        <f t="shared" si="72"/>
        <v>#N/A</v>
      </c>
      <c r="ZX112" s="307" t="e">
        <f t="shared" si="72"/>
        <v>#N/A</v>
      </c>
      <c r="ZY112" s="307" t="e">
        <f t="shared" si="72"/>
        <v>#N/A</v>
      </c>
      <c r="ZZ112" s="307" t="e">
        <f t="shared" si="72"/>
        <v>#N/A</v>
      </c>
      <c r="AAA112" s="307" t="e">
        <f t="shared" si="72"/>
        <v>#N/A</v>
      </c>
      <c r="AAB112" s="307" t="e">
        <f t="shared" si="72"/>
        <v>#N/A</v>
      </c>
      <c r="AAC112" s="307" t="e">
        <f t="shared" si="72"/>
        <v>#N/A</v>
      </c>
      <c r="AAD112" s="307" t="e">
        <f t="shared" si="72"/>
        <v>#N/A</v>
      </c>
      <c r="AAE112" s="307" t="e">
        <f t="shared" si="72"/>
        <v>#N/A</v>
      </c>
      <c r="AAF112" s="307" t="e">
        <f t="shared" si="72"/>
        <v>#N/A</v>
      </c>
      <c r="AAG112" s="307" t="e">
        <f t="shared" si="72"/>
        <v>#N/A</v>
      </c>
      <c r="AAH112" s="307" t="e">
        <f t="shared" ref="AAH112:ACK116" si="73">SUMPRODUCT(--($E27:$AB27=AAH$110),--($E89:$AB89))</f>
        <v>#N/A</v>
      </c>
      <c r="AAI112" s="307" t="e">
        <f t="shared" si="73"/>
        <v>#N/A</v>
      </c>
      <c r="AAJ112" s="307" t="e">
        <f t="shared" si="73"/>
        <v>#N/A</v>
      </c>
      <c r="AAK112" s="307" t="e">
        <f t="shared" si="73"/>
        <v>#N/A</v>
      </c>
      <c r="AAL112" s="307" t="e">
        <f t="shared" si="73"/>
        <v>#N/A</v>
      </c>
      <c r="AAM112" s="307" t="e">
        <f t="shared" si="73"/>
        <v>#N/A</v>
      </c>
      <c r="AAN112" s="307" t="e">
        <f t="shared" si="73"/>
        <v>#N/A</v>
      </c>
      <c r="AAO112" s="307" t="e">
        <f t="shared" si="73"/>
        <v>#N/A</v>
      </c>
      <c r="AAP112" s="307" t="e">
        <f t="shared" si="73"/>
        <v>#N/A</v>
      </c>
      <c r="AAQ112" s="307" t="e">
        <f t="shared" si="73"/>
        <v>#N/A</v>
      </c>
      <c r="AAR112" s="307" t="e">
        <f t="shared" si="73"/>
        <v>#N/A</v>
      </c>
      <c r="AAS112" s="307" t="e">
        <f t="shared" si="73"/>
        <v>#N/A</v>
      </c>
      <c r="AAT112" s="307" t="e">
        <f t="shared" si="73"/>
        <v>#N/A</v>
      </c>
      <c r="AAU112" s="307" t="e">
        <f t="shared" si="73"/>
        <v>#N/A</v>
      </c>
      <c r="AAV112" s="307" t="e">
        <f t="shared" si="73"/>
        <v>#N/A</v>
      </c>
      <c r="AAW112" s="307" t="e">
        <f t="shared" si="73"/>
        <v>#N/A</v>
      </c>
      <c r="AAX112" s="307" t="e">
        <f t="shared" si="73"/>
        <v>#N/A</v>
      </c>
      <c r="AAY112" s="307" t="e">
        <f t="shared" si="73"/>
        <v>#N/A</v>
      </c>
      <c r="AAZ112" s="307" t="e">
        <f t="shared" si="73"/>
        <v>#N/A</v>
      </c>
      <c r="ABA112" s="307" t="e">
        <f t="shared" si="73"/>
        <v>#N/A</v>
      </c>
      <c r="ABB112" s="307" t="e">
        <f t="shared" si="73"/>
        <v>#N/A</v>
      </c>
      <c r="ABC112" s="307" t="e">
        <f t="shared" si="73"/>
        <v>#N/A</v>
      </c>
      <c r="ABD112" s="307" t="e">
        <f t="shared" si="73"/>
        <v>#N/A</v>
      </c>
      <c r="ABE112" s="307" t="e">
        <f t="shared" si="73"/>
        <v>#N/A</v>
      </c>
      <c r="ABF112" s="307" t="e">
        <f t="shared" si="73"/>
        <v>#N/A</v>
      </c>
      <c r="ABG112" s="307" t="e">
        <f t="shared" si="73"/>
        <v>#N/A</v>
      </c>
      <c r="ABH112" s="307" t="e">
        <f t="shared" si="73"/>
        <v>#N/A</v>
      </c>
      <c r="ABI112" s="307" t="e">
        <f t="shared" si="73"/>
        <v>#N/A</v>
      </c>
      <c r="ABJ112" s="307" t="e">
        <f t="shared" si="73"/>
        <v>#N/A</v>
      </c>
      <c r="ABK112" s="307" t="e">
        <f t="shared" si="73"/>
        <v>#N/A</v>
      </c>
      <c r="ABL112" s="307" t="e">
        <f t="shared" si="73"/>
        <v>#N/A</v>
      </c>
      <c r="ABM112" s="307" t="e">
        <f t="shared" si="73"/>
        <v>#N/A</v>
      </c>
      <c r="ABN112" s="307" t="e">
        <f t="shared" si="73"/>
        <v>#N/A</v>
      </c>
      <c r="ABO112" s="307" t="e">
        <f t="shared" si="73"/>
        <v>#N/A</v>
      </c>
      <c r="ABP112" s="307" t="e">
        <f t="shared" si="73"/>
        <v>#N/A</v>
      </c>
      <c r="ABQ112" s="307" t="e">
        <f t="shared" si="73"/>
        <v>#N/A</v>
      </c>
      <c r="ABR112" s="307" t="e">
        <f t="shared" si="73"/>
        <v>#N/A</v>
      </c>
      <c r="ABS112" s="307" t="e">
        <f t="shared" si="73"/>
        <v>#N/A</v>
      </c>
      <c r="ABT112" s="307" t="e">
        <f t="shared" si="73"/>
        <v>#N/A</v>
      </c>
      <c r="ABU112" s="307" t="e">
        <f t="shared" si="73"/>
        <v>#N/A</v>
      </c>
      <c r="ABV112" s="307" t="e">
        <f t="shared" si="73"/>
        <v>#N/A</v>
      </c>
      <c r="ABW112" s="307" t="e">
        <f t="shared" si="73"/>
        <v>#N/A</v>
      </c>
      <c r="ABX112" s="307" t="e">
        <f t="shared" si="73"/>
        <v>#N/A</v>
      </c>
      <c r="ABY112" s="307" t="e">
        <f t="shared" si="73"/>
        <v>#N/A</v>
      </c>
      <c r="ABZ112" s="307" t="e">
        <f t="shared" si="73"/>
        <v>#N/A</v>
      </c>
      <c r="ACA112" s="307" t="e">
        <f t="shared" si="73"/>
        <v>#N/A</v>
      </c>
      <c r="ACB112" s="307" t="e">
        <f t="shared" si="73"/>
        <v>#N/A</v>
      </c>
      <c r="ACC112" s="307" t="e">
        <f t="shared" si="73"/>
        <v>#N/A</v>
      </c>
      <c r="ACD112" s="307" t="e">
        <f t="shared" si="73"/>
        <v>#N/A</v>
      </c>
      <c r="ACE112" s="307" t="e">
        <f t="shared" si="73"/>
        <v>#N/A</v>
      </c>
      <c r="ACF112" s="307" t="e">
        <f t="shared" si="73"/>
        <v>#N/A</v>
      </c>
      <c r="ACG112" s="307" t="e">
        <f t="shared" si="73"/>
        <v>#N/A</v>
      </c>
      <c r="ACH112" s="307" t="e">
        <f t="shared" si="73"/>
        <v>#N/A</v>
      </c>
      <c r="ACI112" s="307" t="e">
        <f t="shared" si="73"/>
        <v>#N/A</v>
      </c>
      <c r="ACJ112" s="307" t="e">
        <f t="shared" si="73"/>
        <v>#N/A</v>
      </c>
      <c r="ACK112" s="307" t="e">
        <f t="shared" si="73"/>
        <v>#N/A</v>
      </c>
    </row>
    <row r="113" spans="2:765" s="384" customFormat="1" ht="30" customHeight="1">
      <c r="B113" s="24"/>
      <c r="C113" s="1422" t="s">
        <v>511</v>
      </c>
      <c r="D113" s="1372"/>
      <c r="E113" s="307" t="e">
        <f t="shared" ref="E113:BP116" si="74">SUMPRODUCT(--($E28:$AB28=E$110),--($E90:$AB90))</f>
        <v>#N/A</v>
      </c>
      <c r="F113" s="307" t="e">
        <f t="shared" si="74"/>
        <v>#N/A</v>
      </c>
      <c r="G113" s="307" t="e">
        <f t="shared" si="74"/>
        <v>#N/A</v>
      </c>
      <c r="H113" s="307" t="e">
        <f t="shared" si="74"/>
        <v>#N/A</v>
      </c>
      <c r="I113" s="307" t="e">
        <f t="shared" si="74"/>
        <v>#N/A</v>
      </c>
      <c r="J113" s="307" t="e">
        <f t="shared" si="74"/>
        <v>#N/A</v>
      </c>
      <c r="K113" s="307" t="e">
        <f t="shared" si="74"/>
        <v>#N/A</v>
      </c>
      <c r="L113" s="307" t="e">
        <f t="shared" si="74"/>
        <v>#N/A</v>
      </c>
      <c r="M113" s="307" t="e">
        <f t="shared" si="74"/>
        <v>#N/A</v>
      </c>
      <c r="N113" s="307" t="e">
        <f t="shared" si="74"/>
        <v>#N/A</v>
      </c>
      <c r="O113" s="307" t="e">
        <f t="shared" si="74"/>
        <v>#N/A</v>
      </c>
      <c r="P113" s="307" t="e">
        <f t="shared" si="74"/>
        <v>#N/A</v>
      </c>
      <c r="Q113" s="307" t="e">
        <f t="shared" si="74"/>
        <v>#N/A</v>
      </c>
      <c r="R113" s="307" t="e">
        <f t="shared" si="74"/>
        <v>#N/A</v>
      </c>
      <c r="S113" s="307" t="e">
        <f t="shared" si="74"/>
        <v>#N/A</v>
      </c>
      <c r="T113" s="307" t="e">
        <f t="shared" si="74"/>
        <v>#N/A</v>
      </c>
      <c r="U113" s="307" t="e">
        <f t="shared" si="74"/>
        <v>#N/A</v>
      </c>
      <c r="V113" s="307" t="e">
        <f t="shared" si="74"/>
        <v>#N/A</v>
      </c>
      <c r="W113" s="307" t="e">
        <f t="shared" si="74"/>
        <v>#N/A</v>
      </c>
      <c r="X113" s="307" t="e">
        <f t="shared" si="74"/>
        <v>#N/A</v>
      </c>
      <c r="Y113" s="307" t="e">
        <f t="shared" si="74"/>
        <v>#N/A</v>
      </c>
      <c r="Z113" s="307" t="e">
        <f t="shared" si="74"/>
        <v>#N/A</v>
      </c>
      <c r="AA113" s="307" t="e">
        <f t="shared" si="74"/>
        <v>#N/A</v>
      </c>
      <c r="AB113" s="307" t="e">
        <f t="shared" si="74"/>
        <v>#N/A</v>
      </c>
      <c r="AC113" s="307" t="e">
        <f t="shared" si="74"/>
        <v>#N/A</v>
      </c>
      <c r="AD113" s="307" t="e">
        <f t="shared" si="74"/>
        <v>#N/A</v>
      </c>
      <c r="AE113" s="307" t="e">
        <f t="shared" si="74"/>
        <v>#N/A</v>
      </c>
      <c r="AF113" s="307" t="e">
        <f t="shared" si="74"/>
        <v>#N/A</v>
      </c>
      <c r="AG113" s="307" t="e">
        <f t="shared" si="74"/>
        <v>#N/A</v>
      </c>
      <c r="AH113" s="307" t="e">
        <f t="shared" si="74"/>
        <v>#N/A</v>
      </c>
      <c r="AI113" s="307" t="e">
        <f t="shared" si="74"/>
        <v>#N/A</v>
      </c>
      <c r="AJ113" s="307" t="e">
        <f t="shared" si="74"/>
        <v>#N/A</v>
      </c>
      <c r="AK113" s="307" t="e">
        <f t="shared" si="74"/>
        <v>#N/A</v>
      </c>
      <c r="AL113" s="307" t="e">
        <f t="shared" si="74"/>
        <v>#N/A</v>
      </c>
      <c r="AM113" s="307" t="e">
        <f t="shared" si="74"/>
        <v>#N/A</v>
      </c>
      <c r="AN113" s="307" t="e">
        <f t="shared" si="74"/>
        <v>#N/A</v>
      </c>
      <c r="AO113" s="307" t="e">
        <f t="shared" si="74"/>
        <v>#N/A</v>
      </c>
      <c r="AP113" s="307" t="e">
        <f t="shared" si="74"/>
        <v>#N/A</v>
      </c>
      <c r="AQ113" s="307" t="e">
        <f t="shared" si="74"/>
        <v>#N/A</v>
      </c>
      <c r="AR113" s="307" t="e">
        <f t="shared" si="74"/>
        <v>#N/A</v>
      </c>
      <c r="AS113" s="307" t="e">
        <f t="shared" si="74"/>
        <v>#N/A</v>
      </c>
      <c r="AT113" s="307" t="e">
        <f t="shared" si="74"/>
        <v>#N/A</v>
      </c>
      <c r="AU113" s="307" t="e">
        <f t="shared" si="74"/>
        <v>#N/A</v>
      </c>
      <c r="AV113" s="307" t="e">
        <f t="shared" si="74"/>
        <v>#N/A</v>
      </c>
      <c r="AW113" s="307" t="e">
        <f t="shared" si="74"/>
        <v>#N/A</v>
      </c>
      <c r="AX113" s="307" t="e">
        <f t="shared" si="74"/>
        <v>#N/A</v>
      </c>
      <c r="AY113" s="307" t="e">
        <f t="shared" si="74"/>
        <v>#N/A</v>
      </c>
      <c r="AZ113" s="307" t="e">
        <f t="shared" si="74"/>
        <v>#N/A</v>
      </c>
      <c r="BA113" s="307" t="e">
        <f t="shared" si="74"/>
        <v>#N/A</v>
      </c>
      <c r="BB113" s="307" t="e">
        <f t="shared" si="74"/>
        <v>#N/A</v>
      </c>
      <c r="BC113" s="307" t="e">
        <f t="shared" si="74"/>
        <v>#N/A</v>
      </c>
      <c r="BD113" s="307" t="e">
        <f t="shared" si="74"/>
        <v>#N/A</v>
      </c>
      <c r="BE113" s="307" t="e">
        <f t="shared" si="74"/>
        <v>#N/A</v>
      </c>
      <c r="BF113" s="307" t="e">
        <f t="shared" si="74"/>
        <v>#N/A</v>
      </c>
      <c r="BG113" s="307" t="e">
        <f t="shared" si="74"/>
        <v>#N/A</v>
      </c>
      <c r="BH113" s="307" t="e">
        <f t="shared" si="74"/>
        <v>#N/A</v>
      </c>
      <c r="BI113" s="307" t="e">
        <f t="shared" si="74"/>
        <v>#N/A</v>
      </c>
      <c r="BJ113" s="307" t="e">
        <f t="shared" si="74"/>
        <v>#N/A</v>
      </c>
      <c r="BK113" s="307" t="e">
        <f t="shared" si="74"/>
        <v>#N/A</v>
      </c>
      <c r="BL113" s="307" t="e">
        <f t="shared" si="74"/>
        <v>#N/A</v>
      </c>
      <c r="BM113" s="307" t="e">
        <f t="shared" si="74"/>
        <v>#N/A</v>
      </c>
      <c r="BN113" s="307" t="e">
        <f t="shared" si="74"/>
        <v>#N/A</v>
      </c>
      <c r="BO113" s="307" t="e">
        <f t="shared" si="74"/>
        <v>#N/A</v>
      </c>
      <c r="BP113" s="307" t="e">
        <f t="shared" si="74"/>
        <v>#N/A</v>
      </c>
      <c r="BQ113" s="307" t="e">
        <f t="shared" ref="BQ113:BQ127" si="75">SUMPRODUCT(--($E28:$AB28=BQ$110),--($E90:$AB90))</f>
        <v>#N/A</v>
      </c>
      <c r="BR113" s="307" t="e">
        <f t="shared" si="58"/>
        <v>#N/A</v>
      </c>
      <c r="BS113" s="307" t="e">
        <f t="shared" si="58"/>
        <v>#N/A</v>
      </c>
      <c r="BT113" s="307" t="e">
        <f t="shared" si="58"/>
        <v>#N/A</v>
      </c>
      <c r="BU113" s="307" t="e">
        <f t="shared" si="58"/>
        <v>#N/A</v>
      </c>
      <c r="BV113" s="307" t="e">
        <f t="shared" si="58"/>
        <v>#N/A</v>
      </c>
      <c r="BW113" s="307" t="e">
        <f t="shared" si="58"/>
        <v>#N/A</v>
      </c>
      <c r="BX113" s="307" t="e">
        <f t="shared" si="58"/>
        <v>#N/A</v>
      </c>
      <c r="BY113" s="307" t="e">
        <f t="shared" si="58"/>
        <v>#N/A</v>
      </c>
      <c r="BZ113" s="307" t="e">
        <f t="shared" si="58"/>
        <v>#N/A</v>
      </c>
      <c r="CA113" s="307" t="e">
        <f t="shared" si="58"/>
        <v>#N/A</v>
      </c>
      <c r="CB113" s="307" t="e">
        <f t="shared" si="58"/>
        <v>#N/A</v>
      </c>
      <c r="CC113" s="307" t="e">
        <f t="shared" si="58"/>
        <v>#N/A</v>
      </c>
      <c r="CD113" s="307" t="e">
        <f t="shared" si="58"/>
        <v>#N/A</v>
      </c>
      <c r="CE113" s="307" t="e">
        <f t="shared" si="58"/>
        <v>#N/A</v>
      </c>
      <c r="CF113" s="307" t="e">
        <f t="shared" si="58"/>
        <v>#N/A</v>
      </c>
      <c r="CG113" s="307" t="e">
        <f t="shared" si="58"/>
        <v>#N/A</v>
      </c>
      <c r="CH113" s="307" t="e">
        <f t="shared" si="58"/>
        <v>#N/A</v>
      </c>
      <c r="CI113" s="307" t="e">
        <f t="shared" si="58"/>
        <v>#N/A</v>
      </c>
      <c r="CJ113" s="307" t="e">
        <f t="shared" si="58"/>
        <v>#N/A</v>
      </c>
      <c r="CK113" s="307" t="e">
        <f t="shared" si="58"/>
        <v>#N/A</v>
      </c>
      <c r="CL113" s="307" t="e">
        <f t="shared" si="58"/>
        <v>#N/A</v>
      </c>
      <c r="CM113" s="307" t="e">
        <f t="shared" si="58"/>
        <v>#N/A</v>
      </c>
      <c r="CN113" s="307" t="e">
        <f t="shared" si="58"/>
        <v>#N/A</v>
      </c>
      <c r="CO113" s="307" t="e">
        <f t="shared" si="58"/>
        <v>#N/A</v>
      </c>
      <c r="CP113" s="307" t="e">
        <f t="shared" si="58"/>
        <v>#N/A</v>
      </c>
      <c r="CQ113" s="307" t="e">
        <f t="shared" si="58"/>
        <v>#N/A</v>
      </c>
      <c r="CR113" s="307" t="e">
        <f t="shared" si="58"/>
        <v>#N/A</v>
      </c>
      <c r="CS113" s="307" t="e">
        <f t="shared" si="58"/>
        <v>#N/A</v>
      </c>
      <c r="CT113" s="307" t="e">
        <f t="shared" si="58"/>
        <v>#N/A</v>
      </c>
      <c r="CU113" s="307" t="e">
        <f t="shared" si="58"/>
        <v>#N/A</v>
      </c>
      <c r="CV113" s="307" t="e">
        <f t="shared" si="58"/>
        <v>#N/A</v>
      </c>
      <c r="CW113" s="307" t="e">
        <f t="shared" si="58"/>
        <v>#N/A</v>
      </c>
      <c r="CX113" s="307" t="e">
        <f t="shared" si="58"/>
        <v>#N/A</v>
      </c>
      <c r="CY113" s="307" t="e">
        <f t="shared" si="58"/>
        <v>#N/A</v>
      </c>
      <c r="CZ113" s="307" t="e">
        <f t="shared" si="58"/>
        <v>#N/A</v>
      </c>
      <c r="DA113" s="307" t="e">
        <f t="shared" si="58"/>
        <v>#N/A</v>
      </c>
      <c r="DB113" s="307" t="e">
        <f t="shared" si="58"/>
        <v>#N/A</v>
      </c>
      <c r="DC113" s="307" t="e">
        <f t="shared" si="58"/>
        <v>#N/A</v>
      </c>
      <c r="DD113" s="307" t="e">
        <f t="shared" si="58"/>
        <v>#N/A</v>
      </c>
      <c r="DE113" s="307" t="e">
        <f t="shared" si="58"/>
        <v>#N/A</v>
      </c>
      <c r="DF113" s="307" t="e">
        <f t="shared" si="58"/>
        <v>#N/A</v>
      </c>
      <c r="DG113" s="307" t="e">
        <f t="shared" si="58"/>
        <v>#N/A</v>
      </c>
      <c r="DH113" s="307" t="e">
        <f t="shared" si="58"/>
        <v>#N/A</v>
      </c>
      <c r="DI113" s="307" t="e">
        <f t="shared" si="58"/>
        <v>#N/A</v>
      </c>
      <c r="DJ113" s="307" t="e">
        <f t="shared" si="58"/>
        <v>#N/A</v>
      </c>
      <c r="DK113" s="307" t="e">
        <f t="shared" si="58"/>
        <v>#N/A</v>
      </c>
      <c r="DL113" s="307" t="e">
        <f t="shared" si="58"/>
        <v>#N/A</v>
      </c>
      <c r="DM113" s="307" t="e">
        <f t="shared" si="58"/>
        <v>#N/A</v>
      </c>
      <c r="DN113" s="307" t="e">
        <f t="shared" si="58"/>
        <v>#N/A</v>
      </c>
      <c r="DO113" s="307" t="e">
        <f t="shared" si="58"/>
        <v>#N/A</v>
      </c>
      <c r="DP113" s="307" t="e">
        <f t="shared" si="58"/>
        <v>#N/A</v>
      </c>
      <c r="DQ113" s="307" t="e">
        <f t="shared" si="58"/>
        <v>#N/A</v>
      </c>
      <c r="DR113" s="307" t="e">
        <f t="shared" si="58"/>
        <v>#N/A</v>
      </c>
      <c r="DS113" s="307" t="e">
        <f t="shared" si="58"/>
        <v>#N/A</v>
      </c>
      <c r="DT113" s="307" t="e">
        <f t="shared" si="58"/>
        <v>#N/A</v>
      </c>
      <c r="DU113" s="307" t="e">
        <f t="shared" si="58"/>
        <v>#N/A</v>
      </c>
      <c r="DV113" s="307" t="e">
        <f t="shared" si="58"/>
        <v>#N/A</v>
      </c>
      <c r="DW113" s="307" t="e">
        <f t="shared" si="58"/>
        <v>#N/A</v>
      </c>
      <c r="DX113" s="307" t="e">
        <f t="shared" si="58"/>
        <v>#N/A</v>
      </c>
      <c r="DY113" s="307" t="e">
        <f t="shared" si="58"/>
        <v>#N/A</v>
      </c>
      <c r="DZ113" s="307" t="e">
        <f t="shared" si="58"/>
        <v>#N/A</v>
      </c>
      <c r="EA113" s="307" t="e">
        <f t="shared" si="58"/>
        <v>#N/A</v>
      </c>
      <c r="EB113" s="307" t="e">
        <f t="shared" si="58"/>
        <v>#N/A</v>
      </c>
      <c r="EC113" s="307" t="e">
        <f t="shared" si="58"/>
        <v>#N/A</v>
      </c>
      <c r="ED113" s="307" t="e">
        <f t="shared" ref="ED113:FI113" si="76">SUMPRODUCT(--($E28:$AB28=ED$110),--($E90:$AB90))</f>
        <v>#N/A</v>
      </c>
      <c r="EE113" s="307" t="e">
        <f t="shared" si="76"/>
        <v>#N/A</v>
      </c>
      <c r="EF113" s="307" t="e">
        <f t="shared" si="76"/>
        <v>#N/A</v>
      </c>
      <c r="EG113" s="307" t="e">
        <f t="shared" si="76"/>
        <v>#N/A</v>
      </c>
      <c r="EH113" s="307" t="e">
        <f t="shared" si="76"/>
        <v>#N/A</v>
      </c>
      <c r="EI113" s="307" t="e">
        <f t="shared" si="76"/>
        <v>#N/A</v>
      </c>
      <c r="EJ113" s="307" t="e">
        <f t="shared" si="76"/>
        <v>#N/A</v>
      </c>
      <c r="EK113" s="307" t="e">
        <f t="shared" si="76"/>
        <v>#N/A</v>
      </c>
      <c r="EL113" s="307" t="e">
        <f t="shared" si="76"/>
        <v>#N/A</v>
      </c>
      <c r="EM113" s="307" t="e">
        <f t="shared" si="76"/>
        <v>#N/A</v>
      </c>
      <c r="EN113" s="307" t="e">
        <f t="shared" si="76"/>
        <v>#N/A</v>
      </c>
      <c r="EO113" s="307" t="e">
        <f t="shared" si="76"/>
        <v>#N/A</v>
      </c>
      <c r="EP113" s="307" t="e">
        <f t="shared" si="76"/>
        <v>#N/A</v>
      </c>
      <c r="EQ113" s="307" t="e">
        <f t="shared" si="76"/>
        <v>#N/A</v>
      </c>
      <c r="ER113" s="307" t="e">
        <f t="shared" si="76"/>
        <v>#N/A</v>
      </c>
      <c r="ES113" s="307" t="e">
        <f t="shared" si="76"/>
        <v>#N/A</v>
      </c>
      <c r="ET113" s="307" t="e">
        <f t="shared" si="76"/>
        <v>#N/A</v>
      </c>
      <c r="EU113" s="307" t="e">
        <f t="shared" si="76"/>
        <v>#N/A</v>
      </c>
      <c r="EV113" s="307" t="e">
        <f t="shared" si="76"/>
        <v>#N/A</v>
      </c>
      <c r="EW113" s="307" t="e">
        <f t="shared" si="76"/>
        <v>#N/A</v>
      </c>
      <c r="EX113" s="307" t="e">
        <f t="shared" si="76"/>
        <v>#N/A</v>
      </c>
      <c r="EY113" s="307" t="e">
        <f t="shared" si="76"/>
        <v>#N/A</v>
      </c>
      <c r="EZ113" s="307" t="e">
        <f t="shared" si="76"/>
        <v>#N/A</v>
      </c>
      <c r="FA113" s="307" t="e">
        <f t="shared" si="76"/>
        <v>#N/A</v>
      </c>
      <c r="FB113" s="307" t="e">
        <f t="shared" si="76"/>
        <v>#N/A</v>
      </c>
      <c r="FC113" s="307" t="e">
        <f t="shared" si="76"/>
        <v>#N/A</v>
      </c>
      <c r="FD113" s="307" t="e">
        <f t="shared" si="76"/>
        <v>#N/A</v>
      </c>
      <c r="FE113" s="307" t="e">
        <f t="shared" si="76"/>
        <v>#N/A</v>
      </c>
      <c r="FF113" s="307" t="e">
        <f t="shared" si="76"/>
        <v>#N/A</v>
      </c>
      <c r="FG113" s="307" t="e">
        <f t="shared" si="76"/>
        <v>#N/A</v>
      </c>
      <c r="FH113" s="307" t="e">
        <f t="shared" si="76"/>
        <v>#N/A</v>
      </c>
      <c r="FI113" s="307" t="e">
        <f t="shared" si="76"/>
        <v>#N/A</v>
      </c>
      <c r="FJ113" s="307" t="e">
        <f t="shared" ref="FJ113:GO113" si="77">SUMPRODUCT(--($E28:$AB28=FJ$110),--($E90:$AB90))</f>
        <v>#N/A</v>
      </c>
      <c r="FK113" s="307" t="e">
        <f t="shared" si="77"/>
        <v>#N/A</v>
      </c>
      <c r="FL113" s="307" t="e">
        <f t="shared" si="77"/>
        <v>#N/A</v>
      </c>
      <c r="FM113" s="307" t="e">
        <f t="shared" si="77"/>
        <v>#N/A</v>
      </c>
      <c r="FN113" s="307" t="e">
        <f t="shared" si="77"/>
        <v>#N/A</v>
      </c>
      <c r="FO113" s="307" t="e">
        <f t="shared" si="77"/>
        <v>#N/A</v>
      </c>
      <c r="FP113" s="307" t="e">
        <f t="shared" si="77"/>
        <v>#N/A</v>
      </c>
      <c r="FQ113" s="307" t="e">
        <f t="shared" si="77"/>
        <v>#N/A</v>
      </c>
      <c r="FR113" s="307" t="e">
        <f t="shared" si="77"/>
        <v>#N/A</v>
      </c>
      <c r="FS113" s="307" t="e">
        <f t="shared" si="77"/>
        <v>#N/A</v>
      </c>
      <c r="FT113" s="307" t="e">
        <f t="shared" si="77"/>
        <v>#N/A</v>
      </c>
      <c r="FU113" s="307" t="e">
        <f t="shared" si="77"/>
        <v>#N/A</v>
      </c>
      <c r="FV113" s="307" t="e">
        <f t="shared" si="77"/>
        <v>#N/A</v>
      </c>
      <c r="FW113" s="307" t="e">
        <f t="shared" si="77"/>
        <v>#N/A</v>
      </c>
      <c r="FX113" s="307" t="e">
        <f t="shared" si="77"/>
        <v>#N/A</v>
      </c>
      <c r="FY113" s="307" t="e">
        <f t="shared" si="77"/>
        <v>#N/A</v>
      </c>
      <c r="FZ113" s="307" t="e">
        <f t="shared" si="77"/>
        <v>#N/A</v>
      </c>
      <c r="GA113" s="307" t="e">
        <f t="shared" si="77"/>
        <v>#N/A</v>
      </c>
      <c r="GB113" s="307" t="e">
        <f t="shared" si="77"/>
        <v>#N/A</v>
      </c>
      <c r="GC113" s="307" t="e">
        <f t="shared" si="77"/>
        <v>#N/A</v>
      </c>
      <c r="GD113" s="307" t="e">
        <f t="shared" si="77"/>
        <v>#N/A</v>
      </c>
      <c r="GE113" s="307" t="e">
        <f t="shared" si="77"/>
        <v>#N/A</v>
      </c>
      <c r="GF113" s="307" t="e">
        <f t="shared" si="77"/>
        <v>#N/A</v>
      </c>
      <c r="GG113" s="307" t="e">
        <f t="shared" si="77"/>
        <v>#N/A</v>
      </c>
      <c r="GH113" s="307" t="e">
        <f t="shared" si="77"/>
        <v>#N/A</v>
      </c>
      <c r="GI113" s="307" t="e">
        <f t="shared" si="77"/>
        <v>#N/A</v>
      </c>
      <c r="GJ113" s="307" t="e">
        <f t="shared" si="77"/>
        <v>#N/A</v>
      </c>
      <c r="GK113" s="307" t="e">
        <f t="shared" si="77"/>
        <v>#N/A</v>
      </c>
      <c r="GL113" s="307" t="e">
        <f t="shared" si="77"/>
        <v>#N/A</v>
      </c>
      <c r="GM113" s="307" t="e">
        <f t="shared" si="77"/>
        <v>#N/A</v>
      </c>
      <c r="GN113" s="307" t="e">
        <f t="shared" si="77"/>
        <v>#N/A</v>
      </c>
      <c r="GO113" s="307" t="e">
        <f t="shared" si="77"/>
        <v>#N/A</v>
      </c>
      <c r="GP113" s="307" t="e">
        <f t="shared" si="61"/>
        <v>#N/A</v>
      </c>
      <c r="GQ113" s="307" t="e">
        <f t="shared" si="61"/>
        <v>#N/A</v>
      </c>
      <c r="GR113" s="307" t="e">
        <f t="shared" si="61"/>
        <v>#N/A</v>
      </c>
      <c r="GS113" s="307" t="e">
        <f t="shared" si="61"/>
        <v>#N/A</v>
      </c>
      <c r="GT113" s="307" t="e">
        <f t="shared" si="61"/>
        <v>#N/A</v>
      </c>
      <c r="GU113" s="307" t="e">
        <f t="shared" si="61"/>
        <v>#N/A</v>
      </c>
      <c r="GV113" s="307" t="e">
        <f t="shared" si="61"/>
        <v>#N/A</v>
      </c>
      <c r="GW113" s="307" t="e">
        <f t="shared" si="61"/>
        <v>#N/A</v>
      </c>
      <c r="GX113" s="307" t="e">
        <f t="shared" si="61"/>
        <v>#N/A</v>
      </c>
      <c r="GY113" s="307" t="e">
        <f t="shared" si="61"/>
        <v>#N/A</v>
      </c>
      <c r="GZ113" s="307" t="e">
        <f t="shared" si="61"/>
        <v>#N/A</v>
      </c>
      <c r="HA113" s="307" t="e">
        <f t="shared" si="61"/>
        <v>#N/A</v>
      </c>
      <c r="HB113" s="307" t="e">
        <f t="shared" si="61"/>
        <v>#N/A</v>
      </c>
      <c r="HC113" s="307" t="e">
        <f t="shared" si="61"/>
        <v>#N/A</v>
      </c>
      <c r="HD113" s="307" t="e">
        <f t="shared" si="61"/>
        <v>#N/A</v>
      </c>
      <c r="HE113" s="307" t="e">
        <f t="shared" si="61"/>
        <v>#N/A</v>
      </c>
      <c r="HF113" s="307" t="e">
        <f t="shared" si="61"/>
        <v>#N/A</v>
      </c>
      <c r="HG113" s="307" t="e">
        <f t="shared" si="61"/>
        <v>#N/A</v>
      </c>
      <c r="HH113" s="307" t="e">
        <f t="shared" si="61"/>
        <v>#N/A</v>
      </c>
      <c r="HI113" s="307" t="e">
        <f t="shared" si="61"/>
        <v>#N/A</v>
      </c>
      <c r="HJ113" s="307" t="e">
        <f t="shared" si="61"/>
        <v>#N/A</v>
      </c>
      <c r="HK113" s="307" t="e">
        <f t="shared" si="61"/>
        <v>#N/A</v>
      </c>
      <c r="HL113" s="307" t="e">
        <f t="shared" si="61"/>
        <v>#N/A</v>
      </c>
      <c r="HM113" s="307" t="e">
        <f t="shared" si="61"/>
        <v>#N/A</v>
      </c>
      <c r="HN113" s="307" t="e">
        <f t="shared" si="61"/>
        <v>#N/A</v>
      </c>
      <c r="HO113" s="307" t="e">
        <f t="shared" si="61"/>
        <v>#N/A</v>
      </c>
      <c r="HP113" s="307" t="e">
        <f t="shared" si="61"/>
        <v>#N/A</v>
      </c>
      <c r="HQ113" s="307" t="e">
        <f t="shared" si="61"/>
        <v>#N/A</v>
      </c>
      <c r="HR113" s="307" t="e">
        <f t="shared" si="61"/>
        <v>#N/A</v>
      </c>
      <c r="HS113" s="307" t="e">
        <f t="shared" si="61"/>
        <v>#N/A</v>
      </c>
      <c r="HT113" s="307" t="e">
        <f t="shared" si="61"/>
        <v>#N/A</v>
      </c>
      <c r="HU113" s="307" t="e">
        <f t="shared" si="61"/>
        <v>#N/A</v>
      </c>
      <c r="HV113" s="307" t="e">
        <f t="shared" si="61"/>
        <v>#N/A</v>
      </c>
      <c r="HW113" s="307" t="e">
        <f t="shared" si="61"/>
        <v>#N/A</v>
      </c>
      <c r="HX113" s="307" t="e">
        <f t="shared" si="61"/>
        <v>#N/A</v>
      </c>
      <c r="HY113" s="307" t="e">
        <f t="shared" si="61"/>
        <v>#N/A</v>
      </c>
      <c r="HZ113" s="307" t="e">
        <f t="shared" si="61"/>
        <v>#N/A</v>
      </c>
      <c r="IA113" s="307" t="e">
        <f t="shared" si="61"/>
        <v>#N/A</v>
      </c>
      <c r="IB113" s="307" t="e">
        <f t="shared" si="61"/>
        <v>#N/A</v>
      </c>
      <c r="IC113" s="307" t="e">
        <f t="shared" si="61"/>
        <v>#N/A</v>
      </c>
      <c r="ID113" s="307" t="e">
        <f t="shared" si="61"/>
        <v>#N/A</v>
      </c>
      <c r="IE113" s="307" t="e">
        <f t="shared" si="61"/>
        <v>#N/A</v>
      </c>
      <c r="IF113" s="307" t="e">
        <f t="shared" si="61"/>
        <v>#N/A</v>
      </c>
      <c r="IG113" s="307" t="e">
        <f t="shared" si="61"/>
        <v>#N/A</v>
      </c>
      <c r="IH113" s="307" t="e">
        <f t="shared" si="61"/>
        <v>#N/A</v>
      </c>
      <c r="II113" s="307" t="e">
        <f t="shared" si="61"/>
        <v>#N/A</v>
      </c>
      <c r="IJ113" s="307" t="e">
        <f t="shared" si="61"/>
        <v>#N/A</v>
      </c>
      <c r="IK113" s="307" t="e">
        <f t="shared" si="61"/>
        <v>#N/A</v>
      </c>
      <c r="IL113" s="307" t="e">
        <f t="shared" si="61"/>
        <v>#N/A</v>
      </c>
      <c r="IM113" s="307" t="e">
        <f t="shared" si="61"/>
        <v>#N/A</v>
      </c>
      <c r="IN113" s="307" t="e">
        <f t="shared" si="61"/>
        <v>#N/A</v>
      </c>
      <c r="IO113" s="307" t="e">
        <f t="shared" si="61"/>
        <v>#N/A</v>
      </c>
      <c r="IP113" s="307" t="e">
        <f t="shared" si="61"/>
        <v>#N/A</v>
      </c>
      <c r="IQ113" s="307" t="e">
        <f t="shared" si="61"/>
        <v>#N/A</v>
      </c>
      <c r="IR113" s="307" t="e">
        <f t="shared" si="61"/>
        <v>#N/A</v>
      </c>
      <c r="IS113" s="307" t="e">
        <f t="shared" si="61"/>
        <v>#N/A</v>
      </c>
      <c r="IT113" s="307" t="e">
        <f t="shared" si="61"/>
        <v>#N/A</v>
      </c>
      <c r="IU113" s="307" t="e">
        <f t="shared" si="61"/>
        <v>#N/A</v>
      </c>
      <c r="IV113" s="307" t="e">
        <f t="shared" si="61"/>
        <v>#N/A</v>
      </c>
      <c r="IW113" s="307" t="e">
        <f t="shared" si="61"/>
        <v>#N/A</v>
      </c>
      <c r="IX113" s="307" t="e">
        <f t="shared" si="61"/>
        <v>#N/A</v>
      </c>
      <c r="IY113" s="307" t="e">
        <f t="shared" si="61"/>
        <v>#N/A</v>
      </c>
      <c r="IZ113" s="307" t="e">
        <f t="shared" si="61"/>
        <v>#N/A</v>
      </c>
      <c r="JA113" s="307" t="e">
        <f t="shared" si="61"/>
        <v>#N/A</v>
      </c>
      <c r="JB113" s="307" t="e">
        <f t="shared" ref="JB113:KG113" si="78">SUMPRODUCT(--($E28:$AB28=JB$110),--($E90:$AB90))</f>
        <v>#N/A</v>
      </c>
      <c r="JC113" s="307" t="e">
        <f t="shared" si="78"/>
        <v>#N/A</v>
      </c>
      <c r="JD113" s="307" t="e">
        <f t="shared" si="78"/>
        <v>#N/A</v>
      </c>
      <c r="JE113" s="307" t="e">
        <f t="shared" si="78"/>
        <v>#N/A</v>
      </c>
      <c r="JF113" s="307" t="e">
        <f t="shared" si="78"/>
        <v>#N/A</v>
      </c>
      <c r="JG113" s="307" t="e">
        <f t="shared" si="78"/>
        <v>#N/A</v>
      </c>
      <c r="JH113" s="307" t="e">
        <f t="shared" si="78"/>
        <v>#N/A</v>
      </c>
      <c r="JI113" s="307" t="e">
        <f t="shared" si="78"/>
        <v>#N/A</v>
      </c>
      <c r="JJ113" s="307" t="e">
        <f t="shared" si="78"/>
        <v>#N/A</v>
      </c>
      <c r="JK113" s="307" t="e">
        <f t="shared" si="78"/>
        <v>#N/A</v>
      </c>
      <c r="JL113" s="307" t="e">
        <f t="shared" si="78"/>
        <v>#N/A</v>
      </c>
      <c r="JM113" s="307" t="e">
        <f t="shared" si="78"/>
        <v>#N/A</v>
      </c>
      <c r="JN113" s="307" t="e">
        <f t="shared" si="78"/>
        <v>#N/A</v>
      </c>
      <c r="JO113" s="307" t="e">
        <f t="shared" si="78"/>
        <v>#N/A</v>
      </c>
      <c r="JP113" s="307" t="e">
        <f t="shared" si="78"/>
        <v>#N/A</v>
      </c>
      <c r="JQ113" s="307" t="e">
        <f t="shared" si="78"/>
        <v>#N/A</v>
      </c>
      <c r="JR113" s="307" t="e">
        <f t="shared" si="78"/>
        <v>#N/A</v>
      </c>
      <c r="JS113" s="307" t="e">
        <f t="shared" si="78"/>
        <v>#N/A</v>
      </c>
      <c r="JT113" s="307" t="e">
        <f t="shared" si="78"/>
        <v>#N/A</v>
      </c>
      <c r="JU113" s="307" t="e">
        <f t="shared" si="78"/>
        <v>#N/A</v>
      </c>
      <c r="JV113" s="307" t="e">
        <f t="shared" si="78"/>
        <v>#N/A</v>
      </c>
      <c r="JW113" s="307" t="e">
        <f t="shared" si="78"/>
        <v>#N/A</v>
      </c>
      <c r="JX113" s="307" t="e">
        <f t="shared" si="78"/>
        <v>#N/A</v>
      </c>
      <c r="JY113" s="307" t="e">
        <f t="shared" si="78"/>
        <v>#N/A</v>
      </c>
      <c r="JZ113" s="307" t="e">
        <f t="shared" si="78"/>
        <v>#N/A</v>
      </c>
      <c r="KA113" s="307" t="e">
        <f t="shared" si="78"/>
        <v>#N/A</v>
      </c>
      <c r="KB113" s="307" t="e">
        <f t="shared" si="78"/>
        <v>#N/A</v>
      </c>
      <c r="KC113" s="307" t="e">
        <f t="shared" si="78"/>
        <v>#N/A</v>
      </c>
      <c r="KD113" s="307" t="e">
        <f t="shared" si="78"/>
        <v>#N/A</v>
      </c>
      <c r="KE113" s="307" t="e">
        <f t="shared" si="78"/>
        <v>#N/A</v>
      </c>
      <c r="KF113" s="307" t="e">
        <f t="shared" si="78"/>
        <v>#N/A</v>
      </c>
      <c r="KG113" s="307" t="e">
        <f t="shared" si="78"/>
        <v>#N/A</v>
      </c>
      <c r="KH113" s="307" t="e">
        <f t="shared" ref="KH113:LM113" si="79">SUMPRODUCT(--($E28:$AB28=KH$110),--($E90:$AB90))</f>
        <v>#N/A</v>
      </c>
      <c r="KI113" s="307" t="e">
        <f t="shared" si="79"/>
        <v>#N/A</v>
      </c>
      <c r="KJ113" s="307" t="e">
        <f t="shared" si="79"/>
        <v>#N/A</v>
      </c>
      <c r="KK113" s="307" t="e">
        <f t="shared" si="79"/>
        <v>#N/A</v>
      </c>
      <c r="KL113" s="307" t="e">
        <f t="shared" si="79"/>
        <v>#N/A</v>
      </c>
      <c r="KM113" s="307" t="e">
        <f t="shared" si="79"/>
        <v>#N/A</v>
      </c>
      <c r="KN113" s="307" t="e">
        <f t="shared" si="79"/>
        <v>#N/A</v>
      </c>
      <c r="KO113" s="307" t="e">
        <f t="shared" si="79"/>
        <v>#N/A</v>
      </c>
      <c r="KP113" s="307" t="e">
        <f t="shared" si="79"/>
        <v>#N/A</v>
      </c>
      <c r="KQ113" s="307" t="e">
        <f t="shared" si="79"/>
        <v>#N/A</v>
      </c>
      <c r="KR113" s="307" t="e">
        <f t="shared" si="79"/>
        <v>#N/A</v>
      </c>
      <c r="KS113" s="307" t="e">
        <f t="shared" si="79"/>
        <v>#N/A</v>
      </c>
      <c r="KT113" s="307" t="e">
        <f t="shared" si="79"/>
        <v>#N/A</v>
      </c>
      <c r="KU113" s="307" t="e">
        <f t="shared" si="79"/>
        <v>#N/A</v>
      </c>
      <c r="KV113" s="307" t="e">
        <f t="shared" si="79"/>
        <v>#N/A</v>
      </c>
      <c r="KW113" s="307" t="e">
        <f t="shared" si="79"/>
        <v>#N/A</v>
      </c>
      <c r="KX113" s="307" t="e">
        <f t="shared" si="79"/>
        <v>#N/A</v>
      </c>
      <c r="KY113" s="307" t="e">
        <f t="shared" si="79"/>
        <v>#N/A</v>
      </c>
      <c r="KZ113" s="307" t="e">
        <f t="shared" si="79"/>
        <v>#N/A</v>
      </c>
      <c r="LA113" s="307" t="e">
        <f t="shared" si="79"/>
        <v>#N/A</v>
      </c>
      <c r="LB113" s="307" t="e">
        <f t="shared" si="79"/>
        <v>#N/A</v>
      </c>
      <c r="LC113" s="307" t="e">
        <f t="shared" si="79"/>
        <v>#N/A</v>
      </c>
      <c r="LD113" s="307" t="e">
        <f t="shared" si="79"/>
        <v>#N/A</v>
      </c>
      <c r="LE113" s="307" t="e">
        <f t="shared" si="79"/>
        <v>#N/A</v>
      </c>
      <c r="LF113" s="307" t="e">
        <f t="shared" si="79"/>
        <v>#N/A</v>
      </c>
      <c r="LG113" s="307" t="e">
        <f t="shared" si="79"/>
        <v>#N/A</v>
      </c>
      <c r="LH113" s="307" t="e">
        <f t="shared" si="79"/>
        <v>#N/A</v>
      </c>
      <c r="LI113" s="307" t="e">
        <f t="shared" si="79"/>
        <v>#N/A</v>
      </c>
      <c r="LJ113" s="307" t="e">
        <f t="shared" si="79"/>
        <v>#N/A</v>
      </c>
      <c r="LK113" s="307" t="e">
        <f t="shared" si="79"/>
        <v>#N/A</v>
      </c>
      <c r="LL113" s="307" t="e">
        <f t="shared" si="79"/>
        <v>#N/A</v>
      </c>
      <c r="LM113" s="307" t="e">
        <f t="shared" si="79"/>
        <v>#N/A</v>
      </c>
      <c r="LN113" s="307" t="e">
        <f t="shared" si="64"/>
        <v>#N/A</v>
      </c>
      <c r="LO113" s="307" t="e">
        <f t="shared" si="64"/>
        <v>#N/A</v>
      </c>
      <c r="LP113" s="307" t="e">
        <f t="shared" si="64"/>
        <v>#N/A</v>
      </c>
      <c r="LQ113" s="307" t="e">
        <f t="shared" si="64"/>
        <v>#N/A</v>
      </c>
      <c r="LR113" s="307" t="e">
        <f t="shared" si="64"/>
        <v>#N/A</v>
      </c>
      <c r="LS113" s="307" t="e">
        <f t="shared" si="64"/>
        <v>#N/A</v>
      </c>
      <c r="LT113" s="307" t="e">
        <f t="shared" si="64"/>
        <v>#N/A</v>
      </c>
      <c r="LU113" s="307" t="e">
        <f t="shared" si="64"/>
        <v>#N/A</v>
      </c>
      <c r="LV113" s="307" t="e">
        <f t="shared" si="64"/>
        <v>#N/A</v>
      </c>
      <c r="LW113" s="307" t="e">
        <f t="shared" si="64"/>
        <v>#N/A</v>
      </c>
      <c r="LX113" s="307" t="e">
        <f t="shared" si="64"/>
        <v>#N/A</v>
      </c>
      <c r="LY113" s="307" t="e">
        <f t="shared" si="64"/>
        <v>#N/A</v>
      </c>
      <c r="LZ113" s="307" t="e">
        <f t="shared" si="64"/>
        <v>#N/A</v>
      </c>
      <c r="MA113" s="307" t="e">
        <f t="shared" si="64"/>
        <v>#N/A</v>
      </c>
      <c r="MB113" s="307" t="e">
        <f t="shared" si="64"/>
        <v>#N/A</v>
      </c>
      <c r="MC113" s="307" t="e">
        <f t="shared" si="64"/>
        <v>#N/A</v>
      </c>
      <c r="MD113" s="307" t="e">
        <f t="shared" si="64"/>
        <v>#N/A</v>
      </c>
      <c r="ME113" s="307" t="e">
        <f t="shared" si="64"/>
        <v>#N/A</v>
      </c>
      <c r="MF113" s="307" t="e">
        <f t="shared" si="64"/>
        <v>#N/A</v>
      </c>
      <c r="MG113" s="307" t="e">
        <f t="shared" si="64"/>
        <v>#N/A</v>
      </c>
      <c r="MH113" s="307" t="e">
        <f t="shared" si="64"/>
        <v>#N/A</v>
      </c>
      <c r="MI113" s="307" t="e">
        <f t="shared" si="64"/>
        <v>#N/A</v>
      </c>
      <c r="MJ113" s="307" t="e">
        <f t="shared" si="64"/>
        <v>#N/A</v>
      </c>
      <c r="MK113" s="307" t="e">
        <f t="shared" si="64"/>
        <v>#N/A</v>
      </c>
      <c r="ML113" s="307" t="e">
        <f t="shared" si="64"/>
        <v>#N/A</v>
      </c>
      <c r="MM113" s="307" t="e">
        <f t="shared" si="64"/>
        <v>#N/A</v>
      </c>
      <c r="MN113" s="307" t="e">
        <f t="shared" si="64"/>
        <v>#N/A</v>
      </c>
      <c r="MO113" s="307" t="e">
        <f t="shared" si="64"/>
        <v>#N/A</v>
      </c>
      <c r="MP113" s="307" t="e">
        <f t="shared" si="64"/>
        <v>#N/A</v>
      </c>
      <c r="MQ113" s="307" t="e">
        <f t="shared" si="64"/>
        <v>#N/A</v>
      </c>
      <c r="MR113" s="307" t="e">
        <f t="shared" si="64"/>
        <v>#N/A</v>
      </c>
      <c r="MS113" s="307" t="e">
        <f t="shared" si="64"/>
        <v>#N/A</v>
      </c>
      <c r="MT113" s="307" t="e">
        <f t="shared" si="64"/>
        <v>#N/A</v>
      </c>
      <c r="MU113" s="307" t="e">
        <f t="shared" si="64"/>
        <v>#N/A</v>
      </c>
      <c r="MV113" s="307" t="e">
        <f t="shared" si="64"/>
        <v>#N/A</v>
      </c>
      <c r="MW113" s="307" t="e">
        <f t="shared" si="64"/>
        <v>#N/A</v>
      </c>
      <c r="MX113" s="307" t="e">
        <f t="shared" si="64"/>
        <v>#N/A</v>
      </c>
      <c r="MY113" s="307" t="e">
        <f t="shared" si="64"/>
        <v>#N/A</v>
      </c>
      <c r="MZ113" s="307" t="e">
        <f t="shared" si="64"/>
        <v>#N/A</v>
      </c>
      <c r="NA113" s="307" t="e">
        <f t="shared" si="64"/>
        <v>#N/A</v>
      </c>
      <c r="NB113" s="307" t="e">
        <f t="shared" si="64"/>
        <v>#N/A</v>
      </c>
      <c r="NC113" s="307" t="e">
        <f t="shared" si="64"/>
        <v>#N/A</v>
      </c>
      <c r="ND113" s="307" t="e">
        <f t="shared" si="64"/>
        <v>#N/A</v>
      </c>
      <c r="NE113" s="307" t="e">
        <f t="shared" si="64"/>
        <v>#N/A</v>
      </c>
      <c r="NF113" s="307" t="e">
        <f t="shared" si="64"/>
        <v>#N/A</v>
      </c>
      <c r="NG113" s="307" t="e">
        <f t="shared" si="64"/>
        <v>#N/A</v>
      </c>
      <c r="NH113" s="307" t="e">
        <f t="shared" si="64"/>
        <v>#N/A</v>
      </c>
      <c r="NI113" s="307" t="e">
        <f t="shared" si="64"/>
        <v>#N/A</v>
      </c>
      <c r="NJ113" s="307" t="e">
        <f t="shared" si="64"/>
        <v>#N/A</v>
      </c>
      <c r="NK113" s="307" t="e">
        <f t="shared" si="64"/>
        <v>#N/A</v>
      </c>
      <c r="NL113" s="307" t="e">
        <f t="shared" si="64"/>
        <v>#N/A</v>
      </c>
      <c r="NM113" s="307" t="e">
        <f t="shared" si="64"/>
        <v>#N/A</v>
      </c>
      <c r="NN113" s="307" t="e">
        <f t="shared" si="64"/>
        <v>#N/A</v>
      </c>
      <c r="NO113" s="307" t="e">
        <f t="shared" si="64"/>
        <v>#N/A</v>
      </c>
      <c r="NP113" s="307" t="e">
        <f t="shared" si="64"/>
        <v>#N/A</v>
      </c>
      <c r="NQ113" s="307" t="e">
        <f t="shared" si="64"/>
        <v>#N/A</v>
      </c>
      <c r="NR113" s="307" t="e">
        <f t="shared" si="64"/>
        <v>#N/A</v>
      </c>
      <c r="NS113" s="307" t="e">
        <f t="shared" si="64"/>
        <v>#N/A</v>
      </c>
      <c r="NT113" s="307" t="e">
        <f t="shared" si="64"/>
        <v>#N/A</v>
      </c>
      <c r="NU113" s="307" t="e">
        <f t="shared" si="64"/>
        <v>#N/A</v>
      </c>
      <c r="NV113" s="307" t="e">
        <f t="shared" si="64"/>
        <v>#N/A</v>
      </c>
      <c r="NW113" s="307" t="e">
        <f t="shared" si="64"/>
        <v>#N/A</v>
      </c>
      <c r="NX113" s="307" t="e">
        <f t="shared" si="64"/>
        <v>#N/A</v>
      </c>
      <c r="NY113" s="307" t="e">
        <f t="shared" si="64"/>
        <v>#N/A</v>
      </c>
      <c r="NZ113" s="307" t="e">
        <f t="shared" ref="NZ113:PE113" si="80">SUMPRODUCT(--($E28:$AB28=NZ$110),--($E90:$AB90))</f>
        <v>#N/A</v>
      </c>
      <c r="OA113" s="307" t="e">
        <f t="shared" si="80"/>
        <v>#N/A</v>
      </c>
      <c r="OB113" s="307" t="e">
        <f t="shared" si="80"/>
        <v>#N/A</v>
      </c>
      <c r="OC113" s="307" t="e">
        <f t="shared" si="80"/>
        <v>#N/A</v>
      </c>
      <c r="OD113" s="307" t="e">
        <f t="shared" si="80"/>
        <v>#N/A</v>
      </c>
      <c r="OE113" s="307" t="e">
        <f t="shared" si="80"/>
        <v>#N/A</v>
      </c>
      <c r="OF113" s="307" t="e">
        <f t="shared" si="80"/>
        <v>#N/A</v>
      </c>
      <c r="OG113" s="307" t="e">
        <f t="shared" si="80"/>
        <v>#N/A</v>
      </c>
      <c r="OH113" s="307" t="e">
        <f t="shared" si="80"/>
        <v>#N/A</v>
      </c>
      <c r="OI113" s="307" t="e">
        <f t="shared" si="80"/>
        <v>#N/A</v>
      </c>
      <c r="OJ113" s="307" t="e">
        <f t="shared" si="80"/>
        <v>#N/A</v>
      </c>
      <c r="OK113" s="307" t="e">
        <f t="shared" si="80"/>
        <v>#N/A</v>
      </c>
      <c r="OL113" s="307" t="e">
        <f t="shared" si="80"/>
        <v>#N/A</v>
      </c>
      <c r="OM113" s="307" t="e">
        <f t="shared" si="80"/>
        <v>#N/A</v>
      </c>
      <c r="ON113" s="307" t="e">
        <f t="shared" si="80"/>
        <v>#N/A</v>
      </c>
      <c r="OO113" s="307" t="e">
        <f t="shared" si="80"/>
        <v>#N/A</v>
      </c>
      <c r="OP113" s="307" t="e">
        <f t="shared" si="80"/>
        <v>#N/A</v>
      </c>
      <c r="OQ113" s="307" t="e">
        <f t="shared" si="80"/>
        <v>#N/A</v>
      </c>
      <c r="OR113" s="307" t="e">
        <f t="shared" si="80"/>
        <v>#N/A</v>
      </c>
      <c r="OS113" s="307" t="e">
        <f t="shared" si="80"/>
        <v>#N/A</v>
      </c>
      <c r="OT113" s="307" t="e">
        <f t="shared" si="80"/>
        <v>#N/A</v>
      </c>
      <c r="OU113" s="307" t="e">
        <f t="shared" si="80"/>
        <v>#N/A</v>
      </c>
      <c r="OV113" s="307" t="e">
        <f t="shared" si="80"/>
        <v>#N/A</v>
      </c>
      <c r="OW113" s="307" t="e">
        <f t="shared" si="80"/>
        <v>#N/A</v>
      </c>
      <c r="OX113" s="307" t="e">
        <f t="shared" si="80"/>
        <v>#N/A</v>
      </c>
      <c r="OY113" s="307" t="e">
        <f t="shared" si="80"/>
        <v>#N/A</v>
      </c>
      <c r="OZ113" s="307" t="e">
        <f t="shared" si="80"/>
        <v>#N/A</v>
      </c>
      <c r="PA113" s="307" t="e">
        <f t="shared" si="80"/>
        <v>#N/A</v>
      </c>
      <c r="PB113" s="307" t="e">
        <f t="shared" si="80"/>
        <v>#N/A</v>
      </c>
      <c r="PC113" s="307" t="e">
        <f t="shared" si="80"/>
        <v>#N/A</v>
      </c>
      <c r="PD113" s="307" t="e">
        <f t="shared" si="80"/>
        <v>#N/A</v>
      </c>
      <c r="PE113" s="307" t="e">
        <f t="shared" si="80"/>
        <v>#N/A</v>
      </c>
      <c r="PF113" s="307" t="e">
        <f t="shared" ref="PF113:QK113" si="81">SUMPRODUCT(--($E28:$AB28=PF$110),--($E90:$AB90))</f>
        <v>#N/A</v>
      </c>
      <c r="PG113" s="307" t="e">
        <f t="shared" si="81"/>
        <v>#N/A</v>
      </c>
      <c r="PH113" s="307" t="e">
        <f t="shared" si="81"/>
        <v>#N/A</v>
      </c>
      <c r="PI113" s="307" t="e">
        <f t="shared" si="81"/>
        <v>#N/A</v>
      </c>
      <c r="PJ113" s="307" t="e">
        <f t="shared" si="81"/>
        <v>#N/A</v>
      </c>
      <c r="PK113" s="307" t="e">
        <f t="shared" si="81"/>
        <v>#N/A</v>
      </c>
      <c r="PL113" s="307" t="e">
        <f t="shared" si="81"/>
        <v>#N/A</v>
      </c>
      <c r="PM113" s="307" t="e">
        <f t="shared" si="81"/>
        <v>#N/A</v>
      </c>
      <c r="PN113" s="307" t="e">
        <f t="shared" si="81"/>
        <v>#N/A</v>
      </c>
      <c r="PO113" s="307" t="e">
        <f t="shared" si="81"/>
        <v>#N/A</v>
      </c>
      <c r="PP113" s="307" t="e">
        <f t="shared" si="81"/>
        <v>#N/A</v>
      </c>
      <c r="PQ113" s="307" t="e">
        <f t="shared" si="81"/>
        <v>#N/A</v>
      </c>
      <c r="PR113" s="307" t="e">
        <f t="shared" si="81"/>
        <v>#N/A</v>
      </c>
      <c r="PS113" s="307" t="e">
        <f t="shared" si="81"/>
        <v>#N/A</v>
      </c>
      <c r="PT113" s="307" t="e">
        <f t="shared" si="81"/>
        <v>#N/A</v>
      </c>
      <c r="PU113" s="307" t="e">
        <f t="shared" si="81"/>
        <v>#N/A</v>
      </c>
      <c r="PV113" s="307" t="e">
        <f t="shared" si="81"/>
        <v>#N/A</v>
      </c>
      <c r="PW113" s="307" t="e">
        <f t="shared" si="81"/>
        <v>#N/A</v>
      </c>
      <c r="PX113" s="307" t="e">
        <f t="shared" si="81"/>
        <v>#N/A</v>
      </c>
      <c r="PY113" s="307" t="e">
        <f t="shared" si="81"/>
        <v>#N/A</v>
      </c>
      <c r="PZ113" s="307" t="e">
        <f t="shared" si="81"/>
        <v>#N/A</v>
      </c>
      <c r="QA113" s="307" t="e">
        <f t="shared" si="81"/>
        <v>#N/A</v>
      </c>
      <c r="QB113" s="307" t="e">
        <f t="shared" si="81"/>
        <v>#N/A</v>
      </c>
      <c r="QC113" s="307" t="e">
        <f t="shared" si="81"/>
        <v>#N/A</v>
      </c>
      <c r="QD113" s="307" t="e">
        <f t="shared" si="81"/>
        <v>#N/A</v>
      </c>
      <c r="QE113" s="307" t="e">
        <f t="shared" si="81"/>
        <v>#N/A</v>
      </c>
      <c r="QF113" s="307" t="e">
        <f t="shared" si="81"/>
        <v>#N/A</v>
      </c>
      <c r="QG113" s="307" t="e">
        <f t="shared" si="81"/>
        <v>#N/A</v>
      </c>
      <c r="QH113" s="307" t="e">
        <f t="shared" si="81"/>
        <v>#N/A</v>
      </c>
      <c r="QI113" s="307" t="e">
        <f t="shared" si="81"/>
        <v>#N/A</v>
      </c>
      <c r="QJ113" s="307" t="e">
        <f t="shared" si="81"/>
        <v>#N/A</v>
      </c>
      <c r="QK113" s="307" t="e">
        <f t="shared" si="81"/>
        <v>#N/A</v>
      </c>
      <c r="QL113" s="307" t="e">
        <f t="shared" si="67"/>
        <v>#N/A</v>
      </c>
      <c r="QM113" s="307" t="e">
        <f t="shared" si="67"/>
        <v>#N/A</v>
      </c>
      <c r="QN113" s="307" t="e">
        <f t="shared" si="67"/>
        <v>#N/A</v>
      </c>
      <c r="QO113" s="307" t="e">
        <f t="shared" si="67"/>
        <v>#N/A</v>
      </c>
      <c r="QP113" s="307" t="e">
        <f t="shared" si="67"/>
        <v>#N/A</v>
      </c>
      <c r="QQ113" s="307" t="e">
        <f t="shared" si="67"/>
        <v>#N/A</v>
      </c>
      <c r="QR113" s="307" t="e">
        <f t="shared" si="67"/>
        <v>#N/A</v>
      </c>
      <c r="QS113" s="307" t="e">
        <f t="shared" si="67"/>
        <v>#N/A</v>
      </c>
      <c r="QT113" s="307" t="e">
        <f t="shared" si="67"/>
        <v>#N/A</v>
      </c>
      <c r="QU113" s="307" t="e">
        <f t="shared" si="67"/>
        <v>#N/A</v>
      </c>
      <c r="QV113" s="307" t="e">
        <f t="shared" si="67"/>
        <v>#N/A</v>
      </c>
      <c r="QW113" s="307" t="e">
        <f t="shared" si="67"/>
        <v>#N/A</v>
      </c>
      <c r="QX113" s="307" t="e">
        <f t="shared" si="67"/>
        <v>#N/A</v>
      </c>
      <c r="QY113" s="307" t="e">
        <f t="shared" si="67"/>
        <v>#N/A</v>
      </c>
      <c r="QZ113" s="307" t="e">
        <f t="shared" si="67"/>
        <v>#N/A</v>
      </c>
      <c r="RA113" s="307" t="e">
        <f t="shared" si="67"/>
        <v>#N/A</v>
      </c>
      <c r="RB113" s="307" t="e">
        <f t="shared" si="67"/>
        <v>#N/A</v>
      </c>
      <c r="RC113" s="307" t="e">
        <f t="shared" si="67"/>
        <v>#N/A</v>
      </c>
      <c r="RD113" s="307" t="e">
        <f t="shared" si="67"/>
        <v>#N/A</v>
      </c>
      <c r="RE113" s="307" t="e">
        <f t="shared" si="67"/>
        <v>#N/A</v>
      </c>
      <c r="RF113" s="307" t="e">
        <f t="shared" si="67"/>
        <v>#N/A</v>
      </c>
      <c r="RG113" s="307" t="e">
        <f t="shared" si="67"/>
        <v>#N/A</v>
      </c>
      <c r="RH113" s="307" t="e">
        <f t="shared" si="67"/>
        <v>#N/A</v>
      </c>
      <c r="RI113" s="307" t="e">
        <f t="shared" si="67"/>
        <v>#N/A</v>
      </c>
      <c r="RJ113" s="307" t="e">
        <f t="shared" si="67"/>
        <v>#N/A</v>
      </c>
      <c r="RK113" s="307" t="e">
        <f t="shared" si="67"/>
        <v>#N/A</v>
      </c>
      <c r="RL113" s="307" t="e">
        <f t="shared" si="67"/>
        <v>#N/A</v>
      </c>
      <c r="RM113" s="307" t="e">
        <f t="shared" si="67"/>
        <v>#N/A</v>
      </c>
      <c r="RN113" s="307" t="e">
        <f t="shared" si="67"/>
        <v>#N/A</v>
      </c>
      <c r="RO113" s="307" t="e">
        <f t="shared" si="67"/>
        <v>#N/A</v>
      </c>
      <c r="RP113" s="307" t="e">
        <f t="shared" si="67"/>
        <v>#N/A</v>
      </c>
      <c r="RQ113" s="307" t="e">
        <f t="shared" si="67"/>
        <v>#N/A</v>
      </c>
      <c r="RR113" s="307" t="e">
        <f t="shared" si="67"/>
        <v>#N/A</v>
      </c>
      <c r="RS113" s="307" t="e">
        <f t="shared" si="67"/>
        <v>#N/A</v>
      </c>
      <c r="RT113" s="307" t="e">
        <f t="shared" si="67"/>
        <v>#N/A</v>
      </c>
      <c r="RU113" s="307" t="e">
        <f t="shared" si="67"/>
        <v>#N/A</v>
      </c>
      <c r="RV113" s="307" t="e">
        <f t="shared" si="67"/>
        <v>#N/A</v>
      </c>
      <c r="RW113" s="307" t="e">
        <f t="shared" si="67"/>
        <v>#N/A</v>
      </c>
      <c r="RX113" s="307" t="e">
        <f t="shared" si="67"/>
        <v>#N/A</v>
      </c>
      <c r="RY113" s="307" t="e">
        <f t="shared" si="67"/>
        <v>#N/A</v>
      </c>
      <c r="RZ113" s="307" t="e">
        <f t="shared" si="67"/>
        <v>#N/A</v>
      </c>
      <c r="SA113" s="307" t="e">
        <f t="shared" si="67"/>
        <v>#N/A</v>
      </c>
      <c r="SB113" s="307" t="e">
        <f t="shared" si="67"/>
        <v>#N/A</v>
      </c>
      <c r="SC113" s="307" t="e">
        <f t="shared" si="67"/>
        <v>#N/A</v>
      </c>
      <c r="SD113" s="307" t="e">
        <f t="shared" si="67"/>
        <v>#N/A</v>
      </c>
      <c r="SE113" s="307" t="e">
        <f t="shared" si="67"/>
        <v>#N/A</v>
      </c>
      <c r="SF113" s="307" t="e">
        <f t="shared" si="67"/>
        <v>#N/A</v>
      </c>
      <c r="SG113" s="307" t="e">
        <f t="shared" si="67"/>
        <v>#N/A</v>
      </c>
      <c r="SH113" s="307" t="e">
        <f t="shared" si="67"/>
        <v>#N/A</v>
      </c>
      <c r="SI113" s="307" t="e">
        <f t="shared" si="67"/>
        <v>#N/A</v>
      </c>
      <c r="SJ113" s="307" t="e">
        <f t="shared" si="67"/>
        <v>#N/A</v>
      </c>
      <c r="SK113" s="307" t="e">
        <f t="shared" si="67"/>
        <v>#N/A</v>
      </c>
      <c r="SL113" s="307" t="e">
        <f t="shared" si="67"/>
        <v>#N/A</v>
      </c>
      <c r="SM113" s="307" t="e">
        <f t="shared" si="67"/>
        <v>#N/A</v>
      </c>
      <c r="SN113" s="307" t="e">
        <f t="shared" si="67"/>
        <v>#N/A</v>
      </c>
      <c r="SO113" s="307" t="e">
        <f t="shared" si="67"/>
        <v>#N/A</v>
      </c>
      <c r="SP113" s="307" t="e">
        <f t="shared" si="67"/>
        <v>#N/A</v>
      </c>
      <c r="SQ113" s="307" t="e">
        <f t="shared" si="67"/>
        <v>#N/A</v>
      </c>
      <c r="SR113" s="307" t="e">
        <f t="shared" si="67"/>
        <v>#N/A</v>
      </c>
      <c r="SS113" s="307" t="e">
        <f t="shared" si="67"/>
        <v>#N/A</v>
      </c>
      <c r="ST113" s="307" t="e">
        <f t="shared" si="67"/>
        <v>#N/A</v>
      </c>
      <c r="SU113" s="307" t="e">
        <f t="shared" si="67"/>
        <v>#N/A</v>
      </c>
      <c r="SV113" s="307" t="e">
        <f t="shared" si="67"/>
        <v>#N/A</v>
      </c>
      <c r="SW113" s="307" t="e">
        <f t="shared" si="67"/>
        <v>#N/A</v>
      </c>
      <c r="SX113" s="307" t="e">
        <f t="shared" ref="SX113:UC113" si="82">SUMPRODUCT(--($E28:$AB28=SX$110),--($E90:$AB90))</f>
        <v>#N/A</v>
      </c>
      <c r="SY113" s="307" t="e">
        <f t="shared" si="82"/>
        <v>#N/A</v>
      </c>
      <c r="SZ113" s="307" t="e">
        <f t="shared" si="82"/>
        <v>#N/A</v>
      </c>
      <c r="TA113" s="307" t="e">
        <f t="shared" si="82"/>
        <v>#N/A</v>
      </c>
      <c r="TB113" s="307" t="e">
        <f t="shared" si="82"/>
        <v>#N/A</v>
      </c>
      <c r="TC113" s="307" t="e">
        <f t="shared" si="82"/>
        <v>#N/A</v>
      </c>
      <c r="TD113" s="307" t="e">
        <f t="shared" si="82"/>
        <v>#N/A</v>
      </c>
      <c r="TE113" s="307" t="e">
        <f t="shared" si="82"/>
        <v>#N/A</v>
      </c>
      <c r="TF113" s="307" t="e">
        <f t="shared" si="82"/>
        <v>#N/A</v>
      </c>
      <c r="TG113" s="307" t="e">
        <f t="shared" si="82"/>
        <v>#N/A</v>
      </c>
      <c r="TH113" s="307" t="e">
        <f t="shared" si="82"/>
        <v>#N/A</v>
      </c>
      <c r="TI113" s="307" t="e">
        <f t="shared" si="82"/>
        <v>#N/A</v>
      </c>
      <c r="TJ113" s="307" t="e">
        <f t="shared" si="82"/>
        <v>#N/A</v>
      </c>
      <c r="TK113" s="307" t="e">
        <f t="shared" si="82"/>
        <v>#N/A</v>
      </c>
      <c r="TL113" s="307" t="e">
        <f t="shared" si="82"/>
        <v>#N/A</v>
      </c>
      <c r="TM113" s="307" t="e">
        <f t="shared" si="82"/>
        <v>#N/A</v>
      </c>
      <c r="TN113" s="307" t="e">
        <f t="shared" si="82"/>
        <v>#N/A</v>
      </c>
      <c r="TO113" s="307" t="e">
        <f t="shared" si="82"/>
        <v>#N/A</v>
      </c>
      <c r="TP113" s="307" t="e">
        <f t="shared" si="82"/>
        <v>#N/A</v>
      </c>
      <c r="TQ113" s="307" t="e">
        <f t="shared" si="82"/>
        <v>#N/A</v>
      </c>
      <c r="TR113" s="307" t="e">
        <f t="shared" si="82"/>
        <v>#N/A</v>
      </c>
      <c r="TS113" s="307" t="e">
        <f t="shared" si="82"/>
        <v>#N/A</v>
      </c>
      <c r="TT113" s="307" t="e">
        <f t="shared" si="82"/>
        <v>#N/A</v>
      </c>
      <c r="TU113" s="307" t="e">
        <f t="shared" si="82"/>
        <v>#N/A</v>
      </c>
      <c r="TV113" s="307" t="e">
        <f t="shared" si="82"/>
        <v>#N/A</v>
      </c>
      <c r="TW113" s="307" t="e">
        <f t="shared" si="82"/>
        <v>#N/A</v>
      </c>
      <c r="TX113" s="307" t="e">
        <f t="shared" si="82"/>
        <v>#N/A</v>
      </c>
      <c r="TY113" s="307" t="e">
        <f t="shared" si="82"/>
        <v>#N/A</v>
      </c>
      <c r="TZ113" s="307" t="e">
        <f t="shared" si="82"/>
        <v>#N/A</v>
      </c>
      <c r="UA113" s="307" t="e">
        <f t="shared" si="82"/>
        <v>#N/A</v>
      </c>
      <c r="UB113" s="307" t="e">
        <f t="shared" si="82"/>
        <v>#N/A</v>
      </c>
      <c r="UC113" s="307" t="e">
        <f t="shared" si="82"/>
        <v>#N/A</v>
      </c>
      <c r="UD113" s="307" t="e">
        <f t="shared" ref="UD113:VI113" si="83">SUMPRODUCT(--($E28:$AB28=UD$110),--($E90:$AB90))</f>
        <v>#N/A</v>
      </c>
      <c r="UE113" s="307" t="e">
        <f t="shared" si="83"/>
        <v>#N/A</v>
      </c>
      <c r="UF113" s="307" t="e">
        <f t="shared" si="83"/>
        <v>#N/A</v>
      </c>
      <c r="UG113" s="307" t="e">
        <f t="shared" si="83"/>
        <v>#N/A</v>
      </c>
      <c r="UH113" s="307" t="e">
        <f t="shared" si="83"/>
        <v>#N/A</v>
      </c>
      <c r="UI113" s="307" t="e">
        <f t="shared" si="83"/>
        <v>#N/A</v>
      </c>
      <c r="UJ113" s="307" t="e">
        <f t="shared" si="83"/>
        <v>#N/A</v>
      </c>
      <c r="UK113" s="307" t="e">
        <f t="shared" si="83"/>
        <v>#N/A</v>
      </c>
      <c r="UL113" s="307" t="e">
        <f t="shared" si="83"/>
        <v>#N/A</v>
      </c>
      <c r="UM113" s="307" t="e">
        <f t="shared" si="83"/>
        <v>#N/A</v>
      </c>
      <c r="UN113" s="307" t="e">
        <f t="shared" si="83"/>
        <v>#N/A</v>
      </c>
      <c r="UO113" s="307" t="e">
        <f t="shared" si="83"/>
        <v>#N/A</v>
      </c>
      <c r="UP113" s="307" t="e">
        <f t="shared" si="83"/>
        <v>#N/A</v>
      </c>
      <c r="UQ113" s="307" t="e">
        <f t="shared" si="83"/>
        <v>#N/A</v>
      </c>
      <c r="UR113" s="307" t="e">
        <f t="shared" si="83"/>
        <v>#N/A</v>
      </c>
      <c r="US113" s="307" t="e">
        <f t="shared" si="83"/>
        <v>#N/A</v>
      </c>
      <c r="UT113" s="307" t="e">
        <f t="shared" si="83"/>
        <v>#N/A</v>
      </c>
      <c r="UU113" s="307" t="e">
        <f t="shared" si="83"/>
        <v>#N/A</v>
      </c>
      <c r="UV113" s="307" t="e">
        <f t="shared" si="83"/>
        <v>#N/A</v>
      </c>
      <c r="UW113" s="307" t="e">
        <f t="shared" si="83"/>
        <v>#N/A</v>
      </c>
      <c r="UX113" s="307" t="e">
        <f t="shared" si="83"/>
        <v>#N/A</v>
      </c>
      <c r="UY113" s="307" t="e">
        <f t="shared" si="83"/>
        <v>#N/A</v>
      </c>
      <c r="UZ113" s="307" t="e">
        <f t="shared" si="83"/>
        <v>#N/A</v>
      </c>
      <c r="VA113" s="307" t="e">
        <f t="shared" si="83"/>
        <v>#N/A</v>
      </c>
      <c r="VB113" s="307" t="e">
        <f t="shared" si="83"/>
        <v>#N/A</v>
      </c>
      <c r="VC113" s="307" t="e">
        <f t="shared" si="83"/>
        <v>#N/A</v>
      </c>
      <c r="VD113" s="307" t="e">
        <f t="shared" si="83"/>
        <v>#N/A</v>
      </c>
      <c r="VE113" s="307" t="e">
        <f t="shared" si="83"/>
        <v>#N/A</v>
      </c>
      <c r="VF113" s="307" t="e">
        <f t="shared" si="83"/>
        <v>#N/A</v>
      </c>
      <c r="VG113" s="307" t="e">
        <f t="shared" si="83"/>
        <v>#N/A</v>
      </c>
      <c r="VH113" s="307" t="e">
        <f t="shared" si="83"/>
        <v>#N/A</v>
      </c>
      <c r="VI113" s="307" t="e">
        <f t="shared" si="83"/>
        <v>#N/A</v>
      </c>
      <c r="VJ113" s="307" t="e">
        <f t="shared" si="70"/>
        <v>#N/A</v>
      </c>
      <c r="VK113" s="307" t="e">
        <f t="shared" si="70"/>
        <v>#N/A</v>
      </c>
      <c r="VL113" s="307" t="e">
        <f t="shared" si="70"/>
        <v>#N/A</v>
      </c>
      <c r="VM113" s="307" t="e">
        <f t="shared" si="70"/>
        <v>#N/A</v>
      </c>
      <c r="VN113" s="307" t="e">
        <f t="shared" si="70"/>
        <v>#N/A</v>
      </c>
      <c r="VO113" s="307" t="e">
        <f t="shared" si="70"/>
        <v>#N/A</v>
      </c>
      <c r="VP113" s="307" t="e">
        <f t="shared" si="70"/>
        <v>#N/A</v>
      </c>
      <c r="VQ113" s="307" t="e">
        <f t="shared" si="70"/>
        <v>#N/A</v>
      </c>
      <c r="VR113" s="307" t="e">
        <f t="shared" si="70"/>
        <v>#N/A</v>
      </c>
      <c r="VS113" s="307" t="e">
        <f t="shared" si="70"/>
        <v>#N/A</v>
      </c>
      <c r="VT113" s="307" t="e">
        <f t="shared" si="70"/>
        <v>#N/A</v>
      </c>
      <c r="VU113" s="307" t="e">
        <f t="shared" si="70"/>
        <v>#N/A</v>
      </c>
      <c r="VV113" s="307" t="e">
        <f t="shared" si="70"/>
        <v>#N/A</v>
      </c>
      <c r="VW113" s="307" t="e">
        <f t="shared" si="70"/>
        <v>#N/A</v>
      </c>
      <c r="VX113" s="307" t="e">
        <f t="shared" si="70"/>
        <v>#N/A</v>
      </c>
      <c r="VY113" s="307" t="e">
        <f t="shared" si="70"/>
        <v>#N/A</v>
      </c>
      <c r="VZ113" s="307" t="e">
        <f t="shared" si="70"/>
        <v>#N/A</v>
      </c>
      <c r="WA113" s="307" t="e">
        <f t="shared" si="70"/>
        <v>#N/A</v>
      </c>
      <c r="WB113" s="307" t="e">
        <f t="shared" si="70"/>
        <v>#N/A</v>
      </c>
      <c r="WC113" s="307" t="e">
        <f t="shared" si="70"/>
        <v>#N/A</v>
      </c>
      <c r="WD113" s="307" t="e">
        <f t="shared" si="70"/>
        <v>#N/A</v>
      </c>
      <c r="WE113" s="307" t="e">
        <f t="shared" si="70"/>
        <v>#N/A</v>
      </c>
      <c r="WF113" s="307" t="e">
        <f t="shared" si="70"/>
        <v>#N/A</v>
      </c>
      <c r="WG113" s="307" t="e">
        <f t="shared" si="70"/>
        <v>#N/A</v>
      </c>
      <c r="WH113" s="307" t="e">
        <f t="shared" si="70"/>
        <v>#N/A</v>
      </c>
      <c r="WI113" s="307" t="e">
        <f t="shared" si="70"/>
        <v>#N/A</v>
      </c>
      <c r="WJ113" s="307" t="e">
        <f t="shared" si="70"/>
        <v>#N/A</v>
      </c>
      <c r="WK113" s="307" t="e">
        <f t="shared" si="70"/>
        <v>#N/A</v>
      </c>
      <c r="WL113" s="307" t="e">
        <f t="shared" si="70"/>
        <v>#N/A</v>
      </c>
      <c r="WM113" s="307" t="e">
        <f t="shared" si="70"/>
        <v>#N/A</v>
      </c>
      <c r="WN113" s="307" t="e">
        <f t="shared" si="70"/>
        <v>#N/A</v>
      </c>
      <c r="WO113" s="307" t="e">
        <f t="shared" si="70"/>
        <v>#N/A</v>
      </c>
      <c r="WP113" s="307" t="e">
        <f t="shared" si="70"/>
        <v>#N/A</v>
      </c>
      <c r="WQ113" s="307" t="e">
        <f t="shared" si="70"/>
        <v>#N/A</v>
      </c>
      <c r="WR113" s="307" t="e">
        <f t="shared" si="70"/>
        <v>#N/A</v>
      </c>
      <c r="WS113" s="307" t="e">
        <f t="shared" si="70"/>
        <v>#N/A</v>
      </c>
      <c r="WT113" s="307" t="e">
        <f t="shared" si="70"/>
        <v>#N/A</v>
      </c>
      <c r="WU113" s="307" t="e">
        <f t="shared" si="70"/>
        <v>#N/A</v>
      </c>
      <c r="WV113" s="307" t="e">
        <f t="shared" si="70"/>
        <v>#N/A</v>
      </c>
      <c r="WW113" s="307" t="e">
        <f t="shared" si="70"/>
        <v>#N/A</v>
      </c>
      <c r="WX113" s="307" t="e">
        <f t="shared" si="70"/>
        <v>#N/A</v>
      </c>
      <c r="WY113" s="307" t="e">
        <f t="shared" si="70"/>
        <v>#N/A</v>
      </c>
      <c r="WZ113" s="307" t="e">
        <f t="shared" si="70"/>
        <v>#N/A</v>
      </c>
      <c r="XA113" s="307" t="e">
        <f t="shared" si="70"/>
        <v>#N/A</v>
      </c>
      <c r="XB113" s="307" t="e">
        <f t="shared" si="70"/>
        <v>#N/A</v>
      </c>
      <c r="XC113" s="307" t="e">
        <f t="shared" si="70"/>
        <v>#N/A</v>
      </c>
      <c r="XD113" s="307" t="e">
        <f t="shared" si="70"/>
        <v>#N/A</v>
      </c>
      <c r="XE113" s="307" t="e">
        <f t="shared" si="70"/>
        <v>#N/A</v>
      </c>
      <c r="XF113" s="307" t="e">
        <f t="shared" si="70"/>
        <v>#N/A</v>
      </c>
      <c r="XG113" s="307" t="e">
        <f t="shared" si="70"/>
        <v>#N/A</v>
      </c>
      <c r="XH113" s="307" t="e">
        <f t="shared" si="70"/>
        <v>#N/A</v>
      </c>
      <c r="XI113" s="307" t="e">
        <f t="shared" si="70"/>
        <v>#N/A</v>
      </c>
      <c r="XJ113" s="307" t="e">
        <f t="shared" si="70"/>
        <v>#N/A</v>
      </c>
      <c r="XK113" s="307" t="e">
        <f t="shared" si="70"/>
        <v>#N/A</v>
      </c>
      <c r="XL113" s="307" t="e">
        <f t="shared" si="70"/>
        <v>#N/A</v>
      </c>
      <c r="XM113" s="307" t="e">
        <f t="shared" si="70"/>
        <v>#N/A</v>
      </c>
      <c r="XN113" s="307" t="e">
        <f t="shared" si="70"/>
        <v>#N/A</v>
      </c>
      <c r="XO113" s="307" t="e">
        <f t="shared" si="70"/>
        <v>#N/A</v>
      </c>
      <c r="XP113" s="307" t="e">
        <f t="shared" si="70"/>
        <v>#N/A</v>
      </c>
      <c r="XQ113" s="307" t="e">
        <f t="shared" si="70"/>
        <v>#N/A</v>
      </c>
      <c r="XR113" s="307" t="e">
        <f t="shared" si="70"/>
        <v>#N/A</v>
      </c>
      <c r="XS113" s="307" t="e">
        <f t="shared" si="70"/>
        <v>#N/A</v>
      </c>
      <c r="XT113" s="307" t="e">
        <f t="shared" si="70"/>
        <v>#N/A</v>
      </c>
      <c r="XU113" s="307" t="e">
        <f t="shared" si="70"/>
        <v>#N/A</v>
      </c>
      <c r="XV113" s="307" t="e">
        <f t="shared" ref="XV113:ZA113" si="84">SUMPRODUCT(--($E28:$AB28=XV$110),--($E90:$AB90))</f>
        <v>#N/A</v>
      </c>
      <c r="XW113" s="307" t="e">
        <f t="shared" si="84"/>
        <v>#N/A</v>
      </c>
      <c r="XX113" s="307" t="e">
        <f t="shared" si="84"/>
        <v>#N/A</v>
      </c>
      <c r="XY113" s="307" t="e">
        <f t="shared" si="84"/>
        <v>#N/A</v>
      </c>
      <c r="XZ113" s="307" t="e">
        <f t="shared" si="84"/>
        <v>#N/A</v>
      </c>
      <c r="YA113" s="307" t="e">
        <f t="shared" si="84"/>
        <v>#N/A</v>
      </c>
      <c r="YB113" s="307" t="e">
        <f t="shared" si="84"/>
        <v>#N/A</v>
      </c>
      <c r="YC113" s="307" t="e">
        <f t="shared" si="84"/>
        <v>#N/A</v>
      </c>
      <c r="YD113" s="307" t="e">
        <f t="shared" si="84"/>
        <v>#N/A</v>
      </c>
      <c r="YE113" s="307" t="e">
        <f t="shared" si="84"/>
        <v>#N/A</v>
      </c>
      <c r="YF113" s="307" t="e">
        <f t="shared" si="84"/>
        <v>#N/A</v>
      </c>
      <c r="YG113" s="307" t="e">
        <f t="shared" si="84"/>
        <v>#N/A</v>
      </c>
      <c r="YH113" s="307" t="e">
        <f t="shared" si="84"/>
        <v>#N/A</v>
      </c>
      <c r="YI113" s="307" t="e">
        <f t="shared" si="84"/>
        <v>#N/A</v>
      </c>
      <c r="YJ113" s="307" t="e">
        <f t="shared" si="84"/>
        <v>#N/A</v>
      </c>
      <c r="YK113" s="307" t="e">
        <f t="shared" si="84"/>
        <v>#N/A</v>
      </c>
      <c r="YL113" s="307" t="e">
        <f t="shared" si="84"/>
        <v>#N/A</v>
      </c>
      <c r="YM113" s="307" t="e">
        <f t="shared" si="84"/>
        <v>#N/A</v>
      </c>
      <c r="YN113" s="307" t="e">
        <f t="shared" si="84"/>
        <v>#N/A</v>
      </c>
      <c r="YO113" s="307" t="e">
        <f t="shared" si="84"/>
        <v>#N/A</v>
      </c>
      <c r="YP113" s="307" t="e">
        <f t="shared" si="84"/>
        <v>#N/A</v>
      </c>
      <c r="YQ113" s="307" t="e">
        <f t="shared" si="84"/>
        <v>#N/A</v>
      </c>
      <c r="YR113" s="307" t="e">
        <f t="shared" si="84"/>
        <v>#N/A</v>
      </c>
      <c r="YS113" s="307" t="e">
        <f t="shared" si="84"/>
        <v>#N/A</v>
      </c>
      <c r="YT113" s="307" t="e">
        <f t="shared" si="84"/>
        <v>#N/A</v>
      </c>
      <c r="YU113" s="307" t="e">
        <f t="shared" si="84"/>
        <v>#N/A</v>
      </c>
      <c r="YV113" s="307" t="e">
        <f t="shared" si="84"/>
        <v>#N/A</v>
      </c>
      <c r="YW113" s="307" t="e">
        <f t="shared" si="84"/>
        <v>#N/A</v>
      </c>
      <c r="YX113" s="307" t="e">
        <f t="shared" si="84"/>
        <v>#N/A</v>
      </c>
      <c r="YY113" s="307" t="e">
        <f t="shared" si="84"/>
        <v>#N/A</v>
      </c>
      <c r="YZ113" s="307" t="e">
        <f t="shared" si="84"/>
        <v>#N/A</v>
      </c>
      <c r="ZA113" s="307" t="e">
        <f t="shared" si="84"/>
        <v>#N/A</v>
      </c>
      <c r="ZB113" s="307" t="e">
        <f t="shared" ref="ZB113:AAG113" si="85">SUMPRODUCT(--($E28:$AB28=ZB$110),--($E90:$AB90))</f>
        <v>#N/A</v>
      </c>
      <c r="ZC113" s="307" t="e">
        <f t="shared" si="85"/>
        <v>#N/A</v>
      </c>
      <c r="ZD113" s="307" t="e">
        <f t="shared" si="85"/>
        <v>#N/A</v>
      </c>
      <c r="ZE113" s="307" t="e">
        <f t="shared" si="85"/>
        <v>#N/A</v>
      </c>
      <c r="ZF113" s="307" t="e">
        <f t="shared" si="85"/>
        <v>#N/A</v>
      </c>
      <c r="ZG113" s="307" t="e">
        <f t="shared" si="85"/>
        <v>#N/A</v>
      </c>
      <c r="ZH113" s="307" t="e">
        <f t="shared" si="85"/>
        <v>#N/A</v>
      </c>
      <c r="ZI113" s="307" t="e">
        <f t="shared" si="85"/>
        <v>#N/A</v>
      </c>
      <c r="ZJ113" s="307" t="e">
        <f t="shared" si="85"/>
        <v>#N/A</v>
      </c>
      <c r="ZK113" s="307" t="e">
        <f t="shared" si="85"/>
        <v>#N/A</v>
      </c>
      <c r="ZL113" s="307" t="e">
        <f t="shared" si="85"/>
        <v>#N/A</v>
      </c>
      <c r="ZM113" s="307" t="e">
        <f t="shared" si="85"/>
        <v>#N/A</v>
      </c>
      <c r="ZN113" s="307" t="e">
        <f t="shared" si="85"/>
        <v>#N/A</v>
      </c>
      <c r="ZO113" s="307" t="e">
        <f t="shared" si="85"/>
        <v>#N/A</v>
      </c>
      <c r="ZP113" s="307" t="e">
        <f t="shared" si="85"/>
        <v>#N/A</v>
      </c>
      <c r="ZQ113" s="307" t="e">
        <f t="shared" si="85"/>
        <v>#N/A</v>
      </c>
      <c r="ZR113" s="307" t="e">
        <f t="shared" si="85"/>
        <v>#N/A</v>
      </c>
      <c r="ZS113" s="307" t="e">
        <f t="shared" si="85"/>
        <v>#N/A</v>
      </c>
      <c r="ZT113" s="307" t="e">
        <f t="shared" si="85"/>
        <v>#N/A</v>
      </c>
      <c r="ZU113" s="307" t="e">
        <f t="shared" si="85"/>
        <v>#N/A</v>
      </c>
      <c r="ZV113" s="307" t="e">
        <f t="shared" si="85"/>
        <v>#N/A</v>
      </c>
      <c r="ZW113" s="307" t="e">
        <f t="shared" si="85"/>
        <v>#N/A</v>
      </c>
      <c r="ZX113" s="307" t="e">
        <f t="shared" si="85"/>
        <v>#N/A</v>
      </c>
      <c r="ZY113" s="307" t="e">
        <f t="shared" si="85"/>
        <v>#N/A</v>
      </c>
      <c r="ZZ113" s="307" t="e">
        <f t="shared" si="85"/>
        <v>#N/A</v>
      </c>
      <c r="AAA113" s="307" t="e">
        <f t="shared" si="85"/>
        <v>#N/A</v>
      </c>
      <c r="AAB113" s="307" t="e">
        <f t="shared" si="85"/>
        <v>#N/A</v>
      </c>
      <c r="AAC113" s="307" t="e">
        <f t="shared" si="85"/>
        <v>#N/A</v>
      </c>
      <c r="AAD113" s="307" t="e">
        <f t="shared" si="85"/>
        <v>#N/A</v>
      </c>
      <c r="AAE113" s="307" t="e">
        <f t="shared" si="85"/>
        <v>#N/A</v>
      </c>
      <c r="AAF113" s="307" t="e">
        <f t="shared" si="85"/>
        <v>#N/A</v>
      </c>
      <c r="AAG113" s="307" t="e">
        <f t="shared" si="85"/>
        <v>#N/A</v>
      </c>
      <c r="AAH113" s="307" t="e">
        <f t="shared" si="73"/>
        <v>#N/A</v>
      </c>
      <c r="AAI113" s="307" t="e">
        <f t="shared" si="73"/>
        <v>#N/A</v>
      </c>
      <c r="AAJ113" s="307" t="e">
        <f t="shared" si="73"/>
        <v>#N/A</v>
      </c>
      <c r="AAK113" s="307" t="e">
        <f t="shared" si="73"/>
        <v>#N/A</v>
      </c>
      <c r="AAL113" s="307" t="e">
        <f t="shared" si="73"/>
        <v>#N/A</v>
      </c>
      <c r="AAM113" s="307" t="e">
        <f t="shared" si="73"/>
        <v>#N/A</v>
      </c>
      <c r="AAN113" s="307" t="e">
        <f t="shared" si="73"/>
        <v>#N/A</v>
      </c>
      <c r="AAO113" s="307" t="e">
        <f t="shared" si="73"/>
        <v>#N/A</v>
      </c>
      <c r="AAP113" s="307" t="e">
        <f t="shared" si="73"/>
        <v>#N/A</v>
      </c>
      <c r="AAQ113" s="307" t="e">
        <f t="shared" si="73"/>
        <v>#N/A</v>
      </c>
      <c r="AAR113" s="307" t="e">
        <f t="shared" si="73"/>
        <v>#N/A</v>
      </c>
      <c r="AAS113" s="307" t="e">
        <f t="shared" si="73"/>
        <v>#N/A</v>
      </c>
      <c r="AAT113" s="307" t="e">
        <f t="shared" si="73"/>
        <v>#N/A</v>
      </c>
      <c r="AAU113" s="307" t="e">
        <f t="shared" si="73"/>
        <v>#N/A</v>
      </c>
      <c r="AAV113" s="307" t="e">
        <f t="shared" si="73"/>
        <v>#N/A</v>
      </c>
      <c r="AAW113" s="307" t="e">
        <f t="shared" si="73"/>
        <v>#N/A</v>
      </c>
      <c r="AAX113" s="307" t="e">
        <f t="shared" si="73"/>
        <v>#N/A</v>
      </c>
      <c r="AAY113" s="307" t="e">
        <f t="shared" si="73"/>
        <v>#N/A</v>
      </c>
      <c r="AAZ113" s="307" t="e">
        <f t="shared" si="73"/>
        <v>#N/A</v>
      </c>
      <c r="ABA113" s="307" t="e">
        <f t="shared" si="73"/>
        <v>#N/A</v>
      </c>
      <c r="ABB113" s="307" t="e">
        <f t="shared" si="73"/>
        <v>#N/A</v>
      </c>
      <c r="ABC113" s="307" t="e">
        <f t="shared" si="73"/>
        <v>#N/A</v>
      </c>
      <c r="ABD113" s="307" t="e">
        <f t="shared" si="73"/>
        <v>#N/A</v>
      </c>
      <c r="ABE113" s="307" t="e">
        <f t="shared" si="73"/>
        <v>#N/A</v>
      </c>
      <c r="ABF113" s="307" t="e">
        <f t="shared" si="73"/>
        <v>#N/A</v>
      </c>
      <c r="ABG113" s="307" t="e">
        <f t="shared" si="73"/>
        <v>#N/A</v>
      </c>
      <c r="ABH113" s="307" t="e">
        <f t="shared" si="73"/>
        <v>#N/A</v>
      </c>
      <c r="ABI113" s="307" t="e">
        <f t="shared" si="73"/>
        <v>#N/A</v>
      </c>
      <c r="ABJ113" s="307" t="e">
        <f t="shared" si="73"/>
        <v>#N/A</v>
      </c>
      <c r="ABK113" s="307" t="e">
        <f t="shared" si="73"/>
        <v>#N/A</v>
      </c>
      <c r="ABL113" s="307" t="e">
        <f t="shared" si="73"/>
        <v>#N/A</v>
      </c>
      <c r="ABM113" s="307" t="e">
        <f t="shared" si="73"/>
        <v>#N/A</v>
      </c>
      <c r="ABN113" s="307" t="e">
        <f t="shared" si="73"/>
        <v>#N/A</v>
      </c>
      <c r="ABO113" s="307" t="e">
        <f t="shared" si="73"/>
        <v>#N/A</v>
      </c>
      <c r="ABP113" s="307" t="e">
        <f t="shared" si="73"/>
        <v>#N/A</v>
      </c>
      <c r="ABQ113" s="307" t="e">
        <f t="shared" si="73"/>
        <v>#N/A</v>
      </c>
      <c r="ABR113" s="307" t="e">
        <f t="shared" si="73"/>
        <v>#N/A</v>
      </c>
      <c r="ABS113" s="307" t="e">
        <f t="shared" si="73"/>
        <v>#N/A</v>
      </c>
      <c r="ABT113" s="307" t="e">
        <f t="shared" si="73"/>
        <v>#N/A</v>
      </c>
      <c r="ABU113" s="307" t="e">
        <f t="shared" si="73"/>
        <v>#N/A</v>
      </c>
      <c r="ABV113" s="307" t="e">
        <f t="shared" si="73"/>
        <v>#N/A</v>
      </c>
      <c r="ABW113" s="307" t="e">
        <f t="shared" si="73"/>
        <v>#N/A</v>
      </c>
      <c r="ABX113" s="307" t="e">
        <f t="shared" si="73"/>
        <v>#N/A</v>
      </c>
      <c r="ABY113" s="307" t="e">
        <f t="shared" si="73"/>
        <v>#N/A</v>
      </c>
      <c r="ABZ113" s="307" t="e">
        <f t="shared" si="73"/>
        <v>#N/A</v>
      </c>
      <c r="ACA113" s="307" t="e">
        <f t="shared" si="73"/>
        <v>#N/A</v>
      </c>
      <c r="ACB113" s="307" t="e">
        <f t="shared" si="73"/>
        <v>#N/A</v>
      </c>
      <c r="ACC113" s="307" t="e">
        <f t="shared" si="73"/>
        <v>#N/A</v>
      </c>
      <c r="ACD113" s="307" t="e">
        <f t="shared" si="73"/>
        <v>#N/A</v>
      </c>
      <c r="ACE113" s="307" t="e">
        <f t="shared" si="73"/>
        <v>#N/A</v>
      </c>
      <c r="ACF113" s="307" t="e">
        <f t="shared" si="73"/>
        <v>#N/A</v>
      </c>
      <c r="ACG113" s="307" t="e">
        <f t="shared" si="73"/>
        <v>#N/A</v>
      </c>
      <c r="ACH113" s="307" t="e">
        <f t="shared" si="73"/>
        <v>#N/A</v>
      </c>
      <c r="ACI113" s="307" t="e">
        <f t="shared" si="73"/>
        <v>#N/A</v>
      </c>
      <c r="ACJ113" s="307" t="e">
        <f t="shared" si="73"/>
        <v>#N/A</v>
      </c>
      <c r="ACK113" s="307" t="e">
        <f t="shared" si="73"/>
        <v>#N/A</v>
      </c>
    </row>
    <row r="114" spans="2:765" s="384" customFormat="1" ht="30" customHeight="1">
      <c r="B114" s="24"/>
      <c r="C114" s="1422" t="s">
        <v>510</v>
      </c>
      <c r="D114" s="1372"/>
      <c r="E114" s="307" t="e">
        <f t="shared" si="74"/>
        <v>#N/A</v>
      </c>
      <c r="F114" s="307" t="e">
        <f t="shared" si="74"/>
        <v>#N/A</v>
      </c>
      <c r="G114" s="307" t="e">
        <f t="shared" si="74"/>
        <v>#N/A</v>
      </c>
      <c r="H114" s="307" t="e">
        <f t="shared" si="74"/>
        <v>#N/A</v>
      </c>
      <c r="I114" s="307" t="e">
        <f t="shared" si="74"/>
        <v>#N/A</v>
      </c>
      <c r="J114" s="307" t="e">
        <f t="shared" si="74"/>
        <v>#N/A</v>
      </c>
      <c r="K114" s="307" t="e">
        <f t="shared" si="74"/>
        <v>#N/A</v>
      </c>
      <c r="L114" s="307" t="e">
        <f t="shared" si="74"/>
        <v>#N/A</v>
      </c>
      <c r="M114" s="307" t="e">
        <f t="shared" si="74"/>
        <v>#N/A</v>
      </c>
      <c r="N114" s="307" t="e">
        <f t="shared" si="74"/>
        <v>#N/A</v>
      </c>
      <c r="O114" s="307" t="e">
        <f t="shared" si="74"/>
        <v>#N/A</v>
      </c>
      <c r="P114" s="307" t="e">
        <f t="shared" si="74"/>
        <v>#N/A</v>
      </c>
      <c r="Q114" s="307" t="e">
        <f t="shared" si="74"/>
        <v>#N/A</v>
      </c>
      <c r="R114" s="307" t="e">
        <f t="shared" si="74"/>
        <v>#N/A</v>
      </c>
      <c r="S114" s="307" t="e">
        <f t="shared" si="74"/>
        <v>#N/A</v>
      </c>
      <c r="T114" s="307" t="e">
        <f t="shared" si="74"/>
        <v>#N/A</v>
      </c>
      <c r="U114" s="307" t="e">
        <f t="shared" si="74"/>
        <v>#N/A</v>
      </c>
      <c r="V114" s="307" t="e">
        <f t="shared" si="74"/>
        <v>#N/A</v>
      </c>
      <c r="W114" s="307" t="e">
        <f t="shared" si="74"/>
        <v>#N/A</v>
      </c>
      <c r="X114" s="307" t="e">
        <f t="shared" si="74"/>
        <v>#N/A</v>
      </c>
      <c r="Y114" s="307" t="e">
        <f t="shared" si="74"/>
        <v>#N/A</v>
      </c>
      <c r="Z114" s="307" t="e">
        <f t="shared" si="74"/>
        <v>#N/A</v>
      </c>
      <c r="AA114" s="307" t="e">
        <f t="shared" si="74"/>
        <v>#N/A</v>
      </c>
      <c r="AB114" s="307" t="e">
        <f t="shared" si="74"/>
        <v>#N/A</v>
      </c>
      <c r="AC114" s="307" t="e">
        <f t="shared" si="74"/>
        <v>#N/A</v>
      </c>
      <c r="AD114" s="307" t="e">
        <f t="shared" si="74"/>
        <v>#N/A</v>
      </c>
      <c r="AE114" s="307" t="e">
        <f t="shared" si="74"/>
        <v>#N/A</v>
      </c>
      <c r="AF114" s="307" t="e">
        <f t="shared" si="74"/>
        <v>#N/A</v>
      </c>
      <c r="AG114" s="307" t="e">
        <f t="shared" si="74"/>
        <v>#N/A</v>
      </c>
      <c r="AH114" s="307" t="e">
        <f t="shared" si="74"/>
        <v>#N/A</v>
      </c>
      <c r="AI114" s="307" t="e">
        <f t="shared" si="74"/>
        <v>#N/A</v>
      </c>
      <c r="AJ114" s="307" t="e">
        <f t="shared" si="74"/>
        <v>#N/A</v>
      </c>
      <c r="AK114" s="307" t="e">
        <f t="shared" si="74"/>
        <v>#N/A</v>
      </c>
      <c r="AL114" s="307" t="e">
        <f t="shared" si="74"/>
        <v>#N/A</v>
      </c>
      <c r="AM114" s="307" t="e">
        <f t="shared" si="74"/>
        <v>#N/A</v>
      </c>
      <c r="AN114" s="307" t="e">
        <f t="shared" si="74"/>
        <v>#N/A</v>
      </c>
      <c r="AO114" s="307" t="e">
        <f t="shared" si="74"/>
        <v>#N/A</v>
      </c>
      <c r="AP114" s="307" t="e">
        <f t="shared" si="74"/>
        <v>#N/A</v>
      </c>
      <c r="AQ114" s="307" t="e">
        <f t="shared" si="74"/>
        <v>#N/A</v>
      </c>
      <c r="AR114" s="307" t="e">
        <f t="shared" si="74"/>
        <v>#N/A</v>
      </c>
      <c r="AS114" s="307" t="e">
        <f t="shared" si="74"/>
        <v>#N/A</v>
      </c>
      <c r="AT114" s="307" t="e">
        <f t="shared" si="74"/>
        <v>#N/A</v>
      </c>
      <c r="AU114" s="307" t="e">
        <f t="shared" si="74"/>
        <v>#N/A</v>
      </c>
      <c r="AV114" s="307" t="e">
        <f t="shared" si="74"/>
        <v>#N/A</v>
      </c>
      <c r="AW114" s="307" t="e">
        <f t="shared" si="74"/>
        <v>#N/A</v>
      </c>
      <c r="AX114" s="307" t="e">
        <f t="shared" si="74"/>
        <v>#N/A</v>
      </c>
      <c r="AY114" s="307" t="e">
        <f t="shared" si="74"/>
        <v>#N/A</v>
      </c>
      <c r="AZ114" s="307" t="e">
        <f t="shared" si="74"/>
        <v>#N/A</v>
      </c>
      <c r="BA114" s="307" t="e">
        <f t="shared" si="74"/>
        <v>#N/A</v>
      </c>
      <c r="BB114" s="307" t="e">
        <f t="shared" si="74"/>
        <v>#N/A</v>
      </c>
      <c r="BC114" s="307" t="e">
        <f t="shared" si="74"/>
        <v>#N/A</v>
      </c>
      <c r="BD114" s="307" t="e">
        <f t="shared" si="74"/>
        <v>#N/A</v>
      </c>
      <c r="BE114" s="307" t="e">
        <f t="shared" si="74"/>
        <v>#N/A</v>
      </c>
      <c r="BF114" s="307" t="e">
        <f t="shared" si="74"/>
        <v>#N/A</v>
      </c>
      <c r="BG114" s="307" t="e">
        <f t="shared" si="74"/>
        <v>#N/A</v>
      </c>
      <c r="BH114" s="307" t="e">
        <f t="shared" si="74"/>
        <v>#N/A</v>
      </c>
      <c r="BI114" s="307" t="e">
        <f t="shared" si="74"/>
        <v>#N/A</v>
      </c>
      <c r="BJ114" s="307" t="e">
        <f t="shared" si="74"/>
        <v>#N/A</v>
      </c>
      <c r="BK114" s="307" t="e">
        <f t="shared" si="74"/>
        <v>#N/A</v>
      </c>
      <c r="BL114" s="307" t="e">
        <f t="shared" si="74"/>
        <v>#N/A</v>
      </c>
      <c r="BM114" s="307" t="e">
        <f t="shared" si="74"/>
        <v>#N/A</v>
      </c>
      <c r="BN114" s="307" t="e">
        <f t="shared" si="74"/>
        <v>#N/A</v>
      </c>
      <c r="BO114" s="307" t="e">
        <f t="shared" si="74"/>
        <v>#N/A</v>
      </c>
      <c r="BP114" s="307" t="e">
        <f t="shared" si="74"/>
        <v>#N/A</v>
      </c>
      <c r="BQ114" s="307" t="e">
        <f t="shared" si="75"/>
        <v>#N/A</v>
      </c>
      <c r="BR114" s="307" t="e">
        <f t="shared" si="58"/>
        <v>#N/A</v>
      </c>
      <c r="BS114" s="307" t="e">
        <f t="shared" si="58"/>
        <v>#N/A</v>
      </c>
      <c r="BT114" s="307" t="e">
        <f t="shared" si="58"/>
        <v>#N/A</v>
      </c>
      <c r="BU114" s="307" t="e">
        <f t="shared" si="58"/>
        <v>#N/A</v>
      </c>
      <c r="BV114" s="307" t="e">
        <f t="shared" si="58"/>
        <v>#N/A</v>
      </c>
      <c r="BW114" s="307" t="e">
        <f t="shared" si="58"/>
        <v>#N/A</v>
      </c>
      <c r="BX114" s="307" t="e">
        <f t="shared" si="58"/>
        <v>#N/A</v>
      </c>
      <c r="BY114" s="307" t="e">
        <f t="shared" si="58"/>
        <v>#N/A</v>
      </c>
      <c r="BZ114" s="307" t="e">
        <f t="shared" si="58"/>
        <v>#N/A</v>
      </c>
      <c r="CA114" s="307" t="e">
        <f t="shared" si="58"/>
        <v>#N/A</v>
      </c>
      <c r="CB114" s="307" t="e">
        <f t="shared" si="58"/>
        <v>#N/A</v>
      </c>
      <c r="CC114" s="307" t="e">
        <f t="shared" si="58"/>
        <v>#N/A</v>
      </c>
      <c r="CD114" s="307" t="e">
        <f t="shared" si="58"/>
        <v>#N/A</v>
      </c>
      <c r="CE114" s="307" t="e">
        <f t="shared" si="58"/>
        <v>#N/A</v>
      </c>
      <c r="CF114" s="307" t="e">
        <f t="shared" si="58"/>
        <v>#N/A</v>
      </c>
      <c r="CG114" s="307" t="e">
        <f t="shared" si="58"/>
        <v>#N/A</v>
      </c>
      <c r="CH114" s="307" t="e">
        <f t="shared" si="58"/>
        <v>#N/A</v>
      </c>
      <c r="CI114" s="307" t="e">
        <f t="shared" si="58"/>
        <v>#N/A</v>
      </c>
      <c r="CJ114" s="307" t="e">
        <f t="shared" si="58"/>
        <v>#N/A</v>
      </c>
      <c r="CK114" s="307" t="e">
        <f t="shared" si="58"/>
        <v>#N/A</v>
      </c>
      <c r="CL114" s="307" t="e">
        <f t="shared" si="58"/>
        <v>#N/A</v>
      </c>
      <c r="CM114" s="307" t="e">
        <f t="shared" si="58"/>
        <v>#N/A</v>
      </c>
      <c r="CN114" s="307" t="e">
        <f t="shared" si="58"/>
        <v>#N/A</v>
      </c>
      <c r="CO114" s="307" t="e">
        <f t="shared" si="58"/>
        <v>#N/A</v>
      </c>
      <c r="CP114" s="307" t="e">
        <f t="shared" si="58"/>
        <v>#N/A</v>
      </c>
      <c r="CQ114" s="307" t="e">
        <f t="shared" si="58"/>
        <v>#N/A</v>
      </c>
      <c r="CR114" s="307" t="e">
        <f t="shared" si="58"/>
        <v>#N/A</v>
      </c>
      <c r="CS114" s="307" t="e">
        <f t="shared" si="58"/>
        <v>#N/A</v>
      </c>
      <c r="CT114" s="307" t="e">
        <f t="shared" si="58"/>
        <v>#N/A</v>
      </c>
      <c r="CU114" s="307" t="e">
        <f t="shared" si="58"/>
        <v>#N/A</v>
      </c>
      <c r="CV114" s="307" t="e">
        <f t="shared" si="58"/>
        <v>#N/A</v>
      </c>
      <c r="CW114" s="307" t="e">
        <f t="shared" si="58"/>
        <v>#N/A</v>
      </c>
      <c r="CX114" s="307" t="e">
        <f t="shared" si="58"/>
        <v>#N/A</v>
      </c>
      <c r="CY114" s="307" t="e">
        <f t="shared" si="58"/>
        <v>#N/A</v>
      </c>
      <c r="CZ114" s="307" t="e">
        <f t="shared" si="58"/>
        <v>#N/A</v>
      </c>
      <c r="DA114" s="307" t="e">
        <f t="shared" si="58"/>
        <v>#N/A</v>
      </c>
      <c r="DB114" s="307" t="e">
        <f t="shared" si="58"/>
        <v>#N/A</v>
      </c>
      <c r="DC114" s="307" t="e">
        <f t="shared" si="58"/>
        <v>#N/A</v>
      </c>
      <c r="DD114" s="307" t="e">
        <f t="shared" si="58"/>
        <v>#N/A</v>
      </c>
      <c r="DE114" s="307" t="e">
        <f t="shared" si="58"/>
        <v>#N/A</v>
      </c>
      <c r="DF114" s="307" t="e">
        <f t="shared" si="58"/>
        <v>#N/A</v>
      </c>
      <c r="DG114" s="307" t="e">
        <f t="shared" si="58"/>
        <v>#N/A</v>
      </c>
      <c r="DH114" s="307" t="e">
        <f t="shared" si="58"/>
        <v>#N/A</v>
      </c>
      <c r="DI114" s="307" t="e">
        <f t="shared" si="58"/>
        <v>#N/A</v>
      </c>
      <c r="DJ114" s="307" t="e">
        <f t="shared" si="58"/>
        <v>#N/A</v>
      </c>
      <c r="DK114" s="307" t="e">
        <f t="shared" si="58"/>
        <v>#N/A</v>
      </c>
      <c r="DL114" s="307" t="e">
        <f t="shared" si="58"/>
        <v>#N/A</v>
      </c>
      <c r="DM114" s="307" t="e">
        <f t="shared" si="58"/>
        <v>#N/A</v>
      </c>
      <c r="DN114" s="307" t="e">
        <f t="shared" si="58"/>
        <v>#N/A</v>
      </c>
      <c r="DO114" s="307" t="e">
        <f t="shared" si="58"/>
        <v>#N/A</v>
      </c>
      <c r="DP114" s="307" t="e">
        <f t="shared" si="58"/>
        <v>#N/A</v>
      </c>
      <c r="DQ114" s="307" t="e">
        <f t="shared" si="58"/>
        <v>#N/A</v>
      </c>
      <c r="DR114" s="307" t="e">
        <f t="shared" si="58"/>
        <v>#N/A</v>
      </c>
      <c r="DS114" s="307" t="e">
        <f t="shared" si="58"/>
        <v>#N/A</v>
      </c>
      <c r="DT114" s="307" t="e">
        <f t="shared" si="58"/>
        <v>#N/A</v>
      </c>
      <c r="DU114" s="307" t="e">
        <f t="shared" si="58"/>
        <v>#N/A</v>
      </c>
      <c r="DV114" s="307" t="e">
        <f t="shared" si="58"/>
        <v>#N/A</v>
      </c>
      <c r="DW114" s="307" t="e">
        <f t="shared" si="58"/>
        <v>#N/A</v>
      </c>
      <c r="DX114" s="307" t="e">
        <f t="shared" si="58"/>
        <v>#N/A</v>
      </c>
      <c r="DY114" s="307" t="e">
        <f t="shared" si="58"/>
        <v>#N/A</v>
      </c>
      <c r="DZ114" s="307" t="e">
        <f t="shared" si="58"/>
        <v>#N/A</v>
      </c>
      <c r="EA114" s="307" t="e">
        <f t="shared" si="58"/>
        <v>#N/A</v>
      </c>
      <c r="EB114" s="307" t="e">
        <f t="shared" si="58"/>
        <v>#N/A</v>
      </c>
      <c r="EC114" s="307" t="e">
        <f t="shared" si="58"/>
        <v>#N/A</v>
      </c>
      <c r="ED114" s="307" t="e">
        <f t="shared" ref="ED114:FI114" si="86">SUMPRODUCT(--($E29:$AB29=ED$110),--($E91:$AB91))</f>
        <v>#N/A</v>
      </c>
      <c r="EE114" s="307" t="e">
        <f t="shared" si="86"/>
        <v>#N/A</v>
      </c>
      <c r="EF114" s="307" t="e">
        <f t="shared" si="86"/>
        <v>#N/A</v>
      </c>
      <c r="EG114" s="307" t="e">
        <f t="shared" si="86"/>
        <v>#N/A</v>
      </c>
      <c r="EH114" s="307" t="e">
        <f t="shared" si="86"/>
        <v>#N/A</v>
      </c>
      <c r="EI114" s="307" t="e">
        <f t="shared" si="86"/>
        <v>#N/A</v>
      </c>
      <c r="EJ114" s="307" t="e">
        <f t="shared" si="86"/>
        <v>#N/A</v>
      </c>
      <c r="EK114" s="307" t="e">
        <f t="shared" si="86"/>
        <v>#N/A</v>
      </c>
      <c r="EL114" s="307" t="e">
        <f t="shared" si="86"/>
        <v>#N/A</v>
      </c>
      <c r="EM114" s="307" t="e">
        <f t="shared" si="86"/>
        <v>#N/A</v>
      </c>
      <c r="EN114" s="307" t="e">
        <f t="shared" si="86"/>
        <v>#N/A</v>
      </c>
      <c r="EO114" s="307" t="e">
        <f t="shared" si="86"/>
        <v>#N/A</v>
      </c>
      <c r="EP114" s="307" t="e">
        <f t="shared" si="86"/>
        <v>#N/A</v>
      </c>
      <c r="EQ114" s="307" t="e">
        <f t="shared" si="86"/>
        <v>#N/A</v>
      </c>
      <c r="ER114" s="307" t="e">
        <f t="shared" si="86"/>
        <v>#N/A</v>
      </c>
      <c r="ES114" s="307" t="e">
        <f t="shared" si="86"/>
        <v>#N/A</v>
      </c>
      <c r="ET114" s="307" t="e">
        <f t="shared" si="86"/>
        <v>#N/A</v>
      </c>
      <c r="EU114" s="307" t="e">
        <f t="shared" si="86"/>
        <v>#N/A</v>
      </c>
      <c r="EV114" s="307" t="e">
        <f t="shared" si="86"/>
        <v>#N/A</v>
      </c>
      <c r="EW114" s="307" t="e">
        <f t="shared" si="86"/>
        <v>#N/A</v>
      </c>
      <c r="EX114" s="307" t="e">
        <f t="shared" si="86"/>
        <v>#N/A</v>
      </c>
      <c r="EY114" s="307" t="e">
        <f t="shared" si="86"/>
        <v>#N/A</v>
      </c>
      <c r="EZ114" s="307" t="e">
        <f t="shared" si="86"/>
        <v>#N/A</v>
      </c>
      <c r="FA114" s="307" t="e">
        <f t="shared" si="86"/>
        <v>#N/A</v>
      </c>
      <c r="FB114" s="307" t="e">
        <f t="shared" si="86"/>
        <v>#N/A</v>
      </c>
      <c r="FC114" s="307" t="e">
        <f t="shared" si="86"/>
        <v>#N/A</v>
      </c>
      <c r="FD114" s="307" t="e">
        <f t="shared" si="86"/>
        <v>#N/A</v>
      </c>
      <c r="FE114" s="307" t="e">
        <f t="shared" si="86"/>
        <v>#N/A</v>
      </c>
      <c r="FF114" s="307" t="e">
        <f t="shared" si="86"/>
        <v>#N/A</v>
      </c>
      <c r="FG114" s="307" t="e">
        <f t="shared" si="86"/>
        <v>#N/A</v>
      </c>
      <c r="FH114" s="307" t="e">
        <f t="shared" si="86"/>
        <v>#N/A</v>
      </c>
      <c r="FI114" s="307" t="e">
        <f t="shared" si="86"/>
        <v>#N/A</v>
      </c>
      <c r="FJ114" s="307" t="e">
        <f t="shared" ref="FJ114:GO114" si="87">SUMPRODUCT(--($E29:$AB29=FJ$110),--($E91:$AB91))</f>
        <v>#N/A</v>
      </c>
      <c r="FK114" s="307" t="e">
        <f t="shared" si="87"/>
        <v>#N/A</v>
      </c>
      <c r="FL114" s="307" t="e">
        <f t="shared" si="87"/>
        <v>#N/A</v>
      </c>
      <c r="FM114" s="307" t="e">
        <f t="shared" si="87"/>
        <v>#N/A</v>
      </c>
      <c r="FN114" s="307" t="e">
        <f t="shared" si="87"/>
        <v>#N/A</v>
      </c>
      <c r="FO114" s="307" t="e">
        <f t="shared" si="87"/>
        <v>#N/A</v>
      </c>
      <c r="FP114" s="307" t="e">
        <f t="shared" si="87"/>
        <v>#N/A</v>
      </c>
      <c r="FQ114" s="307" t="e">
        <f t="shared" si="87"/>
        <v>#N/A</v>
      </c>
      <c r="FR114" s="307" t="e">
        <f t="shared" si="87"/>
        <v>#N/A</v>
      </c>
      <c r="FS114" s="307" t="e">
        <f t="shared" si="87"/>
        <v>#N/A</v>
      </c>
      <c r="FT114" s="307" t="e">
        <f t="shared" si="87"/>
        <v>#N/A</v>
      </c>
      <c r="FU114" s="307" t="e">
        <f t="shared" si="87"/>
        <v>#N/A</v>
      </c>
      <c r="FV114" s="307" t="e">
        <f t="shared" si="87"/>
        <v>#N/A</v>
      </c>
      <c r="FW114" s="307" t="e">
        <f t="shared" si="87"/>
        <v>#N/A</v>
      </c>
      <c r="FX114" s="307" t="e">
        <f t="shared" si="87"/>
        <v>#N/A</v>
      </c>
      <c r="FY114" s="307" t="e">
        <f t="shared" si="87"/>
        <v>#N/A</v>
      </c>
      <c r="FZ114" s="307" t="e">
        <f t="shared" si="87"/>
        <v>#N/A</v>
      </c>
      <c r="GA114" s="307" t="e">
        <f t="shared" si="87"/>
        <v>#N/A</v>
      </c>
      <c r="GB114" s="307" t="e">
        <f t="shared" si="87"/>
        <v>#N/A</v>
      </c>
      <c r="GC114" s="307" t="e">
        <f t="shared" si="87"/>
        <v>#N/A</v>
      </c>
      <c r="GD114" s="307" t="e">
        <f t="shared" si="87"/>
        <v>#N/A</v>
      </c>
      <c r="GE114" s="307" t="e">
        <f t="shared" si="87"/>
        <v>#N/A</v>
      </c>
      <c r="GF114" s="307" t="e">
        <f t="shared" si="87"/>
        <v>#N/A</v>
      </c>
      <c r="GG114" s="307" t="e">
        <f t="shared" si="87"/>
        <v>#N/A</v>
      </c>
      <c r="GH114" s="307" t="e">
        <f t="shared" si="87"/>
        <v>#N/A</v>
      </c>
      <c r="GI114" s="307" t="e">
        <f t="shared" si="87"/>
        <v>#N/A</v>
      </c>
      <c r="GJ114" s="307" t="e">
        <f t="shared" si="87"/>
        <v>#N/A</v>
      </c>
      <c r="GK114" s="307" t="e">
        <f t="shared" si="87"/>
        <v>#N/A</v>
      </c>
      <c r="GL114" s="307" t="e">
        <f t="shared" si="87"/>
        <v>#N/A</v>
      </c>
      <c r="GM114" s="307" t="e">
        <f t="shared" si="87"/>
        <v>#N/A</v>
      </c>
      <c r="GN114" s="307" t="e">
        <f t="shared" si="87"/>
        <v>#N/A</v>
      </c>
      <c r="GO114" s="307" t="e">
        <f t="shared" si="87"/>
        <v>#N/A</v>
      </c>
      <c r="GP114" s="307" t="e">
        <f t="shared" si="61"/>
        <v>#N/A</v>
      </c>
      <c r="GQ114" s="307" t="e">
        <f t="shared" si="61"/>
        <v>#N/A</v>
      </c>
      <c r="GR114" s="307" t="e">
        <f t="shared" si="61"/>
        <v>#N/A</v>
      </c>
      <c r="GS114" s="307" t="e">
        <f t="shared" si="61"/>
        <v>#N/A</v>
      </c>
      <c r="GT114" s="307" t="e">
        <f t="shared" si="61"/>
        <v>#N/A</v>
      </c>
      <c r="GU114" s="307" t="e">
        <f t="shared" si="61"/>
        <v>#N/A</v>
      </c>
      <c r="GV114" s="307" t="e">
        <f t="shared" si="61"/>
        <v>#N/A</v>
      </c>
      <c r="GW114" s="307" t="e">
        <f t="shared" si="61"/>
        <v>#N/A</v>
      </c>
      <c r="GX114" s="307" t="e">
        <f t="shared" si="61"/>
        <v>#N/A</v>
      </c>
      <c r="GY114" s="307" t="e">
        <f t="shared" si="61"/>
        <v>#N/A</v>
      </c>
      <c r="GZ114" s="307" t="e">
        <f t="shared" si="61"/>
        <v>#N/A</v>
      </c>
      <c r="HA114" s="307" t="e">
        <f t="shared" si="61"/>
        <v>#N/A</v>
      </c>
      <c r="HB114" s="307" t="e">
        <f t="shared" si="61"/>
        <v>#N/A</v>
      </c>
      <c r="HC114" s="307" t="e">
        <f t="shared" si="61"/>
        <v>#N/A</v>
      </c>
      <c r="HD114" s="307" t="e">
        <f t="shared" si="61"/>
        <v>#N/A</v>
      </c>
      <c r="HE114" s="307" t="e">
        <f t="shared" si="61"/>
        <v>#N/A</v>
      </c>
      <c r="HF114" s="307" t="e">
        <f t="shared" si="61"/>
        <v>#N/A</v>
      </c>
      <c r="HG114" s="307" t="e">
        <f t="shared" si="61"/>
        <v>#N/A</v>
      </c>
      <c r="HH114" s="307" t="e">
        <f t="shared" si="61"/>
        <v>#N/A</v>
      </c>
      <c r="HI114" s="307" t="e">
        <f t="shared" si="61"/>
        <v>#N/A</v>
      </c>
      <c r="HJ114" s="307" t="e">
        <f t="shared" si="61"/>
        <v>#N/A</v>
      </c>
      <c r="HK114" s="307" t="e">
        <f t="shared" si="61"/>
        <v>#N/A</v>
      </c>
      <c r="HL114" s="307" t="e">
        <f t="shared" si="61"/>
        <v>#N/A</v>
      </c>
      <c r="HM114" s="307" t="e">
        <f t="shared" si="61"/>
        <v>#N/A</v>
      </c>
      <c r="HN114" s="307" t="e">
        <f t="shared" si="61"/>
        <v>#N/A</v>
      </c>
      <c r="HO114" s="307" t="e">
        <f t="shared" si="61"/>
        <v>#N/A</v>
      </c>
      <c r="HP114" s="307" t="e">
        <f t="shared" si="61"/>
        <v>#N/A</v>
      </c>
      <c r="HQ114" s="307" t="e">
        <f t="shared" si="61"/>
        <v>#N/A</v>
      </c>
      <c r="HR114" s="307" t="e">
        <f t="shared" si="61"/>
        <v>#N/A</v>
      </c>
      <c r="HS114" s="307" t="e">
        <f t="shared" si="61"/>
        <v>#N/A</v>
      </c>
      <c r="HT114" s="307" t="e">
        <f t="shared" si="61"/>
        <v>#N/A</v>
      </c>
      <c r="HU114" s="307" t="e">
        <f t="shared" si="61"/>
        <v>#N/A</v>
      </c>
      <c r="HV114" s="307" t="e">
        <f t="shared" si="61"/>
        <v>#N/A</v>
      </c>
      <c r="HW114" s="307" t="e">
        <f t="shared" si="61"/>
        <v>#N/A</v>
      </c>
      <c r="HX114" s="307" t="e">
        <f t="shared" si="61"/>
        <v>#N/A</v>
      </c>
      <c r="HY114" s="307" t="e">
        <f t="shared" si="61"/>
        <v>#N/A</v>
      </c>
      <c r="HZ114" s="307" t="e">
        <f t="shared" si="61"/>
        <v>#N/A</v>
      </c>
      <c r="IA114" s="307" t="e">
        <f t="shared" si="61"/>
        <v>#N/A</v>
      </c>
      <c r="IB114" s="307" t="e">
        <f t="shared" si="61"/>
        <v>#N/A</v>
      </c>
      <c r="IC114" s="307" t="e">
        <f t="shared" si="61"/>
        <v>#N/A</v>
      </c>
      <c r="ID114" s="307" t="e">
        <f t="shared" si="61"/>
        <v>#N/A</v>
      </c>
      <c r="IE114" s="307" t="e">
        <f t="shared" si="61"/>
        <v>#N/A</v>
      </c>
      <c r="IF114" s="307" t="e">
        <f t="shared" si="61"/>
        <v>#N/A</v>
      </c>
      <c r="IG114" s="307" t="e">
        <f t="shared" si="61"/>
        <v>#N/A</v>
      </c>
      <c r="IH114" s="307" t="e">
        <f t="shared" si="61"/>
        <v>#N/A</v>
      </c>
      <c r="II114" s="307" t="e">
        <f t="shared" si="61"/>
        <v>#N/A</v>
      </c>
      <c r="IJ114" s="307" t="e">
        <f t="shared" si="61"/>
        <v>#N/A</v>
      </c>
      <c r="IK114" s="307" t="e">
        <f t="shared" si="61"/>
        <v>#N/A</v>
      </c>
      <c r="IL114" s="307" t="e">
        <f t="shared" si="61"/>
        <v>#N/A</v>
      </c>
      <c r="IM114" s="307" t="e">
        <f t="shared" si="61"/>
        <v>#N/A</v>
      </c>
      <c r="IN114" s="307" t="e">
        <f t="shared" si="61"/>
        <v>#N/A</v>
      </c>
      <c r="IO114" s="307" t="e">
        <f t="shared" si="61"/>
        <v>#N/A</v>
      </c>
      <c r="IP114" s="307" t="e">
        <f t="shared" si="61"/>
        <v>#N/A</v>
      </c>
      <c r="IQ114" s="307" t="e">
        <f t="shared" si="61"/>
        <v>#N/A</v>
      </c>
      <c r="IR114" s="307" t="e">
        <f t="shared" si="61"/>
        <v>#N/A</v>
      </c>
      <c r="IS114" s="307" t="e">
        <f t="shared" si="61"/>
        <v>#N/A</v>
      </c>
      <c r="IT114" s="307" t="e">
        <f t="shared" si="61"/>
        <v>#N/A</v>
      </c>
      <c r="IU114" s="307" t="e">
        <f t="shared" si="61"/>
        <v>#N/A</v>
      </c>
      <c r="IV114" s="307" t="e">
        <f t="shared" si="61"/>
        <v>#N/A</v>
      </c>
      <c r="IW114" s="307" t="e">
        <f t="shared" si="61"/>
        <v>#N/A</v>
      </c>
      <c r="IX114" s="307" t="e">
        <f t="shared" si="61"/>
        <v>#N/A</v>
      </c>
      <c r="IY114" s="307" t="e">
        <f t="shared" si="61"/>
        <v>#N/A</v>
      </c>
      <c r="IZ114" s="307" t="e">
        <f t="shared" si="61"/>
        <v>#N/A</v>
      </c>
      <c r="JA114" s="307" t="e">
        <f t="shared" si="61"/>
        <v>#N/A</v>
      </c>
      <c r="JB114" s="307" t="e">
        <f t="shared" ref="JB114:KG114" si="88">SUMPRODUCT(--($E29:$AB29=JB$110),--($E91:$AB91))</f>
        <v>#N/A</v>
      </c>
      <c r="JC114" s="307" t="e">
        <f t="shared" si="88"/>
        <v>#N/A</v>
      </c>
      <c r="JD114" s="307" t="e">
        <f t="shared" si="88"/>
        <v>#N/A</v>
      </c>
      <c r="JE114" s="307" t="e">
        <f t="shared" si="88"/>
        <v>#N/A</v>
      </c>
      <c r="JF114" s="307" t="e">
        <f t="shared" si="88"/>
        <v>#N/A</v>
      </c>
      <c r="JG114" s="307" t="e">
        <f t="shared" si="88"/>
        <v>#N/A</v>
      </c>
      <c r="JH114" s="307" t="e">
        <f t="shared" si="88"/>
        <v>#N/A</v>
      </c>
      <c r="JI114" s="307" t="e">
        <f t="shared" si="88"/>
        <v>#N/A</v>
      </c>
      <c r="JJ114" s="307" t="e">
        <f t="shared" si="88"/>
        <v>#N/A</v>
      </c>
      <c r="JK114" s="307" t="e">
        <f t="shared" si="88"/>
        <v>#N/A</v>
      </c>
      <c r="JL114" s="307" t="e">
        <f t="shared" si="88"/>
        <v>#N/A</v>
      </c>
      <c r="JM114" s="307" t="e">
        <f t="shared" si="88"/>
        <v>#N/A</v>
      </c>
      <c r="JN114" s="307" t="e">
        <f t="shared" si="88"/>
        <v>#N/A</v>
      </c>
      <c r="JO114" s="307" t="e">
        <f t="shared" si="88"/>
        <v>#N/A</v>
      </c>
      <c r="JP114" s="307" t="e">
        <f t="shared" si="88"/>
        <v>#N/A</v>
      </c>
      <c r="JQ114" s="307" t="e">
        <f t="shared" si="88"/>
        <v>#N/A</v>
      </c>
      <c r="JR114" s="307" t="e">
        <f t="shared" si="88"/>
        <v>#N/A</v>
      </c>
      <c r="JS114" s="307" t="e">
        <f t="shared" si="88"/>
        <v>#N/A</v>
      </c>
      <c r="JT114" s="307" t="e">
        <f t="shared" si="88"/>
        <v>#N/A</v>
      </c>
      <c r="JU114" s="307" t="e">
        <f t="shared" si="88"/>
        <v>#N/A</v>
      </c>
      <c r="JV114" s="307" t="e">
        <f t="shared" si="88"/>
        <v>#N/A</v>
      </c>
      <c r="JW114" s="307" t="e">
        <f t="shared" si="88"/>
        <v>#N/A</v>
      </c>
      <c r="JX114" s="307" t="e">
        <f t="shared" si="88"/>
        <v>#N/A</v>
      </c>
      <c r="JY114" s="307" t="e">
        <f t="shared" si="88"/>
        <v>#N/A</v>
      </c>
      <c r="JZ114" s="307" t="e">
        <f t="shared" si="88"/>
        <v>#N/A</v>
      </c>
      <c r="KA114" s="307" t="e">
        <f t="shared" si="88"/>
        <v>#N/A</v>
      </c>
      <c r="KB114" s="307" t="e">
        <f t="shared" si="88"/>
        <v>#N/A</v>
      </c>
      <c r="KC114" s="307" t="e">
        <f t="shared" si="88"/>
        <v>#N/A</v>
      </c>
      <c r="KD114" s="307" t="e">
        <f t="shared" si="88"/>
        <v>#N/A</v>
      </c>
      <c r="KE114" s="307" t="e">
        <f t="shared" si="88"/>
        <v>#N/A</v>
      </c>
      <c r="KF114" s="307" t="e">
        <f t="shared" si="88"/>
        <v>#N/A</v>
      </c>
      <c r="KG114" s="307" t="e">
        <f t="shared" si="88"/>
        <v>#N/A</v>
      </c>
      <c r="KH114" s="307" t="e">
        <f t="shared" ref="KH114:LM114" si="89">SUMPRODUCT(--($E29:$AB29=KH$110),--($E91:$AB91))</f>
        <v>#N/A</v>
      </c>
      <c r="KI114" s="307" t="e">
        <f t="shared" si="89"/>
        <v>#N/A</v>
      </c>
      <c r="KJ114" s="307" t="e">
        <f t="shared" si="89"/>
        <v>#N/A</v>
      </c>
      <c r="KK114" s="307" t="e">
        <f t="shared" si="89"/>
        <v>#N/A</v>
      </c>
      <c r="KL114" s="307" t="e">
        <f t="shared" si="89"/>
        <v>#N/A</v>
      </c>
      <c r="KM114" s="307" t="e">
        <f t="shared" si="89"/>
        <v>#N/A</v>
      </c>
      <c r="KN114" s="307" t="e">
        <f t="shared" si="89"/>
        <v>#N/A</v>
      </c>
      <c r="KO114" s="307" t="e">
        <f t="shared" si="89"/>
        <v>#N/A</v>
      </c>
      <c r="KP114" s="307" t="e">
        <f t="shared" si="89"/>
        <v>#N/A</v>
      </c>
      <c r="KQ114" s="307" t="e">
        <f t="shared" si="89"/>
        <v>#N/A</v>
      </c>
      <c r="KR114" s="307" t="e">
        <f t="shared" si="89"/>
        <v>#N/A</v>
      </c>
      <c r="KS114" s="307" t="e">
        <f t="shared" si="89"/>
        <v>#N/A</v>
      </c>
      <c r="KT114" s="307" t="e">
        <f t="shared" si="89"/>
        <v>#N/A</v>
      </c>
      <c r="KU114" s="307" t="e">
        <f t="shared" si="89"/>
        <v>#N/A</v>
      </c>
      <c r="KV114" s="307" t="e">
        <f t="shared" si="89"/>
        <v>#N/A</v>
      </c>
      <c r="KW114" s="307" t="e">
        <f t="shared" si="89"/>
        <v>#N/A</v>
      </c>
      <c r="KX114" s="307" t="e">
        <f t="shared" si="89"/>
        <v>#N/A</v>
      </c>
      <c r="KY114" s="307" t="e">
        <f t="shared" si="89"/>
        <v>#N/A</v>
      </c>
      <c r="KZ114" s="307" t="e">
        <f t="shared" si="89"/>
        <v>#N/A</v>
      </c>
      <c r="LA114" s="307" t="e">
        <f t="shared" si="89"/>
        <v>#N/A</v>
      </c>
      <c r="LB114" s="307" t="e">
        <f t="shared" si="89"/>
        <v>#N/A</v>
      </c>
      <c r="LC114" s="307" t="e">
        <f t="shared" si="89"/>
        <v>#N/A</v>
      </c>
      <c r="LD114" s="307" t="e">
        <f t="shared" si="89"/>
        <v>#N/A</v>
      </c>
      <c r="LE114" s="307" t="e">
        <f t="shared" si="89"/>
        <v>#N/A</v>
      </c>
      <c r="LF114" s="307" t="e">
        <f t="shared" si="89"/>
        <v>#N/A</v>
      </c>
      <c r="LG114" s="307" t="e">
        <f t="shared" si="89"/>
        <v>#N/A</v>
      </c>
      <c r="LH114" s="307" t="e">
        <f t="shared" si="89"/>
        <v>#N/A</v>
      </c>
      <c r="LI114" s="307" t="e">
        <f t="shared" si="89"/>
        <v>#N/A</v>
      </c>
      <c r="LJ114" s="307" t="e">
        <f t="shared" si="89"/>
        <v>#N/A</v>
      </c>
      <c r="LK114" s="307" t="e">
        <f t="shared" si="89"/>
        <v>#N/A</v>
      </c>
      <c r="LL114" s="307" t="e">
        <f t="shared" si="89"/>
        <v>#N/A</v>
      </c>
      <c r="LM114" s="307" t="e">
        <f t="shared" si="89"/>
        <v>#N/A</v>
      </c>
      <c r="LN114" s="307" t="e">
        <f t="shared" si="64"/>
        <v>#N/A</v>
      </c>
      <c r="LO114" s="307" t="e">
        <f t="shared" si="64"/>
        <v>#N/A</v>
      </c>
      <c r="LP114" s="307" t="e">
        <f t="shared" si="64"/>
        <v>#N/A</v>
      </c>
      <c r="LQ114" s="307" t="e">
        <f t="shared" si="64"/>
        <v>#N/A</v>
      </c>
      <c r="LR114" s="307" t="e">
        <f t="shared" si="64"/>
        <v>#N/A</v>
      </c>
      <c r="LS114" s="307" t="e">
        <f t="shared" si="64"/>
        <v>#N/A</v>
      </c>
      <c r="LT114" s="307" t="e">
        <f t="shared" si="64"/>
        <v>#N/A</v>
      </c>
      <c r="LU114" s="307" t="e">
        <f t="shared" si="64"/>
        <v>#N/A</v>
      </c>
      <c r="LV114" s="307" t="e">
        <f t="shared" si="64"/>
        <v>#N/A</v>
      </c>
      <c r="LW114" s="307" t="e">
        <f t="shared" si="64"/>
        <v>#N/A</v>
      </c>
      <c r="LX114" s="307" t="e">
        <f t="shared" si="64"/>
        <v>#N/A</v>
      </c>
      <c r="LY114" s="307" t="e">
        <f t="shared" si="64"/>
        <v>#N/A</v>
      </c>
      <c r="LZ114" s="307" t="e">
        <f t="shared" si="64"/>
        <v>#N/A</v>
      </c>
      <c r="MA114" s="307" t="e">
        <f t="shared" si="64"/>
        <v>#N/A</v>
      </c>
      <c r="MB114" s="307" t="e">
        <f t="shared" si="64"/>
        <v>#N/A</v>
      </c>
      <c r="MC114" s="307" t="e">
        <f t="shared" si="64"/>
        <v>#N/A</v>
      </c>
      <c r="MD114" s="307" t="e">
        <f t="shared" si="64"/>
        <v>#N/A</v>
      </c>
      <c r="ME114" s="307" t="e">
        <f t="shared" si="64"/>
        <v>#N/A</v>
      </c>
      <c r="MF114" s="307" t="e">
        <f t="shared" si="64"/>
        <v>#N/A</v>
      </c>
      <c r="MG114" s="307" t="e">
        <f t="shared" si="64"/>
        <v>#N/A</v>
      </c>
      <c r="MH114" s="307" t="e">
        <f t="shared" si="64"/>
        <v>#N/A</v>
      </c>
      <c r="MI114" s="307" t="e">
        <f t="shared" si="64"/>
        <v>#N/A</v>
      </c>
      <c r="MJ114" s="307" t="e">
        <f t="shared" si="64"/>
        <v>#N/A</v>
      </c>
      <c r="MK114" s="307" t="e">
        <f t="shared" si="64"/>
        <v>#N/A</v>
      </c>
      <c r="ML114" s="307" t="e">
        <f t="shared" si="64"/>
        <v>#N/A</v>
      </c>
      <c r="MM114" s="307" t="e">
        <f t="shared" si="64"/>
        <v>#N/A</v>
      </c>
      <c r="MN114" s="307" t="e">
        <f t="shared" si="64"/>
        <v>#N/A</v>
      </c>
      <c r="MO114" s="307" t="e">
        <f t="shared" si="64"/>
        <v>#N/A</v>
      </c>
      <c r="MP114" s="307" t="e">
        <f t="shared" si="64"/>
        <v>#N/A</v>
      </c>
      <c r="MQ114" s="307" t="e">
        <f t="shared" si="64"/>
        <v>#N/A</v>
      </c>
      <c r="MR114" s="307" t="e">
        <f t="shared" si="64"/>
        <v>#N/A</v>
      </c>
      <c r="MS114" s="307" t="e">
        <f t="shared" si="64"/>
        <v>#N/A</v>
      </c>
      <c r="MT114" s="307" t="e">
        <f t="shared" si="64"/>
        <v>#N/A</v>
      </c>
      <c r="MU114" s="307" t="e">
        <f t="shared" si="64"/>
        <v>#N/A</v>
      </c>
      <c r="MV114" s="307" t="e">
        <f t="shared" si="64"/>
        <v>#N/A</v>
      </c>
      <c r="MW114" s="307" t="e">
        <f t="shared" si="64"/>
        <v>#N/A</v>
      </c>
      <c r="MX114" s="307" t="e">
        <f t="shared" si="64"/>
        <v>#N/A</v>
      </c>
      <c r="MY114" s="307" t="e">
        <f t="shared" si="64"/>
        <v>#N/A</v>
      </c>
      <c r="MZ114" s="307" t="e">
        <f t="shared" si="64"/>
        <v>#N/A</v>
      </c>
      <c r="NA114" s="307" t="e">
        <f t="shared" si="64"/>
        <v>#N/A</v>
      </c>
      <c r="NB114" s="307" t="e">
        <f t="shared" si="64"/>
        <v>#N/A</v>
      </c>
      <c r="NC114" s="307" t="e">
        <f t="shared" si="64"/>
        <v>#N/A</v>
      </c>
      <c r="ND114" s="307" t="e">
        <f t="shared" si="64"/>
        <v>#N/A</v>
      </c>
      <c r="NE114" s="307" t="e">
        <f t="shared" si="64"/>
        <v>#N/A</v>
      </c>
      <c r="NF114" s="307" t="e">
        <f t="shared" si="64"/>
        <v>#N/A</v>
      </c>
      <c r="NG114" s="307" t="e">
        <f t="shared" si="64"/>
        <v>#N/A</v>
      </c>
      <c r="NH114" s="307" t="e">
        <f t="shared" si="64"/>
        <v>#N/A</v>
      </c>
      <c r="NI114" s="307" t="e">
        <f t="shared" si="64"/>
        <v>#N/A</v>
      </c>
      <c r="NJ114" s="307" t="e">
        <f t="shared" si="64"/>
        <v>#N/A</v>
      </c>
      <c r="NK114" s="307" t="e">
        <f t="shared" si="64"/>
        <v>#N/A</v>
      </c>
      <c r="NL114" s="307" t="e">
        <f t="shared" si="64"/>
        <v>#N/A</v>
      </c>
      <c r="NM114" s="307" t="e">
        <f t="shared" si="64"/>
        <v>#N/A</v>
      </c>
      <c r="NN114" s="307" t="e">
        <f t="shared" si="64"/>
        <v>#N/A</v>
      </c>
      <c r="NO114" s="307" t="e">
        <f t="shared" si="64"/>
        <v>#N/A</v>
      </c>
      <c r="NP114" s="307" t="e">
        <f t="shared" si="64"/>
        <v>#N/A</v>
      </c>
      <c r="NQ114" s="307" t="e">
        <f t="shared" si="64"/>
        <v>#N/A</v>
      </c>
      <c r="NR114" s="307" t="e">
        <f t="shared" si="64"/>
        <v>#N/A</v>
      </c>
      <c r="NS114" s="307" t="e">
        <f t="shared" si="64"/>
        <v>#N/A</v>
      </c>
      <c r="NT114" s="307" t="e">
        <f t="shared" si="64"/>
        <v>#N/A</v>
      </c>
      <c r="NU114" s="307" t="e">
        <f t="shared" si="64"/>
        <v>#N/A</v>
      </c>
      <c r="NV114" s="307" t="e">
        <f t="shared" si="64"/>
        <v>#N/A</v>
      </c>
      <c r="NW114" s="307" t="e">
        <f t="shared" si="64"/>
        <v>#N/A</v>
      </c>
      <c r="NX114" s="307" t="e">
        <f t="shared" si="64"/>
        <v>#N/A</v>
      </c>
      <c r="NY114" s="307" t="e">
        <f t="shared" si="64"/>
        <v>#N/A</v>
      </c>
      <c r="NZ114" s="307" t="e">
        <f t="shared" ref="NZ114:PE114" si="90">SUMPRODUCT(--($E29:$AB29=NZ$110),--($E91:$AB91))</f>
        <v>#N/A</v>
      </c>
      <c r="OA114" s="307" t="e">
        <f t="shared" si="90"/>
        <v>#N/A</v>
      </c>
      <c r="OB114" s="307" t="e">
        <f t="shared" si="90"/>
        <v>#N/A</v>
      </c>
      <c r="OC114" s="307" t="e">
        <f t="shared" si="90"/>
        <v>#N/A</v>
      </c>
      <c r="OD114" s="307" t="e">
        <f t="shared" si="90"/>
        <v>#N/A</v>
      </c>
      <c r="OE114" s="307" t="e">
        <f t="shared" si="90"/>
        <v>#N/A</v>
      </c>
      <c r="OF114" s="307" t="e">
        <f t="shared" si="90"/>
        <v>#N/A</v>
      </c>
      <c r="OG114" s="307" t="e">
        <f t="shared" si="90"/>
        <v>#N/A</v>
      </c>
      <c r="OH114" s="307" t="e">
        <f t="shared" si="90"/>
        <v>#N/A</v>
      </c>
      <c r="OI114" s="307" t="e">
        <f t="shared" si="90"/>
        <v>#N/A</v>
      </c>
      <c r="OJ114" s="307" t="e">
        <f t="shared" si="90"/>
        <v>#N/A</v>
      </c>
      <c r="OK114" s="307" t="e">
        <f t="shared" si="90"/>
        <v>#N/A</v>
      </c>
      <c r="OL114" s="307" t="e">
        <f t="shared" si="90"/>
        <v>#N/A</v>
      </c>
      <c r="OM114" s="307" t="e">
        <f t="shared" si="90"/>
        <v>#N/A</v>
      </c>
      <c r="ON114" s="307" t="e">
        <f t="shared" si="90"/>
        <v>#N/A</v>
      </c>
      <c r="OO114" s="307" t="e">
        <f t="shared" si="90"/>
        <v>#N/A</v>
      </c>
      <c r="OP114" s="307" t="e">
        <f t="shared" si="90"/>
        <v>#N/A</v>
      </c>
      <c r="OQ114" s="307" t="e">
        <f t="shared" si="90"/>
        <v>#N/A</v>
      </c>
      <c r="OR114" s="307" t="e">
        <f t="shared" si="90"/>
        <v>#N/A</v>
      </c>
      <c r="OS114" s="307" t="e">
        <f t="shared" si="90"/>
        <v>#N/A</v>
      </c>
      <c r="OT114" s="307" t="e">
        <f t="shared" si="90"/>
        <v>#N/A</v>
      </c>
      <c r="OU114" s="307" t="e">
        <f t="shared" si="90"/>
        <v>#N/A</v>
      </c>
      <c r="OV114" s="307" t="e">
        <f t="shared" si="90"/>
        <v>#N/A</v>
      </c>
      <c r="OW114" s="307" t="e">
        <f t="shared" si="90"/>
        <v>#N/A</v>
      </c>
      <c r="OX114" s="307" t="e">
        <f t="shared" si="90"/>
        <v>#N/A</v>
      </c>
      <c r="OY114" s="307" t="e">
        <f t="shared" si="90"/>
        <v>#N/A</v>
      </c>
      <c r="OZ114" s="307" t="e">
        <f t="shared" si="90"/>
        <v>#N/A</v>
      </c>
      <c r="PA114" s="307" t="e">
        <f t="shared" si="90"/>
        <v>#N/A</v>
      </c>
      <c r="PB114" s="307" t="e">
        <f t="shared" si="90"/>
        <v>#N/A</v>
      </c>
      <c r="PC114" s="307" t="e">
        <f t="shared" si="90"/>
        <v>#N/A</v>
      </c>
      <c r="PD114" s="307" t="e">
        <f t="shared" si="90"/>
        <v>#N/A</v>
      </c>
      <c r="PE114" s="307" t="e">
        <f t="shared" si="90"/>
        <v>#N/A</v>
      </c>
      <c r="PF114" s="307" t="e">
        <f t="shared" ref="PF114:QK114" si="91">SUMPRODUCT(--($E29:$AB29=PF$110),--($E91:$AB91))</f>
        <v>#N/A</v>
      </c>
      <c r="PG114" s="307" t="e">
        <f t="shared" si="91"/>
        <v>#N/A</v>
      </c>
      <c r="PH114" s="307" t="e">
        <f t="shared" si="91"/>
        <v>#N/A</v>
      </c>
      <c r="PI114" s="307" t="e">
        <f t="shared" si="91"/>
        <v>#N/A</v>
      </c>
      <c r="PJ114" s="307" t="e">
        <f t="shared" si="91"/>
        <v>#N/A</v>
      </c>
      <c r="PK114" s="307" t="e">
        <f t="shared" si="91"/>
        <v>#N/A</v>
      </c>
      <c r="PL114" s="307" t="e">
        <f t="shared" si="91"/>
        <v>#N/A</v>
      </c>
      <c r="PM114" s="307" t="e">
        <f t="shared" si="91"/>
        <v>#N/A</v>
      </c>
      <c r="PN114" s="307" t="e">
        <f t="shared" si="91"/>
        <v>#N/A</v>
      </c>
      <c r="PO114" s="307" t="e">
        <f t="shared" si="91"/>
        <v>#N/A</v>
      </c>
      <c r="PP114" s="307" t="e">
        <f t="shared" si="91"/>
        <v>#N/A</v>
      </c>
      <c r="PQ114" s="307" t="e">
        <f t="shared" si="91"/>
        <v>#N/A</v>
      </c>
      <c r="PR114" s="307" t="e">
        <f t="shared" si="91"/>
        <v>#N/A</v>
      </c>
      <c r="PS114" s="307" t="e">
        <f t="shared" si="91"/>
        <v>#N/A</v>
      </c>
      <c r="PT114" s="307" t="e">
        <f t="shared" si="91"/>
        <v>#N/A</v>
      </c>
      <c r="PU114" s="307" t="e">
        <f t="shared" si="91"/>
        <v>#N/A</v>
      </c>
      <c r="PV114" s="307" t="e">
        <f t="shared" si="91"/>
        <v>#N/A</v>
      </c>
      <c r="PW114" s="307" t="e">
        <f t="shared" si="91"/>
        <v>#N/A</v>
      </c>
      <c r="PX114" s="307" t="e">
        <f t="shared" si="91"/>
        <v>#N/A</v>
      </c>
      <c r="PY114" s="307" t="e">
        <f t="shared" si="91"/>
        <v>#N/A</v>
      </c>
      <c r="PZ114" s="307" t="e">
        <f t="shared" si="91"/>
        <v>#N/A</v>
      </c>
      <c r="QA114" s="307" t="e">
        <f t="shared" si="91"/>
        <v>#N/A</v>
      </c>
      <c r="QB114" s="307" t="e">
        <f t="shared" si="91"/>
        <v>#N/A</v>
      </c>
      <c r="QC114" s="307" t="e">
        <f t="shared" si="91"/>
        <v>#N/A</v>
      </c>
      <c r="QD114" s="307" t="e">
        <f t="shared" si="91"/>
        <v>#N/A</v>
      </c>
      <c r="QE114" s="307" t="e">
        <f t="shared" si="91"/>
        <v>#N/A</v>
      </c>
      <c r="QF114" s="307" t="e">
        <f t="shared" si="91"/>
        <v>#N/A</v>
      </c>
      <c r="QG114" s="307" t="e">
        <f t="shared" si="91"/>
        <v>#N/A</v>
      </c>
      <c r="QH114" s="307" t="e">
        <f t="shared" si="91"/>
        <v>#N/A</v>
      </c>
      <c r="QI114" s="307" t="e">
        <f t="shared" si="91"/>
        <v>#N/A</v>
      </c>
      <c r="QJ114" s="307" t="e">
        <f t="shared" si="91"/>
        <v>#N/A</v>
      </c>
      <c r="QK114" s="307" t="e">
        <f t="shared" si="91"/>
        <v>#N/A</v>
      </c>
      <c r="QL114" s="307" t="e">
        <f t="shared" si="67"/>
        <v>#N/A</v>
      </c>
      <c r="QM114" s="307" t="e">
        <f t="shared" si="67"/>
        <v>#N/A</v>
      </c>
      <c r="QN114" s="307" t="e">
        <f t="shared" si="67"/>
        <v>#N/A</v>
      </c>
      <c r="QO114" s="307" t="e">
        <f t="shared" si="67"/>
        <v>#N/A</v>
      </c>
      <c r="QP114" s="307" t="e">
        <f t="shared" si="67"/>
        <v>#N/A</v>
      </c>
      <c r="QQ114" s="307" t="e">
        <f t="shared" si="67"/>
        <v>#N/A</v>
      </c>
      <c r="QR114" s="307" t="e">
        <f t="shared" si="67"/>
        <v>#N/A</v>
      </c>
      <c r="QS114" s="307" t="e">
        <f t="shared" si="67"/>
        <v>#N/A</v>
      </c>
      <c r="QT114" s="307" t="e">
        <f t="shared" si="67"/>
        <v>#N/A</v>
      </c>
      <c r="QU114" s="307" t="e">
        <f t="shared" si="67"/>
        <v>#N/A</v>
      </c>
      <c r="QV114" s="307" t="e">
        <f t="shared" si="67"/>
        <v>#N/A</v>
      </c>
      <c r="QW114" s="307" t="e">
        <f t="shared" si="67"/>
        <v>#N/A</v>
      </c>
      <c r="QX114" s="307" t="e">
        <f t="shared" si="67"/>
        <v>#N/A</v>
      </c>
      <c r="QY114" s="307" t="e">
        <f t="shared" si="67"/>
        <v>#N/A</v>
      </c>
      <c r="QZ114" s="307" t="e">
        <f t="shared" si="67"/>
        <v>#N/A</v>
      </c>
      <c r="RA114" s="307" t="e">
        <f t="shared" si="67"/>
        <v>#N/A</v>
      </c>
      <c r="RB114" s="307" t="e">
        <f t="shared" si="67"/>
        <v>#N/A</v>
      </c>
      <c r="RC114" s="307" t="e">
        <f t="shared" si="67"/>
        <v>#N/A</v>
      </c>
      <c r="RD114" s="307" t="e">
        <f t="shared" si="67"/>
        <v>#N/A</v>
      </c>
      <c r="RE114" s="307" t="e">
        <f t="shared" si="67"/>
        <v>#N/A</v>
      </c>
      <c r="RF114" s="307" t="e">
        <f t="shared" si="67"/>
        <v>#N/A</v>
      </c>
      <c r="RG114" s="307" t="e">
        <f t="shared" si="67"/>
        <v>#N/A</v>
      </c>
      <c r="RH114" s="307" t="e">
        <f t="shared" si="67"/>
        <v>#N/A</v>
      </c>
      <c r="RI114" s="307" t="e">
        <f t="shared" si="67"/>
        <v>#N/A</v>
      </c>
      <c r="RJ114" s="307" t="e">
        <f t="shared" si="67"/>
        <v>#N/A</v>
      </c>
      <c r="RK114" s="307" t="e">
        <f t="shared" si="67"/>
        <v>#N/A</v>
      </c>
      <c r="RL114" s="307" t="e">
        <f t="shared" si="67"/>
        <v>#N/A</v>
      </c>
      <c r="RM114" s="307" t="e">
        <f t="shared" si="67"/>
        <v>#N/A</v>
      </c>
      <c r="RN114" s="307" t="e">
        <f t="shared" si="67"/>
        <v>#N/A</v>
      </c>
      <c r="RO114" s="307" t="e">
        <f t="shared" si="67"/>
        <v>#N/A</v>
      </c>
      <c r="RP114" s="307" t="e">
        <f t="shared" si="67"/>
        <v>#N/A</v>
      </c>
      <c r="RQ114" s="307" t="e">
        <f t="shared" si="67"/>
        <v>#N/A</v>
      </c>
      <c r="RR114" s="307" t="e">
        <f t="shared" si="67"/>
        <v>#N/A</v>
      </c>
      <c r="RS114" s="307" t="e">
        <f t="shared" si="67"/>
        <v>#N/A</v>
      </c>
      <c r="RT114" s="307" t="e">
        <f t="shared" si="67"/>
        <v>#N/A</v>
      </c>
      <c r="RU114" s="307" t="e">
        <f t="shared" si="67"/>
        <v>#N/A</v>
      </c>
      <c r="RV114" s="307" t="e">
        <f t="shared" si="67"/>
        <v>#N/A</v>
      </c>
      <c r="RW114" s="307" t="e">
        <f t="shared" si="67"/>
        <v>#N/A</v>
      </c>
      <c r="RX114" s="307" t="e">
        <f t="shared" si="67"/>
        <v>#N/A</v>
      </c>
      <c r="RY114" s="307" t="e">
        <f t="shared" si="67"/>
        <v>#N/A</v>
      </c>
      <c r="RZ114" s="307" t="e">
        <f t="shared" si="67"/>
        <v>#N/A</v>
      </c>
      <c r="SA114" s="307" t="e">
        <f t="shared" si="67"/>
        <v>#N/A</v>
      </c>
      <c r="SB114" s="307" t="e">
        <f t="shared" si="67"/>
        <v>#N/A</v>
      </c>
      <c r="SC114" s="307" t="e">
        <f t="shared" si="67"/>
        <v>#N/A</v>
      </c>
      <c r="SD114" s="307" t="e">
        <f t="shared" si="67"/>
        <v>#N/A</v>
      </c>
      <c r="SE114" s="307" t="e">
        <f t="shared" si="67"/>
        <v>#N/A</v>
      </c>
      <c r="SF114" s="307" t="e">
        <f t="shared" si="67"/>
        <v>#N/A</v>
      </c>
      <c r="SG114" s="307" t="e">
        <f t="shared" si="67"/>
        <v>#N/A</v>
      </c>
      <c r="SH114" s="307" t="e">
        <f t="shared" si="67"/>
        <v>#N/A</v>
      </c>
      <c r="SI114" s="307" t="e">
        <f t="shared" si="67"/>
        <v>#N/A</v>
      </c>
      <c r="SJ114" s="307" t="e">
        <f t="shared" si="67"/>
        <v>#N/A</v>
      </c>
      <c r="SK114" s="307" t="e">
        <f t="shared" si="67"/>
        <v>#N/A</v>
      </c>
      <c r="SL114" s="307" t="e">
        <f t="shared" si="67"/>
        <v>#N/A</v>
      </c>
      <c r="SM114" s="307" t="e">
        <f t="shared" si="67"/>
        <v>#N/A</v>
      </c>
      <c r="SN114" s="307" t="e">
        <f t="shared" si="67"/>
        <v>#N/A</v>
      </c>
      <c r="SO114" s="307" t="e">
        <f t="shared" si="67"/>
        <v>#N/A</v>
      </c>
      <c r="SP114" s="307" t="e">
        <f t="shared" si="67"/>
        <v>#N/A</v>
      </c>
      <c r="SQ114" s="307" t="e">
        <f t="shared" si="67"/>
        <v>#N/A</v>
      </c>
      <c r="SR114" s="307" t="e">
        <f t="shared" si="67"/>
        <v>#N/A</v>
      </c>
      <c r="SS114" s="307" t="e">
        <f t="shared" si="67"/>
        <v>#N/A</v>
      </c>
      <c r="ST114" s="307" t="e">
        <f t="shared" si="67"/>
        <v>#N/A</v>
      </c>
      <c r="SU114" s="307" t="e">
        <f t="shared" si="67"/>
        <v>#N/A</v>
      </c>
      <c r="SV114" s="307" t="e">
        <f t="shared" si="67"/>
        <v>#N/A</v>
      </c>
      <c r="SW114" s="307" t="e">
        <f t="shared" si="67"/>
        <v>#N/A</v>
      </c>
      <c r="SX114" s="307" t="e">
        <f t="shared" ref="SX114:UC114" si="92">SUMPRODUCT(--($E29:$AB29=SX$110),--($E91:$AB91))</f>
        <v>#N/A</v>
      </c>
      <c r="SY114" s="307" t="e">
        <f t="shared" si="92"/>
        <v>#N/A</v>
      </c>
      <c r="SZ114" s="307" t="e">
        <f t="shared" si="92"/>
        <v>#N/A</v>
      </c>
      <c r="TA114" s="307" t="e">
        <f t="shared" si="92"/>
        <v>#N/A</v>
      </c>
      <c r="TB114" s="307" t="e">
        <f t="shared" si="92"/>
        <v>#N/A</v>
      </c>
      <c r="TC114" s="307" t="e">
        <f t="shared" si="92"/>
        <v>#N/A</v>
      </c>
      <c r="TD114" s="307" t="e">
        <f t="shared" si="92"/>
        <v>#N/A</v>
      </c>
      <c r="TE114" s="307" t="e">
        <f t="shared" si="92"/>
        <v>#N/A</v>
      </c>
      <c r="TF114" s="307" t="e">
        <f t="shared" si="92"/>
        <v>#N/A</v>
      </c>
      <c r="TG114" s="307" t="e">
        <f t="shared" si="92"/>
        <v>#N/A</v>
      </c>
      <c r="TH114" s="307" t="e">
        <f t="shared" si="92"/>
        <v>#N/A</v>
      </c>
      <c r="TI114" s="307" t="e">
        <f t="shared" si="92"/>
        <v>#N/A</v>
      </c>
      <c r="TJ114" s="307" t="e">
        <f t="shared" si="92"/>
        <v>#N/A</v>
      </c>
      <c r="TK114" s="307" t="e">
        <f t="shared" si="92"/>
        <v>#N/A</v>
      </c>
      <c r="TL114" s="307" t="e">
        <f t="shared" si="92"/>
        <v>#N/A</v>
      </c>
      <c r="TM114" s="307" t="e">
        <f t="shared" si="92"/>
        <v>#N/A</v>
      </c>
      <c r="TN114" s="307" t="e">
        <f t="shared" si="92"/>
        <v>#N/A</v>
      </c>
      <c r="TO114" s="307" t="e">
        <f t="shared" si="92"/>
        <v>#N/A</v>
      </c>
      <c r="TP114" s="307" t="e">
        <f t="shared" si="92"/>
        <v>#N/A</v>
      </c>
      <c r="TQ114" s="307" t="e">
        <f t="shared" si="92"/>
        <v>#N/A</v>
      </c>
      <c r="TR114" s="307" t="e">
        <f t="shared" si="92"/>
        <v>#N/A</v>
      </c>
      <c r="TS114" s="307" t="e">
        <f t="shared" si="92"/>
        <v>#N/A</v>
      </c>
      <c r="TT114" s="307" t="e">
        <f t="shared" si="92"/>
        <v>#N/A</v>
      </c>
      <c r="TU114" s="307" t="e">
        <f t="shared" si="92"/>
        <v>#N/A</v>
      </c>
      <c r="TV114" s="307" t="e">
        <f t="shared" si="92"/>
        <v>#N/A</v>
      </c>
      <c r="TW114" s="307" t="e">
        <f t="shared" si="92"/>
        <v>#N/A</v>
      </c>
      <c r="TX114" s="307" t="e">
        <f t="shared" si="92"/>
        <v>#N/A</v>
      </c>
      <c r="TY114" s="307" t="e">
        <f t="shared" si="92"/>
        <v>#N/A</v>
      </c>
      <c r="TZ114" s="307" t="e">
        <f t="shared" si="92"/>
        <v>#N/A</v>
      </c>
      <c r="UA114" s="307" t="e">
        <f t="shared" si="92"/>
        <v>#N/A</v>
      </c>
      <c r="UB114" s="307" t="e">
        <f t="shared" si="92"/>
        <v>#N/A</v>
      </c>
      <c r="UC114" s="307" t="e">
        <f t="shared" si="92"/>
        <v>#N/A</v>
      </c>
      <c r="UD114" s="307" t="e">
        <f t="shared" ref="UD114:VI114" si="93">SUMPRODUCT(--($E29:$AB29=UD$110),--($E91:$AB91))</f>
        <v>#N/A</v>
      </c>
      <c r="UE114" s="307" t="e">
        <f t="shared" si="93"/>
        <v>#N/A</v>
      </c>
      <c r="UF114" s="307" t="e">
        <f t="shared" si="93"/>
        <v>#N/A</v>
      </c>
      <c r="UG114" s="307" t="e">
        <f t="shared" si="93"/>
        <v>#N/A</v>
      </c>
      <c r="UH114" s="307" t="e">
        <f t="shared" si="93"/>
        <v>#N/A</v>
      </c>
      <c r="UI114" s="307" t="e">
        <f t="shared" si="93"/>
        <v>#N/A</v>
      </c>
      <c r="UJ114" s="307" t="e">
        <f t="shared" si="93"/>
        <v>#N/A</v>
      </c>
      <c r="UK114" s="307" t="e">
        <f t="shared" si="93"/>
        <v>#N/A</v>
      </c>
      <c r="UL114" s="307" t="e">
        <f t="shared" si="93"/>
        <v>#N/A</v>
      </c>
      <c r="UM114" s="307" t="e">
        <f t="shared" si="93"/>
        <v>#N/A</v>
      </c>
      <c r="UN114" s="307" t="e">
        <f t="shared" si="93"/>
        <v>#N/A</v>
      </c>
      <c r="UO114" s="307" t="e">
        <f t="shared" si="93"/>
        <v>#N/A</v>
      </c>
      <c r="UP114" s="307" t="e">
        <f t="shared" si="93"/>
        <v>#N/A</v>
      </c>
      <c r="UQ114" s="307" t="e">
        <f t="shared" si="93"/>
        <v>#N/A</v>
      </c>
      <c r="UR114" s="307" t="e">
        <f t="shared" si="93"/>
        <v>#N/A</v>
      </c>
      <c r="US114" s="307" t="e">
        <f t="shared" si="93"/>
        <v>#N/A</v>
      </c>
      <c r="UT114" s="307" t="e">
        <f t="shared" si="93"/>
        <v>#N/A</v>
      </c>
      <c r="UU114" s="307" t="e">
        <f t="shared" si="93"/>
        <v>#N/A</v>
      </c>
      <c r="UV114" s="307" t="e">
        <f t="shared" si="93"/>
        <v>#N/A</v>
      </c>
      <c r="UW114" s="307" t="e">
        <f t="shared" si="93"/>
        <v>#N/A</v>
      </c>
      <c r="UX114" s="307" t="e">
        <f t="shared" si="93"/>
        <v>#N/A</v>
      </c>
      <c r="UY114" s="307" t="e">
        <f t="shared" si="93"/>
        <v>#N/A</v>
      </c>
      <c r="UZ114" s="307" t="e">
        <f t="shared" si="93"/>
        <v>#N/A</v>
      </c>
      <c r="VA114" s="307" t="e">
        <f t="shared" si="93"/>
        <v>#N/A</v>
      </c>
      <c r="VB114" s="307" t="e">
        <f t="shared" si="93"/>
        <v>#N/A</v>
      </c>
      <c r="VC114" s="307" t="e">
        <f t="shared" si="93"/>
        <v>#N/A</v>
      </c>
      <c r="VD114" s="307" t="e">
        <f t="shared" si="93"/>
        <v>#N/A</v>
      </c>
      <c r="VE114" s="307" t="e">
        <f t="shared" si="93"/>
        <v>#N/A</v>
      </c>
      <c r="VF114" s="307" t="e">
        <f t="shared" si="93"/>
        <v>#N/A</v>
      </c>
      <c r="VG114" s="307" t="e">
        <f t="shared" si="93"/>
        <v>#N/A</v>
      </c>
      <c r="VH114" s="307" t="e">
        <f t="shared" si="93"/>
        <v>#N/A</v>
      </c>
      <c r="VI114" s="307" t="e">
        <f t="shared" si="93"/>
        <v>#N/A</v>
      </c>
      <c r="VJ114" s="307" t="e">
        <f t="shared" si="70"/>
        <v>#N/A</v>
      </c>
      <c r="VK114" s="307" t="e">
        <f t="shared" si="70"/>
        <v>#N/A</v>
      </c>
      <c r="VL114" s="307" t="e">
        <f t="shared" si="70"/>
        <v>#N/A</v>
      </c>
      <c r="VM114" s="307" t="e">
        <f t="shared" si="70"/>
        <v>#N/A</v>
      </c>
      <c r="VN114" s="307" t="e">
        <f t="shared" si="70"/>
        <v>#N/A</v>
      </c>
      <c r="VO114" s="307" t="e">
        <f t="shared" si="70"/>
        <v>#N/A</v>
      </c>
      <c r="VP114" s="307" t="e">
        <f t="shared" si="70"/>
        <v>#N/A</v>
      </c>
      <c r="VQ114" s="307" t="e">
        <f t="shared" si="70"/>
        <v>#N/A</v>
      </c>
      <c r="VR114" s="307" t="e">
        <f t="shared" si="70"/>
        <v>#N/A</v>
      </c>
      <c r="VS114" s="307" t="e">
        <f t="shared" si="70"/>
        <v>#N/A</v>
      </c>
      <c r="VT114" s="307" t="e">
        <f t="shared" si="70"/>
        <v>#N/A</v>
      </c>
      <c r="VU114" s="307" t="e">
        <f t="shared" si="70"/>
        <v>#N/A</v>
      </c>
      <c r="VV114" s="307" t="e">
        <f t="shared" si="70"/>
        <v>#N/A</v>
      </c>
      <c r="VW114" s="307" t="e">
        <f t="shared" si="70"/>
        <v>#N/A</v>
      </c>
      <c r="VX114" s="307" t="e">
        <f t="shared" si="70"/>
        <v>#N/A</v>
      </c>
      <c r="VY114" s="307" t="e">
        <f t="shared" si="70"/>
        <v>#N/A</v>
      </c>
      <c r="VZ114" s="307" t="e">
        <f t="shared" si="70"/>
        <v>#N/A</v>
      </c>
      <c r="WA114" s="307" t="e">
        <f t="shared" si="70"/>
        <v>#N/A</v>
      </c>
      <c r="WB114" s="307" t="e">
        <f t="shared" si="70"/>
        <v>#N/A</v>
      </c>
      <c r="WC114" s="307" t="e">
        <f t="shared" si="70"/>
        <v>#N/A</v>
      </c>
      <c r="WD114" s="307" t="e">
        <f t="shared" si="70"/>
        <v>#N/A</v>
      </c>
      <c r="WE114" s="307" t="e">
        <f t="shared" si="70"/>
        <v>#N/A</v>
      </c>
      <c r="WF114" s="307" t="e">
        <f t="shared" si="70"/>
        <v>#N/A</v>
      </c>
      <c r="WG114" s="307" t="e">
        <f t="shared" si="70"/>
        <v>#N/A</v>
      </c>
      <c r="WH114" s="307" t="e">
        <f t="shared" si="70"/>
        <v>#N/A</v>
      </c>
      <c r="WI114" s="307" t="e">
        <f t="shared" si="70"/>
        <v>#N/A</v>
      </c>
      <c r="WJ114" s="307" t="e">
        <f t="shared" si="70"/>
        <v>#N/A</v>
      </c>
      <c r="WK114" s="307" t="e">
        <f t="shared" si="70"/>
        <v>#N/A</v>
      </c>
      <c r="WL114" s="307" t="e">
        <f t="shared" si="70"/>
        <v>#N/A</v>
      </c>
      <c r="WM114" s="307" t="e">
        <f t="shared" si="70"/>
        <v>#N/A</v>
      </c>
      <c r="WN114" s="307" t="e">
        <f t="shared" si="70"/>
        <v>#N/A</v>
      </c>
      <c r="WO114" s="307" t="e">
        <f t="shared" si="70"/>
        <v>#N/A</v>
      </c>
      <c r="WP114" s="307" t="e">
        <f t="shared" si="70"/>
        <v>#N/A</v>
      </c>
      <c r="WQ114" s="307" t="e">
        <f t="shared" si="70"/>
        <v>#N/A</v>
      </c>
      <c r="WR114" s="307" t="e">
        <f t="shared" si="70"/>
        <v>#N/A</v>
      </c>
      <c r="WS114" s="307" t="e">
        <f t="shared" si="70"/>
        <v>#N/A</v>
      </c>
      <c r="WT114" s="307" t="e">
        <f t="shared" si="70"/>
        <v>#N/A</v>
      </c>
      <c r="WU114" s="307" t="e">
        <f t="shared" si="70"/>
        <v>#N/A</v>
      </c>
      <c r="WV114" s="307" t="e">
        <f t="shared" si="70"/>
        <v>#N/A</v>
      </c>
      <c r="WW114" s="307" t="e">
        <f t="shared" si="70"/>
        <v>#N/A</v>
      </c>
      <c r="WX114" s="307" t="e">
        <f t="shared" si="70"/>
        <v>#N/A</v>
      </c>
      <c r="WY114" s="307" t="e">
        <f t="shared" si="70"/>
        <v>#N/A</v>
      </c>
      <c r="WZ114" s="307" t="e">
        <f t="shared" si="70"/>
        <v>#N/A</v>
      </c>
      <c r="XA114" s="307" t="e">
        <f t="shared" si="70"/>
        <v>#N/A</v>
      </c>
      <c r="XB114" s="307" t="e">
        <f t="shared" si="70"/>
        <v>#N/A</v>
      </c>
      <c r="XC114" s="307" t="e">
        <f t="shared" si="70"/>
        <v>#N/A</v>
      </c>
      <c r="XD114" s="307" t="e">
        <f t="shared" si="70"/>
        <v>#N/A</v>
      </c>
      <c r="XE114" s="307" t="e">
        <f t="shared" si="70"/>
        <v>#N/A</v>
      </c>
      <c r="XF114" s="307" t="e">
        <f t="shared" si="70"/>
        <v>#N/A</v>
      </c>
      <c r="XG114" s="307" t="e">
        <f t="shared" si="70"/>
        <v>#N/A</v>
      </c>
      <c r="XH114" s="307" t="e">
        <f t="shared" si="70"/>
        <v>#N/A</v>
      </c>
      <c r="XI114" s="307" t="e">
        <f t="shared" si="70"/>
        <v>#N/A</v>
      </c>
      <c r="XJ114" s="307" t="e">
        <f t="shared" si="70"/>
        <v>#N/A</v>
      </c>
      <c r="XK114" s="307" t="e">
        <f t="shared" si="70"/>
        <v>#N/A</v>
      </c>
      <c r="XL114" s="307" t="e">
        <f t="shared" si="70"/>
        <v>#N/A</v>
      </c>
      <c r="XM114" s="307" t="e">
        <f t="shared" si="70"/>
        <v>#N/A</v>
      </c>
      <c r="XN114" s="307" t="e">
        <f t="shared" si="70"/>
        <v>#N/A</v>
      </c>
      <c r="XO114" s="307" t="e">
        <f t="shared" si="70"/>
        <v>#N/A</v>
      </c>
      <c r="XP114" s="307" t="e">
        <f t="shared" si="70"/>
        <v>#N/A</v>
      </c>
      <c r="XQ114" s="307" t="e">
        <f t="shared" si="70"/>
        <v>#N/A</v>
      </c>
      <c r="XR114" s="307" t="e">
        <f t="shared" si="70"/>
        <v>#N/A</v>
      </c>
      <c r="XS114" s="307" t="e">
        <f t="shared" si="70"/>
        <v>#N/A</v>
      </c>
      <c r="XT114" s="307" t="e">
        <f t="shared" si="70"/>
        <v>#N/A</v>
      </c>
      <c r="XU114" s="307" t="e">
        <f t="shared" si="70"/>
        <v>#N/A</v>
      </c>
      <c r="XV114" s="307" t="e">
        <f t="shared" ref="XV114:ZA114" si="94">SUMPRODUCT(--($E29:$AB29=XV$110),--($E91:$AB91))</f>
        <v>#N/A</v>
      </c>
      <c r="XW114" s="307" t="e">
        <f t="shared" si="94"/>
        <v>#N/A</v>
      </c>
      <c r="XX114" s="307" t="e">
        <f t="shared" si="94"/>
        <v>#N/A</v>
      </c>
      <c r="XY114" s="307" t="e">
        <f t="shared" si="94"/>
        <v>#N/A</v>
      </c>
      <c r="XZ114" s="307" t="e">
        <f t="shared" si="94"/>
        <v>#N/A</v>
      </c>
      <c r="YA114" s="307" t="e">
        <f t="shared" si="94"/>
        <v>#N/A</v>
      </c>
      <c r="YB114" s="307" t="e">
        <f t="shared" si="94"/>
        <v>#N/A</v>
      </c>
      <c r="YC114" s="307" t="e">
        <f t="shared" si="94"/>
        <v>#N/A</v>
      </c>
      <c r="YD114" s="307" t="e">
        <f t="shared" si="94"/>
        <v>#N/A</v>
      </c>
      <c r="YE114" s="307" t="e">
        <f t="shared" si="94"/>
        <v>#N/A</v>
      </c>
      <c r="YF114" s="307" t="e">
        <f t="shared" si="94"/>
        <v>#N/A</v>
      </c>
      <c r="YG114" s="307" t="e">
        <f t="shared" si="94"/>
        <v>#N/A</v>
      </c>
      <c r="YH114" s="307" t="e">
        <f t="shared" si="94"/>
        <v>#N/A</v>
      </c>
      <c r="YI114" s="307" t="e">
        <f t="shared" si="94"/>
        <v>#N/A</v>
      </c>
      <c r="YJ114" s="307" t="e">
        <f t="shared" si="94"/>
        <v>#N/A</v>
      </c>
      <c r="YK114" s="307" t="e">
        <f t="shared" si="94"/>
        <v>#N/A</v>
      </c>
      <c r="YL114" s="307" t="e">
        <f t="shared" si="94"/>
        <v>#N/A</v>
      </c>
      <c r="YM114" s="307" t="e">
        <f t="shared" si="94"/>
        <v>#N/A</v>
      </c>
      <c r="YN114" s="307" t="e">
        <f t="shared" si="94"/>
        <v>#N/A</v>
      </c>
      <c r="YO114" s="307" t="e">
        <f t="shared" si="94"/>
        <v>#N/A</v>
      </c>
      <c r="YP114" s="307" t="e">
        <f t="shared" si="94"/>
        <v>#N/A</v>
      </c>
      <c r="YQ114" s="307" t="e">
        <f t="shared" si="94"/>
        <v>#N/A</v>
      </c>
      <c r="YR114" s="307" t="e">
        <f t="shared" si="94"/>
        <v>#N/A</v>
      </c>
      <c r="YS114" s="307" t="e">
        <f t="shared" si="94"/>
        <v>#N/A</v>
      </c>
      <c r="YT114" s="307" t="e">
        <f t="shared" si="94"/>
        <v>#N/A</v>
      </c>
      <c r="YU114" s="307" t="e">
        <f t="shared" si="94"/>
        <v>#N/A</v>
      </c>
      <c r="YV114" s="307" t="e">
        <f t="shared" si="94"/>
        <v>#N/A</v>
      </c>
      <c r="YW114" s="307" t="e">
        <f t="shared" si="94"/>
        <v>#N/A</v>
      </c>
      <c r="YX114" s="307" t="e">
        <f t="shared" si="94"/>
        <v>#N/A</v>
      </c>
      <c r="YY114" s="307" t="e">
        <f t="shared" si="94"/>
        <v>#N/A</v>
      </c>
      <c r="YZ114" s="307" t="e">
        <f t="shared" si="94"/>
        <v>#N/A</v>
      </c>
      <c r="ZA114" s="307" t="e">
        <f t="shared" si="94"/>
        <v>#N/A</v>
      </c>
      <c r="ZB114" s="307" t="e">
        <f t="shared" ref="ZB114:AAG114" si="95">SUMPRODUCT(--($E29:$AB29=ZB$110),--($E91:$AB91))</f>
        <v>#N/A</v>
      </c>
      <c r="ZC114" s="307" t="e">
        <f t="shared" si="95"/>
        <v>#N/A</v>
      </c>
      <c r="ZD114" s="307" t="e">
        <f t="shared" si="95"/>
        <v>#N/A</v>
      </c>
      <c r="ZE114" s="307" t="e">
        <f t="shared" si="95"/>
        <v>#N/A</v>
      </c>
      <c r="ZF114" s="307" t="e">
        <f t="shared" si="95"/>
        <v>#N/A</v>
      </c>
      <c r="ZG114" s="307" t="e">
        <f t="shared" si="95"/>
        <v>#N/A</v>
      </c>
      <c r="ZH114" s="307" t="e">
        <f t="shared" si="95"/>
        <v>#N/A</v>
      </c>
      <c r="ZI114" s="307" t="e">
        <f t="shared" si="95"/>
        <v>#N/A</v>
      </c>
      <c r="ZJ114" s="307" t="e">
        <f t="shared" si="95"/>
        <v>#N/A</v>
      </c>
      <c r="ZK114" s="307" t="e">
        <f t="shared" si="95"/>
        <v>#N/A</v>
      </c>
      <c r="ZL114" s="307" t="e">
        <f t="shared" si="95"/>
        <v>#N/A</v>
      </c>
      <c r="ZM114" s="307" t="e">
        <f t="shared" si="95"/>
        <v>#N/A</v>
      </c>
      <c r="ZN114" s="307" t="e">
        <f t="shared" si="95"/>
        <v>#N/A</v>
      </c>
      <c r="ZO114" s="307" t="e">
        <f t="shared" si="95"/>
        <v>#N/A</v>
      </c>
      <c r="ZP114" s="307" t="e">
        <f t="shared" si="95"/>
        <v>#N/A</v>
      </c>
      <c r="ZQ114" s="307" t="e">
        <f t="shared" si="95"/>
        <v>#N/A</v>
      </c>
      <c r="ZR114" s="307" t="e">
        <f t="shared" si="95"/>
        <v>#N/A</v>
      </c>
      <c r="ZS114" s="307" t="e">
        <f t="shared" si="95"/>
        <v>#N/A</v>
      </c>
      <c r="ZT114" s="307" t="e">
        <f t="shared" si="95"/>
        <v>#N/A</v>
      </c>
      <c r="ZU114" s="307" t="e">
        <f t="shared" si="95"/>
        <v>#N/A</v>
      </c>
      <c r="ZV114" s="307" t="e">
        <f t="shared" si="95"/>
        <v>#N/A</v>
      </c>
      <c r="ZW114" s="307" t="e">
        <f t="shared" si="95"/>
        <v>#N/A</v>
      </c>
      <c r="ZX114" s="307" t="e">
        <f t="shared" si="95"/>
        <v>#N/A</v>
      </c>
      <c r="ZY114" s="307" t="e">
        <f t="shared" si="95"/>
        <v>#N/A</v>
      </c>
      <c r="ZZ114" s="307" t="e">
        <f t="shared" si="95"/>
        <v>#N/A</v>
      </c>
      <c r="AAA114" s="307" t="e">
        <f t="shared" si="95"/>
        <v>#N/A</v>
      </c>
      <c r="AAB114" s="307" t="e">
        <f t="shared" si="95"/>
        <v>#N/A</v>
      </c>
      <c r="AAC114" s="307" t="e">
        <f t="shared" si="95"/>
        <v>#N/A</v>
      </c>
      <c r="AAD114" s="307" t="e">
        <f t="shared" si="95"/>
        <v>#N/A</v>
      </c>
      <c r="AAE114" s="307" t="e">
        <f t="shared" si="95"/>
        <v>#N/A</v>
      </c>
      <c r="AAF114" s="307" t="e">
        <f t="shared" si="95"/>
        <v>#N/A</v>
      </c>
      <c r="AAG114" s="307" t="e">
        <f t="shared" si="95"/>
        <v>#N/A</v>
      </c>
      <c r="AAH114" s="307" t="e">
        <f t="shared" si="73"/>
        <v>#N/A</v>
      </c>
      <c r="AAI114" s="307" t="e">
        <f t="shared" si="73"/>
        <v>#N/A</v>
      </c>
      <c r="AAJ114" s="307" t="e">
        <f t="shared" si="73"/>
        <v>#N/A</v>
      </c>
      <c r="AAK114" s="307" t="e">
        <f t="shared" si="73"/>
        <v>#N/A</v>
      </c>
      <c r="AAL114" s="307" t="e">
        <f t="shared" si="73"/>
        <v>#N/A</v>
      </c>
      <c r="AAM114" s="307" t="e">
        <f t="shared" si="73"/>
        <v>#N/A</v>
      </c>
      <c r="AAN114" s="307" t="e">
        <f t="shared" si="73"/>
        <v>#N/A</v>
      </c>
      <c r="AAO114" s="307" t="e">
        <f t="shared" si="73"/>
        <v>#N/A</v>
      </c>
      <c r="AAP114" s="307" t="e">
        <f t="shared" si="73"/>
        <v>#N/A</v>
      </c>
      <c r="AAQ114" s="307" t="e">
        <f t="shared" si="73"/>
        <v>#N/A</v>
      </c>
      <c r="AAR114" s="307" t="e">
        <f t="shared" si="73"/>
        <v>#N/A</v>
      </c>
      <c r="AAS114" s="307" t="e">
        <f t="shared" si="73"/>
        <v>#N/A</v>
      </c>
      <c r="AAT114" s="307" t="e">
        <f t="shared" si="73"/>
        <v>#N/A</v>
      </c>
      <c r="AAU114" s="307" t="e">
        <f t="shared" si="73"/>
        <v>#N/A</v>
      </c>
      <c r="AAV114" s="307" t="e">
        <f t="shared" si="73"/>
        <v>#N/A</v>
      </c>
      <c r="AAW114" s="307" t="e">
        <f t="shared" si="73"/>
        <v>#N/A</v>
      </c>
      <c r="AAX114" s="307" t="e">
        <f t="shared" si="73"/>
        <v>#N/A</v>
      </c>
      <c r="AAY114" s="307" t="e">
        <f t="shared" si="73"/>
        <v>#N/A</v>
      </c>
      <c r="AAZ114" s="307" t="e">
        <f t="shared" si="73"/>
        <v>#N/A</v>
      </c>
      <c r="ABA114" s="307" t="e">
        <f t="shared" si="73"/>
        <v>#N/A</v>
      </c>
      <c r="ABB114" s="307" t="e">
        <f t="shared" si="73"/>
        <v>#N/A</v>
      </c>
      <c r="ABC114" s="307" t="e">
        <f t="shared" si="73"/>
        <v>#N/A</v>
      </c>
      <c r="ABD114" s="307" t="e">
        <f t="shared" si="73"/>
        <v>#N/A</v>
      </c>
      <c r="ABE114" s="307" t="e">
        <f t="shared" si="73"/>
        <v>#N/A</v>
      </c>
      <c r="ABF114" s="307" t="e">
        <f t="shared" si="73"/>
        <v>#N/A</v>
      </c>
      <c r="ABG114" s="307" t="e">
        <f t="shared" si="73"/>
        <v>#N/A</v>
      </c>
      <c r="ABH114" s="307" t="e">
        <f t="shared" si="73"/>
        <v>#N/A</v>
      </c>
      <c r="ABI114" s="307" t="e">
        <f t="shared" si="73"/>
        <v>#N/A</v>
      </c>
      <c r="ABJ114" s="307" t="e">
        <f t="shared" si="73"/>
        <v>#N/A</v>
      </c>
      <c r="ABK114" s="307" t="e">
        <f t="shared" si="73"/>
        <v>#N/A</v>
      </c>
      <c r="ABL114" s="307" t="e">
        <f t="shared" si="73"/>
        <v>#N/A</v>
      </c>
      <c r="ABM114" s="307" t="e">
        <f t="shared" si="73"/>
        <v>#N/A</v>
      </c>
      <c r="ABN114" s="307" t="e">
        <f t="shared" si="73"/>
        <v>#N/A</v>
      </c>
      <c r="ABO114" s="307" t="e">
        <f t="shared" si="73"/>
        <v>#N/A</v>
      </c>
      <c r="ABP114" s="307" t="e">
        <f t="shared" si="73"/>
        <v>#N/A</v>
      </c>
      <c r="ABQ114" s="307" t="e">
        <f t="shared" si="73"/>
        <v>#N/A</v>
      </c>
      <c r="ABR114" s="307" t="e">
        <f t="shared" si="73"/>
        <v>#N/A</v>
      </c>
      <c r="ABS114" s="307" t="e">
        <f t="shared" si="73"/>
        <v>#N/A</v>
      </c>
      <c r="ABT114" s="307" t="e">
        <f t="shared" si="73"/>
        <v>#N/A</v>
      </c>
      <c r="ABU114" s="307" t="e">
        <f t="shared" si="73"/>
        <v>#N/A</v>
      </c>
      <c r="ABV114" s="307" t="e">
        <f t="shared" si="73"/>
        <v>#N/A</v>
      </c>
      <c r="ABW114" s="307" t="e">
        <f t="shared" si="73"/>
        <v>#N/A</v>
      </c>
      <c r="ABX114" s="307" t="e">
        <f t="shared" si="73"/>
        <v>#N/A</v>
      </c>
      <c r="ABY114" s="307" t="e">
        <f t="shared" si="73"/>
        <v>#N/A</v>
      </c>
      <c r="ABZ114" s="307" t="e">
        <f t="shared" si="73"/>
        <v>#N/A</v>
      </c>
      <c r="ACA114" s="307" t="e">
        <f t="shared" si="73"/>
        <v>#N/A</v>
      </c>
      <c r="ACB114" s="307" t="e">
        <f t="shared" si="73"/>
        <v>#N/A</v>
      </c>
      <c r="ACC114" s="307" t="e">
        <f t="shared" si="73"/>
        <v>#N/A</v>
      </c>
      <c r="ACD114" s="307" t="e">
        <f t="shared" si="73"/>
        <v>#N/A</v>
      </c>
      <c r="ACE114" s="307" t="e">
        <f t="shared" si="73"/>
        <v>#N/A</v>
      </c>
      <c r="ACF114" s="307" t="e">
        <f t="shared" si="73"/>
        <v>#N/A</v>
      </c>
      <c r="ACG114" s="307" t="e">
        <f t="shared" si="73"/>
        <v>#N/A</v>
      </c>
      <c r="ACH114" s="307" t="e">
        <f t="shared" si="73"/>
        <v>#N/A</v>
      </c>
      <c r="ACI114" s="307" t="e">
        <f t="shared" si="73"/>
        <v>#N/A</v>
      </c>
      <c r="ACJ114" s="307" t="e">
        <f t="shared" si="73"/>
        <v>#N/A</v>
      </c>
      <c r="ACK114" s="307" t="e">
        <f t="shared" si="73"/>
        <v>#N/A</v>
      </c>
    </row>
    <row r="115" spans="2:765" s="384" customFormat="1" ht="30" customHeight="1">
      <c r="B115" s="24"/>
      <c r="C115" s="1422" t="s">
        <v>509</v>
      </c>
      <c r="D115" s="1372"/>
      <c r="E115" s="307" t="e">
        <f t="shared" si="74"/>
        <v>#N/A</v>
      </c>
      <c r="F115" s="307" t="e">
        <f t="shared" si="74"/>
        <v>#N/A</v>
      </c>
      <c r="G115" s="307" t="e">
        <f t="shared" si="74"/>
        <v>#N/A</v>
      </c>
      <c r="H115" s="307" t="e">
        <f t="shared" si="74"/>
        <v>#N/A</v>
      </c>
      <c r="I115" s="307" t="e">
        <f t="shared" si="74"/>
        <v>#N/A</v>
      </c>
      <c r="J115" s="307" t="e">
        <f t="shared" si="74"/>
        <v>#N/A</v>
      </c>
      <c r="K115" s="307" t="e">
        <f t="shared" si="74"/>
        <v>#N/A</v>
      </c>
      <c r="L115" s="307" t="e">
        <f t="shared" si="74"/>
        <v>#N/A</v>
      </c>
      <c r="M115" s="307" t="e">
        <f t="shared" si="74"/>
        <v>#N/A</v>
      </c>
      <c r="N115" s="307" t="e">
        <f t="shared" si="74"/>
        <v>#N/A</v>
      </c>
      <c r="O115" s="307" t="e">
        <f t="shared" si="74"/>
        <v>#N/A</v>
      </c>
      <c r="P115" s="307" t="e">
        <f t="shared" si="74"/>
        <v>#N/A</v>
      </c>
      <c r="Q115" s="307" t="e">
        <f t="shared" si="74"/>
        <v>#N/A</v>
      </c>
      <c r="R115" s="307" t="e">
        <f t="shared" si="74"/>
        <v>#N/A</v>
      </c>
      <c r="S115" s="307" t="e">
        <f t="shared" si="74"/>
        <v>#N/A</v>
      </c>
      <c r="T115" s="307" t="e">
        <f t="shared" si="74"/>
        <v>#N/A</v>
      </c>
      <c r="U115" s="307" t="e">
        <f t="shared" si="74"/>
        <v>#N/A</v>
      </c>
      <c r="V115" s="307" t="e">
        <f t="shared" si="74"/>
        <v>#N/A</v>
      </c>
      <c r="W115" s="307" t="e">
        <f t="shared" si="74"/>
        <v>#N/A</v>
      </c>
      <c r="X115" s="307" t="e">
        <f t="shared" si="74"/>
        <v>#N/A</v>
      </c>
      <c r="Y115" s="307" t="e">
        <f t="shared" si="74"/>
        <v>#N/A</v>
      </c>
      <c r="Z115" s="307" t="e">
        <f t="shared" si="74"/>
        <v>#N/A</v>
      </c>
      <c r="AA115" s="307" t="e">
        <f t="shared" si="74"/>
        <v>#N/A</v>
      </c>
      <c r="AB115" s="307" t="e">
        <f t="shared" si="74"/>
        <v>#N/A</v>
      </c>
      <c r="AC115" s="307" t="e">
        <f t="shared" si="74"/>
        <v>#N/A</v>
      </c>
      <c r="AD115" s="307" t="e">
        <f t="shared" si="74"/>
        <v>#N/A</v>
      </c>
      <c r="AE115" s="307" t="e">
        <f t="shared" si="74"/>
        <v>#N/A</v>
      </c>
      <c r="AF115" s="307" t="e">
        <f t="shared" si="74"/>
        <v>#N/A</v>
      </c>
      <c r="AG115" s="307" t="e">
        <f t="shared" si="74"/>
        <v>#N/A</v>
      </c>
      <c r="AH115" s="307" t="e">
        <f t="shared" si="74"/>
        <v>#N/A</v>
      </c>
      <c r="AI115" s="307" t="e">
        <f t="shared" si="74"/>
        <v>#N/A</v>
      </c>
      <c r="AJ115" s="307" t="e">
        <f t="shared" si="74"/>
        <v>#N/A</v>
      </c>
      <c r="AK115" s="307" t="e">
        <f t="shared" si="74"/>
        <v>#N/A</v>
      </c>
      <c r="AL115" s="307" t="e">
        <f t="shared" si="74"/>
        <v>#N/A</v>
      </c>
      <c r="AM115" s="307" t="e">
        <f t="shared" si="74"/>
        <v>#N/A</v>
      </c>
      <c r="AN115" s="307" t="e">
        <f t="shared" si="74"/>
        <v>#N/A</v>
      </c>
      <c r="AO115" s="307" t="e">
        <f t="shared" si="74"/>
        <v>#N/A</v>
      </c>
      <c r="AP115" s="307" t="e">
        <f t="shared" si="74"/>
        <v>#N/A</v>
      </c>
      <c r="AQ115" s="307" t="e">
        <f t="shared" si="74"/>
        <v>#N/A</v>
      </c>
      <c r="AR115" s="307" t="e">
        <f t="shared" si="74"/>
        <v>#N/A</v>
      </c>
      <c r="AS115" s="307" t="e">
        <f t="shared" si="74"/>
        <v>#N/A</v>
      </c>
      <c r="AT115" s="307" t="e">
        <f t="shared" si="74"/>
        <v>#N/A</v>
      </c>
      <c r="AU115" s="307" t="e">
        <f t="shared" si="74"/>
        <v>#N/A</v>
      </c>
      <c r="AV115" s="307" t="e">
        <f t="shared" si="74"/>
        <v>#N/A</v>
      </c>
      <c r="AW115" s="307" t="e">
        <f t="shared" si="74"/>
        <v>#N/A</v>
      </c>
      <c r="AX115" s="307" t="e">
        <f t="shared" si="74"/>
        <v>#N/A</v>
      </c>
      <c r="AY115" s="307" t="e">
        <f t="shared" si="74"/>
        <v>#N/A</v>
      </c>
      <c r="AZ115" s="307" t="e">
        <f t="shared" si="74"/>
        <v>#N/A</v>
      </c>
      <c r="BA115" s="307" t="e">
        <f t="shared" si="74"/>
        <v>#N/A</v>
      </c>
      <c r="BB115" s="307" t="e">
        <f t="shared" si="74"/>
        <v>#N/A</v>
      </c>
      <c r="BC115" s="307" t="e">
        <f t="shared" si="74"/>
        <v>#N/A</v>
      </c>
      <c r="BD115" s="307" t="e">
        <f t="shared" si="74"/>
        <v>#N/A</v>
      </c>
      <c r="BE115" s="307" t="e">
        <f t="shared" si="74"/>
        <v>#N/A</v>
      </c>
      <c r="BF115" s="307" t="e">
        <f t="shared" si="74"/>
        <v>#N/A</v>
      </c>
      <c r="BG115" s="307" t="e">
        <f t="shared" si="74"/>
        <v>#N/A</v>
      </c>
      <c r="BH115" s="307" t="e">
        <f t="shared" si="74"/>
        <v>#N/A</v>
      </c>
      <c r="BI115" s="307" t="e">
        <f t="shared" si="74"/>
        <v>#N/A</v>
      </c>
      <c r="BJ115" s="307" t="e">
        <f t="shared" si="74"/>
        <v>#N/A</v>
      </c>
      <c r="BK115" s="307" t="e">
        <f t="shared" si="74"/>
        <v>#N/A</v>
      </c>
      <c r="BL115" s="307" t="e">
        <f t="shared" si="74"/>
        <v>#N/A</v>
      </c>
      <c r="BM115" s="307" t="e">
        <f t="shared" si="74"/>
        <v>#N/A</v>
      </c>
      <c r="BN115" s="307" t="e">
        <f t="shared" si="74"/>
        <v>#N/A</v>
      </c>
      <c r="BO115" s="307" t="e">
        <f t="shared" si="74"/>
        <v>#N/A</v>
      </c>
      <c r="BP115" s="307" t="e">
        <f t="shared" si="74"/>
        <v>#N/A</v>
      </c>
      <c r="BQ115" s="307" t="e">
        <f t="shared" si="75"/>
        <v>#N/A</v>
      </c>
      <c r="BR115" s="307" t="e">
        <f t="shared" si="58"/>
        <v>#N/A</v>
      </c>
      <c r="BS115" s="307" t="e">
        <f t="shared" si="58"/>
        <v>#N/A</v>
      </c>
      <c r="BT115" s="307" t="e">
        <f t="shared" si="58"/>
        <v>#N/A</v>
      </c>
      <c r="BU115" s="307" t="e">
        <f t="shared" si="58"/>
        <v>#N/A</v>
      </c>
      <c r="BV115" s="307" t="e">
        <f t="shared" si="58"/>
        <v>#N/A</v>
      </c>
      <c r="BW115" s="307" t="e">
        <f t="shared" si="58"/>
        <v>#N/A</v>
      </c>
      <c r="BX115" s="307" t="e">
        <f t="shared" si="58"/>
        <v>#N/A</v>
      </c>
      <c r="BY115" s="307" t="e">
        <f t="shared" si="58"/>
        <v>#N/A</v>
      </c>
      <c r="BZ115" s="307" t="e">
        <f t="shared" si="58"/>
        <v>#N/A</v>
      </c>
      <c r="CA115" s="307" t="e">
        <f t="shared" si="58"/>
        <v>#N/A</v>
      </c>
      <c r="CB115" s="307" t="e">
        <f t="shared" si="58"/>
        <v>#N/A</v>
      </c>
      <c r="CC115" s="307" t="e">
        <f t="shared" si="58"/>
        <v>#N/A</v>
      </c>
      <c r="CD115" s="307" t="e">
        <f t="shared" si="58"/>
        <v>#N/A</v>
      </c>
      <c r="CE115" s="307" t="e">
        <f t="shared" si="58"/>
        <v>#N/A</v>
      </c>
      <c r="CF115" s="307" t="e">
        <f t="shared" si="58"/>
        <v>#N/A</v>
      </c>
      <c r="CG115" s="307" t="e">
        <f t="shared" si="58"/>
        <v>#N/A</v>
      </c>
      <c r="CH115" s="307" t="e">
        <f t="shared" si="58"/>
        <v>#N/A</v>
      </c>
      <c r="CI115" s="307" t="e">
        <f t="shared" si="58"/>
        <v>#N/A</v>
      </c>
      <c r="CJ115" s="307" t="e">
        <f t="shared" si="58"/>
        <v>#N/A</v>
      </c>
      <c r="CK115" s="307" t="e">
        <f t="shared" si="58"/>
        <v>#N/A</v>
      </c>
      <c r="CL115" s="307" t="e">
        <f t="shared" si="58"/>
        <v>#N/A</v>
      </c>
      <c r="CM115" s="307" t="e">
        <f t="shared" si="58"/>
        <v>#N/A</v>
      </c>
      <c r="CN115" s="307" t="e">
        <f t="shared" si="58"/>
        <v>#N/A</v>
      </c>
      <c r="CO115" s="307" t="e">
        <f t="shared" si="58"/>
        <v>#N/A</v>
      </c>
      <c r="CP115" s="307" t="e">
        <f t="shared" si="58"/>
        <v>#N/A</v>
      </c>
      <c r="CQ115" s="307" t="e">
        <f t="shared" si="58"/>
        <v>#N/A</v>
      </c>
      <c r="CR115" s="307" t="e">
        <f t="shared" si="58"/>
        <v>#N/A</v>
      </c>
      <c r="CS115" s="307" t="e">
        <f t="shared" si="58"/>
        <v>#N/A</v>
      </c>
      <c r="CT115" s="307" t="e">
        <f t="shared" si="58"/>
        <v>#N/A</v>
      </c>
      <c r="CU115" s="307" t="e">
        <f t="shared" si="58"/>
        <v>#N/A</v>
      </c>
      <c r="CV115" s="307" t="e">
        <f t="shared" si="58"/>
        <v>#N/A</v>
      </c>
      <c r="CW115" s="307" t="e">
        <f t="shared" si="58"/>
        <v>#N/A</v>
      </c>
      <c r="CX115" s="307" t="e">
        <f t="shared" si="58"/>
        <v>#N/A</v>
      </c>
      <c r="CY115" s="307" t="e">
        <f t="shared" si="58"/>
        <v>#N/A</v>
      </c>
      <c r="CZ115" s="307" t="e">
        <f t="shared" si="58"/>
        <v>#N/A</v>
      </c>
      <c r="DA115" s="307" t="e">
        <f t="shared" si="58"/>
        <v>#N/A</v>
      </c>
      <c r="DB115" s="307" t="e">
        <f t="shared" si="58"/>
        <v>#N/A</v>
      </c>
      <c r="DC115" s="307" t="e">
        <f t="shared" si="58"/>
        <v>#N/A</v>
      </c>
      <c r="DD115" s="307" t="e">
        <f t="shared" si="58"/>
        <v>#N/A</v>
      </c>
      <c r="DE115" s="307" t="e">
        <f t="shared" si="58"/>
        <v>#N/A</v>
      </c>
      <c r="DF115" s="307" t="e">
        <f t="shared" si="58"/>
        <v>#N/A</v>
      </c>
      <c r="DG115" s="307" t="e">
        <f t="shared" si="58"/>
        <v>#N/A</v>
      </c>
      <c r="DH115" s="307" t="e">
        <f t="shared" si="58"/>
        <v>#N/A</v>
      </c>
      <c r="DI115" s="307" t="e">
        <f t="shared" si="58"/>
        <v>#N/A</v>
      </c>
      <c r="DJ115" s="307" t="e">
        <f t="shared" si="58"/>
        <v>#N/A</v>
      </c>
      <c r="DK115" s="307" t="e">
        <f t="shared" si="58"/>
        <v>#N/A</v>
      </c>
      <c r="DL115" s="307" t="e">
        <f t="shared" si="58"/>
        <v>#N/A</v>
      </c>
      <c r="DM115" s="307" t="e">
        <f t="shared" si="58"/>
        <v>#N/A</v>
      </c>
      <c r="DN115" s="307" t="e">
        <f t="shared" si="58"/>
        <v>#N/A</v>
      </c>
      <c r="DO115" s="307" t="e">
        <f t="shared" si="58"/>
        <v>#N/A</v>
      </c>
      <c r="DP115" s="307" t="e">
        <f t="shared" si="58"/>
        <v>#N/A</v>
      </c>
      <c r="DQ115" s="307" t="e">
        <f t="shared" si="58"/>
        <v>#N/A</v>
      </c>
      <c r="DR115" s="307" t="e">
        <f t="shared" si="58"/>
        <v>#N/A</v>
      </c>
      <c r="DS115" s="307" t="e">
        <f t="shared" si="58"/>
        <v>#N/A</v>
      </c>
      <c r="DT115" s="307" t="e">
        <f t="shared" si="58"/>
        <v>#N/A</v>
      </c>
      <c r="DU115" s="307" t="e">
        <f t="shared" si="58"/>
        <v>#N/A</v>
      </c>
      <c r="DV115" s="307" t="e">
        <f t="shared" si="58"/>
        <v>#N/A</v>
      </c>
      <c r="DW115" s="307" t="e">
        <f t="shared" si="58"/>
        <v>#N/A</v>
      </c>
      <c r="DX115" s="307" t="e">
        <f t="shared" si="58"/>
        <v>#N/A</v>
      </c>
      <c r="DY115" s="307" t="e">
        <f t="shared" si="58"/>
        <v>#N/A</v>
      </c>
      <c r="DZ115" s="307" t="e">
        <f t="shared" si="58"/>
        <v>#N/A</v>
      </c>
      <c r="EA115" s="307" t="e">
        <f t="shared" si="58"/>
        <v>#N/A</v>
      </c>
      <c r="EB115" s="307" t="e">
        <f t="shared" si="58"/>
        <v>#N/A</v>
      </c>
      <c r="EC115" s="307" t="e">
        <f t="shared" ref="EC115:GN118" si="96">SUMPRODUCT(--($E30:$AB30=EC$110),--($E92:$AB92))</f>
        <v>#N/A</v>
      </c>
      <c r="ED115" s="307" t="e">
        <f t="shared" si="96"/>
        <v>#N/A</v>
      </c>
      <c r="EE115" s="307" t="e">
        <f t="shared" si="96"/>
        <v>#N/A</v>
      </c>
      <c r="EF115" s="307" t="e">
        <f t="shared" si="96"/>
        <v>#N/A</v>
      </c>
      <c r="EG115" s="307" t="e">
        <f t="shared" si="96"/>
        <v>#N/A</v>
      </c>
      <c r="EH115" s="307" t="e">
        <f t="shared" si="96"/>
        <v>#N/A</v>
      </c>
      <c r="EI115" s="307" t="e">
        <f t="shared" si="96"/>
        <v>#N/A</v>
      </c>
      <c r="EJ115" s="307" t="e">
        <f t="shared" si="96"/>
        <v>#N/A</v>
      </c>
      <c r="EK115" s="307" t="e">
        <f t="shared" si="96"/>
        <v>#N/A</v>
      </c>
      <c r="EL115" s="307" t="e">
        <f t="shared" si="96"/>
        <v>#N/A</v>
      </c>
      <c r="EM115" s="307" t="e">
        <f t="shared" si="96"/>
        <v>#N/A</v>
      </c>
      <c r="EN115" s="307" t="e">
        <f t="shared" si="96"/>
        <v>#N/A</v>
      </c>
      <c r="EO115" s="307" t="e">
        <f t="shared" si="96"/>
        <v>#N/A</v>
      </c>
      <c r="EP115" s="307" t="e">
        <f t="shared" si="96"/>
        <v>#N/A</v>
      </c>
      <c r="EQ115" s="307" t="e">
        <f t="shared" si="96"/>
        <v>#N/A</v>
      </c>
      <c r="ER115" s="307" t="e">
        <f t="shared" si="96"/>
        <v>#N/A</v>
      </c>
      <c r="ES115" s="307" t="e">
        <f t="shared" si="96"/>
        <v>#N/A</v>
      </c>
      <c r="ET115" s="307" t="e">
        <f t="shared" si="96"/>
        <v>#N/A</v>
      </c>
      <c r="EU115" s="307" t="e">
        <f t="shared" si="96"/>
        <v>#N/A</v>
      </c>
      <c r="EV115" s="307" t="e">
        <f t="shared" si="96"/>
        <v>#N/A</v>
      </c>
      <c r="EW115" s="307" t="e">
        <f t="shared" si="96"/>
        <v>#N/A</v>
      </c>
      <c r="EX115" s="307" t="e">
        <f t="shared" si="96"/>
        <v>#N/A</v>
      </c>
      <c r="EY115" s="307" t="e">
        <f t="shared" si="96"/>
        <v>#N/A</v>
      </c>
      <c r="EZ115" s="307" t="e">
        <f t="shared" si="96"/>
        <v>#N/A</v>
      </c>
      <c r="FA115" s="307" t="e">
        <f t="shared" si="96"/>
        <v>#N/A</v>
      </c>
      <c r="FB115" s="307" t="e">
        <f t="shared" si="96"/>
        <v>#N/A</v>
      </c>
      <c r="FC115" s="307" t="e">
        <f t="shared" si="96"/>
        <v>#N/A</v>
      </c>
      <c r="FD115" s="307" t="e">
        <f t="shared" si="96"/>
        <v>#N/A</v>
      </c>
      <c r="FE115" s="307" t="e">
        <f t="shared" si="96"/>
        <v>#N/A</v>
      </c>
      <c r="FF115" s="307" t="e">
        <f t="shared" si="96"/>
        <v>#N/A</v>
      </c>
      <c r="FG115" s="307" t="e">
        <f t="shared" si="96"/>
        <v>#N/A</v>
      </c>
      <c r="FH115" s="307" t="e">
        <f t="shared" si="96"/>
        <v>#N/A</v>
      </c>
      <c r="FI115" s="307" t="e">
        <f t="shared" si="96"/>
        <v>#N/A</v>
      </c>
      <c r="FJ115" s="307" t="e">
        <f t="shared" si="96"/>
        <v>#N/A</v>
      </c>
      <c r="FK115" s="307" t="e">
        <f t="shared" si="96"/>
        <v>#N/A</v>
      </c>
      <c r="FL115" s="307" t="e">
        <f t="shared" si="96"/>
        <v>#N/A</v>
      </c>
      <c r="FM115" s="307" t="e">
        <f t="shared" si="96"/>
        <v>#N/A</v>
      </c>
      <c r="FN115" s="307" t="e">
        <f t="shared" si="96"/>
        <v>#N/A</v>
      </c>
      <c r="FO115" s="307" t="e">
        <f t="shared" si="96"/>
        <v>#N/A</v>
      </c>
      <c r="FP115" s="307" t="e">
        <f t="shared" si="96"/>
        <v>#N/A</v>
      </c>
      <c r="FQ115" s="307" t="e">
        <f t="shared" si="96"/>
        <v>#N/A</v>
      </c>
      <c r="FR115" s="307" t="e">
        <f t="shared" si="96"/>
        <v>#N/A</v>
      </c>
      <c r="FS115" s="307" t="e">
        <f t="shared" si="96"/>
        <v>#N/A</v>
      </c>
      <c r="FT115" s="307" t="e">
        <f t="shared" si="96"/>
        <v>#N/A</v>
      </c>
      <c r="FU115" s="307" t="e">
        <f t="shared" si="96"/>
        <v>#N/A</v>
      </c>
      <c r="FV115" s="307" t="e">
        <f t="shared" si="96"/>
        <v>#N/A</v>
      </c>
      <c r="FW115" s="307" t="e">
        <f t="shared" si="96"/>
        <v>#N/A</v>
      </c>
      <c r="FX115" s="307" t="e">
        <f t="shared" si="96"/>
        <v>#N/A</v>
      </c>
      <c r="FY115" s="307" t="e">
        <f t="shared" si="96"/>
        <v>#N/A</v>
      </c>
      <c r="FZ115" s="307" t="e">
        <f t="shared" si="96"/>
        <v>#N/A</v>
      </c>
      <c r="GA115" s="307" t="e">
        <f t="shared" si="96"/>
        <v>#N/A</v>
      </c>
      <c r="GB115" s="307" t="e">
        <f t="shared" si="96"/>
        <v>#N/A</v>
      </c>
      <c r="GC115" s="307" t="e">
        <f t="shared" si="96"/>
        <v>#N/A</v>
      </c>
      <c r="GD115" s="307" t="e">
        <f t="shared" si="96"/>
        <v>#N/A</v>
      </c>
      <c r="GE115" s="307" t="e">
        <f t="shared" si="96"/>
        <v>#N/A</v>
      </c>
      <c r="GF115" s="307" t="e">
        <f t="shared" si="96"/>
        <v>#N/A</v>
      </c>
      <c r="GG115" s="307" t="e">
        <f t="shared" si="96"/>
        <v>#N/A</v>
      </c>
      <c r="GH115" s="307" t="e">
        <f t="shared" si="96"/>
        <v>#N/A</v>
      </c>
      <c r="GI115" s="307" t="e">
        <f t="shared" si="96"/>
        <v>#N/A</v>
      </c>
      <c r="GJ115" s="307" t="e">
        <f t="shared" si="96"/>
        <v>#N/A</v>
      </c>
      <c r="GK115" s="307" t="e">
        <f t="shared" si="96"/>
        <v>#N/A</v>
      </c>
      <c r="GL115" s="307" t="e">
        <f t="shared" si="96"/>
        <v>#N/A</v>
      </c>
      <c r="GM115" s="307" t="e">
        <f t="shared" si="96"/>
        <v>#N/A</v>
      </c>
      <c r="GN115" s="307" t="e">
        <f t="shared" si="96"/>
        <v>#N/A</v>
      </c>
      <c r="GO115" s="307" t="e">
        <f t="shared" ref="GO115:GO127" si="97">SUMPRODUCT(--($E30:$AB30=GO$110),--($E92:$AB92))</f>
        <v>#N/A</v>
      </c>
      <c r="GP115" s="307" t="e">
        <f t="shared" si="61"/>
        <v>#N/A</v>
      </c>
      <c r="GQ115" s="307" t="e">
        <f t="shared" si="61"/>
        <v>#N/A</v>
      </c>
      <c r="GR115" s="307" t="e">
        <f t="shared" si="61"/>
        <v>#N/A</v>
      </c>
      <c r="GS115" s="307" t="e">
        <f t="shared" si="61"/>
        <v>#N/A</v>
      </c>
      <c r="GT115" s="307" t="e">
        <f t="shared" si="61"/>
        <v>#N/A</v>
      </c>
      <c r="GU115" s="307" t="e">
        <f t="shared" si="61"/>
        <v>#N/A</v>
      </c>
      <c r="GV115" s="307" t="e">
        <f t="shared" si="61"/>
        <v>#N/A</v>
      </c>
      <c r="GW115" s="307" t="e">
        <f t="shared" si="61"/>
        <v>#N/A</v>
      </c>
      <c r="GX115" s="307" t="e">
        <f t="shared" si="61"/>
        <v>#N/A</v>
      </c>
      <c r="GY115" s="307" t="e">
        <f t="shared" si="61"/>
        <v>#N/A</v>
      </c>
      <c r="GZ115" s="307" t="e">
        <f t="shared" si="61"/>
        <v>#N/A</v>
      </c>
      <c r="HA115" s="307" t="e">
        <f t="shared" si="61"/>
        <v>#N/A</v>
      </c>
      <c r="HB115" s="307" t="e">
        <f t="shared" si="61"/>
        <v>#N/A</v>
      </c>
      <c r="HC115" s="307" t="e">
        <f t="shared" si="61"/>
        <v>#N/A</v>
      </c>
      <c r="HD115" s="307" t="e">
        <f t="shared" si="61"/>
        <v>#N/A</v>
      </c>
      <c r="HE115" s="307" t="e">
        <f t="shared" si="61"/>
        <v>#N/A</v>
      </c>
      <c r="HF115" s="307" t="e">
        <f t="shared" si="61"/>
        <v>#N/A</v>
      </c>
      <c r="HG115" s="307" t="e">
        <f t="shared" si="61"/>
        <v>#N/A</v>
      </c>
      <c r="HH115" s="307" t="e">
        <f t="shared" si="61"/>
        <v>#N/A</v>
      </c>
      <c r="HI115" s="307" t="e">
        <f t="shared" si="61"/>
        <v>#N/A</v>
      </c>
      <c r="HJ115" s="307" t="e">
        <f t="shared" si="61"/>
        <v>#N/A</v>
      </c>
      <c r="HK115" s="307" t="e">
        <f t="shared" si="61"/>
        <v>#N/A</v>
      </c>
      <c r="HL115" s="307" t="e">
        <f t="shared" si="61"/>
        <v>#N/A</v>
      </c>
      <c r="HM115" s="307" t="e">
        <f t="shared" si="61"/>
        <v>#N/A</v>
      </c>
      <c r="HN115" s="307" t="e">
        <f t="shared" si="61"/>
        <v>#N/A</v>
      </c>
      <c r="HO115" s="307" t="e">
        <f t="shared" si="61"/>
        <v>#N/A</v>
      </c>
      <c r="HP115" s="307" t="e">
        <f t="shared" si="61"/>
        <v>#N/A</v>
      </c>
      <c r="HQ115" s="307" t="e">
        <f t="shared" si="61"/>
        <v>#N/A</v>
      </c>
      <c r="HR115" s="307" t="e">
        <f t="shared" si="61"/>
        <v>#N/A</v>
      </c>
      <c r="HS115" s="307" t="e">
        <f t="shared" si="61"/>
        <v>#N/A</v>
      </c>
      <c r="HT115" s="307" t="e">
        <f t="shared" si="61"/>
        <v>#N/A</v>
      </c>
      <c r="HU115" s="307" t="e">
        <f t="shared" si="61"/>
        <v>#N/A</v>
      </c>
      <c r="HV115" s="307" t="e">
        <f t="shared" si="61"/>
        <v>#N/A</v>
      </c>
      <c r="HW115" s="307" t="e">
        <f t="shared" si="61"/>
        <v>#N/A</v>
      </c>
      <c r="HX115" s="307" t="e">
        <f t="shared" si="61"/>
        <v>#N/A</v>
      </c>
      <c r="HY115" s="307" t="e">
        <f t="shared" si="61"/>
        <v>#N/A</v>
      </c>
      <c r="HZ115" s="307" t="e">
        <f t="shared" si="61"/>
        <v>#N/A</v>
      </c>
      <c r="IA115" s="307" t="e">
        <f t="shared" si="61"/>
        <v>#N/A</v>
      </c>
      <c r="IB115" s="307" t="e">
        <f t="shared" si="61"/>
        <v>#N/A</v>
      </c>
      <c r="IC115" s="307" t="e">
        <f t="shared" si="61"/>
        <v>#N/A</v>
      </c>
      <c r="ID115" s="307" t="e">
        <f t="shared" si="61"/>
        <v>#N/A</v>
      </c>
      <c r="IE115" s="307" t="e">
        <f t="shared" si="61"/>
        <v>#N/A</v>
      </c>
      <c r="IF115" s="307" t="e">
        <f t="shared" si="61"/>
        <v>#N/A</v>
      </c>
      <c r="IG115" s="307" t="e">
        <f t="shared" si="61"/>
        <v>#N/A</v>
      </c>
      <c r="IH115" s="307" t="e">
        <f t="shared" si="61"/>
        <v>#N/A</v>
      </c>
      <c r="II115" s="307" t="e">
        <f t="shared" si="61"/>
        <v>#N/A</v>
      </c>
      <c r="IJ115" s="307" t="e">
        <f t="shared" si="61"/>
        <v>#N/A</v>
      </c>
      <c r="IK115" s="307" t="e">
        <f t="shared" si="61"/>
        <v>#N/A</v>
      </c>
      <c r="IL115" s="307" t="e">
        <f t="shared" si="61"/>
        <v>#N/A</v>
      </c>
      <c r="IM115" s="307" t="e">
        <f t="shared" si="61"/>
        <v>#N/A</v>
      </c>
      <c r="IN115" s="307" t="e">
        <f t="shared" si="61"/>
        <v>#N/A</v>
      </c>
      <c r="IO115" s="307" t="e">
        <f t="shared" si="61"/>
        <v>#N/A</v>
      </c>
      <c r="IP115" s="307" t="e">
        <f t="shared" si="61"/>
        <v>#N/A</v>
      </c>
      <c r="IQ115" s="307" t="e">
        <f t="shared" si="61"/>
        <v>#N/A</v>
      </c>
      <c r="IR115" s="307" t="e">
        <f t="shared" si="61"/>
        <v>#N/A</v>
      </c>
      <c r="IS115" s="307" t="e">
        <f t="shared" si="61"/>
        <v>#N/A</v>
      </c>
      <c r="IT115" s="307" t="e">
        <f t="shared" si="61"/>
        <v>#N/A</v>
      </c>
      <c r="IU115" s="307" t="e">
        <f t="shared" si="61"/>
        <v>#N/A</v>
      </c>
      <c r="IV115" s="307" t="e">
        <f t="shared" si="61"/>
        <v>#N/A</v>
      </c>
      <c r="IW115" s="307" t="e">
        <f t="shared" si="61"/>
        <v>#N/A</v>
      </c>
      <c r="IX115" s="307" t="e">
        <f t="shared" si="61"/>
        <v>#N/A</v>
      </c>
      <c r="IY115" s="307" t="e">
        <f t="shared" si="61"/>
        <v>#N/A</v>
      </c>
      <c r="IZ115" s="307" t="e">
        <f t="shared" si="61"/>
        <v>#N/A</v>
      </c>
      <c r="JA115" s="307" t="e">
        <f t="shared" ref="JA115:LL118" si="98">SUMPRODUCT(--($E30:$AB30=JA$110),--($E92:$AB92))</f>
        <v>#N/A</v>
      </c>
      <c r="JB115" s="307" t="e">
        <f t="shared" si="98"/>
        <v>#N/A</v>
      </c>
      <c r="JC115" s="307" t="e">
        <f t="shared" si="98"/>
        <v>#N/A</v>
      </c>
      <c r="JD115" s="307" t="e">
        <f t="shared" si="98"/>
        <v>#N/A</v>
      </c>
      <c r="JE115" s="307" t="e">
        <f t="shared" si="98"/>
        <v>#N/A</v>
      </c>
      <c r="JF115" s="307" t="e">
        <f t="shared" si="98"/>
        <v>#N/A</v>
      </c>
      <c r="JG115" s="307" t="e">
        <f t="shared" si="98"/>
        <v>#N/A</v>
      </c>
      <c r="JH115" s="307" t="e">
        <f t="shared" si="98"/>
        <v>#N/A</v>
      </c>
      <c r="JI115" s="307" t="e">
        <f t="shared" si="98"/>
        <v>#N/A</v>
      </c>
      <c r="JJ115" s="307" t="e">
        <f t="shared" si="98"/>
        <v>#N/A</v>
      </c>
      <c r="JK115" s="307" t="e">
        <f t="shared" si="98"/>
        <v>#N/A</v>
      </c>
      <c r="JL115" s="307" t="e">
        <f t="shared" si="98"/>
        <v>#N/A</v>
      </c>
      <c r="JM115" s="307" t="e">
        <f t="shared" si="98"/>
        <v>#N/A</v>
      </c>
      <c r="JN115" s="307" t="e">
        <f t="shared" si="98"/>
        <v>#N/A</v>
      </c>
      <c r="JO115" s="307" t="e">
        <f t="shared" si="98"/>
        <v>#N/A</v>
      </c>
      <c r="JP115" s="307" t="e">
        <f t="shared" si="98"/>
        <v>#N/A</v>
      </c>
      <c r="JQ115" s="307" t="e">
        <f t="shared" si="98"/>
        <v>#N/A</v>
      </c>
      <c r="JR115" s="307" t="e">
        <f t="shared" si="98"/>
        <v>#N/A</v>
      </c>
      <c r="JS115" s="307" t="e">
        <f t="shared" si="98"/>
        <v>#N/A</v>
      </c>
      <c r="JT115" s="307" t="e">
        <f t="shared" si="98"/>
        <v>#N/A</v>
      </c>
      <c r="JU115" s="307" t="e">
        <f t="shared" si="98"/>
        <v>#N/A</v>
      </c>
      <c r="JV115" s="307" t="e">
        <f t="shared" si="98"/>
        <v>#N/A</v>
      </c>
      <c r="JW115" s="307" t="e">
        <f t="shared" si="98"/>
        <v>#N/A</v>
      </c>
      <c r="JX115" s="307" t="e">
        <f t="shared" si="98"/>
        <v>#N/A</v>
      </c>
      <c r="JY115" s="307" t="e">
        <f t="shared" si="98"/>
        <v>#N/A</v>
      </c>
      <c r="JZ115" s="307" t="e">
        <f t="shared" si="98"/>
        <v>#N/A</v>
      </c>
      <c r="KA115" s="307" t="e">
        <f t="shared" si="98"/>
        <v>#N/A</v>
      </c>
      <c r="KB115" s="307" t="e">
        <f t="shared" si="98"/>
        <v>#N/A</v>
      </c>
      <c r="KC115" s="307" t="e">
        <f t="shared" si="98"/>
        <v>#N/A</v>
      </c>
      <c r="KD115" s="307" t="e">
        <f t="shared" si="98"/>
        <v>#N/A</v>
      </c>
      <c r="KE115" s="307" t="e">
        <f t="shared" si="98"/>
        <v>#N/A</v>
      </c>
      <c r="KF115" s="307" t="e">
        <f t="shared" si="98"/>
        <v>#N/A</v>
      </c>
      <c r="KG115" s="307" t="e">
        <f t="shared" si="98"/>
        <v>#N/A</v>
      </c>
      <c r="KH115" s="307" t="e">
        <f t="shared" si="98"/>
        <v>#N/A</v>
      </c>
      <c r="KI115" s="307" t="e">
        <f t="shared" si="98"/>
        <v>#N/A</v>
      </c>
      <c r="KJ115" s="307" t="e">
        <f t="shared" si="98"/>
        <v>#N/A</v>
      </c>
      <c r="KK115" s="307" t="e">
        <f t="shared" si="98"/>
        <v>#N/A</v>
      </c>
      <c r="KL115" s="307" t="e">
        <f t="shared" si="98"/>
        <v>#N/A</v>
      </c>
      <c r="KM115" s="307" t="e">
        <f t="shared" si="98"/>
        <v>#N/A</v>
      </c>
      <c r="KN115" s="307" t="e">
        <f t="shared" si="98"/>
        <v>#N/A</v>
      </c>
      <c r="KO115" s="307" t="e">
        <f t="shared" si="98"/>
        <v>#N/A</v>
      </c>
      <c r="KP115" s="307" t="e">
        <f t="shared" si="98"/>
        <v>#N/A</v>
      </c>
      <c r="KQ115" s="307" t="e">
        <f t="shared" si="98"/>
        <v>#N/A</v>
      </c>
      <c r="KR115" s="307" t="e">
        <f t="shared" si="98"/>
        <v>#N/A</v>
      </c>
      <c r="KS115" s="307" t="e">
        <f t="shared" si="98"/>
        <v>#N/A</v>
      </c>
      <c r="KT115" s="307" t="e">
        <f t="shared" si="98"/>
        <v>#N/A</v>
      </c>
      <c r="KU115" s="307" t="e">
        <f t="shared" si="98"/>
        <v>#N/A</v>
      </c>
      <c r="KV115" s="307" t="e">
        <f t="shared" si="98"/>
        <v>#N/A</v>
      </c>
      <c r="KW115" s="307" t="e">
        <f t="shared" si="98"/>
        <v>#N/A</v>
      </c>
      <c r="KX115" s="307" t="e">
        <f t="shared" si="98"/>
        <v>#N/A</v>
      </c>
      <c r="KY115" s="307" t="e">
        <f t="shared" si="98"/>
        <v>#N/A</v>
      </c>
      <c r="KZ115" s="307" t="e">
        <f t="shared" si="98"/>
        <v>#N/A</v>
      </c>
      <c r="LA115" s="307" t="e">
        <f t="shared" si="98"/>
        <v>#N/A</v>
      </c>
      <c r="LB115" s="307" t="e">
        <f t="shared" si="98"/>
        <v>#N/A</v>
      </c>
      <c r="LC115" s="307" t="e">
        <f t="shared" si="98"/>
        <v>#N/A</v>
      </c>
      <c r="LD115" s="307" t="e">
        <f t="shared" si="98"/>
        <v>#N/A</v>
      </c>
      <c r="LE115" s="307" t="e">
        <f t="shared" si="98"/>
        <v>#N/A</v>
      </c>
      <c r="LF115" s="307" t="e">
        <f t="shared" si="98"/>
        <v>#N/A</v>
      </c>
      <c r="LG115" s="307" t="e">
        <f t="shared" si="98"/>
        <v>#N/A</v>
      </c>
      <c r="LH115" s="307" t="e">
        <f t="shared" si="98"/>
        <v>#N/A</v>
      </c>
      <c r="LI115" s="307" t="e">
        <f t="shared" si="98"/>
        <v>#N/A</v>
      </c>
      <c r="LJ115" s="307" t="e">
        <f t="shared" si="98"/>
        <v>#N/A</v>
      </c>
      <c r="LK115" s="307" t="e">
        <f t="shared" si="98"/>
        <v>#N/A</v>
      </c>
      <c r="LL115" s="307" t="e">
        <f t="shared" si="98"/>
        <v>#N/A</v>
      </c>
      <c r="LM115" s="307" t="e">
        <f t="shared" ref="LM115:LM127" si="99">SUMPRODUCT(--($E30:$AB30=LM$110),--($E92:$AB92))</f>
        <v>#N/A</v>
      </c>
      <c r="LN115" s="307" t="e">
        <f t="shared" si="64"/>
        <v>#N/A</v>
      </c>
      <c r="LO115" s="307" t="e">
        <f t="shared" si="64"/>
        <v>#N/A</v>
      </c>
      <c r="LP115" s="307" t="e">
        <f t="shared" si="64"/>
        <v>#N/A</v>
      </c>
      <c r="LQ115" s="307" t="e">
        <f t="shared" si="64"/>
        <v>#N/A</v>
      </c>
      <c r="LR115" s="307" t="e">
        <f t="shared" si="64"/>
        <v>#N/A</v>
      </c>
      <c r="LS115" s="307" t="e">
        <f t="shared" si="64"/>
        <v>#N/A</v>
      </c>
      <c r="LT115" s="307" t="e">
        <f t="shared" si="64"/>
        <v>#N/A</v>
      </c>
      <c r="LU115" s="307" t="e">
        <f t="shared" si="64"/>
        <v>#N/A</v>
      </c>
      <c r="LV115" s="307" t="e">
        <f t="shared" si="64"/>
        <v>#N/A</v>
      </c>
      <c r="LW115" s="307" t="e">
        <f t="shared" si="64"/>
        <v>#N/A</v>
      </c>
      <c r="LX115" s="307" t="e">
        <f t="shared" si="64"/>
        <v>#N/A</v>
      </c>
      <c r="LY115" s="307" t="e">
        <f t="shared" si="64"/>
        <v>#N/A</v>
      </c>
      <c r="LZ115" s="307" t="e">
        <f t="shared" si="64"/>
        <v>#N/A</v>
      </c>
      <c r="MA115" s="307" t="e">
        <f t="shared" si="64"/>
        <v>#N/A</v>
      </c>
      <c r="MB115" s="307" t="e">
        <f t="shared" si="64"/>
        <v>#N/A</v>
      </c>
      <c r="MC115" s="307" t="e">
        <f t="shared" si="64"/>
        <v>#N/A</v>
      </c>
      <c r="MD115" s="307" t="e">
        <f t="shared" si="64"/>
        <v>#N/A</v>
      </c>
      <c r="ME115" s="307" t="e">
        <f t="shared" si="64"/>
        <v>#N/A</v>
      </c>
      <c r="MF115" s="307" t="e">
        <f t="shared" si="64"/>
        <v>#N/A</v>
      </c>
      <c r="MG115" s="307" t="e">
        <f t="shared" si="64"/>
        <v>#N/A</v>
      </c>
      <c r="MH115" s="307" t="e">
        <f t="shared" si="64"/>
        <v>#N/A</v>
      </c>
      <c r="MI115" s="307" t="e">
        <f t="shared" si="64"/>
        <v>#N/A</v>
      </c>
      <c r="MJ115" s="307" t="e">
        <f t="shared" si="64"/>
        <v>#N/A</v>
      </c>
      <c r="MK115" s="307" t="e">
        <f t="shared" si="64"/>
        <v>#N/A</v>
      </c>
      <c r="ML115" s="307" t="e">
        <f t="shared" si="64"/>
        <v>#N/A</v>
      </c>
      <c r="MM115" s="307" t="e">
        <f t="shared" si="64"/>
        <v>#N/A</v>
      </c>
      <c r="MN115" s="307" t="e">
        <f t="shared" si="64"/>
        <v>#N/A</v>
      </c>
      <c r="MO115" s="307" t="e">
        <f t="shared" si="64"/>
        <v>#N/A</v>
      </c>
      <c r="MP115" s="307" t="e">
        <f t="shared" si="64"/>
        <v>#N/A</v>
      </c>
      <c r="MQ115" s="307" t="e">
        <f t="shared" si="64"/>
        <v>#N/A</v>
      </c>
      <c r="MR115" s="307" t="e">
        <f t="shared" si="64"/>
        <v>#N/A</v>
      </c>
      <c r="MS115" s="307" t="e">
        <f t="shared" si="64"/>
        <v>#N/A</v>
      </c>
      <c r="MT115" s="307" t="e">
        <f t="shared" si="64"/>
        <v>#N/A</v>
      </c>
      <c r="MU115" s="307" t="e">
        <f t="shared" si="64"/>
        <v>#N/A</v>
      </c>
      <c r="MV115" s="307" t="e">
        <f t="shared" si="64"/>
        <v>#N/A</v>
      </c>
      <c r="MW115" s="307" t="e">
        <f t="shared" si="64"/>
        <v>#N/A</v>
      </c>
      <c r="MX115" s="307" t="e">
        <f t="shared" si="64"/>
        <v>#N/A</v>
      </c>
      <c r="MY115" s="307" t="e">
        <f t="shared" si="64"/>
        <v>#N/A</v>
      </c>
      <c r="MZ115" s="307" t="e">
        <f t="shared" si="64"/>
        <v>#N/A</v>
      </c>
      <c r="NA115" s="307" t="e">
        <f t="shared" si="64"/>
        <v>#N/A</v>
      </c>
      <c r="NB115" s="307" t="e">
        <f t="shared" si="64"/>
        <v>#N/A</v>
      </c>
      <c r="NC115" s="307" t="e">
        <f t="shared" si="64"/>
        <v>#N/A</v>
      </c>
      <c r="ND115" s="307" t="e">
        <f t="shared" si="64"/>
        <v>#N/A</v>
      </c>
      <c r="NE115" s="307" t="e">
        <f t="shared" si="64"/>
        <v>#N/A</v>
      </c>
      <c r="NF115" s="307" t="e">
        <f t="shared" si="64"/>
        <v>#N/A</v>
      </c>
      <c r="NG115" s="307" t="e">
        <f t="shared" si="64"/>
        <v>#N/A</v>
      </c>
      <c r="NH115" s="307" t="e">
        <f t="shared" si="64"/>
        <v>#N/A</v>
      </c>
      <c r="NI115" s="307" t="e">
        <f t="shared" si="64"/>
        <v>#N/A</v>
      </c>
      <c r="NJ115" s="307" t="e">
        <f t="shared" si="64"/>
        <v>#N/A</v>
      </c>
      <c r="NK115" s="307" t="e">
        <f t="shared" si="64"/>
        <v>#N/A</v>
      </c>
      <c r="NL115" s="307" t="e">
        <f t="shared" si="64"/>
        <v>#N/A</v>
      </c>
      <c r="NM115" s="307" t="e">
        <f t="shared" si="64"/>
        <v>#N/A</v>
      </c>
      <c r="NN115" s="307" t="e">
        <f t="shared" si="64"/>
        <v>#N/A</v>
      </c>
      <c r="NO115" s="307" t="e">
        <f t="shared" si="64"/>
        <v>#N/A</v>
      </c>
      <c r="NP115" s="307" t="e">
        <f t="shared" si="64"/>
        <v>#N/A</v>
      </c>
      <c r="NQ115" s="307" t="e">
        <f t="shared" si="64"/>
        <v>#N/A</v>
      </c>
      <c r="NR115" s="307" t="e">
        <f t="shared" si="64"/>
        <v>#N/A</v>
      </c>
      <c r="NS115" s="307" t="e">
        <f t="shared" si="64"/>
        <v>#N/A</v>
      </c>
      <c r="NT115" s="307" t="e">
        <f t="shared" si="64"/>
        <v>#N/A</v>
      </c>
      <c r="NU115" s="307" t="e">
        <f t="shared" si="64"/>
        <v>#N/A</v>
      </c>
      <c r="NV115" s="307" t="e">
        <f t="shared" si="64"/>
        <v>#N/A</v>
      </c>
      <c r="NW115" s="307" t="e">
        <f t="shared" si="64"/>
        <v>#N/A</v>
      </c>
      <c r="NX115" s="307" t="e">
        <f t="shared" si="64"/>
        <v>#N/A</v>
      </c>
      <c r="NY115" s="307" t="e">
        <f t="shared" ref="NY115:QJ118" si="100">SUMPRODUCT(--($E30:$AB30=NY$110),--($E92:$AB92))</f>
        <v>#N/A</v>
      </c>
      <c r="NZ115" s="307" t="e">
        <f t="shared" si="100"/>
        <v>#N/A</v>
      </c>
      <c r="OA115" s="307" t="e">
        <f t="shared" si="100"/>
        <v>#N/A</v>
      </c>
      <c r="OB115" s="307" t="e">
        <f t="shared" si="100"/>
        <v>#N/A</v>
      </c>
      <c r="OC115" s="307" t="e">
        <f t="shared" si="100"/>
        <v>#N/A</v>
      </c>
      <c r="OD115" s="307" t="e">
        <f t="shared" si="100"/>
        <v>#N/A</v>
      </c>
      <c r="OE115" s="307" t="e">
        <f t="shared" si="100"/>
        <v>#N/A</v>
      </c>
      <c r="OF115" s="307" t="e">
        <f t="shared" si="100"/>
        <v>#N/A</v>
      </c>
      <c r="OG115" s="307" t="e">
        <f t="shared" si="100"/>
        <v>#N/A</v>
      </c>
      <c r="OH115" s="307" t="e">
        <f t="shared" si="100"/>
        <v>#N/A</v>
      </c>
      <c r="OI115" s="307" t="e">
        <f t="shared" si="100"/>
        <v>#N/A</v>
      </c>
      <c r="OJ115" s="307" t="e">
        <f t="shared" si="100"/>
        <v>#N/A</v>
      </c>
      <c r="OK115" s="307" t="e">
        <f t="shared" si="100"/>
        <v>#N/A</v>
      </c>
      <c r="OL115" s="307" t="e">
        <f t="shared" si="100"/>
        <v>#N/A</v>
      </c>
      <c r="OM115" s="307" t="e">
        <f t="shared" si="100"/>
        <v>#N/A</v>
      </c>
      <c r="ON115" s="307" t="e">
        <f t="shared" si="100"/>
        <v>#N/A</v>
      </c>
      <c r="OO115" s="307" t="e">
        <f t="shared" si="100"/>
        <v>#N/A</v>
      </c>
      <c r="OP115" s="307" t="e">
        <f t="shared" si="100"/>
        <v>#N/A</v>
      </c>
      <c r="OQ115" s="307" t="e">
        <f t="shared" si="100"/>
        <v>#N/A</v>
      </c>
      <c r="OR115" s="307" t="e">
        <f t="shared" si="100"/>
        <v>#N/A</v>
      </c>
      <c r="OS115" s="307" t="e">
        <f t="shared" si="100"/>
        <v>#N/A</v>
      </c>
      <c r="OT115" s="307" t="e">
        <f t="shared" si="100"/>
        <v>#N/A</v>
      </c>
      <c r="OU115" s="307" t="e">
        <f t="shared" si="100"/>
        <v>#N/A</v>
      </c>
      <c r="OV115" s="307" t="e">
        <f t="shared" si="100"/>
        <v>#N/A</v>
      </c>
      <c r="OW115" s="307" t="e">
        <f t="shared" si="100"/>
        <v>#N/A</v>
      </c>
      <c r="OX115" s="307" t="e">
        <f t="shared" si="100"/>
        <v>#N/A</v>
      </c>
      <c r="OY115" s="307" t="e">
        <f t="shared" si="100"/>
        <v>#N/A</v>
      </c>
      <c r="OZ115" s="307" t="e">
        <f t="shared" si="100"/>
        <v>#N/A</v>
      </c>
      <c r="PA115" s="307" t="e">
        <f t="shared" si="100"/>
        <v>#N/A</v>
      </c>
      <c r="PB115" s="307" t="e">
        <f t="shared" si="100"/>
        <v>#N/A</v>
      </c>
      <c r="PC115" s="307" t="e">
        <f t="shared" si="100"/>
        <v>#N/A</v>
      </c>
      <c r="PD115" s="307" t="e">
        <f t="shared" si="100"/>
        <v>#N/A</v>
      </c>
      <c r="PE115" s="307" t="e">
        <f t="shared" si="100"/>
        <v>#N/A</v>
      </c>
      <c r="PF115" s="307" t="e">
        <f t="shared" si="100"/>
        <v>#N/A</v>
      </c>
      <c r="PG115" s="307" t="e">
        <f t="shared" si="100"/>
        <v>#N/A</v>
      </c>
      <c r="PH115" s="307" t="e">
        <f t="shared" si="100"/>
        <v>#N/A</v>
      </c>
      <c r="PI115" s="307" t="e">
        <f t="shared" si="100"/>
        <v>#N/A</v>
      </c>
      <c r="PJ115" s="307" t="e">
        <f t="shared" si="100"/>
        <v>#N/A</v>
      </c>
      <c r="PK115" s="307" t="e">
        <f t="shared" si="100"/>
        <v>#N/A</v>
      </c>
      <c r="PL115" s="307" t="e">
        <f t="shared" si="100"/>
        <v>#N/A</v>
      </c>
      <c r="PM115" s="307" t="e">
        <f t="shared" si="100"/>
        <v>#N/A</v>
      </c>
      <c r="PN115" s="307" t="e">
        <f t="shared" si="100"/>
        <v>#N/A</v>
      </c>
      <c r="PO115" s="307" t="e">
        <f t="shared" si="100"/>
        <v>#N/A</v>
      </c>
      <c r="PP115" s="307" t="e">
        <f t="shared" si="100"/>
        <v>#N/A</v>
      </c>
      <c r="PQ115" s="307" t="e">
        <f t="shared" si="100"/>
        <v>#N/A</v>
      </c>
      <c r="PR115" s="307" t="e">
        <f t="shared" si="100"/>
        <v>#N/A</v>
      </c>
      <c r="PS115" s="307" t="e">
        <f t="shared" si="100"/>
        <v>#N/A</v>
      </c>
      <c r="PT115" s="307" t="e">
        <f t="shared" si="100"/>
        <v>#N/A</v>
      </c>
      <c r="PU115" s="307" t="e">
        <f t="shared" si="100"/>
        <v>#N/A</v>
      </c>
      <c r="PV115" s="307" t="e">
        <f t="shared" si="100"/>
        <v>#N/A</v>
      </c>
      <c r="PW115" s="307" t="e">
        <f t="shared" si="100"/>
        <v>#N/A</v>
      </c>
      <c r="PX115" s="307" t="e">
        <f t="shared" si="100"/>
        <v>#N/A</v>
      </c>
      <c r="PY115" s="307" t="e">
        <f t="shared" si="100"/>
        <v>#N/A</v>
      </c>
      <c r="PZ115" s="307" t="e">
        <f t="shared" si="100"/>
        <v>#N/A</v>
      </c>
      <c r="QA115" s="307" t="e">
        <f t="shared" si="100"/>
        <v>#N/A</v>
      </c>
      <c r="QB115" s="307" t="e">
        <f t="shared" si="100"/>
        <v>#N/A</v>
      </c>
      <c r="QC115" s="307" t="e">
        <f t="shared" si="100"/>
        <v>#N/A</v>
      </c>
      <c r="QD115" s="307" t="e">
        <f t="shared" si="100"/>
        <v>#N/A</v>
      </c>
      <c r="QE115" s="307" t="e">
        <f t="shared" si="100"/>
        <v>#N/A</v>
      </c>
      <c r="QF115" s="307" t="e">
        <f t="shared" si="100"/>
        <v>#N/A</v>
      </c>
      <c r="QG115" s="307" t="e">
        <f t="shared" si="100"/>
        <v>#N/A</v>
      </c>
      <c r="QH115" s="307" t="e">
        <f t="shared" si="100"/>
        <v>#N/A</v>
      </c>
      <c r="QI115" s="307" t="e">
        <f t="shared" si="100"/>
        <v>#N/A</v>
      </c>
      <c r="QJ115" s="307" t="e">
        <f t="shared" si="100"/>
        <v>#N/A</v>
      </c>
      <c r="QK115" s="307" t="e">
        <f t="shared" ref="QK115:QK127" si="101">SUMPRODUCT(--($E30:$AB30=QK$110),--($E92:$AB92))</f>
        <v>#N/A</v>
      </c>
      <c r="QL115" s="307" t="e">
        <f t="shared" si="67"/>
        <v>#N/A</v>
      </c>
      <c r="QM115" s="307" t="e">
        <f t="shared" si="67"/>
        <v>#N/A</v>
      </c>
      <c r="QN115" s="307" t="e">
        <f t="shared" si="67"/>
        <v>#N/A</v>
      </c>
      <c r="QO115" s="307" t="e">
        <f t="shared" si="67"/>
        <v>#N/A</v>
      </c>
      <c r="QP115" s="307" t="e">
        <f t="shared" si="67"/>
        <v>#N/A</v>
      </c>
      <c r="QQ115" s="307" t="e">
        <f t="shared" si="67"/>
        <v>#N/A</v>
      </c>
      <c r="QR115" s="307" t="e">
        <f t="shared" si="67"/>
        <v>#N/A</v>
      </c>
      <c r="QS115" s="307" t="e">
        <f t="shared" si="67"/>
        <v>#N/A</v>
      </c>
      <c r="QT115" s="307" t="e">
        <f t="shared" si="67"/>
        <v>#N/A</v>
      </c>
      <c r="QU115" s="307" t="e">
        <f t="shared" si="67"/>
        <v>#N/A</v>
      </c>
      <c r="QV115" s="307" t="e">
        <f t="shared" si="67"/>
        <v>#N/A</v>
      </c>
      <c r="QW115" s="307" t="e">
        <f t="shared" si="67"/>
        <v>#N/A</v>
      </c>
      <c r="QX115" s="307" t="e">
        <f t="shared" si="67"/>
        <v>#N/A</v>
      </c>
      <c r="QY115" s="307" t="e">
        <f t="shared" si="67"/>
        <v>#N/A</v>
      </c>
      <c r="QZ115" s="307" t="e">
        <f t="shared" si="67"/>
        <v>#N/A</v>
      </c>
      <c r="RA115" s="307" t="e">
        <f t="shared" si="67"/>
        <v>#N/A</v>
      </c>
      <c r="RB115" s="307" t="e">
        <f t="shared" si="67"/>
        <v>#N/A</v>
      </c>
      <c r="RC115" s="307" t="e">
        <f t="shared" si="67"/>
        <v>#N/A</v>
      </c>
      <c r="RD115" s="307" t="e">
        <f t="shared" si="67"/>
        <v>#N/A</v>
      </c>
      <c r="RE115" s="307" t="e">
        <f t="shared" si="67"/>
        <v>#N/A</v>
      </c>
      <c r="RF115" s="307" t="e">
        <f t="shared" si="67"/>
        <v>#N/A</v>
      </c>
      <c r="RG115" s="307" t="e">
        <f t="shared" si="67"/>
        <v>#N/A</v>
      </c>
      <c r="RH115" s="307" t="e">
        <f t="shared" si="67"/>
        <v>#N/A</v>
      </c>
      <c r="RI115" s="307" t="e">
        <f t="shared" si="67"/>
        <v>#N/A</v>
      </c>
      <c r="RJ115" s="307" t="e">
        <f t="shared" si="67"/>
        <v>#N/A</v>
      </c>
      <c r="RK115" s="307" t="e">
        <f t="shared" si="67"/>
        <v>#N/A</v>
      </c>
      <c r="RL115" s="307" t="e">
        <f t="shared" si="67"/>
        <v>#N/A</v>
      </c>
      <c r="RM115" s="307" t="e">
        <f t="shared" si="67"/>
        <v>#N/A</v>
      </c>
      <c r="RN115" s="307" t="e">
        <f t="shared" si="67"/>
        <v>#N/A</v>
      </c>
      <c r="RO115" s="307" t="e">
        <f t="shared" si="67"/>
        <v>#N/A</v>
      </c>
      <c r="RP115" s="307" t="e">
        <f t="shared" si="67"/>
        <v>#N/A</v>
      </c>
      <c r="RQ115" s="307" t="e">
        <f t="shared" si="67"/>
        <v>#N/A</v>
      </c>
      <c r="RR115" s="307" t="e">
        <f t="shared" si="67"/>
        <v>#N/A</v>
      </c>
      <c r="RS115" s="307" t="e">
        <f t="shared" si="67"/>
        <v>#N/A</v>
      </c>
      <c r="RT115" s="307" t="e">
        <f t="shared" si="67"/>
        <v>#N/A</v>
      </c>
      <c r="RU115" s="307" t="e">
        <f t="shared" si="67"/>
        <v>#N/A</v>
      </c>
      <c r="RV115" s="307" t="e">
        <f t="shared" si="67"/>
        <v>#N/A</v>
      </c>
      <c r="RW115" s="307" t="e">
        <f t="shared" si="67"/>
        <v>#N/A</v>
      </c>
      <c r="RX115" s="307" t="e">
        <f t="shared" si="67"/>
        <v>#N/A</v>
      </c>
      <c r="RY115" s="307" t="e">
        <f t="shared" si="67"/>
        <v>#N/A</v>
      </c>
      <c r="RZ115" s="307" t="e">
        <f t="shared" si="67"/>
        <v>#N/A</v>
      </c>
      <c r="SA115" s="307" t="e">
        <f t="shared" si="67"/>
        <v>#N/A</v>
      </c>
      <c r="SB115" s="307" t="e">
        <f t="shared" si="67"/>
        <v>#N/A</v>
      </c>
      <c r="SC115" s="307" t="e">
        <f t="shared" si="67"/>
        <v>#N/A</v>
      </c>
      <c r="SD115" s="307" t="e">
        <f t="shared" si="67"/>
        <v>#N/A</v>
      </c>
      <c r="SE115" s="307" t="e">
        <f t="shared" si="67"/>
        <v>#N/A</v>
      </c>
      <c r="SF115" s="307" t="e">
        <f t="shared" si="67"/>
        <v>#N/A</v>
      </c>
      <c r="SG115" s="307" t="e">
        <f t="shared" si="67"/>
        <v>#N/A</v>
      </c>
      <c r="SH115" s="307" t="e">
        <f t="shared" si="67"/>
        <v>#N/A</v>
      </c>
      <c r="SI115" s="307" t="e">
        <f t="shared" si="67"/>
        <v>#N/A</v>
      </c>
      <c r="SJ115" s="307" t="e">
        <f t="shared" si="67"/>
        <v>#N/A</v>
      </c>
      <c r="SK115" s="307" t="e">
        <f t="shared" si="67"/>
        <v>#N/A</v>
      </c>
      <c r="SL115" s="307" t="e">
        <f t="shared" si="67"/>
        <v>#N/A</v>
      </c>
      <c r="SM115" s="307" t="e">
        <f t="shared" si="67"/>
        <v>#N/A</v>
      </c>
      <c r="SN115" s="307" t="e">
        <f t="shared" si="67"/>
        <v>#N/A</v>
      </c>
      <c r="SO115" s="307" t="e">
        <f t="shared" si="67"/>
        <v>#N/A</v>
      </c>
      <c r="SP115" s="307" t="e">
        <f t="shared" si="67"/>
        <v>#N/A</v>
      </c>
      <c r="SQ115" s="307" t="e">
        <f t="shared" si="67"/>
        <v>#N/A</v>
      </c>
      <c r="SR115" s="307" t="e">
        <f t="shared" si="67"/>
        <v>#N/A</v>
      </c>
      <c r="SS115" s="307" t="e">
        <f t="shared" si="67"/>
        <v>#N/A</v>
      </c>
      <c r="ST115" s="307" t="e">
        <f t="shared" si="67"/>
        <v>#N/A</v>
      </c>
      <c r="SU115" s="307" t="e">
        <f t="shared" si="67"/>
        <v>#N/A</v>
      </c>
      <c r="SV115" s="307" t="e">
        <f t="shared" si="67"/>
        <v>#N/A</v>
      </c>
      <c r="SW115" s="307" t="e">
        <f t="shared" ref="SW115:VH118" si="102">SUMPRODUCT(--($E30:$AB30=SW$110),--($E92:$AB92))</f>
        <v>#N/A</v>
      </c>
      <c r="SX115" s="307" t="e">
        <f t="shared" si="102"/>
        <v>#N/A</v>
      </c>
      <c r="SY115" s="307" t="e">
        <f t="shared" si="102"/>
        <v>#N/A</v>
      </c>
      <c r="SZ115" s="307" t="e">
        <f t="shared" si="102"/>
        <v>#N/A</v>
      </c>
      <c r="TA115" s="307" t="e">
        <f t="shared" si="102"/>
        <v>#N/A</v>
      </c>
      <c r="TB115" s="307" t="e">
        <f t="shared" si="102"/>
        <v>#N/A</v>
      </c>
      <c r="TC115" s="307" t="e">
        <f t="shared" si="102"/>
        <v>#N/A</v>
      </c>
      <c r="TD115" s="307" t="e">
        <f t="shared" si="102"/>
        <v>#N/A</v>
      </c>
      <c r="TE115" s="307" t="e">
        <f t="shared" si="102"/>
        <v>#N/A</v>
      </c>
      <c r="TF115" s="307" t="e">
        <f t="shared" si="102"/>
        <v>#N/A</v>
      </c>
      <c r="TG115" s="307" t="e">
        <f t="shared" si="102"/>
        <v>#N/A</v>
      </c>
      <c r="TH115" s="307" t="e">
        <f t="shared" si="102"/>
        <v>#N/A</v>
      </c>
      <c r="TI115" s="307" t="e">
        <f t="shared" si="102"/>
        <v>#N/A</v>
      </c>
      <c r="TJ115" s="307" t="e">
        <f t="shared" si="102"/>
        <v>#N/A</v>
      </c>
      <c r="TK115" s="307" t="e">
        <f t="shared" si="102"/>
        <v>#N/A</v>
      </c>
      <c r="TL115" s="307" t="e">
        <f t="shared" si="102"/>
        <v>#N/A</v>
      </c>
      <c r="TM115" s="307" t="e">
        <f t="shared" si="102"/>
        <v>#N/A</v>
      </c>
      <c r="TN115" s="307" t="e">
        <f t="shared" si="102"/>
        <v>#N/A</v>
      </c>
      <c r="TO115" s="307" t="e">
        <f t="shared" si="102"/>
        <v>#N/A</v>
      </c>
      <c r="TP115" s="307" t="e">
        <f t="shared" si="102"/>
        <v>#N/A</v>
      </c>
      <c r="TQ115" s="307" t="e">
        <f t="shared" si="102"/>
        <v>#N/A</v>
      </c>
      <c r="TR115" s="307" t="e">
        <f t="shared" si="102"/>
        <v>#N/A</v>
      </c>
      <c r="TS115" s="307" t="e">
        <f t="shared" si="102"/>
        <v>#N/A</v>
      </c>
      <c r="TT115" s="307" t="e">
        <f t="shared" si="102"/>
        <v>#N/A</v>
      </c>
      <c r="TU115" s="307" t="e">
        <f t="shared" si="102"/>
        <v>#N/A</v>
      </c>
      <c r="TV115" s="307" t="e">
        <f t="shared" si="102"/>
        <v>#N/A</v>
      </c>
      <c r="TW115" s="307" t="e">
        <f t="shared" si="102"/>
        <v>#N/A</v>
      </c>
      <c r="TX115" s="307" t="e">
        <f t="shared" si="102"/>
        <v>#N/A</v>
      </c>
      <c r="TY115" s="307" t="e">
        <f t="shared" si="102"/>
        <v>#N/A</v>
      </c>
      <c r="TZ115" s="307" t="e">
        <f t="shared" si="102"/>
        <v>#N/A</v>
      </c>
      <c r="UA115" s="307" t="e">
        <f t="shared" si="102"/>
        <v>#N/A</v>
      </c>
      <c r="UB115" s="307" t="e">
        <f t="shared" si="102"/>
        <v>#N/A</v>
      </c>
      <c r="UC115" s="307" t="e">
        <f t="shared" si="102"/>
        <v>#N/A</v>
      </c>
      <c r="UD115" s="307" t="e">
        <f t="shared" si="102"/>
        <v>#N/A</v>
      </c>
      <c r="UE115" s="307" t="e">
        <f t="shared" si="102"/>
        <v>#N/A</v>
      </c>
      <c r="UF115" s="307" t="e">
        <f t="shared" si="102"/>
        <v>#N/A</v>
      </c>
      <c r="UG115" s="307" t="e">
        <f t="shared" si="102"/>
        <v>#N/A</v>
      </c>
      <c r="UH115" s="307" t="e">
        <f t="shared" si="102"/>
        <v>#N/A</v>
      </c>
      <c r="UI115" s="307" t="e">
        <f t="shared" si="102"/>
        <v>#N/A</v>
      </c>
      <c r="UJ115" s="307" t="e">
        <f t="shared" si="102"/>
        <v>#N/A</v>
      </c>
      <c r="UK115" s="307" t="e">
        <f t="shared" si="102"/>
        <v>#N/A</v>
      </c>
      <c r="UL115" s="307" t="e">
        <f t="shared" si="102"/>
        <v>#N/A</v>
      </c>
      <c r="UM115" s="307" t="e">
        <f t="shared" si="102"/>
        <v>#N/A</v>
      </c>
      <c r="UN115" s="307" t="e">
        <f t="shared" si="102"/>
        <v>#N/A</v>
      </c>
      <c r="UO115" s="307" t="e">
        <f t="shared" si="102"/>
        <v>#N/A</v>
      </c>
      <c r="UP115" s="307" t="e">
        <f t="shared" si="102"/>
        <v>#N/A</v>
      </c>
      <c r="UQ115" s="307" t="e">
        <f t="shared" si="102"/>
        <v>#N/A</v>
      </c>
      <c r="UR115" s="307" t="e">
        <f t="shared" si="102"/>
        <v>#N/A</v>
      </c>
      <c r="US115" s="307" t="e">
        <f t="shared" si="102"/>
        <v>#N/A</v>
      </c>
      <c r="UT115" s="307" t="e">
        <f t="shared" si="102"/>
        <v>#N/A</v>
      </c>
      <c r="UU115" s="307" t="e">
        <f t="shared" si="102"/>
        <v>#N/A</v>
      </c>
      <c r="UV115" s="307" t="e">
        <f t="shared" si="102"/>
        <v>#N/A</v>
      </c>
      <c r="UW115" s="307" t="e">
        <f t="shared" si="102"/>
        <v>#N/A</v>
      </c>
      <c r="UX115" s="307" t="e">
        <f t="shared" si="102"/>
        <v>#N/A</v>
      </c>
      <c r="UY115" s="307" t="e">
        <f t="shared" si="102"/>
        <v>#N/A</v>
      </c>
      <c r="UZ115" s="307" t="e">
        <f t="shared" si="102"/>
        <v>#N/A</v>
      </c>
      <c r="VA115" s="307" t="e">
        <f t="shared" si="102"/>
        <v>#N/A</v>
      </c>
      <c r="VB115" s="307" t="e">
        <f t="shared" si="102"/>
        <v>#N/A</v>
      </c>
      <c r="VC115" s="307" t="e">
        <f t="shared" si="102"/>
        <v>#N/A</v>
      </c>
      <c r="VD115" s="307" t="e">
        <f t="shared" si="102"/>
        <v>#N/A</v>
      </c>
      <c r="VE115" s="307" t="e">
        <f t="shared" si="102"/>
        <v>#N/A</v>
      </c>
      <c r="VF115" s="307" t="e">
        <f t="shared" si="102"/>
        <v>#N/A</v>
      </c>
      <c r="VG115" s="307" t="e">
        <f t="shared" si="102"/>
        <v>#N/A</v>
      </c>
      <c r="VH115" s="307" t="e">
        <f t="shared" si="102"/>
        <v>#N/A</v>
      </c>
      <c r="VI115" s="307" t="e">
        <f t="shared" ref="VI115:VI127" si="103">SUMPRODUCT(--($E30:$AB30=VI$110),--($E92:$AB92))</f>
        <v>#N/A</v>
      </c>
      <c r="VJ115" s="307" t="e">
        <f t="shared" si="70"/>
        <v>#N/A</v>
      </c>
      <c r="VK115" s="307" t="e">
        <f t="shared" si="70"/>
        <v>#N/A</v>
      </c>
      <c r="VL115" s="307" t="e">
        <f t="shared" si="70"/>
        <v>#N/A</v>
      </c>
      <c r="VM115" s="307" t="e">
        <f t="shared" si="70"/>
        <v>#N/A</v>
      </c>
      <c r="VN115" s="307" t="e">
        <f t="shared" si="70"/>
        <v>#N/A</v>
      </c>
      <c r="VO115" s="307" t="e">
        <f t="shared" si="70"/>
        <v>#N/A</v>
      </c>
      <c r="VP115" s="307" t="e">
        <f t="shared" si="70"/>
        <v>#N/A</v>
      </c>
      <c r="VQ115" s="307" t="e">
        <f t="shared" si="70"/>
        <v>#N/A</v>
      </c>
      <c r="VR115" s="307" t="e">
        <f t="shared" si="70"/>
        <v>#N/A</v>
      </c>
      <c r="VS115" s="307" t="e">
        <f t="shared" si="70"/>
        <v>#N/A</v>
      </c>
      <c r="VT115" s="307" t="e">
        <f t="shared" si="70"/>
        <v>#N/A</v>
      </c>
      <c r="VU115" s="307" t="e">
        <f t="shared" si="70"/>
        <v>#N/A</v>
      </c>
      <c r="VV115" s="307" t="e">
        <f t="shared" si="70"/>
        <v>#N/A</v>
      </c>
      <c r="VW115" s="307" t="e">
        <f t="shared" si="70"/>
        <v>#N/A</v>
      </c>
      <c r="VX115" s="307" t="e">
        <f t="shared" si="70"/>
        <v>#N/A</v>
      </c>
      <c r="VY115" s="307" t="e">
        <f t="shared" si="70"/>
        <v>#N/A</v>
      </c>
      <c r="VZ115" s="307" t="e">
        <f t="shared" si="70"/>
        <v>#N/A</v>
      </c>
      <c r="WA115" s="307" t="e">
        <f t="shared" si="70"/>
        <v>#N/A</v>
      </c>
      <c r="WB115" s="307" t="e">
        <f t="shared" si="70"/>
        <v>#N/A</v>
      </c>
      <c r="WC115" s="307" t="e">
        <f t="shared" si="70"/>
        <v>#N/A</v>
      </c>
      <c r="WD115" s="307" t="e">
        <f t="shared" si="70"/>
        <v>#N/A</v>
      </c>
      <c r="WE115" s="307" t="e">
        <f t="shared" si="70"/>
        <v>#N/A</v>
      </c>
      <c r="WF115" s="307" t="e">
        <f t="shared" si="70"/>
        <v>#N/A</v>
      </c>
      <c r="WG115" s="307" t="e">
        <f t="shared" si="70"/>
        <v>#N/A</v>
      </c>
      <c r="WH115" s="307" t="e">
        <f t="shared" si="70"/>
        <v>#N/A</v>
      </c>
      <c r="WI115" s="307" t="e">
        <f t="shared" si="70"/>
        <v>#N/A</v>
      </c>
      <c r="WJ115" s="307" t="e">
        <f t="shared" si="70"/>
        <v>#N/A</v>
      </c>
      <c r="WK115" s="307" t="e">
        <f t="shared" si="70"/>
        <v>#N/A</v>
      </c>
      <c r="WL115" s="307" t="e">
        <f t="shared" si="70"/>
        <v>#N/A</v>
      </c>
      <c r="WM115" s="307" t="e">
        <f t="shared" si="70"/>
        <v>#N/A</v>
      </c>
      <c r="WN115" s="307" t="e">
        <f t="shared" si="70"/>
        <v>#N/A</v>
      </c>
      <c r="WO115" s="307" t="e">
        <f t="shared" si="70"/>
        <v>#N/A</v>
      </c>
      <c r="WP115" s="307" t="e">
        <f t="shared" si="70"/>
        <v>#N/A</v>
      </c>
      <c r="WQ115" s="307" t="e">
        <f t="shared" si="70"/>
        <v>#N/A</v>
      </c>
      <c r="WR115" s="307" t="e">
        <f t="shared" si="70"/>
        <v>#N/A</v>
      </c>
      <c r="WS115" s="307" t="e">
        <f t="shared" si="70"/>
        <v>#N/A</v>
      </c>
      <c r="WT115" s="307" t="e">
        <f t="shared" si="70"/>
        <v>#N/A</v>
      </c>
      <c r="WU115" s="307" t="e">
        <f t="shared" si="70"/>
        <v>#N/A</v>
      </c>
      <c r="WV115" s="307" t="e">
        <f t="shared" si="70"/>
        <v>#N/A</v>
      </c>
      <c r="WW115" s="307" t="e">
        <f t="shared" si="70"/>
        <v>#N/A</v>
      </c>
      <c r="WX115" s="307" t="e">
        <f t="shared" si="70"/>
        <v>#N/A</v>
      </c>
      <c r="WY115" s="307" t="e">
        <f t="shared" si="70"/>
        <v>#N/A</v>
      </c>
      <c r="WZ115" s="307" t="e">
        <f t="shared" si="70"/>
        <v>#N/A</v>
      </c>
      <c r="XA115" s="307" t="e">
        <f t="shared" si="70"/>
        <v>#N/A</v>
      </c>
      <c r="XB115" s="307" t="e">
        <f t="shared" si="70"/>
        <v>#N/A</v>
      </c>
      <c r="XC115" s="307" t="e">
        <f t="shared" si="70"/>
        <v>#N/A</v>
      </c>
      <c r="XD115" s="307" t="e">
        <f t="shared" si="70"/>
        <v>#N/A</v>
      </c>
      <c r="XE115" s="307" t="e">
        <f t="shared" si="70"/>
        <v>#N/A</v>
      </c>
      <c r="XF115" s="307" t="e">
        <f t="shared" si="70"/>
        <v>#N/A</v>
      </c>
      <c r="XG115" s="307" t="e">
        <f t="shared" si="70"/>
        <v>#N/A</v>
      </c>
      <c r="XH115" s="307" t="e">
        <f t="shared" si="70"/>
        <v>#N/A</v>
      </c>
      <c r="XI115" s="307" t="e">
        <f t="shared" si="70"/>
        <v>#N/A</v>
      </c>
      <c r="XJ115" s="307" t="e">
        <f t="shared" si="70"/>
        <v>#N/A</v>
      </c>
      <c r="XK115" s="307" t="e">
        <f t="shared" si="70"/>
        <v>#N/A</v>
      </c>
      <c r="XL115" s="307" t="e">
        <f t="shared" si="70"/>
        <v>#N/A</v>
      </c>
      <c r="XM115" s="307" t="e">
        <f t="shared" si="70"/>
        <v>#N/A</v>
      </c>
      <c r="XN115" s="307" t="e">
        <f t="shared" si="70"/>
        <v>#N/A</v>
      </c>
      <c r="XO115" s="307" t="e">
        <f t="shared" si="70"/>
        <v>#N/A</v>
      </c>
      <c r="XP115" s="307" t="e">
        <f t="shared" si="70"/>
        <v>#N/A</v>
      </c>
      <c r="XQ115" s="307" t="e">
        <f t="shared" si="70"/>
        <v>#N/A</v>
      </c>
      <c r="XR115" s="307" t="e">
        <f t="shared" si="70"/>
        <v>#N/A</v>
      </c>
      <c r="XS115" s="307" t="e">
        <f t="shared" si="70"/>
        <v>#N/A</v>
      </c>
      <c r="XT115" s="307" t="e">
        <f t="shared" si="70"/>
        <v>#N/A</v>
      </c>
      <c r="XU115" s="307" t="e">
        <f t="shared" ref="XU115:AAF118" si="104">SUMPRODUCT(--($E30:$AB30=XU$110),--($E92:$AB92))</f>
        <v>#N/A</v>
      </c>
      <c r="XV115" s="307" t="e">
        <f t="shared" si="104"/>
        <v>#N/A</v>
      </c>
      <c r="XW115" s="307" t="e">
        <f t="shared" si="104"/>
        <v>#N/A</v>
      </c>
      <c r="XX115" s="307" t="e">
        <f t="shared" si="104"/>
        <v>#N/A</v>
      </c>
      <c r="XY115" s="307" t="e">
        <f t="shared" si="104"/>
        <v>#N/A</v>
      </c>
      <c r="XZ115" s="307" t="e">
        <f t="shared" si="104"/>
        <v>#N/A</v>
      </c>
      <c r="YA115" s="307" t="e">
        <f t="shared" si="104"/>
        <v>#N/A</v>
      </c>
      <c r="YB115" s="307" t="e">
        <f t="shared" si="104"/>
        <v>#N/A</v>
      </c>
      <c r="YC115" s="307" t="e">
        <f t="shared" si="104"/>
        <v>#N/A</v>
      </c>
      <c r="YD115" s="307" t="e">
        <f t="shared" si="104"/>
        <v>#N/A</v>
      </c>
      <c r="YE115" s="307" t="e">
        <f t="shared" si="104"/>
        <v>#N/A</v>
      </c>
      <c r="YF115" s="307" t="e">
        <f t="shared" si="104"/>
        <v>#N/A</v>
      </c>
      <c r="YG115" s="307" t="e">
        <f t="shared" si="104"/>
        <v>#N/A</v>
      </c>
      <c r="YH115" s="307" t="e">
        <f t="shared" si="104"/>
        <v>#N/A</v>
      </c>
      <c r="YI115" s="307" t="e">
        <f t="shared" si="104"/>
        <v>#N/A</v>
      </c>
      <c r="YJ115" s="307" t="e">
        <f t="shared" si="104"/>
        <v>#N/A</v>
      </c>
      <c r="YK115" s="307" t="e">
        <f t="shared" si="104"/>
        <v>#N/A</v>
      </c>
      <c r="YL115" s="307" t="e">
        <f t="shared" si="104"/>
        <v>#N/A</v>
      </c>
      <c r="YM115" s="307" t="e">
        <f t="shared" si="104"/>
        <v>#N/A</v>
      </c>
      <c r="YN115" s="307" t="e">
        <f t="shared" si="104"/>
        <v>#N/A</v>
      </c>
      <c r="YO115" s="307" t="e">
        <f t="shared" si="104"/>
        <v>#N/A</v>
      </c>
      <c r="YP115" s="307" t="e">
        <f t="shared" si="104"/>
        <v>#N/A</v>
      </c>
      <c r="YQ115" s="307" t="e">
        <f t="shared" si="104"/>
        <v>#N/A</v>
      </c>
      <c r="YR115" s="307" t="e">
        <f t="shared" si="104"/>
        <v>#N/A</v>
      </c>
      <c r="YS115" s="307" t="e">
        <f t="shared" si="104"/>
        <v>#N/A</v>
      </c>
      <c r="YT115" s="307" t="e">
        <f t="shared" si="104"/>
        <v>#N/A</v>
      </c>
      <c r="YU115" s="307" t="e">
        <f t="shared" si="104"/>
        <v>#N/A</v>
      </c>
      <c r="YV115" s="307" t="e">
        <f t="shared" si="104"/>
        <v>#N/A</v>
      </c>
      <c r="YW115" s="307" t="e">
        <f t="shared" si="104"/>
        <v>#N/A</v>
      </c>
      <c r="YX115" s="307" t="e">
        <f t="shared" si="104"/>
        <v>#N/A</v>
      </c>
      <c r="YY115" s="307" t="e">
        <f t="shared" si="104"/>
        <v>#N/A</v>
      </c>
      <c r="YZ115" s="307" t="e">
        <f t="shared" si="104"/>
        <v>#N/A</v>
      </c>
      <c r="ZA115" s="307" t="e">
        <f t="shared" si="104"/>
        <v>#N/A</v>
      </c>
      <c r="ZB115" s="307" t="e">
        <f t="shared" si="104"/>
        <v>#N/A</v>
      </c>
      <c r="ZC115" s="307" t="e">
        <f t="shared" si="104"/>
        <v>#N/A</v>
      </c>
      <c r="ZD115" s="307" t="e">
        <f t="shared" si="104"/>
        <v>#N/A</v>
      </c>
      <c r="ZE115" s="307" t="e">
        <f t="shared" si="104"/>
        <v>#N/A</v>
      </c>
      <c r="ZF115" s="307" t="e">
        <f t="shared" si="104"/>
        <v>#N/A</v>
      </c>
      <c r="ZG115" s="307" t="e">
        <f t="shared" si="104"/>
        <v>#N/A</v>
      </c>
      <c r="ZH115" s="307" t="e">
        <f t="shared" si="104"/>
        <v>#N/A</v>
      </c>
      <c r="ZI115" s="307" t="e">
        <f t="shared" si="104"/>
        <v>#N/A</v>
      </c>
      <c r="ZJ115" s="307" t="e">
        <f t="shared" si="104"/>
        <v>#N/A</v>
      </c>
      <c r="ZK115" s="307" t="e">
        <f t="shared" si="104"/>
        <v>#N/A</v>
      </c>
      <c r="ZL115" s="307" t="e">
        <f t="shared" si="104"/>
        <v>#N/A</v>
      </c>
      <c r="ZM115" s="307" t="e">
        <f t="shared" si="104"/>
        <v>#N/A</v>
      </c>
      <c r="ZN115" s="307" t="e">
        <f t="shared" si="104"/>
        <v>#N/A</v>
      </c>
      <c r="ZO115" s="307" t="e">
        <f t="shared" si="104"/>
        <v>#N/A</v>
      </c>
      <c r="ZP115" s="307" t="e">
        <f t="shared" si="104"/>
        <v>#N/A</v>
      </c>
      <c r="ZQ115" s="307" t="e">
        <f t="shared" si="104"/>
        <v>#N/A</v>
      </c>
      <c r="ZR115" s="307" t="e">
        <f t="shared" si="104"/>
        <v>#N/A</v>
      </c>
      <c r="ZS115" s="307" t="e">
        <f t="shared" si="104"/>
        <v>#N/A</v>
      </c>
      <c r="ZT115" s="307" t="e">
        <f t="shared" si="104"/>
        <v>#N/A</v>
      </c>
      <c r="ZU115" s="307" t="e">
        <f t="shared" si="104"/>
        <v>#N/A</v>
      </c>
      <c r="ZV115" s="307" t="e">
        <f t="shared" si="104"/>
        <v>#N/A</v>
      </c>
      <c r="ZW115" s="307" t="e">
        <f t="shared" si="104"/>
        <v>#N/A</v>
      </c>
      <c r="ZX115" s="307" t="e">
        <f t="shared" si="104"/>
        <v>#N/A</v>
      </c>
      <c r="ZY115" s="307" t="e">
        <f t="shared" si="104"/>
        <v>#N/A</v>
      </c>
      <c r="ZZ115" s="307" t="e">
        <f t="shared" si="104"/>
        <v>#N/A</v>
      </c>
      <c r="AAA115" s="307" t="e">
        <f t="shared" si="104"/>
        <v>#N/A</v>
      </c>
      <c r="AAB115" s="307" t="e">
        <f t="shared" si="104"/>
        <v>#N/A</v>
      </c>
      <c r="AAC115" s="307" t="e">
        <f t="shared" si="104"/>
        <v>#N/A</v>
      </c>
      <c r="AAD115" s="307" t="e">
        <f t="shared" si="104"/>
        <v>#N/A</v>
      </c>
      <c r="AAE115" s="307" t="e">
        <f t="shared" si="104"/>
        <v>#N/A</v>
      </c>
      <c r="AAF115" s="307" t="e">
        <f t="shared" si="104"/>
        <v>#N/A</v>
      </c>
      <c r="AAG115" s="307" t="e">
        <f t="shared" ref="AAG115:AAG127" si="105">SUMPRODUCT(--($E30:$AB30=AAG$110),--($E92:$AB92))</f>
        <v>#N/A</v>
      </c>
      <c r="AAH115" s="307" t="e">
        <f t="shared" si="73"/>
        <v>#N/A</v>
      </c>
      <c r="AAI115" s="307" t="e">
        <f t="shared" si="73"/>
        <v>#N/A</v>
      </c>
      <c r="AAJ115" s="307" t="e">
        <f t="shared" si="73"/>
        <v>#N/A</v>
      </c>
      <c r="AAK115" s="307" t="e">
        <f t="shared" si="73"/>
        <v>#N/A</v>
      </c>
      <c r="AAL115" s="307" t="e">
        <f t="shared" si="73"/>
        <v>#N/A</v>
      </c>
      <c r="AAM115" s="307" t="e">
        <f t="shared" si="73"/>
        <v>#N/A</v>
      </c>
      <c r="AAN115" s="307" t="e">
        <f t="shared" si="73"/>
        <v>#N/A</v>
      </c>
      <c r="AAO115" s="307" t="e">
        <f t="shared" si="73"/>
        <v>#N/A</v>
      </c>
      <c r="AAP115" s="307" t="e">
        <f t="shared" si="73"/>
        <v>#N/A</v>
      </c>
      <c r="AAQ115" s="307" t="e">
        <f t="shared" si="73"/>
        <v>#N/A</v>
      </c>
      <c r="AAR115" s="307" t="e">
        <f t="shared" si="73"/>
        <v>#N/A</v>
      </c>
      <c r="AAS115" s="307" t="e">
        <f t="shared" si="73"/>
        <v>#N/A</v>
      </c>
      <c r="AAT115" s="307" t="e">
        <f t="shared" si="73"/>
        <v>#N/A</v>
      </c>
      <c r="AAU115" s="307" t="e">
        <f t="shared" si="73"/>
        <v>#N/A</v>
      </c>
      <c r="AAV115" s="307" t="e">
        <f t="shared" si="73"/>
        <v>#N/A</v>
      </c>
      <c r="AAW115" s="307" t="e">
        <f t="shared" si="73"/>
        <v>#N/A</v>
      </c>
      <c r="AAX115" s="307" t="e">
        <f t="shared" si="73"/>
        <v>#N/A</v>
      </c>
      <c r="AAY115" s="307" t="e">
        <f t="shared" si="73"/>
        <v>#N/A</v>
      </c>
      <c r="AAZ115" s="307" t="e">
        <f t="shared" si="73"/>
        <v>#N/A</v>
      </c>
      <c r="ABA115" s="307" t="e">
        <f t="shared" si="73"/>
        <v>#N/A</v>
      </c>
      <c r="ABB115" s="307" t="e">
        <f t="shared" si="73"/>
        <v>#N/A</v>
      </c>
      <c r="ABC115" s="307" t="e">
        <f t="shared" si="73"/>
        <v>#N/A</v>
      </c>
      <c r="ABD115" s="307" t="e">
        <f t="shared" si="73"/>
        <v>#N/A</v>
      </c>
      <c r="ABE115" s="307" t="e">
        <f t="shared" si="73"/>
        <v>#N/A</v>
      </c>
      <c r="ABF115" s="307" t="e">
        <f t="shared" si="73"/>
        <v>#N/A</v>
      </c>
      <c r="ABG115" s="307" t="e">
        <f t="shared" si="73"/>
        <v>#N/A</v>
      </c>
      <c r="ABH115" s="307" t="e">
        <f t="shared" si="73"/>
        <v>#N/A</v>
      </c>
      <c r="ABI115" s="307" t="e">
        <f t="shared" si="73"/>
        <v>#N/A</v>
      </c>
      <c r="ABJ115" s="307" t="e">
        <f t="shared" si="73"/>
        <v>#N/A</v>
      </c>
      <c r="ABK115" s="307" t="e">
        <f t="shared" si="73"/>
        <v>#N/A</v>
      </c>
      <c r="ABL115" s="307" t="e">
        <f t="shared" si="73"/>
        <v>#N/A</v>
      </c>
      <c r="ABM115" s="307" t="e">
        <f t="shared" si="73"/>
        <v>#N/A</v>
      </c>
      <c r="ABN115" s="307" t="e">
        <f t="shared" si="73"/>
        <v>#N/A</v>
      </c>
      <c r="ABO115" s="307" t="e">
        <f t="shared" si="73"/>
        <v>#N/A</v>
      </c>
      <c r="ABP115" s="307" t="e">
        <f t="shared" si="73"/>
        <v>#N/A</v>
      </c>
      <c r="ABQ115" s="307" t="e">
        <f t="shared" si="73"/>
        <v>#N/A</v>
      </c>
      <c r="ABR115" s="307" t="e">
        <f t="shared" si="73"/>
        <v>#N/A</v>
      </c>
      <c r="ABS115" s="307" t="e">
        <f t="shared" si="73"/>
        <v>#N/A</v>
      </c>
      <c r="ABT115" s="307" t="e">
        <f t="shared" si="73"/>
        <v>#N/A</v>
      </c>
      <c r="ABU115" s="307" t="e">
        <f t="shared" si="73"/>
        <v>#N/A</v>
      </c>
      <c r="ABV115" s="307" t="e">
        <f t="shared" si="73"/>
        <v>#N/A</v>
      </c>
      <c r="ABW115" s="307" t="e">
        <f t="shared" si="73"/>
        <v>#N/A</v>
      </c>
      <c r="ABX115" s="307" t="e">
        <f t="shared" si="73"/>
        <v>#N/A</v>
      </c>
      <c r="ABY115" s="307" t="e">
        <f t="shared" si="73"/>
        <v>#N/A</v>
      </c>
      <c r="ABZ115" s="307" t="e">
        <f t="shared" si="73"/>
        <v>#N/A</v>
      </c>
      <c r="ACA115" s="307" t="e">
        <f t="shared" si="73"/>
        <v>#N/A</v>
      </c>
      <c r="ACB115" s="307" t="e">
        <f t="shared" si="73"/>
        <v>#N/A</v>
      </c>
      <c r="ACC115" s="307" t="e">
        <f t="shared" si="73"/>
        <v>#N/A</v>
      </c>
      <c r="ACD115" s="307" t="e">
        <f t="shared" si="73"/>
        <v>#N/A</v>
      </c>
      <c r="ACE115" s="307" t="e">
        <f t="shared" si="73"/>
        <v>#N/A</v>
      </c>
      <c r="ACF115" s="307" t="e">
        <f t="shared" si="73"/>
        <v>#N/A</v>
      </c>
      <c r="ACG115" s="307" t="e">
        <f t="shared" si="73"/>
        <v>#N/A</v>
      </c>
      <c r="ACH115" s="307" t="e">
        <f t="shared" si="73"/>
        <v>#N/A</v>
      </c>
      <c r="ACI115" s="307" t="e">
        <f t="shared" si="73"/>
        <v>#N/A</v>
      </c>
      <c r="ACJ115" s="307" t="e">
        <f t="shared" si="73"/>
        <v>#N/A</v>
      </c>
      <c r="ACK115" s="307" t="e">
        <f t="shared" si="73"/>
        <v>#N/A</v>
      </c>
    </row>
    <row r="116" spans="2:765" s="384" customFormat="1" ht="30" customHeight="1">
      <c r="B116" s="24"/>
      <c r="C116" s="1422" t="s">
        <v>514</v>
      </c>
      <c r="D116" s="1372"/>
      <c r="E116" s="307" t="e">
        <f t="shared" si="74"/>
        <v>#REF!</v>
      </c>
      <c r="F116" s="307" t="e">
        <f t="shared" si="74"/>
        <v>#REF!</v>
      </c>
      <c r="G116" s="307" t="e">
        <f t="shared" si="74"/>
        <v>#REF!</v>
      </c>
      <c r="H116" s="307" t="e">
        <f t="shared" si="74"/>
        <v>#REF!</v>
      </c>
      <c r="I116" s="307" t="e">
        <f t="shared" si="74"/>
        <v>#REF!</v>
      </c>
      <c r="J116" s="307" t="e">
        <f t="shared" si="74"/>
        <v>#REF!</v>
      </c>
      <c r="K116" s="307" t="e">
        <f t="shared" si="74"/>
        <v>#REF!</v>
      </c>
      <c r="L116" s="307" t="e">
        <f t="shared" si="74"/>
        <v>#REF!</v>
      </c>
      <c r="M116" s="307" t="e">
        <f t="shared" si="74"/>
        <v>#REF!</v>
      </c>
      <c r="N116" s="307" t="e">
        <f t="shared" si="74"/>
        <v>#REF!</v>
      </c>
      <c r="O116" s="307" t="e">
        <f t="shared" si="74"/>
        <v>#REF!</v>
      </c>
      <c r="P116" s="307" t="e">
        <f t="shared" si="74"/>
        <v>#REF!</v>
      </c>
      <c r="Q116" s="307" t="e">
        <f t="shared" si="74"/>
        <v>#REF!</v>
      </c>
      <c r="R116" s="307" t="e">
        <f t="shared" si="74"/>
        <v>#REF!</v>
      </c>
      <c r="S116" s="307" t="e">
        <f t="shared" si="74"/>
        <v>#REF!</v>
      </c>
      <c r="T116" s="307" t="e">
        <f t="shared" si="74"/>
        <v>#REF!</v>
      </c>
      <c r="U116" s="307" t="e">
        <f t="shared" si="74"/>
        <v>#REF!</v>
      </c>
      <c r="V116" s="307" t="e">
        <f t="shared" si="74"/>
        <v>#REF!</v>
      </c>
      <c r="W116" s="307" t="e">
        <f t="shared" si="74"/>
        <v>#REF!</v>
      </c>
      <c r="X116" s="307" t="e">
        <f t="shared" si="74"/>
        <v>#REF!</v>
      </c>
      <c r="Y116" s="307" t="e">
        <f t="shared" si="74"/>
        <v>#REF!</v>
      </c>
      <c r="Z116" s="307" t="e">
        <f t="shared" si="74"/>
        <v>#REF!</v>
      </c>
      <c r="AA116" s="307" t="e">
        <f t="shared" si="74"/>
        <v>#REF!</v>
      </c>
      <c r="AB116" s="307" t="e">
        <f t="shared" si="74"/>
        <v>#REF!</v>
      </c>
      <c r="AC116" s="307" t="e">
        <f t="shared" si="74"/>
        <v>#REF!</v>
      </c>
      <c r="AD116" s="307" t="e">
        <f t="shared" si="74"/>
        <v>#REF!</v>
      </c>
      <c r="AE116" s="307" t="e">
        <f t="shared" si="74"/>
        <v>#REF!</v>
      </c>
      <c r="AF116" s="307" t="e">
        <f t="shared" si="74"/>
        <v>#REF!</v>
      </c>
      <c r="AG116" s="307" t="e">
        <f t="shared" si="74"/>
        <v>#REF!</v>
      </c>
      <c r="AH116" s="307" t="e">
        <f t="shared" si="74"/>
        <v>#REF!</v>
      </c>
      <c r="AI116" s="307" t="e">
        <f t="shared" si="74"/>
        <v>#REF!</v>
      </c>
      <c r="AJ116" s="307" t="e">
        <f t="shared" si="74"/>
        <v>#REF!</v>
      </c>
      <c r="AK116" s="307" t="e">
        <f t="shared" si="74"/>
        <v>#REF!</v>
      </c>
      <c r="AL116" s="307" t="e">
        <f t="shared" si="74"/>
        <v>#REF!</v>
      </c>
      <c r="AM116" s="307" t="e">
        <f t="shared" si="74"/>
        <v>#REF!</v>
      </c>
      <c r="AN116" s="307" t="e">
        <f t="shared" si="74"/>
        <v>#REF!</v>
      </c>
      <c r="AO116" s="307" t="e">
        <f t="shared" si="74"/>
        <v>#REF!</v>
      </c>
      <c r="AP116" s="307" t="e">
        <f t="shared" si="74"/>
        <v>#REF!</v>
      </c>
      <c r="AQ116" s="307" t="e">
        <f t="shared" si="74"/>
        <v>#REF!</v>
      </c>
      <c r="AR116" s="307" t="e">
        <f t="shared" si="74"/>
        <v>#REF!</v>
      </c>
      <c r="AS116" s="307" t="e">
        <f t="shared" si="74"/>
        <v>#REF!</v>
      </c>
      <c r="AT116" s="307" t="e">
        <f t="shared" si="74"/>
        <v>#REF!</v>
      </c>
      <c r="AU116" s="307" t="e">
        <f t="shared" si="74"/>
        <v>#REF!</v>
      </c>
      <c r="AV116" s="307" t="e">
        <f t="shared" si="74"/>
        <v>#REF!</v>
      </c>
      <c r="AW116" s="307" t="e">
        <f t="shared" si="74"/>
        <v>#REF!</v>
      </c>
      <c r="AX116" s="307" t="e">
        <f t="shared" si="74"/>
        <v>#REF!</v>
      </c>
      <c r="AY116" s="307" t="e">
        <f t="shared" si="74"/>
        <v>#REF!</v>
      </c>
      <c r="AZ116" s="307" t="e">
        <f t="shared" si="74"/>
        <v>#REF!</v>
      </c>
      <c r="BA116" s="307" t="e">
        <f t="shared" si="74"/>
        <v>#REF!</v>
      </c>
      <c r="BB116" s="307" t="e">
        <f t="shared" si="74"/>
        <v>#REF!</v>
      </c>
      <c r="BC116" s="307" t="e">
        <f t="shared" si="74"/>
        <v>#REF!</v>
      </c>
      <c r="BD116" s="307" t="e">
        <f t="shared" si="74"/>
        <v>#REF!</v>
      </c>
      <c r="BE116" s="307" t="e">
        <f t="shared" si="74"/>
        <v>#REF!</v>
      </c>
      <c r="BF116" s="307" t="e">
        <f t="shared" si="74"/>
        <v>#REF!</v>
      </c>
      <c r="BG116" s="307" t="e">
        <f t="shared" si="74"/>
        <v>#REF!</v>
      </c>
      <c r="BH116" s="307" t="e">
        <f t="shared" si="74"/>
        <v>#REF!</v>
      </c>
      <c r="BI116" s="307" t="e">
        <f t="shared" si="74"/>
        <v>#REF!</v>
      </c>
      <c r="BJ116" s="307" t="e">
        <f t="shared" si="74"/>
        <v>#REF!</v>
      </c>
      <c r="BK116" s="307" t="e">
        <f t="shared" si="74"/>
        <v>#REF!</v>
      </c>
      <c r="BL116" s="307" t="e">
        <f t="shared" si="74"/>
        <v>#REF!</v>
      </c>
      <c r="BM116" s="307" t="e">
        <f t="shared" si="74"/>
        <v>#REF!</v>
      </c>
      <c r="BN116" s="307" t="e">
        <f t="shared" si="74"/>
        <v>#REF!</v>
      </c>
      <c r="BO116" s="307" t="e">
        <f t="shared" si="74"/>
        <v>#REF!</v>
      </c>
      <c r="BP116" s="307" t="e">
        <f>SUMPRODUCT(--($E31:$AB31=BP$110),--($E93:$AB93))</f>
        <v>#REF!</v>
      </c>
      <c r="BQ116" s="307" t="e">
        <f t="shared" si="75"/>
        <v>#REF!</v>
      </c>
      <c r="BR116" s="307" t="e">
        <f t="shared" ref="BR116:EC120" si="106">SUMPRODUCT(--($E31:$AB31=BR$110),--($E93:$AB93))</f>
        <v>#REF!</v>
      </c>
      <c r="BS116" s="307" t="e">
        <f t="shared" si="106"/>
        <v>#REF!</v>
      </c>
      <c r="BT116" s="307" t="e">
        <f t="shared" si="106"/>
        <v>#REF!</v>
      </c>
      <c r="BU116" s="307" t="e">
        <f t="shared" si="106"/>
        <v>#REF!</v>
      </c>
      <c r="BV116" s="307" t="e">
        <f t="shared" si="106"/>
        <v>#REF!</v>
      </c>
      <c r="BW116" s="307" t="e">
        <f t="shared" si="106"/>
        <v>#REF!</v>
      </c>
      <c r="BX116" s="307" t="e">
        <f t="shared" si="106"/>
        <v>#REF!</v>
      </c>
      <c r="BY116" s="307" t="e">
        <f t="shared" si="106"/>
        <v>#REF!</v>
      </c>
      <c r="BZ116" s="307" t="e">
        <f t="shared" si="106"/>
        <v>#REF!</v>
      </c>
      <c r="CA116" s="307" t="e">
        <f t="shared" si="106"/>
        <v>#REF!</v>
      </c>
      <c r="CB116" s="307" t="e">
        <f t="shared" si="106"/>
        <v>#REF!</v>
      </c>
      <c r="CC116" s="307" t="e">
        <f t="shared" si="106"/>
        <v>#REF!</v>
      </c>
      <c r="CD116" s="307" t="e">
        <f t="shared" si="106"/>
        <v>#REF!</v>
      </c>
      <c r="CE116" s="307" t="e">
        <f t="shared" si="106"/>
        <v>#REF!</v>
      </c>
      <c r="CF116" s="307" t="e">
        <f t="shared" si="106"/>
        <v>#REF!</v>
      </c>
      <c r="CG116" s="307" t="e">
        <f t="shared" si="106"/>
        <v>#REF!</v>
      </c>
      <c r="CH116" s="307" t="e">
        <f t="shared" si="106"/>
        <v>#REF!</v>
      </c>
      <c r="CI116" s="307" t="e">
        <f t="shared" si="106"/>
        <v>#REF!</v>
      </c>
      <c r="CJ116" s="307" t="e">
        <f t="shared" si="106"/>
        <v>#REF!</v>
      </c>
      <c r="CK116" s="307" t="e">
        <f t="shared" si="106"/>
        <v>#REF!</v>
      </c>
      <c r="CL116" s="307" t="e">
        <f t="shared" si="106"/>
        <v>#REF!</v>
      </c>
      <c r="CM116" s="307" t="e">
        <f t="shared" si="106"/>
        <v>#REF!</v>
      </c>
      <c r="CN116" s="307" t="e">
        <f t="shared" si="106"/>
        <v>#REF!</v>
      </c>
      <c r="CO116" s="307" t="e">
        <f t="shared" si="106"/>
        <v>#REF!</v>
      </c>
      <c r="CP116" s="307" t="e">
        <f t="shared" si="106"/>
        <v>#REF!</v>
      </c>
      <c r="CQ116" s="307" t="e">
        <f t="shared" si="106"/>
        <v>#REF!</v>
      </c>
      <c r="CR116" s="307" t="e">
        <f t="shared" si="106"/>
        <v>#REF!</v>
      </c>
      <c r="CS116" s="307" t="e">
        <f t="shared" si="106"/>
        <v>#REF!</v>
      </c>
      <c r="CT116" s="307" t="e">
        <f t="shared" si="106"/>
        <v>#REF!</v>
      </c>
      <c r="CU116" s="307" t="e">
        <f t="shared" si="106"/>
        <v>#REF!</v>
      </c>
      <c r="CV116" s="307" t="e">
        <f t="shared" si="106"/>
        <v>#REF!</v>
      </c>
      <c r="CW116" s="307" t="e">
        <f t="shared" si="106"/>
        <v>#REF!</v>
      </c>
      <c r="CX116" s="307" t="e">
        <f t="shared" si="106"/>
        <v>#REF!</v>
      </c>
      <c r="CY116" s="307" t="e">
        <f t="shared" si="106"/>
        <v>#REF!</v>
      </c>
      <c r="CZ116" s="307" t="e">
        <f t="shared" si="106"/>
        <v>#REF!</v>
      </c>
      <c r="DA116" s="307" t="e">
        <f t="shared" si="106"/>
        <v>#REF!</v>
      </c>
      <c r="DB116" s="307" t="e">
        <f t="shared" si="106"/>
        <v>#REF!</v>
      </c>
      <c r="DC116" s="307" t="e">
        <f t="shared" si="106"/>
        <v>#REF!</v>
      </c>
      <c r="DD116" s="307" t="e">
        <f t="shared" si="106"/>
        <v>#REF!</v>
      </c>
      <c r="DE116" s="307" t="e">
        <f t="shared" si="106"/>
        <v>#REF!</v>
      </c>
      <c r="DF116" s="307" t="e">
        <f t="shared" si="106"/>
        <v>#REF!</v>
      </c>
      <c r="DG116" s="307" t="e">
        <f t="shared" si="106"/>
        <v>#REF!</v>
      </c>
      <c r="DH116" s="307" t="e">
        <f t="shared" si="106"/>
        <v>#REF!</v>
      </c>
      <c r="DI116" s="307" t="e">
        <f t="shared" si="106"/>
        <v>#REF!</v>
      </c>
      <c r="DJ116" s="307" t="e">
        <f t="shared" si="106"/>
        <v>#REF!</v>
      </c>
      <c r="DK116" s="307" t="e">
        <f t="shared" si="106"/>
        <v>#REF!</v>
      </c>
      <c r="DL116" s="307" t="e">
        <f t="shared" si="106"/>
        <v>#REF!</v>
      </c>
      <c r="DM116" s="307" t="e">
        <f t="shared" si="106"/>
        <v>#REF!</v>
      </c>
      <c r="DN116" s="307" t="e">
        <f t="shared" si="106"/>
        <v>#REF!</v>
      </c>
      <c r="DO116" s="307" t="e">
        <f t="shared" si="106"/>
        <v>#REF!</v>
      </c>
      <c r="DP116" s="307" t="e">
        <f t="shared" si="106"/>
        <v>#REF!</v>
      </c>
      <c r="DQ116" s="307" t="e">
        <f t="shared" si="106"/>
        <v>#REF!</v>
      </c>
      <c r="DR116" s="307" t="e">
        <f t="shared" si="106"/>
        <v>#REF!</v>
      </c>
      <c r="DS116" s="307" t="e">
        <f t="shared" si="106"/>
        <v>#REF!</v>
      </c>
      <c r="DT116" s="307" t="e">
        <f t="shared" si="106"/>
        <v>#REF!</v>
      </c>
      <c r="DU116" s="307" t="e">
        <f t="shared" si="106"/>
        <v>#REF!</v>
      </c>
      <c r="DV116" s="307" t="e">
        <f t="shared" si="106"/>
        <v>#REF!</v>
      </c>
      <c r="DW116" s="307" t="e">
        <f t="shared" si="106"/>
        <v>#REF!</v>
      </c>
      <c r="DX116" s="307" t="e">
        <f t="shared" si="106"/>
        <v>#REF!</v>
      </c>
      <c r="DY116" s="307" t="e">
        <f t="shared" si="106"/>
        <v>#REF!</v>
      </c>
      <c r="DZ116" s="307" t="e">
        <f t="shared" si="106"/>
        <v>#REF!</v>
      </c>
      <c r="EA116" s="307" t="e">
        <f t="shared" si="106"/>
        <v>#REF!</v>
      </c>
      <c r="EB116" s="307" t="e">
        <f t="shared" si="106"/>
        <v>#REF!</v>
      </c>
      <c r="EC116" s="307" t="e">
        <f t="shared" si="96"/>
        <v>#REF!</v>
      </c>
      <c r="ED116" s="307" t="e">
        <f t="shared" si="96"/>
        <v>#REF!</v>
      </c>
      <c r="EE116" s="307" t="e">
        <f t="shared" si="96"/>
        <v>#REF!</v>
      </c>
      <c r="EF116" s="307" t="e">
        <f t="shared" si="96"/>
        <v>#REF!</v>
      </c>
      <c r="EG116" s="307" t="e">
        <f t="shared" si="96"/>
        <v>#REF!</v>
      </c>
      <c r="EH116" s="307" t="e">
        <f t="shared" si="96"/>
        <v>#REF!</v>
      </c>
      <c r="EI116" s="307" t="e">
        <f t="shared" si="96"/>
        <v>#REF!</v>
      </c>
      <c r="EJ116" s="307" t="e">
        <f t="shared" si="96"/>
        <v>#REF!</v>
      </c>
      <c r="EK116" s="307" t="e">
        <f t="shared" si="96"/>
        <v>#REF!</v>
      </c>
      <c r="EL116" s="307" t="e">
        <f t="shared" si="96"/>
        <v>#REF!</v>
      </c>
      <c r="EM116" s="307" t="e">
        <f t="shared" si="96"/>
        <v>#REF!</v>
      </c>
      <c r="EN116" s="307" t="e">
        <f t="shared" si="96"/>
        <v>#REF!</v>
      </c>
      <c r="EO116" s="307" t="e">
        <f t="shared" si="96"/>
        <v>#REF!</v>
      </c>
      <c r="EP116" s="307" t="e">
        <f t="shared" si="96"/>
        <v>#REF!</v>
      </c>
      <c r="EQ116" s="307" t="e">
        <f t="shared" si="96"/>
        <v>#REF!</v>
      </c>
      <c r="ER116" s="307" t="e">
        <f t="shared" si="96"/>
        <v>#REF!</v>
      </c>
      <c r="ES116" s="307" t="e">
        <f t="shared" si="96"/>
        <v>#REF!</v>
      </c>
      <c r="ET116" s="307" t="e">
        <f t="shared" si="96"/>
        <v>#REF!</v>
      </c>
      <c r="EU116" s="307" t="e">
        <f t="shared" si="96"/>
        <v>#REF!</v>
      </c>
      <c r="EV116" s="307" t="e">
        <f t="shared" si="96"/>
        <v>#REF!</v>
      </c>
      <c r="EW116" s="307" t="e">
        <f t="shared" si="96"/>
        <v>#REF!</v>
      </c>
      <c r="EX116" s="307" t="e">
        <f t="shared" si="96"/>
        <v>#REF!</v>
      </c>
      <c r="EY116" s="307" t="e">
        <f t="shared" si="96"/>
        <v>#REF!</v>
      </c>
      <c r="EZ116" s="307" t="e">
        <f t="shared" si="96"/>
        <v>#REF!</v>
      </c>
      <c r="FA116" s="307" t="e">
        <f t="shared" si="96"/>
        <v>#REF!</v>
      </c>
      <c r="FB116" s="307" t="e">
        <f t="shared" si="96"/>
        <v>#REF!</v>
      </c>
      <c r="FC116" s="307" t="e">
        <f t="shared" si="96"/>
        <v>#REF!</v>
      </c>
      <c r="FD116" s="307" t="e">
        <f t="shared" si="96"/>
        <v>#REF!</v>
      </c>
      <c r="FE116" s="307" t="e">
        <f t="shared" si="96"/>
        <v>#REF!</v>
      </c>
      <c r="FF116" s="307" t="e">
        <f t="shared" si="96"/>
        <v>#REF!</v>
      </c>
      <c r="FG116" s="307" t="e">
        <f t="shared" si="96"/>
        <v>#REF!</v>
      </c>
      <c r="FH116" s="307" t="e">
        <f t="shared" si="96"/>
        <v>#REF!</v>
      </c>
      <c r="FI116" s="307" t="e">
        <f t="shared" si="96"/>
        <v>#REF!</v>
      </c>
      <c r="FJ116" s="307" t="e">
        <f t="shared" si="96"/>
        <v>#REF!</v>
      </c>
      <c r="FK116" s="307" t="e">
        <f t="shared" si="96"/>
        <v>#REF!</v>
      </c>
      <c r="FL116" s="307" t="e">
        <f t="shared" si="96"/>
        <v>#REF!</v>
      </c>
      <c r="FM116" s="307" t="e">
        <f t="shared" si="96"/>
        <v>#REF!</v>
      </c>
      <c r="FN116" s="307" t="e">
        <f t="shared" si="96"/>
        <v>#REF!</v>
      </c>
      <c r="FO116" s="307" t="e">
        <f t="shared" si="96"/>
        <v>#REF!</v>
      </c>
      <c r="FP116" s="307" t="e">
        <f t="shared" si="96"/>
        <v>#REF!</v>
      </c>
      <c r="FQ116" s="307" t="e">
        <f t="shared" si="96"/>
        <v>#REF!</v>
      </c>
      <c r="FR116" s="307" t="e">
        <f t="shared" si="96"/>
        <v>#REF!</v>
      </c>
      <c r="FS116" s="307" t="e">
        <f t="shared" si="96"/>
        <v>#REF!</v>
      </c>
      <c r="FT116" s="307" t="e">
        <f t="shared" si="96"/>
        <v>#REF!</v>
      </c>
      <c r="FU116" s="307" t="e">
        <f t="shared" si="96"/>
        <v>#REF!</v>
      </c>
      <c r="FV116" s="307" t="e">
        <f t="shared" si="96"/>
        <v>#REF!</v>
      </c>
      <c r="FW116" s="307" t="e">
        <f t="shared" si="96"/>
        <v>#REF!</v>
      </c>
      <c r="FX116" s="307" t="e">
        <f t="shared" si="96"/>
        <v>#REF!</v>
      </c>
      <c r="FY116" s="307" t="e">
        <f t="shared" si="96"/>
        <v>#REF!</v>
      </c>
      <c r="FZ116" s="307" t="e">
        <f t="shared" si="96"/>
        <v>#REF!</v>
      </c>
      <c r="GA116" s="307" t="e">
        <f t="shared" si="96"/>
        <v>#REF!</v>
      </c>
      <c r="GB116" s="307" t="e">
        <f t="shared" si="96"/>
        <v>#REF!</v>
      </c>
      <c r="GC116" s="307" t="e">
        <f t="shared" si="96"/>
        <v>#REF!</v>
      </c>
      <c r="GD116" s="307" t="e">
        <f t="shared" si="96"/>
        <v>#REF!</v>
      </c>
      <c r="GE116" s="307" t="e">
        <f t="shared" si="96"/>
        <v>#REF!</v>
      </c>
      <c r="GF116" s="307" t="e">
        <f t="shared" si="96"/>
        <v>#REF!</v>
      </c>
      <c r="GG116" s="307" t="e">
        <f t="shared" si="96"/>
        <v>#REF!</v>
      </c>
      <c r="GH116" s="307" t="e">
        <f t="shared" si="96"/>
        <v>#REF!</v>
      </c>
      <c r="GI116" s="307" t="e">
        <f t="shared" si="96"/>
        <v>#REF!</v>
      </c>
      <c r="GJ116" s="307" t="e">
        <f t="shared" si="96"/>
        <v>#REF!</v>
      </c>
      <c r="GK116" s="307" t="e">
        <f t="shared" si="96"/>
        <v>#REF!</v>
      </c>
      <c r="GL116" s="307" t="e">
        <f t="shared" si="96"/>
        <v>#REF!</v>
      </c>
      <c r="GM116" s="307" t="e">
        <f t="shared" si="96"/>
        <v>#REF!</v>
      </c>
      <c r="GN116" s="307" t="e">
        <f t="shared" si="96"/>
        <v>#REF!</v>
      </c>
      <c r="GO116" s="307" t="e">
        <f t="shared" si="97"/>
        <v>#REF!</v>
      </c>
      <c r="GP116" s="307" t="e">
        <f t="shared" ref="GP116:JA120" si="107">SUMPRODUCT(--($E31:$AB31=GP$110),--($E93:$AB93))</f>
        <v>#REF!</v>
      </c>
      <c r="GQ116" s="307" t="e">
        <f t="shared" si="107"/>
        <v>#REF!</v>
      </c>
      <c r="GR116" s="307" t="e">
        <f t="shared" si="107"/>
        <v>#REF!</v>
      </c>
      <c r="GS116" s="307" t="e">
        <f t="shared" si="107"/>
        <v>#REF!</v>
      </c>
      <c r="GT116" s="307" t="e">
        <f t="shared" si="107"/>
        <v>#REF!</v>
      </c>
      <c r="GU116" s="307" t="e">
        <f t="shared" si="107"/>
        <v>#REF!</v>
      </c>
      <c r="GV116" s="307" t="e">
        <f t="shared" si="107"/>
        <v>#REF!</v>
      </c>
      <c r="GW116" s="307" t="e">
        <f t="shared" si="107"/>
        <v>#REF!</v>
      </c>
      <c r="GX116" s="307" t="e">
        <f t="shared" si="107"/>
        <v>#REF!</v>
      </c>
      <c r="GY116" s="307" t="e">
        <f t="shared" si="107"/>
        <v>#REF!</v>
      </c>
      <c r="GZ116" s="307" t="e">
        <f t="shared" si="107"/>
        <v>#REF!</v>
      </c>
      <c r="HA116" s="307" t="e">
        <f t="shared" si="107"/>
        <v>#REF!</v>
      </c>
      <c r="HB116" s="307" t="e">
        <f t="shared" si="107"/>
        <v>#REF!</v>
      </c>
      <c r="HC116" s="307" t="e">
        <f t="shared" si="107"/>
        <v>#REF!</v>
      </c>
      <c r="HD116" s="307" t="e">
        <f t="shared" si="107"/>
        <v>#REF!</v>
      </c>
      <c r="HE116" s="307" t="e">
        <f t="shared" si="107"/>
        <v>#REF!</v>
      </c>
      <c r="HF116" s="307" t="e">
        <f t="shared" si="107"/>
        <v>#REF!</v>
      </c>
      <c r="HG116" s="307" t="e">
        <f t="shared" si="107"/>
        <v>#REF!</v>
      </c>
      <c r="HH116" s="307" t="e">
        <f t="shared" si="107"/>
        <v>#REF!</v>
      </c>
      <c r="HI116" s="307" t="e">
        <f t="shared" si="107"/>
        <v>#REF!</v>
      </c>
      <c r="HJ116" s="307" t="e">
        <f t="shared" si="107"/>
        <v>#REF!</v>
      </c>
      <c r="HK116" s="307" t="e">
        <f t="shared" si="107"/>
        <v>#REF!</v>
      </c>
      <c r="HL116" s="307" t="e">
        <f t="shared" si="107"/>
        <v>#REF!</v>
      </c>
      <c r="HM116" s="307" t="e">
        <f t="shared" si="107"/>
        <v>#REF!</v>
      </c>
      <c r="HN116" s="307" t="e">
        <f t="shared" si="107"/>
        <v>#REF!</v>
      </c>
      <c r="HO116" s="307" t="e">
        <f t="shared" si="107"/>
        <v>#REF!</v>
      </c>
      <c r="HP116" s="307" t="e">
        <f t="shared" si="107"/>
        <v>#REF!</v>
      </c>
      <c r="HQ116" s="307" t="e">
        <f t="shared" si="107"/>
        <v>#REF!</v>
      </c>
      <c r="HR116" s="307" t="e">
        <f t="shared" si="107"/>
        <v>#REF!</v>
      </c>
      <c r="HS116" s="307" t="e">
        <f t="shared" si="107"/>
        <v>#REF!</v>
      </c>
      <c r="HT116" s="307" t="e">
        <f t="shared" si="107"/>
        <v>#REF!</v>
      </c>
      <c r="HU116" s="307" t="e">
        <f t="shared" si="107"/>
        <v>#REF!</v>
      </c>
      <c r="HV116" s="307" t="e">
        <f t="shared" si="107"/>
        <v>#REF!</v>
      </c>
      <c r="HW116" s="307" t="e">
        <f t="shared" si="107"/>
        <v>#REF!</v>
      </c>
      <c r="HX116" s="307" t="e">
        <f t="shared" si="107"/>
        <v>#REF!</v>
      </c>
      <c r="HY116" s="307" t="e">
        <f t="shared" si="107"/>
        <v>#REF!</v>
      </c>
      <c r="HZ116" s="307" t="e">
        <f t="shared" si="107"/>
        <v>#REF!</v>
      </c>
      <c r="IA116" s="307" t="e">
        <f t="shared" si="107"/>
        <v>#REF!</v>
      </c>
      <c r="IB116" s="307" t="e">
        <f t="shared" si="107"/>
        <v>#REF!</v>
      </c>
      <c r="IC116" s="307" t="e">
        <f t="shared" si="107"/>
        <v>#REF!</v>
      </c>
      <c r="ID116" s="307" t="e">
        <f t="shared" si="107"/>
        <v>#REF!</v>
      </c>
      <c r="IE116" s="307" t="e">
        <f t="shared" si="107"/>
        <v>#REF!</v>
      </c>
      <c r="IF116" s="307" t="e">
        <f t="shared" si="107"/>
        <v>#REF!</v>
      </c>
      <c r="IG116" s="307" t="e">
        <f t="shared" si="107"/>
        <v>#REF!</v>
      </c>
      <c r="IH116" s="307" t="e">
        <f t="shared" si="107"/>
        <v>#REF!</v>
      </c>
      <c r="II116" s="307" t="e">
        <f t="shared" si="107"/>
        <v>#REF!</v>
      </c>
      <c r="IJ116" s="307" t="e">
        <f t="shared" si="107"/>
        <v>#REF!</v>
      </c>
      <c r="IK116" s="307" t="e">
        <f t="shared" si="107"/>
        <v>#REF!</v>
      </c>
      <c r="IL116" s="307" t="e">
        <f t="shared" si="107"/>
        <v>#REF!</v>
      </c>
      <c r="IM116" s="307" t="e">
        <f t="shared" si="107"/>
        <v>#REF!</v>
      </c>
      <c r="IN116" s="307" t="e">
        <f t="shared" si="107"/>
        <v>#REF!</v>
      </c>
      <c r="IO116" s="307" t="e">
        <f t="shared" si="107"/>
        <v>#REF!</v>
      </c>
      <c r="IP116" s="307" t="e">
        <f t="shared" si="107"/>
        <v>#REF!</v>
      </c>
      <c r="IQ116" s="307" t="e">
        <f t="shared" si="107"/>
        <v>#REF!</v>
      </c>
      <c r="IR116" s="307" t="e">
        <f t="shared" si="107"/>
        <v>#REF!</v>
      </c>
      <c r="IS116" s="307" t="e">
        <f t="shared" si="107"/>
        <v>#REF!</v>
      </c>
      <c r="IT116" s="307" t="e">
        <f t="shared" si="107"/>
        <v>#REF!</v>
      </c>
      <c r="IU116" s="307" t="e">
        <f t="shared" si="107"/>
        <v>#REF!</v>
      </c>
      <c r="IV116" s="307" t="e">
        <f t="shared" si="107"/>
        <v>#REF!</v>
      </c>
      <c r="IW116" s="307" t="e">
        <f t="shared" si="107"/>
        <v>#REF!</v>
      </c>
      <c r="IX116" s="307" t="e">
        <f t="shared" si="107"/>
        <v>#REF!</v>
      </c>
      <c r="IY116" s="307" t="e">
        <f t="shared" si="107"/>
        <v>#REF!</v>
      </c>
      <c r="IZ116" s="307" t="e">
        <f t="shared" si="107"/>
        <v>#REF!</v>
      </c>
      <c r="JA116" s="307" t="e">
        <f t="shared" si="98"/>
        <v>#REF!</v>
      </c>
      <c r="JB116" s="307" t="e">
        <f t="shared" si="98"/>
        <v>#REF!</v>
      </c>
      <c r="JC116" s="307" t="e">
        <f t="shared" si="98"/>
        <v>#REF!</v>
      </c>
      <c r="JD116" s="307" t="e">
        <f t="shared" si="98"/>
        <v>#REF!</v>
      </c>
      <c r="JE116" s="307" t="e">
        <f t="shared" si="98"/>
        <v>#REF!</v>
      </c>
      <c r="JF116" s="307" t="e">
        <f t="shared" si="98"/>
        <v>#REF!</v>
      </c>
      <c r="JG116" s="307" t="e">
        <f t="shared" si="98"/>
        <v>#REF!</v>
      </c>
      <c r="JH116" s="307" t="e">
        <f t="shared" si="98"/>
        <v>#REF!</v>
      </c>
      <c r="JI116" s="307" t="e">
        <f t="shared" si="98"/>
        <v>#REF!</v>
      </c>
      <c r="JJ116" s="307" t="e">
        <f t="shared" si="98"/>
        <v>#REF!</v>
      </c>
      <c r="JK116" s="307" t="e">
        <f t="shared" si="98"/>
        <v>#REF!</v>
      </c>
      <c r="JL116" s="307" t="e">
        <f t="shared" si="98"/>
        <v>#REF!</v>
      </c>
      <c r="JM116" s="307" t="e">
        <f t="shared" si="98"/>
        <v>#REF!</v>
      </c>
      <c r="JN116" s="307" t="e">
        <f t="shared" si="98"/>
        <v>#REF!</v>
      </c>
      <c r="JO116" s="307" t="e">
        <f t="shared" si="98"/>
        <v>#REF!</v>
      </c>
      <c r="JP116" s="307" t="e">
        <f t="shared" si="98"/>
        <v>#REF!</v>
      </c>
      <c r="JQ116" s="307" t="e">
        <f t="shared" si="98"/>
        <v>#REF!</v>
      </c>
      <c r="JR116" s="307" t="e">
        <f t="shared" si="98"/>
        <v>#REF!</v>
      </c>
      <c r="JS116" s="307" t="e">
        <f t="shared" si="98"/>
        <v>#REF!</v>
      </c>
      <c r="JT116" s="307" t="e">
        <f t="shared" si="98"/>
        <v>#REF!</v>
      </c>
      <c r="JU116" s="307" t="e">
        <f t="shared" si="98"/>
        <v>#REF!</v>
      </c>
      <c r="JV116" s="307" t="e">
        <f t="shared" si="98"/>
        <v>#REF!</v>
      </c>
      <c r="JW116" s="307" t="e">
        <f t="shared" si="98"/>
        <v>#REF!</v>
      </c>
      <c r="JX116" s="307" t="e">
        <f t="shared" si="98"/>
        <v>#REF!</v>
      </c>
      <c r="JY116" s="307" t="e">
        <f t="shared" si="98"/>
        <v>#REF!</v>
      </c>
      <c r="JZ116" s="307" t="e">
        <f t="shared" si="98"/>
        <v>#REF!</v>
      </c>
      <c r="KA116" s="307" t="e">
        <f t="shared" si="98"/>
        <v>#REF!</v>
      </c>
      <c r="KB116" s="307" t="e">
        <f t="shared" si="98"/>
        <v>#REF!</v>
      </c>
      <c r="KC116" s="307" t="e">
        <f t="shared" si="98"/>
        <v>#REF!</v>
      </c>
      <c r="KD116" s="307" t="e">
        <f t="shared" si="98"/>
        <v>#REF!</v>
      </c>
      <c r="KE116" s="307" t="e">
        <f t="shared" si="98"/>
        <v>#REF!</v>
      </c>
      <c r="KF116" s="307" t="e">
        <f t="shared" si="98"/>
        <v>#REF!</v>
      </c>
      <c r="KG116" s="307" t="e">
        <f t="shared" si="98"/>
        <v>#REF!</v>
      </c>
      <c r="KH116" s="307" t="e">
        <f t="shared" si="98"/>
        <v>#REF!</v>
      </c>
      <c r="KI116" s="307" t="e">
        <f t="shared" si="98"/>
        <v>#REF!</v>
      </c>
      <c r="KJ116" s="307" t="e">
        <f t="shared" si="98"/>
        <v>#REF!</v>
      </c>
      <c r="KK116" s="307" t="e">
        <f t="shared" si="98"/>
        <v>#REF!</v>
      </c>
      <c r="KL116" s="307" t="e">
        <f t="shared" si="98"/>
        <v>#REF!</v>
      </c>
      <c r="KM116" s="307" t="e">
        <f t="shared" si="98"/>
        <v>#REF!</v>
      </c>
      <c r="KN116" s="307" t="e">
        <f t="shared" si="98"/>
        <v>#REF!</v>
      </c>
      <c r="KO116" s="307" t="e">
        <f t="shared" si="98"/>
        <v>#REF!</v>
      </c>
      <c r="KP116" s="307" t="e">
        <f t="shared" si="98"/>
        <v>#REF!</v>
      </c>
      <c r="KQ116" s="307" t="e">
        <f t="shared" si="98"/>
        <v>#REF!</v>
      </c>
      <c r="KR116" s="307" t="e">
        <f t="shared" si="98"/>
        <v>#REF!</v>
      </c>
      <c r="KS116" s="307" t="e">
        <f t="shared" si="98"/>
        <v>#REF!</v>
      </c>
      <c r="KT116" s="307" t="e">
        <f t="shared" si="98"/>
        <v>#REF!</v>
      </c>
      <c r="KU116" s="307" t="e">
        <f t="shared" si="98"/>
        <v>#REF!</v>
      </c>
      <c r="KV116" s="307" t="e">
        <f t="shared" si="98"/>
        <v>#REF!</v>
      </c>
      <c r="KW116" s="307" t="e">
        <f t="shared" si="98"/>
        <v>#REF!</v>
      </c>
      <c r="KX116" s="307" t="e">
        <f t="shared" si="98"/>
        <v>#REF!</v>
      </c>
      <c r="KY116" s="307" t="e">
        <f t="shared" si="98"/>
        <v>#REF!</v>
      </c>
      <c r="KZ116" s="307" t="e">
        <f t="shared" si="98"/>
        <v>#REF!</v>
      </c>
      <c r="LA116" s="307" t="e">
        <f t="shared" si="98"/>
        <v>#REF!</v>
      </c>
      <c r="LB116" s="307" t="e">
        <f t="shared" si="98"/>
        <v>#REF!</v>
      </c>
      <c r="LC116" s="307" t="e">
        <f t="shared" si="98"/>
        <v>#REF!</v>
      </c>
      <c r="LD116" s="307" t="e">
        <f t="shared" si="98"/>
        <v>#REF!</v>
      </c>
      <c r="LE116" s="307" t="e">
        <f t="shared" si="98"/>
        <v>#REF!</v>
      </c>
      <c r="LF116" s="307" t="e">
        <f t="shared" si="98"/>
        <v>#REF!</v>
      </c>
      <c r="LG116" s="307" t="e">
        <f t="shared" si="98"/>
        <v>#REF!</v>
      </c>
      <c r="LH116" s="307" t="e">
        <f t="shared" si="98"/>
        <v>#REF!</v>
      </c>
      <c r="LI116" s="307" t="e">
        <f t="shared" si="98"/>
        <v>#REF!</v>
      </c>
      <c r="LJ116" s="307" t="e">
        <f t="shared" si="98"/>
        <v>#REF!</v>
      </c>
      <c r="LK116" s="307" t="e">
        <f t="shared" si="98"/>
        <v>#REF!</v>
      </c>
      <c r="LL116" s="307" t="e">
        <f t="shared" si="98"/>
        <v>#REF!</v>
      </c>
      <c r="LM116" s="307" t="e">
        <f t="shared" si="99"/>
        <v>#REF!</v>
      </c>
      <c r="LN116" s="307" t="e">
        <f t="shared" ref="LN116:NY120" si="108">SUMPRODUCT(--($E31:$AB31=LN$110),--($E93:$AB93))</f>
        <v>#REF!</v>
      </c>
      <c r="LO116" s="307" t="e">
        <f t="shared" si="108"/>
        <v>#REF!</v>
      </c>
      <c r="LP116" s="307" t="e">
        <f t="shared" si="108"/>
        <v>#REF!</v>
      </c>
      <c r="LQ116" s="307" t="e">
        <f t="shared" si="108"/>
        <v>#REF!</v>
      </c>
      <c r="LR116" s="307" t="e">
        <f t="shared" si="108"/>
        <v>#REF!</v>
      </c>
      <c r="LS116" s="307" t="e">
        <f t="shared" si="108"/>
        <v>#REF!</v>
      </c>
      <c r="LT116" s="307" t="e">
        <f t="shared" si="108"/>
        <v>#REF!</v>
      </c>
      <c r="LU116" s="307" t="e">
        <f t="shared" si="108"/>
        <v>#REF!</v>
      </c>
      <c r="LV116" s="307" t="e">
        <f t="shared" si="108"/>
        <v>#REF!</v>
      </c>
      <c r="LW116" s="307" t="e">
        <f t="shared" si="108"/>
        <v>#REF!</v>
      </c>
      <c r="LX116" s="307" t="e">
        <f t="shared" si="108"/>
        <v>#REF!</v>
      </c>
      <c r="LY116" s="307" t="e">
        <f t="shared" si="108"/>
        <v>#REF!</v>
      </c>
      <c r="LZ116" s="307" t="e">
        <f t="shared" si="108"/>
        <v>#REF!</v>
      </c>
      <c r="MA116" s="307" t="e">
        <f t="shared" si="108"/>
        <v>#REF!</v>
      </c>
      <c r="MB116" s="307" t="e">
        <f t="shared" si="108"/>
        <v>#REF!</v>
      </c>
      <c r="MC116" s="307" t="e">
        <f t="shared" si="108"/>
        <v>#REF!</v>
      </c>
      <c r="MD116" s="307" t="e">
        <f t="shared" si="108"/>
        <v>#REF!</v>
      </c>
      <c r="ME116" s="307" t="e">
        <f t="shared" si="108"/>
        <v>#REF!</v>
      </c>
      <c r="MF116" s="307" t="e">
        <f t="shared" si="108"/>
        <v>#REF!</v>
      </c>
      <c r="MG116" s="307" t="e">
        <f t="shared" si="108"/>
        <v>#REF!</v>
      </c>
      <c r="MH116" s="307" t="e">
        <f t="shared" si="108"/>
        <v>#REF!</v>
      </c>
      <c r="MI116" s="307" t="e">
        <f t="shared" si="108"/>
        <v>#REF!</v>
      </c>
      <c r="MJ116" s="307" t="e">
        <f t="shared" si="108"/>
        <v>#REF!</v>
      </c>
      <c r="MK116" s="307" t="e">
        <f t="shared" si="108"/>
        <v>#REF!</v>
      </c>
      <c r="ML116" s="307" t="e">
        <f t="shared" si="108"/>
        <v>#REF!</v>
      </c>
      <c r="MM116" s="307" t="e">
        <f t="shared" si="108"/>
        <v>#REF!</v>
      </c>
      <c r="MN116" s="307" t="e">
        <f t="shared" si="108"/>
        <v>#REF!</v>
      </c>
      <c r="MO116" s="307" t="e">
        <f t="shared" si="108"/>
        <v>#REF!</v>
      </c>
      <c r="MP116" s="307" t="e">
        <f t="shared" si="108"/>
        <v>#REF!</v>
      </c>
      <c r="MQ116" s="307" t="e">
        <f t="shared" si="108"/>
        <v>#REF!</v>
      </c>
      <c r="MR116" s="307" t="e">
        <f t="shared" si="108"/>
        <v>#REF!</v>
      </c>
      <c r="MS116" s="307" t="e">
        <f t="shared" si="108"/>
        <v>#REF!</v>
      </c>
      <c r="MT116" s="307" t="e">
        <f t="shared" si="108"/>
        <v>#REF!</v>
      </c>
      <c r="MU116" s="307" t="e">
        <f t="shared" si="108"/>
        <v>#REF!</v>
      </c>
      <c r="MV116" s="307" t="e">
        <f t="shared" si="108"/>
        <v>#REF!</v>
      </c>
      <c r="MW116" s="307" t="e">
        <f t="shared" si="108"/>
        <v>#REF!</v>
      </c>
      <c r="MX116" s="307" t="e">
        <f t="shared" si="108"/>
        <v>#REF!</v>
      </c>
      <c r="MY116" s="307" t="e">
        <f t="shared" si="108"/>
        <v>#REF!</v>
      </c>
      <c r="MZ116" s="307" t="e">
        <f t="shared" si="108"/>
        <v>#REF!</v>
      </c>
      <c r="NA116" s="307" t="e">
        <f t="shared" si="108"/>
        <v>#REF!</v>
      </c>
      <c r="NB116" s="307" t="e">
        <f t="shared" si="108"/>
        <v>#REF!</v>
      </c>
      <c r="NC116" s="307" t="e">
        <f t="shared" si="108"/>
        <v>#REF!</v>
      </c>
      <c r="ND116" s="307" t="e">
        <f t="shared" si="108"/>
        <v>#REF!</v>
      </c>
      <c r="NE116" s="307" t="e">
        <f t="shared" si="108"/>
        <v>#REF!</v>
      </c>
      <c r="NF116" s="307" t="e">
        <f t="shared" si="108"/>
        <v>#REF!</v>
      </c>
      <c r="NG116" s="307" t="e">
        <f t="shared" si="108"/>
        <v>#REF!</v>
      </c>
      <c r="NH116" s="307" t="e">
        <f t="shared" si="108"/>
        <v>#REF!</v>
      </c>
      <c r="NI116" s="307" t="e">
        <f t="shared" si="108"/>
        <v>#REF!</v>
      </c>
      <c r="NJ116" s="307" t="e">
        <f t="shared" si="108"/>
        <v>#REF!</v>
      </c>
      <c r="NK116" s="307" t="e">
        <f t="shared" si="108"/>
        <v>#REF!</v>
      </c>
      <c r="NL116" s="307" t="e">
        <f t="shared" si="108"/>
        <v>#REF!</v>
      </c>
      <c r="NM116" s="307" t="e">
        <f t="shared" si="108"/>
        <v>#REF!</v>
      </c>
      <c r="NN116" s="307" t="e">
        <f t="shared" si="108"/>
        <v>#REF!</v>
      </c>
      <c r="NO116" s="307" t="e">
        <f t="shared" si="108"/>
        <v>#REF!</v>
      </c>
      <c r="NP116" s="307" t="e">
        <f t="shared" si="108"/>
        <v>#REF!</v>
      </c>
      <c r="NQ116" s="307" t="e">
        <f t="shared" si="108"/>
        <v>#REF!</v>
      </c>
      <c r="NR116" s="307" t="e">
        <f t="shared" si="108"/>
        <v>#REF!</v>
      </c>
      <c r="NS116" s="307" t="e">
        <f t="shared" si="108"/>
        <v>#REF!</v>
      </c>
      <c r="NT116" s="307" t="e">
        <f t="shared" si="108"/>
        <v>#REF!</v>
      </c>
      <c r="NU116" s="307" t="e">
        <f t="shared" si="108"/>
        <v>#REF!</v>
      </c>
      <c r="NV116" s="307" t="e">
        <f t="shared" si="108"/>
        <v>#REF!</v>
      </c>
      <c r="NW116" s="307" t="e">
        <f t="shared" si="108"/>
        <v>#REF!</v>
      </c>
      <c r="NX116" s="307" t="e">
        <f t="shared" si="108"/>
        <v>#REF!</v>
      </c>
      <c r="NY116" s="307" t="e">
        <f t="shared" si="100"/>
        <v>#REF!</v>
      </c>
      <c r="NZ116" s="307" t="e">
        <f t="shared" si="100"/>
        <v>#REF!</v>
      </c>
      <c r="OA116" s="307" t="e">
        <f t="shared" si="100"/>
        <v>#REF!</v>
      </c>
      <c r="OB116" s="307" t="e">
        <f t="shared" si="100"/>
        <v>#REF!</v>
      </c>
      <c r="OC116" s="307" t="e">
        <f t="shared" si="100"/>
        <v>#REF!</v>
      </c>
      <c r="OD116" s="307" t="e">
        <f t="shared" si="100"/>
        <v>#REF!</v>
      </c>
      <c r="OE116" s="307" t="e">
        <f t="shared" si="100"/>
        <v>#REF!</v>
      </c>
      <c r="OF116" s="307" t="e">
        <f t="shared" si="100"/>
        <v>#REF!</v>
      </c>
      <c r="OG116" s="307" t="e">
        <f t="shared" si="100"/>
        <v>#REF!</v>
      </c>
      <c r="OH116" s="307" t="e">
        <f t="shared" si="100"/>
        <v>#REF!</v>
      </c>
      <c r="OI116" s="307" t="e">
        <f t="shared" si="100"/>
        <v>#REF!</v>
      </c>
      <c r="OJ116" s="307" t="e">
        <f t="shared" si="100"/>
        <v>#REF!</v>
      </c>
      <c r="OK116" s="307" t="e">
        <f t="shared" si="100"/>
        <v>#REF!</v>
      </c>
      <c r="OL116" s="307" t="e">
        <f t="shared" si="100"/>
        <v>#REF!</v>
      </c>
      <c r="OM116" s="307" t="e">
        <f t="shared" si="100"/>
        <v>#REF!</v>
      </c>
      <c r="ON116" s="307" t="e">
        <f t="shared" si="100"/>
        <v>#REF!</v>
      </c>
      <c r="OO116" s="307" t="e">
        <f t="shared" si="100"/>
        <v>#REF!</v>
      </c>
      <c r="OP116" s="307" t="e">
        <f t="shared" si="100"/>
        <v>#REF!</v>
      </c>
      <c r="OQ116" s="307" t="e">
        <f t="shared" si="100"/>
        <v>#REF!</v>
      </c>
      <c r="OR116" s="307" t="e">
        <f t="shared" si="100"/>
        <v>#REF!</v>
      </c>
      <c r="OS116" s="307" t="e">
        <f t="shared" si="100"/>
        <v>#REF!</v>
      </c>
      <c r="OT116" s="307" t="e">
        <f t="shared" si="100"/>
        <v>#REF!</v>
      </c>
      <c r="OU116" s="307" t="e">
        <f t="shared" si="100"/>
        <v>#REF!</v>
      </c>
      <c r="OV116" s="307" t="e">
        <f t="shared" si="100"/>
        <v>#REF!</v>
      </c>
      <c r="OW116" s="307" t="e">
        <f t="shared" si="100"/>
        <v>#REF!</v>
      </c>
      <c r="OX116" s="307" t="e">
        <f t="shared" si="100"/>
        <v>#REF!</v>
      </c>
      <c r="OY116" s="307" t="e">
        <f t="shared" si="100"/>
        <v>#REF!</v>
      </c>
      <c r="OZ116" s="307" t="e">
        <f t="shared" si="100"/>
        <v>#REF!</v>
      </c>
      <c r="PA116" s="307" t="e">
        <f t="shared" si="100"/>
        <v>#REF!</v>
      </c>
      <c r="PB116" s="307" t="e">
        <f t="shared" si="100"/>
        <v>#REF!</v>
      </c>
      <c r="PC116" s="307" t="e">
        <f t="shared" si="100"/>
        <v>#REF!</v>
      </c>
      <c r="PD116" s="307" t="e">
        <f t="shared" si="100"/>
        <v>#REF!</v>
      </c>
      <c r="PE116" s="307" t="e">
        <f t="shared" si="100"/>
        <v>#REF!</v>
      </c>
      <c r="PF116" s="307" t="e">
        <f t="shared" si="100"/>
        <v>#REF!</v>
      </c>
      <c r="PG116" s="307" t="e">
        <f t="shared" si="100"/>
        <v>#REF!</v>
      </c>
      <c r="PH116" s="307" t="e">
        <f t="shared" si="100"/>
        <v>#REF!</v>
      </c>
      <c r="PI116" s="307" t="e">
        <f t="shared" si="100"/>
        <v>#REF!</v>
      </c>
      <c r="PJ116" s="307" t="e">
        <f t="shared" si="100"/>
        <v>#REF!</v>
      </c>
      <c r="PK116" s="307" t="e">
        <f t="shared" si="100"/>
        <v>#REF!</v>
      </c>
      <c r="PL116" s="307" t="e">
        <f t="shared" si="100"/>
        <v>#REF!</v>
      </c>
      <c r="PM116" s="307" t="e">
        <f t="shared" si="100"/>
        <v>#REF!</v>
      </c>
      <c r="PN116" s="307" t="e">
        <f t="shared" si="100"/>
        <v>#REF!</v>
      </c>
      <c r="PO116" s="307" t="e">
        <f t="shared" si="100"/>
        <v>#REF!</v>
      </c>
      <c r="PP116" s="307" t="e">
        <f t="shared" si="100"/>
        <v>#REF!</v>
      </c>
      <c r="PQ116" s="307" t="e">
        <f t="shared" si="100"/>
        <v>#REF!</v>
      </c>
      <c r="PR116" s="307" t="e">
        <f t="shared" si="100"/>
        <v>#REF!</v>
      </c>
      <c r="PS116" s="307" t="e">
        <f t="shared" si="100"/>
        <v>#REF!</v>
      </c>
      <c r="PT116" s="307" t="e">
        <f t="shared" si="100"/>
        <v>#REF!</v>
      </c>
      <c r="PU116" s="307" t="e">
        <f t="shared" si="100"/>
        <v>#REF!</v>
      </c>
      <c r="PV116" s="307" t="e">
        <f t="shared" si="100"/>
        <v>#REF!</v>
      </c>
      <c r="PW116" s="307" t="e">
        <f t="shared" si="100"/>
        <v>#REF!</v>
      </c>
      <c r="PX116" s="307" t="e">
        <f t="shared" si="100"/>
        <v>#REF!</v>
      </c>
      <c r="PY116" s="307" t="e">
        <f t="shared" si="100"/>
        <v>#REF!</v>
      </c>
      <c r="PZ116" s="307" t="e">
        <f t="shared" si="100"/>
        <v>#REF!</v>
      </c>
      <c r="QA116" s="307" t="e">
        <f t="shared" si="100"/>
        <v>#REF!</v>
      </c>
      <c r="QB116" s="307" t="e">
        <f t="shared" si="100"/>
        <v>#REF!</v>
      </c>
      <c r="QC116" s="307" t="e">
        <f t="shared" si="100"/>
        <v>#REF!</v>
      </c>
      <c r="QD116" s="307" t="e">
        <f t="shared" si="100"/>
        <v>#REF!</v>
      </c>
      <c r="QE116" s="307" t="e">
        <f t="shared" si="100"/>
        <v>#REF!</v>
      </c>
      <c r="QF116" s="307" t="e">
        <f t="shared" si="100"/>
        <v>#REF!</v>
      </c>
      <c r="QG116" s="307" t="e">
        <f t="shared" si="100"/>
        <v>#REF!</v>
      </c>
      <c r="QH116" s="307" t="e">
        <f t="shared" si="100"/>
        <v>#REF!</v>
      </c>
      <c r="QI116" s="307" t="e">
        <f t="shared" si="100"/>
        <v>#REF!</v>
      </c>
      <c r="QJ116" s="307" t="e">
        <f t="shared" si="100"/>
        <v>#REF!</v>
      </c>
      <c r="QK116" s="307" t="e">
        <f t="shared" si="101"/>
        <v>#REF!</v>
      </c>
      <c r="QL116" s="307" t="e">
        <f t="shared" ref="QL116:SW120" si="109">SUMPRODUCT(--($E31:$AB31=QL$110),--($E93:$AB93))</f>
        <v>#REF!</v>
      </c>
      <c r="QM116" s="307" t="e">
        <f t="shared" si="109"/>
        <v>#REF!</v>
      </c>
      <c r="QN116" s="307" t="e">
        <f t="shared" si="109"/>
        <v>#REF!</v>
      </c>
      <c r="QO116" s="307" t="e">
        <f t="shared" si="109"/>
        <v>#REF!</v>
      </c>
      <c r="QP116" s="307" t="e">
        <f t="shared" si="109"/>
        <v>#REF!</v>
      </c>
      <c r="QQ116" s="307" t="e">
        <f t="shared" si="109"/>
        <v>#REF!</v>
      </c>
      <c r="QR116" s="307" t="e">
        <f t="shared" si="109"/>
        <v>#REF!</v>
      </c>
      <c r="QS116" s="307" t="e">
        <f t="shared" si="109"/>
        <v>#REF!</v>
      </c>
      <c r="QT116" s="307" t="e">
        <f t="shared" si="109"/>
        <v>#REF!</v>
      </c>
      <c r="QU116" s="307" t="e">
        <f t="shared" si="109"/>
        <v>#REF!</v>
      </c>
      <c r="QV116" s="307" t="e">
        <f t="shared" si="109"/>
        <v>#REF!</v>
      </c>
      <c r="QW116" s="307" t="e">
        <f t="shared" si="109"/>
        <v>#REF!</v>
      </c>
      <c r="QX116" s="307" t="e">
        <f t="shared" si="109"/>
        <v>#REF!</v>
      </c>
      <c r="QY116" s="307" t="e">
        <f t="shared" si="109"/>
        <v>#REF!</v>
      </c>
      <c r="QZ116" s="307" t="e">
        <f t="shared" si="109"/>
        <v>#REF!</v>
      </c>
      <c r="RA116" s="307" t="e">
        <f t="shared" si="109"/>
        <v>#REF!</v>
      </c>
      <c r="RB116" s="307" t="e">
        <f t="shared" si="109"/>
        <v>#REF!</v>
      </c>
      <c r="RC116" s="307" t="e">
        <f t="shared" si="109"/>
        <v>#REF!</v>
      </c>
      <c r="RD116" s="307" t="e">
        <f t="shared" si="109"/>
        <v>#REF!</v>
      </c>
      <c r="RE116" s="307" t="e">
        <f t="shared" si="109"/>
        <v>#REF!</v>
      </c>
      <c r="RF116" s="307" t="e">
        <f t="shared" si="109"/>
        <v>#REF!</v>
      </c>
      <c r="RG116" s="307" t="e">
        <f t="shared" si="109"/>
        <v>#REF!</v>
      </c>
      <c r="RH116" s="307" t="e">
        <f t="shared" si="109"/>
        <v>#REF!</v>
      </c>
      <c r="RI116" s="307" t="e">
        <f t="shared" si="109"/>
        <v>#REF!</v>
      </c>
      <c r="RJ116" s="307" t="e">
        <f t="shared" si="109"/>
        <v>#REF!</v>
      </c>
      <c r="RK116" s="307" t="e">
        <f t="shared" si="109"/>
        <v>#REF!</v>
      </c>
      <c r="RL116" s="307" t="e">
        <f t="shared" si="109"/>
        <v>#REF!</v>
      </c>
      <c r="RM116" s="307" t="e">
        <f t="shared" si="109"/>
        <v>#REF!</v>
      </c>
      <c r="RN116" s="307" t="e">
        <f t="shared" si="109"/>
        <v>#REF!</v>
      </c>
      <c r="RO116" s="307" t="e">
        <f t="shared" si="109"/>
        <v>#REF!</v>
      </c>
      <c r="RP116" s="307" t="e">
        <f t="shared" si="109"/>
        <v>#REF!</v>
      </c>
      <c r="RQ116" s="307" t="e">
        <f t="shared" si="109"/>
        <v>#REF!</v>
      </c>
      <c r="RR116" s="307" t="e">
        <f t="shared" si="109"/>
        <v>#REF!</v>
      </c>
      <c r="RS116" s="307" t="e">
        <f t="shared" si="109"/>
        <v>#REF!</v>
      </c>
      <c r="RT116" s="307" t="e">
        <f t="shared" si="109"/>
        <v>#REF!</v>
      </c>
      <c r="RU116" s="307" t="e">
        <f t="shared" si="109"/>
        <v>#REF!</v>
      </c>
      <c r="RV116" s="307" t="e">
        <f t="shared" si="109"/>
        <v>#REF!</v>
      </c>
      <c r="RW116" s="307" t="e">
        <f t="shared" si="109"/>
        <v>#REF!</v>
      </c>
      <c r="RX116" s="307" t="e">
        <f t="shared" si="109"/>
        <v>#REF!</v>
      </c>
      <c r="RY116" s="307" t="e">
        <f t="shared" si="109"/>
        <v>#REF!</v>
      </c>
      <c r="RZ116" s="307" t="e">
        <f t="shared" si="109"/>
        <v>#REF!</v>
      </c>
      <c r="SA116" s="307" t="e">
        <f t="shared" si="109"/>
        <v>#REF!</v>
      </c>
      <c r="SB116" s="307" t="e">
        <f t="shared" si="109"/>
        <v>#REF!</v>
      </c>
      <c r="SC116" s="307" t="e">
        <f t="shared" si="109"/>
        <v>#REF!</v>
      </c>
      <c r="SD116" s="307" t="e">
        <f t="shared" si="109"/>
        <v>#REF!</v>
      </c>
      <c r="SE116" s="307" t="e">
        <f t="shared" si="109"/>
        <v>#REF!</v>
      </c>
      <c r="SF116" s="307" t="e">
        <f t="shared" si="109"/>
        <v>#REF!</v>
      </c>
      <c r="SG116" s="307" t="e">
        <f t="shared" si="109"/>
        <v>#REF!</v>
      </c>
      <c r="SH116" s="307" t="e">
        <f t="shared" si="109"/>
        <v>#REF!</v>
      </c>
      <c r="SI116" s="307" t="e">
        <f t="shared" si="109"/>
        <v>#REF!</v>
      </c>
      <c r="SJ116" s="307" t="e">
        <f t="shared" si="109"/>
        <v>#REF!</v>
      </c>
      <c r="SK116" s="307" t="e">
        <f t="shared" si="109"/>
        <v>#REF!</v>
      </c>
      <c r="SL116" s="307" t="e">
        <f t="shared" si="109"/>
        <v>#REF!</v>
      </c>
      <c r="SM116" s="307" t="e">
        <f t="shared" si="109"/>
        <v>#REF!</v>
      </c>
      <c r="SN116" s="307" t="e">
        <f t="shared" si="109"/>
        <v>#REF!</v>
      </c>
      <c r="SO116" s="307" t="e">
        <f t="shared" si="109"/>
        <v>#REF!</v>
      </c>
      <c r="SP116" s="307" t="e">
        <f t="shared" si="109"/>
        <v>#REF!</v>
      </c>
      <c r="SQ116" s="307" t="e">
        <f t="shared" si="109"/>
        <v>#REF!</v>
      </c>
      <c r="SR116" s="307" t="e">
        <f t="shared" si="109"/>
        <v>#REF!</v>
      </c>
      <c r="SS116" s="307" t="e">
        <f t="shared" si="109"/>
        <v>#REF!</v>
      </c>
      <c r="ST116" s="307" t="e">
        <f t="shared" si="109"/>
        <v>#REF!</v>
      </c>
      <c r="SU116" s="307" t="e">
        <f t="shared" si="109"/>
        <v>#REF!</v>
      </c>
      <c r="SV116" s="307" t="e">
        <f t="shared" si="109"/>
        <v>#REF!</v>
      </c>
      <c r="SW116" s="307" t="e">
        <f t="shared" si="102"/>
        <v>#REF!</v>
      </c>
      <c r="SX116" s="307" t="e">
        <f t="shared" si="102"/>
        <v>#REF!</v>
      </c>
      <c r="SY116" s="307" t="e">
        <f t="shared" si="102"/>
        <v>#REF!</v>
      </c>
      <c r="SZ116" s="307" t="e">
        <f t="shared" si="102"/>
        <v>#REF!</v>
      </c>
      <c r="TA116" s="307" t="e">
        <f t="shared" si="102"/>
        <v>#REF!</v>
      </c>
      <c r="TB116" s="307" t="e">
        <f t="shared" si="102"/>
        <v>#REF!</v>
      </c>
      <c r="TC116" s="307" t="e">
        <f t="shared" si="102"/>
        <v>#REF!</v>
      </c>
      <c r="TD116" s="307" t="e">
        <f t="shared" si="102"/>
        <v>#REF!</v>
      </c>
      <c r="TE116" s="307" t="e">
        <f t="shared" si="102"/>
        <v>#REF!</v>
      </c>
      <c r="TF116" s="307" t="e">
        <f t="shared" si="102"/>
        <v>#REF!</v>
      </c>
      <c r="TG116" s="307" t="e">
        <f t="shared" si="102"/>
        <v>#REF!</v>
      </c>
      <c r="TH116" s="307" t="e">
        <f t="shared" si="102"/>
        <v>#REF!</v>
      </c>
      <c r="TI116" s="307" t="e">
        <f t="shared" si="102"/>
        <v>#REF!</v>
      </c>
      <c r="TJ116" s="307" t="e">
        <f t="shared" si="102"/>
        <v>#REF!</v>
      </c>
      <c r="TK116" s="307" t="e">
        <f t="shared" si="102"/>
        <v>#REF!</v>
      </c>
      <c r="TL116" s="307" t="e">
        <f t="shared" si="102"/>
        <v>#REF!</v>
      </c>
      <c r="TM116" s="307" t="e">
        <f t="shared" si="102"/>
        <v>#REF!</v>
      </c>
      <c r="TN116" s="307" t="e">
        <f t="shared" si="102"/>
        <v>#REF!</v>
      </c>
      <c r="TO116" s="307" t="e">
        <f t="shared" si="102"/>
        <v>#REF!</v>
      </c>
      <c r="TP116" s="307" t="e">
        <f t="shared" si="102"/>
        <v>#REF!</v>
      </c>
      <c r="TQ116" s="307" t="e">
        <f t="shared" si="102"/>
        <v>#REF!</v>
      </c>
      <c r="TR116" s="307" t="e">
        <f t="shared" si="102"/>
        <v>#REF!</v>
      </c>
      <c r="TS116" s="307" t="e">
        <f t="shared" si="102"/>
        <v>#REF!</v>
      </c>
      <c r="TT116" s="307" t="e">
        <f t="shared" si="102"/>
        <v>#REF!</v>
      </c>
      <c r="TU116" s="307" t="e">
        <f t="shared" si="102"/>
        <v>#REF!</v>
      </c>
      <c r="TV116" s="307" t="e">
        <f t="shared" si="102"/>
        <v>#REF!</v>
      </c>
      <c r="TW116" s="307" t="e">
        <f t="shared" si="102"/>
        <v>#REF!</v>
      </c>
      <c r="TX116" s="307" t="e">
        <f t="shared" si="102"/>
        <v>#REF!</v>
      </c>
      <c r="TY116" s="307" t="e">
        <f t="shared" si="102"/>
        <v>#REF!</v>
      </c>
      <c r="TZ116" s="307" t="e">
        <f t="shared" si="102"/>
        <v>#REF!</v>
      </c>
      <c r="UA116" s="307" t="e">
        <f t="shared" si="102"/>
        <v>#REF!</v>
      </c>
      <c r="UB116" s="307" t="e">
        <f t="shared" si="102"/>
        <v>#REF!</v>
      </c>
      <c r="UC116" s="307" t="e">
        <f t="shared" si="102"/>
        <v>#REF!</v>
      </c>
      <c r="UD116" s="307" t="e">
        <f t="shared" si="102"/>
        <v>#REF!</v>
      </c>
      <c r="UE116" s="307" t="e">
        <f t="shared" si="102"/>
        <v>#REF!</v>
      </c>
      <c r="UF116" s="307" t="e">
        <f t="shared" si="102"/>
        <v>#REF!</v>
      </c>
      <c r="UG116" s="307" t="e">
        <f t="shared" si="102"/>
        <v>#REF!</v>
      </c>
      <c r="UH116" s="307" t="e">
        <f t="shared" si="102"/>
        <v>#REF!</v>
      </c>
      <c r="UI116" s="307" t="e">
        <f t="shared" si="102"/>
        <v>#REF!</v>
      </c>
      <c r="UJ116" s="307" t="e">
        <f t="shared" si="102"/>
        <v>#REF!</v>
      </c>
      <c r="UK116" s="307" t="e">
        <f t="shared" si="102"/>
        <v>#REF!</v>
      </c>
      <c r="UL116" s="307" t="e">
        <f t="shared" si="102"/>
        <v>#REF!</v>
      </c>
      <c r="UM116" s="307" t="e">
        <f t="shared" si="102"/>
        <v>#REF!</v>
      </c>
      <c r="UN116" s="307" t="e">
        <f t="shared" si="102"/>
        <v>#REF!</v>
      </c>
      <c r="UO116" s="307" t="e">
        <f t="shared" si="102"/>
        <v>#REF!</v>
      </c>
      <c r="UP116" s="307" t="e">
        <f t="shared" si="102"/>
        <v>#REF!</v>
      </c>
      <c r="UQ116" s="307" t="e">
        <f t="shared" si="102"/>
        <v>#REF!</v>
      </c>
      <c r="UR116" s="307" t="e">
        <f t="shared" si="102"/>
        <v>#REF!</v>
      </c>
      <c r="US116" s="307" t="e">
        <f t="shared" si="102"/>
        <v>#REF!</v>
      </c>
      <c r="UT116" s="307" t="e">
        <f t="shared" si="102"/>
        <v>#REF!</v>
      </c>
      <c r="UU116" s="307" t="e">
        <f t="shared" si="102"/>
        <v>#REF!</v>
      </c>
      <c r="UV116" s="307" t="e">
        <f t="shared" si="102"/>
        <v>#REF!</v>
      </c>
      <c r="UW116" s="307" t="e">
        <f t="shared" si="102"/>
        <v>#REF!</v>
      </c>
      <c r="UX116" s="307" t="e">
        <f t="shared" si="102"/>
        <v>#REF!</v>
      </c>
      <c r="UY116" s="307" t="e">
        <f t="shared" si="102"/>
        <v>#REF!</v>
      </c>
      <c r="UZ116" s="307" t="e">
        <f t="shared" si="102"/>
        <v>#REF!</v>
      </c>
      <c r="VA116" s="307" t="e">
        <f t="shared" si="102"/>
        <v>#REF!</v>
      </c>
      <c r="VB116" s="307" t="e">
        <f t="shared" si="102"/>
        <v>#REF!</v>
      </c>
      <c r="VC116" s="307" t="e">
        <f t="shared" si="102"/>
        <v>#REF!</v>
      </c>
      <c r="VD116" s="307" t="e">
        <f t="shared" si="102"/>
        <v>#REF!</v>
      </c>
      <c r="VE116" s="307" t="e">
        <f t="shared" si="102"/>
        <v>#REF!</v>
      </c>
      <c r="VF116" s="307" t="e">
        <f t="shared" si="102"/>
        <v>#REF!</v>
      </c>
      <c r="VG116" s="307" t="e">
        <f t="shared" si="102"/>
        <v>#REF!</v>
      </c>
      <c r="VH116" s="307" t="e">
        <f t="shared" si="102"/>
        <v>#REF!</v>
      </c>
      <c r="VI116" s="307" t="e">
        <f t="shared" si="103"/>
        <v>#REF!</v>
      </c>
      <c r="VJ116" s="307" t="e">
        <f t="shared" ref="VJ116:XU120" si="110">SUMPRODUCT(--($E31:$AB31=VJ$110),--($E93:$AB93))</f>
        <v>#REF!</v>
      </c>
      <c r="VK116" s="307" t="e">
        <f t="shared" si="110"/>
        <v>#REF!</v>
      </c>
      <c r="VL116" s="307" t="e">
        <f t="shared" si="110"/>
        <v>#REF!</v>
      </c>
      <c r="VM116" s="307" t="e">
        <f t="shared" si="110"/>
        <v>#REF!</v>
      </c>
      <c r="VN116" s="307" t="e">
        <f t="shared" si="110"/>
        <v>#REF!</v>
      </c>
      <c r="VO116" s="307" t="e">
        <f t="shared" si="110"/>
        <v>#REF!</v>
      </c>
      <c r="VP116" s="307" t="e">
        <f t="shared" si="110"/>
        <v>#REF!</v>
      </c>
      <c r="VQ116" s="307" t="e">
        <f t="shared" si="110"/>
        <v>#REF!</v>
      </c>
      <c r="VR116" s="307" t="e">
        <f t="shared" si="110"/>
        <v>#REF!</v>
      </c>
      <c r="VS116" s="307" t="e">
        <f t="shared" si="110"/>
        <v>#REF!</v>
      </c>
      <c r="VT116" s="307" t="e">
        <f t="shared" si="110"/>
        <v>#REF!</v>
      </c>
      <c r="VU116" s="307" t="e">
        <f t="shared" si="110"/>
        <v>#REF!</v>
      </c>
      <c r="VV116" s="307" t="e">
        <f t="shared" si="110"/>
        <v>#REF!</v>
      </c>
      <c r="VW116" s="307" t="e">
        <f t="shared" si="110"/>
        <v>#REF!</v>
      </c>
      <c r="VX116" s="307" t="e">
        <f t="shared" si="110"/>
        <v>#REF!</v>
      </c>
      <c r="VY116" s="307" t="e">
        <f t="shared" si="110"/>
        <v>#REF!</v>
      </c>
      <c r="VZ116" s="307" t="e">
        <f t="shared" si="110"/>
        <v>#REF!</v>
      </c>
      <c r="WA116" s="307" t="e">
        <f t="shared" si="110"/>
        <v>#REF!</v>
      </c>
      <c r="WB116" s="307" t="e">
        <f t="shared" si="110"/>
        <v>#REF!</v>
      </c>
      <c r="WC116" s="307" t="e">
        <f t="shared" si="110"/>
        <v>#REF!</v>
      </c>
      <c r="WD116" s="307" t="e">
        <f t="shared" si="110"/>
        <v>#REF!</v>
      </c>
      <c r="WE116" s="307" t="e">
        <f t="shared" si="110"/>
        <v>#REF!</v>
      </c>
      <c r="WF116" s="307" t="e">
        <f t="shared" si="110"/>
        <v>#REF!</v>
      </c>
      <c r="WG116" s="307" t="e">
        <f t="shared" si="110"/>
        <v>#REF!</v>
      </c>
      <c r="WH116" s="307" t="e">
        <f t="shared" si="110"/>
        <v>#REF!</v>
      </c>
      <c r="WI116" s="307" t="e">
        <f t="shared" si="110"/>
        <v>#REF!</v>
      </c>
      <c r="WJ116" s="307" t="e">
        <f t="shared" si="110"/>
        <v>#REF!</v>
      </c>
      <c r="WK116" s="307" t="e">
        <f t="shared" si="110"/>
        <v>#REF!</v>
      </c>
      <c r="WL116" s="307" t="e">
        <f t="shared" si="110"/>
        <v>#REF!</v>
      </c>
      <c r="WM116" s="307" t="e">
        <f t="shared" si="110"/>
        <v>#REF!</v>
      </c>
      <c r="WN116" s="307" t="e">
        <f t="shared" si="110"/>
        <v>#REF!</v>
      </c>
      <c r="WO116" s="307" t="e">
        <f t="shared" si="110"/>
        <v>#REF!</v>
      </c>
      <c r="WP116" s="307" t="e">
        <f t="shared" si="110"/>
        <v>#REF!</v>
      </c>
      <c r="WQ116" s="307" t="e">
        <f t="shared" si="110"/>
        <v>#REF!</v>
      </c>
      <c r="WR116" s="307" t="e">
        <f t="shared" si="110"/>
        <v>#REF!</v>
      </c>
      <c r="WS116" s="307" t="e">
        <f t="shared" si="110"/>
        <v>#REF!</v>
      </c>
      <c r="WT116" s="307" t="e">
        <f t="shared" si="110"/>
        <v>#REF!</v>
      </c>
      <c r="WU116" s="307" t="e">
        <f t="shared" si="110"/>
        <v>#REF!</v>
      </c>
      <c r="WV116" s="307" t="e">
        <f t="shared" si="110"/>
        <v>#REF!</v>
      </c>
      <c r="WW116" s="307" t="e">
        <f t="shared" si="110"/>
        <v>#REF!</v>
      </c>
      <c r="WX116" s="307" t="e">
        <f t="shared" si="110"/>
        <v>#REF!</v>
      </c>
      <c r="WY116" s="307" t="e">
        <f t="shared" si="110"/>
        <v>#REF!</v>
      </c>
      <c r="WZ116" s="307" t="e">
        <f t="shared" si="110"/>
        <v>#REF!</v>
      </c>
      <c r="XA116" s="307" t="e">
        <f t="shared" si="110"/>
        <v>#REF!</v>
      </c>
      <c r="XB116" s="307" t="e">
        <f t="shared" si="110"/>
        <v>#REF!</v>
      </c>
      <c r="XC116" s="307" t="e">
        <f t="shared" si="110"/>
        <v>#REF!</v>
      </c>
      <c r="XD116" s="307" t="e">
        <f t="shared" si="110"/>
        <v>#REF!</v>
      </c>
      <c r="XE116" s="307" t="e">
        <f t="shared" si="110"/>
        <v>#REF!</v>
      </c>
      <c r="XF116" s="307" t="e">
        <f t="shared" si="110"/>
        <v>#REF!</v>
      </c>
      <c r="XG116" s="307" t="e">
        <f t="shared" si="110"/>
        <v>#REF!</v>
      </c>
      <c r="XH116" s="307" t="e">
        <f t="shared" si="110"/>
        <v>#REF!</v>
      </c>
      <c r="XI116" s="307" t="e">
        <f t="shared" si="110"/>
        <v>#REF!</v>
      </c>
      <c r="XJ116" s="307" t="e">
        <f t="shared" si="110"/>
        <v>#REF!</v>
      </c>
      <c r="XK116" s="307" t="e">
        <f t="shared" si="110"/>
        <v>#REF!</v>
      </c>
      <c r="XL116" s="307" t="e">
        <f t="shared" si="110"/>
        <v>#REF!</v>
      </c>
      <c r="XM116" s="307" t="e">
        <f t="shared" si="110"/>
        <v>#REF!</v>
      </c>
      <c r="XN116" s="307" t="e">
        <f t="shared" si="110"/>
        <v>#REF!</v>
      </c>
      <c r="XO116" s="307" t="e">
        <f t="shared" si="110"/>
        <v>#REF!</v>
      </c>
      <c r="XP116" s="307" t="e">
        <f t="shared" si="110"/>
        <v>#REF!</v>
      </c>
      <c r="XQ116" s="307" t="e">
        <f t="shared" si="110"/>
        <v>#REF!</v>
      </c>
      <c r="XR116" s="307" t="e">
        <f t="shared" si="110"/>
        <v>#REF!</v>
      </c>
      <c r="XS116" s="307" t="e">
        <f t="shared" si="110"/>
        <v>#REF!</v>
      </c>
      <c r="XT116" s="307" t="e">
        <f t="shared" si="110"/>
        <v>#REF!</v>
      </c>
      <c r="XU116" s="307" t="e">
        <f t="shared" si="104"/>
        <v>#REF!</v>
      </c>
      <c r="XV116" s="307" t="e">
        <f t="shared" si="104"/>
        <v>#REF!</v>
      </c>
      <c r="XW116" s="307" t="e">
        <f t="shared" si="104"/>
        <v>#REF!</v>
      </c>
      <c r="XX116" s="307" t="e">
        <f t="shared" si="104"/>
        <v>#REF!</v>
      </c>
      <c r="XY116" s="307" t="e">
        <f t="shared" si="104"/>
        <v>#REF!</v>
      </c>
      <c r="XZ116" s="307" t="e">
        <f t="shared" si="104"/>
        <v>#REF!</v>
      </c>
      <c r="YA116" s="307" t="e">
        <f t="shared" si="104"/>
        <v>#REF!</v>
      </c>
      <c r="YB116" s="307" t="e">
        <f t="shared" si="104"/>
        <v>#REF!</v>
      </c>
      <c r="YC116" s="307" t="e">
        <f t="shared" si="104"/>
        <v>#REF!</v>
      </c>
      <c r="YD116" s="307" t="e">
        <f t="shared" si="104"/>
        <v>#REF!</v>
      </c>
      <c r="YE116" s="307" t="e">
        <f t="shared" si="104"/>
        <v>#REF!</v>
      </c>
      <c r="YF116" s="307" t="e">
        <f t="shared" si="104"/>
        <v>#REF!</v>
      </c>
      <c r="YG116" s="307" t="e">
        <f t="shared" si="104"/>
        <v>#REF!</v>
      </c>
      <c r="YH116" s="307" t="e">
        <f t="shared" si="104"/>
        <v>#REF!</v>
      </c>
      <c r="YI116" s="307" t="e">
        <f t="shared" si="104"/>
        <v>#REF!</v>
      </c>
      <c r="YJ116" s="307" t="e">
        <f t="shared" si="104"/>
        <v>#REF!</v>
      </c>
      <c r="YK116" s="307" t="e">
        <f t="shared" si="104"/>
        <v>#REF!</v>
      </c>
      <c r="YL116" s="307" t="e">
        <f t="shared" si="104"/>
        <v>#REF!</v>
      </c>
      <c r="YM116" s="307" t="e">
        <f t="shared" si="104"/>
        <v>#REF!</v>
      </c>
      <c r="YN116" s="307" t="e">
        <f t="shared" si="104"/>
        <v>#REF!</v>
      </c>
      <c r="YO116" s="307" t="e">
        <f t="shared" si="104"/>
        <v>#REF!</v>
      </c>
      <c r="YP116" s="307" t="e">
        <f t="shared" si="104"/>
        <v>#REF!</v>
      </c>
      <c r="YQ116" s="307" t="e">
        <f t="shared" si="104"/>
        <v>#REF!</v>
      </c>
      <c r="YR116" s="307" t="e">
        <f t="shared" si="104"/>
        <v>#REF!</v>
      </c>
      <c r="YS116" s="307" t="e">
        <f t="shared" si="104"/>
        <v>#REF!</v>
      </c>
      <c r="YT116" s="307" t="e">
        <f t="shared" si="104"/>
        <v>#REF!</v>
      </c>
      <c r="YU116" s="307" t="e">
        <f t="shared" si="104"/>
        <v>#REF!</v>
      </c>
      <c r="YV116" s="307" t="e">
        <f t="shared" si="104"/>
        <v>#REF!</v>
      </c>
      <c r="YW116" s="307" t="e">
        <f t="shared" si="104"/>
        <v>#REF!</v>
      </c>
      <c r="YX116" s="307" t="e">
        <f t="shared" si="104"/>
        <v>#REF!</v>
      </c>
      <c r="YY116" s="307" t="e">
        <f t="shared" si="104"/>
        <v>#REF!</v>
      </c>
      <c r="YZ116" s="307" t="e">
        <f t="shared" si="104"/>
        <v>#REF!</v>
      </c>
      <c r="ZA116" s="307" t="e">
        <f t="shared" si="104"/>
        <v>#REF!</v>
      </c>
      <c r="ZB116" s="307" t="e">
        <f t="shared" si="104"/>
        <v>#REF!</v>
      </c>
      <c r="ZC116" s="307" t="e">
        <f t="shared" si="104"/>
        <v>#REF!</v>
      </c>
      <c r="ZD116" s="307" t="e">
        <f t="shared" si="104"/>
        <v>#REF!</v>
      </c>
      <c r="ZE116" s="307" t="e">
        <f t="shared" si="104"/>
        <v>#REF!</v>
      </c>
      <c r="ZF116" s="307" t="e">
        <f t="shared" si="104"/>
        <v>#REF!</v>
      </c>
      <c r="ZG116" s="307" t="e">
        <f t="shared" si="104"/>
        <v>#REF!</v>
      </c>
      <c r="ZH116" s="307" t="e">
        <f t="shared" si="104"/>
        <v>#REF!</v>
      </c>
      <c r="ZI116" s="307" t="e">
        <f t="shared" si="104"/>
        <v>#REF!</v>
      </c>
      <c r="ZJ116" s="307" t="e">
        <f t="shared" si="104"/>
        <v>#REF!</v>
      </c>
      <c r="ZK116" s="307" t="e">
        <f t="shared" si="104"/>
        <v>#REF!</v>
      </c>
      <c r="ZL116" s="307" t="e">
        <f t="shared" si="104"/>
        <v>#REF!</v>
      </c>
      <c r="ZM116" s="307" t="e">
        <f t="shared" si="104"/>
        <v>#REF!</v>
      </c>
      <c r="ZN116" s="307" t="e">
        <f t="shared" si="104"/>
        <v>#REF!</v>
      </c>
      <c r="ZO116" s="307" t="e">
        <f t="shared" si="104"/>
        <v>#REF!</v>
      </c>
      <c r="ZP116" s="307" t="e">
        <f t="shared" si="104"/>
        <v>#REF!</v>
      </c>
      <c r="ZQ116" s="307" t="e">
        <f t="shared" si="104"/>
        <v>#REF!</v>
      </c>
      <c r="ZR116" s="307" t="e">
        <f t="shared" si="104"/>
        <v>#REF!</v>
      </c>
      <c r="ZS116" s="307" t="e">
        <f t="shared" si="104"/>
        <v>#REF!</v>
      </c>
      <c r="ZT116" s="307" t="e">
        <f t="shared" si="104"/>
        <v>#REF!</v>
      </c>
      <c r="ZU116" s="307" t="e">
        <f t="shared" si="104"/>
        <v>#REF!</v>
      </c>
      <c r="ZV116" s="307" t="e">
        <f t="shared" si="104"/>
        <v>#REF!</v>
      </c>
      <c r="ZW116" s="307" t="e">
        <f t="shared" si="104"/>
        <v>#REF!</v>
      </c>
      <c r="ZX116" s="307" t="e">
        <f t="shared" si="104"/>
        <v>#REF!</v>
      </c>
      <c r="ZY116" s="307" t="e">
        <f t="shared" si="104"/>
        <v>#REF!</v>
      </c>
      <c r="ZZ116" s="307" t="e">
        <f t="shared" si="104"/>
        <v>#REF!</v>
      </c>
      <c r="AAA116" s="307" t="e">
        <f t="shared" si="104"/>
        <v>#REF!</v>
      </c>
      <c r="AAB116" s="307" t="e">
        <f t="shared" si="104"/>
        <v>#REF!</v>
      </c>
      <c r="AAC116" s="307" t="e">
        <f t="shared" si="104"/>
        <v>#REF!</v>
      </c>
      <c r="AAD116" s="307" t="e">
        <f t="shared" si="104"/>
        <v>#REF!</v>
      </c>
      <c r="AAE116" s="307" t="e">
        <f t="shared" si="104"/>
        <v>#REF!</v>
      </c>
      <c r="AAF116" s="307" t="e">
        <f t="shared" si="104"/>
        <v>#REF!</v>
      </c>
      <c r="AAG116" s="307" t="e">
        <f t="shared" si="105"/>
        <v>#REF!</v>
      </c>
      <c r="AAH116" s="307" t="e">
        <f t="shared" si="73"/>
        <v>#REF!</v>
      </c>
      <c r="AAI116" s="307" t="e">
        <f t="shared" si="73"/>
        <v>#REF!</v>
      </c>
      <c r="AAJ116" s="307" t="e">
        <f t="shared" si="73"/>
        <v>#REF!</v>
      </c>
      <c r="AAK116" s="307" t="e">
        <f t="shared" si="73"/>
        <v>#REF!</v>
      </c>
      <c r="AAL116" s="307" t="e">
        <f t="shared" si="73"/>
        <v>#REF!</v>
      </c>
      <c r="AAM116" s="307" t="e">
        <f t="shared" si="73"/>
        <v>#REF!</v>
      </c>
      <c r="AAN116" s="307" t="e">
        <f t="shared" si="73"/>
        <v>#REF!</v>
      </c>
      <c r="AAO116" s="307" t="e">
        <f t="shared" si="73"/>
        <v>#REF!</v>
      </c>
      <c r="AAP116" s="307" t="e">
        <f t="shared" si="73"/>
        <v>#REF!</v>
      </c>
      <c r="AAQ116" s="307" t="e">
        <f t="shared" si="73"/>
        <v>#REF!</v>
      </c>
      <c r="AAR116" s="307" t="e">
        <f t="shared" si="73"/>
        <v>#REF!</v>
      </c>
      <c r="AAS116" s="307" t="e">
        <f t="shared" si="73"/>
        <v>#REF!</v>
      </c>
      <c r="AAT116" s="307" t="e">
        <f t="shared" si="73"/>
        <v>#REF!</v>
      </c>
      <c r="AAU116" s="307" t="e">
        <f t="shared" si="73"/>
        <v>#REF!</v>
      </c>
      <c r="AAV116" s="307" t="e">
        <f t="shared" si="73"/>
        <v>#REF!</v>
      </c>
      <c r="AAW116" s="307" t="e">
        <f t="shared" si="73"/>
        <v>#REF!</v>
      </c>
      <c r="AAX116" s="307" t="e">
        <f t="shared" si="73"/>
        <v>#REF!</v>
      </c>
      <c r="AAY116" s="307" t="e">
        <f t="shared" si="73"/>
        <v>#REF!</v>
      </c>
      <c r="AAZ116" s="307" t="e">
        <f t="shared" si="73"/>
        <v>#REF!</v>
      </c>
      <c r="ABA116" s="307" t="e">
        <f t="shared" si="73"/>
        <v>#REF!</v>
      </c>
      <c r="ABB116" s="307" t="e">
        <f t="shared" si="73"/>
        <v>#REF!</v>
      </c>
      <c r="ABC116" s="307" t="e">
        <f t="shared" si="73"/>
        <v>#REF!</v>
      </c>
      <c r="ABD116" s="307" t="e">
        <f t="shared" si="73"/>
        <v>#REF!</v>
      </c>
      <c r="ABE116" s="307" t="e">
        <f t="shared" si="73"/>
        <v>#REF!</v>
      </c>
      <c r="ABF116" s="307" t="e">
        <f t="shared" si="73"/>
        <v>#REF!</v>
      </c>
      <c r="ABG116" s="307" t="e">
        <f t="shared" si="73"/>
        <v>#REF!</v>
      </c>
      <c r="ABH116" s="307" t="e">
        <f t="shared" si="73"/>
        <v>#REF!</v>
      </c>
      <c r="ABI116" s="307" t="e">
        <f t="shared" si="73"/>
        <v>#REF!</v>
      </c>
      <c r="ABJ116" s="307" t="e">
        <f t="shared" si="73"/>
        <v>#REF!</v>
      </c>
      <c r="ABK116" s="307" t="e">
        <f t="shared" si="73"/>
        <v>#REF!</v>
      </c>
      <c r="ABL116" s="307" t="e">
        <f t="shared" si="73"/>
        <v>#REF!</v>
      </c>
      <c r="ABM116" s="307" t="e">
        <f t="shared" ref="ABM116:ACK116" si="111">SUMPRODUCT(--($E31:$AB31=ABM$110),--($E93:$AB93))</f>
        <v>#REF!</v>
      </c>
      <c r="ABN116" s="307" t="e">
        <f t="shared" si="111"/>
        <v>#REF!</v>
      </c>
      <c r="ABO116" s="307" t="e">
        <f t="shared" si="111"/>
        <v>#REF!</v>
      </c>
      <c r="ABP116" s="307" t="e">
        <f t="shared" si="111"/>
        <v>#REF!</v>
      </c>
      <c r="ABQ116" s="307" t="e">
        <f t="shared" si="111"/>
        <v>#REF!</v>
      </c>
      <c r="ABR116" s="307" t="e">
        <f t="shared" si="111"/>
        <v>#REF!</v>
      </c>
      <c r="ABS116" s="307" t="e">
        <f t="shared" si="111"/>
        <v>#REF!</v>
      </c>
      <c r="ABT116" s="307" t="e">
        <f t="shared" si="111"/>
        <v>#REF!</v>
      </c>
      <c r="ABU116" s="307" t="e">
        <f t="shared" si="111"/>
        <v>#REF!</v>
      </c>
      <c r="ABV116" s="307" t="e">
        <f t="shared" si="111"/>
        <v>#REF!</v>
      </c>
      <c r="ABW116" s="307" t="e">
        <f t="shared" si="111"/>
        <v>#REF!</v>
      </c>
      <c r="ABX116" s="307" t="e">
        <f t="shared" si="111"/>
        <v>#REF!</v>
      </c>
      <c r="ABY116" s="307" t="e">
        <f t="shared" si="111"/>
        <v>#REF!</v>
      </c>
      <c r="ABZ116" s="307" t="e">
        <f t="shared" si="111"/>
        <v>#REF!</v>
      </c>
      <c r="ACA116" s="307" t="e">
        <f t="shared" si="111"/>
        <v>#REF!</v>
      </c>
      <c r="ACB116" s="307" t="e">
        <f t="shared" si="111"/>
        <v>#REF!</v>
      </c>
      <c r="ACC116" s="307" t="e">
        <f t="shared" si="111"/>
        <v>#REF!</v>
      </c>
      <c r="ACD116" s="307" t="e">
        <f t="shared" si="111"/>
        <v>#REF!</v>
      </c>
      <c r="ACE116" s="307" t="e">
        <f t="shared" si="111"/>
        <v>#REF!</v>
      </c>
      <c r="ACF116" s="307" t="e">
        <f t="shared" si="111"/>
        <v>#REF!</v>
      </c>
      <c r="ACG116" s="307" t="e">
        <f t="shared" si="111"/>
        <v>#REF!</v>
      </c>
      <c r="ACH116" s="307" t="e">
        <f t="shared" si="111"/>
        <v>#REF!</v>
      </c>
      <c r="ACI116" s="307" t="e">
        <f t="shared" si="111"/>
        <v>#REF!</v>
      </c>
      <c r="ACJ116" s="307" t="e">
        <f t="shared" si="111"/>
        <v>#REF!</v>
      </c>
      <c r="ACK116" s="307" t="e">
        <f t="shared" si="111"/>
        <v>#REF!</v>
      </c>
    </row>
    <row r="117" spans="2:765" s="384" customFormat="1" ht="30" customHeight="1">
      <c r="B117" s="24"/>
      <c r="C117" s="1422" t="s">
        <v>518</v>
      </c>
      <c r="D117" s="1372"/>
      <c r="E117" s="307" t="e">
        <f t="shared" ref="E117:BP120" si="112">SUMPRODUCT(--($E32:$AB32=E$110),--($E94:$AB94))</f>
        <v>#REF!</v>
      </c>
      <c r="F117" s="307" t="e">
        <f t="shared" si="112"/>
        <v>#REF!</v>
      </c>
      <c r="G117" s="307" t="e">
        <f t="shared" si="112"/>
        <v>#REF!</v>
      </c>
      <c r="H117" s="307" t="e">
        <f t="shared" si="112"/>
        <v>#REF!</v>
      </c>
      <c r="I117" s="307" t="e">
        <f t="shared" si="112"/>
        <v>#REF!</v>
      </c>
      <c r="J117" s="307" t="e">
        <f t="shared" si="112"/>
        <v>#REF!</v>
      </c>
      <c r="K117" s="307" t="e">
        <f t="shared" si="112"/>
        <v>#REF!</v>
      </c>
      <c r="L117" s="307" t="e">
        <f t="shared" si="112"/>
        <v>#REF!</v>
      </c>
      <c r="M117" s="307" t="e">
        <f t="shared" si="112"/>
        <v>#REF!</v>
      </c>
      <c r="N117" s="307" t="e">
        <f t="shared" si="112"/>
        <v>#REF!</v>
      </c>
      <c r="O117" s="307" t="e">
        <f t="shared" si="112"/>
        <v>#REF!</v>
      </c>
      <c r="P117" s="307" t="e">
        <f t="shared" si="112"/>
        <v>#REF!</v>
      </c>
      <c r="Q117" s="307" t="e">
        <f t="shared" si="112"/>
        <v>#REF!</v>
      </c>
      <c r="R117" s="307" t="e">
        <f t="shared" si="112"/>
        <v>#REF!</v>
      </c>
      <c r="S117" s="307" t="e">
        <f t="shared" si="112"/>
        <v>#REF!</v>
      </c>
      <c r="T117" s="307" t="e">
        <f t="shared" si="112"/>
        <v>#REF!</v>
      </c>
      <c r="U117" s="307" t="e">
        <f t="shared" si="112"/>
        <v>#REF!</v>
      </c>
      <c r="V117" s="307" t="e">
        <f t="shared" si="112"/>
        <v>#REF!</v>
      </c>
      <c r="W117" s="307" t="e">
        <f t="shared" si="112"/>
        <v>#REF!</v>
      </c>
      <c r="X117" s="307" t="e">
        <f t="shared" si="112"/>
        <v>#REF!</v>
      </c>
      <c r="Y117" s="307" t="e">
        <f t="shared" si="112"/>
        <v>#REF!</v>
      </c>
      <c r="Z117" s="307" t="e">
        <f t="shared" si="112"/>
        <v>#REF!</v>
      </c>
      <c r="AA117" s="307" t="e">
        <f t="shared" si="112"/>
        <v>#REF!</v>
      </c>
      <c r="AB117" s="307" t="e">
        <f t="shared" si="112"/>
        <v>#REF!</v>
      </c>
      <c r="AC117" s="307" t="e">
        <f t="shared" si="112"/>
        <v>#REF!</v>
      </c>
      <c r="AD117" s="307" t="e">
        <f t="shared" si="112"/>
        <v>#REF!</v>
      </c>
      <c r="AE117" s="307" t="e">
        <f t="shared" si="112"/>
        <v>#REF!</v>
      </c>
      <c r="AF117" s="307" t="e">
        <f t="shared" si="112"/>
        <v>#REF!</v>
      </c>
      <c r="AG117" s="307" t="e">
        <f t="shared" si="112"/>
        <v>#REF!</v>
      </c>
      <c r="AH117" s="307" t="e">
        <f t="shared" si="112"/>
        <v>#REF!</v>
      </c>
      <c r="AI117" s="307" t="e">
        <f t="shared" si="112"/>
        <v>#REF!</v>
      </c>
      <c r="AJ117" s="307" t="e">
        <f t="shared" si="112"/>
        <v>#REF!</v>
      </c>
      <c r="AK117" s="307" t="e">
        <f t="shared" si="112"/>
        <v>#REF!</v>
      </c>
      <c r="AL117" s="307" t="e">
        <f t="shared" si="112"/>
        <v>#REF!</v>
      </c>
      <c r="AM117" s="307" t="e">
        <f t="shared" si="112"/>
        <v>#REF!</v>
      </c>
      <c r="AN117" s="307" t="e">
        <f t="shared" si="112"/>
        <v>#REF!</v>
      </c>
      <c r="AO117" s="307" t="e">
        <f t="shared" si="112"/>
        <v>#REF!</v>
      </c>
      <c r="AP117" s="307" t="e">
        <f t="shared" si="112"/>
        <v>#REF!</v>
      </c>
      <c r="AQ117" s="307" t="e">
        <f t="shared" si="112"/>
        <v>#REF!</v>
      </c>
      <c r="AR117" s="307" t="e">
        <f t="shared" si="112"/>
        <v>#REF!</v>
      </c>
      <c r="AS117" s="307" t="e">
        <f t="shared" si="112"/>
        <v>#REF!</v>
      </c>
      <c r="AT117" s="307" t="e">
        <f t="shared" si="112"/>
        <v>#REF!</v>
      </c>
      <c r="AU117" s="307" t="e">
        <f t="shared" si="112"/>
        <v>#REF!</v>
      </c>
      <c r="AV117" s="307" t="e">
        <f t="shared" si="112"/>
        <v>#REF!</v>
      </c>
      <c r="AW117" s="307" t="e">
        <f t="shared" si="112"/>
        <v>#REF!</v>
      </c>
      <c r="AX117" s="307" t="e">
        <f t="shared" si="112"/>
        <v>#REF!</v>
      </c>
      <c r="AY117" s="307" t="e">
        <f t="shared" si="112"/>
        <v>#REF!</v>
      </c>
      <c r="AZ117" s="307" t="e">
        <f t="shared" si="112"/>
        <v>#REF!</v>
      </c>
      <c r="BA117" s="307" t="e">
        <f t="shared" si="112"/>
        <v>#REF!</v>
      </c>
      <c r="BB117" s="307" t="e">
        <f t="shared" si="112"/>
        <v>#REF!</v>
      </c>
      <c r="BC117" s="307" t="e">
        <f t="shared" si="112"/>
        <v>#REF!</v>
      </c>
      <c r="BD117" s="307" t="e">
        <f t="shared" si="112"/>
        <v>#REF!</v>
      </c>
      <c r="BE117" s="307" t="e">
        <f t="shared" si="112"/>
        <v>#REF!</v>
      </c>
      <c r="BF117" s="307" t="e">
        <f t="shared" si="112"/>
        <v>#REF!</v>
      </c>
      <c r="BG117" s="307" t="e">
        <f t="shared" si="112"/>
        <v>#REF!</v>
      </c>
      <c r="BH117" s="307" t="e">
        <f t="shared" si="112"/>
        <v>#REF!</v>
      </c>
      <c r="BI117" s="307" t="e">
        <f t="shared" si="112"/>
        <v>#REF!</v>
      </c>
      <c r="BJ117" s="307" t="e">
        <f t="shared" si="112"/>
        <v>#REF!</v>
      </c>
      <c r="BK117" s="307" t="e">
        <f t="shared" si="112"/>
        <v>#REF!</v>
      </c>
      <c r="BL117" s="307" t="e">
        <f t="shared" si="112"/>
        <v>#REF!</v>
      </c>
      <c r="BM117" s="307" t="e">
        <f t="shared" si="112"/>
        <v>#REF!</v>
      </c>
      <c r="BN117" s="307" t="e">
        <f t="shared" si="112"/>
        <v>#REF!</v>
      </c>
      <c r="BO117" s="307" t="e">
        <f t="shared" si="112"/>
        <v>#REF!</v>
      </c>
      <c r="BP117" s="307" t="e">
        <f t="shared" si="112"/>
        <v>#REF!</v>
      </c>
      <c r="BQ117" s="307" t="e">
        <f t="shared" si="75"/>
        <v>#REF!</v>
      </c>
      <c r="BR117" s="307" t="e">
        <f t="shared" si="106"/>
        <v>#REF!</v>
      </c>
      <c r="BS117" s="307" t="e">
        <f t="shared" si="106"/>
        <v>#REF!</v>
      </c>
      <c r="BT117" s="307" t="e">
        <f t="shared" si="106"/>
        <v>#REF!</v>
      </c>
      <c r="BU117" s="307" t="e">
        <f t="shared" si="106"/>
        <v>#REF!</v>
      </c>
      <c r="BV117" s="307" t="e">
        <f t="shared" si="106"/>
        <v>#REF!</v>
      </c>
      <c r="BW117" s="307" t="e">
        <f t="shared" si="106"/>
        <v>#REF!</v>
      </c>
      <c r="BX117" s="307" t="e">
        <f t="shared" si="106"/>
        <v>#REF!</v>
      </c>
      <c r="BY117" s="307" t="e">
        <f t="shared" si="106"/>
        <v>#REF!</v>
      </c>
      <c r="BZ117" s="307" t="e">
        <f t="shared" si="106"/>
        <v>#REF!</v>
      </c>
      <c r="CA117" s="307" t="e">
        <f t="shared" si="106"/>
        <v>#REF!</v>
      </c>
      <c r="CB117" s="307" t="e">
        <f t="shared" si="106"/>
        <v>#REF!</v>
      </c>
      <c r="CC117" s="307" t="e">
        <f t="shared" si="106"/>
        <v>#REF!</v>
      </c>
      <c r="CD117" s="307" t="e">
        <f t="shared" si="106"/>
        <v>#REF!</v>
      </c>
      <c r="CE117" s="307" t="e">
        <f t="shared" si="106"/>
        <v>#REF!</v>
      </c>
      <c r="CF117" s="307" t="e">
        <f t="shared" si="106"/>
        <v>#REF!</v>
      </c>
      <c r="CG117" s="307" t="e">
        <f t="shared" si="106"/>
        <v>#REF!</v>
      </c>
      <c r="CH117" s="307" t="e">
        <f t="shared" si="106"/>
        <v>#REF!</v>
      </c>
      <c r="CI117" s="307" t="e">
        <f t="shared" si="106"/>
        <v>#REF!</v>
      </c>
      <c r="CJ117" s="307" t="e">
        <f t="shared" si="106"/>
        <v>#REF!</v>
      </c>
      <c r="CK117" s="307" t="e">
        <f t="shared" si="106"/>
        <v>#REF!</v>
      </c>
      <c r="CL117" s="307" t="e">
        <f t="shared" si="106"/>
        <v>#REF!</v>
      </c>
      <c r="CM117" s="307" t="e">
        <f t="shared" si="106"/>
        <v>#REF!</v>
      </c>
      <c r="CN117" s="307" t="e">
        <f t="shared" si="106"/>
        <v>#REF!</v>
      </c>
      <c r="CO117" s="307" t="e">
        <f t="shared" si="106"/>
        <v>#REF!</v>
      </c>
      <c r="CP117" s="307" t="e">
        <f t="shared" si="106"/>
        <v>#REF!</v>
      </c>
      <c r="CQ117" s="307" t="e">
        <f t="shared" si="106"/>
        <v>#REF!</v>
      </c>
      <c r="CR117" s="307" t="e">
        <f t="shared" si="106"/>
        <v>#REF!</v>
      </c>
      <c r="CS117" s="307" t="e">
        <f t="shared" si="106"/>
        <v>#REF!</v>
      </c>
      <c r="CT117" s="307" t="e">
        <f t="shared" si="106"/>
        <v>#REF!</v>
      </c>
      <c r="CU117" s="307" t="e">
        <f t="shared" si="106"/>
        <v>#REF!</v>
      </c>
      <c r="CV117" s="307" t="e">
        <f t="shared" si="106"/>
        <v>#REF!</v>
      </c>
      <c r="CW117" s="307" t="e">
        <f t="shared" si="106"/>
        <v>#REF!</v>
      </c>
      <c r="CX117" s="307" t="e">
        <f t="shared" si="106"/>
        <v>#REF!</v>
      </c>
      <c r="CY117" s="307" t="e">
        <f t="shared" si="106"/>
        <v>#REF!</v>
      </c>
      <c r="CZ117" s="307" t="e">
        <f t="shared" si="106"/>
        <v>#REF!</v>
      </c>
      <c r="DA117" s="307" t="e">
        <f t="shared" si="106"/>
        <v>#REF!</v>
      </c>
      <c r="DB117" s="307" t="e">
        <f t="shared" si="106"/>
        <v>#REF!</v>
      </c>
      <c r="DC117" s="307" t="e">
        <f t="shared" si="106"/>
        <v>#REF!</v>
      </c>
      <c r="DD117" s="307" t="e">
        <f t="shared" si="106"/>
        <v>#REF!</v>
      </c>
      <c r="DE117" s="307" t="e">
        <f t="shared" si="106"/>
        <v>#REF!</v>
      </c>
      <c r="DF117" s="307" t="e">
        <f t="shared" si="106"/>
        <v>#REF!</v>
      </c>
      <c r="DG117" s="307" t="e">
        <f t="shared" si="106"/>
        <v>#REF!</v>
      </c>
      <c r="DH117" s="307" t="e">
        <f t="shared" si="106"/>
        <v>#REF!</v>
      </c>
      <c r="DI117" s="307" t="e">
        <f t="shared" si="106"/>
        <v>#REF!</v>
      </c>
      <c r="DJ117" s="307" t="e">
        <f t="shared" si="106"/>
        <v>#REF!</v>
      </c>
      <c r="DK117" s="307" t="e">
        <f t="shared" si="106"/>
        <v>#REF!</v>
      </c>
      <c r="DL117" s="307" t="e">
        <f t="shared" si="106"/>
        <v>#REF!</v>
      </c>
      <c r="DM117" s="307" t="e">
        <f t="shared" si="106"/>
        <v>#REF!</v>
      </c>
      <c r="DN117" s="307" t="e">
        <f t="shared" si="106"/>
        <v>#REF!</v>
      </c>
      <c r="DO117" s="307" t="e">
        <f t="shared" si="106"/>
        <v>#REF!</v>
      </c>
      <c r="DP117" s="307" t="e">
        <f t="shared" si="106"/>
        <v>#REF!</v>
      </c>
      <c r="DQ117" s="307" t="e">
        <f t="shared" si="106"/>
        <v>#REF!</v>
      </c>
      <c r="DR117" s="307" t="e">
        <f t="shared" si="106"/>
        <v>#REF!</v>
      </c>
      <c r="DS117" s="307" t="e">
        <f t="shared" si="106"/>
        <v>#REF!</v>
      </c>
      <c r="DT117" s="307" t="e">
        <f t="shared" si="106"/>
        <v>#REF!</v>
      </c>
      <c r="DU117" s="307" t="e">
        <f t="shared" si="106"/>
        <v>#REF!</v>
      </c>
      <c r="DV117" s="307" t="e">
        <f t="shared" si="106"/>
        <v>#REF!</v>
      </c>
      <c r="DW117" s="307" t="e">
        <f t="shared" si="106"/>
        <v>#REF!</v>
      </c>
      <c r="DX117" s="307" t="e">
        <f t="shared" si="106"/>
        <v>#REF!</v>
      </c>
      <c r="DY117" s="307" t="e">
        <f t="shared" si="106"/>
        <v>#REF!</v>
      </c>
      <c r="DZ117" s="307" t="e">
        <f t="shared" si="106"/>
        <v>#REF!</v>
      </c>
      <c r="EA117" s="307" t="e">
        <f t="shared" si="106"/>
        <v>#REF!</v>
      </c>
      <c r="EB117" s="307" t="e">
        <f t="shared" si="106"/>
        <v>#REF!</v>
      </c>
      <c r="EC117" s="307" t="e">
        <f t="shared" si="96"/>
        <v>#REF!</v>
      </c>
      <c r="ED117" s="307" t="e">
        <f t="shared" si="96"/>
        <v>#REF!</v>
      </c>
      <c r="EE117" s="307" t="e">
        <f t="shared" si="96"/>
        <v>#REF!</v>
      </c>
      <c r="EF117" s="307" t="e">
        <f t="shared" si="96"/>
        <v>#REF!</v>
      </c>
      <c r="EG117" s="307" t="e">
        <f t="shared" si="96"/>
        <v>#REF!</v>
      </c>
      <c r="EH117" s="307" t="e">
        <f t="shared" si="96"/>
        <v>#REF!</v>
      </c>
      <c r="EI117" s="307" t="e">
        <f t="shared" si="96"/>
        <v>#REF!</v>
      </c>
      <c r="EJ117" s="307" t="e">
        <f t="shared" si="96"/>
        <v>#REF!</v>
      </c>
      <c r="EK117" s="307" t="e">
        <f t="shared" si="96"/>
        <v>#REF!</v>
      </c>
      <c r="EL117" s="307" t="e">
        <f t="shared" si="96"/>
        <v>#REF!</v>
      </c>
      <c r="EM117" s="307" t="e">
        <f t="shared" si="96"/>
        <v>#REF!</v>
      </c>
      <c r="EN117" s="307" t="e">
        <f t="shared" si="96"/>
        <v>#REF!</v>
      </c>
      <c r="EO117" s="307" t="e">
        <f t="shared" si="96"/>
        <v>#REF!</v>
      </c>
      <c r="EP117" s="307" t="e">
        <f t="shared" si="96"/>
        <v>#REF!</v>
      </c>
      <c r="EQ117" s="307" t="e">
        <f t="shared" si="96"/>
        <v>#REF!</v>
      </c>
      <c r="ER117" s="307" t="e">
        <f t="shared" si="96"/>
        <v>#REF!</v>
      </c>
      <c r="ES117" s="307" t="e">
        <f t="shared" si="96"/>
        <v>#REF!</v>
      </c>
      <c r="ET117" s="307" t="e">
        <f t="shared" si="96"/>
        <v>#REF!</v>
      </c>
      <c r="EU117" s="307" t="e">
        <f t="shared" si="96"/>
        <v>#REF!</v>
      </c>
      <c r="EV117" s="307" t="e">
        <f t="shared" si="96"/>
        <v>#REF!</v>
      </c>
      <c r="EW117" s="307" t="e">
        <f t="shared" si="96"/>
        <v>#REF!</v>
      </c>
      <c r="EX117" s="307" t="e">
        <f t="shared" si="96"/>
        <v>#REF!</v>
      </c>
      <c r="EY117" s="307" t="e">
        <f t="shared" si="96"/>
        <v>#REF!</v>
      </c>
      <c r="EZ117" s="307" t="e">
        <f t="shared" si="96"/>
        <v>#REF!</v>
      </c>
      <c r="FA117" s="307" t="e">
        <f t="shared" si="96"/>
        <v>#REF!</v>
      </c>
      <c r="FB117" s="307" t="e">
        <f t="shared" si="96"/>
        <v>#REF!</v>
      </c>
      <c r="FC117" s="307" t="e">
        <f t="shared" si="96"/>
        <v>#REF!</v>
      </c>
      <c r="FD117" s="307" t="e">
        <f t="shared" si="96"/>
        <v>#REF!</v>
      </c>
      <c r="FE117" s="307" t="e">
        <f t="shared" si="96"/>
        <v>#REF!</v>
      </c>
      <c r="FF117" s="307" t="e">
        <f t="shared" si="96"/>
        <v>#REF!</v>
      </c>
      <c r="FG117" s="307" t="e">
        <f t="shared" si="96"/>
        <v>#REF!</v>
      </c>
      <c r="FH117" s="307" t="e">
        <f t="shared" si="96"/>
        <v>#REF!</v>
      </c>
      <c r="FI117" s="307" t="e">
        <f t="shared" si="96"/>
        <v>#REF!</v>
      </c>
      <c r="FJ117" s="307" t="e">
        <f t="shared" si="96"/>
        <v>#REF!</v>
      </c>
      <c r="FK117" s="307" t="e">
        <f t="shared" si="96"/>
        <v>#REF!</v>
      </c>
      <c r="FL117" s="307" t="e">
        <f t="shared" si="96"/>
        <v>#REF!</v>
      </c>
      <c r="FM117" s="307" t="e">
        <f t="shared" si="96"/>
        <v>#REF!</v>
      </c>
      <c r="FN117" s="307" t="e">
        <f t="shared" si="96"/>
        <v>#REF!</v>
      </c>
      <c r="FO117" s="307" t="e">
        <f t="shared" si="96"/>
        <v>#REF!</v>
      </c>
      <c r="FP117" s="307" t="e">
        <f t="shared" si="96"/>
        <v>#REF!</v>
      </c>
      <c r="FQ117" s="307" t="e">
        <f t="shared" si="96"/>
        <v>#REF!</v>
      </c>
      <c r="FR117" s="307" t="e">
        <f t="shared" si="96"/>
        <v>#REF!</v>
      </c>
      <c r="FS117" s="307" t="e">
        <f t="shared" si="96"/>
        <v>#REF!</v>
      </c>
      <c r="FT117" s="307" t="e">
        <f t="shared" si="96"/>
        <v>#REF!</v>
      </c>
      <c r="FU117" s="307" t="e">
        <f t="shared" si="96"/>
        <v>#REF!</v>
      </c>
      <c r="FV117" s="307" t="e">
        <f t="shared" si="96"/>
        <v>#REF!</v>
      </c>
      <c r="FW117" s="307" t="e">
        <f t="shared" si="96"/>
        <v>#REF!</v>
      </c>
      <c r="FX117" s="307" t="e">
        <f t="shared" si="96"/>
        <v>#REF!</v>
      </c>
      <c r="FY117" s="307" t="e">
        <f t="shared" si="96"/>
        <v>#REF!</v>
      </c>
      <c r="FZ117" s="307" t="e">
        <f t="shared" si="96"/>
        <v>#REF!</v>
      </c>
      <c r="GA117" s="307" t="e">
        <f t="shared" si="96"/>
        <v>#REF!</v>
      </c>
      <c r="GB117" s="307" t="e">
        <f t="shared" si="96"/>
        <v>#REF!</v>
      </c>
      <c r="GC117" s="307" t="e">
        <f t="shared" si="96"/>
        <v>#REF!</v>
      </c>
      <c r="GD117" s="307" t="e">
        <f t="shared" si="96"/>
        <v>#REF!</v>
      </c>
      <c r="GE117" s="307" t="e">
        <f t="shared" si="96"/>
        <v>#REF!</v>
      </c>
      <c r="GF117" s="307" t="e">
        <f t="shared" si="96"/>
        <v>#REF!</v>
      </c>
      <c r="GG117" s="307" t="e">
        <f t="shared" si="96"/>
        <v>#REF!</v>
      </c>
      <c r="GH117" s="307" t="e">
        <f t="shared" si="96"/>
        <v>#REF!</v>
      </c>
      <c r="GI117" s="307" t="e">
        <f t="shared" si="96"/>
        <v>#REF!</v>
      </c>
      <c r="GJ117" s="307" t="e">
        <f t="shared" si="96"/>
        <v>#REF!</v>
      </c>
      <c r="GK117" s="307" t="e">
        <f t="shared" si="96"/>
        <v>#REF!</v>
      </c>
      <c r="GL117" s="307" t="e">
        <f t="shared" si="96"/>
        <v>#REF!</v>
      </c>
      <c r="GM117" s="307" t="e">
        <f t="shared" si="96"/>
        <v>#REF!</v>
      </c>
      <c r="GN117" s="307" t="e">
        <f t="shared" si="96"/>
        <v>#REF!</v>
      </c>
      <c r="GO117" s="307" t="e">
        <f t="shared" si="97"/>
        <v>#REF!</v>
      </c>
      <c r="GP117" s="307" t="e">
        <f t="shared" si="107"/>
        <v>#REF!</v>
      </c>
      <c r="GQ117" s="307" t="e">
        <f t="shared" si="107"/>
        <v>#REF!</v>
      </c>
      <c r="GR117" s="307" t="e">
        <f t="shared" si="107"/>
        <v>#REF!</v>
      </c>
      <c r="GS117" s="307" t="e">
        <f t="shared" si="107"/>
        <v>#REF!</v>
      </c>
      <c r="GT117" s="307" t="e">
        <f t="shared" si="107"/>
        <v>#REF!</v>
      </c>
      <c r="GU117" s="307" t="e">
        <f t="shared" si="107"/>
        <v>#REF!</v>
      </c>
      <c r="GV117" s="307" t="e">
        <f t="shared" si="107"/>
        <v>#REF!</v>
      </c>
      <c r="GW117" s="307" t="e">
        <f t="shared" si="107"/>
        <v>#REF!</v>
      </c>
      <c r="GX117" s="307" t="e">
        <f t="shared" si="107"/>
        <v>#REF!</v>
      </c>
      <c r="GY117" s="307" t="e">
        <f t="shared" si="107"/>
        <v>#REF!</v>
      </c>
      <c r="GZ117" s="307" t="e">
        <f t="shared" si="107"/>
        <v>#REF!</v>
      </c>
      <c r="HA117" s="307" t="e">
        <f t="shared" si="107"/>
        <v>#REF!</v>
      </c>
      <c r="HB117" s="307" t="e">
        <f t="shared" si="107"/>
        <v>#REF!</v>
      </c>
      <c r="HC117" s="307" t="e">
        <f t="shared" si="107"/>
        <v>#REF!</v>
      </c>
      <c r="HD117" s="307" t="e">
        <f t="shared" si="107"/>
        <v>#REF!</v>
      </c>
      <c r="HE117" s="307" t="e">
        <f t="shared" si="107"/>
        <v>#REF!</v>
      </c>
      <c r="HF117" s="307" t="e">
        <f t="shared" si="107"/>
        <v>#REF!</v>
      </c>
      <c r="HG117" s="307" t="e">
        <f t="shared" si="107"/>
        <v>#REF!</v>
      </c>
      <c r="HH117" s="307" t="e">
        <f t="shared" si="107"/>
        <v>#REF!</v>
      </c>
      <c r="HI117" s="307" t="e">
        <f t="shared" si="107"/>
        <v>#REF!</v>
      </c>
      <c r="HJ117" s="307" t="e">
        <f t="shared" si="107"/>
        <v>#REF!</v>
      </c>
      <c r="HK117" s="307" t="e">
        <f t="shared" si="107"/>
        <v>#REF!</v>
      </c>
      <c r="HL117" s="307" t="e">
        <f t="shared" si="107"/>
        <v>#REF!</v>
      </c>
      <c r="HM117" s="307" t="e">
        <f t="shared" si="107"/>
        <v>#REF!</v>
      </c>
      <c r="HN117" s="307" t="e">
        <f t="shared" si="107"/>
        <v>#REF!</v>
      </c>
      <c r="HO117" s="307" t="e">
        <f t="shared" si="107"/>
        <v>#REF!</v>
      </c>
      <c r="HP117" s="307" t="e">
        <f t="shared" si="107"/>
        <v>#REF!</v>
      </c>
      <c r="HQ117" s="307" t="e">
        <f t="shared" si="107"/>
        <v>#REF!</v>
      </c>
      <c r="HR117" s="307" t="e">
        <f t="shared" si="107"/>
        <v>#REF!</v>
      </c>
      <c r="HS117" s="307" t="e">
        <f t="shared" si="107"/>
        <v>#REF!</v>
      </c>
      <c r="HT117" s="307" t="e">
        <f t="shared" si="107"/>
        <v>#REF!</v>
      </c>
      <c r="HU117" s="307" t="e">
        <f t="shared" si="107"/>
        <v>#REF!</v>
      </c>
      <c r="HV117" s="307" t="e">
        <f t="shared" si="107"/>
        <v>#REF!</v>
      </c>
      <c r="HW117" s="307" t="e">
        <f t="shared" si="107"/>
        <v>#REF!</v>
      </c>
      <c r="HX117" s="307" t="e">
        <f t="shared" si="107"/>
        <v>#REF!</v>
      </c>
      <c r="HY117" s="307" t="e">
        <f t="shared" si="107"/>
        <v>#REF!</v>
      </c>
      <c r="HZ117" s="307" t="e">
        <f t="shared" si="107"/>
        <v>#REF!</v>
      </c>
      <c r="IA117" s="307" t="e">
        <f t="shared" si="107"/>
        <v>#REF!</v>
      </c>
      <c r="IB117" s="307" t="e">
        <f t="shared" si="107"/>
        <v>#REF!</v>
      </c>
      <c r="IC117" s="307" t="e">
        <f t="shared" si="107"/>
        <v>#REF!</v>
      </c>
      <c r="ID117" s="307" t="e">
        <f t="shared" si="107"/>
        <v>#REF!</v>
      </c>
      <c r="IE117" s="307" t="e">
        <f t="shared" si="107"/>
        <v>#REF!</v>
      </c>
      <c r="IF117" s="307" t="e">
        <f t="shared" si="107"/>
        <v>#REF!</v>
      </c>
      <c r="IG117" s="307" t="e">
        <f t="shared" si="107"/>
        <v>#REF!</v>
      </c>
      <c r="IH117" s="307" t="e">
        <f t="shared" si="107"/>
        <v>#REF!</v>
      </c>
      <c r="II117" s="307" t="e">
        <f t="shared" si="107"/>
        <v>#REF!</v>
      </c>
      <c r="IJ117" s="307" t="e">
        <f t="shared" si="107"/>
        <v>#REF!</v>
      </c>
      <c r="IK117" s="307" t="e">
        <f t="shared" si="107"/>
        <v>#REF!</v>
      </c>
      <c r="IL117" s="307" t="e">
        <f t="shared" si="107"/>
        <v>#REF!</v>
      </c>
      <c r="IM117" s="307" t="e">
        <f t="shared" si="107"/>
        <v>#REF!</v>
      </c>
      <c r="IN117" s="307" t="e">
        <f t="shared" si="107"/>
        <v>#REF!</v>
      </c>
      <c r="IO117" s="307" t="e">
        <f t="shared" si="107"/>
        <v>#REF!</v>
      </c>
      <c r="IP117" s="307" t="e">
        <f t="shared" si="107"/>
        <v>#REF!</v>
      </c>
      <c r="IQ117" s="307" t="e">
        <f t="shared" si="107"/>
        <v>#REF!</v>
      </c>
      <c r="IR117" s="307" t="e">
        <f t="shared" si="107"/>
        <v>#REF!</v>
      </c>
      <c r="IS117" s="307" t="e">
        <f t="shared" si="107"/>
        <v>#REF!</v>
      </c>
      <c r="IT117" s="307" t="e">
        <f t="shared" si="107"/>
        <v>#REF!</v>
      </c>
      <c r="IU117" s="307" t="e">
        <f t="shared" si="107"/>
        <v>#REF!</v>
      </c>
      <c r="IV117" s="307" t="e">
        <f t="shared" si="107"/>
        <v>#REF!</v>
      </c>
      <c r="IW117" s="307" t="e">
        <f t="shared" si="107"/>
        <v>#REF!</v>
      </c>
      <c r="IX117" s="307" t="e">
        <f t="shared" si="107"/>
        <v>#REF!</v>
      </c>
      <c r="IY117" s="307" t="e">
        <f t="shared" si="107"/>
        <v>#REF!</v>
      </c>
      <c r="IZ117" s="307" t="e">
        <f t="shared" si="107"/>
        <v>#REF!</v>
      </c>
      <c r="JA117" s="307" t="e">
        <f t="shared" si="98"/>
        <v>#REF!</v>
      </c>
      <c r="JB117" s="307" t="e">
        <f t="shared" si="98"/>
        <v>#REF!</v>
      </c>
      <c r="JC117" s="307" t="e">
        <f t="shared" si="98"/>
        <v>#REF!</v>
      </c>
      <c r="JD117" s="307" t="e">
        <f t="shared" si="98"/>
        <v>#REF!</v>
      </c>
      <c r="JE117" s="307" t="e">
        <f t="shared" si="98"/>
        <v>#REF!</v>
      </c>
      <c r="JF117" s="307" t="e">
        <f t="shared" si="98"/>
        <v>#REF!</v>
      </c>
      <c r="JG117" s="307" t="e">
        <f t="shared" si="98"/>
        <v>#REF!</v>
      </c>
      <c r="JH117" s="307" t="e">
        <f t="shared" si="98"/>
        <v>#REF!</v>
      </c>
      <c r="JI117" s="307" t="e">
        <f t="shared" si="98"/>
        <v>#REF!</v>
      </c>
      <c r="JJ117" s="307" t="e">
        <f t="shared" si="98"/>
        <v>#REF!</v>
      </c>
      <c r="JK117" s="307" t="e">
        <f t="shared" si="98"/>
        <v>#REF!</v>
      </c>
      <c r="JL117" s="307" t="e">
        <f t="shared" si="98"/>
        <v>#REF!</v>
      </c>
      <c r="JM117" s="307" t="e">
        <f t="shared" si="98"/>
        <v>#REF!</v>
      </c>
      <c r="JN117" s="307" t="e">
        <f t="shared" si="98"/>
        <v>#REF!</v>
      </c>
      <c r="JO117" s="307" t="e">
        <f t="shared" si="98"/>
        <v>#REF!</v>
      </c>
      <c r="JP117" s="307" t="e">
        <f t="shared" si="98"/>
        <v>#REF!</v>
      </c>
      <c r="JQ117" s="307" t="e">
        <f t="shared" si="98"/>
        <v>#REF!</v>
      </c>
      <c r="JR117" s="307" t="e">
        <f t="shared" si="98"/>
        <v>#REF!</v>
      </c>
      <c r="JS117" s="307" t="e">
        <f t="shared" si="98"/>
        <v>#REF!</v>
      </c>
      <c r="JT117" s="307" t="e">
        <f t="shared" si="98"/>
        <v>#REF!</v>
      </c>
      <c r="JU117" s="307" t="e">
        <f t="shared" si="98"/>
        <v>#REF!</v>
      </c>
      <c r="JV117" s="307" t="e">
        <f t="shared" si="98"/>
        <v>#REF!</v>
      </c>
      <c r="JW117" s="307" t="e">
        <f t="shared" si="98"/>
        <v>#REF!</v>
      </c>
      <c r="JX117" s="307" t="e">
        <f t="shared" si="98"/>
        <v>#REF!</v>
      </c>
      <c r="JY117" s="307" t="e">
        <f t="shared" si="98"/>
        <v>#REF!</v>
      </c>
      <c r="JZ117" s="307" t="e">
        <f t="shared" si="98"/>
        <v>#REF!</v>
      </c>
      <c r="KA117" s="307" t="e">
        <f t="shared" si="98"/>
        <v>#REF!</v>
      </c>
      <c r="KB117" s="307" t="e">
        <f t="shared" si="98"/>
        <v>#REF!</v>
      </c>
      <c r="KC117" s="307" t="e">
        <f t="shared" si="98"/>
        <v>#REF!</v>
      </c>
      <c r="KD117" s="307" t="e">
        <f t="shared" si="98"/>
        <v>#REF!</v>
      </c>
      <c r="KE117" s="307" t="e">
        <f t="shared" si="98"/>
        <v>#REF!</v>
      </c>
      <c r="KF117" s="307" t="e">
        <f t="shared" si="98"/>
        <v>#REF!</v>
      </c>
      <c r="KG117" s="307" t="e">
        <f t="shared" si="98"/>
        <v>#REF!</v>
      </c>
      <c r="KH117" s="307" t="e">
        <f t="shared" si="98"/>
        <v>#REF!</v>
      </c>
      <c r="KI117" s="307" t="e">
        <f t="shared" si="98"/>
        <v>#REF!</v>
      </c>
      <c r="KJ117" s="307" t="e">
        <f t="shared" si="98"/>
        <v>#REF!</v>
      </c>
      <c r="KK117" s="307" t="e">
        <f t="shared" si="98"/>
        <v>#REF!</v>
      </c>
      <c r="KL117" s="307" t="e">
        <f t="shared" si="98"/>
        <v>#REF!</v>
      </c>
      <c r="KM117" s="307" t="e">
        <f t="shared" si="98"/>
        <v>#REF!</v>
      </c>
      <c r="KN117" s="307" t="e">
        <f t="shared" si="98"/>
        <v>#REF!</v>
      </c>
      <c r="KO117" s="307" t="e">
        <f t="shared" si="98"/>
        <v>#REF!</v>
      </c>
      <c r="KP117" s="307" t="e">
        <f t="shared" si="98"/>
        <v>#REF!</v>
      </c>
      <c r="KQ117" s="307" t="e">
        <f t="shared" si="98"/>
        <v>#REF!</v>
      </c>
      <c r="KR117" s="307" t="e">
        <f t="shared" si="98"/>
        <v>#REF!</v>
      </c>
      <c r="KS117" s="307" t="e">
        <f t="shared" si="98"/>
        <v>#REF!</v>
      </c>
      <c r="KT117" s="307" t="e">
        <f t="shared" si="98"/>
        <v>#REF!</v>
      </c>
      <c r="KU117" s="307" t="e">
        <f t="shared" si="98"/>
        <v>#REF!</v>
      </c>
      <c r="KV117" s="307" t="e">
        <f t="shared" si="98"/>
        <v>#REF!</v>
      </c>
      <c r="KW117" s="307" t="e">
        <f t="shared" si="98"/>
        <v>#REF!</v>
      </c>
      <c r="KX117" s="307" t="e">
        <f t="shared" si="98"/>
        <v>#REF!</v>
      </c>
      <c r="KY117" s="307" t="e">
        <f t="shared" si="98"/>
        <v>#REF!</v>
      </c>
      <c r="KZ117" s="307" t="e">
        <f t="shared" si="98"/>
        <v>#REF!</v>
      </c>
      <c r="LA117" s="307" t="e">
        <f t="shared" si="98"/>
        <v>#REF!</v>
      </c>
      <c r="LB117" s="307" t="e">
        <f t="shared" si="98"/>
        <v>#REF!</v>
      </c>
      <c r="LC117" s="307" t="e">
        <f t="shared" si="98"/>
        <v>#REF!</v>
      </c>
      <c r="LD117" s="307" t="e">
        <f t="shared" si="98"/>
        <v>#REF!</v>
      </c>
      <c r="LE117" s="307" t="e">
        <f t="shared" si="98"/>
        <v>#REF!</v>
      </c>
      <c r="LF117" s="307" t="e">
        <f t="shared" si="98"/>
        <v>#REF!</v>
      </c>
      <c r="LG117" s="307" t="e">
        <f t="shared" si="98"/>
        <v>#REF!</v>
      </c>
      <c r="LH117" s="307" t="e">
        <f t="shared" si="98"/>
        <v>#REF!</v>
      </c>
      <c r="LI117" s="307" t="e">
        <f t="shared" si="98"/>
        <v>#REF!</v>
      </c>
      <c r="LJ117" s="307" t="e">
        <f t="shared" si="98"/>
        <v>#REF!</v>
      </c>
      <c r="LK117" s="307" t="e">
        <f t="shared" si="98"/>
        <v>#REF!</v>
      </c>
      <c r="LL117" s="307" t="e">
        <f t="shared" si="98"/>
        <v>#REF!</v>
      </c>
      <c r="LM117" s="307" t="e">
        <f t="shared" si="99"/>
        <v>#REF!</v>
      </c>
      <c r="LN117" s="307" t="e">
        <f t="shared" si="108"/>
        <v>#REF!</v>
      </c>
      <c r="LO117" s="307" t="e">
        <f t="shared" si="108"/>
        <v>#REF!</v>
      </c>
      <c r="LP117" s="307" t="e">
        <f t="shared" si="108"/>
        <v>#REF!</v>
      </c>
      <c r="LQ117" s="307" t="e">
        <f t="shared" si="108"/>
        <v>#REF!</v>
      </c>
      <c r="LR117" s="307" t="e">
        <f t="shared" si="108"/>
        <v>#REF!</v>
      </c>
      <c r="LS117" s="307" t="e">
        <f t="shared" si="108"/>
        <v>#REF!</v>
      </c>
      <c r="LT117" s="307" t="e">
        <f t="shared" si="108"/>
        <v>#REF!</v>
      </c>
      <c r="LU117" s="307" t="e">
        <f t="shared" si="108"/>
        <v>#REF!</v>
      </c>
      <c r="LV117" s="307" t="e">
        <f t="shared" si="108"/>
        <v>#REF!</v>
      </c>
      <c r="LW117" s="307" t="e">
        <f t="shared" si="108"/>
        <v>#REF!</v>
      </c>
      <c r="LX117" s="307" t="e">
        <f t="shared" si="108"/>
        <v>#REF!</v>
      </c>
      <c r="LY117" s="307" t="e">
        <f t="shared" si="108"/>
        <v>#REF!</v>
      </c>
      <c r="LZ117" s="307" t="e">
        <f t="shared" si="108"/>
        <v>#REF!</v>
      </c>
      <c r="MA117" s="307" t="e">
        <f t="shared" si="108"/>
        <v>#REF!</v>
      </c>
      <c r="MB117" s="307" t="e">
        <f t="shared" si="108"/>
        <v>#REF!</v>
      </c>
      <c r="MC117" s="307" t="e">
        <f t="shared" si="108"/>
        <v>#REF!</v>
      </c>
      <c r="MD117" s="307" t="e">
        <f t="shared" si="108"/>
        <v>#REF!</v>
      </c>
      <c r="ME117" s="307" t="e">
        <f t="shared" si="108"/>
        <v>#REF!</v>
      </c>
      <c r="MF117" s="307" t="e">
        <f t="shared" si="108"/>
        <v>#REF!</v>
      </c>
      <c r="MG117" s="307" t="e">
        <f t="shared" si="108"/>
        <v>#REF!</v>
      </c>
      <c r="MH117" s="307" t="e">
        <f t="shared" si="108"/>
        <v>#REF!</v>
      </c>
      <c r="MI117" s="307" t="e">
        <f t="shared" si="108"/>
        <v>#REF!</v>
      </c>
      <c r="MJ117" s="307" t="e">
        <f t="shared" si="108"/>
        <v>#REF!</v>
      </c>
      <c r="MK117" s="307" t="e">
        <f t="shared" si="108"/>
        <v>#REF!</v>
      </c>
      <c r="ML117" s="307" t="e">
        <f t="shared" si="108"/>
        <v>#REF!</v>
      </c>
      <c r="MM117" s="307" t="e">
        <f t="shared" si="108"/>
        <v>#REF!</v>
      </c>
      <c r="MN117" s="307" t="e">
        <f t="shared" si="108"/>
        <v>#REF!</v>
      </c>
      <c r="MO117" s="307" t="e">
        <f t="shared" si="108"/>
        <v>#REF!</v>
      </c>
      <c r="MP117" s="307" t="e">
        <f t="shared" si="108"/>
        <v>#REF!</v>
      </c>
      <c r="MQ117" s="307" t="e">
        <f t="shared" si="108"/>
        <v>#REF!</v>
      </c>
      <c r="MR117" s="307" t="e">
        <f t="shared" si="108"/>
        <v>#REF!</v>
      </c>
      <c r="MS117" s="307" t="e">
        <f t="shared" si="108"/>
        <v>#REF!</v>
      </c>
      <c r="MT117" s="307" t="e">
        <f t="shared" si="108"/>
        <v>#REF!</v>
      </c>
      <c r="MU117" s="307" t="e">
        <f t="shared" si="108"/>
        <v>#REF!</v>
      </c>
      <c r="MV117" s="307" t="e">
        <f t="shared" si="108"/>
        <v>#REF!</v>
      </c>
      <c r="MW117" s="307" t="e">
        <f t="shared" si="108"/>
        <v>#REF!</v>
      </c>
      <c r="MX117" s="307" t="e">
        <f t="shared" si="108"/>
        <v>#REF!</v>
      </c>
      <c r="MY117" s="307" t="e">
        <f t="shared" si="108"/>
        <v>#REF!</v>
      </c>
      <c r="MZ117" s="307" t="e">
        <f t="shared" si="108"/>
        <v>#REF!</v>
      </c>
      <c r="NA117" s="307" t="e">
        <f t="shared" si="108"/>
        <v>#REF!</v>
      </c>
      <c r="NB117" s="307" t="e">
        <f t="shared" si="108"/>
        <v>#REF!</v>
      </c>
      <c r="NC117" s="307" t="e">
        <f t="shared" si="108"/>
        <v>#REF!</v>
      </c>
      <c r="ND117" s="307" t="e">
        <f t="shared" si="108"/>
        <v>#REF!</v>
      </c>
      <c r="NE117" s="307" t="e">
        <f t="shared" si="108"/>
        <v>#REF!</v>
      </c>
      <c r="NF117" s="307" t="e">
        <f t="shared" si="108"/>
        <v>#REF!</v>
      </c>
      <c r="NG117" s="307" t="e">
        <f t="shared" si="108"/>
        <v>#REF!</v>
      </c>
      <c r="NH117" s="307" t="e">
        <f t="shared" si="108"/>
        <v>#REF!</v>
      </c>
      <c r="NI117" s="307" t="e">
        <f t="shared" si="108"/>
        <v>#REF!</v>
      </c>
      <c r="NJ117" s="307" t="e">
        <f t="shared" si="108"/>
        <v>#REF!</v>
      </c>
      <c r="NK117" s="307" t="e">
        <f t="shared" si="108"/>
        <v>#REF!</v>
      </c>
      <c r="NL117" s="307" t="e">
        <f t="shared" si="108"/>
        <v>#REF!</v>
      </c>
      <c r="NM117" s="307" t="e">
        <f t="shared" si="108"/>
        <v>#REF!</v>
      </c>
      <c r="NN117" s="307" t="e">
        <f t="shared" si="108"/>
        <v>#REF!</v>
      </c>
      <c r="NO117" s="307" t="e">
        <f t="shared" si="108"/>
        <v>#REF!</v>
      </c>
      <c r="NP117" s="307" t="e">
        <f t="shared" si="108"/>
        <v>#REF!</v>
      </c>
      <c r="NQ117" s="307" t="e">
        <f t="shared" si="108"/>
        <v>#REF!</v>
      </c>
      <c r="NR117" s="307" t="e">
        <f t="shared" si="108"/>
        <v>#REF!</v>
      </c>
      <c r="NS117" s="307" t="e">
        <f t="shared" si="108"/>
        <v>#REF!</v>
      </c>
      <c r="NT117" s="307" t="e">
        <f t="shared" si="108"/>
        <v>#REF!</v>
      </c>
      <c r="NU117" s="307" t="e">
        <f t="shared" si="108"/>
        <v>#REF!</v>
      </c>
      <c r="NV117" s="307" t="e">
        <f t="shared" si="108"/>
        <v>#REF!</v>
      </c>
      <c r="NW117" s="307" t="e">
        <f t="shared" si="108"/>
        <v>#REF!</v>
      </c>
      <c r="NX117" s="307" t="e">
        <f t="shared" si="108"/>
        <v>#REF!</v>
      </c>
      <c r="NY117" s="307" t="e">
        <f t="shared" si="100"/>
        <v>#REF!</v>
      </c>
      <c r="NZ117" s="307" t="e">
        <f t="shared" si="100"/>
        <v>#REF!</v>
      </c>
      <c r="OA117" s="307" t="e">
        <f t="shared" si="100"/>
        <v>#REF!</v>
      </c>
      <c r="OB117" s="307" t="e">
        <f t="shared" si="100"/>
        <v>#REF!</v>
      </c>
      <c r="OC117" s="307" t="e">
        <f t="shared" si="100"/>
        <v>#REF!</v>
      </c>
      <c r="OD117" s="307" t="e">
        <f t="shared" si="100"/>
        <v>#REF!</v>
      </c>
      <c r="OE117" s="307" t="e">
        <f t="shared" si="100"/>
        <v>#REF!</v>
      </c>
      <c r="OF117" s="307" t="e">
        <f t="shared" si="100"/>
        <v>#REF!</v>
      </c>
      <c r="OG117" s="307" t="e">
        <f t="shared" si="100"/>
        <v>#REF!</v>
      </c>
      <c r="OH117" s="307" t="e">
        <f t="shared" si="100"/>
        <v>#REF!</v>
      </c>
      <c r="OI117" s="307" t="e">
        <f t="shared" si="100"/>
        <v>#REF!</v>
      </c>
      <c r="OJ117" s="307" t="e">
        <f t="shared" si="100"/>
        <v>#REF!</v>
      </c>
      <c r="OK117" s="307" t="e">
        <f t="shared" si="100"/>
        <v>#REF!</v>
      </c>
      <c r="OL117" s="307" t="e">
        <f t="shared" si="100"/>
        <v>#REF!</v>
      </c>
      <c r="OM117" s="307" t="e">
        <f t="shared" si="100"/>
        <v>#REF!</v>
      </c>
      <c r="ON117" s="307" t="e">
        <f t="shared" si="100"/>
        <v>#REF!</v>
      </c>
      <c r="OO117" s="307" t="e">
        <f t="shared" si="100"/>
        <v>#REF!</v>
      </c>
      <c r="OP117" s="307" t="e">
        <f t="shared" si="100"/>
        <v>#REF!</v>
      </c>
      <c r="OQ117" s="307" t="e">
        <f t="shared" si="100"/>
        <v>#REF!</v>
      </c>
      <c r="OR117" s="307" t="e">
        <f t="shared" si="100"/>
        <v>#REF!</v>
      </c>
      <c r="OS117" s="307" t="e">
        <f t="shared" si="100"/>
        <v>#REF!</v>
      </c>
      <c r="OT117" s="307" t="e">
        <f t="shared" si="100"/>
        <v>#REF!</v>
      </c>
      <c r="OU117" s="307" t="e">
        <f t="shared" si="100"/>
        <v>#REF!</v>
      </c>
      <c r="OV117" s="307" t="e">
        <f t="shared" si="100"/>
        <v>#REF!</v>
      </c>
      <c r="OW117" s="307" t="e">
        <f t="shared" si="100"/>
        <v>#REF!</v>
      </c>
      <c r="OX117" s="307" t="e">
        <f t="shared" si="100"/>
        <v>#REF!</v>
      </c>
      <c r="OY117" s="307" t="e">
        <f t="shared" si="100"/>
        <v>#REF!</v>
      </c>
      <c r="OZ117" s="307" t="e">
        <f t="shared" si="100"/>
        <v>#REF!</v>
      </c>
      <c r="PA117" s="307" t="e">
        <f t="shared" si="100"/>
        <v>#REF!</v>
      </c>
      <c r="PB117" s="307" t="e">
        <f t="shared" si="100"/>
        <v>#REF!</v>
      </c>
      <c r="PC117" s="307" t="e">
        <f t="shared" si="100"/>
        <v>#REF!</v>
      </c>
      <c r="PD117" s="307" t="e">
        <f t="shared" si="100"/>
        <v>#REF!</v>
      </c>
      <c r="PE117" s="307" t="e">
        <f t="shared" si="100"/>
        <v>#REF!</v>
      </c>
      <c r="PF117" s="307" t="e">
        <f t="shared" si="100"/>
        <v>#REF!</v>
      </c>
      <c r="PG117" s="307" t="e">
        <f t="shared" si="100"/>
        <v>#REF!</v>
      </c>
      <c r="PH117" s="307" t="e">
        <f t="shared" si="100"/>
        <v>#REF!</v>
      </c>
      <c r="PI117" s="307" t="e">
        <f t="shared" si="100"/>
        <v>#REF!</v>
      </c>
      <c r="PJ117" s="307" t="e">
        <f t="shared" si="100"/>
        <v>#REF!</v>
      </c>
      <c r="PK117" s="307" t="e">
        <f t="shared" si="100"/>
        <v>#REF!</v>
      </c>
      <c r="PL117" s="307" t="e">
        <f t="shared" si="100"/>
        <v>#REF!</v>
      </c>
      <c r="PM117" s="307" t="e">
        <f t="shared" si="100"/>
        <v>#REF!</v>
      </c>
      <c r="PN117" s="307" t="e">
        <f t="shared" si="100"/>
        <v>#REF!</v>
      </c>
      <c r="PO117" s="307" t="e">
        <f t="shared" si="100"/>
        <v>#REF!</v>
      </c>
      <c r="PP117" s="307" t="e">
        <f t="shared" si="100"/>
        <v>#REF!</v>
      </c>
      <c r="PQ117" s="307" t="e">
        <f t="shared" si="100"/>
        <v>#REF!</v>
      </c>
      <c r="PR117" s="307" t="e">
        <f t="shared" si="100"/>
        <v>#REF!</v>
      </c>
      <c r="PS117" s="307" t="e">
        <f t="shared" si="100"/>
        <v>#REF!</v>
      </c>
      <c r="PT117" s="307" t="e">
        <f t="shared" si="100"/>
        <v>#REF!</v>
      </c>
      <c r="PU117" s="307" t="e">
        <f t="shared" si="100"/>
        <v>#REF!</v>
      </c>
      <c r="PV117" s="307" t="e">
        <f t="shared" si="100"/>
        <v>#REF!</v>
      </c>
      <c r="PW117" s="307" t="e">
        <f t="shared" si="100"/>
        <v>#REF!</v>
      </c>
      <c r="PX117" s="307" t="e">
        <f t="shared" si="100"/>
        <v>#REF!</v>
      </c>
      <c r="PY117" s="307" t="e">
        <f t="shared" si="100"/>
        <v>#REF!</v>
      </c>
      <c r="PZ117" s="307" t="e">
        <f t="shared" si="100"/>
        <v>#REF!</v>
      </c>
      <c r="QA117" s="307" t="e">
        <f t="shared" si="100"/>
        <v>#REF!</v>
      </c>
      <c r="QB117" s="307" t="e">
        <f t="shared" si="100"/>
        <v>#REF!</v>
      </c>
      <c r="QC117" s="307" t="e">
        <f t="shared" si="100"/>
        <v>#REF!</v>
      </c>
      <c r="QD117" s="307" t="e">
        <f t="shared" si="100"/>
        <v>#REF!</v>
      </c>
      <c r="QE117" s="307" t="e">
        <f t="shared" si="100"/>
        <v>#REF!</v>
      </c>
      <c r="QF117" s="307" t="e">
        <f t="shared" si="100"/>
        <v>#REF!</v>
      </c>
      <c r="QG117" s="307" t="e">
        <f t="shared" si="100"/>
        <v>#REF!</v>
      </c>
      <c r="QH117" s="307" t="e">
        <f t="shared" si="100"/>
        <v>#REF!</v>
      </c>
      <c r="QI117" s="307" t="e">
        <f t="shared" si="100"/>
        <v>#REF!</v>
      </c>
      <c r="QJ117" s="307" t="e">
        <f t="shared" si="100"/>
        <v>#REF!</v>
      </c>
      <c r="QK117" s="307" t="e">
        <f t="shared" si="101"/>
        <v>#REF!</v>
      </c>
      <c r="QL117" s="307" t="e">
        <f t="shared" si="109"/>
        <v>#REF!</v>
      </c>
      <c r="QM117" s="307" t="e">
        <f t="shared" si="109"/>
        <v>#REF!</v>
      </c>
      <c r="QN117" s="307" t="e">
        <f t="shared" si="109"/>
        <v>#REF!</v>
      </c>
      <c r="QO117" s="307" t="e">
        <f t="shared" si="109"/>
        <v>#REF!</v>
      </c>
      <c r="QP117" s="307" t="e">
        <f t="shared" si="109"/>
        <v>#REF!</v>
      </c>
      <c r="QQ117" s="307" t="e">
        <f t="shared" si="109"/>
        <v>#REF!</v>
      </c>
      <c r="QR117" s="307" t="e">
        <f t="shared" si="109"/>
        <v>#REF!</v>
      </c>
      <c r="QS117" s="307" t="e">
        <f t="shared" si="109"/>
        <v>#REF!</v>
      </c>
      <c r="QT117" s="307" t="e">
        <f t="shared" si="109"/>
        <v>#REF!</v>
      </c>
      <c r="QU117" s="307" t="e">
        <f t="shared" si="109"/>
        <v>#REF!</v>
      </c>
      <c r="QV117" s="307" t="e">
        <f t="shared" si="109"/>
        <v>#REF!</v>
      </c>
      <c r="QW117" s="307" t="e">
        <f t="shared" si="109"/>
        <v>#REF!</v>
      </c>
      <c r="QX117" s="307" t="e">
        <f t="shared" si="109"/>
        <v>#REF!</v>
      </c>
      <c r="QY117" s="307" t="e">
        <f t="shared" si="109"/>
        <v>#REF!</v>
      </c>
      <c r="QZ117" s="307" t="e">
        <f t="shared" si="109"/>
        <v>#REF!</v>
      </c>
      <c r="RA117" s="307" t="e">
        <f t="shared" si="109"/>
        <v>#REF!</v>
      </c>
      <c r="RB117" s="307" t="e">
        <f t="shared" si="109"/>
        <v>#REF!</v>
      </c>
      <c r="RC117" s="307" t="e">
        <f t="shared" si="109"/>
        <v>#REF!</v>
      </c>
      <c r="RD117" s="307" t="e">
        <f t="shared" si="109"/>
        <v>#REF!</v>
      </c>
      <c r="RE117" s="307" t="e">
        <f t="shared" si="109"/>
        <v>#REF!</v>
      </c>
      <c r="RF117" s="307" t="e">
        <f t="shared" si="109"/>
        <v>#REF!</v>
      </c>
      <c r="RG117" s="307" t="e">
        <f t="shared" si="109"/>
        <v>#REF!</v>
      </c>
      <c r="RH117" s="307" t="e">
        <f t="shared" si="109"/>
        <v>#REF!</v>
      </c>
      <c r="RI117" s="307" t="e">
        <f t="shared" si="109"/>
        <v>#REF!</v>
      </c>
      <c r="RJ117" s="307" t="e">
        <f t="shared" si="109"/>
        <v>#REF!</v>
      </c>
      <c r="RK117" s="307" t="e">
        <f t="shared" si="109"/>
        <v>#REF!</v>
      </c>
      <c r="RL117" s="307" t="e">
        <f t="shared" si="109"/>
        <v>#REF!</v>
      </c>
      <c r="RM117" s="307" t="e">
        <f t="shared" si="109"/>
        <v>#REF!</v>
      </c>
      <c r="RN117" s="307" t="e">
        <f t="shared" si="109"/>
        <v>#REF!</v>
      </c>
      <c r="RO117" s="307" t="e">
        <f t="shared" si="109"/>
        <v>#REF!</v>
      </c>
      <c r="RP117" s="307" t="e">
        <f t="shared" si="109"/>
        <v>#REF!</v>
      </c>
      <c r="RQ117" s="307" t="e">
        <f t="shared" si="109"/>
        <v>#REF!</v>
      </c>
      <c r="RR117" s="307" t="e">
        <f t="shared" si="109"/>
        <v>#REF!</v>
      </c>
      <c r="RS117" s="307" t="e">
        <f t="shared" si="109"/>
        <v>#REF!</v>
      </c>
      <c r="RT117" s="307" t="e">
        <f t="shared" si="109"/>
        <v>#REF!</v>
      </c>
      <c r="RU117" s="307" t="e">
        <f t="shared" si="109"/>
        <v>#REF!</v>
      </c>
      <c r="RV117" s="307" t="e">
        <f t="shared" si="109"/>
        <v>#REF!</v>
      </c>
      <c r="RW117" s="307" t="e">
        <f t="shared" si="109"/>
        <v>#REF!</v>
      </c>
      <c r="RX117" s="307" t="e">
        <f t="shared" si="109"/>
        <v>#REF!</v>
      </c>
      <c r="RY117" s="307" t="e">
        <f t="shared" si="109"/>
        <v>#REF!</v>
      </c>
      <c r="RZ117" s="307" t="e">
        <f t="shared" si="109"/>
        <v>#REF!</v>
      </c>
      <c r="SA117" s="307" t="e">
        <f t="shared" si="109"/>
        <v>#REF!</v>
      </c>
      <c r="SB117" s="307" t="e">
        <f t="shared" si="109"/>
        <v>#REF!</v>
      </c>
      <c r="SC117" s="307" t="e">
        <f t="shared" si="109"/>
        <v>#REF!</v>
      </c>
      <c r="SD117" s="307" t="e">
        <f t="shared" si="109"/>
        <v>#REF!</v>
      </c>
      <c r="SE117" s="307" t="e">
        <f t="shared" si="109"/>
        <v>#REF!</v>
      </c>
      <c r="SF117" s="307" t="e">
        <f t="shared" si="109"/>
        <v>#REF!</v>
      </c>
      <c r="SG117" s="307" t="e">
        <f t="shared" si="109"/>
        <v>#REF!</v>
      </c>
      <c r="SH117" s="307" t="e">
        <f t="shared" si="109"/>
        <v>#REF!</v>
      </c>
      <c r="SI117" s="307" t="e">
        <f t="shared" si="109"/>
        <v>#REF!</v>
      </c>
      <c r="SJ117" s="307" t="e">
        <f t="shared" si="109"/>
        <v>#REF!</v>
      </c>
      <c r="SK117" s="307" t="e">
        <f t="shared" si="109"/>
        <v>#REF!</v>
      </c>
      <c r="SL117" s="307" t="e">
        <f t="shared" si="109"/>
        <v>#REF!</v>
      </c>
      <c r="SM117" s="307" t="e">
        <f t="shared" si="109"/>
        <v>#REF!</v>
      </c>
      <c r="SN117" s="307" t="e">
        <f t="shared" si="109"/>
        <v>#REF!</v>
      </c>
      <c r="SO117" s="307" t="e">
        <f t="shared" si="109"/>
        <v>#REF!</v>
      </c>
      <c r="SP117" s="307" t="e">
        <f t="shared" si="109"/>
        <v>#REF!</v>
      </c>
      <c r="SQ117" s="307" t="e">
        <f t="shared" si="109"/>
        <v>#REF!</v>
      </c>
      <c r="SR117" s="307" t="e">
        <f t="shared" si="109"/>
        <v>#REF!</v>
      </c>
      <c r="SS117" s="307" t="e">
        <f t="shared" si="109"/>
        <v>#REF!</v>
      </c>
      <c r="ST117" s="307" t="e">
        <f t="shared" si="109"/>
        <v>#REF!</v>
      </c>
      <c r="SU117" s="307" t="e">
        <f t="shared" si="109"/>
        <v>#REF!</v>
      </c>
      <c r="SV117" s="307" t="e">
        <f t="shared" si="109"/>
        <v>#REF!</v>
      </c>
      <c r="SW117" s="307" t="e">
        <f t="shared" si="102"/>
        <v>#REF!</v>
      </c>
      <c r="SX117" s="307" t="e">
        <f t="shared" si="102"/>
        <v>#REF!</v>
      </c>
      <c r="SY117" s="307" t="e">
        <f t="shared" si="102"/>
        <v>#REF!</v>
      </c>
      <c r="SZ117" s="307" t="e">
        <f t="shared" si="102"/>
        <v>#REF!</v>
      </c>
      <c r="TA117" s="307" t="e">
        <f t="shared" si="102"/>
        <v>#REF!</v>
      </c>
      <c r="TB117" s="307" t="e">
        <f t="shared" si="102"/>
        <v>#REF!</v>
      </c>
      <c r="TC117" s="307" t="e">
        <f t="shared" si="102"/>
        <v>#REF!</v>
      </c>
      <c r="TD117" s="307" t="e">
        <f t="shared" si="102"/>
        <v>#REF!</v>
      </c>
      <c r="TE117" s="307" t="e">
        <f t="shared" si="102"/>
        <v>#REF!</v>
      </c>
      <c r="TF117" s="307" t="e">
        <f t="shared" si="102"/>
        <v>#REF!</v>
      </c>
      <c r="TG117" s="307" t="e">
        <f t="shared" si="102"/>
        <v>#REF!</v>
      </c>
      <c r="TH117" s="307" t="e">
        <f t="shared" si="102"/>
        <v>#REF!</v>
      </c>
      <c r="TI117" s="307" t="e">
        <f t="shared" si="102"/>
        <v>#REF!</v>
      </c>
      <c r="TJ117" s="307" t="e">
        <f t="shared" si="102"/>
        <v>#REF!</v>
      </c>
      <c r="TK117" s="307" t="e">
        <f t="shared" si="102"/>
        <v>#REF!</v>
      </c>
      <c r="TL117" s="307" t="e">
        <f t="shared" si="102"/>
        <v>#REF!</v>
      </c>
      <c r="TM117" s="307" t="e">
        <f t="shared" si="102"/>
        <v>#REF!</v>
      </c>
      <c r="TN117" s="307" t="e">
        <f t="shared" si="102"/>
        <v>#REF!</v>
      </c>
      <c r="TO117" s="307" t="e">
        <f t="shared" si="102"/>
        <v>#REF!</v>
      </c>
      <c r="TP117" s="307" t="e">
        <f t="shared" si="102"/>
        <v>#REF!</v>
      </c>
      <c r="TQ117" s="307" t="e">
        <f t="shared" si="102"/>
        <v>#REF!</v>
      </c>
      <c r="TR117" s="307" t="e">
        <f t="shared" si="102"/>
        <v>#REF!</v>
      </c>
      <c r="TS117" s="307" t="e">
        <f t="shared" si="102"/>
        <v>#REF!</v>
      </c>
      <c r="TT117" s="307" t="e">
        <f t="shared" si="102"/>
        <v>#REF!</v>
      </c>
      <c r="TU117" s="307" t="e">
        <f t="shared" si="102"/>
        <v>#REF!</v>
      </c>
      <c r="TV117" s="307" t="e">
        <f t="shared" si="102"/>
        <v>#REF!</v>
      </c>
      <c r="TW117" s="307" t="e">
        <f t="shared" si="102"/>
        <v>#REF!</v>
      </c>
      <c r="TX117" s="307" t="e">
        <f t="shared" si="102"/>
        <v>#REF!</v>
      </c>
      <c r="TY117" s="307" t="e">
        <f t="shared" si="102"/>
        <v>#REF!</v>
      </c>
      <c r="TZ117" s="307" t="e">
        <f t="shared" si="102"/>
        <v>#REF!</v>
      </c>
      <c r="UA117" s="307" t="e">
        <f t="shared" si="102"/>
        <v>#REF!</v>
      </c>
      <c r="UB117" s="307" t="e">
        <f t="shared" si="102"/>
        <v>#REF!</v>
      </c>
      <c r="UC117" s="307" t="e">
        <f t="shared" si="102"/>
        <v>#REF!</v>
      </c>
      <c r="UD117" s="307" t="e">
        <f t="shared" si="102"/>
        <v>#REF!</v>
      </c>
      <c r="UE117" s="307" t="e">
        <f t="shared" si="102"/>
        <v>#REF!</v>
      </c>
      <c r="UF117" s="307" t="e">
        <f t="shared" si="102"/>
        <v>#REF!</v>
      </c>
      <c r="UG117" s="307" t="e">
        <f t="shared" si="102"/>
        <v>#REF!</v>
      </c>
      <c r="UH117" s="307" t="e">
        <f t="shared" si="102"/>
        <v>#REF!</v>
      </c>
      <c r="UI117" s="307" t="e">
        <f t="shared" si="102"/>
        <v>#REF!</v>
      </c>
      <c r="UJ117" s="307" t="e">
        <f t="shared" si="102"/>
        <v>#REF!</v>
      </c>
      <c r="UK117" s="307" t="e">
        <f t="shared" si="102"/>
        <v>#REF!</v>
      </c>
      <c r="UL117" s="307" t="e">
        <f t="shared" si="102"/>
        <v>#REF!</v>
      </c>
      <c r="UM117" s="307" t="e">
        <f t="shared" si="102"/>
        <v>#REF!</v>
      </c>
      <c r="UN117" s="307" t="e">
        <f t="shared" si="102"/>
        <v>#REF!</v>
      </c>
      <c r="UO117" s="307" t="e">
        <f t="shared" si="102"/>
        <v>#REF!</v>
      </c>
      <c r="UP117" s="307" t="e">
        <f t="shared" si="102"/>
        <v>#REF!</v>
      </c>
      <c r="UQ117" s="307" t="e">
        <f t="shared" si="102"/>
        <v>#REF!</v>
      </c>
      <c r="UR117" s="307" t="e">
        <f t="shared" si="102"/>
        <v>#REF!</v>
      </c>
      <c r="US117" s="307" t="e">
        <f t="shared" si="102"/>
        <v>#REF!</v>
      </c>
      <c r="UT117" s="307" t="e">
        <f t="shared" si="102"/>
        <v>#REF!</v>
      </c>
      <c r="UU117" s="307" t="e">
        <f t="shared" si="102"/>
        <v>#REF!</v>
      </c>
      <c r="UV117" s="307" t="e">
        <f t="shared" si="102"/>
        <v>#REF!</v>
      </c>
      <c r="UW117" s="307" t="e">
        <f t="shared" si="102"/>
        <v>#REF!</v>
      </c>
      <c r="UX117" s="307" t="e">
        <f t="shared" si="102"/>
        <v>#REF!</v>
      </c>
      <c r="UY117" s="307" t="e">
        <f t="shared" si="102"/>
        <v>#REF!</v>
      </c>
      <c r="UZ117" s="307" t="e">
        <f t="shared" si="102"/>
        <v>#REF!</v>
      </c>
      <c r="VA117" s="307" t="e">
        <f t="shared" si="102"/>
        <v>#REF!</v>
      </c>
      <c r="VB117" s="307" t="e">
        <f t="shared" si="102"/>
        <v>#REF!</v>
      </c>
      <c r="VC117" s="307" t="e">
        <f t="shared" si="102"/>
        <v>#REF!</v>
      </c>
      <c r="VD117" s="307" t="e">
        <f t="shared" si="102"/>
        <v>#REF!</v>
      </c>
      <c r="VE117" s="307" t="e">
        <f t="shared" si="102"/>
        <v>#REF!</v>
      </c>
      <c r="VF117" s="307" t="e">
        <f t="shared" si="102"/>
        <v>#REF!</v>
      </c>
      <c r="VG117" s="307" t="e">
        <f t="shared" si="102"/>
        <v>#REF!</v>
      </c>
      <c r="VH117" s="307" t="e">
        <f t="shared" si="102"/>
        <v>#REF!</v>
      </c>
      <c r="VI117" s="307" t="e">
        <f t="shared" si="103"/>
        <v>#REF!</v>
      </c>
      <c r="VJ117" s="307" t="e">
        <f t="shared" si="110"/>
        <v>#REF!</v>
      </c>
      <c r="VK117" s="307" t="e">
        <f t="shared" si="110"/>
        <v>#REF!</v>
      </c>
      <c r="VL117" s="307" t="e">
        <f t="shared" si="110"/>
        <v>#REF!</v>
      </c>
      <c r="VM117" s="307" t="e">
        <f t="shared" si="110"/>
        <v>#REF!</v>
      </c>
      <c r="VN117" s="307" t="e">
        <f t="shared" si="110"/>
        <v>#REF!</v>
      </c>
      <c r="VO117" s="307" t="e">
        <f t="shared" si="110"/>
        <v>#REF!</v>
      </c>
      <c r="VP117" s="307" t="e">
        <f t="shared" si="110"/>
        <v>#REF!</v>
      </c>
      <c r="VQ117" s="307" t="e">
        <f t="shared" si="110"/>
        <v>#REF!</v>
      </c>
      <c r="VR117" s="307" t="e">
        <f t="shared" si="110"/>
        <v>#REF!</v>
      </c>
      <c r="VS117" s="307" t="e">
        <f t="shared" si="110"/>
        <v>#REF!</v>
      </c>
      <c r="VT117" s="307" t="e">
        <f t="shared" si="110"/>
        <v>#REF!</v>
      </c>
      <c r="VU117" s="307" t="e">
        <f t="shared" si="110"/>
        <v>#REF!</v>
      </c>
      <c r="VV117" s="307" t="e">
        <f t="shared" si="110"/>
        <v>#REF!</v>
      </c>
      <c r="VW117" s="307" t="e">
        <f t="shared" si="110"/>
        <v>#REF!</v>
      </c>
      <c r="VX117" s="307" t="e">
        <f t="shared" si="110"/>
        <v>#REF!</v>
      </c>
      <c r="VY117" s="307" t="e">
        <f t="shared" si="110"/>
        <v>#REF!</v>
      </c>
      <c r="VZ117" s="307" t="e">
        <f t="shared" si="110"/>
        <v>#REF!</v>
      </c>
      <c r="WA117" s="307" t="e">
        <f t="shared" si="110"/>
        <v>#REF!</v>
      </c>
      <c r="WB117" s="307" t="e">
        <f t="shared" si="110"/>
        <v>#REF!</v>
      </c>
      <c r="WC117" s="307" t="e">
        <f t="shared" si="110"/>
        <v>#REF!</v>
      </c>
      <c r="WD117" s="307" t="e">
        <f t="shared" si="110"/>
        <v>#REF!</v>
      </c>
      <c r="WE117" s="307" t="e">
        <f t="shared" si="110"/>
        <v>#REF!</v>
      </c>
      <c r="WF117" s="307" t="e">
        <f t="shared" si="110"/>
        <v>#REF!</v>
      </c>
      <c r="WG117" s="307" t="e">
        <f t="shared" si="110"/>
        <v>#REF!</v>
      </c>
      <c r="WH117" s="307" t="e">
        <f t="shared" si="110"/>
        <v>#REF!</v>
      </c>
      <c r="WI117" s="307" t="e">
        <f t="shared" si="110"/>
        <v>#REF!</v>
      </c>
      <c r="WJ117" s="307" t="e">
        <f t="shared" si="110"/>
        <v>#REF!</v>
      </c>
      <c r="WK117" s="307" t="e">
        <f t="shared" si="110"/>
        <v>#REF!</v>
      </c>
      <c r="WL117" s="307" t="e">
        <f t="shared" si="110"/>
        <v>#REF!</v>
      </c>
      <c r="WM117" s="307" t="e">
        <f t="shared" si="110"/>
        <v>#REF!</v>
      </c>
      <c r="WN117" s="307" t="e">
        <f t="shared" si="110"/>
        <v>#REF!</v>
      </c>
      <c r="WO117" s="307" t="e">
        <f t="shared" si="110"/>
        <v>#REF!</v>
      </c>
      <c r="WP117" s="307" t="e">
        <f t="shared" si="110"/>
        <v>#REF!</v>
      </c>
      <c r="WQ117" s="307" t="e">
        <f t="shared" si="110"/>
        <v>#REF!</v>
      </c>
      <c r="WR117" s="307" t="e">
        <f t="shared" si="110"/>
        <v>#REF!</v>
      </c>
      <c r="WS117" s="307" t="e">
        <f t="shared" si="110"/>
        <v>#REF!</v>
      </c>
      <c r="WT117" s="307" t="e">
        <f t="shared" si="110"/>
        <v>#REF!</v>
      </c>
      <c r="WU117" s="307" t="e">
        <f t="shared" si="110"/>
        <v>#REF!</v>
      </c>
      <c r="WV117" s="307" t="e">
        <f t="shared" si="110"/>
        <v>#REF!</v>
      </c>
      <c r="WW117" s="307" t="e">
        <f t="shared" si="110"/>
        <v>#REF!</v>
      </c>
      <c r="WX117" s="307" t="e">
        <f t="shared" si="110"/>
        <v>#REF!</v>
      </c>
      <c r="WY117" s="307" t="e">
        <f t="shared" si="110"/>
        <v>#REF!</v>
      </c>
      <c r="WZ117" s="307" t="e">
        <f t="shared" si="110"/>
        <v>#REF!</v>
      </c>
      <c r="XA117" s="307" t="e">
        <f t="shared" si="110"/>
        <v>#REF!</v>
      </c>
      <c r="XB117" s="307" t="e">
        <f t="shared" si="110"/>
        <v>#REF!</v>
      </c>
      <c r="XC117" s="307" t="e">
        <f t="shared" si="110"/>
        <v>#REF!</v>
      </c>
      <c r="XD117" s="307" t="e">
        <f t="shared" si="110"/>
        <v>#REF!</v>
      </c>
      <c r="XE117" s="307" t="e">
        <f t="shared" si="110"/>
        <v>#REF!</v>
      </c>
      <c r="XF117" s="307" t="e">
        <f t="shared" si="110"/>
        <v>#REF!</v>
      </c>
      <c r="XG117" s="307" t="e">
        <f t="shared" si="110"/>
        <v>#REF!</v>
      </c>
      <c r="XH117" s="307" t="e">
        <f t="shared" si="110"/>
        <v>#REF!</v>
      </c>
      <c r="XI117" s="307" t="e">
        <f t="shared" si="110"/>
        <v>#REF!</v>
      </c>
      <c r="XJ117" s="307" t="e">
        <f t="shared" si="110"/>
        <v>#REF!</v>
      </c>
      <c r="XK117" s="307" t="e">
        <f t="shared" si="110"/>
        <v>#REF!</v>
      </c>
      <c r="XL117" s="307" t="e">
        <f t="shared" si="110"/>
        <v>#REF!</v>
      </c>
      <c r="XM117" s="307" t="e">
        <f t="shared" si="110"/>
        <v>#REF!</v>
      </c>
      <c r="XN117" s="307" t="e">
        <f t="shared" si="110"/>
        <v>#REF!</v>
      </c>
      <c r="XO117" s="307" t="e">
        <f t="shared" si="110"/>
        <v>#REF!</v>
      </c>
      <c r="XP117" s="307" t="e">
        <f t="shared" si="110"/>
        <v>#REF!</v>
      </c>
      <c r="XQ117" s="307" t="e">
        <f t="shared" si="110"/>
        <v>#REF!</v>
      </c>
      <c r="XR117" s="307" t="e">
        <f t="shared" si="110"/>
        <v>#REF!</v>
      </c>
      <c r="XS117" s="307" t="e">
        <f t="shared" si="110"/>
        <v>#REF!</v>
      </c>
      <c r="XT117" s="307" t="e">
        <f t="shared" si="110"/>
        <v>#REF!</v>
      </c>
      <c r="XU117" s="307" t="e">
        <f t="shared" si="104"/>
        <v>#REF!</v>
      </c>
      <c r="XV117" s="307" t="e">
        <f t="shared" si="104"/>
        <v>#REF!</v>
      </c>
      <c r="XW117" s="307" t="e">
        <f t="shared" si="104"/>
        <v>#REF!</v>
      </c>
      <c r="XX117" s="307" t="e">
        <f t="shared" si="104"/>
        <v>#REF!</v>
      </c>
      <c r="XY117" s="307" t="e">
        <f t="shared" si="104"/>
        <v>#REF!</v>
      </c>
      <c r="XZ117" s="307" t="e">
        <f t="shared" si="104"/>
        <v>#REF!</v>
      </c>
      <c r="YA117" s="307" t="e">
        <f t="shared" si="104"/>
        <v>#REF!</v>
      </c>
      <c r="YB117" s="307" t="e">
        <f t="shared" si="104"/>
        <v>#REF!</v>
      </c>
      <c r="YC117" s="307" t="e">
        <f t="shared" si="104"/>
        <v>#REF!</v>
      </c>
      <c r="YD117" s="307" t="e">
        <f t="shared" si="104"/>
        <v>#REF!</v>
      </c>
      <c r="YE117" s="307" t="e">
        <f t="shared" si="104"/>
        <v>#REF!</v>
      </c>
      <c r="YF117" s="307" t="e">
        <f t="shared" si="104"/>
        <v>#REF!</v>
      </c>
      <c r="YG117" s="307" t="e">
        <f t="shared" si="104"/>
        <v>#REF!</v>
      </c>
      <c r="YH117" s="307" t="e">
        <f t="shared" si="104"/>
        <v>#REF!</v>
      </c>
      <c r="YI117" s="307" t="e">
        <f t="shared" si="104"/>
        <v>#REF!</v>
      </c>
      <c r="YJ117" s="307" t="e">
        <f t="shared" si="104"/>
        <v>#REF!</v>
      </c>
      <c r="YK117" s="307" t="e">
        <f t="shared" si="104"/>
        <v>#REF!</v>
      </c>
      <c r="YL117" s="307" t="e">
        <f t="shared" si="104"/>
        <v>#REF!</v>
      </c>
      <c r="YM117" s="307" t="e">
        <f t="shared" si="104"/>
        <v>#REF!</v>
      </c>
      <c r="YN117" s="307" t="e">
        <f t="shared" si="104"/>
        <v>#REF!</v>
      </c>
      <c r="YO117" s="307" t="e">
        <f t="shared" si="104"/>
        <v>#REF!</v>
      </c>
      <c r="YP117" s="307" t="e">
        <f t="shared" si="104"/>
        <v>#REF!</v>
      </c>
      <c r="YQ117" s="307" t="e">
        <f t="shared" si="104"/>
        <v>#REF!</v>
      </c>
      <c r="YR117" s="307" t="e">
        <f t="shared" si="104"/>
        <v>#REF!</v>
      </c>
      <c r="YS117" s="307" t="e">
        <f t="shared" si="104"/>
        <v>#REF!</v>
      </c>
      <c r="YT117" s="307" t="e">
        <f t="shared" si="104"/>
        <v>#REF!</v>
      </c>
      <c r="YU117" s="307" t="e">
        <f t="shared" si="104"/>
        <v>#REF!</v>
      </c>
      <c r="YV117" s="307" t="e">
        <f t="shared" si="104"/>
        <v>#REF!</v>
      </c>
      <c r="YW117" s="307" t="e">
        <f t="shared" si="104"/>
        <v>#REF!</v>
      </c>
      <c r="YX117" s="307" t="e">
        <f t="shared" si="104"/>
        <v>#REF!</v>
      </c>
      <c r="YY117" s="307" t="e">
        <f t="shared" si="104"/>
        <v>#REF!</v>
      </c>
      <c r="YZ117" s="307" t="e">
        <f t="shared" si="104"/>
        <v>#REF!</v>
      </c>
      <c r="ZA117" s="307" t="e">
        <f t="shared" si="104"/>
        <v>#REF!</v>
      </c>
      <c r="ZB117" s="307" t="e">
        <f t="shared" si="104"/>
        <v>#REF!</v>
      </c>
      <c r="ZC117" s="307" t="e">
        <f t="shared" si="104"/>
        <v>#REF!</v>
      </c>
      <c r="ZD117" s="307" t="e">
        <f t="shared" si="104"/>
        <v>#REF!</v>
      </c>
      <c r="ZE117" s="307" t="e">
        <f t="shared" si="104"/>
        <v>#REF!</v>
      </c>
      <c r="ZF117" s="307" t="e">
        <f t="shared" si="104"/>
        <v>#REF!</v>
      </c>
      <c r="ZG117" s="307" t="e">
        <f t="shared" si="104"/>
        <v>#REF!</v>
      </c>
      <c r="ZH117" s="307" t="e">
        <f t="shared" si="104"/>
        <v>#REF!</v>
      </c>
      <c r="ZI117" s="307" t="e">
        <f t="shared" si="104"/>
        <v>#REF!</v>
      </c>
      <c r="ZJ117" s="307" t="e">
        <f t="shared" si="104"/>
        <v>#REF!</v>
      </c>
      <c r="ZK117" s="307" t="e">
        <f t="shared" si="104"/>
        <v>#REF!</v>
      </c>
      <c r="ZL117" s="307" t="e">
        <f t="shared" si="104"/>
        <v>#REF!</v>
      </c>
      <c r="ZM117" s="307" t="e">
        <f t="shared" si="104"/>
        <v>#REF!</v>
      </c>
      <c r="ZN117" s="307" t="e">
        <f t="shared" si="104"/>
        <v>#REF!</v>
      </c>
      <c r="ZO117" s="307" t="e">
        <f t="shared" si="104"/>
        <v>#REF!</v>
      </c>
      <c r="ZP117" s="307" t="e">
        <f t="shared" si="104"/>
        <v>#REF!</v>
      </c>
      <c r="ZQ117" s="307" t="e">
        <f t="shared" si="104"/>
        <v>#REF!</v>
      </c>
      <c r="ZR117" s="307" t="e">
        <f t="shared" si="104"/>
        <v>#REF!</v>
      </c>
      <c r="ZS117" s="307" t="e">
        <f t="shared" si="104"/>
        <v>#REF!</v>
      </c>
      <c r="ZT117" s="307" t="e">
        <f t="shared" si="104"/>
        <v>#REF!</v>
      </c>
      <c r="ZU117" s="307" t="e">
        <f t="shared" si="104"/>
        <v>#REF!</v>
      </c>
      <c r="ZV117" s="307" t="e">
        <f t="shared" si="104"/>
        <v>#REF!</v>
      </c>
      <c r="ZW117" s="307" t="e">
        <f t="shared" si="104"/>
        <v>#REF!</v>
      </c>
      <c r="ZX117" s="307" t="e">
        <f t="shared" si="104"/>
        <v>#REF!</v>
      </c>
      <c r="ZY117" s="307" t="e">
        <f t="shared" si="104"/>
        <v>#REF!</v>
      </c>
      <c r="ZZ117" s="307" t="e">
        <f t="shared" si="104"/>
        <v>#REF!</v>
      </c>
      <c r="AAA117" s="307" t="e">
        <f t="shared" si="104"/>
        <v>#REF!</v>
      </c>
      <c r="AAB117" s="307" t="e">
        <f t="shared" si="104"/>
        <v>#REF!</v>
      </c>
      <c r="AAC117" s="307" t="e">
        <f t="shared" si="104"/>
        <v>#REF!</v>
      </c>
      <c r="AAD117" s="307" t="e">
        <f t="shared" si="104"/>
        <v>#REF!</v>
      </c>
      <c r="AAE117" s="307" t="e">
        <f t="shared" si="104"/>
        <v>#REF!</v>
      </c>
      <c r="AAF117" s="307" t="e">
        <f t="shared" si="104"/>
        <v>#REF!</v>
      </c>
      <c r="AAG117" s="307" t="e">
        <f t="shared" si="105"/>
        <v>#REF!</v>
      </c>
      <c r="AAH117" s="307" t="e">
        <f t="shared" ref="AAH117:ACJ121" si="113">SUMPRODUCT(--($E32:$AB32=AAH$110),--($E94:$AB94))</f>
        <v>#REF!</v>
      </c>
      <c r="AAI117" s="307" t="e">
        <f t="shared" si="113"/>
        <v>#REF!</v>
      </c>
      <c r="AAJ117" s="307" t="e">
        <f t="shared" si="113"/>
        <v>#REF!</v>
      </c>
      <c r="AAK117" s="307" t="e">
        <f t="shared" si="113"/>
        <v>#REF!</v>
      </c>
      <c r="AAL117" s="307" t="e">
        <f t="shared" si="113"/>
        <v>#REF!</v>
      </c>
      <c r="AAM117" s="307" t="e">
        <f t="shared" si="113"/>
        <v>#REF!</v>
      </c>
      <c r="AAN117" s="307" t="e">
        <f t="shared" si="113"/>
        <v>#REF!</v>
      </c>
      <c r="AAO117" s="307" t="e">
        <f t="shared" si="113"/>
        <v>#REF!</v>
      </c>
      <c r="AAP117" s="307" t="e">
        <f t="shared" si="113"/>
        <v>#REF!</v>
      </c>
      <c r="AAQ117" s="307" t="e">
        <f t="shared" si="113"/>
        <v>#REF!</v>
      </c>
      <c r="AAR117" s="307" t="e">
        <f t="shared" si="113"/>
        <v>#REF!</v>
      </c>
      <c r="AAS117" s="307" t="e">
        <f t="shared" si="113"/>
        <v>#REF!</v>
      </c>
      <c r="AAT117" s="307" t="e">
        <f t="shared" si="113"/>
        <v>#REF!</v>
      </c>
      <c r="AAU117" s="307" t="e">
        <f t="shared" si="113"/>
        <v>#REF!</v>
      </c>
      <c r="AAV117" s="307" t="e">
        <f t="shared" si="113"/>
        <v>#REF!</v>
      </c>
      <c r="AAW117" s="307" t="e">
        <f t="shared" si="113"/>
        <v>#REF!</v>
      </c>
      <c r="AAX117" s="307" t="e">
        <f t="shared" si="113"/>
        <v>#REF!</v>
      </c>
      <c r="AAY117" s="307" t="e">
        <f t="shared" si="113"/>
        <v>#REF!</v>
      </c>
      <c r="AAZ117" s="307" t="e">
        <f t="shared" si="113"/>
        <v>#REF!</v>
      </c>
      <c r="ABA117" s="307" t="e">
        <f t="shared" si="113"/>
        <v>#REF!</v>
      </c>
      <c r="ABB117" s="307" t="e">
        <f t="shared" si="113"/>
        <v>#REF!</v>
      </c>
      <c r="ABC117" s="307" t="e">
        <f t="shared" si="113"/>
        <v>#REF!</v>
      </c>
      <c r="ABD117" s="307" t="e">
        <f t="shared" si="113"/>
        <v>#REF!</v>
      </c>
      <c r="ABE117" s="307" t="e">
        <f t="shared" si="113"/>
        <v>#REF!</v>
      </c>
      <c r="ABF117" s="307" t="e">
        <f t="shared" si="113"/>
        <v>#REF!</v>
      </c>
      <c r="ABG117" s="307" t="e">
        <f t="shared" si="113"/>
        <v>#REF!</v>
      </c>
      <c r="ABH117" s="307" t="e">
        <f t="shared" si="113"/>
        <v>#REF!</v>
      </c>
      <c r="ABI117" s="307" t="e">
        <f t="shared" si="113"/>
        <v>#REF!</v>
      </c>
      <c r="ABJ117" s="307" t="e">
        <f t="shared" si="113"/>
        <v>#REF!</v>
      </c>
      <c r="ABK117" s="307" t="e">
        <f t="shared" si="113"/>
        <v>#REF!</v>
      </c>
      <c r="ABL117" s="307" t="e">
        <f t="shared" si="113"/>
        <v>#REF!</v>
      </c>
      <c r="ABM117" s="307" t="e">
        <f t="shared" si="113"/>
        <v>#REF!</v>
      </c>
      <c r="ABN117" s="307" t="e">
        <f t="shared" si="113"/>
        <v>#REF!</v>
      </c>
      <c r="ABO117" s="307" t="e">
        <f t="shared" si="113"/>
        <v>#REF!</v>
      </c>
      <c r="ABP117" s="307" t="e">
        <f t="shared" si="113"/>
        <v>#REF!</v>
      </c>
      <c r="ABQ117" s="307" t="e">
        <f t="shared" si="113"/>
        <v>#REF!</v>
      </c>
      <c r="ABR117" s="307" t="e">
        <f t="shared" si="113"/>
        <v>#REF!</v>
      </c>
      <c r="ABS117" s="307" t="e">
        <f t="shared" si="113"/>
        <v>#REF!</v>
      </c>
      <c r="ABT117" s="307" t="e">
        <f t="shared" si="113"/>
        <v>#REF!</v>
      </c>
      <c r="ABU117" s="307" t="e">
        <f t="shared" si="113"/>
        <v>#REF!</v>
      </c>
      <c r="ABV117" s="307" t="e">
        <f t="shared" si="113"/>
        <v>#REF!</v>
      </c>
      <c r="ABW117" s="307" t="e">
        <f t="shared" si="113"/>
        <v>#REF!</v>
      </c>
      <c r="ABX117" s="307" t="e">
        <f t="shared" si="113"/>
        <v>#REF!</v>
      </c>
      <c r="ABY117" s="307" t="e">
        <f t="shared" si="113"/>
        <v>#REF!</v>
      </c>
      <c r="ABZ117" s="307" t="e">
        <f t="shared" si="113"/>
        <v>#REF!</v>
      </c>
      <c r="ACA117" s="307" t="e">
        <f t="shared" si="113"/>
        <v>#REF!</v>
      </c>
      <c r="ACB117" s="307" t="e">
        <f t="shared" si="113"/>
        <v>#REF!</v>
      </c>
      <c r="ACC117" s="307" t="e">
        <f t="shared" si="113"/>
        <v>#REF!</v>
      </c>
      <c r="ACD117" s="307" t="e">
        <f t="shared" si="113"/>
        <v>#REF!</v>
      </c>
      <c r="ACE117" s="307" t="e">
        <f t="shared" si="113"/>
        <v>#REF!</v>
      </c>
      <c r="ACF117" s="307" t="e">
        <f t="shared" si="113"/>
        <v>#REF!</v>
      </c>
      <c r="ACG117" s="307" t="e">
        <f t="shared" si="113"/>
        <v>#REF!</v>
      </c>
      <c r="ACH117" s="307" t="e">
        <f t="shared" si="113"/>
        <v>#REF!</v>
      </c>
      <c r="ACI117" s="307" t="e">
        <f t="shared" si="113"/>
        <v>#REF!</v>
      </c>
      <c r="ACJ117" s="307" t="e">
        <f t="shared" si="113"/>
        <v>#REF!</v>
      </c>
      <c r="ACK117" s="307" t="e">
        <f t="shared" ref="ACK117:ACK129" si="114">SUMPRODUCT(--($E32:$AB32=ACK$110),--($E94:$AB94))</f>
        <v>#REF!</v>
      </c>
    </row>
    <row r="118" spans="2:765" s="384" customFormat="1" ht="30" customHeight="1">
      <c r="B118" s="24"/>
      <c r="C118" s="1422" t="s">
        <v>554</v>
      </c>
      <c r="D118" s="1372"/>
      <c r="E118" s="307" t="e">
        <f t="shared" si="112"/>
        <v>#REF!</v>
      </c>
      <c r="F118" s="307" t="e">
        <f t="shared" si="112"/>
        <v>#REF!</v>
      </c>
      <c r="G118" s="307" t="e">
        <f t="shared" si="112"/>
        <v>#REF!</v>
      </c>
      <c r="H118" s="307" t="e">
        <f t="shared" si="112"/>
        <v>#REF!</v>
      </c>
      <c r="I118" s="307" t="e">
        <f t="shared" si="112"/>
        <v>#REF!</v>
      </c>
      <c r="J118" s="307" t="e">
        <f t="shared" si="112"/>
        <v>#REF!</v>
      </c>
      <c r="K118" s="307" t="e">
        <f t="shared" si="112"/>
        <v>#REF!</v>
      </c>
      <c r="L118" s="307" t="e">
        <f t="shared" si="112"/>
        <v>#REF!</v>
      </c>
      <c r="M118" s="307" t="e">
        <f t="shared" si="112"/>
        <v>#REF!</v>
      </c>
      <c r="N118" s="307" t="e">
        <f t="shared" si="112"/>
        <v>#REF!</v>
      </c>
      <c r="O118" s="307" t="e">
        <f t="shared" si="112"/>
        <v>#REF!</v>
      </c>
      <c r="P118" s="307" t="e">
        <f t="shared" si="112"/>
        <v>#REF!</v>
      </c>
      <c r="Q118" s="307" t="e">
        <f t="shared" si="112"/>
        <v>#REF!</v>
      </c>
      <c r="R118" s="307" t="e">
        <f t="shared" si="112"/>
        <v>#REF!</v>
      </c>
      <c r="S118" s="307" t="e">
        <f t="shared" si="112"/>
        <v>#REF!</v>
      </c>
      <c r="T118" s="307" t="e">
        <f t="shared" si="112"/>
        <v>#REF!</v>
      </c>
      <c r="U118" s="307" t="e">
        <f t="shared" si="112"/>
        <v>#REF!</v>
      </c>
      <c r="V118" s="307" t="e">
        <f t="shared" si="112"/>
        <v>#REF!</v>
      </c>
      <c r="W118" s="307" t="e">
        <f t="shared" si="112"/>
        <v>#REF!</v>
      </c>
      <c r="X118" s="307" t="e">
        <f t="shared" si="112"/>
        <v>#REF!</v>
      </c>
      <c r="Y118" s="307" t="e">
        <f t="shared" si="112"/>
        <v>#REF!</v>
      </c>
      <c r="Z118" s="307" t="e">
        <f t="shared" si="112"/>
        <v>#REF!</v>
      </c>
      <c r="AA118" s="307" t="e">
        <f t="shared" si="112"/>
        <v>#REF!</v>
      </c>
      <c r="AB118" s="307" t="e">
        <f t="shared" si="112"/>
        <v>#REF!</v>
      </c>
      <c r="AC118" s="307" t="e">
        <f t="shared" si="112"/>
        <v>#REF!</v>
      </c>
      <c r="AD118" s="307" t="e">
        <f t="shared" si="112"/>
        <v>#REF!</v>
      </c>
      <c r="AE118" s="307" t="e">
        <f t="shared" si="112"/>
        <v>#REF!</v>
      </c>
      <c r="AF118" s="307" t="e">
        <f t="shared" si="112"/>
        <v>#REF!</v>
      </c>
      <c r="AG118" s="307" t="e">
        <f t="shared" si="112"/>
        <v>#REF!</v>
      </c>
      <c r="AH118" s="307" t="e">
        <f t="shared" si="112"/>
        <v>#REF!</v>
      </c>
      <c r="AI118" s="307" t="e">
        <f t="shared" si="112"/>
        <v>#REF!</v>
      </c>
      <c r="AJ118" s="307" t="e">
        <f t="shared" si="112"/>
        <v>#REF!</v>
      </c>
      <c r="AK118" s="307" t="e">
        <f t="shared" si="112"/>
        <v>#REF!</v>
      </c>
      <c r="AL118" s="307" t="e">
        <f t="shared" si="112"/>
        <v>#REF!</v>
      </c>
      <c r="AM118" s="307" t="e">
        <f t="shared" si="112"/>
        <v>#REF!</v>
      </c>
      <c r="AN118" s="307" t="e">
        <f t="shared" si="112"/>
        <v>#REF!</v>
      </c>
      <c r="AO118" s="307" t="e">
        <f t="shared" si="112"/>
        <v>#REF!</v>
      </c>
      <c r="AP118" s="307" t="e">
        <f t="shared" si="112"/>
        <v>#REF!</v>
      </c>
      <c r="AQ118" s="307" t="e">
        <f t="shared" si="112"/>
        <v>#REF!</v>
      </c>
      <c r="AR118" s="307" t="e">
        <f t="shared" si="112"/>
        <v>#REF!</v>
      </c>
      <c r="AS118" s="307" t="e">
        <f t="shared" si="112"/>
        <v>#REF!</v>
      </c>
      <c r="AT118" s="307" t="e">
        <f t="shared" si="112"/>
        <v>#REF!</v>
      </c>
      <c r="AU118" s="307" t="e">
        <f t="shared" si="112"/>
        <v>#REF!</v>
      </c>
      <c r="AV118" s="307" t="e">
        <f t="shared" si="112"/>
        <v>#REF!</v>
      </c>
      <c r="AW118" s="307" t="e">
        <f t="shared" si="112"/>
        <v>#REF!</v>
      </c>
      <c r="AX118" s="307" t="e">
        <f t="shared" si="112"/>
        <v>#REF!</v>
      </c>
      <c r="AY118" s="307" t="e">
        <f t="shared" si="112"/>
        <v>#REF!</v>
      </c>
      <c r="AZ118" s="307" t="e">
        <f t="shared" si="112"/>
        <v>#REF!</v>
      </c>
      <c r="BA118" s="307" t="e">
        <f t="shared" si="112"/>
        <v>#REF!</v>
      </c>
      <c r="BB118" s="307" t="e">
        <f t="shared" si="112"/>
        <v>#REF!</v>
      </c>
      <c r="BC118" s="307" t="e">
        <f t="shared" si="112"/>
        <v>#REF!</v>
      </c>
      <c r="BD118" s="307" t="e">
        <f t="shared" si="112"/>
        <v>#REF!</v>
      </c>
      <c r="BE118" s="307" t="e">
        <f t="shared" si="112"/>
        <v>#REF!</v>
      </c>
      <c r="BF118" s="307" t="e">
        <f t="shared" si="112"/>
        <v>#REF!</v>
      </c>
      <c r="BG118" s="307" t="e">
        <f t="shared" si="112"/>
        <v>#REF!</v>
      </c>
      <c r="BH118" s="307" t="e">
        <f t="shared" si="112"/>
        <v>#REF!</v>
      </c>
      <c r="BI118" s="307" t="e">
        <f t="shared" si="112"/>
        <v>#REF!</v>
      </c>
      <c r="BJ118" s="307" t="e">
        <f t="shared" si="112"/>
        <v>#REF!</v>
      </c>
      <c r="BK118" s="307" t="e">
        <f t="shared" si="112"/>
        <v>#REF!</v>
      </c>
      <c r="BL118" s="307" t="e">
        <f t="shared" si="112"/>
        <v>#REF!</v>
      </c>
      <c r="BM118" s="307" t="e">
        <f t="shared" si="112"/>
        <v>#REF!</v>
      </c>
      <c r="BN118" s="307" t="e">
        <f t="shared" si="112"/>
        <v>#REF!</v>
      </c>
      <c r="BO118" s="307" t="e">
        <f t="shared" si="112"/>
        <v>#REF!</v>
      </c>
      <c r="BP118" s="307" t="e">
        <f t="shared" si="112"/>
        <v>#REF!</v>
      </c>
      <c r="BQ118" s="307" t="e">
        <f t="shared" si="75"/>
        <v>#REF!</v>
      </c>
      <c r="BR118" s="307" t="e">
        <f t="shared" si="106"/>
        <v>#REF!</v>
      </c>
      <c r="BS118" s="307" t="e">
        <f t="shared" si="106"/>
        <v>#REF!</v>
      </c>
      <c r="BT118" s="307" t="e">
        <f t="shared" si="106"/>
        <v>#REF!</v>
      </c>
      <c r="BU118" s="307" t="e">
        <f t="shared" si="106"/>
        <v>#REF!</v>
      </c>
      <c r="BV118" s="307" t="e">
        <f t="shared" si="106"/>
        <v>#REF!</v>
      </c>
      <c r="BW118" s="307" t="e">
        <f t="shared" si="106"/>
        <v>#REF!</v>
      </c>
      <c r="BX118" s="307" t="e">
        <f t="shared" si="106"/>
        <v>#REF!</v>
      </c>
      <c r="BY118" s="307" t="e">
        <f t="shared" si="106"/>
        <v>#REF!</v>
      </c>
      <c r="BZ118" s="307" t="e">
        <f t="shared" si="106"/>
        <v>#REF!</v>
      </c>
      <c r="CA118" s="307" t="e">
        <f t="shared" si="106"/>
        <v>#REF!</v>
      </c>
      <c r="CB118" s="307" t="e">
        <f t="shared" si="106"/>
        <v>#REF!</v>
      </c>
      <c r="CC118" s="307" t="e">
        <f t="shared" si="106"/>
        <v>#REF!</v>
      </c>
      <c r="CD118" s="307" t="e">
        <f t="shared" si="106"/>
        <v>#REF!</v>
      </c>
      <c r="CE118" s="307" t="e">
        <f t="shared" si="106"/>
        <v>#REF!</v>
      </c>
      <c r="CF118" s="307" t="e">
        <f t="shared" si="106"/>
        <v>#REF!</v>
      </c>
      <c r="CG118" s="307" t="e">
        <f t="shared" si="106"/>
        <v>#REF!</v>
      </c>
      <c r="CH118" s="307" t="e">
        <f t="shared" si="106"/>
        <v>#REF!</v>
      </c>
      <c r="CI118" s="307" t="e">
        <f t="shared" si="106"/>
        <v>#REF!</v>
      </c>
      <c r="CJ118" s="307" t="e">
        <f t="shared" si="106"/>
        <v>#REF!</v>
      </c>
      <c r="CK118" s="307" t="e">
        <f t="shared" si="106"/>
        <v>#REF!</v>
      </c>
      <c r="CL118" s="307" t="e">
        <f t="shared" si="106"/>
        <v>#REF!</v>
      </c>
      <c r="CM118" s="307" t="e">
        <f t="shared" si="106"/>
        <v>#REF!</v>
      </c>
      <c r="CN118" s="307" t="e">
        <f t="shared" si="106"/>
        <v>#REF!</v>
      </c>
      <c r="CO118" s="307" t="e">
        <f t="shared" si="106"/>
        <v>#REF!</v>
      </c>
      <c r="CP118" s="307" t="e">
        <f t="shared" si="106"/>
        <v>#REF!</v>
      </c>
      <c r="CQ118" s="307" t="e">
        <f t="shared" si="106"/>
        <v>#REF!</v>
      </c>
      <c r="CR118" s="307" t="e">
        <f t="shared" si="106"/>
        <v>#REF!</v>
      </c>
      <c r="CS118" s="307" t="e">
        <f t="shared" si="106"/>
        <v>#REF!</v>
      </c>
      <c r="CT118" s="307" t="e">
        <f t="shared" si="106"/>
        <v>#REF!</v>
      </c>
      <c r="CU118" s="307" t="e">
        <f t="shared" si="106"/>
        <v>#REF!</v>
      </c>
      <c r="CV118" s="307" t="e">
        <f t="shared" si="106"/>
        <v>#REF!</v>
      </c>
      <c r="CW118" s="307" t="e">
        <f t="shared" si="106"/>
        <v>#REF!</v>
      </c>
      <c r="CX118" s="307" t="e">
        <f t="shared" si="106"/>
        <v>#REF!</v>
      </c>
      <c r="CY118" s="307" t="e">
        <f t="shared" si="106"/>
        <v>#REF!</v>
      </c>
      <c r="CZ118" s="307" t="e">
        <f t="shared" si="106"/>
        <v>#REF!</v>
      </c>
      <c r="DA118" s="307" t="e">
        <f t="shared" si="106"/>
        <v>#REF!</v>
      </c>
      <c r="DB118" s="307" t="e">
        <f t="shared" si="106"/>
        <v>#REF!</v>
      </c>
      <c r="DC118" s="307" t="e">
        <f t="shared" si="106"/>
        <v>#REF!</v>
      </c>
      <c r="DD118" s="307" t="e">
        <f t="shared" si="106"/>
        <v>#REF!</v>
      </c>
      <c r="DE118" s="307" t="e">
        <f t="shared" si="106"/>
        <v>#REF!</v>
      </c>
      <c r="DF118" s="307" t="e">
        <f t="shared" si="106"/>
        <v>#REF!</v>
      </c>
      <c r="DG118" s="307" t="e">
        <f t="shared" si="106"/>
        <v>#REF!</v>
      </c>
      <c r="DH118" s="307" t="e">
        <f t="shared" si="106"/>
        <v>#REF!</v>
      </c>
      <c r="DI118" s="307" t="e">
        <f t="shared" si="106"/>
        <v>#REF!</v>
      </c>
      <c r="DJ118" s="307" t="e">
        <f t="shared" si="106"/>
        <v>#REF!</v>
      </c>
      <c r="DK118" s="307" t="e">
        <f t="shared" si="106"/>
        <v>#REF!</v>
      </c>
      <c r="DL118" s="307" t="e">
        <f t="shared" si="106"/>
        <v>#REF!</v>
      </c>
      <c r="DM118" s="307" t="e">
        <f t="shared" si="106"/>
        <v>#REF!</v>
      </c>
      <c r="DN118" s="307" t="e">
        <f t="shared" si="106"/>
        <v>#REF!</v>
      </c>
      <c r="DO118" s="307" t="e">
        <f t="shared" si="106"/>
        <v>#REF!</v>
      </c>
      <c r="DP118" s="307" t="e">
        <f t="shared" si="106"/>
        <v>#REF!</v>
      </c>
      <c r="DQ118" s="307" t="e">
        <f t="shared" si="106"/>
        <v>#REF!</v>
      </c>
      <c r="DR118" s="307" t="e">
        <f t="shared" si="106"/>
        <v>#REF!</v>
      </c>
      <c r="DS118" s="307" t="e">
        <f t="shared" si="106"/>
        <v>#REF!</v>
      </c>
      <c r="DT118" s="307" t="e">
        <f t="shared" si="106"/>
        <v>#REF!</v>
      </c>
      <c r="DU118" s="307" t="e">
        <f t="shared" si="106"/>
        <v>#REF!</v>
      </c>
      <c r="DV118" s="307" t="e">
        <f t="shared" si="106"/>
        <v>#REF!</v>
      </c>
      <c r="DW118" s="307" t="e">
        <f t="shared" si="106"/>
        <v>#REF!</v>
      </c>
      <c r="DX118" s="307" t="e">
        <f t="shared" si="106"/>
        <v>#REF!</v>
      </c>
      <c r="DY118" s="307" t="e">
        <f t="shared" si="106"/>
        <v>#REF!</v>
      </c>
      <c r="DZ118" s="307" t="e">
        <f t="shared" si="106"/>
        <v>#REF!</v>
      </c>
      <c r="EA118" s="307" t="e">
        <f t="shared" si="106"/>
        <v>#REF!</v>
      </c>
      <c r="EB118" s="307" t="e">
        <f t="shared" si="106"/>
        <v>#REF!</v>
      </c>
      <c r="EC118" s="307" t="e">
        <f t="shared" si="96"/>
        <v>#REF!</v>
      </c>
      <c r="ED118" s="307" t="e">
        <f t="shared" si="96"/>
        <v>#REF!</v>
      </c>
      <c r="EE118" s="307" t="e">
        <f t="shared" si="96"/>
        <v>#REF!</v>
      </c>
      <c r="EF118" s="307" t="e">
        <f t="shared" si="96"/>
        <v>#REF!</v>
      </c>
      <c r="EG118" s="307" t="e">
        <f t="shared" si="96"/>
        <v>#REF!</v>
      </c>
      <c r="EH118" s="307" t="e">
        <f t="shared" si="96"/>
        <v>#REF!</v>
      </c>
      <c r="EI118" s="307" t="e">
        <f t="shared" si="96"/>
        <v>#REF!</v>
      </c>
      <c r="EJ118" s="307" t="e">
        <f t="shared" si="96"/>
        <v>#REF!</v>
      </c>
      <c r="EK118" s="307" t="e">
        <f t="shared" si="96"/>
        <v>#REF!</v>
      </c>
      <c r="EL118" s="307" t="e">
        <f t="shared" si="96"/>
        <v>#REF!</v>
      </c>
      <c r="EM118" s="307" t="e">
        <f t="shared" si="96"/>
        <v>#REF!</v>
      </c>
      <c r="EN118" s="307" t="e">
        <f t="shared" si="96"/>
        <v>#REF!</v>
      </c>
      <c r="EO118" s="307" t="e">
        <f t="shared" si="96"/>
        <v>#REF!</v>
      </c>
      <c r="EP118" s="307" t="e">
        <f t="shared" si="96"/>
        <v>#REF!</v>
      </c>
      <c r="EQ118" s="307" t="e">
        <f t="shared" si="96"/>
        <v>#REF!</v>
      </c>
      <c r="ER118" s="307" t="e">
        <f t="shared" si="96"/>
        <v>#REF!</v>
      </c>
      <c r="ES118" s="307" t="e">
        <f t="shared" si="96"/>
        <v>#REF!</v>
      </c>
      <c r="ET118" s="307" t="e">
        <f t="shared" si="96"/>
        <v>#REF!</v>
      </c>
      <c r="EU118" s="307" t="e">
        <f t="shared" si="96"/>
        <v>#REF!</v>
      </c>
      <c r="EV118" s="307" t="e">
        <f t="shared" si="96"/>
        <v>#REF!</v>
      </c>
      <c r="EW118" s="307" t="e">
        <f t="shared" si="96"/>
        <v>#REF!</v>
      </c>
      <c r="EX118" s="307" t="e">
        <f t="shared" si="96"/>
        <v>#REF!</v>
      </c>
      <c r="EY118" s="307" t="e">
        <f t="shared" si="96"/>
        <v>#REF!</v>
      </c>
      <c r="EZ118" s="307" t="e">
        <f t="shared" si="96"/>
        <v>#REF!</v>
      </c>
      <c r="FA118" s="307" t="e">
        <f t="shared" si="96"/>
        <v>#REF!</v>
      </c>
      <c r="FB118" s="307" t="e">
        <f t="shared" si="96"/>
        <v>#REF!</v>
      </c>
      <c r="FC118" s="307" t="e">
        <f t="shared" si="96"/>
        <v>#REF!</v>
      </c>
      <c r="FD118" s="307" t="e">
        <f t="shared" si="96"/>
        <v>#REF!</v>
      </c>
      <c r="FE118" s="307" t="e">
        <f t="shared" si="96"/>
        <v>#REF!</v>
      </c>
      <c r="FF118" s="307" t="e">
        <f t="shared" si="96"/>
        <v>#REF!</v>
      </c>
      <c r="FG118" s="307" t="e">
        <f t="shared" si="96"/>
        <v>#REF!</v>
      </c>
      <c r="FH118" s="307" t="e">
        <f t="shared" si="96"/>
        <v>#REF!</v>
      </c>
      <c r="FI118" s="307" t="e">
        <f t="shared" si="96"/>
        <v>#REF!</v>
      </c>
      <c r="FJ118" s="307" t="e">
        <f t="shared" si="96"/>
        <v>#REF!</v>
      </c>
      <c r="FK118" s="307" t="e">
        <f t="shared" si="96"/>
        <v>#REF!</v>
      </c>
      <c r="FL118" s="307" t="e">
        <f t="shared" si="96"/>
        <v>#REF!</v>
      </c>
      <c r="FM118" s="307" t="e">
        <f t="shared" si="96"/>
        <v>#REF!</v>
      </c>
      <c r="FN118" s="307" t="e">
        <f t="shared" si="96"/>
        <v>#REF!</v>
      </c>
      <c r="FO118" s="307" t="e">
        <f t="shared" si="96"/>
        <v>#REF!</v>
      </c>
      <c r="FP118" s="307" t="e">
        <f t="shared" si="96"/>
        <v>#REF!</v>
      </c>
      <c r="FQ118" s="307" t="e">
        <f t="shared" si="96"/>
        <v>#REF!</v>
      </c>
      <c r="FR118" s="307" t="e">
        <f t="shared" si="96"/>
        <v>#REF!</v>
      </c>
      <c r="FS118" s="307" t="e">
        <f t="shared" si="96"/>
        <v>#REF!</v>
      </c>
      <c r="FT118" s="307" t="e">
        <f t="shared" si="96"/>
        <v>#REF!</v>
      </c>
      <c r="FU118" s="307" t="e">
        <f t="shared" si="96"/>
        <v>#REF!</v>
      </c>
      <c r="FV118" s="307" t="e">
        <f t="shared" si="96"/>
        <v>#REF!</v>
      </c>
      <c r="FW118" s="307" t="e">
        <f t="shared" si="96"/>
        <v>#REF!</v>
      </c>
      <c r="FX118" s="307" t="e">
        <f t="shared" si="96"/>
        <v>#REF!</v>
      </c>
      <c r="FY118" s="307" t="e">
        <f t="shared" si="96"/>
        <v>#REF!</v>
      </c>
      <c r="FZ118" s="307" t="e">
        <f t="shared" si="96"/>
        <v>#REF!</v>
      </c>
      <c r="GA118" s="307" t="e">
        <f t="shared" si="96"/>
        <v>#REF!</v>
      </c>
      <c r="GB118" s="307" t="e">
        <f t="shared" si="96"/>
        <v>#REF!</v>
      </c>
      <c r="GC118" s="307" t="e">
        <f t="shared" si="96"/>
        <v>#REF!</v>
      </c>
      <c r="GD118" s="307" t="e">
        <f t="shared" si="96"/>
        <v>#REF!</v>
      </c>
      <c r="GE118" s="307" t="e">
        <f t="shared" si="96"/>
        <v>#REF!</v>
      </c>
      <c r="GF118" s="307" t="e">
        <f t="shared" si="96"/>
        <v>#REF!</v>
      </c>
      <c r="GG118" s="307" t="e">
        <f t="shared" si="96"/>
        <v>#REF!</v>
      </c>
      <c r="GH118" s="307" t="e">
        <f t="shared" si="96"/>
        <v>#REF!</v>
      </c>
      <c r="GI118" s="307" t="e">
        <f t="shared" si="96"/>
        <v>#REF!</v>
      </c>
      <c r="GJ118" s="307" t="e">
        <f t="shared" si="96"/>
        <v>#REF!</v>
      </c>
      <c r="GK118" s="307" t="e">
        <f t="shared" si="96"/>
        <v>#REF!</v>
      </c>
      <c r="GL118" s="307" t="e">
        <f t="shared" si="96"/>
        <v>#REF!</v>
      </c>
      <c r="GM118" s="307" t="e">
        <f t="shared" si="96"/>
        <v>#REF!</v>
      </c>
      <c r="GN118" s="307" t="e">
        <f>SUMPRODUCT(--($E33:$AB33=GN$110),--($E95:$AB95))</f>
        <v>#REF!</v>
      </c>
      <c r="GO118" s="307" t="e">
        <f t="shared" si="97"/>
        <v>#REF!</v>
      </c>
      <c r="GP118" s="307" t="e">
        <f t="shared" si="107"/>
        <v>#REF!</v>
      </c>
      <c r="GQ118" s="307" t="e">
        <f t="shared" si="107"/>
        <v>#REF!</v>
      </c>
      <c r="GR118" s="307" t="e">
        <f t="shared" si="107"/>
        <v>#REF!</v>
      </c>
      <c r="GS118" s="307" t="e">
        <f t="shared" si="107"/>
        <v>#REF!</v>
      </c>
      <c r="GT118" s="307" t="e">
        <f t="shared" si="107"/>
        <v>#REF!</v>
      </c>
      <c r="GU118" s="307" t="e">
        <f t="shared" si="107"/>
        <v>#REF!</v>
      </c>
      <c r="GV118" s="307" t="e">
        <f t="shared" si="107"/>
        <v>#REF!</v>
      </c>
      <c r="GW118" s="307" t="e">
        <f t="shared" si="107"/>
        <v>#REF!</v>
      </c>
      <c r="GX118" s="307" t="e">
        <f t="shared" si="107"/>
        <v>#REF!</v>
      </c>
      <c r="GY118" s="307" t="e">
        <f t="shared" si="107"/>
        <v>#REF!</v>
      </c>
      <c r="GZ118" s="307" t="e">
        <f t="shared" si="107"/>
        <v>#REF!</v>
      </c>
      <c r="HA118" s="307" t="e">
        <f t="shared" si="107"/>
        <v>#REF!</v>
      </c>
      <c r="HB118" s="307" t="e">
        <f t="shared" si="107"/>
        <v>#REF!</v>
      </c>
      <c r="HC118" s="307" t="e">
        <f t="shared" si="107"/>
        <v>#REF!</v>
      </c>
      <c r="HD118" s="307" t="e">
        <f t="shared" si="107"/>
        <v>#REF!</v>
      </c>
      <c r="HE118" s="307" t="e">
        <f t="shared" si="107"/>
        <v>#REF!</v>
      </c>
      <c r="HF118" s="307" t="e">
        <f t="shared" si="107"/>
        <v>#REF!</v>
      </c>
      <c r="HG118" s="307" t="e">
        <f t="shared" si="107"/>
        <v>#REF!</v>
      </c>
      <c r="HH118" s="307" t="e">
        <f t="shared" si="107"/>
        <v>#REF!</v>
      </c>
      <c r="HI118" s="307" t="e">
        <f t="shared" si="107"/>
        <v>#REF!</v>
      </c>
      <c r="HJ118" s="307" t="e">
        <f t="shared" si="107"/>
        <v>#REF!</v>
      </c>
      <c r="HK118" s="307" t="e">
        <f t="shared" si="107"/>
        <v>#REF!</v>
      </c>
      <c r="HL118" s="307" t="e">
        <f t="shared" si="107"/>
        <v>#REF!</v>
      </c>
      <c r="HM118" s="307" t="e">
        <f t="shared" si="107"/>
        <v>#REF!</v>
      </c>
      <c r="HN118" s="307" t="e">
        <f t="shared" si="107"/>
        <v>#REF!</v>
      </c>
      <c r="HO118" s="307" t="e">
        <f t="shared" si="107"/>
        <v>#REF!</v>
      </c>
      <c r="HP118" s="307" t="e">
        <f t="shared" si="107"/>
        <v>#REF!</v>
      </c>
      <c r="HQ118" s="307" t="e">
        <f t="shared" si="107"/>
        <v>#REF!</v>
      </c>
      <c r="HR118" s="307" t="e">
        <f t="shared" si="107"/>
        <v>#REF!</v>
      </c>
      <c r="HS118" s="307" t="e">
        <f t="shared" si="107"/>
        <v>#REF!</v>
      </c>
      <c r="HT118" s="307" t="e">
        <f t="shared" si="107"/>
        <v>#REF!</v>
      </c>
      <c r="HU118" s="307" t="e">
        <f t="shared" si="107"/>
        <v>#REF!</v>
      </c>
      <c r="HV118" s="307" t="e">
        <f t="shared" si="107"/>
        <v>#REF!</v>
      </c>
      <c r="HW118" s="307" t="e">
        <f t="shared" si="107"/>
        <v>#REF!</v>
      </c>
      <c r="HX118" s="307" t="e">
        <f t="shared" si="107"/>
        <v>#REF!</v>
      </c>
      <c r="HY118" s="307" t="e">
        <f t="shared" si="107"/>
        <v>#REF!</v>
      </c>
      <c r="HZ118" s="307" t="e">
        <f t="shared" si="107"/>
        <v>#REF!</v>
      </c>
      <c r="IA118" s="307" t="e">
        <f t="shared" si="107"/>
        <v>#REF!</v>
      </c>
      <c r="IB118" s="307" t="e">
        <f t="shared" si="107"/>
        <v>#REF!</v>
      </c>
      <c r="IC118" s="307" t="e">
        <f t="shared" si="107"/>
        <v>#REF!</v>
      </c>
      <c r="ID118" s="307" t="e">
        <f t="shared" si="107"/>
        <v>#REF!</v>
      </c>
      <c r="IE118" s="307" t="e">
        <f t="shared" si="107"/>
        <v>#REF!</v>
      </c>
      <c r="IF118" s="307" t="e">
        <f t="shared" si="107"/>
        <v>#REF!</v>
      </c>
      <c r="IG118" s="307" t="e">
        <f t="shared" si="107"/>
        <v>#REF!</v>
      </c>
      <c r="IH118" s="307" t="e">
        <f t="shared" si="107"/>
        <v>#REF!</v>
      </c>
      <c r="II118" s="307" t="e">
        <f t="shared" si="107"/>
        <v>#REF!</v>
      </c>
      <c r="IJ118" s="307" t="e">
        <f t="shared" si="107"/>
        <v>#REF!</v>
      </c>
      <c r="IK118" s="307" t="e">
        <f t="shared" si="107"/>
        <v>#REF!</v>
      </c>
      <c r="IL118" s="307" t="e">
        <f t="shared" si="107"/>
        <v>#REF!</v>
      </c>
      <c r="IM118" s="307" t="e">
        <f t="shared" si="107"/>
        <v>#REF!</v>
      </c>
      <c r="IN118" s="307" t="e">
        <f t="shared" si="107"/>
        <v>#REF!</v>
      </c>
      <c r="IO118" s="307" t="e">
        <f t="shared" si="107"/>
        <v>#REF!</v>
      </c>
      <c r="IP118" s="307" t="e">
        <f t="shared" si="107"/>
        <v>#REF!</v>
      </c>
      <c r="IQ118" s="307" t="e">
        <f t="shared" si="107"/>
        <v>#REF!</v>
      </c>
      <c r="IR118" s="307" t="e">
        <f t="shared" si="107"/>
        <v>#REF!</v>
      </c>
      <c r="IS118" s="307" t="e">
        <f t="shared" si="107"/>
        <v>#REF!</v>
      </c>
      <c r="IT118" s="307" t="e">
        <f t="shared" si="107"/>
        <v>#REF!</v>
      </c>
      <c r="IU118" s="307" t="e">
        <f t="shared" si="107"/>
        <v>#REF!</v>
      </c>
      <c r="IV118" s="307" t="e">
        <f t="shared" si="107"/>
        <v>#REF!</v>
      </c>
      <c r="IW118" s="307" t="e">
        <f t="shared" si="107"/>
        <v>#REF!</v>
      </c>
      <c r="IX118" s="307" t="e">
        <f t="shared" si="107"/>
        <v>#REF!</v>
      </c>
      <c r="IY118" s="307" t="e">
        <f t="shared" si="107"/>
        <v>#REF!</v>
      </c>
      <c r="IZ118" s="307" t="e">
        <f t="shared" si="107"/>
        <v>#REF!</v>
      </c>
      <c r="JA118" s="307" t="e">
        <f t="shared" si="98"/>
        <v>#REF!</v>
      </c>
      <c r="JB118" s="307" t="e">
        <f t="shared" si="98"/>
        <v>#REF!</v>
      </c>
      <c r="JC118" s="307" t="e">
        <f t="shared" si="98"/>
        <v>#REF!</v>
      </c>
      <c r="JD118" s="307" t="e">
        <f t="shared" si="98"/>
        <v>#REF!</v>
      </c>
      <c r="JE118" s="307" t="e">
        <f t="shared" si="98"/>
        <v>#REF!</v>
      </c>
      <c r="JF118" s="307" t="e">
        <f t="shared" si="98"/>
        <v>#REF!</v>
      </c>
      <c r="JG118" s="307" t="e">
        <f t="shared" si="98"/>
        <v>#REF!</v>
      </c>
      <c r="JH118" s="307" t="e">
        <f t="shared" si="98"/>
        <v>#REF!</v>
      </c>
      <c r="JI118" s="307" t="e">
        <f t="shared" si="98"/>
        <v>#REF!</v>
      </c>
      <c r="JJ118" s="307" t="e">
        <f t="shared" si="98"/>
        <v>#REF!</v>
      </c>
      <c r="JK118" s="307" t="e">
        <f t="shared" si="98"/>
        <v>#REF!</v>
      </c>
      <c r="JL118" s="307" t="e">
        <f t="shared" si="98"/>
        <v>#REF!</v>
      </c>
      <c r="JM118" s="307" t="e">
        <f t="shared" si="98"/>
        <v>#REF!</v>
      </c>
      <c r="JN118" s="307" t="e">
        <f t="shared" si="98"/>
        <v>#REF!</v>
      </c>
      <c r="JO118" s="307" t="e">
        <f t="shared" si="98"/>
        <v>#REF!</v>
      </c>
      <c r="JP118" s="307" t="e">
        <f t="shared" si="98"/>
        <v>#REF!</v>
      </c>
      <c r="JQ118" s="307" t="e">
        <f t="shared" si="98"/>
        <v>#REF!</v>
      </c>
      <c r="JR118" s="307" t="e">
        <f t="shared" si="98"/>
        <v>#REF!</v>
      </c>
      <c r="JS118" s="307" t="e">
        <f t="shared" si="98"/>
        <v>#REF!</v>
      </c>
      <c r="JT118" s="307" t="e">
        <f t="shared" si="98"/>
        <v>#REF!</v>
      </c>
      <c r="JU118" s="307" t="e">
        <f t="shared" si="98"/>
        <v>#REF!</v>
      </c>
      <c r="JV118" s="307" t="e">
        <f t="shared" si="98"/>
        <v>#REF!</v>
      </c>
      <c r="JW118" s="307" t="e">
        <f t="shared" si="98"/>
        <v>#REF!</v>
      </c>
      <c r="JX118" s="307" t="e">
        <f t="shared" si="98"/>
        <v>#REF!</v>
      </c>
      <c r="JY118" s="307" t="e">
        <f t="shared" si="98"/>
        <v>#REF!</v>
      </c>
      <c r="JZ118" s="307" t="e">
        <f t="shared" si="98"/>
        <v>#REF!</v>
      </c>
      <c r="KA118" s="307" t="e">
        <f t="shared" si="98"/>
        <v>#REF!</v>
      </c>
      <c r="KB118" s="307" t="e">
        <f t="shared" si="98"/>
        <v>#REF!</v>
      </c>
      <c r="KC118" s="307" t="e">
        <f t="shared" si="98"/>
        <v>#REF!</v>
      </c>
      <c r="KD118" s="307" t="e">
        <f t="shared" si="98"/>
        <v>#REF!</v>
      </c>
      <c r="KE118" s="307" t="e">
        <f t="shared" si="98"/>
        <v>#REF!</v>
      </c>
      <c r="KF118" s="307" t="e">
        <f t="shared" si="98"/>
        <v>#REF!</v>
      </c>
      <c r="KG118" s="307" t="e">
        <f t="shared" si="98"/>
        <v>#REF!</v>
      </c>
      <c r="KH118" s="307" t="e">
        <f t="shared" si="98"/>
        <v>#REF!</v>
      </c>
      <c r="KI118" s="307" t="e">
        <f t="shared" si="98"/>
        <v>#REF!</v>
      </c>
      <c r="KJ118" s="307" t="e">
        <f t="shared" si="98"/>
        <v>#REF!</v>
      </c>
      <c r="KK118" s="307" t="e">
        <f t="shared" si="98"/>
        <v>#REF!</v>
      </c>
      <c r="KL118" s="307" t="e">
        <f t="shared" si="98"/>
        <v>#REF!</v>
      </c>
      <c r="KM118" s="307" t="e">
        <f t="shared" si="98"/>
        <v>#REF!</v>
      </c>
      <c r="KN118" s="307" t="e">
        <f t="shared" si="98"/>
        <v>#REF!</v>
      </c>
      <c r="KO118" s="307" t="e">
        <f t="shared" si="98"/>
        <v>#REF!</v>
      </c>
      <c r="KP118" s="307" t="e">
        <f t="shared" si="98"/>
        <v>#REF!</v>
      </c>
      <c r="KQ118" s="307" t="e">
        <f t="shared" si="98"/>
        <v>#REF!</v>
      </c>
      <c r="KR118" s="307" t="e">
        <f t="shared" si="98"/>
        <v>#REF!</v>
      </c>
      <c r="KS118" s="307" t="e">
        <f t="shared" si="98"/>
        <v>#REF!</v>
      </c>
      <c r="KT118" s="307" t="e">
        <f t="shared" si="98"/>
        <v>#REF!</v>
      </c>
      <c r="KU118" s="307" t="e">
        <f t="shared" si="98"/>
        <v>#REF!</v>
      </c>
      <c r="KV118" s="307" t="e">
        <f t="shared" si="98"/>
        <v>#REF!</v>
      </c>
      <c r="KW118" s="307" t="e">
        <f t="shared" si="98"/>
        <v>#REF!</v>
      </c>
      <c r="KX118" s="307" t="e">
        <f t="shared" si="98"/>
        <v>#REF!</v>
      </c>
      <c r="KY118" s="307" t="e">
        <f t="shared" si="98"/>
        <v>#REF!</v>
      </c>
      <c r="KZ118" s="307" t="e">
        <f t="shared" si="98"/>
        <v>#REF!</v>
      </c>
      <c r="LA118" s="307" t="e">
        <f t="shared" si="98"/>
        <v>#REF!</v>
      </c>
      <c r="LB118" s="307" t="e">
        <f t="shared" si="98"/>
        <v>#REF!</v>
      </c>
      <c r="LC118" s="307" t="e">
        <f t="shared" si="98"/>
        <v>#REF!</v>
      </c>
      <c r="LD118" s="307" t="e">
        <f t="shared" si="98"/>
        <v>#REF!</v>
      </c>
      <c r="LE118" s="307" t="e">
        <f t="shared" si="98"/>
        <v>#REF!</v>
      </c>
      <c r="LF118" s="307" t="e">
        <f t="shared" si="98"/>
        <v>#REF!</v>
      </c>
      <c r="LG118" s="307" t="e">
        <f t="shared" si="98"/>
        <v>#REF!</v>
      </c>
      <c r="LH118" s="307" t="e">
        <f t="shared" si="98"/>
        <v>#REF!</v>
      </c>
      <c r="LI118" s="307" t="e">
        <f t="shared" si="98"/>
        <v>#REF!</v>
      </c>
      <c r="LJ118" s="307" t="e">
        <f t="shared" si="98"/>
        <v>#REF!</v>
      </c>
      <c r="LK118" s="307" t="e">
        <f t="shared" si="98"/>
        <v>#REF!</v>
      </c>
      <c r="LL118" s="307" t="e">
        <f>SUMPRODUCT(--($E33:$AB33=LL$110),--($E95:$AB95))</f>
        <v>#REF!</v>
      </c>
      <c r="LM118" s="307" t="e">
        <f t="shared" si="99"/>
        <v>#REF!</v>
      </c>
      <c r="LN118" s="307" t="e">
        <f t="shared" si="108"/>
        <v>#REF!</v>
      </c>
      <c r="LO118" s="307" t="e">
        <f t="shared" si="108"/>
        <v>#REF!</v>
      </c>
      <c r="LP118" s="307" t="e">
        <f t="shared" si="108"/>
        <v>#REF!</v>
      </c>
      <c r="LQ118" s="307" t="e">
        <f t="shared" si="108"/>
        <v>#REF!</v>
      </c>
      <c r="LR118" s="307" t="e">
        <f t="shared" si="108"/>
        <v>#REF!</v>
      </c>
      <c r="LS118" s="307" t="e">
        <f t="shared" si="108"/>
        <v>#REF!</v>
      </c>
      <c r="LT118" s="307" t="e">
        <f t="shared" si="108"/>
        <v>#REF!</v>
      </c>
      <c r="LU118" s="307" t="e">
        <f t="shared" si="108"/>
        <v>#REF!</v>
      </c>
      <c r="LV118" s="307" t="e">
        <f t="shared" si="108"/>
        <v>#REF!</v>
      </c>
      <c r="LW118" s="307" t="e">
        <f t="shared" si="108"/>
        <v>#REF!</v>
      </c>
      <c r="LX118" s="307" t="e">
        <f t="shared" si="108"/>
        <v>#REF!</v>
      </c>
      <c r="LY118" s="307" t="e">
        <f t="shared" si="108"/>
        <v>#REF!</v>
      </c>
      <c r="LZ118" s="307" t="e">
        <f t="shared" si="108"/>
        <v>#REF!</v>
      </c>
      <c r="MA118" s="307" t="e">
        <f t="shared" si="108"/>
        <v>#REF!</v>
      </c>
      <c r="MB118" s="307" t="e">
        <f t="shared" si="108"/>
        <v>#REF!</v>
      </c>
      <c r="MC118" s="307" t="e">
        <f t="shared" si="108"/>
        <v>#REF!</v>
      </c>
      <c r="MD118" s="307" t="e">
        <f t="shared" si="108"/>
        <v>#REF!</v>
      </c>
      <c r="ME118" s="307" t="e">
        <f t="shared" si="108"/>
        <v>#REF!</v>
      </c>
      <c r="MF118" s="307" t="e">
        <f t="shared" si="108"/>
        <v>#REF!</v>
      </c>
      <c r="MG118" s="307" t="e">
        <f t="shared" si="108"/>
        <v>#REF!</v>
      </c>
      <c r="MH118" s="307" t="e">
        <f t="shared" si="108"/>
        <v>#REF!</v>
      </c>
      <c r="MI118" s="307" t="e">
        <f t="shared" si="108"/>
        <v>#REF!</v>
      </c>
      <c r="MJ118" s="307" t="e">
        <f t="shared" si="108"/>
        <v>#REF!</v>
      </c>
      <c r="MK118" s="307" t="e">
        <f t="shared" si="108"/>
        <v>#REF!</v>
      </c>
      <c r="ML118" s="307" t="e">
        <f t="shared" si="108"/>
        <v>#REF!</v>
      </c>
      <c r="MM118" s="307" t="e">
        <f t="shared" si="108"/>
        <v>#REF!</v>
      </c>
      <c r="MN118" s="307" t="e">
        <f t="shared" si="108"/>
        <v>#REF!</v>
      </c>
      <c r="MO118" s="307" t="e">
        <f t="shared" si="108"/>
        <v>#REF!</v>
      </c>
      <c r="MP118" s="307" t="e">
        <f t="shared" si="108"/>
        <v>#REF!</v>
      </c>
      <c r="MQ118" s="307" t="e">
        <f t="shared" si="108"/>
        <v>#REF!</v>
      </c>
      <c r="MR118" s="307" t="e">
        <f t="shared" si="108"/>
        <v>#REF!</v>
      </c>
      <c r="MS118" s="307" t="e">
        <f t="shared" si="108"/>
        <v>#REF!</v>
      </c>
      <c r="MT118" s="307" t="e">
        <f t="shared" si="108"/>
        <v>#REF!</v>
      </c>
      <c r="MU118" s="307" t="e">
        <f t="shared" si="108"/>
        <v>#REF!</v>
      </c>
      <c r="MV118" s="307" t="e">
        <f t="shared" si="108"/>
        <v>#REF!</v>
      </c>
      <c r="MW118" s="307" t="e">
        <f t="shared" si="108"/>
        <v>#REF!</v>
      </c>
      <c r="MX118" s="307" t="e">
        <f t="shared" si="108"/>
        <v>#REF!</v>
      </c>
      <c r="MY118" s="307" t="e">
        <f t="shared" si="108"/>
        <v>#REF!</v>
      </c>
      <c r="MZ118" s="307" t="e">
        <f t="shared" si="108"/>
        <v>#REF!</v>
      </c>
      <c r="NA118" s="307" t="e">
        <f t="shared" si="108"/>
        <v>#REF!</v>
      </c>
      <c r="NB118" s="307" t="e">
        <f t="shared" si="108"/>
        <v>#REF!</v>
      </c>
      <c r="NC118" s="307" t="e">
        <f t="shared" si="108"/>
        <v>#REF!</v>
      </c>
      <c r="ND118" s="307" t="e">
        <f t="shared" si="108"/>
        <v>#REF!</v>
      </c>
      <c r="NE118" s="307" t="e">
        <f t="shared" si="108"/>
        <v>#REF!</v>
      </c>
      <c r="NF118" s="307" t="e">
        <f t="shared" si="108"/>
        <v>#REF!</v>
      </c>
      <c r="NG118" s="307" t="e">
        <f t="shared" si="108"/>
        <v>#REF!</v>
      </c>
      <c r="NH118" s="307" t="e">
        <f t="shared" si="108"/>
        <v>#REF!</v>
      </c>
      <c r="NI118" s="307" t="e">
        <f t="shared" si="108"/>
        <v>#REF!</v>
      </c>
      <c r="NJ118" s="307" t="e">
        <f t="shared" si="108"/>
        <v>#REF!</v>
      </c>
      <c r="NK118" s="307" t="e">
        <f t="shared" si="108"/>
        <v>#REF!</v>
      </c>
      <c r="NL118" s="307" t="e">
        <f t="shared" si="108"/>
        <v>#REF!</v>
      </c>
      <c r="NM118" s="307" t="e">
        <f t="shared" si="108"/>
        <v>#REF!</v>
      </c>
      <c r="NN118" s="307" t="e">
        <f t="shared" si="108"/>
        <v>#REF!</v>
      </c>
      <c r="NO118" s="307" t="e">
        <f t="shared" si="108"/>
        <v>#REF!</v>
      </c>
      <c r="NP118" s="307" t="e">
        <f t="shared" si="108"/>
        <v>#REF!</v>
      </c>
      <c r="NQ118" s="307" t="e">
        <f t="shared" si="108"/>
        <v>#REF!</v>
      </c>
      <c r="NR118" s="307" t="e">
        <f t="shared" si="108"/>
        <v>#REF!</v>
      </c>
      <c r="NS118" s="307" t="e">
        <f t="shared" si="108"/>
        <v>#REF!</v>
      </c>
      <c r="NT118" s="307" t="e">
        <f t="shared" si="108"/>
        <v>#REF!</v>
      </c>
      <c r="NU118" s="307" t="e">
        <f t="shared" si="108"/>
        <v>#REF!</v>
      </c>
      <c r="NV118" s="307" t="e">
        <f t="shared" si="108"/>
        <v>#REF!</v>
      </c>
      <c r="NW118" s="307" t="e">
        <f t="shared" si="108"/>
        <v>#REF!</v>
      </c>
      <c r="NX118" s="307" t="e">
        <f t="shared" si="108"/>
        <v>#REF!</v>
      </c>
      <c r="NY118" s="307" t="e">
        <f t="shared" si="100"/>
        <v>#REF!</v>
      </c>
      <c r="NZ118" s="307" t="e">
        <f t="shared" si="100"/>
        <v>#REF!</v>
      </c>
      <c r="OA118" s="307" t="e">
        <f t="shared" si="100"/>
        <v>#REF!</v>
      </c>
      <c r="OB118" s="307" t="e">
        <f t="shared" si="100"/>
        <v>#REF!</v>
      </c>
      <c r="OC118" s="307" t="e">
        <f t="shared" si="100"/>
        <v>#REF!</v>
      </c>
      <c r="OD118" s="307" t="e">
        <f t="shared" si="100"/>
        <v>#REF!</v>
      </c>
      <c r="OE118" s="307" t="e">
        <f t="shared" si="100"/>
        <v>#REF!</v>
      </c>
      <c r="OF118" s="307" t="e">
        <f t="shared" si="100"/>
        <v>#REF!</v>
      </c>
      <c r="OG118" s="307" t="e">
        <f t="shared" si="100"/>
        <v>#REF!</v>
      </c>
      <c r="OH118" s="307" t="e">
        <f t="shared" si="100"/>
        <v>#REF!</v>
      </c>
      <c r="OI118" s="307" t="e">
        <f t="shared" si="100"/>
        <v>#REF!</v>
      </c>
      <c r="OJ118" s="307" t="e">
        <f t="shared" si="100"/>
        <v>#REF!</v>
      </c>
      <c r="OK118" s="307" t="e">
        <f t="shared" si="100"/>
        <v>#REF!</v>
      </c>
      <c r="OL118" s="307" t="e">
        <f t="shared" si="100"/>
        <v>#REF!</v>
      </c>
      <c r="OM118" s="307" t="e">
        <f t="shared" si="100"/>
        <v>#REF!</v>
      </c>
      <c r="ON118" s="307" t="e">
        <f t="shared" si="100"/>
        <v>#REF!</v>
      </c>
      <c r="OO118" s="307" t="e">
        <f t="shared" si="100"/>
        <v>#REF!</v>
      </c>
      <c r="OP118" s="307" t="e">
        <f t="shared" si="100"/>
        <v>#REF!</v>
      </c>
      <c r="OQ118" s="307" t="e">
        <f t="shared" si="100"/>
        <v>#REF!</v>
      </c>
      <c r="OR118" s="307" t="e">
        <f t="shared" si="100"/>
        <v>#REF!</v>
      </c>
      <c r="OS118" s="307" t="e">
        <f t="shared" si="100"/>
        <v>#REF!</v>
      </c>
      <c r="OT118" s="307" t="e">
        <f t="shared" si="100"/>
        <v>#REF!</v>
      </c>
      <c r="OU118" s="307" t="e">
        <f t="shared" si="100"/>
        <v>#REF!</v>
      </c>
      <c r="OV118" s="307" t="e">
        <f t="shared" si="100"/>
        <v>#REF!</v>
      </c>
      <c r="OW118" s="307" t="e">
        <f t="shared" si="100"/>
        <v>#REF!</v>
      </c>
      <c r="OX118" s="307" t="e">
        <f t="shared" si="100"/>
        <v>#REF!</v>
      </c>
      <c r="OY118" s="307" t="e">
        <f t="shared" si="100"/>
        <v>#REF!</v>
      </c>
      <c r="OZ118" s="307" t="e">
        <f t="shared" si="100"/>
        <v>#REF!</v>
      </c>
      <c r="PA118" s="307" t="e">
        <f t="shared" si="100"/>
        <v>#REF!</v>
      </c>
      <c r="PB118" s="307" t="e">
        <f t="shared" si="100"/>
        <v>#REF!</v>
      </c>
      <c r="PC118" s="307" t="e">
        <f t="shared" si="100"/>
        <v>#REF!</v>
      </c>
      <c r="PD118" s="307" t="e">
        <f t="shared" si="100"/>
        <v>#REF!</v>
      </c>
      <c r="PE118" s="307" t="e">
        <f t="shared" si="100"/>
        <v>#REF!</v>
      </c>
      <c r="PF118" s="307" t="e">
        <f t="shared" si="100"/>
        <v>#REF!</v>
      </c>
      <c r="PG118" s="307" t="e">
        <f t="shared" si="100"/>
        <v>#REF!</v>
      </c>
      <c r="PH118" s="307" t="e">
        <f t="shared" si="100"/>
        <v>#REF!</v>
      </c>
      <c r="PI118" s="307" t="e">
        <f t="shared" si="100"/>
        <v>#REF!</v>
      </c>
      <c r="PJ118" s="307" t="e">
        <f t="shared" si="100"/>
        <v>#REF!</v>
      </c>
      <c r="PK118" s="307" t="e">
        <f t="shared" si="100"/>
        <v>#REF!</v>
      </c>
      <c r="PL118" s="307" t="e">
        <f t="shared" si="100"/>
        <v>#REF!</v>
      </c>
      <c r="PM118" s="307" t="e">
        <f t="shared" si="100"/>
        <v>#REF!</v>
      </c>
      <c r="PN118" s="307" t="e">
        <f t="shared" si="100"/>
        <v>#REF!</v>
      </c>
      <c r="PO118" s="307" t="e">
        <f t="shared" si="100"/>
        <v>#REF!</v>
      </c>
      <c r="PP118" s="307" t="e">
        <f t="shared" si="100"/>
        <v>#REF!</v>
      </c>
      <c r="PQ118" s="307" t="e">
        <f t="shared" si="100"/>
        <v>#REF!</v>
      </c>
      <c r="PR118" s="307" t="e">
        <f t="shared" si="100"/>
        <v>#REF!</v>
      </c>
      <c r="PS118" s="307" t="e">
        <f t="shared" si="100"/>
        <v>#REF!</v>
      </c>
      <c r="PT118" s="307" t="e">
        <f t="shared" si="100"/>
        <v>#REF!</v>
      </c>
      <c r="PU118" s="307" t="e">
        <f t="shared" si="100"/>
        <v>#REF!</v>
      </c>
      <c r="PV118" s="307" t="e">
        <f t="shared" si="100"/>
        <v>#REF!</v>
      </c>
      <c r="PW118" s="307" t="e">
        <f t="shared" si="100"/>
        <v>#REF!</v>
      </c>
      <c r="PX118" s="307" t="e">
        <f t="shared" si="100"/>
        <v>#REF!</v>
      </c>
      <c r="PY118" s="307" t="e">
        <f t="shared" si="100"/>
        <v>#REF!</v>
      </c>
      <c r="PZ118" s="307" t="e">
        <f t="shared" si="100"/>
        <v>#REF!</v>
      </c>
      <c r="QA118" s="307" t="e">
        <f t="shared" si="100"/>
        <v>#REF!</v>
      </c>
      <c r="QB118" s="307" t="e">
        <f t="shared" si="100"/>
        <v>#REF!</v>
      </c>
      <c r="QC118" s="307" t="e">
        <f t="shared" si="100"/>
        <v>#REF!</v>
      </c>
      <c r="QD118" s="307" t="e">
        <f t="shared" si="100"/>
        <v>#REF!</v>
      </c>
      <c r="QE118" s="307" t="e">
        <f t="shared" si="100"/>
        <v>#REF!</v>
      </c>
      <c r="QF118" s="307" t="e">
        <f t="shared" si="100"/>
        <v>#REF!</v>
      </c>
      <c r="QG118" s="307" t="e">
        <f t="shared" si="100"/>
        <v>#REF!</v>
      </c>
      <c r="QH118" s="307" t="e">
        <f t="shared" si="100"/>
        <v>#REF!</v>
      </c>
      <c r="QI118" s="307" t="e">
        <f t="shared" si="100"/>
        <v>#REF!</v>
      </c>
      <c r="QJ118" s="307" t="e">
        <f>SUMPRODUCT(--($E33:$AB33=QJ$110),--($E95:$AB95))</f>
        <v>#REF!</v>
      </c>
      <c r="QK118" s="307" t="e">
        <f t="shared" si="101"/>
        <v>#REF!</v>
      </c>
      <c r="QL118" s="307" t="e">
        <f t="shared" si="109"/>
        <v>#REF!</v>
      </c>
      <c r="QM118" s="307" t="e">
        <f t="shared" si="109"/>
        <v>#REF!</v>
      </c>
      <c r="QN118" s="307" t="e">
        <f t="shared" si="109"/>
        <v>#REF!</v>
      </c>
      <c r="QO118" s="307" t="e">
        <f t="shared" si="109"/>
        <v>#REF!</v>
      </c>
      <c r="QP118" s="307" t="e">
        <f t="shared" si="109"/>
        <v>#REF!</v>
      </c>
      <c r="QQ118" s="307" t="e">
        <f t="shared" si="109"/>
        <v>#REF!</v>
      </c>
      <c r="QR118" s="307" t="e">
        <f t="shared" si="109"/>
        <v>#REF!</v>
      </c>
      <c r="QS118" s="307" t="e">
        <f t="shared" si="109"/>
        <v>#REF!</v>
      </c>
      <c r="QT118" s="307" t="e">
        <f t="shared" si="109"/>
        <v>#REF!</v>
      </c>
      <c r="QU118" s="307" t="e">
        <f t="shared" si="109"/>
        <v>#REF!</v>
      </c>
      <c r="QV118" s="307" t="e">
        <f t="shared" si="109"/>
        <v>#REF!</v>
      </c>
      <c r="QW118" s="307" t="e">
        <f t="shared" si="109"/>
        <v>#REF!</v>
      </c>
      <c r="QX118" s="307" t="e">
        <f t="shared" si="109"/>
        <v>#REF!</v>
      </c>
      <c r="QY118" s="307" t="e">
        <f t="shared" si="109"/>
        <v>#REF!</v>
      </c>
      <c r="QZ118" s="307" t="e">
        <f t="shared" si="109"/>
        <v>#REF!</v>
      </c>
      <c r="RA118" s="307" t="e">
        <f t="shared" si="109"/>
        <v>#REF!</v>
      </c>
      <c r="RB118" s="307" t="e">
        <f t="shared" si="109"/>
        <v>#REF!</v>
      </c>
      <c r="RC118" s="307" t="e">
        <f t="shared" si="109"/>
        <v>#REF!</v>
      </c>
      <c r="RD118" s="307" t="e">
        <f t="shared" si="109"/>
        <v>#REF!</v>
      </c>
      <c r="RE118" s="307" t="e">
        <f t="shared" si="109"/>
        <v>#REF!</v>
      </c>
      <c r="RF118" s="307" t="e">
        <f t="shared" si="109"/>
        <v>#REF!</v>
      </c>
      <c r="RG118" s="307" t="e">
        <f t="shared" si="109"/>
        <v>#REF!</v>
      </c>
      <c r="RH118" s="307" t="e">
        <f t="shared" si="109"/>
        <v>#REF!</v>
      </c>
      <c r="RI118" s="307" t="e">
        <f t="shared" si="109"/>
        <v>#REF!</v>
      </c>
      <c r="RJ118" s="307" t="e">
        <f t="shared" si="109"/>
        <v>#REF!</v>
      </c>
      <c r="RK118" s="307" t="e">
        <f t="shared" si="109"/>
        <v>#REF!</v>
      </c>
      <c r="RL118" s="307" t="e">
        <f t="shared" si="109"/>
        <v>#REF!</v>
      </c>
      <c r="RM118" s="307" t="e">
        <f t="shared" si="109"/>
        <v>#REF!</v>
      </c>
      <c r="RN118" s="307" t="e">
        <f t="shared" si="109"/>
        <v>#REF!</v>
      </c>
      <c r="RO118" s="307" t="e">
        <f t="shared" si="109"/>
        <v>#REF!</v>
      </c>
      <c r="RP118" s="307" t="e">
        <f t="shared" si="109"/>
        <v>#REF!</v>
      </c>
      <c r="RQ118" s="307" t="e">
        <f t="shared" si="109"/>
        <v>#REF!</v>
      </c>
      <c r="RR118" s="307" t="e">
        <f t="shared" si="109"/>
        <v>#REF!</v>
      </c>
      <c r="RS118" s="307" t="e">
        <f t="shared" si="109"/>
        <v>#REF!</v>
      </c>
      <c r="RT118" s="307" t="e">
        <f t="shared" si="109"/>
        <v>#REF!</v>
      </c>
      <c r="RU118" s="307" t="e">
        <f t="shared" si="109"/>
        <v>#REF!</v>
      </c>
      <c r="RV118" s="307" t="e">
        <f t="shared" si="109"/>
        <v>#REF!</v>
      </c>
      <c r="RW118" s="307" t="e">
        <f t="shared" si="109"/>
        <v>#REF!</v>
      </c>
      <c r="RX118" s="307" t="e">
        <f t="shared" si="109"/>
        <v>#REF!</v>
      </c>
      <c r="RY118" s="307" t="e">
        <f t="shared" si="109"/>
        <v>#REF!</v>
      </c>
      <c r="RZ118" s="307" t="e">
        <f t="shared" si="109"/>
        <v>#REF!</v>
      </c>
      <c r="SA118" s="307" t="e">
        <f t="shared" si="109"/>
        <v>#REF!</v>
      </c>
      <c r="SB118" s="307" t="e">
        <f t="shared" si="109"/>
        <v>#REF!</v>
      </c>
      <c r="SC118" s="307" t="e">
        <f t="shared" si="109"/>
        <v>#REF!</v>
      </c>
      <c r="SD118" s="307" t="e">
        <f t="shared" si="109"/>
        <v>#REF!</v>
      </c>
      <c r="SE118" s="307" t="e">
        <f t="shared" si="109"/>
        <v>#REF!</v>
      </c>
      <c r="SF118" s="307" t="e">
        <f t="shared" si="109"/>
        <v>#REF!</v>
      </c>
      <c r="SG118" s="307" t="e">
        <f t="shared" si="109"/>
        <v>#REF!</v>
      </c>
      <c r="SH118" s="307" t="e">
        <f t="shared" si="109"/>
        <v>#REF!</v>
      </c>
      <c r="SI118" s="307" t="e">
        <f t="shared" si="109"/>
        <v>#REF!</v>
      </c>
      <c r="SJ118" s="307" t="e">
        <f t="shared" si="109"/>
        <v>#REF!</v>
      </c>
      <c r="SK118" s="307" t="e">
        <f t="shared" si="109"/>
        <v>#REF!</v>
      </c>
      <c r="SL118" s="307" t="e">
        <f t="shared" si="109"/>
        <v>#REF!</v>
      </c>
      <c r="SM118" s="307" t="e">
        <f t="shared" si="109"/>
        <v>#REF!</v>
      </c>
      <c r="SN118" s="307" t="e">
        <f t="shared" si="109"/>
        <v>#REF!</v>
      </c>
      <c r="SO118" s="307" t="e">
        <f t="shared" si="109"/>
        <v>#REF!</v>
      </c>
      <c r="SP118" s="307" t="e">
        <f t="shared" si="109"/>
        <v>#REF!</v>
      </c>
      <c r="SQ118" s="307" t="e">
        <f t="shared" si="109"/>
        <v>#REF!</v>
      </c>
      <c r="SR118" s="307" t="e">
        <f t="shared" si="109"/>
        <v>#REF!</v>
      </c>
      <c r="SS118" s="307" t="e">
        <f t="shared" si="109"/>
        <v>#REF!</v>
      </c>
      <c r="ST118" s="307" t="e">
        <f t="shared" si="109"/>
        <v>#REF!</v>
      </c>
      <c r="SU118" s="307" t="e">
        <f t="shared" si="109"/>
        <v>#REF!</v>
      </c>
      <c r="SV118" s="307" t="e">
        <f t="shared" si="109"/>
        <v>#REF!</v>
      </c>
      <c r="SW118" s="307" t="e">
        <f t="shared" si="102"/>
        <v>#REF!</v>
      </c>
      <c r="SX118" s="307" t="e">
        <f t="shared" si="102"/>
        <v>#REF!</v>
      </c>
      <c r="SY118" s="307" t="e">
        <f t="shared" si="102"/>
        <v>#REF!</v>
      </c>
      <c r="SZ118" s="307" t="e">
        <f t="shared" si="102"/>
        <v>#REF!</v>
      </c>
      <c r="TA118" s="307" t="e">
        <f t="shared" si="102"/>
        <v>#REF!</v>
      </c>
      <c r="TB118" s="307" t="e">
        <f t="shared" si="102"/>
        <v>#REF!</v>
      </c>
      <c r="TC118" s="307" t="e">
        <f t="shared" si="102"/>
        <v>#REF!</v>
      </c>
      <c r="TD118" s="307" t="e">
        <f t="shared" si="102"/>
        <v>#REF!</v>
      </c>
      <c r="TE118" s="307" t="e">
        <f t="shared" si="102"/>
        <v>#REF!</v>
      </c>
      <c r="TF118" s="307" t="e">
        <f t="shared" si="102"/>
        <v>#REF!</v>
      </c>
      <c r="TG118" s="307" t="e">
        <f t="shared" si="102"/>
        <v>#REF!</v>
      </c>
      <c r="TH118" s="307" t="e">
        <f t="shared" si="102"/>
        <v>#REF!</v>
      </c>
      <c r="TI118" s="307" t="e">
        <f t="shared" si="102"/>
        <v>#REF!</v>
      </c>
      <c r="TJ118" s="307" t="e">
        <f t="shared" si="102"/>
        <v>#REF!</v>
      </c>
      <c r="TK118" s="307" t="e">
        <f t="shared" si="102"/>
        <v>#REF!</v>
      </c>
      <c r="TL118" s="307" t="e">
        <f t="shared" si="102"/>
        <v>#REF!</v>
      </c>
      <c r="TM118" s="307" t="e">
        <f t="shared" si="102"/>
        <v>#REF!</v>
      </c>
      <c r="TN118" s="307" t="e">
        <f t="shared" si="102"/>
        <v>#REF!</v>
      </c>
      <c r="TO118" s="307" t="e">
        <f t="shared" si="102"/>
        <v>#REF!</v>
      </c>
      <c r="TP118" s="307" t="e">
        <f t="shared" si="102"/>
        <v>#REF!</v>
      </c>
      <c r="TQ118" s="307" t="e">
        <f t="shared" si="102"/>
        <v>#REF!</v>
      </c>
      <c r="TR118" s="307" t="e">
        <f t="shared" si="102"/>
        <v>#REF!</v>
      </c>
      <c r="TS118" s="307" t="e">
        <f t="shared" si="102"/>
        <v>#REF!</v>
      </c>
      <c r="TT118" s="307" t="e">
        <f t="shared" si="102"/>
        <v>#REF!</v>
      </c>
      <c r="TU118" s="307" t="e">
        <f t="shared" si="102"/>
        <v>#REF!</v>
      </c>
      <c r="TV118" s="307" t="e">
        <f t="shared" si="102"/>
        <v>#REF!</v>
      </c>
      <c r="TW118" s="307" t="e">
        <f t="shared" si="102"/>
        <v>#REF!</v>
      </c>
      <c r="TX118" s="307" t="e">
        <f t="shared" si="102"/>
        <v>#REF!</v>
      </c>
      <c r="TY118" s="307" t="e">
        <f t="shared" si="102"/>
        <v>#REF!</v>
      </c>
      <c r="TZ118" s="307" t="e">
        <f t="shared" si="102"/>
        <v>#REF!</v>
      </c>
      <c r="UA118" s="307" t="e">
        <f t="shared" si="102"/>
        <v>#REF!</v>
      </c>
      <c r="UB118" s="307" t="e">
        <f t="shared" si="102"/>
        <v>#REF!</v>
      </c>
      <c r="UC118" s="307" t="e">
        <f t="shared" si="102"/>
        <v>#REF!</v>
      </c>
      <c r="UD118" s="307" t="e">
        <f t="shared" si="102"/>
        <v>#REF!</v>
      </c>
      <c r="UE118" s="307" t="e">
        <f t="shared" si="102"/>
        <v>#REF!</v>
      </c>
      <c r="UF118" s="307" t="e">
        <f t="shared" si="102"/>
        <v>#REF!</v>
      </c>
      <c r="UG118" s="307" t="e">
        <f t="shared" si="102"/>
        <v>#REF!</v>
      </c>
      <c r="UH118" s="307" t="e">
        <f t="shared" si="102"/>
        <v>#REF!</v>
      </c>
      <c r="UI118" s="307" t="e">
        <f t="shared" si="102"/>
        <v>#REF!</v>
      </c>
      <c r="UJ118" s="307" t="e">
        <f t="shared" si="102"/>
        <v>#REF!</v>
      </c>
      <c r="UK118" s="307" t="e">
        <f t="shared" si="102"/>
        <v>#REF!</v>
      </c>
      <c r="UL118" s="307" t="e">
        <f t="shared" si="102"/>
        <v>#REF!</v>
      </c>
      <c r="UM118" s="307" t="e">
        <f t="shared" si="102"/>
        <v>#REF!</v>
      </c>
      <c r="UN118" s="307" t="e">
        <f t="shared" si="102"/>
        <v>#REF!</v>
      </c>
      <c r="UO118" s="307" t="e">
        <f t="shared" si="102"/>
        <v>#REF!</v>
      </c>
      <c r="UP118" s="307" t="e">
        <f t="shared" si="102"/>
        <v>#REF!</v>
      </c>
      <c r="UQ118" s="307" t="e">
        <f t="shared" si="102"/>
        <v>#REF!</v>
      </c>
      <c r="UR118" s="307" t="e">
        <f t="shared" si="102"/>
        <v>#REF!</v>
      </c>
      <c r="US118" s="307" t="e">
        <f t="shared" si="102"/>
        <v>#REF!</v>
      </c>
      <c r="UT118" s="307" t="e">
        <f t="shared" si="102"/>
        <v>#REF!</v>
      </c>
      <c r="UU118" s="307" t="e">
        <f t="shared" si="102"/>
        <v>#REF!</v>
      </c>
      <c r="UV118" s="307" t="e">
        <f t="shared" si="102"/>
        <v>#REF!</v>
      </c>
      <c r="UW118" s="307" t="e">
        <f t="shared" si="102"/>
        <v>#REF!</v>
      </c>
      <c r="UX118" s="307" t="e">
        <f t="shared" si="102"/>
        <v>#REF!</v>
      </c>
      <c r="UY118" s="307" t="e">
        <f t="shared" si="102"/>
        <v>#REF!</v>
      </c>
      <c r="UZ118" s="307" t="e">
        <f t="shared" si="102"/>
        <v>#REF!</v>
      </c>
      <c r="VA118" s="307" t="e">
        <f t="shared" si="102"/>
        <v>#REF!</v>
      </c>
      <c r="VB118" s="307" t="e">
        <f t="shared" si="102"/>
        <v>#REF!</v>
      </c>
      <c r="VC118" s="307" t="e">
        <f t="shared" si="102"/>
        <v>#REF!</v>
      </c>
      <c r="VD118" s="307" t="e">
        <f t="shared" si="102"/>
        <v>#REF!</v>
      </c>
      <c r="VE118" s="307" t="e">
        <f t="shared" si="102"/>
        <v>#REF!</v>
      </c>
      <c r="VF118" s="307" t="e">
        <f t="shared" si="102"/>
        <v>#REF!</v>
      </c>
      <c r="VG118" s="307" t="e">
        <f t="shared" si="102"/>
        <v>#REF!</v>
      </c>
      <c r="VH118" s="307" t="e">
        <f>SUMPRODUCT(--($E33:$AB33=VH$110),--($E95:$AB95))</f>
        <v>#REF!</v>
      </c>
      <c r="VI118" s="307" t="e">
        <f t="shared" si="103"/>
        <v>#REF!</v>
      </c>
      <c r="VJ118" s="307" t="e">
        <f t="shared" si="110"/>
        <v>#REF!</v>
      </c>
      <c r="VK118" s="307" t="e">
        <f t="shared" si="110"/>
        <v>#REF!</v>
      </c>
      <c r="VL118" s="307" t="e">
        <f t="shared" si="110"/>
        <v>#REF!</v>
      </c>
      <c r="VM118" s="307" t="e">
        <f t="shared" si="110"/>
        <v>#REF!</v>
      </c>
      <c r="VN118" s="307" t="e">
        <f t="shared" si="110"/>
        <v>#REF!</v>
      </c>
      <c r="VO118" s="307" t="e">
        <f t="shared" si="110"/>
        <v>#REF!</v>
      </c>
      <c r="VP118" s="307" t="e">
        <f t="shared" si="110"/>
        <v>#REF!</v>
      </c>
      <c r="VQ118" s="307" t="e">
        <f t="shared" si="110"/>
        <v>#REF!</v>
      </c>
      <c r="VR118" s="307" t="e">
        <f t="shared" si="110"/>
        <v>#REF!</v>
      </c>
      <c r="VS118" s="307" t="e">
        <f t="shared" si="110"/>
        <v>#REF!</v>
      </c>
      <c r="VT118" s="307" t="e">
        <f t="shared" si="110"/>
        <v>#REF!</v>
      </c>
      <c r="VU118" s="307" t="e">
        <f t="shared" si="110"/>
        <v>#REF!</v>
      </c>
      <c r="VV118" s="307" t="e">
        <f t="shared" si="110"/>
        <v>#REF!</v>
      </c>
      <c r="VW118" s="307" t="e">
        <f t="shared" si="110"/>
        <v>#REF!</v>
      </c>
      <c r="VX118" s="307" t="e">
        <f t="shared" si="110"/>
        <v>#REF!</v>
      </c>
      <c r="VY118" s="307" t="e">
        <f t="shared" si="110"/>
        <v>#REF!</v>
      </c>
      <c r="VZ118" s="307" t="e">
        <f t="shared" si="110"/>
        <v>#REF!</v>
      </c>
      <c r="WA118" s="307" t="e">
        <f t="shared" si="110"/>
        <v>#REF!</v>
      </c>
      <c r="WB118" s="307" t="e">
        <f t="shared" si="110"/>
        <v>#REF!</v>
      </c>
      <c r="WC118" s="307" t="e">
        <f t="shared" si="110"/>
        <v>#REF!</v>
      </c>
      <c r="WD118" s="307" t="e">
        <f t="shared" si="110"/>
        <v>#REF!</v>
      </c>
      <c r="WE118" s="307" t="e">
        <f t="shared" si="110"/>
        <v>#REF!</v>
      </c>
      <c r="WF118" s="307" t="e">
        <f t="shared" si="110"/>
        <v>#REF!</v>
      </c>
      <c r="WG118" s="307" t="e">
        <f t="shared" si="110"/>
        <v>#REF!</v>
      </c>
      <c r="WH118" s="307" t="e">
        <f t="shared" si="110"/>
        <v>#REF!</v>
      </c>
      <c r="WI118" s="307" t="e">
        <f t="shared" si="110"/>
        <v>#REF!</v>
      </c>
      <c r="WJ118" s="307" t="e">
        <f t="shared" si="110"/>
        <v>#REF!</v>
      </c>
      <c r="WK118" s="307" t="e">
        <f t="shared" si="110"/>
        <v>#REF!</v>
      </c>
      <c r="WL118" s="307" t="e">
        <f t="shared" si="110"/>
        <v>#REF!</v>
      </c>
      <c r="WM118" s="307" t="e">
        <f t="shared" si="110"/>
        <v>#REF!</v>
      </c>
      <c r="WN118" s="307" t="e">
        <f t="shared" si="110"/>
        <v>#REF!</v>
      </c>
      <c r="WO118" s="307" t="e">
        <f t="shared" si="110"/>
        <v>#REF!</v>
      </c>
      <c r="WP118" s="307" t="e">
        <f t="shared" si="110"/>
        <v>#REF!</v>
      </c>
      <c r="WQ118" s="307" t="e">
        <f t="shared" si="110"/>
        <v>#REF!</v>
      </c>
      <c r="WR118" s="307" t="e">
        <f t="shared" si="110"/>
        <v>#REF!</v>
      </c>
      <c r="WS118" s="307" t="e">
        <f t="shared" si="110"/>
        <v>#REF!</v>
      </c>
      <c r="WT118" s="307" t="e">
        <f t="shared" si="110"/>
        <v>#REF!</v>
      </c>
      <c r="WU118" s="307" t="e">
        <f t="shared" si="110"/>
        <v>#REF!</v>
      </c>
      <c r="WV118" s="307" t="e">
        <f t="shared" si="110"/>
        <v>#REF!</v>
      </c>
      <c r="WW118" s="307" t="e">
        <f t="shared" si="110"/>
        <v>#REF!</v>
      </c>
      <c r="WX118" s="307" t="e">
        <f t="shared" si="110"/>
        <v>#REF!</v>
      </c>
      <c r="WY118" s="307" t="e">
        <f t="shared" si="110"/>
        <v>#REF!</v>
      </c>
      <c r="WZ118" s="307" t="e">
        <f t="shared" si="110"/>
        <v>#REF!</v>
      </c>
      <c r="XA118" s="307" t="e">
        <f t="shared" si="110"/>
        <v>#REF!</v>
      </c>
      <c r="XB118" s="307" t="e">
        <f t="shared" si="110"/>
        <v>#REF!</v>
      </c>
      <c r="XC118" s="307" t="e">
        <f t="shared" si="110"/>
        <v>#REF!</v>
      </c>
      <c r="XD118" s="307" t="e">
        <f t="shared" si="110"/>
        <v>#REF!</v>
      </c>
      <c r="XE118" s="307" t="e">
        <f t="shared" si="110"/>
        <v>#REF!</v>
      </c>
      <c r="XF118" s="307" t="e">
        <f t="shared" si="110"/>
        <v>#REF!</v>
      </c>
      <c r="XG118" s="307" t="e">
        <f t="shared" si="110"/>
        <v>#REF!</v>
      </c>
      <c r="XH118" s="307" t="e">
        <f t="shared" si="110"/>
        <v>#REF!</v>
      </c>
      <c r="XI118" s="307" t="e">
        <f t="shared" si="110"/>
        <v>#REF!</v>
      </c>
      <c r="XJ118" s="307" t="e">
        <f t="shared" si="110"/>
        <v>#REF!</v>
      </c>
      <c r="XK118" s="307" t="e">
        <f t="shared" si="110"/>
        <v>#REF!</v>
      </c>
      <c r="XL118" s="307" t="e">
        <f t="shared" si="110"/>
        <v>#REF!</v>
      </c>
      <c r="XM118" s="307" t="e">
        <f t="shared" si="110"/>
        <v>#REF!</v>
      </c>
      <c r="XN118" s="307" t="e">
        <f t="shared" si="110"/>
        <v>#REF!</v>
      </c>
      <c r="XO118" s="307" t="e">
        <f t="shared" si="110"/>
        <v>#REF!</v>
      </c>
      <c r="XP118" s="307" t="e">
        <f t="shared" si="110"/>
        <v>#REF!</v>
      </c>
      <c r="XQ118" s="307" t="e">
        <f t="shared" si="110"/>
        <v>#REF!</v>
      </c>
      <c r="XR118" s="307" t="e">
        <f t="shared" si="110"/>
        <v>#REF!</v>
      </c>
      <c r="XS118" s="307" t="e">
        <f t="shared" si="110"/>
        <v>#REF!</v>
      </c>
      <c r="XT118" s="307" t="e">
        <f t="shared" si="110"/>
        <v>#REF!</v>
      </c>
      <c r="XU118" s="307" t="e">
        <f t="shared" si="104"/>
        <v>#REF!</v>
      </c>
      <c r="XV118" s="307" t="e">
        <f t="shared" si="104"/>
        <v>#REF!</v>
      </c>
      <c r="XW118" s="307" t="e">
        <f t="shared" si="104"/>
        <v>#REF!</v>
      </c>
      <c r="XX118" s="307" t="e">
        <f t="shared" si="104"/>
        <v>#REF!</v>
      </c>
      <c r="XY118" s="307" t="e">
        <f t="shared" si="104"/>
        <v>#REF!</v>
      </c>
      <c r="XZ118" s="307" t="e">
        <f t="shared" si="104"/>
        <v>#REF!</v>
      </c>
      <c r="YA118" s="307" t="e">
        <f t="shared" si="104"/>
        <v>#REF!</v>
      </c>
      <c r="YB118" s="307" t="e">
        <f t="shared" si="104"/>
        <v>#REF!</v>
      </c>
      <c r="YC118" s="307" t="e">
        <f t="shared" si="104"/>
        <v>#REF!</v>
      </c>
      <c r="YD118" s="307" t="e">
        <f t="shared" si="104"/>
        <v>#REF!</v>
      </c>
      <c r="YE118" s="307" t="e">
        <f t="shared" si="104"/>
        <v>#REF!</v>
      </c>
      <c r="YF118" s="307" t="e">
        <f t="shared" si="104"/>
        <v>#REF!</v>
      </c>
      <c r="YG118" s="307" t="e">
        <f t="shared" si="104"/>
        <v>#REF!</v>
      </c>
      <c r="YH118" s="307" t="e">
        <f t="shared" si="104"/>
        <v>#REF!</v>
      </c>
      <c r="YI118" s="307" t="e">
        <f t="shared" si="104"/>
        <v>#REF!</v>
      </c>
      <c r="YJ118" s="307" t="e">
        <f t="shared" si="104"/>
        <v>#REF!</v>
      </c>
      <c r="YK118" s="307" t="e">
        <f t="shared" si="104"/>
        <v>#REF!</v>
      </c>
      <c r="YL118" s="307" t="e">
        <f t="shared" si="104"/>
        <v>#REF!</v>
      </c>
      <c r="YM118" s="307" t="e">
        <f t="shared" si="104"/>
        <v>#REF!</v>
      </c>
      <c r="YN118" s="307" t="e">
        <f t="shared" si="104"/>
        <v>#REF!</v>
      </c>
      <c r="YO118" s="307" t="e">
        <f t="shared" si="104"/>
        <v>#REF!</v>
      </c>
      <c r="YP118" s="307" t="e">
        <f t="shared" si="104"/>
        <v>#REF!</v>
      </c>
      <c r="YQ118" s="307" t="e">
        <f t="shared" si="104"/>
        <v>#REF!</v>
      </c>
      <c r="YR118" s="307" t="e">
        <f t="shared" si="104"/>
        <v>#REF!</v>
      </c>
      <c r="YS118" s="307" t="e">
        <f t="shared" si="104"/>
        <v>#REF!</v>
      </c>
      <c r="YT118" s="307" t="e">
        <f t="shared" si="104"/>
        <v>#REF!</v>
      </c>
      <c r="YU118" s="307" t="e">
        <f t="shared" si="104"/>
        <v>#REF!</v>
      </c>
      <c r="YV118" s="307" t="e">
        <f t="shared" si="104"/>
        <v>#REF!</v>
      </c>
      <c r="YW118" s="307" t="e">
        <f t="shared" si="104"/>
        <v>#REF!</v>
      </c>
      <c r="YX118" s="307" t="e">
        <f t="shared" si="104"/>
        <v>#REF!</v>
      </c>
      <c r="YY118" s="307" t="e">
        <f t="shared" si="104"/>
        <v>#REF!</v>
      </c>
      <c r="YZ118" s="307" t="e">
        <f t="shared" si="104"/>
        <v>#REF!</v>
      </c>
      <c r="ZA118" s="307" t="e">
        <f t="shared" si="104"/>
        <v>#REF!</v>
      </c>
      <c r="ZB118" s="307" t="e">
        <f t="shared" si="104"/>
        <v>#REF!</v>
      </c>
      <c r="ZC118" s="307" t="e">
        <f t="shared" si="104"/>
        <v>#REF!</v>
      </c>
      <c r="ZD118" s="307" t="e">
        <f t="shared" si="104"/>
        <v>#REF!</v>
      </c>
      <c r="ZE118" s="307" t="e">
        <f t="shared" si="104"/>
        <v>#REF!</v>
      </c>
      <c r="ZF118" s="307" t="e">
        <f t="shared" si="104"/>
        <v>#REF!</v>
      </c>
      <c r="ZG118" s="307" t="e">
        <f t="shared" si="104"/>
        <v>#REF!</v>
      </c>
      <c r="ZH118" s="307" t="e">
        <f t="shared" si="104"/>
        <v>#REF!</v>
      </c>
      <c r="ZI118" s="307" t="e">
        <f t="shared" si="104"/>
        <v>#REF!</v>
      </c>
      <c r="ZJ118" s="307" t="e">
        <f t="shared" si="104"/>
        <v>#REF!</v>
      </c>
      <c r="ZK118" s="307" t="e">
        <f t="shared" si="104"/>
        <v>#REF!</v>
      </c>
      <c r="ZL118" s="307" t="e">
        <f t="shared" si="104"/>
        <v>#REF!</v>
      </c>
      <c r="ZM118" s="307" t="e">
        <f t="shared" si="104"/>
        <v>#REF!</v>
      </c>
      <c r="ZN118" s="307" t="e">
        <f t="shared" si="104"/>
        <v>#REF!</v>
      </c>
      <c r="ZO118" s="307" t="e">
        <f t="shared" si="104"/>
        <v>#REF!</v>
      </c>
      <c r="ZP118" s="307" t="e">
        <f t="shared" si="104"/>
        <v>#REF!</v>
      </c>
      <c r="ZQ118" s="307" t="e">
        <f t="shared" si="104"/>
        <v>#REF!</v>
      </c>
      <c r="ZR118" s="307" t="e">
        <f t="shared" si="104"/>
        <v>#REF!</v>
      </c>
      <c r="ZS118" s="307" t="e">
        <f t="shared" si="104"/>
        <v>#REF!</v>
      </c>
      <c r="ZT118" s="307" t="e">
        <f t="shared" si="104"/>
        <v>#REF!</v>
      </c>
      <c r="ZU118" s="307" t="e">
        <f t="shared" si="104"/>
        <v>#REF!</v>
      </c>
      <c r="ZV118" s="307" t="e">
        <f t="shared" si="104"/>
        <v>#REF!</v>
      </c>
      <c r="ZW118" s="307" t="e">
        <f t="shared" si="104"/>
        <v>#REF!</v>
      </c>
      <c r="ZX118" s="307" t="e">
        <f t="shared" si="104"/>
        <v>#REF!</v>
      </c>
      <c r="ZY118" s="307" t="e">
        <f t="shared" si="104"/>
        <v>#REF!</v>
      </c>
      <c r="ZZ118" s="307" t="e">
        <f t="shared" si="104"/>
        <v>#REF!</v>
      </c>
      <c r="AAA118" s="307" t="e">
        <f t="shared" si="104"/>
        <v>#REF!</v>
      </c>
      <c r="AAB118" s="307" t="e">
        <f t="shared" si="104"/>
        <v>#REF!</v>
      </c>
      <c r="AAC118" s="307" t="e">
        <f t="shared" si="104"/>
        <v>#REF!</v>
      </c>
      <c r="AAD118" s="307" t="e">
        <f t="shared" si="104"/>
        <v>#REF!</v>
      </c>
      <c r="AAE118" s="307" t="e">
        <f t="shared" si="104"/>
        <v>#REF!</v>
      </c>
      <c r="AAF118" s="307" t="e">
        <f>SUMPRODUCT(--($E33:$AB33=AAF$110),--($E95:$AB95))</f>
        <v>#REF!</v>
      </c>
      <c r="AAG118" s="307" t="e">
        <f t="shared" si="105"/>
        <v>#REF!</v>
      </c>
      <c r="AAH118" s="307" t="e">
        <f t="shared" si="113"/>
        <v>#REF!</v>
      </c>
      <c r="AAI118" s="307" t="e">
        <f t="shared" si="113"/>
        <v>#REF!</v>
      </c>
      <c r="AAJ118" s="307" t="e">
        <f t="shared" si="113"/>
        <v>#REF!</v>
      </c>
      <c r="AAK118" s="307" t="e">
        <f t="shared" si="113"/>
        <v>#REF!</v>
      </c>
      <c r="AAL118" s="307" t="e">
        <f t="shared" si="113"/>
        <v>#REF!</v>
      </c>
      <c r="AAM118" s="307" t="e">
        <f t="shared" si="113"/>
        <v>#REF!</v>
      </c>
      <c r="AAN118" s="307" t="e">
        <f t="shared" si="113"/>
        <v>#REF!</v>
      </c>
      <c r="AAO118" s="307" t="e">
        <f t="shared" si="113"/>
        <v>#REF!</v>
      </c>
      <c r="AAP118" s="307" t="e">
        <f t="shared" si="113"/>
        <v>#REF!</v>
      </c>
      <c r="AAQ118" s="307" t="e">
        <f t="shared" si="113"/>
        <v>#REF!</v>
      </c>
      <c r="AAR118" s="307" t="e">
        <f t="shared" si="113"/>
        <v>#REF!</v>
      </c>
      <c r="AAS118" s="307" t="e">
        <f t="shared" si="113"/>
        <v>#REF!</v>
      </c>
      <c r="AAT118" s="307" t="e">
        <f t="shared" si="113"/>
        <v>#REF!</v>
      </c>
      <c r="AAU118" s="307" t="e">
        <f t="shared" si="113"/>
        <v>#REF!</v>
      </c>
      <c r="AAV118" s="307" t="e">
        <f t="shared" si="113"/>
        <v>#REF!</v>
      </c>
      <c r="AAW118" s="307" t="e">
        <f t="shared" si="113"/>
        <v>#REF!</v>
      </c>
      <c r="AAX118" s="307" t="e">
        <f t="shared" si="113"/>
        <v>#REF!</v>
      </c>
      <c r="AAY118" s="307" t="e">
        <f t="shared" si="113"/>
        <v>#REF!</v>
      </c>
      <c r="AAZ118" s="307" t="e">
        <f t="shared" si="113"/>
        <v>#REF!</v>
      </c>
      <c r="ABA118" s="307" t="e">
        <f t="shared" si="113"/>
        <v>#REF!</v>
      </c>
      <c r="ABB118" s="307" t="e">
        <f t="shared" si="113"/>
        <v>#REF!</v>
      </c>
      <c r="ABC118" s="307" t="e">
        <f t="shared" si="113"/>
        <v>#REF!</v>
      </c>
      <c r="ABD118" s="307" t="e">
        <f t="shared" si="113"/>
        <v>#REF!</v>
      </c>
      <c r="ABE118" s="307" t="e">
        <f t="shared" si="113"/>
        <v>#REF!</v>
      </c>
      <c r="ABF118" s="307" t="e">
        <f t="shared" si="113"/>
        <v>#REF!</v>
      </c>
      <c r="ABG118" s="307" t="e">
        <f t="shared" si="113"/>
        <v>#REF!</v>
      </c>
      <c r="ABH118" s="307" t="e">
        <f t="shared" si="113"/>
        <v>#REF!</v>
      </c>
      <c r="ABI118" s="307" t="e">
        <f t="shared" si="113"/>
        <v>#REF!</v>
      </c>
      <c r="ABJ118" s="307" t="e">
        <f t="shared" si="113"/>
        <v>#REF!</v>
      </c>
      <c r="ABK118" s="307" t="e">
        <f t="shared" si="113"/>
        <v>#REF!</v>
      </c>
      <c r="ABL118" s="307" t="e">
        <f t="shared" si="113"/>
        <v>#REF!</v>
      </c>
      <c r="ABM118" s="307" t="e">
        <f t="shared" si="113"/>
        <v>#REF!</v>
      </c>
      <c r="ABN118" s="307" t="e">
        <f t="shared" si="113"/>
        <v>#REF!</v>
      </c>
      <c r="ABO118" s="307" t="e">
        <f t="shared" si="113"/>
        <v>#REF!</v>
      </c>
      <c r="ABP118" s="307" t="e">
        <f t="shared" si="113"/>
        <v>#REF!</v>
      </c>
      <c r="ABQ118" s="307" t="e">
        <f t="shared" si="113"/>
        <v>#REF!</v>
      </c>
      <c r="ABR118" s="307" t="e">
        <f t="shared" si="113"/>
        <v>#REF!</v>
      </c>
      <c r="ABS118" s="307" t="e">
        <f t="shared" si="113"/>
        <v>#REF!</v>
      </c>
      <c r="ABT118" s="307" t="e">
        <f t="shared" si="113"/>
        <v>#REF!</v>
      </c>
      <c r="ABU118" s="307" t="e">
        <f t="shared" si="113"/>
        <v>#REF!</v>
      </c>
      <c r="ABV118" s="307" t="e">
        <f t="shared" si="113"/>
        <v>#REF!</v>
      </c>
      <c r="ABW118" s="307" t="e">
        <f t="shared" si="113"/>
        <v>#REF!</v>
      </c>
      <c r="ABX118" s="307" t="e">
        <f t="shared" si="113"/>
        <v>#REF!</v>
      </c>
      <c r="ABY118" s="307" t="e">
        <f t="shared" si="113"/>
        <v>#REF!</v>
      </c>
      <c r="ABZ118" s="307" t="e">
        <f t="shared" si="113"/>
        <v>#REF!</v>
      </c>
      <c r="ACA118" s="307" t="e">
        <f t="shared" si="113"/>
        <v>#REF!</v>
      </c>
      <c r="ACB118" s="307" t="e">
        <f t="shared" si="113"/>
        <v>#REF!</v>
      </c>
      <c r="ACC118" s="307" t="e">
        <f t="shared" si="113"/>
        <v>#REF!</v>
      </c>
      <c r="ACD118" s="307" t="e">
        <f t="shared" si="113"/>
        <v>#REF!</v>
      </c>
      <c r="ACE118" s="307" t="e">
        <f t="shared" si="113"/>
        <v>#REF!</v>
      </c>
      <c r="ACF118" s="307" t="e">
        <f t="shared" si="113"/>
        <v>#REF!</v>
      </c>
      <c r="ACG118" s="307" t="e">
        <f t="shared" si="113"/>
        <v>#REF!</v>
      </c>
      <c r="ACH118" s="307" t="e">
        <f t="shared" si="113"/>
        <v>#REF!</v>
      </c>
      <c r="ACI118" s="307" t="e">
        <f t="shared" si="113"/>
        <v>#REF!</v>
      </c>
      <c r="ACJ118" s="307" t="e">
        <f t="shared" si="113"/>
        <v>#REF!</v>
      </c>
      <c r="ACK118" s="307" t="e">
        <f t="shared" si="114"/>
        <v>#REF!</v>
      </c>
    </row>
    <row r="119" spans="2:765" s="384" customFormat="1" ht="30" customHeight="1">
      <c r="B119" s="24"/>
      <c r="C119" s="1422" t="s">
        <v>515</v>
      </c>
      <c r="D119" s="1372"/>
      <c r="E119" s="307" t="e">
        <f t="shared" si="112"/>
        <v>#REF!</v>
      </c>
      <c r="F119" s="307" t="e">
        <f t="shared" si="112"/>
        <v>#REF!</v>
      </c>
      <c r="G119" s="307" t="e">
        <f t="shared" si="112"/>
        <v>#REF!</v>
      </c>
      <c r="H119" s="307" t="e">
        <f t="shared" si="112"/>
        <v>#REF!</v>
      </c>
      <c r="I119" s="307" t="e">
        <f t="shared" si="112"/>
        <v>#REF!</v>
      </c>
      <c r="J119" s="307" t="e">
        <f t="shared" si="112"/>
        <v>#REF!</v>
      </c>
      <c r="K119" s="307" t="e">
        <f t="shared" si="112"/>
        <v>#REF!</v>
      </c>
      <c r="L119" s="307" t="e">
        <f t="shared" si="112"/>
        <v>#REF!</v>
      </c>
      <c r="M119" s="307" t="e">
        <f t="shared" si="112"/>
        <v>#REF!</v>
      </c>
      <c r="N119" s="307" t="e">
        <f t="shared" si="112"/>
        <v>#REF!</v>
      </c>
      <c r="O119" s="307" t="e">
        <f t="shared" si="112"/>
        <v>#REF!</v>
      </c>
      <c r="P119" s="307" t="e">
        <f t="shared" si="112"/>
        <v>#REF!</v>
      </c>
      <c r="Q119" s="307" t="e">
        <f t="shared" si="112"/>
        <v>#REF!</v>
      </c>
      <c r="R119" s="307" t="e">
        <f t="shared" si="112"/>
        <v>#REF!</v>
      </c>
      <c r="S119" s="307" t="e">
        <f t="shared" si="112"/>
        <v>#REF!</v>
      </c>
      <c r="T119" s="307" t="e">
        <f t="shared" si="112"/>
        <v>#REF!</v>
      </c>
      <c r="U119" s="307" t="e">
        <f t="shared" si="112"/>
        <v>#REF!</v>
      </c>
      <c r="V119" s="307" t="e">
        <f t="shared" si="112"/>
        <v>#REF!</v>
      </c>
      <c r="W119" s="307" t="e">
        <f t="shared" si="112"/>
        <v>#REF!</v>
      </c>
      <c r="X119" s="307" t="e">
        <f t="shared" si="112"/>
        <v>#REF!</v>
      </c>
      <c r="Y119" s="307" t="e">
        <f t="shared" si="112"/>
        <v>#REF!</v>
      </c>
      <c r="Z119" s="307" t="e">
        <f t="shared" si="112"/>
        <v>#REF!</v>
      </c>
      <c r="AA119" s="307" t="e">
        <f t="shared" si="112"/>
        <v>#REF!</v>
      </c>
      <c r="AB119" s="307" t="e">
        <f t="shared" si="112"/>
        <v>#REF!</v>
      </c>
      <c r="AC119" s="307" t="e">
        <f t="shared" si="112"/>
        <v>#REF!</v>
      </c>
      <c r="AD119" s="307" t="e">
        <f t="shared" si="112"/>
        <v>#REF!</v>
      </c>
      <c r="AE119" s="307" t="e">
        <f t="shared" si="112"/>
        <v>#REF!</v>
      </c>
      <c r="AF119" s="307" t="e">
        <f t="shared" si="112"/>
        <v>#REF!</v>
      </c>
      <c r="AG119" s="307" t="e">
        <f t="shared" si="112"/>
        <v>#REF!</v>
      </c>
      <c r="AH119" s="307" t="e">
        <f t="shared" si="112"/>
        <v>#REF!</v>
      </c>
      <c r="AI119" s="307" t="e">
        <f t="shared" si="112"/>
        <v>#REF!</v>
      </c>
      <c r="AJ119" s="307" t="e">
        <f t="shared" si="112"/>
        <v>#REF!</v>
      </c>
      <c r="AK119" s="307" t="e">
        <f t="shared" si="112"/>
        <v>#REF!</v>
      </c>
      <c r="AL119" s="307" t="e">
        <f t="shared" si="112"/>
        <v>#REF!</v>
      </c>
      <c r="AM119" s="307" t="e">
        <f t="shared" si="112"/>
        <v>#REF!</v>
      </c>
      <c r="AN119" s="307" t="e">
        <f t="shared" si="112"/>
        <v>#REF!</v>
      </c>
      <c r="AO119" s="307" t="e">
        <f t="shared" si="112"/>
        <v>#REF!</v>
      </c>
      <c r="AP119" s="307" t="e">
        <f t="shared" si="112"/>
        <v>#REF!</v>
      </c>
      <c r="AQ119" s="307" t="e">
        <f t="shared" si="112"/>
        <v>#REF!</v>
      </c>
      <c r="AR119" s="307" t="e">
        <f t="shared" si="112"/>
        <v>#REF!</v>
      </c>
      <c r="AS119" s="307" t="e">
        <f t="shared" si="112"/>
        <v>#REF!</v>
      </c>
      <c r="AT119" s="307" t="e">
        <f t="shared" si="112"/>
        <v>#REF!</v>
      </c>
      <c r="AU119" s="307" t="e">
        <f t="shared" si="112"/>
        <v>#REF!</v>
      </c>
      <c r="AV119" s="307" t="e">
        <f t="shared" si="112"/>
        <v>#REF!</v>
      </c>
      <c r="AW119" s="307" t="e">
        <f t="shared" si="112"/>
        <v>#REF!</v>
      </c>
      <c r="AX119" s="307" t="e">
        <f t="shared" si="112"/>
        <v>#REF!</v>
      </c>
      <c r="AY119" s="307" t="e">
        <f t="shared" si="112"/>
        <v>#REF!</v>
      </c>
      <c r="AZ119" s="307" t="e">
        <f t="shared" si="112"/>
        <v>#REF!</v>
      </c>
      <c r="BA119" s="307" t="e">
        <f t="shared" si="112"/>
        <v>#REF!</v>
      </c>
      <c r="BB119" s="307" t="e">
        <f t="shared" si="112"/>
        <v>#REF!</v>
      </c>
      <c r="BC119" s="307" t="e">
        <f t="shared" si="112"/>
        <v>#REF!</v>
      </c>
      <c r="BD119" s="307" t="e">
        <f t="shared" si="112"/>
        <v>#REF!</v>
      </c>
      <c r="BE119" s="307" t="e">
        <f t="shared" si="112"/>
        <v>#REF!</v>
      </c>
      <c r="BF119" s="307" t="e">
        <f t="shared" si="112"/>
        <v>#REF!</v>
      </c>
      <c r="BG119" s="307" t="e">
        <f t="shared" si="112"/>
        <v>#REF!</v>
      </c>
      <c r="BH119" s="307" t="e">
        <f t="shared" si="112"/>
        <v>#REF!</v>
      </c>
      <c r="BI119" s="307" t="e">
        <f t="shared" si="112"/>
        <v>#REF!</v>
      </c>
      <c r="BJ119" s="307" t="e">
        <f t="shared" si="112"/>
        <v>#REF!</v>
      </c>
      <c r="BK119" s="307" t="e">
        <f t="shared" si="112"/>
        <v>#REF!</v>
      </c>
      <c r="BL119" s="307" t="e">
        <f t="shared" si="112"/>
        <v>#REF!</v>
      </c>
      <c r="BM119" s="307" t="e">
        <f t="shared" si="112"/>
        <v>#REF!</v>
      </c>
      <c r="BN119" s="307" t="e">
        <f t="shared" si="112"/>
        <v>#REF!</v>
      </c>
      <c r="BO119" s="307" t="e">
        <f t="shared" si="112"/>
        <v>#REF!</v>
      </c>
      <c r="BP119" s="307" t="e">
        <f t="shared" si="112"/>
        <v>#REF!</v>
      </c>
      <c r="BQ119" s="307" t="e">
        <f t="shared" si="75"/>
        <v>#REF!</v>
      </c>
      <c r="BR119" s="307" t="e">
        <f t="shared" si="106"/>
        <v>#REF!</v>
      </c>
      <c r="BS119" s="307" t="e">
        <f t="shared" si="106"/>
        <v>#REF!</v>
      </c>
      <c r="BT119" s="307" t="e">
        <f t="shared" si="106"/>
        <v>#REF!</v>
      </c>
      <c r="BU119" s="307" t="e">
        <f t="shared" si="106"/>
        <v>#REF!</v>
      </c>
      <c r="BV119" s="307" t="e">
        <f t="shared" si="106"/>
        <v>#REF!</v>
      </c>
      <c r="BW119" s="307" t="e">
        <f t="shared" si="106"/>
        <v>#REF!</v>
      </c>
      <c r="BX119" s="307" t="e">
        <f t="shared" si="106"/>
        <v>#REF!</v>
      </c>
      <c r="BY119" s="307" t="e">
        <f t="shared" si="106"/>
        <v>#REF!</v>
      </c>
      <c r="BZ119" s="307" t="e">
        <f t="shared" si="106"/>
        <v>#REF!</v>
      </c>
      <c r="CA119" s="307" t="e">
        <f t="shared" si="106"/>
        <v>#REF!</v>
      </c>
      <c r="CB119" s="307" t="e">
        <f t="shared" si="106"/>
        <v>#REF!</v>
      </c>
      <c r="CC119" s="307" t="e">
        <f t="shared" si="106"/>
        <v>#REF!</v>
      </c>
      <c r="CD119" s="307" t="e">
        <f t="shared" si="106"/>
        <v>#REF!</v>
      </c>
      <c r="CE119" s="307" t="e">
        <f t="shared" si="106"/>
        <v>#REF!</v>
      </c>
      <c r="CF119" s="307" t="e">
        <f t="shared" si="106"/>
        <v>#REF!</v>
      </c>
      <c r="CG119" s="307" t="e">
        <f t="shared" si="106"/>
        <v>#REF!</v>
      </c>
      <c r="CH119" s="307" t="e">
        <f t="shared" si="106"/>
        <v>#REF!</v>
      </c>
      <c r="CI119" s="307" t="e">
        <f t="shared" si="106"/>
        <v>#REF!</v>
      </c>
      <c r="CJ119" s="307" t="e">
        <f t="shared" si="106"/>
        <v>#REF!</v>
      </c>
      <c r="CK119" s="307" t="e">
        <f t="shared" si="106"/>
        <v>#REF!</v>
      </c>
      <c r="CL119" s="307" t="e">
        <f t="shared" si="106"/>
        <v>#REF!</v>
      </c>
      <c r="CM119" s="307" t="e">
        <f t="shared" si="106"/>
        <v>#REF!</v>
      </c>
      <c r="CN119" s="307" t="e">
        <f t="shared" si="106"/>
        <v>#REF!</v>
      </c>
      <c r="CO119" s="307" t="e">
        <f t="shared" si="106"/>
        <v>#REF!</v>
      </c>
      <c r="CP119" s="307" t="e">
        <f t="shared" si="106"/>
        <v>#REF!</v>
      </c>
      <c r="CQ119" s="307" t="e">
        <f t="shared" si="106"/>
        <v>#REF!</v>
      </c>
      <c r="CR119" s="307" t="e">
        <f t="shared" si="106"/>
        <v>#REF!</v>
      </c>
      <c r="CS119" s="307" t="e">
        <f t="shared" si="106"/>
        <v>#REF!</v>
      </c>
      <c r="CT119" s="307" t="e">
        <f t="shared" si="106"/>
        <v>#REF!</v>
      </c>
      <c r="CU119" s="307" t="e">
        <f t="shared" si="106"/>
        <v>#REF!</v>
      </c>
      <c r="CV119" s="307" t="e">
        <f t="shared" si="106"/>
        <v>#REF!</v>
      </c>
      <c r="CW119" s="307" t="e">
        <f t="shared" si="106"/>
        <v>#REF!</v>
      </c>
      <c r="CX119" s="307" t="e">
        <f t="shared" si="106"/>
        <v>#REF!</v>
      </c>
      <c r="CY119" s="307" t="e">
        <f t="shared" si="106"/>
        <v>#REF!</v>
      </c>
      <c r="CZ119" s="307" t="e">
        <f t="shared" si="106"/>
        <v>#REF!</v>
      </c>
      <c r="DA119" s="307" t="e">
        <f t="shared" si="106"/>
        <v>#REF!</v>
      </c>
      <c r="DB119" s="307" t="e">
        <f t="shared" si="106"/>
        <v>#REF!</v>
      </c>
      <c r="DC119" s="307" t="e">
        <f t="shared" si="106"/>
        <v>#REF!</v>
      </c>
      <c r="DD119" s="307" t="e">
        <f t="shared" si="106"/>
        <v>#REF!</v>
      </c>
      <c r="DE119" s="307" t="e">
        <f t="shared" si="106"/>
        <v>#REF!</v>
      </c>
      <c r="DF119" s="307" t="e">
        <f t="shared" si="106"/>
        <v>#REF!</v>
      </c>
      <c r="DG119" s="307" t="e">
        <f t="shared" si="106"/>
        <v>#REF!</v>
      </c>
      <c r="DH119" s="307" t="e">
        <f t="shared" si="106"/>
        <v>#REF!</v>
      </c>
      <c r="DI119" s="307" t="e">
        <f t="shared" si="106"/>
        <v>#REF!</v>
      </c>
      <c r="DJ119" s="307" t="e">
        <f t="shared" si="106"/>
        <v>#REF!</v>
      </c>
      <c r="DK119" s="307" t="e">
        <f t="shared" si="106"/>
        <v>#REF!</v>
      </c>
      <c r="DL119" s="307" t="e">
        <f t="shared" si="106"/>
        <v>#REF!</v>
      </c>
      <c r="DM119" s="307" t="e">
        <f t="shared" si="106"/>
        <v>#REF!</v>
      </c>
      <c r="DN119" s="307" t="e">
        <f t="shared" si="106"/>
        <v>#REF!</v>
      </c>
      <c r="DO119" s="307" t="e">
        <f t="shared" si="106"/>
        <v>#REF!</v>
      </c>
      <c r="DP119" s="307" t="e">
        <f t="shared" si="106"/>
        <v>#REF!</v>
      </c>
      <c r="DQ119" s="307" t="e">
        <f t="shared" si="106"/>
        <v>#REF!</v>
      </c>
      <c r="DR119" s="307" t="e">
        <f t="shared" si="106"/>
        <v>#REF!</v>
      </c>
      <c r="DS119" s="307" t="e">
        <f t="shared" si="106"/>
        <v>#REF!</v>
      </c>
      <c r="DT119" s="307" t="e">
        <f t="shared" si="106"/>
        <v>#REF!</v>
      </c>
      <c r="DU119" s="307" t="e">
        <f t="shared" si="106"/>
        <v>#REF!</v>
      </c>
      <c r="DV119" s="307" t="e">
        <f t="shared" si="106"/>
        <v>#REF!</v>
      </c>
      <c r="DW119" s="307" t="e">
        <f t="shared" si="106"/>
        <v>#REF!</v>
      </c>
      <c r="DX119" s="307" t="e">
        <f t="shared" si="106"/>
        <v>#REF!</v>
      </c>
      <c r="DY119" s="307" t="e">
        <f t="shared" si="106"/>
        <v>#REF!</v>
      </c>
      <c r="DZ119" s="307" t="e">
        <f t="shared" si="106"/>
        <v>#REF!</v>
      </c>
      <c r="EA119" s="307" t="e">
        <f t="shared" si="106"/>
        <v>#REF!</v>
      </c>
      <c r="EB119" s="307" t="e">
        <f t="shared" si="106"/>
        <v>#REF!</v>
      </c>
      <c r="EC119" s="307" t="e">
        <f t="shared" si="106"/>
        <v>#REF!</v>
      </c>
      <c r="ED119" s="307" t="e">
        <f t="shared" ref="ED119:GN123" si="115">SUMPRODUCT(--($E34:$AB34=ED$110),--($E96:$AB96))</f>
        <v>#REF!</v>
      </c>
      <c r="EE119" s="307" t="e">
        <f t="shared" si="115"/>
        <v>#REF!</v>
      </c>
      <c r="EF119" s="307" t="e">
        <f t="shared" si="115"/>
        <v>#REF!</v>
      </c>
      <c r="EG119" s="307" t="e">
        <f t="shared" si="115"/>
        <v>#REF!</v>
      </c>
      <c r="EH119" s="307" t="e">
        <f t="shared" si="115"/>
        <v>#REF!</v>
      </c>
      <c r="EI119" s="307" t="e">
        <f t="shared" si="115"/>
        <v>#REF!</v>
      </c>
      <c r="EJ119" s="307" t="e">
        <f t="shared" si="115"/>
        <v>#REF!</v>
      </c>
      <c r="EK119" s="307" t="e">
        <f t="shared" si="115"/>
        <v>#REF!</v>
      </c>
      <c r="EL119" s="307" t="e">
        <f t="shared" si="115"/>
        <v>#REF!</v>
      </c>
      <c r="EM119" s="307" t="e">
        <f t="shared" si="115"/>
        <v>#REF!</v>
      </c>
      <c r="EN119" s="307" t="e">
        <f t="shared" si="115"/>
        <v>#REF!</v>
      </c>
      <c r="EO119" s="307" t="e">
        <f t="shared" si="115"/>
        <v>#REF!</v>
      </c>
      <c r="EP119" s="307" t="e">
        <f t="shared" si="115"/>
        <v>#REF!</v>
      </c>
      <c r="EQ119" s="307" t="e">
        <f t="shared" si="115"/>
        <v>#REF!</v>
      </c>
      <c r="ER119" s="307" t="e">
        <f t="shared" si="115"/>
        <v>#REF!</v>
      </c>
      <c r="ES119" s="307" t="e">
        <f t="shared" si="115"/>
        <v>#REF!</v>
      </c>
      <c r="ET119" s="307" t="e">
        <f t="shared" si="115"/>
        <v>#REF!</v>
      </c>
      <c r="EU119" s="307" t="e">
        <f t="shared" si="115"/>
        <v>#REF!</v>
      </c>
      <c r="EV119" s="307" t="e">
        <f t="shared" si="115"/>
        <v>#REF!</v>
      </c>
      <c r="EW119" s="307" t="e">
        <f t="shared" si="115"/>
        <v>#REF!</v>
      </c>
      <c r="EX119" s="307" t="e">
        <f t="shared" si="115"/>
        <v>#REF!</v>
      </c>
      <c r="EY119" s="307" t="e">
        <f t="shared" si="115"/>
        <v>#REF!</v>
      </c>
      <c r="EZ119" s="307" t="e">
        <f t="shared" si="115"/>
        <v>#REF!</v>
      </c>
      <c r="FA119" s="307" t="e">
        <f t="shared" si="115"/>
        <v>#REF!</v>
      </c>
      <c r="FB119" s="307" t="e">
        <f t="shared" si="115"/>
        <v>#REF!</v>
      </c>
      <c r="FC119" s="307" t="e">
        <f t="shared" si="115"/>
        <v>#REF!</v>
      </c>
      <c r="FD119" s="307" t="e">
        <f t="shared" si="115"/>
        <v>#REF!</v>
      </c>
      <c r="FE119" s="307" t="e">
        <f t="shared" si="115"/>
        <v>#REF!</v>
      </c>
      <c r="FF119" s="307" t="e">
        <f t="shared" si="115"/>
        <v>#REF!</v>
      </c>
      <c r="FG119" s="307" t="e">
        <f t="shared" si="115"/>
        <v>#REF!</v>
      </c>
      <c r="FH119" s="307" t="e">
        <f t="shared" si="115"/>
        <v>#REF!</v>
      </c>
      <c r="FI119" s="307" t="e">
        <f t="shared" si="115"/>
        <v>#REF!</v>
      </c>
      <c r="FJ119" s="307" t="e">
        <f t="shared" si="115"/>
        <v>#REF!</v>
      </c>
      <c r="FK119" s="307" t="e">
        <f t="shared" si="115"/>
        <v>#REF!</v>
      </c>
      <c r="FL119" s="307" t="e">
        <f t="shared" si="115"/>
        <v>#REF!</v>
      </c>
      <c r="FM119" s="307" t="e">
        <f t="shared" si="115"/>
        <v>#REF!</v>
      </c>
      <c r="FN119" s="307" t="e">
        <f t="shared" si="115"/>
        <v>#REF!</v>
      </c>
      <c r="FO119" s="307" t="e">
        <f t="shared" si="115"/>
        <v>#REF!</v>
      </c>
      <c r="FP119" s="307" t="e">
        <f t="shared" si="115"/>
        <v>#REF!</v>
      </c>
      <c r="FQ119" s="307" t="e">
        <f t="shared" si="115"/>
        <v>#REF!</v>
      </c>
      <c r="FR119" s="307" t="e">
        <f t="shared" si="115"/>
        <v>#REF!</v>
      </c>
      <c r="FS119" s="307" t="e">
        <f t="shared" si="115"/>
        <v>#REF!</v>
      </c>
      <c r="FT119" s="307" t="e">
        <f t="shared" si="115"/>
        <v>#REF!</v>
      </c>
      <c r="FU119" s="307" t="e">
        <f t="shared" si="115"/>
        <v>#REF!</v>
      </c>
      <c r="FV119" s="307" t="e">
        <f t="shared" si="115"/>
        <v>#REF!</v>
      </c>
      <c r="FW119" s="307" t="e">
        <f t="shared" si="115"/>
        <v>#REF!</v>
      </c>
      <c r="FX119" s="307" t="e">
        <f t="shared" si="115"/>
        <v>#REF!</v>
      </c>
      <c r="FY119" s="307" t="e">
        <f t="shared" si="115"/>
        <v>#REF!</v>
      </c>
      <c r="FZ119" s="307" t="e">
        <f t="shared" si="115"/>
        <v>#REF!</v>
      </c>
      <c r="GA119" s="307" t="e">
        <f t="shared" si="115"/>
        <v>#REF!</v>
      </c>
      <c r="GB119" s="307" t="e">
        <f t="shared" si="115"/>
        <v>#REF!</v>
      </c>
      <c r="GC119" s="307" t="e">
        <f t="shared" si="115"/>
        <v>#REF!</v>
      </c>
      <c r="GD119" s="307" t="e">
        <f t="shared" si="115"/>
        <v>#REF!</v>
      </c>
      <c r="GE119" s="307" t="e">
        <f t="shared" si="115"/>
        <v>#REF!</v>
      </c>
      <c r="GF119" s="307" t="e">
        <f t="shared" si="115"/>
        <v>#REF!</v>
      </c>
      <c r="GG119" s="307" t="e">
        <f t="shared" si="115"/>
        <v>#REF!</v>
      </c>
      <c r="GH119" s="307" t="e">
        <f t="shared" si="115"/>
        <v>#REF!</v>
      </c>
      <c r="GI119" s="307" t="e">
        <f t="shared" si="115"/>
        <v>#REF!</v>
      </c>
      <c r="GJ119" s="307" t="e">
        <f t="shared" si="115"/>
        <v>#REF!</v>
      </c>
      <c r="GK119" s="307" t="e">
        <f t="shared" si="115"/>
        <v>#REF!</v>
      </c>
      <c r="GL119" s="307" t="e">
        <f t="shared" si="115"/>
        <v>#REF!</v>
      </c>
      <c r="GM119" s="307" t="e">
        <f t="shared" si="115"/>
        <v>#REF!</v>
      </c>
      <c r="GN119" s="307" t="e">
        <f t="shared" si="115"/>
        <v>#REF!</v>
      </c>
      <c r="GO119" s="307" t="e">
        <f t="shared" si="97"/>
        <v>#REF!</v>
      </c>
      <c r="GP119" s="307" t="e">
        <f t="shared" si="107"/>
        <v>#REF!</v>
      </c>
      <c r="GQ119" s="307" t="e">
        <f t="shared" si="107"/>
        <v>#REF!</v>
      </c>
      <c r="GR119" s="307" t="e">
        <f t="shared" si="107"/>
        <v>#REF!</v>
      </c>
      <c r="GS119" s="307" t="e">
        <f t="shared" si="107"/>
        <v>#REF!</v>
      </c>
      <c r="GT119" s="307" t="e">
        <f t="shared" si="107"/>
        <v>#REF!</v>
      </c>
      <c r="GU119" s="307" t="e">
        <f t="shared" si="107"/>
        <v>#REF!</v>
      </c>
      <c r="GV119" s="307" t="e">
        <f t="shared" si="107"/>
        <v>#REF!</v>
      </c>
      <c r="GW119" s="307" t="e">
        <f t="shared" si="107"/>
        <v>#REF!</v>
      </c>
      <c r="GX119" s="307" t="e">
        <f t="shared" si="107"/>
        <v>#REF!</v>
      </c>
      <c r="GY119" s="307" t="e">
        <f t="shared" si="107"/>
        <v>#REF!</v>
      </c>
      <c r="GZ119" s="307" t="e">
        <f t="shared" si="107"/>
        <v>#REF!</v>
      </c>
      <c r="HA119" s="307" t="e">
        <f t="shared" si="107"/>
        <v>#REF!</v>
      </c>
      <c r="HB119" s="307" t="e">
        <f t="shared" si="107"/>
        <v>#REF!</v>
      </c>
      <c r="HC119" s="307" t="e">
        <f t="shared" si="107"/>
        <v>#REF!</v>
      </c>
      <c r="HD119" s="307" t="e">
        <f t="shared" si="107"/>
        <v>#REF!</v>
      </c>
      <c r="HE119" s="307" t="e">
        <f t="shared" si="107"/>
        <v>#REF!</v>
      </c>
      <c r="HF119" s="307" t="e">
        <f t="shared" si="107"/>
        <v>#REF!</v>
      </c>
      <c r="HG119" s="307" t="e">
        <f t="shared" si="107"/>
        <v>#REF!</v>
      </c>
      <c r="HH119" s="307" t="e">
        <f t="shared" si="107"/>
        <v>#REF!</v>
      </c>
      <c r="HI119" s="307" t="e">
        <f t="shared" si="107"/>
        <v>#REF!</v>
      </c>
      <c r="HJ119" s="307" t="e">
        <f t="shared" si="107"/>
        <v>#REF!</v>
      </c>
      <c r="HK119" s="307" t="e">
        <f t="shared" si="107"/>
        <v>#REF!</v>
      </c>
      <c r="HL119" s="307" t="e">
        <f t="shared" si="107"/>
        <v>#REF!</v>
      </c>
      <c r="HM119" s="307" t="e">
        <f t="shared" si="107"/>
        <v>#REF!</v>
      </c>
      <c r="HN119" s="307" t="e">
        <f t="shared" si="107"/>
        <v>#REF!</v>
      </c>
      <c r="HO119" s="307" t="e">
        <f t="shared" si="107"/>
        <v>#REF!</v>
      </c>
      <c r="HP119" s="307" t="e">
        <f t="shared" si="107"/>
        <v>#REF!</v>
      </c>
      <c r="HQ119" s="307" t="e">
        <f t="shared" si="107"/>
        <v>#REF!</v>
      </c>
      <c r="HR119" s="307" t="e">
        <f t="shared" si="107"/>
        <v>#REF!</v>
      </c>
      <c r="HS119" s="307" t="e">
        <f t="shared" si="107"/>
        <v>#REF!</v>
      </c>
      <c r="HT119" s="307" t="e">
        <f t="shared" si="107"/>
        <v>#REF!</v>
      </c>
      <c r="HU119" s="307" t="e">
        <f t="shared" si="107"/>
        <v>#REF!</v>
      </c>
      <c r="HV119" s="307" t="e">
        <f t="shared" si="107"/>
        <v>#REF!</v>
      </c>
      <c r="HW119" s="307" t="e">
        <f t="shared" si="107"/>
        <v>#REF!</v>
      </c>
      <c r="HX119" s="307" t="e">
        <f t="shared" si="107"/>
        <v>#REF!</v>
      </c>
      <c r="HY119" s="307" t="e">
        <f t="shared" si="107"/>
        <v>#REF!</v>
      </c>
      <c r="HZ119" s="307" t="e">
        <f t="shared" si="107"/>
        <v>#REF!</v>
      </c>
      <c r="IA119" s="307" t="e">
        <f t="shared" si="107"/>
        <v>#REF!</v>
      </c>
      <c r="IB119" s="307" t="e">
        <f t="shared" si="107"/>
        <v>#REF!</v>
      </c>
      <c r="IC119" s="307" t="e">
        <f t="shared" si="107"/>
        <v>#REF!</v>
      </c>
      <c r="ID119" s="307" t="e">
        <f t="shared" si="107"/>
        <v>#REF!</v>
      </c>
      <c r="IE119" s="307" t="e">
        <f t="shared" si="107"/>
        <v>#REF!</v>
      </c>
      <c r="IF119" s="307" t="e">
        <f t="shared" si="107"/>
        <v>#REF!</v>
      </c>
      <c r="IG119" s="307" t="e">
        <f t="shared" si="107"/>
        <v>#REF!</v>
      </c>
      <c r="IH119" s="307" t="e">
        <f t="shared" si="107"/>
        <v>#REF!</v>
      </c>
      <c r="II119" s="307" t="e">
        <f t="shared" si="107"/>
        <v>#REF!</v>
      </c>
      <c r="IJ119" s="307" t="e">
        <f t="shared" si="107"/>
        <v>#REF!</v>
      </c>
      <c r="IK119" s="307" t="e">
        <f t="shared" si="107"/>
        <v>#REF!</v>
      </c>
      <c r="IL119" s="307" t="e">
        <f t="shared" si="107"/>
        <v>#REF!</v>
      </c>
      <c r="IM119" s="307" t="e">
        <f t="shared" si="107"/>
        <v>#REF!</v>
      </c>
      <c r="IN119" s="307" t="e">
        <f t="shared" si="107"/>
        <v>#REF!</v>
      </c>
      <c r="IO119" s="307" t="e">
        <f t="shared" si="107"/>
        <v>#REF!</v>
      </c>
      <c r="IP119" s="307" t="e">
        <f t="shared" si="107"/>
        <v>#REF!</v>
      </c>
      <c r="IQ119" s="307" t="e">
        <f t="shared" si="107"/>
        <v>#REF!</v>
      </c>
      <c r="IR119" s="307" t="e">
        <f t="shared" si="107"/>
        <v>#REF!</v>
      </c>
      <c r="IS119" s="307" t="e">
        <f t="shared" si="107"/>
        <v>#REF!</v>
      </c>
      <c r="IT119" s="307" t="e">
        <f t="shared" si="107"/>
        <v>#REF!</v>
      </c>
      <c r="IU119" s="307" t="e">
        <f t="shared" si="107"/>
        <v>#REF!</v>
      </c>
      <c r="IV119" s="307" t="e">
        <f t="shared" si="107"/>
        <v>#REF!</v>
      </c>
      <c r="IW119" s="307" t="e">
        <f t="shared" si="107"/>
        <v>#REF!</v>
      </c>
      <c r="IX119" s="307" t="e">
        <f t="shared" si="107"/>
        <v>#REF!</v>
      </c>
      <c r="IY119" s="307" t="e">
        <f t="shared" si="107"/>
        <v>#REF!</v>
      </c>
      <c r="IZ119" s="307" t="e">
        <f t="shared" si="107"/>
        <v>#REF!</v>
      </c>
      <c r="JA119" s="307" t="e">
        <f t="shared" si="107"/>
        <v>#REF!</v>
      </c>
      <c r="JB119" s="307" t="e">
        <f t="shared" ref="JB119:LL123" si="116">SUMPRODUCT(--($E34:$AB34=JB$110),--($E96:$AB96))</f>
        <v>#REF!</v>
      </c>
      <c r="JC119" s="307" t="e">
        <f t="shared" si="116"/>
        <v>#REF!</v>
      </c>
      <c r="JD119" s="307" t="e">
        <f t="shared" si="116"/>
        <v>#REF!</v>
      </c>
      <c r="JE119" s="307" t="e">
        <f t="shared" si="116"/>
        <v>#REF!</v>
      </c>
      <c r="JF119" s="307" t="e">
        <f t="shared" si="116"/>
        <v>#REF!</v>
      </c>
      <c r="JG119" s="307" t="e">
        <f t="shared" si="116"/>
        <v>#REF!</v>
      </c>
      <c r="JH119" s="307" t="e">
        <f t="shared" si="116"/>
        <v>#REF!</v>
      </c>
      <c r="JI119" s="307" t="e">
        <f t="shared" si="116"/>
        <v>#REF!</v>
      </c>
      <c r="JJ119" s="307" t="e">
        <f t="shared" si="116"/>
        <v>#REF!</v>
      </c>
      <c r="JK119" s="307" t="e">
        <f t="shared" si="116"/>
        <v>#REF!</v>
      </c>
      <c r="JL119" s="307" t="e">
        <f t="shared" si="116"/>
        <v>#REF!</v>
      </c>
      <c r="JM119" s="307" t="e">
        <f t="shared" si="116"/>
        <v>#REF!</v>
      </c>
      <c r="JN119" s="307" t="e">
        <f t="shared" si="116"/>
        <v>#REF!</v>
      </c>
      <c r="JO119" s="307" t="e">
        <f t="shared" si="116"/>
        <v>#REF!</v>
      </c>
      <c r="JP119" s="307" t="e">
        <f t="shared" si="116"/>
        <v>#REF!</v>
      </c>
      <c r="JQ119" s="307" t="e">
        <f t="shared" si="116"/>
        <v>#REF!</v>
      </c>
      <c r="JR119" s="307" t="e">
        <f t="shared" si="116"/>
        <v>#REF!</v>
      </c>
      <c r="JS119" s="307" t="e">
        <f t="shared" si="116"/>
        <v>#REF!</v>
      </c>
      <c r="JT119" s="307" t="e">
        <f t="shared" si="116"/>
        <v>#REF!</v>
      </c>
      <c r="JU119" s="307" t="e">
        <f t="shared" si="116"/>
        <v>#REF!</v>
      </c>
      <c r="JV119" s="307" t="e">
        <f t="shared" si="116"/>
        <v>#REF!</v>
      </c>
      <c r="JW119" s="307" t="e">
        <f t="shared" si="116"/>
        <v>#REF!</v>
      </c>
      <c r="JX119" s="307" t="e">
        <f t="shared" si="116"/>
        <v>#REF!</v>
      </c>
      <c r="JY119" s="307" t="e">
        <f t="shared" si="116"/>
        <v>#REF!</v>
      </c>
      <c r="JZ119" s="307" t="e">
        <f t="shared" si="116"/>
        <v>#REF!</v>
      </c>
      <c r="KA119" s="307" t="e">
        <f t="shared" si="116"/>
        <v>#REF!</v>
      </c>
      <c r="KB119" s="307" t="e">
        <f t="shared" si="116"/>
        <v>#REF!</v>
      </c>
      <c r="KC119" s="307" t="e">
        <f t="shared" si="116"/>
        <v>#REF!</v>
      </c>
      <c r="KD119" s="307" t="e">
        <f t="shared" si="116"/>
        <v>#REF!</v>
      </c>
      <c r="KE119" s="307" t="e">
        <f t="shared" si="116"/>
        <v>#REF!</v>
      </c>
      <c r="KF119" s="307" t="e">
        <f t="shared" si="116"/>
        <v>#REF!</v>
      </c>
      <c r="KG119" s="307" t="e">
        <f t="shared" si="116"/>
        <v>#REF!</v>
      </c>
      <c r="KH119" s="307" t="e">
        <f t="shared" si="116"/>
        <v>#REF!</v>
      </c>
      <c r="KI119" s="307" t="e">
        <f t="shared" si="116"/>
        <v>#REF!</v>
      </c>
      <c r="KJ119" s="307" t="e">
        <f t="shared" si="116"/>
        <v>#REF!</v>
      </c>
      <c r="KK119" s="307" t="e">
        <f t="shared" si="116"/>
        <v>#REF!</v>
      </c>
      <c r="KL119" s="307" t="e">
        <f t="shared" si="116"/>
        <v>#REF!</v>
      </c>
      <c r="KM119" s="307" t="e">
        <f t="shared" si="116"/>
        <v>#REF!</v>
      </c>
      <c r="KN119" s="307" t="e">
        <f t="shared" si="116"/>
        <v>#REF!</v>
      </c>
      <c r="KO119" s="307" t="e">
        <f t="shared" si="116"/>
        <v>#REF!</v>
      </c>
      <c r="KP119" s="307" t="e">
        <f t="shared" si="116"/>
        <v>#REF!</v>
      </c>
      <c r="KQ119" s="307" t="e">
        <f t="shared" si="116"/>
        <v>#REF!</v>
      </c>
      <c r="KR119" s="307" t="e">
        <f t="shared" si="116"/>
        <v>#REF!</v>
      </c>
      <c r="KS119" s="307" t="e">
        <f t="shared" si="116"/>
        <v>#REF!</v>
      </c>
      <c r="KT119" s="307" t="e">
        <f t="shared" si="116"/>
        <v>#REF!</v>
      </c>
      <c r="KU119" s="307" t="e">
        <f t="shared" si="116"/>
        <v>#REF!</v>
      </c>
      <c r="KV119" s="307" t="e">
        <f t="shared" si="116"/>
        <v>#REF!</v>
      </c>
      <c r="KW119" s="307" t="e">
        <f t="shared" si="116"/>
        <v>#REF!</v>
      </c>
      <c r="KX119" s="307" t="e">
        <f t="shared" si="116"/>
        <v>#REF!</v>
      </c>
      <c r="KY119" s="307" t="e">
        <f t="shared" si="116"/>
        <v>#REF!</v>
      </c>
      <c r="KZ119" s="307" t="e">
        <f t="shared" si="116"/>
        <v>#REF!</v>
      </c>
      <c r="LA119" s="307" t="e">
        <f t="shared" si="116"/>
        <v>#REF!</v>
      </c>
      <c r="LB119" s="307" t="e">
        <f t="shared" si="116"/>
        <v>#REF!</v>
      </c>
      <c r="LC119" s="307" t="e">
        <f t="shared" si="116"/>
        <v>#REF!</v>
      </c>
      <c r="LD119" s="307" t="e">
        <f t="shared" si="116"/>
        <v>#REF!</v>
      </c>
      <c r="LE119" s="307" t="e">
        <f t="shared" si="116"/>
        <v>#REF!</v>
      </c>
      <c r="LF119" s="307" t="e">
        <f t="shared" si="116"/>
        <v>#REF!</v>
      </c>
      <c r="LG119" s="307" t="e">
        <f t="shared" si="116"/>
        <v>#REF!</v>
      </c>
      <c r="LH119" s="307" t="e">
        <f t="shared" si="116"/>
        <v>#REF!</v>
      </c>
      <c r="LI119" s="307" t="e">
        <f t="shared" si="116"/>
        <v>#REF!</v>
      </c>
      <c r="LJ119" s="307" t="e">
        <f t="shared" si="116"/>
        <v>#REF!</v>
      </c>
      <c r="LK119" s="307" t="e">
        <f t="shared" si="116"/>
        <v>#REF!</v>
      </c>
      <c r="LL119" s="307" t="e">
        <f t="shared" si="116"/>
        <v>#REF!</v>
      </c>
      <c r="LM119" s="307" t="e">
        <f t="shared" si="99"/>
        <v>#REF!</v>
      </c>
      <c r="LN119" s="307" t="e">
        <f t="shared" si="108"/>
        <v>#REF!</v>
      </c>
      <c r="LO119" s="307" t="e">
        <f t="shared" si="108"/>
        <v>#REF!</v>
      </c>
      <c r="LP119" s="307" t="e">
        <f t="shared" si="108"/>
        <v>#REF!</v>
      </c>
      <c r="LQ119" s="307" t="e">
        <f t="shared" si="108"/>
        <v>#REF!</v>
      </c>
      <c r="LR119" s="307" t="e">
        <f t="shared" si="108"/>
        <v>#REF!</v>
      </c>
      <c r="LS119" s="307" t="e">
        <f t="shared" si="108"/>
        <v>#REF!</v>
      </c>
      <c r="LT119" s="307" t="e">
        <f t="shared" si="108"/>
        <v>#REF!</v>
      </c>
      <c r="LU119" s="307" t="e">
        <f t="shared" si="108"/>
        <v>#REF!</v>
      </c>
      <c r="LV119" s="307" t="e">
        <f t="shared" si="108"/>
        <v>#REF!</v>
      </c>
      <c r="LW119" s="307" t="e">
        <f t="shared" si="108"/>
        <v>#REF!</v>
      </c>
      <c r="LX119" s="307" t="e">
        <f t="shared" si="108"/>
        <v>#REF!</v>
      </c>
      <c r="LY119" s="307" t="e">
        <f t="shared" si="108"/>
        <v>#REF!</v>
      </c>
      <c r="LZ119" s="307" t="e">
        <f t="shared" si="108"/>
        <v>#REF!</v>
      </c>
      <c r="MA119" s="307" t="e">
        <f t="shared" si="108"/>
        <v>#REF!</v>
      </c>
      <c r="MB119" s="307" t="e">
        <f t="shared" si="108"/>
        <v>#REF!</v>
      </c>
      <c r="MC119" s="307" t="e">
        <f t="shared" si="108"/>
        <v>#REF!</v>
      </c>
      <c r="MD119" s="307" t="e">
        <f t="shared" si="108"/>
        <v>#REF!</v>
      </c>
      <c r="ME119" s="307" t="e">
        <f t="shared" si="108"/>
        <v>#REF!</v>
      </c>
      <c r="MF119" s="307" t="e">
        <f t="shared" si="108"/>
        <v>#REF!</v>
      </c>
      <c r="MG119" s="307" t="e">
        <f t="shared" si="108"/>
        <v>#REF!</v>
      </c>
      <c r="MH119" s="307" t="e">
        <f t="shared" si="108"/>
        <v>#REF!</v>
      </c>
      <c r="MI119" s="307" t="e">
        <f t="shared" si="108"/>
        <v>#REF!</v>
      </c>
      <c r="MJ119" s="307" t="e">
        <f t="shared" si="108"/>
        <v>#REF!</v>
      </c>
      <c r="MK119" s="307" t="e">
        <f t="shared" si="108"/>
        <v>#REF!</v>
      </c>
      <c r="ML119" s="307" t="e">
        <f t="shared" si="108"/>
        <v>#REF!</v>
      </c>
      <c r="MM119" s="307" t="e">
        <f t="shared" si="108"/>
        <v>#REF!</v>
      </c>
      <c r="MN119" s="307" t="e">
        <f t="shared" si="108"/>
        <v>#REF!</v>
      </c>
      <c r="MO119" s="307" t="e">
        <f t="shared" si="108"/>
        <v>#REF!</v>
      </c>
      <c r="MP119" s="307" t="e">
        <f t="shared" si="108"/>
        <v>#REF!</v>
      </c>
      <c r="MQ119" s="307" t="e">
        <f t="shared" si="108"/>
        <v>#REF!</v>
      </c>
      <c r="MR119" s="307" t="e">
        <f t="shared" si="108"/>
        <v>#REF!</v>
      </c>
      <c r="MS119" s="307" t="e">
        <f t="shared" si="108"/>
        <v>#REF!</v>
      </c>
      <c r="MT119" s="307" t="e">
        <f t="shared" si="108"/>
        <v>#REF!</v>
      </c>
      <c r="MU119" s="307" t="e">
        <f t="shared" si="108"/>
        <v>#REF!</v>
      </c>
      <c r="MV119" s="307" t="e">
        <f t="shared" si="108"/>
        <v>#REF!</v>
      </c>
      <c r="MW119" s="307" t="e">
        <f t="shared" si="108"/>
        <v>#REF!</v>
      </c>
      <c r="MX119" s="307" t="e">
        <f t="shared" si="108"/>
        <v>#REF!</v>
      </c>
      <c r="MY119" s="307" t="e">
        <f t="shared" si="108"/>
        <v>#REF!</v>
      </c>
      <c r="MZ119" s="307" t="e">
        <f t="shared" si="108"/>
        <v>#REF!</v>
      </c>
      <c r="NA119" s="307" t="e">
        <f t="shared" si="108"/>
        <v>#REF!</v>
      </c>
      <c r="NB119" s="307" t="e">
        <f t="shared" si="108"/>
        <v>#REF!</v>
      </c>
      <c r="NC119" s="307" t="e">
        <f t="shared" si="108"/>
        <v>#REF!</v>
      </c>
      <c r="ND119" s="307" t="e">
        <f t="shared" si="108"/>
        <v>#REF!</v>
      </c>
      <c r="NE119" s="307" t="e">
        <f t="shared" si="108"/>
        <v>#REF!</v>
      </c>
      <c r="NF119" s="307" t="e">
        <f t="shared" si="108"/>
        <v>#REF!</v>
      </c>
      <c r="NG119" s="307" t="e">
        <f t="shared" si="108"/>
        <v>#REF!</v>
      </c>
      <c r="NH119" s="307" t="e">
        <f t="shared" si="108"/>
        <v>#REF!</v>
      </c>
      <c r="NI119" s="307" t="e">
        <f t="shared" si="108"/>
        <v>#REF!</v>
      </c>
      <c r="NJ119" s="307" t="e">
        <f t="shared" si="108"/>
        <v>#REF!</v>
      </c>
      <c r="NK119" s="307" t="e">
        <f t="shared" si="108"/>
        <v>#REF!</v>
      </c>
      <c r="NL119" s="307" t="e">
        <f t="shared" si="108"/>
        <v>#REF!</v>
      </c>
      <c r="NM119" s="307" t="e">
        <f t="shared" si="108"/>
        <v>#REF!</v>
      </c>
      <c r="NN119" s="307" t="e">
        <f t="shared" si="108"/>
        <v>#REF!</v>
      </c>
      <c r="NO119" s="307" t="e">
        <f t="shared" si="108"/>
        <v>#REF!</v>
      </c>
      <c r="NP119" s="307" t="e">
        <f t="shared" si="108"/>
        <v>#REF!</v>
      </c>
      <c r="NQ119" s="307" t="e">
        <f t="shared" si="108"/>
        <v>#REF!</v>
      </c>
      <c r="NR119" s="307" t="e">
        <f t="shared" si="108"/>
        <v>#REF!</v>
      </c>
      <c r="NS119" s="307" t="e">
        <f t="shared" si="108"/>
        <v>#REF!</v>
      </c>
      <c r="NT119" s="307" t="e">
        <f t="shared" si="108"/>
        <v>#REF!</v>
      </c>
      <c r="NU119" s="307" t="e">
        <f t="shared" si="108"/>
        <v>#REF!</v>
      </c>
      <c r="NV119" s="307" t="e">
        <f t="shared" si="108"/>
        <v>#REF!</v>
      </c>
      <c r="NW119" s="307" t="e">
        <f t="shared" si="108"/>
        <v>#REF!</v>
      </c>
      <c r="NX119" s="307" t="e">
        <f t="shared" si="108"/>
        <v>#REF!</v>
      </c>
      <c r="NY119" s="307" t="e">
        <f t="shared" si="108"/>
        <v>#REF!</v>
      </c>
      <c r="NZ119" s="307" t="e">
        <f t="shared" ref="NZ119:QJ123" si="117">SUMPRODUCT(--($E34:$AB34=NZ$110),--($E96:$AB96))</f>
        <v>#REF!</v>
      </c>
      <c r="OA119" s="307" t="e">
        <f t="shared" si="117"/>
        <v>#REF!</v>
      </c>
      <c r="OB119" s="307" t="e">
        <f t="shared" si="117"/>
        <v>#REF!</v>
      </c>
      <c r="OC119" s="307" t="e">
        <f t="shared" si="117"/>
        <v>#REF!</v>
      </c>
      <c r="OD119" s="307" t="e">
        <f t="shared" si="117"/>
        <v>#REF!</v>
      </c>
      <c r="OE119" s="307" t="e">
        <f t="shared" si="117"/>
        <v>#REF!</v>
      </c>
      <c r="OF119" s="307" t="e">
        <f t="shared" si="117"/>
        <v>#REF!</v>
      </c>
      <c r="OG119" s="307" t="e">
        <f t="shared" si="117"/>
        <v>#REF!</v>
      </c>
      <c r="OH119" s="307" t="e">
        <f t="shared" si="117"/>
        <v>#REF!</v>
      </c>
      <c r="OI119" s="307" t="e">
        <f t="shared" si="117"/>
        <v>#REF!</v>
      </c>
      <c r="OJ119" s="307" t="e">
        <f t="shared" si="117"/>
        <v>#REF!</v>
      </c>
      <c r="OK119" s="307" t="e">
        <f t="shared" si="117"/>
        <v>#REF!</v>
      </c>
      <c r="OL119" s="307" t="e">
        <f t="shared" si="117"/>
        <v>#REF!</v>
      </c>
      <c r="OM119" s="307" t="e">
        <f t="shared" si="117"/>
        <v>#REF!</v>
      </c>
      <c r="ON119" s="307" t="e">
        <f t="shared" si="117"/>
        <v>#REF!</v>
      </c>
      <c r="OO119" s="307" t="e">
        <f t="shared" si="117"/>
        <v>#REF!</v>
      </c>
      <c r="OP119" s="307" t="e">
        <f t="shared" si="117"/>
        <v>#REF!</v>
      </c>
      <c r="OQ119" s="307" t="e">
        <f t="shared" si="117"/>
        <v>#REF!</v>
      </c>
      <c r="OR119" s="307" t="e">
        <f t="shared" si="117"/>
        <v>#REF!</v>
      </c>
      <c r="OS119" s="307" t="e">
        <f t="shared" si="117"/>
        <v>#REF!</v>
      </c>
      <c r="OT119" s="307" t="e">
        <f t="shared" si="117"/>
        <v>#REF!</v>
      </c>
      <c r="OU119" s="307" t="e">
        <f t="shared" si="117"/>
        <v>#REF!</v>
      </c>
      <c r="OV119" s="307" t="e">
        <f t="shared" si="117"/>
        <v>#REF!</v>
      </c>
      <c r="OW119" s="307" t="e">
        <f t="shared" si="117"/>
        <v>#REF!</v>
      </c>
      <c r="OX119" s="307" t="e">
        <f t="shared" si="117"/>
        <v>#REF!</v>
      </c>
      <c r="OY119" s="307" t="e">
        <f t="shared" si="117"/>
        <v>#REF!</v>
      </c>
      <c r="OZ119" s="307" t="e">
        <f t="shared" si="117"/>
        <v>#REF!</v>
      </c>
      <c r="PA119" s="307" t="e">
        <f t="shared" si="117"/>
        <v>#REF!</v>
      </c>
      <c r="PB119" s="307" t="e">
        <f t="shared" si="117"/>
        <v>#REF!</v>
      </c>
      <c r="PC119" s="307" t="e">
        <f t="shared" si="117"/>
        <v>#REF!</v>
      </c>
      <c r="PD119" s="307" t="e">
        <f t="shared" si="117"/>
        <v>#REF!</v>
      </c>
      <c r="PE119" s="307" t="e">
        <f t="shared" si="117"/>
        <v>#REF!</v>
      </c>
      <c r="PF119" s="307" t="e">
        <f t="shared" si="117"/>
        <v>#REF!</v>
      </c>
      <c r="PG119" s="307" t="e">
        <f t="shared" si="117"/>
        <v>#REF!</v>
      </c>
      <c r="PH119" s="307" t="e">
        <f t="shared" si="117"/>
        <v>#REF!</v>
      </c>
      <c r="PI119" s="307" t="e">
        <f t="shared" si="117"/>
        <v>#REF!</v>
      </c>
      <c r="PJ119" s="307" t="e">
        <f t="shared" si="117"/>
        <v>#REF!</v>
      </c>
      <c r="PK119" s="307" t="e">
        <f t="shared" si="117"/>
        <v>#REF!</v>
      </c>
      <c r="PL119" s="307" t="e">
        <f t="shared" si="117"/>
        <v>#REF!</v>
      </c>
      <c r="PM119" s="307" t="e">
        <f t="shared" si="117"/>
        <v>#REF!</v>
      </c>
      <c r="PN119" s="307" t="e">
        <f t="shared" si="117"/>
        <v>#REF!</v>
      </c>
      <c r="PO119" s="307" t="e">
        <f t="shared" si="117"/>
        <v>#REF!</v>
      </c>
      <c r="PP119" s="307" t="e">
        <f t="shared" si="117"/>
        <v>#REF!</v>
      </c>
      <c r="PQ119" s="307" t="e">
        <f t="shared" si="117"/>
        <v>#REF!</v>
      </c>
      <c r="PR119" s="307" t="e">
        <f t="shared" si="117"/>
        <v>#REF!</v>
      </c>
      <c r="PS119" s="307" t="e">
        <f t="shared" si="117"/>
        <v>#REF!</v>
      </c>
      <c r="PT119" s="307" t="e">
        <f t="shared" si="117"/>
        <v>#REF!</v>
      </c>
      <c r="PU119" s="307" t="e">
        <f t="shared" si="117"/>
        <v>#REF!</v>
      </c>
      <c r="PV119" s="307" t="e">
        <f t="shared" si="117"/>
        <v>#REF!</v>
      </c>
      <c r="PW119" s="307" t="e">
        <f t="shared" si="117"/>
        <v>#REF!</v>
      </c>
      <c r="PX119" s="307" t="e">
        <f t="shared" si="117"/>
        <v>#REF!</v>
      </c>
      <c r="PY119" s="307" t="e">
        <f t="shared" si="117"/>
        <v>#REF!</v>
      </c>
      <c r="PZ119" s="307" t="e">
        <f t="shared" si="117"/>
        <v>#REF!</v>
      </c>
      <c r="QA119" s="307" t="e">
        <f t="shared" si="117"/>
        <v>#REF!</v>
      </c>
      <c r="QB119" s="307" t="e">
        <f t="shared" si="117"/>
        <v>#REF!</v>
      </c>
      <c r="QC119" s="307" t="e">
        <f t="shared" si="117"/>
        <v>#REF!</v>
      </c>
      <c r="QD119" s="307" t="e">
        <f t="shared" si="117"/>
        <v>#REF!</v>
      </c>
      <c r="QE119" s="307" t="e">
        <f t="shared" si="117"/>
        <v>#REF!</v>
      </c>
      <c r="QF119" s="307" t="e">
        <f t="shared" si="117"/>
        <v>#REF!</v>
      </c>
      <c r="QG119" s="307" t="e">
        <f t="shared" si="117"/>
        <v>#REF!</v>
      </c>
      <c r="QH119" s="307" t="e">
        <f t="shared" si="117"/>
        <v>#REF!</v>
      </c>
      <c r="QI119" s="307" t="e">
        <f t="shared" si="117"/>
        <v>#REF!</v>
      </c>
      <c r="QJ119" s="307" t="e">
        <f t="shared" si="117"/>
        <v>#REF!</v>
      </c>
      <c r="QK119" s="307" t="e">
        <f t="shared" si="101"/>
        <v>#REF!</v>
      </c>
      <c r="QL119" s="307" t="e">
        <f t="shared" si="109"/>
        <v>#REF!</v>
      </c>
      <c r="QM119" s="307" t="e">
        <f t="shared" si="109"/>
        <v>#REF!</v>
      </c>
      <c r="QN119" s="307" t="e">
        <f t="shared" si="109"/>
        <v>#REF!</v>
      </c>
      <c r="QO119" s="307" t="e">
        <f t="shared" si="109"/>
        <v>#REF!</v>
      </c>
      <c r="QP119" s="307" t="e">
        <f t="shared" si="109"/>
        <v>#REF!</v>
      </c>
      <c r="QQ119" s="307" t="e">
        <f t="shared" si="109"/>
        <v>#REF!</v>
      </c>
      <c r="QR119" s="307" t="e">
        <f t="shared" si="109"/>
        <v>#REF!</v>
      </c>
      <c r="QS119" s="307" t="e">
        <f t="shared" si="109"/>
        <v>#REF!</v>
      </c>
      <c r="QT119" s="307" t="e">
        <f t="shared" si="109"/>
        <v>#REF!</v>
      </c>
      <c r="QU119" s="307" t="e">
        <f t="shared" si="109"/>
        <v>#REF!</v>
      </c>
      <c r="QV119" s="307" t="e">
        <f t="shared" si="109"/>
        <v>#REF!</v>
      </c>
      <c r="QW119" s="307" t="e">
        <f t="shared" si="109"/>
        <v>#REF!</v>
      </c>
      <c r="QX119" s="307" t="e">
        <f t="shared" si="109"/>
        <v>#REF!</v>
      </c>
      <c r="QY119" s="307" t="e">
        <f t="shared" si="109"/>
        <v>#REF!</v>
      </c>
      <c r="QZ119" s="307" t="e">
        <f t="shared" si="109"/>
        <v>#REF!</v>
      </c>
      <c r="RA119" s="307" t="e">
        <f t="shared" si="109"/>
        <v>#REF!</v>
      </c>
      <c r="RB119" s="307" t="e">
        <f t="shared" si="109"/>
        <v>#REF!</v>
      </c>
      <c r="RC119" s="307" t="e">
        <f t="shared" si="109"/>
        <v>#REF!</v>
      </c>
      <c r="RD119" s="307" t="e">
        <f t="shared" si="109"/>
        <v>#REF!</v>
      </c>
      <c r="RE119" s="307" t="e">
        <f t="shared" si="109"/>
        <v>#REF!</v>
      </c>
      <c r="RF119" s="307" t="e">
        <f t="shared" si="109"/>
        <v>#REF!</v>
      </c>
      <c r="RG119" s="307" t="e">
        <f t="shared" si="109"/>
        <v>#REF!</v>
      </c>
      <c r="RH119" s="307" t="e">
        <f t="shared" si="109"/>
        <v>#REF!</v>
      </c>
      <c r="RI119" s="307" t="e">
        <f t="shared" si="109"/>
        <v>#REF!</v>
      </c>
      <c r="RJ119" s="307" t="e">
        <f t="shared" si="109"/>
        <v>#REF!</v>
      </c>
      <c r="RK119" s="307" t="e">
        <f t="shared" si="109"/>
        <v>#REF!</v>
      </c>
      <c r="RL119" s="307" t="e">
        <f t="shared" si="109"/>
        <v>#REF!</v>
      </c>
      <c r="RM119" s="307" t="e">
        <f t="shared" si="109"/>
        <v>#REF!</v>
      </c>
      <c r="RN119" s="307" t="e">
        <f t="shared" si="109"/>
        <v>#REF!</v>
      </c>
      <c r="RO119" s="307" t="e">
        <f t="shared" si="109"/>
        <v>#REF!</v>
      </c>
      <c r="RP119" s="307" t="e">
        <f t="shared" si="109"/>
        <v>#REF!</v>
      </c>
      <c r="RQ119" s="307" t="e">
        <f t="shared" si="109"/>
        <v>#REF!</v>
      </c>
      <c r="RR119" s="307" t="e">
        <f t="shared" si="109"/>
        <v>#REF!</v>
      </c>
      <c r="RS119" s="307" t="e">
        <f t="shared" si="109"/>
        <v>#REF!</v>
      </c>
      <c r="RT119" s="307" t="e">
        <f t="shared" si="109"/>
        <v>#REF!</v>
      </c>
      <c r="RU119" s="307" t="e">
        <f t="shared" si="109"/>
        <v>#REF!</v>
      </c>
      <c r="RV119" s="307" t="e">
        <f t="shared" si="109"/>
        <v>#REF!</v>
      </c>
      <c r="RW119" s="307" t="e">
        <f t="shared" si="109"/>
        <v>#REF!</v>
      </c>
      <c r="RX119" s="307" t="e">
        <f t="shared" si="109"/>
        <v>#REF!</v>
      </c>
      <c r="RY119" s="307" t="e">
        <f t="shared" si="109"/>
        <v>#REF!</v>
      </c>
      <c r="RZ119" s="307" t="e">
        <f t="shared" si="109"/>
        <v>#REF!</v>
      </c>
      <c r="SA119" s="307" t="e">
        <f t="shared" si="109"/>
        <v>#REF!</v>
      </c>
      <c r="SB119" s="307" t="e">
        <f t="shared" si="109"/>
        <v>#REF!</v>
      </c>
      <c r="SC119" s="307" t="e">
        <f t="shared" si="109"/>
        <v>#REF!</v>
      </c>
      <c r="SD119" s="307" t="e">
        <f t="shared" si="109"/>
        <v>#REF!</v>
      </c>
      <c r="SE119" s="307" t="e">
        <f t="shared" si="109"/>
        <v>#REF!</v>
      </c>
      <c r="SF119" s="307" t="e">
        <f t="shared" si="109"/>
        <v>#REF!</v>
      </c>
      <c r="SG119" s="307" t="e">
        <f t="shared" si="109"/>
        <v>#REF!</v>
      </c>
      <c r="SH119" s="307" t="e">
        <f t="shared" si="109"/>
        <v>#REF!</v>
      </c>
      <c r="SI119" s="307" t="e">
        <f t="shared" si="109"/>
        <v>#REF!</v>
      </c>
      <c r="SJ119" s="307" t="e">
        <f t="shared" si="109"/>
        <v>#REF!</v>
      </c>
      <c r="SK119" s="307" t="e">
        <f t="shared" si="109"/>
        <v>#REF!</v>
      </c>
      <c r="SL119" s="307" t="e">
        <f t="shared" si="109"/>
        <v>#REF!</v>
      </c>
      <c r="SM119" s="307" t="e">
        <f t="shared" si="109"/>
        <v>#REF!</v>
      </c>
      <c r="SN119" s="307" t="e">
        <f t="shared" si="109"/>
        <v>#REF!</v>
      </c>
      <c r="SO119" s="307" t="e">
        <f t="shared" si="109"/>
        <v>#REF!</v>
      </c>
      <c r="SP119" s="307" t="e">
        <f t="shared" si="109"/>
        <v>#REF!</v>
      </c>
      <c r="SQ119" s="307" t="e">
        <f t="shared" si="109"/>
        <v>#REF!</v>
      </c>
      <c r="SR119" s="307" t="e">
        <f t="shared" si="109"/>
        <v>#REF!</v>
      </c>
      <c r="SS119" s="307" t="e">
        <f t="shared" si="109"/>
        <v>#REF!</v>
      </c>
      <c r="ST119" s="307" t="e">
        <f t="shared" si="109"/>
        <v>#REF!</v>
      </c>
      <c r="SU119" s="307" t="e">
        <f t="shared" si="109"/>
        <v>#REF!</v>
      </c>
      <c r="SV119" s="307" t="e">
        <f t="shared" si="109"/>
        <v>#REF!</v>
      </c>
      <c r="SW119" s="307" t="e">
        <f t="shared" si="109"/>
        <v>#REF!</v>
      </c>
      <c r="SX119" s="307" t="e">
        <f t="shared" ref="SX119:VH123" si="118">SUMPRODUCT(--($E34:$AB34=SX$110),--($E96:$AB96))</f>
        <v>#REF!</v>
      </c>
      <c r="SY119" s="307" t="e">
        <f t="shared" si="118"/>
        <v>#REF!</v>
      </c>
      <c r="SZ119" s="307" t="e">
        <f t="shared" si="118"/>
        <v>#REF!</v>
      </c>
      <c r="TA119" s="307" t="e">
        <f t="shared" si="118"/>
        <v>#REF!</v>
      </c>
      <c r="TB119" s="307" t="e">
        <f t="shared" si="118"/>
        <v>#REF!</v>
      </c>
      <c r="TC119" s="307" t="e">
        <f t="shared" si="118"/>
        <v>#REF!</v>
      </c>
      <c r="TD119" s="307" t="e">
        <f t="shared" si="118"/>
        <v>#REF!</v>
      </c>
      <c r="TE119" s="307" t="e">
        <f t="shared" si="118"/>
        <v>#REF!</v>
      </c>
      <c r="TF119" s="307" t="e">
        <f t="shared" si="118"/>
        <v>#REF!</v>
      </c>
      <c r="TG119" s="307" t="e">
        <f t="shared" si="118"/>
        <v>#REF!</v>
      </c>
      <c r="TH119" s="307" t="e">
        <f t="shared" si="118"/>
        <v>#REF!</v>
      </c>
      <c r="TI119" s="307" t="e">
        <f t="shared" si="118"/>
        <v>#REF!</v>
      </c>
      <c r="TJ119" s="307" t="e">
        <f t="shared" si="118"/>
        <v>#REF!</v>
      </c>
      <c r="TK119" s="307" t="e">
        <f t="shared" si="118"/>
        <v>#REF!</v>
      </c>
      <c r="TL119" s="307" t="e">
        <f t="shared" si="118"/>
        <v>#REF!</v>
      </c>
      <c r="TM119" s="307" t="e">
        <f t="shared" si="118"/>
        <v>#REF!</v>
      </c>
      <c r="TN119" s="307" t="e">
        <f t="shared" si="118"/>
        <v>#REF!</v>
      </c>
      <c r="TO119" s="307" t="e">
        <f t="shared" si="118"/>
        <v>#REF!</v>
      </c>
      <c r="TP119" s="307" t="e">
        <f t="shared" si="118"/>
        <v>#REF!</v>
      </c>
      <c r="TQ119" s="307" t="e">
        <f t="shared" si="118"/>
        <v>#REF!</v>
      </c>
      <c r="TR119" s="307" t="e">
        <f t="shared" si="118"/>
        <v>#REF!</v>
      </c>
      <c r="TS119" s="307" t="e">
        <f t="shared" si="118"/>
        <v>#REF!</v>
      </c>
      <c r="TT119" s="307" t="e">
        <f t="shared" si="118"/>
        <v>#REF!</v>
      </c>
      <c r="TU119" s="307" t="e">
        <f t="shared" si="118"/>
        <v>#REF!</v>
      </c>
      <c r="TV119" s="307" t="e">
        <f t="shared" si="118"/>
        <v>#REF!</v>
      </c>
      <c r="TW119" s="307" t="e">
        <f t="shared" si="118"/>
        <v>#REF!</v>
      </c>
      <c r="TX119" s="307" t="e">
        <f t="shared" si="118"/>
        <v>#REF!</v>
      </c>
      <c r="TY119" s="307" t="e">
        <f t="shared" si="118"/>
        <v>#REF!</v>
      </c>
      <c r="TZ119" s="307" t="e">
        <f t="shared" si="118"/>
        <v>#REF!</v>
      </c>
      <c r="UA119" s="307" t="e">
        <f t="shared" si="118"/>
        <v>#REF!</v>
      </c>
      <c r="UB119" s="307" t="e">
        <f t="shared" si="118"/>
        <v>#REF!</v>
      </c>
      <c r="UC119" s="307" t="e">
        <f t="shared" si="118"/>
        <v>#REF!</v>
      </c>
      <c r="UD119" s="307" t="e">
        <f t="shared" si="118"/>
        <v>#REF!</v>
      </c>
      <c r="UE119" s="307" t="e">
        <f t="shared" si="118"/>
        <v>#REF!</v>
      </c>
      <c r="UF119" s="307" t="e">
        <f t="shared" si="118"/>
        <v>#REF!</v>
      </c>
      <c r="UG119" s="307" t="e">
        <f t="shared" si="118"/>
        <v>#REF!</v>
      </c>
      <c r="UH119" s="307" t="e">
        <f t="shared" si="118"/>
        <v>#REF!</v>
      </c>
      <c r="UI119" s="307" t="e">
        <f t="shared" si="118"/>
        <v>#REF!</v>
      </c>
      <c r="UJ119" s="307" t="e">
        <f t="shared" si="118"/>
        <v>#REF!</v>
      </c>
      <c r="UK119" s="307" t="e">
        <f t="shared" si="118"/>
        <v>#REF!</v>
      </c>
      <c r="UL119" s="307" t="e">
        <f t="shared" si="118"/>
        <v>#REF!</v>
      </c>
      <c r="UM119" s="307" t="e">
        <f t="shared" si="118"/>
        <v>#REF!</v>
      </c>
      <c r="UN119" s="307" t="e">
        <f t="shared" si="118"/>
        <v>#REF!</v>
      </c>
      <c r="UO119" s="307" t="e">
        <f t="shared" si="118"/>
        <v>#REF!</v>
      </c>
      <c r="UP119" s="307" t="e">
        <f t="shared" si="118"/>
        <v>#REF!</v>
      </c>
      <c r="UQ119" s="307" t="e">
        <f t="shared" si="118"/>
        <v>#REF!</v>
      </c>
      <c r="UR119" s="307" t="e">
        <f t="shared" si="118"/>
        <v>#REF!</v>
      </c>
      <c r="US119" s="307" t="e">
        <f t="shared" si="118"/>
        <v>#REF!</v>
      </c>
      <c r="UT119" s="307" t="e">
        <f t="shared" si="118"/>
        <v>#REF!</v>
      </c>
      <c r="UU119" s="307" t="e">
        <f t="shared" si="118"/>
        <v>#REF!</v>
      </c>
      <c r="UV119" s="307" t="e">
        <f t="shared" si="118"/>
        <v>#REF!</v>
      </c>
      <c r="UW119" s="307" t="e">
        <f t="shared" si="118"/>
        <v>#REF!</v>
      </c>
      <c r="UX119" s="307" t="e">
        <f t="shared" si="118"/>
        <v>#REF!</v>
      </c>
      <c r="UY119" s="307" t="e">
        <f t="shared" si="118"/>
        <v>#REF!</v>
      </c>
      <c r="UZ119" s="307" t="e">
        <f t="shared" si="118"/>
        <v>#REF!</v>
      </c>
      <c r="VA119" s="307" t="e">
        <f t="shared" si="118"/>
        <v>#REF!</v>
      </c>
      <c r="VB119" s="307" t="e">
        <f t="shared" si="118"/>
        <v>#REF!</v>
      </c>
      <c r="VC119" s="307" t="e">
        <f t="shared" si="118"/>
        <v>#REF!</v>
      </c>
      <c r="VD119" s="307" t="e">
        <f t="shared" si="118"/>
        <v>#REF!</v>
      </c>
      <c r="VE119" s="307" t="e">
        <f t="shared" si="118"/>
        <v>#REF!</v>
      </c>
      <c r="VF119" s="307" t="e">
        <f t="shared" si="118"/>
        <v>#REF!</v>
      </c>
      <c r="VG119" s="307" t="e">
        <f t="shared" si="118"/>
        <v>#REF!</v>
      </c>
      <c r="VH119" s="307" t="e">
        <f t="shared" si="118"/>
        <v>#REF!</v>
      </c>
      <c r="VI119" s="307" t="e">
        <f t="shared" si="103"/>
        <v>#REF!</v>
      </c>
      <c r="VJ119" s="307" t="e">
        <f t="shared" si="110"/>
        <v>#REF!</v>
      </c>
      <c r="VK119" s="307" t="e">
        <f t="shared" si="110"/>
        <v>#REF!</v>
      </c>
      <c r="VL119" s="307" t="e">
        <f t="shared" si="110"/>
        <v>#REF!</v>
      </c>
      <c r="VM119" s="307" t="e">
        <f t="shared" si="110"/>
        <v>#REF!</v>
      </c>
      <c r="VN119" s="307" t="e">
        <f t="shared" si="110"/>
        <v>#REF!</v>
      </c>
      <c r="VO119" s="307" t="e">
        <f t="shared" si="110"/>
        <v>#REF!</v>
      </c>
      <c r="VP119" s="307" t="e">
        <f t="shared" si="110"/>
        <v>#REF!</v>
      </c>
      <c r="VQ119" s="307" t="e">
        <f t="shared" si="110"/>
        <v>#REF!</v>
      </c>
      <c r="VR119" s="307" t="e">
        <f t="shared" si="110"/>
        <v>#REF!</v>
      </c>
      <c r="VS119" s="307" t="e">
        <f t="shared" si="110"/>
        <v>#REF!</v>
      </c>
      <c r="VT119" s="307" t="e">
        <f t="shared" si="110"/>
        <v>#REF!</v>
      </c>
      <c r="VU119" s="307" t="e">
        <f t="shared" si="110"/>
        <v>#REF!</v>
      </c>
      <c r="VV119" s="307" t="e">
        <f t="shared" si="110"/>
        <v>#REF!</v>
      </c>
      <c r="VW119" s="307" t="e">
        <f t="shared" si="110"/>
        <v>#REF!</v>
      </c>
      <c r="VX119" s="307" t="e">
        <f t="shared" si="110"/>
        <v>#REF!</v>
      </c>
      <c r="VY119" s="307" t="e">
        <f t="shared" si="110"/>
        <v>#REF!</v>
      </c>
      <c r="VZ119" s="307" t="e">
        <f t="shared" si="110"/>
        <v>#REF!</v>
      </c>
      <c r="WA119" s="307" t="e">
        <f t="shared" si="110"/>
        <v>#REF!</v>
      </c>
      <c r="WB119" s="307" t="e">
        <f t="shared" si="110"/>
        <v>#REF!</v>
      </c>
      <c r="WC119" s="307" t="e">
        <f t="shared" si="110"/>
        <v>#REF!</v>
      </c>
      <c r="WD119" s="307" t="e">
        <f t="shared" si="110"/>
        <v>#REF!</v>
      </c>
      <c r="WE119" s="307" t="e">
        <f t="shared" si="110"/>
        <v>#REF!</v>
      </c>
      <c r="WF119" s="307" t="e">
        <f t="shared" si="110"/>
        <v>#REF!</v>
      </c>
      <c r="WG119" s="307" t="e">
        <f t="shared" si="110"/>
        <v>#REF!</v>
      </c>
      <c r="WH119" s="307" t="e">
        <f t="shared" si="110"/>
        <v>#REF!</v>
      </c>
      <c r="WI119" s="307" t="e">
        <f t="shared" si="110"/>
        <v>#REF!</v>
      </c>
      <c r="WJ119" s="307" t="e">
        <f t="shared" si="110"/>
        <v>#REF!</v>
      </c>
      <c r="WK119" s="307" t="e">
        <f t="shared" si="110"/>
        <v>#REF!</v>
      </c>
      <c r="WL119" s="307" t="e">
        <f t="shared" si="110"/>
        <v>#REF!</v>
      </c>
      <c r="WM119" s="307" t="e">
        <f t="shared" si="110"/>
        <v>#REF!</v>
      </c>
      <c r="WN119" s="307" t="e">
        <f t="shared" si="110"/>
        <v>#REF!</v>
      </c>
      <c r="WO119" s="307" t="e">
        <f t="shared" si="110"/>
        <v>#REF!</v>
      </c>
      <c r="WP119" s="307" t="e">
        <f t="shared" si="110"/>
        <v>#REF!</v>
      </c>
      <c r="WQ119" s="307" t="e">
        <f t="shared" si="110"/>
        <v>#REF!</v>
      </c>
      <c r="WR119" s="307" t="e">
        <f t="shared" si="110"/>
        <v>#REF!</v>
      </c>
      <c r="WS119" s="307" t="e">
        <f t="shared" si="110"/>
        <v>#REF!</v>
      </c>
      <c r="WT119" s="307" t="e">
        <f t="shared" si="110"/>
        <v>#REF!</v>
      </c>
      <c r="WU119" s="307" t="e">
        <f t="shared" si="110"/>
        <v>#REF!</v>
      </c>
      <c r="WV119" s="307" t="e">
        <f t="shared" si="110"/>
        <v>#REF!</v>
      </c>
      <c r="WW119" s="307" t="e">
        <f t="shared" si="110"/>
        <v>#REF!</v>
      </c>
      <c r="WX119" s="307" t="e">
        <f t="shared" si="110"/>
        <v>#REF!</v>
      </c>
      <c r="WY119" s="307" t="e">
        <f t="shared" si="110"/>
        <v>#REF!</v>
      </c>
      <c r="WZ119" s="307" t="e">
        <f t="shared" si="110"/>
        <v>#REF!</v>
      </c>
      <c r="XA119" s="307" t="e">
        <f t="shared" si="110"/>
        <v>#REF!</v>
      </c>
      <c r="XB119" s="307" t="e">
        <f t="shared" si="110"/>
        <v>#REF!</v>
      </c>
      <c r="XC119" s="307" t="e">
        <f t="shared" si="110"/>
        <v>#REF!</v>
      </c>
      <c r="XD119" s="307" t="e">
        <f t="shared" si="110"/>
        <v>#REF!</v>
      </c>
      <c r="XE119" s="307" t="e">
        <f t="shared" si="110"/>
        <v>#REF!</v>
      </c>
      <c r="XF119" s="307" t="e">
        <f t="shared" si="110"/>
        <v>#REF!</v>
      </c>
      <c r="XG119" s="307" t="e">
        <f t="shared" si="110"/>
        <v>#REF!</v>
      </c>
      <c r="XH119" s="307" t="e">
        <f t="shared" si="110"/>
        <v>#REF!</v>
      </c>
      <c r="XI119" s="307" t="e">
        <f t="shared" si="110"/>
        <v>#REF!</v>
      </c>
      <c r="XJ119" s="307" t="e">
        <f t="shared" si="110"/>
        <v>#REF!</v>
      </c>
      <c r="XK119" s="307" t="e">
        <f t="shared" si="110"/>
        <v>#REF!</v>
      </c>
      <c r="XL119" s="307" t="e">
        <f t="shared" si="110"/>
        <v>#REF!</v>
      </c>
      <c r="XM119" s="307" t="e">
        <f t="shared" si="110"/>
        <v>#REF!</v>
      </c>
      <c r="XN119" s="307" t="e">
        <f t="shared" si="110"/>
        <v>#REF!</v>
      </c>
      <c r="XO119" s="307" t="e">
        <f t="shared" si="110"/>
        <v>#REF!</v>
      </c>
      <c r="XP119" s="307" t="e">
        <f t="shared" si="110"/>
        <v>#REF!</v>
      </c>
      <c r="XQ119" s="307" t="e">
        <f t="shared" si="110"/>
        <v>#REF!</v>
      </c>
      <c r="XR119" s="307" t="e">
        <f t="shared" si="110"/>
        <v>#REF!</v>
      </c>
      <c r="XS119" s="307" t="e">
        <f t="shared" si="110"/>
        <v>#REF!</v>
      </c>
      <c r="XT119" s="307" t="e">
        <f t="shared" si="110"/>
        <v>#REF!</v>
      </c>
      <c r="XU119" s="307" t="e">
        <f t="shared" si="110"/>
        <v>#REF!</v>
      </c>
      <c r="XV119" s="307" t="e">
        <f t="shared" ref="XV119:AAF123" si="119">SUMPRODUCT(--($E34:$AB34=XV$110),--($E96:$AB96))</f>
        <v>#REF!</v>
      </c>
      <c r="XW119" s="307" t="e">
        <f t="shared" si="119"/>
        <v>#REF!</v>
      </c>
      <c r="XX119" s="307" t="e">
        <f t="shared" si="119"/>
        <v>#REF!</v>
      </c>
      <c r="XY119" s="307" t="e">
        <f t="shared" si="119"/>
        <v>#REF!</v>
      </c>
      <c r="XZ119" s="307" t="e">
        <f t="shared" si="119"/>
        <v>#REF!</v>
      </c>
      <c r="YA119" s="307" t="e">
        <f t="shared" si="119"/>
        <v>#REF!</v>
      </c>
      <c r="YB119" s="307" t="e">
        <f t="shared" si="119"/>
        <v>#REF!</v>
      </c>
      <c r="YC119" s="307" t="e">
        <f t="shared" si="119"/>
        <v>#REF!</v>
      </c>
      <c r="YD119" s="307" t="e">
        <f t="shared" si="119"/>
        <v>#REF!</v>
      </c>
      <c r="YE119" s="307" t="e">
        <f t="shared" si="119"/>
        <v>#REF!</v>
      </c>
      <c r="YF119" s="307" t="e">
        <f t="shared" si="119"/>
        <v>#REF!</v>
      </c>
      <c r="YG119" s="307" t="e">
        <f t="shared" si="119"/>
        <v>#REF!</v>
      </c>
      <c r="YH119" s="307" t="e">
        <f t="shared" si="119"/>
        <v>#REF!</v>
      </c>
      <c r="YI119" s="307" t="e">
        <f t="shared" si="119"/>
        <v>#REF!</v>
      </c>
      <c r="YJ119" s="307" t="e">
        <f t="shared" si="119"/>
        <v>#REF!</v>
      </c>
      <c r="YK119" s="307" t="e">
        <f t="shared" si="119"/>
        <v>#REF!</v>
      </c>
      <c r="YL119" s="307" t="e">
        <f t="shared" si="119"/>
        <v>#REF!</v>
      </c>
      <c r="YM119" s="307" t="e">
        <f t="shared" si="119"/>
        <v>#REF!</v>
      </c>
      <c r="YN119" s="307" t="e">
        <f t="shared" si="119"/>
        <v>#REF!</v>
      </c>
      <c r="YO119" s="307" t="e">
        <f t="shared" si="119"/>
        <v>#REF!</v>
      </c>
      <c r="YP119" s="307" t="e">
        <f t="shared" si="119"/>
        <v>#REF!</v>
      </c>
      <c r="YQ119" s="307" t="e">
        <f t="shared" si="119"/>
        <v>#REF!</v>
      </c>
      <c r="YR119" s="307" t="e">
        <f t="shared" si="119"/>
        <v>#REF!</v>
      </c>
      <c r="YS119" s="307" t="e">
        <f t="shared" si="119"/>
        <v>#REF!</v>
      </c>
      <c r="YT119" s="307" t="e">
        <f t="shared" si="119"/>
        <v>#REF!</v>
      </c>
      <c r="YU119" s="307" t="e">
        <f t="shared" si="119"/>
        <v>#REF!</v>
      </c>
      <c r="YV119" s="307" t="e">
        <f t="shared" si="119"/>
        <v>#REF!</v>
      </c>
      <c r="YW119" s="307" t="e">
        <f t="shared" si="119"/>
        <v>#REF!</v>
      </c>
      <c r="YX119" s="307" t="e">
        <f t="shared" si="119"/>
        <v>#REF!</v>
      </c>
      <c r="YY119" s="307" t="e">
        <f t="shared" si="119"/>
        <v>#REF!</v>
      </c>
      <c r="YZ119" s="307" t="e">
        <f t="shared" si="119"/>
        <v>#REF!</v>
      </c>
      <c r="ZA119" s="307" t="e">
        <f t="shared" si="119"/>
        <v>#REF!</v>
      </c>
      <c r="ZB119" s="307" t="e">
        <f t="shared" si="119"/>
        <v>#REF!</v>
      </c>
      <c r="ZC119" s="307" t="e">
        <f t="shared" si="119"/>
        <v>#REF!</v>
      </c>
      <c r="ZD119" s="307" t="e">
        <f t="shared" si="119"/>
        <v>#REF!</v>
      </c>
      <c r="ZE119" s="307" t="e">
        <f t="shared" si="119"/>
        <v>#REF!</v>
      </c>
      <c r="ZF119" s="307" t="e">
        <f t="shared" si="119"/>
        <v>#REF!</v>
      </c>
      <c r="ZG119" s="307" t="e">
        <f t="shared" si="119"/>
        <v>#REF!</v>
      </c>
      <c r="ZH119" s="307" t="e">
        <f t="shared" si="119"/>
        <v>#REF!</v>
      </c>
      <c r="ZI119" s="307" t="e">
        <f t="shared" si="119"/>
        <v>#REF!</v>
      </c>
      <c r="ZJ119" s="307" t="e">
        <f t="shared" si="119"/>
        <v>#REF!</v>
      </c>
      <c r="ZK119" s="307" t="e">
        <f t="shared" si="119"/>
        <v>#REF!</v>
      </c>
      <c r="ZL119" s="307" t="e">
        <f t="shared" si="119"/>
        <v>#REF!</v>
      </c>
      <c r="ZM119" s="307" t="e">
        <f t="shared" si="119"/>
        <v>#REF!</v>
      </c>
      <c r="ZN119" s="307" t="e">
        <f t="shared" si="119"/>
        <v>#REF!</v>
      </c>
      <c r="ZO119" s="307" t="e">
        <f t="shared" si="119"/>
        <v>#REF!</v>
      </c>
      <c r="ZP119" s="307" t="e">
        <f t="shared" si="119"/>
        <v>#REF!</v>
      </c>
      <c r="ZQ119" s="307" t="e">
        <f t="shared" si="119"/>
        <v>#REF!</v>
      </c>
      <c r="ZR119" s="307" t="e">
        <f t="shared" si="119"/>
        <v>#REF!</v>
      </c>
      <c r="ZS119" s="307" t="e">
        <f t="shared" si="119"/>
        <v>#REF!</v>
      </c>
      <c r="ZT119" s="307" t="e">
        <f t="shared" si="119"/>
        <v>#REF!</v>
      </c>
      <c r="ZU119" s="307" t="e">
        <f t="shared" si="119"/>
        <v>#REF!</v>
      </c>
      <c r="ZV119" s="307" t="e">
        <f t="shared" si="119"/>
        <v>#REF!</v>
      </c>
      <c r="ZW119" s="307" t="e">
        <f t="shared" si="119"/>
        <v>#REF!</v>
      </c>
      <c r="ZX119" s="307" t="e">
        <f t="shared" si="119"/>
        <v>#REF!</v>
      </c>
      <c r="ZY119" s="307" t="e">
        <f t="shared" si="119"/>
        <v>#REF!</v>
      </c>
      <c r="ZZ119" s="307" t="e">
        <f t="shared" si="119"/>
        <v>#REF!</v>
      </c>
      <c r="AAA119" s="307" t="e">
        <f t="shared" si="119"/>
        <v>#REF!</v>
      </c>
      <c r="AAB119" s="307" t="e">
        <f t="shared" si="119"/>
        <v>#REF!</v>
      </c>
      <c r="AAC119" s="307" t="e">
        <f t="shared" si="119"/>
        <v>#REF!</v>
      </c>
      <c r="AAD119" s="307" t="e">
        <f t="shared" si="119"/>
        <v>#REF!</v>
      </c>
      <c r="AAE119" s="307" t="e">
        <f t="shared" si="119"/>
        <v>#REF!</v>
      </c>
      <c r="AAF119" s="307" t="e">
        <f t="shared" si="119"/>
        <v>#REF!</v>
      </c>
      <c r="AAG119" s="307" t="e">
        <f t="shared" si="105"/>
        <v>#REF!</v>
      </c>
      <c r="AAH119" s="307" t="e">
        <f t="shared" si="113"/>
        <v>#REF!</v>
      </c>
      <c r="AAI119" s="307" t="e">
        <f t="shared" si="113"/>
        <v>#REF!</v>
      </c>
      <c r="AAJ119" s="307" t="e">
        <f t="shared" si="113"/>
        <v>#REF!</v>
      </c>
      <c r="AAK119" s="307" t="e">
        <f t="shared" si="113"/>
        <v>#REF!</v>
      </c>
      <c r="AAL119" s="307" t="e">
        <f t="shared" si="113"/>
        <v>#REF!</v>
      </c>
      <c r="AAM119" s="307" t="e">
        <f t="shared" si="113"/>
        <v>#REF!</v>
      </c>
      <c r="AAN119" s="307" t="e">
        <f t="shared" si="113"/>
        <v>#REF!</v>
      </c>
      <c r="AAO119" s="307" t="e">
        <f t="shared" si="113"/>
        <v>#REF!</v>
      </c>
      <c r="AAP119" s="307" t="e">
        <f t="shared" si="113"/>
        <v>#REF!</v>
      </c>
      <c r="AAQ119" s="307" t="e">
        <f t="shared" si="113"/>
        <v>#REF!</v>
      </c>
      <c r="AAR119" s="307" t="e">
        <f t="shared" si="113"/>
        <v>#REF!</v>
      </c>
      <c r="AAS119" s="307" t="e">
        <f t="shared" si="113"/>
        <v>#REF!</v>
      </c>
      <c r="AAT119" s="307" t="e">
        <f t="shared" si="113"/>
        <v>#REF!</v>
      </c>
      <c r="AAU119" s="307" t="e">
        <f t="shared" si="113"/>
        <v>#REF!</v>
      </c>
      <c r="AAV119" s="307" t="e">
        <f t="shared" si="113"/>
        <v>#REF!</v>
      </c>
      <c r="AAW119" s="307" t="e">
        <f t="shared" si="113"/>
        <v>#REF!</v>
      </c>
      <c r="AAX119" s="307" t="e">
        <f t="shared" si="113"/>
        <v>#REF!</v>
      </c>
      <c r="AAY119" s="307" t="e">
        <f t="shared" si="113"/>
        <v>#REF!</v>
      </c>
      <c r="AAZ119" s="307" t="e">
        <f t="shared" si="113"/>
        <v>#REF!</v>
      </c>
      <c r="ABA119" s="307" t="e">
        <f t="shared" si="113"/>
        <v>#REF!</v>
      </c>
      <c r="ABB119" s="307" t="e">
        <f t="shared" si="113"/>
        <v>#REF!</v>
      </c>
      <c r="ABC119" s="307" t="e">
        <f t="shared" si="113"/>
        <v>#REF!</v>
      </c>
      <c r="ABD119" s="307" t="e">
        <f t="shared" si="113"/>
        <v>#REF!</v>
      </c>
      <c r="ABE119" s="307" t="e">
        <f t="shared" si="113"/>
        <v>#REF!</v>
      </c>
      <c r="ABF119" s="307" t="e">
        <f t="shared" si="113"/>
        <v>#REF!</v>
      </c>
      <c r="ABG119" s="307" t="e">
        <f t="shared" si="113"/>
        <v>#REF!</v>
      </c>
      <c r="ABH119" s="307" t="e">
        <f t="shared" si="113"/>
        <v>#REF!</v>
      </c>
      <c r="ABI119" s="307" t="e">
        <f t="shared" si="113"/>
        <v>#REF!</v>
      </c>
      <c r="ABJ119" s="307" t="e">
        <f t="shared" si="113"/>
        <v>#REF!</v>
      </c>
      <c r="ABK119" s="307" t="e">
        <f t="shared" si="113"/>
        <v>#REF!</v>
      </c>
      <c r="ABL119" s="307" t="e">
        <f t="shared" si="113"/>
        <v>#REF!</v>
      </c>
      <c r="ABM119" s="307" t="e">
        <f t="shared" si="113"/>
        <v>#REF!</v>
      </c>
      <c r="ABN119" s="307" t="e">
        <f t="shared" si="113"/>
        <v>#REF!</v>
      </c>
      <c r="ABO119" s="307" t="e">
        <f t="shared" si="113"/>
        <v>#REF!</v>
      </c>
      <c r="ABP119" s="307" t="e">
        <f t="shared" si="113"/>
        <v>#REF!</v>
      </c>
      <c r="ABQ119" s="307" t="e">
        <f t="shared" si="113"/>
        <v>#REF!</v>
      </c>
      <c r="ABR119" s="307" t="e">
        <f t="shared" si="113"/>
        <v>#REF!</v>
      </c>
      <c r="ABS119" s="307" t="e">
        <f t="shared" si="113"/>
        <v>#REF!</v>
      </c>
      <c r="ABT119" s="307" t="e">
        <f t="shared" si="113"/>
        <v>#REF!</v>
      </c>
      <c r="ABU119" s="307" t="e">
        <f t="shared" si="113"/>
        <v>#REF!</v>
      </c>
      <c r="ABV119" s="307" t="e">
        <f t="shared" si="113"/>
        <v>#REF!</v>
      </c>
      <c r="ABW119" s="307" t="e">
        <f t="shared" si="113"/>
        <v>#REF!</v>
      </c>
      <c r="ABX119" s="307" t="e">
        <f t="shared" si="113"/>
        <v>#REF!</v>
      </c>
      <c r="ABY119" s="307" t="e">
        <f t="shared" si="113"/>
        <v>#REF!</v>
      </c>
      <c r="ABZ119" s="307" t="e">
        <f t="shared" si="113"/>
        <v>#REF!</v>
      </c>
      <c r="ACA119" s="307" t="e">
        <f t="shared" si="113"/>
        <v>#REF!</v>
      </c>
      <c r="ACB119" s="307" t="e">
        <f t="shared" si="113"/>
        <v>#REF!</v>
      </c>
      <c r="ACC119" s="307" t="e">
        <f t="shared" si="113"/>
        <v>#REF!</v>
      </c>
      <c r="ACD119" s="307" t="e">
        <f t="shared" si="113"/>
        <v>#REF!</v>
      </c>
      <c r="ACE119" s="307" t="e">
        <f t="shared" si="113"/>
        <v>#REF!</v>
      </c>
      <c r="ACF119" s="307" t="e">
        <f t="shared" si="113"/>
        <v>#REF!</v>
      </c>
      <c r="ACG119" s="307" t="e">
        <f t="shared" si="113"/>
        <v>#REF!</v>
      </c>
      <c r="ACH119" s="307" t="e">
        <f t="shared" si="113"/>
        <v>#REF!</v>
      </c>
      <c r="ACI119" s="307" t="e">
        <f t="shared" si="113"/>
        <v>#REF!</v>
      </c>
      <c r="ACJ119" s="307" t="e">
        <f t="shared" si="113"/>
        <v>#REF!</v>
      </c>
      <c r="ACK119" s="307" t="e">
        <f t="shared" si="114"/>
        <v>#REF!</v>
      </c>
    </row>
    <row r="120" spans="2:765" s="384" customFormat="1" ht="30" customHeight="1">
      <c r="B120" s="24"/>
      <c r="C120" s="1422" t="s">
        <v>517</v>
      </c>
      <c r="D120" s="1372"/>
      <c r="E120" s="307" t="e">
        <f t="shared" si="112"/>
        <v>#REF!</v>
      </c>
      <c r="F120" s="307" t="e">
        <f t="shared" si="112"/>
        <v>#REF!</v>
      </c>
      <c r="G120" s="307" t="e">
        <f t="shared" si="112"/>
        <v>#REF!</v>
      </c>
      <c r="H120" s="307" t="e">
        <f t="shared" si="112"/>
        <v>#REF!</v>
      </c>
      <c r="I120" s="307" t="e">
        <f t="shared" si="112"/>
        <v>#REF!</v>
      </c>
      <c r="J120" s="307" t="e">
        <f t="shared" si="112"/>
        <v>#REF!</v>
      </c>
      <c r="K120" s="307" t="e">
        <f t="shared" si="112"/>
        <v>#REF!</v>
      </c>
      <c r="L120" s="307" t="e">
        <f t="shared" si="112"/>
        <v>#REF!</v>
      </c>
      <c r="M120" s="307" t="e">
        <f t="shared" si="112"/>
        <v>#REF!</v>
      </c>
      <c r="N120" s="307" t="e">
        <f t="shared" si="112"/>
        <v>#REF!</v>
      </c>
      <c r="O120" s="307" t="e">
        <f t="shared" si="112"/>
        <v>#REF!</v>
      </c>
      <c r="P120" s="307" t="e">
        <f t="shared" si="112"/>
        <v>#REF!</v>
      </c>
      <c r="Q120" s="307" t="e">
        <f t="shared" si="112"/>
        <v>#REF!</v>
      </c>
      <c r="R120" s="307" t="e">
        <f t="shared" si="112"/>
        <v>#REF!</v>
      </c>
      <c r="S120" s="307" t="e">
        <f t="shared" si="112"/>
        <v>#REF!</v>
      </c>
      <c r="T120" s="307" t="e">
        <f t="shared" si="112"/>
        <v>#REF!</v>
      </c>
      <c r="U120" s="307" t="e">
        <f t="shared" si="112"/>
        <v>#REF!</v>
      </c>
      <c r="V120" s="307" t="e">
        <f t="shared" si="112"/>
        <v>#REF!</v>
      </c>
      <c r="W120" s="307" t="e">
        <f t="shared" si="112"/>
        <v>#REF!</v>
      </c>
      <c r="X120" s="307" t="e">
        <f t="shared" si="112"/>
        <v>#REF!</v>
      </c>
      <c r="Y120" s="307" t="e">
        <f t="shared" si="112"/>
        <v>#REF!</v>
      </c>
      <c r="Z120" s="307" t="e">
        <f t="shared" si="112"/>
        <v>#REF!</v>
      </c>
      <c r="AA120" s="307" t="e">
        <f t="shared" si="112"/>
        <v>#REF!</v>
      </c>
      <c r="AB120" s="307" t="e">
        <f t="shared" si="112"/>
        <v>#REF!</v>
      </c>
      <c r="AC120" s="307" t="e">
        <f t="shared" si="112"/>
        <v>#REF!</v>
      </c>
      <c r="AD120" s="307" t="e">
        <f t="shared" si="112"/>
        <v>#REF!</v>
      </c>
      <c r="AE120" s="307" t="e">
        <f t="shared" si="112"/>
        <v>#REF!</v>
      </c>
      <c r="AF120" s="307" t="e">
        <f t="shared" si="112"/>
        <v>#REF!</v>
      </c>
      <c r="AG120" s="307" t="e">
        <f t="shared" si="112"/>
        <v>#REF!</v>
      </c>
      <c r="AH120" s="307" t="e">
        <f t="shared" si="112"/>
        <v>#REF!</v>
      </c>
      <c r="AI120" s="307" t="e">
        <f t="shared" si="112"/>
        <v>#REF!</v>
      </c>
      <c r="AJ120" s="307" t="e">
        <f t="shared" si="112"/>
        <v>#REF!</v>
      </c>
      <c r="AK120" s="307" t="e">
        <f t="shared" si="112"/>
        <v>#REF!</v>
      </c>
      <c r="AL120" s="307" t="e">
        <f t="shared" si="112"/>
        <v>#REF!</v>
      </c>
      <c r="AM120" s="307" t="e">
        <f t="shared" si="112"/>
        <v>#REF!</v>
      </c>
      <c r="AN120" s="307" t="e">
        <f t="shared" si="112"/>
        <v>#REF!</v>
      </c>
      <c r="AO120" s="307" t="e">
        <f t="shared" si="112"/>
        <v>#REF!</v>
      </c>
      <c r="AP120" s="307" t="e">
        <f t="shared" si="112"/>
        <v>#REF!</v>
      </c>
      <c r="AQ120" s="307" t="e">
        <f t="shared" si="112"/>
        <v>#REF!</v>
      </c>
      <c r="AR120" s="307" t="e">
        <f t="shared" si="112"/>
        <v>#REF!</v>
      </c>
      <c r="AS120" s="307" t="e">
        <f t="shared" si="112"/>
        <v>#REF!</v>
      </c>
      <c r="AT120" s="307" t="e">
        <f t="shared" si="112"/>
        <v>#REF!</v>
      </c>
      <c r="AU120" s="307" t="e">
        <f t="shared" si="112"/>
        <v>#REF!</v>
      </c>
      <c r="AV120" s="307" t="e">
        <f t="shared" si="112"/>
        <v>#REF!</v>
      </c>
      <c r="AW120" s="307" t="e">
        <f t="shared" si="112"/>
        <v>#REF!</v>
      </c>
      <c r="AX120" s="307" t="e">
        <f t="shared" si="112"/>
        <v>#REF!</v>
      </c>
      <c r="AY120" s="307" t="e">
        <f t="shared" si="112"/>
        <v>#REF!</v>
      </c>
      <c r="AZ120" s="307" t="e">
        <f t="shared" si="112"/>
        <v>#REF!</v>
      </c>
      <c r="BA120" s="307" t="e">
        <f t="shared" si="112"/>
        <v>#REF!</v>
      </c>
      <c r="BB120" s="307" t="e">
        <f t="shared" si="112"/>
        <v>#REF!</v>
      </c>
      <c r="BC120" s="307" t="e">
        <f t="shared" si="112"/>
        <v>#REF!</v>
      </c>
      <c r="BD120" s="307" t="e">
        <f t="shared" si="112"/>
        <v>#REF!</v>
      </c>
      <c r="BE120" s="307" t="e">
        <f t="shared" si="112"/>
        <v>#REF!</v>
      </c>
      <c r="BF120" s="307" t="e">
        <f t="shared" si="112"/>
        <v>#REF!</v>
      </c>
      <c r="BG120" s="307" t="e">
        <f t="shared" si="112"/>
        <v>#REF!</v>
      </c>
      <c r="BH120" s="307" t="e">
        <f t="shared" si="112"/>
        <v>#REF!</v>
      </c>
      <c r="BI120" s="307" t="e">
        <f t="shared" si="112"/>
        <v>#REF!</v>
      </c>
      <c r="BJ120" s="307" t="e">
        <f t="shared" si="112"/>
        <v>#REF!</v>
      </c>
      <c r="BK120" s="307" t="e">
        <f t="shared" si="112"/>
        <v>#REF!</v>
      </c>
      <c r="BL120" s="307" t="e">
        <f t="shared" si="112"/>
        <v>#REF!</v>
      </c>
      <c r="BM120" s="307" t="e">
        <f t="shared" si="112"/>
        <v>#REF!</v>
      </c>
      <c r="BN120" s="307" t="e">
        <f t="shared" si="112"/>
        <v>#REF!</v>
      </c>
      <c r="BO120" s="307" t="e">
        <f t="shared" si="112"/>
        <v>#REF!</v>
      </c>
      <c r="BP120" s="307" t="e">
        <f>SUMPRODUCT(--($E35:$AB35=BP$110),--($E97:$AB97))</f>
        <v>#REF!</v>
      </c>
      <c r="BQ120" s="307" t="e">
        <f t="shared" si="75"/>
        <v>#REF!</v>
      </c>
      <c r="BR120" s="307" t="e">
        <f t="shared" si="106"/>
        <v>#REF!</v>
      </c>
      <c r="BS120" s="307" t="e">
        <f t="shared" si="106"/>
        <v>#REF!</v>
      </c>
      <c r="BT120" s="307" t="e">
        <f t="shared" ref="BT120:CY120" si="120">SUMPRODUCT(--($E35:$AB35=BT$110),--($E97:$AB97))</f>
        <v>#REF!</v>
      </c>
      <c r="BU120" s="307" t="e">
        <f t="shared" si="120"/>
        <v>#REF!</v>
      </c>
      <c r="BV120" s="307" t="e">
        <f t="shared" si="120"/>
        <v>#REF!</v>
      </c>
      <c r="BW120" s="307" t="e">
        <f t="shared" si="120"/>
        <v>#REF!</v>
      </c>
      <c r="BX120" s="307" t="e">
        <f t="shared" si="120"/>
        <v>#REF!</v>
      </c>
      <c r="BY120" s="307" t="e">
        <f t="shared" si="120"/>
        <v>#REF!</v>
      </c>
      <c r="BZ120" s="307" t="e">
        <f t="shared" si="120"/>
        <v>#REF!</v>
      </c>
      <c r="CA120" s="307" t="e">
        <f t="shared" si="120"/>
        <v>#REF!</v>
      </c>
      <c r="CB120" s="307" t="e">
        <f t="shared" si="120"/>
        <v>#REF!</v>
      </c>
      <c r="CC120" s="307" t="e">
        <f t="shared" si="120"/>
        <v>#REF!</v>
      </c>
      <c r="CD120" s="307" t="e">
        <f t="shared" si="120"/>
        <v>#REF!</v>
      </c>
      <c r="CE120" s="307" t="e">
        <f t="shared" si="120"/>
        <v>#REF!</v>
      </c>
      <c r="CF120" s="307" t="e">
        <f t="shared" si="120"/>
        <v>#REF!</v>
      </c>
      <c r="CG120" s="307" t="e">
        <f t="shared" si="120"/>
        <v>#REF!</v>
      </c>
      <c r="CH120" s="307" t="e">
        <f t="shared" si="120"/>
        <v>#REF!</v>
      </c>
      <c r="CI120" s="307" t="e">
        <f t="shared" si="120"/>
        <v>#REF!</v>
      </c>
      <c r="CJ120" s="307" t="e">
        <f t="shared" si="120"/>
        <v>#REF!</v>
      </c>
      <c r="CK120" s="307" t="e">
        <f t="shared" si="120"/>
        <v>#REF!</v>
      </c>
      <c r="CL120" s="307" t="e">
        <f t="shared" si="120"/>
        <v>#REF!</v>
      </c>
      <c r="CM120" s="307" t="e">
        <f t="shared" si="120"/>
        <v>#REF!</v>
      </c>
      <c r="CN120" s="307" t="e">
        <f t="shared" si="120"/>
        <v>#REF!</v>
      </c>
      <c r="CO120" s="307" t="e">
        <f t="shared" si="120"/>
        <v>#REF!</v>
      </c>
      <c r="CP120" s="307" t="e">
        <f t="shared" si="120"/>
        <v>#REF!</v>
      </c>
      <c r="CQ120" s="307" t="e">
        <f t="shared" si="120"/>
        <v>#REF!</v>
      </c>
      <c r="CR120" s="307" t="e">
        <f t="shared" si="120"/>
        <v>#REF!</v>
      </c>
      <c r="CS120" s="307" t="e">
        <f t="shared" si="120"/>
        <v>#REF!</v>
      </c>
      <c r="CT120" s="307" t="e">
        <f t="shared" si="120"/>
        <v>#REF!</v>
      </c>
      <c r="CU120" s="307" t="e">
        <f t="shared" si="120"/>
        <v>#REF!</v>
      </c>
      <c r="CV120" s="307" t="e">
        <f t="shared" si="120"/>
        <v>#REF!</v>
      </c>
      <c r="CW120" s="307" t="e">
        <f t="shared" si="120"/>
        <v>#REF!</v>
      </c>
      <c r="CX120" s="307" t="e">
        <f t="shared" si="120"/>
        <v>#REF!</v>
      </c>
      <c r="CY120" s="307" t="e">
        <f t="shared" si="120"/>
        <v>#REF!</v>
      </c>
      <c r="CZ120" s="307" t="e">
        <f t="shared" ref="CZ120:EE120" si="121">SUMPRODUCT(--($E35:$AB35=CZ$110),--($E97:$AB97))</f>
        <v>#REF!</v>
      </c>
      <c r="DA120" s="307" t="e">
        <f t="shared" si="121"/>
        <v>#REF!</v>
      </c>
      <c r="DB120" s="307" t="e">
        <f t="shared" si="121"/>
        <v>#REF!</v>
      </c>
      <c r="DC120" s="307" t="e">
        <f t="shared" si="121"/>
        <v>#REF!</v>
      </c>
      <c r="DD120" s="307" t="e">
        <f t="shared" si="121"/>
        <v>#REF!</v>
      </c>
      <c r="DE120" s="307" t="e">
        <f t="shared" si="121"/>
        <v>#REF!</v>
      </c>
      <c r="DF120" s="307" t="e">
        <f t="shared" si="121"/>
        <v>#REF!</v>
      </c>
      <c r="DG120" s="307" t="e">
        <f t="shared" si="121"/>
        <v>#REF!</v>
      </c>
      <c r="DH120" s="307" t="e">
        <f t="shared" si="121"/>
        <v>#REF!</v>
      </c>
      <c r="DI120" s="307" t="e">
        <f t="shared" si="121"/>
        <v>#REF!</v>
      </c>
      <c r="DJ120" s="307" t="e">
        <f t="shared" si="121"/>
        <v>#REF!</v>
      </c>
      <c r="DK120" s="307" t="e">
        <f t="shared" si="121"/>
        <v>#REF!</v>
      </c>
      <c r="DL120" s="307" t="e">
        <f t="shared" si="121"/>
        <v>#REF!</v>
      </c>
      <c r="DM120" s="307" t="e">
        <f t="shared" si="121"/>
        <v>#REF!</v>
      </c>
      <c r="DN120" s="307" t="e">
        <f t="shared" si="121"/>
        <v>#REF!</v>
      </c>
      <c r="DO120" s="307" t="e">
        <f t="shared" si="121"/>
        <v>#REF!</v>
      </c>
      <c r="DP120" s="307" t="e">
        <f t="shared" si="121"/>
        <v>#REF!</v>
      </c>
      <c r="DQ120" s="307" t="e">
        <f t="shared" si="121"/>
        <v>#REF!</v>
      </c>
      <c r="DR120" s="307" t="e">
        <f t="shared" si="121"/>
        <v>#REF!</v>
      </c>
      <c r="DS120" s="307" t="e">
        <f t="shared" si="121"/>
        <v>#REF!</v>
      </c>
      <c r="DT120" s="307" t="e">
        <f t="shared" si="121"/>
        <v>#REF!</v>
      </c>
      <c r="DU120" s="307" t="e">
        <f t="shared" si="121"/>
        <v>#REF!</v>
      </c>
      <c r="DV120" s="307" t="e">
        <f t="shared" si="121"/>
        <v>#REF!</v>
      </c>
      <c r="DW120" s="307" t="e">
        <f t="shared" si="121"/>
        <v>#REF!</v>
      </c>
      <c r="DX120" s="307" t="e">
        <f t="shared" si="121"/>
        <v>#REF!</v>
      </c>
      <c r="DY120" s="307" t="e">
        <f t="shared" si="121"/>
        <v>#REF!</v>
      </c>
      <c r="DZ120" s="307" t="e">
        <f t="shared" si="121"/>
        <v>#REF!</v>
      </c>
      <c r="EA120" s="307" t="e">
        <f t="shared" si="121"/>
        <v>#REF!</v>
      </c>
      <c r="EB120" s="307" t="e">
        <f t="shared" si="121"/>
        <v>#REF!</v>
      </c>
      <c r="EC120" s="307" t="e">
        <f t="shared" si="121"/>
        <v>#REF!</v>
      </c>
      <c r="ED120" s="307" t="e">
        <f t="shared" si="121"/>
        <v>#REF!</v>
      </c>
      <c r="EE120" s="307" t="e">
        <f t="shared" si="121"/>
        <v>#REF!</v>
      </c>
      <c r="EF120" s="307" t="e">
        <f t="shared" si="115"/>
        <v>#REF!</v>
      </c>
      <c r="EG120" s="307" t="e">
        <f t="shared" si="115"/>
        <v>#REF!</v>
      </c>
      <c r="EH120" s="307" t="e">
        <f t="shared" si="115"/>
        <v>#REF!</v>
      </c>
      <c r="EI120" s="307" t="e">
        <f t="shared" si="115"/>
        <v>#REF!</v>
      </c>
      <c r="EJ120" s="307" t="e">
        <f t="shared" si="115"/>
        <v>#REF!</v>
      </c>
      <c r="EK120" s="307" t="e">
        <f t="shared" si="115"/>
        <v>#REF!</v>
      </c>
      <c r="EL120" s="307" t="e">
        <f t="shared" si="115"/>
        <v>#REF!</v>
      </c>
      <c r="EM120" s="307" t="e">
        <f t="shared" si="115"/>
        <v>#REF!</v>
      </c>
      <c r="EN120" s="307" t="e">
        <f t="shared" si="115"/>
        <v>#REF!</v>
      </c>
      <c r="EO120" s="307" t="e">
        <f t="shared" si="115"/>
        <v>#REF!</v>
      </c>
      <c r="EP120" s="307" t="e">
        <f t="shared" si="115"/>
        <v>#REF!</v>
      </c>
      <c r="EQ120" s="307" t="e">
        <f t="shared" si="115"/>
        <v>#REF!</v>
      </c>
      <c r="ER120" s="307" t="e">
        <f t="shared" si="115"/>
        <v>#REF!</v>
      </c>
      <c r="ES120" s="307" t="e">
        <f t="shared" si="115"/>
        <v>#REF!</v>
      </c>
      <c r="ET120" s="307" t="e">
        <f t="shared" si="115"/>
        <v>#REF!</v>
      </c>
      <c r="EU120" s="307" t="e">
        <f t="shared" si="115"/>
        <v>#REF!</v>
      </c>
      <c r="EV120" s="307" t="e">
        <f t="shared" si="115"/>
        <v>#REF!</v>
      </c>
      <c r="EW120" s="307" t="e">
        <f t="shared" si="115"/>
        <v>#REF!</v>
      </c>
      <c r="EX120" s="307" t="e">
        <f t="shared" si="115"/>
        <v>#REF!</v>
      </c>
      <c r="EY120" s="307" t="e">
        <f t="shared" si="115"/>
        <v>#REF!</v>
      </c>
      <c r="EZ120" s="307" t="e">
        <f t="shared" si="115"/>
        <v>#REF!</v>
      </c>
      <c r="FA120" s="307" t="e">
        <f t="shared" si="115"/>
        <v>#REF!</v>
      </c>
      <c r="FB120" s="307" t="e">
        <f t="shared" si="115"/>
        <v>#REF!</v>
      </c>
      <c r="FC120" s="307" t="e">
        <f t="shared" si="115"/>
        <v>#REF!</v>
      </c>
      <c r="FD120" s="307" t="e">
        <f t="shared" si="115"/>
        <v>#REF!</v>
      </c>
      <c r="FE120" s="307" t="e">
        <f t="shared" si="115"/>
        <v>#REF!</v>
      </c>
      <c r="FF120" s="307" t="e">
        <f t="shared" si="115"/>
        <v>#REF!</v>
      </c>
      <c r="FG120" s="307" t="e">
        <f t="shared" si="115"/>
        <v>#REF!</v>
      </c>
      <c r="FH120" s="307" t="e">
        <f t="shared" si="115"/>
        <v>#REF!</v>
      </c>
      <c r="FI120" s="307" t="e">
        <f t="shared" si="115"/>
        <v>#REF!</v>
      </c>
      <c r="FJ120" s="307" t="e">
        <f t="shared" si="115"/>
        <v>#REF!</v>
      </c>
      <c r="FK120" s="307" t="e">
        <f t="shared" si="115"/>
        <v>#REF!</v>
      </c>
      <c r="FL120" s="307" t="e">
        <f t="shared" si="115"/>
        <v>#REF!</v>
      </c>
      <c r="FM120" s="307" t="e">
        <f t="shared" si="115"/>
        <v>#REF!</v>
      </c>
      <c r="FN120" s="307" t="e">
        <f t="shared" si="115"/>
        <v>#REF!</v>
      </c>
      <c r="FO120" s="307" t="e">
        <f t="shared" si="115"/>
        <v>#REF!</v>
      </c>
      <c r="FP120" s="307" t="e">
        <f t="shared" si="115"/>
        <v>#REF!</v>
      </c>
      <c r="FQ120" s="307" t="e">
        <f t="shared" si="115"/>
        <v>#REF!</v>
      </c>
      <c r="FR120" s="307" t="e">
        <f t="shared" si="115"/>
        <v>#REF!</v>
      </c>
      <c r="FS120" s="307" t="e">
        <f t="shared" si="115"/>
        <v>#REF!</v>
      </c>
      <c r="FT120" s="307" t="e">
        <f t="shared" si="115"/>
        <v>#REF!</v>
      </c>
      <c r="FU120" s="307" t="e">
        <f t="shared" si="115"/>
        <v>#REF!</v>
      </c>
      <c r="FV120" s="307" t="e">
        <f t="shared" si="115"/>
        <v>#REF!</v>
      </c>
      <c r="FW120" s="307" t="e">
        <f t="shared" si="115"/>
        <v>#REF!</v>
      </c>
      <c r="FX120" s="307" t="e">
        <f t="shared" si="115"/>
        <v>#REF!</v>
      </c>
      <c r="FY120" s="307" t="e">
        <f t="shared" si="115"/>
        <v>#REF!</v>
      </c>
      <c r="FZ120" s="307" t="e">
        <f t="shared" si="115"/>
        <v>#REF!</v>
      </c>
      <c r="GA120" s="307" t="e">
        <f t="shared" si="115"/>
        <v>#REF!</v>
      </c>
      <c r="GB120" s="307" t="e">
        <f t="shared" si="115"/>
        <v>#REF!</v>
      </c>
      <c r="GC120" s="307" t="e">
        <f t="shared" si="115"/>
        <v>#REF!</v>
      </c>
      <c r="GD120" s="307" t="e">
        <f t="shared" si="115"/>
        <v>#REF!</v>
      </c>
      <c r="GE120" s="307" t="e">
        <f t="shared" si="115"/>
        <v>#REF!</v>
      </c>
      <c r="GF120" s="307" t="e">
        <f t="shared" si="115"/>
        <v>#REF!</v>
      </c>
      <c r="GG120" s="307" t="e">
        <f t="shared" si="115"/>
        <v>#REF!</v>
      </c>
      <c r="GH120" s="307" t="e">
        <f t="shared" si="115"/>
        <v>#REF!</v>
      </c>
      <c r="GI120" s="307" t="e">
        <f t="shared" si="115"/>
        <v>#REF!</v>
      </c>
      <c r="GJ120" s="307" t="e">
        <f t="shared" si="115"/>
        <v>#REF!</v>
      </c>
      <c r="GK120" s="307" t="e">
        <f t="shared" si="115"/>
        <v>#REF!</v>
      </c>
      <c r="GL120" s="307" t="e">
        <f t="shared" si="115"/>
        <v>#REF!</v>
      </c>
      <c r="GM120" s="307" t="e">
        <f t="shared" si="115"/>
        <v>#REF!</v>
      </c>
      <c r="GN120" s="307" t="e">
        <f t="shared" si="115"/>
        <v>#REF!</v>
      </c>
      <c r="GO120" s="307" t="e">
        <f t="shared" si="97"/>
        <v>#REF!</v>
      </c>
      <c r="GP120" s="307" t="e">
        <f t="shared" si="107"/>
        <v>#REF!</v>
      </c>
      <c r="GQ120" s="307" t="e">
        <f t="shared" si="107"/>
        <v>#REF!</v>
      </c>
      <c r="GR120" s="307" t="e">
        <f t="shared" ref="GR120:HW120" si="122">SUMPRODUCT(--($E35:$AB35=GR$110),--($E97:$AB97))</f>
        <v>#REF!</v>
      </c>
      <c r="GS120" s="307" t="e">
        <f t="shared" si="122"/>
        <v>#REF!</v>
      </c>
      <c r="GT120" s="307" t="e">
        <f t="shared" si="122"/>
        <v>#REF!</v>
      </c>
      <c r="GU120" s="307" t="e">
        <f t="shared" si="122"/>
        <v>#REF!</v>
      </c>
      <c r="GV120" s="307" t="e">
        <f t="shared" si="122"/>
        <v>#REF!</v>
      </c>
      <c r="GW120" s="307" t="e">
        <f t="shared" si="122"/>
        <v>#REF!</v>
      </c>
      <c r="GX120" s="307" t="e">
        <f t="shared" si="122"/>
        <v>#REF!</v>
      </c>
      <c r="GY120" s="307" t="e">
        <f t="shared" si="122"/>
        <v>#REF!</v>
      </c>
      <c r="GZ120" s="307" t="e">
        <f t="shared" si="122"/>
        <v>#REF!</v>
      </c>
      <c r="HA120" s="307" t="e">
        <f t="shared" si="122"/>
        <v>#REF!</v>
      </c>
      <c r="HB120" s="307" t="e">
        <f t="shared" si="122"/>
        <v>#REF!</v>
      </c>
      <c r="HC120" s="307" t="e">
        <f t="shared" si="122"/>
        <v>#REF!</v>
      </c>
      <c r="HD120" s="307" t="e">
        <f t="shared" si="122"/>
        <v>#REF!</v>
      </c>
      <c r="HE120" s="307" t="e">
        <f t="shared" si="122"/>
        <v>#REF!</v>
      </c>
      <c r="HF120" s="307" t="e">
        <f t="shared" si="122"/>
        <v>#REF!</v>
      </c>
      <c r="HG120" s="307" t="e">
        <f t="shared" si="122"/>
        <v>#REF!</v>
      </c>
      <c r="HH120" s="307" t="e">
        <f t="shared" si="122"/>
        <v>#REF!</v>
      </c>
      <c r="HI120" s="307" t="e">
        <f t="shared" si="122"/>
        <v>#REF!</v>
      </c>
      <c r="HJ120" s="307" t="e">
        <f t="shared" si="122"/>
        <v>#REF!</v>
      </c>
      <c r="HK120" s="307" t="e">
        <f t="shared" si="122"/>
        <v>#REF!</v>
      </c>
      <c r="HL120" s="307" t="e">
        <f t="shared" si="122"/>
        <v>#REF!</v>
      </c>
      <c r="HM120" s="307" t="e">
        <f t="shared" si="122"/>
        <v>#REF!</v>
      </c>
      <c r="HN120" s="307" t="e">
        <f t="shared" si="122"/>
        <v>#REF!</v>
      </c>
      <c r="HO120" s="307" t="e">
        <f t="shared" si="122"/>
        <v>#REF!</v>
      </c>
      <c r="HP120" s="307" t="e">
        <f t="shared" si="122"/>
        <v>#REF!</v>
      </c>
      <c r="HQ120" s="307" t="e">
        <f t="shared" si="122"/>
        <v>#REF!</v>
      </c>
      <c r="HR120" s="307" t="e">
        <f t="shared" si="122"/>
        <v>#REF!</v>
      </c>
      <c r="HS120" s="307" t="e">
        <f t="shared" si="122"/>
        <v>#REF!</v>
      </c>
      <c r="HT120" s="307" t="e">
        <f t="shared" si="122"/>
        <v>#REF!</v>
      </c>
      <c r="HU120" s="307" t="e">
        <f t="shared" si="122"/>
        <v>#REF!</v>
      </c>
      <c r="HV120" s="307" t="e">
        <f t="shared" si="122"/>
        <v>#REF!</v>
      </c>
      <c r="HW120" s="307" t="e">
        <f t="shared" si="122"/>
        <v>#REF!</v>
      </c>
      <c r="HX120" s="307" t="e">
        <f t="shared" ref="HX120:JC120" si="123">SUMPRODUCT(--($E35:$AB35=HX$110),--($E97:$AB97))</f>
        <v>#REF!</v>
      </c>
      <c r="HY120" s="307" t="e">
        <f t="shared" si="123"/>
        <v>#REF!</v>
      </c>
      <c r="HZ120" s="307" t="e">
        <f t="shared" si="123"/>
        <v>#REF!</v>
      </c>
      <c r="IA120" s="307" t="e">
        <f t="shared" si="123"/>
        <v>#REF!</v>
      </c>
      <c r="IB120" s="307" t="e">
        <f t="shared" si="123"/>
        <v>#REF!</v>
      </c>
      <c r="IC120" s="307" t="e">
        <f t="shared" si="123"/>
        <v>#REF!</v>
      </c>
      <c r="ID120" s="307" t="e">
        <f t="shared" si="123"/>
        <v>#REF!</v>
      </c>
      <c r="IE120" s="307" t="e">
        <f t="shared" si="123"/>
        <v>#REF!</v>
      </c>
      <c r="IF120" s="307" t="e">
        <f t="shared" si="123"/>
        <v>#REF!</v>
      </c>
      <c r="IG120" s="307" t="e">
        <f t="shared" si="123"/>
        <v>#REF!</v>
      </c>
      <c r="IH120" s="307" t="e">
        <f t="shared" si="123"/>
        <v>#REF!</v>
      </c>
      <c r="II120" s="307" t="e">
        <f t="shared" si="123"/>
        <v>#REF!</v>
      </c>
      <c r="IJ120" s="307" t="e">
        <f t="shared" si="123"/>
        <v>#REF!</v>
      </c>
      <c r="IK120" s="307" t="e">
        <f t="shared" si="123"/>
        <v>#REF!</v>
      </c>
      <c r="IL120" s="307" t="e">
        <f t="shared" si="123"/>
        <v>#REF!</v>
      </c>
      <c r="IM120" s="307" t="e">
        <f t="shared" si="123"/>
        <v>#REF!</v>
      </c>
      <c r="IN120" s="307" t="e">
        <f t="shared" si="123"/>
        <v>#REF!</v>
      </c>
      <c r="IO120" s="307" t="e">
        <f t="shared" si="123"/>
        <v>#REF!</v>
      </c>
      <c r="IP120" s="307" t="e">
        <f t="shared" si="123"/>
        <v>#REF!</v>
      </c>
      <c r="IQ120" s="307" t="e">
        <f t="shared" si="123"/>
        <v>#REF!</v>
      </c>
      <c r="IR120" s="307" t="e">
        <f t="shared" si="123"/>
        <v>#REF!</v>
      </c>
      <c r="IS120" s="307" t="e">
        <f t="shared" si="123"/>
        <v>#REF!</v>
      </c>
      <c r="IT120" s="307" t="e">
        <f t="shared" si="123"/>
        <v>#REF!</v>
      </c>
      <c r="IU120" s="307" t="e">
        <f t="shared" si="123"/>
        <v>#REF!</v>
      </c>
      <c r="IV120" s="307" t="e">
        <f t="shared" si="123"/>
        <v>#REF!</v>
      </c>
      <c r="IW120" s="307" t="e">
        <f t="shared" si="123"/>
        <v>#REF!</v>
      </c>
      <c r="IX120" s="307" t="e">
        <f t="shared" si="123"/>
        <v>#REF!</v>
      </c>
      <c r="IY120" s="307" t="e">
        <f t="shared" si="123"/>
        <v>#REF!</v>
      </c>
      <c r="IZ120" s="307" t="e">
        <f t="shared" si="123"/>
        <v>#REF!</v>
      </c>
      <c r="JA120" s="307" t="e">
        <f t="shared" si="123"/>
        <v>#REF!</v>
      </c>
      <c r="JB120" s="307" t="e">
        <f t="shared" si="123"/>
        <v>#REF!</v>
      </c>
      <c r="JC120" s="307" t="e">
        <f t="shared" si="123"/>
        <v>#REF!</v>
      </c>
      <c r="JD120" s="307" t="e">
        <f t="shared" si="116"/>
        <v>#REF!</v>
      </c>
      <c r="JE120" s="307" t="e">
        <f t="shared" si="116"/>
        <v>#REF!</v>
      </c>
      <c r="JF120" s="307" t="e">
        <f t="shared" si="116"/>
        <v>#REF!</v>
      </c>
      <c r="JG120" s="307" t="e">
        <f t="shared" si="116"/>
        <v>#REF!</v>
      </c>
      <c r="JH120" s="307" t="e">
        <f t="shared" si="116"/>
        <v>#REF!</v>
      </c>
      <c r="JI120" s="307" t="e">
        <f t="shared" si="116"/>
        <v>#REF!</v>
      </c>
      <c r="JJ120" s="307" t="e">
        <f t="shared" si="116"/>
        <v>#REF!</v>
      </c>
      <c r="JK120" s="307" t="e">
        <f t="shared" si="116"/>
        <v>#REF!</v>
      </c>
      <c r="JL120" s="307" t="e">
        <f t="shared" si="116"/>
        <v>#REF!</v>
      </c>
      <c r="JM120" s="307" t="e">
        <f t="shared" si="116"/>
        <v>#REF!</v>
      </c>
      <c r="JN120" s="307" t="e">
        <f t="shared" si="116"/>
        <v>#REF!</v>
      </c>
      <c r="JO120" s="307" t="e">
        <f t="shared" si="116"/>
        <v>#REF!</v>
      </c>
      <c r="JP120" s="307" t="e">
        <f t="shared" si="116"/>
        <v>#REF!</v>
      </c>
      <c r="JQ120" s="307" t="e">
        <f t="shared" si="116"/>
        <v>#REF!</v>
      </c>
      <c r="JR120" s="307" t="e">
        <f t="shared" si="116"/>
        <v>#REF!</v>
      </c>
      <c r="JS120" s="307" t="e">
        <f t="shared" si="116"/>
        <v>#REF!</v>
      </c>
      <c r="JT120" s="307" t="e">
        <f t="shared" si="116"/>
        <v>#REF!</v>
      </c>
      <c r="JU120" s="307" t="e">
        <f t="shared" si="116"/>
        <v>#REF!</v>
      </c>
      <c r="JV120" s="307" t="e">
        <f t="shared" si="116"/>
        <v>#REF!</v>
      </c>
      <c r="JW120" s="307" t="e">
        <f t="shared" si="116"/>
        <v>#REF!</v>
      </c>
      <c r="JX120" s="307" t="e">
        <f t="shared" si="116"/>
        <v>#REF!</v>
      </c>
      <c r="JY120" s="307" t="e">
        <f t="shared" si="116"/>
        <v>#REF!</v>
      </c>
      <c r="JZ120" s="307" t="e">
        <f t="shared" si="116"/>
        <v>#REF!</v>
      </c>
      <c r="KA120" s="307" t="e">
        <f t="shared" si="116"/>
        <v>#REF!</v>
      </c>
      <c r="KB120" s="307" t="e">
        <f t="shared" si="116"/>
        <v>#REF!</v>
      </c>
      <c r="KC120" s="307" t="e">
        <f t="shared" si="116"/>
        <v>#REF!</v>
      </c>
      <c r="KD120" s="307" t="e">
        <f t="shared" si="116"/>
        <v>#REF!</v>
      </c>
      <c r="KE120" s="307" t="e">
        <f t="shared" si="116"/>
        <v>#REF!</v>
      </c>
      <c r="KF120" s="307" t="e">
        <f t="shared" si="116"/>
        <v>#REF!</v>
      </c>
      <c r="KG120" s="307" t="e">
        <f t="shared" si="116"/>
        <v>#REF!</v>
      </c>
      <c r="KH120" s="307" t="e">
        <f t="shared" si="116"/>
        <v>#REF!</v>
      </c>
      <c r="KI120" s="307" t="e">
        <f t="shared" si="116"/>
        <v>#REF!</v>
      </c>
      <c r="KJ120" s="307" t="e">
        <f t="shared" si="116"/>
        <v>#REF!</v>
      </c>
      <c r="KK120" s="307" t="e">
        <f t="shared" si="116"/>
        <v>#REF!</v>
      </c>
      <c r="KL120" s="307" t="e">
        <f t="shared" si="116"/>
        <v>#REF!</v>
      </c>
      <c r="KM120" s="307" t="e">
        <f t="shared" si="116"/>
        <v>#REF!</v>
      </c>
      <c r="KN120" s="307" t="e">
        <f t="shared" si="116"/>
        <v>#REF!</v>
      </c>
      <c r="KO120" s="307" t="e">
        <f t="shared" si="116"/>
        <v>#REF!</v>
      </c>
      <c r="KP120" s="307" t="e">
        <f t="shared" si="116"/>
        <v>#REF!</v>
      </c>
      <c r="KQ120" s="307" t="e">
        <f t="shared" si="116"/>
        <v>#REF!</v>
      </c>
      <c r="KR120" s="307" t="e">
        <f t="shared" si="116"/>
        <v>#REF!</v>
      </c>
      <c r="KS120" s="307" t="e">
        <f t="shared" si="116"/>
        <v>#REF!</v>
      </c>
      <c r="KT120" s="307" t="e">
        <f t="shared" si="116"/>
        <v>#REF!</v>
      </c>
      <c r="KU120" s="307" t="e">
        <f t="shared" si="116"/>
        <v>#REF!</v>
      </c>
      <c r="KV120" s="307" t="e">
        <f t="shared" si="116"/>
        <v>#REF!</v>
      </c>
      <c r="KW120" s="307" t="e">
        <f t="shared" si="116"/>
        <v>#REF!</v>
      </c>
      <c r="KX120" s="307" t="e">
        <f t="shared" si="116"/>
        <v>#REF!</v>
      </c>
      <c r="KY120" s="307" t="e">
        <f t="shared" si="116"/>
        <v>#REF!</v>
      </c>
      <c r="KZ120" s="307" t="e">
        <f t="shared" si="116"/>
        <v>#REF!</v>
      </c>
      <c r="LA120" s="307" t="e">
        <f t="shared" si="116"/>
        <v>#REF!</v>
      </c>
      <c r="LB120" s="307" t="e">
        <f t="shared" si="116"/>
        <v>#REF!</v>
      </c>
      <c r="LC120" s="307" t="e">
        <f t="shared" si="116"/>
        <v>#REF!</v>
      </c>
      <c r="LD120" s="307" t="e">
        <f t="shared" si="116"/>
        <v>#REF!</v>
      </c>
      <c r="LE120" s="307" t="e">
        <f t="shared" si="116"/>
        <v>#REF!</v>
      </c>
      <c r="LF120" s="307" t="e">
        <f t="shared" si="116"/>
        <v>#REF!</v>
      </c>
      <c r="LG120" s="307" t="e">
        <f t="shared" si="116"/>
        <v>#REF!</v>
      </c>
      <c r="LH120" s="307" t="e">
        <f t="shared" si="116"/>
        <v>#REF!</v>
      </c>
      <c r="LI120" s="307" t="e">
        <f t="shared" si="116"/>
        <v>#REF!</v>
      </c>
      <c r="LJ120" s="307" t="e">
        <f t="shared" si="116"/>
        <v>#REF!</v>
      </c>
      <c r="LK120" s="307" t="e">
        <f t="shared" si="116"/>
        <v>#REF!</v>
      </c>
      <c r="LL120" s="307" t="e">
        <f t="shared" si="116"/>
        <v>#REF!</v>
      </c>
      <c r="LM120" s="307" t="e">
        <f t="shared" si="99"/>
        <v>#REF!</v>
      </c>
      <c r="LN120" s="307" t="e">
        <f t="shared" si="108"/>
        <v>#REF!</v>
      </c>
      <c r="LO120" s="307" t="e">
        <f t="shared" si="108"/>
        <v>#REF!</v>
      </c>
      <c r="LP120" s="307" t="e">
        <f t="shared" ref="LP120:MU120" si="124">SUMPRODUCT(--($E35:$AB35=LP$110),--($E97:$AB97))</f>
        <v>#REF!</v>
      </c>
      <c r="LQ120" s="307" t="e">
        <f t="shared" si="124"/>
        <v>#REF!</v>
      </c>
      <c r="LR120" s="307" t="e">
        <f t="shared" si="124"/>
        <v>#REF!</v>
      </c>
      <c r="LS120" s="307" t="e">
        <f t="shared" si="124"/>
        <v>#REF!</v>
      </c>
      <c r="LT120" s="307" t="e">
        <f t="shared" si="124"/>
        <v>#REF!</v>
      </c>
      <c r="LU120" s="307" t="e">
        <f t="shared" si="124"/>
        <v>#REF!</v>
      </c>
      <c r="LV120" s="307" t="e">
        <f t="shared" si="124"/>
        <v>#REF!</v>
      </c>
      <c r="LW120" s="307" t="e">
        <f t="shared" si="124"/>
        <v>#REF!</v>
      </c>
      <c r="LX120" s="307" t="e">
        <f t="shared" si="124"/>
        <v>#REF!</v>
      </c>
      <c r="LY120" s="307" t="e">
        <f t="shared" si="124"/>
        <v>#REF!</v>
      </c>
      <c r="LZ120" s="307" t="e">
        <f t="shared" si="124"/>
        <v>#REF!</v>
      </c>
      <c r="MA120" s="307" t="e">
        <f t="shared" si="124"/>
        <v>#REF!</v>
      </c>
      <c r="MB120" s="307" t="e">
        <f t="shared" si="124"/>
        <v>#REF!</v>
      </c>
      <c r="MC120" s="307" t="e">
        <f t="shared" si="124"/>
        <v>#REF!</v>
      </c>
      <c r="MD120" s="307" t="e">
        <f t="shared" si="124"/>
        <v>#REF!</v>
      </c>
      <c r="ME120" s="307" t="e">
        <f t="shared" si="124"/>
        <v>#REF!</v>
      </c>
      <c r="MF120" s="307" t="e">
        <f t="shared" si="124"/>
        <v>#REF!</v>
      </c>
      <c r="MG120" s="307" t="e">
        <f t="shared" si="124"/>
        <v>#REF!</v>
      </c>
      <c r="MH120" s="307" t="e">
        <f t="shared" si="124"/>
        <v>#REF!</v>
      </c>
      <c r="MI120" s="307" t="e">
        <f t="shared" si="124"/>
        <v>#REF!</v>
      </c>
      <c r="MJ120" s="307" t="e">
        <f t="shared" si="124"/>
        <v>#REF!</v>
      </c>
      <c r="MK120" s="307" t="e">
        <f t="shared" si="124"/>
        <v>#REF!</v>
      </c>
      <c r="ML120" s="307" t="e">
        <f t="shared" si="124"/>
        <v>#REF!</v>
      </c>
      <c r="MM120" s="307" t="e">
        <f t="shared" si="124"/>
        <v>#REF!</v>
      </c>
      <c r="MN120" s="307" t="e">
        <f t="shared" si="124"/>
        <v>#REF!</v>
      </c>
      <c r="MO120" s="307" t="e">
        <f t="shared" si="124"/>
        <v>#REF!</v>
      </c>
      <c r="MP120" s="307" t="e">
        <f t="shared" si="124"/>
        <v>#REF!</v>
      </c>
      <c r="MQ120" s="307" t="e">
        <f t="shared" si="124"/>
        <v>#REF!</v>
      </c>
      <c r="MR120" s="307" t="e">
        <f t="shared" si="124"/>
        <v>#REF!</v>
      </c>
      <c r="MS120" s="307" t="e">
        <f t="shared" si="124"/>
        <v>#REF!</v>
      </c>
      <c r="MT120" s="307" t="e">
        <f t="shared" si="124"/>
        <v>#REF!</v>
      </c>
      <c r="MU120" s="307" t="e">
        <f t="shared" si="124"/>
        <v>#REF!</v>
      </c>
      <c r="MV120" s="307" t="e">
        <f t="shared" ref="MV120:OA120" si="125">SUMPRODUCT(--($E35:$AB35=MV$110),--($E97:$AB97))</f>
        <v>#REF!</v>
      </c>
      <c r="MW120" s="307" t="e">
        <f t="shared" si="125"/>
        <v>#REF!</v>
      </c>
      <c r="MX120" s="307" t="e">
        <f t="shared" si="125"/>
        <v>#REF!</v>
      </c>
      <c r="MY120" s="307" t="e">
        <f t="shared" si="125"/>
        <v>#REF!</v>
      </c>
      <c r="MZ120" s="307" t="e">
        <f t="shared" si="125"/>
        <v>#REF!</v>
      </c>
      <c r="NA120" s="307" t="e">
        <f t="shared" si="125"/>
        <v>#REF!</v>
      </c>
      <c r="NB120" s="307" t="e">
        <f t="shared" si="125"/>
        <v>#REF!</v>
      </c>
      <c r="NC120" s="307" t="e">
        <f t="shared" si="125"/>
        <v>#REF!</v>
      </c>
      <c r="ND120" s="307" t="e">
        <f t="shared" si="125"/>
        <v>#REF!</v>
      </c>
      <c r="NE120" s="307" t="e">
        <f t="shared" si="125"/>
        <v>#REF!</v>
      </c>
      <c r="NF120" s="307" t="e">
        <f t="shared" si="125"/>
        <v>#REF!</v>
      </c>
      <c r="NG120" s="307" t="e">
        <f t="shared" si="125"/>
        <v>#REF!</v>
      </c>
      <c r="NH120" s="307" t="e">
        <f t="shared" si="125"/>
        <v>#REF!</v>
      </c>
      <c r="NI120" s="307" t="e">
        <f t="shared" si="125"/>
        <v>#REF!</v>
      </c>
      <c r="NJ120" s="307" t="e">
        <f t="shared" si="125"/>
        <v>#REF!</v>
      </c>
      <c r="NK120" s="307" t="e">
        <f t="shared" si="125"/>
        <v>#REF!</v>
      </c>
      <c r="NL120" s="307" t="e">
        <f t="shared" si="125"/>
        <v>#REF!</v>
      </c>
      <c r="NM120" s="307" t="e">
        <f t="shared" si="125"/>
        <v>#REF!</v>
      </c>
      <c r="NN120" s="307" t="e">
        <f t="shared" si="125"/>
        <v>#REF!</v>
      </c>
      <c r="NO120" s="307" t="e">
        <f t="shared" si="125"/>
        <v>#REF!</v>
      </c>
      <c r="NP120" s="307" t="e">
        <f t="shared" si="125"/>
        <v>#REF!</v>
      </c>
      <c r="NQ120" s="307" t="e">
        <f t="shared" si="125"/>
        <v>#REF!</v>
      </c>
      <c r="NR120" s="307" t="e">
        <f t="shared" si="125"/>
        <v>#REF!</v>
      </c>
      <c r="NS120" s="307" t="e">
        <f t="shared" si="125"/>
        <v>#REF!</v>
      </c>
      <c r="NT120" s="307" t="e">
        <f t="shared" si="125"/>
        <v>#REF!</v>
      </c>
      <c r="NU120" s="307" t="e">
        <f t="shared" si="125"/>
        <v>#REF!</v>
      </c>
      <c r="NV120" s="307" t="e">
        <f t="shared" si="125"/>
        <v>#REF!</v>
      </c>
      <c r="NW120" s="307" t="e">
        <f t="shared" si="125"/>
        <v>#REF!</v>
      </c>
      <c r="NX120" s="307" t="e">
        <f t="shared" si="125"/>
        <v>#REF!</v>
      </c>
      <c r="NY120" s="307" t="e">
        <f t="shared" si="125"/>
        <v>#REF!</v>
      </c>
      <c r="NZ120" s="307" t="e">
        <f t="shared" si="125"/>
        <v>#REF!</v>
      </c>
      <c r="OA120" s="307" t="e">
        <f t="shared" si="125"/>
        <v>#REF!</v>
      </c>
      <c r="OB120" s="307" t="e">
        <f t="shared" si="117"/>
        <v>#REF!</v>
      </c>
      <c r="OC120" s="307" t="e">
        <f t="shared" si="117"/>
        <v>#REF!</v>
      </c>
      <c r="OD120" s="307" t="e">
        <f t="shared" si="117"/>
        <v>#REF!</v>
      </c>
      <c r="OE120" s="307" t="e">
        <f t="shared" si="117"/>
        <v>#REF!</v>
      </c>
      <c r="OF120" s="307" t="e">
        <f t="shared" si="117"/>
        <v>#REF!</v>
      </c>
      <c r="OG120" s="307" t="e">
        <f t="shared" si="117"/>
        <v>#REF!</v>
      </c>
      <c r="OH120" s="307" t="e">
        <f t="shared" si="117"/>
        <v>#REF!</v>
      </c>
      <c r="OI120" s="307" t="e">
        <f t="shared" si="117"/>
        <v>#REF!</v>
      </c>
      <c r="OJ120" s="307" t="e">
        <f t="shared" si="117"/>
        <v>#REF!</v>
      </c>
      <c r="OK120" s="307" t="e">
        <f t="shared" si="117"/>
        <v>#REF!</v>
      </c>
      <c r="OL120" s="307" t="e">
        <f t="shared" si="117"/>
        <v>#REF!</v>
      </c>
      <c r="OM120" s="307" t="e">
        <f t="shared" si="117"/>
        <v>#REF!</v>
      </c>
      <c r="ON120" s="307" t="e">
        <f t="shared" si="117"/>
        <v>#REF!</v>
      </c>
      <c r="OO120" s="307" t="e">
        <f t="shared" si="117"/>
        <v>#REF!</v>
      </c>
      <c r="OP120" s="307" t="e">
        <f t="shared" si="117"/>
        <v>#REF!</v>
      </c>
      <c r="OQ120" s="307" t="e">
        <f t="shared" si="117"/>
        <v>#REF!</v>
      </c>
      <c r="OR120" s="307" t="e">
        <f t="shared" si="117"/>
        <v>#REF!</v>
      </c>
      <c r="OS120" s="307" t="e">
        <f t="shared" si="117"/>
        <v>#REF!</v>
      </c>
      <c r="OT120" s="307" t="e">
        <f t="shared" si="117"/>
        <v>#REF!</v>
      </c>
      <c r="OU120" s="307" t="e">
        <f t="shared" si="117"/>
        <v>#REF!</v>
      </c>
      <c r="OV120" s="307" t="e">
        <f t="shared" si="117"/>
        <v>#REF!</v>
      </c>
      <c r="OW120" s="307" t="e">
        <f t="shared" si="117"/>
        <v>#REF!</v>
      </c>
      <c r="OX120" s="307" t="e">
        <f t="shared" si="117"/>
        <v>#REF!</v>
      </c>
      <c r="OY120" s="307" t="e">
        <f t="shared" si="117"/>
        <v>#REF!</v>
      </c>
      <c r="OZ120" s="307" t="e">
        <f t="shared" si="117"/>
        <v>#REF!</v>
      </c>
      <c r="PA120" s="307" t="e">
        <f t="shared" si="117"/>
        <v>#REF!</v>
      </c>
      <c r="PB120" s="307" t="e">
        <f t="shared" si="117"/>
        <v>#REF!</v>
      </c>
      <c r="PC120" s="307" t="e">
        <f t="shared" si="117"/>
        <v>#REF!</v>
      </c>
      <c r="PD120" s="307" t="e">
        <f t="shared" si="117"/>
        <v>#REF!</v>
      </c>
      <c r="PE120" s="307" t="e">
        <f t="shared" si="117"/>
        <v>#REF!</v>
      </c>
      <c r="PF120" s="307" t="e">
        <f t="shared" si="117"/>
        <v>#REF!</v>
      </c>
      <c r="PG120" s="307" t="e">
        <f t="shared" si="117"/>
        <v>#REF!</v>
      </c>
      <c r="PH120" s="307" t="e">
        <f t="shared" si="117"/>
        <v>#REF!</v>
      </c>
      <c r="PI120" s="307" t="e">
        <f t="shared" si="117"/>
        <v>#REF!</v>
      </c>
      <c r="PJ120" s="307" t="e">
        <f t="shared" si="117"/>
        <v>#REF!</v>
      </c>
      <c r="PK120" s="307" t="e">
        <f t="shared" si="117"/>
        <v>#REF!</v>
      </c>
      <c r="PL120" s="307" t="e">
        <f t="shared" si="117"/>
        <v>#REF!</v>
      </c>
      <c r="PM120" s="307" t="e">
        <f t="shared" si="117"/>
        <v>#REF!</v>
      </c>
      <c r="PN120" s="307" t="e">
        <f t="shared" si="117"/>
        <v>#REF!</v>
      </c>
      <c r="PO120" s="307" t="e">
        <f t="shared" si="117"/>
        <v>#REF!</v>
      </c>
      <c r="PP120" s="307" t="e">
        <f t="shared" si="117"/>
        <v>#REF!</v>
      </c>
      <c r="PQ120" s="307" t="e">
        <f t="shared" si="117"/>
        <v>#REF!</v>
      </c>
      <c r="PR120" s="307" t="e">
        <f t="shared" si="117"/>
        <v>#REF!</v>
      </c>
      <c r="PS120" s="307" t="e">
        <f t="shared" si="117"/>
        <v>#REF!</v>
      </c>
      <c r="PT120" s="307" t="e">
        <f t="shared" si="117"/>
        <v>#REF!</v>
      </c>
      <c r="PU120" s="307" t="e">
        <f t="shared" si="117"/>
        <v>#REF!</v>
      </c>
      <c r="PV120" s="307" t="e">
        <f t="shared" si="117"/>
        <v>#REF!</v>
      </c>
      <c r="PW120" s="307" t="e">
        <f t="shared" si="117"/>
        <v>#REF!</v>
      </c>
      <c r="PX120" s="307" t="e">
        <f t="shared" si="117"/>
        <v>#REF!</v>
      </c>
      <c r="PY120" s="307" t="e">
        <f t="shared" si="117"/>
        <v>#REF!</v>
      </c>
      <c r="PZ120" s="307" t="e">
        <f t="shared" si="117"/>
        <v>#REF!</v>
      </c>
      <c r="QA120" s="307" t="e">
        <f t="shared" si="117"/>
        <v>#REF!</v>
      </c>
      <c r="QB120" s="307" t="e">
        <f t="shared" si="117"/>
        <v>#REF!</v>
      </c>
      <c r="QC120" s="307" t="e">
        <f t="shared" si="117"/>
        <v>#REF!</v>
      </c>
      <c r="QD120" s="307" t="e">
        <f t="shared" si="117"/>
        <v>#REF!</v>
      </c>
      <c r="QE120" s="307" t="e">
        <f t="shared" si="117"/>
        <v>#REF!</v>
      </c>
      <c r="QF120" s="307" t="e">
        <f t="shared" si="117"/>
        <v>#REF!</v>
      </c>
      <c r="QG120" s="307" t="e">
        <f t="shared" si="117"/>
        <v>#REF!</v>
      </c>
      <c r="QH120" s="307" t="e">
        <f t="shared" si="117"/>
        <v>#REF!</v>
      </c>
      <c r="QI120" s="307" t="e">
        <f t="shared" si="117"/>
        <v>#REF!</v>
      </c>
      <c r="QJ120" s="307" t="e">
        <f t="shared" si="117"/>
        <v>#REF!</v>
      </c>
      <c r="QK120" s="307" t="e">
        <f t="shared" si="101"/>
        <v>#REF!</v>
      </c>
      <c r="QL120" s="307" t="e">
        <f t="shared" si="109"/>
        <v>#REF!</v>
      </c>
      <c r="QM120" s="307" t="e">
        <f t="shared" si="109"/>
        <v>#REF!</v>
      </c>
      <c r="QN120" s="307" t="e">
        <f t="shared" ref="QN120:RS120" si="126">SUMPRODUCT(--($E35:$AB35=QN$110),--($E97:$AB97))</f>
        <v>#REF!</v>
      </c>
      <c r="QO120" s="307" t="e">
        <f t="shared" si="126"/>
        <v>#REF!</v>
      </c>
      <c r="QP120" s="307" t="e">
        <f t="shared" si="126"/>
        <v>#REF!</v>
      </c>
      <c r="QQ120" s="307" t="e">
        <f t="shared" si="126"/>
        <v>#REF!</v>
      </c>
      <c r="QR120" s="307" t="e">
        <f t="shared" si="126"/>
        <v>#REF!</v>
      </c>
      <c r="QS120" s="307" t="e">
        <f t="shared" si="126"/>
        <v>#REF!</v>
      </c>
      <c r="QT120" s="307" t="e">
        <f t="shared" si="126"/>
        <v>#REF!</v>
      </c>
      <c r="QU120" s="307" t="e">
        <f t="shared" si="126"/>
        <v>#REF!</v>
      </c>
      <c r="QV120" s="307" t="e">
        <f t="shared" si="126"/>
        <v>#REF!</v>
      </c>
      <c r="QW120" s="307" t="e">
        <f t="shared" si="126"/>
        <v>#REF!</v>
      </c>
      <c r="QX120" s="307" t="e">
        <f t="shared" si="126"/>
        <v>#REF!</v>
      </c>
      <c r="QY120" s="307" t="e">
        <f t="shared" si="126"/>
        <v>#REF!</v>
      </c>
      <c r="QZ120" s="307" t="e">
        <f t="shared" si="126"/>
        <v>#REF!</v>
      </c>
      <c r="RA120" s="307" t="e">
        <f t="shared" si="126"/>
        <v>#REF!</v>
      </c>
      <c r="RB120" s="307" t="e">
        <f t="shared" si="126"/>
        <v>#REF!</v>
      </c>
      <c r="RC120" s="307" t="e">
        <f t="shared" si="126"/>
        <v>#REF!</v>
      </c>
      <c r="RD120" s="307" t="e">
        <f t="shared" si="126"/>
        <v>#REF!</v>
      </c>
      <c r="RE120" s="307" t="e">
        <f t="shared" si="126"/>
        <v>#REF!</v>
      </c>
      <c r="RF120" s="307" t="e">
        <f t="shared" si="126"/>
        <v>#REF!</v>
      </c>
      <c r="RG120" s="307" t="e">
        <f t="shared" si="126"/>
        <v>#REF!</v>
      </c>
      <c r="RH120" s="307" t="e">
        <f t="shared" si="126"/>
        <v>#REF!</v>
      </c>
      <c r="RI120" s="307" t="e">
        <f t="shared" si="126"/>
        <v>#REF!</v>
      </c>
      <c r="RJ120" s="307" t="e">
        <f t="shared" si="126"/>
        <v>#REF!</v>
      </c>
      <c r="RK120" s="307" t="e">
        <f t="shared" si="126"/>
        <v>#REF!</v>
      </c>
      <c r="RL120" s="307" t="e">
        <f t="shared" si="126"/>
        <v>#REF!</v>
      </c>
      <c r="RM120" s="307" t="e">
        <f t="shared" si="126"/>
        <v>#REF!</v>
      </c>
      <c r="RN120" s="307" t="e">
        <f t="shared" si="126"/>
        <v>#REF!</v>
      </c>
      <c r="RO120" s="307" t="e">
        <f t="shared" si="126"/>
        <v>#REF!</v>
      </c>
      <c r="RP120" s="307" t="e">
        <f t="shared" si="126"/>
        <v>#REF!</v>
      </c>
      <c r="RQ120" s="307" t="e">
        <f t="shared" si="126"/>
        <v>#REF!</v>
      </c>
      <c r="RR120" s="307" t="e">
        <f t="shared" si="126"/>
        <v>#REF!</v>
      </c>
      <c r="RS120" s="307" t="e">
        <f t="shared" si="126"/>
        <v>#REF!</v>
      </c>
      <c r="RT120" s="307" t="e">
        <f t="shared" ref="RT120:SY120" si="127">SUMPRODUCT(--($E35:$AB35=RT$110),--($E97:$AB97))</f>
        <v>#REF!</v>
      </c>
      <c r="RU120" s="307" t="e">
        <f t="shared" si="127"/>
        <v>#REF!</v>
      </c>
      <c r="RV120" s="307" t="e">
        <f t="shared" si="127"/>
        <v>#REF!</v>
      </c>
      <c r="RW120" s="307" t="e">
        <f t="shared" si="127"/>
        <v>#REF!</v>
      </c>
      <c r="RX120" s="307" t="e">
        <f t="shared" si="127"/>
        <v>#REF!</v>
      </c>
      <c r="RY120" s="307" t="e">
        <f t="shared" si="127"/>
        <v>#REF!</v>
      </c>
      <c r="RZ120" s="307" t="e">
        <f t="shared" si="127"/>
        <v>#REF!</v>
      </c>
      <c r="SA120" s="307" t="e">
        <f t="shared" si="127"/>
        <v>#REF!</v>
      </c>
      <c r="SB120" s="307" t="e">
        <f t="shared" si="127"/>
        <v>#REF!</v>
      </c>
      <c r="SC120" s="307" t="e">
        <f t="shared" si="127"/>
        <v>#REF!</v>
      </c>
      <c r="SD120" s="307" t="e">
        <f t="shared" si="127"/>
        <v>#REF!</v>
      </c>
      <c r="SE120" s="307" t="e">
        <f t="shared" si="127"/>
        <v>#REF!</v>
      </c>
      <c r="SF120" s="307" t="e">
        <f t="shared" si="127"/>
        <v>#REF!</v>
      </c>
      <c r="SG120" s="307" t="e">
        <f t="shared" si="127"/>
        <v>#REF!</v>
      </c>
      <c r="SH120" s="307" t="e">
        <f t="shared" si="127"/>
        <v>#REF!</v>
      </c>
      <c r="SI120" s="307" t="e">
        <f t="shared" si="127"/>
        <v>#REF!</v>
      </c>
      <c r="SJ120" s="307" t="e">
        <f t="shared" si="127"/>
        <v>#REF!</v>
      </c>
      <c r="SK120" s="307" t="e">
        <f t="shared" si="127"/>
        <v>#REF!</v>
      </c>
      <c r="SL120" s="307" t="e">
        <f t="shared" si="127"/>
        <v>#REF!</v>
      </c>
      <c r="SM120" s="307" t="e">
        <f t="shared" si="127"/>
        <v>#REF!</v>
      </c>
      <c r="SN120" s="307" t="e">
        <f t="shared" si="127"/>
        <v>#REF!</v>
      </c>
      <c r="SO120" s="307" t="e">
        <f t="shared" si="127"/>
        <v>#REF!</v>
      </c>
      <c r="SP120" s="307" t="e">
        <f t="shared" si="127"/>
        <v>#REF!</v>
      </c>
      <c r="SQ120" s="307" t="e">
        <f t="shared" si="127"/>
        <v>#REF!</v>
      </c>
      <c r="SR120" s="307" t="e">
        <f t="shared" si="127"/>
        <v>#REF!</v>
      </c>
      <c r="SS120" s="307" t="e">
        <f t="shared" si="127"/>
        <v>#REF!</v>
      </c>
      <c r="ST120" s="307" t="e">
        <f t="shared" si="127"/>
        <v>#REF!</v>
      </c>
      <c r="SU120" s="307" t="e">
        <f t="shared" si="127"/>
        <v>#REF!</v>
      </c>
      <c r="SV120" s="307" t="e">
        <f t="shared" si="127"/>
        <v>#REF!</v>
      </c>
      <c r="SW120" s="307" t="e">
        <f t="shared" si="127"/>
        <v>#REF!</v>
      </c>
      <c r="SX120" s="307" t="e">
        <f t="shared" si="127"/>
        <v>#REF!</v>
      </c>
      <c r="SY120" s="307" t="e">
        <f t="shared" si="127"/>
        <v>#REF!</v>
      </c>
      <c r="SZ120" s="307" t="e">
        <f t="shared" si="118"/>
        <v>#REF!</v>
      </c>
      <c r="TA120" s="307" t="e">
        <f t="shared" si="118"/>
        <v>#REF!</v>
      </c>
      <c r="TB120" s="307" t="e">
        <f t="shared" si="118"/>
        <v>#REF!</v>
      </c>
      <c r="TC120" s="307" t="e">
        <f t="shared" si="118"/>
        <v>#REF!</v>
      </c>
      <c r="TD120" s="307" t="e">
        <f t="shared" si="118"/>
        <v>#REF!</v>
      </c>
      <c r="TE120" s="307" t="e">
        <f t="shared" si="118"/>
        <v>#REF!</v>
      </c>
      <c r="TF120" s="307" t="e">
        <f t="shared" si="118"/>
        <v>#REF!</v>
      </c>
      <c r="TG120" s="307" t="e">
        <f t="shared" si="118"/>
        <v>#REF!</v>
      </c>
      <c r="TH120" s="307" t="e">
        <f t="shared" si="118"/>
        <v>#REF!</v>
      </c>
      <c r="TI120" s="307" t="e">
        <f t="shared" si="118"/>
        <v>#REF!</v>
      </c>
      <c r="TJ120" s="307" t="e">
        <f t="shared" si="118"/>
        <v>#REF!</v>
      </c>
      <c r="TK120" s="307" t="e">
        <f t="shared" si="118"/>
        <v>#REF!</v>
      </c>
      <c r="TL120" s="307" t="e">
        <f t="shared" si="118"/>
        <v>#REF!</v>
      </c>
      <c r="TM120" s="307" t="e">
        <f t="shared" si="118"/>
        <v>#REF!</v>
      </c>
      <c r="TN120" s="307" t="e">
        <f t="shared" si="118"/>
        <v>#REF!</v>
      </c>
      <c r="TO120" s="307" t="e">
        <f t="shared" si="118"/>
        <v>#REF!</v>
      </c>
      <c r="TP120" s="307" t="e">
        <f t="shared" si="118"/>
        <v>#REF!</v>
      </c>
      <c r="TQ120" s="307" t="e">
        <f t="shared" si="118"/>
        <v>#REF!</v>
      </c>
      <c r="TR120" s="307" t="e">
        <f t="shared" si="118"/>
        <v>#REF!</v>
      </c>
      <c r="TS120" s="307" t="e">
        <f t="shared" si="118"/>
        <v>#REF!</v>
      </c>
      <c r="TT120" s="307" t="e">
        <f t="shared" si="118"/>
        <v>#REF!</v>
      </c>
      <c r="TU120" s="307" t="e">
        <f t="shared" si="118"/>
        <v>#REF!</v>
      </c>
      <c r="TV120" s="307" t="e">
        <f t="shared" si="118"/>
        <v>#REF!</v>
      </c>
      <c r="TW120" s="307" t="e">
        <f t="shared" si="118"/>
        <v>#REF!</v>
      </c>
      <c r="TX120" s="307" t="e">
        <f t="shared" si="118"/>
        <v>#REF!</v>
      </c>
      <c r="TY120" s="307" t="e">
        <f t="shared" si="118"/>
        <v>#REF!</v>
      </c>
      <c r="TZ120" s="307" t="e">
        <f t="shared" si="118"/>
        <v>#REF!</v>
      </c>
      <c r="UA120" s="307" t="e">
        <f t="shared" si="118"/>
        <v>#REF!</v>
      </c>
      <c r="UB120" s="307" t="e">
        <f t="shared" si="118"/>
        <v>#REF!</v>
      </c>
      <c r="UC120" s="307" t="e">
        <f t="shared" si="118"/>
        <v>#REF!</v>
      </c>
      <c r="UD120" s="307" t="e">
        <f t="shared" si="118"/>
        <v>#REF!</v>
      </c>
      <c r="UE120" s="307" t="e">
        <f t="shared" si="118"/>
        <v>#REF!</v>
      </c>
      <c r="UF120" s="307" t="e">
        <f t="shared" si="118"/>
        <v>#REF!</v>
      </c>
      <c r="UG120" s="307" t="e">
        <f t="shared" si="118"/>
        <v>#REF!</v>
      </c>
      <c r="UH120" s="307" t="e">
        <f t="shared" si="118"/>
        <v>#REF!</v>
      </c>
      <c r="UI120" s="307" t="e">
        <f t="shared" si="118"/>
        <v>#REF!</v>
      </c>
      <c r="UJ120" s="307" t="e">
        <f t="shared" si="118"/>
        <v>#REF!</v>
      </c>
      <c r="UK120" s="307" t="e">
        <f t="shared" si="118"/>
        <v>#REF!</v>
      </c>
      <c r="UL120" s="307" t="e">
        <f t="shared" si="118"/>
        <v>#REF!</v>
      </c>
      <c r="UM120" s="307" t="e">
        <f t="shared" si="118"/>
        <v>#REF!</v>
      </c>
      <c r="UN120" s="307" t="e">
        <f t="shared" si="118"/>
        <v>#REF!</v>
      </c>
      <c r="UO120" s="307" t="e">
        <f t="shared" si="118"/>
        <v>#REF!</v>
      </c>
      <c r="UP120" s="307" t="e">
        <f t="shared" si="118"/>
        <v>#REF!</v>
      </c>
      <c r="UQ120" s="307" t="e">
        <f t="shared" si="118"/>
        <v>#REF!</v>
      </c>
      <c r="UR120" s="307" t="e">
        <f t="shared" si="118"/>
        <v>#REF!</v>
      </c>
      <c r="US120" s="307" t="e">
        <f t="shared" si="118"/>
        <v>#REF!</v>
      </c>
      <c r="UT120" s="307" t="e">
        <f t="shared" si="118"/>
        <v>#REF!</v>
      </c>
      <c r="UU120" s="307" t="e">
        <f t="shared" si="118"/>
        <v>#REF!</v>
      </c>
      <c r="UV120" s="307" t="e">
        <f t="shared" si="118"/>
        <v>#REF!</v>
      </c>
      <c r="UW120" s="307" t="e">
        <f t="shared" si="118"/>
        <v>#REF!</v>
      </c>
      <c r="UX120" s="307" t="e">
        <f t="shared" si="118"/>
        <v>#REF!</v>
      </c>
      <c r="UY120" s="307" t="e">
        <f t="shared" si="118"/>
        <v>#REF!</v>
      </c>
      <c r="UZ120" s="307" t="e">
        <f t="shared" si="118"/>
        <v>#REF!</v>
      </c>
      <c r="VA120" s="307" t="e">
        <f t="shared" si="118"/>
        <v>#REF!</v>
      </c>
      <c r="VB120" s="307" t="e">
        <f t="shared" si="118"/>
        <v>#REF!</v>
      </c>
      <c r="VC120" s="307" t="e">
        <f t="shared" si="118"/>
        <v>#REF!</v>
      </c>
      <c r="VD120" s="307" t="e">
        <f t="shared" si="118"/>
        <v>#REF!</v>
      </c>
      <c r="VE120" s="307" t="e">
        <f t="shared" si="118"/>
        <v>#REF!</v>
      </c>
      <c r="VF120" s="307" t="e">
        <f t="shared" si="118"/>
        <v>#REF!</v>
      </c>
      <c r="VG120" s="307" t="e">
        <f t="shared" si="118"/>
        <v>#REF!</v>
      </c>
      <c r="VH120" s="307" t="e">
        <f t="shared" si="118"/>
        <v>#REF!</v>
      </c>
      <c r="VI120" s="307" t="e">
        <f t="shared" si="103"/>
        <v>#REF!</v>
      </c>
      <c r="VJ120" s="307" t="e">
        <f t="shared" si="110"/>
        <v>#REF!</v>
      </c>
      <c r="VK120" s="307" t="e">
        <f t="shared" si="110"/>
        <v>#REF!</v>
      </c>
      <c r="VL120" s="307" t="e">
        <f t="shared" ref="VL120:WQ120" si="128">SUMPRODUCT(--($E35:$AB35=VL$110),--($E97:$AB97))</f>
        <v>#REF!</v>
      </c>
      <c r="VM120" s="307" t="e">
        <f t="shared" si="128"/>
        <v>#REF!</v>
      </c>
      <c r="VN120" s="307" t="e">
        <f t="shared" si="128"/>
        <v>#REF!</v>
      </c>
      <c r="VO120" s="307" t="e">
        <f t="shared" si="128"/>
        <v>#REF!</v>
      </c>
      <c r="VP120" s="307" t="e">
        <f t="shared" si="128"/>
        <v>#REF!</v>
      </c>
      <c r="VQ120" s="307" t="e">
        <f t="shared" si="128"/>
        <v>#REF!</v>
      </c>
      <c r="VR120" s="307" t="e">
        <f t="shared" si="128"/>
        <v>#REF!</v>
      </c>
      <c r="VS120" s="307" t="e">
        <f t="shared" si="128"/>
        <v>#REF!</v>
      </c>
      <c r="VT120" s="307" t="e">
        <f t="shared" si="128"/>
        <v>#REF!</v>
      </c>
      <c r="VU120" s="307" t="e">
        <f t="shared" si="128"/>
        <v>#REF!</v>
      </c>
      <c r="VV120" s="307" t="e">
        <f t="shared" si="128"/>
        <v>#REF!</v>
      </c>
      <c r="VW120" s="307" t="e">
        <f t="shared" si="128"/>
        <v>#REF!</v>
      </c>
      <c r="VX120" s="307" t="e">
        <f t="shared" si="128"/>
        <v>#REF!</v>
      </c>
      <c r="VY120" s="307" t="e">
        <f t="shared" si="128"/>
        <v>#REF!</v>
      </c>
      <c r="VZ120" s="307" t="e">
        <f t="shared" si="128"/>
        <v>#REF!</v>
      </c>
      <c r="WA120" s="307" t="e">
        <f t="shared" si="128"/>
        <v>#REF!</v>
      </c>
      <c r="WB120" s="307" t="e">
        <f t="shared" si="128"/>
        <v>#REF!</v>
      </c>
      <c r="WC120" s="307" t="e">
        <f t="shared" si="128"/>
        <v>#REF!</v>
      </c>
      <c r="WD120" s="307" t="e">
        <f t="shared" si="128"/>
        <v>#REF!</v>
      </c>
      <c r="WE120" s="307" t="e">
        <f t="shared" si="128"/>
        <v>#REF!</v>
      </c>
      <c r="WF120" s="307" t="e">
        <f t="shared" si="128"/>
        <v>#REF!</v>
      </c>
      <c r="WG120" s="307" t="e">
        <f t="shared" si="128"/>
        <v>#REF!</v>
      </c>
      <c r="WH120" s="307" t="e">
        <f t="shared" si="128"/>
        <v>#REF!</v>
      </c>
      <c r="WI120" s="307" t="e">
        <f t="shared" si="128"/>
        <v>#REF!</v>
      </c>
      <c r="WJ120" s="307" t="e">
        <f t="shared" si="128"/>
        <v>#REF!</v>
      </c>
      <c r="WK120" s="307" t="e">
        <f t="shared" si="128"/>
        <v>#REF!</v>
      </c>
      <c r="WL120" s="307" t="e">
        <f t="shared" si="128"/>
        <v>#REF!</v>
      </c>
      <c r="WM120" s="307" t="e">
        <f t="shared" si="128"/>
        <v>#REF!</v>
      </c>
      <c r="WN120" s="307" t="e">
        <f t="shared" si="128"/>
        <v>#REF!</v>
      </c>
      <c r="WO120" s="307" t="e">
        <f t="shared" si="128"/>
        <v>#REF!</v>
      </c>
      <c r="WP120" s="307" t="e">
        <f t="shared" si="128"/>
        <v>#REF!</v>
      </c>
      <c r="WQ120" s="307" t="e">
        <f t="shared" si="128"/>
        <v>#REF!</v>
      </c>
      <c r="WR120" s="307" t="e">
        <f t="shared" ref="WR120:XW120" si="129">SUMPRODUCT(--($E35:$AB35=WR$110),--($E97:$AB97))</f>
        <v>#REF!</v>
      </c>
      <c r="WS120" s="307" t="e">
        <f t="shared" si="129"/>
        <v>#REF!</v>
      </c>
      <c r="WT120" s="307" t="e">
        <f t="shared" si="129"/>
        <v>#REF!</v>
      </c>
      <c r="WU120" s="307" t="e">
        <f t="shared" si="129"/>
        <v>#REF!</v>
      </c>
      <c r="WV120" s="307" t="e">
        <f t="shared" si="129"/>
        <v>#REF!</v>
      </c>
      <c r="WW120" s="307" t="e">
        <f t="shared" si="129"/>
        <v>#REF!</v>
      </c>
      <c r="WX120" s="307" t="e">
        <f t="shared" si="129"/>
        <v>#REF!</v>
      </c>
      <c r="WY120" s="307" t="e">
        <f t="shared" si="129"/>
        <v>#REF!</v>
      </c>
      <c r="WZ120" s="307" t="e">
        <f t="shared" si="129"/>
        <v>#REF!</v>
      </c>
      <c r="XA120" s="307" t="e">
        <f t="shared" si="129"/>
        <v>#REF!</v>
      </c>
      <c r="XB120" s="307" t="e">
        <f t="shared" si="129"/>
        <v>#REF!</v>
      </c>
      <c r="XC120" s="307" t="e">
        <f t="shared" si="129"/>
        <v>#REF!</v>
      </c>
      <c r="XD120" s="307" t="e">
        <f t="shared" si="129"/>
        <v>#REF!</v>
      </c>
      <c r="XE120" s="307" t="e">
        <f t="shared" si="129"/>
        <v>#REF!</v>
      </c>
      <c r="XF120" s="307" t="e">
        <f t="shared" si="129"/>
        <v>#REF!</v>
      </c>
      <c r="XG120" s="307" t="e">
        <f t="shared" si="129"/>
        <v>#REF!</v>
      </c>
      <c r="XH120" s="307" t="e">
        <f t="shared" si="129"/>
        <v>#REF!</v>
      </c>
      <c r="XI120" s="307" t="e">
        <f t="shared" si="129"/>
        <v>#REF!</v>
      </c>
      <c r="XJ120" s="307" t="e">
        <f t="shared" si="129"/>
        <v>#REF!</v>
      </c>
      <c r="XK120" s="307" t="e">
        <f t="shared" si="129"/>
        <v>#REF!</v>
      </c>
      <c r="XL120" s="307" t="e">
        <f t="shared" si="129"/>
        <v>#REF!</v>
      </c>
      <c r="XM120" s="307" t="e">
        <f t="shared" si="129"/>
        <v>#REF!</v>
      </c>
      <c r="XN120" s="307" t="e">
        <f t="shared" si="129"/>
        <v>#REF!</v>
      </c>
      <c r="XO120" s="307" t="e">
        <f t="shared" si="129"/>
        <v>#REF!</v>
      </c>
      <c r="XP120" s="307" t="e">
        <f t="shared" si="129"/>
        <v>#REF!</v>
      </c>
      <c r="XQ120" s="307" t="e">
        <f t="shared" si="129"/>
        <v>#REF!</v>
      </c>
      <c r="XR120" s="307" t="e">
        <f t="shared" si="129"/>
        <v>#REF!</v>
      </c>
      <c r="XS120" s="307" t="e">
        <f t="shared" si="129"/>
        <v>#REF!</v>
      </c>
      <c r="XT120" s="307" t="e">
        <f t="shared" si="129"/>
        <v>#REF!</v>
      </c>
      <c r="XU120" s="307" t="e">
        <f t="shared" si="129"/>
        <v>#REF!</v>
      </c>
      <c r="XV120" s="307" t="e">
        <f t="shared" si="129"/>
        <v>#REF!</v>
      </c>
      <c r="XW120" s="307" t="e">
        <f t="shared" si="129"/>
        <v>#REF!</v>
      </c>
      <c r="XX120" s="307" t="e">
        <f t="shared" si="119"/>
        <v>#REF!</v>
      </c>
      <c r="XY120" s="307" t="e">
        <f t="shared" si="119"/>
        <v>#REF!</v>
      </c>
      <c r="XZ120" s="307" t="e">
        <f t="shared" si="119"/>
        <v>#REF!</v>
      </c>
      <c r="YA120" s="307" t="e">
        <f t="shared" si="119"/>
        <v>#REF!</v>
      </c>
      <c r="YB120" s="307" t="e">
        <f t="shared" si="119"/>
        <v>#REF!</v>
      </c>
      <c r="YC120" s="307" t="e">
        <f t="shared" si="119"/>
        <v>#REF!</v>
      </c>
      <c r="YD120" s="307" t="e">
        <f t="shared" si="119"/>
        <v>#REF!</v>
      </c>
      <c r="YE120" s="307" t="e">
        <f t="shared" si="119"/>
        <v>#REF!</v>
      </c>
      <c r="YF120" s="307" t="e">
        <f t="shared" si="119"/>
        <v>#REF!</v>
      </c>
      <c r="YG120" s="307" t="e">
        <f t="shared" si="119"/>
        <v>#REF!</v>
      </c>
      <c r="YH120" s="307" t="e">
        <f t="shared" si="119"/>
        <v>#REF!</v>
      </c>
      <c r="YI120" s="307" t="e">
        <f t="shared" si="119"/>
        <v>#REF!</v>
      </c>
      <c r="YJ120" s="307" t="e">
        <f t="shared" si="119"/>
        <v>#REF!</v>
      </c>
      <c r="YK120" s="307" t="e">
        <f t="shared" si="119"/>
        <v>#REF!</v>
      </c>
      <c r="YL120" s="307" t="e">
        <f t="shared" si="119"/>
        <v>#REF!</v>
      </c>
      <c r="YM120" s="307" t="e">
        <f t="shared" si="119"/>
        <v>#REF!</v>
      </c>
      <c r="YN120" s="307" t="e">
        <f t="shared" si="119"/>
        <v>#REF!</v>
      </c>
      <c r="YO120" s="307" t="e">
        <f t="shared" si="119"/>
        <v>#REF!</v>
      </c>
      <c r="YP120" s="307" t="e">
        <f t="shared" si="119"/>
        <v>#REF!</v>
      </c>
      <c r="YQ120" s="307" t="e">
        <f t="shared" si="119"/>
        <v>#REF!</v>
      </c>
      <c r="YR120" s="307" t="e">
        <f t="shared" si="119"/>
        <v>#REF!</v>
      </c>
      <c r="YS120" s="307" t="e">
        <f t="shared" si="119"/>
        <v>#REF!</v>
      </c>
      <c r="YT120" s="307" t="e">
        <f t="shared" si="119"/>
        <v>#REF!</v>
      </c>
      <c r="YU120" s="307" t="e">
        <f t="shared" si="119"/>
        <v>#REF!</v>
      </c>
      <c r="YV120" s="307" t="e">
        <f t="shared" si="119"/>
        <v>#REF!</v>
      </c>
      <c r="YW120" s="307" t="e">
        <f t="shared" si="119"/>
        <v>#REF!</v>
      </c>
      <c r="YX120" s="307" t="e">
        <f t="shared" si="119"/>
        <v>#REF!</v>
      </c>
      <c r="YY120" s="307" t="e">
        <f t="shared" si="119"/>
        <v>#REF!</v>
      </c>
      <c r="YZ120" s="307" t="e">
        <f t="shared" si="119"/>
        <v>#REF!</v>
      </c>
      <c r="ZA120" s="307" t="e">
        <f t="shared" si="119"/>
        <v>#REF!</v>
      </c>
      <c r="ZB120" s="307" t="e">
        <f t="shared" si="119"/>
        <v>#REF!</v>
      </c>
      <c r="ZC120" s="307" t="e">
        <f t="shared" si="119"/>
        <v>#REF!</v>
      </c>
      <c r="ZD120" s="307" t="e">
        <f t="shared" si="119"/>
        <v>#REF!</v>
      </c>
      <c r="ZE120" s="307" t="e">
        <f t="shared" si="119"/>
        <v>#REF!</v>
      </c>
      <c r="ZF120" s="307" t="e">
        <f t="shared" si="119"/>
        <v>#REF!</v>
      </c>
      <c r="ZG120" s="307" t="e">
        <f t="shared" si="119"/>
        <v>#REF!</v>
      </c>
      <c r="ZH120" s="307" t="e">
        <f t="shared" si="119"/>
        <v>#REF!</v>
      </c>
      <c r="ZI120" s="307" t="e">
        <f t="shared" si="119"/>
        <v>#REF!</v>
      </c>
      <c r="ZJ120" s="307" t="e">
        <f t="shared" si="119"/>
        <v>#REF!</v>
      </c>
      <c r="ZK120" s="307" t="e">
        <f t="shared" si="119"/>
        <v>#REF!</v>
      </c>
      <c r="ZL120" s="307" t="e">
        <f t="shared" si="119"/>
        <v>#REF!</v>
      </c>
      <c r="ZM120" s="307" t="e">
        <f t="shared" si="119"/>
        <v>#REF!</v>
      </c>
      <c r="ZN120" s="307" t="e">
        <f t="shared" si="119"/>
        <v>#REF!</v>
      </c>
      <c r="ZO120" s="307" t="e">
        <f t="shared" si="119"/>
        <v>#REF!</v>
      </c>
      <c r="ZP120" s="307" t="e">
        <f t="shared" si="119"/>
        <v>#REF!</v>
      </c>
      <c r="ZQ120" s="307" t="e">
        <f t="shared" si="119"/>
        <v>#REF!</v>
      </c>
      <c r="ZR120" s="307" t="e">
        <f t="shared" si="119"/>
        <v>#REF!</v>
      </c>
      <c r="ZS120" s="307" t="e">
        <f t="shared" si="119"/>
        <v>#REF!</v>
      </c>
      <c r="ZT120" s="307" t="e">
        <f t="shared" si="119"/>
        <v>#REF!</v>
      </c>
      <c r="ZU120" s="307" t="e">
        <f t="shared" si="119"/>
        <v>#REF!</v>
      </c>
      <c r="ZV120" s="307" t="e">
        <f t="shared" si="119"/>
        <v>#REF!</v>
      </c>
      <c r="ZW120" s="307" t="e">
        <f t="shared" si="119"/>
        <v>#REF!</v>
      </c>
      <c r="ZX120" s="307" t="e">
        <f t="shared" si="119"/>
        <v>#REF!</v>
      </c>
      <c r="ZY120" s="307" t="e">
        <f t="shared" si="119"/>
        <v>#REF!</v>
      </c>
      <c r="ZZ120" s="307" t="e">
        <f t="shared" si="119"/>
        <v>#REF!</v>
      </c>
      <c r="AAA120" s="307" t="e">
        <f t="shared" si="119"/>
        <v>#REF!</v>
      </c>
      <c r="AAB120" s="307" t="e">
        <f t="shared" si="119"/>
        <v>#REF!</v>
      </c>
      <c r="AAC120" s="307" t="e">
        <f t="shared" si="119"/>
        <v>#REF!</v>
      </c>
      <c r="AAD120" s="307" t="e">
        <f t="shared" si="119"/>
        <v>#REF!</v>
      </c>
      <c r="AAE120" s="307" t="e">
        <f t="shared" si="119"/>
        <v>#REF!</v>
      </c>
      <c r="AAF120" s="307" t="e">
        <f t="shared" si="119"/>
        <v>#REF!</v>
      </c>
      <c r="AAG120" s="307" t="e">
        <f t="shared" si="105"/>
        <v>#REF!</v>
      </c>
      <c r="AAH120" s="307" t="e">
        <f t="shared" si="113"/>
        <v>#REF!</v>
      </c>
      <c r="AAI120" s="307" t="e">
        <f t="shared" si="113"/>
        <v>#REF!</v>
      </c>
      <c r="AAJ120" s="307" t="e">
        <f t="shared" si="113"/>
        <v>#REF!</v>
      </c>
      <c r="AAK120" s="307" t="e">
        <f t="shared" si="113"/>
        <v>#REF!</v>
      </c>
      <c r="AAL120" s="307" t="e">
        <f t="shared" si="113"/>
        <v>#REF!</v>
      </c>
      <c r="AAM120" s="307" t="e">
        <f t="shared" si="113"/>
        <v>#REF!</v>
      </c>
      <c r="AAN120" s="307" t="e">
        <f t="shared" si="113"/>
        <v>#REF!</v>
      </c>
      <c r="AAO120" s="307" t="e">
        <f t="shared" si="113"/>
        <v>#REF!</v>
      </c>
      <c r="AAP120" s="307" t="e">
        <f t="shared" si="113"/>
        <v>#REF!</v>
      </c>
      <c r="AAQ120" s="307" t="e">
        <f t="shared" si="113"/>
        <v>#REF!</v>
      </c>
      <c r="AAR120" s="307" t="e">
        <f t="shared" si="113"/>
        <v>#REF!</v>
      </c>
      <c r="AAS120" s="307" t="e">
        <f t="shared" si="113"/>
        <v>#REF!</v>
      </c>
      <c r="AAT120" s="307" t="e">
        <f t="shared" si="113"/>
        <v>#REF!</v>
      </c>
      <c r="AAU120" s="307" t="e">
        <f t="shared" si="113"/>
        <v>#REF!</v>
      </c>
      <c r="AAV120" s="307" t="e">
        <f t="shared" si="113"/>
        <v>#REF!</v>
      </c>
      <c r="AAW120" s="307" t="e">
        <f t="shared" si="113"/>
        <v>#REF!</v>
      </c>
      <c r="AAX120" s="307" t="e">
        <f t="shared" si="113"/>
        <v>#REF!</v>
      </c>
      <c r="AAY120" s="307" t="e">
        <f t="shared" si="113"/>
        <v>#REF!</v>
      </c>
      <c r="AAZ120" s="307" t="e">
        <f t="shared" si="113"/>
        <v>#REF!</v>
      </c>
      <c r="ABA120" s="307" t="e">
        <f t="shared" si="113"/>
        <v>#REF!</v>
      </c>
      <c r="ABB120" s="307" t="e">
        <f t="shared" si="113"/>
        <v>#REF!</v>
      </c>
      <c r="ABC120" s="307" t="e">
        <f t="shared" si="113"/>
        <v>#REF!</v>
      </c>
      <c r="ABD120" s="307" t="e">
        <f t="shared" si="113"/>
        <v>#REF!</v>
      </c>
      <c r="ABE120" s="307" t="e">
        <f t="shared" si="113"/>
        <v>#REF!</v>
      </c>
      <c r="ABF120" s="307" t="e">
        <f t="shared" si="113"/>
        <v>#REF!</v>
      </c>
      <c r="ABG120" s="307" t="e">
        <f t="shared" si="113"/>
        <v>#REF!</v>
      </c>
      <c r="ABH120" s="307" t="e">
        <f t="shared" si="113"/>
        <v>#REF!</v>
      </c>
      <c r="ABI120" s="307" t="e">
        <f t="shared" si="113"/>
        <v>#REF!</v>
      </c>
      <c r="ABJ120" s="307" t="e">
        <f t="shared" si="113"/>
        <v>#REF!</v>
      </c>
      <c r="ABK120" s="307" t="e">
        <f t="shared" si="113"/>
        <v>#REF!</v>
      </c>
      <c r="ABL120" s="307" t="e">
        <f t="shared" si="113"/>
        <v>#REF!</v>
      </c>
      <c r="ABM120" s="307" t="e">
        <f t="shared" si="113"/>
        <v>#REF!</v>
      </c>
      <c r="ABN120" s="307" t="e">
        <f t="shared" si="113"/>
        <v>#REF!</v>
      </c>
      <c r="ABO120" s="307" t="e">
        <f t="shared" si="113"/>
        <v>#REF!</v>
      </c>
      <c r="ABP120" s="307" t="e">
        <f t="shared" si="113"/>
        <v>#REF!</v>
      </c>
      <c r="ABQ120" s="307" t="e">
        <f t="shared" si="113"/>
        <v>#REF!</v>
      </c>
      <c r="ABR120" s="307" t="e">
        <f t="shared" si="113"/>
        <v>#REF!</v>
      </c>
      <c r="ABS120" s="307" t="e">
        <f t="shared" si="113"/>
        <v>#REF!</v>
      </c>
      <c r="ABT120" s="307" t="e">
        <f t="shared" si="113"/>
        <v>#REF!</v>
      </c>
      <c r="ABU120" s="307" t="e">
        <f t="shared" si="113"/>
        <v>#REF!</v>
      </c>
      <c r="ABV120" s="307" t="e">
        <f t="shared" si="113"/>
        <v>#REF!</v>
      </c>
      <c r="ABW120" s="307" t="e">
        <f t="shared" si="113"/>
        <v>#REF!</v>
      </c>
      <c r="ABX120" s="307" t="e">
        <f t="shared" si="113"/>
        <v>#REF!</v>
      </c>
      <c r="ABY120" s="307" t="e">
        <f t="shared" si="113"/>
        <v>#REF!</v>
      </c>
      <c r="ABZ120" s="307" t="e">
        <f t="shared" si="113"/>
        <v>#REF!</v>
      </c>
      <c r="ACA120" s="307" t="e">
        <f t="shared" si="113"/>
        <v>#REF!</v>
      </c>
      <c r="ACB120" s="307" t="e">
        <f t="shared" si="113"/>
        <v>#REF!</v>
      </c>
      <c r="ACC120" s="307" t="e">
        <f t="shared" si="113"/>
        <v>#REF!</v>
      </c>
      <c r="ACD120" s="307" t="e">
        <f t="shared" si="113"/>
        <v>#REF!</v>
      </c>
      <c r="ACE120" s="307" t="e">
        <f t="shared" si="113"/>
        <v>#REF!</v>
      </c>
      <c r="ACF120" s="307" t="e">
        <f t="shared" si="113"/>
        <v>#REF!</v>
      </c>
      <c r="ACG120" s="307" t="e">
        <f t="shared" si="113"/>
        <v>#REF!</v>
      </c>
      <c r="ACH120" s="307" t="e">
        <f t="shared" si="113"/>
        <v>#REF!</v>
      </c>
      <c r="ACI120" s="307" t="e">
        <f t="shared" si="113"/>
        <v>#REF!</v>
      </c>
      <c r="ACJ120" s="307" t="e">
        <f t="shared" si="113"/>
        <v>#REF!</v>
      </c>
      <c r="ACK120" s="307" t="e">
        <f t="shared" si="114"/>
        <v>#REF!</v>
      </c>
    </row>
    <row r="121" spans="2:765" s="384" customFormat="1" ht="30" customHeight="1">
      <c r="B121" s="24"/>
      <c r="C121" s="1422" t="s">
        <v>516</v>
      </c>
      <c r="D121" s="1372"/>
      <c r="E121" s="307" t="e">
        <f t="shared" ref="E121:BP124" si="130">SUMPRODUCT(--($E36:$AB36=E$110),--($E98:$AB98))</f>
        <v>#REF!</v>
      </c>
      <c r="F121" s="307" t="e">
        <f t="shared" si="130"/>
        <v>#REF!</v>
      </c>
      <c r="G121" s="307" t="e">
        <f t="shared" si="130"/>
        <v>#REF!</v>
      </c>
      <c r="H121" s="307" t="e">
        <f t="shared" si="130"/>
        <v>#REF!</v>
      </c>
      <c r="I121" s="307" t="e">
        <f t="shared" si="130"/>
        <v>#REF!</v>
      </c>
      <c r="J121" s="307" t="e">
        <f t="shared" si="130"/>
        <v>#REF!</v>
      </c>
      <c r="K121" s="307" t="e">
        <f t="shared" si="130"/>
        <v>#REF!</v>
      </c>
      <c r="L121" s="307" t="e">
        <f t="shared" si="130"/>
        <v>#REF!</v>
      </c>
      <c r="M121" s="307" t="e">
        <f t="shared" si="130"/>
        <v>#REF!</v>
      </c>
      <c r="N121" s="307" t="e">
        <f t="shared" si="130"/>
        <v>#REF!</v>
      </c>
      <c r="O121" s="307" t="e">
        <f t="shared" si="130"/>
        <v>#REF!</v>
      </c>
      <c r="P121" s="307" t="e">
        <f t="shared" si="130"/>
        <v>#REF!</v>
      </c>
      <c r="Q121" s="307" t="e">
        <f t="shared" si="130"/>
        <v>#REF!</v>
      </c>
      <c r="R121" s="307" t="e">
        <f t="shared" si="130"/>
        <v>#REF!</v>
      </c>
      <c r="S121" s="307" t="e">
        <f t="shared" si="130"/>
        <v>#REF!</v>
      </c>
      <c r="T121" s="307" t="e">
        <f t="shared" si="130"/>
        <v>#REF!</v>
      </c>
      <c r="U121" s="307" t="e">
        <f t="shared" si="130"/>
        <v>#REF!</v>
      </c>
      <c r="V121" s="307" t="e">
        <f t="shared" si="130"/>
        <v>#REF!</v>
      </c>
      <c r="W121" s="307" t="e">
        <f t="shared" si="130"/>
        <v>#REF!</v>
      </c>
      <c r="X121" s="307" t="e">
        <f t="shared" si="130"/>
        <v>#REF!</v>
      </c>
      <c r="Y121" s="307" t="e">
        <f t="shared" si="130"/>
        <v>#REF!</v>
      </c>
      <c r="Z121" s="307" t="e">
        <f t="shared" si="130"/>
        <v>#REF!</v>
      </c>
      <c r="AA121" s="307" t="e">
        <f t="shared" si="130"/>
        <v>#REF!</v>
      </c>
      <c r="AB121" s="307" t="e">
        <f t="shared" si="130"/>
        <v>#REF!</v>
      </c>
      <c r="AC121" s="307" t="e">
        <f t="shared" si="130"/>
        <v>#REF!</v>
      </c>
      <c r="AD121" s="307" t="e">
        <f t="shared" si="130"/>
        <v>#REF!</v>
      </c>
      <c r="AE121" s="307" t="e">
        <f t="shared" si="130"/>
        <v>#REF!</v>
      </c>
      <c r="AF121" s="307" t="e">
        <f t="shared" si="130"/>
        <v>#REF!</v>
      </c>
      <c r="AG121" s="307" t="e">
        <f t="shared" si="130"/>
        <v>#REF!</v>
      </c>
      <c r="AH121" s="307" t="e">
        <f t="shared" si="130"/>
        <v>#REF!</v>
      </c>
      <c r="AI121" s="307" t="e">
        <f t="shared" si="130"/>
        <v>#REF!</v>
      </c>
      <c r="AJ121" s="307" t="e">
        <f t="shared" si="130"/>
        <v>#REF!</v>
      </c>
      <c r="AK121" s="307" t="e">
        <f t="shared" si="130"/>
        <v>#REF!</v>
      </c>
      <c r="AL121" s="307" t="e">
        <f t="shared" si="130"/>
        <v>#REF!</v>
      </c>
      <c r="AM121" s="307" t="e">
        <f t="shared" si="130"/>
        <v>#REF!</v>
      </c>
      <c r="AN121" s="307" t="e">
        <f t="shared" si="130"/>
        <v>#REF!</v>
      </c>
      <c r="AO121" s="307" t="e">
        <f t="shared" si="130"/>
        <v>#REF!</v>
      </c>
      <c r="AP121" s="307" t="e">
        <f t="shared" si="130"/>
        <v>#REF!</v>
      </c>
      <c r="AQ121" s="307" t="e">
        <f t="shared" si="130"/>
        <v>#REF!</v>
      </c>
      <c r="AR121" s="307" t="e">
        <f t="shared" si="130"/>
        <v>#REF!</v>
      </c>
      <c r="AS121" s="307" t="e">
        <f t="shared" si="130"/>
        <v>#REF!</v>
      </c>
      <c r="AT121" s="307" t="e">
        <f t="shared" si="130"/>
        <v>#REF!</v>
      </c>
      <c r="AU121" s="307" t="e">
        <f t="shared" si="130"/>
        <v>#REF!</v>
      </c>
      <c r="AV121" s="307" t="e">
        <f t="shared" si="130"/>
        <v>#REF!</v>
      </c>
      <c r="AW121" s="307" t="e">
        <f t="shared" si="130"/>
        <v>#REF!</v>
      </c>
      <c r="AX121" s="307" t="e">
        <f t="shared" si="130"/>
        <v>#REF!</v>
      </c>
      <c r="AY121" s="307" t="e">
        <f t="shared" si="130"/>
        <v>#REF!</v>
      </c>
      <c r="AZ121" s="307" t="e">
        <f t="shared" si="130"/>
        <v>#REF!</v>
      </c>
      <c r="BA121" s="307" t="e">
        <f t="shared" si="130"/>
        <v>#REF!</v>
      </c>
      <c r="BB121" s="307" t="e">
        <f t="shared" si="130"/>
        <v>#REF!</v>
      </c>
      <c r="BC121" s="307" t="e">
        <f t="shared" si="130"/>
        <v>#REF!</v>
      </c>
      <c r="BD121" s="307" t="e">
        <f t="shared" si="130"/>
        <v>#REF!</v>
      </c>
      <c r="BE121" s="307" t="e">
        <f t="shared" si="130"/>
        <v>#REF!</v>
      </c>
      <c r="BF121" s="307" t="e">
        <f t="shared" si="130"/>
        <v>#REF!</v>
      </c>
      <c r="BG121" s="307" t="e">
        <f t="shared" si="130"/>
        <v>#REF!</v>
      </c>
      <c r="BH121" s="307" t="e">
        <f t="shared" si="130"/>
        <v>#REF!</v>
      </c>
      <c r="BI121" s="307" t="e">
        <f t="shared" si="130"/>
        <v>#REF!</v>
      </c>
      <c r="BJ121" s="307" t="e">
        <f t="shared" si="130"/>
        <v>#REF!</v>
      </c>
      <c r="BK121" s="307" t="e">
        <f t="shared" si="130"/>
        <v>#REF!</v>
      </c>
      <c r="BL121" s="307" t="e">
        <f t="shared" si="130"/>
        <v>#REF!</v>
      </c>
      <c r="BM121" s="307" t="e">
        <f t="shared" si="130"/>
        <v>#REF!</v>
      </c>
      <c r="BN121" s="307" t="e">
        <f t="shared" si="130"/>
        <v>#REF!</v>
      </c>
      <c r="BO121" s="307" t="e">
        <f t="shared" si="130"/>
        <v>#REF!</v>
      </c>
      <c r="BP121" s="307" t="e">
        <f t="shared" si="130"/>
        <v>#REF!</v>
      </c>
      <c r="BQ121" s="307" t="e">
        <f t="shared" si="75"/>
        <v>#REF!</v>
      </c>
      <c r="BR121" s="307" t="e">
        <f t="shared" ref="BR121:EB125" si="131">SUMPRODUCT(--($E36:$AB36=BR$110),--($E98:$AB98))</f>
        <v>#REF!</v>
      </c>
      <c r="BS121" s="307" t="e">
        <f t="shared" si="131"/>
        <v>#REF!</v>
      </c>
      <c r="BT121" s="307" t="e">
        <f t="shared" si="131"/>
        <v>#REF!</v>
      </c>
      <c r="BU121" s="307" t="e">
        <f t="shared" si="131"/>
        <v>#REF!</v>
      </c>
      <c r="BV121" s="307" t="e">
        <f t="shared" si="131"/>
        <v>#REF!</v>
      </c>
      <c r="BW121" s="307" t="e">
        <f t="shared" si="131"/>
        <v>#REF!</v>
      </c>
      <c r="BX121" s="307" t="e">
        <f t="shared" si="131"/>
        <v>#REF!</v>
      </c>
      <c r="BY121" s="307" t="e">
        <f t="shared" si="131"/>
        <v>#REF!</v>
      </c>
      <c r="BZ121" s="307" t="e">
        <f t="shared" si="131"/>
        <v>#REF!</v>
      </c>
      <c r="CA121" s="307" t="e">
        <f t="shared" si="131"/>
        <v>#REF!</v>
      </c>
      <c r="CB121" s="307" t="e">
        <f t="shared" si="131"/>
        <v>#REF!</v>
      </c>
      <c r="CC121" s="307" t="e">
        <f t="shared" si="131"/>
        <v>#REF!</v>
      </c>
      <c r="CD121" s="307" t="e">
        <f t="shared" si="131"/>
        <v>#REF!</v>
      </c>
      <c r="CE121" s="307" t="e">
        <f t="shared" si="131"/>
        <v>#REF!</v>
      </c>
      <c r="CF121" s="307" t="e">
        <f t="shared" si="131"/>
        <v>#REF!</v>
      </c>
      <c r="CG121" s="307" t="e">
        <f t="shared" si="131"/>
        <v>#REF!</v>
      </c>
      <c r="CH121" s="307" t="e">
        <f t="shared" si="131"/>
        <v>#REF!</v>
      </c>
      <c r="CI121" s="307" t="e">
        <f t="shared" si="131"/>
        <v>#REF!</v>
      </c>
      <c r="CJ121" s="307" t="e">
        <f t="shared" si="131"/>
        <v>#REF!</v>
      </c>
      <c r="CK121" s="307" t="e">
        <f t="shared" si="131"/>
        <v>#REF!</v>
      </c>
      <c r="CL121" s="307" t="e">
        <f t="shared" si="131"/>
        <v>#REF!</v>
      </c>
      <c r="CM121" s="307" t="e">
        <f t="shared" si="131"/>
        <v>#REF!</v>
      </c>
      <c r="CN121" s="307" t="e">
        <f t="shared" si="131"/>
        <v>#REF!</v>
      </c>
      <c r="CO121" s="307" t="e">
        <f t="shared" si="131"/>
        <v>#REF!</v>
      </c>
      <c r="CP121" s="307" t="e">
        <f t="shared" si="131"/>
        <v>#REF!</v>
      </c>
      <c r="CQ121" s="307" t="e">
        <f t="shared" si="131"/>
        <v>#REF!</v>
      </c>
      <c r="CR121" s="307" t="e">
        <f t="shared" si="131"/>
        <v>#REF!</v>
      </c>
      <c r="CS121" s="307" t="e">
        <f t="shared" si="131"/>
        <v>#REF!</v>
      </c>
      <c r="CT121" s="307" t="e">
        <f t="shared" si="131"/>
        <v>#REF!</v>
      </c>
      <c r="CU121" s="307" t="e">
        <f t="shared" si="131"/>
        <v>#REF!</v>
      </c>
      <c r="CV121" s="307" t="e">
        <f t="shared" si="131"/>
        <v>#REF!</v>
      </c>
      <c r="CW121" s="307" t="e">
        <f t="shared" si="131"/>
        <v>#REF!</v>
      </c>
      <c r="CX121" s="307" t="e">
        <f t="shared" si="131"/>
        <v>#REF!</v>
      </c>
      <c r="CY121" s="307" t="e">
        <f t="shared" si="131"/>
        <v>#REF!</v>
      </c>
      <c r="CZ121" s="307" t="e">
        <f t="shared" si="131"/>
        <v>#REF!</v>
      </c>
      <c r="DA121" s="307" t="e">
        <f t="shared" si="131"/>
        <v>#REF!</v>
      </c>
      <c r="DB121" s="307" t="e">
        <f t="shared" si="131"/>
        <v>#REF!</v>
      </c>
      <c r="DC121" s="307" t="e">
        <f t="shared" si="131"/>
        <v>#REF!</v>
      </c>
      <c r="DD121" s="307" t="e">
        <f t="shared" si="131"/>
        <v>#REF!</v>
      </c>
      <c r="DE121" s="307" t="e">
        <f t="shared" si="131"/>
        <v>#REF!</v>
      </c>
      <c r="DF121" s="307" t="e">
        <f t="shared" si="131"/>
        <v>#REF!</v>
      </c>
      <c r="DG121" s="307" t="e">
        <f t="shared" si="131"/>
        <v>#REF!</v>
      </c>
      <c r="DH121" s="307" t="e">
        <f t="shared" si="131"/>
        <v>#REF!</v>
      </c>
      <c r="DI121" s="307" t="e">
        <f t="shared" si="131"/>
        <v>#REF!</v>
      </c>
      <c r="DJ121" s="307" t="e">
        <f t="shared" si="131"/>
        <v>#REF!</v>
      </c>
      <c r="DK121" s="307" t="e">
        <f t="shared" si="131"/>
        <v>#REF!</v>
      </c>
      <c r="DL121" s="307" t="e">
        <f t="shared" si="131"/>
        <v>#REF!</v>
      </c>
      <c r="DM121" s="307" t="e">
        <f t="shared" si="131"/>
        <v>#REF!</v>
      </c>
      <c r="DN121" s="307" t="e">
        <f t="shared" si="131"/>
        <v>#REF!</v>
      </c>
      <c r="DO121" s="307" t="e">
        <f t="shared" si="131"/>
        <v>#REF!</v>
      </c>
      <c r="DP121" s="307" t="e">
        <f t="shared" si="131"/>
        <v>#REF!</v>
      </c>
      <c r="DQ121" s="307" t="e">
        <f t="shared" si="131"/>
        <v>#REF!</v>
      </c>
      <c r="DR121" s="307" t="e">
        <f t="shared" si="131"/>
        <v>#REF!</v>
      </c>
      <c r="DS121" s="307" t="e">
        <f t="shared" si="131"/>
        <v>#REF!</v>
      </c>
      <c r="DT121" s="307" t="e">
        <f t="shared" si="131"/>
        <v>#REF!</v>
      </c>
      <c r="DU121" s="307" t="e">
        <f t="shared" si="131"/>
        <v>#REF!</v>
      </c>
      <c r="DV121" s="307" t="e">
        <f t="shared" si="131"/>
        <v>#REF!</v>
      </c>
      <c r="DW121" s="307" t="e">
        <f t="shared" si="131"/>
        <v>#REF!</v>
      </c>
      <c r="DX121" s="307" t="e">
        <f t="shared" si="131"/>
        <v>#REF!</v>
      </c>
      <c r="DY121" s="307" t="e">
        <f t="shared" si="131"/>
        <v>#REF!</v>
      </c>
      <c r="DZ121" s="307" t="e">
        <f t="shared" si="131"/>
        <v>#REF!</v>
      </c>
      <c r="EA121" s="307" t="e">
        <f t="shared" si="131"/>
        <v>#REF!</v>
      </c>
      <c r="EB121" s="307" t="e">
        <f t="shared" si="131"/>
        <v>#REF!</v>
      </c>
      <c r="EC121" s="307" t="e">
        <f t="shared" ref="EC121:EE129" si="132">SUMPRODUCT(--($E36:$AB36=EC$110),--($E98:$AB98))</f>
        <v>#REF!</v>
      </c>
      <c r="ED121" s="307" t="e">
        <f t="shared" si="132"/>
        <v>#REF!</v>
      </c>
      <c r="EE121" s="307" t="e">
        <f t="shared" si="132"/>
        <v>#REF!</v>
      </c>
      <c r="EF121" s="307" t="e">
        <f t="shared" si="115"/>
        <v>#REF!</v>
      </c>
      <c r="EG121" s="307" t="e">
        <f t="shared" si="115"/>
        <v>#REF!</v>
      </c>
      <c r="EH121" s="307" t="e">
        <f t="shared" si="115"/>
        <v>#REF!</v>
      </c>
      <c r="EI121" s="307" t="e">
        <f t="shared" si="115"/>
        <v>#REF!</v>
      </c>
      <c r="EJ121" s="307" t="e">
        <f t="shared" si="115"/>
        <v>#REF!</v>
      </c>
      <c r="EK121" s="307" t="e">
        <f t="shared" si="115"/>
        <v>#REF!</v>
      </c>
      <c r="EL121" s="307" t="e">
        <f t="shared" si="115"/>
        <v>#REF!</v>
      </c>
      <c r="EM121" s="307" t="e">
        <f t="shared" si="115"/>
        <v>#REF!</v>
      </c>
      <c r="EN121" s="307" t="e">
        <f t="shared" si="115"/>
        <v>#REF!</v>
      </c>
      <c r="EO121" s="307" t="e">
        <f t="shared" si="115"/>
        <v>#REF!</v>
      </c>
      <c r="EP121" s="307" t="e">
        <f t="shared" si="115"/>
        <v>#REF!</v>
      </c>
      <c r="EQ121" s="307" t="e">
        <f t="shared" si="115"/>
        <v>#REF!</v>
      </c>
      <c r="ER121" s="307" t="e">
        <f t="shared" si="115"/>
        <v>#REF!</v>
      </c>
      <c r="ES121" s="307" t="e">
        <f t="shared" si="115"/>
        <v>#REF!</v>
      </c>
      <c r="ET121" s="307" t="e">
        <f t="shared" si="115"/>
        <v>#REF!</v>
      </c>
      <c r="EU121" s="307" t="e">
        <f t="shared" si="115"/>
        <v>#REF!</v>
      </c>
      <c r="EV121" s="307" t="e">
        <f t="shared" si="115"/>
        <v>#REF!</v>
      </c>
      <c r="EW121" s="307" t="e">
        <f t="shared" si="115"/>
        <v>#REF!</v>
      </c>
      <c r="EX121" s="307" t="e">
        <f t="shared" si="115"/>
        <v>#REF!</v>
      </c>
      <c r="EY121" s="307" t="e">
        <f t="shared" si="115"/>
        <v>#REF!</v>
      </c>
      <c r="EZ121" s="307" t="e">
        <f t="shared" si="115"/>
        <v>#REF!</v>
      </c>
      <c r="FA121" s="307" t="e">
        <f t="shared" si="115"/>
        <v>#REF!</v>
      </c>
      <c r="FB121" s="307" t="e">
        <f t="shared" si="115"/>
        <v>#REF!</v>
      </c>
      <c r="FC121" s="307" t="e">
        <f t="shared" si="115"/>
        <v>#REF!</v>
      </c>
      <c r="FD121" s="307" t="e">
        <f t="shared" si="115"/>
        <v>#REF!</v>
      </c>
      <c r="FE121" s="307" t="e">
        <f t="shared" si="115"/>
        <v>#REF!</v>
      </c>
      <c r="FF121" s="307" t="e">
        <f t="shared" si="115"/>
        <v>#REF!</v>
      </c>
      <c r="FG121" s="307" t="e">
        <f t="shared" si="115"/>
        <v>#REF!</v>
      </c>
      <c r="FH121" s="307" t="e">
        <f t="shared" si="115"/>
        <v>#REF!</v>
      </c>
      <c r="FI121" s="307" t="e">
        <f t="shared" si="115"/>
        <v>#REF!</v>
      </c>
      <c r="FJ121" s="307" t="e">
        <f t="shared" si="115"/>
        <v>#REF!</v>
      </c>
      <c r="FK121" s="307" t="e">
        <f t="shared" si="115"/>
        <v>#REF!</v>
      </c>
      <c r="FL121" s="307" t="e">
        <f t="shared" si="115"/>
        <v>#REF!</v>
      </c>
      <c r="FM121" s="307" t="e">
        <f t="shared" si="115"/>
        <v>#REF!</v>
      </c>
      <c r="FN121" s="307" t="e">
        <f t="shared" si="115"/>
        <v>#REF!</v>
      </c>
      <c r="FO121" s="307" t="e">
        <f t="shared" si="115"/>
        <v>#REF!</v>
      </c>
      <c r="FP121" s="307" t="e">
        <f t="shared" si="115"/>
        <v>#REF!</v>
      </c>
      <c r="FQ121" s="307" t="e">
        <f t="shared" si="115"/>
        <v>#REF!</v>
      </c>
      <c r="FR121" s="307" t="e">
        <f t="shared" si="115"/>
        <v>#REF!</v>
      </c>
      <c r="FS121" s="307" t="e">
        <f t="shared" si="115"/>
        <v>#REF!</v>
      </c>
      <c r="FT121" s="307" t="e">
        <f t="shared" si="115"/>
        <v>#REF!</v>
      </c>
      <c r="FU121" s="307" t="e">
        <f t="shared" si="115"/>
        <v>#REF!</v>
      </c>
      <c r="FV121" s="307" t="e">
        <f t="shared" si="115"/>
        <v>#REF!</v>
      </c>
      <c r="FW121" s="307" t="e">
        <f t="shared" si="115"/>
        <v>#REF!</v>
      </c>
      <c r="FX121" s="307" t="e">
        <f t="shared" si="115"/>
        <v>#REF!</v>
      </c>
      <c r="FY121" s="307" t="e">
        <f t="shared" si="115"/>
        <v>#REF!</v>
      </c>
      <c r="FZ121" s="307" t="e">
        <f t="shared" si="115"/>
        <v>#REF!</v>
      </c>
      <c r="GA121" s="307" t="e">
        <f t="shared" si="115"/>
        <v>#REF!</v>
      </c>
      <c r="GB121" s="307" t="e">
        <f t="shared" si="115"/>
        <v>#REF!</v>
      </c>
      <c r="GC121" s="307" t="e">
        <f t="shared" si="115"/>
        <v>#REF!</v>
      </c>
      <c r="GD121" s="307" t="e">
        <f t="shared" si="115"/>
        <v>#REF!</v>
      </c>
      <c r="GE121" s="307" t="e">
        <f t="shared" si="115"/>
        <v>#REF!</v>
      </c>
      <c r="GF121" s="307" t="e">
        <f t="shared" si="115"/>
        <v>#REF!</v>
      </c>
      <c r="GG121" s="307" t="e">
        <f t="shared" si="115"/>
        <v>#REF!</v>
      </c>
      <c r="GH121" s="307" t="e">
        <f t="shared" si="115"/>
        <v>#REF!</v>
      </c>
      <c r="GI121" s="307" t="e">
        <f t="shared" si="115"/>
        <v>#REF!</v>
      </c>
      <c r="GJ121" s="307" t="e">
        <f t="shared" si="115"/>
        <v>#REF!</v>
      </c>
      <c r="GK121" s="307" t="e">
        <f t="shared" si="115"/>
        <v>#REF!</v>
      </c>
      <c r="GL121" s="307" t="e">
        <f t="shared" si="115"/>
        <v>#REF!</v>
      </c>
      <c r="GM121" s="307" t="e">
        <f t="shared" si="115"/>
        <v>#REF!</v>
      </c>
      <c r="GN121" s="307" t="e">
        <f t="shared" si="115"/>
        <v>#REF!</v>
      </c>
      <c r="GO121" s="307" t="e">
        <f t="shared" si="97"/>
        <v>#REF!</v>
      </c>
      <c r="GP121" s="307" t="e">
        <f t="shared" ref="GP121:IZ125" si="133">SUMPRODUCT(--($E36:$AB36=GP$110),--($E98:$AB98))</f>
        <v>#REF!</v>
      </c>
      <c r="GQ121" s="307" t="e">
        <f t="shared" si="133"/>
        <v>#REF!</v>
      </c>
      <c r="GR121" s="307" t="e">
        <f t="shared" si="133"/>
        <v>#REF!</v>
      </c>
      <c r="GS121" s="307" t="e">
        <f t="shared" si="133"/>
        <v>#REF!</v>
      </c>
      <c r="GT121" s="307" t="e">
        <f t="shared" si="133"/>
        <v>#REF!</v>
      </c>
      <c r="GU121" s="307" t="e">
        <f t="shared" si="133"/>
        <v>#REF!</v>
      </c>
      <c r="GV121" s="307" t="e">
        <f t="shared" si="133"/>
        <v>#REF!</v>
      </c>
      <c r="GW121" s="307" t="e">
        <f t="shared" si="133"/>
        <v>#REF!</v>
      </c>
      <c r="GX121" s="307" t="e">
        <f t="shared" si="133"/>
        <v>#REF!</v>
      </c>
      <c r="GY121" s="307" t="e">
        <f t="shared" si="133"/>
        <v>#REF!</v>
      </c>
      <c r="GZ121" s="307" t="e">
        <f t="shared" si="133"/>
        <v>#REF!</v>
      </c>
      <c r="HA121" s="307" t="e">
        <f t="shared" si="133"/>
        <v>#REF!</v>
      </c>
      <c r="HB121" s="307" t="e">
        <f t="shared" si="133"/>
        <v>#REF!</v>
      </c>
      <c r="HC121" s="307" t="e">
        <f t="shared" si="133"/>
        <v>#REF!</v>
      </c>
      <c r="HD121" s="307" t="e">
        <f t="shared" si="133"/>
        <v>#REF!</v>
      </c>
      <c r="HE121" s="307" t="e">
        <f t="shared" si="133"/>
        <v>#REF!</v>
      </c>
      <c r="HF121" s="307" t="e">
        <f t="shared" si="133"/>
        <v>#REF!</v>
      </c>
      <c r="HG121" s="307" t="e">
        <f t="shared" si="133"/>
        <v>#REF!</v>
      </c>
      <c r="HH121" s="307" t="e">
        <f t="shared" si="133"/>
        <v>#REF!</v>
      </c>
      <c r="HI121" s="307" t="e">
        <f t="shared" si="133"/>
        <v>#REF!</v>
      </c>
      <c r="HJ121" s="307" t="e">
        <f t="shared" si="133"/>
        <v>#REF!</v>
      </c>
      <c r="HK121" s="307" t="e">
        <f t="shared" si="133"/>
        <v>#REF!</v>
      </c>
      <c r="HL121" s="307" t="e">
        <f t="shared" si="133"/>
        <v>#REF!</v>
      </c>
      <c r="HM121" s="307" t="e">
        <f t="shared" si="133"/>
        <v>#REF!</v>
      </c>
      <c r="HN121" s="307" t="e">
        <f t="shared" si="133"/>
        <v>#REF!</v>
      </c>
      <c r="HO121" s="307" t="e">
        <f t="shared" si="133"/>
        <v>#REF!</v>
      </c>
      <c r="HP121" s="307" t="e">
        <f t="shared" si="133"/>
        <v>#REF!</v>
      </c>
      <c r="HQ121" s="307" t="e">
        <f t="shared" si="133"/>
        <v>#REF!</v>
      </c>
      <c r="HR121" s="307" t="e">
        <f t="shared" si="133"/>
        <v>#REF!</v>
      </c>
      <c r="HS121" s="307" t="e">
        <f t="shared" si="133"/>
        <v>#REF!</v>
      </c>
      <c r="HT121" s="307" t="e">
        <f t="shared" si="133"/>
        <v>#REF!</v>
      </c>
      <c r="HU121" s="307" t="e">
        <f t="shared" si="133"/>
        <v>#REF!</v>
      </c>
      <c r="HV121" s="307" t="e">
        <f t="shared" si="133"/>
        <v>#REF!</v>
      </c>
      <c r="HW121" s="307" t="e">
        <f t="shared" si="133"/>
        <v>#REF!</v>
      </c>
      <c r="HX121" s="307" t="e">
        <f t="shared" si="133"/>
        <v>#REF!</v>
      </c>
      <c r="HY121" s="307" t="e">
        <f t="shared" si="133"/>
        <v>#REF!</v>
      </c>
      <c r="HZ121" s="307" t="e">
        <f t="shared" si="133"/>
        <v>#REF!</v>
      </c>
      <c r="IA121" s="307" t="e">
        <f t="shared" si="133"/>
        <v>#REF!</v>
      </c>
      <c r="IB121" s="307" t="e">
        <f t="shared" si="133"/>
        <v>#REF!</v>
      </c>
      <c r="IC121" s="307" t="e">
        <f t="shared" si="133"/>
        <v>#REF!</v>
      </c>
      <c r="ID121" s="307" t="e">
        <f t="shared" si="133"/>
        <v>#REF!</v>
      </c>
      <c r="IE121" s="307" t="e">
        <f t="shared" si="133"/>
        <v>#REF!</v>
      </c>
      <c r="IF121" s="307" t="e">
        <f t="shared" si="133"/>
        <v>#REF!</v>
      </c>
      <c r="IG121" s="307" t="e">
        <f t="shared" si="133"/>
        <v>#REF!</v>
      </c>
      <c r="IH121" s="307" t="e">
        <f t="shared" si="133"/>
        <v>#REF!</v>
      </c>
      <c r="II121" s="307" t="e">
        <f t="shared" si="133"/>
        <v>#REF!</v>
      </c>
      <c r="IJ121" s="307" t="e">
        <f t="shared" si="133"/>
        <v>#REF!</v>
      </c>
      <c r="IK121" s="307" t="e">
        <f t="shared" si="133"/>
        <v>#REF!</v>
      </c>
      <c r="IL121" s="307" t="e">
        <f t="shared" si="133"/>
        <v>#REF!</v>
      </c>
      <c r="IM121" s="307" t="e">
        <f t="shared" si="133"/>
        <v>#REF!</v>
      </c>
      <c r="IN121" s="307" t="e">
        <f t="shared" si="133"/>
        <v>#REF!</v>
      </c>
      <c r="IO121" s="307" t="e">
        <f t="shared" si="133"/>
        <v>#REF!</v>
      </c>
      <c r="IP121" s="307" t="e">
        <f t="shared" si="133"/>
        <v>#REF!</v>
      </c>
      <c r="IQ121" s="307" t="e">
        <f t="shared" si="133"/>
        <v>#REF!</v>
      </c>
      <c r="IR121" s="307" t="e">
        <f t="shared" si="133"/>
        <v>#REF!</v>
      </c>
      <c r="IS121" s="307" t="e">
        <f t="shared" si="133"/>
        <v>#REF!</v>
      </c>
      <c r="IT121" s="307" t="e">
        <f t="shared" si="133"/>
        <v>#REF!</v>
      </c>
      <c r="IU121" s="307" t="e">
        <f t="shared" si="133"/>
        <v>#REF!</v>
      </c>
      <c r="IV121" s="307" t="e">
        <f t="shared" si="133"/>
        <v>#REF!</v>
      </c>
      <c r="IW121" s="307" t="e">
        <f t="shared" si="133"/>
        <v>#REF!</v>
      </c>
      <c r="IX121" s="307" t="e">
        <f t="shared" si="133"/>
        <v>#REF!</v>
      </c>
      <c r="IY121" s="307" t="e">
        <f t="shared" si="133"/>
        <v>#REF!</v>
      </c>
      <c r="IZ121" s="307" t="e">
        <f t="shared" si="133"/>
        <v>#REF!</v>
      </c>
      <c r="JA121" s="307" t="e">
        <f t="shared" ref="JA121:JC129" si="134">SUMPRODUCT(--($E36:$AB36=JA$110),--($E98:$AB98))</f>
        <v>#REF!</v>
      </c>
      <c r="JB121" s="307" t="e">
        <f t="shared" si="134"/>
        <v>#REF!</v>
      </c>
      <c r="JC121" s="307" t="e">
        <f t="shared" si="134"/>
        <v>#REF!</v>
      </c>
      <c r="JD121" s="307" t="e">
        <f t="shared" si="116"/>
        <v>#REF!</v>
      </c>
      <c r="JE121" s="307" t="e">
        <f t="shared" si="116"/>
        <v>#REF!</v>
      </c>
      <c r="JF121" s="307" t="e">
        <f t="shared" si="116"/>
        <v>#REF!</v>
      </c>
      <c r="JG121" s="307" t="e">
        <f t="shared" si="116"/>
        <v>#REF!</v>
      </c>
      <c r="JH121" s="307" t="e">
        <f t="shared" si="116"/>
        <v>#REF!</v>
      </c>
      <c r="JI121" s="307" t="e">
        <f t="shared" si="116"/>
        <v>#REF!</v>
      </c>
      <c r="JJ121" s="307" t="e">
        <f t="shared" si="116"/>
        <v>#REF!</v>
      </c>
      <c r="JK121" s="307" t="e">
        <f t="shared" si="116"/>
        <v>#REF!</v>
      </c>
      <c r="JL121" s="307" t="e">
        <f t="shared" si="116"/>
        <v>#REF!</v>
      </c>
      <c r="JM121" s="307" t="e">
        <f t="shared" si="116"/>
        <v>#REF!</v>
      </c>
      <c r="JN121" s="307" t="e">
        <f t="shared" si="116"/>
        <v>#REF!</v>
      </c>
      <c r="JO121" s="307" t="e">
        <f t="shared" si="116"/>
        <v>#REF!</v>
      </c>
      <c r="JP121" s="307" t="e">
        <f t="shared" si="116"/>
        <v>#REF!</v>
      </c>
      <c r="JQ121" s="307" t="e">
        <f t="shared" si="116"/>
        <v>#REF!</v>
      </c>
      <c r="JR121" s="307" t="e">
        <f t="shared" si="116"/>
        <v>#REF!</v>
      </c>
      <c r="JS121" s="307" t="e">
        <f t="shared" si="116"/>
        <v>#REF!</v>
      </c>
      <c r="JT121" s="307" t="e">
        <f t="shared" si="116"/>
        <v>#REF!</v>
      </c>
      <c r="JU121" s="307" t="e">
        <f t="shared" si="116"/>
        <v>#REF!</v>
      </c>
      <c r="JV121" s="307" t="e">
        <f t="shared" si="116"/>
        <v>#REF!</v>
      </c>
      <c r="JW121" s="307" t="e">
        <f t="shared" si="116"/>
        <v>#REF!</v>
      </c>
      <c r="JX121" s="307" t="e">
        <f t="shared" si="116"/>
        <v>#REF!</v>
      </c>
      <c r="JY121" s="307" t="e">
        <f t="shared" si="116"/>
        <v>#REF!</v>
      </c>
      <c r="JZ121" s="307" t="e">
        <f t="shared" si="116"/>
        <v>#REF!</v>
      </c>
      <c r="KA121" s="307" t="e">
        <f t="shared" si="116"/>
        <v>#REF!</v>
      </c>
      <c r="KB121" s="307" t="e">
        <f t="shared" si="116"/>
        <v>#REF!</v>
      </c>
      <c r="KC121" s="307" t="e">
        <f t="shared" si="116"/>
        <v>#REF!</v>
      </c>
      <c r="KD121" s="307" t="e">
        <f t="shared" si="116"/>
        <v>#REF!</v>
      </c>
      <c r="KE121" s="307" t="e">
        <f t="shared" si="116"/>
        <v>#REF!</v>
      </c>
      <c r="KF121" s="307" t="e">
        <f t="shared" si="116"/>
        <v>#REF!</v>
      </c>
      <c r="KG121" s="307" t="e">
        <f t="shared" si="116"/>
        <v>#REF!</v>
      </c>
      <c r="KH121" s="307" t="e">
        <f t="shared" si="116"/>
        <v>#REF!</v>
      </c>
      <c r="KI121" s="307" t="e">
        <f t="shared" si="116"/>
        <v>#REF!</v>
      </c>
      <c r="KJ121" s="307" t="e">
        <f t="shared" si="116"/>
        <v>#REF!</v>
      </c>
      <c r="KK121" s="307" t="e">
        <f t="shared" si="116"/>
        <v>#REF!</v>
      </c>
      <c r="KL121" s="307" t="e">
        <f t="shared" si="116"/>
        <v>#REF!</v>
      </c>
      <c r="KM121" s="307" t="e">
        <f t="shared" si="116"/>
        <v>#REF!</v>
      </c>
      <c r="KN121" s="307" t="e">
        <f t="shared" si="116"/>
        <v>#REF!</v>
      </c>
      <c r="KO121" s="307" t="e">
        <f t="shared" si="116"/>
        <v>#REF!</v>
      </c>
      <c r="KP121" s="307" t="e">
        <f t="shared" si="116"/>
        <v>#REF!</v>
      </c>
      <c r="KQ121" s="307" t="e">
        <f t="shared" si="116"/>
        <v>#REF!</v>
      </c>
      <c r="KR121" s="307" t="e">
        <f t="shared" si="116"/>
        <v>#REF!</v>
      </c>
      <c r="KS121" s="307" t="e">
        <f t="shared" si="116"/>
        <v>#REF!</v>
      </c>
      <c r="KT121" s="307" t="e">
        <f t="shared" si="116"/>
        <v>#REF!</v>
      </c>
      <c r="KU121" s="307" t="e">
        <f t="shared" si="116"/>
        <v>#REF!</v>
      </c>
      <c r="KV121" s="307" t="e">
        <f t="shared" si="116"/>
        <v>#REF!</v>
      </c>
      <c r="KW121" s="307" t="e">
        <f t="shared" si="116"/>
        <v>#REF!</v>
      </c>
      <c r="KX121" s="307" t="e">
        <f t="shared" si="116"/>
        <v>#REF!</v>
      </c>
      <c r="KY121" s="307" t="e">
        <f t="shared" si="116"/>
        <v>#REF!</v>
      </c>
      <c r="KZ121" s="307" t="e">
        <f t="shared" si="116"/>
        <v>#REF!</v>
      </c>
      <c r="LA121" s="307" t="e">
        <f t="shared" si="116"/>
        <v>#REF!</v>
      </c>
      <c r="LB121" s="307" t="e">
        <f t="shared" si="116"/>
        <v>#REF!</v>
      </c>
      <c r="LC121" s="307" t="e">
        <f t="shared" si="116"/>
        <v>#REF!</v>
      </c>
      <c r="LD121" s="307" t="e">
        <f t="shared" si="116"/>
        <v>#REF!</v>
      </c>
      <c r="LE121" s="307" t="e">
        <f t="shared" si="116"/>
        <v>#REF!</v>
      </c>
      <c r="LF121" s="307" t="e">
        <f t="shared" si="116"/>
        <v>#REF!</v>
      </c>
      <c r="LG121" s="307" t="e">
        <f t="shared" si="116"/>
        <v>#REF!</v>
      </c>
      <c r="LH121" s="307" t="e">
        <f t="shared" si="116"/>
        <v>#REF!</v>
      </c>
      <c r="LI121" s="307" t="e">
        <f t="shared" si="116"/>
        <v>#REF!</v>
      </c>
      <c r="LJ121" s="307" t="e">
        <f t="shared" si="116"/>
        <v>#REF!</v>
      </c>
      <c r="LK121" s="307" t="e">
        <f t="shared" si="116"/>
        <v>#REF!</v>
      </c>
      <c r="LL121" s="307" t="e">
        <f t="shared" si="116"/>
        <v>#REF!</v>
      </c>
      <c r="LM121" s="307" t="e">
        <f t="shared" si="99"/>
        <v>#REF!</v>
      </c>
      <c r="LN121" s="307" t="e">
        <f t="shared" ref="LN121:NX125" si="135">SUMPRODUCT(--($E36:$AB36=LN$110),--($E98:$AB98))</f>
        <v>#REF!</v>
      </c>
      <c r="LO121" s="307" t="e">
        <f t="shared" si="135"/>
        <v>#REF!</v>
      </c>
      <c r="LP121" s="307" t="e">
        <f t="shared" si="135"/>
        <v>#REF!</v>
      </c>
      <c r="LQ121" s="307" t="e">
        <f t="shared" si="135"/>
        <v>#REF!</v>
      </c>
      <c r="LR121" s="307" t="e">
        <f t="shared" si="135"/>
        <v>#REF!</v>
      </c>
      <c r="LS121" s="307" t="e">
        <f t="shared" si="135"/>
        <v>#REF!</v>
      </c>
      <c r="LT121" s="307" t="e">
        <f t="shared" si="135"/>
        <v>#REF!</v>
      </c>
      <c r="LU121" s="307" t="e">
        <f t="shared" si="135"/>
        <v>#REF!</v>
      </c>
      <c r="LV121" s="307" t="e">
        <f t="shared" si="135"/>
        <v>#REF!</v>
      </c>
      <c r="LW121" s="307" t="e">
        <f t="shared" si="135"/>
        <v>#REF!</v>
      </c>
      <c r="LX121" s="307" t="e">
        <f t="shared" si="135"/>
        <v>#REF!</v>
      </c>
      <c r="LY121" s="307" t="e">
        <f t="shared" si="135"/>
        <v>#REF!</v>
      </c>
      <c r="LZ121" s="307" t="e">
        <f t="shared" si="135"/>
        <v>#REF!</v>
      </c>
      <c r="MA121" s="307" t="e">
        <f t="shared" si="135"/>
        <v>#REF!</v>
      </c>
      <c r="MB121" s="307" t="e">
        <f t="shared" si="135"/>
        <v>#REF!</v>
      </c>
      <c r="MC121" s="307" t="e">
        <f t="shared" si="135"/>
        <v>#REF!</v>
      </c>
      <c r="MD121" s="307" t="e">
        <f t="shared" si="135"/>
        <v>#REF!</v>
      </c>
      <c r="ME121" s="307" t="e">
        <f t="shared" si="135"/>
        <v>#REF!</v>
      </c>
      <c r="MF121" s="307" t="e">
        <f t="shared" si="135"/>
        <v>#REF!</v>
      </c>
      <c r="MG121" s="307" t="e">
        <f t="shared" si="135"/>
        <v>#REF!</v>
      </c>
      <c r="MH121" s="307" t="e">
        <f t="shared" si="135"/>
        <v>#REF!</v>
      </c>
      <c r="MI121" s="307" t="e">
        <f t="shared" si="135"/>
        <v>#REF!</v>
      </c>
      <c r="MJ121" s="307" t="e">
        <f t="shared" si="135"/>
        <v>#REF!</v>
      </c>
      <c r="MK121" s="307" t="e">
        <f t="shared" si="135"/>
        <v>#REF!</v>
      </c>
      <c r="ML121" s="307" t="e">
        <f t="shared" si="135"/>
        <v>#REF!</v>
      </c>
      <c r="MM121" s="307" t="e">
        <f t="shared" si="135"/>
        <v>#REF!</v>
      </c>
      <c r="MN121" s="307" t="e">
        <f t="shared" si="135"/>
        <v>#REF!</v>
      </c>
      <c r="MO121" s="307" t="e">
        <f t="shared" si="135"/>
        <v>#REF!</v>
      </c>
      <c r="MP121" s="307" t="e">
        <f t="shared" si="135"/>
        <v>#REF!</v>
      </c>
      <c r="MQ121" s="307" t="e">
        <f t="shared" si="135"/>
        <v>#REF!</v>
      </c>
      <c r="MR121" s="307" t="e">
        <f t="shared" si="135"/>
        <v>#REF!</v>
      </c>
      <c r="MS121" s="307" t="e">
        <f t="shared" si="135"/>
        <v>#REF!</v>
      </c>
      <c r="MT121" s="307" t="e">
        <f t="shared" si="135"/>
        <v>#REF!</v>
      </c>
      <c r="MU121" s="307" t="e">
        <f t="shared" si="135"/>
        <v>#REF!</v>
      </c>
      <c r="MV121" s="307" t="e">
        <f t="shared" si="135"/>
        <v>#REF!</v>
      </c>
      <c r="MW121" s="307" t="e">
        <f t="shared" si="135"/>
        <v>#REF!</v>
      </c>
      <c r="MX121" s="307" t="e">
        <f t="shared" si="135"/>
        <v>#REF!</v>
      </c>
      <c r="MY121" s="307" t="e">
        <f t="shared" si="135"/>
        <v>#REF!</v>
      </c>
      <c r="MZ121" s="307" t="e">
        <f t="shared" si="135"/>
        <v>#REF!</v>
      </c>
      <c r="NA121" s="307" t="e">
        <f t="shared" si="135"/>
        <v>#REF!</v>
      </c>
      <c r="NB121" s="307" t="e">
        <f t="shared" si="135"/>
        <v>#REF!</v>
      </c>
      <c r="NC121" s="307" t="e">
        <f t="shared" si="135"/>
        <v>#REF!</v>
      </c>
      <c r="ND121" s="307" t="e">
        <f t="shared" si="135"/>
        <v>#REF!</v>
      </c>
      <c r="NE121" s="307" t="e">
        <f t="shared" si="135"/>
        <v>#REF!</v>
      </c>
      <c r="NF121" s="307" t="e">
        <f t="shared" si="135"/>
        <v>#REF!</v>
      </c>
      <c r="NG121" s="307" t="e">
        <f t="shared" si="135"/>
        <v>#REF!</v>
      </c>
      <c r="NH121" s="307" t="e">
        <f t="shared" si="135"/>
        <v>#REF!</v>
      </c>
      <c r="NI121" s="307" t="e">
        <f t="shared" si="135"/>
        <v>#REF!</v>
      </c>
      <c r="NJ121" s="307" t="e">
        <f t="shared" si="135"/>
        <v>#REF!</v>
      </c>
      <c r="NK121" s="307" t="e">
        <f t="shared" si="135"/>
        <v>#REF!</v>
      </c>
      <c r="NL121" s="307" t="e">
        <f t="shared" si="135"/>
        <v>#REF!</v>
      </c>
      <c r="NM121" s="307" t="e">
        <f t="shared" si="135"/>
        <v>#REF!</v>
      </c>
      <c r="NN121" s="307" t="e">
        <f t="shared" si="135"/>
        <v>#REF!</v>
      </c>
      <c r="NO121" s="307" t="e">
        <f t="shared" si="135"/>
        <v>#REF!</v>
      </c>
      <c r="NP121" s="307" t="e">
        <f t="shared" si="135"/>
        <v>#REF!</v>
      </c>
      <c r="NQ121" s="307" t="e">
        <f t="shared" si="135"/>
        <v>#REF!</v>
      </c>
      <c r="NR121" s="307" t="e">
        <f t="shared" si="135"/>
        <v>#REF!</v>
      </c>
      <c r="NS121" s="307" t="e">
        <f t="shared" si="135"/>
        <v>#REF!</v>
      </c>
      <c r="NT121" s="307" t="e">
        <f t="shared" si="135"/>
        <v>#REF!</v>
      </c>
      <c r="NU121" s="307" t="e">
        <f t="shared" si="135"/>
        <v>#REF!</v>
      </c>
      <c r="NV121" s="307" t="e">
        <f t="shared" si="135"/>
        <v>#REF!</v>
      </c>
      <c r="NW121" s="307" t="e">
        <f t="shared" si="135"/>
        <v>#REF!</v>
      </c>
      <c r="NX121" s="307" t="e">
        <f t="shared" si="135"/>
        <v>#REF!</v>
      </c>
      <c r="NY121" s="307" t="e">
        <f t="shared" ref="NY121:OA129" si="136">SUMPRODUCT(--($E36:$AB36=NY$110),--($E98:$AB98))</f>
        <v>#REF!</v>
      </c>
      <c r="NZ121" s="307" t="e">
        <f t="shared" si="136"/>
        <v>#REF!</v>
      </c>
      <c r="OA121" s="307" t="e">
        <f t="shared" si="136"/>
        <v>#REF!</v>
      </c>
      <c r="OB121" s="307" t="e">
        <f t="shared" si="117"/>
        <v>#REF!</v>
      </c>
      <c r="OC121" s="307" t="e">
        <f t="shared" si="117"/>
        <v>#REF!</v>
      </c>
      <c r="OD121" s="307" t="e">
        <f t="shared" si="117"/>
        <v>#REF!</v>
      </c>
      <c r="OE121" s="307" t="e">
        <f t="shared" si="117"/>
        <v>#REF!</v>
      </c>
      <c r="OF121" s="307" t="e">
        <f t="shared" si="117"/>
        <v>#REF!</v>
      </c>
      <c r="OG121" s="307" t="e">
        <f t="shared" si="117"/>
        <v>#REF!</v>
      </c>
      <c r="OH121" s="307" t="e">
        <f t="shared" si="117"/>
        <v>#REF!</v>
      </c>
      <c r="OI121" s="307" t="e">
        <f t="shared" si="117"/>
        <v>#REF!</v>
      </c>
      <c r="OJ121" s="307" t="e">
        <f t="shared" si="117"/>
        <v>#REF!</v>
      </c>
      <c r="OK121" s="307" t="e">
        <f t="shared" si="117"/>
        <v>#REF!</v>
      </c>
      <c r="OL121" s="307" t="e">
        <f t="shared" si="117"/>
        <v>#REF!</v>
      </c>
      <c r="OM121" s="307" t="e">
        <f t="shared" si="117"/>
        <v>#REF!</v>
      </c>
      <c r="ON121" s="307" t="e">
        <f t="shared" si="117"/>
        <v>#REF!</v>
      </c>
      <c r="OO121" s="307" t="e">
        <f t="shared" si="117"/>
        <v>#REF!</v>
      </c>
      <c r="OP121" s="307" t="e">
        <f t="shared" si="117"/>
        <v>#REF!</v>
      </c>
      <c r="OQ121" s="307" t="e">
        <f t="shared" si="117"/>
        <v>#REF!</v>
      </c>
      <c r="OR121" s="307" t="e">
        <f t="shared" si="117"/>
        <v>#REF!</v>
      </c>
      <c r="OS121" s="307" t="e">
        <f t="shared" si="117"/>
        <v>#REF!</v>
      </c>
      <c r="OT121" s="307" t="e">
        <f t="shared" si="117"/>
        <v>#REF!</v>
      </c>
      <c r="OU121" s="307" t="e">
        <f t="shared" si="117"/>
        <v>#REF!</v>
      </c>
      <c r="OV121" s="307" t="e">
        <f t="shared" si="117"/>
        <v>#REF!</v>
      </c>
      <c r="OW121" s="307" t="e">
        <f t="shared" si="117"/>
        <v>#REF!</v>
      </c>
      <c r="OX121" s="307" t="e">
        <f t="shared" si="117"/>
        <v>#REF!</v>
      </c>
      <c r="OY121" s="307" t="e">
        <f t="shared" si="117"/>
        <v>#REF!</v>
      </c>
      <c r="OZ121" s="307" t="e">
        <f t="shared" si="117"/>
        <v>#REF!</v>
      </c>
      <c r="PA121" s="307" t="e">
        <f t="shared" si="117"/>
        <v>#REF!</v>
      </c>
      <c r="PB121" s="307" t="e">
        <f t="shared" si="117"/>
        <v>#REF!</v>
      </c>
      <c r="PC121" s="307" t="e">
        <f t="shared" si="117"/>
        <v>#REF!</v>
      </c>
      <c r="PD121" s="307" t="e">
        <f t="shared" si="117"/>
        <v>#REF!</v>
      </c>
      <c r="PE121" s="307" t="e">
        <f t="shared" si="117"/>
        <v>#REF!</v>
      </c>
      <c r="PF121" s="307" t="e">
        <f t="shared" si="117"/>
        <v>#REF!</v>
      </c>
      <c r="PG121" s="307" t="e">
        <f t="shared" si="117"/>
        <v>#REF!</v>
      </c>
      <c r="PH121" s="307" t="e">
        <f t="shared" si="117"/>
        <v>#REF!</v>
      </c>
      <c r="PI121" s="307" t="e">
        <f t="shared" si="117"/>
        <v>#REF!</v>
      </c>
      <c r="PJ121" s="307" t="e">
        <f t="shared" si="117"/>
        <v>#REF!</v>
      </c>
      <c r="PK121" s="307" t="e">
        <f t="shared" si="117"/>
        <v>#REF!</v>
      </c>
      <c r="PL121" s="307" t="e">
        <f t="shared" si="117"/>
        <v>#REF!</v>
      </c>
      <c r="PM121" s="307" t="e">
        <f t="shared" si="117"/>
        <v>#REF!</v>
      </c>
      <c r="PN121" s="307" t="e">
        <f t="shared" si="117"/>
        <v>#REF!</v>
      </c>
      <c r="PO121" s="307" t="e">
        <f t="shared" si="117"/>
        <v>#REF!</v>
      </c>
      <c r="PP121" s="307" t="e">
        <f t="shared" si="117"/>
        <v>#REF!</v>
      </c>
      <c r="PQ121" s="307" t="e">
        <f t="shared" si="117"/>
        <v>#REF!</v>
      </c>
      <c r="PR121" s="307" t="e">
        <f t="shared" si="117"/>
        <v>#REF!</v>
      </c>
      <c r="PS121" s="307" t="e">
        <f t="shared" si="117"/>
        <v>#REF!</v>
      </c>
      <c r="PT121" s="307" t="e">
        <f t="shared" si="117"/>
        <v>#REF!</v>
      </c>
      <c r="PU121" s="307" t="e">
        <f t="shared" si="117"/>
        <v>#REF!</v>
      </c>
      <c r="PV121" s="307" t="e">
        <f t="shared" si="117"/>
        <v>#REF!</v>
      </c>
      <c r="PW121" s="307" t="e">
        <f t="shared" si="117"/>
        <v>#REF!</v>
      </c>
      <c r="PX121" s="307" t="e">
        <f t="shared" si="117"/>
        <v>#REF!</v>
      </c>
      <c r="PY121" s="307" t="e">
        <f t="shared" si="117"/>
        <v>#REF!</v>
      </c>
      <c r="PZ121" s="307" t="e">
        <f t="shared" si="117"/>
        <v>#REF!</v>
      </c>
      <c r="QA121" s="307" t="e">
        <f t="shared" si="117"/>
        <v>#REF!</v>
      </c>
      <c r="QB121" s="307" t="e">
        <f t="shared" si="117"/>
        <v>#REF!</v>
      </c>
      <c r="QC121" s="307" t="e">
        <f t="shared" si="117"/>
        <v>#REF!</v>
      </c>
      <c r="QD121" s="307" t="e">
        <f t="shared" si="117"/>
        <v>#REF!</v>
      </c>
      <c r="QE121" s="307" t="e">
        <f t="shared" si="117"/>
        <v>#REF!</v>
      </c>
      <c r="QF121" s="307" t="e">
        <f t="shared" si="117"/>
        <v>#REF!</v>
      </c>
      <c r="QG121" s="307" t="e">
        <f t="shared" si="117"/>
        <v>#REF!</v>
      </c>
      <c r="QH121" s="307" t="e">
        <f t="shared" si="117"/>
        <v>#REF!</v>
      </c>
      <c r="QI121" s="307" t="e">
        <f t="shared" si="117"/>
        <v>#REF!</v>
      </c>
      <c r="QJ121" s="307" t="e">
        <f t="shared" si="117"/>
        <v>#REF!</v>
      </c>
      <c r="QK121" s="307" t="e">
        <f t="shared" si="101"/>
        <v>#REF!</v>
      </c>
      <c r="QL121" s="307" t="e">
        <f t="shared" ref="QL121:SV125" si="137">SUMPRODUCT(--($E36:$AB36=QL$110),--($E98:$AB98))</f>
        <v>#REF!</v>
      </c>
      <c r="QM121" s="307" t="e">
        <f t="shared" si="137"/>
        <v>#REF!</v>
      </c>
      <c r="QN121" s="307" t="e">
        <f t="shared" si="137"/>
        <v>#REF!</v>
      </c>
      <c r="QO121" s="307" t="e">
        <f t="shared" si="137"/>
        <v>#REF!</v>
      </c>
      <c r="QP121" s="307" t="e">
        <f t="shared" si="137"/>
        <v>#REF!</v>
      </c>
      <c r="QQ121" s="307" t="e">
        <f t="shared" si="137"/>
        <v>#REF!</v>
      </c>
      <c r="QR121" s="307" t="e">
        <f t="shared" si="137"/>
        <v>#REF!</v>
      </c>
      <c r="QS121" s="307" t="e">
        <f t="shared" si="137"/>
        <v>#REF!</v>
      </c>
      <c r="QT121" s="307" t="e">
        <f t="shared" si="137"/>
        <v>#REF!</v>
      </c>
      <c r="QU121" s="307" t="e">
        <f t="shared" si="137"/>
        <v>#REF!</v>
      </c>
      <c r="QV121" s="307" t="e">
        <f t="shared" si="137"/>
        <v>#REF!</v>
      </c>
      <c r="QW121" s="307" t="e">
        <f t="shared" si="137"/>
        <v>#REF!</v>
      </c>
      <c r="QX121" s="307" t="e">
        <f t="shared" si="137"/>
        <v>#REF!</v>
      </c>
      <c r="QY121" s="307" t="e">
        <f t="shared" si="137"/>
        <v>#REF!</v>
      </c>
      <c r="QZ121" s="307" t="e">
        <f t="shared" si="137"/>
        <v>#REF!</v>
      </c>
      <c r="RA121" s="307" t="e">
        <f t="shared" si="137"/>
        <v>#REF!</v>
      </c>
      <c r="RB121" s="307" t="e">
        <f t="shared" si="137"/>
        <v>#REF!</v>
      </c>
      <c r="RC121" s="307" t="e">
        <f t="shared" si="137"/>
        <v>#REF!</v>
      </c>
      <c r="RD121" s="307" t="e">
        <f t="shared" si="137"/>
        <v>#REF!</v>
      </c>
      <c r="RE121" s="307" t="e">
        <f t="shared" si="137"/>
        <v>#REF!</v>
      </c>
      <c r="RF121" s="307" t="e">
        <f t="shared" si="137"/>
        <v>#REF!</v>
      </c>
      <c r="RG121" s="307" t="e">
        <f t="shared" si="137"/>
        <v>#REF!</v>
      </c>
      <c r="RH121" s="307" t="e">
        <f t="shared" si="137"/>
        <v>#REF!</v>
      </c>
      <c r="RI121" s="307" t="e">
        <f t="shared" si="137"/>
        <v>#REF!</v>
      </c>
      <c r="RJ121" s="307" t="e">
        <f t="shared" si="137"/>
        <v>#REF!</v>
      </c>
      <c r="RK121" s="307" t="e">
        <f t="shared" si="137"/>
        <v>#REF!</v>
      </c>
      <c r="RL121" s="307" t="e">
        <f t="shared" si="137"/>
        <v>#REF!</v>
      </c>
      <c r="RM121" s="307" t="e">
        <f t="shared" si="137"/>
        <v>#REF!</v>
      </c>
      <c r="RN121" s="307" t="e">
        <f t="shared" si="137"/>
        <v>#REF!</v>
      </c>
      <c r="RO121" s="307" t="e">
        <f t="shared" si="137"/>
        <v>#REF!</v>
      </c>
      <c r="RP121" s="307" t="e">
        <f t="shared" si="137"/>
        <v>#REF!</v>
      </c>
      <c r="RQ121" s="307" t="e">
        <f t="shared" si="137"/>
        <v>#REF!</v>
      </c>
      <c r="RR121" s="307" t="e">
        <f t="shared" si="137"/>
        <v>#REF!</v>
      </c>
      <c r="RS121" s="307" t="e">
        <f t="shared" si="137"/>
        <v>#REF!</v>
      </c>
      <c r="RT121" s="307" t="e">
        <f t="shared" si="137"/>
        <v>#REF!</v>
      </c>
      <c r="RU121" s="307" t="e">
        <f t="shared" si="137"/>
        <v>#REF!</v>
      </c>
      <c r="RV121" s="307" t="e">
        <f t="shared" si="137"/>
        <v>#REF!</v>
      </c>
      <c r="RW121" s="307" t="e">
        <f t="shared" si="137"/>
        <v>#REF!</v>
      </c>
      <c r="RX121" s="307" t="e">
        <f t="shared" si="137"/>
        <v>#REF!</v>
      </c>
      <c r="RY121" s="307" t="e">
        <f t="shared" si="137"/>
        <v>#REF!</v>
      </c>
      <c r="RZ121" s="307" t="e">
        <f t="shared" si="137"/>
        <v>#REF!</v>
      </c>
      <c r="SA121" s="307" t="e">
        <f t="shared" si="137"/>
        <v>#REF!</v>
      </c>
      <c r="SB121" s="307" t="e">
        <f t="shared" si="137"/>
        <v>#REF!</v>
      </c>
      <c r="SC121" s="307" t="e">
        <f t="shared" si="137"/>
        <v>#REF!</v>
      </c>
      <c r="SD121" s="307" t="e">
        <f t="shared" si="137"/>
        <v>#REF!</v>
      </c>
      <c r="SE121" s="307" t="e">
        <f t="shared" si="137"/>
        <v>#REF!</v>
      </c>
      <c r="SF121" s="307" t="e">
        <f t="shared" si="137"/>
        <v>#REF!</v>
      </c>
      <c r="SG121" s="307" t="e">
        <f t="shared" si="137"/>
        <v>#REF!</v>
      </c>
      <c r="SH121" s="307" t="e">
        <f t="shared" si="137"/>
        <v>#REF!</v>
      </c>
      <c r="SI121" s="307" t="e">
        <f t="shared" si="137"/>
        <v>#REF!</v>
      </c>
      <c r="SJ121" s="307" t="e">
        <f t="shared" si="137"/>
        <v>#REF!</v>
      </c>
      <c r="SK121" s="307" t="e">
        <f t="shared" si="137"/>
        <v>#REF!</v>
      </c>
      <c r="SL121" s="307" t="e">
        <f t="shared" si="137"/>
        <v>#REF!</v>
      </c>
      <c r="SM121" s="307" t="e">
        <f t="shared" si="137"/>
        <v>#REF!</v>
      </c>
      <c r="SN121" s="307" t="e">
        <f t="shared" si="137"/>
        <v>#REF!</v>
      </c>
      <c r="SO121" s="307" t="e">
        <f t="shared" si="137"/>
        <v>#REF!</v>
      </c>
      <c r="SP121" s="307" t="e">
        <f t="shared" si="137"/>
        <v>#REF!</v>
      </c>
      <c r="SQ121" s="307" t="e">
        <f t="shared" si="137"/>
        <v>#REF!</v>
      </c>
      <c r="SR121" s="307" t="e">
        <f t="shared" si="137"/>
        <v>#REF!</v>
      </c>
      <c r="SS121" s="307" t="e">
        <f t="shared" si="137"/>
        <v>#REF!</v>
      </c>
      <c r="ST121" s="307" t="e">
        <f t="shared" si="137"/>
        <v>#REF!</v>
      </c>
      <c r="SU121" s="307" t="e">
        <f t="shared" si="137"/>
        <v>#REF!</v>
      </c>
      <c r="SV121" s="307" t="e">
        <f t="shared" si="137"/>
        <v>#REF!</v>
      </c>
      <c r="SW121" s="307" t="e">
        <f t="shared" ref="SW121:SY129" si="138">SUMPRODUCT(--($E36:$AB36=SW$110),--($E98:$AB98))</f>
        <v>#REF!</v>
      </c>
      <c r="SX121" s="307" t="e">
        <f t="shared" si="138"/>
        <v>#REF!</v>
      </c>
      <c r="SY121" s="307" t="e">
        <f t="shared" si="138"/>
        <v>#REF!</v>
      </c>
      <c r="SZ121" s="307" t="e">
        <f t="shared" si="118"/>
        <v>#REF!</v>
      </c>
      <c r="TA121" s="307" t="e">
        <f t="shared" si="118"/>
        <v>#REF!</v>
      </c>
      <c r="TB121" s="307" t="e">
        <f t="shared" si="118"/>
        <v>#REF!</v>
      </c>
      <c r="TC121" s="307" t="e">
        <f t="shared" si="118"/>
        <v>#REF!</v>
      </c>
      <c r="TD121" s="307" t="e">
        <f t="shared" si="118"/>
        <v>#REF!</v>
      </c>
      <c r="TE121" s="307" t="e">
        <f t="shared" si="118"/>
        <v>#REF!</v>
      </c>
      <c r="TF121" s="307" t="e">
        <f t="shared" si="118"/>
        <v>#REF!</v>
      </c>
      <c r="TG121" s="307" t="e">
        <f t="shared" si="118"/>
        <v>#REF!</v>
      </c>
      <c r="TH121" s="307" t="e">
        <f t="shared" si="118"/>
        <v>#REF!</v>
      </c>
      <c r="TI121" s="307" t="e">
        <f t="shared" si="118"/>
        <v>#REF!</v>
      </c>
      <c r="TJ121" s="307" t="e">
        <f t="shared" si="118"/>
        <v>#REF!</v>
      </c>
      <c r="TK121" s="307" t="e">
        <f t="shared" si="118"/>
        <v>#REF!</v>
      </c>
      <c r="TL121" s="307" t="e">
        <f t="shared" si="118"/>
        <v>#REF!</v>
      </c>
      <c r="TM121" s="307" t="e">
        <f t="shared" si="118"/>
        <v>#REF!</v>
      </c>
      <c r="TN121" s="307" t="e">
        <f t="shared" si="118"/>
        <v>#REF!</v>
      </c>
      <c r="TO121" s="307" t="e">
        <f t="shared" si="118"/>
        <v>#REF!</v>
      </c>
      <c r="TP121" s="307" t="e">
        <f t="shared" si="118"/>
        <v>#REF!</v>
      </c>
      <c r="TQ121" s="307" t="e">
        <f t="shared" si="118"/>
        <v>#REF!</v>
      </c>
      <c r="TR121" s="307" t="e">
        <f t="shared" si="118"/>
        <v>#REF!</v>
      </c>
      <c r="TS121" s="307" t="e">
        <f t="shared" si="118"/>
        <v>#REF!</v>
      </c>
      <c r="TT121" s="307" t="e">
        <f t="shared" si="118"/>
        <v>#REF!</v>
      </c>
      <c r="TU121" s="307" t="e">
        <f t="shared" si="118"/>
        <v>#REF!</v>
      </c>
      <c r="TV121" s="307" t="e">
        <f t="shared" si="118"/>
        <v>#REF!</v>
      </c>
      <c r="TW121" s="307" t="e">
        <f t="shared" si="118"/>
        <v>#REF!</v>
      </c>
      <c r="TX121" s="307" t="e">
        <f t="shared" si="118"/>
        <v>#REF!</v>
      </c>
      <c r="TY121" s="307" t="e">
        <f t="shared" si="118"/>
        <v>#REF!</v>
      </c>
      <c r="TZ121" s="307" t="e">
        <f t="shared" si="118"/>
        <v>#REF!</v>
      </c>
      <c r="UA121" s="307" t="e">
        <f t="shared" si="118"/>
        <v>#REF!</v>
      </c>
      <c r="UB121" s="307" t="e">
        <f t="shared" si="118"/>
        <v>#REF!</v>
      </c>
      <c r="UC121" s="307" t="e">
        <f t="shared" si="118"/>
        <v>#REF!</v>
      </c>
      <c r="UD121" s="307" t="e">
        <f t="shared" si="118"/>
        <v>#REF!</v>
      </c>
      <c r="UE121" s="307" t="e">
        <f t="shared" si="118"/>
        <v>#REF!</v>
      </c>
      <c r="UF121" s="307" t="e">
        <f t="shared" si="118"/>
        <v>#REF!</v>
      </c>
      <c r="UG121" s="307" t="e">
        <f t="shared" si="118"/>
        <v>#REF!</v>
      </c>
      <c r="UH121" s="307" t="e">
        <f t="shared" si="118"/>
        <v>#REF!</v>
      </c>
      <c r="UI121" s="307" t="e">
        <f t="shared" si="118"/>
        <v>#REF!</v>
      </c>
      <c r="UJ121" s="307" t="e">
        <f t="shared" si="118"/>
        <v>#REF!</v>
      </c>
      <c r="UK121" s="307" t="e">
        <f t="shared" si="118"/>
        <v>#REF!</v>
      </c>
      <c r="UL121" s="307" t="e">
        <f t="shared" si="118"/>
        <v>#REF!</v>
      </c>
      <c r="UM121" s="307" t="e">
        <f t="shared" si="118"/>
        <v>#REF!</v>
      </c>
      <c r="UN121" s="307" t="e">
        <f t="shared" si="118"/>
        <v>#REF!</v>
      </c>
      <c r="UO121" s="307" t="e">
        <f t="shared" si="118"/>
        <v>#REF!</v>
      </c>
      <c r="UP121" s="307" t="e">
        <f t="shared" si="118"/>
        <v>#REF!</v>
      </c>
      <c r="UQ121" s="307" t="e">
        <f t="shared" si="118"/>
        <v>#REF!</v>
      </c>
      <c r="UR121" s="307" t="e">
        <f t="shared" si="118"/>
        <v>#REF!</v>
      </c>
      <c r="US121" s="307" t="e">
        <f t="shared" si="118"/>
        <v>#REF!</v>
      </c>
      <c r="UT121" s="307" t="e">
        <f t="shared" si="118"/>
        <v>#REF!</v>
      </c>
      <c r="UU121" s="307" t="e">
        <f t="shared" si="118"/>
        <v>#REF!</v>
      </c>
      <c r="UV121" s="307" t="e">
        <f t="shared" si="118"/>
        <v>#REF!</v>
      </c>
      <c r="UW121" s="307" t="e">
        <f t="shared" si="118"/>
        <v>#REF!</v>
      </c>
      <c r="UX121" s="307" t="e">
        <f t="shared" si="118"/>
        <v>#REF!</v>
      </c>
      <c r="UY121" s="307" t="e">
        <f t="shared" si="118"/>
        <v>#REF!</v>
      </c>
      <c r="UZ121" s="307" t="e">
        <f t="shared" si="118"/>
        <v>#REF!</v>
      </c>
      <c r="VA121" s="307" t="e">
        <f t="shared" si="118"/>
        <v>#REF!</v>
      </c>
      <c r="VB121" s="307" t="e">
        <f t="shared" si="118"/>
        <v>#REF!</v>
      </c>
      <c r="VC121" s="307" t="e">
        <f t="shared" si="118"/>
        <v>#REF!</v>
      </c>
      <c r="VD121" s="307" t="e">
        <f t="shared" si="118"/>
        <v>#REF!</v>
      </c>
      <c r="VE121" s="307" t="e">
        <f t="shared" si="118"/>
        <v>#REF!</v>
      </c>
      <c r="VF121" s="307" t="e">
        <f t="shared" si="118"/>
        <v>#REF!</v>
      </c>
      <c r="VG121" s="307" t="e">
        <f t="shared" si="118"/>
        <v>#REF!</v>
      </c>
      <c r="VH121" s="307" t="e">
        <f t="shared" si="118"/>
        <v>#REF!</v>
      </c>
      <c r="VI121" s="307" t="e">
        <f t="shared" si="103"/>
        <v>#REF!</v>
      </c>
      <c r="VJ121" s="307" t="e">
        <f t="shared" ref="VJ121:XT125" si="139">SUMPRODUCT(--($E36:$AB36=VJ$110),--($E98:$AB98))</f>
        <v>#REF!</v>
      </c>
      <c r="VK121" s="307" t="e">
        <f t="shared" si="139"/>
        <v>#REF!</v>
      </c>
      <c r="VL121" s="307" t="e">
        <f t="shared" si="139"/>
        <v>#REF!</v>
      </c>
      <c r="VM121" s="307" t="e">
        <f t="shared" si="139"/>
        <v>#REF!</v>
      </c>
      <c r="VN121" s="307" t="e">
        <f t="shared" si="139"/>
        <v>#REF!</v>
      </c>
      <c r="VO121" s="307" t="e">
        <f t="shared" si="139"/>
        <v>#REF!</v>
      </c>
      <c r="VP121" s="307" t="e">
        <f t="shared" si="139"/>
        <v>#REF!</v>
      </c>
      <c r="VQ121" s="307" t="e">
        <f t="shared" si="139"/>
        <v>#REF!</v>
      </c>
      <c r="VR121" s="307" t="e">
        <f t="shared" si="139"/>
        <v>#REF!</v>
      </c>
      <c r="VS121" s="307" t="e">
        <f t="shared" si="139"/>
        <v>#REF!</v>
      </c>
      <c r="VT121" s="307" t="e">
        <f t="shared" si="139"/>
        <v>#REF!</v>
      </c>
      <c r="VU121" s="307" t="e">
        <f t="shared" si="139"/>
        <v>#REF!</v>
      </c>
      <c r="VV121" s="307" t="e">
        <f t="shared" si="139"/>
        <v>#REF!</v>
      </c>
      <c r="VW121" s="307" t="e">
        <f t="shared" si="139"/>
        <v>#REF!</v>
      </c>
      <c r="VX121" s="307" t="e">
        <f t="shared" si="139"/>
        <v>#REF!</v>
      </c>
      <c r="VY121" s="307" t="e">
        <f t="shared" si="139"/>
        <v>#REF!</v>
      </c>
      <c r="VZ121" s="307" t="e">
        <f t="shared" si="139"/>
        <v>#REF!</v>
      </c>
      <c r="WA121" s="307" t="e">
        <f t="shared" si="139"/>
        <v>#REF!</v>
      </c>
      <c r="WB121" s="307" t="e">
        <f t="shared" si="139"/>
        <v>#REF!</v>
      </c>
      <c r="WC121" s="307" t="e">
        <f t="shared" si="139"/>
        <v>#REF!</v>
      </c>
      <c r="WD121" s="307" t="e">
        <f t="shared" si="139"/>
        <v>#REF!</v>
      </c>
      <c r="WE121" s="307" t="e">
        <f t="shared" si="139"/>
        <v>#REF!</v>
      </c>
      <c r="WF121" s="307" t="e">
        <f t="shared" si="139"/>
        <v>#REF!</v>
      </c>
      <c r="WG121" s="307" t="e">
        <f t="shared" si="139"/>
        <v>#REF!</v>
      </c>
      <c r="WH121" s="307" t="e">
        <f t="shared" si="139"/>
        <v>#REF!</v>
      </c>
      <c r="WI121" s="307" t="e">
        <f t="shared" si="139"/>
        <v>#REF!</v>
      </c>
      <c r="WJ121" s="307" t="e">
        <f t="shared" si="139"/>
        <v>#REF!</v>
      </c>
      <c r="WK121" s="307" t="e">
        <f t="shared" si="139"/>
        <v>#REF!</v>
      </c>
      <c r="WL121" s="307" t="e">
        <f t="shared" si="139"/>
        <v>#REF!</v>
      </c>
      <c r="WM121" s="307" t="e">
        <f t="shared" si="139"/>
        <v>#REF!</v>
      </c>
      <c r="WN121" s="307" t="e">
        <f t="shared" si="139"/>
        <v>#REF!</v>
      </c>
      <c r="WO121" s="307" t="e">
        <f t="shared" si="139"/>
        <v>#REF!</v>
      </c>
      <c r="WP121" s="307" t="e">
        <f t="shared" si="139"/>
        <v>#REF!</v>
      </c>
      <c r="WQ121" s="307" t="e">
        <f t="shared" si="139"/>
        <v>#REF!</v>
      </c>
      <c r="WR121" s="307" t="e">
        <f t="shared" si="139"/>
        <v>#REF!</v>
      </c>
      <c r="WS121" s="307" t="e">
        <f t="shared" si="139"/>
        <v>#REF!</v>
      </c>
      <c r="WT121" s="307" t="e">
        <f t="shared" si="139"/>
        <v>#REF!</v>
      </c>
      <c r="WU121" s="307" t="e">
        <f t="shared" si="139"/>
        <v>#REF!</v>
      </c>
      <c r="WV121" s="307" t="e">
        <f t="shared" si="139"/>
        <v>#REF!</v>
      </c>
      <c r="WW121" s="307" t="e">
        <f t="shared" si="139"/>
        <v>#REF!</v>
      </c>
      <c r="WX121" s="307" t="e">
        <f t="shared" si="139"/>
        <v>#REF!</v>
      </c>
      <c r="WY121" s="307" t="e">
        <f t="shared" si="139"/>
        <v>#REF!</v>
      </c>
      <c r="WZ121" s="307" t="e">
        <f t="shared" si="139"/>
        <v>#REF!</v>
      </c>
      <c r="XA121" s="307" t="e">
        <f t="shared" si="139"/>
        <v>#REF!</v>
      </c>
      <c r="XB121" s="307" t="e">
        <f t="shared" si="139"/>
        <v>#REF!</v>
      </c>
      <c r="XC121" s="307" t="e">
        <f t="shared" si="139"/>
        <v>#REF!</v>
      </c>
      <c r="XD121" s="307" t="e">
        <f t="shared" si="139"/>
        <v>#REF!</v>
      </c>
      <c r="XE121" s="307" t="e">
        <f t="shared" si="139"/>
        <v>#REF!</v>
      </c>
      <c r="XF121" s="307" t="e">
        <f t="shared" si="139"/>
        <v>#REF!</v>
      </c>
      <c r="XG121" s="307" t="e">
        <f t="shared" si="139"/>
        <v>#REF!</v>
      </c>
      <c r="XH121" s="307" t="e">
        <f t="shared" si="139"/>
        <v>#REF!</v>
      </c>
      <c r="XI121" s="307" t="e">
        <f t="shared" si="139"/>
        <v>#REF!</v>
      </c>
      <c r="XJ121" s="307" t="e">
        <f t="shared" si="139"/>
        <v>#REF!</v>
      </c>
      <c r="XK121" s="307" t="e">
        <f t="shared" si="139"/>
        <v>#REF!</v>
      </c>
      <c r="XL121" s="307" t="e">
        <f t="shared" si="139"/>
        <v>#REF!</v>
      </c>
      <c r="XM121" s="307" t="e">
        <f t="shared" si="139"/>
        <v>#REF!</v>
      </c>
      <c r="XN121" s="307" t="e">
        <f t="shared" si="139"/>
        <v>#REF!</v>
      </c>
      <c r="XO121" s="307" t="e">
        <f t="shared" si="139"/>
        <v>#REF!</v>
      </c>
      <c r="XP121" s="307" t="e">
        <f t="shared" si="139"/>
        <v>#REF!</v>
      </c>
      <c r="XQ121" s="307" t="e">
        <f t="shared" si="139"/>
        <v>#REF!</v>
      </c>
      <c r="XR121" s="307" t="e">
        <f t="shared" si="139"/>
        <v>#REF!</v>
      </c>
      <c r="XS121" s="307" t="e">
        <f t="shared" si="139"/>
        <v>#REF!</v>
      </c>
      <c r="XT121" s="307" t="e">
        <f t="shared" si="139"/>
        <v>#REF!</v>
      </c>
      <c r="XU121" s="307" t="e">
        <f t="shared" ref="XU121:XW129" si="140">SUMPRODUCT(--($E36:$AB36=XU$110),--($E98:$AB98))</f>
        <v>#REF!</v>
      </c>
      <c r="XV121" s="307" t="e">
        <f t="shared" si="140"/>
        <v>#REF!</v>
      </c>
      <c r="XW121" s="307" t="e">
        <f t="shared" si="140"/>
        <v>#REF!</v>
      </c>
      <c r="XX121" s="307" t="e">
        <f t="shared" si="119"/>
        <v>#REF!</v>
      </c>
      <c r="XY121" s="307" t="e">
        <f t="shared" si="119"/>
        <v>#REF!</v>
      </c>
      <c r="XZ121" s="307" t="e">
        <f t="shared" si="119"/>
        <v>#REF!</v>
      </c>
      <c r="YA121" s="307" t="e">
        <f t="shared" si="119"/>
        <v>#REF!</v>
      </c>
      <c r="YB121" s="307" t="e">
        <f t="shared" si="119"/>
        <v>#REF!</v>
      </c>
      <c r="YC121" s="307" t="e">
        <f t="shared" si="119"/>
        <v>#REF!</v>
      </c>
      <c r="YD121" s="307" t="e">
        <f t="shared" si="119"/>
        <v>#REF!</v>
      </c>
      <c r="YE121" s="307" t="e">
        <f t="shared" si="119"/>
        <v>#REF!</v>
      </c>
      <c r="YF121" s="307" t="e">
        <f t="shared" si="119"/>
        <v>#REF!</v>
      </c>
      <c r="YG121" s="307" t="e">
        <f t="shared" si="119"/>
        <v>#REF!</v>
      </c>
      <c r="YH121" s="307" t="e">
        <f t="shared" si="119"/>
        <v>#REF!</v>
      </c>
      <c r="YI121" s="307" t="e">
        <f t="shared" si="119"/>
        <v>#REF!</v>
      </c>
      <c r="YJ121" s="307" t="e">
        <f t="shared" si="119"/>
        <v>#REF!</v>
      </c>
      <c r="YK121" s="307" t="e">
        <f t="shared" si="119"/>
        <v>#REF!</v>
      </c>
      <c r="YL121" s="307" t="e">
        <f t="shared" si="119"/>
        <v>#REF!</v>
      </c>
      <c r="YM121" s="307" t="e">
        <f t="shared" si="119"/>
        <v>#REF!</v>
      </c>
      <c r="YN121" s="307" t="e">
        <f t="shared" si="119"/>
        <v>#REF!</v>
      </c>
      <c r="YO121" s="307" t="e">
        <f t="shared" si="119"/>
        <v>#REF!</v>
      </c>
      <c r="YP121" s="307" t="e">
        <f t="shared" si="119"/>
        <v>#REF!</v>
      </c>
      <c r="YQ121" s="307" t="e">
        <f t="shared" si="119"/>
        <v>#REF!</v>
      </c>
      <c r="YR121" s="307" t="e">
        <f t="shared" si="119"/>
        <v>#REF!</v>
      </c>
      <c r="YS121" s="307" t="e">
        <f t="shared" si="119"/>
        <v>#REF!</v>
      </c>
      <c r="YT121" s="307" t="e">
        <f t="shared" si="119"/>
        <v>#REF!</v>
      </c>
      <c r="YU121" s="307" t="e">
        <f t="shared" si="119"/>
        <v>#REF!</v>
      </c>
      <c r="YV121" s="307" t="e">
        <f t="shared" si="119"/>
        <v>#REF!</v>
      </c>
      <c r="YW121" s="307" t="e">
        <f t="shared" si="119"/>
        <v>#REF!</v>
      </c>
      <c r="YX121" s="307" t="e">
        <f t="shared" si="119"/>
        <v>#REF!</v>
      </c>
      <c r="YY121" s="307" t="e">
        <f t="shared" si="119"/>
        <v>#REF!</v>
      </c>
      <c r="YZ121" s="307" t="e">
        <f t="shared" si="119"/>
        <v>#REF!</v>
      </c>
      <c r="ZA121" s="307" t="e">
        <f t="shared" si="119"/>
        <v>#REF!</v>
      </c>
      <c r="ZB121" s="307" t="e">
        <f t="shared" si="119"/>
        <v>#REF!</v>
      </c>
      <c r="ZC121" s="307" t="e">
        <f t="shared" si="119"/>
        <v>#REF!</v>
      </c>
      <c r="ZD121" s="307" t="e">
        <f t="shared" si="119"/>
        <v>#REF!</v>
      </c>
      <c r="ZE121" s="307" t="e">
        <f t="shared" si="119"/>
        <v>#REF!</v>
      </c>
      <c r="ZF121" s="307" t="e">
        <f t="shared" si="119"/>
        <v>#REF!</v>
      </c>
      <c r="ZG121" s="307" t="e">
        <f t="shared" si="119"/>
        <v>#REF!</v>
      </c>
      <c r="ZH121" s="307" t="e">
        <f t="shared" si="119"/>
        <v>#REF!</v>
      </c>
      <c r="ZI121" s="307" t="e">
        <f t="shared" si="119"/>
        <v>#REF!</v>
      </c>
      <c r="ZJ121" s="307" t="e">
        <f t="shared" si="119"/>
        <v>#REF!</v>
      </c>
      <c r="ZK121" s="307" t="e">
        <f t="shared" si="119"/>
        <v>#REF!</v>
      </c>
      <c r="ZL121" s="307" t="e">
        <f t="shared" si="119"/>
        <v>#REF!</v>
      </c>
      <c r="ZM121" s="307" t="e">
        <f t="shared" si="119"/>
        <v>#REF!</v>
      </c>
      <c r="ZN121" s="307" t="e">
        <f t="shared" si="119"/>
        <v>#REF!</v>
      </c>
      <c r="ZO121" s="307" t="e">
        <f t="shared" si="119"/>
        <v>#REF!</v>
      </c>
      <c r="ZP121" s="307" t="e">
        <f t="shared" si="119"/>
        <v>#REF!</v>
      </c>
      <c r="ZQ121" s="307" t="e">
        <f t="shared" si="119"/>
        <v>#REF!</v>
      </c>
      <c r="ZR121" s="307" t="e">
        <f t="shared" si="119"/>
        <v>#REF!</v>
      </c>
      <c r="ZS121" s="307" t="e">
        <f t="shared" si="119"/>
        <v>#REF!</v>
      </c>
      <c r="ZT121" s="307" t="e">
        <f t="shared" si="119"/>
        <v>#REF!</v>
      </c>
      <c r="ZU121" s="307" t="e">
        <f t="shared" si="119"/>
        <v>#REF!</v>
      </c>
      <c r="ZV121" s="307" t="e">
        <f t="shared" si="119"/>
        <v>#REF!</v>
      </c>
      <c r="ZW121" s="307" t="e">
        <f t="shared" si="119"/>
        <v>#REF!</v>
      </c>
      <c r="ZX121" s="307" t="e">
        <f t="shared" si="119"/>
        <v>#REF!</v>
      </c>
      <c r="ZY121" s="307" t="e">
        <f t="shared" si="119"/>
        <v>#REF!</v>
      </c>
      <c r="ZZ121" s="307" t="e">
        <f t="shared" si="119"/>
        <v>#REF!</v>
      </c>
      <c r="AAA121" s="307" t="e">
        <f t="shared" si="119"/>
        <v>#REF!</v>
      </c>
      <c r="AAB121" s="307" t="e">
        <f t="shared" si="119"/>
        <v>#REF!</v>
      </c>
      <c r="AAC121" s="307" t="e">
        <f t="shared" si="119"/>
        <v>#REF!</v>
      </c>
      <c r="AAD121" s="307" t="e">
        <f t="shared" si="119"/>
        <v>#REF!</v>
      </c>
      <c r="AAE121" s="307" t="e">
        <f t="shared" si="119"/>
        <v>#REF!</v>
      </c>
      <c r="AAF121" s="307" t="e">
        <f t="shared" si="119"/>
        <v>#REF!</v>
      </c>
      <c r="AAG121" s="307" t="e">
        <f t="shared" si="105"/>
        <v>#REF!</v>
      </c>
      <c r="AAH121" s="307" t="e">
        <f t="shared" si="113"/>
        <v>#REF!</v>
      </c>
      <c r="AAI121" s="307" t="e">
        <f t="shared" si="113"/>
        <v>#REF!</v>
      </c>
      <c r="AAJ121" s="307" t="e">
        <f t="shared" si="113"/>
        <v>#REF!</v>
      </c>
      <c r="AAK121" s="307" t="e">
        <f t="shared" si="113"/>
        <v>#REF!</v>
      </c>
      <c r="AAL121" s="307" t="e">
        <f t="shared" si="113"/>
        <v>#REF!</v>
      </c>
      <c r="AAM121" s="307" t="e">
        <f t="shared" si="113"/>
        <v>#REF!</v>
      </c>
      <c r="AAN121" s="307" t="e">
        <f t="shared" si="113"/>
        <v>#REF!</v>
      </c>
      <c r="AAO121" s="307" t="e">
        <f t="shared" si="113"/>
        <v>#REF!</v>
      </c>
      <c r="AAP121" s="307" t="e">
        <f t="shared" si="113"/>
        <v>#REF!</v>
      </c>
      <c r="AAQ121" s="307" t="e">
        <f t="shared" si="113"/>
        <v>#REF!</v>
      </c>
      <c r="AAR121" s="307" t="e">
        <f t="shared" si="113"/>
        <v>#REF!</v>
      </c>
      <c r="AAS121" s="307" t="e">
        <f t="shared" si="113"/>
        <v>#REF!</v>
      </c>
      <c r="AAT121" s="307" t="e">
        <f t="shared" si="113"/>
        <v>#REF!</v>
      </c>
      <c r="AAU121" s="307" t="e">
        <f t="shared" si="113"/>
        <v>#REF!</v>
      </c>
      <c r="AAV121" s="307" t="e">
        <f t="shared" si="113"/>
        <v>#REF!</v>
      </c>
      <c r="AAW121" s="307" t="e">
        <f t="shared" si="113"/>
        <v>#REF!</v>
      </c>
      <c r="AAX121" s="307" t="e">
        <f t="shared" si="113"/>
        <v>#REF!</v>
      </c>
      <c r="AAY121" s="307" t="e">
        <f t="shared" si="113"/>
        <v>#REF!</v>
      </c>
      <c r="AAZ121" s="307" t="e">
        <f t="shared" si="113"/>
        <v>#REF!</v>
      </c>
      <c r="ABA121" s="307" t="e">
        <f t="shared" si="113"/>
        <v>#REF!</v>
      </c>
      <c r="ABB121" s="307" t="e">
        <f t="shared" si="113"/>
        <v>#REF!</v>
      </c>
      <c r="ABC121" s="307" t="e">
        <f t="shared" si="113"/>
        <v>#REF!</v>
      </c>
      <c r="ABD121" s="307" t="e">
        <f t="shared" si="113"/>
        <v>#REF!</v>
      </c>
      <c r="ABE121" s="307" t="e">
        <f t="shared" si="113"/>
        <v>#REF!</v>
      </c>
      <c r="ABF121" s="307" t="e">
        <f t="shared" si="113"/>
        <v>#REF!</v>
      </c>
      <c r="ABG121" s="307" t="e">
        <f t="shared" si="113"/>
        <v>#REF!</v>
      </c>
      <c r="ABH121" s="307" t="e">
        <f t="shared" si="113"/>
        <v>#REF!</v>
      </c>
      <c r="ABI121" s="307" t="e">
        <f t="shared" si="113"/>
        <v>#REF!</v>
      </c>
      <c r="ABJ121" s="307" t="e">
        <f t="shared" si="113"/>
        <v>#REF!</v>
      </c>
      <c r="ABK121" s="307" t="e">
        <f t="shared" si="113"/>
        <v>#REF!</v>
      </c>
      <c r="ABL121" s="307" t="e">
        <f t="shared" si="113"/>
        <v>#REF!</v>
      </c>
      <c r="ABM121" s="307" t="e">
        <f t="shared" si="113"/>
        <v>#REF!</v>
      </c>
      <c r="ABN121" s="307" t="e">
        <f t="shared" si="113"/>
        <v>#REF!</v>
      </c>
      <c r="ABO121" s="307" t="e">
        <f t="shared" si="113"/>
        <v>#REF!</v>
      </c>
      <c r="ABP121" s="307" t="e">
        <f t="shared" si="113"/>
        <v>#REF!</v>
      </c>
      <c r="ABQ121" s="307" t="e">
        <f t="shared" ref="ABQ121:ACJ121" si="141">SUMPRODUCT(--($E36:$AB36=ABQ$110),--($E98:$AB98))</f>
        <v>#REF!</v>
      </c>
      <c r="ABR121" s="307" t="e">
        <f t="shared" si="141"/>
        <v>#REF!</v>
      </c>
      <c r="ABS121" s="307" t="e">
        <f t="shared" si="141"/>
        <v>#REF!</v>
      </c>
      <c r="ABT121" s="307" t="e">
        <f t="shared" si="141"/>
        <v>#REF!</v>
      </c>
      <c r="ABU121" s="307" t="e">
        <f t="shared" si="141"/>
        <v>#REF!</v>
      </c>
      <c r="ABV121" s="307" t="e">
        <f t="shared" si="141"/>
        <v>#REF!</v>
      </c>
      <c r="ABW121" s="307" t="e">
        <f t="shared" si="141"/>
        <v>#REF!</v>
      </c>
      <c r="ABX121" s="307" t="e">
        <f t="shared" si="141"/>
        <v>#REF!</v>
      </c>
      <c r="ABY121" s="307" t="e">
        <f t="shared" si="141"/>
        <v>#REF!</v>
      </c>
      <c r="ABZ121" s="307" t="e">
        <f t="shared" si="141"/>
        <v>#REF!</v>
      </c>
      <c r="ACA121" s="307" t="e">
        <f t="shared" si="141"/>
        <v>#REF!</v>
      </c>
      <c r="ACB121" s="307" t="e">
        <f t="shared" si="141"/>
        <v>#REF!</v>
      </c>
      <c r="ACC121" s="307" t="e">
        <f t="shared" si="141"/>
        <v>#REF!</v>
      </c>
      <c r="ACD121" s="307" t="e">
        <f t="shared" si="141"/>
        <v>#REF!</v>
      </c>
      <c r="ACE121" s="307" t="e">
        <f t="shared" si="141"/>
        <v>#REF!</v>
      </c>
      <c r="ACF121" s="307" t="e">
        <f t="shared" si="141"/>
        <v>#REF!</v>
      </c>
      <c r="ACG121" s="307" t="e">
        <f t="shared" si="141"/>
        <v>#REF!</v>
      </c>
      <c r="ACH121" s="307" t="e">
        <f t="shared" si="141"/>
        <v>#REF!</v>
      </c>
      <c r="ACI121" s="307" t="e">
        <f t="shared" si="141"/>
        <v>#REF!</v>
      </c>
      <c r="ACJ121" s="307" t="e">
        <f t="shared" si="141"/>
        <v>#REF!</v>
      </c>
      <c r="ACK121" s="307" t="e">
        <f t="shared" si="114"/>
        <v>#REF!</v>
      </c>
    </row>
    <row r="122" spans="2:765" s="384" customFormat="1" ht="30" customHeight="1">
      <c r="B122" s="24"/>
      <c r="C122" s="1422" t="s">
        <v>520</v>
      </c>
      <c r="D122" s="1372"/>
      <c r="E122" s="307" t="e">
        <f t="shared" si="130"/>
        <v>#REF!</v>
      </c>
      <c r="F122" s="307" t="e">
        <f t="shared" si="130"/>
        <v>#REF!</v>
      </c>
      <c r="G122" s="307" t="e">
        <f t="shared" si="130"/>
        <v>#REF!</v>
      </c>
      <c r="H122" s="307" t="e">
        <f t="shared" si="130"/>
        <v>#REF!</v>
      </c>
      <c r="I122" s="307" t="e">
        <f t="shared" si="130"/>
        <v>#REF!</v>
      </c>
      <c r="J122" s="307" t="e">
        <f t="shared" si="130"/>
        <v>#REF!</v>
      </c>
      <c r="K122" s="307" t="e">
        <f t="shared" si="130"/>
        <v>#REF!</v>
      </c>
      <c r="L122" s="307" t="e">
        <f t="shared" si="130"/>
        <v>#REF!</v>
      </c>
      <c r="M122" s="307" t="e">
        <f t="shared" si="130"/>
        <v>#REF!</v>
      </c>
      <c r="N122" s="307" t="e">
        <f t="shared" si="130"/>
        <v>#REF!</v>
      </c>
      <c r="O122" s="307" t="e">
        <f t="shared" si="130"/>
        <v>#REF!</v>
      </c>
      <c r="P122" s="307" t="e">
        <f t="shared" si="130"/>
        <v>#REF!</v>
      </c>
      <c r="Q122" s="307" t="e">
        <f t="shared" si="130"/>
        <v>#REF!</v>
      </c>
      <c r="R122" s="307" t="e">
        <f t="shared" si="130"/>
        <v>#REF!</v>
      </c>
      <c r="S122" s="307" t="e">
        <f t="shared" si="130"/>
        <v>#REF!</v>
      </c>
      <c r="T122" s="307" t="e">
        <f t="shared" si="130"/>
        <v>#REF!</v>
      </c>
      <c r="U122" s="307" t="e">
        <f t="shared" si="130"/>
        <v>#REF!</v>
      </c>
      <c r="V122" s="307" t="e">
        <f t="shared" si="130"/>
        <v>#REF!</v>
      </c>
      <c r="W122" s="307" t="e">
        <f t="shared" si="130"/>
        <v>#REF!</v>
      </c>
      <c r="X122" s="307" t="e">
        <f t="shared" si="130"/>
        <v>#REF!</v>
      </c>
      <c r="Y122" s="307" t="e">
        <f t="shared" si="130"/>
        <v>#REF!</v>
      </c>
      <c r="Z122" s="307" t="e">
        <f t="shared" si="130"/>
        <v>#REF!</v>
      </c>
      <c r="AA122" s="307" t="e">
        <f t="shared" si="130"/>
        <v>#REF!</v>
      </c>
      <c r="AB122" s="307" t="e">
        <f t="shared" si="130"/>
        <v>#REF!</v>
      </c>
      <c r="AC122" s="307" t="e">
        <f t="shared" si="130"/>
        <v>#REF!</v>
      </c>
      <c r="AD122" s="307" t="e">
        <f t="shared" si="130"/>
        <v>#REF!</v>
      </c>
      <c r="AE122" s="307" t="e">
        <f t="shared" si="130"/>
        <v>#REF!</v>
      </c>
      <c r="AF122" s="307" t="e">
        <f t="shared" si="130"/>
        <v>#REF!</v>
      </c>
      <c r="AG122" s="307" t="e">
        <f t="shared" si="130"/>
        <v>#REF!</v>
      </c>
      <c r="AH122" s="307" t="e">
        <f t="shared" si="130"/>
        <v>#REF!</v>
      </c>
      <c r="AI122" s="307" t="e">
        <f t="shared" si="130"/>
        <v>#REF!</v>
      </c>
      <c r="AJ122" s="307" t="e">
        <f t="shared" si="130"/>
        <v>#REF!</v>
      </c>
      <c r="AK122" s="307" t="e">
        <f t="shared" si="130"/>
        <v>#REF!</v>
      </c>
      <c r="AL122" s="307" t="e">
        <f t="shared" si="130"/>
        <v>#REF!</v>
      </c>
      <c r="AM122" s="307" t="e">
        <f t="shared" si="130"/>
        <v>#REF!</v>
      </c>
      <c r="AN122" s="307" t="e">
        <f t="shared" si="130"/>
        <v>#REF!</v>
      </c>
      <c r="AO122" s="307" t="e">
        <f t="shared" si="130"/>
        <v>#REF!</v>
      </c>
      <c r="AP122" s="307" t="e">
        <f t="shared" si="130"/>
        <v>#REF!</v>
      </c>
      <c r="AQ122" s="307" t="e">
        <f t="shared" si="130"/>
        <v>#REF!</v>
      </c>
      <c r="AR122" s="307" t="e">
        <f t="shared" si="130"/>
        <v>#REF!</v>
      </c>
      <c r="AS122" s="307" t="e">
        <f t="shared" si="130"/>
        <v>#REF!</v>
      </c>
      <c r="AT122" s="307" t="e">
        <f t="shared" si="130"/>
        <v>#REF!</v>
      </c>
      <c r="AU122" s="307" t="e">
        <f t="shared" si="130"/>
        <v>#REF!</v>
      </c>
      <c r="AV122" s="307" t="e">
        <f t="shared" si="130"/>
        <v>#REF!</v>
      </c>
      <c r="AW122" s="307" t="e">
        <f t="shared" si="130"/>
        <v>#REF!</v>
      </c>
      <c r="AX122" s="307" t="e">
        <f t="shared" si="130"/>
        <v>#REF!</v>
      </c>
      <c r="AY122" s="307" t="e">
        <f t="shared" si="130"/>
        <v>#REF!</v>
      </c>
      <c r="AZ122" s="307" t="e">
        <f t="shared" si="130"/>
        <v>#REF!</v>
      </c>
      <c r="BA122" s="307" t="e">
        <f t="shared" si="130"/>
        <v>#REF!</v>
      </c>
      <c r="BB122" s="307" t="e">
        <f t="shared" si="130"/>
        <v>#REF!</v>
      </c>
      <c r="BC122" s="307" t="e">
        <f t="shared" si="130"/>
        <v>#REF!</v>
      </c>
      <c r="BD122" s="307" t="e">
        <f t="shared" si="130"/>
        <v>#REF!</v>
      </c>
      <c r="BE122" s="307" t="e">
        <f t="shared" si="130"/>
        <v>#REF!</v>
      </c>
      <c r="BF122" s="307" t="e">
        <f t="shared" si="130"/>
        <v>#REF!</v>
      </c>
      <c r="BG122" s="307" t="e">
        <f t="shared" si="130"/>
        <v>#REF!</v>
      </c>
      <c r="BH122" s="307" t="e">
        <f t="shared" si="130"/>
        <v>#REF!</v>
      </c>
      <c r="BI122" s="307" t="e">
        <f t="shared" si="130"/>
        <v>#REF!</v>
      </c>
      <c r="BJ122" s="307" t="e">
        <f t="shared" si="130"/>
        <v>#REF!</v>
      </c>
      <c r="BK122" s="307" t="e">
        <f t="shared" si="130"/>
        <v>#REF!</v>
      </c>
      <c r="BL122" s="307" t="e">
        <f t="shared" si="130"/>
        <v>#REF!</v>
      </c>
      <c r="BM122" s="307" t="e">
        <f t="shared" si="130"/>
        <v>#REF!</v>
      </c>
      <c r="BN122" s="307" t="e">
        <f t="shared" si="130"/>
        <v>#REF!</v>
      </c>
      <c r="BO122" s="307" t="e">
        <f t="shared" si="130"/>
        <v>#REF!</v>
      </c>
      <c r="BP122" s="307" t="e">
        <f t="shared" si="130"/>
        <v>#REF!</v>
      </c>
      <c r="BQ122" s="307" t="e">
        <f t="shared" si="75"/>
        <v>#REF!</v>
      </c>
      <c r="BR122" s="307" t="e">
        <f t="shared" si="131"/>
        <v>#REF!</v>
      </c>
      <c r="BS122" s="307" t="e">
        <f t="shared" si="131"/>
        <v>#REF!</v>
      </c>
      <c r="BT122" s="307" t="e">
        <f t="shared" si="131"/>
        <v>#REF!</v>
      </c>
      <c r="BU122" s="307" t="e">
        <f t="shared" si="131"/>
        <v>#REF!</v>
      </c>
      <c r="BV122" s="307" t="e">
        <f t="shared" si="131"/>
        <v>#REF!</v>
      </c>
      <c r="BW122" s="307" t="e">
        <f t="shared" si="131"/>
        <v>#REF!</v>
      </c>
      <c r="BX122" s="307" t="e">
        <f t="shared" si="131"/>
        <v>#REF!</v>
      </c>
      <c r="BY122" s="307" t="e">
        <f t="shared" si="131"/>
        <v>#REF!</v>
      </c>
      <c r="BZ122" s="307" t="e">
        <f t="shared" si="131"/>
        <v>#REF!</v>
      </c>
      <c r="CA122" s="307" t="e">
        <f t="shared" si="131"/>
        <v>#REF!</v>
      </c>
      <c r="CB122" s="307" t="e">
        <f t="shared" si="131"/>
        <v>#REF!</v>
      </c>
      <c r="CC122" s="307" t="e">
        <f t="shared" si="131"/>
        <v>#REF!</v>
      </c>
      <c r="CD122" s="307" t="e">
        <f t="shared" si="131"/>
        <v>#REF!</v>
      </c>
      <c r="CE122" s="307" t="e">
        <f t="shared" si="131"/>
        <v>#REF!</v>
      </c>
      <c r="CF122" s="307" t="e">
        <f t="shared" si="131"/>
        <v>#REF!</v>
      </c>
      <c r="CG122" s="307" t="e">
        <f t="shared" si="131"/>
        <v>#REF!</v>
      </c>
      <c r="CH122" s="307" t="e">
        <f t="shared" si="131"/>
        <v>#REF!</v>
      </c>
      <c r="CI122" s="307" t="e">
        <f t="shared" si="131"/>
        <v>#REF!</v>
      </c>
      <c r="CJ122" s="307" t="e">
        <f t="shared" si="131"/>
        <v>#REF!</v>
      </c>
      <c r="CK122" s="307" t="e">
        <f t="shared" si="131"/>
        <v>#REF!</v>
      </c>
      <c r="CL122" s="307" t="e">
        <f t="shared" si="131"/>
        <v>#REF!</v>
      </c>
      <c r="CM122" s="307" t="e">
        <f t="shared" si="131"/>
        <v>#REF!</v>
      </c>
      <c r="CN122" s="307" t="e">
        <f t="shared" si="131"/>
        <v>#REF!</v>
      </c>
      <c r="CO122" s="307" t="e">
        <f t="shared" si="131"/>
        <v>#REF!</v>
      </c>
      <c r="CP122" s="307" t="e">
        <f t="shared" si="131"/>
        <v>#REF!</v>
      </c>
      <c r="CQ122" s="307" t="e">
        <f t="shared" si="131"/>
        <v>#REF!</v>
      </c>
      <c r="CR122" s="307" t="e">
        <f t="shared" si="131"/>
        <v>#REF!</v>
      </c>
      <c r="CS122" s="307" t="e">
        <f t="shared" si="131"/>
        <v>#REF!</v>
      </c>
      <c r="CT122" s="307" t="e">
        <f t="shared" si="131"/>
        <v>#REF!</v>
      </c>
      <c r="CU122" s="307" t="e">
        <f t="shared" si="131"/>
        <v>#REF!</v>
      </c>
      <c r="CV122" s="307" t="e">
        <f t="shared" si="131"/>
        <v>#REF!</v>
      </c>
      <c r="CW122" s="307" t="e">
        <f t="shared" si="131"/>
        <v>#REF!</v>
      </c>
      <c r="CX122" s="307" t="e">
        <f t="shared" si="131"/>
        <v>#REF!</v>
      </c>
      <c r="CY122" s="307" t="e">
        <f t="shared" si="131"/>
        <v>#REF!</v>
      </c>
      <c r="CZ122" s="307" t="e">
        <f t="shared" si="131"/>
        <v>#REF!</v>
      </c>
      <c r="DA122" s="307" t="e">
        <f t="shared" si="131"/>
        <v>#REF!</v>
      </c>
      <c r="DB122" s="307" t="e">
        <f t="shared" si="131"/>
        <v>#REF!</v>
      </c>
      <c r="DC122" s="307" t="e">
        <f t="shared" si="131"/>
        <v>#REF!</v>
      </c>
      <c r="DD122" s="307" t="e">
        <f t="shared" si="131"/>
        <v>#REF!</v>
      </c>
      <c r="DE122" s="307" t="e">
        <f t="shared" si="131"/>
        <v>#REF!</v>
      </c>
      <c r="DF122" s="307" t="e">
        <f t="shared" si="131"/>
        <v>#REF!</v>
      </c>
      <c r="DG122" s="307" t="e">
        <f t="shared" si="131"/>
        <v>#REF!</v>
      </c>
      <c r="DH122" s="307" t="e">
        <f t="shared" si="131"/>
        <v>#REF!</v>
      </c>
      <c r="DI122" s="307" t="e">
        <f t="shared" si="131"/>
        <v>#REF!</v>
      </c>
      <c r="DJ122" s="307" t="e">
        <f t="shared" si="131"/>
        <v>#REF!</v>
      </c>
      <c r="DK122" s="307" t="e">
        <f t="shared" si="131"/>
        <v>#REF!</v>
      </c>
      <c r="DL122" s="307" t="e">
        <f t="shared" si="131"/>
        <v>#REF!</v>
      </c>
      <c r="DM122" s="307" t="e">
        <f t="shared" si="131"/>
        <v>#REF!</v>
      </c>
      <c r="DN122" s="307" t="e">
        <f t="shared" si="131"/>
        <v>#REF!</v>
      </c>
      <c r="DO122" s="307" t="e">
        <f t="shared" si="131"/>
        <v>#REF!</v>
      </c>
      <c r="DP122" s="307" t="e">
        <f t="shared" si="131"/>
        <v>#REF!</v>
      </c>
      <c r="DQ122" s="307" t="e">
        <f t="shared" si="131"/>
        <v>#REF!</v>
      </c>
      <c r="DR122" s="307" t="e">
        <f t="shared" si="131"/>
        <v>#REF!</v>
      </c>
      <c r="DS122" s="307" t="e">
        <f t="shared" si="131"/>
        <v>#REF!</v>
      </c>
      <c r="DT122" s="307" t="e">
        <f t="shared" si="131"/>
        <v>#REF!</v>
      </c>
      <c r="DU122" s="307" t="e">
        <f t="shared" si="131"/>
        <v>#REF!</v>
      </c>
      <c r="DV122" s="307" t="e">
        <f t="shared" si="131"/>
        <v>#REF!</v>
      </c>
      <c r="DW122" s="307" t="e">
        <f t="shared" si="131"/>
        <v>#REF!</v>
      </c>
      <c r="DX122" s="307" t="e">
        <f t="shared" si="131"/>
        <v>#REF!</v>
      </c>
      <c r="DY122" s="307" t="e">
        <f t="shared" si="131"/>
        <v>#REF!</v>
      </c>
      <c r="DZ122" s="307" t="e">
        <f t="shared" si="131"/>
        <v>#REF!</v>
      </c>
      <c r="EA122" s="307" t="e">
        <f t="shared" si="131"/>
        <v>#REF!</v>
      </c>
      <c r="EB122" s="307" t="e">
        <f t="shared" si="131"/>
        <v>#REF!</v>
      </c>
      <c r="EC122" s="307" t="e">
        <f t="shared" si="132"/>
        <v>#REF!</v>
      </c>
      <c r="ED122" s="307" t="e">
        <f t="shared" si="132"/>
        <v>#REF!</v>
      </c>
      <c r="EE122" s="307" t="e">
        <f t="shared" si="132"/>
        <v>#REF!</v>
      </c>
      <c r="EF122" s="307" t="e">
        <f t="shared" si="115"/>
        <v>#REF!</v>
      </c>
      <c r="EG122" s="307" t="e">
        <f t="shared" si="115"/>
        <v>#REF!</v>
      </c>
      <c r="EH122" s="307" t="e">
        <f t="shared" si="115"/>
        <v>#REF!</v>
      </c>
      <c r="EI122" s="307" t="e">
        <f t="shared" si="115"/>
        <v>#REF!</v>
      </c>
      <c r="EJ122" s="307" t="e">
        <f t="shared" si="115"/>
        <v>#REF!</v>
      </c>
      <c r="EK122" s="307" t="e">
        <f t="shared" si="115"/>
        <v>#REF!</v>
      </c>
      <c r="EL122" s="307" t="e">
        <f t="shared" si="115"/>
        <v>#REF!</v>
      </c>
      <c r="EM122" s="307" t="e">
        <f t="shared" si="115"/>
        <v>#REF!</v>
      </c>
      <c r="EN122" s="307" t="e">
        <f t="shared" si="115"/>
        <v>#REF!</v>
      </c>
      <c r="EO122" s="307" t="e">
        <f t="shared" si="115"/>
        <v>#REF!</v>
      </c>
      <c r="EP122" s="307" t="e">
        <f t="shared" si="115"/>
        <v>#REF!</v>
      </c>
      <c r="EQ122" s="307" t="e">
        <f t="shared" si="115"/>
        <v>#REF!</v>
      </c>
      <c r="ER122" s="307" t="e">
        <f t="shared" si="115"/>
        <v>#REF!</v>
      </c>
      <c r="ES122" s="307" t="e">
        <f t="shared" si="115"/>
        <v>#REF!</v>
      </c>
      <c r="ET122" s="307" t="e">
        <f t="shared" si="115"/>
        <v>#REF!</v>
      </c>
      <c r="EU122" s="307" t="e">
        <f t="shared" si="115"/>
        <v>#REF!</v>
      </c>
      <c r="EV122" s="307" t="e">
        <f t="shared" si="115"/>
        <v>#REF!</v>
      </c>
      <c r="EW122" s="307" t="e">
        <f t="shared" si="115"/>
        <v>#REF!</v>
      </c>
      <c r="EX122" s="307" t="e">
        <f t="shared" si="115"/>
        <v>#REF!</v>
      </c>
      <c r="EY122" s="307" t="e">
        <f t="shared" si="115"/>
        <v>#REF!</v>
      </c>
      <c r="EZ122" s="307" t="e">
        <f t="shared" si="115"/>
        <v>#REF!</v>
      </c>
      <c r="FA122" s="307" t="e">
        <f t="shared" si="115"/>
        <v>#REF!</v>
      </c>
      <c r="FB122" s="307" t="e">
        <f t="shared" si="115"/>
        <v>#REF!</v>
      </c>
      <c r="FC122" s="307" t="e">
        <f t="shared" si="115"/>
        <v>#REF!</v>
      </c>
      <c r="FD122" s="307" t="e">
        <f t="shared" si="115"/>
        <v>#REF!</v>
      </c>
      <c r="FE122" s="307" t="e">
        <f t="shared" si="115"/>
        <v>#REF!</v>
      </c>
      <c r="FF122" s="307" t="e">
        <f t="shared" si="115"/>
        <v>#REF!</v>
      </c>
      <c r="FG122" s="307" t="e">
        <f t="shared" si="115"/>
        <v>#REF!</v>
      </c>
      <c r="FH122" s="307" t="e">
        <f t="shared" si="115"/>
        <v>#REF!</v>
      </c>
      <c r="FI122" s="307" t="e">
        <f t="shared" si="115"/>
        <v>#REF!</v>
      </c>
      <c r="FJ122" s="307" t="e">
        <f t="shared" si="115"/>
        <v>#REF!</v>
      </c>
      <c r="FK122" s="307" t="e">
        <f t="shared" si="115"/>
        <v>#REF!</v>
      </c>
      <c r="FL122" s="307" t="e">
        <f t="shared" si="115"/>
        <v>#REF!</v>
      </c>
      <c r="FM122" s="307" t="e">
        <f t="shared" si="115"/>
        <v>#REF!</v>
      </c>
      <c r="FN122" s="307" t="e">
        <f t="shared" si="115"/>
        <v>#REF!</v>
      </c>
      <c r="FO122" s="307" t="e">
        <f t="shared" si="115"/>
        <v>#REF!</v>
      </c>
      <c r="FP122" s="307" t="e">
        <f t="shared" si="115"/>
        <v>#REF!</v>
      </c>
      <c r="FQ122" s="307" t="e">
        <f t="shared" si="115"/>
        <v>#REF!</v>
      </c>
      <c r="FR122" s="307" t="e">
        <f t="shared" si="115"/>
        <v>#REF!</v>
      </c>
      <c r="FS122" s="307" t="e">
        <f t="shared" si="115"/>
        <v>#REF!</v>
      </c>
      <c r="FT122" s="307" t="e">
        <f t="shared" si="115"/>
        <v>#REF!</v>
      </c>
      <c r="FU122" s="307" t="e">
        <f t="shared" si="115"/>
        <v>#REF!</v>
      </c>
      <c r="FV122" s="307" t="e">
        <f t="shared" si="115"/>
        <v>#REF!</v>
      </c>
      <c r="FW122" s="307" t="e">
        <f t="shared" si="115"/>
        <v>#REF!</v>
      </c>
      <c r="FX122" s="307" t="e">
        <f t="shared" si="115"/>
        <v>#REF!</v>
      </c>
      <c r="FY122" s="307" t="e">
        <f t="shared" si="115"/>
        <v>#REF!</v>
      </c>
      <c r="FZ122" s="307" t="e">
        <f t="shared" si="115"/>
        <v>#REF!</v>
      </c>
      <c r="GA122" s="307" t="e">
        <f t="shared" si="115"/>
        <v>#REF!</v>
      </c>
      <c r="GB122" s="307" t="e">
        <f t="shared" si="115"/>
        <v>#REF!</v>
      </c>
      <c r="GC122" s="307" t="e">
        <f t="shared" si="115"/>
        <v>#REF!</v>
      </c>
      <c r="GD122" s="307" t="e">
        <f t="shared" si="115"/>
        <v>#REF!</v>
      </c>
      <c r="GE122" s="307" t="e">
        <f t="shared" si="115"/>
        <v>#REF!</v>
      </c>
      <c r="GF122" s="307" t="e">
        <f t="shared" si="115"/>
        <v>#REF!</v>
      </c>
      <c r="GG122" s="307" t="e">
        <f t="shared" si="115"/>
        <v>#REF!</v>
      </c>
      <c r="GH122" s="307" t="e">
        <f t="shared" si="115"/>
        <v>#REF!</v>
      </c>
      <c r="GI122" s="307" t="e">
        <f t="shared" si="115"/>
        <v>#REF!</v>
      </c>
      <c r="GJ122" s="307" t="e">
        <f t="shared" si="115"/>
        <v>#REF!</v>
      </c>
      <c r="GK122" s="307" t="e">
        <f t="shared" si="115"/>
        <v>#REF!</v>
      </c>
      <c r="GL122" s="307" t="e">
        <f t="shared" si="115"/>
        <v>#REF!</v>
      </c>
      <c r="GM122" s="307" t="e">
        <f t="shared" si="115"/>
        <v>#REF!</v>
      </c>
      <c r="GN122" s="307" t="e">
        <f t="shared" si="115"/>
        <v>#REF!</v>
      </c>
      <c r="GO122" s="307" t="e">
        <f t="shared" si="97"/>
        <v>#REF!</v>
      </c>
      <c r="GP122" s="307" t="e">
        <f t="shared" si="133"/>
        <v>#REF!</v>
      </c>
      <c r="GQ122" s="307" t="e">
        <f t="shared" si="133"/>
        <v>#REF!</v>
      </c>
      <c r="GR122" s="307" t="e">
        <f t="shared" si="133"/>
        <v>#REF!</v>
      </c>
      <c r="GS122" s="307" t="e">
        <f t="shared" si="133"/>
        <v>#REF!</v>
      </c>
      <c r="GT122" s="307" t="e">
        <f t="shared" si="133"/>
        <v>#REF!</v>
      </c>
      <c r="GU122" s="307" t="e">
        <f t="shared" si="133"/>
        <v>#REF!</v>
      </c>
      <c r="GV122" s="307" t="e">
        <f t="shared" si="133"/>
        <v>#REF!</v>
      </c>
      <c r="GW122" s="307" t="e">
        <f t="shared" si="133"/>
        <v>#REF!</v>
      </c>
      <c r="GX122" s="307" t="e">
        <f t="shared" si="133"/>
        <v>#REF!</v>
      </c>
      <c r="GY122" s="307" t="e">
        <f t="shared" si="133"/>
        <v>#REF!</v>
      </c>
      <c r="GZ122" s="307" t="e">
        <f t="shared" si="133"/>
        <v>#REF!</v>
      </c>
      <c r="HA122" s="307" t="e">
        <f t="shared" si="133"/>
        <v>#REF!</v>
      </c>
      <c r="HB122" s="307" t="e">
        <f t="shared" si="133"/>
        <v>#REF!</v>
      </c>
      <c r="HC122" s="307" t="e">
        <f t="shared" si="133"/>
        <v>#REF!</v>
      </c>
      <c r="HD122" s="307" t="e">
        <f t="shared" si="133"/>
        <v>#REF!</v>
      </c>
      <c r="HE122" s="307" t="e">
        <f t="shared" si="133"/>
        <v>#REF!</v>
      </c>
      <c r="HF122" s="307" t="e">
        <f t="shared" si="133"/>
        <v>#REF!</v>
      </c>
      <c r="HG122" s="307" t="e">
        <f t="shared" si="133"/>
        <v>#REF!</v>
      </c>
      <c r="HH122" s="307" t="e">
        <f t="shared" si="133"/>
        <v>#REF!</v>
      </c>
      <c r="HI122" s="307" t="e">
        <f t="shared" si="133"/>
        <v>#REF!</v>
      </c>
      <c r="HJ122" s="307" t="e">
        <f t="shared" si="133"/>
        <v>#REF!</v>
      </c>
      <c r="HK122" s="307" t="e">
        <f t="shared" si="133"/>
        <v>#REF!</v>
      </c>
      <c r="HL122" s="307" t="e">
        <f t="shared" si="133"/>
        <v>#REF!</v>
      </c>
      <c r="HM122" s="307" t="e">
        <f t="shared" si="133"/>
        <v>#REF!</v>
      </c>
      <c r="HN122" s="307" t="e">
        <f t="shared" si="133"/>
        <v>#REF!</v>
      </c>
      <c r="HO122" s="307" t="e">
        <f t="shared" si="133"/>
        <v>#REF!</v>
      </c>
      <c r="HP122" s="307" t="e">
        <f t="shared" si="133"/>
        <v>#REF!</v>
      </c>
      <c r="HQ122" s="307" t="e">
        <f t="shared" si="133"/>
        <v>#REF!</v>
      </c>
      <c r="HR122" s="307" t="e">
        <f t="shared" si="133"/>
        <v>#REF!</v>
      </c>
      <c r="HS122" s="307" t="e">
        <f t="shared" si="133"/>
        <v>#REF!</v>
      </c>
      <c r="HT122" s="307" t="e">
        <f t="shared" si="133"/>
        <v>#REF!</v>
      </c>
      <c r="HU122" s="307" t="e">
        <f t="shared" si="133"/>
        <v>#REF!</v>
      </c>
      <c r="HV122" s="307" t="e">
        <f t="shared" si="133"/>
        <v>#REF!</v>
      </c>
      <c r="HW122" s="307" t="e">
        <f t="shared" si="133"/>
        <v>#REF!</v>
      </c>
      <c r="HX122" s="307" t="e">
        <f t="shared" si="133"/>
        <v>#REF!</v>
      </c>
      <c r="HY122" s="307" t="e">
        <f t="shared" si="133"/>
        <v>#REF!</v>
      </c>
      <c r="HZ122" s="307" t="e">
        <f t="shared" si="133"/>
        <v>#REF!</v>
      </c>
      <c r="IA122" s="307" t="e">
        <f t="shared" si="133"/>
        <v>#REF!</v>
      </c>
      <c r="IB122" s="307" t="e">
        <f t="shared" si="133"/>
        <v>#REF!</v>
      </c>
      <c r="IC122" s="307" t="e">
        <f t="shared" si="133"/>
        <v>#REF!</v>
      </c>
      <c r="ID122" s="307" t="e">
        <f t="shared" si="133"/>
        <v>#REF!</v>
      </c>
      <c r="IE122" s="307" t="e">
        <f t="shared" si="133"/>
        <v>#REF!</v>
      </c>
      <c r="IF122" s="307" t="e">
        <f t="shared" si="133"/>
        <v>#REF!</v>
      </c>
      <c r="IG122" s="307" t="e">
        <f t="shared" si="133"/>
        <v>#REF!</v>
      </c>
      <c r="IH122" s="307" t="e">
        <f t="shared" si="133"/>
        <v>#REF!</v>
      </c>
      <c r="II122" s="307" t="e">
        <f t="shared" si="133"/>
        <v>#REF!</v>
      </c>
      <c r="IJ122" s="307" t="e">
        <f t="shared" si="133"/>
        <v>#REF!</v>
      </c>
      <c r="IK122" s="307" t="e">
        <f t="shared" si="133"/>
        <v>#REF!</v>
      </c>
      <c r="IL122" s="307" t="e">
        <f t="shared" si="133"/>
        <v>#REF!</v>
      </c>
      <c r="IM122" s="307" t="e">
        <f t="shared" si="133"/>
        <v>#REF!</v>
      </c>
      <c r="IN122" s="307" t="e">
        <f t="shared" si="133"/>
        <v>#REF!</v>
      </c>
      <c r="IO122" s="307" t="e">
        <f t="shared" si="133"/>
        <v>#REF!</v>
      </c>
      <c r="IP122" s="307" t="e">
        <f t="shared" si="133"/>
        <v>#REF!</v>
      </c>
      <c r="IQ122" s="307" t="e">
        <f t="shared" si="133"/>
        <v>#REF!</v>
      </c>
      <c r="IR122" s="307" t="e">
        <f t="shared" si="133"/>
        <v>#REF!</v>
      </c>
      <c r="IS122" s="307" t="e">
        <f t="shared" si="133"/>
        <v>#REF!</v>
      </c>
      <c r="IT122" s="307" t="e">
        <f t="shared" si="133"/>
        <v>#REF!</v>
      </c>
      <c r="IU122" s="307" t="e">
        <f t="shared" si="133"/>
        <v>#REF!</v>
      </c>
      <c r="IV122" s="307" t="e">
        <f t="shared" si="133"/>
        <v>#REF!</v>
      </c>
      <c r="IW122" s="307" t="e">
        <f t="shared" si="133"/>
        <v>#REF!</v>
      </c>
      <c r="IX122" s="307" t="e">
        <f t="shared" si="133"/>
        <v>#REF!</v>
      </c>
      <c r="IY122" s="307" t="e">
        <f t="shared" si="133"/>
        <v>#REF!</v>
      </c>
      <c r="IZ122" s="307" t="e">
        <f t="shared" si="133"/>
        <v>#REF!</v>
      </c>
      <c r="JA122" s="307" t="e">
        <f t="shared" si="134"/>
        <v>#REF!</v>
      </c>
      <c r="JB122" s="307" t="e">
        <f t="shared" si="134"/>
        <v>#REF!</v>
      </c>
      <c r="JC122" s="307" t="e">
        <f t="shared" si="134"/>
        <v>#REF!</v>
      </c>
      <c r="JD122" s="307" t="e">
        <f t="shared" si="116"/>
        <v>#REF!</v>
      </c>
      <c r="JE122" s="307" t="e">
        <f t="shared" si="116"/>
        <v>#REF!</v>
      </c>
      <c r="JF122" s="307" t="e">
        <f t="shared" si="116"/>
        <v>#REF!</v>
      </c>
      <c r="JG122" s="307" t="e">
        <f t="shared" si="116"/>
        <v>#REF!</v>
      </c>
      <c r="JH122" s="307" t="e">
        <f t="shared" si="116"/>
        <v>#REF!</v>
      </c>
      <c r="JI122" s="307" t="e">
        <f t="shared" si="116"/>
        <v>#REF!</v>
      </c>
      <c r="JJ122" s="307" t="e">
        <f t="shared" si="116"/>
        <v>#REF!</v>
      </c>
      <c r="JK122" s="307" t="e">
        <f t="shared" si="116"/>
        <v>#REF!</v>
      </c>
      <c r="JL122" s="307" t="e">
        <f t="shared" si="116"/>
        <v>#REF!</v>
      </c>
      <c r="JM122" s="307" t="e">
        <f t="shared" si="116"/>
        <v>#REF!</v>
      </c>
      <c r="JN122" s="307" t="e">
        <f t="shared" si="116"/>
        <v>#REF!</v>
      </c>
      <c r="JO122" s="307" t="e">
        <f t="shared" si="116"/>
        <v>#REF!</v>
      </c>
      <c r="JP122" s="307" t="e">
        <f t="shared" si="116"/>
        <v>#REF!</v>
      </c>
      <c r="JQ122" s="307" t="e">
        <f t="shared" si="116"/>
        <v>#REF!</v>
      </c>
      <c r="JR122" s="307" t="e">
        <f t="shared" si="116"/>
        <v>#REF!</v>
      </c>
      <c r="JS122" s="307" t="e">
        <f t="shared" si="116"/>
        <v>#REF!</v>
      </c>
      <c r="JT122" s="307" t="e">
        <f t="shared" si="116"/>
        <v>#REF!</v>
      </c>
      <c r="JU122" s="307" t="e">
        <f t="shared" si="116"/>
        <v>#REF!</v>
      </c>
      <c r="JV122" s="307" t="e">
        <f t="shared" si="116"/>
        <v>#REF!</v>
      </c>
      <c r="JW122" s="307" t="e">
        <f t="shared" si="116"/>
        <v>#REF!</v>
      </c>
      <c r="JX122" s="307" t="e">
        <f t="shared" si="116"/>
        <v>#REF!</v>
      </c>
      <c r="JY122" s="307" t="e">
        <f t="shared" si="116"/>
        <v>#REF!</v>
      </c>
      <c r="JZ122" s="307" t="e">
        <f t="shared" si="116"/>
        <v>#REF!</v>
      </c>
      <c r="KA122" s="307" t="e">
        <f t="shared" si="116"/>
        <v>#REF!</v>
      </c>
      <c r="KB122" s="307" t="e">
        <f t="shared" si="116"/>
        <v>#REF!</v>
      </c>
      <c r="KC122" s="307" t="e">
        <f t="shared" si="116"/>
        <v>#REF!</v>
      </c>
      <c r="KD122" s="307" t="e">
        <f t="shared" si="116"/>
        <v>#REF!</v>
      </c>
      <c r="KE122" s="307" t="e">
        <f t="shared" si="116"/>
        <v>#REF!</v>
      </c>
      <c r="KF122" s="307" t="e">
        <f t="shared" si="116"/>
        <v>#REF!</v>
      </c>
      <c r="KG122" s="307" t="e">
        <f t="shared" si="116"/>
        <v>#REF!</v>
      </c>
      <c r="KH122" s="307" t="e">
        <f t="shared" si="116"/>
        <v>#REF!</v>
      </c>
      <c r="KI122" s="307" t="e">
        <f t="shared" si="116"/>
        <v>#REF!</v>
      </c>
      <c r="KJ122" s="307" t="e">
        <f t="shared" si="116"/>
        <v>#REF!</v>
      </c>
      <c r="KK122" s="307" t="e">
        <f t="shared" si="116"/>
        <v>#REF!</v>
      </c>
      <c r="KL122" s="307" t="e">
        <f t="shared" si="116"/>
        <v>#REF!</v>
      </c>
      <c r="KM122" s="307" t="e">
        <f t="shared" si="116"/>
        <v>#REF!</v>
      </c>
      <c r="KN122" s="307" t="e">
        <f t="shared" si="116"/>
        <v>#REF!</v>
      </c>
      <c r="KO122" s="307" t="e">
        <f t="shared" si="116"/>
        <v>#REF!</v>
      </c>
      <c r="KP122" s="307" t="e">
        <f t="shared" si="116"/>
        <v>#REF!</v>
      </c>
      <c r="KQ122" s="307" t="e">
        <f t="shared" si="116"/>
        <v>#REF!</v>
      </c>
      <c r="KR122" s="307" t="e">
        <f t="shared" si="116"/>
        <v>#REF!</v>
      </c>
      <c r="KS122" s="307" t="e">
        <f t="shared" si="116"/>
        <v>#REF!</v>
      </c>
      <c r="KT122" s="307" t="e">
        <f t="shared" si="116"/>
        <v>#REF!</v>
      </c>
      <c r="KU122" s="307" t="e">
        <f t="shared" si="116"/>
        <v>#REF!</v>
      </c>
      <c r="KV122" s="307" t="e">
        <f t="shared" si="116"/>
        <v>#REF!</v>
      </c>
      <c r="KW122" s="307" t="e">
        <f t="shared" si="116"/>
        <v>#REF!</v>
      </c>
      <c r="KX122" s="307" t="e">
        <f t="shared" si="116"/>
        <v>#REF!</v>
      </c>
      <c r="KY122" s="307" t="e">
        <f t="shared" si="116"/>
        <v>#REF!</v>
      </c>
      <c r="KZ122" s="307" t="e">
        <f t="shared" si="116"/>
        <v>#REF!</v>
      </c>
      <c r="LA122" s="307" t="e">
        <f t="shared" si="116"/>
        <v>#REF!</v>
      </c>
      <c r="LB122" s="307" t="e">
        <f t="shared" si="116"/>
        <v>#REF!</v>
      </c>
      <c r="LC122" s="307" t="e">
        <f t="shared" si="116"/>
        <v>#REF!</v>
      </c>
      <c r="LD122" s="307" t="e">
        <f t="shared" si="116"/>
        <v>#REF!</v>
      </c>
      <c r="LE122" s="307" t="e">
        <f t="shared" si="116"/>
        <v>#REF!</v>
      </c>
      <c r="LF122" s="307" t="e">
        <f t="shared" si="116"/>
        <v>#REF!</v>
      </c>
      <c r="LG122" s="307" t="e">
        <f t="shared" si="116"/>
        <v>#REF!</v>
      </c>
      <c r="LH122" s="307" t="e">
        <f t="shared" si="116"/>
        <v>#REF!</v>
      </c>
      <c r="LI122" s="307" t="e">
        <f t="shared" si="116"/>
        <v>#REF!</v>
      </c>
      <c r="LJ122" s="307" t="e">
        <f t="shared" si="116"/>
        <v>#REF!</v>
      </c>
      <c r="LK122" s="307" t="e">
        <f t="shared" si="116"/>
        <v>#REF!</v>
      </c>
      <c r="LL122" s="307" t="e">
        <f t="shared" si="116"/>
        <v>#REF!</v>
      </c>
      <c r="LM122" s="307" t="e">
        <f t="shared" si="99"/>
        <v>#REF!</v>
      </c>
      <c r="LN122" s="307" t="e">
        <f t="shared" si="135"/>
        <v>#REF!</v>
      </c>
      <c r="LO122" s="307" t="e">
        <f t="shared" si="135"/>
        <v>#REF!</v>
      </c>
      <c r="LP122" s="307" t="e">
        <f t="shared" si="135"/>
        <v>#REF!</v>
      </c>
      <c r="LQ122" s="307" t="e">
        <f t="shared" si="135"/>
        <v>#REF!</v>
      </c>
      <c r="LR122" s="307" t="e">
        <f t="shared" si="135"/>
        <v>#REF!</v>
      </c>
      <c r="LS122" s="307" t="e">
        <f t="shared" si="135"/>
        <v>#REF!</v>
      </c>
      <c r="LT122" s="307" t="e">
        <f t="shared" si="135"/>
        <v>#REF!</v>
      </c>
      <c r="LU122" s="307" t="e">
        <f t="shared" si="135"/>
        <v>#REF!</v>
      </c>
      <c r="LV122" s="307" t="e">
        <f t="shared" si="135"/>
        <v>#REF!</v>
      </c>
      <c r="LW122" s="307" t="e">
        <f t="shared" si="135"/>
        <v>#REF!</v>
      </c>
      <c r="LX122" s="307" t="e">
        <f t="shared" si="135"/>
        <v>#REF!</v>
      </c>
      <c r="LY122" s="307" t="e">
        <f t="shared" si="135"/>
        <v>#REF!</v>
      </c>
      <c r="LZ122" s="307" t="e">
        <f t="shared" si="135"/>
        <v>#REF!</v>
      </c>
      <c r="MA122" s="307" t="e">
        <f t="shared" si="135"/>
        <v>#REF!</v>
      </c>
      <c r="MB122" s="307" t="e">
        <f t="shared" si="135"/>
        <v>#REF!</v>
      </c>
      <c r="MC122" s="307" t="e">
        <f t="shared" si="135"/>
        <v>#REF!</v>
      </c>
      <c r="MD122" s="307" t="e">
        <f t="shared" si="135"/>
        <v>#REF!</v>
      </c>
      <c r="ME122" s="307" t="e">
        <f t="shared" si="135"/>
        <v>#REF!</v>
      </c>
      <c r="MF122" s="307" t="e">
        <f t="shared" si="135"/>
        <v>#REF!</v>
      </c>
      <c r="MG122" s="307" t="e">
        <f t="shared" si="135"/>
        <v>#REF!</v>
      </c>
      <c r="MH122" s="307" t="e">
        <f t="shared" si="135"/>
        <v>#REF!</v>
      </c>
      <c r="MI122" s="307" t="e">
        <f t="shared" si="135"/>
        <v>#REF!</v>
      </c>
      <c r="MJ122" s="307" t="e">
        <f t="shared" si="135"/>
        <v>#REF!</v>
      </c>
      <c r="MK122" s="307" t="e">
        <f t="shared" si="135"/>
        <v>#REF!</v>
      </c>
      <c r="ML122" s="307" t="e">
        <f t="shared" si="135"/>
        <v>#REF!</v>
      </c>
      <c r="MM122" s="307" t="e">
        <f t="shared" si="135"/>
        <v>#REF!</v>
      </c>
      <c r="MN122" s="307" t="e">
        <f t="shared" si="135"/>
        <v>#REF!</v>
      </c>
      <c r="MO122" s="307" t="e">
        <f t="shared" si="135"/>
        <v>#REF!</v>
      </c>
      <c r="MP122" s="307" t="e">
        <f t="shared" si="135"/>
        <v>#REF!</v>
      </c>
      <c r="MQ122" s="307" t="e">
        <f t="shared" si="135"/>
        <v>#REF!</v>
      </c>
      <c r="MR122" s="307" t="e">
        <f t="shared" si="135"/>
        <v>#REF!</v>
      </c>
      <c r="MS122" s="307" t="e">
        <f t="shared" si="135"/>
        <v>#REF!</v>
      </c>
      <c r="MT122" s="307" t="e">
        <f t="shared" si="135"/>
        <v>#REF!</v>
      </c>
      <c r="MU122" s="307" t="e">
        <f t="shared" si="135"/>
        <v>#REF!</v>
      </c>
      <c r="MV122" s="307" t="e">
        <f t="shared" si="135"/>
        <v>#REF!</v>
      </c>
      <c r="MW122" s="307" t="e">
        <f t="shared" si="135"/>
        <v>#REF!</v>
      </c>
      <c r="MX122" s="307" t="e">
        <f t="shared" si="135"/>
        <v>#REF!</v>
      </c>
      <c r="MY122" s="307" t="e">
        <f t="shared" si="135"/>
        <v>#REF!</v>
      </c>
      <c r="MZ122" s="307" t="e">
        <f t="shared" si="135"/>
        <v>#REF!</v>
      </c>
      <c r="NA122" s="307" t="e">
        <f t="shared" si="135"/>
        <v>#REF!</v>
      </c>
      <c r="NB122" s="307" t="e">
        <f t="shared" si="135"/>
        <v>#REF!</v>
      </c>
      <c r="NC122" s="307" t="e">
        <f t="shared" si="135"/>
        <v>#REF!</v>
      </c>
      <c r="ND122" s="307" t="e">
        <f t="shared" si="135"/>
        <v>#REF!</v>
      </c>
      <c r="NE122" s="307" t="e">
        <f t="shared" si="135"/>
        <v>#REF!</v>
      </c>
      <c r="NF122" s="307" t="e">
        <f t="shared" si="135"/>
        <v>#REF!</v>
      </c>
      <c r="NG122" s="307" t="e">
        <f t="shared" si="135"/>
        <v>#REF!</v>
      </c>
      <c r="NH122" s="307" t="e">
        <f t="shared" si="135"/>
        <v>#REF!</v>
      </c>
      <c r="NI122" s="307" t="e">
        <f t="shared" si="135"/>
        <v>#REF!</v>
      </c>
      <c r="NJ122" s="307" t="e">
        <f t="shared" si="135"/>
        <v>#REF!</v>
      </c>
      <c r="NK122" s="307" t="e">
        <f t="shared" si="135"/>
        <v>#REF!</v>
      </c>
      <c r="NL122" s="307" t="e">
        <f t="shared" si="135"/>
        <v>#REF!</v>
      </c>
      <c r="NM122" s="307" t="e">
        <f t="shared" si="135"/>
        <v>#REF!</v>
      </c>
      <c r="NN122" s="307" t="e">
        <f t="shared" si="135"/>
        <v>#REF!</v>
      </c>
      <c r="NO122" s="307" t="e">
        <f t="shared" si="135"/>
        <v>#REF!</v>
      </c>
      <c r="NP122" s="307" t="e">
        <f t="shared" si="135"/>
        <v>#REF!</v>
      </c>
      <c r="NQ122" s="307" t="e">
        <f t="shared" si="135"/>
        <v>#REF!</v>
      </c>
      <c r="NR122" s="307" t="e">
        <f t="shared" si="135"/>
        <v>#REF!</v>
      </c>
      <c r="NS122" s="307" t="e">
        <f t="shared" si="135"/>
        <v>#REF!</v>
      </c>
      <c r="NT122" s="307" t="e">
        <f t="shared" si="135"/>
        <v>#REF!</v>
      </c>
      <c r="NU122" s="307" t="e">
        <f t="shared" si="135"/>
        <v>#REF!</v>
      </c>
      <c r="NV122" s="307" t="e">
        <f t="shared" si="135"/>
        <v>#REF!</v>
      </c>
      <c r="NW122" s="307" t="e">
        <f t="shared" si="135"/>
        <v>#REF!</v>
      </c>
      <c r="NX122" s="307" t="e">
        <f t="shared" si="135"/>
        <v>#REF!</v>
      </c>
      <c r="NY122" s="307" t="e">
        <f t="shared" si="136"/>
        <v>#REF!</v>
      </c>
      <c r="NZ122" s="307" t="e">
        <f t="shared" si="136"/>
        <v>#REF!</v>
      </c>
      <c r="OA122" s="307" t="e">
        <f t="shared" si="136"/>
        <v>#REF!</v>
      </c>
      <c r="OB122" s="307" t="e">
        <f t="shared" si="117"/>
        <v>#REF!</v>
      </c>
      <c r="OC122" s="307" t="e">
        <f t="shared" si="117"/>
        <v>#REF!</v>
      </c>
      <c r="OD122" s="307" t="e">
        <f t="shared" si="117"/>
        <v>#REF!</v>
      </c>
      <c r="OE122" s="307" t="e">
        <f t="shared" si="117"/>
        <v>#REF!</v>
      </c>
      <c r="OF122" s="307" t="e">
        <f t="shared" si="117"/>
        <v>#REF!</v>
      </c>
      <c r="OG122" s="307" t="e">
        <f t="shared" si="117"/>
        <v>#REF!</v>
      </c>
      <c r="OH122" s="307" t="e">
        <f t="shared" si="117"/>
        <v>#REF!</v>
      </c>
      <c r="OI122" s="307" t="e">
        <f t="shared" si="117"/>
        <v>#REF!</v>
      </c>
      <c r="OJ122" s="307" t="e">
        <f t="shared" si="117"/>
        <v>#REF!</v>
      </c>
      <c r="OK122" s="307" t="e">
        <f t="shared" si="117"/>
        <v>#REF!</v>
      </c>
      <c r="OL122" s="307" t="e">
        <f t="shared" si="117"/>
        <v>#REF!</v>
      </c>
      <c r="OM122" s="307" t="e">
        <f t="shared" si="117"/>
        <v>#REF!</v>
      </c>
      <c r="ON122" s="307" t="e">
        <f t="shared" si="117"/>
        <v>#REF!</v>
      </c>
      <c r="OO122" s="307" t="e">
        <f t="shared" si="117"/>
        <v>#REF!</v>
      </c>
      <c r="OP122" s="307" t="e">
        <f t="shared" si="117"/>
        <v>#REF!</v>
      </c>
      <c r="OQ122" s="307" t="e">
        <f t="shared" si="117"/>
        <v>#REF!</v>
      </c>
      <c r="OR122" s="307" t="e">
        <f t="shared" si="117"/>
        <v>#REF!</v>
      </c>
      <c r="OS122" s="307" t="e">
        <f t="shared" si="117"/>
        <v>#REF!</v>
      </c>
      <c r="OT122" s="307" t="e">
        <f t="shared" si="117"/>
        <v>#REF!</v>
      </c>
      <c r="OU122" s="307" t="e">
        <f t="shared" si="117"/>
        <v>#REF!</v>
      </c>
      <c r="OV122" s="307" t="e">
        <f t="shared" si="117"/>
        <v>#REF!</v>
      </c>
      <c r="OW122" s="307" t="e">
        <f t="shared" si="117"/>
        <v>#REF!</v>
      </c>
      <c r="OX122" s="307" t="e">
        <f t="shared" si="117"/>
        <v>#REF!</v>
      </c>
      <c r="OY122" s="307" t="e">
        <f t="shared" si="117"/>
        <v>#REF!</v>
      </c>
      <c r="OZ122" s="307" t="e">
        <f t="shared" si="117"/>
        <v>#REF!</v>
      </c>
      <c r="PA122" s="307" t="e">
        <f t="shared" si="117"/>
        <v>#REF!</v>
      </c>
      <c r="PB122" s="307" t="e">
        <f t="shared" si="117"/>
        <v>#REF!</v>
      </c>
      <c r="PC122" s="307" t="e">
        <f t="shared" si="117"/>
        <v>#REF!</v>
      </c>
      <c r="PD122" s="307" t="e">
        <f t="shared" si="117"/>
        <v>#REF!</v>
      </c>
      <c r="PE122" s="307" t="e">
        <f t="shared" si="117"/>
        <v>#REF!</v>
      </c>
      <c r="PF122" s="307" t="e">
        <f t="shared" si="117"/>
        <v>#REF!</v>
      </c>
      <c r="PG122" s="307" t="e">
        <f t="shared" si="117"/>
        <v>#REF!</v>
      </c>
      <c r="PH122" s="307" t="e">
        <f t="shared" si="117"/>
        <v>#REF!</v>
      </c>
      <c r="PI122" s="307" t="e">
        <f t="shared" si="117"/>
        <v>#REF!</v>
      </c>
      <c r="PJ122" s="307" t="e">
        <f t="shared" si="117"/>
        <v>#REF!</v>
      </c>
      <c r="PK122" s="307" t="e">
        <f t="shared" si="117"/>
        <v>#REF!</v>
      </c>
      <c r="PL122" s="307" t="e">
        <f t="shared" si="117"/>
        <v>#REF!</v>
      </c>
      <c r="PM122" s="307" t="e">
        <f t="shared" si="117"/>
        <v>#REF!</v>
      </c>
      <c r="PN122" s="307" t="e">
        <f t="shared" si="117"/>
        <v>#REF!</v>
      </c>
      <c r="PO122" s="307" t="e">
        <f t="shared" si="117"/>
        <v>#REF!</v>
      </c>
      <c r="PP122" s="307" t="e">
        <f t="shared" si="117"/>
        <v>#REF!</v>
      </c>
      <c r="PQ122" s="307" t="e">
        <f t="shared" si="117"/>
        <v>#REF!</v>
      </c>
      <c r="PR122" s="307" t="e">
        <f t="shared" si="117"/>
        <v>#REF!</v>
      </c>
      <c r="PS122" s="307" t="e">
        <f t="shared" si="117"/>
        <v>#REF!</v>
      </c>
      <c r="PT122" s="307" t="e">
        <f t="shared" si="117"/>
        <v>#REF!</v>
      </c>
      <c r="PU122" s="307" t="e">
        <f t="shared" si="117"/>
        <v>#REF!</v>
      </c>
      <c r="PV122" s="307" t="e">
        <f t="shared" si="117"/>
        <v>#REF!</v>
      </c>
      <c r="PW122" s="307" t="e">
        <f t="shared" si="117"/>
        <v>#REF!</v>
      </c>
      <c r="PX122" s="307" t="e">
        <f t="shared" si="117"/>
        <v>#REF!</v>
      </c>
      <c r="PY122" s="307" t="e">
        <f t="shared" si="117"/>
        <v>#REF!</v>
      </c>
      <c r="PZ122" s="307" t="e">
        <f t="shared" si="117"/>
        <v>#REF!</v>
      </c>
      <c r="QA122" s="307" t="e">
        <f t="shared" si="117"/>
        <v>#REF!</v>
      </c>
      <c r="QB122" s="307" t="e">
        <f t="shared" si="117"/>
        <v>#REF!</v>
      </c>
      <c r="QC122" s="307" t="e">
        <f t="shared" si="117"/>
        <v>#REF!</v>
      </c>
      <c r="QD122" s="307" t="e">
        <f t="shared" si="117"/>
        <v>#REF!</v>
      </c>
      <c r="QE122" s="307" t="e">
        <f t="shared" si="117"/>
        <v>#REF!</v>
      </c>
      <c r="QF122" s="307" t="e">
        <f t="shared" si="117"/>
        <v>#REF!</v>
      </c>
      <c r="QG122" s="307" t="e">
        <f t="shared" si="117"/>
        <v>#REF!</v>
      </c>
      <c r="QH122" s="307" t="e">
        <f t="shared" si="117"/>
        <v>#REF!</v>
      </c>
      <c r="QI122" s="307" t="e">
        <f t="shared" si="117"/>
        <v>#REF!</v>
      </c>
      <c r="QJ122" s="307" t="e">
        <f t="shared" si="117"/>
        <v>#REF!</v>
      </c>
      <c r="QK122" s="307" t="e">
        <f t="shared" si="101"/>
        <v>#REF!</v>
      </c>
      <c r="QL122" s="307" t="e">
        <f t="shared" si="137"/>
        <v>#REF!</v>
      </c>
      <c r="QM122" s="307" t="e">
        <f t="shared" si="137"/>
        <v>#REF!</v>
      </c>
      <c r="QN122" s="307" t="e">
        <f t="shared" si="137"/>
        <v>#REF!</v>
      </c>
      <c r="QO122" s="307" t="e">
        <f t="shared" si="137"/>
        <v>#REF!</v>
      </c>
      <c r="QP122" s="307" t="e">
        <f t="shared" si="137"/>
        <v>#REF!</v>
      </c>
      <c r="QQ122" s="307" t="e">
        <f t="shared" si="137"/>
        <v>#REF!</v>
      </c>
      <c r="QR122" s="307" t="e">
        <f t="shared" si="137"/>
        <v>#REF!</v>
      </c>
      <c r="QS122" s="307" t="e">
        <f t="shared" si="137"/>
        <v>#REF!</v>
      </c>
      <c r="QT122" s="307" t="e">
        <f t="shared" si="137"/>
        <v>#REF!</v>
      </c>
      <c r="QU122" s="307" t="e">
        <f t="shared" si="137"/>
        <v>#REF!</v>
      </c>
      <c r="QV122" s="307" t="e">
        <f t="shared" si="137"/>
        <v>#REF!</v>
      </c>
      <c r="QW122" s="307" t="e">
        <f t="shared" si="137"/>
        <v>#REF!</v>
      </c>
      <c r="QX122" s="307" t="e">
        <f t="shared" si="137"/>
        <v>#REF!</v>
      </c>
      <c r="QY122" s="307" t="e">
        <f t="shared" si="137"/>
        <v>#REF!</v>
      </c>
      <c r="QZ122" s="307" t="e">
        <f t="shared" si="137"/>
        <v>#REF!</v>
      </c>
      <c r="RA122" s="307" t="e">
        <f t="shared" si="137"/>
        <v>#REF!</v>
      </c>
      <c r="RB122" s="307" t="e">
        <f t="shared" si="137"/>
        <v>#REF!</v>
      </c>
      <c r="RC122" s="307" t="e">
        <f t="shared" si="137"/>
        <v>#REF!</v>
      </c>
      <c r="RD122" s="307" t="e">
        <f t="shared" si="137"/>
        <v>#REF!</v>
      </c>
      <c r="RE122" s="307" t="e">
        <f t="shared" si="137"/>
        <v>#REF!</v>
      </c>
      <c r="RF122" s="307" t="e">
        <f t="shared" si="137"/>
        <v>#REF!</v>
      </c>
      <c r="RG122" s="307" t="e">
        <f t="shared" si="137"/>
        <v>#REF!</v>
      </c>
      <c r="RH122" s="307" t="e">
        <f t="shared" si="137"/>
        <v>#REF!</v>
      </c>
      <c r="RI122" s="307" t="e">
        <f t="shared" si="137"/>
        <v>#REF!</v>
      </c>
      <c r="RJ122" s="307" t="e">
        <f t="shared" si="137"/>
        <v>#REF!</v>
      </c>
      <c r="RK122" s="307" t="e">
        <f t="shared" si="137"/>
        <v>#REF!</v>
      </c>
      <c r="RL122" s="307" t="e">
        <f t="shared" si="137"/>
        <v>#REF!</v>
      </c>
      <c r="RM122" s="307" t="e">
        <f t="shared" si="137"/>
        <v>#REF!</v>
      </c>
      <c r="RN122" s="307" t="e">
        <f t="shared" si="137"/>
        <v>#REF!</v>
      </c>
      <c r="RO122" s="307" t="e">
        <f t="shared" si="137"/>
        <v>#REF!</v>
      </c>
      <c r="RP122" s="307" t="e">
        <f t="shared" si="137"/>
        <v>#REF!</v>
      </c>
      <c r="RQ122" s="307" t="e">
        <f t="shared" si="137"/>
        <v>#REF!</v>
      </c>
      <c r="RR122" s="307" t="e">
        <f t="shared" si="137"/>
        <v>#REF!</v>
      </c>
      <c r="RS122" s="307" t="e">
        <f t="shared" si="137"/>
        <v>#REF!</v>
      </c>
      <c r="RT122" s="307" t="e">
        <f t="shared" si="137"/>
        <v>#REF!</v>
      </c>
      <c r="RU122" s="307" t="e">
        <f t="shared" si="137"/>
        <v>#REF!</v>
      </c>
      <c r="RV122" s="307" t="e">
        <f t="shared" si="137"/>
        <v>#REF!</v>
      </c>
      <c r="RW122" s="307" t="e">
        <f t="shared" si="137"/>
        <v>#REF!</v>
      </c>
      <c r="RX122" s="307" t="e">
        <f t="shared" si="137"/>
        <v>#REF!</v>
      </c>
      <c r="RY122" s="307" t="e">
        <f t="shared" si="137"/>
        <v>#REF!</v>
      </c>
      <c r="RZ122" s="307" t="e">
        <f t="shared" si="137"/>
        <v>#REF!</v>
      </c>
      <c r="SA122" s="307" t="e">
        <f t="shared" si="137"/>
        <v>#REF!</v>
      </c>
      <c r="SB122" s="307" t="e">
        <f t="shared" si="137"/>
        <v>#REF!</v>
      </c>
      <c r="SC122" s="307" t="e">
        <f t="shared" si="137"/>
        <v>#REF!</v>
      </c>
      <c r="SD122" s="307" t="e">
        <f t="shared" si="137"/>
        <v>#REF!</v>
      </c>
      <c r="SE122" s="307" t="e">
        <f t="shared" si="137"/>
        <v>#REF!</v>
      </c>
      <c r="SF122" s="307" t="e">
        <f t="shared" si="137"/>
        <v>#REF!</v>
      </c>
      <c r="SG122" s="307" t="e">
        <f t="shared" si="137"/>
        <v>#REF!</v>
      </c>
      <c r="SH122" s="307" t="e">
        <f t="shared" si="137"/>
        <v>#REF!</v>
      </c>
      <c r="SI122" s="307" t="e">
        <f t="shared" si="137"/>
        <v>#REF!</v>
      </c>
      <c r="SJ122" s="307" t="e">
        <f t="shared" si="137"/>
        <v>#REF!</v>
      </c>
      <c r="SK122" s="307" t="e">
        <f t="shared" si="137"/>
        <v>#REF!</v>
      </c>
      <c r="SL122" s="307" t="e">
        <f t="shared" si="137"/>
        <v>#REF!</v>
      </c>
      <c r="SM122" s="307" t="e">
        <f t="shared" si="137"/>
        <v>#REF!</v>
      </c>
      <c r="SN122" s="307" t="e">
        <f t="shared" si="137"/>
        <v>#REF!</v>
      </c>
      <c r="SO122" s="307" t="e">
        <f t="shared" si="137"/>
        <v>#REF!</v>
      </c>
      <c r="SP122" s="307" t="e">
        <f t="shared" si="137"/>
        <v>#REF!</v>
      </c>
      <c r="SQ122" s="307" t="e">
        <f t="shared" si="137"/>
        <v>#REF!</v>
      </c>
      <c r="SR122" s="307" t="e">
        <f t="shared" si="137"/>
        <v>#REF!</v>
      </c>
      <c r="SS122" s="307" t="e">
        <f t="shared" si="137"/>
        <v>#REF!</v>
      </c>
      <c r="ST122" s="307" t="e">
        <f t="shared" si="137"/>
        <v>#REF!</v>
      </c>
      <c r="SU122" s="307" t="e">
        <f t="shared" si="137"/>
        <v>#REF!</v>
      </c>
      <c r="SV122" s="307" t="e">
        <f t="shared" si="137"/>
        <v>#REF!</v>
      </c>
      <c r="SW122" s="307" t="e">
        <f t="shared" si="138"/>
        <v>#REF!</v>
      </c>
      <c r="SX122" s="307" t="e">
        <f t="shared" si="138"/>
        <v>#REF!</v>
      </c>
      <c r="SY122" s="307" t="e">
        <f t="shared" si="138"/>
        <v>#REF!</v>
      </c>
      <c r="SZ122" s="307" t="e">
        <f t="shared" si="118"/>
        <v>#REF!</v>
      </c>
      <c r="TA122" s="307" t="e">
        <f t="shared" si="118"/>
        <v>#REF!</v>
      </c>
      <c r="TB122" s="307" t="e">
        <f t="shared" si="118"/>
        <v>#REF!</v>
      </c>
      <c r="TC122" s="307" t="e">
        <f t="shared" si="118"/>
        <v>#REF!</v>
      </c>
      <c r="TD122" s="307" t="e">
        <f t="shared" si="118"/>
        <v>#REF!</v>
      </c>
      <c r="TE122" s="307" t="e">
        <f t="shared" si="118"/>
        <v>#REF!</v>
      </c>
      <c r="TF122" s="307" t="e">
        <f t="shared" si="118"/>
        <v>#REF!</v>
      </c>
      <c r="TG122" s="307" t="e">
        <f t="shared" si="118"/>
        <v>#REF!</v>
      </c>
      <c r="TH122" s="307" t="e">
        <f t="shared" si="118"/>
        <v>#REF!</v>
      </c>
      <c r="TI122" s="307" t="e">
        <f t="shared" si="118"/>
        <v>#REF!</v>
      </c>
      <c r="TJ122" s="307" t="e">
        <f t="shared" si="118"/>
        <v>#REF!</v>
      </c>
      <c r="TK122" s="307" t="e">
        <f t="shared" si="118"/>
        <v>#REF!</v>
      </c>
      <c r="TL122" s="307" t="e">
        <f t="shared" si="118"/>
        <v>#REF!</v>
      </c>
      <c r="TM122" s="307" t="e">
        <f t="shared" si="118"/>
        <v>#REF!</v>
      </c>
      <c r="TN122" s="307" t="e">
        <f t="shared" si="118"/>
        <v>#REF!</v>
      </c>
      <c r="TO122" s="307" t="e">
        <f t="shared" si="118"/>
        <v>#REF!</v>
      </c>
      <c r="TP122" s="307" t="e">
        <f t="shared" si="118"/>
        <v>#REF!</v>
      </c>
      <c r="TQ122" s="307" t="e">
        <f t="shared" si="118"/>
        <v>#REF!</v>
      </c>
      <c r="TR122" s="307" t="e">
        <f t="shared" si="118"/>
        <v>#REF!</v>
      </c>
      <c r="TS122" s="307" t="e">
        <f t="shared" si="118"/>
        <v>#REF!</v>
      </c>
      <c r="TT122" s="307" t="e">
        <f t="shared" si="118"/>
        <v>#REF!</v>
      </c>
      <c r="TU122" s="307" t="e">
        <f t="shared" si="118"/>
        <v>#REF!</v>
      </c>
      <c r="TV122" s="307" t="e">
        <f t="shared" si="118"/>
        <v>#REF!</v>
      </c>
      <c r="TW122" s="307" t="e">
        <f t="shared" si="118"/>
        <v>#REF!</v>
      </c>
      <c r="TX122" s="307" t="e">
        <f t="shared" si="118"/>
        <v>#REF!</v>
      </c>
      <c r="TY122" s="307" t="e">
        <f t="shared" si="118"/>
        <v>#REF!</v>
      </c>
      <c r="TZ122" s="307" t="e">
        <f t="shared" si="118"/>
        <v>#REF!</v>
      </c>
      <c r="UA122" s="307" t="e">
        <f t="shared" si="118"/>
        <v>#REF!</v>
      </c>
      <c r="UB122" s="307" t="e">
        <f t="shared" si="118"/>
        <v>#REF!</v>
      </c>
      <c r="UC122" s="307" t="e">
        <f t="shared" si="118"/>
        <v>#REF!</v>
      </c>
      <c r="UD122" s="307" t="e">
        <f t="shared" si="118"/>
        <v>#REF!</v>
      </c>
      <c r="UE122" s="307" t="e">
        <f t="shared" si="118"/>
        <v>#REF!</v>
      </c>
      <c r="UF122" s="307" t="e">
        <f t="shared" si="118"/>
        <v>#REF!</v>
      </c>
      <c r="UG122" s="307" t="e">
        <f t="shared" si="118"/>
        <v>#REF!</v>
      </c>
      <c r="UH122" s="307" t="e">
        <f t="shared" si="118"/>
        <v>#REF!</v>
      </c>
      <c r="UI122" s="307" t="e">
        <f t="shared" si="118"/>
        <v>#REF!</v>
      </c>
      <c r="UJ122" s="307" t="e">
        <f t="shared" si="118"/>
        <v>#REF!</v>
      </c>
      <c r="UK122" s="307" t="e">
        <f t="shared" si="118"/>
        <v>#REF!</v>
      </c>
      <c r="UL122" s="307" t="e">
        <f t="shared" si="118"/>
        <v>#REF!</v>
      </c>
      <c r="UM122" s="307" t="e">
        <f t="shared" si="118"/>
        <v>#REF!</v>
      </c>
      <c r="UN122" s="307" t="e">
        <f t="shared" si="118"/>
        <v>#REF!</v>
      </c>
      <c r="UO122" s="307" t="e">
        <f t="shared" si="118"/>
        <v>#REF!</v>
      </c>
      <c r="UP122" s="307" t="e">
        <f t="shared" si="118"/>
        <v>#REF!</v>
      </c>
      <c r="UQ122" s="307" t="e">
        <f t="shared" si="118"/>
        <v>#REF!</v>
      </c>
      <c r="UR122" s="307" t="e">
        <f t="shared" si="118"/>
        <v>#REF!</v>
      </c>
      <c r="US122" s="307" t="e">
        <f t="shared" si="118"/>
        <v>#REF!</v>
      </c>
      <c r="UT122" s="307" t="e">
        <f t="shared" si="118"/>
        <v>#REF!</v>
      </c>
      <c r="UU122" s="307" t="e">
        <f t="shared" si="118"/>
        <v>#REF!</v>
      </c>
      <c r="UV122" s="307" t="e">
        <f t="shared" si="118"/>
        <v>#REF!</v>
      </c>
      <c r="UW122" s="307" t="e">
        <f t="shared" si="118"/>
        <v>#REF!</v>
      </c>
      <c r="UX122" s="307" t="e">
        <f t="shared" si="118"/>
        <v>#REF!</v>
      </c>
      <c r="UY122" s="307" t="e">
        <f t="shared" si="118"/>
        <v>#REF!</v>
      </c>
      <c r="UZ122" s="307" t="e">
        <f t="shared" si="118"/>
        <v>#REF!</v>
      </c>
      <c r="VA122" s="307" t="e">
        <f t="shared" si="118"/>
        <v>#REF!</v>
      </c>
      <c r="VB122" s="307" t="e">
        <f t="shared" si="118"/>
        <v>#REF!</v>
      </c>
      <c r="VC122" s="307" t="e">
        <f t="shared" si="118"/>
        <v>#REF!</v>
      </c>
      <c r="VD122" s="307" t="e">
        <f t="shared" si="118"/>
        <v>#REF!</v>
      </c>
      <c r="VE122" s="307" t="e">
        <f t="shared" si="118"/>
        <v>#REF!</v>
      </c>
      <c r="VF122" s="307" t="e">
        <f t="shared" si="118"/>
        <v>#REF!</v>
      </c>
      <c r="VG122" s="307" t="e">
        <f t="shared" si="118"/>
        <v>#REF!</v>
      </c>
      <c r="VH122" s="307" t="e">
        <f t="shared" si="118"/>
        <v>#REF!</v>
      </c>
      <c r="VI122" s="307" t="e">
        <f t="shared" si="103"/>
        <v>#REF!</v>
      </c>
      <c r="VJ122" s="307" t="e">
        <f t="shared" si="139"/>
        <v>#REF!</v>
      </c>
      <c r="VK122" s="307" t="e">
        <f t="shared" si="139"/>
        <v>#REF!</v>
      </c>
      <c r="VL122" s="307" t="e">
        <f t="shared" si="139"/>
        <v>#REF!</v>
      </c>
      <c r="VM122" s="307" t="e">
        <f t="shared" si="139"/>
        <v>#REF!</v>
      </c>
      <c r="VN122" s="307" t="e">
        <f t="shared" si="139"/>
        <v>#REF!</v>
      </c>
      <c r="VO122" s="307" t="e">
        <f t="shared" si="139"/>
        <v>#REF!</v>
      </c>
      <c r="VP122" s="307" t="e">
        <f t="shared" si="139"/>
        <v>#REF!</v>
      </c>
      <c r="VQ122" s="307" t="e">
        <f t="shared" si="139"/>
        <v>#REF!</v>
      </c>
      <c r="VR122" s="307" t="e">
        <f t="shared" si="139"/>
        <v>#REF!</v>
      </c>
      <c r="VS122" s="307" t="e">
        <f t="shared" si="139"/>
        <v>#REF!</v>
      </c>
      <c r="VT122" s="307" t="e">
        <f t="shared" si="139"/>
        <v>#REF!</v>
      </c>
      <c r="VU122" s="307" t="e">
        <f t="shared" si="139"/>
        <v>#REF!</v>
      </c>
      <c r="VV122" s="307" t="e">
        <f t="shared" si="139"/>
        <v>#REF!</v>
      </c>
      <c r="VW122" s="307" t="e">
        <f t="shared" si="139"/>
        <v>#REF!</v>
      </c>
      <c r="VX122" s="307" t="e">
        <f t="shared" si="139"/>
        <v>#REF!</v>
      </c>
      <c r="VY122" s="307" t="e">
        <f t="shared" si="139"/>
        <v>#REF!</v>
      </c>
      <c r="VZ122" s="307" t="e">
        <f t="shared" si="139"/>
        <v>#REF!</v>
      </c>
      <c r="WA122" s="307" t="e">
        <f t="shared" si="139"/>
        <v>#REF!</v>
      </c>
      <c r="WB122" s="307" t="e">
        <f t="shared" si="139"/>
        <v>#REF!</v>
      </c>
      <c r="WC122" s="307" t="e">
        <f t="shared" si="139"/>
        <v>#REF!</v>
      </c>
      <c r="WD122" s="307" t="e">
        <f t="shared" si="139"/>
        <v>#REF!</v>
      </c>
      <c r="WE122" s="307" t="e">
        <f t="shared" si="139"/>
        <v>#REF!</v>
      </c>
      <c r="WF122" s="307" t="e">
        <f t="shared" si="139"/>
        <v>#REF!</v>
      </c>
      <c r="WG122" s="307" t="e">
        <f t="shared" si="139"/>
        <v>#REF!</v>
      </c>
      <c r="WH122" s="307" t="e">
        <f t="shared" si="139"/>
        <v>#REF!</v>
      </c>
      <c r="WI122" s="307" t="e">
        <f t="shared" si="139"/>
        <v>#REF!</v>
      </c>
      <c r="WJ122" s="307" t="e">
        <f t="shared" si="139"/>
        <v>#REF!</v>
      </c>
      <c r="WK122" s="307" t="e">
        <f t="shared" si="139"/>
        <v>#REF!</v>
      </c>
      <c r="WL122" s="307" t="e">
        <f t="shared" si="139"/>
        <v>#REF!</v>
      </c>
      <c r="WM122" s="307" t="e">
        <f t="shared" si="139"/>
        <v>#REF!</v>
      </c>
      <c r="WN122" s="307" t="e">
        <f t="shared" si="139"/>
        <v>#REF!</v>
      </c>
      <c r="WO122" s="307" t="e">
        <f t="shared" si="139"/>
        <v>#REF!</v>
      </c>
      <c r="WP122" s="307" t="e">
        <f t="shared" si="139"/>
        <v>#REF!</v>
      </c>
      <c r="WQ122" s="307" t="e">
        <f t="shared" si="139"/>
        <v>#REF!</v>
      </c>
      <c r="WR122" s="307" t="e">
        <f t="shared" si="139"/>
        <v>#REF!</v>
      </c>
      <c r="WS122" s="307" t="e">
        <f t="shared" si="139"/>
        <v>#REF!</v>
      </c>
      <c r="WT122" s="307" t="e">
        <f t="shared" si="139"/>
        <v>#REF!</v>
      </c>
      <c r="WU122" s="307" t="e">
        <f t="shared" si="139"/>
        <v>#REF!</v>
      </c>
      <c r="WV122" s="307" t="e">
        <f t="shared" si="139"/>
        <v>#REF!</v>
      </c>
      <c r="WW122" s="307" t="e">
        <f t="shared" si="139"/>
        <v>#REF!</v>
      </c>
      <c r="WX122" s="307" t="e">
        <f t="shared" si="139"/>
        <v>#REF!</v>
      </c>
      <c r="WY122" s="307" t="e">
        <f t="shared" si="139"/>
        <v>#REF!</v>
      </c>
      <c r="WZ122" s="307" t="e">
        <f t="shared" si="139"/>
        <v>#REF!</v>
      </c>
      <c r="XA122" s="307" t="e">
        <f t="shared" si="139"/>
        <v>#REF!</v>
      </c>
      <c r="XB122" s="307" t="e">
        <f t="shared" si="139"/>
        <v>#REF!</v>
      </c>
      <c r="XC122" s="307" t="e">
        <f t="shared" si="139"/>
        <v>#REF!</v>
      </c>
      <c r="XD122" s="307" t="e">
        <f t="shared" si="139"/>
        <v>#REF!</v>
      </c>
      <c r="XE122" s="307" t="e">
        <f t="shared" si="139"/>
        <v>#REF!</v>
      </c>
      <c r="XF122" s="307" t="e">
        <f t="shared" si="139"/>
        <v>#REF!</v>
      </c>
      <c r="XG122" s="307" t="e">
        <f t="shared" si="139"/>
        <v>#REF!</v>
      </c>
      <c r="XH122" s="307" t="e">
        <f t="shared" si="139"/>
        <v>#REF!</v>
      </c>
      <c r="XI122" s="307" t="e">
        <f t="shared" si="139"/>
        <v>#REF!</v>
      </c>
      <c r="XJ122" s="307" t="e">
        <f t="shared" si="139"/>
        <v>#REF!</v>
      </c>
      <c r="XK122" s="307" t="e">
        <f t="shared" si="139"/>
        <v>#REF!</v>
      </c>
      <c r="XL122" s="307" t="e">
        <f t="shared" si="139"/>
        <v>#REF!</v>
      </c>
      <c r="XM122" s="307" t="e">
        <f t="shared" si="139"/>
        <v>#REF!</v>
      </c>
      <c r="XN122" s="307" t="e">
        <f t="shared" si="139"/>
        <v>#REF!</v>
      </c>
      <c r="XO122" s="307" t="e">
        <f t="shared" si="139"/>
        <v>#REF!</v>
      </c>
      <c r="XP122" s="307" t="e">
        <f t="shared" si="139"/>
        <v>#REF!</v>
      </c>
      <c r="XQ122" s="307" t="e">
        <f t="shared" si="139"/>
        <v>#REF!</v>
      </c>
      <c r="XR122" s="307" t="e">
        <f t="shared" si="139"/>
        <v>#REF!</v>
      </c>
      <c r="XS122" s="307" t="e">
        <f t="shared" si="139"/>
        <v>#REF!</v>
      </c>
      <c r="XT122" s="307" t="e">
        <f t="shared" si="139"/>
        <v>#REF!</v>
      </c>
      <c r="XU122" s="307" t="e">
        <f t="shared" si="140"/>
        <v>#REF!</v>
      </c>
      <c r="XV122" s="307" t="e">
        <f t="shared" si="140"/>
        <v>#REF!</v>
      </c>
      <c r="XW122" s="307" t="e">
        <f t="shared" si="140"/>
        <v>#REF!</v>
      </c>
      <c r="XX122" s="307" t="e">
        <f t="shared" si="119"/>
        <v>#REF!</v>
      </c>
      <c r="XY122" s="307" t="e">
        <f t="shared" si="119"/>
        <v>#REF!</v>
      </c>
      <c r="XZ122" s="307" t="e">
        <f t="shared" si="119"/>
        <v>#REF!</v>
      </c>
      <c r="YA122" s="307" t="e">
        <f t="shared" si="119"/>
        <v>#REF!</v>
      </c>
      <c r="YB122" s="307" t="e">
        <f t="shared" si="119"/>
        <v>#REF!</v>
      </c>
      <c r="YC122" s="307" t="e">
        <f t="shared" si="119"/>
        <v>#REF!</v>
      </c>
      <c r="YD122" s="307" t="e">
        <f t="shared" si="119"/>
        <v>#REF!</v>
      </c>
      <c r="YE122" s="307" t="e">
        <f t="shared" si="119"/>
        <v>#REF!</v>
      </c>
      <c r="YF122" s="307" t="e">
        <f t="shared" si="119"/>
        <v>#REF!</v>
      </c>
      <c r="YG122" s="307" t="e">
        <f t="shared" si="119"/>
        <v>#REF!</v>
      </c>
      <c r="YH122" s="307" t="e">
        <f t="shared" si="119"/>
        <v>#REF!</v>
      </c>
      <c r="YI122" s="307" t="e">
        <f t="shared" si="119"/>
        <v>#REF!</v>
      </c>
      <c r="YJ122" s="307" t="e">
        <f t="shared" si="119"/>
        <v>#REF!</v>
      </c>
      <c r="YK122" s="307" t="e">
        <f t="shared" si="119"/>
        <v>#REF!</v>
      </c>
      <c r="YL122" s="307" t="e">
        <f t="shared" si="119"/>
        <v>#REF!</v>
      </c>
      <c r="YM122" s="307" t="e">
        <f t="shared" si="119"/>
        <v>#REF!</v>
      </c>
      <c r="YN122" s="307" t="e">
        <f t="shared" si="119"/>
        <v>#REF!</v>
      </c>
      <c r="YO122" s="307" t="e">
        <f t="shared" si="119"/>
        <v>#REF!</v>
      </c>
      <c r="YP122" s="307" t="e">
        <f t="shared" si="119"/>
        <v>#REF!</v>
      </c>
      <c r="YQ122" s="307" t="e">
        <f t="shared" si="119"/>
        <v>#REF!</v>
      </c>
      <c r="YR122" s="307" t="e">
        <f t="shared" si="119"/>
        <v>#REF!</v>
      </c>
      <c r="YS122" s="307" t="e">
        <f t="shared" si="119"/>
        <v>#REF!</v>
      </c>
      <c r="YT122" s="307" t="e">
        <f t="shared" si="119"/>
        <v>#REF!</v>
      </c>
      <c r="YU122" s="307" t="e">
        <f t="shared" si="119"/>
        <v>#REF!</v>
      </c>
      <c r="YV122" s="307" t="e">
        <f t="shared" si="119"/>
        <v>#REF!</v>
      </c>
      <c r="YW122" s="307" t="e">
        <f t="shared" si="119"/>
        <v>#REF!</v>
      </c>
      <c r="YX122" s="307" t="e">
        <f t="shared" si="119"/>
        <v>#REF!</v>
      </c>
      <c r="YY122" s="307" t="e">
        <f t="shared" si="119"/>
        <v>#REF!</v>
      </c>
      <c r="YZ122" s="307" t="e">
        <f t="shared" si="119"/>
        <v>#REF!</v>
      </c>
      <c r="ZA122" s="307" t="e">
        <f t="shared" si="119"/>
        <v>#REF!</v>
      </c>
      <c r="ZB122" s="307" t="e">
        <f t="shared" si="119"/>
        <v>#REF!</v>
      </c>
      <c r="ZC122" s="307" t="e">
        <f t="shared" si="119"/>
        <v>#REF!</v>
      </c>
      <c r="ZD122" s="307" t="e">
        <f t="shared" si="119"/>
        <v>#REF!</v>
      </c>
      <c r="ZE122" s="307" t="e">
        <f t="shared" si="119"/>
        <v>#REF!</v>
      </c>
      <c r="ZF122" s="307" t="e">
        <f t="shared" si="119"/>
        <v>#REF!</v>
      </c>
      <c r="ZG122" s="307" t="e">
        <f t="shared" si="119"/>
        <v>#REF!</v>
      </c>
      <c r="ZH122" s="307" t="e">
        <f t="shared" si="119"/>
        <v>#REF!</v>
      </c>
      <c r="ZI122" s="307" t="e">
        <f t="shared" si="119"/>
        <v>#REF!</v>
      </c>
      <c r="ZJ122" s="307" t="e">
        <f t="shared" si="119"/>
        <v>#REF!</v>
      </c>
      <c r="ZK122" s="307" t="e">
        <f t="shared" si="119"/>
        <v>#REF!</v>
      </c>
      <c r="ZL122" s="307" t="e">
        <f t="shared" si="119"/>
        <v>#REF!</v>
      </c>
      <c r="ZM122" s="307" t="e">
        <f t="shared" si="119"/>
        <v>#REF!</v>
      </c>
      <c r="ZN122" s="307" t="e">
        <f t="shared" si="119"/>
        <v>#REF!</v>
      </c>
      <c r="ZO122" s="307" t="e">
        <f t="shared" si="119"/>
        <v>#REF!</v>
      </c>
      <c r="ZP122" s="307" t="e">
        <f t="shared" si="119"/>
        <v>#REF!</v>
      </c>
      <c r="ZQ122" s="307" t="e">
        <f t="shared" si="119"/>
        <v>#REF!</v>
      </c>
      <c r="ZR122" s="307" t="e">
        <f t="shared" si="119"/>
        <v>#REF!</v>
      </c>
      <c r="ZS122" s="307" t="e">
        <f t="shared" si="119"/>
        <v>#REF!</v>
      </c>
      <c r="ZT122" s="307" t="e">
        <f t="shared" si="119"/>
        <v>#REF!</v>
      </c>
      <c r="ZU122" s="307" t="e">
        <f t="shared" si="119"/>
        <v>#REF!</v>
      </c>
      <c r="ZV122" s="307" t="e">
        <f t="shared" si="119"/>
        <v>#REF!</v>
      </c>
      <c r="ZW122" s="307" t="e">
        <f t="shared" si="119"/>
        <v>#REF!</v>
      </c>
      <c r="ZX122" s="307" t="e">
        <f t="shared" si="119"/>
        <v>#REF!</v>
      </c>
      <c r="ZY122" s="307" t="e">
        <f t="shared" si="119"/>
        <v>#REF!</v>
      </c>
      <c r="ZZ122" s="307" t="e">
        <f t="shared" si="119"/>
        <v>#REF!</v>
      </c>
      <c r="AAA122" s="307" t="e">
        <f t="shared" si="119"/>
        <v>#REF!</v>
      </c>
      <c r="AAB122" s="307" t="e">
        <f t="shared" si="119"/>
        <v>#REF!</v>
      </c>
      <c r="AAC122" s="307" t="e">
        <f t="shared" si="119"/>
        <v>#REF!</v>
      </c>
      <c r="AAD122" s="307" t="e">
        <f t="shared" si="119"/>
        <v>#REF!</v>
      </c>
      <c r="AAE122" s="307" t="e">
        <f t="shared" si="119"/>
        <v>#REF!</v>
      </c>
      <c r="AAF122" s="307" t="e">
        <f t="shared" si="119"/>
        <v>#REF!</v>
      </c>
      <c r="AAG122" s="307" t="e">
        <f t="shared" si="105"/>
        <v>#REF!</v>
      </c>
      <c r="AAH122" s="307" t="e">
        <f t="shared" ref="AAH122:ACJ126" si="142">SUMPRODUCT(--($E37:$AB37=AAH$110),--($E99:$AB99))</f>
        <v>#REF!</v>
      </c>
      <c r="AAI122" s="307" t="e">
        <f t="shared" si="142"/>
        <v>#REF!</v>
      </c>
      <c r="AAJ122" s="307" t="e">
        <f t="shared" si="142"/>
        <v>#REF!</v>
      </c>
      <c r="AAK122" s="307" t="e">
        <f t="shared" si="142"/>
        <v>#REF!</v>
      </c>
      <c r="AAL122" s="307" t="e">
        <f t="shared" si="142"/>
        <v>#REF!</v>
      </c>
      <c r="AAM122" s="307" t="e">
        <f t="shared" si="142"/>
        <v>#REF!</v>
      </c>
      <c r="AAN122" s="307" t="e">
        <f t="shared" si="142"/>
        <v>#REF!</v>
      </c>
      <c r="AAO122" s="307" t="e">
        <f t="shared" si="142"/>
        <v>#REF!</v>
      </c>
      <c r="AAP122" s="307" t="e">
        <f t="shared" si="142"/>
        <v>#REF!</v>
      </c>
      <c r="AAQ122" s="307" t="e">
        <f t="shared" si="142"/>
        <v>#REF!</v>
      </c>
      <c r="AAR122" s="307" t="e">
        <f t="shared" si="142"/>
        <v>#REF!</v>
      </c>
      <c r="AAS122" s="307" t="e">
        <f t="shared" si="142"/>
        <v>#REF!</v>
      </c>
      <c r="AAT122" s="307" t="e">
        <f t="shared" si="142"/>
        <v>#REF!</v>
      </c>
      <c r="AAU122" s="307" t="e">
        <f t="shared" si="142"/>
        <v>#REF!</v>
      </c>
      <c r="AAV122" s="307" t="e">
        <f t="shared" si="142"/>
        <v>#REF!</v>
      </c>
      <c r="AAW122" s="307" t="e">
        <f t="shared" si="142"/>
        <v>#REF!</v>
      </c>
      <c r="AAX122" s="307" t="e">
        <f t="shared" si="142"/>
        <v>#REF!</v>
      </c>
      <c r="AAY122" s="307" t="e">
        <f t="shared" si="142"/>
        <v>#REF!</v>
      </c>
      <c r="AAZ122" s="307" t="e">
        <f t="shared" si="142"/>
        <v>#REF!</v>
      </c>
      <c r="ABA122" s="307" t="e">
        <f t="shared" si="142"/>
        <v>#REF!</v>
      </c>
      <c r="ABB122" s="307" t="e">
        <f t="shared" si="142"/>
        <v>#REF!</v>
      </c>
      <c r="ABC122" s="307" t="e">
        <f t="shared" si="142"/>
        <v>#REF!</v>
      </c>
      <c r="ABD122" s="307" t="e">
        <f t="shared" si="142"/>
        <v>#REF!</v>
      </c>
      <c r="ABE122" s="307" t="e">
        <f t="shared" si="142"/>
        <v>#REF!</v>
      </c>
      <c r="ABF122" s="307" t="e">
        <f t="shared" si="142"/>
        <v>#REF!</v>
      </c>
      <c r="ABG122" s="307" t="e">
        <f t="shared" si="142"/>
        <v>#REF!</v>
      </c>
      <c r="ABH122" s="307" t="e">
        <f t="shared" si="142"/>
        <v>#REF!</v>
      </c>
      <c r="ABI122" s="307" t="e">
        <f t="shared" si="142"/>
        <v>#REF!</v>
      </c>
      <c r="ABJ122" s="307" t="e">
        <f t="shared" si="142"/>
        <v>#REF!</v>
      </c>
      <c r="ABK122" s="307" t="e">
        <f t="shared" si="142"/>
        <v>#REF!</v>
      </c>
      <c r="ABL122" s="307" t="e">
        <f t="shared" si="142"/>
        <v>#REF!</v>
      </c>
      <c r="ABM122" s="307" t="e">
        <f t="shared" si="142"/>
        <v>#REF!</v>
      </c>
      <c r="ABN122" s="307" t="e">
        <f t="shared" si="142"/>
        <v>#REF!</v>
      </c>
      <c r="ABO122" s="307" t="e">
        <f t="shared" si="142"/>
        <v>#REF!</v>
      </c>
      <c r="ABP122" s="307" t="e">
        <f t="shared" si="142"/>
        <v>#REF!</v>
      </c>
      <c r="ABQ122" s="307" t="e">
        <f t="shared" si="142"/>
        <v>#REF!</v>
      </c>
      <c r="ABR122" s="307" t="e">
        <f t="shared" si="142"/>
        <v>#REF!</v>
      </c>
      <c r="ABS122" s="307" t="e">
        <f t="shared" si="142"/>
        <v>#REF!</v>
      </c>
      <c r="ABT122" s="307" t="e">
        <f t="shared" si="142"/>
        <v>#REF!</v>
      </c>
      <c r="ABU122" s="307" t="e">
        <f t="shared" si="142"/>
        <v>#REF!</v>
      </c>
      <c r="ABV122" s="307" t="e">
        <f t="shared" si="142"/>
        <v>#REF!</v>
      </c>
      <c r="ABW122" s="307" t="e">
        <f t="shared" si="142"/>
        <v>#REF!</v>
      </c>
      <c r="ABX122" s="307" t="e">
        <f t="shared" si="142"/>
        <v>#REF!</v>
      </c>
      <c r="ABY122" s="307" t="e">
        <f t="shared" si="142"/>
        <v>#REF!</v>
      </c>
      <c r="ABZ122" s="307" t="e">
        <f t="shared" si="142"/>
        <v>#REF!</v>
      </c>
      <c r="ACA122" s="307" t="e">
        <f t="shared" si="142"/>
        <v>#REF!</v>
      </c>
      <c r="ACB122" s="307" t="e">
        <f t="shared" si="142"/>
        <v>#REF!</v>
      </c>
      <c r="ACC122" s="307" t="e">
        <f t="shared" si="142"/>
        <v>#REF!</v>
      </c>
      <c r="ACD122" s="307" t="e">
        <f t="shared" si="142"/>
        <v>#REF!</v>
      </c>
      <c r="ACE122" s="307" t="e">
        <f t="shared" si="142"/>
        <v>#REF!</v>
      </c>
      <c r="ACF122" s="307" t="e">
        <f t="shared" si="142"/>
        <v>#REF!</v>
      </c>
      <c r="ACG122" s="307" t="e">
        <f t="shared" si="142"/>
        <v>#REF!</v>
      </c>
      <c r="ACH122" s="307" t="e">
        <f t="shared" si="142"/>
        <v>#REF!</v>
      </c>
      <c r="ACI122" s="307" t="e">
        <f t="shared" si="142"/>
        <v>#REF!</v>
      </c>
      <c r="ACJ122" s="307" t="e">
        <f t="shared" si="142"/>
        <v>#REF!</v>
      </c>
      <c r="ACK122" s="307" t="e">
        <f t="shared" si="114"/>
        <v>#REF!</v>
      </c>
    </row>
    <row r="123" spans="2:765" s="384" customFormat="1" ht="30" customHeight="1">
      <c r="B123" s="24"/>
      <c r="C123" s="1422" t="s">
        <v>521</v>
      </c>
      <c r="D123" s="1372"/>
      <c r="E123" s="307" t="e">
        <f t="shared" si="130"/>
        <v>#REF!</v>
      </c>
      <c r="F123" s="307" t="e">
        <f t="shared" si="130"/>
        <v>#REF!</v>
      </c>
      <c r="G123" s="307" t="e">
        <f t="shared" si="130"/>
        <v>#REF!</v>
      </c>
      <c r="H123" s="307" t="e">
        <f t="shared" si="130"/>
        <v>#REF!</v>
      </c>
      <c r="I123" s="307" t="e">
        <f t="shared" si="130"/>
        <v>#REF!</v>
      </c>
      <c r="J123" s="307" t="e">
        <f t="shared" si="130"/>
        <v>#REF!</v>
      </c>
      <c r="K123" s="307" t="e">
        <f t="shared" si="130"/>
        <v>#REF!</v>
      </c>
      <c r="L123" s="307" t="e">
        <f t="shared" si="130"/>
        <v>#REF!</v>
      </c>
      <c r="M123" s="307" t="e">
        <f t="shared" si="130"/>
        <v>#REF!</v>
      </c>
      <c r="N123" s="307" t="e">
        <f t="shared" si="130"/>
        <v>#REF!</v>
      </c>
      <c r="O123" s="307" t="e">
        <f t="shared" si="130"/>
        <v>#REF!</v>
      </c>
      <c r="P123" s="307" t="e">
        <f t="shared" si="130"/>
        <v>#REF!</v>
      </c>
      <c r="Q123" s="307" t="e">
        <f t="shared" si="130"/>
        <v>#REF!</v>
      </c>
      <c r="R123" s="307" t="e">
        <f t="shared" si="130"/>
        <v>#REF!</v>
      </c>
      <c r="S123" s="307" t="e">
        <f t="shared" si="130"/>
        <v>#REF!</v>
      </c>
      <c r="T123" s="307" t="e">
        <f t="shared" si="130"/>
        <v>#REF!</v>
      </c>
      <c r="U123" s="307" t="e">
        <f t="shared" si="130"/>
        <v>#REF!</v>
      </c>
      <c r="V123" s="307" t="e">
        <f t="shared" si="130"/>
        <v>#REF!</v>
      </c>
      <c r="W123" s="307" t="e">
        <f t="shared" si="130"/>
        <v>#REF!</v>
      </c>
      <c r="X123" s="307" t="e">
        <f t="shared" si="130"/>
        <v>#REF!</v>
      </c>
      <c r="Y123" s="307" t="e">
        <f t="shared" si="130"/>
        <v>#REF!</v>
      </c>
      <c r="Z123" s="307" t="e">
        <f t="shared" si="130"/>
        <v>#REF!</v>
      </c>
      <c r="AA123" s="307" t="e">
        <f t="shared" si="130"/>
        <v>#REF!</v>
      </c>
      <c r="AB123" s="307" t="e">
        <f t="shared" si="130"/>
        <v>#REF!</v>
      </c>
      <c r="AC123" s="307" t="e">
        <f t="shared" si="130"/>
        <v>#REF!</v>
      </c>
      <c r="AD123" s="307" t="e">
        <f t="shared" si="130"/>
        <v>#REF!</v>
      </c>
      <c r="AE123" s="307" t="e">
        <f t="shared" si="130"/>
        <v>#REF!</v>
      </c>
      <c r="AF123" s="307" t="e">
        <f t="shared" si="130"/>
        <v>#REF!</v>
      </c>
      <c r="AG123" s="307" t="e">
        <f t="shared" si="130"/>
        <v>#REF!</v>
      </c>
      <c r="AH123" s="307" t="e">
        <f t="shared" si="130"/>
        <v>#REF!</v>
      </c>
      <c r="AI123" s="307" t="e">
        <f t="shared" si="130"/>
        <v>#REF!</v>
      </c>
      <c r="AJ123" s="307" t="e">
        <f t="shared" si="130"/>
        <v>#REF!</v>
      </c>
      <c r="AK123" s="307" t="e">
        <f t="shared" si="130"/>
        <v>#REF!</v>
      </c>
      <c r="AL123" s="307" t="e">
        <f t="shared" si="130"/>
        <v>#REF!</v>
      </c>
      <c r="AM123" s="307" t="e">
        <f t="shared" si="130"/>
        <v>#REF!</v>
      </c>
      <c r="AN123" s="307" t="e">
        <f t="shared" si="130"/>
        <v>#REF!</v>
      </c>
      <c r="AO123" s="307" t="e">
        <f t="shared" si="130"/>
        <v>#REF!</v>
      </c>
      <c r="AP123" s="307" t="e">
        <f t="shared" si="130"/>
        <v>#REF!</v>
      </c>
      <c r="AQ123" s="307" t="e">
        <f t="shared" si="130"/>
        <v>#REF!</v>
      </c>
      <c r="AR123" s="307" t="e">
        <f t="shared" si="130"/>
        <v>#REF!</v>
      </c>
      <c r="AS123" s="307" t="e">
        <f t="shared" si="130"/>
        <v>#REF!</v>
      </c>
      <c r="AT123" s="307" t="e">
        <f t="shared" si="130"/>
        <v>#REF!</v>
      </c>
      <c r="AU123" s="307" t="e">
        <f t="shared" si="130"/>
        <v>#REF!</v>
      </c>
      <c r="AV123" s="307" t="e">
        <f t="shared" si="130"/>
        <v>#REF!</v>
      </c>
      <c r="AW123" s="307" t="e">
        <f t="shared" si="130"/>
        <v>#REF!</v>
      </c>
      <c r="AX123" s="307" t="e">
        <f t="shared" si="130"/>
        <v>#REF!</v>
      </c>
      <c r="AY123" s="307" t="e">
        <f t="shared" si="130"/>
        <v>#REF!</v>
      </c>
      <c r="AZ123" s="307" t="e">
        <f t="shared" si="130"/>
        <v>#REF!</v>
      </c>
      <c r="BA123" s="307" t="e">
        <f t="shared" si="130"/>
        <v>#REF!</v>
      </c>
      <c r="BB123" s="307" t="e">
        <f t="shared" si="130"/>
        <v>#REF!</v>
      </c>
      <c r="BC123" s="307" t="e">
        <f t="shared" si="130"/>
        <v>#REF!</v>
      </c>
      <c r="BD123" s="307" t="e">
        <f t="shared" si="130"/>
        <v>#REF!</v>
      </c>
      <c r="BE123" s="307" t="e">
        <f t="shared" si="130"/>
        <v>#REF!</v>
      </c>
      <c r="BF123" s="307" t="e">
        <f t="shared" si="130"/>
        <v>#REF!</v>
      </c>
      <c r="BG123" s="307" t="e">
        <f t="shared" si="130"/>
        <v>#REF!</v>
      </c>
      <c r="BH123" s="307" t="e">
        <f t="shared" si="130"/>
        <v>#REF!</v>
      </c>
      <c r="BI123" s="307" t="e">
        <f t="shared" si="130"/>
        <v>#REF!</v>
      </c>
      <c r="BJ123" s="307" t="e">
        <f t="shared" si="130"/>
        <v>#REF!</v>
      </c>
      <c r="BK123" s="307" t="e">
        <f t="shared" si="130"/>
        <v>#REF!</v>
      </c>
      <c r="BL123" s="307" t="e">
        <f t="shared" si="130"/>
        <v>#REF!</v>
      </c>
      <c r="BM123" s="307" t="e">
        <f t="shared" si="130"/>
        <v>#REF!</v>
      </c>
      <c r="BN123" s="307" t="e">
        <f t="shared" si="130"/>
        <v>#REF!</v>
      </c>
      <c r="BO123" s="307" t="e">
        <f t="shared" si="130"/>
        <v>#REF!</v>
      </c>
      <c r="BP123" s="307" t="e">
        <f t="shared" si="130"/>
        <v>#REF!</v>
      </c>
      <c r="BQ123" s="307" t="e">
        <f t="shared" si="75"/>
        <v>#REF!</v>
      </c>
      <c r="BR123" s="307" t="e">
        <f t="shared" si="131"/>
        <v>#REF!</v>
      </c>
      <c r="BS123" s="307" t="e">
        <f t="shared" si="131"/>
        <v>#REF!</v>
      </c>
      <c r="BT123" s="307" t="e">
        <f t="shared" si="131"/>
        <v>#REF!</v>
      </c>
      <c r="BU123" s="307" t="e">
        <f t="shared" si="131"/>
        <v>#REF!</v>
      </c>
      <c r="BV123" s="307" t="e">
        <f t="shared" si="131"/>
        <v>#REF!</v>
      </c>
      <c r="BW123" s="307" t="e">
        <f t="shared" si="131"/>
        <v>#REF!</v>
      </c>
      <c r="BX123" s="307" t="e">
        <f t="shared" si="131"/>
        <v>#REF!</v>
      </c>
      <c r="BY123" s="307" t="e">
        <f t="shared" si="131"/>
        <v>#REF!</v>
      </c>
      <c r="BZ123" s="307" t="e">
        <f t="shared" si="131"/>
        <v>#REF!</v>
      </c>
      <c r="CA123" s="307" t="e">
        <f t="shared" si="131"/>
        <v>#REF!</v>
      </c>
      <c r="CB123" s="307" t="e">
        <f t="shared" si="131"/>
        <v>#REF!</v>
      </c>
      <c r="CC123" s="307" t="e">
        <f t="shared" si="131"/>
        <v>#REF!</v>
      </c>
      <c r="CD123" s="307" t="e">
        <f t="shared" si="131"/>
        <v>#REF!</v>
      </c>
      <c r="CE123" s="307" t="e">
        <f t="shared" si="131"/>
        <v>#REF!</v>
      </c>
      <c r="CF123" s="307" t="e">
        <f t="shared" si="131"/>
        <v>#REF!</v>
      </c>
      <c r="CG123" s="307" t="e">
        <f t="shared" si="131"/>
        <v>#REF!</v>
      </c>
      <c r="CH123" s="307" t="e">
        <f t="shared" si="131"/>
        <v>#REF!</v>
      </c>
      <c r="CI123" s="307" t="e">
        <f t="shared" si="131"/>
        <v>#REF!</v>
      </c>
      <c r="CJ123" s="307" t="e">
        <f t="shared" si="131"/>
        <v>#REF!</v>
      </c>
      <c r="CK123" s="307" t="e">
        <f t="shared" si="131"/>
        <v>#REF!</v>
      </c>
      <c r="CL123" s="307" t="e">
        <f t="shared" si="131"/>
        <v>#REF!</v>
      </c>
      <c r="CM123" s="307" t="e">
        <f t="shared" si="131"/>
        <v>#REF!</v>
      </c>
      <c r="CN123" s="307" t="e">
        <f t="shared" si="131"/>
        <v>#REF!</v>
      </c>
      <c r="CO123" s="307" t="e">
        <f t="shared" si="131"/>
        <v>#REF!</v>
      </c>
      <c r="CP123" s="307" t="e">
        <f t="shared" si="131"/>
        <v>#REF!</v>
      </c>
      <c r="CQ123" s="307" t="e">
        <f t="shared" si="131"/>
        <v>#REF!</v>
      </c>
      <c r="CR123" s="307" t="e">
        <f t="shared" si="131"/>
        <v>#REF!</v>
      </c>
      <c r="CS123" s="307" t="e">
        <f t="shared" si="131"/>
        <v>#REF!</v>
      </c>
      <c r="CT123" s="307" t="e">
        <f t="shared" si="131"/>
        <v>#REF!</v>
      </c>
      <c r="CU123" s="307" t="e">
        <f t="shared" si="131"/>
        <v>#REF!</v>
      </c>
      <c r="CV123" s="307" t="e">
        <f t="shared" si="131"/>
        <v>#REF!</v>
      </c>
      <c r="CW123" s="307" t="e">
        <f t="shared" si="131"/>
        <v>#REF!</v>
      </c>
      <c r="CX123" s="307" t="e">
        <f t="shared" si="131"/>
        <v>#REF!</v>
      </c>
      <c r="CY123" s="307" t="e">
        <f t="shared" si="131"/>
        <v>#REF!</v>
      </c>
      <c r="CZ123" s="307" t="e">
        <f t="shared" si="131"/>
        <v>#REF!</v>
      </c>
      <c r="DA123" s="307" t="e">
        <f t="shared" si="131"/>
        <v>#REF!</v>
      </c>
      <c r="DB123" s="307" t="e">
        <f t="shared" si="131"/>
        <v>#REF!</v>
      </c>
      <c r="DC123" s="307" t="e">
        <f t="shared" si="131"/>
        <v>#REF!</v>
      </c>
      <c r="DD123" s="307" t="e">
        <f t="shared" si="131"/>
        <v>#REF!</v>
      </c>
      <c r="DE123" s="307" t="e">
        <f t="shared" si="131"/>
        <v>#REF!</v>
      </c>
      <c r="DF123" s="307" t="e">
        <f t="shared" si="131"/>
        <v>#REF!</v>
      </c>
      <c r="DG123" s="307" t="e">
        <f t="shared" si="131"/>
        <v>#REF!</v>
      </c>
      <c r="DH123" s="307" t="e">
        <f t="shared" si="131"/>
        <v>#REF!</v>
      </c>
      <c r="DI123" s="307" t="e">
        <f t="shared" si="131"/>
        <v>#REF!</v>
      </c>
      <c r="DJ123" s="307" t="e">
        <f t="shared" si="131"/>
        <v>#REF!</v>
      </c>
      <c r="DK123" s="307" t="e">
        <f t="shared" si="131"/>
        <v>#REF!</v>
      </c>
      <c r="DL123" s="307" t="e">
        <f t="shared" si="131"/>
        <v>#REF!</v>
      </c>
      <c r="DM123" s="307" t="e">
        <f t="shared" si="131"/>
        <v>#REF!</v>
      </c>
      <c r="DN123" s="307" t="e">
        <f t="shared" si="131"/>
        <v>#REF!</v>
      </c>
      <c r="DO123" s="307" t="e">
        <f t="shared" si="131"/>
        <v>#REF!</v>
      </c>
      <c r="DP123" s="307" t="e">
        <f t="shared" si="131"/>
        <v>#REF!</v>
      </c>
      <c r="DQ123" s="307" t="e">
        <f t="shared" si="131"/>
        <v>#REF!</v>
      </c>
      <c r="DR123" s="307" t="e">
        <f t="shared" si="131"/>
        <v>#REF!</v>
      </c>
      <c r="DS123" s="307" t="e">
        <f t="shared" si="131"/>
        <v>#REF!</v>
      </c>
      <c r="DT123" s="307" t="e">
        <f t="shared" si="131"/>
        <v>#REF!</v>
      </c>
      <c r="DU123" s="307" t="e">
        <f t="shared" si="131"/>
        <v>#REF!</v>
      </c>
      <c r="DV123" s="307" t="e">
        <f t="shared" si="131"/>
        <v>#REF!</v>
      </c>
      <c r="DW123" s="307" t="e">
        <f t="shared" si="131"/>
        <v>#REF!</v>
      </c>
      <c r="DX123" s="307" t="e">
        <f t="shared" si="131"/>
        <v>#REF!</v>
      </c>
      <c r="DY123" s="307" t="e">
        <f t="shared" si="131"/>
        <v>#REF!</v>
      </c>
      <c r="DZ123" s="307" t="e">
        <f t="shared" si="131"/>
        <v>#REF!</v>
      </c>
      <c r="EA123" s="307" t="e">
        <f t="shared" si="131"/>
        <v>#REF!</v>
      </c>
      <c r="EB123" s="307" t="e">
        <f t="shared" si="131"/>
        <v>#REF!</v>
      </c>
      <c r="EC123" s="307" t="e">
        <f t="shared" si="132"/>
        <v>#REF!</v>
      </c>
      <c r="ED123" s="307" t="e">
        <f t="shared" si="132"/>
        <v>#REF!</v>
      </c>
      <c r="EE123" s="307" t="e">
        <f t="shared" si="132"/>
        <v>#REF!</v>
      </c>
      <c r="EF123" s="307" t="e">
        <f t="shared" si="115"/>
        <v>#REF!</v>
      </c>
      <c r="EG123" s="307" t="e">
        <f t="shared" si="115"/>
        <v>#REF!</v>
      </c>
      <c r="EH123" s="307" t="e">
        <f t="shared" si="115"/>
        <v>#REF!</v>
      </c>
      <c r="EI123" s="307" t="e">
        <f t="shared" si="115"/>
        <v>#REF!</v>
      </c>
      <c r="EJ123" s="307" t="e">
        <f t="shared" si="115"/>
        <v>#REF!</v>
      </c>
      <c r="EK123" s="307" t="e">
        <f t="shared" si="115"/>
        <v>#REF!</v>
      </c>
      <c r="EL123" s="307" t="e">
        <f t="shared" si="115"/>
        <v>#REF!</v>
      </c>
      <c r="EM123" s="307" t="e">
        <f t="shared" si="115"/>
        <v>#REF!</v>
      </c>
      <c r="EN123" s="307" t="e">
        <f t="shared" si="115"/>
        <v>#REF!</v>
      </c>
      <c r="EO123" s="307" t="e">
        <f t="shared" ref="EO123:GN123" si="143">SUMPRODUCT(--($E38:$AB38=EO$110),--($E100:$AB100))</f>
        <v>#REF!</v>
      </c>
      <c r="EP123" s="307" t="e">
        <f t="shared" si="143"/>
        <v>#REF!</v>
      </c>
      <c r="EQ123" s="307" t="e">
        <f t="shared" si="143"/>
        <v>#REF!</v>
      </c>
      <c r="ER123" s="307" t="e">
        <f t="shared" si="143"/>
        <v>#REF!</v>
      </c>
      <c r="ES123" s="307" t="e">
        <f t="shared" si="143"/>
        <v>#REF!</v>
      </c>
      <c r="ET123" s="307" t="e">
        <f t="shared" si="143"/>
        <v>#REF!</v>
      </c>
      <c r="EU123" s="307" t="e">
        <f t="shared" si="143"/>
        <v>#REF!</v>
      </c>
      <c r="EV123" s="307" t="e">
        <f t="shared" si="143"/>
        <v>#REF!</v>
      </c>
      <c r="EW123" s="307" t="e">
        <f t="shared" si="143"/>
        <v>#REF!</v>
      </c>
      <c r="EX123" s="307" t="e">
        <f t="shared" si="143"/>
        <v>#REF!</v>
      </c>
      <c r="EY123" s="307" t="e">
        <f t="shared" si="143"/>
        <v>#REF!</v>
      </c>
      <c r="EZ123" s="307" t="e">
        <f t="shared" si="143"/>
        <v>#REF!</v>
      </c>
      <c r="FA123" s="307" t="e">
        <f t="shared" si="143"/>
        <v>#REF!</v>
      </c>
      <c r="FB123" s="307" t="e">
        <f t="shared" si="143"/>
        <v>#REF!</v>
      </c>
      <c r="FC123" s="307" t="e">
        <f t="shared" si="143"/>
        <v>#REF!</v>
      </c>
      <c r="FD123" s="307" t="e">
        <f t="shared" si="143"/>
        <v>#REF!</v>
      </c>
      <c r="FE123" s="307" t="e">
        <f t="shared" si="143"/>
        <v>#REF!</v>
      </c>
      <c r="FF123" s="307" t="e">
        <f t="shared" si="143"/>
        <v>#REF!</v>
      </c>
      <c r="FG123" s="307" t="e">
        <f t="shared" si="143"/>
        <v>#REF!</v>
      </c>
      <c r="FH123" s="307" t="e">
        <f t="shared" si="143"/>
        <v>#REF!</v>
      </c>
      <c r="FI123" s="307" t="e">
        <f t="shared" si="143"/>
        <v>#REF!</v>
      </c>
      <c r="FJ123" s="307" t="e">
        <f t="shared" si="143"/>
        <v>#REF!</v>
      </c>
      <c r="FK123" s="307" t="e">
        <f t="shared" si="143"/>
        <v>#REF!</v>
      </c>
      <c r="FL123" s="307" t="e">
        <f t="shared" si="143"/>
        <v>#REF!</v>
      </c>
      <c r="FM123" s="307" t="e">
        <f t="shared" si="143"/>
        <v>#REF!</v>
      </c>
      <c r="FN123" s="307" t="e">
        <f t="shared" si="143"/>
        <v>#REF!</v>
      </c>
      <c r="FO123" s="307" t="e">
        <f t="shared" si="143"/>
        <v>#REF!</v>
      </c>
      <c r="FP123" s="307" t="e">
        <f t="shared" si="143"/>
        <v>#REF!</v>
      </c>
      <c r="FQ123" s="307" t="e">
        <f t="shared" si="143"/>
        <v>#REF!</v>
      </c>
      <c r="FR123" s="307" t="e">
        <f t="shared" si="143"/>
        <v>#REF!</v>
      </c>
      <c r="FS123" s="307" t="e">
        <f t="shared" si="143"/>
        <v>#REF!</v>
      </c>
      <c r="FT123" s="307" t="e">
        <f t="shared" si="143"/>
        <v>#REF!</v>
      </c>
      <c r="FU123" s="307" t="e">
        <f t="shared" si="143"/>
        <v>#REF!</v>
      </c>
      <c r="FV123" s="307" t="e">
        <f t="shared" si="143"/>
        <v>#REF!</v>
      </c>
      <c r="FW123" s="307" t="e">
        <f t="shared" si="143"/>
        <v>#REF!</v>
      </c>
      <c r="FX123" s="307" t="e">
        <f t="shared" si="143"/>
        <v>#REF!</v>
      </c>
      <c r="FY123" s="307" t="e">
        <f t="shared" si="143"/>
        <v>#REF!</v>
      </c>
      <c r="FZ123" s="307" t="e">
        <f t="shared" si="143"/>
        <v>#REF!</v>
      </c>
      <c r="GA123" s="307" t="e">
        <f t="shared" si="143"/>
        <v>#REF!</v>
      </c>
      <c r="GB123" s="307" t="e">
        <f t="shared" si="143"/>
        <v>#REF!</v>
      </c>
      <c r="GC123" s="307" t="e">
        <f t="shared" si="143"/>
        <v>#REF!</v>
      </c>
      <c r="GD123" s="307" t="e">
        <f t="shared" si="143"/>
        <v>#REF!</v>
      </c>
      <c r="GE123" s="307" t="e">
        <f t="shared" si="143"/>
        <v>#REF!</v>
      </c>
      <c r="GF123" s="307" t="e">
        <f t="shared" si="143"/>
        <v>#REF!</v>
      </c>
      <c r="GG123" s="307" t="e">
        <f t="shared" si="143"/>
        <v>#REF!</v>
      </c>
      <c r="GH123" s="307" t="e">
        <f t="shared" si="143"/>
        <v>#REF!</v>
      </c>
      <c r="GI123" s="307" t="e">
        <f t="shared" si="143"/>
        <v>#REF!</v>
      </c>
      <c r="GJ123" s="307" t="e">
        <f t="shared" si="143"/>
        <v>#REF!</v>
      </c>
      <c r="GK123" s="307" t="e">
        <f t="shared" si="143"/>
        <v>#REF!</v>
      </c>
      <c r="GL123" s="307" t="e">
        <f t="shared" si="143"/>
        <v>#REF!</v>
      </c>
      <c r="GM123" s="307" t="e">
        <f t="shared" si="143"/>
        <v>#REF!</v>
      </c>
      <c r="GN123" s="307" t="e">
        <f t="shared" si="143"/>
        <v>#REF!</v>
      </c>
      <c r="GO123" s="307" t="e">
        <f t="shared" si="97"/>
        <v>#REF!</v>
      </c>
      <c r="GP123" s="307" t="e">
        <f t="shared" si="133"/>
        <v>#REF!</v>
      </c>
      <c r="GQ123" s="307" t="e">
        <f t="shared" si="133"/>
        <v>#REF!</v>
      </c>
      <c r="GR123" s="307" t="e">
        <f t="shared" si="133"/>
        <v>#REF!</v>
      </c>
      <c r="GS123" s="307" t="e">
        <f t="shared" si="133"/>
        <v>#REF!</v>
      </c>
      <c r="GT123" s="307" t="e">
        <f t="shared" si="133"/>
        <v>#REF!</v>
      </c>
      <c r="GU123" s="307" t="e">
        <f t="shared" si="133"/>
        <v>#REF!</v>
      </c>
      <c r="GV123" s="307" t="e">
        <f t="shared" si="133"/>
        <v>#REF!</v>
      </c>
      <c r="GW123" s="307" t="e">
        <f t="shared" si="133"/>
        <v>#REF!</v>
      </c>
      <c r="GX123" s="307" t="e">
        <f t="shared" si="133"/>
        <v>#REF!</v>
      </c>
      <c r="GY123" s="307" t="e">
        <f t="shared" si="133"/>
        <v>#REF!</v>
      </c>
      <c r="GZ123" s="307" t="e">
        <f t="shared" si="133"/>
        <v>#REF!</v>
      </c>
      <c r="HA123" s="307" t="e">
        <f t="shared" si="133"/>
        <v>#REF!</v>
      </c>
      <c r="HB123" s="307" t="e">
        <f t="shared" si="133"/>
        <v>#REF!</v>
      </c>
      <c r="HC123" s="307" t="e">
        <f t="shared" si="133"/>
        <v>#REF!</v>
      </c>
      <c r="HD123" s="307" t="e">
        <f t="shared" si="133"/>
        <v>#REF!</v>
      </c>
      <c r="HE123" s="307" t="e">
        <f t="shared" si="133"/>
        <v>#REF!</v>
      </c>
      <c r="HF123" s="307" t="e">
        <f t="shared" si="133"/>
        <v>#REF!</v>
      </c>
      <c r="HG123" s="307" t="e">
        <f t="shared" si="133"/>
        <v>#REF!</v>
      </c>
      <c r="HH123" s="307" t="e">
        <f t="shared" si="133"/>
        <v>#REF!</v>
      </c>
      <c r="HI123" s="307" t="e">
        <f t="shared" si="133"/>
        <v>#REF!</v>
      </c>
      <c r="HJ123" s="307" t="e">
        <f t="shared" si="133"/>
        <v>#REF!</v>
      </c>
      <c r="HK123" s="307" t="e">
        <f t="shared" si="133"/>
        <v>#REF!</v>
      </c>
      <c r="HL123" s="307" t="e">
        <f t="shared" si="133"/>
        <v>#REF!</v>
      </c>
      <c r="HM123" s="307" t="e">
        <f t="shared" si="133"/>
        <v>#REF!</v>
      </c>
      <c r="HN123" s="307" t="e">
        <f t="shared" si="133"/>
        <v>#REF!</v>
      </c>
      <c r="HO123" s="307" t="e">
        <f t="shared" si="133"/>
        <v>#REF!</v>
      </c>
      <c r="HP123" s="307" t="e">
        <f t="shared" si="133"/>
        <v>#REF!</v>
      </c>
      <c r="HQ123" s="307" t="e">
        <f t="shared" si="133"/>
        <v>#REF!</v>
      </c>
      <c r="HR123" s="307" t="e">
        <f t="shared" si="133"/>
        <v>#REF!</v>
      </c>
      <c r="HS123" s="307" t="e">
        <f t="shared" si="133"/>
        <v>#REF!</v>
      </c>
      <c r="HT123" s="307" t="e">
        <f t="shared" si="133"/>
        <v>#REF!</v>
      </c>
      <c r="HU123" s="307" t="e">
        <f t="shared" si="133"/>
        <v>#REF!</v>
      </c>
      <c r="HV123" s="307" t="e">
        <f t="shared" si="133"/>
        <v>#REF!</v>
      </c>
      <c r="HW123" s="307" t="e">
        <f t="shared" si="133"/>
        <v>#REF!</v>
      </c>
      <c r="HX123" s="307" t="e">
        <f t="shared" si="133"/>
        <v>#REF!</v>
      </c>
      <c r="HY123" s="307" t="e">
        <f t="shared" si="133"/>
        <v>#REF!</v>
      </c>
      <c r="HZ123" s="307" t="e">
        <f t="shared" si="133"/>
        <v>#REF!</v>
      </c>
      <c r="IA123" s="307" t="e">
        <f t="shared" si="133"/>
        <v>#REF!</v>
      </c>
      <c r="IB123" s="307" t="e">
        <f t="shared" si="133"/>
        <v>#REF!</v>
      </c>
      <c r="IC123" s="307" t="e">
        <f t="shared" si="133"/>
        <v>#REF!</v>
      </c>
      <c r="ID123" s="307" t="e">
        <f t="shared" si="133"/>
        <v>#REF!</v>
      </c>
      <c r="IE123" s="307" t="e">
        <f t="shared" si="133"/>
        <v>#REF!</v>
      </c>
      <c r="IF123" s="307" t="e">
        <f t="shared" si="133"/>
        <v>#REF!</v>
      </c>
      <c r="IG123" s="307" t="e">
        <f t="shared" si="133"/>
        <v>#REF!</v>
      </c>
      <c r="IH123" s="307" t="e">
        <f t="shared" si="133"/>
        <v>#REF!</v>
      </c>
      <c r="II123" s="307" t="e">
        <f t="shared" si="133"/>
        <v>#REF!</v>
      </c>
      <c r="IJ123" s="307" t="e">
        <f t="shared" si="133"/>
        <v>#REF!</v>
      </c>
      <c r="IK123" s="307" t="e">
        <f t="shared" si="133"/>
        <v>#REF!</v>
      </c>
      <c r="IL123" s="307" t="e">
        <f t="shared" si="133"/>
        <v>#REF!</v>
      </c>
      <c r="IM123" s="307" t="e">
        <f t="shared" si="133"/>
        <v>#REF!</v>
      </c>
      <c r="IN123" s="307" t="e">
        <f t="shared" si="133"/>
        <v>#REF!</v>
      </c>
      <c r="IO123" s="307" t="e">
        <f t="shared" si="133"/>
        <v>#REF!</v>
      </c>
      <c r="IP123" s="307" t="e">
        <f t="shared" si="133"/>
        <v>#REF!</v>
      </c>
      <c r="IQ123" s="307" t="e">
        <f t="shared" si="133"/>
        <v>#REF!</v>
      </c>
      <c r="IR123" s="307" t="e">
        <f t="shared" si="133"/>
        <v>#REF!</v>
      </c>
      <c r="IS123" s="307" t="e">
        <f t="shared" si="133"/>
        <v>#REF!</v>
      </c>
      <c r="IT123" s="307" t="e">
        <f t="shared" si="133"/>
        <v>#REF!</v>
      </c>
      <c r="IU123" s="307" t="e">
        <f t="shared" si="133"/>
        <v>#REF!</v>
      </c>
      <c r="IV123" s="307" t="e">
        <f t="shared" si="133"/>
        <v>#REF!</v>
      </c>
      <c r="IW123" s="307" t="e">
        <f t="shared" si="133"/>
        <v>#REF!</v>
      </c>
      <c r="IX123" s="307" t="e">
        <f t="shared" si="133"/>
        <v>#REF!</v>
      </c>
      <c r="IY123" s="307" t="e">
        <f t="shared" si="133"/>
        <v>#REF!</v>
      </c>
      <c r="IZ123" s="307" t="e">
        <f t="shared" si="133"/>
        <v>#REF!</v>
      </c>
      <c r="JA123" s="307" t="e">
        <f t="shared" si="134"/>
        <v>#REF!</v>
      </c>
      <c r="JB123" s="307" t="e">
        <f t="shared" si="134"/>
        <v>#REF!</v>
      </c>
      <c r="JC123" s="307" t="e">
        <f t="shared" si="134"/>
        <v>#REF!</v>
      </c>
      <c r="JD123" s="307" t="e">
        <f t="shared" si="116"/>
        <v>#REF!</v>
      </c>
      <c r="JE123" s="307" t="e">
        <f t="shared" si="116"/>
        <v>#REF!</v>
      </c>
      <c r="JF123" s="307" t="e">
        <f t="shared" si="116"/>
        <v>#REF!</v>
      </c>
      <c r="JG123" s="307" t="e">
        <f t="shared" si="116"/>
        <v>#REF!</v>
      </c>
      <c r="JH123" s="307" t="e">
        <f t="shared" si="116"/>
        <v>#REF!</v>
      </c>
      <c r="JI123" s="307" t="e">
        <f t="shared" si="116"/>
        <v>#REF!</v>
      </c>
      <c r="JJ123" s="307" t="e">
        <f t="shared" si="116"/>
        <v>#REF!</v>
      </c>
      <c r="JK123" s="307" t="e">
        <f t="shared" si="116"/>
        <v>#REF!</v>
      </c>
      <c r="JL123" s="307" t="e">
        <f t="shared" si="116"/>
        <v>#REF!</v>
      </c>
      <c r="JM123" s="307" t="e">
        <f t="shared" ref="JM123:LL123" si="144">SUMPRODUCT(--($E38:$AB38=JM$110),--($E100:$AB100))</f>
        <v>#REF!</v>
      </c>
      <c r="JN123" s="307" t="e">
        <f t="shared" si="144"/>
        <v>#REF!</v>
      </c>
      <c r="JO123" s="307" t="e">
        <f t="shared" si="144"/>
        <v>#REF!</v>
      </c>
      <c r="JP123" s="307" t="e">
        <f t="shared" si="144"/>
        <v>#REF!</v>
      </c>
      <c r="JQ123" s="307" t="e">
        <f t="shared" si="144"/>
        <v>#REF!</v>
      </c>
      <c r="JR123" s="307" t="e">
        <f t="shared" si="144"/>
        <v>#REF!</v>
      </c>
      <c r="JS123" s="307" t="e">
        <f t="shared" si="144"/>
        <v>#REF!</v>
      </c>
      <c r="JT123" s="307" t="e">
        <f t="shared" si="144"/>
        <v>#REF!</v>
      </c>
      <c r="JU123" s="307" t="e">
        <f t="shared" si="144"/>
        <v>#REF!</v>
      </c>
      <c r="JV123" s="307" t="e">
        <f t="shared" si="144"/>
        <v>#REF!</v>
      </c>
      <c r="JW123" s="307" t="e">
        <f t="shared" si="144"/>
        <v>#REF!</v>
      </c>
      <c r="JX123" s="307" t="e">
        <f t="shared" si="144"/>
        <v>#REF!</v>
      </c>
      <c r="JY123" s="307" t="e">
        <f t="shared" si="144"/>
        <v>#REF!</v>
      </c>
      <c r="JZ123" s="307" t="e">
        <f t="shared" si="144"/>
        <v>#REF!</v>
      </c>
      <c r="KA123" s="307" t="e">
        <f t="shared" si="144"/>
        <v>#REF!</v>
      </c>
      <c r="KB123" s="307" t="e">
        <f t="shared" si="144"/>
        <v>#REF!</v>
      </c>
      <c r="KC123" s="307" t="e">
        <f t="shared" si="144"/>
        <v>#REF!</v>
      </c>
      <c r="KD123" s="307" t="e">
        <f t="shared" si="144"/>
        <v>#REF!</v>
      </c>
      <c r="KE123" s="307" t="e">
        <f t="shared" si="144"/>
        <v>#REF!</v>
      </c>
      <c r="KF123" s="307" t="e">
        <f t="shared" si="144"/>
        <v>#REF!</v>
      </c>
      <c r="KG123" s="307" t="e">
        <f t="shared" si="144"/>
        <v>#REF!</v>
      </c>
      <c r="KH123" s="307" t="e">
        <f t="shared" si="144"/>
        <v>#REF!</v>
      </c>
      <c r="KI123" s="307" t="e">
        <f t="shared" si="144"/>
        <v>#REF!</v>
      </c>
      <c r="KJ123" s="307" t="e">
        <f t="shared" si="144"/>
        <v>#REF!</v>
      </c>
      <c r="KK123" s="307" t="e">
        <f t="shared" si="144"/>
        <v>#REF!</v>
      </c>
      <c r="KL123" s="307" t="e">
        <f t="shared" si="144"/>
        <v>#REF!</v>
      </c>
      <c r="KM123" s="307" t="e">
        <f t="shared" si="144"/>
        <v>#REF!</v>
      </c>
      <c r="KN123" s="307" t="e">
        <f t="shared" si="144"/>
        <v>#REF!</v>
      </c>
      <c r="KO123" s="307" t="e">
        <f t="shared" si="144"/>
        <v>#REF!</v>
      </c>
      <c r="KP123" s="307" t="e">
        <f t="shared" si="144"/>
        <v>#REF!</v>
      </c>
      <c r="KQ123" s="307" t="e">
        <f t="shared" si="144"/>
        <v>#REF!</v>
      </c>
      <c r="KR123" s="307" t="e">
        <f t="shared" si="144"/>
        <v>#REF!</v>
      </c>
      <c r="KS123" s="307" t="e">
        <f t="shared" si="144"/>
        <v>#REF!</v>
      </c>
      <c r="KT123" s="307" t="e">
        <f t="shared" si="144"/>
        <v>#REF!</v>
      </c>
      <c r="KU123" s="307" t="e">
        <f t="shared" si="144"/>
        <v>#REF!</v>
      </c>
      <c r="KV123" s="307" t="e">
        <f t="shared" si="144"/>
        <v>#REF!</v>
      </c>
      <c r="KW123" s="307" t="e">
        <f t="shared" si="144"/>
        <v>#REF!</v>
      </c>
      <c r="KX123" s="307" t="e">
        <f t="shared" si="144"/>
        <v>#REF!</v>
      </c>
      <c r="KY123" s="307" t="e">
        <f t="shared" si="144"/>
        <v>#REF!</v>
      </c>
      <c r="KZ123" s="307" t="e">
        <f t="shared" si="144"/>
        <v>#REF!</v>
      </c>
      <c r="LA123" s="307" t="e">
        <f t="shared" si="144"/>
        <v>#REF!</v>
      </c>
      <c r="LB123" s="307" t="e">
        <f t="shared" si="144"/>
        <v>#REF!</v>
      </c>
      <c r="LC123" s="307" t="e">
        <f t="shared" si="144"/>
        <v>#REF!</v>
      </c>
      <c r="LD123" s="307" t="e">
        <f t="shared" si="144"/>
        <v>#REF!</v>
      </c>
      <c r="LE123" s="307" t="e">
        <f t="shared" si="144"/>
        <v>#REF!</v>
      </c>
      <c r="LF123" s="307" t="e">
        <f t="shared" si="144"/>
        <v>#REF!</v>
      </c>
      <c r="LG123" s="307" t="e">
        <f t="shared" si="144"/>
        <v>#REF!</v>
      </c>
      <c r="LH123" s="307" t="e">
        <f t="shared" si="144"/>
        <v>#REF!</v>
      </c>
      <c r="LI123" s="307" t="e">
        <f t="shared" si="144"/>
        <v>#REF!</v>
      </c>
      <c r="LJ123" s="307" t="e">
        <f t="shared" si="144"/>
        <v>#REF!</v>
      </c>
      <c r="LK123" s="307" t="e">
        <f t="shared" si="144"/>
        <v>#REF!</v>
      </c>
      <c r="LL123" s="307" t="e">
        <f t="shared" si="144"/>
        <v>#REF!</v>
      </c>
      <c r="LM123" s="307" t="e">
        <f t="shared" si="99"/>
        <v>#REF!</v>
      </c>
      <c r="LN123" s="307" t="e">
        <f t="shared" si="135"/>
        <v>#REF!</v>
      </c>
      <c r="LO123" s="307" t="e">
        <f t="shared" si="135"/>
        <v>#REF!</v>
      </c>
      <c r="LP123" s="307" t="e">
        <f t="shared" si="135"/>
        <v>#REF!</v>
      </c>
      <c r="LQ123" s="307" t="e">
        <f t="shared" si="135"/>
        <v>#REF!</v>
      </c>
      <c r="LR123" s="307" t="e">
        <f t="shared" si="135"/>
        <v>#REF!</v>
      </c>
      <c r="LS123" s="307" t="e">
        <f t="shared" si="135"/>
        <v>#REF!</v>
      </c>
      <c r="LT123" s="307" t="e">
        <f t="shared" si="135"/>
        <v>#REF!</v>
      </c>
      <c r="LU123" s="307" t="e">
        <f t="shared" si="135"/>
        <v>#REF!</v>
      </c>
      <c r="LV123" s="307" t="e">
        <f t="shared" si="135"/>
        <v>#REF!</v>
      </c>
      <c r="LW123" s="307" t="e">
        <f t="shared" si="135"/>
        <v>#REF!</v>
      </c>
      <c r="LX123" s="307" t="e">
        <f t="shared" si="135"/>
        <v>#REF!</v>
      </c>
      <c r="LY123" s="307" t="e">
        <f t="shared" si="135"/>
        <v>#REF!</v>
      </c>
      <c r="LZ123" s="307" t="e">
        <f t="shared" si="135"/>
        <v>#REF!</v>
      </c>
      <c r="MA123" s="307" t="e">
        <f t="shared" si="135"/>
        <v>#REF!</v>
      </c>
      <c r="MB123" s="307" t="e">
        <f t="shared" si="135"/>
        <v>#REF!</v>
      </c>
      <c r="MC123" s="307" t="e">
        <f t="shared" si="135"/>
        <v>#REF!</v>
      </c>
      <c r="MD123" s="307" t="e">
        <f t="shared" si="135"/>
        <v>#REF!</v>
      </c>
      <c r="ME123" s="307" t="e">
        <f t="shared" si="135"/>
        <v>#REF!</v>
      </c>
      <c r="MF123" s="307" t="e">
        <f t="shared" si="135"/>
        <v>#REF!</v>
      </c>
      <c r="MG123" s="307" t="e">
        <f t="shared" si="135"/>
        <v>#REF!</v>
      </c>
      <c r="MH123" s="307" t="e">
        <f t="shared" si="135"/>
        <v>#REF!</v>
      </c>
      <c r="MI123" s="307" t="e">
        <f t="shared" si="135"/>
        <v>#REF!</v>
      </c>
      <c r="MJ123" s="307" t="e">
        <f t="shared" si="135"/>
        <v>#REF!</v>
      </c>
      <c r="MK123" s="307" t="e">
        <f t="shared" si="135"/>
        <v>#REF!</v>
      </c>
      <c r="ML123" s="307" t="e">
        <f t="shared" si="135"/>
        <v>#REF!</v>
      </c>
      <c r="MM123" s="307" t="e">
        <f t="shared" si="135"/>
        <v>#REF!</v>
      </c>
      <c r="MN123" s="307" t="e">
        <f t="shared" si="135"/>
        <v>#REF!</v>
      </c>
      <c r="MO123" s="307" t="e">
        <f t="shared" si="135"/>
        <v>#REF!</v>
      </c>
      <c r="MP123" s="307" t="e">
        <f t="shared" si="135"/>
        <v>#REF!</v>
      </c>
      <c r="MQ123" s="307" t="e">
        <f t="shared" si="135"/>
        <v>#REF!</v>
      </c>
      <c r="MR123" s="307" t="e">
        <f t="shared" si="135"/>
        <v>#REF!</v>
      </c>
      <c r="MS123" s="307" t="e">
        <f t="shared" si="135"/>
        <v>#REF!</v>
      </c>
      <c r="MT123" s="307" t="e">
        <f t="shared" si="135"/>
        <v>#REF!</v>
      </c>
      <c r="MU123" s="307" t="e">
        <f t="shared" si="135"/>
        <v>#REF!</v>
      </c>
      <c r="MV123" s="307" t="e">
        <f t="shared" si="135"/>
        <v>#REF!</v>
      </c>
      <c r="MW123" s="307" t="e">
        <f t="shared" si="135"/>
        <v>#REF!</v>
      </c>
      <c r="MX123" s="307" t="e">
        <f t="shared" si="135"/>
        <v>#REF!</v>
      </c>
      <c r="MY123" s="307" t="e">
        <f t="shared" si="135"/>
        <v>#REF!</v>
      </c>
      <c r="MZ123" s="307" t="e">
        <f t="shared" si="135"/>
        <v>#REF!</v>
      </c>
      <c r="NA123" s="307" t="e">
        <f t="shared" si="135"/>
        <v>#REF!</v>
      </c>
      <c r="NB123" s="307" t="e">
        <f t="shared" si="135"/>
        <v>#REF!</v>
      </c>
      <c r="NC123" s="307" t="e">
        <f t="shared" si="135"/>
        <v>#REF!</v>
      </c>
      <c r="ND123" s="307" t="e">
        <f t="shared" si="135"/>
        <v>#REF!</v>
      </c>
      <c r="NE123" s="307" t="e">
        <f t="shared" si="135"/>
        <v>#REF!</v>
      </c>
      <c r="NF123" s="307" t="e">
        <f t="shared" si="135"/>
        <v>#REF!</v>
      </c>
      <c r="NG123" s="307" t="e">
        <f t="shared" si="135"/>
        <v>#REF!</v>
      </c>
      <c r="NH123" s="307" t="e">
        <f t="shared" si="135"/>
        <v>#REF!</v>
      </c>
      <c r="NI123" s="307" t="e">
        <f t="shared" si="135"/>
        <v>#REF!</v>
      </c>
      <c r="NJ123" s="307" t="e">
        <f t="shared" si="135"/>
        <v>#REF!</v>
      </c>
      <c r="NK123" s="307" t="e">
        <f t="shared" si="135"/>
        <v>#REF!</v>
      </c>
      <c r="NL123" s="307" t="e">
        <f t="shared" si="135"/>
        <v>#REF!</v>
      </c>
      <c r="NM123" s="307" t="e">
        <f t="shared" si="135"/>
        <v>#REF!</v>
      </c>
      <c r="NN123" s="307" t="e">
        <f t="shared" si="135"/>
        <v>#REF!</v>
      </c>
      <c r="NO123" s="307" t="e">
        <f t="shared" si="135"/>
        <v>#REF!</v>
      </c>
      <c r="NP123" s="307" t="e">
        <f t="shared" si="135"/>
        <v>#REF!</v>
      </c>
      <c r="NQ123" s="307" t="e">
        <f t="shared" si="135"/>
        <v>#REF!</v>
      </c>
      <c r="NR123" s="307" t="e">
        <f t="shared" si="135"/>
        <v>#REF!</v>
      </c>
      <c r="NS123" s="307" t="e">
        <f t="shared" si="135"/>
        <v>#REF!</v>
      </c>
      <c r="NT123" s="307" t="e">
        <f t="shared" si="135"/>
        <v>#REF!</v>
      </c>
      <c r="NU123" s="307" t="e">
        <f t="shared" si="135"/>
        <v>#REF!</v>
      </c>
      <c r="NV123" s="307" t="e">
        <f t="shared" si="135"/>
        <v>#REF!</v>
      </c>
      <c r="NW123" s="307" t="e">
        <f t="shared" si="135"/>
        <v>#REF!</v>
      </c>
      <c r="NX123" s="307" t="e">
        <f t="shared" si="135"/>
        <v>#REF!</v>
      </c>
      <c r="NY123" s="307" t="e">
        <f t="shared" si="136"/>
        <v>#REF!</v>
      </c>
      <c r="NZ123" s="307" t="e">
        <f t="shared" si="136"/>
        <v>#REF!</v>
      </c>
      <c r="OA123" s="307" t="e">
        <f t="shared" si="136"/>
        <v>#REF!</v>
      </c>
      <c r="OB123" s="307" t="e">
        <f t="shared" si="117"/>
        <v>#REF!</v>
      </c>
      <c r="OC123" s="307" t="e">
        <f t="shared" si="117"/>
        <v>#REF!</v>
      </c>
      <c r="OD123" s="307" t="e">
        <f t="shared" si="117"/>
        <v>#REF!</v>
      </c>
      <c r="OE123" s="307" t="e">
        <f t="shared" si="117"/>
        <v>#REF!</v>
      </c>
      <c r="OF123" s="307" t="e">
        <f t="shared" si="117"/>
        <v>#REF!</v>
      </c>
      <c r="OG123" s="307" t="e">
        <f t="shared" si="117"/>
        <v>#REF!</v>
      </c>
      <c r="OH123" s="307" t="e">
        <f t="shared" si="117"/>
        <v>#REF!</v>
      </c>
      <c r="OI123" s="307" t="e">
        <f t="shared" si="117"/>
        <v>#REF!</v>
      </c>
      <c r="OJ123" s="307" t="e">
        <f t="shared" si="117"/>
        <v>#REF!</v>
      </c>
      <c r="OK123" s="307" t="e">
        <f t="shared" ref="OK123:QJ123" si="145">SUMPRODUCT(--($E38:$AB38=OK$110),--($E100:$AB100))</f>
        <v>#REF!</v>
      </c>
      <c r="OL123" s="307" t="e">
        <f t="shared" si="145"/>
        <v>#REF!</v>
      </c>
      <c r="OM123" s="307" t="e">
        <f t="shared" si="145"/>
        <v>#REF!</v>
      </c>
      <c r="ON123" s="307" t="e">
        <f t="shared" si="145"/>
        <v>#REF!</v>
      </c>
      <c r="OO123" s="307" t="e">
        <f t="shared" si="145"/>
        <v>#REF!</v>
      </c>
      <c r="OP123" s="307" t="e">
        <f t="shared" si="145"/>
        <v>#REF!</v>
      </c>
      <c r="OQ123" s="307" t="e">
        <f t="shared" si="145"/>
        <v>#REF!</v>
      </c>
      <c r="OR123" s="307" t="e">
        <f t="shared" si="145"/>
        <v>#REF!</v>
      </c>
      <c r="OS123" s="307" t="e">
        <f t="shared" si="145"/>
        <v>#REF!</v>
      </c>
      <c r="OT123" s="307" t="e">
        <f t="shared" si="145"/>
        <v>#REF!</v>
      </c>
      <c r="OU123" s="307" t="e">
        <f t="shared" si="145"/>
        <v>#REF!</v>
      </c>
      <c r="OV123" s="307" t="e">
        <f t="shared" si="145"/>
        <v>#REF!</v>
      </c>
      <c r="OW123" s="307" t="e">
        <f t="shared" si="145"/>
        <v>#REF!</v>
      </c>
      <c r="OX123" s="307" t="e">
        <f t="shared" si="145"/>
        <v>#REF!</v>
      </c>
      <c r="OY123" s="307" t="e">
        <f t="shared" si="145"/>
        <v>#REF!</v>
      </c>
      <c r="OZ123" s="307" t="e">
        <f t="shared" si="145"/>
        <v>#REF!</v>
      </c>
      <c r="PA123" s="307" t="e">
        <f t="shared" si="145"/>
        <v>#REF!</v>
      </c>
      <c r="PB123" s="307" t="e">
        <f t="shared" si="145"/>
        <v>#REF!</v>
      </c>
      <c r="PC123" s="307" t="e">
        <f t="shared" si="145"/>
        <v>#REF!</v>
      </c>
      <c r="PD123" s="307" t="e">
        <f t="shared" si="145"/>
        <v>#REF!</v>
      </c>
      <c r="PE123" s="307" t="e">
        <f t="shared" si="145"/>
        <v>#REF!</v>
      </c>
      <c r="PF123" s="307" t="e">
        <f t="shared" si="145"/>
        <v>#REF!</v>
      </c>
      <c r="PG123" s="307" t="e">
        <f t="shared" si="145"/>
        <v>#REF!</v>
      </c>
      <c r="PH123" s="307" t="e">
        <f t="shared" si="145"/>
        <v>#REF!</v>
      </c>
      <c r="PI123" s="307" t="e">
        <f t="shared" si="145"/>
        <v>#REF!</v>
      </c>
      <c r="PJ123" s="307" t="e">
        <f t="shared" si="145"/>
        <v>#REF!</v>
      </c>
      <c r="PK123" s="307" t="e">
        <f t="shared" si="145"/>
        <v>#REF!</v>
      </c>
      <c r="PL123" s="307" t="e">
        <f t="shared" si="145"/>
        <v>#REF!</v>
      </c>
      <c r="PM123" s="307" t="e">
        <f t="shared" si="145"/>
        <v>#REF!</v>
      </c>
      <c r="PN123" s="307" t="e">
        <f t="shared" si="145"/>
        <v>#REF!</v>
      </c>
      <c r="PO123" s="307" t="e">
        <f t="shared" si="145"/>
        <v>#REF!</v>
      </c>
      <c r="PP123" s="307" t="e">
        <f t="shared" si="145"/>
        <v>#REF!</v>
      </c>
      <c r="PQ123" s="307" t="e">
        <f t="shared" si="145"/>
        <v>#REF!</v>
      </c>
      <c r="PR123" s="307" t="e">
        <f t="shared" si="145"/>
        <v>#REF!</v>
      </c>
      <c r="PS123" s="307" t="e">
        <f t="shared" si="145"/>
        <v>#REF!</v>
      </c>
      <c r="PT123" s="307" t="e">
        <f t="shared" si="145"/>
        <v>#REF!</v>
      </c>
      <c r="PU123" s="307" t="e">
        <f t="shared" si="145"/>
        <v>#REF!</v>
      </c>
      <c r="PV123" s="307" t="e">
        <f t="shared" si="145"/>
        <v>#REF!</v>
      </c>
      <c r="PW123" s="307" t="e">
        <f t="shared" si="145"/>
        <v>#REF!</v>
      </c>
      <c r="PX123" s="307" t="e">
        <f t="shared" si="145"/>
        <v>#REF!</v>
      </c>
      <c r="PY123" s="307" t="e">
        <f t="shared" si="145"/>
        <v>#REF!</v>
      </c>
      <c r="PZ123" s="307" t="e">
        <f t="shared" si="145"/>
        <v>#REF!</v>
      </c>
      <c r="QA123" s="307" t="e">
        <f t="shared" si="145"/>
        <v>#REF!</v>
      </c>
      <c r="QB123" s="307" t="e">
        <f t="shared" si="145"/>
        <v>#REF!</v>
      </c>
      <c r="QC123" s="307" t="e">
        <f t="shared" si="145"/>
        <v>#REF!</v>
      </c>
      <c r="QD123" s="307" t="e">
        <f t="shared" si="145"/>
        <v>#REF!</v>
      </c>
      <c r="QE123" s="307" t="e">
        <f t="shared" si="145"/>
        <v>#REF!</v>
      </c>
      <c r="QF123" s="307" t="e">
        <f t="shared" si="145"/>
        <v>#REF!</v>
      </c>
      <c r="QG123" s="307" t="e">
        <f t="shared" si="145"/>
        <v>#REF!</v>
      </c>
      <c r="QH123" s="307" t="e">
        <f t="shared" si="145"/>
        <v>#REF!</v>
      </c>
      <c r="QI123" s="307" t="e">
        <f t="shared" si="145"/>
        <v>#REF!</v>
      </c>
      <c r="QJ123" s="307" t="e">
        <f t="shared" si="145"/>
        <v>#REF!</v>
      </c>
      <c r="QK123" s="307" t="e">
        <f t="shared" si="101"/>
        <v>#REF!</v>
      </c>
      <c r="QL123" s="307" t="e">
        <f t="shared" si="137"/>
        <v>#REF!</v>
      </c>
      <c r="QM123" s="307" t="e">
        <f t="shared" si="137"/>
        <v>#REF!</v>
      </c>
      <c r="QN123" s="307" t="e">
        <f t="shared" si="137"/>
        <v>#REF!</v>
      </c>
      <c r="QO123" s="307" t="e">
        <f t="shared" si="137"/>
        <v>#REF!</v>
      </c>
      <c r="QP123" s="307" t="e">
        <f t="shared" si="137"/>
        <v>#REF!</v>
      </c>
      <c r="QQ123" s="307" t="e">
        <f t="shared" si="137"/>
        <v>#REF!</v>
      </c>
      <c r="QR123" s="307" t="e">
        <f t="shared" si="137"/>
        <v>#REF!</v>
      </c>
      <c r="QS123" s="307" t="e">
        <f t="shared" si="137"/>
        <v>#REF!</v>
      </c>
      <c r="QT123" s="307" t="e">
        <f t="shared" si="137"/>
        <v>#REF!</v>
      </c>
      <c r="QU123" s="307" t="e">
        <f t="shared" si="137"/>
        <v>#REF!</v>
      </c>
      <c r="QV123" s="307" t="e">
        <f t="shared" si="137"/>
        <v>#REF!</v>
      </c>
      <c r="QW123" s="307" t="e">
        <f t="shared" si="137"/>
        <v>#REF!</v>
      </c>
      <c r="QX123" s="307" t="e">
        <f t="shared" si="137"/>
        <v>#REF!</v>
      </c>
      <c r="QY123" s="307" t="e">
        <f t="shared" si="137"/>
        <v>#REF!</v>
      </c>
      <c r="QZ123" s="307" t="e">
        <f t="shared" si="137"/>
        <v>#REF!</v>
      </c>
      <c r="RA123" s="307" t="e">
        <f t="shared" si="137"/>
        <v>#REF!</v>
      </c>
      <c r="RB123" s="307" t="e">
        <f t="shared" si="137"/>
        <v>#REF!</v>
      </c>
      <c r="RC123" s="307" t="e">
        <f t="shared" si="137"/>
        <v>#REF!</v>
      </c>
      <c r="RD123" s="307" t="e">
        <f t="shared" si="137"/>
        <v>#REF!</v>
      </c>
      <c r="RE123" s="307" t="e">
        <f t="shared" si="137"/>
        <v>#REF!</v>
      </c>
      <c r="RF123" s="307" t="e">
        <f t="shared" si="137"/>
        <v>#REF!</v>
      </c>
      <c r="RG123" s="307" t="e">
        <f t="shared" si="137"/>
        <v>#REF!</v>
      </c>
      <c r="RH123" s="307" t="e">
        <f t="shared" si="137"/>
        <v>#REF!</v>
      </c>
      <c r="RI123" s="307" t="e">
        <f t="shared" si="137"/>
        <v>#REF!</v>
      </c>
      <c r="RJ123" s="307" t="e">
        <f t="shared" si="137"/>
        <v>#REF!</v>
      </c>
      <c r="RK123" s="307" t="e">
        <f t="shared" si="137"/>
        <v>#REF!</v>
      </c>
      <c r="RL123" s="307" t="e">
        <f t="shared" si="137"/>
        <v>#REF!</v>
      </c>
      <c r="RM123" s="307" t="e">
        <f t="shared" si="137"/>
        <v>#REF!</v>
      </c>
      <c r="RN123" s="307" t="e">
        <f t="shared" si="137"/>
        <v>#REF!</v>
      </c>
      <c r="RO123" s="307" t="e">
        <f t="shared" si="137"/>
        <v>#REF!</v>
      </c>
      <c r="RP123" s="307" t="e">
        <f t="shared" si="137"/>
        <v>#REF!</v>
      </c>
      <c r="RQ123" s="307" t="e">
        <f t="shared" si="137"/>
        <v>#REF!</v>
      </c>
      <c r="RR123" s="307" t="e">
        <f t="shared" si="137"/>
        <v>#REF!</v>
      </c>
      <c r="RS123" s="307" t="e">
        <f t="shared" si="137"/>
        <v>#REF!</v>
      </c>
      <c r="RT123" s="307" t="e">
        <f t="shared" si="137"/>
        <v>#REF!</v>
      </c>
      <c r="RU123" s="307" t="e">
        <f t="shared" si="137"/>
        <v>#REF!</v>
      </c>
      <c r="RV123" s="307" t="e">
        <f t="shared" si="137"/>
        <v>#REF!</v>
      </c>
      <c r="RW123" s="307" t="e">
        <f t="shared" si="137"/>
        <v>#REF!</v>
      </c>
      <c r="RX123" s="307" t="e">
        <f t="shared" si="137"/>
        <v>#REF!</v>
      </c>
      <c r="RY123" s="307" t="e">
        <f t="shared" si="137"/>
        <v>#REF!</v>
      </c>
      <c r="RZ123" s="307" t="e">
        <f t="shared" si="137"/>
        <v>#REF!</v>
      </c>
      <c r="SA123" s="307" t="e">
        <f t="shared" si="137"/>
        <v>#REF!</v>
      </c>
      <c r="SB123" s="307" t="e">
        <f t="shared" si="137"/>
        <v>#REF!</v>
      </c>
      <c r="SC123" s="307" t="e">
        <f t="shared" si="137"/>
        <v>#REF!</v>
      </c>
      <c r="SD123" s="307" t="e">
        <f t="shared" si="137"/>
        <v>#REF!</v>
      </c>
      <c r="SE123" s="307" t="e">
        <f t="shared" si="137"/>
        <v>#REF!</v>
      </c>
      <c r="SF123" s="307" t="e">
        <f t="shared" si="137"/>
        <v>#REF!</v>
      </c>
      <c r="SG123" s="307" t="e">
        <f t="shared" si="137"/>
        <v>#REF!</v>
      </c>
      <c r="SH123" s="307" t="e">
        <f t="shared" si="137"/>
        <v>#REF!</v>
      </c>
      <c r="SI123" s="307" t="e">
        <f t="shared" si="137"/>
        <v>#REF!</v>
      </c>
      <c r="SJ123" s="307" t="e">
        <f t="shared" si="137"/>
        <v>#REF!</v>
      </c>
      <c r="SK123" s="307" t="e">
        <f t="shared" si="137"/>
        <v>#REF!</v>
      </c>
      <c r="SL123" s="307" t="e">
        <f t="shared" si="137"/>
        <v>#REF!</v>
      </c>
      <c r="SM123" s="307" t="e">
        <f t="shared" si="137"/>
        <v>#REF!</v>
      </c>
      <c r="SN123" s="307" t="e">
        <f t="shared" si="137"/>
        <v>#REF!</v>
      </c>
      <c r="SO123" s="307" t="e">
        <f t="shared" si="137"/>
        <v>#REF!</v>
      </c>
      <c r="SP123" s="307" t="e">
        <f t="shared" si="137"/>
        <v>#REF!</v>
      </c>
      <c r="SQ123" s="307" t="e">
        <f t="shared" si="137"/>
        <v>#REF!</v>
      </c>
      <c r="SR123" s="307" t="e">
        <f t="shared" si="137"/>
        <v>#REF!</v>
      </c>
      <c r="SS123" s="307" t="e">
        <f t="shared" si="137"/>
        <v>#REF!</v>
      </c>
      <c r="ST123" s="307" t="e">
        <f t="shared" si="137"/>
        <v>#REF!</v>
      </c>
      <c r="SU123" s="307" t="e">
        <f t="shared" si="137"/>
        <v>#REF!</v>
      </c>
      <c r="SV123" s="307" t="e">
        <f t="shared" si="137"/>
        <v>#REF!</v>
      </c>
      <c r="SW123" s="307" t="e">
        <f t="shared" si="138"/>
        <v>#REF!</v>
      </c>
      <c r="SX123" s="307" t="e">
        <f t="shared" si="138"/>
        <v>#REF!</v>
      </c>
      <c r="SY123" s="307" t="e">
        <f t="shared" si="138"/>
        <v>#REF!</v>
      </c>
      <c r="SZ123" s="307" t="e">
        <f t="shared" si="118"/>
        <v>#REF!</v>
      </c>
      <c r="TA123" s="307" t="e">
        <f t="shared" si="118"/>
        <v>#REF!</v>
      </c>
      <c r="TB123" s="307" t="e">
        <f t="shared" si="118"/>
        <v>#REF!</v>
      </c>
      <c r="TC123" s="307" t="e">
        <f t="shared" si="118"/>
        <v>#REF!</v>
      </c>
      <c r="TD123" s="307" t="e">
        <f t="shared" si="118"/>
        <v>#REF!</v>
      </c>
      <c r="TE123" s="307" t="e">
        <f t="shared" si="118"/>
        <v>#REF!</v>
      </c>
      <c r="TF123" s="307" t="e">
        <f t="shared" si="118"/>
        <v>#REF!</v>
      </c>
      <c r="TG123" s="307" t="e">
        <f t="shared" si="118"/>
        <v>#REF!</v>
      </c>
      <c r="TH123" s="307" t="e">
        <f t="shared" si="118"/>
        <v>#REF!</v>
      </c>
      <c r="TI123" s="307" t="e">
        <f t="shared" ref="TI123:VH123" si="146">SUMPRODUCT(--($E38:$AB38=TI$110),--($E100:$AB100))</f>
        <v>#REF!</v>
      </c>
      <c r="TJ123" s="307" t="e">
        <f t="shared" si="146"/>
        <v>#REF!</v>
      </c>
      <c r="TK123" s="307" t="e">
        <f t="shared" si="146"/>
        <v>#REF!</v>
      </c>
      <c r="TL123" s="307" t="e">
        <f t="shared" si="146"/>
        <v>#REF!</v>
      </c>
      <c r="TM123" s="307" t="e">
        <f t="shared" si="146"/>
        <v>#REF!</v>
      </c>
      <c r="TN123" s="307" t="e">
        <f t="shared" si="146"/>
        <v>#REF!</v>
      </c>
      <c r="TO123" s="307" t="e">
        <f t="shared" si="146"/>
        <v>#REF!</v>
      </c>
      <c r="TP123" s="307" t="e">
        <f t="shared" si="146"/>
        <v>#REF!</v>
      </c>
      <c r="TQ123" s="307" t="e">
        <f t="shared" si="146"/>
        <v>#REF!</v>
      </c>
      <c r="TR123" s="307" t="e">
        <f t="shared" si="146"/>
        <v>#REF!</v>
      </c>
      <c r="TS123" s="307" t="e">
        <f t="shared" si="146"/>
        <v>#REF!</v>
      </c>
      <c r="TT123" s="307" t="e">
        <f t="shared" si="146"/>
        <v>#REF!</v>
      </c>
      <c r="TU123" s="307" t="e">
        <f t="shared" si="146"/>
        <v>#REF!</v>
      </c>
      <c r="TV123" s="307" t="e">
        <f t="shared" si="146"/>
        <v>#REF!</v>
      </c>
      <c r="TW123" s="307" t="e">
        <f t="shared" si="146"/>
        <v>#REF!</v>
      </c>
      <c r="TX123" s="307" t="e">
        <f t="shared" si="146"/>
        <v>#REF!</v>
      </c>
      <c r="TY123" s="307" t="e">
        <f t="shared" si="146"/>
        <v>#REF!</v>
      </c>
      <c r="TZ123" s="307" t="e">
        <f t="shared" si="146"/>
        <v>#REF!</v>
      </c>
      <c r="UA123" s="307" t="e">
        <f t="shared" si="146"/>
        <v>#REF!</v>
      </c>
      <c r="UB123" s="307" t="e">
        <f t="shared" si="146"/>
        <v>#REF!</v>
      </c>
      <c r="UC123" s="307" t="e">
        <f t="shared" si="146"/>
        <v>#REF!</v>
      </c>
      <c r="UD123" s="307" t="e">
        <f t="shared" si="146"/>
        <v>#REF!</v>
      </c>
      <c r="UE123" s="307" t="e">
        <f t="shared" si="146"/>
        <v>#REF!</v>
      </c>
      <c r="UF123" s="307" t="e">
        <f t="shared" si="146"/>
        <v>#REF!</v>
      </c>
      <c r="UG123" s="307" t="e">
        <f t="shared" si="146"/>
        <v>#REF!</v>
      </c>
      <c r="UH123" s="307" t="e">
        <f t="shared" si="146"/>
        <v>#REF!</v>
      </c>
      <c r="UI123" s="307" t="e">
        <f t="shared" si="146"/>
        <v>#REF!</v>
      </c>
      <c r="UJ123" s="307" t="e">
        <f t="shared" si="146"/>
        <v>#REF!</v>
      </c>
      <c r="UK123" s="307" t="e">
        <f t="shared" si="146"/>
        <v>#REF!</v>
      </c>
      <c r="UL123" s="307" t="e">
        <f t="shared" si="146"/>
        <v>#REF!</v>
      </c>
      <c r="UM123" s="307" t="e">
        <f t="shared" si="146"/>
        <v>#REF!</v>
      </c>
      <c r="UN123" s="307" t="e">
        <f t="shared" si="146"/>
        <v>#REF!</v>
      </c>
      <c r="UO123" s="307" t="e">
        <f t="shared" si="146"/>
        <v>#REF!</v>
      </c>
      <c r="UP123" s="307" t="e">
        <f t="shared" si="146"/>
        <v>#REF!</v>
      </c>
      <c r="UQ123" s="307" t="e">
        <f t="shared" si="146"/>
        <v>#REF!</v>
      </c>
      <c r="UR123" s="307" t="e">
        <f t="shared" si="146"/>
        <v>#REF!</v>
      </c>
      <c r="US123" s="307" t="e">
        <f t="shared" si="146"/>
        <v>#REF!</v>
      </c>
      <c r="UT123" s="307" t="e">
        <f t="shared" si="146"/>
        <v>#REF!</v>
      </c>
      <c r="UU123" s="307" t="e">
        <f t="shared" si="146"/>
        <v>#REF!</v>
      </c>
      <c r="UV123" s="307" t="e">
        <f t="shared" si="146"/>
        <v>#REF!</v>
      </c>
      <c r="UW123" s="307" t="e">
        <f t="shared" si="146"/>
        <v>#REF!</v>
      </c>
      <c r="UX123" s="307" t="e">
        <f t="shared" si="146"/>
        <v>#REF!</v>
      </c>
      <c r="UY123" s="307" t="e">
        <f t="shared" si="146"/>
        <v>#REF!</v>
      </c>
      <c r="UZ123" s="307" t="e">
        <f t="shared" si="146"/>
        <v>#REF!</v>
      </c>
      <c r="VA123" s="307" t="e">
        <f t="shared" si="146"/>
        <v>#REF!</v>
      </c>
      <c r="VB123" s="307" t="e">
        <f t="shared" si="146"/>
        <v>#REF!</v>
      </c>
      <c r="VC123" s="307" t="e">
        <f t="shared" si="146"/>
        <v>#REF!</v>
      </c>
      <c r="VD123" s="307" t="e">
        <f t="shared" si="146"/>
        <v>#REF!</v>
      </c>
      <c r="VE123" s="307" t="e">
        <f t="shared" si="146"/>
        <v>#REF!</v>
      </c>
      <c r="VF123" s="307" t="e">
        <f t="shared" si="146"/>
        <v>#REF!</v>
      </c>
      <c r="VG123" s="307" t="e">
        <f t="shared" si="146"/>
        <v>#REF!</v>
      </c>
      <c r="VH123" s="307" t="e">
        <f t="shared" si="146"/>
        <v>#REF!</v>
      </c>
      <c r="VI123" s="307" t="e">
        <f t="shared" si="103"/>
        <v>#REF!</v>
      </c>
      <c r="VJ123" s="307" t="e">
        <f t="shared" si="139"/>
        <v>#REF!</v>
      </c>
      <c r="VK123" s="307" t="e">
        <f t="shared" si="139"/>
        <v>#REF!</v>
      </c>
      <c r="VL123" s="307" t="e">
        <f t="shared" si="139"/>
        <v>#REF!</v>
      </c>
      <c r="VM123" s="307" t="e">
        <f t="shared" si="139"/>
        <v>#REF!</v>
      </c>
      <c r="VN123" s="307" t="e">
        <f t="shared" si="139"/>
        <v>#REF!</v>
      </c>
      <c r="VO123" s="307" t="e">
        <f t="shared" si="139"/>
        <v>#REF!</v>
      </c>
      <c r="VP123" s="307" t="e">
        <f t="shared" si="139"/>
        <v>#REF!</v>
      </c>
      <c r="VQ123" s="307" t="e">
        <f t="shared" si="139"/>
        <v>#REF!</v>
      </c>
      <c r="VR123" s="307" t="e">
        <f t="shared" si="139"/>
        <v>#REF!</v>
      </c>
      <c r="VS123" s="307" t="e">
        <f t="shared" si="139"/>
        <v>#REF!</v>
      </c>
      <c r="VT123" s="307" t="e">
        <f t="shared" si="139"/>
        <v>#REF!</v>
      </c>
      <c r="VU123" s="307" t="e">
        <f t="shared" si="139"/>
        <v>#REF!</v>
      </c>
      <c r="VV123" s="307" t="e">
        <f t="shared" si="139"/>
        <v>#REF!</v>
      </c>
      <c r="VW123" s="307" t="e">
        <f t="shared" si="139"/>
        <v>#REF!</v>
      </c>
      <c r="VX123" s="307" t="e">
        <f t="shared" si="139"/>
        <v>#REF!</v>
      </c>
      <c r="VY123" s="307" t="e">
        <f t="shared" si="139"/>
        <v>#REF!</v>
      </c>
      <c r="VZ123" s="307" t="e">
        <f t="shared" si="139"/>
        <v>#REF!</v>
      </c>
      <c r="WA123" s="307" t="e">
        <f t="shared" si="139"/>
        <v>#REF!</v>
      </c>
      <c r="WB123" s="307" t="e">
        <f t="shared" si="139"/>
        <v>#REF!</v>
      </c>
      <c r="WC123" s="307" t="e">
        <f t="shared" si="139"/>
        <v>#REF!</v>
      </c>
      <c r="WD123" s="307" t="e">
        <f t="shared" si="139"/>
        <v>#REF!</v>
      </c>
      <c r="WE123" s="307" t="e">
        <f t="shared" si="139"/>
        <v>#REF!</v>
      </c>
      <c r="WF123" s="307" t="e">
        <f t="shared" si="139"/>
        <v>#REF!</v>
      </c>
      <c r="WG123" s="307" t="e">
        <f t="shared" si="139"/>
        <v>#REF!</v>
      </c>
      <c r="WH123" s="307" t="e">
        <f t="shared" si="139"/>
        <v>#REF!</v>
      </c>
      <c r="WI123" s="307" t="e">
        <f t="shared" si="139"/>
        <v>#REF!</v>
      </c>
      <c r="WJ123" s="307" t="e">
        <f t="shared" si="139"/>
        <v>#REF!</v>
      </c>
      <c r="WK123" s="307" t="e">
        <f t="shared" si="139"/>
        <v>#REF!</v>
      </c>
      <c r="WL123" s="307" t="e">
        <f t="shared" si="139"/>
        <v>#REF!</v>
      </c>
      <c r="WM123" s="307" t="e">
        <f t="shared" si="139"/>
        <v>#REF!</v>
      </c>
      <c r="WN123" s="307" t="e">
        <f t="shared" si="139"/>
        <v>#REF!</v>
      </c>
      <c r="WO123" s="307" t="e">
        <f t="shared" si="139"/>
        <v>#REF!</v>
      </c>
      <c r="WP123" s="307" t="e">
        <f t="shared" si="139"/>
        <v>#REF!</v>
      </c>
      <c r="WQ123" s="307" t="e">
        <f t="shared" si="139"/>
        <v>#REF!</v>
      </c>
      <c r="WR123" s="307" t="e">
        <f t="shared" si="139"/>
        <v>#REF!</v>
      </c>
      <c r="WS123" s="307" t="e">
        <f t="shared" si="139"/>
        <v>#REF!</v>
      </c>
      <c r="WT123" s="307" t="e">
        <f t="shared" si="139"/>
        <v>#REF!</v>
      </c>
      <c r="WU123" s="307" t="e">
        <f t="shared" si="139"/>
        <v>#REF!</v>
      </c>
      <c r="WV123" s="307" t="e">
        <f t="shared" si="139"/>
        <v>#REF!</v>
      </c>
      <c r="WW123" s="307" t="e">
        <f t="shared" si="139"/>
        <v>#REF!</v>
      </c>
      <c r="WX123" s="307" t="e">
        <f t="shared" si="139"/>
        <v>#REF!</v>
      </c>
      <c r="WY123" s="307" t="e">
        <f t="shared" si="139"/>
        <v>#REF!</v>
      </c>
      <c r="WZ123" s="307" t="e">
        <f t="shared" si="139"/>
        <v>#REF!</v>
      </c>
      <c r="XA123" s="307" t="e">
        <f t="shared" si="139"/>
        <v>#REF!</v>
      </c>
      <c r="XB123" s="307" t="e">
        <f t="shared" si="139"/>
        <v>#REF!</v>
      </c>
      <c r="XC123" s="307" t="e">
        <f t="shared" si="139"/>
        <v>#REF!</v>
      </c>
      <c r="XD123" s="307" t="e">
        <f t="shared" si="139"/>
        <v>#REF!</v>
      </c>
      <c r="XE123" s="307" t="e">
        <f t="shared" si="139"/>
        <v>#REF!</v>
      </c>
      <c r="XF123" s="307" t="e">
        <f t="shared" si="139"/>
        <v>#REF!</v>
      </c>
      <c r="XG123" s="307" t="e">
        <f t="shared" si="139"/>
        <v>#REF!</v>
      </c>
      <c r="XH123" s="307" t="e">
        <f t="shared" si="139"/>
        <v>#REF!</v>
      </c>
      <c r="XI123" s="307" t="e">
        <f t="shared" si="139"/>
        <v>#REF!</v>
      </c>
      <c r="XJ123" s="307" t="e">
        <f t="shared" si="139"/>
        <v>#REF!</v>
      </c>
      <c r="XK123" s="307" t="e">
        <f t="shared" si="139"/>
        <v>#REF!</v>
      </c>
      <c r="XL123" s="307" t="e">
        <f t="shared" si="139"/>
        <v>#REF!</v>
      </c>
      <c r="XM123" s="307" t="e">
        <f t="shared" si="139"/>
        <v>#REF!</v>
      </c>
      <c r="XN123" s="307" t="e">
        <f t="shared" si="139"/>
        <v>#REF!</v>
      </c>
      <c r="XO123" s="307" t="e">
        <f t="shared" si="139"/>
        <v>#REF!</v>
      </c>
      <c r="XP123" s="307" t="e">
        <f t="shared" si="139"/>
        <v>#REF!</v>
      </c>
      <c r="XQ123" s="307" t="e">
        <f t="shared" si="139"/>
        <v>#REF!</v>
      </c>
      <c r="XR123" s="307" t="e">
        <f t="shared" si="139"/>
        <v>#REF!</v>
      </c>
      <c r="XS123" s="307" t="e">
        <f t="shared" si="139"/>
        <v>#REF!</v>
      </c>
      <c r="XT123" s="307" t="e">
        <f t="shared" si="139"/>
        <v>#REF!</v>
      </c>
      <c r="XU123" s="307" t="e">
        <f t="shared" si="140"/>
        <v>#REF!</v>
      </c>
      <c r="XV123" s="307" t="e">
        <f t="shared" si="140"/>
        <v>#REF!</v>
      </c>
      <c r="XW123" s="307" t="e">
        <f t="shared" si="140"/>
        <v>#REF!</v>
      </c>
      <c r="XX123" s="307" t="e">
        <f t="shared" si="119"/>
        <v>#REF!</v>
      </c>
      <c r="XY123" s="307" t="e">
        <f t="shared" si="119"/>
        <v>#REF!</v>
      </c>
      <c r="XZ123" s="307" t="e">
        <f t="shared" si="119"/>
        <v>#REF!</v>
      </c>
      <c r="YA123" s="307" t="e">
        <f t="shared" si="119"/>
        <v>#REF!</v>
      </c>
      <c r="YB123" s="307" t="e">
        <f t="shared" si="119"/>
        <v>#REF!</v>
      </c>
      <c r="YC123" s="307" t="e">
        <f t="shared" si="119"/>
        <v>#REF!</v>
      </c>
      <c r="YD123" s="307" t="e">
        <f t="shared" si="119"/>
        <v>#REF!</v>
      </c>
      <c r="YE123" s="307" t="e">
        <f t="shared" si="119"/>
        <v>#REF!</v>
      </c>
      <c r="YF123" s="307" t="e">
        <f t="shared" si="119"/>
        <v>#REF!</v>
      </c>
      <c r="YG123" s="307" t="e">
        <f t="shared" ref="YG123:AAF123" si="147">SUMPRODUCT(--($E38:$AB38=YG$110),--($E100:$AB100))</f>
        <v>#REF!</v>
      </c>
      <c r="YH123" s="307" t="e">
        <f t="shared" si="147"/>
        <v>#REF!</v>
      </c>
      <c r="YI123" s="307" t="e">
        <f t="shared" si="147"/>
        <v>#REF!</v>
      </c>
      <c r="YJ123" s="307" t="e">
        <f t="shared" si="147"/>
        <v>#REF!</v>
      </c>
      <c r="YK123" s="307" t="e">
        <f t="shared" si="147"/>
        <v>#REF!</v>
      </c>
      <c r="YL123" s="307" t="e">
        <f t="shared" si="147"/>
        <v>#REF!</v>
      </c>
      <c r="YM123" s="307" t="e">
        <f t="shared" si="147"/>
        <v>#REF!</v>
      </c>
      <c r="YN123" s="307" t="e">
        <f t="shared" si="147"/>
        <v>#REF!</v>
      </c>
      <c r="YO123" s="307" t="e">
        <f t="shared" si="147"/>
        <v>#REF!</v>
      </c>
      <c r="YP123" s="307" t="e">
        <f t="shared" si="147"/>
        <v>#REF!</v>
      </c>
      <c r="YQ123" s="307" t="e">
        <f t="shared" si="147"/>
        <v>#REF!</v>
      </c>
      <c r="YR123" s="307" t="e">
        <f t="shared" si="147"/>
        <v>#REF!</v>
      </c>
      <c r="YS123" s="307" t="e">
        <f t="shared" si="147"/>
        <v>#REF!</v>
      </c>
      <c r="YT123" s="307" t="e">
        <f t="shared" si="147"/>
        <v>#REF!</v>
      </c>
      <c r="YU123" s="307" t="e">
        <f t="shared" si="147"/>
        <v>#REF!</v>
      </c>
      <c r="YV123" s="307" t="e">
        <f t="shared" si="147"/>
        <v>#REF!</v>
      </c>
      <c r="YW123" s="307" t="e">
        <f t="shared" si="147"/>
        <v>#REF!</v>
      </c>
      <c r="YX123" s="307" t="e">
        <f t="shared" si="147"/>
        <v>#REF!</v>
      </c>
      <c r="YY123" s="307" t="e">
        <f t="shared" si="147"/>
        <v>#REF!</v>
      </c>
      <c r="YZ123" s="307" t="e">
        <f t="shared" si="147"/>
        <v>#REF!</v>
      </c>
      <c r="ZA123" s="307" t="e">
        <f t="shared" si="147"/>
        <v>#REF!</v>
      </c>
      <c r="ZB123" s="307" t="e">
        <f t="shared" si="147"/>
        <v>#REF!</v>
      </c>
      <c r="ZC123" s="307" t="e">
        <f t="shared" si="147"/>
        <v>#REF!</v>
      </c>
      <c r="ZD123" s="307" t="e">
        <f t="shared" si="147"/>
        <v>#REF!</v>
      </c>
      <c r="ZE123" s="307" t="e">
        <f t="shared" si="147"/>
        <v>#REF!</v>
      </c>
      <c r="ZF123" s="307" t="e">
        <f t="shared" si="147"/>
        <v>#REF!</v>
      </c>
      <c r="ZG123" s="307" t="e">
        <f t="shared" si="147"/>
        <v>#REF!</v>
      </c>
      <c r="ZH123" s="307" t="e">
        <f t="shared" si="147"/>
        <v>#REF!</v>
      </c>
      <c r="ZI123" s="307" t="e">
        <f t="shared" si="147"/>
        <v>#REF!</v>
      </c>
      <c r="ZJ123" s="307" t="e">
        <f t="shared" si="147"/>
        <v>#REF!</v>
      </c>
      <c r="ZK123" s="307" t="e">
        <f t="shared" si="147"/>
        <v>#REF!</v>
      </c>
      <c r="ZL123" s="307" t="e">
        <f t="shared" si="147"/>
        <v>#REF!</v>
      </c>
      <c r="ZM123" s="307" t="e">
        <f t="shared" si="147"/>
        <v>#REF!</v>
      </c>
      <c r="ZN123" s="307" t="e">
        <f t="shared" si="147"/>
        <v>#REF!</v>
      </c>
      <c r="ZO123" s="307" t="e">
        <f t="shared" si="147"/>
        <v>#REF!</v>
      </c>
      <c r="ZP123" s="307" t="e">
        <f t="shared" si="147"/>
        <v>#REF!</v>
      </c>
      <c r="ZQ123" s="307" t="e">
        <f t="shared" si="147"/>
        <v>#REF!</v>
      </c>
      <c r="ZR123" s="307" t="e">
        <f t="shared" si="147"/>
        <v>#REF!</v>
      </c>
      <c r="ZS123" s="307" t="e">
        <f t="shared" si="147"/>
        <v>#REF!</v>
      </c>
      <c r="ZT123" s="307" t="e">
        <f t="shared" si="147"/>
        <v>#REF!</v>
      </c>
      <c r="ZU123" s="307" t="e">
        <f t="shared" si="147"/>
        <v>#REF!</v>
      </c>
      <c r="ZV123" s="307" t="e">
        <f t="shared" si="147"/>
        <v>#REF!</v>
      </c>
      <c r="ZW123" s="307" t="e">
        <f t="shared" si="147"/>
        <v>#REF!</v>
      </c>
      <c r="ZX123" s="307" t="e">
        <f t="shared" si="147"/>
        <v>#REF!</v>
      </c>
      <c r="ZY123" s="307" t="e">
        <f t="shared" si="147"/>
        <v>#REF!</v>
      </c>
      <c r="ZZ123" s="307" t="e">
        <f t="shared" si="147"/>
        <v>#REF!</v>
      </c>
      <c r="AAA123" s="307" t="e">
        <f t="shared" si="147"/>
        <v>#REF!</v>
      </c>
      <c r="AAB123" s="307" t="e">
        <f t="shared" si="147"/>
        <v>#REF!</v>
      </c>
      <c r="AAC123" s="307" t="e">
        <f t="shared" si="147"/>
        <v>#REF!</v>
      </c>
      <c r="AAD123" s="307" t="e">
        <f t="shared" si="147"/>
        <v>#REF!</v>
      </c>
      <c r="AAE123" s="307" t="e">
        <f t="shared" si="147"/>
        <v>#REF!</v>
      </c>
      <c r="AAF123" s="307" t="e">
        <f t="shared" si="147"/>
        <v>#REF!</v>
      </c>
      <c r="AAG123" s="307" t="e">
        <f t="shared" si="105"/>
        <v>#REF!</v>
      </c>
      <c r="AAH123" s="307" t="e">
        <f t="shared" si="142"/>
        <v>#REF!</v>
      </c>
      <c r="AAI123" s="307" t="e">
        <f t="shared" si="142"/>
        <v>#REF!</v>
      </c>
      <c r="AAJ123" s="307" t="e">
        <f t="shared" si="142"/>
        <v>#REF!</v>
      </c>
      <c r="AAK123" s="307" t="e">
        <f t="shared" si="142"/>
        <v>#REF!</v>
      </c>
      <c r="AAL123" s="307" t="e">
        <f t="shared" si="142"/>
        <v>#REF!</v>
      </c>
      <c r="AAM123" s="307" t="e">
        <f t="shared" si="142"/>
        <v>#REF!</v>
      </c>
      <c r="AAN123" s="307" t="e">
        <f t="shared" si="142"/>
        <v>#REF!</v>
      </c>
      <c r="AAO123" s="307" t="e">
        <f t="shared" si="142"/>
        <v>#REF!</v>
      </c>
      <c r="AAP123" s="307" t="e">
        <f t="shared" si="142"/>
        <v>#REF!</v>
      </c>
      <c r="AAQ123" s="307" t="e">
        <f t="shared" si="142"/>
        <v>#REF!</v>
      </c>
      <c r="AAR123" s="307" t="e">
        <f t="shared" si="142"/>
        <v>#REF!</v>
      </c>
      <c r="AAS123" s="307" t="e">
        <f t="shared" si="142"/>
        <v>#REF!</v>
      </c>
      <c r="AAT123" s="307" t="e">
        <f t="shared" si="142"/>
        <v>#REF!</v>
      </c>
      <c r="AAU123" s="307" t="e">
        <f t="shared" si="142"/>
        <v>#REF!</v>
      </c>
      <c r="AAV123" s="307" t="e">
        <f t="shared" si="142"/>
        <v>#REF!</v>
      </c>
      <c r="AAW123" s="307" t="e">
        <f t="shared" si="142"/>
        <v>#REF!</v>
      </c>
      <c r="AAX123" s="307" t="e">
        <f t="shared" si="142"/>
        <v>#REF!</v>
      </c>
      <c r="AAY123" s="307" t="e">
        <f t="shared" si="142"/>
        <v>#REF!</v>
      </c>
      <c r="AAZ123" s="307" t="e">
        <f t="shared" si="142"/>
        <v>#REF!</v>
      </c>
      <c r="ABA123" s="307" t="e">
        <f t="shared" si="142"/>
        <v>#REF!</v>
      </c>
      <c r="ABB123" s="307" t="e">
        <f t="shared" si="142"/>
        <v>#REF!</v>
      </c>
      <c r="ABC123" s="307" t="e">
        <f t="shared" si="142"/>
        <v>#REF!</v>
      </c>
      <c r="ABD123" s="307" t="e">
        <f t="shared" si="142"/>
        <v>#REF!</v>
      </c>
      <c r="ABE123" s="307" t="e">
        <f t="shared" si="142"/>
        <v>#REF!</v>
      </c>
      <c r="ABF123" s="307" t="e">
        <f t="shared" si="142"/>
        <v>#REF!</v>
      </c>
      <c r="ABG123" s="307" t="e">
        <f t="shared" si="142"/>
        <v>#REF!</v>
      </c>
      <c r="ABH123" s="307" t="e">
        <f t="shared" si="142"/>
        <v>#REF!</v>
      </c>
      <c r="ABI123" s="307" t="e">
        <f t="shared" si="142"/>
        <v>#REF!</v>
      </c>
      <c r="ABJ123" s="307" t="e">
        <f t="shared" si="142"/>
        <v>#REF!</v>
      </c>
      <c r="ABK123" s="307" t="e">
        <f t="shared" si="142"/>
        <v>#REF!</v>
      </c>
      <c r="ABL123" s="307" t="e">
        <f t="shared" si="142"/>
        <v>#REF!</v>
      </c>
      <c r="ABM123" s="307" t="e">
        <f t="shared" si="142"/>
        <v>#REF!</v>
      </c>
      <c r="ABN123" s="307" t="e">
        <f t="shared" si="142"/>
        <v>#REF!</v>
      </c>
      <c r="ABO123" s="307" t="e">
        <f t="shared" si="142"/>
        <v>#REF!</v>
      </c>
      <c r="ABP123" s="307" t="e">
        <f t="shared" si="142"/>
        <v>#REF!</v>
      </c>
      <c r="ABQ123" s="307" t="e">
        <f t="shared" si="142"/>
        <v>#REF!</v>
      </c>
      <c r="ABR123" s="307" t="e">
        <f t="shared" si="142"/>
        <v>#REF!</v>
      </c>
      <c r="ABS123" s="307" t="e">
        <f t="shared" si="142"/>
        <v>#REF!</v>
      </c>
      <c r="ABT123" s="307" t="e">
        <f t="shared" si="142"/>
        <v>#REF!</v>
      </c>
      <c r="ABU123" s="307" t="e">
        <f t="shared" si="142"/>
        <v>#REF!</v>
      </c>
      <c r="ABV123" s="307" t="e">
        <f t="shared" si="142"/>
        <v>#REF!</v>
      </c>
      <c r="ABW123" s="307" t="e">
        <f t="shared" si="142"/>
        <v>#REF!</v>
      </c>
      <c r="ABX123" s="307" t="e">
        <f t="shared" si="142"/>
        <v>#REF!</v>
      </c>
      <c r="ABY123" s="307" t="e">
        <f t="shared" si="142"/>
        <v>#REF!</v>
      </c>
      <c r="ABZ123" s="307" t="e">
        <f t="shared" si="142"/>
        <v>#REF!</v>
      </c>
      <c r="ACA123" s="307" t="e">
        <f t="shared" si="142"/>
        <v>#REF!</v>
      </c>
      <c r="ACB123" s="307" t="e">
        <f t="shared" si="142"/>
        <v>#REF!</v>
      </c>
      <c r="ACC123" s="307" t="e">
        <f t="shared" si="142"/>
        <v>#REF!</v>
      </c>
      <c r="ACD123" s="307" t="e">
        <f t="shared" si="142"/>
        <v>#REF!</v>
      </c>
      <c r="ACE123" s="307" t="e">
        <f t="shared" si="142"/>
        <v>#REF!</v>
      </c>
      <c r="ACF123" s="307" t="e">
        <f t="shared" si="142"/>
        <v>#REF!</v>
      </c>
      <c r="ACG123" s="307" t="e">
        <f t="shared" si="142"/>
        <v>#REF!</v>
      </c>
      <c r="ACH123" s="307" t="e">
        <f t="shared" si="142"/>
        <v>#REF!</v>
      </c>
      <c r="ACI123" s="307" t="e">
        <f t="shared" si="142"/>
        <v>#REF!</v>
      </c>
      <c r="ACJ123" s="307" t="e">
        <f t="shared" si="142"/>
        <v>#REF!</v>
      </c>
      <c r="ACK123" s="307" t="e">
        <f t="shared" si="114"/>
        <v>#REF!</v>
      </c>
    </row>
    <row r="124" spans="2:765" s="384" customFormat="1" ht="30" customHeight="1">
      <c r="B124" s="24"/>
      <c r="C124" s="1422" t="s">
        <v>519</v>
      </c>
      <c r="D124" s="1372"/>
      <c r="E124" s="307" t="e">
        <f t="shared" si="130"/>
        <v>#REF!</v>
      </c>
      <c r="F124" s="307" t="e">
        <f t="shared" si="130"/>
        <v>#REF!</v>
      </c>
      <c r="G124" s="307" t="e">
        <f t="shared" si="130"/>
        <v>#REF!</v>
      </c>
      <c r="H124" s="307" t="e">
        <f t="shared" si="130"/>
        <v>#REF!</v>
      </c>
      <c r="I124" s="307" t="e">
        <f t="shared" si="130"/>
        <v>#REF!</v>
      </c>
      <c r="J124" s="307" t="e">
        <f t="shared" si="130"/>
        <v>#REF!</v>
      </c>
      <c r="K124" s="307" t="e">
        <f t="shared" si="130"/>
        <v>#REF!</v>
      </c>
      <c r="L124" s="307" t="e">
        <f t="shared" si="130"/>
        <v>#REF!</v>
      </c>
      <c r="M124" s="307" t="e">
        <f t="shared" si="130"/>
        <v>#REF!</v>
      </c>
      <c r="N124" s="307" t="e">
        <f t="shared" si="130"/>
        <v>#REF!</v>
      </c>
      <c r="O124" s="307" t="e">
        <f t="shared" si="130"/>
        <v>#REF!</v>
      </c>
      <c r="P124" s="307" t="e">
        <f t="shared" si="130"/>
        <v>#REF!</v>
      </c>
      <c r="Q124" s="307" t="e">
        <f t="shared" si="130"/>
        <v>#REF!</v>
      </c>
      <c r="R124" s="307" t="e">
        <f t="shared" si="130"/>
        <v>#REF!</v>
      </c>
      <c r="S124" s="307" t="e">
        <f t="shared" si="130"/>
        <v>#REF!</v>
      </c>
      <c r="T124" s="307" t="e">
        <f t="shared" si="130"/>
        <v>#REF!</v>
      </c>
      <c r="U124" s="307" t="e">
        <f t="shared" si="130"/>
        <v>#REF!</v>
      </c>
      <c r="V124" s="307" t="e">
        <f t="shared" si="130"/>
        <v>#REF!</v>
      </c>
      <c r="W124" s="307" t="e">
        <f t="shared" si="130"/>
        <v>#REF!</v>
      </c>
      <c r="X124" s="307" t="e">
        <f t="shared" si="130"/>
        <v>#REF!</v>
      </c>
      <c r="Y124" s="307" t="e">
        <f t="shared" si="130"/>
        <v>#REF!</v>
      </c>
      <c r="Z124" s="307" t="e">
        <f t="shared" si="130"/>
        <v>#REF!</v>
      </c>
      <c r="AA124" s="307" t="e">
        <f t="shared" si="130"/>
        <v>#REF!</v>
      </c>
      <c r="AB124" s="307" t="e">
        <f t="shared" si="130"/>
        <v>#REF!</v>
      </c>
      <c r="AC124" s="307" t="e">
        <f t="shared" si="130"/>
        <v>#REF!</v>
      </c>
      <c r="AD124" s="307" t="e">
        <f t="shared" si="130"/>
        <v>#REF!</v>
      </c>
      <c r="AE124" s="307" t="e">
        <f t="shared" si="130"/>
        <v>#REF!</v>
      </c>
      <c r="AF124" s="307" t="e">
        <f t="shared" si="130"/>
        <v>#REF!</v>
      </c>
      <c r="AG124" s="307" t="e">
        <f t="shared" si="130"/>
        <v>#REF!</v>
      </c>
      <c r="AH124" s="307" t="e">
        <f t="shared" si="130"/>
        <v>#REF!</v>
      </c>
      <c r="AI124" s="307" t="e">
        <f t="shared" si="130"/>
        <v>#REF!</v>
      </c>
      <c r="AJ124" s="307" t="e">
        <f t="shared" si="130"/>
        <v>#REF!</v>
      </c>
      <c r="AK124" s="307" t="e">
        <f t="shared" si="130"/>
        <v>#REF!</v>
      </c>
      <c r="AL124" s="307" t="e">
        <f t="shared" si="130"/>
        <v>#REF!</v>
      </c>
      <c r="AM124" s="307" t="e">
        <f t="shared" si="130"/>
        <v>#REF!</v>
      </c>
      <c r="AN124" s="307" t="e">
        <f t="shared" si="130"/>
        <v>#REF!</v>
      </c>
      <c r="AO124" s="307" t="e">
        <f t="shared" si="130"/>
        <v>#REF!</v>
      </c>
      <c r="AP124" s="307" t="e">
        <f t="shared" si="130"/>
        <v>#REF!</v>
      </c>
      <c r="AQ124" s="307" t="e">
        <f t="shared" si="130"/>
        <v>#REF!</v>
      </c>
      <c r="AR124" s="307" t="e">
        <f t="shared" si="130"/>
        <v>#REF!</v>
      </c>
      <c r="AS124" s="307" t="e">
        <f t="shared" si="130"/>
        <v>#REF!</v>
      </c>
      <c r="AT124" s="307" t="e">
        <f t="shared" si="130"/>
        <v>#REF!</v>
      </c>
      <c r="AU124" s="307" t="e">
        <f t="shared" si="130"/>
        <v>#REF!</v>
      </c>
      <c r="AV124" s="307" t="e">
        <f t="shared" si="130"/>
        <v>#REF!</v>
      </c>
      <c r="AW124" s="307" t="e">
        <f t="shared" si="130"/>
        <v>#REF!</v>
      </c>
      <c r="AX124" s="307" t="e">
        <f t="shared" si="130"/>
        <v>#REF!</v>
      </c>
      <c r="AY124" s="307" t="e">
        <f t="shared" si="130"/>
        <v>#REF!</v>
      </c>
      <c r="AZ124" s="307" t="e">
        <f t="shared" si="130"/>
        <v>#REF!</v>
      </c>
      <c r="BA124" s="307" t="e">
        <f t="shared" si="130"/>
        <v>#REF!</v>
      </c>
      <c r="BB124" s="307" t="e">
        <f t="shared" si="130"/>
        <v>#REF!</v>
      </c>
      <c r="BC124" s="307" t="e">
        <f t="shared" si="130"/>
        <v>#REF!</v>
      </c>
      <c r="BD124" s="307" t="e">
        <f t="shared" si="130"/>
        <v>#REF!</v>
      </c>
      <c r="BE124" s="307" t="e">
        <f t="shared" si="130"/>
        <v>#REF!</v>
      </c>
      <c r="BF124" s="307" t="e">
        <f t="shared" si="130"/>
        <v>#REF!</v>
      </c>
      <c r="BG124" s="307" t="e">
        <f t="shared" si="130"/>
        <v>#REF!</v>
      </c>
      <c r="BH124" s="307" t="e">
        <f t="shared" si="130"/>
        <v>#REF!</v>
      </c>
      <c r="BI124" s="307" t="e">
        <f t="shared" si="130"/>
        <v>#REF!</v>
      </c>
      <c r="BJ124" s="307" t="e">
        <f t="shared" si="130"/>
        <v>#REF!</v>
      </c>
      <c r="BK124" s="307" t="e">
        <f t="shared" si="130"/>
        <v>#REF!</v>
      </c>
      <c r="BL124" s="307" t="e">
        <f t="shared" si="130"/>
        <v>#REF!</v>
      </c>
      <c r="BM124" s="307" t="e">
        <f t="shared" si="130"/>
        <v>#REF!</v>
      </c>
      <c r="BN124" s="307" t="e">
        <f t="shared" si="130"/>
        <v>#REF!</v>
      </c>
      <c r="BO124" s="307" t="e">
        <f t="shared" si="130"/>
        <v>#REF!</v>
      </c>
      <c r="BP124" s="307" t="e">
        <f>SUMPRODUCT(--($E39:$AB39=BP$110),--($E101:$AB101))</f>
        <v>#REF!</v>
      </c>
      <c r="BQ124" s="307" t="e">
        <f t="shared" si="75"/>
        <v>#REF!</v>
      </c>
      <c r="BR124" s="307" t="e">
        <f t="shared" si="131"/>
        <v>#REF!</v>
      </c>
      <c r="BS124" s="307" t="e">
        <f t="shared" si="131"/>
        <v>#REF!</v>
      </c>
      <c r="BT124" s="307" t="e">
        <f t="shared" si="131"/>
        <v>#REF!</v>
      </c>
      <c r="BU124" s="307" t="e">
        <f t="shared" si="131"/>
        <v>#REF!</v>
      </c>
      <c r="BV124" s="307" t="e">
        <f t="shared" si="131"/>
        <v>#REF!</v>
      </c>
      <c r="BW124" s="307" t="e">
        <f t="shared" si="131"/>
        <v>#REF!</v>
      </c>
      <c r="BX124" s="307" t="e">
        <f t="shared" si="131"/>
        <v>#REF!</v>
      </c>
      <c r="BY124" s="307" t="e">
        <f t="shared" si="131"/>
        <v>#REF!</v>
      </c>
      <c r="BZ124" s="307" t="e">
        <f t="shared" si="131"/>
        <v>#REF!</v>
      </c>
      <c r="CA124" s="307" t="e">
        <f t="shared" si="131"/>
        <v>#REF!</v>
      </c>
      <c r="CB124" s="307" t="e">
        <f t="shared" si="131"/>
        <v>#REF!</v>
      </c>
      <c r="CC124" s="307" t="e">
        <f t="shared" si="131"/>
        <v>#REF!</v>
      </c>
      <c r="CD124" s="307" t="e">
        <f t="shared" si="131"/>
        <v>#REF!</v>
      </c>
      <c r="CE124" s="307" t="e">
        <f t="shared" si="131"/>
        <v>#REF!</v>
      </c>
      <c r="CF124" s="307" t="e">
        <f t="shared" si="131"/>
        <v>#REF!</v>
      </c>
      <c r="CG124" s="307" t="e">
        <f t="shared" si="131"/>
        <v>#REF!</v>
      </c>
      <c r="CH124" s="307" t="e">
        <f t="shared" si="131"/>
        <v>#REF!</v>
      </c>
      <c r="CI124" s="307" t="e">
        <f t="shared" si="131"/>
        <v>#REF!</v>
      </c>
      <c r="CJ124" s="307" t="e">
        <f t="shared" si="131"/>
        <v>#REF!</v>
      </c>
      <c r="CK124" s="307" t="e">
        <f t="shared" si="131"/>
        <v>#REF!</v>
      </c>
      <c r="CL124" s="307" t="e">
        <f t="shared" si="131"/>
        <v>#REF!</v>
      </c>
      <c r="CM124" s="307" t="e">
        <f t="shared" si="131"/>
        <v>#REF!</v>
      </c>
      <c r="CN124" s="307" t="e">
        <f t="shared" si="131"/>
        <v>#REF!</v>
      </c>
      <c r="CO124" s="307" t="e">
        <f t="shared" si="131"/>
        <v>#REF!</v>
      </c>
      <c r="CP124" s="307" t="e">
        <f t="shared" si="131"/>
        <v>#REF!</v>
      </c>
      <c r="CQ124" s="307" t="e">
        <f t="shared" si="131"/>
        <v>#REF!</v>
      </c>
      <c r="CR124" s="307" t="e">
        <f t="shared" si="131"/>
        <v>#REF!</v>
      </c>
      <c r="CS124" s="307" t="e">
        <f t="shared" si="131"/>
        <v>#REF!</v>
      </c>
      <c r="CT124" s="307" t="e">
        <f t="shared" si="131"/>
        <v>#REF!</v>
      </c>
      <c r="CU124" s="307" t="e">
        <f t="shared" si="131"/>
        <v>#REF!</v>
      </c>
      <c r="CV124" s="307" t="e">
        <f t="shared" si="131"/>
        <v>#REF!</v>
      </c>
      <c r="CW124" s="307" t="e">
        <f t="shared" si="131"/>
        <v>#REF!</v>
      </c>
      <c r="CX124" s="307" t="e">
        <f t="shared" si="131"/>
        <v>#REF!</v>
      </c>
      <c r="CY124" s="307" t="e">
        <f t="shared" si="131"/>
        <v>#REF!</v>
      </c>
      <c r="CZ124" s="307" t="e">
        <f t="shared" si="131"/>
        <v>#REF!</v>
      </c>
      <c r="DA124" s="307" t="e">
        <f t="shared" si="131"/>
        <v>#REF!</v>
      </c>
      <c r="DB124" s="307" t="e">
        <f t="shared" si="131"/>
        <v>#REF!</v>
      </c>
      <c r="DC124" s="307" t="e">
        <f t="shared" si="131"/>
        <v>#REF!</v>
      </c>
      <c r="DD124" s="307" t="e">
        <f t="shared" si="131"/>
        <v>#REF!</v>
      </c>
      <c r="DE124" s="307" t="e">
        <f t="shared" si="131"/>
        <v>#REF!</v>
      </c>
      <c r="DF124" s="307" t="e">
        <f t="shared" si="131"/>
        <v>#REF!</v>
      </c>
      <c r="DG124" s="307" t="e">
        <f t="shared" si="131"/>
        <v>#REF!</v>
      </c>
      <c r="DH124" s="307" t="e">
        <f t="shared" si="131"/>
        <v>#REF!</v>
      </c>
      <c r="DI124" s="307" t="e">
        <f t="shared" si="131"/>
        <v>#REF!</v>
      </c>
      <c r="DJ124" s="307" t="e">
        <f t="shared" si="131"/>
        <v>#REF!</v>
      </c>
      <c r="DK124" s="307" t="e">
        <f t="shared" si="131"/>
        <v>#REF!</v>
      </c>
      <c r="DL124" s="307" t="e">
        <f t="shared" si="131"/>
        <v>#REF!</v>
      </c>
      <c r="DM124" s="307" t="e">
        <f t="shared" si="131"/>
        <v>#REF!</v>
      </c>
      <c r="DN124" s="307" t="e">
        <f t="shared" si="131"/>
        <v>#REF!</v>
      </c>
      <c r="DO124" s="307" t="e">
        <f t="shared" si="131"/>
        <v>#REF!</v>
      </c>
      <c r="DP124" s="307" t="e">
        <f t="shared" si="131"/>
        <v>#REF!</v>
      </c>
      <c r="DQ124" s="307" t="e">
        <f t="shared" si="131"/>
        <v>#REF!</v>
      </c>
      <c r="DR124" s="307" t="e">
        <f t="shared" si="131"/>
        <v>#REF!</v>
      </c>
      <c r="DS124" s="307" t="e">
        <f t="shared" si="131"/>
        <v>#REF!</v>
      </c>
      <c r="DT124" s="307" t="e">
        <f t="shared" si="131"/>
        <v>#REF!</v>
      </c>
      <c r="DU124" s="307" t="e">
        <f t="shared" si="131"/>
        <v>#REF!</v>
      </c>
      <c r="DV124" s="307" t="e">
        <f t="shared" si="131"/>
        <v>#REF!</v>
      </c>
      <c r="DW124" s="307" t="e">
        <f t="shared" si="131"/>
        <v>#REF!</v>
      </c>
      <c r="DX124" s="307" t="e">
        <f t="shared" si="131"/>
        <v>#REF!</v>
      </c>
      <c r="DY124" s="307" t="e">
        <f t="shared" si="131"/>
        <v>#REF!</v>
      </c>
      <c r="DZ124" s="307" t="e">
        <f t="shared" si="131"/>
        <v>#REF!</v>
      </c>
      <c r="EA124" s="307" t="e">
        <f t="shared" si="131"/>
        <v>#REF!</v>
      </c>
      <c r="EB124" s="307" t="e">
        <f t="shared" si="131"/>
        <v>#REF!</v>
      </c>
      <c r="EC124" s="307" t="e">
        <f t="shared" si="132"/>
        <v>#REF!</v>
      </c>
      <c r="ED124" s="307" t="e">
        <f t="shared" si="132"/>
        <v>#REF!</v>
      </c>
      <c r="EE124" s="307" t="e">
        <f t="shared" si="132"/>
        <v>#REF!</v>
      </c>
      <c r="EF124" s="307" t="e">
        <f t="shared" ref="EF124:GN128" si="148">SUMPRODUCT(--($E39:$AB39=EF$110),--($E101:$AB101))</f>
        <v>#REF!</v>
      </c>
      <c r="EG124" s="307" t="e">
        <f t="shared" si="148"/>
        <v>#REF!</v>
      </c>
      <c r="EH124" s="307" t="e">
        <f t="shared" si="148"/>
        <v>#REF!</v>
      </c>
      <c r="EI124" s="307" t="e">
        <f t="shared" si="148"/>
        <v>#REF!</v>
      </c>
      <c r="EJ124" s="307" t="e">
        <f t="shared" si="148"/>
        <v>#REF!</v>
      </c>
      <c r="EK124" s="307" t="e">
        <f t="shared" si="148"/>
        <v>#REF!</v>
      </c>
      <c r="EL124" s="307" t="e">
        <f t="shared" si="148"/>
        <v>#REF!</v>
      </c>
      <c r="EM124" s="307" t="e">
        <f t="shared" si="148"/>
        <v>#REF!</v>
      </c>
      <c r="EN124" s="307" t="e">
        <f t="shared" si="148"/>
        <v>#REF!</v>
      </c>
      <c r="EO124" s="307" t="e">
        <f t="shared" si="148"/>
        <v>#REF!</v>
      </c>
      <c r="EP124" s="307" t="e">
        <f t="shared" si="148"/>
        <v>#REF!</v>
      </c>
      <c r="EQ124" s="307" t="e">
        <f t="shared" si="148"/>
        <v>#REF!</v>
      </c>
      <c r="ER124" s="307" t="e">
        <f t="shared" si="148"/>
        <v>#REF!</v>
      </c>
      <c r="ES124" s="307" t="e">
        <f t="shared" si="148"/>
        <v>#REF!</v>
      </c>
      <c r="ET124" s="307" t="e">
        <f t="shared" si="148"/>
        <v>#REF!</v>
      </c>
      <c r="EU124" s="307" t="e">
        <f t="shared" si="148"/>
        <v>#REF!</v>
      </c>
      <c r="EV124" s="307" t="e">
        <f t="shared" si="148"/>
        <v>#REF!</v>
      </c>
      <c r="EW124" s="307" t="e">
        <f t="shared" si="148"/>
        <v>#REF!</v>
      </c>
      <c r="EX124" s="307" t="e">
        <f t="shared" si="148"/>
        <v>#REF!</v>
      </c>
      <c r="EY124" s="307" t="e">
        <f t="shared" si="148"/>
        <v>#REF!</v>
      </c>
      <c r="EZ124" s="307" t="e">
        <f t="shared" si="148"/>
        <v>#REF!</v>
      </c>
      <c r="FA124" s="307" t="e">
        <f t="shared" si="148"/>
        <v>#REF!</v>
      </c>
      <c r="FB124" s="307" t="e">
        <f t="shared" si="148"/>
        <v>#REF!</v>
      </c>
      <c r="FC124" s="307" t="e">
        <f t="shared" si="148"/>
        <v>#REF!</v>
      </c>
      <c r="FD124" s="307" t="e">
        <f t="shared" si="148"/>
        <v>#REF!</v>
      </c>
      <c r="FE124" s="307" t="e">
        <f t="shared" si="148"/>
        <v>#REF!</v>
      </c>
      <c r="FF124" s="307" t="e">
        <f t="shared" si="148"/>
        <v>#REF!</v>
      </c>
      <c r="FG124" s="307" t="e">
        <f t="shared" si="148"/>
        <v>#REF!</v>
      </c>
      <c r="FH124" s="307" t="e">
        <f t="shared" si="148"/>
        <v>#REF!</v>
      </c>
      <c r="FI124" s="307" t="e">
        <f t="shared" si="148"/>
        <v>#REF!</v>
      </c>
      <c r="FJ124" s="307" t="e">
        <f t="shared" si="148"/>
        <v>#REF!</v>
      </c>
      <c r="FK124" s="307" t="e">
        <f t="shared" si="148"/>
        <v>#REF!</v>
      </c>
      <c r="FL124" s="307" t="e">
        <f t="shared" si="148"/>
        <v>#REF!</v>
      </c>
      <c r="FM124" s="307" t="e">
        <f t="shared" si="148"/>
        <v>#REF!</v>
      </c>
      <c r="FN124" s="307" t="e">
        <f t="shared" si="148"/>
        <v>#REF!</v>
      </c>
      <c r="FO124" s="307" t="e">
        <f t="shared" si="148"/>
        <v>#REF!</v>
      </c>
      <c r="FP124" s="307" t="e">
        <f t="shared" si="148"/>
        <v>#REF!</v>
      </c>
      <c r="FQ124" s="307" t="e">
        <f t="shared" si="148"/>
        <v>#REF!</v>
      </c>
      <c r="FR124" s="307" t="e">
        <f t="shared" si="148"/>
        <v>#REF!</v>
      </c>
      <c r="FS124" s="307" t="e">
        <f t="shared" si="148"/>
        <v>#REF!</v>
      </c>
      <c r="FT124" s="307" t="e">
        <f t="shared" si="148"/>
        <v>#REF!</v>
      </c>
      <c r="FU124" s="307" t="e">
        <f t="shared" si="148"/>
        <v>#REF!</v>
      </c>
      <c r="FV124" s="307" t="e">
        <f t="shared" si="148"/>
        <v>#REF!</v>
      </c>
      <c r="FW124" s="307" t="e">
        <f t="shared" si="148"/>
        <v>#REF!</v>
      </c>
      <c r="FX124" s="307" t="e">
        <f t="shared" si="148"/>
        <v>#REF!</v>
      </c>
      <c r="FY124" s="307" t="e">
        <f t="shared" si="148"/>
        <v>#REF!</v>
      </c>
      <c r="FZ124" s="307" t="e">
        <f t="shared" si="148"/>
        <v>#REF!</v>
      </c>
      <c r="GA124" s="307" t="e">
        <f t="shared" si="148"/>
        <v>#REF!</v>
      </c>
      <c r="GB124" s="307" t="e">
        <f t="shared" si="148"/>
        <v>#REF!</v>
      </c>
      <c r="GC124" s="307" t="e">
        <f t="shared" si="148"/>
        <v>#REF!</v>
      </c>
      <c r="GD124" s="307" t="e">
        <f t="shared" si="148"/>
        <v>#REF!</v>
      </c>
      <c r="GE124" s="307" t="e">
        <f t="shared" si="148"/>
        <v>#REF!</v>
      </c>
      <c r="GF124" s="307" t="e">
        <f t="shared" si="148"/>
        <v>#REF!</v>
      </c>
      <c r="GG124" s="307" t="e">
        <f t="shared" si="148"/>
        <v>#REF!</v>
      </c>
      <c r="GH124" s="307" t="e">
        <f t="shared" si="148"/>
        <v>#REF!</v>
      </c>
      <c r="GI124" s="307" t="e">
        <f t="shared" si="148"/>
        <v>#REF!</v>
      </c>
      <c r="GJ124" s="307" t="e">
        <f t="shared" si="148"/>
        <v>#REF!</v>
      </c>
      <c r="GK124" s="307" t="e">
        <f t="shared" si="148"/>
        <v>#REF!</v>
      </c>
      <c r="GL124" s="307" t="e">
        <f t="shared" si="148"/>
        <v>#REF!</v>
      </c>
      <c r="GM124" s="307" t="e">
        <f t="shared" si="148"/>
        <v>#REF!</v>
      </c>
      <c r="GN124" s="307" t="e">
        <f t="shared" si="148"/>
        <v>#REF!</v>
      </c>
      <c r="GO124" s="307" t="e">
        <f t="shared" si="97"/>
        <v>#REF!</v>
      </c>
      <c r="GP124" s="307" t="e">
        <f t="shared" si="133"/>
        <v>#REF!</v>
      </c>
      <c r="GQ124" s="307" t="e">
        <f t="shared" si="133"/>
        <v>#REF!</v>
      </c>
      <c r="GR124" s="307" t="e">
        <f t="shared" si="133"/>
        <v>#REF!</v>
      </c>
      <c r="GS124" s="307" t="e">
        <f t="shared" si="133"/>
        <v>#REF!</v>
      </c>
      <c r="GT124" s="307" t="e">
        <f t="shared" si="133"/>
        <v>#REF!</v>
      </c>
      <c r="GU124" s="307" t="e">
        <f t="shared" si="133"/>
        <v>#REF!</v>
      </c>
      <c r="GV124" s="307" t="e">
        <f t="shared" si="133"/>
        <v>#REF!</v>
      </c>
      <c r="GW124" s="307" t="e">
        <f t="shared" si="133"/>
        <v>#REF!</v>
      </c>
      <c r="GX124" s="307" t="e">
        <f t="shared" si="133"/>
        <v>#REF!</v>
      </c>
      <c r="GY124" s="307" t="e">
        <f t="shared" si="133"/>
        <v>#REF!</v>
      </c>
      <c r="GZ124" s="307" t="e">
        <f t="shared" si="133"/>
        <v>#REF!</v>
      </c>
      <c r="HA124" s="307" t="e">
        <f t="shared" si="133"/>
        <v>#REF!</v>
      </c>
      <c r="HB124" s="307" t="e">
        <f t="shared" si="133"/>
        <v>#REF!</v>
      </c>
      <c r="HC124" s="307" t="e">
        <f t="shared" si="133"/>
        <v>#REF!</v>
      </c>
      <c r="HD124" s="307" t="e">
        <f t="shared" si="133"/>
        <v>#REF!</v>
      </c>
      <c r="HE124" s="307" t="e">
        <f t="shared" si="133"/>
        <v>#REF!</v>
      </c>
      <c r="HF124" s="307" t="e">
        <f t="shared" si="133"/>
        <v>#REF!</v>
      </c>
      <c r="HG124" s="307" t="e">
        <f t="shared" si="133"/>
        <v>#REF!</v>
      </c>
      <c r="HH124" s="307" t="e">
        <f t="shared" si="133"/>
        <v>#REF!</v>
      </c>
      <c r="HI124" s="307" t="e">
        <f t="shared" si="133"/>
        <v>#REF!</v>
      </c>
      <c r="HJ124" s="307" t="e">
        <f t="shared" si="133"/>
        <v>#REF!</v>
      </c>
      <c r="HK124" s="307" t="e">
        <f t="shared" si="133"/>
        <v>#REF!</v>
      </c>
      <c r="HL124" s="307" t="e">
        <f t="shared" si="133"/>
        <v>#REF!</v>
      </c>
      <c r="HM124" s="307" t="e">
        <f t="shared" si="133"/>
        <v>#REF!</v>
      </c>
      <c r="HN124" s="307" t="e">
        <f t="shared" si="133"/>
        <v>#REF!</v>
      </c>
      <c r="HO124" s="307" t="e">
        <f t="shared" si="133"/>
        <v>#REF!</v>
      </c>
      <c r="HP124" s="307" t="e">
        <f t="shared" si="133"/>
        <v>#REF!</v>
      </c>
      <c r="HQ124" s="307" t="e">
        <f t="shared" si="133"/>
        <v>#REF!</v>
      </c>
      <c r="HR124" s="307" t="e">
        <f t="shared" si="133"/>
        <v>#REF!</v>
      </c>
      <c r="HS124" s="307" t="e">
        <f t="shared" si="133"/>
        <v>#REF!</v>
      </c>
      <c r="HT124" s="307" t="e">
        <f t="shared" si="133"/>
        <v>#REF!</v>
      </c>
      <c r="HU124" s="307" t="e">
        <f t="shared" si="133"/>
        <v>#REF!</v>
      </c>
      <c r="HV124" s="307" t="e">
        <f t="shared" si="133"/>
        <v>#REF!</v>
      </c>
      <c r="HW124" s="307" t="e">
        <f t="shared" si="133"/>
        <v>#REF!</v>
      </c>
      <c r="HX124" s="307" t="e">
        <f t="shared" si="133"/>
        <v>#REF!</v>
      </c>
      <c r="HY124" s="307" t="e">
        <f t="shared" si="133"/>
        <v>#REF!</v>
      </c>
      <c r="HZ124" s="307" t="e">
        <f t="shared" si="133"/>
        <v>#REF!</v>
      </c>
      <c r="IA124" s="307" t="e">
        <f t="shared" si="133"/>
        <v>#REF!</v>
      </c>
      <c r="IB124" s="307" t="e">
        <f t="shared" si="133"/>
        <v>#REF!</v>
      </c>
      <c r="IC124" s="307" t="e">
        <f t="shared" si="133"/>
        <v>#REF!</v>
      </c>
      <c r="ID124" s="307" t="e">
        <f t="shared" si="133"/>
        <v>#REF!</v>
      </c>
      <c r="IE124" s="307" t="e">
        <f t="shared" si="133"/>
        <v>#REF!</v>
      </c>
      <c r="IF124" s="307" t="e">
        <f t="shared" si="133"/>
        <v>#REF!</v>
      </c>
      <c r="IG124" s="307" t="e">
        <f t="shared" si="133"/>
        <v>#REF!</v>
      </c>
      <c r="IH124" s="307" t="e">
        <f t="shared" si="133"/>
        <v>#REF!</v>
      </c>
      <c r="II124" s="307" t="e">
        <f t="shared" si="133"/>
        <v>#REF!</v>
      </c>
      <c r="IJ124" s="307" t="e">
        <f t="shared" si="133"/>
        <v>#REF!</v>
      </c>
      <c r="IK124" s="307" t="e">
        <f t="shared" si="133"/>
        <v>#REF!</v>
      </c>
      <c r="IL124" s="307" t="e">
        <f t="shared" si="133"/>
        <v>#REF!</v>
      </c>
      <c r="IM124" s="307" t="e">
        <f t="shared" si="133"/>
        <v>#REF!</v>
      </c>
      <c r="IN124" s="307" t="e">
        <f t="shared" si="133"/>
        <v>#REF!</v>
      </c>
      <c r="IO124" s="307" t="e">
        <f t="shared" si="133"/>
        <v>#REF!</v>
      </c>
      <c r="IP124" s="307" t="e">
        <f t="shared" si="133"/>
        <v>#REF!</v>
      </c>
      <c r="IQ124" s="307" t="e">
        <f t="shared" si="133"/>
        <v>#REF!</v>
      </c>
      <c r="IR124" s="307" t="e">
        <f t="shared" si="133"/>
        <v>#REF!</v>
      </c>
      <c r="IS124" s="307" t="e">
        <f t="shared" si="133"/>
        <v>#REF!</v>
      </c>
      <c r="IT124" s="307" t="e">
        <f t="shared" si="133"/>
        <v>#REF!</v>
      </c>
      <c r="IU124" s="307" t="e">
        <f t="shared" si="133"/>
        <v>#REF!</v>
      </c>
      <c r="IV124" s="307" t="e">
        <f t="shared" si="133"/>
        <v>#REF!</v>
      </c>
      <c r="IW124" s="307" t="e">
        <f t="shared" si="133"/>
        <v>#REF!</v>
      </c>
      <c r="IX124" s="307" t="e">
        <f t="shared" si="133"/>
        <v>#REF!</v>
      </c>
      <c r="IY124" s="307" t="e">
        <f t="shared" si="133"/>
        <v>#REF!</v>
      </c>
      <c r="IZ124" s="307" t="e">
        <f t="shared" si="133"/>
        <v>#REF!</v>
      </c>
      <c r="JA124" s="307" t="e">
        <f t="shared" si="134"/>
        <v>#REF!</v>
      </c>
      <c r="JB124" s="307" t="e">
        <f t="shared" si="134"/>
        <v>#REF!</v>
      </c>
      <c r="JC124" s="307" t="e">
        <f t="shared" si="134"/>
        <v>#REF!</v>
      </c>
      <c r="JD124" s="307" t="e">
        <f t="shared" ref="JD124:LL128" si="149">SUMPRODUCT(--($E39:$AB39=JD$110),--($E101:$AB101))</f>
        <v>#REF!</v>
      </c>
      <c r="JE124" s="307" t="e">
        <f t="shared" si="149"/>
        <v>#REF!</v>
      </c>
      <c r="JF124" s="307" t="e">
        <f t="shared" si="149"/>
        <v>#REF!</v>
      </c>
      <c r="JG124" s="307" t="e">
        <f t="shared" si="149"/>
        <v>#REF!</v>
      </c>
      <c r="JH124" s="307" t="e">
        <f t="shared" si="149"/>
        <v>#REF!</v>
      </c>
      <c r="JI124" s="307" t="e">
        <f t="shared" si="149"/>
        <v>#REF!</v>
      </c>
      <c r="JJ124" s="307" t="e">
        <f t="shared" si="149"/>
        <v>#REF!</v>
      </c>
      <c r="JK124" s="307" t="e">
        <f t="shared" si="149"/>
        <v>#REF!</v>
      </c>
      <c r="JL124" s="307" t="e">
        <f t="shared" si="149"/>
        <v>#REF!</v>
      </c>
      <c r="JM124" s="307" t="e">
        <f t="shared" si="149"/>
        <v>#REF!</v>
      </c>
      <c r="JN124" s="307" t="e">
        <f t="shared" si="149"/>
        <v>#REF!</v>
      </c>
      <c r="JO124" s="307" t="e">
        <f t="shared" si="149"/>
        <v>#REF!</v>
      </c>
      <c r="JP124" s="307" t="e">
        <f t="shared" si="149"/>
        <v>#REF!</v>
      </c>
      <c r="JQ124" s="307" t="e">
        <f t="shared" si="149"/>
        <v>#REF!</v>
      </c>
      <c r="JR124" s="307" t="e">
        <f t="shared" si="149"/>
        <v>#REF!</v>
      </c>
      <c r="JS124" s="307" t="e">
        <f t="shared" si="149"/>
        <v>#REF!</v>
      </c>
      <c r="JT124" s="307" t="e">
        <f t="shared" si="149"/>
        <v>#REF!</v>
      </c>
      <c r="JU124" s="307" t="e">
        <f t="shared" si="149"/>
        <v>#REF!</v>
      </c>
      <c r="JV124" s="307" t="e">
        <f t="shared" si="149"/>
        <v>#REF!</v>
      </c>
      <c r="JW124" s="307" t="e">
        <f t="shared" si="149"/>
        <v>#REF!</v>
      </c>
      <c r="JX124" s="307" t="e">
        <f t="shared" si="149"/>
        <v>#REF!</v>
      </c>
      <c r="JY124" s="307" t="e">
        <f t="shared" si="149"/>
        <v>#REF!</v>
      </c>
      <c r="JZ124" s="307" t="e">
        <f t="shared" si="149"/>
        <v>#REF!</v>
      </c>
      <c r="KA124" s="307" t="e">
        <f t="shared" si="149"/>
        <v>#REF!</v>
      </c>
      <c r="KB124" s="307" t="e">
        <f t="shared" si="149"/>
        <v>#REF!</v>
      </c>
      <c r="KC124" s="307" t="e">
        <f t="shared" si="149"/>
        <v>#REF!</v>
      </c>
      <c r="KD124" s="307" t="e">
        <f t="shared" si="149"/>
        <v>#REF!</v>
      </c>
      <c r="KE124" s="307" t="e">
        <f t="shared" si="149"/>
        <v>#REF!</v>
      </c>
      <c r="KF124" s="307" t="e">
        <f t="shared" si="149"/>
        <v>#REF!</v>
      </c>
      <c r="KG124" s="307" t="e">
        <f t="shared" si="149"/>
        <v>#REF!</v>
      </c>
      <c r="KH124" s="307" t="e">
        <f t="shared" si="149"/>
        <v>#REF!</v>
      </c>
      <c r="KI124" s="307" t="e">
        <f t="shared" si="149"/>
        <v>#REF!</v>
      </c>
      <c r="KJ124" s="307" t="e">
        <f t="shared" si="149"/>
        <v>#REF!</v>
      </c>
      <c r="KK124" s="307" t="e">
        <f t="shared" si="149"/>
        <v>#REF!</v>
      </c>
      <c r="KL124" s="307" t="e">
        <f t="shared" si="149"/>
        <v>#REF!</v>
      </c>
      <c r="KM124" s="307" t="e">
        <f t="shared" si="149"/>
        <v>#REF!</v>
      </c>
      <c r="KN124" s="307" t="e">
        <f t="shared" si="149"/>
        <v>#REF!</v>
      </c>
      <c r="KO124" s="307" t="e">
        <f t="shared" si="149"/>
        <v>#REF!</v>
      </c>
      <c r="KP124" s="307" t="e">
        <f t="shared" si="149"/>
        <v>#REF!</v>
      </c>
      <c r="KQ124" s="307" t="e">
        <f t="shared" si="149"/>
        <v>#REF!</v>
      </c>
      <c r="KR124" s="307" t="e">
        <f t="shared" si="149"/>
        <v>#REF!</v>
      </c>
      <c r="KS124" s="307" t="e">
        <f t="shared" si="149"/>
        <v>#REF!</v>
      </c>
      <c r="KT124" s="307" t="e">
        <f t="shared" si="149"/>
        <v>#REF!</v>
      </c>
      <c r="KU124" s="307" t="e">
        <f t="shared" si="149"/>
        <v>#REF!</v>
      </c>
      <c r="KV124" s="307" t="e">
        <f t="shared" si="149"/>
        <v>#REF!</v>
      </c>
      <c r="KW124" s="307" t="e">
        <f t="shared" si="149"/>
        <v>#REF!</v>
      </c>
      <c r="KX124" s="307" t="e">
        <f t="shared" si="149"/>
        <v>#REF!</v>
      </c>
      <c r="KY124" s="307" t="e">
        <f t="shared" si="149"/>
        <v>#REF!</v>
      </c>
      <c r="KZ124" s="307" t="e">
        <f t="shared" si="149"/>
        <v>#REF!</v>
      </c>
      <c r="LA124" s="307" t="e">
        <f t="shared" si="149"/>
        <v>#REF!</v>
      </c>
      <c r="LB124" s="307" t="e">
        <f t="shared" si="149"/>
        <v>#REF!</v>
      </c>
      <c r="LC124" s="307" t="e">
        <f t="shared" si="149"/>
        <v>#REF!</v>
      </c>
      <c r="LD124" s="307" t="e">
        <f t="shared" si="149"/>
        <v>#REF!</v>
      </c>
      <c r="LE124" s="307" t="e">
        <f t="shared" si="149"/>
        <v>#REF!</v>
      </c>
      <c r="LF124" s="307" t="e">
        <f t="shared" si="149"/>
        <v>#REF!</v>
      </c>
      <c r="LG124" s="307" t="e">
        <f t="shared" si="149"/>
        <v>#REF!</v>
      </c>
      <c r="LH124" s="307" t="e">
        <f t="shared" si="149"/>
        <v>#REF!</v>
      </c>
      <c r="LI124" s="307" t="e">
        <f t="shared" si="149"/>
        <v>#REF!</v>
      </c>
      <c r="LJ124" s="307" t="e">
        <f t="shared" si="149"/>
        <v>#REF!</v>
      </c>
      <c r="LK124" s="307" t="e">
        <f t="shared" si="149"/>
        <v>#REF!</v>
      </c>
      <c r="LL124" s="307" t="e">
        <f t="shared" si="149"/>
        <v>#REF!</v>
      </c>
      <c r="LM124" s="307" t="e">
        <f t="shared" si="99"/>
        <v>#REF!</v>
      </c>
      <c r="LN124" s="307" t="e">
        <f t="shared" si="135"/>
        <v>#REF!</v>
      </c>
      <c r="LO124" s="307" t="e">
        <f t="shared" si="135"/>
        <v>#REF!</v>
      </c>
      <c r="LP124" s="307" t="e">
        <f t="shared" si="135"/>
        <v>#REF!</v>
      </c>
      <c r="LQ124" s="307" t="e">
        <f t="shared" si="135"/>
        <v>#REF!</v>
      </c>
      <c r="LR124" s="307" t="e">
        <f t="shared" si="135"/>
        <v>#REF!</v>
      </c>
      <c r="LS124" s="307" t="e">
        <f t="shared" si="135"/>
        <v>#REF!</v>
      </c>
      <c r="LT124" s="307" t="e">
        <f t="shared" si="135"/>
        <v>#REF!</v>
      </c>
      <c r="LU124" s="307" t="e">
        <f t="shared" si="135"/>
        <v>#REF!</v>
      </c>
      <c r="LV124" s="307" t="e">
        <f t="shared" si="135"/>
        <v>#REF!</v>
      </c>
      <c r="LW124" s="307" t="e">
        <f t="shared" si="135"/>
        <v>#REF!</v>
      </c>
      <c r="LX124" s="307" t="e">
        <f t="shared" si="135"/>
        <v>#REF!</v>
      </c>
      <c r="LY124" s="307" t="e">
        <f t="shared" si="135"/>
        <v>#REF!</v>
      </c>
      <c r="LZ124" s="307" t="e">
        <f t="shared" si="135"/>
        <v>#REF!</v>
      </c>
      <c r="MA124" s="307" t="e">
        <f t="shared" si="135"/>
        <v>#REF!</v>
      </c>
      <c r="MB124" s="307" t="e">
        <f t="shared" si="135"/>
        <v>#REF!</v>
      </c>
      <c r="MC124" s="307" t="e">
        <f t="shared" si="135"/>
        <v>#REF!</v>
      </c>
      <c r="MD124" s="307" t="e">
        <f t="shared" si="135"/>
        <v>#REF!</v>
      </c>
      <c r="ME124" s="307" t="e">
        <f t="shared" si="135"/>
        <v>#REF!</v>
      </c>
      <c r="MF124" s="307" t="e">
        <f t="shared" si="135"/>
        <v>#REF!</v>
      </c>
      <c r="MG124" s="307" t="e">
        <f t="shared" si="135"/>
        <v>#REF!</v>
      </c>
      <c r="MH124" s="307" t="e">
        <f t="shared" si="135"/>
        <v>#REF!</v>
      </c>
      <c r="MI124" s="307" t="e">
        <f t="shared" si="135"/>
        <v>#REF!</v>
      </c>
      <c r="MJ124" s="307" t="e">
        <f t="shared" si="135"/>
        <v>#REF!</v>
      </c>
      <c r="MK124" s="307" t="e">
        <f t="shared" si="135"/>
        <v>#REF!</v>
      </c>
      <c r="ML124" s="307" t="e">
        <f t="shared" si="135"/>
        <v>#REF!</v>
      </c>
      <c r="MM124" s="307" t="e">
        <f t="shared" si="135"/>
        <v>#REF!</v>
      </c>
      <c r="MN124" s="307" t="e">
        <f t="shared" si="135"/>
        <v>#REF!</v>
      </c>
      <c r="MO124" s="307" t="e">
        <f t="shared" si="135"/>
        <v>#REF!</v>
      </c>
      <c r="MP124" s="307" t="e">
        <f t="shared" si="135"/>
        <v>#REF!</v>
      </c>
      <c r="MQ124" s="307" t="e">
        <f t="shared" si="135"/>
        <v>#REF!</v>
      </c>
      <c r="MR124" s="307" t="e">
        <f t="shared" si="135"/>
        <v>#REF!</v>
      </c>
      <c r="MS124" s="307" t="e">
        <f t="shared" si="135"/>
        <v>#REF!</v>
      </c>
      <c r="MT124" s="307" t="e">
        <f t="shared" si="135"/>
        <v>#REF!</v>
      </c>
      <c r="MU124" s="307" t="e">
        <f t="shared" si="135"/>
        <v>#REF!</v>
      </c>
      <c r="MV124" s="307" t="e">
        <f t="shared" si="135"/>
        <v>#REF!</v>
      </c>
      <c r="MW124" s="307" t="e">
        <f t="shared" si="135"/>
        <v>#REF!</v>
      </c>
      <c r="MX124" s="307" t="e">
        <f t="shared" si="135"/>
        <v>#REF!</v>
      </c>
      <c r="MY124" s="307" t="e">
        <f t="shared" si="135"/>
        <v>#REF!</v>
      </c>
      <c r="MZ124" s="307" t="e">
        <f t="shared" si="135"/>
        <v>#REF!</v>
      </c>
      <c r="NA124" s="307" t="e">
        <f t="shared" si="135"/>
        <v>#REF!</v>
      </c>
      <c r="NB124" s="307" t="e">
        <f t="shared" si="135"/>
        <v>#REF!</v>
      </c>
      <c r="NC124" s="307" t="e">
        <f t="shared" si="135"/>
        <v>#REF!</v>
      </c>
      <c r="ND124" s="307" t="e">
        <f t="shared" si="135"/>
        <v>#REF!</v>
      </c>
      <c r="NE124" s="307" t="e">
        <f t="shared" si="135"/>
        <v>#REF!</v>
      </c>
      <c r="NF124" s="307" t="e">
        <f t="shared" si="135"/>
        <v>#REF!</v>
      </c>
      <c r="NG124" s="307" t="e">
        <f t="shared" si="135"/>
        <v>#REF!</v>
      </c>
      <c r="NH124" s="307" t="e">
        <f t="shared" si="135"/>
        <v>#REF!</v>
      </c>
      <c r="NI124" s="307" t="e">
        <f t="shared" si="135"/>
        <v>#REF!</v>
      </c>
      <c r="NJ124" s="307" t="e">
        <f t="shared" si="135"/>
        <v>#REF!</v>
      </c>
      <c r="NK124" s="307" t="e">
        <f t="shared" si="135"/>
        <v>#REF!</v>
      </c>
      <c r="NL124" s="307" t="e">
        <f t="shared" si="135"/>
        <v>#REF!</v>
      </c>
      <c r="NM124" s="307" t="e">
        <f t="shared" si="135"/>
        <v>#REF!</v>
      </c>
      <c r="NN124" s="307" t="e">
        <f t="shared" si="135"/>
        <v>#REF!</v>
      </c>
      <c r="NO124" s="307" t="e">
        <f t="shared" si="135"/>
        <v>#REF!</v>
      </c>
      <c r="NP124" s="307" t="e">
        <f t="shared" si="135"/>
        <v>#REF!</v>
      </c>
      <c r="NQ124" s="307" t="e">
        <f t="shared" si="135"/>
        <v>#REF!</v>
      </c>
      <c r="NR124" s="307" t="e">
        <f t="shared" si="135"/>
        <v>#REF!</v>
      </c>
      <c r="NS124" s="307" t="e">
        <f t="shared" si="135"/>
        <v>#REF!</v>
      </c>
      <c r="NT124" s="307" t="e">
        <f t="shared" si="135"/>
        <v>#REF!</v>
      </c>
      <c r="NU124" s="307" t="e">
        <f t="shared" si="135"/>
        <v>#REF!</v>
      </c>
      <c r="NV124" s="307" t="e">
        <f t="shared" si="135"/>
        <v>#REF!</v>
      </c>
      <c r="NW124" s="307" t="e">
        <f t="shared" si="135"/>
        <v>#REF!</v>
      </c>
      <c r="NX124" s="307" t="e">
        <f t="shared" si="135"/>
        <v>#REF!</v>
      </c>
      <c r="NY124" s="307" t="e">
        <f t="shared" si="136"/>
        <v>#REF!</v>
      </c>
      <c r="NZ124" s="307" t="e">
        <f t="shared" si="136"/>
        <v>#REF!</v>
      </c>
      <c r="OA124" s="307" t="e">
        <f t="shared" si="136"/>
        <v>#REF!</v>
      </c>
      <c r="OB124" s="307" t="e">
        <f t="shared" ref="OB124:QJ128" si="150">SUMPRODUCT(--($E39:$AB39=OB$110),--($E101:$AB101))</f>
        <v>#REF!</v>
      </c>
      <c r="OC124" s="307" t="e">
        <f t="shared" si="150"/>
        <v>#REF!</v>
      </c>
      <c r="OD124" s="307" t="e">
        <f t="shared" si="150"/>
        <v>#REF!</v>
      </c>
      <c r="OE124" s="307" t="e">
        <f t="shared" si="150"/>
        <v>#REF!</v>
      </c>
      <c r="OF124" s="307" t="e">
        <f t="shared" si="150"/>
        <v>#REF!</v>
      </c>
      <c r="OG124" s="307" t="e">
        <f t="shared" si="150"/>
        <v>#REF!</v>
      </c>
      <c r="OH124" s="307" t="e">
        <f t="shared" si="150"/>
        <v>#REF!</v>
      </c>
      <c r="OI124" s="307" t="e">
        <f t="shared" si="150"/>
        <v>#REF!</v>
      </c>
      <c r="OJ124" s="307" t="e">
        <f t="shared" si="150"/>
        <v>#REF!</v>
      </c>
      <c r="OK124" s="307" t="e">
        <f t="shared" si="150"/>
        <v>#REF!</v>
      </c>
      <c r="OL124" s="307" t="e">
        <f t="shared" si="150"/>
        <v>#REF!</v>
      </c>
      <c r="OM124" s="307" t="e">
        <f t="shared" si="150"/>
        <v>#REF!</v>
      </c>
      <c r="ON124" s="307" t="e">
        <f t="shared" si="150"/>
        <v>#REF!</v>
      </c>
      <c r="OO124" s="307" t="e">
        <f t="shared" si="150"/>
        <v>#REF!</v>
      </c>
      <c r="OP124" s="307" t="e">
        <f t="shared" si="150"/>
        <v>#REF!</v>
      </c>
      <c r="OQ124" s="307" t="e">
        <f t="shared" si="150"/>
        <v>#REF!</v>
      </c>
      <c r="OR124" s="307" t="e">
        <f t="shared" si="150"/>
        <v>#REF!</v>
      </c>
      <c r="OS124" s="307" t="e">
        <f t="shared" si="150"/>
        <v>#REF!</v>
      </c>
      <c r="OT124" s="307" t="e">
        <f t="shared" si="150"/>
        <v>#REF!</v>
      </c>
      <c r="OU124" s="307" t="e">
        <f t="shared" si="150"/>
        <v>#REF!</v>
      </c>
      <c r="OV124" s="307" t="e">
        <f t="shared" si="150"/>
        <v>#REF!</v>
      </c>
      <c r="OW124" s="307" t="e">
        <f t="shared" si="150"/>
        <v>#REF!</v>
      </c>
      <c r="OX124" s="307" t="e">
        <f t="shared" si="150"/>
        <v>#REF!</v>
      </c>
      <c r="OY124" s="307" t="e">
        <f t="shared" si="150"/>
        <v>#REF!</v>
      </c>
      <c r="OZ124" s="307" t="e">
        <f t="shared" si="150"/>
        <v>#REF!</v>
      </c>
      <c r="PA124" s="307" t="e">
        <f t="shared" si="150"/>
        <v>#REF!</v>
      </c>
      <c r="PB124" s="307" t="e">
        <f t="shared" si="150"/>
        <v>#REF!</v>
      </c>
      <c r="PC124" s="307" t="e">
        <f t="shared" si="150"/>
        <v>#REF!</v>
      </c>
      <c r="PD124" s="307" t="e">
        <f t="shared" si="150"/>
        <v>#REF!</v>
      </c>
      <c r="PE124" s="307" t="e">
        <f t="shared" si="150"/>
        <v>#REF!</v>
      </c>
      <c r="PF124" s="307" t="e">
        <f t="shared" si="150"/>
        <v>#REF!</v>
      </c>
      <c r="PG124" s="307" t="e">
        <f t="shared" si="150"/>
        <v>#REF!</v>
      </c>
      <c r="PH124" s="307" t="e">
        <f t="shared" si="150"/>
        <v>#REF!</v>
      </c>
      <c r="PI124" s="307" t="e">
        <f t="shared" si="150"/>
        <v>#REF!</v>
      </c>
      <c r="PJ124" s="307" t="e">
        <f t="shared" si="150"/>
        <v>#REF!</v>
      </c>
      <c r="PK124" s="307" t="e">
        <f t="shared" si="150"/>
        <v>#REF!</v>
      </c>
      <c r="PL124" s="307" t="e">
        <f t="shared" si="150"/>
        <v>#REF!</v>
      </c>
      <c r="PM124" s="307" t="e">
        <f t="shared" si="150"/>
        <v>#REF!</v>
      </c>
      <c r="PN124" s="307" t="e">
        <f t="shared" si="150"/>
        <v>#REF!</v>
      </c>
      <c r="PO124" s="307" t="e">
        <f t="shared" si="150"/>
        <v>#REF!</v>
      </c>
      <c r="PP124" s="307" t="e">
        <f t="shared" si="150"/>
        <v>#REF!</v>
      </c>
      <c r="PQ124" s="307" t="e">
        <f t="shared" si="150"/>
        <v>#REF!</v>
      </c>
      <c r="PR124" s="307" t="e">
        <f t="shared" si="150"/>
        <v>#REF!</v>
      </c>
      <c r="PS124" s="307" t="e">
        <f t="shared" si="150"/>
        <v>#REF!</v>
      </c>
      <c r="PT124" s="307" t="e">
        <f t="shared" si="150"/>
        <v>#REF!</v>
      </c>
      <c r="PU124" s="307" t="e">
        <f t="shared" si="150"/>
        <v>#REF!</v>
      </c>
      <c r="PV124" s="307" t="e">
        <f t="shared" si="150"/>
        <v>#REF!</v>
      </c>
      <c r="PW124" s="307" t="e">
        <f t="shared" si="150"/>
        <v>#REF!</v>
      </c>
      <c r="PX124" s="307" t="e">
        <f t="shared" si="150"/>
        <v>#REF!</v>
      </c>
      <c r="PY124" s="307" t="e">
        <f t="shared" si="150"/>
        <v>#REF!</v>
      </c>
      <c r="PZ124" s="307" t="e">
        <f t="shared" si="150"/>
        <v>#REF!</v>
      </c>
      <c r="QA124" s="307" t="e">
        <f t="shared" si="150"/>
        <v>#REF!</v>
      </c>
      <c r="QB124" s="307" t="e">
        <f t="shared" si="150"/>
        <v>#REF!</v>
      </c>
      <c r="QC124" s="307" t="e">
        <f t="shared" si="150"/>
        <v>#REF!</v>
      </c>
      <c r="QD124" s="307" t="e">
        <f t="shared" si="150"/>
        <v>#REF!</v>
      </c>
      <c r="QE124" s="307" t="e">
        <f t="shared" si="150"/>
        <v>#REF!</v>
      </c>
      <c r="QF124" s="307" t="e">
        <f t="shared" si="150"/>
        <v>#REF!</v>
      </c>
      <c r="QG124" s="307" t="e">
        <f t="shared" si="150"/>
        <v>#REF!</v>
      </c>
      <c r="QH124" s="307" t="e">
        <f t="shared" si="150"/>
        <v>#REF!</v>
      </c>
      <c r="QI124" s="307" t="e">
        <f t="shared" si="150"/>
        <v>#REF!</v>
      </c>
      <c r="QJ124" s="307" t="e">
        <f t="shared" si="150"/>
        <v>#REF!</v>
      </c>
      <c r="QK124" s="307" t="e">
        <f t="shared" si="101"/>
        <v>#REF!</v>
      </c>
      <c r="QL124" s="307" t="e">
        <f t="shared" si="137"/>
        <v>#REF!</v>
      </c>
      <c r="QM124" s="307" t="e">
        <f t="shared" si="137"/>
        <v>#REF!</v>
      </c>
      <c r="QN124" s="307" t="e">
        <f t="shared" si="137"/>
        <v>#REF!</v>
      </c>
      <c r="QO124" s="307" t="e">
        <f t="shared" si="137"/>
        <v>#REF!</v>
      </c>
      <c r="QP124" s="307" t="e">
        <f t="shared" si="137"/>
        <v>#REF!</v>
      </c>
      <c r="QQ124" s="307" t="e">
        <f t="shared" si="137"/>
        <v>#REF!</v>
      </c>
      <c r="QR124" s="307" t="e">
        <f t="shared" si="137"/>
        <v>#REF!</v>
      </c>
      <c r="QS124" s="307" t="e">
        <f t="shared" si="137"/>
        <v>#REF!</v>
      </c>
      <c r="QT124" s="307" t="e">
        <f t="shared" si="137"/>
        <v>#REF!</v>
      </c>
      <c r="QU124" s="307" t="e">
        <f t="shared" si="137"/>
        <v>#REF!</v>
      </c>
      <c r="QV124" s="307" t="e">
        <f t="shared" si="137"/>
        <v>#REF!</v>
      </c>
      <c r="QW124" s="307" t="e">
        <f t="shared" si="137"/>
        <v>#REF!</v>
      </c>
      <c r="QX124" s="307" t="e">
        <f t="shared" si="137"/>
        <v>#REF!</v>
      </c>
      <c r="QY124" s="307" t="e">
        <f t="shared" si="137"/>
        <v>#REF!</v>
      </c>
      <c r="QZ124" s="307" t="e">
        <f t="shared" si="137"/>
        <v>#REF!</v>
      </c>
      <c r="RA124" s="307" t="e">
        <f t="shared" si="137"/>
        <v>#REF!</v>
      </c>
      <c r="RB124" s="307" t="e">
        <f t="shared" si="137"/>
        <v>#REF!</v>
      </c>
      <c r="RC124" s="307" t="e">
        <f t="shared" si="137"/>
        <v>#REF!</v>
      </c>
      <c r="RD124" s="307" t="e">
        <f t="shared" si="137"/>
        <v>#REF!</v>
      </c>
      <c r="RE124" s="307" t="e">
        <f t="shared" si="137"/>
        <v>#REF!</v>
      </c>
      <c r="RF124" s="307" t="e">
        <f t="shared" si="137"/>
        <v>#REF!</v>
      </c>
      <c r="RG124" s="307" t="e">
        <f t="shared" si="137"/>
        <v>#REF!</v>
      </c>
      <c r="RH124" s="307" t="e">
        <f t="shared" si="137"/>
        <v>#REF!</v>
      </c>
      <c r="RI124" s="307" t="e">
        <f t="shared" si="137"/>
        <v>#REF!</v>
      </c>
      <c r="RJ124" s="307" t="e">
        <f t="shared" si="137"/>
        <v>#REF!</v>
      </c>
      <c r="RK124" s="307" t="e">
        <f t="shared" si="137"/>
        <v>#REF!</v>
      </c>
      <c r="RL124" s="307" t="e">
        <f t="shared" si="137"/>
        <v>#REF!</v>
      </c>
      <c r="RM124" s="307" t="e">
        <f t="shared" si="137"/>
        <v>#REF!</v>
      </c>
      <c r="RN124" s="307" t="e">
        <f t="shared" si="137"/>
        <v>#REF!</v>
      </c>
      <c r="RO124" s="307" t="e">
        <f t="shared" si="137"/>
        <v>#REF!</v>
      </c>
      <c r="RP124" s="307" t="e">
        <f t="shared" si="137"/>
        <v>#REF!</v>
      </c>
      <c r="RQ124" s="307" t="e">
        <f t="shared" si="137"/>
        <v>#REF!</v>
      </c>
      <c r="RR124" s="307" t="e">
        <f t="shared" si="137"/>
        <v>#REF!</v>
      </c>
      <c r="RS124" s="307" t="e">
        <f t="shared" si="137"/>
        <v>#REF!</v>
      </c>
      <c r="RT124" s="307" t="e">
        <f t="shared" si="137"/>
        <v>#REF!</v>
      </c>
      <c r="RU124" s="307" t="e">
        <f t="shared" si="137"/>
        <v>#REF!</v>
      </c>
      <c r="RV124" s="307" t="e">
        <f t="shared" si="137"/>
        <v>#REF!</v>
      </c>
      <c r="RW124" s="307" t="e">
        <f t="shared" si="137"/>
        <v>#REF!</v>
      </c>
      <c r="RX124" s="307" t="e">
        <f t="shared" si="137"/>
        <v>#REF!</v>
      </c>
      <c r="RY124" s="307" t="e">
        <f t="shared" si="137"/>
        <v>#REF!</v>
      </c>
      <c r="RZ124" s="307" t="e">
        <f t="shared" si="137"/>
        <v>#REF!</v>
      </c>
      <c r="SA124" s="307" t="e">
        <f t="shared" si="137"/>
        <v>#REF!</v>
      </c>
      <c r="SB124" s="307" t="e">
        <f t="shared" si="137"/>
        <v>#REF!</v>
      </c>
      <c r="SC124" s="307" t="e">
        <f t="shared" si="137"/>
        <v>#REF!</v>
      </c>
      <c r="SD124" s="307" t="e">
        <f t="shared" si="137"/>
        <v>#REF!</v>
      </c>
      <c r="SE124" s="307" t="e">
        <f t="shared" si="137"/>
        <v>#REF!</v>
      </c>
      <c r="SF124" s="307" t="e">
        <f t="shared" si="137"/>
        <v>#REF!</v>
      </c>
      <c r="SG124" s="307" t="e">
        <f t="shared" si="137"/>
        <v>#REF!</v>
      </c>
      <c r="SH124" s="307" t="e">
        <f t="shared" si="137"/>
        <v>#REF!</v>
      </c>
      <c r="SI124" s="307" t="e">
        <f t="shared" si="137"/>
        <v>#REF!</v>
      </c>
      <c r="SJ124" s="307" t="e">
        <f t="shared" si="137"/>
        <v>#REF!</v>
      </c>
      <c r="SK124" s="307" t="e">
        <f t="shared" si="137"/>
        <v>#REF!</v>
      </c>
      <c r="SL124" s="307" t="e">
        <f t="shared" si="137"/>
        <v>#REF!</v>
      </c>
      <c r="SM124" s="307" t="e">
        <f t="shared" si="137"/>
        <v>#REF!</v>
      </c>
      <c r="SN124" s="307" t="e">
        <f t="shared" si="137"/>
        <v>#REF!</v>
      </c>
      <c r="SO124" s="307" t="e">
        <f t="shared" si="137"/>
        <v>#REF!</v>
      </c>
      <c r="SP124" s="307" t="e">
        <f t="shared" si="137"/>
        <v>#REF!</v>
      </c>
      <c r="SQ124" s="307" t="e">
        <f t="shared" si="137"/>
        <v>#REF!</v>
      </c>
      <c r="SR124" s="307" t="e">
        <f t="shared" si="137"/>
        <v>#REF!</v>
      </c>
      <c r="SS124" s="307" t="e">
        <f t="shared" si="137"/>
        <v>#REF!</v>
      </c>
      <c r="ST124" s="307" t="e">
        <f t="shared" si="137"/>
        <v>#REF!</v>
      </c>
      <c r="SU124" s="307" t="e">
        <f t="shared" si="137"/>
        <v>#REF!</v>
      </c>
      <c r="SV124" s="307" t="e">
        <f t="shared" si="137"/>
        <v>#REF!</v>
      </c>
      <c r="SW124" s="307" t="e">
        <f t="shared" si="138"/>
        <v>#REF!</v>
      </c>
      <c r="SX124" s="307" t="e">
        <f t="shared" si="138"/>
        <v>#REF!</v>
      </c>
      <c r="SY124" s="307" t="e">
        <f t="shared" si="138"/>
        <v>#REF!</v>
      </c>
      <c r="SZ124" s="307" t="e">
        <f t="shared" ref="SZ124:VH128" si="151">SUMPRODUCT(--($E39:$AB39=SZ$110),--($E101:$AB101))</f>
        <v>#REF!</v>
      </c>
      <c r="TA124" s="307" t="e">
        <f t="shared" si="151"/>
        <v>#REF!</v>
      </c>
      <c r="TB124" s="307" t="e">
        <f t="shared" si="151"/>
        <v>#REF!</v>
      </c>
      <c r="TC124" s="307" t="e">
        <f t="shared" si="151"/>
        <v>#REF!</v>
      </c>
      <c r="TD124" s="307" t="e">
        <f t="shared" si="151"/>
        <v>#REF!</v>
      </c>
      <c r="TE124" s="307" t="e">
        <f t="shared" si="151"/>
        <v>#REF!</v>
      </c>
      <c r="TF124" s="307" t="e">
        <f t="shared" si="151"/>
        <v>#REF!</v>
      </c>
      <c r="TG124" s="307" t="e">
        <f t="shared" si="151"/>
        <v>#REF!</v>
      </c>
      <c r="TH124" s="307" t="e">
        <f t="shared" si="151"/>
        <v>#REF!</v>
      </c>
      <c r="TI124" s="307" t="e">
        <f t="shared" si="151"/>
        <v>#REF!</v>
      </c>
      <c r="TJ124" s="307" t="e">
        <f t="shared" si="151"/>
        <v>#REF!</v>
      </c>
      <c r="TK124" s="307" t="e">
        <f t="shared" si="151"/>
        <v>#REF!</v>
      </c>
      <c r="TL124" s="307" t="e">
        <f t="shared" si="151"/>
        <v>#REF!</v>
      </c>
      <c r="TM124" s="307" t="e">
        <f t="shared" si="151"/>
        <v>#REF!</v>
      </c>
      <c r="TN124" s="307" t="e">
        <f t="shared" si="151"/>
        <v>#REF!</v>
      </c>
      <c r="TO124" s="307" t="e">
        <f t="shared" si="151"/>
        <v>#REF!</v>
      </c>
      <c r="TP124" s="307" t="e">
        <f t="shared" si="151"/>
        <v>#REF!</v>
      </c>
      <c r="TQ124" s="307" t="e">
        <f t="shared" si="151"/>
        <v>#REF!</v>
      </c>
      <c r="TR124" s="307" t="e">
        <f t="shared" si="151"/>
        <v>#REF!</v>
      </c>
      <c r="TS124" s="307" t="e">
        <f t="shared" si="151"/>
        <v>#REF!</v>
      </c>
      <c r="TT124" s="307" t="e">
        <f t="shared" si="151"/>
        <v>#REF!</v>
      </c>
      <c r="TU124" s="307" t="e">
        <f t="shared" si="151"/>
        <v>#REF!</v>
      </c>
      <c r="TV124" s="307" t="e">
        <f t="shared" si="151"/>
        <v>#REF!</v>
      </c>
      <c r="TW124" s="307" t="e">
        <f t="shared" si="151"/>
        <v>#REF!</v>
      </c>
      <c r="TX124" s="307" t="e">
        <f t="shared" si="151"/>
        <v>#REF!</v>
      </c>
      <c r="TY124" s="307" t="e">
        <f t="shared" si="151"/>
        <v>#REF!</v>
      </c>
      <c r="TZ124" s="307" t="e">
        <f t="shared" si="151"/>
        <v>#REF!</v>
      </c>
      <c r="UA124" s="307" t="e">
        <f t="shared" si="151"/>
        <v>#REF!</v>
      </c>
      <c r="UB124" s="307" t="e">
        <f t="shared" si="151"/>
        <v>#REF!</v>
      </c>
      <c r="UC124" s="307" t="e">
        <f t="shared" si="151"/>
        <v>#REF!</v>
      </c>
      <c r="UD124" s="307" t="e">
        <f t="shared" si="151"/>
        <v>#REF!</v>
      </c>
      <c r="UE124" s="307" t="e">
        <f t="shared" si="151"/>
        <v>#REF!</v>
      </c>
      <c r="UF124" s="307" t="e">
        <f t="shared" si="151"/>
        <v>#REF!</v>
      </c>
      <c r="UG124" s="307" t="e">
        <f t="shared" si="151"/>
        <v>#REF!</v>
      </c>
      <c r="UH124" s="307" t="e">
        <f t="shared" si="151"/>
        <v>#REF!</v>
      </c>
      <c r="UI124" s="307" t="e">
        <f t="shared" si="151"/>
        <v>#REF!</v>
      </c>
      <c r="UJ124" s="307" t="e">
        <f t="shared" si="151"/>
        <v>#REF!</v>
      </c>
      <c r="UK124" s="307" t="e">
        <f t="shared" si="151"/>
        <v>#REF!</v>
      </c>
      <c r="UL124" s="307" t="e">
        <f t="shared" si="151"/>
        <v>#REF!</v>
      </c>
      <c r="UM124" s="307" t="e">
        <f t="shared" si="151"/>
        <v>#REF!</v>
      </c>
      <c r="UN124" s="307" t="e">
        <f t="shared" si="151"/>
        <v>#REF!</v>
      </c>
      <c r="UO124" s="307" t="e">
        <f t="shared" si="151"/>
        <v>#REF!</v>
      </c>
      <c r="UP124" s="307" t="e">
        <f t="shared" si="151"/>
        <v>#REF!</v>
      </c>
      <c r="UQ124" s="307" t="e">
        <f t="shared" si="151"/>
        <v>#REF!</v>
      </c>
      <c r="UR124" s="307" t="e">
        <f t="shared" si="151"/>
        <v>#REF!</v>
      </c>
      <c r="US124" s="307" t="e">
        <f t="shared" si="151"/>
        <v>#REF!</v>
      </c>
      <c r="UT124" s="307" t="e">
        <f t="shared" si="151"/>
        <v>#REF!</v>
      </c>
      <c r="UU124" s="307" t="e">
        <f t="shared" si="151"/>
        <v>#REF!</v>
      </c>
      <c r="UV124" s="307" t="e">
        <f t="shared" si="151"/>
        <v>#REF!</v>
      </c>
      <c r="UW124" s="307" t="e">
        <f t="shared" si="151"/>
        <v>#REF!</v>
      </c>
      <c r="UX124" s="307" t="e">
        <f t="shared" si="151"/>
        <v>#REF!</v>
      </c>
      <c r="UY124" s="307" t="e">
        <f t="shared" si="151"/>
        <v>#REF!</v>
      </c>
      <c r="UZ124" s="307" t="e">
        <f t="shared" si="151"/>
        <v>#REF!</v>
      </c>
      <c r="VA124" s="307" t="e">
        <f t="shared" si="151"/>
        <v>#REF!</v>
      </c>
      <c r="VB124" s="307" t="e">
        <f t="shared" si="151"/>
        <v>#REF!</v>
      </c>
      <c r="VC124" s="307" t="e">
        <f t="shared" si="151"/>
        <v>#REF!</v>
      </c>
      <c r="VD124" s="307" t="e">
        <f t="shared" si="151"/>
        <v>#REF!</v>
      </c>
      <c r="VE124" s="307" t="e">
        <f t="shared" si="151"/>
        <v>#REF!</v>
      </c>
      <c r="VF124" s="307" t="e">
        <f t="shared" si="151"/>
        <v>#REF!</v>
      </c>
      <c r="VG124" s="307" t="e">
        <f t="shared" si="151"/>
        <v>#REF!</v>
      </c>
      <c r="VH124" s="307" t="e">
        <f t="shared" si="151"/>
        <v>#REF!</v>
      </c>
      <c r="VI124" s="307" t="e">
        <f t="shared" si="103"/>
        <v>#REF!</v>
      </c>
      <c r="VJ124" s="307" t="e">
        <f t="shared" si="139"/>
        <v>#REF!</v>
      </c>
      <c r="VK124" s="307" t="e">
        <f t="shared" si="139"/>
        <v>#REF!</v>
      </c>
      <c r="VL124" s="307" t="e">
        <f t="shared" si="139"/>
        <v>#REF!</v>
      </c>
      <c r="VM124" s="307" t="e">
        <f t="shared" si="139"/>
        <v>#REF!</v>
      </c>
      <c r="VN124" s="307" t="e">
        <f t="shared" si="139"/>
        <v>#REF!</v>
      </c>
      <c r="VO124" s="307" t="e">
        <f t="shared" si="139"/>
        <v>#REF!</v>
      </c>
      <c r="VP124" s="307" t="e">
        <f t="shared" si="139"/>
        <v>#REF!</v>
      </c>
      <c r="VQ124" s="307" t="e">
        <f t="shared" si="139"/>
        <v>#REF!</v>
      </c>
      <c r="VR124" s="307" t="e">
        <f t="shared" si="139"/>
        <v>#REF!</v>
      </c>
      <c r="VS124" s="307" t="e">
        <f t="shared" si="139"/>
        <v>#REF!</v>
      </c>
      <c r="VT124" s="307" t="e">
        <f t="shared" si="139"/>
        <v>#REF!</v>
      </c>
      <c r="VU124" s="307" t="e">
        <f t="shared" si="139"/>
        <v>#REF!</v>
      </c>
      <c r="VV124" s="307" t="e">
        <f t="shared" si="139"/>
        <v>#REF!</v>
      </c>
      <c r="VW124" s="307" t="e">
        <f t="shared" si="139"/>
        <v>#REF!</v>
      </c>
      <c r="VX124" s="307" t="e">
        <f t="shared" si="139"/>
        <v>#REF!</v>
      </c>
      <c r="VY124" s="307" t="e">
        <f t="shared" si="139"/>
        <v>#REF!</v>
      </c>
      <c r="VZ124" s="307" t="e">
        <f t="shared" si="139"/>
        <v>#REF!</v>
      </c>
      <c r="WA124" s="307" t="e">
        <f t="shared" si="139"/>
        <v>#REF!</v>
      </c>
      <c r="WB124" s="307" t="e">
        <f t="shared" si="139"/>
        <v>#REF!</v>
      </c>
      <c r="WC124" s="307" t="e">
        <f t="shared" si="139"/>
        <v>#REF!</v>
      </c>
      <c r="WD124" s="307" t="e">
        <f t="shared" si="139"/>
        <v>#REF!</v>
      </c>
      <c r="WE124" s="307" t="e">
        <f t="shared" si="139"/>
        <v>#REF!</v>
      </c>
      <c r="WF124" s="307" t="e">
        <f t="shared" si="139"/>
        <v>#REF!</v>
      </c>
      <c r="WG124" s="307" t="e">
        <f t="shared" si="139"/>
        <v>#REF!</v>
      </c>
      <c r="WH124" s="307" t="e">
        <f t="shared" si="139"/>
        <v>#REF!</v>
      </c>
      <c r="WI124" s="307" t="e">
        <f t="shared" si="139"/>
        <v>#REF!</v>
      </c>
      <c r="WJ124" s="307" t="e">
        <f t="shared" si="139"/>
        <v>#REF!</v>
      </c>
      <c r="WK124" s="307" t="e">
        <f t="shared" si="139"/>
        <v>#REF!</v>
      </c>
      <c r="WL124" s="307" t="e">
        <f t="shared" si="139"/>
        <v>#REF!</v>
      </c>
      <c r="WM124" s="307" t="e">
        <f t="shared" si="139"/>
        <v>#REF!</v>
      </c>
      <c r="WN124" s="307" t="e">
        <f t="shared" si="139"/>
        <v>#REF!</v>
      </c>
      <c r="WO124" s="307" t="e">
        <f t="shared" si="139"/>
        <v>#REF!</v>
      </c>
      <c r="WP124" s="307" t="e">
        <f t="shared" si="139"/>
        <v>#REF!</v>
      </c>
      <c r="WQ124" s="307" t="e">
        <f t="shared" si="139"/>
        <v>#REF!</v>
      </c>
      <c r="WR124" s="307" t="e">
        <f t="shared" si="139"/>
        <v>#REF!</v>
      </c>
      <c r="WS124" s="307" t="e">
        <f t="shared" si="139"/>
        <v>#REF!</v>
      </c>
      <c r="WT124" s="307" t="e">
        <f t="shared" si="139"/>
        <v>#REF!</v>
      </c>
      <c r="WU124" s="307" t="e">
        <f t="shared" si="139"/>
        <v>#REF!</v>
      </c>
      <c r="WV124" s="307" t="e">
        <f t="shared" si="139"/>
        <v>#REF!</v>
      </c>
      <c r="WW124" s="307" t="e">
        <f t="shared" si="139"/>
        <v>#REF!</v>
      </c>
      <c r="WX124" s="307" t="e">
        <f t="shared" si="139"/>
        <v>#REF!</v>
      </c>
      <c r="WY124" s="307" t="e">
        <f t="shared" si="139"/>
        <v>#REF!</v>
      </c>
      <c r="WZ124" s="307" t="e">
        <f t="shared" si="139"/>
        <v>#REF!</v>
      </c>
      <c r="XA124" s="307" t="e">
        <f t="shared" si="139"/>
        <v>#REF!</v>
      </c>
      <c r="XB124" s="307" t="e">
        <f t="shared" si="139"/>
        <v>#REF!</v>
      </c>
      <c r="XC124" s="307" t="e">
        <f t="shared" si="139"/>
        <v>#REF!</v>
      </c>
      <c r="XD124" s="307" t="e">
        <f t="shared" si="139"/>
        <v>#REF!</v>
      </c>
      <c r="XE124" s="307" t="e">
        <f t="shared" si="139"/>
        <v>#REF!</v>
      </c>
      <c r="XF124" s="307" t="e">
        <f t="shared" si="139"/>
        <v>#REF!</v>
      </c>
      <c r="XG124" s="307" t="e">
        <f t="shared" si="139"/>
        <v>#REF!</v>
      </c>
      <c r="XH124" s="307" t="e">
        <f t="shared" si="139"/>
        <v>#REF!</v>
      </c>
      <c r="XI124" s="307" t="e">
        <f t="shared" si="139"/>
        <v>#REF!</v>
      </c>
      <c r="XJ124" s="307" t="e">
        <f t="shared" si="139"/>
        <v>#REF!</v>
      </c>
      <c r="XK124" s="307" t="e">
        <f t="shared" si="139"/>
        <v>#REF!</v>
      </c>
      <c r="XL124" s="307" t="e">
        <f t="shared" si="139"/>
        <v>#REF!</v>
      </c>
      <c r="XM124" s="307" t="e">
        <f t="shared" si="139"/>
        <v>#REF!</v>
      </c>
      <c r="XN124" s="307" t="e">
        <f t="shared" si="139"/>
        <v>#REF!</v>
      </c>
      <c r="XO124" s="307" t="e">
        <f t="shared" si="139"/>
        <v>#REF!</v>
      </c>
      <c r="XP124" s="307" t="e">
        <f t="shared" si="139"/>
        <v>#REF!</v>
      </c>
      <c r="XQ124" s="307" t="e">
        <f t="shared" si="139"/>
        <v>#REF!</v>
      </c>
      <c r="XR124" s="307" t="e">
        <f t="shared" si="139"/>
        <v>#REF!</v>
      </c>
      <c r="XS124" s="307" t="e">
        <f t="shared" si="139"/>
        <v>#REF!</v>
      </c>
      <c r="XT124" s="307" t="e">
        <f t="shared" si="139"/>
        <v>#REF!</v>
      </c>
      <c r="XU124" s="307" t="e">
        <f t="shared" si="140"/>
        <v>#REF!</v>
      </c>
      <c r="XV124" s="307" t="e">
        <f t="shared" si="140"/>
        <v>#REF!</v>
      </c>
      <c r="XW124" s="307" t="e">
        <f t="shared" si="140"/>
        <v>#REF!</v>
      </c>
      <c r="XX124" s="307" t="e">
        <f t="shared" ref="XX124:AAF128" si="152">SUMPRODUCT(--($E39:$AB39=XX$110),--($E101:$AB101))</f>
        <v>#REF!</v>
      </c>
      <c r="XY124" s="307" t="e">
        <f t="shared" si="152"/>
        <v>#REF!</v>
      </c>
      <c r="XZ124" s="307" t="e">
        <f t="shared" si="152"/>
        <v>#REF!</v>
      </c>
      <c r="YA124" s="307" t="e">
        <f t="shared" si="152"/>
        <v>#REF!</v>
      </c>
      <c r="YB124" s="307" t="e">
        <f t="shared" si="152"/>
        <v>#REF!</v>
      </c>
      <c r="YC124" s="307" t="e">
        <f t="shared" si="152"/>
        <v>#REF!</v>
      </c>
      <c r="YD124" s="307" t="e">
        <f t="shared" si="152"/>
        <v>#REF!</v>
      </c>
      <c r="YE124" s="307" t="e">
        <f t="shared" si="152"/>
        <v>#REF!</v>
      </c>
      <c r="YF124" s="307" t="e">
        <f t="shared" si="152"/>
        <v>#REF!</v>
      </c>
      <c r="YG124" s="307" t="e">
        <f t="shared" si="152"/>
        <v>#REF!</v>
      </c>
      <c r="YH124" s="307" t="e">
        <f t="shared" si="152"/>
        <v>#REF!</v>
      </c>
      <c r="YI124" s="307" t="e">
        <f t="shared" si="152"/>
        <v>#REF!</v>
      </c>
      <c r="YJ124" s="307" t="e">
        <f t="shared" si="152"/>
        <v>#REF!</v>
      </c>
      <c r="YK124" s="307" t="e">
        <f t="shared" si="152"/>
        <v>#REF!</v>
      </c>
      <c r="YL124" s="307" t="e">
        <f t="shared" si="152"/>
        <v>#REF!</v>
      </c>
      <c r="YM124" s="307" t="e">
        <f t="shared" si="152"/>
        <v>#REF!</v>
      </c>
      <c r="YN124" s="307" t="e">
        <f t="shared" si="152"/>
        <v>#REF!</v>
      </c>
      <c r="YO124" s="307" t="e">
        <f t="shared" si="152"/>
        <v>#REF!</v>
      </c>
      <c r="YP124" s="307" t="e">
        <f t="shared" si="152"/>
        <v>#REF!</v>
      </c>
      <c r="YQ124" s="307" t="e">
        <f t="shared" si="152"/>
        <v>#REF!</v>
      </c>
      <c r="YR124" s="307" t="e">
        <f t="shared" si="152"/>
        <v>#REF!</v>
      </c>
      <c r="YS124" s="307" t="e">
        <f t="shared" si="152"/>
        <v>#REF!</v>
      </c>
      <c r="YT124" s="307" t="e">
        <f t="shared" si="152"/>
        <v>#REF!</v>
      </c>
      <c r="YU124" s="307" t="e">
        <f t="shared" si="152"/>
        <v>#REF!</v>
      </c>
      <c r="YV124" s="307" t="e">
        <f t="shared" si="152"/>
        <v>#REF!</v>
      </c>
      <c r="YW124" s="307" t="e">
        <f t="shared" si="152"/>
        <v>#REF!</v>
      </c>
      <c r="YX124" s="307" t="e">
        <f t="shared" si="152"/>
        <v>#REF!</v>
      </c>
      <c r="YY124" s="307" t="e">
        <f t="shared" si="152"/>
        <v>#REF!</v>
      </c>
      <c r="YZ124" s="307" t="e">
        <f t="shared" si="152"/>
        <v>#REF!</v>
      </c>
      <c r="ZA124" s="307" t="e">
        <f t="shared" si="152"/>
        <v>#REF!</v>
      </c>
      <c r="ZB124" s="307" t="e">
        <f t="shared" si="152"/>
        <v>#REF!</v>
      </c>
      <c r="ZC124" s="307" t="e">
        <f t="shared" si="152"/>
        <v>#REF!</v>
      </c>
      <c r="ZD124" s="307" t="e">
        <f t="shared" si="152"/>
        <v>#REF!</v>
      </c>
      <c r="ZE124" s="307" t="e">
        <f t="shared" si="152"/>
        <v>#REF!</v>
      </c>
      <c r="ZF124" s="307" t="e">
        <f t="shared" si="152"/>
        <v>#REF!</v>
      </c>
      <c r="ZG124" s="307" t="e">
        <f t="shared" si="152"/>
        <v>#REF!</v>
      </c>
      <c r="ZH124" s="307" t="e">
        <f t="shared" si="152"/>
        <v>#REF!</v>
      </c>
      <c r="ZI124" s="307" t="e">
        <f t="shared" si="152"/>
        <v>#REF!</v>
      </c>
      <c r="ZJ124" s="307" t="e">
        <f t="shared" si="152"/>
        <v>#REF!</v>
      </c>
      <c r="ZK124" s="307" t="e">
        <f t="shared" si="152"/>
        <v>#REF!</v>
      </c>
      <c r="ZL124" s="307" t="e">
        <f t="shared" si="152"/>
        <v>#REF!</v>
      </c>
      <c r="ZM124" s="307" t="e">
        <f t="shared" si="152"/>
        <v>#REF!</v>
      </c>
      <c r="ZN124" s="307" t="e">
        <f t="shared" si="152"/>
        <v>#REF!</v>
      </c>
      <c r="ZO124" s="307" t="e">
        <f t="shared" si="152"/>
        <v>#REF!</v>
      </c>
      <c r="ZP124" s="307" t="e">
        <f t="shared" si="152"/>
        <v>#REF!</v>
      </c>
      <c r="ZQ124" s="307" t="e">
        <f t="shared" si="152"/>
        <v>#REF!</v>
      </c>
      <c r="ZR124" s="307" t="e">
        <f t="shared" si="152"/>
        <v>#REF!</v>
      </c>
      <c r="ZS124" s="307" t="e">
        <f t="shared" si="152"/>
        <v>#REF!</v>
      </c>
      <c r="ZT124" s="307" t="e">
        <f t="shared" si="152"/>
        <v>#REF!</v>
      </c>
      <c r="ZU124" s="307" t="e">
        <f t="shared" si="152"/>
        <v>#REF!</v>
      </c>
      <c r="ZV124" s="307" t="e">
        <f t="shared" si="152"/>
        <v>#REF!</v>
      </c>
      <c r="ZW124" s="307" t="e">
        <f t="shared" si="152"/>
        <v>#REF!</v>
      </c>
      <c r="ZX124" s="307" t="e">
        <f t="shared" si="152"/>
        <v>#REF!</v>
      </c>
      <c r="ZY124" s="307" t="e">
        <f t="shared" si="152"/>
        <v>#REF!</v>
      </c>
      <c r="ZZ124" s="307" t="e">
        <f t="shared" si="152"/>
        <v>#REF!</v>
      </c>
      <c r="AAA124" s="307" t="e">
        <f t="shared" si="152"/>
        <v>#REF!</v>
      </c>
      <c r="AAB124" s="307" t="e">
        <f t="shared" si="152"/>
        <v>#REF!</v>
      </c>
      <c r="AAC124" s="307" t="e">
        <f t="shared" si="152"/>
        <v>#REF!</v>
      </c>
      <c r="AAD124" s="307" t="e">
        <f t="shared" si="152"/>
        <v>#REF!</v>
      </c>
      <c r="AAE124" s="307" t="e">
        <f t="shared" si="152"/>
        <v>#REF!</v>
      </c>
      <c r="AAF124" s="307" t="e">
        <f t="shared" si="152"/>
        <v>#REF!</v>
      </c>
      <c r="AAG124" s="307" t="e">
        <f t="shared" si="105"/>
        <v>#REF!</v>
      </c>
      <c r="AAH124" s="307" t="e">
        <f t="shared" si="142"/>
        <v>#REF!</v>
      </c>
      <c r="AAI124" s="307" t="e">
        <f t="shared" si="142"/>
        <v>#REF!</v>
      </c>
      <c r="AAJ124" s="307" t="e">
        <f t="shared" si="142"/>
        <v>#REF!</v>
      </c>
      <c r="AAK124" s="307" t="e">
        <f t="shared" si="142"/>
        <v>#REF!</v>
      </c>
      <c r="AAL124" s="307" t="e">
        <f t="shared" si="142"/>
        <v>#REF!</v>
      </c>
      <c r="AAM124" s="307" t="e">
        <f t="shared" si="142"/>
        <v>#REF!</v>
      </c>
      <c r="AAN124" s="307" t="e">
        <f t="shared" si="142"/>
        <v>#REF!</v>
      </c>
      <c r="AAO124" s="307" t="e">
        <f t="shared" si="142"/>
        <v>#REF!</v>
      </c>
      <c r="AAP124" s="307" t="e">
        <f t="shared" si="142"/>
        <v>#REF!</v>
      </c>
      <c r="AAQ124" s="307" t="e">
        <f t="shared" si="142"/>
        <v>#REF!</v>
      </c>
      <c r="AAR124" s="307" t="e">
        <f t="shared" si="142"/>
        <v>#REF!</v>
      </c>
      <c r="AAS124" s="307" t="e">
        <f t="shared" si="142"/>
        <v>#REF!</v>
      </c>
      <c r="AAT124" s="307" t="e">
        <f t="shared" si="142"/>
        <v>#REF!</v>
      </c>
      <c r="AAU124" s="307" t="e">
        <f t="shared" si="142"/>
        <v>#REF!</v>
      </c>
      <c r="AAV124" s="307" t="e">
        <f t="shared" si="142"/>
        <v>#REF!</v>
      </c>
      <c r="AAW124" s="307" t="e">
        <f t="shared" si="142"/>
        <v>#REF!</v>
      </c>
      <c r="AAX124" s="307" t="e">
        <f t="shared" si="142"/>
        <v>#REF!</v>
      </c>
      <c r="AAY124" s="307" t="e">
        <f t="shared" si="142"/>
        <v>#REF!</v>
      </c>
      <c r="AAZ124" s="307" t="e">
        <f t="shared" si="142"/>
        <v>#REF!</v>
      </c>
      <c r="ABA124" s="307" t="e">
        <f t="shared" si="142"/>
        <v>#REF!</v>
      </c>
      <c r="ABB124" s="307" t="e">
        <f t="shared" si="142"/>
        <v>#REF!</v>
      </c>
      <c r="ABC124" s="307" t="e">
        <f t="shared" si="142"/>
        <v>#REF!</v>
      </c>
      <c r="ABD124" s="307" t="e">
        <f t="shared" si="142"/>
        <v>#REF!</v>
      </c>
      <c r="ABE124" s="307" t="e">
        <f t="shared" si="142"/>
        <v>#REF!</v>
      </c>
      <c r="ABF124" s="307" t="e">
        <f t="shared" si="142"/>
        <v>#REF!</v>
      </c>
      <c r="ABG124" s="307" t="e">
        <f t="shared" si="142"/>
        <v>#REF!</v>
      </c>
      <c r="ABH124" s="307" t="e">
        <f t="shared" si="142"/>
        <v>#REF!</v>
      </c>
      <c r="ABI124" s="307" t="e">
        <f t="shared" si="142"/>
        <v>#REF!</v>
      </c>
      <c r="ABJ124" s="307" t="e">
        <f t="shared" si="142"/>
        <v>#REF!</v>
      </c>
      <c r="ABK124" s="307" t="e">
        <f t="shared" si="142"/>
        <v>#REF!</v>
      </c>
      <c r="ABL124" s="307" t="e">
        <f t="shared" si="142"/>
        <v>#REF!</v>
      </c>
      <c r="ABM124" s="307" t="e">
        <f t="shared" si="142"/>
        <v>#REF!</v>
      </c>
      <c r="ABN124" s="307" t="e">
        <f t="shared" si="142"/>
        <v>#REF!</v>
      </c>
      <c r="ABO124" s="307" t="e">
        <f t="shared" si="142"/>
        <v>#REF!</v>
      </c>
      <c r="ABP124" s="307" t="e">
        <f t="shared" si="142"/>
        <v>#REF!</v>
      </c>
      <c r="ABQ124" s="307" t="e">
        <f t="shared" si="142"/>
        <v>#REF!</v>
      </c>
      <c r="ABR124" s="307" t="e">
        <f t="shared" si="142"/>
        <v>#REF!</v>
      </c>
      <c r="ABS124" s="307" t="e">
        <f t="shared" si="142"/>
        <v>#REF!</v>
      </c>
      <c r="ABT124" s="307" t="e">
        <f t="shared" si="142"/>
        <v>#REF!</v>
      </c>
      <c r="ABU124" s="307" t="e">
        <f t="shared" si="142"/>
        <v>#REF!</v>
      </c>
      <c r="ABV124" s="307" t="e">
        <f t="shared" si="142"/>
        <v>#REF!</v>
      </c>
      <c r="ABW124" s="307" t="e">
        <f t="shared" si="142"/>
        <v>#REF!</v>
      </c>
      <c r="ABX124" s="307" t="e">
        <f t="shared" si="142"/>
        <v>#REF!</v>
      </c>
      <c r="ABY124" s="307" t="e">
        <f t="shared" si="142"/>
        <v>#REF!</v>
      </c>
      <c r="ABZ124" s="307" t="e">
        <f t="shared" si="142"/>
        <v>#REF!</v>
      </c>
      <c r="ACA124" s="307" t="e">
        <f t="shared" si="142"/>
        <v>#REF!</v>
      </c>
      <c r="ACB124" s="307" t="e">
        <f t="shared" si="142"/>
        <v>#REF!</v>
      </c>
      <c r="ACC124" s="307" t="e">
        <f t="shared" si="142"/>
        <v>#REF!</v>
      </c>
      <c r="ACD124" s="307" t="e">
        <f t="shared" si="142"/>
        <v>#REF!</v>
      </c>
      <c r="ACE124" s="307" t="e">
        <f t="shared" si="142"/>
        <v>#REF!</v>
      </c>
      <c r="ACF124" s="307" t="e">
        <f t="shared" si="142"/>
        <v>#REF!</v>
      </c>
      <c r="ACG124" s="307" t="e">
        <f t="shared" si="142"/>
        <v>#REF!</v>
      </c>
      <c r="ACH124" s="307" t="e">
        <f t="shared" si="142"/>
        <v>#REF!</v>
      </c>
      <c r="ACI124" s="307" t="e">
        <f t="shared" si="142"/>
        <v>#REF!</v>
      </c>
      <c r="ACJ124" s="307" t="e">
        <f t="shared" si="142"/>
        <v>#REF!</v>
      </c>
      <c r="ACK124" s="307" t="e">
        <f t="shared" si="114"/>
        <v>#REF!</v>
      </c>
    </row>
    <row r="125" spans="2:765" s="384" customFormat="1" ht="30" customHeight="1">
      <c r="B125" s="24"/>
      <c r="C125" s="1422" t="s">
        <v>343</v>
      </c>
      <c r="D125" s="1372"/>
      <c r="E125" s="307" t="e">
        <f t="shared" ref="E125:BP128" si="153">SUMPRODUCT(--($E40:$AB40=E$110),--($E102:$AB102))</f>
        <v>#REF!</v>
      </c>
      <c r="F125" s="307" t="e">
        <f t="shared" si="153"/>
        <v>#REF!</v>
      </c>
      <c r="G125" s="307" t="e">
        <f t="shared" si="153"/>
        <v>#REF!</v>
      </c>
      <c r="H125" s="307" t="e">
        <f t="shared" si="153"/>
        <v>#REF!</v>
      </c>
      <c r="I125" s="307" t="e">
        <f t="shared" si="153"/>
        <v>#REF!</v>
      </c>
      <c r="J125" s="307" t="e">
        <f t="shared" si="153"/>
        <v>#REF!</v>
      </c>
      <c r="K125" s="307" t="e">
        <f t="shared" si="153"/>
        <v>#REF!</v>
      </c>
      <c r="L125" s="307" t="e">
        <f t="shared" si="153"/>
        <v>#REF!</v>
      </c>
      <c r="M125" s="307" t="e">
        <f t="shared" si="153"/>
        <v>#REF!</v>
      </c>
      <c r="N125" s="307" t="e">
        <f t="shared" si="153"/>
        <v>#REF!</v>
      </c>
      <c r="O125" s="307" t="e">
        <f t="shared" si="153"/>
        <v>#REF!</v>
      </c>
      <c r="P125" s="307" t="e">
        <f t="shared" si="153"/>
        <v>#REF!</v>
      </c>
      <c r="Q125" s="307" t="e">
        <f t="shared" si="153"/>
        <v>#REF!</v>
      </c>
      <c r="R125" s="307" t="e">
        <f t="shared" si="153"/>
        <v>#REF!</v>
      </c>
      <c r="S125" s="307" t="e">
        <f t="shared" si="153"/>
        <v>#REF!</v>
      </c>
      <c r="T125" s="307" t="e">
        <f t="shared" si="153"/>
        <v>#REF!</v>
      </c>
      <c r="U125" s="307" t="e">
        <f t="shared" si="153"/>
        <v>#REF!</v>
      </c>
      <c r="V125" s="307" t="e">
        <f t="shared" si="153"/>
        <v>#REF!</v>
      </c>
      <c r="W125" s="307" t="e">
        <f t="shared" si="153"/>
        <v>#REF!</v>
      </c>
      <c r="X125" s="307" t="e">
        <f t="shared" si="153"/>
        <v>#REF!</v>
      </c>
      <c r="Y125" s="307" t="e">
        <f t="shared" si="153"/>
        <v>#REF!</v>
      </c>
      <c r="Z125" s="307" t="e">
        <f t="shared" si="153"/>
        <v>#REF!</v>
      </c>
      <c r="AA125" s="307" t="e">
        <f t="shared" si="153"/>
        <v>#REF!</v>
      </c>
      <c r="AB125" s="307" t="e">
        <f t="shared" si="153"/>
        <v>#REF!</v>
      </c>
      <c r="AC125" s="307" t="e">
        <f t="shared" si="153"/>
        <v>#REF!</v>
      </c>
      <c r="AD125" s="307" t="e">
        <f t="shared" si="153"/>
        <v>#REF!</v>
      </c>
      <c r="AE125" s="307" t="e">
        <f t="shared" si="153"/>
        <v>#REF!</v>
      </c>
      <c r="AF125" s="307" t="e">
        <f t="shared" si="153"/>
        <v>#REF!</v>
      </c>
      <c r="AG125" s="307" t="e">
        <f t="shared" si="153"/>
        <v>#REF!</v>
      </c>
      <c r="AH125" s="307" t="e">
        <f t="shared" si="153"/>
        <v>#REF!</v>
      </c>
      <c r="AI125" s="307" t="e">
        <f t="shared" si="153"/>
        <v>#REF!</v>
      </c>
      <c r="AJ125" s="307" t="e">
        <f t="shared" si="153"/>
        <v>#REF!</v>
      </c>
      <c r="AK125" s="307" t="e">
        <f t="shared" si="153"/>
        <v>#REF!</v>
      </c>
      <c r="AL125" s="307" t="e">
        <f t="shared" si="153"/>
        <v>#REF!</v>
      </c>
      <c r="AM125" s="307" t="e">
        <f t="shared" si="153"/>
        <v>#REF!</v>
      </c>
      <c r="AN125" s="307" t="e">
        <f t="shared" si="153"/>
        <v>#REF!</v>
      </c>
      <c r="AO125" s="307" t="e">
        <f t="shared" si="153"/>
        <v>#REF!</v>
      </c>
      <c r="AP125" s="307" t="e">
        <f t="shared" si="153"/>
        <v>#REF!</v>
      </c>
      <c r="AQ125" s="307" t="e">
        <f t="shared" si="153"/>
        <v>#REF!</v>
      </c>
      <c r="AR125" s="307" t="e">
        <f t="shared" si="153"/>
        <v>#REF!</v>
      </c>
      <c r="AS125" s="307" t="e">
        <f t="shared" si="153"/>
        <v>#REF!</v>
      </c>
      <c r="AT125" s="307" t="e">
        <f t="shared" si="153"/>
        <v>#REF!</v>
      </c>
      <c r="AU125" s="307" t="e">
        <f t="shared" si="153"/>
        <v>#REF!</v>
      </c>
      <c r="AV125" s="307" t="e">
        <f t="shared" si="153"/>
        <v>#REF!</v>
      </c>
      <c r="AW125" s="307" t="e">
        <f t="shared" si="153"/>
        <v>#REF!</v>
      </c>
      <c r="AX125" s="307" t="e">
        <f t="shared" si="153"/>
        <v>#REF!</v>
      </c>
      <c r="AY125" s="307" t="e">
        <f t="shared" si="153"/>
        <v>#REF!</v>
      </c>
      <c r="AZ125" s="307" t="e">
        <f t="shared" si="153"/>
        <v>#REF!</v>
      </c>
      <c r="BA125" s="307" t="e">
        <f t="shared" si="153"/>
        <v>#REF!</v>
      </c>
      <c r="BB125" s="307" t="e">
        <f t="shared" si="153"/>
        <v>#REF!</v>
      </c>
      <c r="BC125" s="307" t="e">
        <f t="shared" si="153"/>
        <v>#REF!</v>
      </c>
      <c r="BD125" s="307" t="e">
        <f t="shared" si="153"/>
        <v>#REF!</v>
      </c>
      <c r="BE125" s="307" t="e">
        <f t="shared" si="153"/>
        <v>#REF!</v>
      </c>
      <c r="BF125" s="307" t="e">
        <f t="shared" si="153"/>
        <v>#REF!</v>
      </c>
      <c r="BG125" s="307" t="e">
        <f t="shared" si="153"/>
        <v>#REF!</v>
      </c>
      <c r="BH125" s="307" t="e">
        <f t="shared" si="153"/>
        <v>#REF!</v>
      </c>
      <c r="BI125" s="307" t="e">
        <f t="shared" si="153"/>
        <v>#REF!</v>
      </c>
      <c r="BJ125" s="307" t="e">
        <f t="shared" si="153"/>
        <v>#REF!</v>
      </c>
      <c r="BK125" s="307" t="e">
        <f t="shared" si="153"/>
        <v>#REF!</v>
      </c>
      <c r="BL125" s="307" t="e">
        <f t="shared" si="153"/>
        <v>#REF!</v>
      </c>
      <c r="BM125" s="307" t="e">
        <f t="shared" si="153"/>
        <v>#REF!</v>
      </c>
      <c r="BN125" s="307" t="e">
        <f t="shared" si="153"/>
        <v>#REF!</v>
      </c>
      <c r="BO125" s="307" t="e">
        <f t="shared" si="153"/>
        <v>#REF!</v>
      </c>
      <c r="BP125" s="307" t="e">
        <f t="shared" si="153"/>
        <v>#REF!</v>
      </c>
      <c r="BQ125" s="307" t="e">
        <f t="shared" si="75"/>
        <v>#REF!</v>
      </c>
      <c r="BR125" s="307" t="e">
        <f t="shared" si="131"/>
        <v>#REF!</v>
      </c>
      <c r="BS125" s="307" t="e">
        <f t="shared" si="131"/>
        <v>#REF!</v>
      </c>
      <c r="BT125" s="307" t="e">
        <f t="shared" si="131"/>
        <v>#REF!</v>
      </c>
      <c r="BU125" s="307" t="e">
        <f t="shared" ref="BU125:EB125" si="154">SUMPRODUCT(--($E40:$AB40=BU$110),--($E102:$AB102))</f>
        <v>#REF!</v>
      </c>
      <c r="BV125" s="307" t="e">
        <f t="shared" si="154"/>
        <v>#REF!</v>
      </c>
      <c r="BW125" s="307" t="e">
        <f t="shared" si="154"/>
        <v>#REF!</v>
      </c>
      <c r="BX125" s="307" t="e">
        <f t="shared" si="154"/>
        <v>#REF!</v>
      </c>
      <c r="BY125" s="307" t="e">
        <f t="shared" si="154"/>
        <v>#REF!</v>
      </c>
      <c r="BZ125" s="307" t="e">
        <f t="shared" si="154"/>
        <v>#REF!</v>
      </c>
      <c r="CA125" s="307" t="e">
        <f t="shared" si="154"/>
        <v>#REF!</v>
      </c>
      <c r="CB125" s="307" t="e">
        <f t="shared" si="154"/>
        <v>#REF!</v>
      </c>
      <c r="CC125" s="307" t="e">
        <f t="shared" si="154"/>
        <v>#REF!</v>
      </c>
      <c r="CD125" s="307" t="e">
        <f t="shared" si="154"/>
        <v>#REF!</v>
      </c>
      <c r="CE125" s="307" t="e">
        <f t="shared" si="154"/>
        <v>#REF!</v>
      </c>
      <c r="CF125" s="307" t="e">
        <f t="shared" si="154"/>
        <v>#REF!</v>
      </c>
      <c r="CG125" s="307" t="e">
        <f t="shared" si="154"/>
        <v>#REF!</v>
      </c>
      <c r="CH125" s="307" t="e">
        <f t="shared" si="154"/>
        <v>#REF!</v>
      </c>
      <c r="CI125" s="307" t="e">
        <f t="shared" si="154"/>
        <v>#REF!</v>
      </c>
      <c r="CJ125" s="307" t="e">
        <f t="shared" si="154"/>
        <v>#REF!</v>
      </c>
      <c r="CK125" s="307" t="e">
        <f t="shared" si="154"/>
        <v>#REF!</v>
      </c>
      <c r="CL125" s="307" t="e">
        <f t="shared" si="154"/>
        <v>#REF!</v>
      </c>
      <c r="CM125" s="307" t="e">
        <f t="shared" si="154"/>
        <v>#REF!</v>
      </c>
      <c r="CN125" s="307" t="e">
        <f t="shared" si="154"/>
        <v>#REF!</v>
      </c>
      <c r="CO125" s="307" t="e">
        <f t="shared" si="154"/>
        <v>#REF!</v>
      </c>
      <c r="CP125" s="307" t="e">
        <f t="shared" si="154"/>
        <v>#REF!</v>
      </c>
      <c r="CQ125" s="307" t="e">
        <f t="shared" si="154"/>
        <v>#REF!</v>
      </c>
      <c r="CR125" s="307" t="e">
        <f t="shared" si="154"/>
        <v>#REF!</v>
      </c>
      <c r="CS125" s="307" t="e">
        <f t="shared" si="154"/>
        <v>#REF!</v>
      </c>
      <c r="CT125" s="307" t="e">
        <f t="shared" si="154"/>
        <v>#REF!</v>
      </c>
      <c r="CU125" s="307" t="e">
        <f t="shared" si="154"/>
        <v>#REF!</v>
      </c>
      <c r="CV125" s="307" t="e">
        <f t="shared" si="154"/>
        <v>#REF!</v>
      </c>
      <c r="CW125" s="307" t="e">
        <f t="shared" si="154"/>
        <v>#REF!</v>
      </c>
      <c r="CX125" s="307" t="e">
        <f t="shared" si="154"/>
        <v>#REF!</v>
      </c>
      <c r="CY125" s="307" t="e">
        <f t="shared" si="154"/>
        <v>#REF!</v>
      </c>
      <c r="CZ125" s="307" t="e">
        <f t="shared" si="154"/>
        <v>#REF!</v>
      </c>
      <c r="DA125" s="307" t="e">
        <f t="shared" si="154"/>
        <v>#REF!</v>
      </c>
      <c r="DB125" s="307" t="e">
        <f t="shared" si="154"/>
        <v>#REF!</v>
      </c>
      <c r="DC125" s="307" t="e">
        <f t="shared" si="154"/>
        <v>#REF!</v>
      </c>
      <c r="DD125" s="307" t="e">
        <f t="shared" si="154"/>
        <v>#REF!</v>
      </c>
      <c r="DE125" s="307" t="e">
        <f t="shared" si="154"/>
        <v>#REF!</v>
      </c>
      <c r="DF125" s="307" t="e">
        <f t="shared" si="154"/>
        <v>#REF!</v>
      </c>
      <c r="DG125" s="307" t="e">
        <f t="shared" si="154"/>
        <v>#REF!</v>
      </c>
      <c r="DH125" s="307" t="e">
        <f t="shared" si="154"/>
        <v>#REF!</v>
      </c>
      <c r="DI125" s="307" t="e">
        <f t="shared" si="154"/>
        <v>#REF!</v>
      </c>
      <c r="DJ125" s="307" t="e">
        <f t="shared" si="154"/>
        <v>#REF!</v>
      </c>
      <c r="DK125" s="307" t="e">
        <f t="shared" si="154"/>
        <v>#REF!</v>
      </c>
      <c r="DL125" s="307" t="e">
        <f t="shared" si="154"/>
        <v>#REF!</v>
      </c>
      <c r="DM125" s="307" t="e">
        <f t="shared" si="154"/>
        <v>#REF!</v>
      </c>
      <c r="DN125" s="307" t="e">
        <f t="shared" si="154"/>
        <v>#REF!</v>
      </c>
      <c r="DO125" s="307" t="e">
        <f t="shared" si="154"/>
        <v>#REF!</v>
      </c>
      <c r="DP125" s="307" t="e">
        <f t="shared" si="154"/>
        <v>#REF!</v>
      </c>
      <c r="DQ125" s="307" t="e">
        <f t="shared" si="154"/>
        <v>#REF!</v>
      </c>
      <c r="DR125" s="307" t="e">
        <f t="shared" si="154"/>
        <v>#REF!</v>
      </c>
      <c r="DS125" s="307" t="e">
        <f t="shared" si="154"/>
        <v>#REF!</v>
      </c>
      <c r="DT125" s="307" t="e">
        <f t="shared" si="154"/>
        <v>#REF!</v>
      </c>
      <c r="DU125" s="307" t="e">
        <f t="shared" si="154"/>
        <v>#REF!</v>
      </c>
      <c r="DV125" s="307" t="e">
        <f t="shared" si="154"/>
        <v>#REF!</v>
      </c>
      <c r="DW125" s="307" t="e">
        <f t="shared" si="154"/>
        <v>#REF!</v>
      </c>
      <c r="DX125" s="307" t="e">
        <f t="shared" si="154"/>
        <v>#REF!</v>
      </c>
      <c r="DY125" s="307" t="e">
        <f t="shared" si="154"/>
        <v>#REF!</v>
      </c>
      <c r="DZ125" s="307" t="e">
        <f t="shared" si="154"/>
        <v>#REF!</v>
      </c>
      <c r="EA125" s="307" t="e">
        <f t="shared" si="154"/>
        <v>#REF!</v>
      </c>
      <c r="EB125" s="307" t="e">
        <f t="shared" si="154"/>
        <v>#REF!</v>
      </c>
      <c r="EC125" s="307" t="e">
        <f t="shared" si="132"/>
        <v>#REF!</v>
      </c>
      <c r="ED125" s="307" t="e">
        <f t="shared" si="132"/>
        <v>#REF!</v>
      </c>
      <c r="EE125" s="307" t="e">
        <f t="shared" si="132"/>
        <v>#REF!</v>
      </c>
      <c r="EF125" s="307" t="e">
        <f t="shared" si="148"/>
        <v>#REF!</v>
      </c>
      <c r="EG125" s="307" t="e">
        <f t="shared" si="148"/>
        <v>#REF!</v>
      </c>
      <c r="EH125" s="307" t="e">
        <f t="shared" si="148"/>
        <v>#REF!</v>
      </c>
      <c r="EI125" s="307" t="e">
        <f t="shared" si="148"/>
        <v>#REF!</v>
      </c>
      <c r="EJ125" s="307" t="e">
        <f t="shared" si="148"/>
        <v>#REF!</v>
      </c>
      <c r="EK125" s="307" t="e">
        <f t="shared" si="148"/>
        <v>#REF!</v>
      </c>
      <c r="EL125" s="307" t="e">
        <f t="shared" si="148"/>
        <v>#REF!</v>
      </c>
      <c r="EM125" s="307" t="e">
        <f t="shared" si="148"/>
        <v>#REF!</v>
      </c>
      <c r="EN125" s="307" t="e">
        <f t="shared" si="148"/>
        <v>#REF!</v>
      </c>
      <c r="EO125" s="307" t="e">
        <f t="shared" si="148"/>
        <v>#REF!</v>
      </c>
      <c r="EP125" s="307" t="e">
        <f t="shared" si="148"/>
        <v>#REF!</v>
      </c>
      <c r="EQ125" s="307" t="e">
        <f t="shared" si="148"/>
        <v>#REF!</v>
      </c>
      <c r="ER125" s="307" t="e">
        <f t="shared" si="148"/>
        <v>#REF!</v>
      </c>
      <c r="ES125" s="307" t="e">
        <f t="shared" si="148"/>
        <v>#REF!</v>
      </c>
      <c r="ET125" s="307" t="e">
        <f t="shared" si="148"/>
        <v>#REF!</v>
      </c>
      <c r="EU125" s="307" t="e">
        <f t="shared" si="148"/>
        <v>#REF!</v>
      </c>
      <c r="EV125" s="307" t="e">
        <f t="shared" si="148"/>
        <v>#REF!</v>
      </c>
      <c r="EW125" s="307" t="e">
        <f t="shared" si="148"/>
        <v>#REF!</v>
      </c>
      <c r="EX125" s="307" t="e">
        <f t="shared" si="148"/>
        <v>#REF!</v>
      </c>
      <c r="EY125" s="307" t="e">
        <f t="shared" si="148"/>
        <v>#REF!</v>
      </c>
      <c r="EZ125" s="307" t="e">
        <f t="shared" si="148"/>
        <v>#REF!</v>
      </c>
      <c r="FA125" s="307" t="e">
        <f t="shared" si="148"/>
        <v>#REF!</v>
      </c>
      <c r="FB125" s="307" t="e">
        <f t="shared" si="148"/>
        <v>#REF!</v>
      </c>
      <c r="FC125" s="307" t="e">
        <f t="shared" si="148"/>
        <v>#REF!</v>
      </c>
      <c r="FD125" s="307" t="e">
        <f t="shared" si="148"/>
        <v>#REF!</v>
      </c>
      <c r="FE125" s="307" t="e">
        <f t="shared" si="148"/>
        <v>#REF!</v>
      </c>
      <c r="FF125" s="307" t="e">
        <f t="shared" si="148"/>
        <v>#REF!</v>
      </c>
      <c r="FG125" s="307" t="e">
        <f t="shared" si="148"/>
        <v>#REF!</v>
      </c>
      <c r="FH125" s="307" t="e">
        <f t="shared" si="148"/>
        <v>#REF!</v>
      </c>
      <c r="FI125" s="307" t="e">
        <f t="shared" si="148"/>
        <v>#REF!</v>
      </c>
      <c r="FJ125" s="307" t="e">
        <f t="shared" si="148"/>
        <v>#REF!</v>
      </c>
      <c r="FK125" s="307" t="e">
        <f t="shared" si="148"/>
        <v>#REF!</v>
      </c>
      <c r="FL125" s="307" t="e">
        <f t="shared" si="148"/>
        <v>#REF!</v>
      </c>
      <c r="FM125" s="307" t="e">
        <f t="shared" si="148"/>
        <v>#REF!</v>
      </c>
      <c r="FN125" s="307" t="e">
        <f t="shared" si="148"/>
        <v>#REF!</v>
      </c>
      <c r="FO125" s="307" t="e">
        <f t="shared" si="148"/>
        <v>#REF!</v>
      </c>
      <c r="FP125" s="307" t="e">
        <f t="shared" si="148"/>
        <v>#REF!</v>
      </c>
      <c r="FQ125" s="307" t="e">
        <f t="shared" si="148"/>
        <v>#REF!</v>
      </c>
      <c r="FR125" s="307" t="e">
        <f t="shared" si="148"/>
        <v>#REF!</v>
      </c>
      <c r="FS125" s="307" t="e">
        <f t="shared" si="148"/>
        <v>#REF!</v>
      </c>
      <c r="FT125" s="307" t="e">
        <f t="shared" si="148"/>
        <v>#REF!</v>
      </c>
      <c r="FU125" s="307" t="e">
        <f t="shared" si="148"/>
        <v>#REF!</v>
      </c>
      <c r="FV125" s="307" t="e">
        <f t="shared" si="148"/>
        <v>#REF!</v>
      </c>
      <c r="FW125" s="307" t="e">
        <f t="shared" si="148"/>
        <v>#REF!</v>
      </c>
      <c r="FX125" s="307" t="e">
        <f t="shared" si="148"/>
        <v>#REF!</v>
      </c>
      <c r="FY125" s="307" t="e">
        <f t="shared" si="148"/>
        <v>#REF!</v>
      </c>
      <c r="FZ125" s="307" t="e">
        <f t="shared" si="148"/>
        <v>#REF!</v>
      </c>
      <c r="GA125" s="307" t="e">
        <f t="shared" si="148"/>
        <v>#REF!</v>
      </c>
      <c r="GB125" s="307" t="e">
        <f t="shared" si="148"/>
        <v>#REF!</v>
      </c>
      <c r="GC125" s="307" t="e">
        <f t="shared" si="148"/>
        <v>#REF!</v>
      </c>
      <c r="GD125" s="307" t="e">
        <f t="shared" si="148"/>
        <v>#REF!</v>
      </c>
      <c r="GE125" s="307" t="e">
        <f t="shared" si="148"/>
        <v>#REF!</v>
      </c>
      <c r="GF125" s="307" t="e">
        <f t="shared" si="148"/>
        <v>#REF!</v>
      </c>
      <c r="GG125" s="307" t="e">
        <f t="shared" si="148"/>
        <v>#REF!</v>
      </c>
      <c r="GH125" s="307" t="e">
        <f t="shared" si="148"/>
        <v>#REF!</v>
      </c>
      <c r="GI125" s="307" t="e">
        <f t="shared" si="148"/>
        <v>#REF!</v>
      </c>
      <c r="GJ125" s="307" t="e">
        <f t="shared" si="148"/>
        <v>#REF!</v>
      </c>
      <c r="GK125" s="307" t="e">
        <f t="shared" si="148"/>
        <v>#REF!</v>
      </c>
      <c r="GL125" s="307" t="e">
        <f t="shared" si="148"/>
        <v>#REF!</v>
      </c>
      <c r="GM125" s="307" t="e">
        <f t="shared" si="148"/>
        <v>#REF!</v>
      </c>
      <c r="GN125" s="307" t="e">
        <f t="shared" si="148"/>
        <v>#REF!</v>
      </c>
      <c r="GO125" s="307" t="e">
        <f t="shared" si="97"/>
        <v>#REF!</v>
      </c>
      <c r="GP125" s="307" t="e">
        <f t="shared" si="133"/>
        <v>#REF!</v>
      </c>
      <c r="GQ125" s="307" t="e">
        <f t="shared" si="133"/>
        <v>#REF!</v>
      </c>
      <c r="GR125" s="307" t="e">
        <f t="shared" si="133"/>
        <v>#REF!</v>
      </c>
      <c r="GS125" s="307" t="e">
        <f t="shared" ref="GS125:IZ125" si="155">SUMPRODUCT(--($E40:$AB40=GS$110),--($E102:$AB102))</f>
        <v>#REF!</v>
      </c>
      <c r="GT125" s="307" t="e">
        <f t="shared" si="155"/>
        <v>#REF!</v>
      </c>
      <c r="GU125" s="307" t="e">
        <f t="shared" si="155"/>
        <v>#REF!</v>
      </c>
      <c r="GV125" s="307" t="e">
        <f t="shared" si="155"/>
        <v>#REF!</v>
      </c>
      <c r="GW125" s="307" t="e">
        <f t="shared" si="155"/>
        <v>#REF!</v>
      </c>
      <c r="GX125" s="307" t="e">
        <f t="shared" si="155"/>
        <v>#REF!</v>
      </c>
      <c r="GY125" s="307" t="e">
        <f t="shared" si="155"/>
        <v>#REF!</v>
      </c>
      <c r="GZ125" s="307" t="e">
        <f t="shared" si="155"/>
        <v>#REF!</v>
      </c>
      <c r="HA125" s="307" t="e">
        <f t="shared" si="155"/>
        <v>#REF!</v>
      </c>
      <c r="HB125" s="307" t="e">
        <f t="shared" si="155"/>
        <v>#REF!</v>
      </c>
      <c r="HC125" s="307" t="e">
        <f t="shared" si="155"/>
        <v>#REF!</v>
      </c>
      <c r="HD125" s="307" t="e">
        <f t="shared" si="155"/>
        <v>#REF!</v>
      </c>
      <c r="HE125" s="307" t="e">
        <f t="shared" si="155"/>
        <v>#REF!</v>
      </c>
      <c r="HF125" s="307" t="e">
        <f t="shared" si="155"/>
        <v>#REF!</v>
      </c>
      <c r="HG125" s="307" t="e">
        <f t="shared" si="155"/>
        <v>#REF!</v>
      </c>
      <c r="HH125" s="307" t="e">
        <f t="shared" si="155"/>
        <v>#REF!</v>
      </c>
      <c r="HI125" s="307" t="e">
        <f t="shared" si="155"/>
        <v>#REF!</v>
      </c>
      <c r="HJ125" s="307" t="e">
        <f t="shared" si="155"/>
        <v>#REF!</v>
      </c>
      <c r="HK125" s="307" t="e">
        <f t="shared" si="155"/>
        <v>#REF!</v>
      </c>
      <c r="HL125" s="307" t="e">
        <f t="shared" si="155"/>
        <v>#REF!</v>
      </c>
      <c r="HM125" s="307" t="e">
        <f t="shared" si="155"/>
        <v>#REF!</v>
      </c>
      <c r="HN125" s="307" t="e">
        <f t="shared" si="155"/>
        <v>#REF!</v>
      </c>
      <c r="HO125" s="307" t="e">
        <f t="shared" si="155"/>
        <v>#REF!</v>
      </c>
      <c r="HP125" s="307" t="e">
        <f t="shared" si="155"/>
        <v>#REF!</v>
      </c>
      <c r="HQ125" s="307" t="e">
        <f t="shared" si="155"/>
        <v>#REF!</v>
      </c>
      <c r="HR125" s="307" t="e">
        <f t="shared" si="155"/>
        <v>#REF!</v>
      </c>
      <c r="HS125" s="307" t="e">
        <f t="shared" si="155"/>
        <v>#REF!</v>
      </c>
      <c r="HT125" s="307" t="e">
        <f t="shared" si="155"/>
        <v>#REF!</v>
      </c>
      <c r="HU125" s="307" t="e">
        <f t="shared" si="155"/>
        <v>#REF!</v>
      </c>
      <c r="HV125" s="307" t="e">
        <f t="shared" si="155"/>
        <v>#REF!</v>
      </c>
      <c r="HW125" s="307" t="e">
        <f t="shared" si="155"/>
        <v>#REF!</v>
      </c>
      <c r="HX125" s="307" t="e">
        <f t="shared" si="155"/>
        <v>#REF!</v>
      </c>
      <c r="HY125" s="307" t="e">
        <f t="shared" si="155"/>
        <v>#REF!</v>
      </c>
      <c r="HZ125" s="307" t="e">
        <f t="shared" si="155"/>
        <v>#REF!</v>
      </c>
      <c r="IA125" s="307" t="e">
        <f t="shared" si="155"/>
        <v>#REF!</v>
      </c>
      <c r="IB125" s="307" t="e">
        <f t="shared" si="155"/>
        <v>#REF!</v>
      </c>
      <c r="IC125" s="307" t="e">
        <f t="shared" si="155"/>
        <v>#REF!</v>
      </c>
      <c r="ID125" s="307" t="e">
        <f t="shared" si="155"/>
        <v>#REF!</v>
      </c>
      <c r="IE125" s="307" t="e">
        <f t="shared" si="155"/>
        <v>#REF!</v>
      </c>
      <c r="IF125" s="307" t="e">
        <f t="shared" si="155"/>
        <v>#REF!</v>
      </c>
      <c r="IG125" s="307" t="e">
        <f t="shared" si="155"/>
        <v>#REF!</v>
      </c>
      <c r="IH125" s="307" t="e">
        <f t="shared" si="155"/>
        <v>#REF!</v>
      </c>
      <c r="II125" s="307" t="e">
        <f t="shared" si="155"/>
        <v>#REF!</v>
      </c>
      <c r="IJ125" s="307" t="e">
        <f t="shared" si="155"/>
        <v>#REF!</v>
      </c>
      <c r="IK125" s="307" t="e">
        <f t="shared" si="155"/>
        <v>#REF!</v>
      </c>
      <c r="IL125" s="307" t="e">
        <f t="shared" si="155"/>
        <v>#REF!</v>
      </c>
      <c r="IM125" s="307" t="e">
        <f t="shared" si="155"/>
        <v>#REF!</v>
      </c>
      <c r="IN125" s="307" t="e">
        <f t="shared" si="155"/>
        <v>#REF!</v>
      </c>
      <c r="IO125" s="307" t="e">
        <f t="shared" si="155"/>
        <v>#REF!</v>
      </c>
      <c r="IP125" s="307" t="e">
        <f t="shared" si="155"/>
        <v>#REF!</v>
      </c>
      <c r="IQ125" s="307" t="e">
        <f t="shared" si="155"/>
        <v>#REF!</v>
      </c>
      <c r="IR125" s="307" t="e">
        <f t="shared" si="155"/>
        <v>#REF!</v>
      </c>
      <c r="IS125" s="307" t="e">
        <f t="shared" si="155"/>
        <v>#REF!</v>
      </c>
      <c r="IT125" s="307" t="e">
        <f t="shared" si="155"/>
        <v>#REF!</v>
      </c>
      <c r="IU125" s="307" t="e">
        <f t="shared" si="155"/>
        <v>#REF!</v>
      </c>
      <c r="IV125" s="307" t="e">
        <f t="shared" si="155"/>
        <v>#REF!</v>
      </c>
      <c r="IW125" s="307" t="e">
        <f t="shared" si="155"/>
        <v>#REF!</v>
      </c>
      <c r="IX125" s="307" t="e">
        <f t="shared" si="155"/>
        <v>#REF!</v>
      </c>
      <c r="IY125" s="307" t="e">
        <f t="shared" si="155"/>
        <v>#REF!</v>
      </c>
      <c r="IZ125" s="307" t="e">
        <f t="shared" si="155"/>
        <v>#REF!</v>
      </c>
      <c r="JA125" s="307" t="e">
        <f t="shared" si="134"/>
        <v>#REF!</v>
      </c>
      <c r="JB125" s="307" t="e">
        <f t="shared" si="134"/>
        <v>#REF!</v>
      </c>
      <c r="JC125" s="307" t="e">
        <f t="shared" si="134"/>
        <v>#REF!</v>
      </c>
      <c r="JD125" s="307" t="e">
        <f t="shared" si="149"/>
        <v>#REF!</v>
      </c>
      <c r="JE125" s="307" t="e">
        <f t="shared" si="149"/>
        <v>#REF!</v>
      </c>
      <c r="JF125" s="307" t="e">
        <f t="shared" si="149"/>
        <v>#REF!</v>
      </c>
      <c r="JG125" s="307" t="e">
        <f t="shared" si="149"/>
        <v>#REF!</v>
      </c>
      <c r="JH125" s="307" t="e">
        <f t="shared" si="149"/>
        <v>#REF!</v>
      </c>
      <c r="JI125" s="307" t="e">
        <f t="shared" si="149"/>
        <v>#REF!</v>
      </c>
      <c r="JJ125" s="307" t="e">
        <f t="shared" si="149"/>
        <v>#REF!</v>
      </c>
      <c r="JK125" s="307" t="e">
        <f t="shared" si="149"/>
        <v>#REF!</v>
      </c>
      <c r="JL125" s="307" t="e">
        <f t="shared" si="149"/>
        <v>#REF!</v>
      </c>
      <c r="JM125" s="307" t="e">
        <f t="shared" si="149"/>
        <v>#REF!</v>
      </c>
      <c r="JN125" s="307" t="e">
        <f t="shared" si="149"/>
        <v>#REF!</v>
      </c>
      <c r="JO125" s="307" t="e">
        <f t="shared" si="149"/>
        <v>#REF!</v>
      </c>
      <c r="JP125" s="307" t="e">
        <f t="shared" si="149"/>
        <v>#REF!</v>
      </c>
      <c r="JQ125" s="307" t="e">
        <f t="shared" si="149"/>
        <v>#REF!</v>
      </c>
      <c r="JR125" s="307" t="e">
        <f t="shared" si="149"/>
        <v>#REF!</v>
      </c>
      <c r="JS125" s="307" t="e">
        <f t="shared" si="149"/>
        <v>#REF!</v>
      </c>
      <c r="JT125" s="307" t="e">
        <f t="shared" si="149"/>
        <v>#REF!</v>
      </c>
      <c r="JU125" s="307" t="e">
        <f t="shared" si="149"/>
        <v>#REF!</v>
      </c>
      <c r="JV125" s="307" t="e">
        <f t="shared" si="149"/>
        <v>#REF!</v>
      </c>
      <c r="JW125" s="307" t="e">
        <f t="shared" si="149"/>
        <v>#REF!</v>
      </c>
      <c r="JX125" s="307" t="e">
        <f t="shared" si="149"/>
        <v>#REF!</v>
      </c>
      <c r="JY125" s="307" t="e">
        <f t="shared" si="149"/>
        <v>#REF!</v>
      </c>
      <c r="JZ125" s="307" t="e">
        <f t="shared" si="149"/>
        <v>#REF!</v>
      </c>
      <c r="KA125" s="307" t="e">
        <f t="shared" si="149"/>
        <v>#REF!</v>
      </c>
      <c r="KB125" s="307" t="e">
        <f t="shared" si="149"/>
        <v>#REF!</v>
      </c>
      <c r="KC125" s="307" t="e">
        <f t="shared" si="149"/>
        <v>#REF!</v>
      </c>
      <c r="KD125" s="307" t="e">
        <f t="shared" si="149"/>
        <v>#REF!</v>
      </c>
      <c r="KE125" s="307" t="e">
        <f t="shared" si="149"/>
        <v>#REF!</v>
      </c>
      <c r="KF125" s="307" t="e">
        <f t="shared" si="149"/>
        <v>#REF!</v>
      </c>
      <c r="KG125" s="307" t="e">
        <f t="shared" si="149"/>
        <v>#REF!</v>
      </c>
      <c r="KH125" s="307" t="e">
        <f t="shared" si="149"/>
        <v>#REF!</v>
      </c>
      <c r="KI125" s="307" t="e">
        <f t="shared" si="149"/>
        <v>#REF!</v>
      </c>
      <c r="KJ125" s="307" t="e">
        <f t="shared" si="149"/>
        <v>#REF!</v>
      </c>
      <c r="KK125" s="307" t="e">
        <f t="shared" si="149"/>
        <v>#REF!</v>
      </c>
      <c r="KL125" s="307" t="e">
        <f t="shared" si="149"/>
        <v>#REF!</v>
      </c>
      <c r="KM125" s="307" t="e">
        <f t="shared" si="149"/>
        <v>#REF!</v>
      </c>
      <c r="KN125" s="307" t="e">
        <f t="shared" si="149"/>
        <v>#REF!</v>
      </c>
      <c r="KO125" s="307" t="e">
        <f t="shared" si="149"/>
        <v>#REF!</v>
      </c>
      <c r="KP125" s="307" t="e">
        <f t="shared" si="149"/>
        <v>#REF!</v>
      </c>
      <c r="KQ125" s="307" t="e">
        <f t="shared" si="149"/>
        <v>#REF!</v>
      </c>
      <c r="KR125" s="307" t="e">
        <f t="shared" si="149"/>
        <v>#REF!</v>
      </c>
      <c r="KS125" s="307" t="e">
        <f t="shared" si="149"/>
        <v>#REF!</v>
      </c>
      <c r="KT125" s="307" t="e">
        <f t="shared" si="149"/>
        <v>#REF!</v>
      </c>
      <c r="KU125" s="307" t="e">
        <f t="shared" si="149"/>
        <v>#REF!</v>
      </c>
      <c r="KV125" s="307" t="e">
        <f t="shared" si="149"/>
        <v>#REF!</v>
      </c>
      <c r="KW125" s="307" t="e">
        <f t="shared" si="149"/>
        <v>#REF!</v>
      </c>
      <c r="KX125" s="307" t="e">
        <f t="shared" si="149"/>
        <v>#REF!</v>
      </c>
      <c r="KY125" s="307" t="e">
        <f t="shared" si="149"/>
        <v>#REF!</v>
      </c>
      <c r="KZ125" s="307" t="e">
        <f t="shared" si="149"/>
        <v>#REF!</v>
      </c>
      <c r="LA125" s="307" t="e">
        <f t="shared" si="149"/>
        <v>#REF!</v>
      </c>
      <c r="LB125" s="307" t="e">
        <f t="shared" si="149"/>
        <v>#REF!</v>
      </c>
      <c r="LC125" s="307" t="e">
        <f t="shared" si="149"/>
        <v>#REF!</v>
      </c>
      <c r="LD125" s="307" t="e">
        <f t="shared" si="149"/>
        <v>#REF!</v>
      </c>
      <c r="LE125" s="307" t="e">
        <f t="shared" si="149"/>
        <v>#REF!</v>
      </c>
      <c r="LF125" s="307" t="e">
        <f t="shared" si="149"/>
        <v>#REF!</v>
      </c>
      <c r="LG125" s="307" t="e">
        <f t="shared" si="149"/>
        <v>#REF!</v>
      </c>
      <c r="LH125" s="307" t="e">
        <f t="shared" si="149"/>
        <v>#REF!</v>
      </c>
      <c r="LI125" s="307" t="e">
        <f t="shared" si="149"/>
        <v>#REF!</v>
      </c>
      <c r="LJ125" s="307" t="e">
        <f t="shared" si="149"/>
        <v>#REF!</v>
      </c>
      <c r="LK125" s="307" t="e">
        <f t="shared" si="149"/>
        <v>#REF!</v>
      </c>
      <c r="LL125" s="307" t="e">
        <f t="shared" si="149"/>
        <v>#REF!</v>
      </c>
      <c r="LM125" s="307" t="e">
        <f t="shared" si="99"/>
        <v>#REF!</v>
      </c>
      <c r="LN125" s="307" t="e">
        <f t="shared" si="135"/>
        <v>#REF!</v>
      </c>
      <c r="LO125" s="307" t="e">
        <f t="shared" si="135"/>
        <v>#REF!</v>
      </c>
      <c r="LP125" s="307" t="e">
        <f t="shared" si="135"/>
        <v>#REF!</v>
      </c>
      <c r="LQ125" s="307" t="e">
        <f t="shared" ref="LQ125:NX125" si="156">SUMPRODUCT(--($E40:$AB40=LQ$110),--($E102:$AB102))</f>
        <v>#REF!</v>
      </c>
      <c r="LR125" s="307" t="e">
        <f t="shared" si="156"/>
        <v>#REF!</v>
      </c>
      <c r="LS125" s="307" t="e">
        <f t="shared" si="156"/>
        <v>#REF!</v>
      </c>
      <c r="LT125" s="307" t="e">
        <f t="shared" si="156"/>
        <v>#REF!</v>
      </c>
      <c r="LU125" s="307" t="e">
        <f t="shared" si="156"/>
        <v>#REF!</v>
      </c>
      <c r="LV125" s="307" t="e">
        <f t="shared" si="156"/>
        <v>#REF!</v>
      </c>
      <c r="LW125" s="307" t="e">
        <f t="shared" si="156"/>
        <v>#REF!</v>
      </c>
      <c r="LX125" s="307" t="e">
        <f t="shared" si="156"/>
        <v>#REF!</v>
      </c>
      <c r="LY125" s="307" t="e">
        <f t="shared" si="156"/>
        <v>#REF!</v>
      </c>
      <c r="LZ125" s="307" t="e">
        <f t="shared" si="156"/>
        <v>#REF!</v>
      </c>
      <c r="MA125" s="307" t="e">
        <f t="shared" si="156"/>
        <v>#REF!</v>
      </c>
      <c r="MB125" s="307" t="e">
        <f t="shared" si="156"/>
        <v>#REF!</v>
      </c>
      <c r="MC125" s="307" t="e">
        <f t="shared" si="156"/>
        <v>#REF!</v>
      </c>
      <c r="MD125" s="307" t="e">
        <f t="shared" si="156"/>
        <v>#REF!</v>
      </c>
      <c r="ME125" s="307" t="e">
        <f t="shared" si="156"/>
        <v>#REF!</v>
      </c>
      <c r="MF125" s="307" t="e">
        <f t="shared" si="156"/>
        <v>#REF!</v>
      </c>
      <c r="MG125" s="307" t="e">
        <f t="shared" si="156"/>
        <v>#REF!</v>
      </c>
      <c r="MH125" s="307" t="e">
        <f t="shared" si="156"/>
        <v>#REF!</v>
      </c>
      <c r="MI125" s="307" t="e">
        <f t="shared" si="156"/>
        <v>#REF!</v>
      </c>
      <c r="MJ125" s="307" t="e">
        <f t="shared" si="156"/>
        <v>#REF!</v>
      </c>
      <c r="MK125" s="307" t="e">
        <f t="shared" si="156"/>
        <v>#REF!</v>
      </c>
      <c r="ML125" s="307" t="e">
        <f t="shared" si="156"/>
        <v>#REF!</v>
      </c>
      <c r="MM125" s="307" t="e">
        <f t="shared" si="156"/>
        <v>#REF!</v>
      </c>
      <c r="MN125" s="307" t="e">
        <f t="shared" si="156"/>
        <v>#REF!</v>
      </c>
      <c r="MO125" s="307" t="e">
        <f t="shared" si="156"/>
        <v>#REF!</v>
      </c>
      <c r="MP125" s="307" t="e">
        <f t="shared" si="156"/>
        <v>#REF!</v>
      </c>
      <c r="MQ125" s="307" t="e">
        <f t="shared" si="156"/>
        <v>#REF!</v>
      </c>
      <c r="MR125" s="307" t="e">
        <f t="shared" si="156"/>
        <v>#REF!</v>
      </c>
      <c r="MS125" s="307" t="e">
        <f t="shared" si="156"/>
        <v>#REF!</v>
      </c>
      <c r="MT125" s="307" t="e">
        <f t="shared" si="156"/>
        <v>#REF!</v>
      </c>
      <c r="MU125" s="307" t="e">
        <f t="shared" si="156"/>
        <v>#REF!</v>
      </c>
      <c r="MV125" s="307" t="e">
        <f t="shared" si="156"/>
        <v>#REF!</v>
      </c>
      <c r="MW125" s="307" t="e">
        <f t="shared" si="156"/>
        <v>#REF!</v>
      </c>
      <c r="MX125" s="307" t="e">
        <f t="shared" si="156"/>
        <v>#REF!</v>
      </c>
      <c r="MY125" s="307" t="e">
        <f t="shared" si="156"/>
        <v>#REF!</v>
      </c>
      <c r="MZ125" s="307" t="e">
        <f t="shared" si="156"/>
        <v>#REF!</v>
      </c>
      <c r="NA125" s="307" t="e">
        <f t="shared" si="156"/>
        <v>#REF!</v>
      </c>
      <c r="NB125" s="307" t="e">
        <f t="shared" si="156"/>
        <v>#REF!</v>
      </c>
      <c r="NC125" s="307" t="e">
        <f t="shared" si="156"/>
        <v>#REF!</v>
      </c>
      <c r="ND125" s="307" t="e">
        <f t="shared" si="156"/>
        <v>#REF!</v>
      </c>
      <c r="NE125" s="307" t="e">
        <f t="shared" si="156"/>
        <v>#REF!</v>
      </c>
      <c r="NF125" s="307" t="e">
        <f t="shared" si="156"/>
        <v>#REF!</v>
      </c>
      <c r="NG125" s="307" t="e">
        <f t="shared" si="156"/>
        <v>#REF!</v>
      </c>
      <c r="NH125" s="307" t="e">
        <f t="shared" si="156"/>
        <v>#REF!</v>
      </c>
      <c r="NI125" s="307" t="e">
        <f t="shared" si="156"/>
        <v>#REF!</v>
      </c>
      <c r="NJ125" s="307" t="e">
        <f t="shared" si="156"/>
        <v>#REF!</v>
      </c>
      <c r="NK125" s="307" t="e">
        <f t="shared" si="156"/>
        <v>#REF!</v>
      </c>
      <c r="NL125" s="307" t="e">
        <f t="shared" si="156"/>
        <v>#REF!</v>
      </c>
      <c r="NM125" s="307" t="e">
        <f t="shared" si="156"/>
        <v>#REF!</v>
      </c>
      <c r="NN125" s="307" t="e">
        <f t="shared" si="156"/>
        <v>#REF!</v>
      </c>
      <c r="NO125" s="307" t="e">
        <f t="shared" si="156"/>
        <v>#REF!</v>
      </c>
      <c r="NP125" s="307" t="e">
        <f t="shared" si="156"/>
        <v>#REF!</v>
      </c>
      <c r="NQ125" s="307" t="e">
        <f t="shared" si="156"/>
        <v>#REF!</v>
      </c>
      <c r="NR125" s="307" t="e">
        <f t="shared" si="156"/>
        <v>#REF!</v>
      </c>
      <c r="NS125" s="307" t="e">
        <f t="shared" si="156"/>
        <v>#REF!</v>
      </c>
      <c r="NT125" s="307" t="e">
        <f t="shared" si="156"/>
        <v>#REF!</v>
      </c>
      <c r="NU125" s="307" t="e">
        <f t="shared" si="156"/>
        <v>#REF!</v>
      </c>
      <c r="NV125" s="307" t="e">
        <f t="shared" si="156"/>
        <v>#REF!</v>
      </c>
      <c r="NW125" s="307" t="e">
        <f t="shared" si="156"/>
        <v>#REF!</v>
      </c>
      <c r="NX125" s="307" t="e">
        <f t="shared" si="156"/>
        <v>#REF!</v>
      </c>
      <c r="NY125" s="307" t="e">
        <f t="shared" si="136"/>
        <v>#REF!</v>
      </c>
      <c r="NZ125" s="307" t="e">
        <f t="shared" si="136"/>
        <v>#REF!</v>
      </c>
      <c r="OA125" s="307" t="e">
        <f t="shared" si="136"/>
        <v>#REF!</v>
      </c>
      <c r="OB125" s="307" t="e">
        <f t="shared" si="150"/>
        <v>#REF!</v>
      </c>
      <c r="OC125" s="307" t="e">
        <f t="shared" si="150"/>
        <v>#REF!</v>
      </c>
      <c r="OD125" s="307" t="e">
        <f t="shared" si="150"/>
        <v>#REF!</v>
      </c>
      <c r="OE125" s="307" t="e">
        <f t="shared" si="150"/>
        <v>#REF!</v>
      </c>
      <c r="OF125" s="307" t="e">
        <f t="shared" si="150"/>
        <v>#REF!</v>
      </c>
      <c r="OG125" s="307" t="e">
        <f t="shared" si="150"/>
        <v>#REF!</v>
      </c>
      <c r="OH125" s="307" t="e">
        <f t="shared" si="150"/>
        <v>#REF!</v>
      </c>
      <c r="OI125" s="307" t="e">
        <f t="shared" si="150"/>
        <v>#REF!</v>
      </c>
      <c r="OJ125" s="307" t="e">
        <f t="shared" si="150"/>
        <v>#REF!</v>
      </c>
      <c r="OK125" s="307" t="e">
        <f t="shared" si="150"/>
        <v>#REF!</v>
      </c>
      <c r="OL125" s="307" t="e">
        <f t="shared" si="150"/>
        <v>#REF!</v>
      </c>
      <c r="OM125" s="307" t="e">
        <f t="shared" si="150"/>
        <v>#REF!</v>
      </c>
      <c r="ON125" s="307" t="e">
        <f t="shared" si="150"/>
        <v>#REF!</v>
      </c>
      <c r="OO125" s="307" t="e">
        <f t="shared" si="150"/>
        <v>#REF!</v>
      </c>
      <c r="OP125" s="307" t="e">
        <f t="shared" si="150"/>
        <v>#REF!</v>
      </c>
      <c r="OQ125" s="307" t="e">
        <f t="shared" si="150"/>
        <v>#REF!</v>
      </c>
      <c r="OR125" s="307" t="e">
        <f t="shared" si="150"/>
        <v>#REF!</v>
      </c>
      <c r="OS125" s="307" t="e">
        <f t="shared" si="150"/>
        <v>#REF!</v>
      </c>
      <c r="OT125" s="307" t="e">
        <f t="shared" si="150"/>
        <v>#REF!</v>
      </c>
      <c r="OU125" s="307" t="e">
        <f t="shared" si="150"/>
        <v>#REF!</v>
      </c>
      <c r="OV125" s="307" t="e">
        <f t="shared" si="150"/>
        <v>#REF!</v>
      </c>
      <c r="OW125" s="307" t="e">
        <f t="shared" si="150"/>
        <v>#REF!</v>
      </c>
      <c r="OX125" s="307" t="e">
        <f t="shared" si="150"/>
        <v>#REF!</v>
      </c>
      <c r="OY125" s="307" t="e">
        <f t="shared" si="150"/>
        <v>#REF!</v>
      </c>
      <c r="OZ125" s="307" t="e">
        <f t="shared" si="150"/>
        <v>#REF!</v>
      </c>
      <c r="PA125" s="307" t="e">
        <f t="shared" si="150"/>
        <v>#REF!</v>
      </c>
      <c r="PB125" s="307" t="e">
        <f t="shared" si="150"/>
        <v>#REF!</v>
      </c>
      <c r="PC125" s="307" t="e">
        <f t="shared" si="150"/>
        <v>#REF!</v>
      </c>
      <c r="PD125" s="307" t="e">
        <f t="shared" si="150"/>
        <v>#REF!</v>
      </c>
      <c r="PE125" s="307" t="e">
        <f t="shared" si="150"/>
        <v>#REF!</v>
      </c>
      <c r="PF125" s="307" t="e">
        <f t="shared" si="150"/>
        <v>#REF!</v>
      </c>
      <c r="PG125" s="307" t="e">
        <f t="shared" si="150"/>
        <v>#REF!</v>
      </c>
      <c r="PH125" s="307" t="e">
        <f t="shared" si="150"/>
        <v>#REF!</v>
      </c>
      <c r="PI125" s="307" t="e">
        <f t="shared" si="150"/>
        <v>#REF!</v>
      </c>
      <c r="PJ125" s="307" t="e">
        <f t="shared" si="150"/>
        <v>#REF!</v>
      </c>
      <c r="PK125" s="307" t="e">
        <f t="shared" si="150"/>
        <v>#REF!</v>
      </c>
      <c r="PL125" s="307" t="e">
        <f t="shared" si="150"/>
        <v>#REF!</v>
      </c>
      <c r="PM125" s="307" t="e">
        <f t="shared" si="150"/>
        <v>#REF!</v>
      </c>
      <c r="PN125" s="307" t="e">
        <f t="shared" si="150"/>
        <v>#REF!</v>
      </c>
      <c r="PO125" s="307" t="e">
        <f t="shared" si="150"/>
        <v>#REF!</v>
      </c>
      <c r="PP125" s="307" t="e">
        <f t="shared" si="150"/>
        <v>#REF!</v>
      </c>
      <c r="PQ125" s="307" t="e">
        <f t="shared" si="150"/>
        <v>#REF!</v>
      </c>
      <c r="PR125" s="307" t="e">
        <f t="shared" si="150"/>
        <v>#REF!</v>
      </c>
      <c r="PS125" s="307" t="e">
        <f t="shared" si="150"/>
        <v>#REF!</v>
      </c>
      <c r="PT125" s="307" t="e">
        <f t="shared" si="150"/>
        <v>#REF!</v>
      </c>
      <c r="PU125" s="307" t="e">
        <f t="shared" si="150"/>
        <v>#REF!</v>
      </c>
      <c r="PV125" s="307" t="e">
        <f t="shared" si="150"/>
        <v>#REF!</v>
      </c>
      <c r="PW125" s="307" t="e">
        <f t="shared" si="150"/>
        <v>#REF!</v>
      </c>
      <c r="PX125" s="307" t="e">
        <f t="shared" si="150"/>
        <v>#REF!</v>
      </c>
      <c r="PY125" s="307" t="e">
        <f t="shared" si="150"/>
        <v>#REF!</v>
      </c>
      <c r="PZ125" s="307" t="e">
        <f t="shared" si="150"/>
        <v>#REF!</v>
      </c>
      <c r="QA125" s="307" t="e">
        <f t="shared" si="150"/>
        <v>#REF!</v>
      </c>
      <c r="QB125" s="307" t="e">
        <f t="shared" si="150"/>
        <v>#REF!</v>
      </c>
      <c r="QC125" s="307" t="e">
        <f t="shared" si="150"/>
        <v>#REF!</v>
      </c>
      <c r="QD125" s="307" t="e">
        <f t="shared" si="150"/>
        <v>#REF!</v>
      </c>
      <c r="QE125" s="307" t="e">
        <f t="shared" si="150"/>
        <v>#REF!</v>
      </c>
      <c r="QF125" s="307" t="e">
        <f t="shared" si="150"/>
        <v>#REF!</v>
      </c>
      <c r="QG125" s="307" t="e">
        <f t="shared" si="150"/>
        <v>#REF!</v>
      </c>
      <c r="QH125" s="307" t="e">
        <f t="shared" si="150"/>
        <v>#REF!</v>
      </c>
      <c r="QI125" s="307" t="e">
        <f t="shared" si="150"/>
        <v>#REF!</v>
      </c>
      <c r="QJ125" s="307" t="e">
        <f t="shared" si="150"/>
        <v>#REF!</v>
      </c>
      <c r="QK125" s="307" t="e">
        <f t="shared" si="101"/>
        <v>#REF!</v>
      </c>
      <c r="QL125" s="307" t="e">
        <f t="shared" si="137"/>
        <v>#REF!</v>
      </c>
      <c r="QM125" s="307" t="e">
        <f t="shared" si="137"/>
        <v>#REF!</v>
      </c>
      <c r="QN125" s="307" t="e">
        <f t="shared" si="137"/>
        <v>#REF!</v>
      </c>
      <c r="QO125" s="307" t="e">
        <f t="shared" ref="QO125:SV125" si="157">SUMPRODUCT(--($E40:$AB40=QO$110),--($E102:$AB102))</f>
        <v>#REF!</v>
      </c>
      <c r="QP125" s="307" t="e">
        <f t="shared" si="157"/>
        <v>#REF!</v>
      </c>
      <c r="QQ125" s="307" t="e">
        <f t="shared" si="157"/>
        <v>#REF!</v>
      </c>
      <c r="QR125" s="307" t="e">
        <f t="shared" si="157"/>
        <v>#REF!</v>
      </c>
      <c r="QS125" s="307" t="e">
        <f t="shared" si="157"/>
        <v>#REF!</v>
      </c>
      <c r="QT125" s="307" t="e">
        <f t="shared" si="157"/>
        <v>#REF!</v>
      </c>
      <c r="QU125" s="307" t="e">
        <f t="shared" si="157"/>
        <v>#REF!</v>
      </c>
      <c r="QV125" s="307" t="e">
        <f t="shared" si="157"/>
        <v>#REF!</v>
      </c>
      <c r="QW125" s="307" t="e">
        <f t="shared" si="157"/>
        <v>#REF!</v>
      </c>
      <c r="QX125" s="307" t="e">
        <f t="shared" si="157"/>
        <v>#REF!</v>
      </c>
      <c r="QY125" s="307" t="e">
        <f t="shared" si="157"/>
        <v>#REF!</v>
      </c>
      <c r="QZ125" s="307" t="e">
        <f t="shared" si="157"/>
        <v>#REF!</v>
      </c>
      <c r="RA125" s="307" t="e">
        <f t="shared" si="157"/>
        <v>#REF!</v>
      </c>
      <c r="RB125" s="307" t="e">
        <f t="shared" si="157"/>
        <v>#REF!</v>
      </c>
      <c r="RC125" s="307" t="e">
        <f t="shared" si="157"/>
        <v>#REF!</v>
      </c>
      <c r="RD125" s="307" t="e">
        <f t="shared" si="157"/>
        <v>#REF!</v>
      </c>
      <c r="RE125" s="307" t="e">
        <f t="shared" si="157"/>
        <v>#REF!</v>
      </c>
      <c r="RF125" s="307" t="e">
        <f t="shared" si="157"/>
        <v>#REF!</v>
      </c>
      <c r="RG125" s="307" t="e">
        <f t="shared" si="157"/>
        <v>#REF!</v>
      </c>
      <c r="RH125" s="307" t="e">
        <f t="shared" si="157"/>
        <v>#REF!</v>
      </c>
      <c r="RI125" s="307" t="e">
        <f t="shared" si="157"/>
        <v>#REF!</v>
      </c>
      <c r="RJ125" s="307" t="e">
        <f t="shared" si="157"/>
        <v>#REF!</v>
      </c>
      <c r="RK125" s="307" t="e">
        <f t="shared" si="157"/>
        <v>#REF!</v>
      </c>
      <c r="RL125" s="307" t="e">
        <f t="shared" si="157"/>
        <v>#REF!</v>
      </c>
      <c r="RM125" s="307" t="e">
        <f t="shared" si="157"/>
        <v>#REF!</v>
      </c>
      <c r="RN125" s="307" t="e">
        <f t="shared" si="157"/>
        <v>#REF!</v>
      </c>
      <c r="RO125" s="307" t="e">
        <f t="shared" si="157"/>
        <v>#REF!</v>
      </c>
      <c r="RP125" s="307" t="e">
        <f t="shared" si="157"/>
        <v>#REF!</v>
      </c>
      <c r="RQ125" s="307" t="e">
        <f t="shared" si="157"/>
        <v>#REF!</v>
      </c>
      <c r="RR125" s="307" t="e">
        <f t="shared" si="157"/>
        <v>#REF!</v>
      </c>
      <c r="RS125" s="307" t="e">
        <f t="shared" si="157"/>
        <v>#REF!</v>
      </c>
      <c r="RT125" s="307" t="e">
        <f t="shared" si="157"/>
        <v>#REF!</v>
      </c>
      <c r="RU125" s="307" t="e">
        <f t="shared" si="157"/>
        <v>#REF!</v>
      </c>
      <c r="RV125" s="307" t="e">
        <f t="shared" si="157"/>
        <v>#REF!</v>
      </c>
      <c r="RW125" s="307" t="e">
        <f t="shared" si="157"/>
        <v>#REF!</v>
      </c>
      <c r="RX125" s="307" t="e">
        <f t="shared" si="157"/>
        <v>#REF!</v>
      </c>
      <c r="RY125" s="307" t="e">
        <f t="shared" si="157"/>
        <v>#REF!</v>
      </c>
      <c r="RZ125" s="307" t="e">
        <f t="shared" si="157"/>
        <v>#REF!</v>
      </c>
      <c r="SA125" s="307" t="e">
        <f t="shared" si="157"/>
        <v>#REF!</v>
      </c>
      <c r="SB125" s="307" t="e">
        <f t="shared" si="157"/>
        <v>#REF!</v>
      </c>
      <c r="SC125" s="307" t="e">
        <f t="shared" si="157"/>
        <v>#REF!</v>
      </c>
      <c r="SD125" s="307" t="e">
        <f t="shared" si="157"/>
        <v>#REF!</v>
      </c>
      <c r="SE125" s="307" t="e">
        <f t="shared" si="157"/>
        <v>#REF!</v>
      </c>
      <c r="SF125" s="307" t="e">
        <f t="shared" si="157"/>
        <v>#REF!</v>
      </c>
      <c r="SG125" s="307" t="e">
        <f t="shared" si="157"/>
        <v>#REF!</v>
      </c>
      <c r="SH125" s="307" t="e">
        <f t="shared" si="157"/>
        <v>#REF!</v>
      </c>
      <c r="SI125" s="307" t="e">
        <f t="shared" si="157"/>
        <v>#REF!</v>
      </c>
      <c r="SJ125" s="307" t="e">
        <f t="shared" si="157"/>
        <v>#REF!</v>
      </c>
      <c r="SK125" s="307" t="e">
        <f t="shared" si="157"/>
        <v>#REF!</v>
      </c>
      <c r="SL125" s="307" t="e">
        <f t="shared" si="157"/>
        <v>#REF!</v>
      </c>
      <c r="SM125" s="307" t="e">
        <f t="shared" si="157"/>
        <v>#REF!</v>
      </c>
      <c r="SN125" s="307" t="e">
        <f t="shared" si="157"/>
        <v>#REF!</v>
      </c>
      <c r="SO125" s="307" t="e">
        <f t="shared" si="157"/>
        <v>#REF!</v>
      </c>
      <c r="SP125" s="307" t="e">
        <f t="shared" si="157"/>
        <v>#REF!</v>
      </c>
      <c r="SQ125" s="307" t="e">
        <f t="shared" si="157"/>
        <v>#REF!</v>
      </c>
      <c r="SR125" s="307" t="e">
        <f t="shared" si="157"/>
        <v>#REF!</v>
      </c>
      <c r="SS125" s="307" t="e">
        <f t="shared" si="157"/>
        <v>#REF!</v>
      </c>
      <c r="ST125" s="307" t="e">
        <f t="shared" si="157"/>
        <v>#REF!</v>
      </c>
      <c r="SU125" s="307" t="e">
        <f t="shared" si="157"/>
        <v>#REF!</v>
      </c>
      <c r="SV125" s="307" t="e">
        <f t="shared" si="157"/>
        <v>#REF!</v>
      </c>
      <c r="SW125" s="307" t="e">
        <f t="shared" si="138"/>
        <v>#REF!</v>
      </c>
      <c r="SX125" s="307" t="e">
        <f t="shared" si="138"/>
        <v>#REF!</v>
      </c>
      <c r="SY125" s="307" t="e">
        <f t="shared" si="138"/>
        <v>#REF!</v>
      </c>
      <c r="SZ125" s="307" t="e">
        <f t="shared" si="151"/>
        <v>#REF!</v>
      </c>
      <c r="TA125" s="307" t="e">
        <f t="shared" si="151"/>
        <v>#REF!</v>
      </c>
      <c r="TB125" s="307" t="e">
        <f t="shared" si="151"/>
        <v>#REF!</v>
      </c>
      <c r="TC125" s="307" t="e">
        <f t="shared" si="151"/>
        <v>#REF!</v>
      </c>
      <c r="TD125" s="307" t="e">
        <f t="shared" si="151"/>
        <v>#REF!</v>
      </c>
      <c r="TE125" s="307" t="e">
        <f t="shared" si="151"/>
        <v>#REF!</v>
      </c>
      <c r="TF125" s="307" t="e">
        <f t="shared" si="151"/>
        <v>#REF!</v>
      </c>
      <c r="TG125" s="307" t="e">
        <f t="shared" si="151"/>
        <v>#REF!</v>
      </c>
      <c r="TH125" s="307" t="e">
        <f t="shared" si="151"/>
        <v>#REF!</v>
      </c>
      <c r="TI125" s="307" t="e">
        <f t="shared" si="151"/>
        <v>#REF!</v>
      </c>
      <c r="TJ125" s="307" t="e">
        <f t="shared" si="151"/>
        <v>#REF!</v>
      </c>
      <c r="TK125" s="307" t="e">
        <f t="shared" si="151"/>
        <v>#REF!</v>
      </c>
      <c r="TL125" s="307" t="e">
        <f t="shared" si="151"/>
        <v>#REF!</v>
      </c>
      <c r="TM125" s="307" t="e">
        <f t="shared" si="151"/>
        <v>#REF!</v>
      </c>
      <c r="TN125" s="307" t="e">
        <f t="shared" si="151"/>
        <v>#REF!</v>
      </c>
      <c r="TO125" s="307" t="e">
        <f t="shared" si="151"/>
        <v>#REF!</v>
      </c>
      <c r="TP125" s="307" t="e">
        <f t="shared" si="151"/>
        <v>#REF!</v>
      </c>
      <c r="TQ125" s="307" t="e">
        <f t="shared" si="151"/>
        <v>#REF!</v>
      </c>
      <c r="TR125" s="307" t="e">
        <f t="shared" si="151"/>
        <v>#REF!</v>
      </c>
      <c r="TS125" s="307" t="e">
        <f t="shared" si="151"/>
        <v>#REF!</v>
      </c>
      <c r="TT125" s="307" t="e">
        <f t="shared" si="151"/>
        <v>#REF!</v>
      </c>
      <c r="TU125" s="307" t="e">
        <f t="shared" si="151"/>
        <v>#REF!</v>
      </c>
      <c r="TV125" s="307" t="e">
        <f t="shared" si="151"/>
        <v>#REF!</v>
      </c>
      <c r="TW125" s="307" t="e">
        <f t="shared" si="151"/>
        <v>#REF!</v>
      </c>
      <c r="TX125" s="307" t="e">
        <f t="shared" si="151"/>
        <v>#REF!</v>
      </c>
      <c r="TY125" s="307" t="e">
        <f t="shared" si="151"/>
        <v>#REF!</v>
      </c>
      <c r="TZ125" s="307" t="e">
        <f t="shared" si="151"/>
        <v>#REF!</v>
      </c>
      <c r="UA125" s="307" t="e">
        <f t="shared" si="151"/>
        <v>#REF!</v>
      </c>
      <c r="UB125" s="307" t="e">
        <f t="shared" si="151"/>
        <v>#REF!</v>
      </c>
      <c r="UC125" s="307" t="e">
        <f t="shared" si="151"/>
        <v>#REF!</v>
      </c>
      <c r="UD125" s="307" t="e">
        <f t="shared" si="151"/>
        <v>#REF!</v>
      </c>
      <c r="UE125" s="307" t="e">
        <f t="shared" si="151"/>
        <v>#REF!</v>
      </c>
      <c r="UF125" s="307" t="e">
        <f t="shared" si="151"/>
        <v>#REF!</v>
      </c>
      <c r="UG125" s="307" t="e">
        <f t="shared" si="151"/>
        <v>#REF!</v>
      </c>
      <c r="UH125" s="307" t="e">
        <f t="shared" si="151"/>
        <v>#REF!</v>
      </c>
      <c r="UI125" s="307" t="e">
        <f t="shared" si="151"/>
        <v>#REF!</v>
      </c>
      <c r="UJ125" s="307" t="e">
        <f t="shared" si="151"/>
        <v>#REF!</v>
      </c>
      <c r="UK125" s="307" t="e">
        <f t="shared" si="151"/>
        <v>#REF!</v>
      </c>
      <c r="UL125" s="307" t="e">
        <f t="shared" si="151"/>
        <v>#REF!</v>
      </c>
      <c r="UM125" s="307" t="e">
        <f t="shared" si="151"/>
        <v>#REF!</v>
      </c>
      <c r="UN125" s="307" t="e">
        <f t="shared" si="151"/>
        <v>#REF!</v>
      </c>
      <c r="UO125" s="307" t="e">
        <f t="shared" si="151"/>
        <v>#REF!</v>
      </c>
      <c r="UP125" s="307" t="e">
        <f t="shared" si="151"/>
        <v>#REF!</v>
      </c>
      <c r="UQ125" s="307" t="e">
        <f t="shared" si="151"/>
        <v>#REF!</v>
      </c>
      <c r="UR125" s="307" t="e">
        <f t="shared" si="151"/>
        <v>#REF!</v>
      </c>
      <c r="US125" s="307" t="e">
        <f t="shared" si="151"/>
        <v>#REF!</v>
      </c>
      <c r="UT125" s="307" t="e">
        <f t="shared" si="151"/>
        <v>#REF!</v>
      </c>
      <c r="UU125" s="307" t="e">
        <f t="shared" si="151"/>
        <v>#REF!</v>
      </c>
      <c r="UV125" s="307" t="e">
        <f t="shared" si="151"/>
        <v>#REF!</v>
      </c>
      <c r="UW125" s="307" t="e">
        <f t="shared" si="151"/>
        <v>#REF!</v>
      </c>
      <c r="UX125" s="307" t="e">
        <f t="shared" si="151"/>
        <v>#REF!</v>
      </c>
      <c r="UY125" s="307" t="e">
        <f t="shared" si="151"/>
        <v>#REF!</v>
      </c>
      <c r="UZ125" s="307" t="e">
        <f t="shared" si="151"/>
        <v>#REF!</v>
      </c>
      <c r="VA125" s="307" t="e">
        <f t="shared" si="151"/>
        <v>#REF!</v>
      </c>
      <c r="VB125" s="307" t="e">
        <f t="shared" si="151"/>
        <v>#REF!</v>
      </c>
      <c r="VC125" s="307" t="e">
        <f t="shared" si="151"/>
        <v>#REF!</v>
      </c>
      <c r="VD125" s="307" t="e">
        <f t="shared" si="151"/>
        <v>#REF!</v>
      </c>
      <c r="VE125" s="307" t="e">
        <f t="shared" si="151"/>
        <v>#REF!</v>
      </c>
      <c r="VF125" s="307" t="e">
        <f t="shared" si="151"/>
        <v>#REF!</v>
      </c>
      <c r="VG125" s="307" t="e">
        <f t="shared" si="151"/>
        <v>#REF!</v>
      </c>
      <c r="VH125" s="307" t="e">
        <f t="shared" si="151"/>
        <v>#REF!</v>
      </c>
      <c r="VI125" s="307" t="e">
        <f t="shared" si="103"/>
        <v>#REF!</v>
      </c>
      <c r="VJ125" s="307" t="e">
        <f t="shared" si="139"/>
        <v>#REF!</v>
      </c>
      <c r="VK125" s="307" t="e">
        <f t="shared" si="139"/>
        <v>#REF!</v>
      </c>
      <c r="VL125" s="307" t="e">
        <f t="shared" si="139"/>
        <v>#REF!</v>
      </c>
      <c r="VM125" s="307" t="e">
        <f t="shared" ref="VM125:XT125" si="158">SUMPRODUCT(--($E40:$AB40=VM$110),--($E102:$AB102))</f>
        <v>#REF!</v>
      </c>
      <c r="VN125" s="307" t="e">
        <f t="shared" si="158"/>
        <v>#REF!</v>
      </c>
      <c r="VO125" s="307" t="e">
        <f t="shared" si="158"/>
        <v>#REF!</v>
      </c>
      <c r="VP125" s="307" t="e">
        <f t="shared" si="158"/>
        <v>#REF!</v>
      </c>
      <c r="VQ125" s="307" t="e">
        <f t="shared" si="158"/>
        <v>#REF!</v>
      </c>
      <c r="VR125" s="307" t="e">
        <f t="shared" si="158"/>
        <v>#REF!</v>
      </c>
      <c r="VS125" s="307" t="e">
        <f t="shared" si="158"/>
        <v>#REF!</v>
      </c>
      <c r="VT125" s="307" t="e">
        <f t="shared" si="158"/>
        <v>#REF!</v>
      </c>
      <c r="VU125" s="307" t="e">
        <f t="shared" si="158"/>
        <v>#REF!</v>
      </c>
      <c r="VV125" s="307" t="e">
        <f t="shared" si="158"/>
        <v>#REF!</v>
      </c>
      <c r="VW125" s="307" t="e">
        <f t="shared" si="158"/>
        <v>#REF!</v>
      </c>
      <c r="VX125" s="307" t="e">
        <f t="shared" si="158"/>
        <v>#REF!</v>
      </c>
      <c r="VY125" s="307" t="e">
        <f t="shared" si="158"/>
        <v>#REF!</v>
      </c>
      <c r="VZ125" s="307" t="e">
        <f t="shared" si="158"/>
        <v>#REF!</v>
      </c>
      <c r="WA125" s="307" t="e">
        <f t="shared" si="158"/>
        <v>#REF!</v>
      </c>
      <c r="WB125" s="307" t="e">
        <f t="shared" si="158"/>
        <v>#REF!</v>
      </c>
      <c r="WC125" s="307" t="e">
        <f t="shared" si="158"/>
        <v>#REF!</v>
      </c>
      <c r="WD125" s="307" t="e">
        <f t="shared" si="158"/>
        <v>#REF!</v>
      </c>
      <c r="WE125" s="307" t="e">
        <f t="shared" si="158"/>
        <v>#REF!</v>
      </c>
      <c r="WF125" s="307" t="e">
        <f t="shared" si="158"/>
        <v>#REF!</v>
      </c>
      <c r="WG125" s="307" t="e">
        <f t="shared" si="158"/>
        <v>#REF!</v>
      </c>
      <c r="WH125" s="307" t="e">
        <f t="shared" si="158"/>
        <v>#REF!</v>
      </c>
      <c r="WI125" s="307" t="e">
        <f t="shared" si="158"/>
        <v>#REF!</v>
      </c>
      <c r="WJ125" s="307" t="e">
        <f t="shared" si="158"/>
        <v>#REF!</v>
      </c>
      <c r="WK125" s="307" t="e">
        <f t="shared" si="158"/>
        <v>#REF!</v>
      </c>
      <c r="WL125" s="307" t="e">
        <f t="shared" si="158"/>
        <v>#REF!</v>
      </c>
      <c r="WM125" s="307" t="e">
        <f t="shared" si="158"/>
        <v>#REF!</v>
      </c>
      <c r="WN125" s="307" t="e">
        <f t="shared" si="158"/>
        <v>#REF!</v>
      </c>
      <c r="WO125" s="307" t="e">
        <f t="shared" si="158"/>
        <v>#REF!</v>
      </c>
      <c r="WP125" s="307" t="e">
        <f t="shared" si="158"/>
        <v>#REF!</v>
      </c>
      <c r="WQ125" s="307" t="e">
        <f t="shared" si="158"/>
        <v>#REF!</v>
      </c>
      <c r="WR125" s="307" t="e">
        <f t="shared" si="158"/>
        <v>#REF!</v>
      </c>
      <c r="WS125" s="307" t="e">
        <f t="shared" si="158"/>
        <v>#REF!</v>
      </c>
      <c r="WT125" s="307" t="e">
        <f t="shared" si="158"/>
        <v>#REF!</v>
      </c>
      <c r="WU125" s="307" t="e">
        <f t="shared" si="158"/>
        <v>#REF!</v>
      </c>
      <c r="WV125" s="307" t="e">
        <f t="shared" si="158"/>
        <v>#REF!</v>
      </c>
      <c r="WW125" s="307" t="e">
        <f t="shared" si="158"/>
        <v>#REF!</v>
      </c>
      <c r="WX125" s="307" t="e">
        <f t="shared" si="158"/>
        <v>#REF!</v>
      </c>
      <c r="WY125" s="307" t="e">
        <f t="shared" si="158"/>
        <v>#REF!</v>
      </c>
      <c r="WZ125" s="307" t="e">
        <f t="shared" si="158"/>
        <v>#REF!</v>
      </c>
      <c r="XA125" s="307" t="e">
        <f t="shared" si="158"/>
        <v>#REF!</v>
      </c>
      <c r="XB125" s="307" t="e">
        <f t="shared" si="158"/>
        <v>#REF!</v>
      </c>
      <c r="XC125" s="307" t="e">
        <f t="shared" si="158"/>
        <v>#REF!</v>
      </c>
      <c r="XD125" s="307" t="e">
        <f t="shared" si="158"/>
        <v>#REF!</v>
      </c>
      <c r="XE125" s="307" t="e">
        <f t="shared" si="158"/>
        <v>#REF!</v>
      </c>
      <c r="XF125" s="307" t="e">
        <f t="shared" si="158"/>
        <v>#REF!</v>
      </c>
      <c r="XG125" s="307" t="e">
        <f t="shared" si="158"/>
        <v>#REF!</v>
      </c>
      <c r="XH125" s="307" t="e">
        <f t="shared" si="158"/>
        <v>#REF!</v>
      </c>
      <c r="XI125" s="307" t="e">
        <f t="shared" si="158"/>
        <v>#REF!</v>
      </c>
      <c r="XJ125" s="307" t="e">
        <f t="shared" si="158"/>
        <v>#REF!</v>
      </c>
      <c r="XK125" s="307" t="e">
        <f t="shared" si="158"/>
        <v>#REF!</v>
      </c>
      <c r="XL125" s="307" t="e">
        <f t="shared" si="158"/>
        <v>#REF!</v>
      </c>
      <c r="XM125" s="307" t="e">
        <f t="shared" si="158"/>
        <v>#REF!</v>
      </c>
      <c r="XN125" s="307" t="e">
        <f t="shared" si="158"/>
        <v>#REF!</v>
      </c>
      <c r="XO125" s="307" t="e">
        <f t="shared" si="158"/>
        <v>#REF!</v>
      </c>
      <c r="XP125" s="307" t="e">
        <f t="shared" si="158"/>
        <v>#REF!</v>
      </c>
      <c r="XQ125" s="307" t="e">
        <f t="shared" si="158"/>
        <v>#REF!</v>
      </c>
      <c r="XR125" s="307" t="e">
        <f t="shared" si="158"/>
        <v>#REF!</v>
      </c>
      <c r="XS125" s="307" t="e">
        <f t="shared" si="158"/>
        <v>#REF!</v>
      </c>
      <c r="XT125" s="307" t="e">
        <f t="shared" si="158"/>
        <v>#REF!</v>
      </c>
      <c r="XU125" s="307" t="e">
        <f t="shared" si="140"/>
        <v>#REF!</v>
      </c>
      <c r="XV125" s="307" t="e">
        <f t="shared" si="140"/>
        <v>#REF!</v>
      </c>
      <c r="XW125" s="307" t="e">
        <f t="shared" si="140"/>
        <v>#REF!</v>
      </c>
      <c r="XX125" s="307" t="e">
        <f t="shared" si="152"/>
        <v>#REF!</v>
      </c>
      <c r="XY125" s="307" t="e">
        <f t="shared" si="152"/>
        <v>#REF!</v>
      </c>
      <c r="XZ125" s="307" t="e">
        <f t="shared" si="152"/>
        <v>#REF!</v>
      </c>
      <c r="YA125" s="307" t="e">
        <f t="shared" si="152"/>
        <v>#REF!</v>
      </c>
      <c r="YB125" s="307" t="e">
        <f t="shared" si="152"/>
        <v>#REF!</v>
      </c>
      <c r="YC125" s="307" t="e">
        <f t="shared" si="152"/>
        <v>#REF!</v>
      </c>
      <c r="YD125" s="307" t="e">
        <f t="shared" si="152"/>
        <v>#REF!</v>
      </c>
      <c r="YE125" s="307" t="e">
        <f t="shared" si="152"/>
        <v>#REF!</v>
      </c>
      <c r="YF125" s="307" t="e">
        <f t="shared" si="152"/>
        <v>#REF!</v>
      </c>
      <c r="YG125" s="307" t="e">
        <f t="shared" si="152"/>
        <v>#REF!</v>
      </c>
      <c r="YH125" s="307" t="e">
        <f t="shared" si="152"/>
        <v>#REF!</v>
      </c>
      <c r="YI125" s="307" t="e">
        <f t="shared" si="152"/>
        <v>#REF!</v>
      </c>
      <c r="YJ125" s="307" t="e">
        <f t="shared" si="152"/>
        <v>#REF!</v>
      </c>
      <c r="YK125" s="307" t="e">
        <f t="shared" si="152"/>
        <v>#REF!</v>
      </c>
      <c r="YL125" s="307" t="e">
        <f t="shared" si="152"/>
        <v>#REF!</v>
      </c>
      <c r="YM125" s="307" t="e">
        <f t="shared" si="152"/>
        <v>#REF!</v>
      </c>
      <c r="YN125" s="307" t="e">
        <f t="shared" si="152"/>
        <v>#REF!</v>
      </c>
      <c r="YO125" s="307" t="e">
        <f t="shared" si="152"/>
        <v>#REF!</v>
      </c>
      <c r="YP125" s="307" t="e">
        <f t="shared" si="152"/>
        <v>#REF!</v>
      </c>
      <c r="YQ125" s="307" t="e">
        <f t="shared" si="152"/>
        <v>#REF!</v>
      </c>
      <c r="YR125" s="307" t="e">
        <f t="shared" si="152"/>
        <v>#REF!</v>
      </c>
      <c r="YS125" s="307" t="e">
        <f t="shared" si="152"/>
        <v>#REF!</v>
      </c>
      <c r="YT125" s="307" t="e">
        <f t="shared" si="152"/>
        <v>#REF!</v>
      </c>
      <c r="YU125" s="307" t="e">
        <f t="shared" si="152"/>
        <v>#REF!</v>
      </c>
      <c r="YV125" s="307" t="e">
        <f t="shared" si="152"/>
        <v>#REF!</v>
      </c>
      <c r="YW125" s="307" t="e">
        <f t="shared" si="152"/>
        <v>#REF!</v>
      </c>
      <c r="YX125" s="307" t="e">
        <f t="shared" si="152"/>
        <v>#REF!</v>
      </c>
      <c r="YY125" s="307" t="e">
        <f t="shared" si="152"/>
        <v>#REF!</v>
      </c>
      <c r="YZ125" s="307" t="e">
        <f t="shared" si="152"/>
        <v>#REF!</v>
      </c>
      <c r="ZA125" s="307" t="e">
        <f t="shared" si="152"/>
        <v>#REF!</v>
      </c>
      <c r="ZB125" s="307" t="e">
        <f t="shared" si="152"/>
        <v>#REF!</v>
      </c>
      <c r="ZC125" s="307" t="e">
        <f t="shared" si="152"/>
        <v>#REF!</v>
      </c>
      <c r="ZD125" s="307" t="e">
        <f t="shared" si="152"/>
        <v>#REF!</v>
      </c>
      <c r="ZE125" s="307" t="e">
        <f t="shared" si="152"/>
        <v>#REF!</v>
      </c>
      <c r="ZF125" s="307" t="e">
        <f t="shared" si="152"/>
        <v>#REF!</v>
      </c>
      <c r="ZG125" s="307" t="e">
        <f t="shared" si="152"/>
        <v>#REF!</v>
      </c>
      <c r="ZH125" s="307" t="e">
        <f t="shared" si="152"/>
        <v>#REF!</v>
      </c>
      <c r="ZI125" s="307" t="e">
        <f t="shared" si="152"/>
        <v>#REF!</v>
      </c>
      <c r="ZJ125" s="307" t="e">
        <f t="shared" si="152"/>
        <v>#REF!</v>
      </c>
      <c r="ZK125" s="307" t="e">
        <f t="shared" si="152"/>
        <v>#REF!</v>
      </c>
      <c r="ZL125" s="307" t="e">
        <f t="shared" si="152"/>
        <v>#REF!</v>
      </c>
      <c r="ZM125" s="307" t="e">
        <f t="shared" si="152"/>
        <v>#REF!</v>
      </c>
      <c r="ZN125" s="307" t="e">
        <f t="shared" si="152"/>
        <v>#REF!</v>
      </c>
      <c r="ZO125" s="307" t="e">
        <f t="shared" si="152"/>
        <v>#REF!</v>
      </c>
      <c r="ZP125" s="307" t="e">
        <f t="shared" si="152"/>
        <v>#REF!</v>
      </c>
      <c r="ZQ125" s="307" t="e">
        <f t="shared" si="152"/>
        <v>#REF!</v>
      </c>
      <c r="ZR125" s="307" t="e">
        <f t="shared" si="152"/>
        <v>#REF!</v>
      </c>
      <c r="ZS125" s="307" t="e">
        <f t="shared" si="152"/>
        <v>#REF!</v>
      </c>
      <c r="ZT125" s="307" t="e">
        <f t="shared" si="152"/>
        <v>#REF!</v>
      </c>
      <c r="ZU125" s="307" t="e">
        <f t="shared" si="152"/>
        <v>#REF!</v>
      </c>
      <c r="ZV125" s="307" t="e">
        <f t="shared" si="152"/>
        <v>#REF!</v>
      </c>
      <c r="ZW125" s="307" t="e">
        <f t="shared" si="152"/>
        <v>#REF!</v>
      </c>
      <c r="ZX125" s="307" t="e">
        <f t="shared" si="152"/>
        <v>#REF!</v>
      </c>
      <c r="ZY125" s="307" t="e">
        <f t="shared" si="152"/>
        <v>#REF!</v>
      </c>
      <c r="ZZ125" s="307" t="e">
        <f t="shared" si="152"/>
        <v>#REF!</v>
      </c>
      <c r="AAA125" s="307" t="e">
        <f t="shared" si="152"/>
        <v>#REF!</v>
      </c>
      <c r="AAB125" s="307" t="e">
        <f t="shared" si="152"/>
        <v>#REF!</v>
      </c>
      <c r="AAC125" s="307" t="e">
        <f t="shared" si="152"/>
        <v>#REF!</v>
      </c>
      <c r="AAD125" s="307" t="e">
        <f t="shared" si="152"/>
        <v>#REF!</v>
      </c>
      <c r="AAE125" s="307" t="e">
        <f t="shared" si="152"/>
        <v>#REF!</v>
      </c>
      <c r="AAF125" s="307" t="e">
        <f t="shared" si="152"/>
        <v>#REF!</v>
      </c>
      <c r="AAG125" s="307" t="e">
        <f t="shared" si="105"/>
        <v>#REF!</v>
      </c>
      <c r="AAH125" s="307" t="e">
        <f t="shared" si="142"/>
        <v>#REF!</v>
      </c>
      <c r="AAI125" s="307" t="e">
        <f t="shared" si="142"/>
        <v>#REF!</v>
      </c>
      <c r="AAJ125" s="307" t="e">
        <f t="shared" si="142"/>
        <v>#REF!</v>
      </c>
      <c r="AAK125" s="307" t="e">
        <f t="shared" si="142"/>
        <v>#REF!</v>
      </c>
      <c r="AAL125" s="307" t="e">
        <f t="shared" si="142"/>
        <v>#REF!</v>
      </c>
      <c r="AAM125" s="307" t="e">
        <f t="shared" si="142"/>
        <v>#REF!</v>
      </c>
      <c r="AAN125" s="307" t="e">
        <f t="shared" si="142"/>
        <v>#REF!</v>
      </c>
      <c r="AAO125" s="307" t="e">
        <f t="shared" si="142"/>
        <v>#REF!</v>
      </c>
      <c r="AAP125" s="307" t="e">
        <f t="shared" si="142"/>
        <v>#REF!</v>
      </c>
      <c r="AAQ125" s="307" t="e">
        <f t="shared" si="142"/>
        <v>#REF!</v>
      </c>
      <c r="AAR125" s="307" t="e">
        <f t="shared" si="142"/>
        <v>#REF!</v>
      </c>
      <c r="AAS125" s="307" t="e">
        <f t="shared" si="142"/>
        <v>#REF!</v>
      </c>
      <c r="AAT125" s="307" t="e">
        <f t="shared" si="142"/>
        <v>#REF!</v>
      </c>
      <c r="AAU125" s="307" t="e">
        <f t="shared" si="142"/>
        <v>#REF!</v>
      </c>
      <c r="AAV125" s="307" t="e">
        <f t="shared" si="142"/>
        <v>#REF!</v>
      </c>
      <c r="AAW125" s="307" t="e">
        <f t="shared" si="142"/>
        <v>#REF!</v>
      </c>
      <c r="AAX125" s="307" t="e">
        <f t="shared" si="142"/>
        <v>#REF!</v>
      </c>
      <c r="AAY125" s="307" t="e">
        <f t="shared" si="142"/>
        <v>#REF!</v>
      </c>
      <c r="AAZ125" s="307" t="e">
        <f t="shared" si="142"/>
        <v>#REF!</v>
      </c>
      <c r="ABA125" s="307" t="e">
        <f t="shared" si="142"/>
        <v>#REF!</v>
      </c>
      <c r="ABB125" s="307" t="e">
        <f t="shared" si="142"/>
        <v>#REF!</v>
      </c>
      <c r="ABC125" s="307" t="e">
        <f t="shared" si="142"/>
        <v>#REF!</v>
      </c>
      <c r="ABD125" s="307" t="e">
        <f t="shared" si="142"/>
        <v>#REF!</v>
      </c>
      <c r="ABE125" s="307" t="e">
        <f t="shared" si="142"/>
        <v>#REF!</v>
      </c>
      <c r="ABF125" s="307" t="e">
        <f t="shared" si="142"/>
        <v>#REF!</v>
      </c>
      <c r="ABG125" s="307" t="e">
        <f t="shared" si="142"/>
        <v>#REF!</v>
      </c>
      <c r="ABH125" s="307" t="e">
        <f t="shared" si="142"/>
        <v>#REF!</v>
      </c>
      <c r="ABI125" s="307" t="e">
        <f t="shared" si="142"/>
        <v>#REF!</v>
      </c>
      <c r="ABJ125" s="307" t="e">
        <f t="shared" si="142"/>
        <v>#REF!</v>
      </c>
      <c r="ABK125" s="307" t="e">
        <f t="shared" si="142"/>
        <v>#REF!</v>
      </c>
      <c r="ABL125" s="307" t="e">
        <f t="shared" si="142"/>
        <v>#REF!</v>
      </c>
      <c r="ABM125" s="307" t="e">
        <f t="shared" si="142"/>
        <v>#REF!</v>
      </c>
      <c r="ABN125" s="307" t="e">
        <f t="shared" si="142"/>
        <v>#REF!</v>
      </c>
      <c r="ABO125" s="307" t="e">
        <f t="shared" si="142"/>
        <v>#REF!</v>
      </c>
      <c r="ABP125" s="307" t="e">
        <f t="shared" si="142"/>
        <v>#REF!</v>
      </c>
      <c r="ABQ125" s="307" t="e">
        <f t="shared" si="142"/>
        <v>#REF!</v>
      </c>
      <c r="ABR125" s="307" t="e">
        <f t="shared" si="142"/>
        <v>#REF!</v>
      </c>
      <c r="ABS125" s="307" t="e">
        <f t="shared" si="142"/>
        <v>#REF!</v>
      </c>
      <c r="ABT125" s="307" t="e">
        <f t="shared" si="142"/>
        <v>#REF!</v>
      </c>
      <c r="ABU125" s="307" t="e">
        <f t="shared" si="142"/>
        <v>#REF!</v>
      </c>
      <c r="ABV125" s="307" t="e">
        <f t="shared" si="142"/>
        <v>#REF!</v>
      </c>
      <c r="ABW125" s="307" t="e">
        <f t="shared" si="142"/>
        <v>#REF!</v>
      </c>
      <c r="ABX125" s="307" t="e">
        <f t="shared" si="142"/>
        <v>#REF!</v>
      </c>
      <c r="ABY125" s="307" t="e">
        <f t="shared" si="142"/>
        <v>#REF!</v>
      </c>
      <c r="ABZ125" s="307" t="e">
        <f t="shared" si="142"/>
        <v>#REF!</v>
      </c>
      <c r="ACA125" s="307" t="e">
        <f t="shared" si="142"/>
        <v>#REF!</v>
      </c>
      <c r="ACB125" s="307" t="e">
        <f t="shared" si="142"/>
        <v>#REF!</v>
      </c>
      <c r="ACC125" s="307" t="e">
        <f t="shared" si="142"/>
        <v>#REF!</v>
      </c>
      <c r="ACD125" s="307" t="e">
        <f t="shared" si="142"/>
        <v>#REF!</v>
      </c>
      <c r="ACE125" s="307" t="e">
        <f t="shared" si="142"/>
        <v>#REF!</v>
      </c>
      <c r="ACF125" s="307" t="e">
        <f t="shared" si="142"/>
        <v>#REF!</v>
      </c>
      <c r="ACG125" s="307" t="e">
        <f t="shared" si="142"/>
        <v>#REF!</v>
      </c>
      <c r="ACH125" s="307" t="e">
        <f t="shared" si="142"/>
        <v>#REF!</v>
      </c>
      <c r="ACI125" s="307" t="e">
        <f t="shared" si="142"/>
        <v>#REF!</v>
      </c>
      <c r="ACJ125" s="307" t="e">
        <f t="shared" si="142"/>
        <v>#REF!</v>
      </c>
      <c r="ACK125" s="307" t="e">
        <f t="shared" si="114"/>
        <v>#REF!</v>
      </c>
    </row>
    <row r="126" spans="2:765" s="384" customFormat="1" ht="30" customHeight="1">
      <c r="B126" s="24"/>
      <c r="C126" s="1422" t="s">
        <v>555</v>
      </c>
      <c r="D126" s="1372"/>
      <c r="E126" s="307">
        <f t="shared" si="153"/>
        <v>0</v>
      </c>
      <c r="F126" s="307">
        <f t="shared" si="153"/>
        <v>0</v>
      </c>
      <c r="G126" s="307">
        <f t="shared" si="153"/>
        <v>0</v>
      </c>
      <c r="H126" s="307">
        <f t="shared" si="153"/>
        <v>0</v>
      </c>
      <c r="I126" s="307">
        <f t="shared" si="153"/>
        <v>0</v>
      </c>
      <c r="J126" s="307">
        <f t="shared" si="153"/>
        <v>0</v>
      </c>
      <c r="K126" s="307">
        <f t="shared" si="153"/>
        <v>0</v>
      </c>
      <c r="L126" s="307">
        <f t="shared" si="153"/>
        <v>0</v>
      </c>
      <c r="M126" s="307">
        <f t="shared" si="153"/>
        <v>0</v>
      </c>
      <c r="N126" s="307">
        <f t="shared" si="153"/>
        <v>0</v>
      </c>
      <c r="O126" s="307">
        <f t="shared" si="153"/>
        <v>0</v>
      </c>
      <c r="P126" s="307">
        <f t="shared" si="153"/>
        <v>0</v>
      </c>
      <c r="Q126" s="307">
        <f t="shared" si="153"/>
        <v>0</v>
      </c>
      <c r="R126" s="307">
        <f t="shared" si="153"/>
        <v>0</v>
      </c>
      <c r="S126" s="307">
        <f t="shared" si="153"/>
        <v>0</v>
      </c>
      <c r="T126" s="307">
        <f t="shared" si="153"/>
        <v>0</v>
      </c>
      <c r="U126" s="307">
        <f t="shared" si="153"/>
        <v>0</v>
      </c>
      <c r="V126" s="307">
        <f t="shared" si="153"/>
        <v>0</v>
      </c>
      <c r="W126" s="307">
        <f t="shared" si="153"/>
        <v>0</v>
      </c>
      <c r="X126" s="307">
        <f t="shared" si="153"/>
        <v>0</v>
      </c>
      <c r="Y126" s="307">
        <f t="shared" si="153"/>
        <v>0</v>
      </c>
      <c r="Z126" s="307">
        <f t="shared" si="153"/>
        <v>0</v>
      </c>
      <c r="AA126" s="307">
        <f t="shared" si="153"/>
        <v>0</v>
      </c>
      <c r="AB126" s="307">
        <f t="shared" si="153"/>
        <v>0</v>
      </c>
      <c r="AC126" s="307">
        <f t="shared" si="153"/>
        <v>0</v>
      </c>
      <c r="AD126" s="307">
        <f t="shared" si="153"/>
        <v>0</v>
      </c>
      <c r="AE126" s="307">
        <f t="shared" si="153"/>
        <v>0</v>
      </c>
      <c r="AF126" s="307">
        <f t="shared" si="153"/>
        <v>0</v>
      </c>
      <c r="AG126" s="307">
        <f t="shared" si="153"/>
        <v>0</v>
      </c>
      <c r="AH126" s="307">
        <f t="shared" si="153"/>
        <v>0</v>
      </c>
      <c r="AI126" s="307">
        <f t="shared" si="153"/>
        <v>0</v>
      </c>
      <c r="AJ126" s="307">
        <f t="shared" si="153"/>
        <v>0</v>
      </c>
      <c r="AK126" s="307">
        <f t="shared" si="153"/>
        <v>0</v>
      </c>
      <c r="AL126" s="307">
        <f t="shared" si="153"/>
        <v>0</v>
      </c>
      <c r="AM126" s="307">
        <f t="shared" si="153"/>
        <v>0</v>
      </c>
      <c r="AN126" s="307">
        <f t="shared" si="153"/>
        <v>0</v>
      </c>
      <c r="AO126" s="307">
        <f t="shared" si="153"/>
        <v>0</v>
      </c>
      <c r="AP126" s="307">
        <f t="shared" si="153"/>
        <v>0</v>
      </c>
      <c r="AQ126" s="307">
        <f t="shared" si="153"/>
        <v>0</v>
      </c>
      <c r="AR126" s="307">
        <f t="shared" si="153"/>
        <v>0</v>
      </c>
      <c r="AS126" s="307">
        <f t="shared" si="153"/>
        <v>0</v>
      </c>
      <c r="AT126" s="307">
        <f t="shared" si="153"/>
        <v>0</v>
      </c>
      <c r="AU126" s="307">
        <f t="shared" si="153"/>
        <v>0</v>
      </c>
      <c r="AV126" s="307">
        <f t="shared" si="153"/>
        <v>0</v>
      </c>
      <c r="AW126" s="307">
        <f t="shared" si="153"/>
        <v>0</v>
      </c>
      <c r="AX126" s="307">
        <f t="shared" si="153"/>
        <v>0</v>
      </c>
      <c r="AY126" s="307">
        <f t="shared" si="153"/>
        <v>0</v>
      </c>
      <c r="AZ126" s="307">
        <f t="shared" si="153"/>
        <v>0</v>
      </c>
      <c r="BA126" s="307">
        <f t="shared" si="153"/>
        <v>0</v>
      </c>
      <c r="BB126" s="307">
        <f t="shared" si="153"/>
        <v>0</v>
      </c>
      <c r="BC126" s="307">
        <f t="shared" si="153"/>
        <v>0</v>
      </c>
      <c r="BD126" s="307">
        <f t="shared" si="153"/>
        <v>0</v>
      </c>
      <c r="BE126" s="307">
        <f t="shared" si="153"/>
        <v>0</v>
      </c>
      <c r="BF126" s="307">
        <f t="shared" si="153"/>
        <v>0</v>
      </c>
      <c r="BG126" s="307">
        <f t="shared" si="153"/>
        <v>0</v>
      </c>
      <c r="BH126" s="307">
        <f t="shared" si="153"/>
        <v>0</v>
      </c>
      <c r="BI126" s="307">
        <f t="shared" si="153"/>
        <v>0</v>
      </c>
      <c r="BJ126" s="307">
        <f t="shared" si="153"/>
        <v>0</v>
      </c>
      <c r="BK126" s="307">
        <f t="shared" si="153"/>
        <v>0</v>
      </c>
      <c r="BL126" s="307">
        <f t="shared" si="153"/>
        <v>0</v>
      </c>
      <c r="BM126" s="307">
        <f t="shared" si="153"/>
        <v>0</v>
      </c>
      <c r="BN126" s="307">
        <f t="shared" si="153"/>
        <v>0</v>
      </c>
      <c r="BO126" s="307">
        <f t="shared" si="153"/>
        <v>0</v>
      </c>
      <c r="BP126" s="307">
        <f t="shared" si="153"/>
        <v>0</v>
      </c>
      <c r="BQ126" s="307">
        <f t="shared" si="75"/>
        <v>0</v>
      </c>
      <c r="BR126" s="307">
        <f t="shared" ref="BR126:EB129" si="159">SUMPRODUCT(--($E41:$AB41=BR$110),--($E103:$AB103))</f>
        <v>0</v>
      </c>
      <c r="BS126" s="307">
        <f t="shared" si="159"/>
        <v>0</v>
      </c>
      <c r="BT126" s="307">
        <f t="shared" si="159"/>
        <v>0</v>
      </c>
      <c r="BU126" s="307">
        <f t="shared" si="159"/>
        <v>0</v>
      </c>
      <c r="BV126" s="307">
        <f t="shared" si="159"/>
        <v>0</v>
      </c>
      <c r="BW126" s="307">
        <f t="shared" si="159"/>
        <v>0</v>
      </c>
      <c r="BX126" s="307">
        <f t="shared" si="159"/>
        <v>0</v>
      </c>
      <c r="BY126" s="307">
        <f t="shared" si="159"/>
        <v>0</v>
      </c>
      <c r="BZ126" s="307">
        <f t="shared" si="159"/>
        <v>0</v>
      </c>
      <c r="CA126" s="307">
        <f t="shared" si="159"/>
        <v>0</v>
      </c>
      <c r="CB126" s="307">
        <f t="shared" si="159"/>
        <v>0</v>
      </c>
      <c r="CC126" s="307">
        <f t="shared" si="159"/>
        <v>0</v>
      </c>
      <c r="CD126" s="307">
        <f t="shared" si="159"/>
        <v>0</v>
      </c>
      <c r="CE126" s="307">
        <f t="shared" si="159"/>
        <v>0</v>
      </c>
      <c r="CF126" s="307">
        <f t="shared" si="159"/>
        <v>0</v>
      </c>
      <c r="CG126" s="307">
        <f t="shared" si="159"/>
        <v>0</v>
      </c>
      <c r="CH126" s="307">
        <f t="shared" si="159"/>
        <v>0</v>
      </c>
      <c r="CI126" s="307">
        <f t="shared" si="159"/>
        <v>0</v>
      </c>
      <c r="CJ126" s="307">
        <f t="shared" si="159"/>
        <v>0</v>
      </c>
      <c r="CK126" s="307">
        <f t="shared" si="159"/>
        <v>0</v>
      </c>
      <c r="CL126" s="307">
        <f t="shared" si="159"/>
        <v>0</v>
      </c>
      <c r="CM126" s="307">
        <f t="shared" si="159"/>
        <v>0</v>
      </c>
      <c r="CN126" s="307">
        <f t="shared" si="159"/>
        <v>0</v>
      </c>
      <c r="CO126" s="307">
        <f t="shared" si="159"/>
        <v>0</v>
      </c>
      <c r="CP126" s="307">
        <f t="shared" si="159"/>
        <v>0</v>
      </c>
      <c r="CQ126" s="307">
        <f t="shared" si="159"/>
        <v>0</v>
      </c>
      <c r="CR126" s="307">
        <f t="shared" si="159"/>
        <v>0</v>
      </c>
      <c r="CS126" s="307">
        <f t="shared" si="159"/>
        <v>0</v>
      </c>
      <c r="CT126" s="307">
        <f t="shared" si="159"/>
        <v>0</v>
      </c>
      <c r="CU126" s="307">
        <f t="shared" si="159"/>
        <v>0</v>
      </c>
      <c r="CV126" s="307">
        <f t="shared" si="159"/>
        <v>0</v>
      </c>
      <c r="CW126" s="307">
        <f t="shared" si="159"/>
        <v>0</v>
      </c>
      <c r="CX126" s="307">
        <f t="shared" si="159"/>
        <v>0</v>
      </c>
      <c r="CY126" s="307">
        <f t="shared" si="159"/>
        <v>0</v>
      </c>
      <c r="CZ126" s="307">
        <f t="shared" si="159"/>
        <v>0</v>
      </c>
      <c r="DA126" s="307">
        <f t="shared" si="159"/>
        <v>0</v>
      </c>
      <c r="DB126" s="307">
        <f t="shared" si="159"/>
        <v>0</v>
      </c>
      <c r="DC126" s="307">
        <f t="shared" si="159"/>
        <v>0</v>
      </c>
      <c r="DD126" s="307">
        <f t="shared" si="159"/>
        <v>0</v>
      </c>
      <c r="DE126" s="307">
        <f t="shared" si="159"/>
        <v>0</v>
      </c>
      <c r="DF126" s="307">
        <f t="shared" si="159"/>
        <v>0</v>
      </c>
      <c r="DG126" s="307">
        <f t="shared" si="159"/>
        <v>0</v>
      </c>
      <c r="DH126" s="307">
        <f t="shared" si="159"/>
        <v>0</v>
      </c>
      <c r="DI126" s="307">
        <f t="shared" si="159"/>
        <v>0</v>
      </c>
      <c r="DJ126" s="307">
        <f t="shared" si="159"/>
        <v>0</v>
      </c>
      <c r="DK126" s="307">
        <f t="shared" si="159"/>
        <v>0</v>
      </c>
      <c r="DL126" s="307">
        <f t="shared" si="159"/>
        <v>0</v>
      </c>
      <c r="DM126" s="307">
        <f t="shared" si="159"/>
        <v>0</v>
      </c>
      <c r="DN126" s="307">
        <f t="shared" si="159"/>
        <v>0</v>
      </c>
      <c r="DO126" s="307">
        <f t="shared" si="159"/>
        <v>0</v>
      </c>
      <c r="DP126" s="307">
        <f t="shared" si="159"/>
        <v>0</v>
      </c>
      <c r="DQ126" s="307">
        <f t="shared" si="159"/>
        <v>0</v>
      </c>
      <c r="DR126" s="307">
        <f t="shared" si="159"/>
        <v>0</v>
      </c>
      <c r="DS126" s="307">
        <f t="shared" si="159"/>
        <v>0</v>
      </c>
      <c r="DT126" s="307">
        <f t="shared" si="159"/>
        <v>0</v>
      </c>
      <c r="DU126" s="307">
        <f t="shared" si="159"/>
        <v>0</v>
      </c>
      <c r="DV126" s="307">
        <f t="shared" si="159"/>
        <v>0</v>
      </c>
      <c r="DW126" s="307">
        <f t="shared" si="159"/>
        <v>0</v>
      </c>
      <c r="DX126" s="307">
        <f t="shared" si="159"/>
        <v>0</v>
      </c>
      <c r="DY126" s="307">
        <f t="shared" si="159"/>
        <v>0</v>
      </c>
      <c r="DZ126" s="307">
        <f t="shared" si="159"/>
        <v>0</v>
      </c>
      <c r="EA126" s="307">
        <f t="shared" si="159"/>
        <v>0</v>
      </c>
      <c r="EB126" s="307">
        <f t="shared" si="159"/>
        <v>0</v>
      </c>
      <c r="EC126" s="307">
        <f t="shared" si="132"/>
        <v>0</v>
      </c>
      <c r="ED126" s="307">
        <f t="shared" si="132"/>
        <v>0</v>
      </c>
      <c r="EE126" s="307">
        <f t="shared" si="132"/>
        <v>0</v>
      </c>
      <c r="EF126" s="307">
        <f t="shared" si="148"/>
        <v>0</v>
      </c>
      <c r="EG126" s="307">
        <f t="shared" si="148"/>
        <v>0</v>
      </c>
      <c r="EH126" s="307">
        <f t="shared" si="148"/>
        <v>0</v>
      </c>
      <c r="EI126" s="307">
        <f t="shared" si="148"/>
        <v>0</v>
      </c>
      <c r="EJ126" s="307">
        <f t="shared" si="148"/>
        <v>0</v>
      </c>
      <c r="EK126" s="307">
        <f t="shared" si="148"/>
        <v>0</v>
      </c>
      <c r="EL126" s="307">
        <f t="shared" si="148"/>
        <v>0</v>
      </c>
      <c r="EM126" s="307">
        <f t="shared" si="148"/>
        <v>0</v>
      </c>
      <c r="EN126" s="307">
        <f t="shared" si="148"/>
        <v>0</v>
      </c>
      <c r="EO126" s="307">
        <f t="shared" si="148"/>
        <v>0</v>
      </c>
      <c r="EP126" s="307">
        <f t="shared" si="148"/>
        <v>0</v>
      </c>
      <c r="EQ126" s="307">
        <f t="shared" si="148"/>
        <v>0</v>
      </c>
      <c r="ER126" s="307">
        <f t="shared" si="148"/>
        <v>0</v>
      </c>
      <c r="ES126" s="307">
        <f t="shared" si="148"/>
        <v>0</v>
      </c>
      <c r="ET126" s="307">
        <f t="shared" si="148"/>
        <v>0</v>
      </c>
      <c r="EU126" s="307">
        <f t="shared" si="148"/>
        <v>0</v>
      </c>
      <c r="EV126" s="307">
        <f t="shared" si="148"/>
        <v>0</v>
      </c>
      <c r="EW126" s="307">
        <f t="shared" si="148"/>
        <v>0</v>
      </c>
      <c r="EX126" s="307">
        <f t="shared" si="148"/>
        <v>0</v>
      </c>
      <c r="EY126" s="307">
        <f t="shared" si="148"/>
        <v>0</v>
      </c>
      <c r="EZ126" s="307">
        <f t="shared" si="148"/>
        <v>0</v>
      </c>
      <c r="FA126" s="307">
        <f t="shared" si="148"/>
        <v>0</v>
      </c>
      <c r="FB126" s="307">
        <f t="shared" si="148"/>
        <v>0</v>
      </c>
      <c r="FC126" s="307">
        <f t="shared" si="148"/>
        <v>0</v>
      </c>
      <c r="FD126" s="307">
        <f t="shared" si="148"/>
        <v>0</v>
      </c>
      <c r="FE126" s="307">
        <f t="shared" si="148"/>
        <v>0</v>
      </c>
      <c r="FF126" s="307">
        <f t="shared" si="148"/>
        <v>0</v>
      </c>
      <c r="FG126" s="307">
        <f t="shared" si="148"/>
        <v>0</v>
      </c>
      <c r="FH126" s="307">
        <f t="shared" si="148"/>
        <v>0</v>
      </c>
      <c r="FI126" s="307">
        <f t="shared" si="148"/>
        <v>0</v>
      </c>
      <c r="FJ126" s="307">
        <f t="shared" si="148"/>
        <v>0</v>
      </c>
      <c r="FK126" s="307">
        <f t="shared" si="148"/>
        <v>0</v>
      </c>
      <c r="FL126" s="307">
        <f t="shared" si="148"/>
        <v>0</v>
      </c>
      <c r="FM126" s="307">
        <f t="shared" si="148"/>
        <v>0</v>
      </c>
      <c r="FN126" s="307">
        <f t="shared" si="148"/>
        <v>0</v>
      </c>
      <c r="FO126" s="307">
        <f t="shared" si="148"/>
        <v>0</v>
      </c>
      <c r="FP126" s="307">
        <f t="shared" si="148"/>
        <v>0</v>
      </c>
      <c r="FQ126" s="307">
        <f t="shared" si="148"/>
        <v>0</v>
      </c>
      <c r="FR126" s="307">
        <f t="shared" si="148"/>
        <v>0</v>
      </c>
      <c r="FS126" s="307">
        <f t="shared" si="148"/>
        <v>0</v>
      </c>
      <c r="FT126" s="307">
        <f t="shared" si="148"/>
        <v>0</v>
      </c>
      <c r="FU126" s="307">
        <f t="shared" si="148"/>
        <v>0</v>
      </c>
      <c r="FV126" s="307">
        <f t="shared" si="148"/>
        <v>0</v>
      </c>
      <c r="FW126" s="307">
        <f t="shared" si="148"/>
        <v>0</v>
      </c>
      <c r="FX126" s="307">
        <f t="shared" si="148"/>
        <v>0</v>
      </c>
      <c r="FY126" s="307">
        <f t="shared" si="148"/>
        <v>0</v>
      </c>
      <c r="FZ126" s="307">
        <f t="shared" si="148"/>
        <v>0</v>
      </c>
      <c r="GA126" s="307">
        <f t="shared" si="148"/>
        <v>0</v>
      </c>
      <c r="GB126" s="307">
        <f t="shared" si="148"/>
        <v>0</v>
      </c>
      <c r="GC126" s="307">
        <f t="shared" si="148"/>
        <v>0</v>
      </c>
      <c r="GD126" s="307">
        <f t="shared" si="148"/>
        <v>0</v>
      </c>
      <c r="GE126" s="307">
        <f t="shared" si="148"/>
        <v>0</v>
      </c>
      <c r="GF126" s="307">
        <f t="shared" si="148"/>
        <v>0</v>
      </c>
      <c r="GG126" s="307">
        <f t="shared" si="148"/>
        <v>0</v>
      </c>
      <c r="GH126" s="307">
        <f t="shared" si="148"/>
        <v>0</v>
      </c>
      <c r="GI126" s="307">
        <f t="shared" si="148"/>
        <v>0</v>
      </c>
      <c r="GJ126" s="307">
        <f t="shared" si="148"/>
        <v>0</v>
      </c>
      <c r="GK126" s="307">
        <f t="shared" si="148"/>
        <v>0</v>
      </c>
      <c r="GL126" s="307">
        <f t="shared" si="148"/>
        <v>0</v>
      </c>
      <c r="GM126" s="307">
        <f t="shared" si="148"/>
        <v>0</v>
      </c>
      <c r="GN126" s="307">
        <f t="shared" si="148"/>
        <v>0</v>
      </c>
      <c r="GO126" s="307">
        <f t="shared" si="97"/>
        <v>0</v>
      </c>
      <c r="GP126" s="307">
        <f t="shared" ref="GP126:IZ129" si="160">SUMPRODUCT(--($E41:$AB41=GP$110),--($E103:$AB103))</f>
        <v>0</v>
      </c>
      <c r="GQ126" s="307">
        <f t="shared" si="160"/>
        <v>0</v>
      </c>
      <c r="GR126" s="307">
        <f t="shared" si="160"/>
        <v>0</v>
      </c>
      <c r="GS126" s="307">
        <f t="shared" si="160"/>
        <v>0</v>
      </c>
      <c r="GT126" s="307">
        <f t="shared" si="160"/>
        <v>0</v>
      </c>
      <c r="GU126" s="307">
        <f t="shared" si="160"/>
        <v>0</v>
      </c>
      <c r="GV126" s="307">
        <f t="shared" si="160"/>
        <v>0</v>
      </c>
      <c r="GW126" s="307">
        <f t="shared" si="160"/>
        <v>0</v>
      </c>
      <c r="GX126" s="307">
        <f t="shared" si="160"/>
        <v>0</v>
      </c>
      <c r="GY126" s="307">
        <f t="shared" si="160"/>
        <v>0</v>
      </c>
      <c r="GZ126" s="307">
        <f t="shared" si="160"/>
        <v>0</v>
      </c>
      <c r="HA126" s="307">
        <f t="shared" si="160"/>
        <v>0</v>
      </c>
      <c r="HB126" s="307">
        <f t="shared" si="160"/>
        <v>0</v>
      </c>
      <c r="HC126" s="307">
        <f t="shared" si="160"/>
        <v>0</v>
      </c>
      <c r="HD126" s="307">
        <f t="shared" si="160"/>
        <v>0</v>
      </c>
      <c r="HE126" s="307">
        <f t="shared" si="160"/>
        <v>0</v>
      </c>
      <c r="HF126" s="307">
        <f t="shared" si="160"/>
        <v>0</v>
      </c>
      <c r="HG126" s="307">
        <f t="shared" si="160"/>
        <v>0</v>
      </c>
      <c r="HH126" s="307">
        <f t="shared" si="160"/>
        <v>0</v>
      </c>
      <c r="HI126" s="307">
        <f t="shared" si="160"/>
        <v>0</v>
      </c>
      <c r="HJ126" s="307">
        <f t="shared" si="160"/>
        <v>0</v>
      </c>
      <c r="HK126" s="307">
        <f t="shared" si="160"/>
        <v>0</v>
      </c>
      <c r="HL126" s="307">
        <f t="shared" si="160"/>
        <v>0</v>
      </c>
      <c r="HM126" s="307">
        <f t="shared" si="160"/>
        <v>0</v>
      </c>
      <c r="HN126" s="307">
        <f t="shared" si="160"/>
        <v>0</v>
      </c>
      <c r="HO126" s="307">
        <f t="shared" si="160"/>
        <v>0</v>
      </c>
      <c r="HP126" s="307">
        <f t="shared" si="160"/>
        <v>0</v>
      </c>
      <c r="HQ126" s="307">
        <f t="shared" si="160"/>
        <v>0</v>
      </c>
      <c r="HR126" s="307">
        <f t="shared" si="160"/>
        <v>0</v>
      </c>
      <c r="HS126" s="307">
        <f t="shared" si="160"/>
        <v>0</v>
      </c>
      <c r="HT126" s="307">
        <f t="shared" si="160"/>
        <v>0</v>
      </c>
      <c r="HU126" s="307">
        <f t="shared" si="160"/>
        <v>0</v>
      </c>
      <c r="HV126" s="307">
        <f t="shared" si="160"/>
        <v>0</v>
      </c>
      <c r="HW126" s="307">
        <f t="shared" si="160"/>
        <v>0</v>
      </c>
      <c r="HX126" s="307">
        <f t="shared" si="160"/>
        <v>0</v>
      </c>
      <c r="HY126" s="307">
        <f t="shared" si="160"/>
        <v>0</v>
      </c>
      <c r="HZ126" s="307">
        <f t="shared" si="160"/>
        <v>0</v>
      </c>
      <c r="IA126" s="307">
        <f t="shared" si="160"/>
        <v>0</v>
      </c>
      <c r="IB126" s="307">
        <f t="shared" si="160"/>
        <v>0</v>
      </c>
      <c r="IC126" s="307">
        <f t="shared" si="160"/>
        <v>0</v>
      </c>
      <c r="ID126" s="307">
        <f t="shared" si="160"/>
        <v>0</v>
      </c>
      <c r="IE126" s="307">
        <f t="shared" si="160"/>
        <v>0</v>
      </c>
      <c r="IF126" s="307">
        <f t="shared" si="160"/>
        <v>0</v>
      </c>
      <c r="IG126" s="307">
        <f t="shared" si="160"/>
        <v>0</v>
      </c>
      <c r="IH126" s="307">
        <f t="shared" si="160"/>
        <v>0</v>
      </c>
      <c r="II126" s="307">
        <f t="shared" si="160"/>
        <v>0</v>
      </c>
      <c r="IJ126" s="307">
        <f t="shared" si="160"/>
        <v>0</v>
      </c>
      <c r="IK126" s="307">
        <f t="shared" si="160"/>
        <v>0</v>
      </c>
      <c r="IL126" s="307">
        <f t="shared" si="160"/>
        <v>0</v>
      </c>
      <c r="IM126" s="307">
        <f t="shared" si="160"/>
        <v>0</v>
      </c>
      <c r="IN126" s="307">
        <f t="shared" si="160"/>
        <v>0</v>
      </c>
      <c r="IO126" s="307">
        <f t="shared" si="160"/>
        <v>0</v>
      </c>
      <c r="IP126" s="307">
        <f t="shared" si="160"/>
        <v>0</v>
      </c>
      <c r="IQ126" s="307">
        <f t="shared" si="160"/>
        <v>0</v>
      </c>
      <c r="IR126" s="307">
        <f t="shared" si="160"/>
        <v>0</v>
      </c>
      <c r="IS126" s="307">
        <f t="shared" si="160"/>
        <v>0</v>
      </c>
      <c r="IT126" s="307">
        <f t="shared" si="160"/>
        <v>0</v>
      </c>
      <c r="IU126" s="307">
        <f t="shared" si="160"/>
        <v>0</v>
      </c>
      <c r="IV126" s="307">
        <f t="shared" si="160"/>
        <v>0</v>
      </c>
      <c r="IW126" s="307">
        <f t="shared" si="160"/>
        <v>0</v>
      </c>
      <c r="IX126" s="307">
        <f t="shared" si="160"/>
        <v>0</v>
      </c>
      <c r="IY126" s="307">
        <f t="shared" si="160"/>
        <v>0</v>
      </c>
      <c r="IZ126" s="307">
        <f t="shared" si="160"/>
        <v>0</v>
      </c>
      <c r="JA126" s="307">
        <f t="shared" si="134"/>
        <v>0</v>
      </c>
      <c r="JB126" s="307">
        <f t="shared" si="134"/>
        <v>0</v>
      </c>
      <c r="JC126" s="307">
        <f t="shared" si="134"/>
        <v>0</v>
      </c>
      <c r="JD126" s="307">
        <f t="shared" si="149"/>
        <v>0</v>
      </c>
      <c r="JE126" s="307">
        <f t="shared" si="149"/>
        <v>0</v>
      </c>
      <c r="JF126" s="307">
        <f t="shared" si="149"/>
        <v>0</v>
      </c>
      <c r="JG126" s="307">
        <f t="shared" si="149"/>
        <v>0</v>
      </c>
      <c r="JH126" s="307">
        <f t="shared" si="149"/>
        <v>0</v>
      </c>
      <c r="JI126" s="307">
        <f t="shared" si="149"/>
        <v>0</v>
      </c>
      <c r="JJ126" s="307">
        <f t="shared" si="149"/>
        <v>0</v>
      </c>
      <c r="JK126" s="307">
        <f t="shared" si="149"/>
        <v>0</v>
      </c>
      <c r="JL126" s="307">
        <f t="shared" si="149"/>
        <v>0</v>
      </c>
      <c r="JM126" s="307">
        <f t="shared" si="149"/>
        <v>0</v>
      </c>
      <c r="JN126" s="307">
        <f t="shared" si="149"/>
        <v>0</v>
      </c>
      <c r="JO126" s="307">
        <f t="shared" si="149"/>
        <v>0</v>
      </c>
      <c r="JP126" s="307">
        <f t="shared" si="149"/>
        <v>0</v>
      </c>
      <c r="JQ126" s="307">
        <f t="shared" si="149"/>
        <v>0</v>
      </c>
      <c r="JR126" s="307">
        <f t="shared" si="149"/>
        <v>0</v>
      </c>
      <c r="JS126" s="307">
        <f t="shared" si="149"/>
        <v>0</v>
      </c>
      <c r="JT126" s="307">
        <f t="shared" si="149"/>
        <v>0</v>
      </c>
      <c r="JU126" s="307">
        <f t="shared" si="149"/>
        <v>0</v>
      </c>
      <c r="JV126" s="307">
        <f t="shared" si="149"/>
        <v>0</v>
      </c>
      <c r="JW126" s="307">
        <f t="shared" si="149"/>
        <v>0</v>
      </c>
      <c r="JX126" s="307">
        <f t="shared" si="149"/>
        <v>0</v>
      </c>
      <c r="JY126" s="307">
        <f t="shared" si="149"/>
        <v>0</v>
      </c>
      <c r="JZ126" s="307">
        <f t="shared" si="149"/>
        <v>0</v>
      </c>
      <c r="KA126" s="307">
        <f t="shared" si="149"/>
        <v>0</v>
      </c>
      <c r="KB126" s="307">
        <f t="shared" si="149"/>
        <v>0</v>
      </c>
      <c r="KC126" s="307">
        <f t="shared" si="149"/>
        <v>0</v>
      </c>
      <c r="KD126" s="307">
        <f t="shared" si="149"/>
        <v>0</v>
      </c>
      <c r="KE126" s="307">
        <f t="shared" si="149"/>
        <v>0</v>
      </c>
      <c r="KF126" s="307">
        <f t="shared" si="149"/>
        <v>0</v>
      </c>
      <c r="KG126" s="307">
        <f t="shared" si="149"/>
        <v>0</v>
      </c>
      <c r="KH126" s="307">
        <f t="shared" si="149"/>
        <v>0</v>
      </c>
      <c r="KI126" s="307">
        <f t="shared" si="149"/>
        <v>0</v>
      </c>
      <c r="KJ126" s="307">
        <f t="shared" si="149"/>
        <v>0</v>
      </c>
      <c r="KK126" s="307">
        <f t="shared" si="149"/>
        <v>0</v>
      </c>
      <c r="KL126" s="307">
        <f t="shared" si="149"/>
        <v>0</v>
      </c>
      <c r="KM126" s="307">
        <f t="shared" si="149"/>
        <v>0</v>
      </c>
      <c r="KN126" s="307">
        <f t="shared" si="149"/>
        <v>0</v>
      </c>
      <c r="KO126" s="307">
        <f t="shared" si="149"/>
        <v>0</v>
      </c>
      <c r="KP126" s="307">
        <f t="shared" si="149"/>
        <v>0</v>
      </c>
      <c r="KQ126" s="307">
        <f t="shared" si="149"/>
        <v>0</v>
      </c>
      <c r="KR126" s="307">
        <f t="shared" si="149"/>
        <v>0</v>
      </c>
      <c r="KS126" s="307">
        <f t="shared" si="149"/>
        <v>0</v>
      </c>
      <c r="KT126" s="307">
        <f t="shared" si="149"/>
        <v>0</v>
      </c>
      <c r="KU126" s="307">
        <f t="shared" si="149"/>
        <v>0</v>
      </c>
      <c r="KV126" s="307">
        <f t="shared" si="149"/>
        <v>0</v>
      </c>
      <c r="KW126" s="307">
        <f t="shared" si="149"/>
        <v>0</v>
      </c>
      <c r="KX126" s="307">
        <f t="shared" si="149"/>
        <v>0</v>
      </c>
      <c r="KY126" s="307">
        <f t="shared" si="149"/>
        <v>0</v>
      </c>
      <c r="KZ126" s="307">
        <f t="shared" si="149"/>
        <v>0</v>
      </c>
      <c r="LA126" s="307">
        <f t="shared" si="149"/>
        <v>0</v>
      </c>
      <c r="LB126" s="307">
        <f t="shared" si="149"/>
        <v>0</v>
      </c>
      <c r="LC126" s="307">
        <f t="shared" si="149"/>
        <v>0</v>
      </c>
      <c r="LD126" s="307">
        <f t="shared" si="149"/>
        <v>0</v>
      </c>
      <c r="LE126" s="307">
        <f t="shared" si="149"/>
        <v>0</v>
      </c>
      <c r="LF126" s="307">
        <f t="shared" si="149"/>
        <v>0</v>
      </c>
      <c r="LG126" s="307">
        <f t="shared" si="149"/>
        <v>0</v>
      </c>
      <c r="LH126" s="307">
        <f t="shared" si="149"/>
        <v>0</v>
      </c>
      <c r="LI126" s="307">
        <f t="shared" si="149"/>
        <v>0</v>
      </c>
      <c r="LJ126" s="307">
        <f t="shared" si="149"/>
        <v>0</v>
      </c>
      <c r="LK126" s="307">
        <f t="shared" si="149"/>
        <v>0</v>
      </c>
      <c r="LL126" s="307">
        <f t="shared" si="149"/>
        <v>0</v>
      </c>
      <c r="LM126" s="307">
        <f t="shared" si="99"/>
        <v>0</v>
      </c>
      <c r="LN126" s="307">
        <f t="shared" ref="LN126:NX129" si="161">SUMPRODUCT(--($E41:$AB41=LN$110),--($E103:$AB103))</f>
        <v>0</v>
      </c>
      <c r="LO126" s="307">
        <f t="shared" si="161"/>
        <v>0</v>
      </c>
      <c r="LP126" s="307">
        <f t="shared" si="161"/>
        <v>0</v>
      </c>
      <c r="LQ126" s="307">
        <f t="shared" si="161"/>
        <v>0</v>
      </c>
      <c r="LR126" s="307">
        <f t="shared" si="161"/>
        <v>0</v>
      </c>
      <c r="LS126" s="307">
        <f t="shared" si="161"/>
        <v>0</v>
      </c>
      <c r="LT126" s="307">
        <f t="shared" si="161"/>
        <v>0</v>
      </c>
      <c r="LU126" s="307">
        <f t="shared" si="161"/>
        <v>0</v>
      </c>
      <c r="LV126" s="307">
        <f t="shared" si="161"/>
        <v>0</v>
      </c>
      <c r="LW126" s="307">
        <f t="shared" si="161"/>
        <v>0</v>
      </c>
      <c r="LX126" s="307">
        <f t="shared" si="161"/>
        <v>0</v>
      </c>
      <c r="LY126" s="307">
        <f t="shared" si="161"/>
        <v>0</v>
      </c>
      <c r="LZ126" s="307">
        <f t="shared" si="161"/>
        <v>0</v>
      </c>
      <c r="MA126" s="307">
        <f t="shared" si="161"/>
        <v>0</v>
      </c>
      <c r="MB126" s="307">
        <f t="shared" si="161"/>
        <v>0</v>
      </c>
      <c r="MC126" s="307">
        <f t="shared" si="161"/>
        <v>0</v>
      </c>
      <c r="MD126" s="307">
        <f t="shared" si="161"/>
        <v>0</v>
      </c>
      <c r="ME126" s="307">
        <f t="shared" si="161"/>
        <v>0</v>
      </c>
      <c r="MF126" s="307">
        <f t="shared" si="161"/>
        <v>0</v>
      </c>
      <c r="MG126" s="307">
        <f t="shared" si="161"/>
        <v>0</v>
      </c>
      <c r="MH126" s="307">
        <f t="shared" si="161"/>
        <v>0</v>
      </c>
      <c r="MI126" s="307">
        <f t="shared" si="161"/>
        <v>0</v>
      </c>
      <c r="MJ126" s="307">
        <f t="shared" si="161"/>
        <v>0</v>
      </c>
      <c r="MK126" s="307">
        <f t="shared" si="161"/>
        <v>0</v>
      </c>
      <c r="ML126" s="307">
        <f t="shared" si="161"/>
        <v>0</v>
      </c>
      <c r="MM126" s="307">
        <f t="shared" si="161"/>
        <v>0</v>
      </c>
      <c r="MN126" s="307">
        <f t="shared" si="161"/>
        <v>0</v>
      </c>
      <c r="MO126" s="307">
        <f t="shared" si="161"/>
        <v>0</v>
      </c>
      <c r="MP126" s="307">
        <f t="shared" si="161"/>
        <v>0</v>
      </c>
      <c r="MQ126" s="307">
        <f t="shared" si="161"/>
        <v>0</v>
      </c>
      <c r="MR126" s="307">
        <f t="shared" si="161"/>
        <v>0</v>
      </c>
      <c r="MS126" s="307">
        <f t="shared" si="161"/>
        <v>0</v>
      </c>
      <c r="MT126" s="307">
        <f t="shared" si="161"/>
        <v>0</v>
      </c>
      <c r="MU126" s="307">
        <f t="shared" si="161"/>
        <v>0</v>
      </c>
      <c r="MV126" s="307">
        <f t="shared" si="161"/>
        <v>0</v>
      </c>
      <c r="MW126" s="307">
        <f t="shared" si="161"/>
        <v>0</v>
      </c>
      <c r="MX126" s="307">
        <f t="shared" si="161"/>
        <v>0</v>
      </c>
      <c r="MY126" s="307">
        <f t="shared" si="161"/>
        <v>0</v>
      </c>
      <c r="MZ126" s="307">
        <f t="shared" si="161"/>
        <v>0</v>
      </c>
      <c r="NA126" s="307">
        <f t="shared" si="161"/>
        <v>0</v>
      </c>
      <c r="NB126" s="307">
        <f t="shared" si="161"/>
        <v>0</v>
      </c>
      <c r="NC126" s="307">
        <f t="shared" si="161"/>
        <v>0</v>
      </c>
      <c r="ND126" s="307">
        <f t="shared" si="161"/>
        <v>0</v>
      </c>
      <c r="NE126" s="307">
        <f t="shared" si="161"/>
        <v>0</v>
      </c>
      <c r="NF126" s="307">
        <f t="shared" si="161"/>
        <v>0</v>
      </c>
      <c r="NG126" s="307">
        <f t="shared" si="161"/>
        <v>0</v>
      </c>
      <c r="NH126" s="307">
        <f t="shared" si="161"/>
        <v>0</v>
      </c>
      <c r="NI126" s="307">
        <f t="shared" si="161"/>
        <v>0</v>
      </c>
      <c r="NJ126" s="307">
        <f t="shared" si="161"/>
        <v>0</v>
      </c>
      <c r="NK126" s="307">
        <f t="shared" si="161"/>
        <v>0</v>
      </c>
      <c r="NL126" s="307">
        <f t="shared" si="161"/>
        <v>0</v>
      </c>
      <c r="NM126" s="307">
        <f t="shared" si="161"/>
        <v>0</v>
      </c>
      <c r="NN126" s="307">
        <f t="shared" si="161"/>
        <v>0</v>
      </c>
      <c r="NO126" s="307">
        <f t="shared" si="161"/>
        <v>0</v>
      </c>
      <c r="NP126" s="307">
        <f t="shared" si="161"/>
        <v>0</v>
      </c>
      <c r="NQ126" s="307">
        <f t="shared" si="161"/>
        <v>0</v>
      </c>
      <c r="NR126" s="307">
        <f t="shared" si="161"/>
        <v>0</v>
      </c>
      <c r="NS126" s="307">
        <f t="shared" si="161"/>
        <v>0</v>
      </c>
      <c r="NT126" s="307">
        <f t="shared" si="161"/>
        <v>0</v>
      </c>
      <c r="NU126" s="307">
        <f t="shared" si="161"/>
        <v>0</v>
      </c>
      <c r="NV126" s="307">
        <f t="shared" si="161"/>
        <v>0</v>
      </c>
      <c r="NW126" s="307">
        <f t="shared" si="161"/>
        <v>0</v>
      </c>
      <c r="NX126" s="307">
        <f t="shared" si="161"/>
        <v>0</v>
      </c>
      <c r="NY126" s="307">
        <f t="shared" si="136"/>
        <v>0</v>
      </c>
      <c r="NZ126" s="307">
        <f t="shared" si="136"/>
        <v>0</v>
      </c>
      <c r="OA126" s="307">
        <f t="shared" si="136"/>
        <v>0</v>
      </c>
      <c r="OB126" s="307">
        <f t="shared" si="150"/>
        <v>0</v>
      </c>
      <c r="OC126" s="307">
        <f t="shared" si="150"/>
        <v>0</v>
      </c>
      <c r="OD126" s="307">
        <f t="shared" si="150"/>
        <v>0</v>
      </c>
      <c r="OE126" s="307">
        <f t="shared" si="150"/>
        <v>0</v>
      </c>
      <c r="OF126" s="307">
        <f t="shared" si="150"/>
        <v>0</v>
      </c>
      <c r="OG126" s="307">
        <f t="shared" si="150"/>
        <v>0</v>
      </c>
      <c r="OH126" s="307">
        <f t="shared" si="150"/>
        <v>0</v>
      </c>
      <c r="OI126" s="307">
        <f t="shared" si="150"/>
        <v>0</v>
      </c>
      <c r="OJ126" s="307">
        <f t="shared" si="150"/>
        <v>0</v>
      </c>
      <c r="OK126" s="307">
        <f t="shared" si="150"/>
        <v>0</v>
      </c>
      <c r="OL126" s="307">
        <f t="shared" si="150"/>
        <v>0</v>
      </c>
      <c r="OM126" s="307">
        <f t="shared" si="150"/>
        <v>0</v>
      </c>
      <c r="ON126" s="307">
        <f t="shared" si="150"/>
        <v>0</v>
      </c>
      <c r="OO126" s="307">
        <f t="shared" si="150"/>
        <v>0</v>
      </c>
      <c r="OP126" s="307">
        <f t="shared" si="150"/>
        <v>0</v>
      </c>
      <c r="OQ126" s="307">
        <f t="shared" si="150"/>
        <v>0</v>
      </c>
      <c r="OR126" s="307">
        <f t="shared" si="150"/>
        <v>0</v>
      </c>
      <c r="OS126" s="307">
        <f t="shared" si="150"/>
        <v>0</v>
      </c>
      <c r="OT126" s="307">
        <f t="shared" si="150"/>
        <v>0</v>
      </c>
      <c r="OU126" s="307">
        <f t="shared" si="150"/>
        <v>0</v>
      </c>
      <c r="OV126" s="307">
        <f t="shared" si="150"/>
        <v>0</v>
      </c>
      <c r="OW126" s="307">
        <f t="shared" si="150"/>
        <v>0</v>
      </c>
      <c r="OX126" s="307">
        <f t="shared" si="150"/>
        <v>0</v>
      </c>
      <c r="OY126" s="307">
        <f t="shared" si="150"/>
        <v>0</v>
      </c>
      <c r="OZ126" s="307">
        <f t="shared" si="150"/>
        <v>0</v>
      </c>
      <c r="PA126" s="307">
        <f t="shared" si="150"/>
        <v>0</v>
      </c>
      <c r="PB126" s="307">
        <f t="shared" si="150"/>
        <v>0</v>
      </c>
      <c r="PC126" s="307">
        <f t="shared" si="150"/>
        <v>0</v>
      </c>
      <c r="PD126" s="307">
        <f t="shared" si="150"/>
        <v>0</v>
      </c>
      <c r="PE126" s="307">
        <f t="shared" si="150"/>
        <v>0</v>
      </c>
      <c r="PF126" s="307">
        <f t="shared" si="150"/>
        <v>0</v>
      </c>
      <c r="PG126" s="307">
        <f t="shared" si="150"/>
        <v>0</v>
      </c>
      <c r="PH126" s="307">
        <f t="shared" si="150"/>
        <v>0</v>
      </c>
      <c r="PI126" s="307">
        <f t="shared" si="150"/>
        <v>0</v>
      </c>
      <c r="PJ126" s="307">
        <f t="shared" si="150"/>
        <v>0</v>
      </c>
      <c r="PK126" s="307">
        <f t="shared" si="150"/>
        <v>0</v>
      </c>
      <c r="PL126" s="307">
        <f t="shared" si="150"/>
        <v>0</v>
      </c>
      <c r="PM126" s="307">
        <f t="shared" si="150"/>
        <v>0</v>
      </c>
      <c r="PN126" s="307">
        <f t="shared" si="150"/>
        <v>0</v>
      </c>
      <c r="PO126" s="307">
        <f t="shared" si="150"/>
        <v>0</v>
      </c>
      <c r="PP126" s="307">
        <f t="shared" si="150"/>
        <v>0</v>
      </c>
      <c r="PQ126" s="307">
        <f t="shared" si="150"/>
        <v>0</v>
      </c>
      <c r="PR126" s="307">
        <f t="shared" si="150"/>
        <v>0</v>
      </c>
      <c r="PS126" s="307">
        <f t="shared" si="150"/>
        <v>0</v>
      </c>
      <c r="PT126" s="307">
        <f t="shared" si="150"/>
        <v>0</v>
      </c>
      <c r="PU126" s="307">
        <f t="shared" si="150"/>
        <v>0</v>
      </c>
      <c r="PV126" s="307">
        <f t="shared" si="150"/>
        <v>0</v>
      </c>
      <c r="PW126" s="307">
        <f t="shared" si="150"/>
        <v>0</v>
      </c>
      <c r="PX126" s="307">
        <f t="shared" si="150"/>
        <v>0</v>
      </c>
      <c r="PY126" s="307">
        <f t="shared" si="150"/>
        <v>0</v>
      </c>
      <c r="PZ126" s="307">
        <f t="shared" si="150"/>
        <v>0</v>
      </c>
      <c r="QA126" s="307">
        <f t="shared" si="150"/>
        <v>0</v>
      </c>
      <c r="QB126" s="307">
        <f t="shared" si="150"/>
        <v>0</v>
      </c>
      <c r="QC126" s="307">
        <f t="shared" si="150"/>
        <v>0</v>
      </c>
      <c r="QD126" s="307">
        <f t="shared" si="150"/>
        <v>0</v>
      </c>
      <c r="QE126" s="307">
        <f t="shared" si="150"/>
        <v>0</v>
      </c>
      <c r="QF126" s="307">
        <f t="shared" si="150"/>
        <v>0</v>
      </c>
      <c r="QG126" s="307">
        <f t="shared" si="150"/>
        <v>0</v>
      </c>
      <c r="QH126" s="307">
        <f t="shared" si="150"/>
        <v>0</v>
      </c>
      <c r="QI126" s="307">
        <f t="shared" si="150"/>
        <v>0</v>
      </c>
      <c r="QJ126" s="307">
        <f t="shared" si="150"/>
        <v>0</v>
      </c>
      <c r="QK126" s="307">
        <f t="shared" si="101"/>
        <v>0</v>
      </c>
      <c r="QL126" s="307">
        <f t="shared" ref="QL126:SV129" si="162">SUMPRODUCT(--($E41:$AB41=QL$110),--($E103:$AB103))</f>
        <v>0</v>
      </c>
      <c r="QM126" s="307">
        <f t="shared" si="162"/>
        <v>0</v>
      </c>
      <c r="QN126" s="307">
        <f t="shared" si="162"/>
        <v>0</v>
      </c>
      <c r="QO126" s="307">
        <f t="shared" si="162"/>
        <v>0</v>
      </c>
      <c r="QP126" s="307">
        <f t="shared" si="162"/>
        <v>0</v>
      </c>
      <c r="QQ126" s="307">
        <f t="shared" si="162"/>
        <v>0</v>
      </c>
      <c r="QR126" s="307">
        <f t="shared" si="162"/>
        <v>0</v>
      </c>
      <c r="QS126" s="307">
        <f t="shared" si="162"/>
        <v>0</v>
      </c>
      <c r="QT126" s="307">
        <f t="shared" si="162"/>
        <v>0</v>
      </c>
      <c r="QU126" s="307">
        <f t="shared" si="162"/>
        <v>0</v>
      </c>
      <c r="QV126" s="307">
        <f t="shared" si="162"/>
        <v>0</v>
      </c>
      <c r="QW126" s="307">
        <f t="shared" si="162"/>
        <v>0</v>
      </c>
      <c r="QX126" s="307">
        <f t="shared" si="162"/>
        <v>0</v>
      </c>
      <c r="QY126" s="307">
        <f t="shared" si="162"/>
        <v>0</v>
      </c>
      <c r="QZ126" s="307">
        <f t="shared" si="162"/>
        <v>0</v>
      </c>
      <c r="RA126" s="307">
        <f t="shared" si="162"/>
        <v>0</v>
      </c>
      <c r="RB126" s="307">
        <f t="shared" si="162"/>
        <v>0</v>
      </c>
      <c r="RC126" s="307">
        <f t="shared" si="162"/>
        <v>0</v>
      </c>
      <c r="RD126" s="307">
        <f t="shared" si="162"/>
        <v>0</v>
      </c>
      <c r="RE126" s="307">
        <f t="shared" si="162"/>
        <v>0</v>
      </c>
      <c r="RF126" s="307">
        <f t="shared" si="162"/>
        <v>0</v>
      </c>
      <c r="RG126" s="307">
        <f t="shared" si="162"/>
        <v>0</v>
      </c>
      <c r="RH126" s="307">
        <f t="shared" si="162"/>
        <v>0</v>
      </c>
      <c r="RI126" s="307">
        <f t="shared" si="162"/>
        <v>0</v>
      </c>
      <c r="RJ126" s="307">
        <f t="shared" si="162"/>
        <v>0</v>
      </c>
      <c r="RK126" s="307">
        <f t="shared" si="162"/>
        <v>0</v>
      </c>
      <c r="RL126" s="307">
        <f t="shared" si="162"/>
        <v>0</v>
      </c>
      <c r="RM126" s="307">
        <f t="shared" si="162"/>
        <v>0</v>
      </c>
      <c r="RN126" s="307">
        <f t="shared" si="162"/>
        <v>0</v>
      </c>
      <c r="RO126" s="307">
        <f t="shared" si="162"/>
        <v>0</v>
      </c>
      <c r="RP126" s="307">
        <f t="shared" si="162"/>
        <v>0</v>
      </c>
      <c r="RQ126" s="307">
        <f t="shared" si="162"/>
        <v>0</v>
      </c>
      <c r="RR126" s="307">
        <f t="shared" si="162"/>
        <v>0</v>
      </c>
      <c r="RS126" s="307">
        <f t="shared" si="162"/>
        <v>0</v>
      </c>
      <c r="RT126" s="307">
        <f t="shared" si="162"/>
        <v>0</v>
      </c>
      <c r="RU126" s="307">
        <f t="shared" si="162"/>
        <v>0</v>
      </c>
      <c r="RV126" s="307">
        <f t="shared" si="162"/>
        <v>0</v>
      </c>
      <c r="RW126" s="307">
        <f t="shared" si="162"/>
        <v>0</v>
      </c>
      <c r="RX126" s="307">
        <f t="shared" si="162"/>
        <v>0</v>
      </c>
      <c r="RY126" s="307">
        <f t="shared" si="162"/>
        <v>0</v>
      </c>
      <c r="RZ126" s="307">
        <f t="shared" si="162"/>
        <v>0</v>
      </c>
      <c r="SA126" s="307">
        <f t="shared" si="162"/>
        <v>0</v>
      </c>
      <c r="SB126" s="307">
        <f t="shared" si="162"/>
        <v>0</v>
      </c>
      <c r="SC126" s="307">
        <f t="shared" si="162"/>
        <v>0</v>
      </c>
      <c r="SD126" s="307">
        <f t="shared" si="162"/>
        <v>0</v>
      </c>
      <c r="SE126" s="307">
        <f t="shared" si="162"/>
        <v>0</v>
      </c>
      <c r="SF126" s="307">
        <f t="shared" si="162"/>
        <v>0</v>
      </c>
      <c r="SG126" s="307">
        <f t="shared" si="162"/>
        <v>0</v>
      </c>
      <c r="SH126" s="307">
        <f t="shared" si="162"/>
        <v>0</v>
      </c>
      <c r="SI126" s="307">
        <f t="shared" si="162"/>
        <v>0</v>
      </c>
      <c r="SJ126" s="307">
        <f t="shared" si="162"/>
        <v>0</v>
      </c>
      <c r="SK126" s="307">
        <f t="shared" si="162"/>
        <v>0</v>
      </c>
      <c r="SL126" s="307">
        <f t="shared" si="162"/>
        <v>0</v>
      </c>
      <c r="SM126" s="307">
        <f t="shared" si="162"/>
        <v>0</v>
      </c>
      <c r="SN126" s="307">
        <f t="shared" si="162"/>
        <v>0</v>
      </c>
      <c r="SO126" s="307">
        <f t="shared" si="162"/>
        <v>0</v>
      </c>
      <c r="SP126" s="307">
        <f t="shared" si="162"/>
        <v>0</v>
      </c>
      <c r="SQ126" s="307">
        <f t="shared" si="162"/>
        <v>0</v>
      </c>
      <c r="SR126" s="307">
        <f t="shared" si="162"/>
        <v>0</v>
      </c>
      <c r="SS126" s="307">
        <f t="shared" si="162"/>
        <v>0</v>
      </c>
      <c r="ST126" s="307">
        <f t="shared" si="162"/>
        <v>0</v>
      </c>
      <c r="SU126" s="307">
        <f t="shared" si="162"/>
        <v>0</v>
      </c>
      <c r="SV126" s="307">
        <f t="shared" si="162"/>
        <v>0</v>
      </c>
      <c r="SW126" s="307">
        <f t="shared" si="138"/>
        <v>0</v>
      </c>
      <c r="SX126" s="307">
        <f t="shared" si="138"/>
        <v>0</v>
      </c>
      <c r="SY126" s="307">
        <f t="shared" si="138"/>
        <v>0</v>
      </c>
      <c r="SZ126" s="307">
        <f t="shared" si="151"/>
        <v>0</v>
      </c>
      <c r="TA126" s="307">
        <f t="shared" si="151"/>
        <v>0</v>
      </c>
      <c r="TB126" s="307">
        <f t="shared" si="151"/>
        <v>0</v>
      </c>
      <c r="TC126" s="307">
        <f t="shared" si="151"/>
        <v>0</v>
      </c>
      <c r="TD126" s="307">
        <f t="shared" si="151"/>
        <v>0</v>
      </c>
      <c r="TE126" s="307">
        <f t="shared" si="151"/>
        <v>0</v>
      </c>
      <c r="TF126" s="307">
        <f t="shared" si="151"/>
        <v>0</v>
      </c>
      <c r="TG126" s="307">
        <f t="shared" si="151"/>
        <v>0</v>
      </c>
      <c r="TH126" s="307">
        <f t="shared" si="151"/>
        <v>0</v>
      </c>
      <c r="TI126" s="307">
        <f t="shared" si="151"/>
        <v>0</v>
      </c>
      <c r="TJ126" s="307">
        <f t="shared" si="151"/>
        <v>0</v>
      </c>
      <c r="TK126" s="307">
        <f t="shared" si="151"/>
        <v>0</v>
      </c>
      <c r="TL126" s="307">
        <f t="shared" si="151"/>
        <v>0</v>
      </c>
      <c r="TM126" s="307">
        <f t="shared" si="151"/>
        <v>0</v>
      </c>
      <c r="TN126" s="307">
        <f t="shared" si="151"/>
        <v>0</v>
      </c>
      <c r="TO126" s="307">
        <f t="shared" si="151"/>
        <v>0</v>
      </c>
      <c r="TP126" s="307">
        <f t="shared" si="151"/>
        <v>0</v>
      </c>
      <c r="TQ126" s="307">
        <f t="shared" si="151"/>
        <v>0</v>
      </c>
      <c r="TR126" s="307">
        <f t="shared" si="151"/>
        <v>0</v>
      </c>
      <c r="TS126" s="307">
        <f t="shared" si="151"/>
        <v>0</v>
      </c>
      <c r="TT126" s="307">
        <f t="shared" si="151"/>
        <v>0</v>
      </c>
      <c r="TU126" s="307">
        <f t="shared" si="151"/>
        <v>0</v>
      </c>
      <c r="TV126" s="307">
        <f t="shared" si="151"/>
        <v>0</v>
      </c>
      <c r="TW126" s="307">
        <f t="shared" si="151"/>
        <v>0</v>
      </c>
      <c r="TX126" s="307">
        <f t="shared" si="151"/>
        <v>0</v>
      </c>
      <c r="TY126" s="307">
        <f t="shared" si="151"/>
        <v>0</v>
      </c>
      <c r="TZ126" s="307">
        <f t="shared" si="151"/>
        <v>0</v>
      </c>
      <c r="UA126" s="307">
        <f t="shared" si="151"/>
        <v>0</v>
      </c>
      <c r="UB126" s="307">
        <f t="shared" si="151"/>
        <v>0</v>
      </c>
      <c r="UC126" s="307">
        <f t="shared" si="151"/>
        <v>0</v>
      </c>
      <c r="UD126" s="307">
        <f t="shared" si="151"/>
        <v>0</v>
      </c>
      <c r="UE126" s="307">
        <f t="shared" si="151"/>
        <v>0</v>
      </c>
      <c r="UF126" s="307">
        <f t="shared" si="151"/>
        <v>0</v>
      </c>
      <c r="UG126" s="307">
        <f t="shared" si="151"/>
        <v>0</v>
      </c>
      <c r="UH126" s="307">
        <f t="shared" si="151"/>
        <v>0</v>
      </c>
      <c r="UI126" s="307">
        <f t="shared" si="151"/>
        <v>0</v>
      </c>
      <c r="UJ126" s="307">
        <f t="shared" si="151"/>
        <v>0</v>
      </c>
      <c r="UK126" s="307">
        <f t="shared" si="151"/>
        <v>0</v>
      </c>
      <c r="UL126" s="307">
        <f t="shared" si="151"/>
        <v>0</v>
      </c>
      <c r="UM126" s="307">
        <f t="shared" si="151"/>
        <v>0</v>
      </c>
      <c r="UN126" s="307">
        <f t="shared" si="151"/>
        <v>0</v>
      </c>
      <c r="UO126" s="307">
        <f t="shared" si="151"/>
        <v>0</v>
      </c>
      <c r="UP126" s="307">
        <f t="shared" si="151"/>
        <v>0</v>
      </c>
      <c r="UQ126" s="307">
        <f t="shared" si="151"/>
        <v>0</v>
      </c>
      <c r="UR126" s="307">
        <f t="shared" si="151"/>
        <v>0</v>
      </c>
      <c r="US126" s="307">
        <f t="shared" si="151"/>
        <v>0</v>
      </c>
      <c r="UT126" s="307">
        <f t="shared" si="151"/>
        <v>0</v>
      </c>
      <c r="UU126" s="307">
        <f t="shared" si="151"/>
        <v>0</v>
      </c>
      <c r="UV126" s="307">
        <f t="shared" si="151"/>
        <v>0</v>
      </c>
      <c r="UW126" s="307">
        <f t="shared" si="151"/>
        <v>0</v>
      </c>
      <c r="UX126" s="307">
        <f t="shared" si="151"/>
        <v>0</v>
      </c>
      <c r="UY126" s="307">
        <f t="shared" si="151"/>
        <v>0</v>
      </c>
      <c r="UZ126" s="307">
        <f t="shared" si="151"/>
        <v>0</v>
      </c>
      <c r="VA126" s="307">
        <f t="shared" si="151"/>
        <v>0</v>
      </c>
      <c r="VB126" s="307">
        <f t="shared" si="151"/>
        <v>0</v>
      </c>
      <c r="VC126" s="307">
        <f t="shared" si="151"/>
        <v>0</v>
      </c>
      <c r="VD126" s="307">
        <f t="shared" si="151"/>
        <v>0</v>
      </c>
      <c r="VE126" s="307">
        <f t="shared" si="151"/>
        <v>0</v>
      </c>
      <c r="VF126" s="307">
        <f t="shared" si="151"/>
        <v>0</v>
      </c>
      <c r="VG126" s="307">
        <f t="shared" si="151"/>
        <v>0</v>
      </c>
      <c r="VH126" s="307">
        <f t="shared" si="151"/>
        <v>0</v>
      </c>
      <c r="VI126" s="307">
        <f t="shared" si="103"/>
        <v>0</v>
      </c>
      <c r="VJ126" s="307">
        <f t="shared" ref="VJ126:XT129" si="163">SUMPRODUCT(--($E41:$AB41=VJ$110),--($E103:$AB103))</f>
        <v>0</v>
      </c>
      <c r="VK126" s="307">
        <f t="shared" si="163"/>
        <v>0</v>
      </c>
      <c r="VL126" s="307">
        <f t="shared" si="163"/>
        <v>0</v>
      </c>
      <c r="VM126" s="307">
        <f t="shared" si="163"/>
        <v>0</v>
      </c>
      <c r="VN126" s="307">
        <f t="shared" si="163"/>
        <v>0</v>
      </c>
      <c r="VO126" s="307">
        <f t="shared" si="163"/>
        <v>0</v>
      </c>
      <c r="VP126" s="307">
        <f t="shared" si="163"/>
        <v>0</v>
      </c>
      <c r="VQ126" s="307">
        <f t="shared" si="163"/>
        <v>0</v>
      </c>
      <c r="VR126" s="307">
        <f t="shared" si="163"/>
        <v>0</v>
      </c>
      <c r="VS126" s="307">
        <f t="shared" si="163"/>
        <v>0</v>
      </c>
      <c r="VT126" s="307">
        <f t="shared" si="163"/>
        <v>0</v>
      </c>
      <c r="VU126" s="307">
        <f t="shared" si="163"/>
        <v>0</v>
      </c>
      <c r="VV126" s="307">
        <f t="shared" si="163"/>
        <v>0</v>
      </c>
      <c r="VW126" s="307">
        <f t="shared" si="163"/>
        <v>0</v>
      </c>
      <c r="VX126" s="307">
        <f t="shared" si="163"/>
        <v>0</v>
      </c>
      <c r="VY126" s="307">
        <f t="shared" si="163"/>
        <v>0</v>
      </c>
      <c r="VZ126" s="307">
        <f t="shared" si="163"/>
        <v>0</v>
      </c>
      <c r="WA126" s="307">
        <f t="shared" si="163"/>
        <v>0</v>
      </c>
      <c r="WB126" s="307">
        <f t="shared" si="163"/>
        <v>0</v>
      </c>
      <c r="WC126" s="307">
        <f t="shared" si="163"/>
        <v>0</v>
      </c>
      <c r="WD126" s="307">
        <f t="shared" si="163"/>
        <v>0</v>
      </c>
      <c r="WE126" s="307">
        <f t="shared" si="163"/>
        <v>0</v>
      </c>
      <c r="WF126" s="307">
        <f t="shared" si="163"/>
        <v>0</v>
      </c>
      <c r="WG126" s="307">
        <f t="shared" si="163"/>
        <v>0</v>
      </c>
      <c r="WH126" s="307">
        <f t="shared" si="163"/>
        <v>0</v>
      </c>
      <c r="WI126" s="307">
        <f t="shared" si="163"/>
        <v>0</v>
      </c>
      <c r="WJ126" s="307">
        <f t="shared" si="163"/>
        <v>0</v>
      </c>
      <c r="WK126" s="307">
        <f t="shared" si="163"/>
        <v>0</v>
      </c>
      <c r="WL126" s="307">
        <f t="shared" si="163"/>
        <v>0</v>
      </c>
      <c r="WM126" s="307">
        <f t="shared" si="163"/>
        <v>0</v>
      </c>
      <c r="WN126" s="307">
        <f t="shared" si="163"/>
        <v>0</v>
      </c>
      <c r="WO126" s="307">
        <f t="shared" si="163"/>
        <v>0</v>
      </c>
      <c r="WP126" s="307">
        <f t="shared" si="163"/>
        <v>0</v>
      </c>
      <c r="WQ126" s="307">
        <f t="shared" si="163"/>
        <v>0</v>
      </c>
      <c r="WR126" s="307">
        <f t="shared" si="163"/>
        <v>0</v>
      </c>
      <c r="WS126" s="307">
        <f t="shared" si="163"/>
        <v>0</v>
      </c>
      <c r="WT126" s="307">
        <f t="shared" si="163"/>
        <v>0</v>
      </c>
      <c r="WU126" s="307">
        <f t="shared" si="163"/>
        <v>0</v>
      </c>
      <c r="WV126" s="307">
        <f t="shared" si="163"/>
        <v>0</v>
      </c>
      <c r="WW126" s="307">
        <f t="shared" si="163"/>
        <v>0</v>
      </c>
      <c r="WX126" s="307">
        <f t="shared" si="163"/>
        <v>0</v>
      </c>
      <c r="WY126" s="307">
        <f t="shared" si="163"/>
        <v>0</v>
      </c>
      <c r="WZ126" s="307">
        <f t="shared" si="163"/>
        <v>0</v>
      </c>
      <c r="XA126" s="307">
        <f t="shared" si="163"/>
        <v>0</v>
      </c>
      <c r="XB126" s="307">
        <f t="shared" si="163"/>
        <v>0</v>
      </c>
      <c r="XC126" s="307">
        <f t="shared" si="163"/>
        <v>0</v>
      </c>
      <c r="XD126" s="307">
        <f t="shared" si="163"/>
        <v>0</v>
      </c>
      <c r="XE126" s="307">
        <f t="shared" si="163"/>
        <v>0</v>
      </c>
      <c r="XF126" s="307">
        <f t="shared" si="163"/>
        <v>0</v>
      </c>
      <c r="XG126" s="307">
        <f t="shared" si="163"/>
        <v>0</v>
      </c>
      <c r="XH126" s="307">
        <f t="shared" si="163"/>
        <v>0</v>
      </c>
      <c r="XI126" s="307">
        <f t="shared" si="163"/>
        <v>0</v>
      </c>
      <c r="XJ126" s="307">
        <f t="shared" si="163"/>
        <v>0</v>
      </c>
      <c r="XK126" s="307">
        <f t="shared" si="163"/>
        <v>0</v>
      </c>
      <c r="XL126" s="307">
        <f t="shared" si="163"/>
        <v>0</v>
      </c>
      <c r="XM126" s="307">
        <f t="shared" si="163"/>
        <v>0</v>
      </c>
      <c r="XN126" s="307">
        <f t="shared" si="163"/>
        <v>0</v>
      </c>
      <c r="XO126" s="307">
        <f t="shared" si="163"/>
        <v>0</v>
      </c>
      <c r="XP126" s="307">
        <f t="shared" si="163"/>
        <v>0</v>
      </c>
      <c r="XQ126" s="307">
        <f t="shared" si="163"/>
        <v>0</v>
      </c>
      <c r="XR126" s="307">
        <f t="shared" si="163"/>
        <v>0</v>
      </c>
      <c r="XS126" s="307">
        <f t="shared" si="163"/>
        <v>0</v>
      </c>
      <c r="XT126" s="307">
        <f t="shared" si="163"/>
        <v>0</v>
      </c>
      <c r="XU126" s="307">
        <f t="shared" si="140"/>
        <v>0</v>
      </c>
      <c r="XV126" s="307">
        <f t="shared" si="140"/>
        <v>0</v>
      </c>
      <c r="XW126" s="307">
        <f t="shared" si="140"/>
        <v>0</v>
      </c>
      <c r="XX126" s="307">
        <f t="shared" si="152"/>
        <v>0</v>
      </c>
      <c r="XY126" s="307">
        <f t="shared" si="152"/>
        <v>0</v>
      </c>
      <c r="XZ126" s="307">
        <f t="shared" si="152"/>
        <v>0</v>
      </c>
      <c r="YA126" s="307">
        <f t="shared" si="152"/>
        <v>0</v>
      </c>
      <c r="YB126" s="307">
        <f t="shared" si="152"/>
        <v>0</v>
      </c>
      <c r="YC126" s="307">
        <f t="shared" si="152"/>
        <v>0</v>
      </c>
      <c r="YD126" s="307">
        <f t="shared" si="152"/>
        <v>0</v>
      </c>
      <c r="YE126" s="307">
        <f t="shared" si="152"/>
        <v>0</v>
      </c>
      <c r="YF126" s="307">
        <f t="shared" si="152"/>
        <v>0</v>
      </c>
      <c r="YG126" s="307">
        <f t="shared" si="152"/>
        <v>0</v>
      </c>
      <c r="YH126" s="307">
        <f t="shared" si="152"/>
        <v>0</v>
      </c>
      <c r="YI126" s="307">
        <f t="shared" si="152"/>
        <v>0</v>
      </c>
      <c r="YJ126" s="307">
        <f t="shared" si="152"/>
        <v>0</v>
      </c>
      <c r="YK126" s="307">
        <f t="shared" si="152"/>
        <v>0</v>
      </c>
      <c r="YL126" s="307">
        <f t="shared" si="152"/>
        <v>0</v>
      </c>
      <c r="YM126" s="307">
        <f t="shared" si="152"/>
        <v>0</v>
      </c>
      <c r="YN126" s="307">
        <f t="shared" si="152"/>
        <v>0</v>
      </c>
      <c r="YO126" s="307">
        <f t="shared" si="152"/>
        <v>0</v>
      </c>
      <c r="YP126" s="307">
        <f t="shared" si="152"/>
        <v>0</v>
      </c>
      <c r="YQ126" s="307">
        <f t="shared" si="152"/>
        <v>0</v>
      </c>
      <c r="YR126" s="307">
        <f t="shared" si="152"/>
        <v>0</v>
      </c>
      <c r="YS126" s="307">
        <f t="shared" si="152"/>
        <v>0</v>
      </c>
      <c r="YT126" s="307">
        <f t="shared" si="152"/>
        <v>0</v>
      </c>
      <c r="YU126" s="307">
        <f t="shared" si="152"/>
        <v>0</v>
      </c>
      <c r="YV126" s="307">
        <f t="shared" si="152"/>
        <v>0</v>
      </c>
      <c r="YW126" s="307">
        <f t="shared" si="152"/>
        <v>0</v>
      </c>
      <c r="YX126" s="307">
        <f t="shared" si="152"/>
        <v>0</v>
      </c>
      <c r="YY126" s="307">
        <f t="shared" si="152"/>
        <v>0</v>
      </c>
      <c r="YZ126" s="307">
        <f t="shared" si="152"/>
        <v>0</v>
      </c>
      <c r="ZA126" s="307">
        <f t="shared" si="152"/>
        <v>0</v>
      </c>
      <c r="ZB126" s="307">
        <f t="shared" si="152"/>
        <v>0</v>
      </c>
      <c r="ZC126" s="307">
        <f t="shared" si="152"/>
        <v>0</v>
      </c>
      <c r="ZD126" s="307">
        <f t="shared" si="152"/>
        <v>0</v>
      </c>
      <c r="ZE126" s="307">
        <f t="shared" si="152"/>
        <v>0</v>
      </c>
      <c r="ZF126" s="307">
        <f t="shared" si="152"/>
        <v>0</v>
      </c>
      <c r="ZG126" s="307">
        <f t="shared" si="152"/>
        <v>0</v>
      </c>
      <c r="ZH126" s="307">
        <f t="shared" si="152"/>
        <v>0</v>
      </c>
      <c r="ZI126" s="307">
        <f t="shared" si="152"/>
        <v>0</v>
      </c>
      <c r="ZJ126" s="307">
        <f t="shared" si="152"/>
        <v>0</v>
      </c>
      <c r="ZK126" s="307">
        <f t="shared" si="152"/>
        <v>0</v>
      </c>
      <c r="ZL126" s="307">
        <f t="shared" si="152"/>
        <v>0</v>
      </c>
      <c r="ZM126" s="307">
        <f t="shared" si="152"/>
        <v>0</v>
      </c>
      <c r="ZN126" s="307">
        <f t="shared" si="152"/>
        <v>0</v>
      </c>
      <c r="ZO126" s="307">
        <f t="shared" si="152"/>
        <v>0</v>
      </c>
      <c r="ZP126" s="307">
        <f t="shared" si="152"/>
        <v>0</v>
      </c>
      <c r="ZQ126" s="307">
        <f t="shared" si="152"/>
        <v>0</v>
      </c>
      <c r="ZR126" s="307">
        <f t="shared" si="152"/>
        <v>0</v>
      </c>
      <c r="ZS126" s="307">
        <f t="shared" si="152"/>
        <v>0</v>
      </c>
      <c r="ZT126" s="307">
        <f t="shared" si="152"/>
        <v>0</v>
      </c>
      <c r="ZU126" s="307">
        <f t="shared" si="152"/>
        <v>0</v>
      </c>
      <c r="ZV126" s="307">
        <f t="shared" si="152"/>
        <v>0</v>
      </c>
      <c r="ZW126" s="307">
        <f t="shared" si="152"/>
        <v>0</v>
      </c>
      <c r="ZX126" s="307">
        <f t="shared" si="152"/>
        <v>0</v>
      </c>
      <c r="ZY126" s="307">
        <f t="shared" si="152"/>
        <v>0</v>
      </c>
      <c r="ZZ126" s="307">
        <f t="shared" si="152"/>
        <v>0</v>
      </c>
      <c r="AAA126" s="307">
        <f t="shared" si="152"/>
        <v>0</v>
      </c>
      <c r="AAB126" s="307">
        <f t="shared" si="152"/>
        <v>0</v>
      </c>
      <c r="AAC126" s="307">
        <f t="shared" si="152"/>
        <v>0</v>
      </c>
      <c r="AAD126" s="307">
        <f t="shared" si="152"/>
        <v>0</v>
      </c>
      <c r="AAE126" s="307">
        <f t="shared" si="152"/>
        <v>0</v>
      </c>
      <c r="AAF126" s="307">
        <f t="shared" si="152"/>
        <v>0</v>
      </c>
      <c r="AAG126" s="307">
        <f t="shared" si="105"/>
        <v>0</v>
      </c>
      <c r="AAH126" s="307">
        <f t="shared" si="142"/>
        <v>0</v>
      </c>
      <c r="AAI126" s="307">
        <f t="shared" si="142"/>
        <v>0</v>
      </c>
      <c r="AAJ126" s="307">
        <f t="shared" si="142"/>
        <v>0</v>
      </c>
      <c r="AAK126" s="307">
        <f t="shared" si="142"/>
        <v>0</v>
      </c>
      <c r="AAL126" s="307">
        <f t="shared" si="142"/>
        <v>0</v>
      </c>
      <c r="AAM126" s="307">
        <f t="shared" si="142"/>
        <v>0</v>
      </c>
      <c r="AAN126" s="307">
        <f t="shared" si="142"/>
        <v>0</v>
      </c>
      <c r="AAO126" s="307">
        <f t="shared" si="142"/>
        <v>0</v>
      </c>
      <c r="AAP126" s="307">
        <f t="shared" si="142"/>
        <v>0</v>
      </c>
      <c r="AAQ126" s="307">
        <f t="shared" si="142"/>
        <v>0</v>
      </c>
      <c r="AAR126" s="307">
        <f t="shared" si="142"/>
        <v>0</v>
      </c>
      <c r="AAS126" s="307">
        <f t="shared" si="142"/>
        <v>0</v>
      </c>
      <c r="AAT126" s="307">
        <f t="shared" si="142"/>
        <v>0</v>
      </c>
      <c r="AAU126" s="307">
        <f t="shared" si="142"/>
        <v>0</v>
      </c>
      <c r="AAV126" s="307">
        <f t="shared" si="142"/>
        <v>0</v>
      </c>
      <c r="AAW126" s="307">
        <f t="shared" si="142"/>
        <v>0</v>
      </c>
      <c r="AAX126" s="307">
        <f t="shared" si="142"/>
        <v>0</v>
      </c>
      <c r="AAY126" s="307">
        <f t="shared" si="142"/>
        <v>0</v>
      </c>
      <c r="AAZ126" s="307">
        <f t="shared" si="142"/>
        <v>0</v>
      </c>
      <c r="ABA126" s="307">
        <f t="shared" si="142"/>
        <v>0</v>
      </c>
      <c r="ABB126" s="307">
        <f t="shared" si="142"/>
        <v>0</v>
      </c>
      <c r="ABC126" s="307">
        <f t="shared" si="142"/>
        <v>0</v>
      </c>
      <c r="ABD126" s="307">
        <f t="shared" si="142"/>
        <v>0</v>
      </c>
      <c r="ABE126" s="307">
        <f t="shared" si="142"/>
        <v>0</v>
      </c>
      <c r="ABF126" s="307">
        <f t="shared" si="142"/>
        <v>0</v>
      </c>
      <c r="ABG126" s="307">
        <f t="shared" si="142"/>
        <v>0</v>
      </c>
      <c r="ABH126" s="307">
        <f t="shared" si="142"/>
        <v>0</v>
      </c>
      <c r="ABI126" s="307">
        <f t="shared" si="142"/>
        <v>0</v>
      </c>
      <c r="ABJ126" s="307">
        <f t="shared" si="142"/>
        <v>0</v>
      </c>
      <c r="ABK126" s="307">
        <f t="shared" si="142"/>
        <v>0</v>
      </c>
      <c r="ABL126" s="307">
        <f t="shared" si="142"/>
        <v>0</v>
      </c>
      <c r="ABM126" s="307">
        <f t="shared" si="142"/>
        <v>0</v>
      </c>
      <c r="ABN126" s="307">
        <f t="shared" si="142"/>
        <v>0</v>
      </c>
      <c r="ABO126" s="307">
        <f t="shared" si="142"/>
        <v>0</v>
      </c>
      <c r="ABP126" s="307">
        <f t="shared" si="142"/>
        <v>0</v>
      </c>
      <c r="ABQ126" s="307">
        <f t="shared" ref="ABQ126:ACJ126" si="164">SUMPRODUCT(--($E41:$AB41=ABQ$110),--($E103:$AB103))</f>
        <v>0</v>
      </c>
      <c r="ABR126" s="307">
        <f t="shared" si="164"/>
        <v>0</v>
      </c>
      <c r="ABS126" s="307">
        <f t="shared" si="164"/>
        <v>0</v>
      </c>
      <c r="ABT126" s="307">
        <f t="shared" si="164"/>
        <v>0</v>
      </c>
      <c r="ABU126" s="307">
        <f t="shared" si="164"/>
        <v>0</v>
      </c>
      <c r="ABV126" s="307">
        <f t="shared" si="164"/>
        <v>0</v>
      </c>
      <c r="ABW126" s="307">
        <f t="shared" si="164"/>
        <v>0</v>
      </c>
      <c r="ABX126" s="307">
        <f t="shared" si="164"/>
        <v>0</v>
      </c>
      <c r="ABY126" s="307">
        <f t="shared" si="164"/>
        <v>0</v>
      </c>
      <c r="ABZ126" s="307">
        <f t="shared" si="164"/>
        <v>0</v>
      </c>
      <c r="ACA126" s="307">
        <f t="shared" si="164"/>
        <v>0</v>
      </c>
      <c r="ACB126" s="307">
        <f t="shared" si="164"/>
        <v>0</v>
      </c>
      <c r="ACC126" s="307">
        <f t="shared" si="164"/>
        <v>0</v>
      </c>
      <c r="ACD126" s="307">
        <f t="shared" si="164"/>
        <v>0</v>
      </c>
      <c r="ACE126" s="307">
        <f t="shared" si="164"/>
        <v>0</v>
      </c>
      <c r="ACF126" s="307">
        <f t="shared" si="164"/>
        <v>0</v>
      </c>
      <c r="ACG126" s="307">
        <f t="shared" si="164"/>
        <v>0</v>
      </c>
      <c r="ACH126" s="307">
        <f t="shared" si="164"/>
        <v>0</v>
      </c>
      <c r="ACI126" s="307">
        <f t="shared" si="164"/>
        <v>0</v>
      </c>
      <c r="ACJ126" s="307">
        <f t="shared" si="164"/>
        <v>0</v>
      </c>
      <c r="ACK126" s="307">
        <f t="shared" si="114"/>
        <v>0</v>
      </c>
    </row>
    <row r="127" spans="2:765" s="384" customFormat="1" ht="30" customHeight="1">
      <c r="B127" s="24"/>
      <c r="C127" s="1422" t="s">
        <v>513</v>
      </c>
      <c r="D127" s="1372"/>
      <c r="E127" s="307">
        <f t="shared" si="153"/>
        <v>0</v>
      </c>
      <c r="F127" s="307">
        <f t="shared" si="153"/>
        <v>0</v>
      </c>
      <c r="G127" s="307">
        <f t="shared" si="153"/>
        <v>0</v>
      </c>
      <c r="H127" s="307">
        <f t="shared" si="153"/>
        <v>0</v>
      </c>
      <c r="I127" s="307">
        <f t="shared" si="153"/>
        <v>0</v>
      </c>
      <c r="J127" s="307">
        <f t="shared" si="153"/>
        <v>0</v>
      </c>
      <c r="K127" s="307">
        <f t="shared" si="153"/>
        <v>0</v>
      </c>
      <c r="L127" s="307">
        <f t="shared" si="153"/>
        <v>0</v>
      </c>
      <c r="M127" s="307">
        <f t="shared" si="153"/>
        <v>0</v>
      </c>
      <c r="N127" s="307">
        <f t="shared" si="153"/>
        <v>0</v>
      </c>
      <c r="O127" s="307">
        <f t="shared" si="153"/>
        <v>0</v>
      </c>
      <c r="P127" s="307">
        <f t="shared" si="153"/>
        <v>0</v>
      </c>
      <c r="Q127" s="307">
        <f t="shared" si="153"/>
        <v>0</v>
      </c>
      <c r="R127" s="307">
        <f t="shared" si="153"/>
        <v>0</v>
      </c>
      <c r="S127" s="307">
        <f t="shared" si="153"/>
        <v>0</v>
      </c>
      <c r="T127" s="307">
        <f t="shared" si="153"/>
        <v>0</v>
      </c>
      <c r="U127" s="307">
        <f t="shared" si="153"/>
        <v>0</v>
      </c>
      <c r="V127" s="307">
        <f t="shared" si="153"/>
        <v>0</v>
      </c>
      <c r="W127" s="307">
        <f t="shared" si="153"/>
        <v>0</v>
      </c>
      <c r="X127" s="307">
        <f t="shared" si="153"/>
        <v>0</v>
      </c>
      <c r="Y127" s="307">
        <f t="shared" si="153"/>
        <v>0</v>
      </c>
      <c r="Z127" s="307">
        <f t="shared" si="153"/>
        <v>0</v>
      </c>
      <c r="AA127" s="307">
        <f t="shared" si="153"/>
        <v>0</v>
      </c>
      <c r="AB127" s="307">
        <f t="shared" si="153"/>
        <v>0</v>
      </c>
      <c r="AC127" s="307">
        <f t="shared" si="153"/>
        <v>0</v>
      </c>
      <c r="AD127" s="307">
        <f t="shared" si="153"/>
        <v>0</v>
      </c>
      <c r="AE127" s="307">
        <f t="shared" si="153"/>
        <v>0</v>
      </c>
      <c r="AF127" s="307">
        <f t="shared" si="153"/>
        <v>0</v>
      </c>
      <c r="AG127" s="307">
        <f t="shared" si="153"/>
        <v>0</v>
      </c>
      <c r="AH127" s="307">
        <f t="shared" si="153"/>
        <v>0</v>
      </c>
      <c r="AI127" s="307">
        <f t="shared" si="153"/>
        <v>0</v>
      </c>
      <c r="AJ127" s="307">
        <f t="shared" si="153"/>
        <v>0</v>
      </c>
      <c r="AK127" s="307">
        <f t="shared" si="153"/>
        <v>0</v>
      </c>
      <c r="AL127" s="307">
        <f t="shared" si="153"/>
        <v>0</v>
      </c>
      <c r="AM127" s="307">
        <f t="shared" si="153"/>
        <v>0</v>
      </c>
      <c r="AN127" s="307">
        <f t="shared" si="153"/>
        <v>0</v>
      </c>
      <c r="AO127" s="307">
        <f t="shared" si="153"/>
        <v>0</v>
      </c>
      <c r="AP127" s="307">
        <f t="shared" si="153"/>
        <v>0</v>
      </c>
      <c r="AQ127" s="307">
        <f t="shared" si="153"/>
        <v>0</v>
      </c>
      <c r="AR127" s="307">
        <f t="shared" si="153"/>
        <v>0</v>
      </c>
      <c r="AS127" s="307">
        <f t="shared" si="153"/>
        <v>0</v>
      </c>
      <c r="AT127" s="307">
        <f t="shared" si="153"/>
        <v>0</v>
      </c>
      <c r="AU127" s="307">
        <f t="shared" si="153"/>
        <v>0</v>
      </c>
      <c r="AV127" s="307">
        <f t="shared" si="153"/>
        <v>0</v>
      </c>
      <c r="AW127" s="307">
        <f t="shared" si="153"/>
        <v>0</v>
      </c>
      <c r="AX127" s="307">
        <f t="shared" si="153"/>
        <v>0</v>
      </c>
      <c r="AY127" s="307">
        <f t="shared" si="153"/>
        <v>0</v>
      </c>
      <c r="AZ127" s="307">
        <f t="shared" si="153"/>
        <v>0</v>
      </c>
      <c r="BA127" s="307">
        <f t="shared" si="153"/>
        <v>0</v>
      </c>
      <c r="BB127" s="307">
        <f t="shared" si="153"/>
        <v>118047.75599999999</v>
      </c>
      <c r="BC127" s="307">
        <f t="shared" si="153"/>
        <v>0</v>
      </c>
      <c r="BD127" s="307">
        <f t="shared" si="153"/>
        <v>0</v>
      </c>
      <c r="BE127" s="307">
        <f t="shared" si="153"/>
        <v>0</v>
      </c>
      <c r="BF127" s="307">
        <f t="shared" si="153"/>
        <v>0</v>
      </c>
      <c r="BG127" s="307">
        <f t="shared" si="153"/>
        <v>0</v>
      </c>
      <c r="BH127" s="307">
        <f t="shared" si="153"/>
        <v>0</v>
      </c>
      <c r="BI127" s="307">
        <f t="shared" si="153"/>
        <v>0</v>
      </c>
      <c r="BJ127" s="307">
        <f t="shared" si="153"/>
        <v>0</v>
      </c>
      <c r="BK127" s="307">
        <f t="shared" si="153"/>
        <v>0</v>
      </c>
      <c r="BL127" s="307">
        <f t="shared" si="153"/>
        <v>0</v>
      </c>
      <c r="BM127" s="307">
        <f t="shared" si="153"/>
        <v>0</v>
      </c>
      <c r="BN127" s="307">
        <f t="shared" si="153"/>
        <v>0</v>
      </c>
      <c r="BO127" s="307">
        <f t="shared" si="153"/>
        <v>0</v>
      </c>
      <c r="BP127" s="307">
        <f t="shared" si="153"/>
        <v>0</v>
      </c>
      <c r="BQ127" s="307">
        <f t="shared" si="75"/>
        <v>0</v>
      </c>
      <c r="BR127" s="307">
        <f t="shared" si="159"/>
        <v>0</v>
      </c>
      <c r="BS127" s="307">
        <f t="shared" si="159"/>
        <v>0</v>
      </c>
      <c r="BT127" s="307">
        <f t="shared" si="159"/>
        <v>0</v>
      </c>
      <c r="BU127" s="307">
        <f t="shared" si="159"/>
        <v>0</v>
      </c>
      <c r="BV127" s="307">
        <f t="shared" si="159"/>
        <v>0</v>
      </c>
      <c r="BW127" s="307">
        <f t="shared" si="159"/>
        <v>0</v>
      </c>
      <c r="BX127" s="307">
        <f t="shared" si="159"/>
        <v>0</v>
      </c>
      <c r="BY127" s="307">
        <f t="shared" si="159"/>
        <v>0</v>
      </c>
      <c r="BZ127" s="307">
        <f t="shared" si="159"/>
        <v>0</v>
      </c>
      <c r="CA127" s="307">
        <f t="shared" si="159"/>
        <v>0</v>
      </c>
      <c r="CB127" s="307">
        <f t="shared" si="159"/>
        <v>0</v>
      </c>
      <c r="CC127" s="307">
        <f t="shared" si="159"/>
        <v>0</v>
      </c>
      <c r="CD127" s="307">
        <f t="shared" si="159"/>
        <v>0</v>
      </c>
      <c r="CE127" s="307">
        <f t="shared" si="159"/>
        <v>0</v>
      </c>
      <c r="CF127" s="307">
        <f t="shared" si="159"/>
        <v>0</v>
      </c>
      <c r="CG127" s="307">
        <f t="shared" si="159"/>
        <v>121982.68799999963</v>
      </c>
      <c r="CH127" s="307">
        <f t="shared" si="159"/>
        <v>0</v>
      </c>
      <c r="CI127" s="307">
        <f t="shared" si="159"/>
        <v>0</v>
      </c>
      <c r="CJ127" s="307">
        <f t="shared" si="159"/>
        <v>0</v>
      </c>
      <c r="CK127" s="307">
        <f t="shared" si="159"/>
        <v>0</v>
      </c>
      <c r="CL127" s="307">
        <f t="shared" si="159"/>
        <v>0</v>
      </c>
      <c r="CM127" s="307">
        <f t="shared" si="159"/>
        <v>0</v>
      </c>
      <c r="CN127" s="307">
        <f t="shared" si="159"/>
        <v>0</v>
      </c>
      <c r="CO127" s="307">
        <f t="shared" si="159"/>
        <v>0</v>
      </c>
      <c r="CP127" s="307">
        <f t="shared" si="159"/>
        <v>0</v>
      </c>
      <c r="CQ127" s="307">
        <f t="shared" si="159"/>
        <v>0</v>
      </c>
      <c r="CR127" s="307">
        <f t="shared" si="159"/>
        <v>0</v>
      </c>
      <c r="CS127" s="307">
        <f t="shared" si="159"/>
        <v>0</v>
      </c>
      <c r="CT127" s="307">
        <f t="shared" si="159"/>
        <v>0</v>
      </c>
      <c r="CU127" s="307">
        <f t="shared" si="159"/>
        <v>0</v>
      </c>
      <c r="CV127" s="307">
        <f t="shared" si="159"/>
        <v>0</v>
      </c>
      <c r="CW127" s="307">
        <f t="shared" si="159"/>
        <v>0</v>
      </c>
      <c r="CX127" s="307">
        <f t="shared" si="159"/>
        <v>0</v>
      </c>
      <c r="CY127" s="307">
        <f t="shared" si="159"/>
        <v>0</v>
      </c>
      <c r="CZ127" s="307">
        <f t="shared" si="159"/>
        <v>0</v>
      </c>
      <c r="DA127" s="307">
        <f t="shared" si="159"/>
        <v>0</v>
      </c>
      <c r="DB127" s="307">
        <f t="shared" si="159"/>
        <v>0</v>
      </c>
      <c r="DC127" s="307">
        <f t="shared" si="159"/>
        <v>0</v>
      </c>
      <c r="DD127" s="307">
        <f t="shared" si="159"/>
        <v>0</v>
      </c>
      <c r="DE127" s="307">
        <f t="shared" si="159"/>
        <v>0</v>
      </c>
      <c r="DF127" s="307">
        <f t="shared" si="159"/>
        <v>0</v>
      </c>
      <c r="DG127" s="307">
        <f t="shared" si="159"/>
        <v>0</v>
      </c>
      <c r="DH127" s="307">
        <f t="shared" si="159"/>
        <v>0</v>
      </c>
      <c r="DI127" s="307">
        <f t="shared" si="159"/>
        <v>0</v>
      </c>
      <c r="DJ127" s="307">
        <f t="shared" si="159"/>
        <v>118047.75599999951</v>
      </c>
      <c r="DK127" s="307">
        <f t="shared" si="159"/>
        <v>0</v>
      </c>
      <c r="DL127" s="307">
        <f t="shared" si="159"/>
        <v>0</v>
      </c>
      <c r="DM127" s="307">
        <f t="shared" si="159"/>
        <v>0</v>
      </c>
      <c r="DN127" s="307">
        <f t="shared" si="159"/>
        <v>0</v>
      </c>
      <c r="DO127" s="307">
        <f t="shared" si="159"/>
        <v>0</v>
      </c>
      <c r="DP127" s="307">
        <f t="shared" si="159"/>
        <v>0</v>
      </c>
      <c r="DQ127" s="307">
        <f t="shared" si="159"/>
        <v>0</v>
      </c>
      <c r="DR127" s="307">
        <f t="shared" si="159"/>
        <v>0</v>
      </c>
      <c r="DS127" s="307">
        <f t="shared" si="159"/>
        <v>0</v>
      </c>
      <c r="DT127" s="307">
        <f t="shared" si="159"/>
        <v>0</v>
      </c>
      <c r="DU127" s="307">
        <f t="shared" si="159"/>
        <v>0</v>
      </c>
      <c r="DV127" s="307">
        <f t="shared" si="159"/>
        <v>0</v>
      </c>
      <c r="DW127" s="307">
        <f t="shared" si="159"/>
        <v>0</v>
      </c>
      <c r="DX127" s="307">
        <f t="shared" si="159"/>
        <v>0</v>
      </c>
      <c r="DY127" s="307">
        <f t="shared" si="159"/>
        <v>0</v>
      </c>
      <c r="DZ127" s="307">
        <f t="shared" si="159"/>
        <v>0</v>
      </c>
      <c r="EA127" s="307">
        <f t="shared" si="159"/>
        <v>0</v>
      </c>
      <c r="EB127" s="307">
        <f t="shared" si="159"/>
        <v>0</v>
      </c>
      <c r="EC127" s="307">
        <f t="shared" si="132"/>
        <v>0</v>
      </c>
      <c r="ED127" s="307">
        <f t="shared" si="132"/>
        <v>0</v>
      </c>
      <c r="EE127" s="307">
        <f t="shared" si="132"/>
        <v>0</v>
      </c>
      <c r="EF127" s="307">
        <f t="shared" si="148"/>
        <v>0</v>
      </c>
      <c r="EG127" s="307">
        <f t="shared" si="148"/>
        <v>0</v>
      </c>
      <c r="EH127" s="307">
        <f t="shared" si="148"/>
        <v>0</v>
      </c>
      <c r="EI127" s="307">
        <f t="shared" si="148"/>
        <v>0</v>
      </c>
      <c r="EJ127" s="307">
        <f t="shared" si="148"/>
        <v>0</v>
      </c>
      <c r="EK127" s="307">
        <f t="shared" si="148"/>
        <v>0</v>
      </c>
      <c r="EL127" s="307">
        <f t="shared" si="148"/>
        <v>0</v>
      </c>
      <c r="EM127" s="307">
        <f t="shared" si="148"/>
        <v>0</v>
      </c>
      <c r="EN127" s="307">
        <f t="shared" si="148"/>
        <v>0</v>
      </c>
      <c r="EO127" s="307">
        <f t="shared" si="148"/>
        <v>0</v>
      </c>
      <c r="EP127" s="307">
        <f t="shared" si="148"/>
        <v>121982.68799999963</v>
      </c>
      <c r="EQ127" s="307">
        <f t="shared" si="148"/>
        <v>0</v>
      </c>
      <c r="ER127" s="307">
        <f t="shared" si="148"/>
        <v>0</v>
      </c>
      <c r="ES127" s="307">
        <f t="shared" si="148"/>
        <v>0</v>
      </c>
      <c r="ET127" s="307">
        <f t="shared" si="148"/>
        <v>0</v>
      </c>
      <c r="EU127" s="307">
        <f t="shared" si="148"/>
        <v>0</v>
      </c>
      <c r="EV127" s="307">
        <f t="shared" si="148"/>
        <v>0</v>
      </c>
      <c r="EW127" s="307">
        <f t="shared" si="148"/>
        <v>0</v>
      </c>
      <c r="EX127" s="307">
        <f t="shared" si="148"/>
        <v>0</v>
      </c>
      <c r="EY127" s="307">
        <f t="shared" si="148"/>
        <v>0</v>
      </c>
      <c r="EZ127" s="307">
        <f t="shared" si="148"/>
        <v>0</v>
      </c>
      <c r="FA127" s="307">
        <f t="shared" si="148"/>
        <v>0</v>
      </c>
      <c r="FB127" s="307">
        <f t="shared" si="148"/>
        <v>0</v>
      </c>
      <c r="FC127" s="307">
        <f t="shared" si="148"/>
        <v>0</v>
      </c>
      <c r="FD127" s="307">
        <f t="shared" si="148"/>
        <v>0</v>
      </c>
      <c r="FE127" s="307">
        <f t="shared" si="148"/>
        <v>0</v>
      </c>
      <c r="FF127" s="307">
        <f t="shared" si="148"/>
        <v>0</v>
      </c>
      <c r="FG127" s="307">
        <f t="shared" si="148"/>
        <v>0</v>
      </c>
      <c r="FH127" s="307">
        <f t="shared" si="148"/>
        <v>0</v>
      </c>
      <c r="FI127" s="307">
        <f t="shared" si="148"/>
        <v>0</v>
      </c>
      <c r="FJ127" s="307">
        <f t="shared" si="148"/>
        <v>0</v>
      </c>
      <c r="FK127" s="307">
        <f t="shared" si="148"/>
        <v>0</v>
      </c>
      <c r="FL127" s="307">
        <f t="shared" si="148"/>
        <v>0</v>
      </c>
      <c r="FM127" s="307">
        <f t="shared" si="148"/>
        <v>0</v>
      </c>
      <c r="FN127" s="307">
        <f t="shared" si="148"/>
        <v>0</v>
      </c>
      <c r="FO127" s="307">
        <f t="shared" si="148"/>
        <v>0</v>
      </c>
      <c r="FP127" s="307">
        <f t="shared" si="148"/>
        <v>0</v>
      </c>
      <c r="FQ127" s="307">
        <f t="shared" si="148"/>
        <v>0</v>
      </c>
      <c r="FR127" s="307">
        <f t="shared" si="148"/>
        <v>0</v>
      </c>
      <c r="FS127" s="307">
        <f t="shared" si="148"/>
        <v>0</v>
      </c>
      <c r="FT127" s="307">
        <f t="shared" si="148"/>
        <v>0</v>
      </c>
      <c r="FU127" s="307">
        <f t="shared" si="148"/>
        <v>121982.68799999963</v>
      </c>
      <c r="FV127" s="307">
        <f t="shared" si="148"/>
        <v>0</v>
      </c>
      <c r="FW127" s="307">
        <f t="shared" si="148"/>
        <v>0</v>
      </c>
      <c r="FX127" s="307">
        <f t="shared" si="148"/>
        <v>0</v>
      </c>
      <c r="FY127" s="307">
        <f t="shared" si="148"/>
        <v>0</v>
      </c>
      <c r="FZ127" s="307">
        <f t="shared" si="148"/>
        <v>0</v>
      </c>
      <c r="GA127" s="307">
        <f t="shared" si="148"/>
        <v>0</v>
      </c>
      <c r="GB127" s="307">
        <f t="shared" si="148"/>
        <v>0</v>
      </c>
      <c r="GC127" s="307">
        <f t="shared" si="148"/>
        <v>0</v>
      </c>
      <c r="GD127" s="307">
        <f t="shared" si="148"/>
        <v>0</v>
      </c>
      <c r="GE127" s="307">
        <f t="shared" si="148"/>
        <v>0</v>
      </c>
      <c r="GF127" s="307">
        <f t="shared" si="148"/>
        <v>0</v>
      </c>
      <c r="GG127" s="307">
        <f t="shared" si="148"/>
        <v>0</v>
      </c>
      <c r="GH127" s="307">
        <f t="shared" si="148"/>
        <v>0</v>
      </c>
      <c r="GI127" s="307">
        <f t="shared" si="148"/>
        <v>0</v>
      </c>
      <c r="GJ127" s="307">
        <f t="shared" si="148"/>
        <v>0</v>
      </c>
      <c r="GK127" s="307">
        <f t="shared" si="148"/>
        <v>0</v>
      </c>
      <c r="GL127" s="307">
        <f t="shared" si="148"/>
        <v>0</v>
      </c>
      <c r="GM127" s="307">
        <f t="shared" si="148"/>
        <v>0</v>
      </c>
      <c r="GN127" s="307">
        <f t="shared" si="148"/>
        <v>0</v>
      </c>
      <c r="GO127" s="307">
        <f t="shared" si="97"/>
        <v>0</v>
      </c>
      <c r="GP127" s="307">
        <f t="shared" si="160"/>
        <v>0</v>
      </c>
      <c r="GQ127" s="307">
        <f t="shared" si="160"/>
        <v>0</v>
      </c>
      <c r="GR127" s="307">
        <f t="shared" si="160"/>
        <v>0</v>
      </c>
      <c r="GS127" s="307">
        <f t="shared" si="160"/>
        <v>0</v>
      </c>
      <c r="GT127" s="307">
        <f t="shared" si="160"/>
        <v>0</v>
      </c>
      <c r="GU127" s="307">
        <f t="shared" si="160"/>
        <v>0</v>
      </c>
      <c r="GV127" s="307">
        <f t="shared" si="160"/>
        <v>0</v>
      </c>
      <c r="GW127" s="307">
        <f t="shared" si="160"/>
        <v>0</v>
      </c>
      <c r="GX127" s="307">
        <f t="shared" si="160"/>
        <v>0</v>
      </c>
      <c r="GY127" s="307">
        <f t="shared" si="160"/>
        <v>0</v>
      </c>
      <c r="GZ127" s="307">
        <f t="shared" si="160"/>
        <v>118047.75599999951</v>
      </c>
      <c r="HA127" s="307">
        <f t="shared" si="160"/>
        <v>0</v>
      </c>
      <c r="HB127" s="307">
        <f t="shared" si="160"/>
        <v>0</v>
      </c>
      <c r="HC127" s="307">
        <f t="shared" si="160"/>
        <v>0</v>
      </c>
      <c r="HD127" s="307">
        <f t="shared" si="160"/>
        <v>0</v>
      </c>
      <c r="HE127" s="307">
        <f t="shared" si="160"/>
        <v>0</v>
      </c>
      <c r="HF127" s="307">
        <f t="shared" si="160"/>
        <v>0</v>
      </c>
      <c r="HG127" s="307">
        <f t="shared" si="160"/>
        <v>0</v>
      </c>
      <c r="HH127" s="307">
        <f t="shared" si="160"/>
        <v>0</v>
      </c>
      <c r="HI127" s="307">
        <f t="shared" si="160"/>
        <v>0</v>
      </c>
      <c r="HJ127" s="307">
        <f t="shared" si="160"/>
        <v>0</v>
      </c>
      <c r="HK127" s="307">
        <f t="shared" si="160"/>
        <v>0</v>
      </c>
      <c r="HL127" s="307">
        <f t="shared" si="160"/>
        <v>0</v>
      </c>
      <c r="HM127" s="307">
        <f t="shared" si="160"/>
        <v>0</v>
      </c>
      <c r="HN127" s="307">
        <f t="shared" si="160"/>
        <v>0</v>
      </c>
      <c r="HO127" s="307">
        <f t="shared" si="160"/>
        <v>0</v>
      </c>
      <c r="HP127" s="307">
        <f t="shared" si="160"/>
        <v>0</v>
      </c>
      <c r="HQ127" s="307">
        <f t="shared" si="160"/>
        <v>0</v>
      </c>
      <c r="HR127" s="307">
        <f t="shared" si="160"/>
        <v>0</v>
      </c>
      <c r="HS127" s="307">
        <f t="shared" si="160"/>
        <v>0</v>
      </c>
      <c r="HT127" s="307">
        <f t="shared" si="160"/>
        <v>0</v>
      </c>
      <c r="HU127" s="307">
        <f t="shared" si="160"/>
        <v>0</v>
      </c>
      <c r="HV127" s="307">
        <f t="shared" si="160"/>
        <v>0</v>
      </c>
      <c r="HW127" s="307">
        <f t="shared" si="160"/>
        <v>0</v>
      </c>
      <c r="HX127" s="307">
        <f t="shared" si="160"/>
        <v>0</v>
      </c>
      <c r="HY127" s="307">
        <f t="shared" si="160"/>
        <v>0</v>
      </c>
      <c r="HZ127" s="307">
        <f t="shared" si="160"/>
        <v>0</v>
      </c>
      <c r="IA127" s="307">
        <f t="shared" si="160"/>
        <v>0</v>
      </c>
      <c r="IB127" s="307">
        <f t="shared" si="160"/>
        <v>0</v>
      </c>
      <c r="IC127" s="307">
        <f t="shared" si="160"/>
        <v>0</v>
      </c>
      <c r="ID127" s="307">
        <f t="shared" si="160"/>
        <v>121982.68799999963</v>
      </c>
      <c r="IE127" s="307">
        <f t="shared" si="160"/>
        <v>0</v>
      </c>
      <c r="IF127" s="307">
        <f t="shared" si="160"/>
        <v>0</v>
      </c>
      <c r="IG127" s="307">
        <f t="shared" si="160"/>
        <v>0</v>
      </c>
      <c r="IH127" s="307">
        <f t="shared" si="160"/>
        <v>0</v>
      </c>
      <c r="II127" s="307">
        <f t="shared" si="160"/>
        <v>0</v>
      </c>
      <c r="IJ127" s="307">
        <f t="shared" si="160"/>
        <v>0</v>
      </c>
      <c r="IK127" s="307">
        <f t="shared" si="160"/>
        <v>0</v>
      </c>
      <c r="IL127" s="307">
        <f t="shared" si="160"/>
        <v>0</v>
      </c>
      <c r="IM127" s="307">
        <f t="shared" si="160"/>
        <v>0</v>
      </c>
      <c r="IN127" s="307">
        <f t="shared" si="160"/>
        <v>0</v>
      </c>
      <c r="IO127" s="307">
        <f t="shared" si="160"/>
        <v>0</v>
      </c>
      <c r="IP127" s="307">
        <f t="shared" si="160"/>
        <v>0</v>
      </c>
      <c r="IQ127" s="307">
        <f t="shared" si="160"/>
        <v>0</v>
      </c>
      <c r="IR127" s="307">
        <f t="shared" si="160"/>
        <v>0</v>
      </c>
      <c r="IS127" s="307">
        <f t="shared" si="160"/>
        <v>0</v>
      </c>
      <c r="IT127" s="307">
        <f t="shared" si="160"/>
        <v>0</v>
      </c>
      <c r="IU127" s="307">
        <f t="shared" si="160"/>
        <v>0</v>
      </c>
      <c r="IV127" s="307">
        <f t="shared" si="160"/>
        <v>0</v>
      </c>
      <c r="IW127" s="307">
        <f t="shared" si="160"/>
        <v>0</v>
      </c>
      <c r="IX127" s="307">
        <f t="shared" si="160"/>
        <v>0</v>
      </c>
      <c r="IY127" s="307">
        <f t="shared" si="160"/>
        <v>0</v>
      </c>
      <c r="IZ127" s="307">
        <f t="shared" si="160"/>
        <v>0</v>
      </c>
      <c r="JA127" s="307">
        <f t="shared" si="134"/>
        <v>0</v>
      </c>
      <c r="JB127" s="307">
        <f t="shared" si="134"/>
        <v>0</v>
      </c>
      <c r="JC127" s="307">
        <f t="shared" si="134"/>
        <v>0</v>
      </c>
      <c r="JD127" s="307">
        <f t="shared" si="149"/>
        <v>0</v>
      </c>
      <c r="JE127" s="307">
        <f t="shared" si="149"/>
        <v>0</v>
      </c>
      <c r="JF127" s="307">
        <f t="shared" si="149"/>
        <v>0</v>
      </c>
      <c r="JG127" s="307">
        <f t="shared" si="149"/>
        <v>0</v>
      </c>
      <c r="JH127" s="307">
        <f t="shared" si="149"/>
        <v>118047.75599999999</v>
      </c>
      <c r="JI127" s="307">
        <f t="shared" si="149"/>
        <v>0</v>
      </c>
      <c r="JJ127" s="307">
        <f t="shared" si="149"/>
        <v>0</v>
      </c>
      <c r="JK127" s="307">
        <f t="shared" si="149"/>
        <v>0</v>
      </c>
      <c r="JL127" s="307">
        <f t="shared" si="149"/>
        <v>0</v>
      </c>
      <c r="JM127" s="307">
        <f t="shared" si="149"/>
        <v>0</v>
      </c>
      <c r="JN127" s="307">
        <f t="shared" si="149"/>
        <v>0</v>
      </c>
      <c r="JO127" s="307">
        <f t="shared" si="149"/>
        <v>0</v>
      </c>
      <c r="JP127" s="307">
        <f t="shared" si="149"/>
        <v>0</v>
      </c>
      <c r="JQ127" s="307">
        <f t="shared" si="149"/>
        <v>0</v>
      </c>
      <c r="JR127" s="307">
        <f t="shared" si="149"/>
        <v>0</v>
      </c>
      <c r="JS127" s="307">
        <f t="shared" si="149"/>
        <v>0</v>
      </c>
      <c r="JT127" s="307">
        <f t="shared" si="149"/>
        <v>0</v>
      </c>
      <c r="JU127" s="307">
        <f t="shared" si="149"/>
        <v>0</v>
      </c>
      <c r="JV127" s="307">
        <f t="shared" si="149"/>
        <v>0</v>
      </c>
      <c r="JW127" s="307">
        <f t="shared" si="149"/>
        <v>0</v>
      </c>
      <c r="JX127" s="307">
        <f t="shared" si="149"/>
        <v>0</v>
      </c>
      <c r="JY127" s="307">
        <f t="shared" si="149"/>
        <v>0</v>
      </c>
      <c r="JZ127" s="307">
        <f t="shared" si="149"/>
        <v>0</v>
      </c>
      <c r="KA127" s="307">
        <f t="shared" si="149"/>
        <v>0</v>
      </c>
      <c r="KB127" s="307">
        <f t="shared" si="149"/>
        <v>0</v>
      </c>
      <c r="KC127" s="307">
        <f t="shared" si="149"/>
        <v>0</v>
      </c>
      <c r="KD127" s="307">
        <f t="shared" si="149"/>
        <v>0</v>
      </c>
      <c r="KE127" s="307">
        <f t="shared" si="149"/>
        <v>0</v>
      </c>
      <c r="KF127" s="307">
        <f t="shared" si="149"/>
        <v>0</v>
      </c>
      <c r="KG127" s="307">
        <f t="shared" si="149"/>
        <v>0</v>
      </c>
      <c r="KH127" s="307">
        <f t="shared" si="149"/>
        <v>0</v>
      </c>
      <c r="KI127" s="307">
        <f t="shared" si="149"/>
        <v>0</v>
      </c>
      <c r="KJ127" s="307">
        <f t="shared" si="149"/>
        <v>0</v>
      </c>
      <c r="KK127" s="307">
        <f t="shared" si="149"/>
        <v>0</v>
      </c>
      <c r="KL127" s="307">
        <f t="shared" si="149"/>
        <v>0</v>
      </c>
      <c r="KM127" s="307">
        <f t="shared" si="149"/>
        <v>121982.68799999963</v>
      </c>
      <c r="KN127" s="307">
        <f t="shared" si="149"/>
        <v>0</v>
      </c>
      <c r="KO127" s="307">
        <f t="shared" si="149"/>
        <v>0</v>
      </c>
      <c r="KP127" s="307">
        <f t="shared" si="149"/>
        <v>0</v>
      </c>
      <c r="KQ127" s="307">
        <f t="shared" si="149"/>
        <v>0</v>
      </c>
      <c r="KR127" s="307">
        <f t="shared" si="149"/>
        <v>0</v>
      </c>
      <c r="KS127" s="307">
        <f t="shared" si="149"/>
        <v>0</v>
      </c>
      <c r="KT127" s="307">
        <f t="shared" si="149"/>
        <v>0</v>
      </c>
      <c r="KU127" s="307">
        <f t="shared" si="149"/>
        <v>0</v>
      </c>
      <c r="KV127" s="307">
        <f t="shared" si="149"/>
        <v>0</v>
      </c>
      <c r="KW127" s="307">
        <f t="shared" si="149"/>
        <v>0</v>
      </c>
      <c r="KX127" s="307">
        <f t="shared" si="149"/>
        <v>0</v>
      </c>
      <c r="KY127" s="307">
        <f t="shared" si="149"/>
        <v>0</v>
      </c>
      <c r="KZ127" s="307">
        <f t="shared" si="149"/>
        <v>0</v>
      </c>
      <c r="LA127" s="307">
        <f t="shared" si="149"/>
        <v>0</v>
      </c>
      <c r="LB127" s="307">
        <f t="shared" si="149"/>
        <v>0</v>
      </c>
      <c r="LC127" s="307">
        <f t="shared" si="149"/>
        <v>0</v>
      </c>
      <c r="LD127" s="307">
        <f t="shared" si="149"/>
        <v>0</v>
      </c>
      <c r="LE127" s="307">
        <f t="shared" si="149"/>
        <v>0</v>
      </c>
      <c r="LF127" s="307">
        <f t="shared" si="149"/>
        <v>0</v>
      </c>
      <c r="LG127" s="307">
        <f t="shared" si="149"/>
        <v>0</v>
      </c>
      <c r="LH127" s="307">
        <f t="shared" si="149"/>
        <v>0</v>
      </c>
      <c r="LI127" s="307">
        <f t="shared" si="149"/>
        <v>0</v>
      </c>
      <c r="LJ127" s="307">
        <f t="shared" si="149"/>
        <v>0</v>
      </c>
      <c r="LK127" s="307">
        <f t="shared" si="149"/>
        <v>0</v>
      </c>
      <c r="LL127" s="307">
        <f t="shared" si="149"/>
        <v>0</v>
      </c>
      <c r="LM127" s="307">
        <f t="shared" si="99"/>
        <v>0</v>
      </c>
      <c r="LN127" s="307">
        <f t="shared" si="161"/>
        <v>0</v>
      </c>
      <c r="LO127" s="307">
        <f t="shared" si="161"/>
        <v>0</v>
      </c>
      <c r="LP127" s="307">
        <f t="shared" si="161"/>
        <v>0</v>
      </c>
      <c r="LQ127" s="307">
        <f t="shared" si="161"/>
        <v>0</v>
      </c>
      <c r="LR127" s="307">
        <f t="shared" si="161"/>
        <v>121982.68799999963</v>
      </c>
      <c r="LS127" s="307">
        <f t="shared" si="161"/>
        <v>0</v>
      </c>
      <c r="LT127" s="307">
        <f t="shared" si="161"/>
        <v>0</v>
      </c>
      <c r="LU127" s="307">
        <f t="shared" si="161"/>
        <v>0</v>
      </c>
      <c r="LV127" s="307">
        <f t="shared" si="161"/>
        <v>0</v>
      </c>
      <c r="LW127" s="307">
        <f t="shared" si="161"/>
        <v>0</v>
      </c>
      <c r="LX127" s="307">
        <f t="shared" si="161"/>
        <v>0</v>
      </c>
      <c r="LY127" s="307">
        <f t="shared" si="161"/>
        <v>0</v>
      </c>
      <c r="LZ127" s="307">
        <f t="shared" si="161"/>
        <v>0</v>
      </c>
      <c r="MA127" s="307">
        <f t="shared" si="161"/>
        <v>0</v>
      </c>
      <c r="MB127" s="307">
        <f t="shared" si="161"/>
        <v>0</v>
      </c>
      <c r="MC127" s="307">
        <f t="shared" si="161"/>
        <v>0</v>
      </c>
      <c r="MD127" s="307">
        <f t="shared" si="161"/>
        <v>0</v>
      </c>
      <c r="ME127" s="307">
        <f t="shared" si="161"/>
        <v>0</v>
      </c>
      <c r="MF127" s="307">
        <f t="shared" si="161"/>
        <v>0</v>
      </c>
      <c r="MG127" s="307">
        <f t="shared" si="161"/>
        <v>0</v>
      </c>
      <c r="MH127" s="307">
        <f t="shared" si="161"/>
        <v>0</v>
      </c>
      <c r="MI127" s="307">
        <f t="shared" si="161"/>
        <v>0</v>
      </c>
      <c r="MJ127" s="307">
        <f t="shared" si="161"/>
        <v>0</v>
      </c>
      <c r="MK127" s="307">
        <f t="shared" si="161"/>
        <v>0</v>
      </c>
      <c r="ML127" s="307">
        <f t="shared" si="161"/>
        <v>0</v>
      </c>
      <c r="MM127" s="307">
        <f t="shared" si="161"/>
        <v>0</v>
      </c>
      <c r="MN127" s="307">
        <f t="shared" si="161"/>
        <v>0</v>
      </c>
      <c r="MO127" s="307">
        <f t="shared" si="161"/>
        <v>0</v>
      </c>
      <c r="MP127" s="307">
        <f t="shared" si="161"/>
        <v>0</v>
      </c>
      <c r="MQ127" s="307">
        <f t="shared" si="161"/>
        <v>0</v>
      </c>
      <c r="MR127" s="307">
        <f t="shared" si="161"/>
        <v>0</v>
      </c>
      <c r="MS127" s="307">
        <f t="shared" si="161"/>
        <v>0</v>
      </c>
      <c r="MT127" s="307">
        <f t="shared" si="161"/>
        <v>0</v>
      </c>
      <c r="MU127" s="307">
        <f t="shared" si="161"/>
        <v>114112.83599999988</v>
      </c>
      <c r="MV127" s="307">
        <f t="shared" si="161"/>
        <v>0</v>
      </c>
      <c r="MW127" s="307">
        <f t="shared" si="161"/>
        <v>0</v>
      </c>
      <c r="MX127" s="307">
        <f t="shared" si="161"/>
        <v>0</v>
      </c>
      <c r="MY127" s="307">
        <f t="shared" si="161"/>
        <v>0</v>
      </c>
      <c r="MZ127" s="307">
        <f t="shared" si="161"/>
        <v>0</v>
      </c>
      <c r="NA127" s="307">
        <f t="shared" si="161"/>
        <v>0</v>
      </c>
      <c r="NB127" s="307">
        <f t="shared" si="161"/>
        <v>0</v>
      </c>
      <c r="NC127" s="307">
        <f t="shared" si="161"/>
        <v>0</v>
      </c>
      <c r="ND127" s="307">
        <f t="shared" si="161"/>
        <v>0</v>
      </c>
      <c r="NE127" s="307">
        <f t="shared" si="161"/>
        <v>0</v>
      </c>
      <c r="NF127" s="307">
        <f t="shared" si="161"/>
        <v>0</v>
      </c>
      <c r="NG127" s="307">
        <f t="shared" si="161"/>
        <v>0</v>
      </c>
      <c r="NH127" s="307">
        <f t="shared" si="161"/>
        <v>0</v>
      </c>
      <c r="NI127" s="307">
        <f t="shared" si="161"/>
        <v>0</v>
      </c>
      <c r="NJ127" s="307">
        <f t="shared" si="161"/>
        <v>0</v>
      </c>
      <c r="NK127" s="307">
        <f t="shared" si="161"/>
        <v>0</v>
      </c>
      <c r="NL127" s="307">
        <f t="shared" si="161"/>
        <v>0</v>
      </c>
      <c r="NM127" s="307">
        <f t="shared" si="161"/>
        <v>0</v>
      </c>
      <c r="NN127" s="307">
        <f t="shared" si="161"/>
        <v>0</v>
      </c>
      <c r="NO127" s="307">
        <f t="shared" si="161"/>
        <v>0</v>
      </c>
      <c r="NP127" s="307">
        <f t="shared" si="161"/>
        <v>0</v>
      </c>
      <c r="NQ127" s="307">
        <f t="shared" si="161"/>
        <v>0</v>
      </c>
      <c r="NR127" s="307">
        <f t="shared" si="161"/>
        <v>0</v>
      </c>
      <c r="NS127" s="307">
        <f t="shared" si="161"/>
        <v>0</v>
      </c>
      <c r="NT127" s="307">
        <f t="shared" si="161"/>
        <v>0</v>
      </c>
      <c r="NU127" s="307">
        <f t="shared" si="161"/>
        <v>0</v>
      </c>
      <c r="NV127" s="307">
        <f t="shared" si="161"/>
        <v>0</v>
      </c>
      <c r="NW127" s="307">
        <f t="shared" si="161"/>
        <v>0</v>
      </c>
      <c r="NX127" s="307">
        <f t="shared" si="161"/>
        <v>0</v>
      </c>
      <c r="NY127" s="307">
        <f t="shared" si="136"/>
        <v>0</v>
      </c>
      <c r="NZ127" s="307">
        <f t="shared" si="136"/>
        <v>121982.68799999963</v>
      </c>
      <c r="OA127" s="307">
        <f t="shared" si="136"/>
        <v>0</v>
      </c>
      <c r="OB127" s="307">
        <f t="shared" si="150"/>
        <v>0</v>
      </c>
      <c r="OC127" s="307">
        <f t="shared" si="150"/>
        <v>0</v>
      </c>
      <c r="OD127" s="307">
        <f t="shared" si="150"/>
        <v>0</v>
      </c>
      <c r="OE127" s="307">
        <f t="shared" si="150"/>
        <v>0</v>
      </c>
      <c r="OF127" s="307">
        <f t="shared" si="150"/>
        <v>0</v>
      </c>
      <c r="OG127" s="307">
        <f t="shared" si="150"/>
        <v>0</v>
      </c>
      <c r="OH127" s="307">
        <f t="shared" si="150"/>
        <v>0</v>
      </c>
      <c r="OI127" s="307">
        <f t="shared" si="150"/>
        <v>0</v>
      </c>
      <c r="OJ127" s="307">
        <f t="shared" si="150"/>
        <v>0</v>
      </c>
      <c r="OK127" s="307">
        <f t="shared" si="150"/>
        <v>0</v>
      </c>
      <c r="OL127" s="307">
        <f t="shared" si="150"/>
        <v>0</v>
      </c>
      <c r="OM127" s="307">
        <f t="shared" si="150"/>
        <v>0</v>
      </c>
      <c r="ON127" s="307">
        <f t="shared" si="150"/>
        <v>0</v>
      </c>
      <c r="OO127" s="307">
        <f t="shared" si="150"/>
        <v>0</v>
      </c>
      <c r="OP127" s="307">
        <f t="shared" si="150"/>
        <v>0</v>
      </c>
      <c r="OQ127" s="307">
        <f t="shared" si="150"/>
        <v>0</v>
      </c>
      <c r="OR127" s="307">
        <f t="shared" si="150"/>
        <v>0</v>
      </c>
      <c r="OS127" s="307">
        <f t="shared" si="150"/>
        <v>0</v>
      </c>
      <c r="OT127" s="307">
        <f t="shared" si="150"/>
        <v>0</v>
      </c>
      <c r="OU127" s="307">
        <f t="shared" si="150"/>
        <v>0</v>
      </c>
      <c r="OV127" s="307">
        <f t="shared" si="150"/>
        <v>0</v>
      </c>
      <c r="OW127" s="307">
        <f t="shared" si="150"/>
        <v>0</v>
      </c>
      <c r="OX127" s="307">
        <f t="shared" si="150"/>
        <v>0</v>
      </c>
      <c r="OY127" s="307">
        <f t="shared" si="150"/>
        <v>0</v>
      </c>
      <c r="OZ127" s="307">
        <f t="shared" si="150"/>
        <v>0</v>
      </c>
      <c r="PA127" s="307">
        <f t="shared" si="150"/>
        <v>0</v>
      </c>
      <c r="PB127" s="307">
        <f t="shared" si="150"/>
        <v>0</v>
      </c>
      <c r="PC127" s="307">
        <f t="shared" si="150"/>
        <v>0</v>
      </c>
      <c r="PD127" s="307">
        <f t="shared" si="150"/>
        <v>118047.75599999951</v>
      </c>
      <c r="PE127" s="307">
        <f t="shared" si="150"/>
        <v>0</v>
      </c>
      <c r="PF127" s="307">
        <f t="shared" si="150"/>
        <v>0</v>
      </c>
      <c r="PG127" s="307">
        <f t="shared" si="150"/>
        <v>0</v>
      </c>
      <c r="PH127" s="307">
        <f t="shared" si="150"/>
        <v>0</v>
      </c>
      <c r="PI127" s="307">
        <f t="shared" si="150"/>
        <v>0</v>
      </c>
      <c r="PJ127" s="307">
        <f t="shared" si="150"/>
        <v>0</v>
      </c>
      <c r="PK127" s="307">
        <f t="shared" si="150"/>
        <v>0</v>
      </c>
      <c r="PL127" s="307">
        <f t="shared" si="150"/>
        <v>0</v>
      </c>
      <c r="PM127" s="307">
        <f t="shared" si="150"/>
        <v>0</v>
      </c>
      <c r="PN127" s="307">
        <f t="shared" si="150"/>
        <v>0</v>
      </c>
      <c r="PO127" s="307">
        <f t="shared" si="150"/>
        <v>0</v>
      </c>
      <c r="PP127" s="307">
        <f t="shared" si="150"/>
        <v>0</v>
      </c>
      <c r="PQ127" s="307">
        <f t="shared" si="150"/>
        <v>0</v>
      </c>
      <c r="PR127" s="307">
        <f t="shared" si="150"/>
        <v>0</v>
      </c>
      <c r="PS127" s="307">
        <f t="shared" si="150"/>
        <v>0</v>
      </c>
      <c r="PT127" s="307">
        <f t="shared" si="150"/>
        <v>0</v>
      </c>
      <c r="PU127" s="307">
        <f t="shared" si="150"/>
        <v>0</v>
      </c>
      <c r="PV127" s="307">
        <f t="shared" si="150"/>
        <v>0</v>
      </c>
      <c r="PW127" s="307">
        <f t="shared" si="150"/>
        <v>0</v>
      </c>
      <c r="PX127" s="307">
        <f t="shared" si="150"/>
        <v>0</v>
      </c>
      <c r="PY127" s="307">
        <f t="shared" si="150"/>
        <v>0</v>
      </c>
      <c r="PZ127" s="307">
        <f t="shared" si="150"/>
        <v>0</v>
      </c>
      <c r="QA127" s="307">
        <f t="shared" si="150"/>
        <v>0</v>
      </c>
      <c r="QB127" s="307">
        <f t="shared" si="150"/>
        <v>0</v>
      </c>
      <c r="QC127" s="307">
        <f t="shared" si="150"/>
        <v>0</v>
      </c>
      <c r="QD127" s="307">
        <f t="shared" si="150"/>
        <v>0</v>
      </c>
      <c r="QE127" s="307">
        <f t="shared" si="150"/>
        <v>0</v>
      </c>
      <c r="QF127" s="307">
        <f t="shared" si="150"/>
        <v>0</v>
      </c>
      <c r="QG127" s="307">
        <f t="shared" si="150"/>
        <v>0</v>
      </c>
      <c r="QH127" s="307">
        <f t="shared" si="150"/>
        <v>121982.68799999963</v>
      </c>
      <c r="QI127" s="307">
        <f t="shared" si="150"/>
        <v>0</v>
      </c>
      <c r="QJ127" s="307">
        <f t="shared" si="150"/>
        <v>0</v>
      </c>
      <c r="QK127" s="307">
        <f t="shared" si="101"/>
        <v>0</v>
      </c>
      <c r="QL127" s="307">
        <f t="shared" si="162"/>
        <v>0</v>
      </c>
      <c r="QM127" s="307">
        <f t="shared" si="162"/>
        <v>0</v>
      </c>
      <c r="QN127" s="307">
        <f t="shared" si="162"/>
        <v>0</v>
      </c>
      <c r="QO127" s="307">
        <f t="shared" si="162"/>
        <v>0</v>
      </c>
      <c r="QP127" s="307">
        <f t="shared" si="162"/>
        <v>0</v>
      </c>
      <c r="QQ127" s="307">
        <f t="shared" si="162"/>
        <v>0</v>
      </c>
      <c r="QR127" s="307">
        <f t="shared" si="162"/>
        <v>0</v>
      </c>
      <c r="QS127" s="307">
        <f t="shared" si="162"/>
        <v>0</v>
      </c>
      <c r="QT127" s="307">
        <f t="shared" si="162"/>
        <v>0</v>
      </c>
      <c r="QU127" s="307">
        <f t="shared" si="162"/>
        <v>0</v>
      </c>
      <c r="QV127" s="307">
        <f t="shared" si="162"/>
        <v>0</v>
      </c>
      <c r="QW127" s="307">
        <f t="shared" si="162"/>
        <v>0</v>
      </c>
      <c r="QX127" s="307">
        <f t="shared" si="162"/>
        <v>0</v>
      </c>
      <c r="QY127" s="307">
        <f t="shared" si="162"/>
        <v>0</v>
      </c>
      <c r="QZ127" s="307">
        <f t="shared" si="162"/>
        <v>0</v>
      </c>
      <c r="RA127" s="307">
        <f t="shared" si="162"/>
        <v>0</v>
      </c>
      <c r="RB127" s="307">
        <f t="shared" si="162"/>
        <v>0</v>
      </c>
      <c r="RC127" s="307">
        <f t="shared" si="162"/>
        <v>0</v>
      </c>
      <c r="RD127" s="307">
        <f t="shared" si="162"/>
        <v>0</v>
      </c>
      <c r="RE127" s="307">
        <f t="shared" si="162"/>
        <v>0</v>
      </c>
      <c r="RF127" s="307">
        <f t="shared" si="162"/>
        <v>0</v>
      </c>
      <c r="RG127" s="307">
        <f t="shared" si="162"/>
        <v>0</v>
      </c>
      <c r="RH127" s="307">
        <f t="shared" si="162"/>
        <v>0</v>
      </c>
      <c r="RI127" s="307">
        <f t="shared" si="162"/>
        <v>0</v>
      </c>
      <c r="RJ127" s="307">
        <f t="shared" si="162"/>
        <v>0</v>
      </c>
      <c r="RK127" s="307">
        <f t="shared" si="162"/>
        <v>0</v>
      </c>
      <c r="RL127" s="307">
        <f t="shared" si="162"/>
        <v>0</v>
      </c>
      <c r="RM127" s="307">
        <f t="shared" si="162"/>
        <v>118047.75599999951</v>
      </c>
      <c r="RN127" s="307">
        <f t="shared" si="162"/>
        <v>0</v>
      </c>
      <c r="RO127" s="307">
        <f t="shared" si="162"/>
        <v>0</v>
      </c>
      <c r="RP127" s="307">
        <f t="shared" si="162"/>
        <v>0</v>
      </c>
      <c r="RQ127" s="307">
        <f t="shared" si="162"/>
        <v>0</v>
      </c>
      <c r="RR127" s="307">
        <f t="shared" si="162"/>
        <v>0</v>
      </c>
      <c r="RS127" s="307">
        <f t="shared" si="162"/>
        <v>0</v>
      </c>
      <c r="RT127" s="307">
        <f t="shared" si="162"/>
        <v>0</v>
      </c>
      <c r="RU127" s="307">
        <f t="shared" si="162"/>
        <v>0</v>
      </c>
      <c r="RV127" s="307">
        <f t="shared" si="162"/>
        <v>0</v>
      </c>
      <c r="RW127" s="307">
        <f t="shared" si="162"/>
        <v>0</v>
      </c>
      <c r="RX127" s="307">
        <f t="shared" si="162"/>
        <v>0</v>
      </c>
      <c r="RY127" s="307">
        <f t="shared" si="162"/>
        <v>0</v>
      </c>
      <c r="RZ127" s="307">
        <f t="shared" si="162"/>
        <v>0</v>
      </c>
      <c r="SA127" s="307">
        <f t="shared" si="162"/>
        <v>0</v>
      </c>
      <c r="SB127" s="307">
        <f t="shared" si="162"/>
        <v>0</v>
      </c>
      <c r="SC127" s="307">
        <f t="shared" si="162"/>
        <v>0</v>
      </c>
      <c r="SD127" s="307">
        <f t="shared" si="162"/>
        <v>0</v>
      </c>
      <c r="SE127" s="307">
        <f t="shared" si="162"/>
        <v>0</v>
      </c>
      <c r="SF127" s="307">
        <f t="shared" si="162"/>
        <v>0</v>
      </c>
      <c r="SG127" s="307">
        <f t="shared" si="162"/>
        <v>0</v>
      </c>
      <c r="SH127" s="307">
        <f t="shared" si="162"/>
        <v>0</v>
      </c>
      <c r="SI127" s="307">
        <f t="shared" si="162"/>
        <v>0</v>
      </c>
      <c r="SJ127" s="307">
        <f t="shared" si="162"/>
        <v>0</v>
      </c>
      <c r="SK127" s="307">
        <f t="shared" si="162"/>
        <v>0</v>
      </c>
      <c r="SL127" s="307">
        <f t="shared" si="162"/>
        <v>0</v>
      </c>
      <c r="SM127" s="307">
        <f t="shared" si="162"/>
        <v>0</v>
      </c>
      <c r="SN127" s="307">
        <f t="shared" si="162"/>
        <v>0</v>
      </c>
      <c r="SO127" s="307">
        <f t="shared" si="162"/>
        <v>0</v>
      </c>
      <c r="SP127" s="307">
        <f t="shared" si="162"/>
        <v>0</v>
      </c>
      <c r="SQ127" s="307">
        <f t="shared" si="162"/>
        <v>0</v>
      </c>
      <c r="SR127" s="307">
        <f t="shared" si="162"/>
        <v>121982.68799999998</v>
      </c>
      <c r="SS127" s="307">
        <f t="shared" si="162"/>
        <v>0</v>
      </c>
      <c r="ST127" s="307">
        <f t="shared" si="162"/>
        <v>0</v>
      </c>
      <c r="SU127" s="307">
        <f t="shared" si="162"/>
        <v>0</v>
      </c>
      <c r="SV127" s="307">
        <f t="shared" si="162"/>
        <v>0</v>
      </c>
      <c r="SW127" s="307">
        <f t="shared" si="138"/>
        <v>0</v>
      </c>
      <c r="SX127" s="307">
        <f t="shared" si="138"/>
        <v>0</v>
      </c>
      <c r="SY127" s="307">
        <f t="shared" si="138"/>
        <v>0</v>
      </c>
      <c r="SZ127" s="307">
        <f t="shared" si="151"/>
        <v>0</v>
      </c>
      <c r="TA127" s="307">
        <f t="shared" si="151"/>
        <v>0</v>
      </c>
      <c r="TB127" s="307">
        <f t="shared" si="151"/>
        <v>0</v>
      </c>
      <c r="TC127" s="307">
        <f t="shared" si="151"/>
        <v>0</v>
      </c>
      <c r="TD127" s="307">
        <f t="shared" si="151"/>
        <v>0</v>
      </c>
      <c r="TE127" s="307">
        <f t="shared" si="151"/>
        <v>0</v>
      </c>
      <c r="TF127" s="307">
        <f t="shared" si="151"/>
        <v>0</v>
      </c>
      <c r="TG127" s="307">
        <f t="shared" si="151"/>
        <v>0</v>
      </c>
      <c r="TH127" s="307">
        <f t="shared" si="151"/>
        <v>0</v>
      </c>
      <c r="TI127" s="307">
        <f t="shared" si="151"/>
        <v>0</v>
      </c>
      <c r="TJ127" s="307">
        <f t="shared" si="151"/>
        <v>0</v>
      </c>
      <c r="TK127" s="307">
        <f t="shared" si="151"/>
        <v>0</v>
      </c>
      <c r="TL127" s="307">
        <f t="shared" si="151"/>
        <v>0</v>
      </c>
      <c r="TM127" s="307">
        <f t="shared" si="151"/>
        <v>0</v>
      </c>
      <c r="TN127" s="307">
        <f t="shared" si="151"/>
        <v>0</v>
      </c>
      <c r="TO127" s="307">
        <f t="shared" si="151"/>
        <v>0</v>
      </c>
      <c r="TP127" s="307">
        <f t="shared" si="151"/>
        <v>0</v>
      </c>
      <c r="TQ127" s="307">
        <f t="shared" si="151"/>
        <v>0</v>
      </c>
      <c r="TR127" s="307">
        <f t="shared" si="151"/>
        <v>0</v>
      </c>
      <c r="TS127" s="307">
        <f t="shared" si="151"/>
        <v>0</v>
      </c>
      <c r="TT127" s="307">
        <f t="shared" si="151"/>
        <v>0</v>
      </c>
      <c r="TU127" s="307">
        <f t="shared" si="151"/>
        <v>0</v>
      </c>
      <c r="TV127" s="307">
        <f t="shared" si="151"/>
        <v>0</v>
      </c>
      <c r="TW127" s="307">
        <f t="shared" si="151"/>
        <v>0</v>
      </c>
      <c r="TX127" s="307">
        <f t="shared" si="151"/>
        <v>121982.68799999998</v>
      </c>
      <c r="TY127" s="307">
        <f t="shared" si="151"/>
        <v>0</v>
      </c>
      <c r="TZ127" s="307">
        <f t="shared" si="151"/>
        <v>0</v>
      </c>
      <c r="UA127" s="307">
        <f t="shared" si="151"/>
        <v>0</v>
      </c>
      <c r="UB127" s="307">
        <f t="shared" si="151"/>
        <v>0</v>
      </c>
      <c r="UC127" s="307">
        <f t="shared" si="151"/>
        <v>0</v>
      </c>
      <c r="UD127" s="307">
        <f t="shared" si="151"/>
        <v>0</v>
      </c>
      <c r="UE127" s="307">
        <f t="shared" si="151"/>
        <v>0</v>
      </c>
      <c r="UF127" s="307">
        <f t="shared" si="151"/>
        <v>0</v>
      </c>
      <c r="UG127" s="307">
        <f t="shared" si="151"/>
        <v>0</v>
      </c>
      <c r="UH127" s="307">
        <f t="shared" si="151"/>
        <v>0</v>
      </c>
      <c r="UI127" s="307">
        <f t="shared" si="151"/>
        <v>0</v>
      </c>
      <c r="UJ127" s="307">
        <f t="shared" si="151"/>
        <v>0</v>
      </c>
      <c r="UK127" s="307">
        <f t="shared" si="151"/>
        <v>0</v>
      </c>
      <c r="UL127" s="307">
        <f t="shared" si="151"/>
        <v>0</v>
      </c>
      <c r="UM127" s="307">
        <f t="shared" si="151"/>
        <v>0</v>
      </c>
      <c r="UN127" s="307">
        <f t="shared" si="151"/>
        <v>0</v>
      </c>
      <c r="UO127" s="307">
        <f t="shared" si="151"/>
        <v>0</v>
      </c>
      <c r="UP127" s="307">
        <f t="shared" si="151"/>
        <v>0</v>
      </c>
      <c r="UQ127" s="307">
        <f t="shared" si="151"/>
        <v>0</v>
      </c>
      <c r="UR127" s="307">
        <f t="shared" si="151"/>
        <v>0</v>
      </c>
      <c r="US127" s="307">
        <f t="shared" si="151"/>
        <v>0</v>
      </c>
      <c r="UT127" s="307">
        <f t="shared" si="151"/>
        <v>0</v>
      </c>
      <c r="UU127" s="307">
        <f t="shared" si="151"/>
        <v>0</v>
      </c>
      <c r="UV127" s="307">
        <f t="shared" si="151"/>
        <v>0</v>
      </c>
      <c r="UW127" s="307">
        <f t="shared" si="151"/>
        <v>0</v>
      </c>
      <c r="UX127" s="307">
        <f t="shared" si="151"/>
        <v>0</v>
      </c>
      <c r="UY127" s="307">
        <f t="shared" si="151"/>
        <v>0</v>
      </c>
      <c r="UZ127" s="307">
        <f t="shared" si="151"/>
        <v>0</v>
      </c>
      <c r="VA127" s="307">
        <f t="shared" si="151"/>
        <v>118047.75599999999</v>
      </c>
      <c r="VB127" s="307">
        <f t="shared" si="151"/>
        <v>0</v>
      </c>
      <c r="VC127" s="307">
        <f t="shared" si="151"/>
        <v>0</v>
      </c>
      <c r="VD127" s="307">
        <f t="shared" si="151"/>
        <v>0</v>
      </c>
      <c r="VE127" s="307">
        <f t="shared" si="151"/>
        <v>0</v>
      </c>
      <c r="VF127" s="307">
        <f t="shared" si="151"/>
        <v>0</v>
      </c>
      <c r="VG127" s="307">
        <f t="shared" si="151"/>
        <v>0</v>
      </c>
      <c r="VH127" s="307">
        <f t="shared" si="151"/>
        <v>0</v>
      </c>
      <c r="VI127" s="307">
        <f t="shared" si="103"/>
        <v>0</v>
      </c>
      <c r="VJ127" s="307">
        <f t="shared" si="163"/>
        <v>0</v>
      </c>
      <c r="VK127" s="307">
        <f t="shared" si="163"/>
        <v>0</v>
      </c>
      <c r="VL127" s="307">
        <f t="shared" si="163"/>
        <v>0</v>
      </c>
      <c r="VM127" s="307">
        <f t="shared" si="163"/>
        <v>0</v>
      </c>
      <c r="VN127" s="307">
        <f t="shared" si="163"/>
        <v>0</v>
      </c>
      <c r="VO127" s="307">
        <f t="shared" si="163"/>
        <v>0</v>
      </c>
      <c r="VP127" s="307">
        <f t="shared" si="163"/>
        <v>0</v>
      </c>
      <c r="VQ127" s="307">
        <f t="shared" si="163"/>
        <v>0</v>
      </c>
      <c r="VR127" s="307">
        <f t="shared" si="163"/>
        <v>0</v>
      </c>
      <c r="VS127" s="307">
        <f t="shared" si="163"/>
        <v>0</v>
      </c>
      <c r="VT127" s="307">
        <f t="shared" si="163"/>
        <v>0</v>
      </c>
      <c r="VU127" s="307">
        <f t="shared" si="163"/>
        <v>0</v>
      </c>
      <c r="VV127" s="307">
        <f t="shared" si="163"/>
        <v>0</v>
      </c>
      <c r="VW127" s="307">
        <f t="shared" si="163"/>
        <v>0</v>
      </c>
      <c r="VX127" s="307">
        <f t="shared" si="163"/>
        <v>0</v>
      </c>
      <c r="VY127" s="307">
        <f t="shared" si="163"/>
        <v>0</v>
      </c>
      <c r="VZ127" s="307">
        <f t="shared" si="163"/>
        <v>0</v>
      </c>
      <c r="WA127" s="307">
        <f t="shared" si="163"/>
        <v>0</v>
      </c>
      <c r="WB127" s="307">
        <f t="shared" si="163"/>
        <v>0</v>
      </c>
      <c r="WC127" s="307">
        <f t="shared" si="163"/>
        <v>0</v>
      </c>
      <c r="WD127" s="307">
        <f t="shared" si="163"/>
        <v>0</v>
      </c>
      <c r="WE127" s="307">
        <f t="shared" si="163"/>
        <v>0</v>
      </c>
      <c r="WF127" s="307">
        <f t="shared" si="163"/>
        <v>121982.68799999963</v>
      </c>
      <c r="WG127" s="307">
        <f t="shared" si="163"/>
        <v>0</v>
      </c>
      <c r="WH127" s="307">
        <f t="shared" si="163"/>
        <v>0</v>
      </c>
      <c r="WI127" s="307">
        <f t="shared" si="163"/>
        <v>0</v>
      </c>
      <c r="WJ127" s="307">
        <f t="shared" si="163"/>
        <v>0</v>
      </c>
      <c r="WK127" s="307">
        <f t="shared" si="163"/>
        <v>0</v>
      </c>
      <c r="WL127" s="307">
        <f t="shared" si="163"/>
        <v>0</v>
      </c>
      <c r="WM127" s="307">
        <f t="shared" si="163"/>
        <v>0</v>
      </c>
      <c r="WN127" s="307">
        <f t="shared" si="163"/>
        <v>0</v>
      </c>
      <c r="WO127" s="307">
        <f t="shared" si="163"/>
        <v>0</v>
      </c>
      <c r="WP127" s="307">
        <f t="shared" si="163"/>
        <v>0</v>
      </c>
      <c r="WQ127" s="307">
        <f t="shared" si="163"/>
        <v>0</v>
      </c>
      <c r="WR127" s="307">
        <f t="shared" si="163"/>
        <v>0</v>
      </c>
      <c r="WS127" s="307">
        <f t="shared" si="163"/>
        <v>0</v>
      </c>
      <c r="WT127" s="307">
        <f t="shared" si="163"/>
        <v>0</v>
      </c>
      <c r="WU127" s="307">
        <f t="shared" si="163"/>
        <v>0</v>
      </c>
      <c r="WV127" s="307">
        <f t="shared" si="163"/>
        <v>0</v>
      </c>
      <c r="WW127" s="307">
        <f t="shared" si="163"/>
        <v>0</v>
      </c>
      <c r="WX127" s="307">
        <f t="shared" si="163"/>
        <v>0</v>
      </c>
      <c r="WY127" s="307">
        <f t="shared" si="163"/>
        <v>0</v>
      </c>
      <c r="WZ127" s="307">
        <f t="shared" si="163"/>
        <v>0</v>
      </c>
      <c r="XA127" s="307">
        <f t="shared" si="163"/>
        <v>0</v>
      </c>
      <c r="XB127" s="307">
        <f t="shared" si="163"/>
        <v>0</v>
      </c>
      <c r="XC127" s="307">
        <f t="shared" si="163"/>
        <v>0</v>
      </c>
      <c r="XD127" s="307">
        <f t="shared" si="163"/>
        <v>0</v>
      </c>
      <c r="XE127" s="307">
        <f t="shared" si="163"/>
        <v>0</v>
      </c>
      <c r="XF127" s="307">
        <f t="shared" si="163"/>
        <v>0</v>
      </c>
      <c r="XG127" s="307">
        <f t="shared" si="163"/>
        <v>0</v>
      </c>
      <c r="XH127" s="307">
        <f t="shared" si="163"/>
        <v>0</v>
      </c>
      <c r="XI127" s="307">
        <f t="shared" si="163"/>
        <v>0</v>
      </c>
      <c r="XJ127" s="307">
        <f t="shared" si="163"/>
        <v>0</v>
      </c>
      <c r="XK127" s="307">
        <f t="shared" si="163"/>
        <v>0</v>
      </c>
      <c r="XL127" s="307">
        <f t="shared" si="163"/>
        <v>0</v>
      </c>
      <c r="XM127" s="307">
        <f t="shared" si="163"/>
        <v>0</v>
      </c>
      <c r="XN127" s="307">
        <f t="shared" si="163"/>
        <v>0</v>
      </c>
      <c r="XO127" s="307">
        <f t="shared" si="163"/>
        <v>0</v>
      </c>
      <c r="XP127" s="307">
        <f t="shared" si="163"/>
        <v>0</v>
      </c>
      <c r="XQ127" s="307">
        <f t="shared" si="163"/>
        <v>0</v>
      </c>
      <c r="XR127" s="307">
        <f t="shared" si="163"/>
        <v>0</v>
      </c>
      <c r="XS127" s="307">
        <f t="shared" si="163"/>
        <v>0</v>
      </c>
      <c r="XT127" s="307">
        <f t="shared" si="163"/>
        <v>0</v>
      </c>
      <c r="XU127" s="307">
        <f t="shared" si="140"/>
        <v>0</v>
      </c>
      <c r="XV127" s="307">
        <f t="shared" si="140"/>
        <v>0</v>
      </c>
      <c r="XW127" s="307">
        <f t="shared" si="140"/>
        <v>0</v>
      </c>
      <c r="XX127" s="307">
        <f t="shared" si="152"/>
        <v>0</v>
      </c>
      <c r="XY127" s="307">
        <f t="shared" si="152"/>
        <v>0</v>
      </c>
      <c r="XZ127" s="307">
        <f t="shared" si="152"/>
        <v>0</v>
      </c>
      <c r="YA127" s="307">
        <f t="shared" si="152"/>
        <v>0</v>
      </c>
      <c r="YB127" s="307">
        <f t="shared" si="152"/>
        <v>0</v>
      </c>
      <c r="YC127" s="307">
        <f t="shared" si="152"/>
        <v>0</v>
      </c>
      <c r="YD127" s="307">
        <f t="shared" si="152"/>
        <v>0</v>
      </c>
      <c r="YE127" s="307">
        <f t="shared" si="152"/>
        <v>0</v>
      </c>
      <c r="YF127" s="307">
        <f t="shared" si="152"/>
        <v>0</v>
      </c>
      <c r="YG127" s="307">
        <f t="shared" si="152"/>
        <v>0</v>
      </c>
      <c r="YH127" s="307">
        <f t="shared" si="152"/>
        <v>0</v>
      </c>
      <c r="YI127" s="307">
        <f t="shared" si="152"/>
        <v>0</v>
      </c>
      <c r="YJ127" s="307">
        <f t="shared" si="152"/>
        <v>0</v>
      </c>
      <c r="YK127" s="307">
        <f t="shared" si="152"/>
        <v>0</v>
      </c>
      <c r="YL127" s="307">
        <f t="shared" si="152"/>
        <v>0</v>
      </c>
      <c r="YM127" s="307">
        <f t="shared" si="152"/>
        <v>0</v>
      </c>
      <c r="YN127" s="307">
        <f t="shared" si="152"/>
        <v>0</v>
      </c>
      <c r="YO127" s="307">
        <f t="shared" si="152"/>
        <v>0</v>
      </c>
      <c r="YP127" s="307">
        <f t="shared" si="152"/>
        <v>0</v>
      </c>
      <c r="YQ127" s="307">
        <f t="shared" si="152"/>
        <v>0</v>
      </c>
      <c r="YR127" s="307">
        <f t="shared" si="152"/>
        <v>0</v>
      </c>
      <c r="YS127" s="307">
        <f t="shared" si="152"/>
        <v>0</v>
      </c>
      <c r="YT127" s="307">
        <f t="shared" si="152"/>
        <v>0</v>
      </c>
      <c r="YU127" s="307">
        <f t="shared" si="152"/>
        <v>0</v>
      </c>
      <c r="YV127" s="307">
        <f t="shared" si="152"/>
        <v>0</v>
      </c>
      <c r="YW127" s="307">
        <f t="shared" si="152"/>
        <v>0</v>
      </c>
      <c r="YX127" s="307">
        <f t="shared" si="152"/>
        <v>0</v>
      </c>
      <c r="YY127" s="307">
        <f t="shared" si="152"/>
        <v>0</v>
      </c>
      <c r="YZ127" s="307">
        <f t="shared" si="152"/>
        <v>0</v>
      </c>
      <c r="ZA127" s="307">
        <f t="shared" si="152"/>
        <v>0</v>
      </c>
      <c r="ZB127" s="307">
        <f t="shared" si="152"/>
        <v>0</v>
      </c>
      <c r="ZC127" s="307">
        <f t="shared" si="152"/>
        <v>0</v>
      </c>
      <c r="ZD127" s="307">
        <f t="shared" si="152"/>
        <v>0</v>
      </c>
      <c r="ZE127" s="307">
        <f t="shared" si="152"/>
        <v>0</v>
      </c>
      <c r="ZF127" s="307">
        <f t="shared" si="152"/>
        <v>0</v>
      </c>
      <c r="ZG127" s="307">
        <f t="shared" si="152"/>
        <v>0</v>
      </c>
      <c r="ZH127" s="307">
        <f t="shared" si="152"/>
        <v>0</v>
      </c>
      <c r="ZI127" s="307">
        <f t="shared" si="152"/>
        <v>0</v>
      </c>
      <c r="ZJ127" s="307">
        <f t="shared" si="152"/>
        <v>0</v>
      </c>
      <c r="ZK127" s="307">
        <f t="shared" si="152"/>
        <v>0</v>
      </c>
      <c r="ZL127" s="307">
        <f t="shared" si="152"/>
        <v>0</v>
      </c>
      <c r="ZM127" s="307">
        <f t="shared" si="152"/>
        <v>0</v>
      </c>
      <c r="ZN127" s="307">
        <f t="shared" si="152"/>
        <v>0</v>
      </c>
      <c r="ZO127" s="307">
        <f t="shared" si="152"/>
        <v>0</v>
      </c>
      <c r="ZP127" s="307">
        <f t="shared" si="152"/>
        <v>0</v>
      </c>
      <c r="ZQ127" s="307">
        <f t="shared" si="152"/>
        <v>0</v>
      </c>
      <c r="ZR127" s="307">
        <f t="shared" si="152"/>
        <v>0</v>
      </c>
      <c r="ZS127" s="307">
        <f t="shared" si="152"/>
        <v>0</v>
      </c>
      <c r="ZT127" s="307">
        <f t="shared" si="152"/>
        <v>0</v>
      </c>
      <c r="ZU127" s="307">
        <f t="shared" si="152"/>
        <v>0</v>
      </c>
      <c r="ZV127" s="307">
        <f t="shared" si="152"/>
        <v>0</v>
      </c>
      <c r="ZW127" s="307">
        <f t="shared" si="152"/>
        <v>0</v>
      </c>
      <c r="ZX127" s="307">
        <f t="shared" si="152"/>
        <v>0</v>
      </c>
      <c r="ZY127" s="307">
        <f t="shared" si="152"/>
        <v>0</v>
      </c>
      <c r="ZZ127" s="307">
        <f t="shared" si="152"/>
        <v>0</v>
      </c>
      <c r="AAA127" s="307">
        <f t="shared" si="152"/>
        <v>0</v>
      </c>
      <c r="AAB127" s="307">
        <f t="shared" si="152"/>
        <v>0</v>
      </c>
      <c r="AAC127" s="307">
        <f t="shared" si="152"/>
        <v>0</v>
      </c>
      <c r="AAD127" s="307">
        <f t="shared" si="152"/>
        <v>0</v>
      </c>
      <c r="AAE127" s="307">
        <f t="shared" si="152"/>
        <v>0</v>
      </c>
      <c r="AAF127" s="307">
        <f t="shared" si="152"/>
        <v>0</v>
      </c>
      <c r="AAG127" s="307">
        <f t="shared" si="105"/>
        <v>0</v>
      </c>
      <c r="AAH127" s="307">
        <f t="shared" ref="AAH127:ACJ129" si="165">SUMPRODUCT(--($E42:$AB42=AAH$110),--($E104:$AB104))</f>
        <v>0</v>
      </c>
      <c r="AAI127" s="307">
        <f t="shared" si="165"/>
        <v>0</v>
      </c>
      <c r="AAJ127" s="307">
        <f t="shared" si="165"/>
        <v>0</v>
      </c>
      <c r="AAK127" s="307">
        <f t="shared" si="165"/>
        <v>0</v>
      </c>
      <c r="AAL127" s="307">
        <f t="shared" si="165"/>
        <v>0</v>
      </c>
      <c r="AAM127" s="307">
        <f t="shared" si="165"/>
        <v>0</v>
      </c>
      <c r="AAN127" s="307">
        <f t="shared" si="165"/>
        <v>0</v>
      </c>
      <c r="AAO127" s="307">
        <f t="shared" si="165"/>
        <v>0</v>
      </c>
      <c r="AAP127" s="307">
        <f t="shared" si="165"/>
        <v>0</v>
      </c>
      <c r="AAQ127" s="307">
        <f t="shared" si="165"/>
        <v>0</v>
      </c>
      <c r="AAR127" s="307">
        <f t="shared" si="165"/>
        <v>0</v>
      </c>
      <c r="AAS127" s="307">
        <f t="shared" si="165"/>
        <v>0</v>
      </c>
      <c r="AAT127" s="307">
        <f t="shared" si="165"/>
        <v>0</v>
      </c>
      <c r="AAU127" s="307">
        <f t="shared" si="165"/>
        <v>0</v>
      </c>
      <c r="AAV127" s="307">
        <f t="shared" si="165"/>
        <v>0</v>
      </c>
      <c r="AAW127" s="307">
        <f t="shared" si="165"/>
        <v>0</v>
      </c>
      <c r="AAX127" s="307">
        <f t="shared" si="165"/>
        <v>0</v>
      </c>
      <c r="AAY127" s="307">
        <f t="shared" si="165"/>
        <v>0</v>
      </c>
      <c r="AAZ127" s="307">
        <f t="shared" si="165"/>
        <v>0</v>
      </c>
      <c r="ABA127" s="307">
        <f t="shared" si="165"/>
        <v>0</v>
      </c>
      <c r="ABB127" s="307">
        <f t="shared" si="165"/>
        <v>0</v>
      </c>
      <c r="ABC127" s="307">
        <f t="shared" si="165"/>
        <v>0</v>
      </c>
      <c r="ABD127" s="307">
        <f t="shared" si="165"/>
        <v>0</v>
      </c>
      <c r="ABE127" s="307">
        <f t="shared" si="165"/>
        <v>0</v>
      </c>
      <c r="ABF127" s="307">
        <f t="shared" si="165"/>
        <v>0</v>
      </c>
      <c r="ABG127" s="307">
        <f t="shared" si="165"/>
        <v>0</v>
      </c>
      <c r="ABH127" s="307">
        <f t="shared" si="165"/>
        <v>0</v>
      </c>
      <c r="ABI127" s="307">
        <f t="shared" si="165"/>
        <v>0</v>
      </c>
      <c r="ABJ127" s="307">
        <f t="shared" si="165"/>
        <v>0</v>
      </c>
      <c r="ABK127" s="307">
        <f t="shared" si="165"/>
        <v>0</v>
      </c>
      <c r="ABL127" s="307">
        <f t="shared" si="165"/>
        <v>0</v>
      </c>
      <c r="ABM127" s="307">
        <f t="shared" si="165"/>
        <v>0</v>
      </c>
      <c r="ABN127" s="307">
        <f t="shared" si="165"/>
        <v>0</v>
      </c>
      <c r="ABO127" s="307">
        <f t="shared" si="165"/>
        <v>0</v>
      </c>
      <c r="ABP127" s="307">
        <f t="shared" si="165"/>
        <v>0</v>
      </c>
      <c r="ABQ127" s="307">
        <f t="shared" si="165"/>
        <v>0</v>
      </c>
      <c r="ABR127" s="307">
        <f t="shared" si="165"/>
        <v>0</v>
      </c>
      <c r="ABS127" s="307">
        <f t="shared" si="165"/>
        <v>0</v>
      </c>
      <c r="ABT127" s="307">
        <f t="shared" si="165"/>
        <v>0</v>
      </c>
      <c r="ABU127" s="307">
        <f t="shared" si="165"/>
        <v>0</v>
      </c>
      <c r="ABV127" s="307">
        <f t="shared" si="165"/>
        <v>0</v>
      </c>
      <c r="ABW127" s="307">
        <f t="shared" si="165"/>
        <v>0</v>
      </c>
      <c r="ABX127" s="307">
        <f t="shared" si="165"/>
        <v>0</v>
      </c>
      <c r="ABY127" s="307">
        <f t="shared" si="165"/>
        <v>0</v>
      </c>
      <c r="ABZ127" s="307">
        <f t="shared" si="165"/>
        <v>0</v>
      </c>
      <c r="ACA127" s="307">
        <f t="shared" si="165"/>
        <v>0</v>
      </c>
      <c r="ACB127" s="307">
        <f t="shared" si="165"/>
        <v>0</v>
      </c>
      <c r="ACC127" s="307">
        <f t="shared" si="165"/>
        <v>0</v>
      </c>
      <c r="ACD127" s="307">
        <f t="shared" si="165"/>
        <v>0</v>
      </c>
      <c r="ACE127" s="307">
        <f t="shared" si="165"/>
        <v>0</v>
      </c>
      <c r="ACF127" s="307">
        <f t="shared" si="165"/>
        <v>0</v>
      </c>
      <c r="ACG127" s="307">
        <f t="shared" si="165"/>
        <v>0</v>
      </c>
      <c r="ACH127" s="307">
        <f t="shared" si="165"/>
        <v>0</v>
      </c>
      <c r="ACI127" s="307">
        <f t="shared" si="165"/>
        <v>0</v>
      </c>
      <c r="ACJ127" s="307">
        <f t="shared" si="165"/>
        <v>0</v>
      </c>
      <c r="ACK127" s="307">
        <f t="shared" si="114"/>
        <v>0</v>
      </c>
    </row>
    <row r="128" spans="2:765" s="384" customFormat="1" ht="30" customHeight="1">
      <c r="B128" s="24"/>
      <c r="C128" s="1422" t="s">
        <v>524</v>
      </c>
      <c r="D128" s="1372"/>
      <c r="E128" s="307">
        <f t="shared" si="153"/>
        <v>0</v>
      </c>
      <c r="F128" s="307">
        <f t="shared" si="153"/>
        <v>0</v>
      </c>
      <c r="G128" s="307">
        <f t="shared" si="153"/>
        <v>0</v>
      </c>
      <c r="H128" s="307">
        <f t="shared" si="153"/>
        <v>0</v>
      </c>
      <c r="I128" s="307">
        <f t="shared" si="153"/>
        <v>0</v>
      </c>
      <c r="J128" s="307">
        <f t="shared" si="153"/>
        <v>0</v>
      </c>
      <c r="K128" s="307">
        <f t="shared" si="153"/>
        <v>0</v>
      </c>
      <c r="L128" s="307">
        <f t="shared" si="153"/>
        <v>0</v>
      </c>
      <c r="M128" s="307">
        <f t="shared" si="153"/>
        <v>0</v>
      </c>
      <c r="N128" s="307">
        <f t="shared" si="153"/>
        <v>0</v>
      </c>
      <c r="O128" s="307">
        <f t="shared" si="153"/>
        <v>0</v>
      </c>
      <c r="P128" s="307">
        <f t="shared" si="153"/>
        <v>0</v>
      </c>
      <c r="Q128" s="307">
        <f t="shared" si="153"/>
        <v>0</v>
      </c>
      <c r="R128" s="307">
        <f t="shared" si="153"/>
        <v>0</v>
      </c>
      <c r="S128" s="307">
        <f t="shared" si="153"/>
        <v>0</v>
      </c>
      <c r="T128" s="307">
        <f t="shared" si="153"/>
        <v>0</v>
      </c>
      <c r="U128" s="307">
        <f t="shared" si="153"/>
        <v>0</v>
      </c>
      <c r="V128" s="307">
        <f t="shared" si="153"/>
        <v>0</v>
      </c>
      <c r="W128" s="307">
        <f t="shared" si="153"/>
        <v>0</v>
      </c>
      <c r="X128" s="307">
        <f t="shared" si="153"/>
        <v>0</v>
      </c>
      <c r="Y128" s="307">
        <f t="shared" si="153"/>
        <v>0</v>
      </c>
      <c r="Z128" s="307">
        <f t="shared" si="153"/>
        <v>0</v>
      </c>
      <c r="AA128" s="307">
        <f t="shared" si="153"/>
        <v>0</v>
      </c>
      <c r="AB128" s="307">
        <f t="shared" si="153"/>
        <v>0</v>
      </c>
      <c r="AC128" s="307">
        <f t="shared" si="153"/>
        <v>0</v>
      </c>
      <c r="AD128" s="307">
        <f t="shared" si="153"/>
        <v>0</v>
      </c>
      <c r="AE128" s="307">
        <f t="shared" si="153"/>
        <v>0</v>
      </c>
      <c r="AF128" s="307">
        <f t="shared" si="153"/>
        <v>0</v>
      </c>
      <c r="AG128" s="307">
        <f t="shared" si="153"/>
        <v>0</v>
      </c>
      <c r="AH128" s="307">
        <f t="shared" si="153"/>
        <v>0</v>
      </c>
      <c r="AI128" s="307">
        <f t="shared" si="153"/>
        <v>0</v>
      </c>
      <c r="AJ128" s="307">
        <f t="shared" si="153"/>
        <v>0</v>
      </c>
      <c r="AK128" s="307">
        <f t="shared" si="153"/>
        <v>0</v>
      </c>
      <c r="AL128" s="307">
        <f t="shared" si="153"/>
        <v>0</v>
      </c>
      <c r="AM128" s="307">
        <f t="shared" si="153"/>
        <v>0</v>
      </c>
      <c r="AN128" s="307">
        <f t="shared" si="153"/>
        <v>0</v>
      </c>
      <c r="AO128" s="307">
        <f t="shared" si="153"/>
        <v>0</v>
      </c>
      <c r="AP128" s="307">
        <f t="shared" si="153"/>
        <v>0</v>
      </c>
      <c r="AQ128" s="307">
        <f t="shared" si="153"/>
        <v>0</v>
      </c>
      <c r="AR128" s="307">
        <f t="shared" si="153"/>
        <v>0</v>
      </c>
      <c r="AS128" s="307">
        <f t="shared" si="153"/>
        <v>0</v>
      </c>
      <c r="AT128" s="307">
        <f t="shared" si="153"/>
        <v>0</v>
      </c>
      <c r="AU128" s="307">
        <f t="shared" si="153"/>
        <v>0</v>
      </c>
      <c r="AV128" s="307">
        <f t="shared" si="153"/>
        <v>0</v>
      </c>
      <c r="AW128" s="307">
        <f t="shared" si="153"/>
        <v>0</v>
      </c>
      <c r="AX128" s="307">
        <f t="shared" si="153"/>
        <v>0</v>
      </c>
      <c r="AY128" s="307">
        <f t="shared" si="153"/>
        <v>0</v>
      </c>
      <c r="AZ128" s="307">
        <f t="shared" si="153"/>
        <v>0</v>
      </c>
      <c r="BA128" s="307">
        <f t="shared" si="153"/>
        <v>0</v>
      </c>
      <c r="BB128" s="307">
        <f t="shared" si="153"/>
        <v>5121.1080000000002</v>
      </c>
      <c r="BC128" s="307">
        <f t="shared" si="153"/>
        <v>0</v>
      </c>
      <c r="BD128" s="307">
        <f t="shared" si="153"/>
        <v>0</v>
      </c>
      <c r="BE128" s="307">
        <f t="shared" si="153"/>
        <v>0</v>
      </c>
      <c r="BF128" s="307">
        <f t="shared" si="153"/>
        <v>0</v>
      </c>
      <c r="BG128" s="307">
        <f t="shared" si="153"/>
        <v>0</v>
      </c>
      <c r="BH128" s="307">
        <f t="shared" si="153"/>
        <v>0</v>
      </c>
      <c r="BI128" s="307">
        <f t="shared" si="153"/>
        <v>0</v>
      </c>
      <c r="BJ128" s="307">
        <f t="shared" si="153"/>
        <v>0</v>
      </c>
      <c r="BK128" s="307">
        <f t="shared" si="153"/>
        <v>0</v>
      </c>
      <c r="BL128" s="307">
        <f t="shared" si="153"/>
        <v>0</v>
      </c>
      <c r="BM128" s="307">
        <f t="shared" si="153"/>
        <v>0</v>
      </c>
      <c r="BN128" s="307">
        <f t="shared" si="153"/>
        <v>0</v>
      </c>
      <c r="BO128" s="307">
        <f t="shared" si="153"/>
        <v>0</v>
      </c>
      <c r="BP128" s="307">
        <f t="shared" ref="BP128:EA129" si="166">SUMPRODUCT(--($E43:$AB43=BP$110),--($E105:$AB105))</f>
        <v>0</v>
      </c>
      <c r="BQ128" s="307">
        <f t="shared" si="166"/>
        <v>0</v>
      </c>
      <c r="BR128" s="307">
        <f t="shared" si="166"/>
        <v>0</v>
      </c>
      <c r="BS128" s="307">
        <f t="shared" si="166"/>
        <v>0</v>
      </c>
      <c r="BT128" s="307">
        <f t="shared" si="166"/>
        <v>0</v>
      </c>
      <c r="BU128" s="307">
        <f t="shared" si="166"/>
        <v>0</v>
      </c>
      <c r="BV128" s="307">
        <f t="shared" si="166"/>
        <v>0</v>
      </c>
      <c r="BW128" s="307">
        <f t="shared" si="166"/>
        <v>0</v>
      </c>
      <c r="BX128" s="307">
        <f t="shared" si="166"/>
        <v>0</v>
      </c>
      <c r="BY128" s="307">
        <f t="shared" si="166"/>
        <v>0</v>
      </c>
      <c r="BZ128" s="307">
        <f t="shared" si="166"/>
        <v>0</v>
      </c>
      <c r="CA128" s="307">
        <f t="shared" si="166"/>
        <v>0</v>
      </c>
      <c r="CB128" s="307">
        <f t="shared" si="166"/>
        <v>0</v>
      </c>
      <c r="CC128" s="307">
        <f t="shared" si="166"/>
        <v>0</v>
      </c>
      <c r="CD128" s="307">
        <f t="shared" si="166"/>
        <v>0</v>
      </c>
      <c r="CE128" s="307">
        <f t="shared" si="166"/>
        <v>0</v>
      </c>
      <c r="CF128" s="307">
        <f t="shared" si="166"/>
        <v>0</v>
      </c>
      <c r="CG128" s="307">
        <f t="shared" si="166"/>
        <v>0</v>
      </c>
      <c r="CH128" s="307">
        <f t="shared" si="166"/>
        <v>0</v>
      </c>
      <c r="CI128" s="307">
        <f t="shared" si="166"/>
        <v>0</v>
      </c>
      <c r="CJ128" s="307">
        <f t="shared" si="166"/>
        <v>0</v>
      </c>
      <c r="CK128" s="307">
        <f t="shared" si="166"/>
        <v>0</v>
      </c>
      <c r="CL128" s="307">
        <f t="shared" si="166"/>
        <v>0</v>
      </c>
      <c r="CM128" s="307">
        <f t="shared" si="166"/>
        <v>0</v>
      </c>
      <c r="CN128" s="307">
        <f t="shared" si="166"/>
        <v>0</v>
      </c>
      <c r="CO128" s="307">
        <f t="shared" si="166"/>
        <v>0</v>
      </c>
      <c r="CP128" s="307">
        <f t="shared" si="166"/>
        <v>0</v>
      </c>
      <c r="CQ128" s="307">
        <f t="shared" si="166"/>
        <v>0</v>
      </c>
      <c r="CR128" s="307">
        <f t="shared" si="166"/>
        <v>0</v>
      </c>
      <c r="CS128" s="307">
        <f t="shared" si="166"/>
        <v>0</v>
      </c>
      <c r="CT128" s="307">
        <f t="shared" si="166"/>
        <v>0</v>
      </c>
      <c r="CU128" s="307">
        <f t="shared" si="166"/>
        <v>0</v>
      </c>
      <c r="CV128" s="307">
        <f t="shared" si="166"/>
        <v>0</v>
      </c>
      <c r="CW128" s="307">
        <f t="shared" si="166"/>
        <v>0</v>
      </c>
      <c r="CX128" s="307">
        <f t="shared" si="166"/>
        <v>0</v>
      </c>
      <c r="CY128" s="307">
        <f t="shared" si="166"/>
        <v>0</v>
      </c>
      <c r="CZ128" s="307">
        <f t="shared" si="166"/>
        <v>0</v>
      </c>
      <c r="DA128" s="307">
        <f t="shared" si="166"/>
        <v>0</v>
      </c>
      <c r="DB128" s="307">
        <f t="shared" si="166"/>
        <v>0</v>
      </c>
      <c r="DC128" s="307">
        <f t="shared" si="166"/>
        <v>0</v>
      </c>
      <c r="DD128" s="307">
        <f t="shared" si="166"/>
        <v>0</v>
      </c>
      <c r="DE128" s="307">
        <f t="shared" si="166"/>
        <v>0</v>
      </c>
      <c r="DF128" s="307">
        <f t="shared" si="166"/>
        <v>0</v>
      </c>
      <c r="DG128" s="307">
        <f t="shared" si="166"/>
        <v>0</v>
      </c>
      <c r="DH128" s="307">
        <f t="shared" si="166"/>
        <v>0</v>
      </c>
      <c r="DI128" s="307">
        <f t="shared" si="166"/>
        <v>0</v>
      </c>
      <c r="DJ128" s="307">
        <f t="shared" si="166"/>
        <v>0</v>
      </c>
      <c r="DK128" s="307">
        <f t="shared" si="166"/>
        <v>0</v>
      </c>
      <c r="DL128" s="307">
        <f t="shared" si="166"/>
        <v>0</v>
      </c>
      <c r="DM128" s="307">
        <f t="shared" si="166"/>
        <v>0</v>
      </c>
      <c r="DN128" s="307">
        <f t="shared" si="166"/>
        <v>0</v>
      </c>
      <c r="DO128" s="307">
        <f t="shared" si="166"/>
        <v>0</v>
      </c>
      <c r="DP128" s="307">
        <f t="shared" si="166"/>
        <v>0</v>
      </c>
      <c r="DQ128" s="307">
        <f t="shared" si="166"/>
        <v>0</v>
      </c>
      <c r="DR128" s="307">
        <f t="shared" si="166"/>
        <v>0</v>
      </c>
      <c r="DS128" s="307">
        <f t="shared" si="166"/>
        <v>0</v>
      </c>
      <c r="DT128" s="307">
        <f t="shared" si="166"/>
        <v>0</v>
      </c>
      <c r="DU128" s="307">
        <f t="shared" si="166"/>
        <v>0</v>
      </c>
      <c r="DV128" s="307">
        <f t="shared" si="166"/>
        <v>0</v>
      </c>
      <c r="DW128" s="307">
        <f t="shared" si="166"/>
        <v>0</v>
      </c>
      <c r="DX128" s="307">
        <f t="shared" si="166"/>
        <v>0</v>
      </c>
      <c r="DY128" s="307">
        <f t="shared" si="166"/>
        <v>0</v>
      </c>
      <c r="DZ128" s="307">
        <f t="shared" si="166"/>
        <v>0</v>
      </c>
      <c r="EA128" s="307">
        <f t="shared" si="166"/>
        <v>0</v>
      </c>
      <c r="EB128" s="307">
        <f t="shared" si="159"/>
        <v>0</v>
      </c>
      <c r="EC128" s="307">
        <f t="shared" si="132"/>
        <v>0</v>
      </c>
      <c r="ED128" s="307">
        <f t="shared" si="132"/>
        <v>0</v>
      </c>
      <c r="EE128" s="307">
        <f t="shared" si="132"/>
        <v>0</v>
      </c>
      <c r="EF128" s="307">
        <f t="shared" si="148"/>
        <v>0</v>
      </c>
      <c r="EG128" s="307">
        <f t="shared" si="148"/>
        <v>0</v>
      </c>
      <c r="EH128" s="307">
        <f t="shared" si="148"/>
        <v>0</v>
      </c>
      <c r="EI128" s="307">
        <f t="shared" si="148"/>
        <v>0</v>
      </c>
      <c r="EJ128" s="307">
        <f t="shared" si="148"/>
        <v>0</v>
      </c>
      <c r="EK128" s="307">
        <f t="shared" si="148"/>
        <v>0</v>
      </c>
      <c r="EL128" s="307">
        <f t="shared" si="148"/>
        <v>0</v>
      </c>
      <c r="EM128" s="307">
        <f t="shared" si="148"/>
        <v>0</v>
      </c>
      <c r="EN128" s="307">
        <f t="shared" si="148"/>
        <v>0</v>
      </c>
      <c r="EO128" s="307">
        <f t="shared" si="148"/>
        <v>0</v>
      </c>
      <c r="EP128" s="307">
        <f t="shared" si="148"/>
        <v>0</v>
      </c>
      <c r="EQ128" s="307">
        <f t="shared" ref="EQ128:HB129" si="167">SUMPRODUCT(--($E43:$AB43=EQ$110),--($E105:$AB105))</f>
        <v>0</v>
      </c>
      <c r="ER128" s="307">
        <f t="shared" si="167"/>
        <v>0</v>
      </c>
      <c r="ES128" s="307">
        <f t="shared" si="167"/>
        <v>0</v>
      </c>
      <c r="ET128" s="307">
        <f t="shared" si="167"/>
        <v>0</v>
      </c>
      <c r="EU128" s="307">
        <f t="shared" si="167"/>
        <v>0</v>
      </c>
      <c r="EV128" s="307">
        <f t="shared" si="167"/>
        <v>0</v>
      </c>
      <c r="EW128" s="307">
        <f t="shared" si="167"/>
        <v>0</v>
      </c>
      <c r="EX128" s="307">
        <f t="shared" si="167"/>
        <v>0</v>
      </c>
      <c r="EY128" s="307">
        <f t="shared" si="167"/>
        <v>0</v>
      </c>
      <c r="EZ128" s="307">
        <f t="shared" si="167"/>
        <v>0</v>
      </c>
      <c r="FA128" s="307">
        <f t="shared" si="167"/>
        <v>0</v>
      </c>
      <c r="FB128" s="307">
        <f t="shared" si="167"/>
        <v>0</v>
      </c>
      <c r="FC128" s="307">
        <f t="shared" si="167"/>
        <v>0</v>
      </c>
      <c r="FD128" s="307">
        <f t="shared" si="167"/>
        <v>0</v>
      </c>
      <c r="FE128" s="307">
        <f t="shared" si="167"/>
        <v>0</v>
      </c>
      <c r="FF128" s="307">
        <f t="shared" si="167"/>
        <v>0</v>
      </c>
      <c r="FG128" s="307">
        <f t="shared" si="167"/>
        <v>0</v>
      </c>
      <c r="FH128" s="307">
        <f t="shared" si="167"/>
        <v>0</v>
      </c>
      <c r="FI128" s="307">
        <f t="shared" si="167"/>
        <v>0</v>
      </c>
      <c r="FJ128" s="307">
        <f t="shared" si="167"/>
        <v>0</v>
      </c>
      <c r="FK128" s="307">
        <f t="shared" si="167"/>
        <v>0</v>
      </c>
      <c r="FL128" s="307">
        <f t="shared" si="167"/>
        <v>0</v>
      </c>
      <c r="FM128" s="307">
        <f t="shared" si="167"/>
        <v>0</v>
      </c>
      <c r="FN128" s="307">
        <f t="shared" si="167"/>
        <v>0</v>
      </c>
      <c r="FO128" s="307">
        <f t="shared" si="167"/>
        <v>0</v>
      </c>
      <c r="FP128" s="307">
        <f t="shared" si="167"/>
        <v>0</v>
      </c>
      <c r="FQ128" s="307">
        <f t="shared" si="167"/>
        <v>0</v>
      </c>
      <c r="FR128" s="307">
        <f t="shared" si="167"/>
        <v>0</v>
      </c>
      <c r="FS128" s="307">
        <f t="shared" si="167"/>
        <v>0</v>
      </c>
      <c r="FT128" s="307">
        <f t="shared" si="167"/>
        <v>0</v>
      </c>
      <c r="FU128" s="307">
        <f t="shared" si="167"/>
        <v>0</v>
      </c>
      <c r="FV128" s="307">
        <f t="shared" si="167"/>
        <v>0</v>
      </c>
      <c r="FW128" s="307">
        <f t="shared" si="167"/>
        <v>0</v>
      </c>
      <c r="FX128" s="307">
        <f t="shared" si="167"/>
        <v>0</v>
      </c>
      <c r="FY128" s="307">
        <f t="shared" si="167"/>
        <v>0</v>
      </c>
      <c r="FZ128" s="307">
        <f t="shared" si="167"/>
        <v>0</v>
      </c>
      <c r="GA128" s="307">
        <f t="shared" si="167"/>
        <v>0</v>
      </c>
      <c r="GB128" s="307">
        <f t="shared" si="167"/>
        <v>0</v>
      </c>
      <c r="GC128" s="307">
        <f t="shared" si="167"/>
        <v>0</v>
      </c>
      <c r="GD128" s="307">
        <f t="shared" si="167"/>
        <v>0</v>
      </c>
      <c r="GE128" s="307">
        <f t="shared" si="167"/>
        <v>0</v>
      </c>
      <c r="GF128" s="307">
        <f t="shared" si="167"/>
        <v>0</v>
      </c>
      <c r="GG128" s="307">
        <f t="shared" si="167"/>
        <v>0</v>
      </c>
      <c r="GH128" s="307">
        <f t="shared" si="167"/>
        <v>0</v>
      </c>
      <c r="GI128" s="307">
        <f t="shared" si="167"/>
        <v>0</v>
      </c>
      <c r="GJ128" s="307">
        <f t="shared" si="167"/>
        <v>0</v>
      </c>
      <c r="GK128" s="307">
        <f t="shared" si="167"/>
        <v>0</v>
      </c>
      <c r="GL128" s="307">
        <f t="shared" si="167"/>
        <v>0</v>
      </c>
      <c r="GM128" s="307">
        <f t="shared" si="167"/>
        <v>0</v>
      </c>
      <c r="GN128" s="307">
        <f t="shared" si="167"/>
        <v>0</v>
      </c>
      <c r="GO128" s="307">
        <f t="shared" si="167"/>
        <v>0</v>
      </c>
      <c r="GP128" s="307">
        <f t="shared" si="167"/>
        <v>0</v>
      </c>
      <c r="GQ128" s="307">
        <f t="shared" si="167"/>
        <v>0</v>
      </c>
      <c r="GR128" s="307">
        <f t="shared" si="167"/>
        <v>0</v>
      </c>
      <c r="GS128" s="307">
        <f t="shared" si="167"/>
        <v>0</v>
      </c>
      <c r="GT128" s="307">
        <f t="shared" si="167"/>
        <v>0</v>
      </c>
      <c r="GU128" s="307">
        <f t="shared" si="167"/>
        <v>0</v>
      </c>
      <c r="GV128" s="307">
        <f t="shared" si="167"/>
        <v>0</v>
      </c>
      <c r="GW128" s="307">
        <f t="shared" si="167"/>
        <v>0</v>
      </c>
      <c r="GX128" s="307">
        <f t="shared" si="167"/>
        <v>0</v>
      </c>
      <c r="GY128" s="307">
        <f t="shared" si="167"/>
        <v>0</v>
      </c>
      <c r="GZ128" s="307">
        <f t="shared" si="167"/>
        <v>0</v>
      </c>
      <c r="HA128" s="307">
        <f t="shared" si="167"/>
        <v>0</v>
      </c>
      <c r="HB128" s="307">
        <f t="shared" si="167"/>
        <v>0</v>
      </c>
      <c r="HC128" s="307">
        <f t="shared" si="160"/>
        <v>0</v>
      </c>
      <c r="HD128" s="307">
        <f t="shared" si="160"/>
        <v>0</v>
      </c>
      <c r="HE128" s="307">
        <f t="shared" si="160"/>
        <v>0</v>
      </c>
      <c r="HF128" s="307">
        <f t="shared" si="160"/>
        <v>0</v>
      </c>
      <c r="HG128" s="307">
        <f t="shared" si="160"/>
        <v>0</v>
      </c>
      <c r="HH128" s="307">
        <f t="shared" si="160"/>
        <v>0</v>
      </c>
      <c r="HI128" s="307">
        <f t="shared" si="160"/>
        <v>0</v>
      </c>
      <c r="HJ128" s="307">
        <f t="shared" si="160"/>
        <v>0</v>
      </c>
      <c r="HK128" s="307">
        <f t="shared" si="160"/>
        <v>0</v>
      </c>
      <c r="HL128" s="307">
        <f t="shared" si="160"/>
        <v>0</v>
      </c>
      <c r="HM128" s="307">
        <f t="shared" si="160"/>
        <v>0</v>
      </c>
      <c r="HN128" s="307">
        <f t="shared" si="160"/>
        <v>0</v>
      </c>
      <c r="HO128" s="307">
        <f t="shared" si="160"/>
        <v>0</v>
      </c>
      <c r="HP128" s="307">
        <f t="shared" si="160"/>
        <v>0</v>
      </c>
      <c r="HQ128" s="307">
        <f t="shared" si="160"/>
        <v>0</v>
      </c>
      <c r="HR128" s="307">
        <f t="shared" si="160"/>
        <v>0</v>
      </c>
      <c r="HS128" s="307">
        <f t="shared" si="160"/>
        <v>0</v>
      </c>
      <c r="HT128" s="307">
        <f t="shared" si="160"/>
        <v>0</v>
      </c>
      <c r="HU128" s="307">
        <f t="shared" si="160"/>
        <v>0</v>
      </c>
      <c r="HV128" s="307">
        <f t="shared" si="160"/>
        <v>0</v>
      </c>
      <c r="HW128" s="307">
        <f t="shared" si="160"/>
        <v>0</v>
      </c>
      <c r="HX128" s="307">
        <f t="shared" si="160"/>
        <v>0</v>
      </c>
      <c r="HY128" s="307">
        <f t="shared" si="160"/>
        <v>0</v>
      </c>
      <c r="HZ128" s="307">
        <f t="shared" si="160"/>
        <v>0</v>
      </c>
      <c r="IA128" s="307">
        <f t="shared" si="160"/>
        <v>0</v>
      </c>
      <c r="IB128" s="307">
        <f t="shared" si="160"/>
        <v>0</v>
      </c>
      <c r="IC128" s="307">
        <f t="shared" si="160"/>
        <v>0</v>
      </c>
      <c r="ID128" s="307">
        <f t="shared" si="160"/>
        <v>0</v>
      </c>
      <c r="IE128" s="307">
        <f t="shared" si="160"/>
        <v>0</v>
      </c>
      <c r="IF128" s="307">
        <f t="shared" si="160"/>
        <v>0</v>
      </c>
      <c r="IG128" s="307">
        <f t="shared" si="160"/>
        <v>0</v>
      </c>
      <c r="IH128" s="307">
        <f t="shared" si="160"/>
        <v>0</v>
      </c>
      <c r="II128" s="307">
        <f t="shared" si="160"/>
        <v>0</v>
      </c>
      <c r="IJ128" s="307">
        <f t="shared" si="160"/>
        <v>0</v>
      </c>
      <c r="IK128" s="307">
        <f t="shared" si="160"/>
        <v>0</v>
      </c>
      <c r="IL128" s="307">
        <f t="shared" si="160"/>
        <v>0</v>
      </c>
      <c r="IM128" s="307">
        <f t="shared" si="160"/>
        <v>0</v>
      </c>
      <c r="IN128" s="307">
        <f t="shared" si="160"/>
        <v>0</v>
      </c>
      <c r="IO128" s="307">
        <f t="shared" si="160"/>
        <v>0</v>
      </c>
      <c r="IP128" s="307">
        <f t="shared" si="160"/>
        <v>0</v>
      </c>
      <c r="IQ128" s="307">
        <f t="shared" si="160"/>
        <v>0</v>
      </c>
      <c r="IR128" s="307">
        <f t="shared" si="160"/>
        <v>0</v>
      </c>
      <c r="IS128" s="307">
        <f t="shared" si="160"/>
        <v>0</v>
      </c>
      <c r="IT128" s="307">
        <f t="shared" si="160"/>
        <v>0</v>
      </c>
      <c r="IU128" s="307">
        <f t="shared" si="160"/>
        <v>0</v>
      </c>
      <c r="IV128" s="307">
        <f t="shared" si="160"/>
        <v>0</v>
      </c>
      <c r="IW128" s="307">
        <f t="shared" si="160"/>
        <v>0</v>
      </c>
      <c r="IX128" s="307">
        <f t="shared" si="160"/>
        <v>0</v>
      </c>
      <c r="IY128" s="307">
        <f t="shared" si="160"/>
        <v>0</v>
      </c>
      <c r="IZ128" s="307">
        <f t="shared" si="160"/>
        <v>0</v>
      </c>
      <c r="JA128" s="307">
        <f t="shared" si="134"/>
        <v>0</v>
      </c>
      <c r="JB128" s="307">
        <f t="shared" si="134"/>
        <v>0</v>
      </c>
      <c r="JC128" s="307">
        <f t="shared" si="134"/>
        <v>0</v>
      </c>
      <c r="JD128" s="307">
        <f t="shared" si="149"/>
        <v>0</v>
      </c>
      <c r="JE128" s="307">
        <f t="shared" si="149"/>
        <v>0</v>
      </c>
      <c r="JF128" s="307">
        <f t="shared" si="149"/>
        <v>0</v>
      </c>
      <c r="JG128" s="307">
        <f t="shared" si="149"/>
        <v>0</v>
      </c>
      <c r="JH128" s="307">
        <f t="shared" si="149"/>
        <v>0</v>
      </c>
      <c r="JI128" s="307">
        <f t="shared" si="149"/>
        <v>0</v>
      </c>
      <c r="JJ128" s="307">
        <f t="shared" si="149"/>
        <v>0</v>
      </c>
      <c r="JK128" s="307">
        <f t="shared" si="149"/>
        <v>0</v>
      </c>
      <c r="JL128" s="307">
        <f t="shared" si="149"/>
        <v>0</v>
      </c>
      <c r="JM128" s="307">
        <f t="shared" si="149"/>
        <v>0</v>
      </c>
      <c r="JN128" s="307">
        <f t="shared" si="149"/>
        <v>0</v>
      </c>
      <c r="JO128" s="307">
        <f t="shared" ref="JO128:LZ129" si="168">SUMPRODUCT(--($E43:$AB43=JO$110),--($E105:$AB105))</f>
        <v>0</v>
      </c>
      <c r="JP128" s="307">
        <f t="shared" si="168"/>
        <v>0</v>
      </c>
      <c r="JQ128" s="307">
        <f t="shared" si="168"/>
        <v>0</v>
      </c>
      <c r="JR128" s="307">
        <f t="shared" si="168"/>
        <v>0</v>
      </c>
      <c r="JS128" s="307">
        <f t="shared" si="168"/>
        <v>0</v>
      </c>
      <c r="JT128" s="307">
        <f t="shared" si="168"/>
        <v>0</v>
      </c>
      <c r="JU128" s="307">
        <f t="shared" si="168"/>
        <v>0</v>
      </c>
      <c r="JV128" s="307">
        <f t="shared" si="168"/>
        <v>0</v>
      </c>
      <c r="JW128" s="307">
        <f t="shared" si="168"/>
        <v>0</v>
      </c>
      <c r="JX128" s="307">
        <f t="shared" si="168"/>
        <v>0</v>
      </c>
      <c r="JY128" s="307">
        <f t="shared" si="168"/>
        <v>0</v>
      </c>
      <c r="JZ128" s="307">
        <f t="shared" si="168"/>
        <v>0</v>
      </c>
      <c r="KA128" s="307">
        <f t="shared" si="168"/>
        <v>0</v>
      </c>
      <c r="KB128" s="307">
        <f t="shared" si="168"/>
        <v>0</v>
      </c>
      <c r="KC128" s="307">
        <f t="shared" si="168"/>
        <v>0</v>
      </c>
      <c r="KD128" s="307">
        <f t="shared" si="168"/>
        <v>0</v>
      </c>
      <c r="KE128" s="307">
        <f t="shared" si="168"/>
        <v>0</v>
      </c>
      <c r="KF128" s="307">
        <f t="shared" si="168"/>
        <v>0</v>
      </c>
      <c r="KG128" s="307">
        <f t="shared" si="168"/>
        <v>0</v>
      </c>
      <c r="KH128" s="307">
        <f t="shared" si="168"/>
        <v>0</v>
      </c>
      <c r="KI128" s="307">
        <f t="shared" si="168"/>
        <v>0</v>
      </c>
      <c r="KJ128" s="307">
        <f t="shared" si="168"/>
        <v>0</v>
      </c>
      <c r="KK128" s="307">
        <f t="shared" si="168"/>
        <v>0</v>
      </c>
      <c r="KL128" s="307">
        <f t="shared" si="168"/>
        <v>0</v>
      </c>
      <c r="KM128" s="307">
        <f t="shared" si="168"/>
        <v>23457.324000000001</v>
      </c>
      <c r="KN128" s="307">
        <f t="shared" si="168"/>
        <v>0</v>
      </c>
      <c r="KO128" s="307">
        <f t="shared" si="168"/>
        <v>0</v>
      </c>
      <c r="KP128" s="307">
        <f t="shared" si="168"/>
        <v>0</v>
      </c>
      <c r="KQ128" s="307">
        <f t="shared" si="168"/>
        <v>0</v>
      </c>
      <c r="KR128" s="307">
        <f t="shared" si="168"/>
        <v>0</v>
      </c>
      <c r="KS128" s="307">
        <f t="shared" si="168"/>
        <v>0</v>
      </c>
      <c r="KT128" s="307">
        <f t="shared" si="168"/>
        <v>0</v>
      </c>
      <c r="KU128" s="307">
        <f t="shared" si="168"/>
        <v>0</v>
      </c>
      <c r="KV128" s="307">
        <f t="shared" si="168"/>
        <v>0</v>
      </c>
      <c r="KW128" s="307">
        <f t="shared" si="168"/>
        <v>0</v>
      </c>
      <c r="KX128" s="307">
        <f t="shared" si="168"/>
        <v>0</v>
      </c>
      <c r="KY128" s="307">
        <f t="shared" si="168"/>
        <v>0</v>
      </c>
      <c r="KZ128" s="307">
        <f t="shared" si="168"/>
        <v>0</v>
      </c>
      <c r="LA128" s="307">
        <f t="shared" si="168"/>
        <v>0</v>
      </c>
      <c r="LB128" s="307">
        <f t="shared" si="168"/>
        <v>0</v>
      </c>
      <c r="LC128" s="307">
        <f t="shared" si="168"/>
        <v>0</v>
      </c>
      <c r="LD128" s="307">
        <f t="shared" si="168"/>
        <v>0</v>
      </c>
      <c r="LE128" s="307">
        <f t="shared" si="168"/>
        <v>0</v>
      </c>
      <c r="LF128" s="307">
        <f t="shared" si="168"/>
        <v>0</v>
      </c>
      <c r="LG128" s="307">
        <f t="shared" si="168"/>
        <v>0</v>
      </c>
      <c r="LH128" s="307">
        <f t="shared" si="168"/>
        <v>0</v>
      </c>
      <c r="LI128" s="307">
        <f t="shared" si="168"/>
        <v>0</v>
      </c>
      <c r="LJ128" s="307">
        <f t="shared" si="168"/>
        <v>0</v>
      </c>
      <c r="LK128" s="307">
        <f t="shared" si="168"/>
        <v>0</v>
      </c>
      <c r="LL128" s="307">
        <f t="shared" si="168"/>
        <v>0</v>
      </c>
      <c r="LM128" s="307">
        <f t="shared" si="168"/>
        <v>0</v>
      </c>
      <c r="LN128" s="307">
        <f t="shared" si="168"/>
        <v>0</v>
      </c>
      <c r="LO128" s="307">
        <f t="shared" si="168"/>
        <v>0</v>
      </c>
      <c r="LP128" s="307">
        <f t="shared" si="168"/>
        <v>0</v>
      </c>
      <c r="LQ128" s="307">
        <f t="shared" si="168"/>
        <v>0</v>
      </c>
      <c r="LR128" s="307">
        <f t="shared" si="168"/>
        <v>23354.291999999863</v>
      </c>
      <c r="LS128" s="307">
        <f t="shared" si="168"/>
        <v>0</v>
      </c>
      <c r="LT128" s="307">
        <f t="shared" si="168"/>
        <v>0</v>
      </c>
      <c r="LU128" s="307">
        <f t="shared" si="168"/>
        <v>0</v>
      </c>
      <c r="LV128" s="307">
        <f t="shared" si="168"/>
        <v>0</v>
      </c>
      <c r="LW128" s="307">
        <f t="shared" si="168"/>
        <v>0</v>
      </c>
      <c r="LX128" s="307">
        <f t="shared" si="168"/>
        <v>0</v>
      </c>
      <c r="LY128" s="307">
        <f t="shared" si="168"/>
        <v>0</v>
      </c>
      <c r="LZ128" s="307">
        <f t="shared" si="168"/>
        <v>0</v>
      </c>
      <c r="MA128" s="307">
        <f t="shared" si="161"/>
        <v>0</v>
      </c>
      <c r="MB128" s="307">
        <f t="shared" si="161"/>
        <v>0</v>
      </c>
      <c r="MC128" s="307">
        <f t="shared" si="161"/>
        <v>0</v>
      </c>
      <c r="MD128" s="307">
        <f t="shared" si="161"/>
        <v>0</v>
      </c>
      <c r="ME128" s="307">
        <f t="shared" si="161"/>
        <v>0</v>
      </c>
      <c r="MF128" s="307">
        <f t="shared" si="161"/>
        <v>0</v>
      </c>
      <c r="MG128" s="307">
        <f t="shared" si="161"/>
        <v>0</v>
      </c>
      <c r="MH128" s="307">
        <f t="shared" si="161"/>
        <v>0</v>
      </c>
      <c r="MI128" s="307">
        <f t="shared" si="161"/>
        <v>0</v>
      </c>
      <c r="MJ128" s="307">
        <f t="shared" si="161"/>
        <v>0</v>
      </c>
      <c r="MK128" s="307">
        <f t="shared" si="161"/>
        <v>0</v>
      </c>
      <c r="ML128" s="307">
        <f t="shared" si="161"/>
        <v>0</v>
      </c>
      <c r="MM128" s="307">
        <f t="shared" si="161"/>
        <v>0</v>
      </c>
      <c r="MN128" s="307">
        <f t="shared" si="161"/>
        <v>0</v>
      </c>
      <c r="MO128" s="307">
        <f t="shared" si="161"/>
        <v>0</v>
      </c>
      <c r="MP128" s="307">
        <f t="shared" si="161"/>
        <v>0</v>
      </c>
      <c r="MQ128" s="307">
        <f t="shared" si="161"/>
        <v>0</v>
      </c>
      <c r="MR128" s="307">
        <f t="shared" si="161"/>
        <v>0</v>
      </c>
      <c r="MS128" s="307">
        <f t="shared" si="161"/>
        <v>0</v>
      </c>
      <c r="MT128" s="307">
        <f t="shared" si="161"/>
        <v>0</v>
      </c>
      <c r="MU128" s="307">
        <f t="shared" si="161"/>
        <v>0</v>
      </c>
      <c r="MV128" s="307">
        <f t="shared" si="161"/>
        <v>0</v>
      </c>
      <c r="MW128" s="307">
        <f t="shared" si="161"/>
        <v>0</v>
      </c>
      <c r="MX128" s="307">
        <f t="shared" si="161"/>
        <v>0</v>
      </c>
      <c r="MY128" s="307">
        <f t="shared" si="161"/>
        <v>0</v>
      </c>
      <c r="MZ128" s="307">
        <f t="shared" si="161"/>
        <v>0</v>
      </c>
      <c r="NA128" s="307">
        <f t="shared" si="161"/>
        <v>0</v>
      </c>
      <c r="NB128" s="307">
        <f t="shared" si="161"/>
        <v>0</v>
      </c>
      <c r="NC128" s="307">
        <f t="shared" si="161"/>
        <v>0</v>
      </c>
      <c r="ND128" s="307">
        <f t="shared" si="161"/>
        <v>0</v>
      </c>
      <c r="NE128" s="307">
        <f t="shared" si="161"/>
        <v>0</v>
      </c>
      <c r="NF128" s="307">
        <f t="shared" si="161"/>
        <v>0</v>
      </c>
      <c r="NG128" s="307">
        <f t="shared" si="161"/>
        <v>0</v>
      </c>
      <c r="NH128" s="307">
        <f t="shared" si="161"/>
        <v>0</v>
      </c>
      <c r="NI128" s="307">
        <f t="shared" si="161"/>
        <v>0</v>
      </c>
      <c r="NJ128" s="307">
        <f t="shared" si="161"/>
        <v>0</v>
      </c>
      <c r="NK128" s="307">
        <f t="shared" si="161"/>
        <v>0</v>
      </c>
      <c r="NL128" s="307">
        <f t="shared" si="161"/>
        <v>0</v>
      </c>
      <c r="NM128" s="307">
        <f t="shared" si="161"/>
        <v>0</v>
      </c>
      <c r="NN128" s="307">
        <f t="shared" si="161"/>
        <v>0</v>
      </c>
      <c r="NO128" s="307">
        <f t="shared" si="161"/>
        <v>0</v>
      </c>
      <c r="NP128" s="307">
        <f t="shared" si="161"/>
        <v>0</v>
      </c>
      <c r="NQ128" s="307">
        <f t="shared" si="161"/>
        <v>0</v>
      </c>
      <c r="NR128" s="307">
        <f t="shared" si="161"/>
        <v>0</v>
      </c>
      <c r="NS128" s="307">
        <f t="shared" si="161"/>
        <v>0</v>
      </c>
      <c r="NT128" s="307">
        <f t="shared" si="161"/>
        <v>0</v>
      </c>
      <c r="NU128" s="307">
        <f t="shared" si="161"/>
        <v>0</v>
      </c>
      <c r="NV128" s="307">
        <f t="shared" si="161"/>
        <v>0</v>
      </c>
      <c r="NW128" s="307">
        <f t="shared" si="161"/>
        <v>0</v>
      </c>
      <c r="NX128" s="307">
        <f t="shared" si="161"/>
        <v>0</v>
      </c>
      <c r="NY128" s="307">
        <f t="shared" si="136"/>
        <v>0</v>
      </c>
      <c r="NZ128" s="307">
        <f t="shared" si="136"/>
        <v>4179.1559999999881</v>
      </c>
      <c r="OA128" s="307">
        <f t="shared" si="136"/>
        <v>0</v>
      </c>
      <c r="OB128" s="307">
        <f t="shared" si="150"/>
        <v>0</v>
      </c>
      <c r="OC128" s="307">
        <f t="shared" si="150"/>
        <v>0</v>
      </c>
      <c r="OD128" s="307">
        <f t="shared" si="150"/>
        <v>0</v>
      </c>
      <c r="OE128" s="307">
        <f t="shared" si="150"/>
        <v>0</v>
      </c>
      <c r="OF128" s="307">
        <f t="shared" si="150"/>
        <v>0</v>
      </c>
      <c r="OG128" s="307">
        <f t="shared" si="150"/>
        <v>0</v>
      </c>
      <c r="OH128" s="307">
        <f t="shared" si="150"/>
        <v>0</v>
      </c>
      <c r="OI128" s="307">
        <f t="shared" si="150"/>
        <v>0</v>
      </c>
      <c r="OJ128" s="307">
        <f t="shared" si="150"/>
        <v>0</v>
      </c>
      <c r="OK128" s="307">
        <f t="shared" si="150"/>
        <v>0</v>
      </c>
      <c r="OL128" s="307">
        <f t="shared" si="150"/>
        <v>0</v>
      </c>
      <c r="OM128" s="307">
        <f t="shared" ref="OM128:QX129" si="169">SUMPRODUCT(--($E43:$AB43=OM$110),--($E105:$AB105))</f>
        <v>0</v>
      </c>
      <c r="ON128" s="307">
        <f t="shared" si="169"/>
        <v>0</v>
      </c>
      <c r="OO128" s="307">
        <f t="shared" si="169"/>
        <v>0</v>
      </c>
      <c r="OP128" s="307">
        <f t="shared" si="169"/>
        <v>0</v>
      </c>
      <c r="OQ128" s="307">
        <f t="shared" si="169"/>
        <v>0</v>
      </c>
      <c r="OR128" s="307">
        <f t="shared" si="169"/>
        <v>0</v>
      </c>
      <c r="OS128" s="307">
        <f t="shared" si="169"/>
        <v>0</v>
      </c>
      <c r="OT128" s="307">
        <f t="shared" si="169"/>
        <v>0</v>
      </c>
      <c r="OU128" s="307">
        <f t="shared" si="169"/>
        <v>0</v>
      </c>
      <c r="OV128" s="307">
        <f t="shared" si="169"/>
        <v>0</v>
      </c>
      <c r="OW128" s="307">
        <f t="shared" si="169"/>
        <v>0</v>
      </c>
      <c r="OX128" s="307">
        <f t="shared" si="169"/>
        <v>0</v>
      </c>
      <c r="OY128" s="307">
        <f t="shared" si="169"/>
        <v>0</v>
      </c>
      <c r="OZ128" s="307">
        <f t="shared" si="169"/>
        <v>0</v>
      </c>
      <c r="PA128" s="307">
        <f t="shared" si="169"/>
        <v>0</v>
      </c>
      <c r="PB128" s="307">
        <f t="shared" si="169"/>
        <v>0</v>
      </c>
      <c r="PC128" s="307">
        <f t="shared" si="169"/>
        <v>0</v>
      </c>
      <c r="PD128" s="307">
        <f t="shared" si="169"/>
        <v>4512.6959999999863</v>
      </c>
      <c r="PE128" s="307">
        <f t="shared" si="169"/>
        <v>0</v>
      </c>
      <c r="PF128" s="307">
        <f t="shared" si="169"/>
        <v>0</v>
      </c>
      <c r="PG128" s="307">
        <f t="shared" si="169"/>
        <v>0</v>
      </c>
      <c r="PH128" s="307">
        <f t="shared" si="169"/>
        <v>0</v>
      </c>
      <c r="PI128" s="307">
        <f t="shared" si="169"/>
        <v>0</v>
      </c>
      <c r="PJ128" s="307">
        <f t="shared" si="169"/>
        <v>0</v>
      </c>
      <c r="PK128" s="307">
        <f t="shared" si="169"/>
        <v>0</v>
      </c>
      <c r="PL128" s="307">
        <f t="shared" si="169"/>
        <v>0</v>
      </c>
      <c r="PM128" s="307">
        <f t="shared" si="169"/>
        <v>0</v>
      </c>
      <c r="PN128" s="307">
        <f t="shared" si="169"/>
        <v>0</v>
      </c>
      <c r="PO128" s="307">
        <f t="shared" si="169"/>
        <v>0</v>
      </c>
      <c r="PP128" s="307">
        <f t="shared" si="169"/>
        <v>0</v>
      </c>
      <c r="PQ128" s="307">
        <f t="shared" si="169"/>
        <v>0</v>
      </c>
      <c r="PR128" s="307">
        <f t="shared" si="169"/>
        <v>0</v>
      </c>
      <c r="PS128" s="307">
        <f t="shared" si="169"/>
        <v>0</v>
      </c>
      <c r="PT128" s="307">
        <f t="shared" si="169"/>
        <v>0</v>
      </c>
      <c r="PU128" s="307">
        <f t="shared" si="169"/>
        <v>0</v>
      </c>
      <c r="PV128" s="307">
        <f t="shared" si="169"/>
        <v>0</v>
      </c>
      <c r="PW128" s="307">
        <f t="shared" si="169"/>
        <v>0</v>
      </c>
      <c r="PX128" s="307">
        <f t="shared" si="169"/>
        <v>0</v>
      </c>
      <c r="PY128" s="307">
        <f t="shared" si="169"/>
        <v>0</v>
      </c>
      <c r="PZ128" s="307">
        <f t="shared" si="169"/>
        <v>0</v>
      </c>
      <c r="QA128" s="307">
        <f t="shared" si="169"/>
        <v>0</v>
      </c>
      <c r="QB128" s="307">
        <f t="shared" si="169"/>
        <v>0</v>
      </c>
      <c r="QC128" s="307">
        <f t="shared" si="169"/>
        <v>0</v>
      </c>
      <c r="QD128" s="307">
        <f t="shared" si="169"/>
        <v>0</v>
      </c>
      <c r="QE128" s="307">
        <f t="shared" si="169"/>
        <v>0</v>
      </c>
      <c r="QF128" s="307">
        <f t="shared" si="169"/>
        <v>0</v>
      </c>
      <c r="QG128" s="307">
        <f t="shared" si="169"/>
        <v>0</v>
      </c>
      <c r="QH128" s="307">
        <f t="shared" si="169"/>
        <v>31549.727999999872</v>
      </c>
      <c r="QI128" s="307">
        <f t="shared" si="169"/>
        <v>0</v>
      </c>
      <c r="QJ128" s="307">
        <f t="shared" si="169"/>
        <v>0</v>
      </c>
      <c r="QK128" s="307">
        <f t="shared" si="169"/>
        <v>0</v>
      </c>
      <c r="QL128" s="307">
        <f t="shared" si="169"/>
        <v>0</v>
      </c>
      <c r="QM128" s="307">
        <f t="shared" si="169"/>
        <v>0</v>
      </c>
      <c r="QN128" s="307">
        <f t="shared" si="169"/>
        <v>0</v>
      </c>
      <c r="QO128" s="307">
        <f t="shared" si="169"/>
        <v>0</v>
      </c>
      <c r="QP128" s="307">
        <f t="shared" si="169"/>
        <v>0</v>
      </c>
      <c r="QQ128" s="307">
        <f t="shared" si="169"/>
        <v>0</v>
      </c>
      <c r="QR128" s="307">
        <f t="shared" si="169"/>
        <v>0</v>
      </c>
      <c r="QS128" s="307">
        <f t="shared" si="169"/>
        <v>0</v>
      </c>
      <c r="QT128" s="307">
        <f t="shared" si="169"/>
        <v>0</v>
      </c>
      <c r="QU128" s="307">
        <f t="shared" si="169"/>
        <v>0</v>
      </c>
      <c r="QV128" s="307">
        <f t="shared" si="169"/>
        <v>0</v>
      </c>
      <c r="QW128" s="307">
        <f t="shared" si="169"/>
        <v>0</v>
      </c>
      <c r="QX128" s="307">
        <f t="shared" si="169"/>
        <v>0</v>
      </c>
      <c r="QY128" s="307">
        <f t="shared" si="162"/>
        <v>0</v>
      </c>
      <c r="QZ128" s="307">
        <f t="shared" si="162"/>
        <v>0</v>
      </c>
      <c r="RA128" s="307">
        <f t="shared" si="162"/>
        <v>0</v>
      </c>
      <c r="RB128" s="307">
        <f t="shared" si="162"/>
        <v>0</v>
      </c>
      <c r="RC128" s="307">
        <f t="shared" si="162"/>
        <v>0</v>
      </c>
      <c r="RD128" s="307">
        <f t="shared" si="162"/>
        <v>0</v>
      </c>
      <c r="RE128" s="307">
        <f t="shared" si="162"/>
        <v>0</v>
      </c>
      <c r="RF128" s="307">
        <f t="shared" si="162"/>
        <v>0</v>
      </c>
      <c r="RG128" s="307">
        <f t="shared" si="162"/>
        <v>0</v>
      </c>
      <c r="RH128" s="307">
        <f t="shared" si="162"/>
        <v>0</v>
      </c>
      <c r="RI128" s="307">
        <f t="shared" si="162"/>
        <v>0</v>
      </c>
      <c r="RJ128" s="307">
        <f t="shared" si="162"/>
        <v>0</v>
      </c>
      <c r="RK128" s="307">
        <f t="shared" si="162"/>
        <v>0</v>
      </c>
      <c r="RL128" s="307">
        <f t="shared" si="162"/>
        <v>0</v>
      </c>
      <c r="RM128" s="307">
        <f t="shared" si="162"/>
        <v>659519.00400000007</v>
      </c>
      <c r="RN128" s="307">
        <f t="shared" si="162"/>
        <v>0</v>
      </c>
      <c r="RO128" s="307">
        <f t="shared" si="162"/>
        <v>0</v>
      </c>
      <c r="RP128" s="307">
        <f t="shared" si="162"/>
        <v>0</v>
      </c>
      <c r="RQ128" s="307">
        <f t="shared" si="162"/>
        <v>0</v>
      </c>
      <c r="RR128" s="307">
        <f t="shared" si="162"/>
        <v>0</v>
      </c>
      <c r="RS128" s="307">
        <f t="shared" si="162"/>
        <v>0</v>
      </c>
      <c r="RT128" s="307">
        <f t="shared" si="162"/>
        <v>0</v>
      </c>
      <c r="RU128" s="307">
        <f t="shared" si="162"/>
        <v>0</v>
      </c>
      <c r="RV128" s="307">
        <f t="shared" si="162"/>
        <v>0</v>
      </c>
      <c r="RW128" s="307">
        <f t="shared" si="162"/>
        <v>0</v>
      </c>
      <c r="RX128" s="307">
        <f t="shared" si="162"/>
        <v>0</v>
      </c>
      <c r="RY128" s="307">
        <f t="shared" si="162"/>
        <v>0</v>
      </c>
      <c r="RZ128" s="307">
        <f t="shared" si="162"/>
        <v>0</v>
      </c>
      <c r="SA128" s="307">
        <f t="shared" si="162"/>
        <v>0</v>
      </c>
      <c r="SB128" s="307">
        <f t="shared" si="162"/>
        <v>0</v>
      </c>
      <c r="SC128" s="307">
        <f t="shared" si="162"/>
        <v>0</v>
      </c>
      <c r="SD128" s="307">
        <f t="shared" si="162"/>
        <v>0</v>
      </c>
      <c r="SE128" s="307">
        <f t="shared" si="162"/>
        <v>0</v>
      </c>
      <c r="SF128" s="307">
        <f t="shared" si="162"/>
        <v>0</v>
      </c>
      <c r="SG128" s="307">
        <f t="shared" si="162"/>
        <v>0</v>
      </c>
      <c r="SH128" s="307">
        <f t="shared" si="162"/>
        <v>0</v>
      </c>
      <c r="SI128" s="307">
        <f t="shared" si="162"/>
        <v>0</v>
      </c>
      <c r="SJ128" s="307">
        <f t="shared" si="162"/>
        <v>0</v>
      </c>
      <c r="SK128" s="307">
        <f t="shared" si="162"/>
        <v>0</v>
      </c>
      <c r="SL128" s="307">
        <f t="shared" si="162"/>
        <v>0</v>
      </c>
      <c r="SM128" s="307">
        <f t="shared" si="162"/>
        <v>0</v>
      </c>
      <c r="SN128" s="307">
        <f t="shared" si="162"/>
        <v>0</v>
      </c>
      <c r="SO128" s="307">
        <f t="shared" si="162"/>
        <v>0</v>
      </c>
      <c r="SP128" s="307">
        <f t="shared" si="162"/>
        <v>0</v>
      </c>
      <c r="SQ128" s="307">
        <f t="shared" si="162"/>
        <v>0</v>
      </c>
      <c r="SR128" s="307">
        <f t="shared" si="162"/>
        <v>0</v>
      </c>
      <c r="SS128" s="307">
        <f t="shared" si="162"/>
        <v>0</v>
      </c>
      <c r="ST128" s="307">
        <f t="shared" si="162"/>
        <v>0</v>
      </c>
      <c r="SU128" s="307">
        <f t="shared" si="162"/>
        <v>0</v>
      </c>
      <c r="SV128" s="307">
        <f t="shared" si="162"/>
        <v>0</v>
      </c>
      <c r="SW128" s="307">
        <f t="shared" si="138"/>
        <v>0</v>
      </c>
      <c r="SX128" s="307">
        <f t="shared" si="138"/>
        <v>0</v>
      </c>
      <c r="SY128" s="307">
        <f t="shared" si="138"/>
        <v>0</v>
      </c>
      <c r="SZ128" s="307">
        <f t="shared" si="151"/>
        <v>0</v>
      </c>
      <c r="TA128" s="307">
        <f t="shared" si="151"/>
        <v>0</v>
      </c>
      <c r="TB128" s="307">
        <f t="shared" si="151"/>
        <v>0</v>
      </c>
      <c r="TC128" s="307">
        <f t="shared" si="151"/>
        <v>0</v>
      </c>
      <c r="TD128" s="307">
        <f t="shared" si="151"/>
        <v>0</v>
      </c>
      <c r="TE128" s="307">
        <f t="shared" si="151"/>
        <v>0</v>
      </c>
      <c r="TF128" s="307">
        <f t="shared" si="151"/>
        <v>0</v>
      </c>
      <c r="TG128" s="307">
        <f t="shared" si="151"/>
        <v>0</v>
      </c>
      <c r="TH128" s="307">
        <f t="shared" si="151"/>
        <v>0</v>
      </c>
      <c r="TI128" s="307">
        <f t="shared" si="151"/>
        <v>0</v>
      </c>
      <c r="TJ128" s="307">
        <f t="shared" si="151"/>
        <v>0</v>
      </c>
      <c r="TK128" s="307">
        <f t="shared" ref="TK128:VV129" si="170">SUMPRODUCT(--($E43:$AB43=TK$110),--($E105:$AB105))</f>
        <v>0</v>
      </c>
      <c r="TL128" s="307">
        <f t="shared" si="170"/>
        <v>0</v>
      </c>
      <c r="TM128" s="307">
        <f t="shared" si="170"/>
        <v>0</v>
      </c>
      <c r="TN128" s="307">
        <f t="shared" si="170"/>
        <v>0</v>
      </c>
      <c r="TO128" s="307">
        <f t="shared" si="170"/>
        <v>0</v>
      </c>
      <c r="TP128" s="307">
        <f t="shared" si="170"/>
        <v>0</v>
      </c>
      <c r="TQ128" s="307">
        <f t="shared" si="170"/>
        <v>0</v>
      </c>
      <c r="TR128" s="307">
        <f t="shared" si="170"/>
        <v>0</v>
      </c>
      <c r="TS128" s="307">
        <f t="shared" si="170"/>
        <v>0</v>
      </c>
      <c r="TT128" s="307">
        <f t="shared" si="170"/>
        <v>0</v>
      </c>
      <c r="TU128" s="307">
        <f t="shared" si="170"/>
        <v>0</v>
      </c>
      <c r="TV128" s="307">
        <f t="shared" si="170"/>
        <v>0</v>
      </c>
      <c r="TW128" s="307">
        <f t="shared" si="170"/>
        <v>0</v>
      </c>
      <c r="TX128" s="307">
        <f t="shared" si="170"/>
        <v>0</v>
      </c>
      <c r="TY128" s="307">
        <f t="shared" si="170"/>
        <v>0</v>
      </c>
      <c r="TZ128" s="307">
        <f t="shared" si="170"/>
        <v>0</v>
      </c>
      <c r="UA128" s="307">
        <f t="shared" si="170"/>
        <v>0</v>
      </c>
      <c r="UB128" s="307">
        <f t="shared" si="170"/>
        <v>0</v>
      </c>
      <c r="UC128" s="307">
        <f t="shared" si="170"/>
        <v>0</v>
      </c>
      <c r="UD128" s="307">
        <f t="shared" si="170"/>
        <v>0</v>
      </c>
      <c r="UE128" s="307">
        <f t="shared" si="170"/>
        <v>0</v>
      </c>
      <c r="UF128" s="307">
        <f t="shared" si="170"/>
        <v>0</v>
      </c>
      <c r="UG128" s="307">
        <f t="shared" si="170"/>
        <v>0</v>
      </c>
      <c r="UH128" s="307">
        <f t="shared" si="170"/>
        <v>0</v>
      </c>
      <c r="UI128" s="307">
        <f t="shared" si="170"/>
        <v>0</v>
      </c>
      <c r="UJ128" s="307">
        <f t="shared" si="170"/>
        <v>0</v>
      </c>
      <c r="UK128" s="307">
        <f t="shared" si="170"/>
        <v>0</v>
      </c>
      <c r="UL128" s="307">
        <f t="shared" si="170"/>
        <v>0</v>
      </c>
      <c r="UM128" s="307">
        <f t="shared" si="170"/>
        <v>0</v>
      </c>
      <c r="UN128" s="307">
        <f t="shared" si="170"/>
        <v>0</v>
      </c>
      <c r="UO128" s="307">
        <f t="shared" si="170"/>
        <v>0</v>
      </c>
      <c r="UP128" s="307">
        <f t="shared" si="170"/>
        <v>0</v>
      </c>
      <c r="UQ128" s="307">
        <f t="shared" si="170"/>
        <v>0</v>
      </c>
      <c r="UR128" s="307">
        <f t="shared" si="170"/>
        <v>0</v>
      </c>
      <c r="US128" s="307">
        <f t="shared" si="170"/>
        <v>0</v>
      </c>
      <c r="UT128" s="307">
        <f t="shared" si="170"/>
        <v>0</v>
      </c>
      <c r="UU128" s="307">
        <f t="shared" si="170"/>
        <v>0</v>
      </c>
      <c r="UV128" s="307">
        <f t="shared" si="170"/>
        <v>0</v>
      </c>
      <c r="UW128" s="307">
        <f t="shared" si="170"/>
        <v>0</v>
      </c>
      <c r="UX128" s="307">
        <f t="shared" si="170"/>
        <v>0</v>
      </c>
      <c r="UY128" s="307">
        <f t="shared" si="170"/>
        <v>0</v>
      </c>
      <c r="UZ128" s="307">
        <f t="shared" si="170"/>
        <v>0</v>
      </c>
      <c r="VA128" s="307">
        <f t="shared" si="170"/>
        <v>0</v>
      </c>
      <c r="VB128" s="307">
        <f t="shared" si="170"/>
        <v>0</v>
      </c>
      <c r="VC128" s="307">
        <f t="shared" si="170"/>
        <v>0</v>
      </c>
      <c r="VD128" s="307">
        <f t="shared" si="170"/>
        <v>0</v>
      </c>
      <c r="VE128" s="307">
        <f t="shared" si="170"/>
        <v>0</v>
      </c>
      <c r="VF128" s="307">
        <f t="shared" si="170"/>
        <v>0</v>
      </c>
      <c r="VG128" s="307">
        <f t="shared" si="170"/>
        <v>0</v>
      </c>
      <c r="VH128" s="307">
        <f t="shared" si="170"/>
        <v>0</v>
      </c>
      <c r="VI128" s="307">
        <f t="shared" si="170"/>
        <v>0</v>
      </c>
      <c r="VJ128" s="307">
        <f t="shared" si="170"/>
        <v>0</v>
      </c>
      <c r="VK128" s="307">
        <f t="shared" si="170"/>
        <v>0</v>
      </c>
      <c r="VL128" s="307">
        <f t="shared" si="170"/>
        <v>0</v>
      </c>
      <c r="VM128" s="307">
        <f t="shared" si="170"/>
        <v>0</v>
      </c>
      <c r="VN128" s="307">
        <f t="shared" si="170"/>
        <v>0</v>
      </c>
      <c r="VO128" s="307">
        <f t="shared" si="170"/>
        <v>0</v>
      </c>
      <c r="VP128" s="307">
        <f t="shared" si="170"/>
        <v>0</v>
      </c>
      <c r="VQ128" s="307">
        <f t="shared" si="170"/>
        <v>0</v>
      </c>
      <c r="VR128" s="307">
        <f t="shared" si="170"/>
        <v>0</v>
      </c>
      <c r="VS128" s="307">
        <f t="shared" si="170"/>
        <v>0</v>
      </c>
      <c r="VT128" s="307">
        <f t="shared" si="170"/>
        <v>0</v>
      </c>
      <c r="VU128" s="307">
        <f t="shared" si="170"/>
        <v>0</v>
      </c>
      <c r="VV128" s="307">
        <f t="shared" si="170"/>
        <v>0</v>
      </c>
      <c r="VW128" s="307">
        <f t="shared" si="163"/>
        <v>0</v>
      </c>
      <c r="VX128" s="307">
        <f t="shared" si="163"/>
        <v>0</v>
      </c>
      <c r="VY128" s="307">
        <f t="shared" si="163"/>
        <v>0</v>
      </c>
      <c r="VZ128" s="307">
        <f t="shared" si="163"/>
        <v>0</v>
      </c>
      <c r="WA128" s="307">
        <f t="shared" si="163"/>
        <v>0</v>
      </c>
      <c r="WB128" s="307">
        <f t="shared" si="163"/>
        <v>0</v>
      </c>
      <c r="WC128" s="307">
        <f t="shared" si="163"/>
        <v>0</v>
      </c>
      <c r="WD128" s="307">
        <f t="shared" si="163"/>
        <v>0</v>
      </c>
      <c r="WE128" s="307">
        <f t="shared" si="163"/>
        <v>0</v>
      </c>
      <c r="WF128" s="307">
        <f t="shared" si="163"/>
        <v>0</v>
      </c>
      <c r="WG128" s="307">
        <f t="shared" si="163"/>
        <v>0</v>
      </c>
      <c r="WH128" s="307">
        <f t="shared" si="163"/>
        <v>0</v>
      </c>
      <c r="WI128" s="307">
        <f t="shared" si="163"/>
        <v>0</v>
      </c>
      <c r="WJ128" s="307">
        <f t="shared" si="163"/>
        <v>0</v>
      </c>
      <c r="WK128" s="307">
        <f t="shared" si="163"/>
        <v>0</v>
      </c>
      <c r="WL128" s="307">
        <f t="shared" si="163"/>
        <v>0</v>
      </c>
      <c r="WM128" s="307">
        <f t="shared" si="163"/>
        <v>0</v>
      </c>
      <c r="WN128" s="307">
        <f t="shared" si="163"/>
        <v>0</v>
      </c>
      <c r="WO128" s="307">
        <f t="shared" si="163"/>
        <v>0</v>
      </c>
      <c r="WP128" s="307">
        <f t="shared" si="163"/>
        <v>0</v>
      </c>
      <c r="WQ128" s="307">
        <f t="shared" si="163"/>
        <v>0</v>
      </c>
      <c r="WR128" s="307">
        <f t="shared" si="163"/>
        <v>0</v>
      </c>
      <c r="WS128" s="307">
        <f t="shared" si="163"/>
        <v>0</v>
      </c>
      <c r="WT128" s="307">
        <f t="shared" si="163"/>
        <v>0</v>
      </c>
      <c r="WU128" s="307">
        <f t="shared" si="163"/>
        <v>0</v>
      </c>
      <c r="WV128" s="307">
        <f t="shared" si="163"/>
        <v>0</v>
      </c>
      <c r="WW128" s="307">
        <f t="shared" si="163"/>
        <v>0</v>
      </c>
      <c r="WX128" s="307">
        <f t="shared" si="163"/>
        <v>0</v>
      </c>
      <c r="WY128" s="307">
        <f t="shared" si="163"/>
        <v>0</v>
      </c>
      <c r="WZ128" s="307">
        <f t="shared" si="163"/>
        <v>0</v>
      </c>
      <c r="XA128" s="307">
        <f t="shared" si="163"/>
        <v>0</v>
      </c>
      <c r="XB128" s="307">
        <f t="shared" si="163"/>
        <v>0</v>
      </c>
      <c r="XC128" s="307">
        <f t="shared" si="163"/>
        <v>0</v>
      </c>
      <c r="XD128" s="307">
        <f t="shared" si="163"/>
        <v>0</v>
      </c>
      <c r="XE128" s="307">
        <f t="shared" si="163"/>
        <v>0</v>
      </c>
      <c r="XF128" s="307">
        <f t="shared" si="163"/>
        <v>0</v>
      </c>
      <c r="XG128" s="307">
        <f t="shared" si="163"/>
        <v>0</v>
      </c>
      <c r="XH128" s="307">
        <f t="shared" si="163"/>
        <v>0</v>
      </c>
      <c r="XI128" s="307">
        <f t="shared" si="163"/>
        <v>0</v>
      </c>
      <c r="XJ128" s="307">
        <f t="shared" si="163"/>
        <v>0</v>
      </c>
      <c r="XK128" s="307">
        <f t="shared" si="163"/>
        <v>0</v>
      </c>
      <c r="XL128" s="307">
        <f t="shared" si="163"/>
        <v>0</v>
      </c>
      <c r="XM128" s="307">
        <f t="shared" si="163"/>
        <v>0</v>
      </c>
      <c r="XN128" s="307">
        <f t="shared" si="163"/>
        <v>0</v>
      </c>
      <c r="XO128" s="307">
        <f t="shared" si="163"/>
        <v>0</v>
      </c>
      <c r="XP128" s="307">
        <f t="shared" si="163"/>
        <v>0</v>
      </c>
      <c r="XQ128" s="307">
        <f t="shared" si="163"/>
        <v>0</v>
      </c>
      <c r="XR128" s="307">
        <f t="shared" si="163"/>
        <v>0</v>
      </c>
      <c r="XS128" s="307">
        <f t="shared" si="163"/>
        <v>0</v>
      </c>
      <c r="XT128" s="307">
        <f t="shared" si="163"/>
        <v>0</v>
      </c>
      <c r="XU128" s="307">
        <f t="shared" si="140"/>
        <v>0</v>
      </c>
      <c r="XV128" s="307">
        <f t="shared" si="140"/>
        <v>0</v>
      </c>
      <c r="XW128" s="307">
        <f t="shared" si="140"/>
        <v>0</v>
      </c>
      <c r="XX128" s="307">
        <f t="shared" si="152"/>
        <v>0</v>
      </c>
      <c r="XY128" s="307">
        <f t="shared" si="152"/>
        <v>0</v>
      </c>
      <c r="XZ128" s="307">
        <f t="shared" si="152"/>
        <v>0</v>
      </c>
      <c r="YA128" s="307">
        <f t="shared" si="152"/>
        <v>0</v>
      </c>
      <c r="YB128" s="307">
        <f t="shared" si="152"/>
        <v>0</v>
      </c>
      <c r="YC128" s="307">
        <f t="shared" si="152"/>
        <v>0</v>
      </c>
      <c r="YD128" s="307">
        <f t="shared" si="152"/>
        <v>0</v>
      </c>
      <c r="YE128" s="307">
        <f t="shared" si="152"/>
        <v>0</v>
      </c>
      <c r="YF128" s="307">
        <f t="shared" si="152"/>
        <v>0</v>
      </c>
      <c r="YG128" s="307">
        <f t="shared" si="152"/>
        <v>0</v>
      </c>
      <c r="YH128" s="307">
        <f t="shared" si="152"/>
        <v>0</v>
      </c>
      <c r="YI128" s="307">
        <f t="shared" ref="YI128:AAT129" si="171">SUMPRODUCT(--($E43:$AB43=YI$110),--($E105:$AB105))</f>
        <v>0</v>
      </c>
      <c r="YJ128" s="307">
        <f t="shared" si="171"/>
        <v>0</v>
      </c>
      <c r="YK128" s="307">
        <f t="shared" si="171"/>
        <v>0</v>
      </c>
      <c r="YL128" s="307">
        <f t="shared" si="171"/>
        <v>0</v>
      </c>
      <c r="YM128" s="307">
        <f t="shared" si="171"/>
        <v>0</v>
      </c>
      <c r="YN128" s="307">
        <f t="shared" si="171"/>
        <v>0</v>
      </c>
      <c r="YO128" s="307">
        <f t="shared" si="171"/>
        <v>0</v>
      </c>
      <c r="YP128" s="307">
        <f t="shared" si="171"/>
        <v>0</v>
      </c>
      <c r="YQ128" s="307">
        <f t="shared" si="171"/>
        <v>0</v>
      </c>
      <c r="YR128" s="307">
        <f t="shared" si="171"/>
        <v>0</v>
      </c>
      <c r="YS128" s="307">
        <f t="shared" si="171"/>
        <v>0</v>
      </c>
      <c r="YT128" s="307">
        <f t="shared" si="171"/>
        <v>0</v>
      </c>
      <c r="YU128" s="307">
        <f t="shared" si="171"/>
        <v>0</v>
      </c>
      <c r="YV128" s="307">
        <f t="shared" si="171"/>
        <v>0</v>
      </c>
      <c r="YW128" s="307">
        <f t="shared" si="171"/>
        <v>0</v>
      </c>
      <c r="YX128" s="307">
        <f t="shared" si="171"/>
        <v>0</v>
      </c>
      <c r="YY128" s="307">
        <f t="shared" si="171"/>
        <v>0</v>
      </c>
      <c r="YZ128" s="307">
        <f t="shared" si="171"/>
        <v>0</v>
      </c>
      <c r="ZA128" s="307">
        <f t="shared" si="171"/>
        <v>0</v>
      </c>
      <c r="ZB128" s="307">
        <f t="shared" si="171"/>
        <v>0</v>
      </c>
      <c r="ZC128" s="307">
        <f t="shared" si="171"/>
        <v>0</v>
      </c>
      <c r="ZD128" s="307">
        <f t="shared" si="171"/>
        <v>0</v>
      </c>
      <c r="ZE128" s="307">
        <f t="shared" si="171"/>
        <v>0</v>
      </c>
      <c r="ZF128" s="307">
        <f t="shared" si="171"/>
        <v>0</v>
      </c>
      <c r="ZG128" s="307">
        <f t="shared" si="171"/>
        <v>0</v>
      </c>
      <c r="ZH128" s="307">
        <f t="shared" si="171"/>
        <v>0</v>
      </c>
      <c r="ZI128" s="307">
        <f t="shared" si="171"/>
        <v>0</v>
      </c>
      <c r="ZJ128" s="307">
        <f t="shared" si="171"/>
        <v>0</v>
      </c>
      <c r="ZK128" s="307">
        <f t="shared" si="171"/>
        <v>0</v>
      </c>
      <c r="ZL128" s="307">
        <f t="shared" si="171"/>
        <v>0</v>
      </c>
      <c r="ZM128" s="307">
        <f t="shared" si="171"/>
        <v>0</v>
      </c>
      <c r="ZN128" s="307">
        <f t="shared" si="171"/>
        <v>0</v>
      </c>
      <c r="ZO128" s="307">
        <f t="shared" si="171"/>
        <v>0</v>
      </c>
      <c r="ZP128" s="307">
        <f t="shared" si="171"/>
        <v>0</v>
      </c>
      <c r="ZQ128" s="307">
        <f t="shared" si="171"/>
        <v>0</v>
      </c>
      <c r="ZR128" s="307">
        <f t="shared" si="171"/>
        <v>0</v>
      </c>
      <c r="ZS128" s="307">
        <f t="shared" si="171"/>
        <v>0</v>
      </c>
      <c r="ZT128" s="307">
        <f t="shared" si="171"/>
        <v>0</v>
      </c>
      <c r="ZU128" s="307">
        <f t="shared" si="171"/>
        <v>0</v>
      </c>
      <c r="ZV128" s="307">
        <f t="shared" si="171"/>
        <v>0</v>
      </c>
      <c r="ZW128" s="307">
        <f t="shared" si="171"/>
        <v>0</v>
      </c>
      <c r="ZX128" s="307">
        <f t="shared" si="171"/>
        <v>0</v>
      </c>
      <c r="ZY128" s="307">
        <f t="shared" si="171"/>
        <v>0</v>
      </c>
      <c r="ZZ128" s="307">
        <f t="shared" si="171"/>
        <v>0</v>
      </c>
      <c r="AAA128" s="307">
        <f t="shared" si="171"/>
        <v>0</v>
      </c>
      <c r="AAB128" s="307">
        <f t="shared" si="171"/>
        <v>0</v>
      </c>
      <c r="AAC128" s="307">
        <f t="shared" si="171"/>
        <v>0</v>
      </c>
      <c r="AAD128" s="307">
        <f t="shared" si="171"/>
        <v>0</v>
      </c>
      <c r="AAE128" s="307">
        <f t="shared" si="171"/>
        <v>0</v>
      </c>
      <c r="AAF128" s="307">
        <f t="shared" si="171"/>
        <v>0</v>
      </c>
      <c r="AAG128" s="307">
        <f t="shared" si="171"/>
        <v>0</v>
      </c>
      <c r="AAH128" s="307">
        <f t="shared" si="171"/>
        <v>0</v>
      </c>
      <c r="AAI128" s="307">
        <f t="shared" si="171"/>
        <v>0</v>
      </c>
      <c r="AAJ128" s="307">
        <f t="shared" si="171"/>
        <v>0</v>
      </c>
      <c r="AAK128" s="307">
        <f t="shared" si="171"/>
        <v>0</v>
      </c>
      <c r="AAL128" s="307">
        <f t="shared" si="171"/>
        <v>0</v>
      </c>
      <c r="AAM128" s="307">
        <f t="shared" si="171"/>
        <v>0</v>
      </c>
      <c r="AAN128" s="307">
        <f t="shared" si="171"/>
        <v>0</v>
      </c>
      <c r="AAO128" s="307">
        <f t="shared" si="171"/>
        <v>0</v>
      </c>
      <c r="AAP128" s="307">
        <f t="shared" si="171"/>
        <v>0</v>
      </c>
      <c r="AAQ128" s="307">
        <f t="shared" si="171"/>
        <v>0</v>
      </c>
      <c r="AAR128" s="307">
        <f t="shared" si="171"/>
        <v>0</v>
      </c>
      <c r="AAS128" s="307">
        <f t="shared" si="171"/>
        <v>0</v>
      </c>
      <c r="AAT128" s="307">
        <f t="shared" si="171"/>
        <v>0</v>
      </c>
      <c r="AAU128" s="307">
        <f t="shared" si="165"/>
        <v>0</v>
      </c>
      <c r="AAV128" s="307">
        <f t="shared" si="165"/>
        <v>0</v>
      </c>
      <c r="AAW128" s="307">
        <f t="shared" si="165"/>
        <v>0</v>
      </c>
      <c r="AAX128" s="307">
        <f t="shared" si="165"/>
        <v>0</v>
      </c>
      <c r="AAY128" s="307">
        <f t="shared" si="165"/>
        <v>0</v>
      </c>
      <c r="AAZ128" s="307">
        <f t="shared" si="165"/>
        <v>0</v>
      </c>
      <c r="ABA128" s="307">
        <f t="shared" si="165"/>
        <v>0</v>
      </c>
      <c r="ABB128" s="307">
        <f t="shared" si="165"/>
        <v>0</v>
      </c>
      <c r="ABC128" s="307">
        <f t="shared" si="165"/>
        <v>0</v>
      </c>
      <c r="ABD128" s="307">
        <f t="shared" si="165"/>
        <v>0</v>
      </c>
      <c r="ABE128" s="307">
        <f t="shared" si="165"/>
        <v>0</v>
      </c>
      <c r="ABF128" s="307">
        <f t="shared" si="165"/>
        <v>0</v>
      </c>
      <c r="ABG128" s="307">
        <f t="shared" si="165"/>
        <v>0</v>
      </c>
      <c r="ABH128" s="307">
        <f t="shared" si="165"/>
        <v>0</v>
      </c>
      <c r="ABI128" s="307">
        <f t="shared" si="165"/>
        <v>0</v>
      </c>
      <c r="ABJ128" s="307">
        <f t="shared" si="165"/>
        <v>0</v>
      </c>
      <c r="ABK128" s="307">
        <f t="shared" si="165"/>
        <v>0</v>
      </c>
      <c r="ABL128" s="307">
        <f t="shared" si="165"/>
        <v>0</v>
      </c>
      <c r="ABM128" s="307">
        <f t="shared" si="165"/>
        <v>0</v>
      </c>
      <c r="ABN128" s="307">
        <f t="shared" si="165"/>
        <v>0</v>
      </c>
      <c r="ABO128" s="307">
        <f t="shared" si="165"/>
        <v>0</v>
      </c>
      <c r="ABP128" s="307">
        <f t="shared" si="165"/>
        <v>0</v>
      </c>
      <c r="ABQ128" s="307">
        <f t="shared" si="165"/>
        <v>0</v>
      </c>
      <c r="ABR128" s="307">
        <f t="shared" si="165"/>
        <v>0</v>
      </c>
      <c r="ABS128" s="307">
        <f t="shared" si="165"/>
        <v>0</v>
      </c>
      <c r="ABT128" s="307">
        <f t="shared" si="165"/>
        <v>0</v>
      </c>
      <c r="ABU128" s="307">
        <f t="shared" si="165"/>
        <v>0</v>
      </c>
      <c r="ABV128" s="307">
        <f t="shared" si="165"/>
        <v>0</v>
      </c>
      <c r="ABW128" s="307">
        <f t="shared" si="165"/>
        <v>0</v>
      </c>
      <c r="ABX128" s="307">
        <f t="shared" si="165"/>
        <v>0</v>
      </c>
      <c r="ABY128" s="307">
        <f t="shared" si="165"/>
        <v>0</v>
      </c>
      <c r="ABZ128" s="307">
        <f t="shared" si="165"/>
        <v>0</v>
      </c>
      <c r="ACA128" s="307">
        <f t="shared" si="165"/>
        <v>0</v>
      </c>
      <c r="ACB128" s="307">
        <f t="shared" si="165"/>
        <v>0</v>
      </c>
      <c r="ACC128" s="307">
        <f t="shared" si="165"/>
        <v>0</v>
      </c>
      <c r="ACD128" s="307">
        <f t="shared" si="165"/>
        <v>0</v>
      </c>
      <c r="ACE128" s="307">
        <f t="shared" si="165"/>
        <v>0</v>
      </c>
      <c r="ACF128" s="307">
        <f t="shared" si="165"/>
        <v>0</v>
      </c>
      <c r="ACG128" s="307">
        <f t="shared" si="165"/>
        <v>0</v>
      </c>
      <c r="ACH128" s="307">
        <f t="shared" si="165"/>
        <v>0</v>
      </c>
      <c r="ACI128" s="307">
        <f t="shared" si="165"/>
        <v>0</v>
      </c>
      <c r="ACJ128" s="307">
        <f t="shared" si="165"/>
        <v>0</v>
      </c>
      <c r="ACK128" s="307">
        <f t="shared" si="114"/>
        <v>0</v>
      </c>
    </row>
    <row r="129" spans="1:765" ht="30" customHeight="1">
      <c r="B129" s="24"/>
      <c r="C129" s="1422" t="s">
        <v>523</v>
      </c>
      <c r="D129" s="1372"/>
      <c r="E129" s="307">
        <f t="shared" ref="E129:BP129" si="172">SUMPRODUCT(--($E44:$AB44=E$110),--($E106:$AB106))</f>
        <v>0</v>
      </c>
      <c r="F129" s="307">
        <f t="shared" si="172"/>
        <v>0</v>
      </c>
      <c r="G129" s="307">
        <f t="shared" si="172"/>
        <v>0</v>
      </c>
      <c r="H129" s="307">
        <f t="shared" si="172"/>
        <v>0</v>
      </c>
      <c r="I129" s="307">
        <f t="shared" si="172"/>
        <v>0</v>
      </c>
      <c r="J129" s="307">
        <f t="shared" si="172"/>
        <v>0</v>
      </c>
      <c r="K129" s="307">
        <f t="shared" si="172"/>
        <v>0</v>
      </c>
      <c r="L129" s="307">
        <f t="shared" si="172"/>
        <v>0</v>
      </c>
      <c r="M129" s="307">
        <f t="shared" si="172"/>
        <v>0</v>
      </c>
      <c r="N129" s="307">
        <f t="shared" si="172"/>
        <v>0</v>
      </c>
      <c r="O129" s="307">
        <f t="shared" si="172"/>
        <v>0</v>
      </c>
      <c r="P129" s="307">
        <f t="shared" si="172"/>
        <v>0</v>
      </c>
      <c r="Q129" s="307">
        <f t="shared" si="172"/>
        <v>0</v>
      </c>
      <c r="R129" s="307">
        <f t="shared" si="172"/>
        <v>0</v>
      </c>
      <c r="S129" s="307">
        <f t="shared" si="172"/>
        <v>0</v>
      </c>
      <c r="T129" s="307">
        <f t="shared" si="172"/>
        <v>0</v>
      </c>
      <c r="U129" s="307">
        <f t="shared" si="172"/>
        <v>0</v>
      </c>
      <c r="V129" s="307">
        <f t="shared" si="172"/>
        <v>0</v>
      </c>
      <c r="W129" s="307">
        <f t="shared" si="172"/>
        <v>0</v>
      </c>
      <c r="X129" s="307">
        <f t="shared" si="172"/>
        <v>0</v>
      </c>
      <c r="Y129" s="307">
        <f t="shared" si="172"/>
        <v>0</v>
      </c>
      <c r="Z129" s="307">
        <f t="shared" si="172"/>
        <v>0</v>
      </c>
      <c r="AA129" s="307">
        <f t="shared" si="172"/>
        <v>0</v>
      </c>
      <c r="AB129" s="307">
        <f t="shared" si="172"/>
        <v>0</v>
      </c>
      <c r="AC129" s="307">
        <f t="shared" si="172"/>
        <v>0</v>
      </c>
      <c r="AD129" s="307">
        <f t="shared" si="172"/>
        <v>0</v>
      </c>
      <c r="AE129" s="307">
        <f t="shared" si="172"/>
        <v>0</v>
      </c>
      <c r="AF129" s="307">
        <f t="shared" si="172"/>
        <v>0</v>
      </c>
      <c r="AG129" s="307">
        <f t="shared" si="172"/>
        <v>0</v>
      </c>
      <c r="AH129" s="307">
        <f t="shared" si="172"/>
        <v>0</v>
      </c>
      <c r="AI129" s="307">
        <f t="shared" si="172"/>
        <v>0</v>
      </c>
      <c r="AJ129" s="307">
        <f t="shared" si="172"/>
        <v>0</v>
      </c>
      <c r="AK129" s="307">
        <f t="shared" si="172"/>
        <v>0</v>
      </c>
      <c r="AL129" s="307">
        <f t="shared" si="172"/>
        <v>0</v>
      </c>
      <c r="AM129" s="307">
        <f t="shared" si="172"/>
        <v>0</v>
      </c>
      <c r="AN129" s="307">
        <f t="shared" si="172"/>
        <v>0</v>
      </c>
      <c r="AO129" s="307">
        <f t="shared" si="172"/>
        <v>0</v>
      </c>
      <c r="AP129" s="307">
        <f t="shared" si="172"/>
        <v>0</v>
      </c>
      <c r="AQ129" s="307">
        <f t="shared" si="172"/>
        <v>0</v>
      </c>
      <c r="AR129" s="307">
        <f t="shared" si="172"/>
        <v>0</v>
      </c>
      <c r="AS129" s="307">
        <f t="shared" si="172"/>
        <v>0</v>
      </c>
      <c r="AT129" s="307">
        <f t="shared" si="172"/>
        <v>0</v>
      </c>
      <c r="AU129" s="307">
        <f t="shared" si="172"/>
        <v>0</v>
      </c>
      <c r="AV129" s="307">
        <f t="shared" si="172"/>
        <v>0</v>
      </c>
      <c r="AW129" s="307">
        <f t="shared" si="172"/>
        <v>0</v>
      </c>
      <c r="AX129" s="307">
        <f t="shared" si="172"/>
        <v>0</v>
      </c>
      <c r="AY129" s="307">
        <f t="shared" si="172"/>
        <v>0</v>
      </c>
      <c r="AZ129" s="307">
        <f t="shared" si="172"/>
        <v>0</v>
      </c>
      <c r="BA129" s="307">
        <f t="shared" si="172"/>
        <v>0</v>
      </c>
      <c r="BB129" s="307">
        <f t="shared" si="172"/>
        <v>407.78400000000005</v>
      </c>
      <c r="BC129" s="307">
        <f t="shared" si="172"/>
        <v>0</v>
      </c>
      <c r="BD129" s="307">
        <f t="shared" si="172"/>
        <v>0</v>
      </c>
      <c r="BE129" s="307">
        <f t="shared" si="172"/>
        <v>0</v>
      </c>
      <c r="BF129" s="307">
        <f t="shared" si="172"/>
        <v>0</v>
      </c>
      <c r="BG129" s="307">
        <f t="shared" si="172"/>
        <v>0</v>
      </c>
      <c r="BH129" s="307">
        <f t="shared" si="172"/>
        <v>0</v>
      </c>
      <c r="BI129" s="307">
        <f t="shared" si="172"/>
        <v>0</v>
      </c>
      <c r="BJ129" s="307">
        <f t="shared" si="172"/>
        <v>0</v>
      </c>
      <c r="BK129" s="307">
        <f t="shared" si="172"/>
        <v>0</v>
      </c>
      <c r="BL129" s="307">
        <f t="shared" si="172"/>
        <v>0</v>
      </c>
      <c r="BM129" s="307">
        <f t="shared" si="172"/>
        <v>0</v>
      </c>
      <c r="BN129" s="307">
        <f t="shared" si="172"/>
        <v>0</v>
      </c>
      <c r="BO129" s="307">
        <f t="shared" si="172"/>
        <v>0</v>
      </c>
      <c r="BP129" s="307">
        <f t="shared" si="172"/>
        <v>0</v>
      </c>
      <c r="BQ129" s="307">
        <f t="shared" si="166"/>
        <v>0</v>
      </c>
      <c r="BR129" s="307">
        <f t="shared" si="166"/>
        <v>0</v>
      </c>
      <c r="BS129" s="307">
        <f t="shared" si="166"/>
        <v>0</v>
      </c>
      <c r="BT129" s="307">
        <f t="shared" si="166"/>
        <v>0</v>
      </c>
      <c r="BU129" s="307">
        <f t="shared" si="166"/>
        <v>0</v>
      </c>
      <c r="BV129" s="307">
        <f t="shared" si="166"/>
        <v>0</v>
      </c>
      <c r="BW129" s="307">
        <f t="shared" si="166"/>
        <v>0</v>
      </c>
      <c r="BX129" s="307">
        <f t="shared" si="166"/>
        <v>0</v>
      </c>
      <c r="BY129" s="307">
        <f t="shared" si="166"/>
        <v>0</v>
      </c>
      <c r="BZ129" s="307">
        <f t="shared" si="166"/>
        <v>0</v>
      </c>
      <c r="CA129" s="307">
        <f t="shared" si="166"/>
        <v>0</v>
      </c>
      <c r="CB129" s="307">
        <f t="shared" si="166"/>
        <v>0</v>
      </c>
      <c r="CC129" s="307">
        <f t="shared" si="166"/>
        <v>0</v>
      </c>
      <c r="CD129" s="307">
        <f t="shared" si="166"/>
        <v>0</v>
      </c>
      <c r="CE129" s="307">
        <f t="shared" si="166"/>
        <v>0</v>
      </c>
      <c r="CF129" s="307">
        <f t="shared" si="166"/>
        <v>0</v>
      </c>
      <c r="CG129" s="307">
        <f t="shared" si="166"/>
        <v>0</v>
      </c>
      <c r="CH129" s="307">
        <f t="shared" si="166"/>
        <v>0</v>
      </c>
      <c r="CI129" s="307">
        <f t="shared" si="166"/>
        <v>0</v>
      </c>
      <c r="CJ129" s="307">
        <f t="shared" si="166"/>
        <v>0</v>
      </c>
      <c r="CK129" s="307">
        <f t="shared" si="166"/>
        <v>0</v>
      </c>
      <c r="CL129" s="307">
        <f t="shared" si="166"/>
        <v>0</v>
      </c>
      <c r="CM129" s="307">
        <f t="shared" si="166"/>
        <v>0</v>
      </c>
      <c r="CN129" s="307">
        <f t="shared" si="166"/>
        <v>0</v>
      </c>
      <c r="CO129" s="307">
        <f t="shared" si="166"/>
        <v>0</v>
      </c>
      <c r="CP129" s="307">
        <f t="shared" si="166"/>
        <v>0</v>
      </c>
      <c r="CQ129" s="307">
        <f t="shared" si="166"/>
        <v>0</v>
      </c>
      <c r="CR129" s="307">
        <f t="shared" si="166"/>
        <v>0</v>
      </c>
      <c r="CS129" s="307">
        <f t="shared" si="166"/>
        <v>0</v>
      </c>
      <c r="CT129" s="307">
        <f t="shared" si="166"/>
        <v>0</v>
      </c>
      <c r="CU129" s="307">
        <f t="shared" si="166"/>
        <v>0</v>
      </c>
      <c r="CV129" s="307">
        <f t="shared" si="166"/>
        <v>0</v>
      </c>
      <c r="CW129" s="307">
        <f t="shared" si="166"/>
        <v>0</v>
      </c>
      <c r="CX129" s="307">
        <f t="shared" si="166"/>
        <v>0</v>
      </c>
      <c r="CY129" s="307">
        <f t="shared" si="166"/>
        <v>0</v>
      </c>
      <c r="CZ129" s="307">
        <f t="shared" si="166"/>
        <v>0</v>
      </c>
      <c r="DA129" s="307">
        <f t="shared" si="166"/>
        <v>0</v>
      </c>
      <c r="DB129" s="307">
        <f t="shared" si="166"/>
        <v>0</v>
      </c>
      <c r="DC129" s="307">
        <f t="shared" si="166"/>
        <v>0</v>
      </c>
      <c r="DD129" s="307">
        <f t="shared" si="166"/>
        <v>0</v>
      </c>
      <c r="DE129" s="307">
        <f t="shared" si="166"/>
        <v>0</v>
      </c>
      <c r="DF129" s="307">
        <f t="shared" si="166"/>
        <v>0</v>
      </c>
      <c r="DG129" s="307">
        <f t="shared" si="166"/>
        <v>0</v>
      </c>
      <c r="DH129" s="307">
        <f t="shared" si="166"/>
        <v>0</v>
      </c>
      <c r="DI129" s="307">
        <f t="shared" si="166"/>
        <v>0</v>
      </c>
      <c r="DJ129" s="307">
        <f t="shared" si="166"/>
        <v>0</v>
      </c>
      <c r="DK129" s="307">
        <f t="shared" si="166"/>
        <v>0</v>
      </c>
      <c r="DL129" s="307">
        <f t="shared" si="166"/>
        <v>0</v>
      </c>
      <c r="DM129" s="307">
        <f t="shared" si="166"/>
        <v>0</v>
      </c>
      <c r="DN129" s="307">
        <f t="shared" si="166"/>
        <v>0</v>
      </c>
      <c r="DO129" s="307">
        <f t="shared" si="166"/>
        <v>0</v>
      </c>
      <c r="DP129" s="307">
        <f t="shared" si="166"/>
        <v>0</v>
      </c>
      <c r="DQ129" s="307">
        <f t="shared" si="166"/>
        <v>0</v>
      </c>
      <c r="DR129" s="307">
        <f t="shared" si="166"/>
        <v>0</v>
      </c>
      <c r="DS129" s="307">
        <f t="shared" si="166"/>
        <v>0</v>
      </c>
      <c r="DT129" s="307">
        <f t="shared" si="166"/>
        <v>0</v>
      </c>
      <c r="DU129" s="307">
        <f t="shared" si="166"/>
        <v>0</v>
      </c>
      <c r="DV129" s="307">
        <f t="shared" si="166"/>
        <v>0</v>
      </c>
      <c r="DW129" s="307">
        <f t="shared" si="166"/>
        <v>0</v>
      </c>
      <c r="DX129" s="307">
        <f t="shared" si="166"/>
        <v>0</v>
      </c>
      <c r="DY129" s="307">
        <f t="shared" si="166"/>
        <v>0</v>
      </c>
      <c r="DZ129" s="307">
        <f t="shared" si="166"/>
        <v>0</v>
      </c>
      <c r="EA129" s="307">
        <f t="shared" si="166"/>
        <v>0</v>
      </c>
      <c r="EB129" s="307">
        <f t="shared" si="159"/>
        <v>0</v>
      </c>
      <c r="EC129" s="307">
        <f t="shared" si="132"/>
        <v>0</v>
      </c>
      <c r="ED129" s="307">
        <f t="shared" si="132"/>
        <v>0</v>
      </c>
      <c r="EE129" s="307">
        <f t="shared" si="132"/>
        <v>0</v>
      </c>
      <c r="EF129" s="307">
        <f t="shared" ref="EF129:GN129" si="173">SUMPRODUCT(--($E44:$AB44=EF$110),--($E106:$AB106))</f>
        <v>0</v>
      </c>
      <c r="EG129" s="307">
        <f t="shared" si="173"/>
        <v>0</v>
      </c>
      <c r="EH129" s="307">
        <f t="shared" si="173"/>
        <v>0</v>
      </c>
      <c r="EI129" s="307">
        <f t="shared" si="173"/>
        <v>0</v>
      </c>
      <c r="EJ129" s="307">
        <f t="shared" si="173"/>
        <v>0</v>
      </c>
      <c r="EK129" s="307">
        <f t="shared" si="173"/>
        <v>0</v>
      </c>
      <c r="EL129" s="307">
        <f t="shared" si="173"/>
        <v>0</v>
      </c>
      <c r="EM129" s="307">
        <f t="shared" si="173"/>
        <v>0</v>
      </c>
      <c r="EN129" s="307">
        <f t="shared" si="173"/>
        <v>0</v>
      </c>
      <c r="EO129" s="307">
        <f t="shared" si="173"/>
        <v>0</v>
      </c>
      <c r="EP129" s="307">
        <f t="shared" si="173"/>
        <v>0</v>
      </c>
      <c r="EQ129" s="307">
        <f t="shared" si="173"/>
        <v>0</v>
      </c>
      <c r="ER129" s="307">
        <f t="shared" si="173"/>
        <v>0</v>
      </c>
      <c r="ES129" s="307">
        <f t="shared" si="173"/>
        <v>0</v>
      </c>
      <c r="ET129" s="307">
        <f t="shared" si="173"/>
        <v>0</v>
      </c>
      <c r="EU129" s="307">
        <f t="shared" si="173"/>
        <v>0</v>
      </c>
      <c r="EV129" s="307">
        <f t="shared" si="173"/>
        <v>0</v>
      </c>
      <c r="EW129" s="307">
        <f t="shared" si="173"/>
        <v>0</v>
      </c>
      <c r="EX129" s="307">
        <f t="shared" si="173"/>
        <v>0</v>
      </c>
      <c r="EY129" s="307">
        <f t="shared" si="173"/>
        <v>0</v>
      </c>
      <c r="EZ129" s="307">
        <f t="shared" si="173"/>
        <v>0</v>
      </c>
      <c r="FA129" s="307">
        <f t="shared" si="173"/>
        <v>0</v>
      </c>
      <c r="FB129" s="307">
        <f t="shared" si="173"/>
        <v>0</v>
      </c>
      <c r="FC129" s="307">
        <f t="shared" si="173"/>
        <v>0</v>
      </c>
      <c r="FD129" s="307">
        <f t="shared" si="173"/>
        <v>0</v>
      </c>
      <c r="FE129" s="307">
        <f t="shared" si="173"/>
        <v>0</v>
      </c>
      <c r="FF129" s="307">
        <f t="shared" si="173"/>
        <v>0</v>
      </c>
      <c r="FG129" s="307">
        <f t="shared" si="173"/>
        <v>0</v>
      </c>
      <c r="FH129" s="307">
        <f t="shared" si="173"/>
        <v>0</v>
      </c>
      <c r="FI129" s="307">
        <f t="shared" si="173"/>
        <v>0</v>
      </c>
      <c r="FJ129" s="307">
        <f t="shared" si="173"/>
        <v>0</v>
      </c>
      <c r="FK129" s="307">
        <f t="shared" si="173"/>
        <v>0</v>
      </c>
      <c r="FL129" s="307">
        <f t="shared" si="173"/>
        <v>0</v>
      </c>
      <c r="FM129" s="307">
        <f t="shared" si="173"/>
        <v>0</v>
      </c>
      <c r="FN129" s="307">
        <f t="shared" si="173"/>
        <v>0</v>
      </c>
      <c r="FO129" s="307">
        <f t="shared" si="173"/>
        <v>0</v>
      </c>
      <c r="FP129" s="307">
        <f t="shared" si="173"/>
        <v>0</v>
      </c>
      <c r="FQ129" s="307">
        <f t="shared" si="173"/>
        <v>0</v>
      </c>
      <c r="FR129" s="307">
        <f t="shared" si="173"/>
        <v>0</v>
      </c>
      <c r="FS129" s="307">
        <f t="shared" si="173"/>
        <v>0</v>
      </c>
      <c r="FT129" s="307">
        <f t="shared" si="173"/>
        <v>0</v>
      </c>
      <c r="FU129" s="307">
        <f t="shared" si="173"/>
        <v>0</v>
      </c>
      <c r="FV129" s="307">
        <f t="shared" si="173"/>
        <v>0</v>
      </c>
      <c r="FW129" s="307">
        <f t="shared" si="173"/>
        <v>0</v>
      </c>
      <c r="FX129" s="307">
        <f t="shared" si="173"/>
        <v>0</v>
      </c>
      <c r="FY129" s="307">
        <f t="shared" si="173"/>
        <v>0</v>
      </c>
      <c r="FZ129" s="307">
        <f t="shared" si="173"/>
        <v>0</v>
      </c>
      <c r="GA129" s="307">
        <f t="shared" si="173"/>
        <v>0</v>
      </c>
      <c r="GB129" s="307">
        <f t="shared" si="173"/>
        <v>0</v>
      </c>
      <c r="GC129" s="307">
        <f t="shared" si="173"/>
        <v>0</v>
      </c>
      <c r="GD129" s="307">
        <f t="shared" si="173"/>
        <v>0</v>
      </c>
      <c r="GE129" s="307">
        <f t="shared" si="173"/>
        <v>0</v>
      </c>
      <c r="GF129" s="307">
        <f t="shared" si="173"/>
        <v>0</v>
      </c>
      <c r="GG129" s="307">
        <f t="shared" si="173"/>
        <v>0</v>
      </c>
      <c r="GH129" s="307">
        <f t="shared" si="173"/>
        <v>0</v>
      </c>
      <c r="GI129" s="307">
        <f t="shared" si="173"/>
        <v>0</v>
      </c>
      <c r="GJ129" s="307">
        <f t="shared" si="173"/>
        <v>0</v>
      </c>
      <c r="GK129" s="307">
        <f t="shared" si="173"/>
        <v>0</v>
      </c>
      <c r="GL129" s="307">
        <f t="shared" si="173"/>
        <v>0</v>
      </c>
      <c r="GM129" s="307">
        <f t="shared" si="173"/>
        <v>0</v>
      </c>
      <c r="GN129" s="307">
        <f t="shared" si="173"/>
        <v>0</v>
      </c>
      <c r="GO129" s="307">
        <f t="shared" si="167"/>
        <v>0</v>
      </c>
      <c r="GP129" s="307">
        <f t="shared" si="167"/>
        <v>0</v>
      </c>
      <c r="GQ129" s="307">
        <f t="shared" si="167"/>
        <v>0</v>
      </c>
      <c r="GR129" s="307">
        <f t="shared" si="167"/>
        <v>0</v>
      </c>
      <c r="GS129" s="307">
        <f t="shared" si="167"/>
        <v>0</v>
      </c>
      <c r="GT129" s="307">
        <f t="shared" si="167"/>
        <v>0</v>
      </c>
      <c r="GU129" s="307">
        <f t="shared" si="167"/>
        <v>0</v>
      </c>
      <c r="GV129" s="307">
        <f t="shared" si="167"/>
        <v>0</v>
      </c>
      <c r="GW129" s="307">
        <f t="shared" si="167"/>
        <v>0</v>
      </c>
      <c r="GX129" s="307">
        <f t="shared" si="167"/>
        <v>0</v>
      </c>
      <c r="GY129" s="307">
        <f t="shared" si="167"/>
        <v>0</v>
      </c>
      <c r="GZ129" s="307">
        <f t="shared" si="167"/>
        <v>0</v>
      </c>
      <c r="HA129" s="307">
        <f t="shared" si="167"/>
        <v>0</v>
      </c>
      <c r="HB129" s="307">
        <f t="shared" si="167"/>
        <v>0</v>
      </c>
      <c r="HC129" s="307">
        <f t="shared" si="160"/>
        <v>0</v>
      </c>
      <c r="HD129" s="307">
        <f t="shared" si="160"/>
        <v>0</v>
      </c>
      <c r="HE129" s="307">
        <f t="shared" si="160"/>
        <v>0</v>
      </c>
      <c r="HF129" s="307">
        <f t="shared" si="160"/>
        <v>0</v>
      </c>
      <c r="HG129" s="307">
        <f t="shared" si="160"/>
        <v>0</v>
      </c>
      <c r="HH129" s="307">
        <f t="shared" si="160"/>
        <v>0</v>
      </c>
      <c r="HI129" s="307">
        <f t="shared" si="160"/>
        <v>0</v>
      </c>
      <c r="HJ129" s="307">
        <f t="shared" si="160"/>
        <v>0</v>
      </c>
      <c r="HK129" s="307">
        <f t="shared" si="160"/>
        <v>0</v>
      </c>
      <c r="HL129" s="307">
        <f t="shared" si="160"/>
        <v>0</v>
      </c>
      <c r="HM129" s="307">
        <f t="shared" si="160"/>
        <v>0</v>
      </c>
      <c r="HN129" s="307">
        <f t="shared" si="160"/>
        <v>0</v>
      </c>
      <c r="HO129" s="307">
        <f t="shared" si="160"/>
        <v>0</v>
      </c>
      <c r="HP129" s="307">
        <f t="shared" si="160"/>
        <v>0</v>
      </c>
      <c r="HQ129" s="307">
        <f t="shared" si="160"/>
        <v>0</v>
      </c>
      <c r="HR129" s="307">
        <f t="shared" si="160"/>
        <v>0</v>
      </c>
      <c r="HS129" s="307">
        <f t="shared" si="160"/>
        <v>0</v>
      </c>
      <c r="HT129" s="307">
        <f t="shared" si="160"/>
        <v>0</v>
      </c>
      <c r="HU129" s="307">
        <f t="shared" si="160"/>
        <v>0</v>
      </c>
      <c r="HV129" s="307">
        <f t="shared" si="160"/>
        <v>0</v>
      </c>
      <c r="HW129" s="307">
        <f t="shared" si="160"/>
        <v>0</v>
      </c>
      <c r="HX129" s="307">
        <f t="shared" si="160"/>
        <v>0</v>
      </c>
      <c r="HY129" s="307">
        <f t="shared" si="160"/>
        <v>0</v>
      </c>
      <c r="HZ129" s="307">
        <f t="shared" si="160"/>
        <v>0</v>
      </c>
      <c r="IA129" s="307">
        <f t="shared" si="160"/>
        <v>0</v>
      </c>
      <c r="IB129" s="307">
        <f t="shared" si="160"/>
        <v>0</v>
      </c>
      <c r="IC129" s="307">
        <f t="shared" si="160"/>
        <v>0</v>
      </c>
      <c r="ID129" s="307">
        <f t="shared" si="160"/>
        <v>0</v>
      </c>
      <c r="IE129" s="307">
        <f t="shared" si="160"/>
        <v>0</v>
      </c>
      <c r="IF129" s="307">
        <f t="shared" si="160"/>
        <v>0</v>
      </c>
      <c r="IG129" s="307">
        <f t="shared" si="160"/>
        <v>0</v>
      </c>
      <c r="IH129" s="307">
        <f t="shared" si="160"/>
        <v>0</v>
      </c>
      <c r="II129" s="307">
        <f t="shared" si="160"/>
        <v>0</v>
      </c>
      <c r="IJ129" s="307">
        <f t="shared" si="160"/>
        <v>0</v>
      </c>
      <c r="IK129" s="307">
        <f t="shared" si="160"/>
        <v>0</v>
      </c>
      <c r="IL129" s="307">
        <f t="shared" si="160"/>
        <v>0</v>
      </c>
      <c r="IM129" s="307">
        <f t="shared" si="160"/>
        <v>0</v>
      </c>
      <c r="IN129" s="307">
        <f t="shared" si="160"/>
        <v>0</v>
      </c>
      <c r="IO129" s="307">
        <f t="shared" si="160"/>
        <v>0</v>
      </c>
      <c r="IP129" s="307">
        <f t="shared" si="160"/>
        <v>0</v>
      </c>
      <c r="IQ129" s="307">
        <f t="shared" si="160"/>
        <v>0</v>
      </c>
      <c r="IR129" s="307">
        <f t="shared" si="160"/>
        <v>0</v>
      </c>
      <c r="IS129" s="307">
        <f t="shared" si="160"/>
        <v>0</v>
      </c>
      <c r="IT129" s="307">
        <f t="shared" si="160"/>
        <v>0</v>
      </c>
      <c r="IU129" s="307">
        <f t="shared" si="160"/>
        <v>0</v>
      </c>
      <c r="IV129" s="307">
        <f t="shared" si="160"/>
        <v>0</v>
      </c>
      <c r="IW129" s="307">
        <f t="shared" si="160"/>
        <v>0</v>
      </c>
      <c r="IX129" s="307">
        <f t="shared" si="160"/>
        <v>0</v>
      </c>
      <c r="IY129" s="307">
        <f t="shared" si="160"/>
        <v>0</v>
      </c>
      <c r="IZ129" s="307">
        <f t="shared" si="160"/>
        <v>0</v>
      </c>
      <c r="JA129" s="307">
        <f t="shared" si="134"/>
        <v>0</v>
      </c>
      <c r="JB129" s="307">
        <f t="shared" si="134"/>
        <v>0</v>
      </c>
      <c r="JC129" s="307">
        <f t="shared" si="134"/>
        <v>0</v>
      </c>
      <c r="JD129" s="307">
        <f t="shared" ref="JD129:LL129" si="174">SUMPRODUCT(--($E44:$AB44=JD$110),--($E106:$AB106))</f>
        <v>0</v>
      </c>
      <c r="JE129" s="307">
        <f t="shared" si="174"/>
        <v>0</v>
      </c>
      <c r="JF129" s="307">
        <f t="shared" si="174"/>
        <v>0</v>
      </c>
      <c r="JG129" s="307">
        <f t="shared" si="174"/>
        <v>0</v>
      </c>
      <c r="JH129" s="307">
        <f t="shared" si="174"/>
        <v>0</v>
      </c>
      <c r="JI129" s="307">
        <f t="shared" si="174"/>
        <v>0</v>
      </c>
      <c r="JJ129" s="307">
        <f t="shared" si="174"/>
        <v>0</v>
      </c>
      <c r="JK129" s="307">
        <f t="shared" si="174"/>
        <v>0</v>
      </c>
      <c r="JL129" s="307">
        <f t="shared" si="174"/>
        <v>0</v>
      </c>
      <c r="JM129" s="307">
        <f t="shared" si="174"/>
        <v>0</v>
      </c>
      <c r="JN129" s="307">
        <f t="shared" si="174"/>
        <v>0</v>
      </c>
      <c r="JO129" s="307">
        <f t="shared" si="174"/>
        <v>0</v>
      </c>
      <c r="JP129" s="307">
        <f t="shared" si="174"/>
        <v>0</v>
      </c>
      <c r="JQ129" s="307">
        <f t="shared" si="174"/>
        <v>0</v>
      </c>
      <c r="JR129" s="307">
        <f t="shared" si="174"/>
        <v>0</v>
      </c>
      <c r="JS129" s="307">
        <f t="shared" si="174"/>
        <v>0</v>
      </c>
      <c r="JT129" s="307">
        <f t="shared" si="174"/>
        <v>0</v>
      </c>
      <c r="JU129" s="307">
        <f t="shared" si="174"/>
        <v>0</v>
      </c>
      <c r="JV129" s="307">
        <f t="shared" si="174"/>
        <v>0</v>
      </c>
      <c r="JW129" s="307">
        <f t="shared" si="174"/>
        <v>0</v>
      </c>
      <c r="JX129" s="307">
        <f t="shared" si="174"/>
        <v>0</v>
      </c>
      <c r="JY129" s="307">
        <f t="shared" si="174"/>
        <v>0</v>
      </c>
      <c r="JZ129" s="307">
        <f t="shared" si="174"/>
        <v>0</v>
      </c>
      <c r="KA129" s="307">
        <f t="shared" si="174"/>
        <v>0</v>
      </c>
      <c r="KB129" s="307">
        <f t="shared" si="174"/>
        <v>0</v>
      </c>
      <c r="KC129" s="307">
        <f t="shared" si="174"/>
        <v>0</v>
      </c>
      <c r="KD129" s="307">
        <f t="shared" si="174"/>
        <v>0</v>
      </c>
      <c r="KE129" s="307">
        <f t="shared" si="174"/>
        <v>0</v>
      </c>
      <c r="KF129" s="307">
        <f t="shared" si="174"/>
        <v>0</v>
      </c>
      <c r="KG129" s="307">
        <f t="shared" si="174"/>
        <v>0</v>
      </c>
      <c r="KH129" s="307">
        <f t="shared" si="174"/>
        <v>0</v>
      </c>
      <c r="KI129" s="307">
        <f t="shared" si="174"/>
        <v>0</v>
      </c>
      <c r="KJ129" s="307">
        <f t="shared" si="174"/>
        <v>0</v>
      </c>
      <c r="KK129" s="307">
        <f t="shared" si="174"/>
        <v>0</v>
      </c>
      <c r="KL129" s="307">
        <f t="shared" si="174"/>
        <v>0</v>
      </c>
      <c r="KM129" s="307">
        <f t="shared" si="174"/>
        <v>1941.7679999999987</v>
      </c>
      <c r="KN129" s="307">
        <f t="shared" si="174"/>
        <v>0</v>
      </c>
      <c r="KO129" s="307">
        <f t="shared" si="174"/>
        <v>0</v>
      </c>
      <c r="KP129" s="307">
        <f t="shared" si="174"/>
        <v>0</v>
      </c>
      <c r="KQ129" s="307">
        <f t="shared" si="174"/>
        <v>0</v>
      </c>
      <c r="KR129" s="307">
        <f t="shared" si="174"/>
        <v>0</v>
      </c>
      <c r="KS129" s="307">
        <f t="shared" si="174"/>
        <v>0</v>
      </c>
      <c r="KT129" s="307">
        <f t="shared" si="174"/>
        <v>0</v>
      </c>
      <c r="KU129" s="307">
        <f t="shared" si="174"/>
        <v>0</v>
      </c>
      <c r="KV129" s="307">
        <f t="shared" si="174"/>
        <v>0</v>
      </c>
      <c r="KW129" s="307">
        <f t="shared" si="174"/>
        <v>0</v>
      </c>
      <c r="KX129" s="307">
        <f t="shared" si="174"/>
        <v>0</v>
      </c>
      <c r="KY129" s="307">
        <f t="shared" si="174"/>
        <v>0</v>
      </c>
      <c r="KZ129" s="307">
        <f t="shared" si="174"/>
        <v>0</v>
      </c>
      <c r="LA129" s="307">
        <f t="shared" si="174"/>
        <v>0</v>
      </c>
      <c r="LB129" s="307">
        <f t="shared" si="174"/>
        <v>0</v>
      </c>
      <c r="LC129" s="307">
        <f t="shared" si="174"/>
        <v>0</v>
      </c>
      <c r="LD129" s="307">
        <f t="shared" si="174"/>
        <v>0</v>
      </c>
      <c r="LE129" s="307">
        <f t="shared" si="174"/>
        <v>0</v>
      </c>
      <c r="LF129" s="307">
        <f t="shared" si="174"/>
        <v>0</v>
      </c>
      <c r="LG129" s="307">
        <f t="shared" si="174"/>
        <v>0</v>
      </c>
      <c r="LH129" s="307">
        <f t="shared" si="174"/>
        <v>0</v>
      </c>
      <c r="LI129" s="307">
        <f t="shared" si="174"/>
        <v>0</v>
      </c>
      <c r="LJ129" s="307">
        <f t="shared" si="174"/>
        <v>0</v>
      </c>
      <c r="LK129" s="307">
        <f t="shared" si="174"/>
        <v>0</v>
      </c>
      <c r="LL129" s="307">
        <f t="shared" si="174"/>
        <v>0</v>
      </c>
      <c r="LM129" s="307">
        <f t="shared" si="168"/>
        <v>0</v>
      </c>
      <c r="LN129" s="307">
        <f t="shared" si="168"/>
        <v>0</v>
      </c>
      <c r="LO129" s="307">
        <f t="shared" si="168"/>
        <v>0</v>
      </c>
      <c r="LP129" s="307">
        <f t="shared" si="168"/>
        <v>0</v>
      </c>
      <c r="LQ129" s="307">
        <f t="shared" si="168"/>
        <v>0</v>
      </c>
      <c r="LR129" s="307">
        <f t="shared" si="168"/>
        <v>1947.3119999999976</v>
      </c>
      <c r="LS129" s="307">
        <f t="shared" si="168"/>
        <v>0</v>
      </c>
      <c r="LT129" s="307">
        <f t="shared" si="168"/>
        <v>0</v>
      </c>
      <c r="LU129" s="307">
        <f t="shared" si="168"/>
        <v>0</v>
      </c>
      <c r="LV129" s="307">
        <f t="shared" si="168"/>
        <v>0</v>
      </c>
      <c r="LW129" s="307">
        <f t="shared" si="168"/>
        <v>0</v>
      </c>
      <c r="LX129" s="307">
        <f t="shared" si="168"/>
        <v>0</v>
      </c>
      <c r="LY129" s="307">
        <f t="shared" si="168"/>
        <v>0</v>
      </c>
      <c r="LZ129" s="307">
        <f t="shared" si="168"/>
        <v>0</v>
      </c>
      <c r="MA129" s="307">
        <f t="shared" si="161"/>
        <v>0</v>
      </c>
      <c r="MB129" s="307">
        <f t="shared" si="161"/>
        <v>0</v>
      </c>
      <c r="MC129" s="307">
        <f t="shared" si="161"/>
        <v>0</v>
      </c>
      <c r="MD129" s="307">
        <f t="shared" si="161"/>
        <v>0</v>
      </c>
      <c r="ME129" s="307">
        <f t="shared" si="161"/>
        <v>0</v>
      </c>
      <c r="MF129" s="307">
        <f t="shared" si="161"/>
        <v>0</v>
      </c>
      <c r="MG129" s="307">
        <f t="shared" si="161"/>
        <v>0</v>
      </c>
      <c r="MH129" s="307">
        <f t="shared" si="161"/>
        <v>0</v>
      </c>
      <c r="MI129" s="307">
        <f t="shared" si="161"/>
        <v>0</v>
      </c>
      <c r="MJ129" s="307">
        <f t="shared" si="161"/>
        <v>0</v>
      </c>
      <c r="MK129" s="307">
        <f t="shared" si="161"/>
        <v>0</v>
      </c>
      <c r="ML129" s="307">
        <f t="shared" si="161"/>
        <v>0</v>
      </c>
      <c r="MM129" s="307">
        <f t="shared" si="161"/>
        <v>0</v>
      </c>
      <c r="MN129" s="307">
        <f t="shared" si="161"/>
        <v>0</v>
      </c>
      <c r="MO129" s="307">
        <f t="shared" si="161"/>
        <v>0</v>
      </c>
      <c r="MP129" s="307">
        <f t="shared" si="161"/>
        <v>0</v>
      </c>
      <c r="MQ129" s="307">
        <f t="shared" si="161"/>
        <v>0</v>
      </c>
      <c r="MR129" s="307">
        <f t="shared" si="161"/>
        <v>0</v>
      </c>
      <c r="MS129" s="307">
        <f t="shared" si="161"/>
        <v>0</v>
      </c>
      <c r="MT129" s="307">
        <f t="shared" si="161"/>
        <v>0</v>
      </c>
      <c r="MU129" s="307">
        <f t="shared" si="161"/>
        <v>0</v>
      </c>
      <c r="MV129" s="307">
        <f t="shared" si="161"/>
        <v>0</v>
      </c>
      <c r="MW129" s="307">
        <f t="shared" si="161"/>
        <v>0</v>
      </c>
      <c r="MX129" s="307">
        <f t="shared" si="161"/>
        <v>0</v>
      </c>
      <c r="MY129" s="307">
        <f t="shared" si="161"/>
        <v>0</v>
      </c>
      <c r="MZ129" s="307">
        <f t="shared" si="161"/>
        <v>0</v>
      </c>
      <c r="NA129" s="307">
        <f t="shared" si="161"/>
        <v>0</v>
      </c>
      <c r="NB129" s="307">
        <f t="shared" si="161"/>
        <v>0</v>
      </c>
      <c r="NC129" s="307">
        <f t="shared" si="161"/>
        <v>0</v>
      </c>
      <c r="ND129" s="307">
        <f t="shared" si="161"/>
        <v>0</v>
      </c>
      <c r="NE129" s="307">
        <f t="shared" si="161"/>
        <v>0</v>
      </c>
      <c r="NF129" s="307">
        <f t="shared" si="161"/>
        <v>0</v>
      </c>
      <c r="NG129" s="307">
        <f t="shared" si="161"/>
        <v>0</v>
      </c>
      <c r="NH129" s="307">
        <f t="shared" si="161"/>
        <v>0</v>
      </c>
      <c r="NI129" s="307">
        <f t="shared" si="161"/>
        <v>0</v>
      </c>
      <c r="NJ129" s="307">
        <f t="shared" si="161"/>
        <v>0</v>
      </c>
      <c r="NK129" s="307">
        <f t="shared" si="161"/>
        <v>0</v>
      </c>
      <c r="NL129" s="307">
        <f t="shared" si="161"/>
        <v>0</v>
      </c>
      <c r="NM129" s="307">
        <f t="shared" si="161"/>
        <v>0</v>
      </c>
      <c r="NN129" s="307">
        <f t="shared" si="161"/>
        <v>0</v>
      </c>
      <c r="NO129" s="307">
        <f t="shared" si="161"/>
        <v>0</v>
      </c>
      <c r="NP129" s="307">
        <f t="shared" si="161"/>
        <v>0</v>
      </c>
      <c r="NQ129" s="307">
        <f t="shared" si="161"/>
        <v>0</v>
      </c>
      <c r="NR129" s="307">
        <f t="shared" si="161"/>
        <v>0</v>
      </c>
      <c r="NS129" s="307">
        <f t="shared" si="161"/>
        <v>0</v>
      </c>
      <c r="NT129" s="307">
        <f t="shared" si="161"/>
        <v>0</v>
      </c>
      <c r="NU129" s="307">
        <f t="shared" si="161"/>
        <v>0</v>
      </c>
      <c r="NV129" s="307">
        <f t="shared" si="161"/>
        <v>0</v>
      </c>
      <c r="NW129" s="307">
        <f t="shared" si="161"/>
        <v>0</v>
      </c>
      <c r="NX129" s="307">
        <f t="shared" si="161"/>
        <v>0</v>
      </c>
      <c r="NY129" s="307">
        <f t="shared" si="136"/>
        <v>0</v>
      </c>
      <c r="NZ129" s="307">
        <f t="shared" si="136"/>
        <v>342.79199999999867</v>
      </c>
      <c r="OA129" s="307">
        <f t="shared" si="136"/>
        <v>0</v>
      </c>
      <c r="OB129" s="307">
        <f t="shared" ref="OB129:QJ129" si="175">SUMPRODUCT(--($E44:$AB44=OB$110),--($E106:$AB106))</f>
        <v>0</v>
      </c>
      <c r="OC129" s="307">
        <f t="shared" si="175"/>
        <v>0</v>
      </c>
      <c r="OD129" s="307">
        <f t="shared" si="175"/>
        <v>0</v>
      </c>
      <c r="OE129" s="307">
        <f t="shared" si="175"/>
        <v>0</v>
      </c>
      <c r="OF129" s="307">
        <f t="shared" si="175"/>
        <v>0</v>
      </c>
      <c r="OG129" s="307">
        <f t="shared" si="175"/>
        <v>0</v>
      </c>
      <c r="OH129" s="307">
        <f t="shared" si="175"/>
        <v>0</v>
      </c>
      <c r="OI129" s="307">
        <f t="shared" si="175"/>
        <v>0</v>
      </c>
      <c r="OJ129" s="307">
        <f t="shared" si="175"/>
        <v>0</v>
      </c>
      <c r="OK129" s="307">
        <f t="shared" si="175"/>
        <v>0</v>
      </c>
      <c r="OL129" s="307">
        <f t="shared" si="175"/>
        <v>0</v>
      </c>
      <c r="OM129" s="307">
        <f t="shared" si="175"/>
        <v>0</v>
      </c>
      <c r="ON129" s="307">
        <f t="shared" si="175"/>
        <v>0</v>
      </c>
      <c r="OO129" s="307">
        <f t="shared" si="175"/>
        <v>0</v>
      </c>
      <c r="OP129" s="307">
        <f t="shared" si="175"/>
        <v>0</v>
      </c>
      <c r="OQ129" s="307">
        <f t="shared" si="175"/>
        <v>0</v>
      </c>
      <c r="OR129" s="307">
        <f t="shared" si="175"/>
        <v>0</v>
      </c>
      <c r="OS129" s="307">
        <f t="shared" si="175"/>
        <v>0</v>
      </c>
      <c r="OT129" s="307">
        <f t="shared" si="175"/>
        <v>0</v>
      </c>
      <c r="OU129" s="307">
        <f t="shared" si="175"/>
        <v>0</v>
      </c>
      <c r="OV129" s="307">
        <f t="shared" si="175"/>
        <v>0</v>
      </c>
      <c r="OW129" s="307">
        <f t="shared" si="175"/>
        <v>0</v>
      </c>
      <c r="OX129" s="307">
        <f t="shared" si="175"/>
        <v>0</v>
      </c>
      <c r="OY129" s="307">
        <f t="shared" si="175"/>
        <v>0</v>
      </c>
      <c r="OZ129" s="307">
        <f t="shared" si="175"/>
        <v>0</v>
      </c>
      <c r="PA129" s="307">
        <f t="shared" si="175"/>
        <v>0</v>
      </c>
      <c r="PB129" s="307">
        <f t="shared" si="175"/>
        <v>0</v>
      </c>
      <c r="PC129" s="307">
        <f t="shared" si="175"/>
        <v>0</v>
      </c>
      <c r="PD129" s="307">
        <f t="shared" si="175"/>
        <v>364.87199999999871</v>
      </c>
      <c r="PE129" s="307">
        <f t="shared" si="175"/>
        <v>0</v>
      </c>
      <c r="PF129" s="307">
        <f t="shared" si="175"/>
        <v>0</v>
      </c>
      <c r="PG129" s="307">
        <f t="shared" si="175"/>
        <v>0</v>
      </c>
      <c r="PH129" s="307">
        <f t="shared" si="175"/>
        <v>0</v>
      </c>
      <c r="PI129" s="307">
        <f t="shared" si="175"/>
        <v>0</v>
      </c>
      <c r="PJ129" s="307">
        <f t="shared" si="175"/>
        <v>0</v>
      </c>
      <c r="PK129" s="307">
        <f t="shared" si="175"/>
        <v>0</v>
      </c>
      <c r="PL129" s="307">
        <f t="shared" si="175"/>
        <v>0</v>
      </c>
      <c r="PM129" s="307">
        <f t="shared" si="175"/>
        <v>0</v>
      </c>
      <c r="PN129" s="307">
        <f t="shared" si="175"/>
        <v>0</v>
      </c>
      <c r="PO129" s="307">
        <f t="shared" si="175"/>
        <v>0</v>
      </c>
      <c r="PP129" s="307">
        <f t="shared" si="175"/>
        <v>0</v>
      </c>
      <c r="PQ129" s="307">
        <f t="shared" si="175"/>
        <v>0</v>
      </c>
      <c r="PR129" s="307">
        <f t="shared" si="175"/>
        <v>0</v>
      </c>
      <c r="PS129" s="307">
        <f t="shared" si="175"/>
        <v>0</v>
      </c>
      <c r="PT129" s="307">
        <f t="shared" si="175"/>
        <v>0</v>
      </c>
      <c r="PU129" s="307">
        <f t="shared" si="175"/>
        <v>0</v>
      </c>
      <c r="PV129" s="307">
        <f t="shared" si="175"/>
        <v>0</v>
      </c>
      <c r="PW129" s="307">
        <f t="shared" si="175"/>
        <v>0</v>
      </c>
      <c r="PX129" s="307">
        <f t="shared" si="175"/>
        <v>0</v>
      </c>
      <c r="PY129" s="307">
        <f t="shared" si="175"/>
        <v>0</v>
      </c>
      <c r="PZ129" s="307">
        <f t="shared" si="175"/>
        <v>0</v>
      </c>
      <c r="QA129" s="307">
        <f t="shared" si="175"/>
        <v>0</v>
      </c>
      <c r="QB129" s="307">
        <f t="shared" si="175"/>
        <v>0</v>
      </c>
      <c r="QC129" s="307">
        <f t="shared" si="175"/>
        <v>0</v>
      </c>
      <c r="QD129" s="307">
        <f t="shared" si="175"/>
        <v>0</v>
      </c>
      <c r="QE129" s="307">
        <f t="shared" si="175"/>
        <v>0</v>
      </c>
      <c r="QF129" s="307">
        <f t="shared" si="175"/>
        <v>0</v>
      </c>
      <c r="QG129" s="307">
        <f t="shared" si="175"/>
        <v>0</v>
      </c>
      <c r="QH129" s="307">
        <f t="shared" si="175"/>
        <v>2610.7439999999988</v>
      </c>
      <c r="QI129" s="307">
        <f t="shared" si="175"/>
        <v>0</v>
      </c>
      <c r="QJ129" s="307">
        <f t="shared" si="175"/>
        <v>0</v>
      </c>
      <c r="QK129" s="307">
        <f t="shared" si="169"/>
        <v>0</v>
      </c>
      <c r="QL129" s="307">
        <f t="shared" si="169"/>
        <v>0</v>
      </c>
      <c r="QM129" s="307">
        <f t="shared" si="169"/>
        <v>0</v>
      </c>
      <c r="QN129" s="307">
        <f t="shared" si="169"/>
        <v>0</v>
      </c>
      <c r="QO129" s="307">
        <f t="shared" si="169"/>
        <v>0</v>
      </c>
      <c r="QP129" s="307">
        <f t="shared" si="169"/>
        <v>0</v>
      </c>
      <c r="QQ129" s="307">
        <f t="shared" si="169"/>
        <v>0</v>
      </c>
      <c r="QR129" s="307">
        <f t="shared" si="169"/>
        <v>0</v>
      </c>
      <c r="QS129" s="307">
        <f t="shared" si="169"/>
        <v>0</v>
      </c>
      <c r="QT129" s="307">
        <f t="shared" si="169"/>
        <v>0</v>
      </c>
      <c r="QU129" s="307">
        <f t="shared" si="169"/>
        <v>0</v>
      </c>
      <c r="QV129" s="307">
        <f t="shared" si="169"/>
        <v>0</v>
      </c>
      <c r="QW129" s="307">
        <f t="shared" si="169"/>
        <v>0</v>
      </c>
      <c r="QX129" s="307">
        <f t="shared" si="169"/>
        <v>0</v>
      </c>
      <c r="QY129" s="307">
        <f t="shared" si="162"/>
        <v>0</v>
      </c>
      <c r="QZ129" s="307">
        <f t="shared" si="162"/>
        <v>0</v>
      </c>
      <c r="RA129" s="307">
        <f t="shared" si="162"/>
        <v>0</v>
      </c>
      <c r="RB129" s="307">
        <f t="shared" si="162"/>
        <v>0</v>
      </c>
      <c r="RC129" s="307">
        <f t="shared" si="162"/>
        <v>0</v>
      </c>
      <c r="RD129" s="307">
        <f t="shared" si="162"/>
        <v>0</v>
      </c>
      <c r="RE129" s="307">
        <f t="shared" si="162"/>
        <v>0</v>
      </c>
      <c r="RF129" s="307">
        <f t="shared" si="162"/>
        <v>0</v>
      </c>
      <c r="RG129" s="307">
        <f t="shared" si="162"/>
        <v>0</v>
      </c>
      <c r="RH129" s="307">
        <f t="shared" si="162"/>
        <v>0</v>
      </c>
      <c r="RI129" s="307">
        <f t="shared" si="162"/>
        <v>0</v>
      </c>
      <c r="RJ129" s="307">
        <f t="shared" si="162"/>
        <v>0</v>
      </c>
      <c r="RK129" s="307">
        <f t="shared" si="162"/>
        <v>0</v>
      </c>
      <c r="RL129" s="307">
        <f t="shared" si="162"/>
        <v>0</v>
      </c>
      <c r="RM129" s="307">
        <f t="shared" si="162"/>
        <v>56062.128000000004</v>
      </c>
      <c r="RN129" s="307">
        <f t="shared" si="162"/>
        <v>0</v>
      </c>
      <c r="RO129" s="307">
        <f t="shared" si="162"/>
        <v>0</v>
      </c>
      <c r="RP129" s="307">
        <f t="shared" si="162"/>
        <v>0</v>
      </c>
      <c r="RQ129" s="307">
        <f t="shared" si="162"/>
        <v>0</v>
      </c>
      <c r="RR129" s="307">
        <f t="shared" si="162"/>
        <v>0</v>
      </c>
      <c r="RS129" s="307">
        <f t="shared" si="162"/>
        <v>0</v>
      </c>
      <c r="RT129" s="307">
        <f t="shared" si="162"/>
        <v>0</v>
      </c>
      <c r="RU129" s="307">
        <f t="shared" si="162"/>
        <v>0</v>
      </c>
      <c r="RV129" s="307">
        <f t="shared" si="162"/>
        <v>0</v>
      </c>
      <c r="RW129" s="307">
        <f t="shared" si="162"/>
        <v>0</v>
      </c>
      <c r="RX129" s="307">
        <f t="shared" si="162"/>
        <v>0</v>
      </c>
      <c r="RY129" s="307">
        <f t="shared" si="162"/>
        <v>0</v>
      </c>
      <c r="RZ129" s="307">
        <f t="shared" si="162"/>
        <v>0</v>
      </c>
      <c r="SA129" s="307">
        <f t="shared" si="162"/>
        <v>0</v>
      </c>
      <c r="SB129" s="307">
        <f t="shared" si="162"/>
        <v>0</v>
      </c>
      <c r="SC129" s="307">
        <f t="shared" si="162"/>
        <v>0</v>
      </c>
      <c r="SD129" s="307">
        <f t="shared" si="162"/>
        <v>0</v>
      </c>
      <c r="SE129" s="307">
        <f t="shared" si="162"/>
        <v>0</v>
      </c>
      <c r="SF129" s="307">
        <f t="shared" si="162"/>
        <v>0</v>
      </c>
      <c r="SG129" s="307">
        <f t="shared" si="162"/>
        <v>0</v>
      </c>
      <c r="SH129" s="307">
        <f t="shared" si="162"/>
        <v>0</v>
      </c>
      <c r="SI129" s="307">
        <f t="shared" si="162"/>
        <v>0</v>
      </c>
      <c r="SJ129" s="307">
        <f t="shared" si="162"/>
        <v>0</v>
      </c>
      <c r="SK129" s="307">
        <f t="shared" si="162"/>
        <v>0</v>
      </c>
      <c r="SL129" s="307">
        <f t="shared" si="162"/>
        <v>0</v>
      </c>
      <c r="SM129" s="307">
        <f t="shared" si="162"/>
        <v>0</v>
      </c>
      <c r="SN129" s="307">
        <f t="shared" si="162"/>
        <v>0</v>
      </c>
      <c r="SO129" s="307">
        <f t="shared" si="162"/>
        <v>0</v>
      </c>
      <c r="SP129" s="307">
        <f t="shared" si="162"/>
        <v>0</v>
      </c>
      <c r="SQ129" s="307">
        <f t="shared" si="162"/>
        <v>0</v>
      </c>
      <c r="SR129" s="307">
        <f t="shared" si="162"/>
        <v>0</v>
      </c>
      <c r="SS129" s="307">
        <f t="shared" si="162"/>
        <v>0</v>
      </c>
      <c r="ST129" s="307">
        <f t="shared" si="162"/>
        <v>0</v>
      </c>
      <c r="SU129" s="307">
        <f t="shared" si="162"/>
        <v>0</v>
      </c>
      <c r="SV129" s="307">
        <f t="shared" si="162"/>
        <v>0</v>
      </c>
      <c r="SW129" s="307">
        <f t="shared" si="138"/>
        <v>0</v>
      </c>
      <c r="SX129" s="307">
        <f t="shared" si="138"/>
        <v>0</v>
      </c>
      <c r="SY129" s="307">
        <f t="shared" si="138"/>
        <v>0</v>
      </c>
      <c r="SZ129" s="307">
        <f t="shared" ref="SZ129:VH129" si="176">SUMPRODUCT(--($E44:$AB44=SZ$110),--($E106:$AB106))</f>
        <v>0</v>
      </c>
      <c r="TA129" s="307">
        <f t="shared" si="176"/>
        <v>0</v>
      </c>
      <c r="TB129" s="307">
        <f t="shared" si="176"/>
        <v>0</v>
      </c>
      <c r="TC129" s="307">
        <f t="shared" si="176"/>
        <v>0</v>
      </c>
      <c r="TD129" s="307">
        <f t="shared" si="176"/>
        <v>0</v>
      </c>
      <c r="TE129" s="307">
        <f t="shared" si="176"/>
        <v>0</v>
      </c>
      <c r="TF129" s="307">
        <f t="shared" si="176"/>
        <v>0</v>
      </c>
      <c r="TG129" s="307">
        <f t="shared" si="176"/>
        <v>0</v>
      </c>
      <c r="TH129" s="307">
        <f t="shared" si="176"/>
        <v>0</v>
      </c>
      <c r="TI129" s="307">
        <f t="shared" si="176"/>
        <v>0</v>
      </c>
      <c r="TJ129" s="307">
        <f t="shared" si="176"/>
        <v>0</v>
      </c>
      <c r="TK129" s="307">
        <f t="shared" si="176"/>
        <v>0</v>
      </c>
      <c r="TL129" s="307">
        <f t="shared" si="176"/>
        <v>0</v>
      </c>
      <c r="TM129" s="307">
        <f t="shared" si="176"/>
        <v>0</v>
      </c>
      <c r="TN129" s="307">
        <f t="shared" si="176"/>
        <v>0</v>
      </c>
      <c r="TO129" s="307">
        <f t="shared" si="176"/>
        <v>0</v>
      </c>
      <c r="TP129" s="307">
        <f t="shared" si="176"/>
        <v>0</v>
      </c>
      <c r="TQ129" s="307">
        <f t="shared" si="176"/>
        <v>0</v>
      </c>
      <c r="TR129" s="307">
        <f t="shared" si="176"/>
        <v>0</v>
      </c>
      <c r="TS129" s="307">
        <f t="shared" si="176"/>
        <v>0</v>
      </c>
      <c r="TT129" s="307">
        <f t="shared" si="176"/>
        <v>0</v>
      </c>
      <c r="TU129" s="307">
        <f t="shared" si="176"/>
        <v>0</v>
      </c>
      <c r="TV129" s="307">
        <f t="shared" si="176"/>
        <v>0</v>
      </c>
      <c r="TW129" s="307">
        <f t="shared" si="176"/>
        <v>0</v>
      </c>
      <c r="TX129" s="307">
        <f t="shared" si="176"/>
        <v>0</v>
      </c>
      <c r="TY129" s="307">
        <f t="shared" si="176"/>
        <v>0</v>
      </c>
      <c r="TZ129" s="307">
        <f t="shared" si="176"/>
        <v>0</v>
      </c>
      <c r="UA129" s="307">
        <f t="shared" si="176"/>
        <v>0</v>
      </c>
      <c r="UB129" s="307">
        <f t="shared" si="176"/>
        <v>0</v>
      </c>
      <c r="UC129" s="307">
        <f t="shared" si="176"/>
        <v>0</v>
      </c>
      <c r="UD129" s="307">
        <f t="shared" si="176"/>
        <v>0</v>
      </c>
      <c r="UE129" s="307">
        <f t="shared" si="176"/>
        <v>0</v>
      </c>
      <c r="UF129" s="307">
        <f t="shared" si="176"/>
        <v>0</v>
      </c>
      <c r="UG129" s="307">
        <f t="shared" si="176"/>
        <v>0</v>
      </c>
      <c r="UH129" s="307">
        <f t="shared" si="176"/>
        <v>0</v>
      </c>
      <c r="UI129" s="307">
        <f t="shared" si="176"/>
        <v>0</v>
      </c>
      <c r="UJ129" s="307">
        <f t="shared" si="176"/>
        <v>0</v>
      </c>
      <c r="UK129" s="307">
        <f t="shared" si="176"/>
        <v>0</v>
      </c>
      <c r="UL129" s="307">
        <f t="shared" si="176"/>
        <v>0</v>
      </c>
      <c r="UM129" s="307">
        <f t="shared" si="176"/>
        <v>0</v>
      </c>
      <c r="UN129" s="307">
        <f t="shared" si="176"/>
        <v>0</v>
      </c>
      <c r="UO129" s="307">
        <f t="shared" si="176"/>
        <v>0</v>
      </c>
      <c r="UP129" s="307">
        <f t="shared" si="176"/>
        <v>0</v>
      </c>
      <c r="UQ129" s="307">
        <f t="shared" si="176"/>
        <v>0</v>
      </c>
      <c r="UR129" s="307">
        <f t="shared" si="176"/>
        <v>0</v>
      </c>
      <c r="US129" s="307">
        <f t="shared" si="176"/>
        <v>0</v>
      </c>
      <c r="UT129" s="307">
        <f t="shared" si="176"/>
        <v>0</v>
      </c>
      <c r="UU129" s="307">
        <f t="shared" si="176"/>
        <v>0</v>
      </c>
      <c r="UV129" s="307">
        <f t="shared" si="176"/>
        <v>0</v>
      </c>
      <c r="UW129" s="307">
        <f t="shared" si="176"/>
        <v>0</v>
      </c>
      <c r="UX129" s="307">
        <f t="shared" si="176"/>
        <v>0</v>
      </c>
      <c r="UY129" s="307">
        <f t="shared" si="176"/>
        <v>0</v>
      </c>
      <c r="UZ129" s="307">
        <f t="shared" si="176"/>
        <v>0</v>
      </c>
      <c r="VA129" s="307">
        <f t="shared" si="176"/>
        <v>0</v>
      </c>
      <c r="VB129" s="307">
        <f t="shared" si="176"/>
        <v>0</v>
      </c>
      <c r="VC129" s="307">
        <f t="shared" si="176"/>
        <v>0</v>
      </c>
      <c r="VD129" s="307">
        <f t="shared" si="176"/>
        <v>0</v>
      </c>
      <c r="VE129" s="307">
        <f t="shared" si="176"/>
        <v>0</v>
      </c>
      <c r="VF129" s="307">
        <f t="shared" si="176"/>
        <v>0</v>
      </c>
      <c r="VG129" s="307">
        <f t="shared" si="176"/>
        <v>0</v>
      </c>
      <c r="VH129" s="307">
        <f t="shared" si="176"/>
        <v>0</v>
      </c>
      <c r="VI129" s="307">
        <f t="shared" si="170"/>
        <v>0</v>
      </c>
      <c r="VJ129" s="307">
        <f t="shared" si="170"/>
        <v>0</v>
      </c>
      <c r="VK129" s="307">
        <f t="shared" si="170"/>
        <v>0</v>
      </c>
      <c r="VL129" s="307">
        <f t="shared" si="170"/>
        <v>0</v>
      </c>
      <c r="VM129" s="307">
        <f t="shared" si="170"/>
        <v>0</v>
      </c>
      <c r="VN129" s="307">
        <f t="shared" si="170"/>
        <v>0</v>
      </c>
      <c r="VO129" s="307">
        <f t="shared" si="170"/>
        <v>0</v>
      </c>
      <c r="VP129" s="307">
        <f t="shared" si="170"/>
        <v>0</v>
      </c>
      <c r="VQ129" s="307">
        <f t="shared" si="170"/>
        <v>0</v>
      </c>
      <c r="VR129" s="307">
        <f t="shared" si="170"/>
        <v>0</v>
      </c>
      <c r="VS129" s="307">
        <f t="shared" si="170"/>
        <v>0</v>
      </c>
      <c r="VT129" s="307">
        <f t="shared" si="170"/>
        <v>0</v>
      </c>
      <c r="VU129" s="307">
        <f t="shared" si="170"/>
        <v>0</v>
      </c>
      <c r="VV129" s="307">
        <f t="shared" si="170"/>
        <v>0</v>
      </c>
      <c r="VW129" s="307">
        <f t="shared" si="163"/>
        <v>0</v>
      </c>
      <c r="VX129" s="307">
        <f t="shared" si="163"/>
        <v>0</v>
      </c>
      <c r="VY129" s="307">
        <f t="shared" si="163"/>
        <v>0</v>
      </c>
      <c r="VZ129" s="307">
        <f t="shared" si="163"/>
        <v>0</v>
      </c>
      <c r="WA129" s="307">
        <f t="shared" si="163"/>
        <v>0</v>
      </c>
      <c r="WB129" s="307">
        <f t="shared" si="163"/>
        <v>0</v>
      </c>
      <c r="WC129" s="307">
        <f t="shared" si="163"/>
        <v>0</v>
      </c>
      <c r="WD129" s="307">
        <f t="shared" si="163"/>
        <v>0</v>
      </c>
      <c r="WE129" s="307">
        <f t="shared" si="163"/>
        <v>0</v>
      </c>
      <c r="WF129" s="307">
        <f t="shared" si="163"/>
        <v>0</v>
      </c>
      <c r="WG129" s="307">
        <f t="shared" si="163"/>
        <v>0</v>
      </c>
      <c r="WH129" s="307">
        <f t="shared" si="163"/>
        <v>0</v>
      </c>
      <c r="WI129" s="307">
        <f t="shared" si="163"/>
        <v>0</v>
      </c>
      <c r="WJ129" s="307">
        <f t="shared" si="163"/>
        <v>0</v>
      </c>
      <c r="WK129" s="307">
        <f t="shared" si="163"/>
        <v>0</v>
      </c>
      <c r="WL129" s="307">
        <f t="shared" si="163"/>
        <v>0</v>
      </c>
      <c r="WM129" s="307">
        <f t="shared" si="163"/>
        <v>0</v>
      </c>
      <c r="WN129" s="307">
        <f t="shared" si="163"/>
        <v>0</v>
      </c>
      <c r="WO129" s="307">
        <f t="shared" si="163"/>
        <v>0</v>
      </c>
      <c r="WP129" s="307">
        <f t="shared" si="163"/>
        <v>0</v>
      </c>
      <c r="WQ129" s="307">
        <f t="shared" si="163"/>
        <v>0</v>
      </c>
      <c r="WR129" s="307">
        <f t="shared" si="163"/>
        <v>0</v>
      </c>
      <c r="WS129" s="307">
        <f t="shared" si="163"/>
        <v>0</v>
      </c>
      <c r="WT129" s="307">
        <f t="shared" si="163"/>
        <v>0</v>
      </c>
      <c r="WU129" s="307">
        <f t="shared" si="163"/>
        <v>0</v>
      </c>
      <c r="WV129" s="307">
        <f t="shared" si="163"/>
        <v>0</v>
      </c>
      <c r="WW129" s="307">
        <f t="shared" si="163"/>
        <v>0</v>
      </c>
      <c r="WX129" s="307">
        <f t="shared" si="163"/>
        <v>0</v>
      </c>
      <c r="WY129" s="307">
        <f t="shared" si="163"/>
        <v>0</v>
      </c>
      <c r="WZ129" s="307">
        <f t="shared" si="163"/>
        <v>0</v>
      </c>
      <c r="XA129" s="307">
        <f t="shared" si="163"/>
        <v>0</v>
      </c>
      <c r="XB129" s="307">
        <f t="shared" si="163"/>
        <v>0</v>
      </c>
      <c r="XC129" s="307">
        <f t="shared" si="163"/>
        <v>0</v>
      </c>
      <c r="XD129" s="307">
        <f t="shared" si="163"/>
        <v>0</v>
      </c>
      <c r="XE129" s="307">
        <f t="shared" si="163"/>
        <v>0</v>
      </c>
      <c r="XF129" s="307">
        <f t="shared" si="163"/>
        <v>0</v>
      </c>
      <c r="XG129" s="307">
        <f t="shared" si="163"/>
        <v>0</v>
      </c>
      <c r="XH129" s="307">
        <f t="shared" si="163"/>
        <v>0</v>
      </c>
      <c r="XI129" s="307">
        <f t="shared" si="163"/>
        <v>0</v>
      </c>
      <c r="XJ129" s="307">
        <f t="shared" si="163"/>
        <v>0</v>
      </c>
      <c r="XK129" s="307">
        <f t="shared" si="163"/>
        <v>0</v>
      </c>
      <c r="XL129" s="307">
        <f t="shared" si="163"/>
        <v>0</v>
      </c>
      <c r="XM129" s="307">
        <f t="shared" si="163"/>
        <v>0</v>
      </c>
      <c r="XN129" s="307">
        <f t="shared" si="163"/>
        <v>0</v>
      </c>
      <c r="XO129" s="307">
        <f t="shared" si="163"/>
        <v>0</v>
      </c>
      <c r="XP129" s="307">
        <f t="shared" si="163"/>
        <v>0</v>
      </c>
      <c r="XQ129" s="307">
        <f t="shared" si="163"/>
        <v>0</v>
      </c>
      <c r="XR129" s="307">
        <f t="shared" si="163"/>
        <v>0</v>
      </c>
      <c r="XS129" s="307">
        <f t="shared" si="163"/>
        <v>0</v>
      </c>
      <c r="XT129" s="307">
        <f t="shared" si="163"/>
        <v>0</v>
      </c>
      <c r="XU129" s="307">
        <f t="shared" si="140"/>
        <v>0</v>
      </c>
      <c r="XV129" s="307">
        <f t="shared" si="140"/>
        <v>0</v>
      </c>
      <c r="XW129" s="307">
        <f t="shared" si="140"/>
        <v>0</v>
      </c>
      <c r="XX129" s="307">
        <f t="shared" ref="XX129:AAF129" si="177">SUMPRODUCT(--($E44:$AB44=XX$110),--($E106:$AB106))</f>
        <v>0</v>
      </c>
      <c r="XY129" s="307">
        <f t="shared" si="177"/>
        <v>0</v>
      </c>
      <c r="XZ129" s="307">
        <f t="shared" si="177"/>
        <v>0</v>
      </c>
      <c r="YA129" s="307">
        <f t="shared" si="177"/>
        <v>0</v>
      </c>
      <c r="YB129" s="307">
        <f t="shared" si="177"/>
        <v>0</v>
      </c>
      <c r="YC129" s="307">
        <f t="shared" si="177"/>
        <v>0</v>
      </c>
      <c r="YD129" s="307">
        <f t="shared" si="177"/>
        <v>0</v>
      </c>
      <c r="YE129" s="307">
        <f t="shared" si="177"/>
        <v>0</v>
      </c>
      <c r="YF129" s="307">
        <f t="shared" si="177"/>
        <v>0</v>
      </c>
      <c r="YG129" s="307">
        <f t="shared" si="177"/>
        <v>0</v>
      </c>
      <c r="YH129" s="307">
        <f t="shared" si="177"/>
        <v>0</v>
      </c>
      <c r="YI129" s="307">
        <f t="shared" si="177"/>
        <v>0</v>
      </c>
      <c r="YJ129" s="307">
        <f t="shared" si="177"/>
        <v>0</v>
      </c>
      <c r="YK129" s="307">
        <f t="shared" si="177"/>
        <v>0</v>
      </c>
      <c r="YL129" s="307">
        <f t="shared" si="177"/>
        <v>0</v>
      </c>
      <c r="YM129" s="307">
        <f t="shared" si="177"/>
        <v>0</v>
      </c>
      <c r="YN129" s="307">
        <f t="shared" si="177"/>
        <v>0</v>
      </c>
      <c r="YO129" s="307">
        <f t="shared" si="177"/>
        <v>0</v>
      </c>
      <c r="YP129" s="307">
        <f t="shared" si="177"/>
        <v>0</v>
      </c>
      <c r="YQ129" s="307">
        <f t="shared" si="177"/>
        <v>0</v>
      </c>
      <c r="YR129" s="307">
        <f t="shared" si="177"/>
        <v>0</v>
      </c>
      <c r="YS129" s="307">
        <f t="shared" si="177"/>
        <v>0</v>
      </c>
      <c r="YT129" s="307">
        <f t="shared" si="177"/>
        <v>0</v>
      </c>
      <c r="YU129" s="307">
        <f t="shared" si="177"/>
        <v>0</v>
      </c>
      <c r="YV129" s="307">
        <f t="shared" si="177"/>
        <v>0</v>
      </c>
      <c r="YW129" s="307">
        <f t="shared" si="177"/>
        <v>0</v>
      </c>
      <c r="YX129" s="307">
        <f t="shared" si="177"/>
        <v>0</v>
      </c>
      <c r="YY129" s="307">
        <f t="shared" si="177"/>
        <v>0</v>
      </c>
      <c r="YZ129" s="307">
        <f t="shared" si="177"/>
        <v>0</v>
      </c>
      <c r="ZA129" s="307">
        <f t="shared" si="177"/>
        <v>0</v>
      </c>
      <c r="ZB129" s="307">
        <f t="shared" si="177"/>
        <v>0</v>
      </c>
      <c r="ZC129" s="307">
        <f t="shared" si="177"/>
        <v>0</v>
      </c>
      <c r="ZD129" s="307">
        <f t="shared" si="177"/>
        <v>0</v>
      </c>
      <c r="ZE129" s="307">
        <f t="shared" si="177"/>
        <v>0</v>
      </c>
      <c r="ZF129" s="307">
        <f t="shared" si="177"/>
        <v>0</v>
      </c>
      <c r="ZG129" s="307">
        <f t="shared" si="177"/>
        <v>0</v>
      </c>
      <c r="ZH129" s="307">
        <f t="shared" si="177"/>
        <v>0</v>
      </c>
      <c r="ZI129" s="307">
        <f t="shared" si="177"/>
        <v>0</v>
      </c>
      <c r="ZJ129" s="307">
        <f t="shared" si="177"/>
        <v>0</v>
      </c>
      <c r="ZK129" s="307">
        <f t="shared" si="177"/>
        <v>0</v>
      </c>
      <c r="ZL129" s="307">
        <f t="shared" si="177"/>
        <v>0</v>
      </c>
      <c r="ZM129" s="307">
        <f t="shared" si="177"/>
        <v>0</v>
      </c>
      <c r="ZN129" s="307">
        <f t="shared" si="177"/>
        <v>0</v>
      </c>
      <c r="ZO129" s="307">
        <f t="shared" si="177"/>
        <v>0</v>
      </c>
      <c r="ZP129" s="307">
        <f t="shared" si="177"/>
        <v>0</v>
      </c>
      <c r="ZQ129" s="307">
        <f t="shared" si="177"/>
        <v>0</v>
      </c>
      <c r="ZR129" s="307">
        <f t="shared" si="177"/>
        <v>0</v>
      </c>
      <c r="ZS129" s="307">
        <f t="shared" si="177"/>
        <v>0</v>
      </c>
      <c r="ZT129" s="307">
        <f t="shared" si="177"/>
        <v>0</v>
      </c>
      <c r="ZU129" s="307">
        <f t="shared" si="177"/>
        <v>0</v>
      </c>
      <c r="ZV129" s="307">
        <f t="shared" si="177"/>
        <v>0</v>
      </c>
      <c r="ZW129" s="307">
        <f t="shared" si="177"/>
        <v>0</v>
      </c>
      <c r="ZX129" s="307">
        <f t="shared" si="177"/>
        <v>0</v>
      </c>
      <c r="ZY129" s="307">
        <f t="shared" si="177"/>
        <v>0</v>
      </c>
      <c r="ZZ129" s="307">
        <f t="shared" si="177"/>
        <v>0</v>
      </c>
      <c r="AAA129" s="307">
        <f t="shared" si="177"/>
        <v>0</v>
      </c>
      <c r="AAB129" s="307">
        <f t="shared" si="177"/>
        <v>0</v>
      </c>
      <c r="AAC129" s="307">
        <f t="shared" si="177"/>
        <v>0</v>
      </c>
      <c r="AAD129" s="307">
        <f t="shared" si="177"/>
        <v>0</v>
      </c>
      <c r="AAE129" s="307">
        <f t="shared" si="177"/>
        <v>0</v>
      </c>
      <c r="AAF129" s="307">
        <f t="shared" si="177"/>
        <v>0</v>
      </c>
      <c r="AAG129" s="307">
        <f t="shared" si="171"/>
        <v>0</v>
      </c>
      <c r="AAH129" s="307">
        <f t="shared" si="171"/>
        <v>0</v>
      </c>
      <c r="AAI129" s="307">
        <f t="shared" si="171"/>
        <v>0</v>
      </c>
      <c r="AAJ129" s="307">
        <f t="shared" si="171"/>
        <v>0</v>
      </c>
      <c r="AAK129" s="307">
        <f t="shared" si="171"/>
        <v>0</v>
      </c>
      <c r="AAL129" s="307">
        <f t="shared" si="171"/>
        <v>0</v>
      </c>
      <c r="AAM129" s="307">
        <f t="shared" si="171"/>
        <v>0</v>
      </c>
      <c r="AAN129" s="307">
        <f t="shared" si="171"/>
        <v>0</v>
      </c>
      <c r="AAO129" s="307">
        <f t="shared" si="171"/>
        <v>0</v>
      </c>
      <c r="AAP129" s="307">
        <f t="shared" si="171"/>
        <v>0</v>
      </c>
      <c r="AAQ129" s="307">
        <f t="shared" si="171"/>
        <v>0</v>
      </c>
      <c r="AAR129" s="307">
        <f t="shared" si="171"/>
        <v>0</v>
      </c>
      <c r="AAS129" s="307">
        <f t="shared" si="171"/>
        <v>0</v>
      </c>
      <c r="AAT129" s="307">
        <f t="shared" si="171"/>
        <v>0</v>
      </c>
      <c r="AAU129" s="307">
        <f t="shared" si="165"/>
        <v>0</v>
      </c>
      <c r="AAV129" s="307">
        <f t="shared" si="165"/>
        <v>0</v>
      </c>
      <c r="AAW129" s="307">
        <f t="shared" si="165"/>
        <v>0</v>
      </c>
      <c r="AAX129" s="307">
        <f t="shared" si="165"/>
        <v>0</v>
      </c>
      <c r="AAY129" s="307">
        <f t="shared" si="165"/>
        <v>0</v>
      </c>
      <c r="AAZ129" s="307">
        <f t="shared" si="165"/>
        <v>0</v>
      </c>
      <c r="ABA129" s="307">
        <f t="shared" si="165"/>
        <v>0</v>
      </c>
      <c r="ABB129" s="307">
        <f t="shared" si="165"/>
        <v>0</v>
      </c>
      <c r="ABC129" s="307">
        <f t="shared" si="165"/>
        <v>0</v>
      </c>
      <c r="ABD129" s="307">
        <f t="shared" si="165"/>
        <v>0</v>
      </c>
      <c r="ABE129" s="307">
        <f t="shared" si="165"/>
        <v>0</v>
      </c>
      <c r="ABF129" s="307">
        <f t="shared" si="165"/>
        <v>0</v>
      </c>
      <c r="ABG129" s="307">
        <f t="shared" si="165"/>
        <v>0</v>
      </c>
      <c r="ABH129" s="307">
        <f t="shared" si="165"/>
        <v>0</v>
      </c>
      <c r="ABI129" s="307">
        <f t="shared" si="165"/>
        <v>0</v>
      </c>
      <c r="ABJ129" s="307">
        <f t="shared" si="165"/>
        <v>0</v>
      </c>
      <c r="ABK129" s="307">
        <f t="shared" si="165"/>
        <v>0</v>
      </c>
      <c r="ABL129" s="307">
        <f t="shared" si="165"/>
        <v>0</v>
      </c>
      <c r="ABM129" s="307">
        <f t="shared" si="165"/>
        <v>0</v>
      </c>
      <c r="ABN129" s="307">
        <f t="shared" si="165"/>
        <v>0</v>
      </c>
      <c r="ABO129" s="307">
        <f t="shared" si="165"/>
        <v>0</v>
      </c>
      <c r="ABP129" s="307">
        <f t="shared" si="165"/>
        <v>0</v>
      </c>
      <c r="ABQ129" s="307">
        <f t="shared" si="165"/>
        <v>0</v>
      </c>
      <c r="ABR129" s="307">
        <f t="shared" si="165"/>
        <v>0</v>
      </c>
      <c r="ABS129" s="307">
        <f t="shared" si="165"/>
        <v>0</v>
      </c>
      <c r="ABT129" s="307">
        <f t="shared" si="165"/>
        <v>0</v>
      </c>
      <c r="ABU129" s="307">
        <f t="shared" si="165"/>
        <v>0</v>
      </c>
      <c r="ABV129" s="307">
        <f t="shared" si="165"/>
        <v>0</v>
      </c>
      <c r="ABW129" s="307">
        <f t="shared" si="165"/>
        <v>0</v>
      </c>
      <c r="ABX129" s="307">
        <f t="shared" si="165"/>
        <v>0</v>
      </c>
      <c r="ABY129" s="307">
        <f t="shared" si="165"/>
        <v>0</v>
      </c>
      <c r="ABZ129" s="307">
        <f t="shared" si="165"/>
        <v>0</v>
      </c>
      <c r="ACA129" s="307">
        <f t="shared" si="165"/>
        <v>0</v>
      </c>
      <c r="ACB129" s="307">
        <f t="shared" si="165"/>
        <v>0</v>
      </c>
      <c r="ACC129" s="307">
        <f t="shared" si="165"/>
        <v>0</v>
      </c>
      <c r="ACD129" s="307">
        <f t="shared" si="165"/>
        <v>0</v>
      </c>
      <c r="ACE129" s="307">
        <f t="shared" si="165"/>
        <v>0</v>
      </c>
      <c r="ACF129" s="307">
        <f t="shared" si="165"/>
        <v>0</v>
      </c>
      <c r="ACG129" s="307">
        <f t="shared" si="165"/>
        <v>0</v>
      </c>
      <c r="ACH129" s="307">
        <f t="shared" si="165"/>
        <v>0</v>
      </c>
      <c r="ACI129" s="307">
        <f t="shared" si="165"/>
        <v>0</v>
      </c>
      <c r="ACJ129" s="307">
        <f t="shared" si="165"/>
        <v>0</v>
      </c>
      <c r="ACK129" s="307">
        <f t="shared" si="114"/>
        <v>0</v>
      </c>
    </row>
    <row r="130" spans="1:765" s="10" customFormat="1" ht="30" customHeight="1">
      <c r="A130" s="47"/>
      <c r="B130" s="381"/>
      <c r="C130" s="1375" t="s">
        <v>81</v>
      </c>
      <c r="D130" s="1434"/>
      <c r="E130" s="304" t="e">
        <f t="shared" ref="E130:BP130" si="178">SUM(E112:E129)</f>
        <v>#N/A</v>
      </c>
      <c r="F130" s="304" t="e">
        <f t="shared" si="178"/>
        <v>#N/A</v>
      </c>
      <c r="G130" s="304" t="e">
        <f t="shared" si="178"/>
        <v>#N/A</v>
      </c>
      <c r="H130" s="304" t="e">
        <f t="shared" si="178"/>
        <v>#N/A</v>
      </c>
      <c r="I130" s="304" t="e">
        <f t="shared" si="178"/>
        <v>#N/A</v>
      </c>
      <c r="J130" s="304" t="e">
        <f t="shared" si="178"/>
        <v>#N/A</v>
      </c>
      <c r="K130" s="304" t="e">
        <f t="shared" si="178"/>
        <v>#N/A</v>
      </c>
      <c r="L130" s="304" t="e">
        <f t="shared" si="178"/>
        <v>#N/A</v>
      </c>
      <c r="M130" s="304" t="e">
        <f t="shared" si="178"/>
        <v>#N/A</v>
      </c>
      <c r="N130" s="304" t="e">
        <f t="shared" si="178"/>
        <v>#N/A</v>
      </c>
      <c r="O130" s="304" t="e">
        <f t="shared" si="178"/>
        <v>#N/A</v>
      </c>
      <c r="P130" s="304" t="e">
        <f t="shared" si="178"/>
        <v>#N/A</v>
      </c>
      <c r="Q130" s="304" t="e">
        <f t="shared" si="178"/>
        <v>#N/A</v>
      </c>
      <c r="R130" s="304" t="e">
        <f t="shared" si="178"/>
        <v>#N/A</v>
      </c>
      <c r="S130" s="304" t="e">
        <f t="shared" si="178"/>
        <v>#N/A</v>
      </c>
      <c r="T130" s="304" t="e">
        <f t="shared" si="178"/>
        <v>#N/A</v>
      </c>
      <c r="U130" s="304" t="e">
        <f t="shared" si="178"/>
        <v>#N/A</v>
      </c>
      <c r="V130" s="304" t="e">
        <f t="shared" si="178"/>
        <v>#N/A</v>
      </c>
      <c r="W130" s="304" t="e">
        <f t="shared" si="178"/>
        <v>#N/A</v>
      </c>
      <c r="X130" s="304" t="e">
        <f t="shared" si="178"/>
        <v>#N/A</v>
      </c>
      <c r="Y130" s="304" t="e">
        <f t="shared" si="178"/>
        <v>#N/A</v>
      </c>
      <c r="Z130" s="304" t="e">
        <f t="shared" si="178"/>
        <v>#N/A</v>
      </c>
      <c r="AA130" s="304" t="e">
        <f t="shared" si="178"/>
        <v>#N/A</v>
      </c>
      <c r="AB130" s="304" t="e">
        <f t="shared" si="178"/>
        <v>#N/A</v>
      </c>
      <c r="AC130" s="304" t="e">
        <f t="shared" si="178"/>
        <v>#N/A</v>
      </c>
      <c r="AD130" s="304" t="e">
        <f t="shared" si="178"/>
        <v>#N/A</v>
      </c>
      <c r="AE130" s="304" t="e">
        <f t="shared" si="178"/>
        <v>#N/A</v>
      </c>
      <c r="AF130" s="304" t="e">
        <f t="shared" si="178"/>
        <v>#N/A</v>
      </c>
      <c r="AG130" s="304" t="e">
        <f t="shared" si="178"/>
        <v>#N/A</v>
      </c>
      <c r="AH130" s="304" t="e">
        <f t="shared" si="178"/>
        <v>#N/A</v>
      </c>
      <c r="AI130" s="304" t="e">
        <f t="shared" si="178"/>
        <v>#N/A</v>
      </c>
      <c r="AJ130" s="304" t="e">
        <f t="shared" si="178"/>
        <v>#N/A</v>
      </c>
      <c r="AK130" s="304" t="e">
        <f t="shared" si="178"/>
        <v>#N/A</v>
      </c>
      <c r="AL130" s="304" t="e">
        <f t="shared" si="178"/>
        <v>#N/A</v>
      </c>
      <c r="AM130" s="304" t="e">
        <f t="shared" si="178"/>
        <v>#N/A</v>
      </c>
      <c r="AN130" s="304" t="e">
        <f t="shared" si="178"/>
        <v>#N/A</v>
      </c>
      <c r="AO130" s="304" t="e">
        <f t="shared" si="178"/>
        <v>#N/A</v>
      </c>
      <c r="AP130" s="304" t="e">
        <f t="shared" si="178"/>
        <v>#N/A</v>
      </c>
      <c r="AQ130" s="304" t="e">
        <f t="shared" si="178"/>
        <v>#N/A</v>
      </c>
      <c r="AR130" s="304" t="e">
        <f t="shared" si="178"/>
        <v>#N/A</v>
      </c>
      <c r="AS130" s="304" t="e">
        <f t="shared" si="178"/>
        <v>#N/A</v>
      </c>
      <c r="AT130" s="304" t="e">
        <f t="shared" si="178"/>
        <v>#N/A</v>
      </c>
      <c r="AU130" s="304" t="e">
        <f t="shared" si="178"/>
        <v>#N/A</v>
      </c>
      <c r="AV130" s="304" t="e">
        <f t="shared" si="178"/>
        <v>#N/A</v>
      </c>
      <c r="AW130" s="304" t="e">
        <f t="shared" si="178"/>
        <v>#N/A</v>
      </c>
      <c r="AX130" s="304" t="e">
        <f t="shared" si="178"/>
        <v>#N/A</v>
      </c>
      <c r="AY130" s="304" t="e">
        <f t="shared" si="178"/>
        <v>#N/A</v>
      </c>
      <c r="AZ130" s="304" t="e">
        <f t="shared" si="178"/>
        <v>#N/A</v>
      </c>
      <c r="BA130" s="304" t="e">
        <f t="shared" si="178"/>
        <v>#N/A</v>
      </c>
      <c r="BB130" s="304" t="e">
        <f t="shared" si="178"/>
        <v>#N/A</v>
      </c>
      <c r="BC130" s="304" t="e">
        <f t="shared" si="178"/>
        <v>#N/A</v>
      </c>
      <c r="BD130" s="304" t="e">
        <f t="shared" si="178"/>
        <v>#N/A</v>
      </c>
      <c r="BE130" s="304" t="e">
        <f t="shared" si="178"/>
        <v>#N/A</v>
      </c>
      <c r="BF130" s="304" t="e">
        <f t="shared" si="178"/>
        <v>#N/A</v>
      </c>
      <c r="BG130" s="304" t="e">
        <f t="shared" si="178"/>
        <v>#N/A</v>
      </c>
      <c r="BH130" s="304" t="e">
        <f t="shared" si="178"/>
        <v>#N/A</v>
      </c>
      <c r="BI130" s="304" t="e">
        <f t="shared" si="178"/>
        <v>#N/A</v>
      </c>
      <c r="BJ130" s="304" t="e">
        <f t="shared" si="178"/>
        <v>#N/A</v>
      </c>
      <c r="BK130" s="304" t="e">
        <f t="shared" si="178"/>
        <v>#N/A</v>
      </c>
      <c r="BL130" s="304" t="e">
        <f t="shared" si="178"/>
        <v>#N/A</v>
      </c>
      <c r="BM130" s="304" t="e">
        <f t="shared" si="178"/>
        <v>#N/A</v>
      </c>
      <c r="BN130" s="304" t="e">
        <f t="shared" si="178"/>
        <v>#N/A</v>
      </c>
      <c r="BO130" s="304" t="e">
        <f t="shared" si="178"/>
        <v>#N/A</v>
      </c>
      <c r="BP130" s="304" t="e">
        <f t="shared" si="178"/>
        <v>#N/A</v>
      </c>
      <c r="BQ130" s="304" t="e">
        <f t="shared" ref="BQ130:EB130" si="179">SUM(BQ112:BQ129)</f>
        <v>#N/A</v>
      </c>
      <c r="BR130" s="304" t="e">
        <f t="shared" si="179"/>
        <v>#N/A</v>
      </c>
      <c r="BS130" s="304" t="e">
        <f t="shared" si="179"/>
        <v>#N/A</v>
      </c>
      <c r="BT130" s="304" t="e">
        <f t="shared" si="179"/>
        <v>#N/A</v>
      </c>
      <c r="BU130" s="304" t="e">
        <f t="shared" si="179"/>
        <v>#N/A</v>
      </c>
      <c r="BV130" s="304" t="e">
        <f t="shared" si="179"/>
        <v>#N/A</v>
      </c>
      <c r="BW130" s="304" t="e">
        <f t="shared" si="179"/>
        <v>#N/A</v>
      </c>
      <c r="BX130" s="304" t="e">
        <f t="shared" si="179"/>
        <v>#N/A</v>
      </c>
      <c r="BY130" s="304" t="e">
        <f t="shared" si="179"/>
        <v>#N/A</v>
      </c>
      <c r="BZ130" s="304" t="e">
        <f t="shared" si="179"/>
        <v>#N/A</v>
      </c>
      <c r="CA130" s="304" t="e">
        <f t="shared" si="179"/>
        <v>#N/A</v>
      </c>
      <c r="CB130" s="304" t="e">
        <f t="shared" si="179"/>
        <v>#N/A</v>
      </c>
      <c r="CC130" s="304" t="e">
        <f t="shared" si="179"/>
        <v>#N/A</v>
      </c>
      <c r="CD130" s="304" t="e">
        <f t="shared" si="179"/>
        <v>#N/A</v>
      </c>
      <c r="CE130" s="304" t="e">
        <f t="shared" si="179"/>
        <v>#N/A</v>
      </c>
      <c r="CF130" s="304" t="e">
        <f t="shared" si="179"/>
        <v>#N/A</v>
      </c>
      <c r="CG130" s="304" t="e">
        <f t="shared" si="179"/>
        <v>#N/A</v>
      </c>
      <c r="CH130" s="304" t="e">
        <f t="shared" si="179"/>
        <v>#N/A</v>
      </c>
      <c r="CI130" s="304" t="e">
        <f t="shared" si="179"/>
        <v>#N/A</v>
      </c>
      <c r="CJ130" s="304" t="e">
        <f t="shared" si="179"/>
        <v>#N/A</v>
      </c>
      <c r="CK130" s="304" t="e">
        <f t="shared" si="179"/>
        <v>#N/A</v>
      </c>
      <c r="CL130" s="304" t="e">
        <f t="shared" si="179"/>
        <v>#N/A</v>
      </c>
      <c r="CM130" s="304" t="e">
        <f t="shared" si="179"/>
        <v>#N/A</v>
      </c>
      <c r="CN130" s="304" t="e">
        <f t="shared" si="179"/>
        <v>#N/A</v>
      </c>
      <c r="CO130" s="304" t="e">
        <f t="shared" si="179"/>
        <v>#N/A</v>
      </c>
      <c r="CP130" s="304" t="e">
        <f t="shared" si="179"/>
        <v>#N/A</v>
      </c>
      <c r="CQ130" s="304" t="e">
        <f t="shared" si="179"/>
        <v>#N/A</v>
      </c>
      <c r="CR130" s="304" t="e">
        <f t="shared" si="179"/>
        <v>#N/A</v>
      </c>
      <c r="CS130" s="304" t="e">
        <f t="shared" si="179"/>
        <v>#N/A</v>
      </c>
      <c r="CT130" s="304" t="e">
        <f t="shared" si="179"/>
        <v>#N/A</v>
      </c>
      <c r="CU130" s="304" t="e">
        <f t="shared" si="179"/>
        <v>#N/A</v>
      </c>
      <c r="CV130" s="304" t="e">
        <f t="shared" si="179"/>
        <v>#N/A</v>
      </c>
      <c r="CW130" s="304" t="e">
        <f t="shared" si="179"/>
        <v>#N/A</v>
      </c>
      <c r="CX130" s="304" t="e">
        <f t="shared" si="179"/>
        <v>#N/A</v>
      </c>
      <c r="CY130" s="304" t="e">
        <f t="shared" si="179"/>
        <v>#N/A</v>
      </c>
      <c r="CZ130" s="304" t="e">
        <f t="shared" si="179"/>
        <v>#N/A</v>
      </c>
      <c r="DA130" s="304" t="e">
        <f t="shared" si="179"/>
        <v>#N/A</v>
      </c>
      <c r="DB130" s="304" t="e">
        <f t="shared" si="179"/>
        <v>#N/A</v>
      </c>
      <c r="DC130" s="304" t="e">
        <f t="shared" si="179"/>
        <v>#N/A</v>
      </c>
      <c r="DD130" s="304" t="e">
        <f t="shared" si="179"/>
        <v>#N/A</v>
      </c>
      <c r="DE130" s="304" t="e">
        <f t="shared" si="179"/>
        <v>#N/A</v>
      </c>
      <c r="DF130" s="304" t="e">
        <f t="shared" si="179"/>
        <v>#N/A</v>
      </c>
      <c r="DG130" s="304" t="e">
        <f t="shared" si="179"/>
        <v>#N/A</v>
      </c>
      <c r="DH130" s="304" t="e">
        <f t="shared" si="179"/>
        <v>#N/A</v>
      </c>
      <c r="DI130" s="304" t="e">
        <f t="shared" si="179"/>
        <v>#N/A</v>
      </c>
      <c r="DJ130" s="304" t="e">
        <f t="shared" si="179"/>
        <v>#N/A</v>
      </c>
      <c r="DK130" s="304" t="e">
        <f t="shared" si="179"/>
        <v>#N/A</v>
      </c>
      <c r="DL130" s="304" t="e">
        <f t="shared" si="179"/>
        <v>#N/A</v>
      </c>
      <c r="DM130" s="304" t="e">
        <f t="shared" si="179"/>
        <v>#N/A</v>
      </c>
      <c r="DN130" s="304" t="e">
        <f t="shared" si="179"/>
        <v>#N/A</v>
      </c>
      <c r="DO130" s="304" t="e">
        <f t="shared" si="179"/>
        <v>#N/A</v>
      </c>
      <c r="DP130" s="304" t="e">
        <f t="shared" si="179"/>
        <v>#N/A</v>
      </c>
      <c r="DQ130" s="304" t="e">
        <f t="shared" si="179"/>
        <v>#N/A</v>
      </c>
      <c r="DR130" s="304" t="e">
        <f t="shared" si="179"/>
        <v>#N/A</v>
      </c>
      <c r="DS130" s="304" t="e">
        <f t="shared" si="179"/>
        <v>#N/A</v>
      </c>
      <c r="DT130" s="304" t="e">
        <f t="shared" si="179"/>
        <v>#N/A</v>
      </c>
      <c r="DU130" s="304" t="e">
        <f t="shared" si="179"/>
        <v>#N/A</v>
      </c>
      <c r="DV130" s="304" t="e">
        <f t="shared" si="179"/>
        <v>#N/A</v>
      </c>
      <c r="DW130" s="304" t="e">
        <f t="shared" si="179"/>
        <v>#N/A</v>
      </c>
      <c r="DX130" s="304" t="e">
        <f t="shared" si="179"/>
        <v>#N/A</v>
      </c>
      <c r="DY130" s="304" t="e">
        <f t="shared" si="179"/>
        <v>#N/A</v>
      </c>
      <c r="DZ130" s="304" t="e">
        <f t="shared" si="179"/>
        <v>#N/A</v>
      </c>
      <c r="EA130" s="304" t="e">
        <f t="shared" si="179"/>
        <v>#N/A</v>
      </c>
      <c r="EB130" s="304" t="e">
        <f t="shared" si="179"/>
        <v>#N/A</v>
      </c>
      <c r="EC130" s="304" t="e">
        <f t="shared" ref="EC130:GN130" si="180">SUM(EC112:EC129)</f>
        <v>#N/A</v>
      </c>
      <c r="ED130" s="304" t="e">
        <f t="shared" si="180"/>
        <v>#N/A</v>
      </c>
      <c r="EE130" s="304" t="e">
        <f t="shared" si="180"/>
        <v>#N/A</v>
      </c>
      <c r="EF130" s="304" t="e">
        <f t="shared" si="180"/>
        <v>#N/A</v>
      </c>
      <c r="EG130" s="304" t="e">
        <f t="shared" si="180"/>
        <v>#N/A</v>
      </c>
      <c r="EH130" s="304" t="e">
        <f t="shared" si="180"/>
        <v>#N/A</v>
      </c>
      <c r="EI130" s="304" t="e">
        <f t="shared" si="180"/>
        <v>#N/A</v>
      </c>
      <c r="EJ130" s="304" t="e">
        <f t="shared" si="180"/>
        <v>#N/A</v>
      </c>
      <c r="EK130" s="304" t="e">
        <f t="shared" si="180"/>
        <v>#N/A</v>
      </c>
      <c r="EL130" s="304" t="e">
        <f t="shared" si="180"/>
        <v>#N/A</v>
      </c>
      <c r="EM130" s="304" t="e">
        <f t="shared" si="180"/>
        <v>#N/A</v>
      </c>
      <c r="EN130" s="304" t="e">
        <f t="shared" si="180"/>
        <v>#N/A</v>
      </c>
      <c r="EO130" s="304" t="e">
        <f t="shared" si="180"/>
        <v>#N/A</v>
      </c>
      <c r="EP130" s="304" t="e">
        <f t="shared" si="180"/>
        <v>#N/A</v>
      </c>
      <c r="EQ130" s="304" t="e">
        <f t="shared" si="180"/>
        <v>#N/A</v>
      </c>
      <c r="ER130" s="304" t="e">
        <f t="shared" si="180"/>
        <v>#N/A</v>
      </c>
      <c r="ES130" s="304" t="e">
        <f t="shared" si="180"/>
        <v>#N/A</v>
      </c>
      <c r="ET130" s="304" t="e">
        <f t="shared" si="180"/>
        <v>#N/A</v>
      </c>
      <c r="EU130" s="304" t="e">
        <f t="shared" si="180"/>
        <v>#N/A</v>
      </c>
      <c r="EV130" s="304" t="e">
        <f t="shared" si="180"/>
        <v>#N/A</v>
      </c>
      <c r="EW130" s="304" t="e">
        <f t="shared" si="180"/>
        <v>#N/A</v>
      </c>
      <c r="EX130" s="304" t="e">
        <f t="shared" si="180"/>
        <v>#N/A</v>
      </c>
      <c r="EY130" s="304" t="e">
        <f t="shared" si="180"/>
        <v>#N/A</v>
      </c>
      <c r="EZ130" s="304" t="e">
        <f t="shared" si="180"/>
        <v>#N/A</v>
      </c>
      <c r="FA130" s="304" t="e">
        <f t="shared" si="180"/>
        <v>#N/A</v>
      </c>
      <c r="FB130" s="304" t="e">
        <f t="shared" si="180"/>
        <v>#N/A</v>
      </c>
      <c r="FC130" s="304" t="e">
        <f t="shared" si="180"/>
        <v>#N/A</v>
      </c>
      <c r="FD130" s="304" t="e">
        <f t="shared" si="180"/>
        <v>#N/A</v>
      </c>
      <c r="FE130" s="304" t="e">
        <f t="shared" si="180"/>
        <v>#N/A</v>
      </c>
      <c r="FF130" s="304" t="e">
        <f t="shared" si="180"/>
        <v>#N/A</v>
      </c>
      <c r="FG130" s="304" t="e">
        <f t="shared" si="180"/>
        <v>#N/A</v>
      </c>
      <c r="FH130" s="304" t="e">
        <f t="shared" si="180"/>
        <v>#N/A</v>
      </c>
      <c r="FI130" s="304" t="e">
        <f t="shared" si="180"/>
        <v>#N/A</v>
      </c>
      <c r="FJ130" s="304" t="e">
        <f t="shared" si="180"/>
        <v>#N/A</v>
      </c>
      <c r="FK130" s="304" t="e">
        <f t="shared" si="180"/>
        <v>#N/A</v>
      </c>
      <c r="FL130" s="304" t="e">
        <f t="shared" si="180"/>
        <v>#N/A</v>
      </c>
      <c r="FM130" s="304" t="e">
        <f t="shared" si="180"/>
        <v>#N/A</v>
      </c>
      <c r="FN130" s="304" t="e">
        <f t="shared" si="180"/>
        <v>#N/A</v>
      </c>
      <c r="FO130" s="304" t="e">
        <f t="shared" si="180"/>
        <v>#N/A</v>
      </c>
      <c r="FP130" s="304" t="e">
        <f t="shared" si="180"/>
        <v>#N/A</v>
      </c>
      <c r="FQ130" s="304" t="e">
        <f t="shared" si="180"/>
        <v>#N/A</v>
      </c>
      <c r="FR130" s="304" t="e">
        <f t="shared" si="180"/>
        <v>#N/A</v>
      </c>
      <c r="FS130" s="304" t="e">
        <f t="shared" si="180"/>
        <v>#N/A</v>
      </c>
      <c r="FT130" s="304" t="e">
        <f t="shared" si="180"/>
        <v>#N/A</v>
      </c>
      <c r="FU130" s="304" t="e">
        <f t="shared" si="180"/>
        <v>#N/A</v>
      </c>
      <c r="FV130" s="304" t="e">
        <f t="shared" si="180"/>
        <v>#N/A</v>
      </c>
      <c r="FW130" s="304" t="e">
        <f t="shared" si="180"/>
        <v>#N/A</v>
      </c>
      <c r="FX130" s="304" t="e">
        <f t="shared" si="180"/>
        <v>#N/A</v>
      </c>
      <c r="FY130" s="304" t="e">
        <f t="shared" si="180"/>
        <v>#N/A</v>
      </c>
      <c r="FZ130" s="304" t="e">
        <f t="shared" si="180"/>
        <v>#N/A</v>
      </c>
      <c r="GA130" s="304" t="e">
        <f t="shared" si="180"/>
        <v>#N/A</v>
      </c>
      <c r="GB130" s="304" t="e">
        <f t="shared" si="180"/>
        <v>#N/A</v>
      </c>
      <c r="GC130" s="304" t="e">
        <f t="shared" si="180"/>
        <v>#N/A</v>
      </c>
      <c r="GD130" s="304" t="e">
        <f t="shared" si="180"/>
        <v>#N/A</v>
      </c>
      <c r="GE130" s="304" t="e">
        <f t="shared" si="180"/>
        <v>#N/A</v>
      </c>
      <c r="GF130" s="304" t="e">
        <f t="shared" si="180"/>
        <v>#N/A</v>
      </c>
      <c r="GG130" s="304" t="e">
        <f t="shared" si="180"/>
        <v>#N/A</v>
      </c>
      <c r="GH130" s="304" t="e">
        <f t="shared" si="180"/>
        <v>#N/A</v>
      </c>
      <c r="GI130" s="304" t="e">
        <f t="shared" si="180"/>
        <v>#N/A</v>
      </c>
      <c r="GJ130" s="304" t="e">
        <f t="shared" si="180"/>
        <v>#N/A</v>
      </c>
      <c r="GK130" s="304" t="e">
        <f t="shared" si="180"/>
        <v>#N/A</v>
      </c>
      <c r="GL130" s="304" t="e">
        <f t="shared" si="180"/>
        <v>#N/A</v>
      </c>
      <c r="GM130" s="304" t="e">
        <f t="shared" si="180"/>
        <v>#N/A</v>
      </c>
      <c r="GN130" s="304" t="e">
        <f t="shared" si="180"/>
        <v>#N/A</v>
      </c>
      <c r="GO130" s="304" t="e">
        <f t="shared" ref="GO130:IZ130" si="181">SUM(GO112:GO129)</f>
        <v>#N/A</v>
      </c>
      <c r="GP130" s="304" t="e">
        <f t="shared" si="181"/>
        <v>#N/A</v>
      </c>
      <c r="GQ130" s="304" t="e">
        <f t="shared" si="181"/>
        <v>#N/A</v>
      </c>
      <c r="GR130" s="304" t="e">
        <f t="shared" si="181"/>
        <v>#N/A</v>
      </c>
      <c r="GS130" s="304" t="e">
        <f t="shared" si="181"/>
        <v>#N/A</v>
      </c>
      <c r="GT130" s="304" t="e">
        <f t="shared" si="181"/>
        <v>#N/A</v>
      </c>
      <c r="GU130" s="304" t="e">
        <f t="shared" si="181"/>
        <v>#N/A</v>
      </c>
      <c r="GV130" s="304" t="e">
        <f t="shared" si="181"/>
        <v>#N/A</v>
      </c>
      <c r="GW130" s="304" t="e">
        <f t="shared" si="181"/>
        <v>#N/A</v>
      </c>
      <c r="GX130" s="304" t="e">
        <f t="shared" si="181"/>
        <v>#N/A</v>
      </c>
      <c r="GY130" s="304" t="e">
        <f t="shared" si="181"/>
        <v>#N/A</v>
      </c>
      <c r="GZ130" s="304" t="e">
        <f t="shared" si="181"/>
        <v>#N/A</v>
      </c>
      <c r="HA130" s="304" t="e">
        <f t="shared" si="181"/>
        <v>#N/A</v>
      </c>
      <c r="HB130" s="304" t="e">
        <f t="shared" si="181"/>
        <v>#N/A</v>
      </c>
      <c r="HC130" s="304" t="e">
        <f t="shared" si="181"/>
        <v>#N/A</v>
      </c>
      <c r="HD130" s="304" t="e">
        <f t="shared" si="181"/>
        <v>#N/A</v>
      </c>
      <c r="HE130" s="304" t="e">
        <f t="shared" si="181"/>
        <v>#N/A</v>
      </c>
      <c r="HF130" s="304" t="e">
        <f t="shared" si="181"/>
        <v>#N/A</v>
      </c>
      <c r="HG130" s="304" t="e">
        <f t="shared" si="181"/>
        <v>#N/A</v>
      </c>
      <c r="HH130" s="304" t="e">
        <f t="shared" si="181"/>
        <v>#N/A</v>
      </c>
      <c r="HI130" s="304" t="e">
        <f t="shared" si="181"/>
        <v>#N/A</v>
      </c>
      <c r="HJ130" s="304" t="e">
        <f t="shared" si="181"/>
        <v>#N/A</v>
      </c>
      <c r="HK130" s="304" t="e">
        <f t="shared" si="181"/>
        <v>#N/A</v>
      </c>
      <c r="HL130" s="304" t="e">
        <f t="shared" si="181"/>
        <v>#N/A</v>
      </c>
      <c r="HM130" s="304" t="e">
        <f t="shared" si="181"/>
        <v>#N/A</v>
      </c>
      <c r="HN130" s="304" t="e">
        <f t="shared" si="181"/>
        <v>#N/A</v>
      </c>
      <c r="HO130" s="304" t="e">
        <f t="shared" si="181"/>
        <v>#N/A</v>
      </c>
      <c r="HP130" s="304" t="e">
        <f t="shared" si="181"/>
        <v>#N/A</v>
      </c>
      <c r="HQ130" s="304" t="e">
        <f t="shared" si="181"/>
        <v>#N/A</v>
      </c>
      <c r="HR130" s="304" t="e">
        <f t="shared" si="181"/>
        <v>#N/A</v>
      </c>
      <c r="HS130" s="304" t="e">
        <f t="shared" si="181"/>
        <v>#N/A</v>
      </c>
      <c r="HT130" s="304" t="e">
        <f t="shared" si="181"/>
        <v>#N/A</v>
      </c>
      <c r="HU130" s="304" t="e">
        <f t="shared" si="181"/>
        <v>#N/A</v>
      </c>
      <c r="HV130" s="304" t="e">
        <f t="shared" si="181"/>
        <v>#N/A</v>
      </c>
      <c r="HW130" s="304" t="e">
        <f t="shared" si="181"/>
        <v>#N/A</v>
      </c>
      <c r="HX130" s="304" t="e">
        <f t="shared" si="181"/>
        <v>#N/A</v>
      </c>
      <c r="HY130" s="304" t="e">
        <f t="shared" si="181"/>
        <v>#N/A</v>
      </c>
      <c r="HZ130" s="304" t="e">
        <f t="shared" si="181"/>
        <v>#N/A</v>
      </c>
      <c r="IA130" s="304" t="e">
        <f t="shared" si="181"/>
        <v>#N/A</v>
      </c>
      <c r="IB130" s="304" t="e">
        <f t="shared" si="181"/>
        <v>#N/A</v>
      </c>
      <c r="IC130" s="304" t="e">
        <f t="shared" si="181"/>
        <v>#N/A</v>
      </c>
      <c r="ID130" s="304" t="e">
        <f t="shared" si="181"/>
        <v>#N/A</v>
      </c>
      <c r="IE130" s="304" t="e">
        <f t="shared" si="181"/>
        <v>#N/A</v>
      </c>
      <c r="IF130" s="304" t="e">
        <f t="shared" si="181"/>
        <v>#N/A</v>
      </c>
      <c r="IG130" s="304" t="e">
        <f t="shared" si="181"/>
        <v>#N/A</v>
      </c>
      <c r="IH130" s="304" t="e">
        <f t="shared" si="181"/>
        <v>#N/A</v>
      </c>
      <c r="II130" s="304" t="e">
        <f t="shared" si="181"/>
        <v>#N/A</v>
      </c>
      <c r="IJ130" s="304" t="e">
        <f t="shared" si="181"/>
        <v>#N/A</v>
      </c>
      <c r="IK130" s="304" t="e">
        <f t="shared" si="181"/>
        <v>#N/A</v>
      </c>
      <c r="IL130" s="304" t="e">
        <f t="shared" si="181"/>
        <v>#N/A</v>
      </c>
      <c r="IM130" s="304" t="e">
        <f t="shared" si="181"/>
        <v>#N/A</v>
      </c>
      <c r="IN130" s="304" t="e">
        <f t="shared" si="181"/>
        <v>#N/A</v>
      </c>
      <c r="IO130" s="304" t="e">
        <f t="shared" si="181"/>
        <v>#N/A</v>
      </c>
      <c r="IP130" s="304" t="e">
        <f t="shared" si="181"/>
        <v>#N/A</v>
      </c>
      <c r="IQ130" s="304" t="e">
        <f t="shared" si="181"/>
        <v>#N/A</v>
      </c>
      <c r="IR130" s="304" t="e">
        <f t="shared" si="181"/>
        <v>#N/A</v>
      </c>
      <c r="IS130" s="304" t="e">
        <f t="shared" si="181"/>
        <v>#N/A</v>
      </c>
      <c r="IT130" s="304" t="e">
        <f t="shared" si="181"/>
        <v>#N/A</v>
      </c>
      <c r="IU130" s="304" t="e">
        <f t="shared" si="181"/>
        <v>#N/A</v>
      </c>
      <c r="IV130" s="304" t="e">
        <f t="shared" si="181"/>
        <v>#N/A</v>
      </c>
      <c r="IW130" s="304" t="e">
        <f t="shared" si="181"/>
        <v>#N/A</v>
      </c>
      <c r="IX130" s="304" t="e">
        <f t="shared" si="181"/>
        <v>#N/A</v>
      </c>
      <c r="IY130" s="304" t="e">
        <f t="shared" si="181"/>
        <v>#N/A</v>
      </c>
      <c r="IZ130" s="304" t="e">
        <f t="shared" si="181"/>
        <v>#N/A</v>
      </c>
      <c r="JA130" s="304" t="e">
        <f t="shared" ref="JA130:LL130" si="182">SUM(JA112:JA129)</f>
        <v>#N/A</v>
      </c>
      <c r="JB130" s="304" t="e">
        <f t="shared" si="182"/>
        <v>#N/A</v>
      </c>
      <c r="JC130" s="304" t="e">
        <f t="shared" si="182"/>
        <v>#N/A</v>
      </c>
      <c r="JD130" s="304" t="e">
        <f t="shared" si="182"/>
        <v>#N/A</v>
      </c>
      <c r="JE130" s="304" t="e">
        <f t="shared" si="182"/>
        <v>#N/A</v>
      </c>
      <c r="JF130" s="304" t="e">
        <f t="shared" si="182"/>
        <v>#N/A</v>
      </c>
      <c r="JG130" s="304" t="e">
        <f t="shared" si="182"/>
        <v>#N/A</v>
      </c>
      <c r="JH130" s="304" t="e">
        <f t="shared" si="182"/>
        <v>#N/A</v>
      </c>
      <c r="JI130" s="304" t="e">
        <f t="shared" si="182"/>
        <v>#N/A</v>
      </c>
      <c r="JJ130" s="304" t="e">
        <f t="shared" si="182"/>
        <v>#N/A</v>
      </c>
      <c r="JK130" s="304" t="e">
        <f t="shared" si="182"/>
        <v>#N/A</v>
      </c>
      <c r="JL130" s="304" t="e">
        <f t="shared" si="182"/>
        <v>#N/A</v>
      </c>
      <c r="JM130" s="304" t="e">
        <f t="shared" si="182"/>
        <v>#N/A</v>
      </c>
      <c r="JN130" s="304" t="e">
        <f t="shared" si="182"/>
        <v>#N/A</v>
      </c>
      <c r="JO130" s="304" t="e">
        <f t="shared" si="182"/>
        <v>#N/A</v>
      </c>
      <c r="JP130" s="304" t="e">
        <f t="shared" si="182"/>
        <v>#N/A</v>
      </c>
      <c r="JQ130" s="304" t="e">
        <f t="shared" si="182"/>
        <v>#N/A</v>
      </c>
      <c r="JR130" s="304" t="e">
        <f t="shared" si="182"/>
        <v>#N/A</v>
      </c>
      <c r="JS130" s="304" t="e">
        <f t="shared" si="182"/>
        <v>#N/A</v>
      </c>
      <c r="JT130" s="304" t="e">
        <f t="shared" si="182"/>
        <v>#N/A</v>
      </c>
      <c r="JU130" s="304" t="e">
        <f t="shared" si="182"/>
        <v>#N/A</v>
      </c>
      <c r="JV130" s="304" t="e">
        <f t="shared" si="182"/>
        <v>#N/A</v>
      </c>
      <c r="JW130" s="304" t="e">
        <f t="shared" si="182"/>
        <v>#N/A</v>
      </c>
      <c r="JX130" s="304" t="e">
        <f t="shared" si="182"/>
        <v>#N/A</v>
      </c>
      <c r="JY130" s="304" t="e">
        <f t="shared" si="182"/>
        <v>#N/A</v>
      </c>
      <c r="JZ130" s="304" t="e">
        <f t="shared" si="182"/>
        <v>#N/A</v>
      </c>
      <c r="KA130" s="304" t="e">
        <f t="shared" si="182"/>
        <v>#N/A</v>
      </c>
      <c r="KB130" s="304" t="e">
        <f t="shared" si="182"/>
        <v>#N/A</v>
      </c>
      <c r="KC130" s="304" t="e">
        <f t="shared" si="182"/>
        <v>#N/A</v>
      </c>
      <c r="KD130" s="304" t="e">
        <f t="shared" si="182"/>
        <v>#N/A</v>
      </c>
      <c r="KE130" s="304" t="e">
        <f t="shared" si="182"/>
        <v>#N/A</v>
      </c>
      <c r="KF130" s="304" t="e">
        <f t="shared" si="182"/>
        <v>#N/A</v>
      </c>
      <c r="KG130" s="304" t="e">
        <f t="shared" si="182"/>
        <v>#N/A</v>
      </c>
      <c r="KH130" s="304" t="e">
        <f t="shared" si="182"/>
        <v>#N/A</v>
      </c>
      <c r="KI130" s="304" t="e">
        <f t="shared" si="182"/>
        <v>#N/A</v>
      </c>
      <c r="KJ130" s="304" t="e">
        <f t="shared" si="182"/>
        <v>#N/A</v>
      </c>
      <c r="KK130" s="304" t="e">
        <f t="shared" si="182"/>
        <v>#N/A</v>
      </c>
      <c r="KL130" s="304" t="e">
        <f t="shared" si="182"/>
        <v>#N/A</v>
      </c>
      <c r="KM130" s="304" t="e">
        <f t="shared" si="182"/>
        <v>#N/A</v>
      </c>
      <c r="KN130" s="304" t="e">
        <f t="shared" si="182"/>
        <v>#N/A</v>
      </c>
      <c r="KO130" s="304" t="e">
        <f t="shared" si="182"/>
        <v>#N/A</v>
      </c>
      <c r="KP130" s="304" t="e">
        <f t="shared" si="182"/>
        <v>#N/A</v>
      </c>
      <c r="KQ130" s="304" t="e">
        <f t="shared" si="182"/>
        <v>#N/A</v>
      </c>
      <c r="KR130" s="304" t="e">
        <f t="shared" si="182"/>
        <v>#N/A</v>
      </c>
      <c r="KS130" s="304" t="e">
        <f t="shared" si="182"/>
        <v>#N/A</v>
      </c>
      <c r="KT130" s="304" t="e">
        <f t="shared" si="182"/>
        <v>#N/A</v>
      </c>
      <c r="KU130" s="304" t="e">
        <f t="shared" si="182"/>
        <v>#N/A</v>
      </c>
      <c r="KV130" s="304" t="e">
        <f t="shared" si="182"/>
        <v>#N/A</v>
      </c>
      <c r="KW130" s="304" t="e">
        <f t="shared" si="182"/>
        <v>#N/A</v>
      </c>
      <c r="KX130" s="304" t="e">
        <f t="shared" si="182"/>
        <v>#N/A</v>
      </c>
      <c r="KY130" s="304" t="e">
        <f t="shared" si="182"/>
        <v>#N/A</v>
      </c>
      <c r="KZ130" s="304" t="e">
        <f t="shared" si="182"/>
        <v>#N/A</v>
      </c>
      <c r="LA130" s="304" t="e">
        <f t="shared" si="182"/>
        <v>#N/A</v>
      </c>
      <c r="LB130" s="304" t="e">
        <f t="shared" si="182"/>
        <v>#N/A</v>
      </c>
      <c r="LC130" s="304" t="e">
        <f t="shared" si="182"/>
        <v>#N/A</v>
      </c>
      <c r="LD130" s="304" t="e">
        <f t="shared" si="182"/>
        <v>#N/A</v>
      </c>
      <c r="LE130" s="304" t="e">
        <f t="shared" si="182"/>
        <v>#N/A</v>
      </c>
      <c r="LF130" s="304" t="e">
        <f t="shared" si="182"/>
        <v>#N/A</v>
      </c>
      <c r="LG130" s="304" t="e">
        <f t="shared" si="182"/>
        <v>#N/A</v>
      </c>
      <c r="LH130" s="304" t="e">
        <f t="shared" si="182"/>
        <v>#N/A</v>
      </c>
      <c r="LI130" s="304" t="e">
        <f t="shared" si="182"/>
        <v>#N/A</v>
      </c>
      <c r="LJ130" s="304" t="e">
        <f t="shared" si="182"/>
        <v>#N/A</v>
      </c>
      <c r="LK130" s="304" t="e">
        <f t="shared" si="182"/>
        <v>#N/A</v>
      </c>
      <c r="LL130" s="304" t="e">
        <f t="shared" si="182"/>
        <v>#N/A</v>
      </c>
      <c r="LM130" s="304" t="e">
        <f t="shared" ref="LM130:NX130" si="183">SUM(LM112:LM129)</f>
        <v>#N/A</v>
      </c>
      <c r="LN130" s="304" t="e">
        <f t="shared" si="183"/>
        <v>#N/A</v>
      </c>
      <c r="LO130" s="304" t="e">
        <f t="shared" si="183"/>
        <v>#N/A</v>
      </c>
      <c r="LP130" s="304" t="e">
        <f t="shared" si="183"/>
        <v>#N/A</v>
      </c>
      <c r="LQ130" s="304" t="e">
        <f t="shared" si="183"/>
        <v>#N/A</v>
      </c>
      <c r="LR130" s="304" t="e">
        <f t="shared" si="183"/>
        <v>#N/A</v>
      </c>
      <c r="LS130" s="304" t="e">
        <f t="shared" si="183"/>
        <v>#N/A</v>
      </c>
      <c r="LT130" s="304" t="e">
        <f t="shared" si="183"/>
        <v>#N/A</v>
      </c>
      <c r="LU130" s="304" t="e">
        <f t="shared" si="183"/>
        <v>#N/A</v>
      </c>
      <c r="LV130" s="304" t="e">
        <f t="shared" si="183"/>
        <v>#N/A</v>
      </c>
      <c r="LW130" s="304" t="e">
        <f t="shared" si="183"/>
        <v>#N/A</v>
      </c>
      <c r="LX130" s="304" t="e">
        <f t="shared" si="183"/>
        <v>#N/A</v>
      </c>
      <c r="LY130" s="304" t="e">
        <f t="shared" si="183"/>
        <v>#N/A</v>
      </c>
      <c r="LZ130" s="304" t="e">
        <f t="shared" si="183"/>
        <v>#N/A</v>
      </c>
      <c r="MA130" s="304" t="e">
        <f t="shared" si="183"/>
        <v>#N/A</v>
      </c>
      <c r="MB130" s="304" t="e">
        <f t="shared" si="183"/>
        <v>#N/A</v>
      </c>
      <c r="MC130" s="304" t="e">
        <f t="shared" si="183"/>
        <v>#N/A</v>
      </c>
      <c r="MD130" s="304" t="e">
        <f t="shared" si="183"/>
        <v>#N/A</v>
      </c>
      <c r="ME130" s="304" t="e">
        <f t="shared" si="183"/>
        <v>#N/A</v>
      </c>
      <c r="MF130" s="304" t="e">
        <f t="shared" si="183"/>
        <v>#N/A</v>
      </c>
      <c r="MG130" s="304" t="e">
        <f t="shared" si="183"/>
        <v>#N/A</v>
      </c>
      <c r="MH130" s="304" t="e">
        <f t="shared" si="183"/>
        <v>#N/A</v>
      </c>
      <c r="MI130" s="304" t="e">
        <f t="shared" si="183"/>
        <v>#N/A</v>
      </c>
      <c r="MJ130" s="304" t="e">
        <f t="shared" si="183"/>
        <v>#N/A</v>
      </c>
      <c r="MK130" s="304" t="e">
        <f t="shared" si="183"/>
        <v>#N/A</v>
      </c>
      <c r="ML130" s="304" t="e">
        <f t="shared" si="183"/>
        <v>#N/A</v>
      </c>
      <c r="MM130" s="304" t="e">
        <f t="shared" si="183"/>
        <v>#N/A</v>
      </c>
      <c r="MN130" s="304" t="e">
        <f t="shared" si="183"/>
        <v>#N/A</v>
      </c>
      <c r="MO130" s="304" t="e">
        <f t="shared" si="183"/>
        <v>#N/A</v>
      </c>
      <c r="MP130" s="304" t="e">
        <f t="shared" si="183"/>
        <v>#N/A</v>
      </c>
      <c r="MQ130" s="304" t="e">
        <f t="shared" si="183"/>
        <v>#N/A</v>
      </c>
      <c r="MR130" s="304" t="e">
        <f t="shared" si="183"/>
        <v>#N/A</v>
      </c>
      <c r="MS130" s="304" t="e">
        <f t="shared" si="183"/>
        <v>#N/A</v>
      </c>
      <c r="MT130" s="304" t="e">
        <f t="shared" si="183"/>
        <v>#N/A</v>
      </c>
      <c r="MU130" s="304" t="e">
        <f t="shared" si="183"/>
        <v>#N/A</v>
      </c>
      <c r="MV130" s="304" t="e">
        <f t="shared" si="183"/>
        <v>#N/A</v>
      </c>
      <c r="MW130" s="304" t="e">
        <f t="shared" si="183"/>
        <v>#N/A</v>
      </c>
      <c r="MX130" s="304" t="e">
        <f t="shared" si="183"/>
        <v>#N/A</v>
      </c>
      <c r="MY130" s="304" t="e">
        <f t="shared" si="183"/>
        <v>#N/A</v>
      </c>
      <c r="MZ130" s="304" t="e">
        <f t="shared" si="183"/>
        <v>#N/A</v>
      </c>
      <c r="NA130" s="304" t="e">
        <f t="shared" si="183"/>
        <v>#N/A</v>
      </c>
      <c r="NB130" s="304" t="e">
        <f t="shared" si="183"/>
        <v>#N/A</v>
      </c>
      <c r="NC130" s="304" t="e">
        <f t="shared" si="183"/>
        <v>#N/A</v>
      </c>
      <c r="ND130" s="304" t="e">
        <f t="shared" si="183"/>
        <v>#N/A</v>
      </c>
      <c r="NE130" s="304" t="e">
        <f t="shared" si="183"/>
        <v>#N/A</v>
      </c>
      <c r="NF130" s="304" t="e">
        <f t="shared" si="183"/>
        <v>#N/A</v>
      </c>
      <c r="NG130" s="304" t="e">
        <f t="shared" si="183"/>
        <v>#N/A</v>
      </c>
      <c r="NH130" s="304" t="e">
        <f t="shared" si="183"/>
        <v>#N/A</v>
      </c>
      <c r="NI130" s="304" t="e">
        <f t="shared" si="183"/>
        <v>#N/A</v>
      </c>
      <c r="NJ130" s="304" t="e">
        <f t="shared" si="183"/>
        <v>#N/A</v>
      </c>
      <c r="NK130" s="304" t="e">
        <f t="shared" si="183"/>
        <v>#N/A</v>
      </c>
      <c r="NL130" s="304" t="e">
        <f t="shared" si="183"/>
        <v>#N/A</v>
      </c>
      <c r="NM130" s="304" t="e">
        <f t="shared" si="183"/>
        <v>#N/A</v>
      </c>
      <c r="NN130" s="304" t="e">
        <f t="shared" si="183"/>
        <v>#N/A</v>
      </c>
      <c r="NO130" s="304" t="e">
        <f t="shared" si="183"/>
        <v>#N/A</v>
      </c>
      <c r="NP130" s="304" t="e">
        <f t="shared" si="183"/>
        <v>#N/A</v>
      </c>
      <c r="NQ130" s="304" t="e">
        <f t="shared" si="183"/>
        <v>#N/A</v>
      </c>
      <c r="NR130" s="304" t="e">
        <f t="shared" si="183"/>
        <v>#N/A</v>
      </c>
      <c r="NS130" s="304" t="e">
        <f t="shared" si="183"/>
        <v>#N/A</v>
      </c>
      <c r="NT130" s="304" t="e">
        <f t="shared" si="183"/>
        <v>#N/A</v>
      </c>
      <c r="NU130" s="304" t="e">
        <f t="shared" si="183"/>
        <v>#N/A</v>
      </c>
      <c r="NV130" s="304" t="e">
        <f t="shared" si="183"/>
        <v>#N/A</v>
      </c>
      <c r="NW130" s="304" t="e">
        <f t="shared" si="183"/>
        <v>#N/A</v>
      </c>
      <c r="NX130" s="304" t="e">
        <f t="shared" si="183"/>
        <v>#N/A</v>
      </c>
      <c r="NY130" s="304" t="e">
        <f t="shared" ref="NY130:QJ130" si="184">SUM(NY112:NY129)</f>
        <v>#N/A</v>
      </c>
      <c r="NZ130" s="304" t="e">
        <f t="shared" si="184"/>
        <v>#N/A</v>
      </c>
      <c r="OA130" s="304" t="e">
        <f t="shared" si="184"/>
        <v>#N/A</v>
      </c>
      <c r="OB130" s="304" t="e">
        <f t="shared" si="184"/>
        <v>#N/A</v>
      </c>
      <c r="OC130" s="304" t="e">
        <f t="shared" si="184"/>
        <v>#N/A</v>
      </c>
      <c r="OD130" s="304" t="e">
        <f t="shared" si="184"/>
        <v>#N/A</v>
      </c>
      <c r="OE130" s="304" t="e">
        <f t="shared" si="184"/>
        <v>#N/A</v>
      </c>
      <c r="OF130" s="304" t="e">
        <f t="shared" si="184"/>
        <v>#N/A</v>
      </c>
      <c r="OG130" s="304" t="e">
        <f t="shared" si="184"/>
        <v>#N/A</v>
      </c>
      <c r="OH130" s="304" t="e">
        <f t="shared" si="184"/>
        <v>#N/A</v>
      </c>
      <c r="OI130" s="304" t="e">
        <f t="shared" si="184"/>
        <v>#N/A</v>
      </c>
      <c r="OJ130" s="304" t="e">
        <f t="shared" si="184"/>
        <v>#N/A</v>
      </c>
      <c r="OK130" s="304" t="e">
        <f t="shared" si="184"/>
        <v>#N/A</v>
      </c>
      <c r="OL130" s="304" t="e">
        <f t="shared" si="184"/>
        <v>#N/A</v>
      </c>
      <c r="OM130" s="304" t="e">
        <f t="shared" si="184"/>
        <v>#N/A</v>
      </c>
      <c r="ON130" s="304" t="e">
        <f t="shared" si="184"/>
        <v>#N/A</v>
      </c>
      <c r="OO130" s="304" t="e">
        <f t="shared" si="184"/>
        <v>#N/A</v>
      </c>
      <c r="OP130" s="304" t="e">
        <f t="shared" si="184"/>
        <v>#N/A</v>
      </c>
      <c r="OQ130" s="304" t="e">
        <f t="shared" si="184"/>
        <v>#N/A</v>
      </c>
      <c r="OR130" s="304" t="e">
        <f t="shared" si="184"/>
        <v>#N/A</v>
      </c>
      <c r="OS130" s="304" t="e">
        <f t="shared" si="184"/>
        <v>#N/A</v>
      </c>
      <c r="OT130" s="304" t="e">
        <f t="shared" si="184"/>
        <v>#N/A</v>
      </c>
      <c r="OU130" s="304" t="e">
        <f t="shared" si="184"/>
        <v>#N/A</v>
      </c>
      <c r="OV130" s="304" t="e">
        <f t="shared" si="184"/>
        <v>#N/A</v>
      </c>
      <c r="OW130" s="304" t="e">
        <f t="shared" si="184"/>
        <v>#N/A</v>
      </c>
      <c r="OX130" s="304" t="e">
        <f t="shared" si="184"/>
        <v>#N/A</v>
      </c>
      <c r="OY130" s="304" t="e">
        <f t="shared" si="184"/>
        <v>#N/A</v>
      </c>
      <c r="OZ130" s="304" t="e">
        <f t="shared" si="184"/>
        <v>#N/A</v>
      </c>
      <c r="PA130" s="304" t="e">
        <f t="shared" si="184"/>
        <v>#N/A</v>
      </c>
      <c r="PB130" s="304" t="e">
        <f t="shared" si="184"/>
        <v>#N/A</v>
      </c>
      <c r="PC130" s="304" t="e">
        <f t="shared" si="184"/>
        <v>#N/A</v>
      </c>
      <c r="PD130" s="304" t="e">
        <f t="shared" si="184"/>
        <v>#N/A</v>
      </c>
      <c r="PE130" s="304" t="e">
        <f t="shared" si="184"/>
        <v>#N/A</v>
      </c>
      <c r="PF130" s="304" t="e">
        <f t="shared" si="184"/>
        <v>#N/A</v>
      </c>
      <c r="PG130" s="304" t="e">
        <f t="shared" si="184"/>
        <v>#N/A</v>
      </c>
      <c r="PH130" s="304" t="e">
        <f t="shared" si="184"/>
        <v>#N/A</v>
      </c>
      <c r="PI130" s="304" t="e">
        <f t="shared" si="184"/>
        <v>#N/A</v>
      </c>
      <c r="PJ130" s="304" t="e">
        <f t="shared" si="184"/>
        <v>#N/A</v>
      </c>
      <c r="PK130" s="304" t="e">
        <f t="shared" si="184"/>
        <v>#N/A</v>
      </c>
      <c r="PL130" s="304" t="e">
        <f t="shared" si="184"/>
        <v>#N/A</v>
      </c>
      <c r="PM130" s="304" t="e">
        <f t="shared" si="184"/>
        <v>#N/A</v>
      </c>
      <c r="PN130" s="304" t="e">
        <f t="shared" si="184"/>
        <v>#N/A</v>
      </c>
      <c r="PO130" s="304" t="e">
        <f t="shared" si="184"/>
        <v>#N/A</v>
      </c>
      <c r="PP130" s="304" t="e">
        <f t="shared" si="184"/>
        <v>#N/A</v>
      </c>
      <c r="PQ130" s="304" t="e">
        <f t="shared" si="184"/>
        <v>#N/A</v>
      </c>
      <c r="PR130" s="304" t="e">
        <f t="shared" si="184"/>
        <v>#N/A</v>
      </c>
      <c r="PS130" s="304" t="e">
        <f t="shared" si="184"/>
        <v>#N/A</v>
      </c>
      <c r="PT130" s="304" t="e">
        <f t="shared" si="184"/>
        <v>#N/A</v>
      </c>
      <c r="PU130" s="304" t="e">
        <f t="shared" si="184"/>
        <v>#N/A</v>
      </c>
      <c r="PV130" s="304" t="e">
        <f t="shared" si="184"/>
        <v>#N/A</v>
      </c>
      <c r="PW130" s="304" t="e">
        <f t="shared" si="184"/>
        <v>#N/A</v>
      </c>
      <c r="PX130" s="304" t="e">
        <f t="shared" si="184"/>
        <v>#N/A</v>
      </c>
      <c r="PY130" s="304" t="e">
        <f t="shared" si="184"/>
        <v>#N/A</v>
      </c>
      <c r="PZ130" s="304" t="e">
        <f t="shared" si="184"/>
        <v>#N/A</v>
      </c>
      <c r="QA130" s="304" t="e">
        <f t="shared" si="184"/>
        <v>#N/A</v>
      </c>
      <c r="QB130" s="304" t="e">
        <f t="shared" si="184"/>
        <v>#N/A</v>
      </c>
      <c r="QC130" s="304" t="e">
        <f t="shared" si="184"/>
        <v>#N/A</v>
      </c>
      <c r="QD130" s="304" t="e">
        <f t="shared" si="184"/>
        <v>#N/A</v>
      </c>
      <c r="QE130" s="304" t="e">
        <f t="shared" si="184"/>
        <v>#N/A</v>
      </c>
      <c r="QF130" s="304" t="e">
        <f t="shared" si="184"/>
        <v>#N/A</v>
      </c>
      <c r="QG130" s="304" t="e">
        <f t="shared" si="184"/>
        <v>#N/A</v>
      </c>
      <c r="QH130" s="304" t="e">
        <f t="shared" si="184"/>
        <v>#N/A</v>
      </c>
      <c r="QI130" s="304" t="e">
        <f t="shared" si="184"/>
        <v>#N/A</v>
      </c>
      <c r="QJ130" s="304" t="e">
        <f t="shared" si="184"/>
        <v>#N/A</v>
      </c>
      <c r="QK130" s="304" t="e">
        <f t="shared" ref="QK130:SV130" si="185">SUM(QK112:QK129)</f>
        <v>#N/A</v>
      </c>
      <c r="QL130" s="304" t="e">
        <f t="shared" si="185"/>
        <v>#N/A</v>
      </c>
      <c r="QM130" s="304" t="e">
        <f t="shared" si="185"/>
        <v>#N/A</v>
      </c>
      <c r="QN130" s="304" t="e">
        <f t="shared" si="185"/>
        <v>#N/A</v>
      </c>
      <c r="QO130" s="304" t="e">
        <f t="shared" si="185"/>
        <v>#N/A</v>
      </c>
      <c r="QP130" s="304" t="e">
        <f t="shared" si="185"/>
        <v>#N/A</v>
      </c>
      <c r="QQ130" s="304" t="e">
        <f t="shared" si="185"/>
        <v>#N/A</v>
      </c>
      <c r="QR130" s="304" t="e">
        <f t="shared" si="185"/>
        <v>#N/A</v>
      </c>
      <c r="QS130" s="304" t="e">
        <f t="shared" si="185"/>
        <v>#N/A</v>
      </c>
      <c r="QT130" s="304" t="e">
        <f t="shared" si="185"/>
        <v>#N/A</v>
      </c>
      <c r="QU130" s="304" t="e">
        <f t="shared" si="185"/>
        <v>#N/A</v>
      </c>
      <c r="QV130" s="304" t="e">
        <f t="shared" si="185"/>
        <v>#N/A</v>
      </c>
      <c r="QW130" s="304" t="e">
        <f t="shared" si="185"/>
        <v>#N/A</v>
      </c>
      <c r="QX130" s="304" t="e">
        <f t="shared" si="185"/>
        <v>#N/A</v>
      </c>
      <c r="QY130" s="304" t="e">
        <f t="shared" si="185"/>
        <v>#N/A</v>
      </c>
      <c r="QZ130" s="304" t="e">
        <f t="shared" si="185"/>
        <v>#N/A</v>
      </c>
      <c r="RA130" s="304" t="e">
        <f t="shared" si="185"/>
        <v>#N/A</v>
      </c>
      <c r="RB130" s="304" t="e">
        <f t="shared" si="185"/>
        <v>#N/A</v>
      </c>
      <c r="RC130" s="304" t="e">
        <f t="shared" si="185"/>
        <v>#N/A</v>
      </c>
      <c r="RD130" s="304" t="e">
        <f t="shared" si="185"/>
        <v>#N/A</v>
      </c>
      <c r="RE130" s="304" t="e">
        <f t="shared" si="185"/>
        <v>#N/A</v>
      </c>
      <c r="RF130" s="304" t="e">
        <f t="shared" si="185"/>
        <v>#N/A</v>
      </c>
      <c r="RG130" s="304" t="e">
        <f t="shared" si="185"/>
        <v>#N/A</v>
      </c>
      <c r="RH130" s="304" t="e">
        <f t="shared" si="185"/>
        <v>#N/A</v>
      </c>
      <c r="RI130" s="304" t="e">
        <f t="shared" si="185"/>
        <v>#N/A</v>
      </c>
      <c r="RJ130" s="304" t="e">
        <f t="shared" si="185"/>
        <v>#N/A</v>
      </c>
      <c r="RK130" s="304" t="e">
        <f t="shared" si="185"/>
        <v>#N/A</v>
      </c>
      <c r="RL130" s="304" t="e">
        <f t="shared" si="185"/>
        <v>#N/A</v>
      </c>
      <c r="RM130" s="304" t="e">
        <f t="shared" si="185"/>
        <v>#N/A</v>
      </c>
      <c r="RN130" s="304" t="e">
        <f t="shared" si="185"/>
        <v>#N/A</v>
      </c>
      <c r="RO130" s="304" t="e">
        <f t="shared" si="185"/>
        <v>#N/A</v>
      </c>
      <c r="RP130" s="304" t="e">
        <f t="shared" si="185"/>
        <v>#N/A</v>
      </c>
      <c r="RQ130" s="304" t="e">
        <f t="shared" si="185"/>
        <v>#N/A</v>
      </c>
      <c r="RR130" s="304" t="e">
        <f t="shared" si="185"/>
        <v>#N/A</v>
      </c>
      <c r="RS130" s="304" t="e">
        <f t="shared" si="185"/>
        <v>#N/A</v>
      </c>
      <c r="RT130" s="304" t="e">
        <f t="shared" si="185"/>
        <v>#N/A</v>
      </c>
      <c r="RU130" s="304" t="e">
        <f t="shared" si="185"/>
        <v>#N/A</v>
      </c>
      <c r="RV130" s="304" t="e">
        <f t="shared" si="185"/>
        <v>#N/A</v>
      </c>
      <c r="RW130" s="304" t="e">
        <f t="shared" si="185"/>
        <v>#N/A</v>
      </c>
      <c r="RX130" s="304" t="e">
        <f t="shared" si="185"/>
        <v>#N/A</v>
      </c>
      <c r="RY130" s="304" t="e">
        <f t="shared" si="185"/>
        <v>#N/A</v>
      </c>
      <c r="RZ130" s="304" t="e">
        <f t="shared" si="185"/>
        <v>#N/A</v>
      </c>
      <c r="SA130" s="304" t="e">
        <f t="shared" si="185"/>
        <v>#N/A</v>
      </c>
      <c r="SB130" s="304" t="e">
        <f t="shared" si="185"/>
        <v>#N/A</v>
      </c>
      <c r="SC130" s="304" t="e">
        <f t="shared" si="185"/>
        <v>#N/A</v>
      </c>
      <c r="SD130" s="304" t="e">
        <f t="shared" si="185"/>
        <v>#N/A</v>
      </c>
      <c r="SE130" s="304" t="e">
        <f t="shared" si="185"/>
        <v>#N/A</v>
      </c>
      <c r="SF130" s="304" t="e">
        <f t="shared" si="185"/>
        <v>#N/A</v>
      </c>
      <c r="SG130" s="304" t="e">
        <f t="shared" si="185"/>
        <v>#N/A</v>
      </c>
      <c r="SH130" s="304" t="e">
        <f t="shared" si="185"/>
        <v>#N/A</v>
      </c>
      <c r="SI130" s="304" t="e">
        <f t="shared" si="185"/>
        <v>#N/A</v>
      </c>
      <c r="SJ130" s="304" t="e">
        <f t="shared" si="185"/>
        <v>#N/A</v>
      </c>
      <c r="SK130" s="304" t="e">
        <f t="shared" si="185"/>
        <v>#N/A</v>
      </c>
      <c r="SL130" s="304" t="e">
        <f t="shared" si="185"/>
        <v>#N/A</v>
      </c>
      <c r="SM130" s="304" t="e">
        <f t="shared" si="185"/>
        <v>#N/A</v>
      </c>
      <c r="SN130" s="304" t="e">
        <f t="shared" si="185"/>
        <v>#N/A</v>
      </c>
      <c r="SO130" s="304" t="e">
        <f t="shared" si="185"/>
        <v>#N/A</v>
      </c>
      <c r="SP130" s="304" t="e">
        <f t="shared" si="185"/>
        <v>#N/A</v>
      </c>
      <c r="SQ130" s="304" t="e">
        <f t="shared" si="185"/>
        <v>#N/A</v>
      </c>
      <c r="SR130" s="304" t="e">
        <f t="shared" si="185"/>
        <v>#N/A</v>
      </c>
      <c r="SS130" s="304" t="e">
        <f t="shared" si="185"/>
        <v>#N/A</v>
      </c>
      <c r="ST130" s="304" t="e">
        <f t="shared" si="185"/>
        <v>#N/A</v>
      </c>
      <c r="SU130" s="304" t="e">
        <f t="shared" si="185"/>
        <v>#N/A</v>
      </c>
      <c r="SV130" s="304" t="e">
        <f t="shared" si="185"/>
        <v>#N/A</v>
      </c>
      <c r="SW130" s="304" t="e">
        <f t="shared" ref="SW130:VH130" si="186">SUM(SW112:SW129)</f>
        <v>#N/A</v>
      </c>
      <c r="SX130" s="304" t="e">
        <f t="shared" si="186"/>
        <v>#N/A</v>
      </c>
      <c r="SY130" s="304" t="e">
        <f t="shared" si="186"/>
        <v>#N/A</v>
      </c>
      <c r="SZ130" s="304" t="e">
        <f t="shared" si="186"/>
        <v>#N/A</v>
      </c>
      <c r="TA130" s="304" t="e">
        <f t="shared" si="186"/>
        <v>#N/A</v>
      </c>
      <c r="TB130" s="304" t="e">
        <f t="shared" si="186"/>
        <v>#N/A</v>
      </c>
      <c r="TC130" s="304" t="e">
        <f t="shared" si="186"/>
        <v>#N/A</v>
      </c>
      <c r="TD130" s="304" t="e">
        <f t="shared" si="186"/>
        <v>#N/A</v>
      </c>
      <c r="TE130" s="304" t="e">
        <f t="shared" si="186"/>
        <v>#N/A</v>
      </c>
      <c r="TF130" s="304" t="e">
        <f t="shared" si="186"/>
        <v>#N/A</v>
      </c>
      <c r="TG130" s="304" t="e">
        <f t="shared" si="186"/>
        <v>#N/A</v>
      </c>
      <c r="TH130" s="304" t="e">
        <f t="shared" si="186"/>
        <v>#N/A</v>
      </c>
      <c r="TI130" s="304" t="e">
        <f t="shared" si="186"/>
        <v>#N/A</v>
      </c>
      <c r="TJ130" s="304" t="e">
        <f t="shared" si="186"/>
        <v>#N/A</v>
      </c>
      <c r="TK130" s="304" t="e">
        <f t="shared" si="186"/>
        <v>#N/A</v>
      </c>
      <c r="TL130" s="304" t="e">
        <f t="shared" si="186"/>
        <v>#N/A</v>
      </c>
      <c r="TM130" s="304" t="e">
        <f t="shared" si="186"/>
        <v>#N/A</v>
      </c>
      <c r="TN130" s="304" t="e">
        <f t="shared" si="186"/>
        <v>#N/A</v>
      </c>
      <c r="TO130" s="304" t="e">
        <f t="shared" si="186"/>
        <v>#N/A</v>
      </c>
      <c r="TP130" s="304" t="e">
        <f t="shared" si="186"/>
        <v>#N/A</v>
      </c>
      <c r="TQ130" s="304" t="e">
        <f t="shared" si="186"/>
        <v>#N/A</v>
      </c>
      <c r="TR130" s="304" t="e">
        <f t="shared" si="186"/>
        <v>#N/A</v>
      </c>
      <c r="TS130" s="304" t="e">
        <f t="shared" si="186"/>
        <v>#N/A</v>
      </c>
      <c r="TT130" s="304" t="e">
        <f t="shared" si="186"/>
        <v>#N/A</v>
      </c>
      <c r="TU130" s="304" t="e">
        <f t="shared" si="186"/>
        <v>#N/A</v>
      </c>
      <c r="TV130" s="304" t="e">
        <f t="shared" si="186"/>
        <v>#N/A</v>
      </c>
      <c r="TW130" s="304" t="e">
        <f t="shared" si="186"/>
        <v>#N/A</v>
      </c>
      <c r="TX130" s="304" t="e">
        <f t="shared" si="186"/>
        <v>#N/A</v>
      </c>
      <c r="TY130" s="304" t="e">
        <f t="shared" si="186"/>
        <v>#N/A</v>
      </c>
      <c r="TZ130" s="304" t="e">
        <f t="shared" si="186"/>
        <v>#N/A</v>
      </c>
      <c r="UA130" s="304" t="e">
        <f t="shared" si="186"/>
        <v>#N/A</v>
      </c>
      <c r="UB130" s="304" t="e">
        <f t="shared" si="186"/>
        <v>#N/A</v>
      </c>
      <c r="UC130" s="304" t="e">
        <f t="shared" si="186"/>
        <v>#N/A</v>
      </c>
      <c r="UD130" s="304" t="e">
        <f t="shared" si="186"/>
        <v>#N/A</v>
      </c>
      <c r="UE130" s="304" t="e">
        <f t="shared" si="186"/>
        <v>#N/A</v>
      </c>
      <c r="UF130" s="304" t="e">
        <f t="shared" si="186"/>
        <v>#N/A</v>
      </c>
      <c r="UG130" s="304" t="e">
        <f t="shared" si="186"/>
        <v>#N/A</v>
      </c>
      <c r="UH130" s="304" t="e">
        <f t="shared" si="186"/>
        <v>#N/A</v>
      </c>
      <c r="UI130" s="304" t="e">
        <f t="shared" si="186"/>
        <v>#N/A</v>
      </c>
      <c r="UJ130" s="304" t="e">
        <f t="shared" si="186"/>
        <v>#N/A</v>
      </c>
      <c r="UK130" s="304" t="e">
        <f t="shared" si="186"/>
        <v>#N/A</v>
      </c>
      <c r="UL130" s="304" t="e">
        <f t="shared" si="186"/>
        <v>#N/A</v>
      </c>
      <c r="UM130" s="304" t="e">
        <f t="shared" si="186"/>
        <v>#N/A</v>
      </c>
      <c r="UN130" s="304" t="e">
        <f t="shared" si="186"/>
        <v>#N/A</v>
      </c>
      <c r="UO130" s="304" t="e">
        <f t="shared" si="186"/>
        <v>#N/A</v>
      </c>
      <c r="UP130" s="304" t="e">
        <f t="shared" si="186"/>
        <v>#N/A</v>
      </c>
      <c r="UQ130" s="304" t="e">
        <f t="shared" si="186"/>
        <v>#N/A</v>
      </c>
      <c r="UR130" s="304" t="e">
        <f t="shared" si="186"/>
        <v>#N/A</v>
      </c>
      <c r="US130" s="304" t="e">
        <f t="shared" si="186"/>
        <v>#N/A</v>
      </c>
      <c r="UT130" s="304" t="e">
        <f t="shared" si="186"/>
        <v>#N/A</v>
      </c>
      <c r="UU130" s="304" t="e">
        <f t="shared" si="186"/>
        <v>#N/A</v>
      </c>
      <c r="UV130" s="304" t="e">
        <f t="shared" si="186"/>
        <v>#N/A</v>
      </c>
      <c r="UW130" s="304" t="e">
        <f t="shared" si="186"/>
        <v>#N/A</v>
      </c>
      <c r="UX130" s="304" t="e">
        <f t="shared" si="186"/>
        <v>#N/A</v>
      </c>
      <c r="UY130" s="304" t="e">
        <f t="shared" si="186"/>
        <v>#N/A</v>
      </c>
      <c r="UZ130" s="304" t="e">
        <f t="shared" si="186"/>
        <v>#N/A</v>
      </c>
      <c r="VA130" s="304" t="e">
        <f t="shared" si="186"/>
        <v>#N/A</v>
      </c>
      <c r="VB130" s="304" t="e">
        <f t="shared" si="186"/>
        <v>#N/A</v>
      </c>
      <c r="VC130" s="304" t="e">
        <f t="shared" si="186"/>
        <v>#N/A</v>
      </c>
      <c r="VD130" s="304" t="e">
        <f t="shared" si="186"/>
        <v>#N/A</v>
      </c>
      <c r="VE130" s="304" t="e">
        <f t="shared" si="186"/>
        <v>#N/A</v>
      </c>
      <c r="VF130" s="304" t="e">
        <f t="shared" si="186"/>
        <v>#N/A</v>
      </c>
      <c r="VG130" s="304" t="e">
        <f t="shared" si="186"/>
        <v>#N/A</v>
      </c>
      <c r="VH130" s="304" t="e">
        <f t="shared" si="186"/>
        <v>#N/A</v>
      </c>
      <c r="VI130" s="304" t="e">
        <f t="shared" ref="VI130:XT130" si="187">SUM(VI112:VI129)</f>
        <v>#N/A</v>
      </c>
      <c r="VJ130" s="304" t="e">
        <f t="shared" si="187"/>
        <v>#N/A</v>
      </c>
      <c r="VK130" s="304" t="e">
        <f t="shared" si="187"/>
        <v>#N/A</v>
      </c>
      <c r="VL130" s="304" t="e">
        <f t="shared" si="187"/>
        <v>#N/A</v>
      </c>
      <c r="VM130" s="304" t="e">
        <f t="shared" si="187"/>
        <v>#N/A</v>
      </c>
      <c r="VN130" s="304" t="e">
        <f t="shared" si="187"/>
        <v>#N/A</v>
      </c>
      <c r="VO130" s="304" t="e">
        <f t="shared" si="187"/>
        <v>#N/A</v>
      </c>
      <c r="VP130" s="304" t="e">
        <f t="shared" si="187"/>
        <v>#N/A</v>
      </c>
      <c r="VQ130" s="304" t="e">
        <f t="shared" si="187"/>
        <v>#N/A</v>
      </c>
      <c r="VR130" s="304" t="e">
        <f t="shared" si="187"/>
        <v>#N/A</v>
      </c>
      <c r="VS130" s="304" t="e">
        <f t="shared" si="187"/>
        <v>#N/A</v>
      </c>
      <c r="VT130" s="304" t="e">
        <f t="shared" si="187"/>
        <v>#N/A</v>
      </c>
      <c r="VU130" s="304" t="e">
        <f t="shared" si="187"/>
        <v>#N/A</v>
      </c>
      <c r="VV130" s="304" t="e">
        <f t="shared" si="187"/>
        <v>#N/A</v>
      </c>
      <c r="VW130" s="304" t="e">
        <f t="shared" si="187"/>
        <v>#N/A</v>
      </c>
      <c r="VX130" s="304" t="e">
        <f t="shared" si="187"/>
        <v>#N/A</v>
      </c>
      <c r="VY130" s="304" t="e">
        <f t="shared" si="187"/>
        <v>#N/A</v>
      </c>
      <c r="VZ130" s="304" t="e">
        <f t="shared" si="187"/>
        <v>#N/A</v>
      </c>
      <c r="WA130" s="304" t="e">
        <f t="shared" si="187"/>
        <v>#N/A</v>
      </c>
      <c r="WB130" s="304" t="e">
        <f t="shared" si="187"/>
        <v>#N/A</v>
      </c>
      <c r="WC130" s="304" t="e">
        <f t="shared" si="187"/>
        <v>#N/A</v>
      </c>
      <c r="WD130" s="304" t="e">
        <f t="shared" si="187"/>
        <v>#N/A</v>
      </c>
      <c r="WE130" s="304" t="e">
        <f t="shared" si="187"/>
        <v>#N/A</v>
      </c>
      <c r="WF130" s="304" t="e">
        <f t="shared" si="187"/>
        <v>#N/A</v>
      </c>
      <c r="WG130" s="304" t="e">
        <f t="shared" si="187"/>
        <v>#N/A</v>
      </c>
      <c r="WH130" s="304" t="e">
        <f t="shared" si="187"/>
        <v>#N/A</v>
      </c>
      <c r="WI130" s="304" t="e">
        <f t="shared" si="187"/>
        <v>#N/A</v>
      </c>
      <c r="WJ130" s="304" t="e">
        <f t="shared" si="187"/>
        <v>#N/A</v>
      </c>
      <c r="WK130" s="304" t="e">
        <f t="shared" si="187"/>
        <v>#N/A</v>
      </c>
      <c r="WL130" s="304" t="e">
        <f t="shared" si="187"/>
        <v>#N/A</v>
      </c>
      <c r="WM130" s="304" t="e">
        <f t="shared" si="187"/>
        <v>#N/A</v>
      </c>
      <c r="WN130" s="304" t="e">
        <f t="shared" si="187"/>
        <v>#N/A</v>
      </c>
      <c r="WO130" s="304" t="e">
        <f t="shared" si="187"/>
        <v>#N/A</v>
      </c>
      <c r="WP130" s="304" t="e">
        <f t="shared" si="187"/>
        <v>#N/A</v>
      </c>
      <c r="WQ130" s="304" t="e">
        <f t="shared" si="187"/>
        <v>#N/A</v>
      </c>
      <c r="WR130" s="304" t="e">
        <f t="shared" si="187"/>
        <v>#N/A</v>
      </c>
      <c r="WS130" s="304" t="e">
        <f t="shared" si="187"/>
        <v>#N/A</v>
      </c>
      <c r="WT130" s="304" t="e">
        <f t="shared" si="187"/>
        <v>#N/A</v>
      </c>
      <c r="WU130" s="304" t="e">
        <f t="shared" si="187"/>
        <v>#N/A</v>
      </c>
      <c r="WV130" s="304" t="e">
        <f t="shared" si="187"/>
        <v>#N/A</v>
      </c>
      <c r="WW130" s="304" t="e">
        <f t="shared" si="187"/>
        <v>#N/A</v>
      </c>
      <c r="WX130" s="304" t="e">
        <f t="shared" si="187"/>
        <v>#N/A</v>
      </c>
      <c r="WY130" s="304" t="e">
        <f t="shared" si="187"/>
        <v>#N/A</v>
      </c>
      <c r="WZ130" s="304" t="e">
        <f t="shared" si="187"/>
        <v>#N/A</v>
      </c>
      <c r="XA130" s="304" t="e">
        <f t="shared" si="187"/>
        <v>#N/A</v>
      </c>
      <c r="XB130" s="304" t="e">
        <f t="shared" si="187"/>
        <v>#N/A</v>
      </c>
      <c r="XC130" s="304" t="e">
        <f t="shared" si="187"/>
        <v>#N/A</v>
      </c>
      <c r="XD130" s="304" t="e">
        <f t="shared" si="187"/>
        <v>#N/A</v>
      </c>
      <c r="XE130" s="304" t="e">
        <f t="shared" si="187"/>
        <v>#N/A</v>
      </c>
      <c r="XF130" s="304" t="e">
        <f t="shared" si="187"/>
        <v>#N/A</v>
      </c>
      <c r="XG130" s="304" t="e">
        <f t="shared" si="187"/>
        <v>#N/A</v>
      </c>
      <c r="XH130" s="304" t="e">
        <f t="shared" si="187"/>
        <v>#N/A</v>
      </c>
      <c r="XI130" s="304" t="e">
        <f t="shared" si="187"/>
        <v>#N/A</v>
      </c>
      <c r="XJ130" s="304" t="e">
        <f t="shared" si="187"/>
        <v>#N/A</v>
      </c>
      <c r="XK130" s="304" t="e">
        <f t="shared" si="187"/>
        <v>#N/A</v>
      </c>
      <c r="XL130" s="304" t="e">
        <f t="shared" si="187"/>
        <v>#N/A</v>
      </c>
      <c r="XM130" s="304" t="e">
        <f t="shared" si="187"/>
        <v>#N/A</v>
      </c>
      <c r="XN130" s="304" t="e">
        <f t="shared" si="187"/>
        <v>#N/A</v>
      </c>
      <c r="XO130" s="304" t="e">
        <f t="shared" si="187"/>
        <v>#N/A</v>
      </c>
      <c r="XP130" s="304" t="e">
        <f t="shared" si="187"/>
        <v>#N/A</v>
      </c>
      <c r="XQ130" s="304" t="e">
        <f t="shared" si="187"/>
        <v>#N/A</v>
      </c>
      <c r="XR130" s="304" t="e">
        <f t="shared" si="187"/>
        <v>#N/A</v>
      </c>
      <c r="XS130" s="304" t="e">
        <f t="shared" si="187"/>
        <v>#N/A</v>
      </c>
      <c r="XT130" s="304" t="e">
        <f t="shared" si="187"/>
        <v>#N/A</v>
      </c>
      <c r="XU130" s="304" t="e">
        <f t="shared" ref="XU130:AAF130" si="188">SUM(XU112:XU129)</f>
        <v>#N/A</v>
      </c>
      <c r="XV130" s="304" t="e">
        <f t="shared" si="188"/>
        <v>#N/A</v>
      </c>
      <c r="XW130" s="304" t="e">
        <f t="shared" si="188"/>
        <v>#N/A</v>
      </c>
      <c r="XX130" s="304" t="e">
        <f t="shared" si="188"/>
        <v>#N/A</v>
      </c>
      <c r="XY130" s="304" t="e">
        <f t="shared" si="188"/>
        <v>#N/A</v>
      </c>
      <c r="XZ130" s="304" t="e">
        <f t="shared" si="188"/>
        <v>#N/A</v>
      </c>
      <c r="YA130" s="304" t="e">
        <f t="shared" si="188"/>
        <v>#N/A</v>
      </c>
      <c r="YB130" s="304" t="e">
        <f t="shared" si="188"/>
        <v>#N/A</v>
      </c>
      <c r="YC130" s="304" t="e">
        <f t="shared" si="188"/>
        <v>#N/A</v>
      </c>
      <c r="YD130" s="304" t="e">
        <f t="shared" si="188"/>
        <v>#N/A</v>
      </c>
      <c r="YE130" s="304" t="e">
        <f t="shared" si="188"/>
        <v>#N/A</v>
      </c>
      <c r="YF130" s="304" t="e">
        <f t="shared" si="188"/>
        <v>#N/A</v>
      </c>
      <c r="YG130" s="304" t="e">
        <f t="shared" si="188"/>
        <v>#N/A</v>
      </c>
      <c r="YH130" s="304" t="e">
        <f t="shared" si="188"/>
        <v>#N/A</v>
      </c>
      <c r="YI130" s="304" t="e">
        <f t="shared" si="188"/>
        <v>#N/A</v>
      </c>
      <c r="YJ130" s="304" t="e">
        <f t="shared" si="188"/>
        <v>#N/A</v>
      </c>
      <c r="YK130" s="304" t="e">
        <f t="shared" si="188"/>
        <v>#N/A</v>
      </c>
      <c r="YL130" s="304" t="e">
        <f t="shared" si="188"/>
        <v>#N/A</v>
      </c>
      <c r="YM130" s="304" t="e">
        <f t="shared" si="188"/>
        <v>#N/A</v>
      </c>
      <c r="YN130" s="304" t="e">
        <f t="shared" si="188"/>
        <v>#N/A</v>
      </c>
      <c r="YO130" s="304" t="e">
        <f t="shared" si="188"/>
        <v>#N/A</v>
      </c>
      <c r="YP130" s="304" t="e">
        <f t="shared" si="188"/>
        <v>#N/A</v>
      </c>
      <c r="YQ130" s="304" t="e">
        <f t="shared" si="188"/>
        <v>#N/A</v>
      </c>
      <c r="YR130" s="304" t="e">
        <f t="shared" si="188"/>
        <v>#N/A</v>
      </c>
      <c r="YS130" s="304" t="e">
        <f t="shared" si="188"/>
        <v>#N/A</v>
      </c>
      <c r="YT130" s="304" t="e">
        <f t="shared" si="188"/>
        <v>#N/A</v>
      </c>
      <c r="YU130" s="304" t="e">
        <f t="shared" si="188"/>
        <v>#N/A</v>
      </c>
      <c r="YV130" s="304" t="e">
        <f t="shared" si="188"/>
        <v>#N/A</v>
      </c>
      <c r="YW130" s="304" t="e">
        <f t="shared" si="188"/>
        <v>#N/A</v>
      </c>
      <c r="YX130" s="304" t="e">
        <f t="shared" si="188"/>
        <v>#N/A</v>
      </c>
      <c r="YY130" s="304" t="e">
        <f t="shared" si="188"/>
        <v>#N/A</v>
      </c>
      <c r="YZ130" s="304" t="e">
        <f t="shared" si="188"/>
        <v>#N/A</v>
      </c>
      <c r="ZA130" s="304" t="e">
        <f t="shared" si="188"/>
        <v>#N/A</v>
      </c>
      <c r="ZB130" s="304" t="e">
        <f t="shared" si="188"/>
        <v>#N/A</v>
      </c>
      <c r="ZC130" s="304" t="e">
        <f t="shared" si="188"/>
        <v>#N/A</v>
      </c>
      <c r="ZD130" s="304" t="e">
        <f t="shared" si="188"/>
        <v>#N/A</v>
      </c>
      <c r="ZE130" s="304" t="e">
        <f t="shared" si="188"/>
        <v>#N/A</v>
      </c>
      <c r="ZF130" s="304" t="e">
        <f t="shared" si="188"/>
        <v>#N/A</v>
      </c>
      <c r="ZG130" s="304" t="e">
        <f t="shared" si="188"/>
        <v>#N/A</v>
      </c>
      <c r="ZH130" s="304" t="e">
        <f t="shared" si="188"/>
        <v>#N/A</v>
      </c>
      <c r="ZI130" s="304" t="e">
        <f t="shared" si="188"/>
        <v>#N/A</v>
      </c>
      <c r="ZJ130" s="304" t="e">
        <f t="shared" si="188"/>
        <v>#N/A</v>
      </c>
      <c r="ZK130" s="304" t="e">
        <f t="shared" si="188"/>
        <v>#N/A</v>
      </c>
      <c r="ZL130" s="304" t="e">
        <f t="shared" si="188"/>
        <v>#N/A</v>
      </c>
      <c r="ZM130" s="304" t="e">
        <f t="shared" si="188"/>
        <v>#N/A</v>
      </c>
      <c r="ZN130" s="304" t="e">
        <f t="shared" si="188"/>
        <v>#N/A</v>
      </c>
      <c r="ZO130" s="304" t="e">
        <f t="shared" si="188"/>
        <v>#N/A</v>
      </c>
      <c r="ZP130" s="304" t="e">
        <f t="shared" si="188"/>
        <v>#N/A</v>
      </c>
      <c r="ZQ130" s="304" t="e">
        <f t="shared" si="188"/>
        <v>#N/A</v>
      </c>
      <c r="ZR130" s="304" t="e">
        <f t="shared" si="188"/>
        <v>#N/A</v>
      </c>
      <c r="ZS130" s="304" t="e">
        <f t="shared" si="188"/>
        <v>#N/A</v>
      </c>
      <c r="ZT130" s="304" t="e">
        <f t="shared" si="188"/>
        <v>#N/A</v>
      </c>
      <c r="ZU130" s="304" t="e">
        <f t="shared" si="188"/>
        <v>#N/A</v>
      </c>
      <c r="ZV130" s="304" t="e">
        <f t="shared" si="188"/>
        <v>#N/A</v>
      </c>
      <c r="ZW130" s="304" t="e">
        <f t="shared" si="188"/>
        <v>#N/A</v>
      </c>
      <c r="ZX130" s="304" t="e">
        <f t="shared" si="188"/>
        <v>#N/A</v>
      </c>
      <c r="ZY130" s="304" t="e">
        <f t="shared" si="188"/>
        <v>#N/A</v>
      </c>
      <c r="ZZ130" s="304" t="e">
        <f t="shared" si="188"/>
        <v>#N/A</v>
      </c>
      <c r="AAA130" s="304" t="e">
        <f t="shared" si="188"/>
        <v>#N/A</v>
      </c>
      <c r="AAB130" s="304" t="e">
        <f t="shared" si="188"/>
        <v>#N/A</v>
      </c>
      <c r="AAC130" s="304" t="e">
        <f t="shared" si="188"/>
        <v>#N/A</v>
      </c>
      <c r="AAD130" s="304" t="e">
        <f t="shared" si="188"/>
        <v>#N/A</v>
      </c>
      <c r="AAE130" s="304" t="e">
        <f t="shared" si="188"/>
        <v>#N/A</v>
      </c>
      <c r="AAF130" s="304" t="e">
        <f t="shared" si="188"/>
        <v>#N/A</v>
      </c>
      <c r="AAG130" s="304" t="e">
        <f t="shared" ref="AAG130:ACJ130" si="189">SUM(AAG112:AAG129)</f>
        <v>#N/A</v>
      </c>
      <c r="AAH130" s="304" t="e">
        <f t="shared" si="189"/>
        <v>#N/A</v>
      </c>
      <c r="AAI130" s="304" t="e">
        <f t="shared" si="189"/>
        <v>#N/A</v>
      </c>
      <c r="AAJ130" s="304" t="e">
        <f t="shared" si="189"/>
        <v>#N/A</v>
      </c>
      <c r="AAK130" s="304" t="e">
        <f t="shared" si="189"/>
        <v>#N/A</v>
      </c>
      <c r="AAL130" s="304" t="e">
        <f t="shared" si="189"/>
        <v>#N/A</v>
      </c>
      <c r="AAM130" s="304" t="e">
        <f t="shared" si="189"/>
        <v>#N/A</v>
      </c>
      <c r="AAN130" s="304" t="e">
        <f t="shared" si="189"/>
        <v>#N/A</v>
      </c>
      <c r="AAO130" s="304" t="e">
        <f t="shared" si="189"/>
        <v>#N/A</v>
      </c>
      <c r="AAP130" s="304" t="e">
        <f t="shared" si="189"/>
        <v>#N/A</v>
      </c>
      <c r="AAQ130" s="304" t="e">
        <f t="shared" si="189"/>
        <v>#N/A</v>
      </c>
      <c r="AAR130" s="304" t="e">
        <f t="shared" si="189"/>
        <v>#N/A</v>
      </c>
      <c r="AAS130" s="304" t="e">
        <f t="shared" si="189"/>
        <v>#N/A</v>
      </c>
      <c r="AAT130" s="304" t="e">
        <f t="shared" si="189"/>
        <v>#N/A</v>
      </c>
      <c r="AAU130" s="304" t="e">
        <f t="shared" si="189"/>
        <v>#N/A</v>
      </c>
      <c r="AAV130" s="304" t="e">
        <f t="shared" si="189"/>
        <v>#N/A</v>
      </c>
      <c r="AAW130" s="304" t="e">
        <f t="shared" si="189"/>
        <v>#N/A</v>
      </c>
      <c r="AAX130" s="304" t="e">
        <f t="shared" si="189"/>
        <v>#N/A</v>
      </c>
      <c r="AAY130" s="304" t="e">
        <f t="shared" si="189"/>
        <v>#N/A</v>
      </c>
      <c r="AAZ130" s="304" t="e">
        <f t="shared" si="189"/>
        <v>#N/A</v>
      </c>
      <c r="ABA130" s="304" t="e">
        <f t="shared" si="189"/>
        <v>#N/A</v>
      </c>
      <c r="ABB130" s="304" t="e">
        <f t="shared" si="189"/>
        <v>#N/A</v>
      </c>
      <c r="ABC130" s="304" t="e">
        <f t="shared" si="189"/>
        <v>#N/A</v>
      </c>
      <c r="ABD130" s="304" t="e">
        <f t="shared" si="189"/>
        <v>#N/A</v>
      </c>
      <c r="ABE130" s="304" t="e">
        <f t="shared" si="189"/>
        <v>#N/A</v>
      </c>
      <c r="ABF130" s="304" t="e">
        <f t="shared" si="189"/>
        <v>#N/A</v>
      </c>
      <c r="ABG130" s="304" t="e">
        <f t="shared" si="189"/>
        <v>#N/A</v>
      </c>
      <c r="ABH130" s="304" t="e">
        <f t="shared" si="189"/>
        <v>#N/A</v>
      </c>
      <c r="ABI130" s="304" t="e">
        <f t="shared" si="189"/>
        <v>#N/A</v>
      </c>
      <c r="ABJ130" s="304" t="e">
        <f t="shared" si="189"/>
        <v>#N/A</v>
      </c>
      <c r="ABK130" s="304" t="e">
        <f t="shared" si="189"/>
        <v>#N/A</v>
      </c>
      <c r="ABL130" s="304" t="e">
        <f t="shared" si="189"/>
        <v>#N/A</v>
      </c>
      <c r="ABM130" s="304" t="e">
        <f t="shared" si="189"/>
        <v>#N/A</v>
      </c>
      <c r="ABN130" s="304" t="e">
        <f t="shared" si="189"/>
        <v>#N/A</v>
      </c>
      <c r="ABO130" s="304" t="e">
        <f t="shared" si="189"/>
        <v>#N/A</v>
      </c>
      <c r="ABP130" s="304" t="e">
        <f t="shared" si="189"/>
        <v>#N/A</v>
      </c>
      <c r="ABQ130" s="304" t="e">
        <f t="shared" si="189"/>
        <v>#N/A</v>
      </c>
      <c r="ABR130" s="304" t="e">
        <f t="shared" si="189"/>
        <v>#N/A</v>
      </c>
      <c r="ABS130" s="304" t="e">
        <f t="shared" si="189"/>
        <v>#N/A</v>
      </c>
      <c r="ABT130" s="304" t="e">
        <f t="shared" si="189"/>
        <v>#N/A</v>
      </c>
      <c r="ABU130" s="304" t="e">
        <f t="shared" si="189"/>
        <v>#N/A</v>
      </c>
      <c r="ABV130" s="304" t="e">
        <f t="shared" si="189"/>
        <v>#N/A</v>
      </c>
      <c r="ABW130" s="304" t="e">
        <f t="shared" si="189"/>
        <v>#N/A</v>
      </c>
      <c r="ABX130" s="304" t="e">
        <f t="shared" si="189"/>
        <v>#N/A</v>
      </c>
      <c r="ABY130" s="304" t="e">
        <f t="shared" si="189"/>
        <v>#N/A</v>
      </c>
      <c r="ABZ130" s="304" t="e">
        <f t="shared" si="189"/>
        <v>#N/A</v>
      </c>
      <c r="ACA130" s="304" t="e">
        <f t="shared" si="189"/>
        <v>#N/A</v>
      </c>
      <c r="ACB130" s="304" t="e">
        <f t="shared" si="189"/>
        <v>#N/A</v>
      </c>
      <c r="ACC130" s="304" t="e">
        <f t="shared" si="189"/>
        <v>#N/A</v>
      </c>
      <c r="ACD130" s="304" t="e">
        <f t="shared" si="189"/>
        <v>#N/A</v>
      </c>
      <c r="ACE130" s="304" t="e">
        <f t="shared" si="189"/>
        <v>#N/A</v>
      </c>
      <c r="ACF130" s="304" t="e">
        <f t="shared" si="189"/>
        <v>#N/A</v>
      </c>
      <c r="ACG130" s="304" t="e">
        <f t="shared" si="189"/>
        <v>#N/A</v>
      </c>
      <c r="ACH130" s="304" t="e">
        <f t="shared" si="189"/>
        <v>#N/A</v>
      </c>
      <c r="ACI130" s="304" t="e">
        <f t="shared" si="189"/>
        <v>#N/A</v>
      </c>
      <c r="ACJ130" s="304" t="e">
        <f t="shared" si="189"/>
        <v>#N/A</v>
      </c>
      <c r="ACK130" s="304" t="e">
        <f>SUM(ACK112:ACK129)</f>
        <v>#N/A</v>
      </c>
    </row>
    <row r="131" spans="1:765" ht="9.9499999999999993" customHeight="1"/>
    <row r="132" spans="1:765" s="10" customFormat="1" ht="30" customHeight="1">
      <c r="A132" s="47"/>
      <c r="B132" s="381"/>
      <c r="C132" s="1375" t="s">
        <v>535</v>
      </c>
      <c r="D132" s="1434"/>
      <c r="E132" s="304">
        <f>IF(OR(E$109="SATURDAY",E$109="SUNDAY")=TRUE,-E130,0)</f>
        <v>0</v>
      </c>
      <c r="F132" s="304">
        <f t="shared" ref="F132:BQ132" si="190">IF(OR(F$109="SATURDAY",F$109="SUNDAY")=TRUE,-F130,0)</f>
        <v>0</v>
      </c>
      <c r="G132" s="304">
        <f t="shared" si="190"/>
        <v>0</v>
      </c>
      <c r="H132" s="304">
        <f t="shared" si="190"/>
        <v>0</v>
      </c>
      <c r="I132" s="304">
        <f t="shared" si="190"/>
        <v>0</v>
      </c>
      <c r="J132" s="304" t="e">
        <f t="shared" si="190"/>
        <v>#N/A</v>
      </c>
      <c r="K132" s="304" t="e">
        <f t="shared" si="190"/>
        <v>#N/A</v>
      </c>
      <c r="L132" s="304">
        <f t="shared" si="190"/>
        <v>0</v>
      </c>
      <c r="M132" s="304">
        <f t="shared" si="190"/>
        <v>0</v>
      </c>
      <c r="N132" s="304">
        <f t="shared" si="190"/>
        <v>0</v>
      </c>
      <c r="O132" s="304">
        <f t="shared" si="190"/>
        <v>0</v>
      </c>
      <c r="P132" s="304">
        <f t="shared" si="190"/>
        <v>0</v>
      </c>
      <c r="Q132" s="304" t="e">
        <f t="shared" si="190"/>
        <v>#N/A</v>
      </c>
      <c r="R132" s="304" t="e">
        <f t="shared" si="190"/>
        <v>#N/A</v>
      </c>
      <c r="S132" s="304">
        <f t="shared" si="190"/>
        <v>0</v>
      </c>
      <c r="T132" s="304">
        <f t="shared" si="190"/>
        <v>0</v>
      </c>
      <c r="U132" s="304">
        <f t="shared" si="190"/>
        <v>0</v>
      </c>
      <c r="V132" s="304">
        <f t="shared" si="190"/>
        <v>0</v>
      </c>
      <c r="W132" s="304">
        <f t="shared" si="190"/>
        <v>0</v>
      </c>
      <c r="X132" s="304" t="e">
        <f t="shared" si="190"/>
        <v>#N/A</v>
      </c>
      <c r="Y132" s="304" t="e">
        <f t="shared" si="190"/>
        <v>#N/A</v>
      </c>
      <c r="Z132" s="304">
        <f t="shared" si="190"/>
        <v>0</v>
      </c>
      <c r="AA132" s="304">
        <f t="shared" si="190"/>
        <v>0</v>
      </c>
      <c r="AB132" s="304">
        <f t="shared" si="190"/>
        <v>0</v>
      </c>
      <c r="AC132" s="304">
        <f t="shared" si="190"/>
        <v>0</v>
      </c>
      <c r="AD132" s="304">
        <f t="shared" si="190"/>
        <v>0</v>
      </c>
      <c r="AE132" s="304" t="e">
        <f t="shared" si="190"/>
        <v>#N/A</v>
      </c>
      <c r="AF132" s="304" t="e">
        <f t="shared" si="190"/>
        <v>#N/A</v>
      </c>
      <c r="AG132" s="304">
        <f t="shared" si="190"/>
        <v>0</v>
      </c>
      <c r="AH132" s="304">
        <f t="shared" si="190"/>
        <v>0</v>
      </c>
      <c r="AI132" s="304">
        <f t="shared" si="190"/>
        <v>0</v>
      </c>
      <c r="AJ132" s="304">
        <f t="shared" si="190"/>
        <v>0</v>
      </c>
      <c r="AK132" s="304">
        <f t="shared" si="190"/>
        <v>0</v>
      </c>
      <c r="AL132" s="304" t="e">
        <f t="shared" si="190"/>
        <v>#N/A</v>
      </c>
      <c r="AM132" s="304" t="e">
        <f t="shared" si="190"/>
        <v>#N/A</v>
      </c>
      <c r="AN132" s="304">
        <f t="shared" si="190"/>
        <v>0</v>
      </c>
      <c r="AO132" s="304">
        <f t="shared" si="190"/>
        <v>0</v>
      </c>
      <c r="AP132" s="304">
        <f t="shared" si="190"/>
        <v>0</v>
      </c>
      <c r="AQ132" s="304">
        <f t="shared" si="190"/>
        <v>0</v>
      </c>
      <c r="AR132" s="304">
        <f t="shared" si="190"/>
        <v>0</v>
      </c>
      <c r="AS132" s="304" t="e">
        <f t="shared" si="190"/>
        <v>#N/A</v>
      </c>
      <c r="AT132" s="304" t="e">
        <f t="shared" si="190"/>
        <v>#N/A</v>
      </c>
      <c r="AU132" s="304">
        <f t="shared" si="190"/>
        <v>0</v>
      </c>
      <c r="AV132" s="304">
        <f t="shared" si="190"/>
        <v>0</v>
      </c>
      <c r="AW132" s="304">
        <f t="shared" si="190"/>
        <v>0</v>
      </c>
      <c r="AX132" s="304">
        <f t="shared" si="190"/>
        <v>0</v>
      </c>
      <c r="AY132" s="304">
        <f t="shared" si="190"/>
        <v>0</v>
      </c>
      <c r="AZ132" s="304" t="e">
        <f t="shared" si="190"/>
        <v>#N/A</v>
      </c>
      <c r="BA132" s="304" t="e">
        <f t="shared" si="190"/>
        <v>#N/A</v>
      </c>
      <c r="BB132" s="304">
        <f t="shared" si="190"/>
        <v>0</v>
      </c>
      <c r="BC132" s="304">
        <f t="shared" si="190"/>
        <v>0</v>
      </c>
      <c r="BD132" s="304">
        <f t="shared" si="190"/>
        <v>0</v>
      </c>
      <c r="BE132" s="304">
        <f t="shared" si="190"/>
        <v>0</v>
      </c>
      <c r="BF132" s="304">
        <f t="shared" si="190"/>
        <v>0</v>
      </c>
      <c r="BG132" s="304" t="e">
        <f t="shared" si="190"/>
        <v>#N/A</v>
      </c>
      <c r="BH132" s="304" t="e">
        <f t="shared" si="190"/>
        <v>#N/A</v>
      </c>
      <c r="BI132" s="304">
        <f t="shared" si="190"/>
        <v>0</v>
      </c>
      <c r="BJ132" s="304">
        <f t="shared" si="190"/>
        <v>0</v>
      </c>
      <c r="BK132" s="304">
        <f t="shared" si="190"/>
        <v>0</v>
      </c>
      <c r="BL132" s="304">
        <f t="shared" si="190"/>
        <v>0</v>
      </c>
      <c r="BM132" s="304">
        <f t="shared" si="190"/>
        <v>0</v>
      </c>
      <c r="BN132" s="304" t="e">
        <f t="shared" si="190"/>
        <v>#N/A</v>
      </c>
      <c r="BO132" s="304" t="e">
        <f t="shared" si="190"/>
        <v>#N/A</v>
      </c>
      <c r="BP132" s="304">
        <f t="shared" si="190"/>
        <v>0</v>
      </c>
      <c r="BQ132" s="304">
        <f t="shared" si="190"/>
        <v>0</v>
      </c>
      <c r="BR132" s="304">
        <f t="shared" ref="BR132:EC132" si="191">IF(OR(BR$109="SATURDAY",BR$109="SUNDAY")=TRUE,-BR130,0)</f>
        <v>0</v>
      </c>
      <c r="BS132" s="304">
        <f t="shared" si="191"/>
        <v>0</v>
      </c>
      <c r="BT132" s="304">
        <f t="shared" si="191"/>
        <v>0</v>
      </c>
      <c r="BU132" s="304" t="e">
        <f t="shared" si="191"/>
        <v>#N/A</v>
      </c>
      <c r="BV132" s="304" t="e">
        <f t="shared" si="191"/>
        <v>#N/A</v>
      </c>
      <c r="BW132" s="304">
        <f t="shared" si="191"/>
        <v>0</v>
      </c>
      <c r="BX132" s="304">
        <f t="shared" si="191"/>
        <v>0</v>
      </c>
      <c r="BY132" s="304">
        <f t="shared" si="191"/>
        <v>0</v>
      </c>
      <c r="BZ132" s="304">
        <f t="shared" si="191"/>
        <v>0</v>
      </c>
      <c r="CA132" s="304">
        <f t="shared" si="191"/>
        <v>0</v>
      </c>
      <c r="CB132" s="304" t="e">
        <f t="shared" si="191"/>
        <v>#N/A</v>
      </c>
      <c r="CC132" s="304" t="e">
        <f t="shared" si="191"/>
        <v>#N/A</v>
      </c>
      <c r="CD132" s="304">
        <f t="shared" si="191"/>
        <v>0</v>
      </c>
      <c r="CE132" s="304">
        <f t="shared" si="191"/>
        <v>0</v>
      </c>
      <c r="CF132" s="304">
        <f t="shared" si="191"/>
        <v>0</v>
      </c>
      <c r="CG132" s="304">
        <f t="shared" si="191"/>
        <v>0</v>
      </c>
      <c r="CH132" s="304">
        <f t="shared" si="191"/>
        <v>0</v>
      </c>
      <c r="CI132" s="304" t="e">
        <f t="shared" si="191"/>
        <v>#N/A</v>
      </c>
      <c r="CJ132" s="304" t="e">
        <f t="shared" si="191"/>
        <v>#N/A</v>
      </c>
      <c r="CK132" s="304">
        <f t="shared" si="191"/>
        <v>0</v>
      </c>
      <c r="CL132" s="304">
        <f t="shared" si="191"/>
        <v>0</v>
      </c>
      <c r="CM132" s="304">
        <f t="shared" si="191"/>
        <v>0</v>
      </c>
      <c r="CN132" s="304">
        <f t="shared" si="191"/>
        <v>0</v>
      </c>
      <c r="CO132" s="304">
        <f t="shared" si="191"/>
        <v>0</v>
      </c>
      <c r="CP132" s="304" t="e">
        <f t="shared" si="191"/>
        <v>#N/A</v>
      </c>
      <c r="CQ132" s="304" t="e">
        <f t="shared" si="191"/>
        <v>#N/A</v>
      </c>
      <c r="CR132" s="304">
        <f t="shared" si="191"/>
        <v>0</v>
      </c>
      <c r="CS132" s="304">
        <f t="shared" si="191"/>
        <v>0</v>
      </c>
      <c r="CT132" s="304">
        <f t="shared" si="191"/>
        <v>0</v>
      </c>
      <c r="CU132" s="304">
        <f t="shared" si="191"/>
        <v>0</v>
      </c>
      <c r="CV132" s="304">
        <f t="shared" si="191"/>
        <v>0</v>
      </c>
      <c r="CW132" s="304" t="e">
        <f t="shared" si="191"/>
        <v>#N/A</v>
      </c>
      <c r="CX132" s="304" t="e">
        <f t="shared" si="191"/>
        <v>#N/A</v>
      </c>
      <c r="CY132" s="304">
        <f t="shared" si="191"/>
        <v>0</v>
      </c>
      <c r="CZ132" s="304">
        <f t="shared" si="191"/>
        <v>0</v>
      </c>
      <c r="DA132" s="304">
        <f t="shared" si="191"/>
        <v>0</v>
      </c>
      <c r="DB132" s="304">
        <f t="shared" si="191"/>
        <v>0</v>
      </c>
      <c r="DC132" s="304">
        <f t="shared" si="191"/>
        <v>0</v>
      </c>
      <c r="DD132" s="304" t="e">
        <f t="shared" si="191"/>
        <v>#N/A</v>
      </c>
      <c r="DE132" s="304" t="e">
        <f t="shared" si="191"/>
        <v>#N/A</v>
      </c>
      <c r="DF132" s="304">
        <f t="shared" si="191"/>
        <v>0</v>
      </c>
      <c r="DG132" s="304">
        <f t="shared" si="191"/>
        <v>0</v>
      </c>
      <c r="DH132" s="304">
        <f t="shared" si="191"/>
        <v>0</v>
      </c>
      <c r="DI132" s="304">
        <f t="shared" si="191"/>
        <v>0</v>
      </c>
      <c r="DJ132" s="304">
        <f t="shared" si="191"/>
        <v>0</v>
      </c>
      <c r="DK132" s="304" t="e">
        <f t="shared" si="191"/>
        <v>#N/A</v>
      </c>
      <c r="DL132" s="304" t="e">
        <f t="shared" si="191"/>
        <v>#N/A</v>
      </c>
      <c r="DM132" s="304">
        <f t="shared" si="191"/>
        <v>0</v>
      </c>
      <c r="DN132" s="304">
        <f t="shared" si="191"/>
        <v>0</v>
      </c>
      <c r="DO132" s="304">
        <f t="shared" si="191"/>
        <v>0</v>
      </c>
      <c r="DP132" s="304">
        <f t="shared" si="191"/>
        <v>0</v>
      </c>
      <c r="DQ132" s="304">
        <f t="shared" si="191"/>
        <v>0</v>
      </c>
      <c r="DR132" s="304" t="e">
        <f t="shared" si="191"/>
        <v>#N/A</v>
      </c>
      <c r="DS132" s="304" t="e">
        <f t="shared" si="191"/>
        <v>#N/A</v>
      </c>
      <c r="DT132" s="304">
        <f t="shared" si="191"/>
        <v>0</v>
      </c>
      <c r="DU132" s="304">
        <f t="shared" si="191"/>
        <v>0</v>
      </c>
      <c r="DV132" s="304">
        <f t="shared" si="191"/>
        <v>0</v>
      </c>
      <c r="DW132" s="304">
        <f t="shared" si="191"/>
        <v>0</v>
      </c>
      <c r="DX132" s="304">
        <f t="shared" si="191"/>
        <v>0</v>
      </c>
      <c r="DY132" s="304" t="e">
        <f t="shared" si="191"/>
        <v>#N/A</v>
      </c>
      <c r="DZ132" s="304" t="e">
        <f t="shared" si="191"/>
        <v>#N/A</v>
      </c>
      <c r="EA132" s="304">
        <f t="shared" si="191"/>
        <v>0</v>
      </c>
      <c r="EB132" s="304">
        <f t="shared" si="191"/>
        <v>0</v>
      </c>
      <c r="EC132" s="304">
        <f t="shared" si="191"/>
        <v>0</v>
      </c>
      <c r="ED132" s="304">
        <f t="shared" ref="ED132:GO132" si="192">IF(OR(ED$109="SATURDAY",ED$109="SUNDAY")=TRUE,-ED130,0)</f>
        <v>0</v>
      </c>
      <c r="EE132" s="304">
        <f t="shared" si="192"/>
        <v>0</v>
      </c>
      <c r="EF132" s="304" t="e">
        <f t="shared" si="192"/>
        <v>#N/A</v>
      </c>
      <c r="EG132" s="304" t="e">
        <f t="shared" si="192"/>
        <v>#N/A</v>
      </c>
      <c r="EH132" s="304">
        <f t="shared" si="192"/>
        <v>0</v>
      </c>
      <c r="EI132" s="304">
        <f t="shared" si="192"/>
        <v>0</v>
      </c>
      <c r="EJ132" s="304">
        <f t="shared" si="192"/>
        <v>0</v>
      </c>
      <c r="EK132" s="304">
        <f t="shared" si="192"/>
        <v>0</v>
      </c>
      <c r="EL132" s="304">
        <f t="shared" si="192"/>
        <v>0</v>
      </c>
      <c r="EM132" s="304" t="e">
        <f t="shared" si="192"/>
        <v>#N/A</v>
      </c>
      <c r="EN132" s="304" t="e">
        <f t="shared" si="192"/>
        <v>#N/A</v>
      </c>
      <c r="EO132" s="304">
        <f t="shared" si="192"/>
        <v>0</v>
      </c>
      <c r="EP132" s="304">
        <f t="shared" si="192"/>
        <v>0</v>
      </c>
      <c r="EQ132" s="304">
        <f t="shared" si="192"/>
        <v>0</v>
      </c>
      <c r="ER132" s="304">
        <f t="shared" si="192"/>
        <v>0</v>
      </c>
      <c r="ES132" s="304">
        <f t="shared" si="192"/>
        <v>0</v>
      </c>
      <c r="ET132" s="304" t="e">
        <f t="shared" si="192"/>
        <v>#N/A</v>
      </c>
      <c r="EU132" s="304" t="e">
        <f t="shared" si="192"/>
        <v>#N/A</v>
      </c>
      <c r="EV132" s="304">
        <f t="shared" si="192"/>
        <v>0</v>
      </c>
      <c r="EW132" s="304">
        <f t="shared" si="192"/>
        <v>0</v>
      </c>
      <c r="EX132" s="304">
        <f t="shared" si="192"/>
        <v>0</v>
      </c>
      <c r="EY132" s="304">
        <f t="shared" si="192"/>
        <v>0</v>
      </c>
      <c r="EZ132" s="304">
        <f t="shared" si="192"/>
        <v>0</v>
      </c>
      <c r="FA132" s="304" t="e">
        <f t="shared" si="192"/>
        <v>#N/A</v>
      </c>
      <c r="FB132" s="304" t="e">
        <f t="shared" si="192"/>
        <v>#N/A</v>
      </c>
      <c r="FC132" s="304">
        <f t="shared" si="192"/>
        <v>0</v>
      </c>
      <c r="FD132" s="304">
        <f t="shared" si="192"/>
        <v>0</v>
      </c>
      <c r="FE132" s="304">
        <f t="shared" si="192"/>
        <v>0</v>
      </c>
      <c r="FF132" s="304">
        <f t="shared" si="192"/>
        <v>0</v>
      </c>
      <c r="FG132" s="304">
        <f t="shared" si="192"/>
        <v>0</v>
      </c>
      <c r="FH132" s="304" t="e">
        <f t="shared" si="192"/>
        <v>#N/A</v>
      </c>
      <c r="FI132" s="304" t="e">
        <f t="shared" si="192"/>
        <v>#N/A</v>
      </c>
      <c r="FJ132" s="304">
        <f t="shared" si="192"/>
        <v>0</v>
      </c>
      <c r="FK132" s="304">
        <f t="shared" si="192"/>
        <v>0</v>
      </c>
      <c r="FL132" s="304">
        <f t="shared" si="192"/>
        <v>0</v>
      </c>
      <c r="FM132" s="304">
        <f t="shared" si="192"/>
        <v>0</v>
      </c>
      <c r="FN132" s="304">
        <f t="shared" si="192"/>
        <v>0</v>
      </c>
      <c r="FO132" s="304" t="e">
        <f t="shared" si="192"/>
        <v>#N/A</v>
      </c>
      <c r="FP132" s="304" t="e">
        <f t="shared" si="192"/>
        <v>#N/A</v>
      </c>
      <c r="FQ132" s="304">
        <f t="shared" si="192"/>
        <v>0</v>
      </c>
      <c r="FR132" s="304">
        <f t="shared" si="192"/>
        <v>0</v>
      </c>
      <c r="FS132" s="304">
        <f t="shared" si="192"/>
        <v>0</v>
      </c>
      <c r="FT132" s="304">
        <f t="shared" si="192"/>
        <v>0</v>
      </c>
      <c r="FU132" s="304">
        <f t="shared" si="192"/>
        <v>0</v>
      </c>
      <c r="FV132" s="304" t="e">
        <f t="shared" si="192"/>
        <v>#N/A</v>
      </c>
      <c r="FW132" s="304" t="e">
        <f t="shared" si="192"/>
        <v>#N/A</v>
      </c>
      <c r="FX132" s="304">
        <f t="shared" si="192"/>
        <v>0</v>
      </c>
      <c r="FY132" s="304">
        <f t="shared" si="192"/>
        <v>0</v>
      </c>
      <c r="FZ132" s="304">
        <f t="shared" si="192"/>
        <v>0</v>
      </c>
      <c r="GA132" s="304">
        <f t="shared" si="192"/>
        <v>0</v>
      </c>
      <c r="GB132" s="304">
        <f t="shared" si="192"/>
        <v>0</v>
      </c>
      <c r="GC132" s="304" t="e">
        <f t="shared" si="192"/>
        <v>#N/A</v>
      </c>
      <c r="GD132" s="304" t="e">
        <f t="shared" si="192"/>
        <v>#N/A</v>
      </c>
      <c r="GE132" s="304">
        <f t="shared" si="192"/>
        <v>0</v>
      </c>
      <c r="GF132" s="304">
        <f t="shared" si="192"/>
        <v>0</v>
      </c>
      <c r="GG132" s="304">
        <f t="shared" si="192"/>
        <v>0</v>
      </c>
      <c r="GH132" s="304">
        <f t="shared" si="192"/>
        <v>0</v>
      </c>
      <c r="GI132" s="304">
        <f t="shared" si="192"/>
        <v>0</v>
      </c>
      <c r="GJ132" s="304" t="e">
        <f t="shared" si="192"/>
        <v>#N/A</v>
      </c>
      <c r="GK132" s="304" t="e">
        <f t="shared" si="192"/>
        <v>#N/A</v>
      </c>
      <c r="GL132" s="304">
        <f t="shared" si="192"/>
        <v>0</v>
      </c>
      <c r="GM132" s="304">
        <f t="shared" si="192"/>
        <v>0</v>
      </c>
      <c r="GN132" s="304">
        <f t="shared" si="192"/>
        <v>0</v>
      </c>
      <c r="GO132" s="304">
        <f t="shared" si="192"/>
        <v>0</v>
      </c>
      <c r="GP132" s="304">
        <f t="shared" ref="GP132:JA132" si="193">IF(OR(GP$109="SATURDAY",GP$109="SUNDAY")=TRUE,-GP130,0)</f>
        <v>0</v>
      </c>
      <c r="GQ132" s="304" t="e">
        <f t="shared" si="193"/>
        <v>#N/A</v>
      </c>
      <c r="GR132" s="304" t="e">
        <f t="shared" si="193"/>
        <v>#N/A</v>
      </c>
      <c r="GS132" s="304">
        <f t="shared" si="193"/>
        <v>0</v>
      </c>
      <c r="GT132" s="304">
        <f t="shared" si="193"/>
        <v>0</v>
      </c>
      <c r="GU132" s="304">
        <f t="shared" si="193"/>
        <v>0</v>
      </c>
      <c r="GV132" s="304">
        <f t="shared" si="193"/>
        <v>0</v>
      </c>
      <c r="GW132" s="304">
        <f t="shared" si="193"/>
        <v>0</v>
      </c>
      <c r="GX132" s="304" t="e">
        <f t="shared" si="193"/>
        <v>#N/A</v>
      </c>
      <c r="GY132" s="304" t="e">
        <f t="shared" si="193"/>
        <v>#N/A</v>
      </c>
      <c r="GZ132" s="304">
        <f t="shared" si="193"/>
        <v>0</v>
      </c>
      <c r="HA132" s="304">
        <f t="shared" si="193"/>
        <v>0</v>
      </c>
      <c r="HB132" s="304">
        <f t="shared" si="193"/>
        <v>0</v>
      </c>
      <c r="HC132" s="304">
        <f t="shared" si="193"/>
        <v>0</v>
      </c>
      <c r="HD132" s="304">
        <f t="shared" si="193"/>
        <v>0</v>
      </c>
      <c r="HE132" s="304" t="e">
        <f t="shared" si="193"/>
        <v>#N/A</v>
      </c>
      <c r="HF132" s="304" t="e">
        <f t="shared" si="193"/>
        <v>#N/A</v>
      </c>
      <c r="HG132" s="304">
        <f t="shared" si="193"/>
        <v>0</v>
      </c>
      <c r="HH132" s="304">
        <f t="shared" si="193"/>
        <v>0</v>
      </c>
      <c r="HI132" s="304">
        <f t="shared" si="193"/>
        <v>0</v>
      </c>
      <c r="HJ132" s="304">
        <f t="shared" si="193"/>
        <v>0</v>
      </c>
      <c r="HK132" s="304">
        <f t="shared" si="193"/>
        <v>0</v>
      </c>
      <c r="HL132" s="304" t="e">
        <f t="shared" si="193"/>
        <v>#N/A</v>
      </c>
      <c r="HM132" s="304" t="e">
        <f t="shared" si="193"/>
        <v>#N/A</v>
      </c>
      <c r="HN132" s="304">
        <f t="shared" si="193"/>
        <v>0</v>
      </c>
      <c r="HO132" s="304">
        <f t="shared" si="193"/>
        <v>0</v>
      </c>
      <c r="HP132" s="304">
        <f t="shared" si="193"/>
        <v>0</v>
      </c>
      <c r="HQ132" s="304">
        <f t="shared" si="193"/>
        <v>0</v>
      </c>
      <c r="HR132" s="304">
        <f t="shared" si="193"/>
        <v>0</v>
      </c>
      <c r="HS132" s="304" t="e">
        <f t="shared" si="193"/>
        <v>#N/A</v>
      </c>
      <c r="HT132" s="304" t="e">
        <f t="shared" si="193"/>
        <v>#N/A</v>
      </c>
      <c r="HU132" s="304">
        <f t="shared" si="193"/>
        <v>0</v>
      </c>
      <c r="HV132" s="304">
        <f t="shared" si="193"/>
        <v>0</v>
      </c>
      <c r="HW132" s="304">
        <f t="shared" si="193"/>
        <v>0</v>
      </c>
      <c r="HX132" s="304">
        <f t="shared" si="193"/>
        <v>0</v>
      </c>
      <c r="HY132" s="304">
        <f t="shared" si="193"/>
        <v>0</v>
      </c>
      <c r="HZ132" s="304" t="e">
        <f t="shared" si="193"/>
        <v>#N/A</v>
      </c>
      <c r="IA132" s="304" t="e">
        <f t="shared" si="193"/>
        <v>#N/A</v>
      </c>
      <c r="IB132" s="304">
        <f t="shared" si="193"/>
        <v>0</v>
      </c>
      <c r="IC132" s="304">
        <f t="shared" si="193"/>
        <v>0</v>
      </c>
      <c r="ID132" s="304">
        <f t="shared" si="193"/>
        <v>0</v>
      </c>
      <c r="IE132" s="304">
        <f t="shared" si="193"/>
        <v>0</v>
      </c>
      <c r="IF132" s="304">
        <f t="shared" si="193"/>
        <v>0</v>
      </c>
      <c r="IG132" s="304" t="e">
        <f t="shared" si="193"/>
        <v>#N/A</v>
      </c>
      <c r="IH132" s="304" t="e">
        <f t="shared" si="193"/>
        <v>#N/A</v>
      </c>
      <c r="II132" s="304">
        <f t="shared" si="193"/>
        <v>0</v>
      </c>
      <c r="IJ132" s="304">
        <f t="shared" si="193"/>
        <v>0</v>
      </c>
      <c r="IK132" s="304">
        <f t="shared" si="193"/>
        <v>0</v>
      </c>
      <c r="IL132" s="304">
        <f t="shared" si="193"/>
        <v>0</v>
      </c>
      <c r="IM132" s="304">
        <f t="shared" si="193"/>
        <v>0</v>
      </c>
      <c r="IN132" s="304" t="e">
        <f t="shared" si="193"/>
        <v>#N/A</v>
      </c>
      <c r="IO132" s="304" t="e">
        <f t="shared" si="193"/>
        <v>#N/A</v>
      </c>
      <c r="IP132" s="304">
        <f t="shared" si="193"/>
        <v>0</v>
      </c>
      <c r="IQ132" s="304">
        <f t="shared" si="193"/>
        <v>0</v>
      </c>
      <c r="IR132" s="304">
        <f t="shared" si="193"/>
        <v>0</v>
      </c>
      <c r="IS132" s="304">
        <f t="shared" si="193"/>
        <v>0</v>
      </c>
      <c r="IT132" s="304">
        <f t="shared" si="193"/>
        <v>0</v>
      </c>
      <c r="IU132" s="304" t="e">
        <f t="shared" si="193"/>
        <v>#N/A</v>
      </c>
      <c r="IV132" s="304" t="e">
        <f t="shared" si="193"/>
        <v>#N/A</v>
      </c>
      <c r="IW132" s="304">
        <f t="shared" si="193"/>
        <v>0</v>
      </c>
      <c r="IX132" s="304">
        <f t="shared" si="193"/>
        <v>0</v>
      </c>
      <c r="IY132" s="304">
        <f t="shared" si="193"/>
        <v>0</v>
      </c>
      <c r="IZ132" s="304">
        <f t="shared" si="193"/>
        <v>0</v>
      </c>
      <c r="JA132" s="304">
        <f t="shared" si="193"/>
        <v>0</v>
      </c>
      <c r="JB132" s="304" t="e">
        <f t="shared" ref="JB132:LM132" si="194">IF(OR(JB$109="SATURDAY",JB$109="SUNDAY")=TRUE,-JB130,0)</f>
        <v>#N/A</v>
      </c>
      <c r="JC132" s="304" t="e">
        <f t="shared" si="194"/>
        <v>#N/A</v>
      </c>
      <c r="JD132" s="304">
        <f t="shared" si="194"/>
        <v>0</v>
      </c>
      <c r="JE132" s="304">
        <f t="shared" si="194"/>
        <v>0</v>
      </c>
      <c r="JF132" s="304">
        <f t="shared" si="194"/>
        <v>0</v>
      </c>
      <c r="JG132" s="304">
        <f t="shared" si="194"/>
        <v>0</v>
      </c>
      <c r="JH132" s="304">
        <f t="shared" si="194"/>
        <v>0</v>
      </c>
      <c r="JI132" s="304" t="e">
        <f t="shared" si="194"/>
        <v>#N/A</v>
      </c>
      <c r="JJ132" s="304" t="e">
        <f t="shared" si="194"/>
        <v>#N/A</v>
      </c>
      <c r="JK132" s="304">
        <f t="shared" si="194"/>
        <v>0</v>
      </c>
      <c r="JL132" s="304">
        <f t="shared" si="194"/>
        <v>0</v>
      </c>
      <c r="JM132" s="304">
        <f t="shared" si="194"/>
        <v>0</v>
      </c>
      <c r="JN132" s="304">
        <f t="shared" si="194"/>
        <v>0</v>
      </c>
      <c r="JO132" s="304">
        <f t="shared" si="194"/>
        <v>0</v>
      </c>
      <c r="JP132" s="304" t="e">
        <f t="shared" si="194"/>
        <v>#N/A</v>
      </c>
      <c r="JQ132" s="304" t="e">
        <f t="shared" si="194"/>
        <v>#N/A</v>
      </c>
      <c r="JR132" s="304">
        <f t="shared" si="194"/>
        <v>0</v>
      </c>
      <c r="JS132" s="304">
        <f t="shared" si="194"/>
        <v>0</v>
      </c>
      <c r="JT132" s="304">
        <f t="shared" si="194"/>
        <v>0</v>
      </c>
      <c r="JU132" s="304">
        <f t="shared" si="194"/>
        <v>0</v>
      </c>
      <c r="JV132" s="304">
        <f t="shared" si="194"/>
        <v>0</v>
      </c>
      <c r="JW132" s="304" t="e">
        <f t="shared" si="194"/>
        <v>#N/A</v>
      </c>
      <c r="JX132" s="304" t="e">
        <f t="shared" si="194"/>
        <v>#N/A</v>
      </c>
      <c r="JY132" s="304">
        <f t="shared" si="194"/>
        <v>0</v>
      </c>
      <c r="JZ132" s="304">
        <f t="shared" si="194"/>
        <v>0</v>
      </c>
      <c r="KA132" s="304">
        <f t="shared" si="194"/>
        <v>0</v>
      </c>
      <c r="KB132" s="304">
        <f t="shared" si="194"/>
        <v>0</v>
      </c>
      <c r="KC132" s="304">
        <f t="shared" si="194"/>
        <v>0</v>
      </c>
      <c r="KD132" s="304" t="e">
        <f t="shared" si="194"/>
        <v>#N/A</v>
      </c>
      <c r="KE132" s="304" t="e">
        <f t="shared" si="194"/>
        <v>#N/A</v>
      </c>
      <c r="KF132" s="304">
        <f t="shared" si="194"/>
        <v>0</v>
      </c>
      <c r="KG132" s="304">
        <f t="shared" si="194"/>
        <v>0</v>
      </c>
      <c r="KH132" s="304">
        <f t="shared" si="194"/>
        <v>0</v>
      </c>
      <c r="KI132" s="304">
        <f t="shared" si="194"/>
        <v>0</v>
      </c>
      <c r="KJ132" s="304">
        <f t="shared" si="194"/>
        <v>0</v>
      </c>
      <c r="KK132" s="304" t="e">
        <f t="shared" si="194"/>
        <v>#N/A</v>
      </c>
      <c r="KL132" s="304" t="e">
        <f t="shared" si="194"/>
        <v>#N/A</v>
      </c>
      <c r="KM132" s="304">
        <f t="shared" si="194"/>
        <v>0</v>
      </c>
      <c r="KN132" s="304">
        <f t="shared" si="194"/>
        <v>0</v>
      </c>
      <c r="KO132" s="304">
        <f t="shared" si="194"/>
        <v>0</v>
      </c>
      <c r="KP132" s="304">
        <f t="shared" si="194"/>
        <v>0</v>
      </c>
      <c r="KQ132" s="304">
        <f t="shared" si="194"/>
        <v>0</v>
      </c>
      <c r="KR132" s="304" t="e">
        <f t="shared" si="194"/>
        <v>#N/A</v>
      </c>
      <c r="KS132" s="304" t="e">
        <f t="shared" si="194"/>
        <v>#N/A</v>
      </c>
      <c r="KT132" s="304">
        <f t="shared" si="194"/>
        <v>0</v>
      </c>
      <c r="KU132" s="304">
        <f t="shared" si="194"/>
        <v>0</v>
      </c>
      <c r="KV132" s="304">
        <f t="shared" si="194"/>
        <v>0</v>
      </c>
      <c r="KW132" s="304">
        <f t="shared" si="194"/>
        <v>0</v>
      </c>
      <c r="KX132" s="304">
        <f t="shared" si="194"/>
        <v>0</v>
      </c>
      <c r="KY132" s="304" t="e">
        <f t="shared" si="194"/>
        <v>#N/A</v>
      </c>
      <c r="KZ132" s="304" t="e">
        <f t="shared" si="194"/>
        <v>#N/A</v>
      </c>
      <c r="LA132" s="304">
        <f t="shared" si="194"/>
        <v>0</v>
      </c>
      <c r="LB132" s="304">
        <f t="shared" si="194"/>
        <v>0</v>
      </c>
      <c r="LC132" s="304">
        <f t="shared" si="194"/>
        <v>0</v>
      </c>
      <c r="LD132" s="304">
        <f t="shared" si="194"/>
        <v>0</v>
      </c>
      <c r="LE132" s="304">
        <f t="shared" si="194"/>
        <v>0</v>
      </c>
      <c r="LF132" s="304" t="e">
        <f t="shared" si="194"/>
        <v>#N/A</v>
      </c>
      <c r="LG132" s="304" t="e">
        <f t="shared" si="194"/>
        <v>#N/A</v>
      </c>
      <c r="LH132" s="304">
        <f t="shared" si="194"/>
        <v>0</v>
      </c>
      <c r="LI132" s="304">
        <f t="shared" si="194"/>
        <v>0</v>
      </c>
      <c r="LJ132" s="304">
        <f t="shared" si="194"/>
        <v>0</v>
      </c>
      <c r="LK132" s="304">
        <f t="shared" si="194"/>
        <v>0</v>
      </c>
      <c r="LL132" s="304">
        <f t="shared" si="194"/>
        <v>0</v>
      </c>
      <c r="LM132" s="304" t="e">
        <f t="shared" si="194"/>
        <v>#N/A</v>
      </c>
      <c r="LN132" s="304" t="e">
        <f t="shared" ref="LN132:NY132" si="195">IF(OR(LN$109="SATURDAY",LN$109="SUNDAY")=TRUE,-LN130,0)</f>
        <v>#N/A</v>
      </c>
      <c r="LO132" s="304">
        <f t="shared" si="195"/>
        <v>0</v>
      </c>
      <c r="LP132" s="304">
        <f t="shared" si="195"/>
        <v>0</v>
      </c>
      <c r="LQ132" s="304">
        <f t="shared" si="195"/>
        <v>0</v>
      </c>
      <c r="LR132" s="304">
        <f t="shared" si="195"/>
        <v>0</v>
      </c>
      <c r="LS132" s="304">
        <f t="shared" si="195"/>
        <v>0</v>
      </c>
      <c r="LT132" s="304" t="e">
        <f t="shared" si="195"/>
        <v>#N/A</v>
      </c>
      <c r="LU132" s="304" t="e">
        <f t="shared" si="195"/>
        <v>#N/A</v>
      </c>
      <c r="LV132" s="304">
        <f t="shared" si="195"/>
        <v>0</v>
      </c>
      <c r="LW132" s="304">
        <f t="shared" si="195"/>
        <v>0</v>
      </c>
      <c r="LX132" s="304">
        <f t="shared" si="195"/>
        <v>0</v>
      </c>
      <c r="LY132" s="304">
        <f t="shared" si="195"/>
        <v>0</v>
      </c>
      <c r="LZ132" s="304">
        <f t="shared" si="195"/>
        <v>0</v>
      </c>
      <c r="MA132" s="304" t="e">
        <f t="shared" si="195"/>
        <v>#N/A</v>
      </c>
      <c r="MB132" s="304" t="e">
        <f t="shared" si="195"/>
        <v>#N/A</v>
      </c>
      <c r="MC132" s="304">
        <f t="shared" si="195"/>
        <v>0</v>
      </c>
      <c r="MD132" s="304">
        <f t="shared" si="195"/>
        <v>0</v>
      </c>
      <c r="ME132" s="304">
        <f t="shared" si="195"/>
        <v>0</v>
      </c>
      <c r="MF132" s="304">
        <f t="shared" si="195"/>
        <v>0</v>
      </c>
      <c r="MG132" s="304">
        <f t="shared" si="195"/>
        <v>0</v>
      </c>
      <c r="MH132" s="304" t="e">
        <f t="shared" si="195"/>
        <v>#N/A</v>
      </c>
      <c r="MI132" s="304" t="e">
        <f t="shared" si="195"/>
        <v>#N/A</v>
      </c>
      <c r="MJ132" s="304">
        <f t="shared" si="195"/>
        <v>0</v>
      </c>
      <c r="MK132" s="304">
        <f t="shared" si="195"/>
        <v>0</v>
      </c>
      <c r="ML132" s="304">
        <f t="shared" si="195"/>
        <v>0</v>
      </c>
      <c r="MM132" s="304">
        <f t="shared" si="195"/>
        <v>0</v>
      </c>
      <c r="MN132" s="304">
        <f t="shared" si="195"/>
        <v>0</v>
      </c>
      <c r="MO132" s="304" t="e">
        <f t="shared" si="195"/>
        <v>#N/A</v>
      </c>
      <c r="MP132" s="304" t="e">
        <f t="shared" si="195"/>
        <v>#N/A</v>
      </c>
      <c r="MQ132" s="304">
        <f t="shared" si="195"/>
        <v>0</v>
      </c>
      <c r="MR132" s="304">
        <f t="shared" si="195"/>
        <v>0</v>
      </c>
      <c r="MS132" s="304">
        <f t="shared" si="195"/>
        <v>0</v>
      </c>
      <c r="MT132" s="304">
        <f t="shared" si="195"/>
        <v>0</v>
      </c>
      <c r="MU132" s="304">
        <f t="shared" si="195"/>
        <v>0</v>
      </c>
      <c r="MV132" s="304" t="e">
        <f t="shared" si="195"/>
        <v>#N/A</v>
      </c>
      <c r="MW132" s="304" t="e">
        <f t="shared" si="195"/>
        <v>#N/A</v>
      </c>
      <c r="MX132" s="304">
        <f t="shared" si="195"/>
        <v>0</v>
      </c>
      <c r="MY132" s="304">
        <f t="shared" si="195"/>
        <v>0</v>
      </c>
      <c r="MZ132" s="304">
        <f t="shared" si="195"/>
        <v>0</v>
      </c>
      <c r="NA132" s="304">
        <f t="shared" si="195"/>
        <v>0</v>
      </c>
      <c r="NB132" s="304">
        <f t="shared" si="195"/>
        <v>0</v>
      </c>
      <c r="NC132" s="304" t="e">
        <f t="shared" si="195"/>
        <v>#N/A</v>
      </c>
      <c r="ND132" s="304" t="e">
        <f t="shared" si="195"/>
        <v>#N/A</v>
      </c>
      <c r="NE132" s="304">
        <f t="shared" si="195"/>
        <v>0</v>
      </c>
      <c r="NF132" s="304">
        <f t="shared" si="195"/>
        <v>0</v>
      </c>
      <c r="NG132" s="304">
        <f t="shared" si="195"/>
        <v>0</v>
      </c>
      <c r="NH132" s="304">
        <f t="shared" si="195"/>
        <v>0</v>
      </c>
      <c r="NI132" s="304">
        <f t="shared" si="195"/>
        <v>0</v>
      </c>
      <c r="NJ132" s="304" t="e">
        <f t="shared" si="195"/>
        <v>#N/A</v>
      </c>
      <c r="NK132" s="304" t="e">
        <f t="shared" si="195"/>
        <v>#N/A</v>
      </c>
      <c r="NL132" s="304">
        <f t="shared" si="195"/>
        <v>0</v>
      </c>
      <c r="NM132" s="304">
        <f t="shared" si="195"/>
        <v>0</v>
      </c>
      <c r="NN132" s="304">
        <f t="shared" si="195"/>
        <v>0</v>
      </c>
      <c r="NO132" s="304">
        <f t="shared" si="195"/>
        <v>0</v>
      </c>
      <c r="NP132" s="304">
        <f t="shared" si="195"/>
        <v>0</v>
      </c>
      <c r="NQ132" s="304" t="e">
        <f t="shared" si="195"/>
        <v>#N/A</v>
      </c>
      <c r="NR132" s="304" t="e">
        <f t="shared" si="195"/>
        <v>#N/A</v>
      </c>
      <c r="NS132" s="304">
        <f t="shared" si="195"/>
        <v>0</v>
      </c>
      <c r="NT132" s="304">
        <f t="shared" si="195"/>
        <v>0</v>
      </c>
      <c r="NU132" s="304">
        <f t="shared" si="195"/>
        <v>0</v>
      </c>
      <c r="NV132" s="304">
        <f t="shared" si="195"/>
        <v>0</v>
      </c>
      <c r="NW132" s="304">
        <f t="shared" si="195"/>
        <v>0</v>
      </c>
      <c r="NX132" s="304" t="e">
        <f t="shared" si="195"/>
        <v>#N/A</v>
      </c>
      <c r="NY132" s="304" t="e">
        <f t="shared" si="195"/>
        <v>#N/A</v>
      </c>
      <c r="NZ132" s="304">
        <f t="shared" ref="NZ132:QK132" si="196">IF(OR(NZ$109="SATURDAY",NZ$109="SUNDAY")=TRUE,-NZ130,0)</f>
        <v>0</v>
      </c>
      <c r="OA132" s="304">
        <f t="shared" si="196"/>
        <v>0</v>
      </c>
      <c r="OB132" s="304">
        <f t="shared" si="196"/>
        <v>0</v>
      </c>
      <c r="OC132" s="304">
        <f t="shared" si="196"/>
        <v>0</v>
      </c>
      <c r="OD132" s="304">
        <f t="shared" si="196"/>
        <v>0</v>
      </c>
      <c r="OE132" s="304" t="e">
        <f t="shared" si="196"/>
        <v>#N/A</v>
      </c>
      <c r="OF132" s="304" t="e">
        <f t="shared" si="196"/>
        <v>#N/A</v>
      </c>
      <c r="OG132" s="304">
        <f t="shared" si="196"/>
        <v>0</v>
      </c>
      <c r="OH132" s="304">
        <f t="shared" si="196"/>
        <v>0</v>
      </c>
      <c r="OI132" s="304">
        <f t="shared" si="196"/>
        <v>0</v>
      </c>
      <c r="OJ132" s="304">
        <f t="shared" si="196"/>
        <v>0</v>
      </c>
      <c r="OK132" s="304">
        <f t="shared" si="196"/>
        <v>0</v>
      </c>
      <c r="OL132" s="304" t="e">
        <f t="shared" si="196"/>
        <v>#N/A</v>
      </c>
      <c r="OM132" s="304" t="e">
        <f t="shared" si="196"/>
        <v>#N/A</v>
      </c>
      <c r="ON132" s="304">
        <f t="shared" si="196"/>
        <v>0</v>
      </c>
      <c r="OO132" s="304">
        <f t="shared" si="196"/>
        <v>0</v>
      </c>
      <c r="OP132" s="304">
        <f t="shared" si="196"/>
        <v>0</v>
      </c>
      <c r="OQ132" s="304">
        <f t="shared" si="196"/>
        <v>0</v>
      </c>
      <c r="OR132" s="304">
        <f t="shared" si="196"/>
        <v>0</v>
      </c>
      <c r="OS132" s="304" t="e">
        <f t="shared" si="196"/>
        <v>#N/A</v>
      </c>
      <c r="OT132" s="304" t="e">
        <f t="shared" si="196"/>
        <v>#N/A</v>
      </c>
      <c r="OU132" s="304">
        <f t="shared" si="196"/>
        <v>0</v>
      </c>
      <c r="OV132" s="304">
        <f t="shared" si="196"/>
        <v>0</v>
      </c>
      <c r="OW132" s="304">
        <f t="shared" si="196"/>
        <v>0</v>
      </c>
      <c r="OX132" s="304">
        <f t="shared" si="196"/>
        <v>0</v>
      </c>
      <c r="OY132" s="304">
        <f t="shared" si="196"/>
        <v>0</v>
      </c>
      <c r="OZ132" s="304" t="e">
        <f t="shared" si="196"/>
        <v>#N/A</v>
      </c>
      <c r="PA132" s="304" t="e">
        <f t="shared" si="196"/>
        <v>#N/A</v>
      </c>
      <c r="PB132" s="304">
        <f t="shared" si="196"/>
        <v>0</v>
      </c>
      <c r="PC132" s="304">
        <f t="shared" si="196"/>
        <v>0</v>
      </c>
      <c r="PD132" s="304">
        <f t="shared" si="196"/>
        <v>0</v>
      </c>
      <c r="PE132" s="304">
        <f t="shared" si="196"/>
        <v>0</v>
      </c>
      <c r="PF132" s="304">
        <f t="shared" si="196"/>
        <v>0</v>
      </c>
      <c r="PG132" s="304" t="e">
        <f t="shared" si="196"/>
        <v>#N/A</v>
      </c>
      <c r="PH132" s="304" t="e">
        <f t="shared" si="196"/>
        <v>#N/A</v>
      </c>
      <c r="PI132" s="304">
        <f t="shared" si="196"/>
        <v>0</v>
      </c>
      <c r="PJ132" s="304">
        <f t="shared" si="196"/>
        <v>0</v>
      </c>
      <c r="PK132" s="304">
        <f t="shared" si="196"/>
        <v>0</v>
      </c>
      <c r="PL132" s="304">
        <f t="shared" si="196"/>
        <v>0</v>
      </c>
      <c r="PM132" s="304">
        <f t="shared" si="196"/>
        <v>0</v>
      </c>
      <c r="PN132" s="304" t="e">
        <f t="shared" si="196"/>
        <v>#N/A</v>
      </c>
      <c r="PO132" s="304" t="e">
        <f t="shared" si="196"/>
        <v>#N/A</v>
      </c>
      <c r="PP132" s="304">
        <f t="shared" si="196"/>
        <v>0</v>
      </c>
      <c r="PQ132" s="304">
        <f t="shared" si="196"/>
        <v>0</v>
      </c>
      <c r="PR132" s="304">
        <f t="shared" si="196"/>
        <v>0</v>
      </c>
      <c r="PS132" s="304">
        <f t="shared" si="196"/>
        <v>0</v>
      </c>
      <c r="PT132" s="304">
        <f t="shared" si="196"/>
        <v>0</v>
      </c>
      <c r="PU132" s="304" t="e">
        <f t="shared" si="196"/>
        <v>#N/A</v>
      </c>
      <c r="PV132" s="304" t="e">
        <f t="shared" si="196"/>
        <v>#N/A</v>
      </c>
      <c r="PW132" s="304">
        <f t="shared" si="196"/>
        <v>0</v>
      </c>
      <c r="PX132" s="304">
        <f t="shared" si="196"/>
        <v>0</v>
      </c>
      <c r="PY132" s="304">
        <f t="shared" si="196"/>
        <v>0</v>
      </c>
      <c r="PZ132" s="304">
        <f t="shared" si="196"/>
        <v>0</v>
      </c>
      <c r="QA132" s="304">
        <f t="shared" si="196"/>
        <v>0</v>
      </c>
      <c r="QB132" s="304" t="e">
        <f t="shared" si="196"/>
        <v>#N/A</v>
      </c>
      <c r="QC132" s="304" t="e">
        <f t="shared" si="196"/>
        <v>#N/A</v>
      </c>
      <c r="QD132" s="304">
        <f t="shared" si="196"/>
        <v>0</v>
      </c>
      <c r="QE132" s="304">
        <f t="shared" si="196"/>
        <v>0</v>
      </c>
      <c r="QF132" s="304">
        <f t="shared" si="196"/>
        <v>0</v>
      </c>
      <c r="QG132" s="304">
        <f t="shared" si="196"/>
        <v>0</v>
      </c>
      <c r="QH132" s="304">
        <f t="shared" si="196"/>
        <v>0</v>
      </c>
      <c r="QI132" s="304" t="e">
        <f t="shared" si="196"/>
        <v>#N/A</v>
      </c>
      <c r="QJ132" s="304" t="e">
        <f t="shared" si="196"/>
        <v>#N/A</v>
      </c>
      <c r="QK132" s="304">
        <f t="shared" si="196"/>
        <v>0</v>
      </c>
      <c r="QL132" s="304">
        <f t="shared" ref="QL132:SW132" si="197">IF(OR(QL$109="SATURDAY",QL$109="SUNDAY")=TRUE,-QL130,0)</f>
        <v>0</v>
      </c>
      <c r="QM132" s="304">
        <f t="shared" si="197"/>
        <v>0</v>
      </c>
      <c r="QN132" s="304">
        <f t="shared" si="197"/>
        <v>0</v>
      </c>
      <c r="QO132" s="304">
        <f t="shared" si="197"/>
        <v>0</v>
      </c>
      <c r="QP132" s="304" t="e">
        <f t="shared" si="197"/>
        <v>#N/A</v>
      </c>
      <c r="QQ132" s="304" t="e">
        <f t="shared" si="197"/>
        <v>#N/A</v>
      </c>
      <c r="QR132" s="304">
        <f t="shared" si="197"/>
        <v>0</v>
      </c>
      <c r="QS132" s="304">
        <f t="shared" si="197"/>
        <v>0</v>
      </c>
      <c r="QT132" s="304">
        <f t="shared" si="197"/>
        <v>0</v>
      </c>
      <c r="QU132" s="304">
        <f t="shared" si="197"/>
        <v>0</v>
      </c>
      <c r="QV132" s="304">
        <f t="shared" si="197"/>
        <v>0</v>
      </c>
      <c r="QW132" s="304" t="e">
        <f t="shared" si="197"/>
        <v>#N/A</v>
      </c>
      <c r="QX132" s="304" t="e">
        <f t="shared" si="197"/>
        <v>#N/A</v>
      </c>
      <c r="QY132" s="304">
        <f t="shared" si="197"/>
        <v>0</v>
      </c>
      <c r="QZ132" s="304">
        <f t="shared" si="197"/>
        <v>0</v>
      </c>
      <c r="RA132" s="304">
        <f t="shared" si="197"/>
        <v>0</v>
      </c>
      <c r="RB132" s="304">
        <f t="shared" si="197"/>
        <v>0</v>
      </c>
      <c r="RC132" s="304">
        <f t="shared" si="197"/>
        <v>0</v>
      </c>
      <c r="RD132" s="304" t="e">
        <f t="shared" si="197"/>
        <v>#N/A</v>
      </c>
      <c r="RE132" s="304" t="e">
        <f t="shared" si="197"/>
        <v>#N/A</v>
      </c>
      <c r="RF132" s="304">
        <f t="shared" si="197"/>
        <v>0</v>
      </c>
      <c r="RG132" s="304">
        <f t="shared" si="197"/>
        <v>0</v>
      </c>
      <c r="RH132" s="304">
        <f t="shared" si="197"/>
        <v>0</v>
      </c>
      <c r="RI132" s="304">
        <f t="shared" si="197"/>
        <v>0</v>
      </c>
      <c r="RJ132" s="304">
        <f t="shared" si="197"/>
        <v>0</v>
      </c>
      <c r="RK132" s="304" t="e">
        <f t="shared" si="197"/>
        <v>#N/A</v>
      </c>
      <c r="RL132" s="304" t="e">
        <f t="shared" si="197"/>
        <v>#N/A</v>
      </c>
      <c r="RM132" s="304">
        <f t="shared" si="197"/>
        <v>0</v>
      </c>
      <c r="RN132" s="304">
        <f t="shared" si="197"/>
        <v>0</v>
      </c>
      <c r="RO132" s="304">
        <f t="shared" si="197"/>
        <v>0</v>
      </c>
      <c r="RP132" s="304">
        <f t="shared" si="197"/>
        <v>0</v>
      </c>
      <c r="RQ132" s="304">
        <f t="shared" si="197"/>
        <v>0</v>
      </c>
      <c r="RR132" s="304" t="e">
        <f t="shared" si="197"/>
        <v>#N/A</v>
      </c>
      <c r="RS132" s="304" t="e">
        <f t="shared" si="197"/>
        <v>#N/A</v>
      </c>
      <c r="RT132" s="304">
        <f t="shared" si="197"/>
        <v>0</v>
      </c>
      <c r="RU132" s="304">
        <f t="shared" si="197"/>
        <v>0</v>
      </c>
      <c r="RV132" s="304">
        <f t="shared" si="197"/>
        <v>0</v>
      </c>
      <c r="RW132" s="304">
        <f t="shared" si="197"/>
        <v>0</v>
      </c>
      <c r="RX132" s="304">
        <f t="shared" si="197"/>
        <v>0</v>
      </c>
      <c r="RY132" s="304" t="e">
        <f t="shared" si="197"/>
        <v>#N/A</v>
      </c>
      <c r="RZ132" s="304" t="e">
        <f t="shared" si="197"/>
        <v>#N/A</v>
      </c>
      <c r="SA132" s="304">
        <f t="shared" si="197"/>
        <v>0</v>
      </c>
      <c r="SB132" s="304">
        <f t="shared" si="197"/>
        <v>0</v>
      </c>
      <c r="SC132" s="304">
        <f t="shared" si="197"/>
        <v>0</v>
      </c>
      <c r="SD132" s="304">
        <f t="shared" si="197"/>
        <v>0</v>
      </c>
      <c r="SE132" s="304">
        <f t="shared" si="197"/>
        <v>0</v>
      </c>
      <c r="SF132" s="304" t="e">
        <f t="shared" si="197"/>
        <v>#N/A</v>
      </c>
      <c r="SG132" s="304" t="e">
        <f t="shared" si="197"/>
        <v>#N/A</v>
      </c>
      <c r="SH132" s="304">
        <f t="shared" si="197"/>
        <v>0</v>
      </c>
      <c r="SI132" s="304">
        <f t="shared" si="197"/>
        <v>0</v>
      </c>
      <c r="SJ132" s="304">
        <f t="shared" si="197"/>
        <v>0</v>
      </c>
      <c r="SK132" s="304">
        <f t="shared" si="197"/>
        <v>0</v>
      </c>
      <c r="SL132" s="304">
        <f t="shared" si="197"/>
        <v>0</v>
      </c>
      <c r="SM132" s="304" t="e">
        <f t="shared" si="197"/>
        <v>#N/A</v>
      </c>
      <c r="SN132" s="304" t="e">
        <f t="shared" si="197"/>
        <v>#N/A</v>
      </c>
      <c r="SO132" s="304">
        <f t="shared" si="197"/>
        <v>0</v>
      </c>
      <c r="SP132" s="304">
        <f t="shared" si="197"/>
        <v>0</v>
      </c>
      <c r="SQ132" s="304">
        <f t="shared" si="197"/>
        <v>0</v>
      </c>
      <c r="SR132" s="304">
        <f t="shared" si="197"/>
        <v>0</v>
      </c>
      <c r="SS132" s="304">
        <f t="shared" si="197"/>
        <v>0</v>
      </c>
      <c r="ST132" s="304" t="e">
        <f t="shared" si="197"/>
        <v>#N/A</v>
      </c>
      <c r="SU132" s="304" t="e">
        <f t="shared" si="197"/>
        <v>#N/A</v>
      </c>
      <c r="SV132" s="304">
        <f t="shared" si="197"/>
        <v>0</v>
      </c>
      <c r="SW132" s="304">
        <f t="shared" si="197"/>
        <v>0</v>
      </c>
      <c r="SX132" s="304">
        <f t="shared" ref="SX132:VI132" si="198">IF(OR(SX$109="SATURDAY",SX$109="SUNDAY")=TRUE,-SX130,0)</f>
        <v>0</v>
      </c>
      <c r="SY132" s="304">
        <f t="shared" si="198"/>
        <v>0</v>
      </c>
      <c r="SZ132" s="304">
        <f t="shared" si="198"/>
        <v>0</v>
      </c>
      <c r="TA132" s="304" t="e">
        <f t="shared" si="198"/>
        <v>#N/A</v>
      </c>
      <c r="TB132" s="304" t="e">
        <f t="shared" si="198"/>
        <v>#N/A</v>
      </c>
      <c r="TC132" s="304">
        <f t="shared" si="198"/>
        <v>0</v>
      </c>
      <c r="TD132" s="304">
        <f t="shared" si="198"/>
        <v>0</v>
      </c>
      <c r="TE132" s="304">
        <f t="shared" si="198"/>
        <v>0</v>
      </c>
      <c r="TF132" s="304">
        <f t="shared" si="198"/>
        <v>0</v>
      </c>
      <c r="TG132" s="304">
        <f t="shared" si="198"/>
        <v>0</v>
      </c>
      <c r="TH132" s="304" t="e">
        <f t="shared" si="198"/>
        <v>#N/A</v>
      </c>
      <c r="TI132" s="304" t="e">
        <f t="shared" si="198"/>
        <v>#N/A</v>
      </c>
      <c r="TJ132" s="304">
        <f t="shared" si="198"/>
        <v>0</v>
      </c>
      <c r="TK132" s="304">
        <f t="shared" si="198"/>
        <v>0</v>
      </c>
      <c r="TL132" s="304">
        <f t="shared" si="198"/>
        <v>0</v>
      </c>
      <c r="TM132" s="304">
        <f t="shared" si="198"/>
        <v>0</v>
      </c>
      <c r="TN132" s="304">
        <f t="shared" si="198"/>
        <v>0</v>
      </c>
      <c r="TO132" s="304" t="e">
        <f t="shared" si="198"/>
        <v>#N/A</v>
      </c>
      <c r="TP132" s="304" t="e">
        <f t="shared" si="198"/>
        <v>#N/A</v>
      </c>
      <c r="TQ132" s="304">
        <f t="shared" si="198"/>
        <v>0</v>
      </c>
      <c r="TR132" s="304">
        <f t="shared" si="198"/>
        <v>0</v>
      </c>
      <c r="TS132" s="304">
        <f t="shared" si="198"/>
        <v>0</v>
      </c>
      <c r="TT132" s="304">
        <f t="shared" si="198"/>
        <v>0</v>
      </c>
      <c r="TU132" s="304">
        <f t="shared" si="198"/>
        <v>0</v>
      </c>
      <c r="TV132" s="304" t="e">
        <f t="shared" si="198"/>
        <v>#N/A</v>
      </c>
      <c r="TW132" s="304" t="e">
        <f t="shared" si="198"/>
        <v>#N/A</v>
      </c>
      <c r="TX132" s="304">
        <f t="shared" si="198"/>
        <v>0</v>
      </c>
      <c r="TY132" s="304">
        <f t="shared" si="198"/>
        <v>0</v>
      </c>
      <c r="TZ132" s="304">
        <f t="shared" si="198"/>
        <v>0</v>
      </c>
      <c r="UA132" s="304">
        <f t="shared" si="198"/>
        <v>0</v>
      </c>
      <c r="UB132" s="304">
        <f t="shared" si="198"/>
        <v>0</v>
      </c>
      <c r="UC132" s="304" t="e">
        <f t="shared" si="198"/>
        <v>#N/A</v>
      </c>
      <c r="UD132" s="304" t="e">
        <f t="shared" si="198"/>
        <v>#N/A</v>
      </c>
      <c r="UE132" s="304">
        <f t="shared" si="198"/>
        <v>0</v>
      </c>
      <c r="UF132" s="304">
        <f t="shared" si="198"/>
        <v>0</v>
      </c>
      <c r="UG132" s="304">
        <f t="shared" si="198"/>
        <v>0</v>
      </c>
      <c r="UH132" s="304">
        <f t="shared" si="198"/>
        <v>0</v>
      </c>
      <c r="UI132" s="304">
        <f t="shared" si="198"/>
        <v>0</v>
      </c>
      <c r="UJ132" s="304" t="e">
        <f t="shared" si="198"/>
        <v>#N/A</v>
      </c>
      <c r="UK132" s="304" t="e">
        <f t="shared" si="198"/>
        <v>#N/A</v>
      </c>
      <c r="UL132" s="304">
        <f t="shared" si="198"/>
        <v>0</v>
      </c>
      <c r="UM132" s="304">
        <f t="shared" si="198"/>
        <v>0</v>
      </c>
      <c r="UN132" s="304">
        <f t="shared" si="198"/>
        <v>0</v>
      </c>
      <c r="UO132" s="304">
        <f t="shared" si="198"/>
        <v>0</v>
      </c>
      <c r="UP132" s="304">
        <f t="shared" si="198"/>
        <v>0</v>
      </c>
      <c r="UQ132" s="304" t="e">
        <f t="shared" si="198"/>
        <v>#N/A</v>
      </c>
      <c r="UR132" s="304" t="e">
        <f t="shared" si="198"/>
        <v>#N/A</v>
      </c>
      <c r="US132" s="304">
        <f t="shared" si="198"/>
        <v>0</v>
      </c>
      <c r="UT132" s="304">
        <f t="shared" si="198"/>
        <v>0</v>
      </c>
      <c r="UU132" s="304">
        <f t="shared" si="198"/>
        <v>0</v>
      </c>
      <c r="UV132" s="304">
        <f t="shared" si="198"/>
        <v>0</v>
      </c>
      <c r="UW132" s="304">
        <f t="shared" si="198"/>
        <v>0</v>
      </c>
      <c r="UX132" s="304" t="e">
        <f t="shared" si="198"/>
        <v>#N/A</v>
      </c>
      <c r="UY132" s="304" t="e">
        <f t="shared" si="198"/>
        <v>#N/A</v>
      </c>
      <c r="UZ132" s="304">
        <f t="shared" si="198"/>
        <v>0</v>
      </c>
      <c r="VA132" s="304">
        <f t="shared" si="198"/>
        <v>0</v>
      </c>
      <c r="VB132" s="304">
        <f t="shared" si="198"/>
        <v>0</v>
      </c>
      <c r="VC132" s="304">
        <f t="shared" si="198"/>
        <v>0</v>
      </c>
      <c r="VD132" s="304">
        <f t="shared" si="198"/>
        <v>0</v>
      </c>
      <c r="VE132" s="304" t="e">
        <f t="shared" si="198"/>
        <v>#N/A</v>
      </c>
      <c r="VF132" s="304" t="e">
        <f t="shared" si="198"/>
        <v>#N/A</v>
      </c>
      <c r="VG132" s="304">
        <f t="shared" si="198"/>
        <v>0</v>
      </c>
      <c r="VH132" s="304">
        <f t="shared" si="198"/>
        <v>0</v>
      </c>
      <c r="VI132" s="304">
        <f t="shared" si="198"/>
        <v>0</v>
      </c>
      <c r="VJ132" s="304">
        <f t="shared" ref="VJ132:XU132" si="199">IF(OR(VJ$109="SATURDAY",VJ$109="SUNDAY")=TRUE,-VJ130,0)</f>
        <v>0</v>
      </c>
      <c r="VK132" s="304">
        <f t="shared" si="199"/>
        <v>0</v>
      </c>
      <c r="VL132" s="304" t="e">
        <f t="shared" si="199"/>
        <v>#N/A</v>
      </c>
      <c r="VM132" s="304" t="e">
        <f t="shared" si="199"/>
        <v>#N/A</v>
      </c>
      <c r="VN132" s="304">
        <f t="shared" si="199"/>
        <v>0</v>
      </c>
      <c r="VO132" s="304">
        <f t="shared" si="199"/>
        <v>0</v>
      </c>
      <c r="VP132" s="304">
        <f t="shared" si="199"/>
        <v>0</v>
      </c>
      <c r="VQ132" s="304">
        <f t="shared" si="199"/>
        <v>0</v>
      </c>
      <c r="VR132" s="304">
        <f t="shared" si="199"/>
        <v>0</v>
      </c>
      <c r="VS132" s="304" t="e">
        <f t="shared" si="199"/>
        <v>#N/A</v>
      </c>
      <c r="VT132" s="304" t="e">
        <f t="shared" si="199"/>
        <v>#N/A</v>
      </c>
      <c r="VU132" s="304">
        <f t="shared" si="199"/>
        <v>0</v>
      </c>
      <c r="VV132" s="304">
        <f t="shared" si="199"/>
        <v>0</v>
      </c>
      <c r="VW132" s="304">
        <f t="shared" si="199"/>
        <v>0</v>
      </c>
      <c r="VX132" s="304">
        <f t="shared" si="199"/>
        <v>0</v>
      </c>
      <c r="VY132" s="304">
        <f t="shared" si="199"/>
        <v>0</v>
      </c>
      <c r="VZ132" s="304" t="e">
        <f t="shared" si="199"/>
        <v>#N/A</v>
      </c>
      <c r="WA132" s="304" t="e">
        <f t="shared" si="199"/>
        <v>#N/A</v>
      </c>
      <c r="WB132" s="304">
        <f t="shared" si="199"/>
        <v>0</v>
      </c>
      <c r="WC132" s="304">
        <f t="shared" si="199"/>
        <v>0</v>
      </c>
      <c r="WD132" s="304">
        <f t="shared" si="199"/>
        <v>0</v>
      </c>
      <c r="WE132" s="304">
        <f t="shared" si="199"/>
        <v>0</v>
      </c>
      <c r="WF132" s="304">
        <f t="shared" si="199"/>
        <v>0</v>
      </c>
      <c r="WG132" s="304" t="e">
        <f t="shared" si="199"/>
        <v>#N/A</v>
      </c>
      <c r="WH132" s="304" t="e">
        <f t="shared" si="199"/>
        <v>#N/A</v>
      </c>
      <c r="WI132" s="304">
        <f t="shared" si="199"/>
        <v>0</v>
      </c>
      <c r="WJ132" s="304">
        <f t="shared" si="199"/>
        <v>0</v>
      </c>
      <c r="WK132" s="304">
        <f t="shared" si="199"/>
        <v>0</v>
      </c>
      <c r="WL132" s="304">
        <f t="shared" si="199"/>
        <v>0</v>
      </c>
      <c r="WM132" s="304">
        <f t="shared" si="199"/>
        <v>0</v>
      </c>
      <c r="WN132" s="304" t="e">
        <f t="shared" si="199"/>
        <v>#N/A</v>
      </c>
      <c r="WO132" s="304" t="e">
        <f t="shared" si="199"/>
        <v>#N/A</v>
      </c>
      <c r="WP132" s="304">
        <f t="shared" si="199"/>
        <v>0</v>
      </c>
      <c r="WQ132" s="304">
        <f t="shared" si="199"/>
        <v>0</v>
      </c>
      <c r="WR132" s="304">
        <f t="shared" si="199"/>
        <v>0</v>
      </c>
      <c r="WS132" s="304">
        <f t="shared" si="199"/>
        <v>0</v>
      </c>
      <c r="WT132" s="304">
        <f t="shared" si="199"/>
        <v>0</v>
      </c>
      <c r="WU132" s="304" t="e">
        <f t="shared" si="199"/>
        <v>#N/A</v>
      </c>
      <c r="WV132" s="304" t="e">
        <f t="shared" si="199"/>
        <v>#N/A</v>
      </c>
      <c r="WW132" s="304">
        <f t="shared" si="199"/>
        <v>0</v>
      </c>
      <c r="WX132" s="304">
        <f t="shared" si="199"/>
        <v>0</v>
      </c>
      <c r="WY132" s="304">
        <f t="shared" si="199"/>
        <v>0</v>
      </c>
      <c r="WZ132" s="304">
        <f t="shared" si="199"/>
        <v>0</v>
      </c>
      <c r="XA132" s="304">
        <f t="shared" si="199"/>
        <v>0</v>
      </c>
      <c r="XB132" s="304" t="e">
        <f t="shared" si="199"/>
        <v>#N/A</v>
      </c>
      <c r="XC132" s="304" t="e">
        <f t="shared" si="199"/>
        <v>#N/A</v>
      </c>
      <c r="XD132" s="304">
        <f t="shared" si="199"/>
        <v>0</v>
      </c>
      <c r="XE132" s="304">
        <f t="shared" si="199"/>
        <v>0</v>
      </c>
      <c r="XF132" s="304">
        <f t="shared" si="199"/>
        <v>0</v>
      </c>
      <c r="XG132" s="304">
        <f t="shared" si="199"/>
        <v>0</v>
      </c>
      <c r="XH132" s="304">
        <f t="shared" si="199"/>
        <v>0</v>
      </c>
      <c r="XI132" s="304" t="e">
        <f t="shared" si="199"/>
        <v>#N/A</v>
      </c>
      <c r="XJ132" s="304" t="e">
        <f t="shared" si="199"/>
        <v>#N/A</v>
      </c>
      <c r="XK132" s="304">
        <f t="shared" si="199"/>
        <v>0</v>
      </c>
      <c r="XL132" s="304">
        <f t="shared" si="199"/>
        <v>0</v>
      </c>
      <c r="XM132" s="304">
        <f t="shared" si="199"/>
        <v>0</v>
      </c>
      <c r="XN132" s="304">
        <f t="shared" si="199"/>
        <v>0</v>
      </c>
      <c r="XO132" s="304">
        <f t="shared" si="199"/>
        <v>0</v>
      </c>
      <c r="XP132" s="304" t="e">
        <f t="shared" si="199"/>
        <v>#N/A</v>
      </c>
      <c r="XQ132" s="304" t="e">
        <f t="shared" si="199"/>
        <v>#N/A</v>
      </c>
      <c r="XR132" s="304">
        <f t="shared" si="199"/>
        <v>0</v>
      </c>
      <c r="XS132" s="304">
        <f t="shared" si="199"/>
        <v>0</v>
      </c>
      <c r="XT132" s="304">
        <f t="shared" si="199"/>
        <v>0</v>
      </c>
      <c r="XU132" s="304">
        <f t="shared" si="199"/>
        <v>0</v>
      </c>
      <c r="XV132" s="304">
        <f t="shared" ref="XV132:AAG132" si="200">IF(OR(XV$109="SATURDAY",XV$109="SUNDAY")=TRUE,-XV130,0)</f>
        <v>0</v>
      </c>
      <c r="XW132" s="304" t="e">
        <f t="shared" si="200"/>
        <v>#N/A</v>
      </c>
      <c r="XX132" s="304" t="e">
        <f t="shared" si="200"/>
        <v>#N/A</v>
      </c>
      <c r="XY132" s="304">
        <f t="shared" si="200"/>
        <v>0</v>
      </c>
      <c r="XZ132" s="304">
        <f t="shared" si="200"/>
        <v>0</v>
      </c>
      <c r="YA132" s="304">
        <f t="shared" si="200"/>
        <v>0</v>
      </c>
      <c r="YB132" s="304">
        <f t="shared" si="200"/>
        <v>0</v>
      </c>
      <c r="YC132" s="304">
        <f t="shared" si="200"/>
        <v>0</v>
      </c>
      <c r="YD132" s="304" t="e">
        <f t="shared" si="200"/>
        <v>#N/A</v>
      </c>
      <c r="YE132" s="304" t="e">
        <f t="shared" si="200"/>
        <v>#N/A</v>
      </c>
      <c r="YF132" s="304">
        <f t="shared" si="200"/>
        <v>0</v>
      </c>
      <c r="YG132" s="304">
        <f t="shared" si="200"/>
        <v>0</v>
      </c>
      <c r="YH132" s="304">
        <f t="shared" si="200"/>
        <v>0</v>
      </c>
      <c r="YI132" s="304">
        <f t="shared" si="200"/>
        <v>0</v>
      </c>
      <c r="YJ132" s="304">
        <f t="shared" si="200"/>
        <v>0</v>
      </c>
      <c r="YK132" s="304" t="e">
        <f t="shared" si="200"/>
        <v>#N/A</v>
      </c>
      <c r="YL132" s="304" t="e">
        <f t="shared" si="200"/>
        <v>#N/A</v>
      </c>
      <c r="YM132" s="304">
        <f t="shared" si="200"/>
        <v>0</v>
      </c>
      <c r="YN132" s="304">
        <f t="shared" si="200"/>
        <v>0</v>
      </c>
      <c r="YO132" s="304">
        <f t="shared" si="200"/>
        <v>0</v>
      </c>
      <c r="YP132" s="304">
        <f t="shared" si="200"/>
        <v>0</v>
      </c>
      <c r="YQ132" s="304">
        <f t="shared" si="200"/>
        <v>0</v>
      </c>
      <c r="YR132" s="304" t="e">
        <f t="shared" si="200"/>
        <v>#N/A</v>
      </c>
      <c r="YS132" s="304" t="e">
        <f t="shared" si="200"/>
        <v>#N/A</v>
      </c>
      <c r="YT132" s="304">
        <f t="shared" si="200"/>
        <v>0</v>
      </c>
      <c r="YU132" s="304">
        <f t="shared" si="200"/>
        <v>0</v>
      </c>
      <c r="YV132" s="304">
        <f t="shared" si="200"/>
        <v>0</v>
      </c>
      <c r="YW132" s="304">
        <f t="shared" si="200"/>
        <v>0</v>
      </c>
      <c r="YX132" s="304">
        <f t="shared" si="200"/>
        <v>0</v>
      </c>
      <c r="YY132" s="304" t="e">
        <f t="shared" si="200"/>
        <v>#N/A</v>
      </c>
      <c r="YZ132" s="304" t="e">
        <f t="shared" si="200"/>
        <v>#N/A</v>
      </c>
      <c r="ZA132" s="304">
        <f t="shared" si="200"/>
        <v>0</v>
      </c>
      <c r="ZB132" s="304">
        <f t="shared" si="200"/>
        <v>0</v>
      </c>
      <c r="ZC132" s="304">
        <f t="shared" si="200"/>
        <v>0</v>
      </c>
      <c r="ZD132" s="304">
        <f t="shared" si="200"/>
        <v>0</v>
      </c>
      <c r="ZE132" s="304">
        <f t="shared" si="200"/>
        <v>0</v>
      </c>
      <c r="ZF132" s="304" t="e">
        <f t="shared" si="200"/>
        <v>#N/A</v>
      </c>
      <c r="ZG132" s="304" t="e">
        <f t="shared" si="200"/>
        <v>#N/A</v>
      </c>
      <c r="ZH132" s="304">
        <f t="shared" si="200"/>
        <v>0</v>
      </c>
      <c r="ZI132" s="304">
        <f t="shared" si="200"/>
        <v>0</v>
      </c>
      <c r="ZJ132" s="304">
        <f t="shared" si="200"/>
        <v>0</v>
      </c>
      <c r="ZK132" s="304">
        <f t="shared" si="200"/>
        <v>0</v>
      </c>
      <c r="ZL132" s="304">
        <f t="shared" si="200"/>
        <v>0</v>
      </c>
      <c r="ZM132" s="304" t="e">
        <f t="shared" si="200"/>
        <v>#N/A</v>
      </c>
      <c r="ZN132" s="304" t="e">
        <f t="shared" si="200"/>
        <v>#N/A</v>
      </c>
      <c r="ZO132" s="304">
        <f t="shared" si="200"/>
        <v>0</v>
      </c>
      <c r="ZP132" s="304">
        <f t="shared" si="200"/>
        <v>0</v>
      </c>
      <c r="ZQ132" s="304">
        <f t="shared" si="200"/>
        <v>0</v>
      </c>
      <c r="ZR132" s="304">
        <f t="shared" si="200"/>
        <v>0</v>
      </c>
      <c r="ZS132" s="304">
        <f t="shared" si="200"/>
        <v>0</v>
      </c>
      <c r="ZT132" s="304" t="e">
        <f t="shared" si="200"/>
        <v>#N/A</v>
      </c>
      <c r="ZU132" s="304" t="e">
        <f t="shared" si="200"/>
        <v>#N/A</v>
      </c>
      <c r="ZV132" s="304">
        <f t="shared" si="200"/>
        <v>0</v>
      </c>
      <c r="ZW132" s="304">
        <f t="shared" si="200"/>
        <v>0</v>
      </c>
      <c r="ZX132" s="304">
        <f t="shared" si="200"/>
        <v>0</v>
      </c>
      <c r="ZY132" s="304">
        <f t="shared" si="200"/>
        <v>0</v>
      </c>
      <c r="ZZ132" s="304">
        <f t="shared" si="200"/>
        <v>0</v>
      </c>
      <c r="AAA132" s="304" t="e">
        <f t="shared" si="200"/>
        <v>#N/A</v>
      </c>
      <c r="AAB132" s="304" t="e">
        <f t="shared" si="200"/>
        <v>#N/A</v>
      </c>
      <c r="AAC132" s="304">
        <f t="shared" si="200"/>
        <v>0</v>
      </c>
      <c r="AAD132" s="304">
        <f t="shared" si="200"/>
        <v>0</v>
      </c>
      <c r="AAE132" s="304">
        <f t="shared" si="200"/>
        <v>0</v>
      </c>
      <c r="AAF132" s="304">
        <f t="shared" si="200"/>
        <v>0</v>
      </c>
      <c r="AAG132" s="304">
        <f t="shared" si="200"/>
        <v>0</v>
      </c>
      <c r="AAH132" s="304" t="e">
        <f t="shared" ref="AAH132:ACK132" si="201">IF(OR(AAH$109="SATURDAY",AAH$109="SUNDAY")=TRUE,-AAH130,0)</f>
        <v>#N/A</v>
      </c>
      <c r="AAI132" s="304" t="e">
        <f t="shared" si="201"/>
        <v>#N/A</v>
      </c>
      <c r="AAJ132" s="304">
        <f t="shared" si="201"/>
        <v>0</v>
      </c>
      <c r="AAK132" s="304">
        <f t="shared" si="201"/>
        <v>0</v>
      </c>
      <c r="AAL132" s="304">
        <f t="shared" si="201"/>
        <v>0</v>
      </c>
      <c r="AAM132" s="304">
        <f t="shared" si="201"/>
        <v>0</v>
      </c>
      <c r="AAN132" s="304">
        <f t="shared" si="201"/>
        <v>0</v>
      </c>
      <c r="AAO132" s="304" t="e">
        <f t="shared" si="201"/>
        <v>#N/A</v>
      </c>
      <c r="AAP132" s="304" t="e">
        <f t="shared" si="201"/>
        <v>#N/A</v>
      </c>
      <c r="AAQ132" s="304">
        <f t="shared" si="201"/>
        <v>0</v>
      </c>
      <c r="AAR132" s="304">
        <f t="shared" si="201"/>
        <v>0</v>
      </c>
      <c r="AAS132" s="304">
        <f t="shared" si="201"/>
        <v>0</v>
      </c>
      <c r="AAT132" s="304">
        <f t="shared" si="201"/>
        <v>0</v>
      </c>
      <c r="AAU132" s="304">
        <f t="shared" si="201"/>
        <v>0</v>
      </c>
      <c r="AAV132" s="304" t="e">
        <f t="shared" si="201"/>
        <v>#N/A</v>
      </c>
      <c r="AAW132" s="304" t="e">
        <f t="shared" si="201"/>
        <v>#N/A</v>
      </c>
      <c r="AAX132" s="304">
        <f t="shared" si="201"/>
        <v>0</v>
      </c>
      <c r="AAY132" s="304">
        <f t="shared" si="201"/>
        <v>0</v>
      </c>
      <c r="AAZ132" s="304">
        <f t="shared" si="201"/>
        <v>0</v>
      </c>
      <c r="ABA132" s="304">
        <f t="shared" si="201"/>
        <v>0</v>
      </c>
      <c r="ABB132" s="304">
        <f t="shared" si="201"/>
        <v>0</v>
      </c>
      <c r="ABC132" s="304" t="e">
        <f t="shared" si="201"/>
        <v>#N/A</v>
      </c>
      <c r="ABD132" s="304" t="e">
        <f t="shared" si="201"/>
        <v>#N/A</v>
      </c>
      <c r="ABE132" s="304">
        <f t="shared" si="201"/>
        <v>0</v>
      </c>
      <c r="ABF132" s="304">
        <f t="shared" si="201"/>
        <v>0</v>
      </c>
      <c r="ABG132" s="304">
        <f t="shared" si="201"/>
        <v>0</v>
      </c>
      <c r="ABH132" s="304">
        <f t="shared" si="201"/>
        <v>0</v>
      </c>
      <c r="ABI132" s="304">
        <f t="shared" si="201"/>
        <v>0</v>
      </c>
      <c r="ABJ132" s="304" t="e">
        <f t="shared" si="201"/>
        <v>#N/A</v>
      </c>
      <c r="ABK132" s="304" t="e">
        <f t="shared" si="201"/>
        <v>#N/A</v>
      </c>
      <c r="ABL132" s="304">
        <f t="shared" si="201"/>
        <v>0</v>
      </c>
      <c r="ABM132" s="304">
        <f t="shared" si="201"/>
        <v>0</v>
      </c>
      <c r="ABN132" s="304">
        <f t="shared" si="201"/>
        <v>0</v>
      </c>
      <c r="ABO132" s="304">
        <f t="shared" si="201"/>
        <v>0</v>
      </c>
      <c r="ABP132" s="304">
        <f t="shared" si="201"/>
        <v>0</v>
      </c>
      <c r="ABQ132" s="304" t="e">
        <f t="shared" si="201"/>
        <v>#N/A</v>
      </c>
      <c r="ABR132" s="304" t="e">
        <f t="shared" si="201"/>
        <v>#N/A</v>
      </c>
      <c r="ABS132" s="304">
        <f t="shared" si="201"/>
        <v>0</v>
      </c>
      <c r="ABT132" s="304">
        <f t="shared" si="201"/>
        <v>0</v>
      </c>
      <c r="ABU132" s="304">
        <f t="shared" si="201"/>
        <v>0</v>
      </c>
      <c r="ABV132" s="304">
        <f t="shared" si="201"/>
        <v>0</v>
      </c>
      <c r="ABW132" s="304">
        <f t="shared" si="201"/>
        <v>0</v>
      </c>
      <c r="ABX132" s="304" t="e">
        <f t="shared" si="201"/>
        <v>#N/A</v>
      </c>
      <c r="ABY132" s="304" t="e">
        <f t="shared" si="201"/>
        <v>#N/A</v>
      </c>
      <c r="ABZ132" s="304">
        <f t="shared" si="201"/>
        <v>0</v>
      </c>
      <c r="ACA132" s="304">
        <f t="shared" si="201"/>
        <v>0</v>
      </c>
      <c r="ACB132" s="304">
        <f t="shared" si="201"/>
        <v>0</v>
      </c>
      <c r="ACC132" s="304">
        <f t="shared" si="201"/>
        <v>0</v>
      </c>
      <c r="ACD132" s="304">
        <f t="shared" si="201"/>
        <v>0</v>
      </c>
      <c r="ACE132" s="304" t="e">
        <f t="shared" si="201"/>
        <v>#N/A</v>
      </c>
      <c r="ACF132" s="304" t="e">
        <f t="shared" si="201"/>
        <v>#N/A</v>
      </c>
      <c r="ACG132" s="304">
        <f t="shared" si="201"/>
        <v>0</v>
      </c>
      <c r="ACH132" s="304">
        <f t="shared" si="201"/>
        <v>0</v>
      </c>
      <c r="ACI132" s="304">
        <f t="shared" si="201"/>
        <v>0</v>
      </c>
      <c r="ACJ132" s="304">
        <f t="shared" si="201"/>
        <v>0</v>
      </c>
      <c r="ACK132" s="304">
        <f t="shared" si="201"/>
        <v>0</v>
      </c>
    </row>
    <row r="133" spans="1:765" s="10" customFormat="1" ht="30" customHeight="1">
      <c r="A133" s="47"/>
      <c r="B133" s="381"/>
      <c r="C133" s="1375" t="s">
        <v>536</v>
      </c>
      <c r="D133" s="1434"/>
      <c r="E133" s="304">
        <f>IF(E109="MONDAY",-SUM(C132:D132),0)</f>
        <v>0</v>
      </c>
      <c r="F133" s="304">
        <f t="shared" ref="F133:BQ133" si="202">IF(F109="MONDAY",-SUM(D132:E132),0)</f>
        <v>0</v>
      </c>
      <c r="G133" s="304">
        <f t="shared" si="202"/>
        <v>0</v>
      </c>
      <c r="H133" s="304">
        <f t="shared" si="202"/>
        <v>0</v>
      </c>
      <c r="I133" s="304">
        <f t="shared" si="202"/>
        <v>0</v>
      </c>
      <c r="J133" s="304">
        <f t="shared" si="202"/>
        <v>0</v>
      </c>
      <c r="K133" s="304">
        <f t="shared" si="202"/>
        <v>0</v>
      </c>
      <c r="L133" s="304" t="e">
        <f t="shared" si="202"/>
        <v>#N/A</v>
      </c>
      <c r="M133" s="304">
        <f t="shared" si="202"/>
        <v>0</v>
      </c>
      <c r="N133" s="304">
        <f t="shared" si="202"/>
        <v>0</v>
      </c>
      <c r="O133" s="304">
        <f t="shared" si="202"/>
        <v>0</v>
      </c>
      <c r="P133" s="304">
        <f t="shared" si="202"/>
        <v>0</v>
      </c>
      <c r="Q133" s="304">
        <f t="shared" si="202"/>
        <v>0</v>
      </c>
      <c r="R133" s="304">
        <f t="shared" si="202"/>
        <v>0</v>
      </c>
      <c r="S133" s="304" t="e">
        <f t="shared" si="202"/>
        <v>#N/A</v>
      </c>
      <c r="T133" s="304">
        <f t="shared" si="202"/>
        <v>0</v>
      </c>
      <c r="U133" s="304">
        <f t="shared" si="202"/>
        <v>0</v>
      </c>
      <c r="V133" s="304">
        <f t="shared" si="202"/>
        <v>0</v>
      </c>
      <c r="W133" s="304">
        <f t="shared" si="202"/>
        <v>0</v>
      </c>
      <c r="X133" s="304">
        <f t="shared" si="202"/>
        <v>0</v>
      </c>
      <c r="Y133" s="304">
        <f t="shared" si="202"/>
        <v>0</v>
      </c>
      <c r="Z133" s="304" t="e">
        <f t="shared" si="202"/>
        <v>#N/A</v>
      </c>
      <c r="AA133" s="304">
        <f t="shared" si="202"/>
        <v>0</v>
      </c>
      <c r="AB133" s="304">
        <f t="shared" si="202"/>
        <v>0</v>
      </c>
      <c r="AC133" s="304">
        <f t="shared" si="202"/>
        <v>0</v>
      </c>
      <c r="AD133" s="304">
        <f t="shared" si="202"/>
        <v>0</v>
      </c>
      <c r="AE133" s="304">
        <f t="shared" si="202"/>
        <v>0</v>
      </c>
      <c r="AF133" s="304">
        <f t="shared" si="202"/>
        <v>0</v>
      </c>
      <c r="AG133" s="304" t="e">
        <f t="shared" si="202"/>
        <v>#N/A</v>
      </c>
      <c r="AH133" s="304">
        <f t="shared" si="202"/>
        <v>0</v>
      </c>
      <c r="AI133" s="304">
        <f t="shared" si="202"/>
        <v>0</v>
      </c>
      <c r="AJ133" s="304">
        <f t="shared" si="202"/>
        <v>0</v>
      </c>
      <c r="AK133" s="304">
        <f t="shared" si="202"/>
        <v>0</v>
      </c>
      <c r="AL133" s="304">
        <f t="shared" si="202"/>
        <v>0</v>
      </c>
      <c r="AM133" s="304">
        <f t="shared" si="202"/>
        <v>0</v>
      </c>
      <c r="AN133" s="304" t="e">
        <f t="shared" si="202"/>
        <v>#N/A</v>
      </c>
      <c r="AO133" s="304">
        <f t="shared" si="202"/>
        <v>0</v>
      </c>
      <c r="AP133" s="304">
        <f t="shared" si="202"/>
        <v>0</v>
      </c>
      <c r="AQ133" s="304">
        <f t="shared" si="202"/>
        <v>0</v>
      </c>
      <c r="AR133" s="304">
        <f t="shared" si="202"/>
        <v>0</v>
      </c>
      <c r="AS133" s="304">
        <f t="shared" si="202"/>
        <v>0</v>
      </c>
      <c r="AT133" s="304">
        <f t="shared" si="202"/>
        <v>0</v>
      </c>
      <c r="AU133" s="304" t="e">
        <f t="shared" si="202"/>
        <v>#N/A</v>
      </c>
      <c r="AV133" s="304">
        <f t="shared" si="202"/>
        <v>0</v>
      </c>
      <c r="AW133" s="304">
        <f t="shared" si="202"/>
        <v>0</v>
      </c>
      <c r="AX133" s="304">
        <f t="shared" si="202"/>
        <v>0</v>
      </c>
      <c r="AY133" s="304">
        <f t="shared" si="202"/>
        <v>0</v>
      </c>
      <c r="AZ133" s="304">
        <f t="shared" si="202"/>
        <v>0</v>
      </c>
      <c r="BA133" s="304">
        <f t="shared" si="202"/>
        <v>0</v>
      </c>
      <c r="BB133" s="304" t="e">
        <f t="shared" si="202"/>
        <v>#N/A</v>
      </c>
      <c r="BC133" s="304">
        <f t="shared" si="202"/>
        <v>0</v>
      </c>
      <c r="BD133" s="304">
        <f t="shared" si="202"/>
        <v>0</v>
      </c>
      <c r="BE133" s="304">
        <f t="shared" si="202"/>
        <v>0</v>
      </c>
      <c r="BF133" s="304">
        <f t="shared" si="202"/>
        <v>0</v>
      </c>
      <c r="BG133" s="304">
        <f t="shared" si="202"/>
        <v>0</v>
      </c>
      <c r="BH133" s="304">
        <f t="shared" si="202"/>
        <v>0</v>
      </c>
      <c r="BI133" s="304" t="e">
        <f t="shared" si="202"/>
        <v>#N/A</v>
      </c>
      <c r="BJ133" s="304">
        <f t="shared" si="202"/>
        <v>0</v>
      </c>
      <c r="BK133" s="304">
        <f t="shared" si="202"/>
        <v>0</v>
      </c>
      <c r="BL133" s="304">
        <f t="shared" si="202"/>
        <v>0</v>
      </c>
      <c r="BM133" s="304">
        <f t="shared" si="202"/>
        <v>0</v>
      </c>
      <c r="BN133" s="304">
        <f t="shared" si="202"/>
        <v>0</v>
      </c>
      <c r="BO133" s="304">
        <f t="shared" si="202"/>
        <v>0</v>
      </c>
      <c r="BP133" s="304" t="e">
        <f t="shared" si="202"/>
        <v>#N/A</v>
      </c>
      <c r="BQ133" s="304">
        <f t="shared" si="202"/>
        <v>0</v>
      </c>
      <c r="BR133" s="304">
        <f t="shared" ref="BR133:EC133" si="203">IF(BR109="MONDAY",-SUM(BP132:BQ132),0)</f>
        <v>0</v>
      </c>
      <c r="BS133" s="304">
        <f t="shared" si="203"/>
        <v>0</v>
      </c>
      <c r="BT133" s="304">
        <f t="shared" si="203"/>
        <v>0</v>
      </c>
      <c r="BU133" s="304">
        <f t="shared" si="203"/>
        <v>0</v>
      </c>
      <c r="BV133" s="304">
        <f t="shared" si="203"/>
        <v>0</v>
      </c>
      <c r="BW133" s="304" t="e">
        <f t="shared" si="203"/>
        <v>#N/A</v>
      </c>
      <c r="BX133" s="304">
        <f t="shared" si="203"/>
        <v>0</v>
      </c>
      <c r="BY133" s="304">
        <f t="shared" si="203"/>
        <v>0</v>
      </c>
      <c r="BZ133" s="304">
        <f t="shared" si="203"/>
        <v>0</v>
      </c>
      <c r="CA133" s="304">
        <f t="shared" si="203"/>
        <v>0</v>
      </c>
      <c r="CB133" s="304">
        <f t="shared" si="203"/>
        <v>0</v>
      </c>
      <c r="CC133" s="304">
        <f t="shared" si="203"/>
        <v>0</v>
      </c>
      <c r="CD133" s="304" t="e">
        <f t="shared" si="203"/>
        <v>#N/A</v>
      </c>
      <c r="CE133" s="304">
        <f t="shared" si="203"/>
        <v>0</v>
      </c>
      <c r="CF133" s="304">
        <f t="shared" si="203"/>
        <v>0</v>
      </c>
      <c r="CG133" s="304">
        <f t="shared" si="203"/>
        <v>0</v>
      </c>
      <c r="CH133" s="304">
        <f t="shared" si="203"/>
        <v>0</v>
      </c>
      <c r="CI133" s="304">
        <f t="shared" si="203"/>
        <v>0</v>
      </c>
      <c r="CJ133" s="304">
        <f t="shared" si="203"/>
        <v>0</v>
      </c>
      <c r="CK133" s="304" t="e">
        <f t="shared" si="203"/>
        <v>#N/A</v>
      </c>
      <c r="CL133" s="304">
        <f t="shared" si="203"/>
        <v>0</v>
      </c>
      <c r="CM133" s="304">
        <f t="shared" si="203"/>
        <v>0</v>
      </c>
      <c r="CN133" s="304">
        <f t="shared" si="203"/>
        <v>0</v>
      </c>
      <c r="CO133" s="304">
        <f t="shared" si="203"/>
        <v>0</v>
      </c>
      <c r="CP133" s="304">
        <f t="shared" si="203"/>
        <v>0</v>
      </c>
      <c r="CQ133" s="304">
        <f t="shared" si="203"/>
        <v>0</v>
      </c>
      <c r="CR133" s="304" t="e">
        <f t="shared" si="203"/>
        <v>#N/A</v>
      </c>
      <c r="CS133" s="304">
        <f t="shared" si="203"/>
        <v>0</v>
      </c>
      <c r="CT133" s="304">
        <f t="shared" si="203"/>
        <v>0</v>
      </c>
      <c r="CU133" s="304">
        <f t="shared" si="203"/>
        <v>0</v>
      </c>
      <c r="CV133" s="304">
        <f t="shared" si="203"/>
        <v>0</v>
      </c>
      <c r="CW133" s="304">
        <f t="shared" si="203"/>
        <v>0</v>
      </c>
      <c r="CX133" s="304">
        <f t="shared" si="203"/>
        <v>0</v>
      </c>
      <c r="CY133" s="304" t="e">
        <f t="shared" si="203"/>
        <v>#N/A</v>
      </c>
      <c r="CZ133" s="304">
        <f t="shared" si="203"/>
        <v>0</v>
      </c>
      <c r="DA133" s="304">
        <f t="shared" si="203"/>
        <v>0</v>
      </c>
      <c r="DB133" s="304">
        <f t="shared" si="203"/>
        <v>0</v>
      </c>
      <c r="DC133" s="304">
        <f t="shared" si="203"/>
        <v>0</v>
      </c>
      <c r="DD133" s="304">
        <f t="shared" si="203"/>
        <v>0</v>
      </c>
      <c r="DE133" s="304">
        <f t="shared" si="203"/>
        <v>0</v>
      </c>
      <c r="DF133" s="304" t="e">
        <f t="shared" si="203"/>
        <v>#N/A</v>
      </c>
      <c r="DG133" s="304">
        <f t="shared" si="203"/>
        <v>0</v>
      </c>
      <c r="DH133" s="304">
        <f t="shared" si="203"/>
        <v>0</v>
      </c>
      <c r="DI133" s="304">
        <f t="shared" si="203"/>
        <v>0</v>
      </c>
      <c r="DJ133" s="304">
        <f t="shared" si="203"/>
        <v>0</v>
      </c>
      <c r="DK133" s="304">
        <f t="shared" si="203"/>
        <v>0</v>
      </c>
      <c r="DL133" s="304">
        <f t="shared" si="203"/>
        <v>0</v>
      </c>
      <c r="DM133" s="304" t="e">
        <f t="shared" si="203"/>
        <v>#N/A</v>
      </c>
      <c r="DN133" s="304">
        <f t="shared" si="203"/>
        <v>0</v>
      </c>
      <c r="DO133" s="304">
        <f t="shared" si="203"/>
        <v>0</v>
      </c>
      <c r="DP133" s="304">
        <f t="shared" si="203"/>
        <v>0</v>
      </c>
      <c r="DQ133" s="304">
        <f t="shared" si="203"/>
        <v>0</v>
      </c>
      <c r="DR133" s="304">
        <f t="shared" si="203"/>
        <v>0</v>
      </c>
      <c r="DS133" s="304">
        <f t="shared" si="203"/>
        <v>0</v>
      </c>
      <c r="DT133" s="304" t="e">
        <f t="shared" si="203"/>
        <v>#N/A</v>
      </c>
      <c r="DU133" s="304">
        <f t="shared" si="203"/>
        <v>0</v>
      </c>
      <c r="DV133" s="304">
        <f t="shared" si="203"/>
        <v>0</v>
      </c>
      <c r="DW133" s="304">
        <f t="shared" si="203"/>
        <v>0</v>
      </c>
      <c r="DX133" s="304">
        <f t="shared" si="203"/>
        <v>0</v>
      </c>
      <c r="DY133" s="304">
        <f t="shared" si="203"/>
        <v>0</v>
      </c>
      <c r="DZ133" s="304">
        <f t="shared" si="203"/>
        <v>0</v>
      </c>
      <c r="EA133" s="304" t="e">
        <f t="shared" si="203"/>
        <v>#N/A</v>
      </c>
      <c r="EB133" s="304">
        <f t="shared" si="203"/>
        <v>0</v>
      </c>
      <c r="EC133" s="304">
        <f t="shared" si="203"/>
        <v>0</v>
      </c>
      <c r="ED133" s="304">
        <f t="shared" ref="ED133:GO133" si="204">IF(ED109="MONDAY",-SUM(EB132:EC132),0)</f>
        <v>0</v>
      </c>
      <c r="EE133" s="304">
        <f t="shared" si="204"/>
        <v>0</v>
      </c>
      <c r="EF133" s="304">
        <f t="shared" si="204"/>
        <v>0</v>
      </c>
      <c r="EG133" s="304">
        <f t="shared" si="204"/>
        <v>0</v>
      </c>
      <c r="EH133" s="304" t="e">
        <f t="shared" si="204"/>
        <v>#N/A</v>
      </c>
      <c r="EI133" s="304">
        <f t="shared" si="204"/>
        <v>0</v>
      </c>
      <c r="EJ133" s="304">
        <f t="shared" si="204"/>
        <v>0</v>
      </c>
      <c r="EK133" s="304">
        <f t="shared" si="204"/>
        <v>0</v>
      </c>
      <c r="EL133" s="304">
        <f t="shared" si="204"/>
        <v>0</v>
      </c>
      <c r="EM133" s="304">
        <f t="shared" si="204"/>
        <v>0</v>
      </c>
      <c r="EN133" s="304">
        <f t="shared" si="204"/>
        <v>0</v>
      </c>
      <c r="EO133" s="304" t="e">
        <f t="shared" si="204"/>
        <v>#N/A</v>
      </c>
      <c r="EP133" s="304">
        <f t="shared" si="204"/>
        <v>0</v>
      </c>
      <c r="EQ133" s="304">
        <f t="shared" si="204"/>
        <v>0</v>
      </c>
      <c r="ER133" s="304">
        <f t="shared" si="204"/>
        <v>0</v>
      </c>
      <c r="ES133" s="304">
        <f t="shared" si="204"/>
        <v>0</v>
      </c>
      <c r="ET133" s="304">
        <f t="shared" si="204"/>
        <v>0</v>
      </c>
      <c r="EU133" s="304">
        <f t="shared" si="204"/>
        <v>0</v>
      </c>
      <c r="EV133" s="304" t="e">
        <f t="shared" si="204"/>
        <v>#N/A</v>
      </c>
      <c r="EW133" s="304">
        <f t="shared" si="204"/>
        <v>0</v>
      </c>
      <c r="EX133" s="304">
        <f t="shared" si="204"/>
        <v>0</v>
      </c>
      <c r="EY133" s="304">
        <f t="shared" si="204"/>
        <v>0</v>
      </c>
      <c r="EZ133" s="304">
        <f t="shared" si="204"/>
        <v>0</v>
      </c>
      <c r="FA133" s="304">
        <f t="shared" si="204"/>
        <v>0</v>
      </c>
      <c r="FB133" s="304">
        <f t="shared" si="204"/>
        <v>0</v>
      </c>
      <c r="FC133" s="304" t="e">
        <f t="shared" si="204"/>
        <v>#N/A</v>
      </c>
      <c r="FD133" s="304">
        <f t="shared" si="204"/>
        <v>0</v>
      </c>
      <c r="FE133" s="304">
        <f t="shared" si="204"/>
        <v>0</v>
      </c>
      <c r="FF133" s="304">
        <f t="shared" si="204"/>
        <v>0</v>
      </c>
      <c r="FG133" s="304">
        <f t="shared" si="204"/>
        <v>0</v>
      </c>
      <c r="FH133" s="304">
        <f t="shared" si="204"/>
        <v>0</v>
      </c>
      <c r="FI133" s="304">
        <f t="shared" si="204"/>
        <v>0</v>
      </c>
      <c r="FJ133" s="304" t="e">
        <f t="shared" si="204"/>
        <v>#N/A</v>
      </c>
      <c r="FK133" s="304">
        <f t="shared" si="204"/>
        <v>0</v>
      </c>
      <c r="FL133" s="304">
        <f t="shared" si="204"/>
        <v>0</v>
      </c>
      <c r="FM133" s="304">
        <f t="shared" si="204"/>
        <v>0</v>
      </c>
      <c r="FN133" s="304">
        <f t="shared" si="204"/>
        <v>0</v>
      </c>
      <c r="FO133" s="304">
        <f t="shared" si="204"/>
        <v>0</v>
      </c>
      <c r="FP133" s="304">
        <f t="shared" si="204"/>
        <v>0</v>
      </c>
      <c r="FQ133" s="304" t="e">
        <f t="shared" si="204"/>
        <v>#N/A</v>
      </c>
      <c r="FR133" s="304">
        <f t="shared" si="204"/>
        <v>0</v>
      </c>
      <c r="FS133" s="304">
        <f t="shared" si="204"/>
        <v>0</v>
      </c>
      <c r="FT133" s="304">
        <f t="shared" si="204"/>
        <v>0</v>
      </c>
      <c r="FU133" s="304">
        <f t="shared" si="204"/>
        <v>0</v>
      </c>
      <c r="FV133" s="304">
        <f t="shared" si="204"/>
        <v>0</v>
      </c>
      <c r="FW133" s="304">
        <f t="shared" si="204"/>
        <v>0</v>
      </c>
      <c r="FX133" s="304" t="e">
        <f t="shared" si="204"/>
        <v>#N/A</v>
      </c>
      <c r="FY133" s="304">
        <f t="shared" si="204"/>
        <v>0</v>
      </c>
      <c r="FZ133" s="304">
        <f t="shared" si="204"/>
        <v>0</v>
      </c>
      <c r="GA133" s="304">
        <f t="shared" si="204"/>
        <v>0</v>
      </c>
      <c r="GB133" s="304">
        <f t="shared" si="204"/>
        <v>0</v>
      </c>
      <c r="GC133" s="304">
        <f t="shared" si="204"/>
        <v>0</v>
      </c>
      <c r="GD133" s="304">
        <f t="shared" si="204"/>
        <v>0</v>
      </c>
      <c r="GE133" s="304" t="e">
        <f t="shared" si="204"/>
        <v>#N/A</v>
      </c>
      <c r="GF133" s="304">
        <f t="shared" si="204"/>
        <v>0</v>
      </c>
      <c r="GG133" s="304">
        <f t="shared" si="204"/>
        <v>0</v>
      </c>
      <c r="GH133" s="304">
        <f t="shared" si="204"/>
        <v>0</v>
      </c>
      <c r="GI133" s="304">
        <f t="shared" si="204"/>
        <v>0</v>
      </c>
      <c r="GJ133" s="304">
        <f t="shared" si="204"/>
        <v>0</v>
      </c>
      <c r="GK133" s="304">
        <f t="shared" si="204"/>
        <v>0</v>
      </c>
      <c r="GL133" s="304" t="e">
        <f t="shared" si="204"/>
        <v>#N/A</v>
      </c>
      <c r="GM133" s="304">
        <f t="shared" si="204"/>
        <v>0</v>
      </c>
      <c r="GN133" s="304">
        <f t="shared" si="204"/>
        <v>0</v>
      </c>
      <c r="GO133" s="304">
        <f t="shared" si="204"/>
        <v>0</v>
      </c>
      <c r="GP133" s="304">
        <f t="shared" ref="GP133:JA133" si="205">IF(GP109="MONDAY",-SUM(GN132:GO132),0)</f>
        <v>0</v>
      </c>
      <c r="GQ133" s="304">
        <f t="shared" si="205"/>
        <v>0</v>
      </c>
      <c r="GR133" s="304">
        <f t="shared" si="205"/>
        <v>0</v>
      </c>
      <c r="GS133" s="304" t="e">
        <f t="shared" si="205"/>
        <v>#N/A</v>
      </c>
      <c r="GT133" s="304">
        <f t="shared" si="205"/>
        <v>0</v>
      </c>
      <c r="GU133" s="304">
        <f t="shared" si="205"/>
        <v>0</v>
      </c>
      <c r="GV133" s="304">
        <f t="shared" si="205"/>
        <v>0</v>
      </c>
      <c r="GW133" s="304">
        <f t="shared" si="205"/>
        <v>0</v>
      </c>
      <c r="GX133" s="304">
        <f t="shared" si="205"/>
        <v>0</v>
      </c>
      <c r="GY133" s="304">
        <f t="shared" si="205"/>
        <v>0</v>
      </c>
      <c r="GZ133" s="304" t="e">
        <f t="shared" si="205"/>
        <v>#N/A</v>
      </c>
      <c r="HA133" s="304">
        <f t="shared" si="205"/>
        <v>0</v>
      </c>
      <c r="HB133" s="304">
        <f t="shared" si="205"/>
        <v>0</v>
      </c>
      <c r="HC133" s="304">
        <f t="shared" si="205"/>
        <v>0</v>
      </c>
      <c r="HD133" s="304">
        <f t="shared" si="205"/>
        <v>0</v>
      </c>
      <c r="HE133" s="304">
        <f t="shared" si="205"/>
        <v>0</v>
      </c>
      <c r="HF133" s="304">
        <f t="shared" si="205"/>
        <v>0</v>
      </c>
      <c r="HG133" s="304" t="e">
        <f t="shared" si="205"/>
        <v>#N/A</v>
      </c>
      <c r="HH133" s="304">
        <f t="shared" si="205"/>
        <v>0</v>
      </c>
      <c r="HI133" s="304">
        <f t="shared" si="205"/>
        <v>0</v>
      </c>
      <c r="HJ133" s="304">
        <f t="shared" si="205"/>
        <v>0</v>
      </c>
      <c r="HK133" s="304">
        <f t="shared" si="205"/>
        <v>0</v>
      </c>
      <c r="HL133" s="304">
        <f t="shared" si="205"/>
        <v>0</v>
      </c>
      <c r="HM133" s="304">
        <f t="shared" si="205"/>
        <v>0</v>
      </c>
      <c r="HN133" s="304" t="e">
        <f t="shared" si="205"/>
        <v>#N/A</v>
      </c>
      <c r="HO133" s="304">
        <f t="shared" si="205"/>
        <v>0</v>
      </c>
      <c r="HP133" s="304">
        <f t="shared" si="205"/>
        <v>0</v>
      </c>
      <c r="HQ133" s="304">
        <f t="shared" si="205"/>
        <v>0</v>
      </c>
      <c r="HR133" s="304">
        <f t="shared" si="205"/>
        <v>0</v>
      </c>
      <c r="HS133" s="304">
        <f t="shared" si="205"/>
        <v>0</v>
      </c>
      <c r="HT133" s="304">
        <f t="shared" si="205"/>
        <v>0</v>
      </c>
      <c r="HU133" s="304" t="e">
        <f t="shared" si="205"/>
        <v>#N/A</v>
      </c>
      <c r="HV133" s="304">
        <f t="shared" si="205"/>
        <v>0</v>
      </c>
      <c r="HW133" s="304">
        <f t="shared" si="205"/>
        <v>0</v>
      </c>
      <c r="HX133" s="304">
        <f t="shared" si="205"/>
        <v>0</v>
      </c>
      <c r="HY133" s="304">
        <f t="shared" si="205"/>
        <v>0</v>
      </c>
      <c r="HZ133" s="304">
        <f t="shared" si="205"/>
        <v>0</v>
      </c>
      <c r="IA133" s="304">
        <f t="shared" si="205"/>
        <v>0</v>
      </c>
      <c r="IB133" s="304" t="e">
        <f t="shared" si="205"/>
        <v>#N/A</v>
      </c>
      <c r="IC133" s="304">
        <f t="shared" si="205"/>
        <v>0</v>
      </c>
      <c r="ID133" s="304">
        <f t="shared" si="205"/>
        <v>0</v>
      </c>
      <c r="IE133" s="304">
        <f t="shared" si="205"/>
        <v>0</v>
      </c>
      <c r="IF133" s="304">
        <f t="shared" si="205"/>
        <v>0</v>
      </c>
      <c r="IG133" s="304">
        <f t="shared" si="205"/>
        <v>0</v>
      </c>
      <c r="IH133" s="304">
        <f t="shared" si="205"/>
        <v>0</v>
      </c>
      <c r="II133" s="304" t="e">
        <f t="shared" si="205"/>
        <v>#N/A</v>
      </c>
      <c r="IJ133" s="304">
        <f t="shared" si="205"/>
        <v>0</v>
      </c>
      <c r="IK133" s="304">
        <f t="shared" si="205"/>
        <v>0</v>
      </c>
      <c r="IL133" s="304">
        <f t="shared" si="205"/>
        <v>0</v>
      </c>
      <c r="IM133" s="304">
        <f t="shared" si="205"/>
        <v>0</v>
      </c>
      <c r="IN133" s="304">
        <f t="shared" si="205"/>
        <v>0</v>
      </c>
      <c r="IO133" s="304">
        <f t="shared" si="205"/>
        <v>0</v>
      </c>
      <c r="IP133" s="304" t="e">
        <f t="shared" si="205"/>
        <v>#N/A</v>
      </c>
      <c r="IQ133" s="304">
        <f t="shared" si="205"/>
        <v>0</v>
      </c>
      <c r="IR133" s="304">
        <f t="shared" si="205"/>
        <v>0</v>
      </c>
      <c r="IS133" s="304">
        <f t="shared" si="205"/>
        <v>0</v>
      </c>
      <c r="IT133" s="304">
        <f t="shared" si="205"/>
        <v>0</v>
      </c>
      <c r="IU133" s="304">
        <f t="shared" si="205"/>
        <v>0</v>
      </c>
      <c r="IV133" s="304">
        <f t="shared" si="205"/>
        <v>0</v>
      </c>
      <c r="IW133" s="304" t="e">
        <f t="shared" si="205"/>
        <v>#N/A</v>
      </c>
      <c r="IX133" s="304">
        <f t="shared" si="205"/>
        <v>0</v>
      </c>
      <c r="IY133" s="304">
        <f t="shared" si="205"/>
        <v>0</v>
      </c>
      <c r="IZ133" s="304">
        <f t="shared" si="205"/>
        <v>0</v>
      </c>
      <c r="JA133" s="304">
        <f t="shared" si="205"/>
        <v>0</v>
      </c>
      <c r="JB133" s="304">
        <f t="shared" ref="JB133:LM133" si="206">IF(JB109="MONDAY",-SUM(IZ132:JA132),0)</f>
        <v>0</v>
      </c>
      <c r="JC133" s="304">
        <f t="shared" si="206"/>
        <v>0</v>
      </c>
      <c r="JD133" s="304" t="e">
        <f t="shared" si="206"/>
        <v>#N/A</v>
      </c>
      <c r="JE133" s="304">
        <f t="shared" si="206"/>
        <v>0</v>
      </c>
      <c r="JF133" s="304">
        <f t="shared" si="206"/>
        <v>0</v>
      </c>
      <c r="JG133" s="304">
        <f t="shared" si="206"/>
        <v>0</v>
      </c>
      <c r="JH133" s="304">
        <f t="shared" si="206"/>
        <v>0</v>
      </c>
      <c r="JI133" s="304">
        <f t="shared" si="206"/>
        <v>0</v>
      </c>
      <c r="JJ133" s="304">
        <f t="shared" si="206"/>
        <v>0</v>
      </c>
      <c r="JK133" s="304" t="e">
        <f t="shared" si="206"/>
        <v>#N/A</v>
      </c>
      <c r="JL133" s="304">
        <f t="shared" si="206"/>
        <v>0</v>
      </c>
      <c r="JM133" s="304">
        <f t="shared" si="206"/>
        <v>0</v>
      </c>
      <c r="JN133" s="304">
        <f t="shared" si="206"/>
        <v>0</v>
      </c>
      <c r="JO133" s="304">
        <f t="shared" si="206"/>
        <v>0</v>
      </c>
      <c r="JP133" s="304">
        <f t="shared" si="206"/>
        <v>0</v>
      </c>
      <c r="JQ133" s="304">
        <f t="shared" si="206"/>
        <v>0</v>
      </c>
      <c r="JR133" s="304" t="e">
        <f t="shared" si="206"/>
        <v>#N/A</v>
      </c>
      <c r="JS133" s="304">
        <f t="shared" si="206"/>
        <v>0</v>
      </c>
      <c r="JT133" s="304">
        <f t="shared" si="206"/>
        <v>0</v>
      </c>
      <c r="JU133" s="304">
        <f t="shared" si="206"/>
        <v>0</v>
      </c>
      <c r="JV133" s="304">
        <f t="shared" si="206"/>
        <v>0</v>
      </c>
      <c r="JW133" s="304">
        <f t="shared" si="206"/>
        <v>0</v>
      </c>
      <c r="JX133" s="304">
        <f t="shared" si="206"/>
        <v>0</v>
      </c>
      <c r="JY133" s="304" t="e">
        <f t="shared" si="206"/>
        <v>#N/A</v>
      </c>
      <c r="JZ133" s="304">
        <f t="shared" si="206"/>
        <v>0</v>
      </c>
      <c r="KA133" s="304">
        <f t="shared" si="206"/>
        <v>0</v>
      </c>
      <c r="KB133" s="304">
        <f t="shared" si="206"/>
        <v>0</v>
      </c>
      <c r="KC133" s="304">
        <f t="shared" si="206"/>
        <v>0</v>
      </c>
      <c r="KD133" s="304">
        <f t="shared" si="206"/>
        <v>0</v>
      </c>
      <c r="KE133" s="304">
        <f t="shared" si="206"/>
        <v>0</v>
      </c>
      <c r="KF133" s="304" t="e">
        <f t="shared" si="206"/>
        <v>#N/A</v>
      </c>
      <c r="KG133" s="304">
        <f t="shared" si="206"/>
        <v>0</v>
      </c>
      <c r="KH133" s="304">
        <f t="shared" si="206"/>
        <v>0</v>
      </c>
      <c r="KI133" s="304">
        <f t="shared" si="206"/>
        <v>0</v>
      </c>
      <c r="KJ133" s="304">
        <f t="shared" si="206"/>
        <v>0</v>
      </c>
      <c r="KK133" s="304">
        <f t="shared" si="206"/>
        <v>0</v>
      </c>
      <c r="KL133" s="304">
        <f t="shared" si="206"/>
        <v>0</v>
      </c>
      <c r="KM133" s="304" t="e">
        <f t="shared" si="206"/>
        <v>#N/A</v>
      </c>
      <c r="KN133" s="304">
        <f t="shared" si="206"/>
        <v>0</v>
      </c>
      <c r="KO133" s="304">
        <f t="shared" si="206"/>
        <v>0</v>
      </c>
      <c r="KP133" s="304">
        <f t="shared" si="206"/>
        <v>0</v>
      </c>
      <c r="KQ133" s="304">
        <f t="shared" si="206"/>
        <v>0</v>
      </c>
      <c r="KR133" s="304">
        <f t="shared" si="206"/>
        <v>0</v>
      </c>
      <c r="KS133" s="304">
        <f t="shared" si="206"/>
        <v>0</v>
      </c>
      <c r="KT133" s="304" t="e">
        <f t="shared" si="206"/>
        <v>#N/A</v>
      </c>
      <c r="KU133" s="304">
        <f t="shared" si="206"/>
        <v>0</v>
      </c>
      <c r="KV133" s="304">
        <f t="shared" si="206"/>
        <v>0</v>
      </c>
      <c r="KW133" s="304">
        <f t="shared" si="206"/>
        <v>0</v>
      </c>
      <c r="KX133" s="304">
        <f t="shared" si="206"/>
        <v>0</v>
      </c>
      <c r="KY133" s="304">
        <f t="shared" si="206"/>
        <v>0</v>
      </c>
      <c r="KZ133" s="304">
        <f t="shared" si="206"/>
        <v>0</v>
      </c>
      <c r="LA133" s="304" t="e">
        <f t="shared" si="206"/>
        <v>#N/A</v>
      </c>
      <c r="LB133" s="304">
        <f t="shared" si="206"/>
        <v>0</v>
      </c>
      <c r="LC133" s="304">
        <f t="shared" si="206"/>
        <v>0</v>
      </c>
      <c r="LD133" s="304">
        <f t="shared" si="206"/>
        <v>0</v>
      </c>
      <c r="LE133" s="304">
        <f t="shared" si="206"/>
        <v>0</v>
      </c>
      <c r="LF133" s="304">
        <f t="shared" si="206"/>
        <v>0</v>
      </c>
      <c r="LG133" s="304">
        <f t="shared" si="206"/>
        <v>0</v>
      </c>
      <c r="LH133" s="304" t="e">
        <f t="shared" si="206"/>
        <v>#N/A</v>
      </c>
      <c r="LI133" s="304">
        <f t="shared" si="206"/>
        <v>0</v>
      </c>
      <c r="LJ133" s="304">
        <f t="shared" si="206"/>
        <v>0</v>
      </c>
      <c r="LK133" s="304">
        <f t="shared" si="206"/>
        <v>0</v>
      </c>
      <c r="LL133" s="304">
        <f t="shared" si="206"/>
        <v>0</v>
      </c>
      <c r="LM133" s="304">
        <f t="shared" si="206"/>
        <v>0</v>
      </c>
      <c r="LN133" s="304">
        <f t="shared" ref="LN133:NY133" si="207">IF(LN109="MONDAY",-SUM(LL132:LM132),0)</f>
        <v>0</v>
      </c>
      <c r="LO133" s="304" t="e">
        <f t="shared" si="207"/>
        <v>#N/A</v>
      </c>
      <c r="LP133" s="304">
        <f t="shared" si="207"/>
        <v>0</v>
      </c>
      <c r="LQ133" s="304">
        <f t="shared" si="207"/>
        <v>0</v>
      </c>
      <c r="LR133" s="304">
        <f t="shared" si="207"/>
        <v>0</v>
      </c>
      <c r="LS133" s="304">
        <f t="shared" si="207"/>
        <v>0</v>
      </c>
      <c r="LT133" s="304">
        <f t="shared" si="207"/>
        <v>0</v>
      </c>
      <c r="LU133" s="304">
        <f t="shared" si="207"/>
        <v>0</v>
      </c>
      <c r="LV133" s="304" t="e">
        <f t="shared" si="207"/>
        <v>#N/A</v>
      </c>
      <c r="LW133" s="304">
        <f t="shared" si="207"/>
        <v>0</v>
      </c>
      <c r="LX133" s="304">
        <f t="shared" si="207"/>
        <v>0</v>
      </c>
      <c r="LY133" s="304">
        <f t="shared" si="207"/>
        <v>0</v>
      </c>
      <c r="LZ133" s="304">
        <f t="shared" si="207"/>
        <v>0</v>
      </c>
      <c r="MA133" s="304">
        <f t="shared" si="207"/>
        <v>0</v>
      </c>
      <c r="MB133" s="304">
        <f t="shared" si="207"/>
        <v>0</v>
      </c>
      <c r="MC133" s="304" t="e">
        <f t="shared" si="207"/>
        <v>#N/A</v>
      </c>
      <c r="MD133" s="304">
        <f t="shared" si="207"/>
        <v>0</v>
      </c>
      <c r="ME133" s="304">
        <f t="shared" si="207"/>
        <v>0</v>
      </c>
      <c r="MF133" s="304">
        <f t="shared" si="207"/>
        <v>0</v>
      </c>
      <c r="MG133" s="304">
        <f t="shared" si="207"/>
        <v>0</v>
      </c>
      <c r="MH133" s="304">
        <f t="shared" si="207"/>
        <v>0</v>
      </c>
      <c r="MI133" s="304">
        <f t="shared" si="207"/>
        <v>0</v>
      </c>
      <c r="MJ133" s="304" t="e">
        <f t="shared" si="207"/>
        <v>#N/A</v>
      </c>
      <c r="MK133" s="304">
        <f t="shared" si="207"/>
        <v>0</v>
      </c>
      <c r="ML133" s="304">
        <f t="shared" si="207"/>
        <v>0</v>
      </c>
      <c r="MM133" s="304">
        <f t="shared" si="207"/>
        <v>0</v>
      </c>
      <c r="MN133" s="304">
        <f t="shared" si="207"/>
        <v>0</v>
      </c>
      <c r="MO133" s="304">
        <f t="shared" si="207"/>
        <v>0</v>
      </c>
      <c r="MP133" s="304">
        <f t="shared" si="207"/>
        <v>0</v>
      </c>
      <c r="MQ133" s="304" t="e">
        <f t="shared" si="207"/>
        <v>#N/A</v>
      </c>
      <c r="MR133" s="304">
        <f t="shared" si="207"/>
        <v>0</v>
      </c>
      <c r="MS133" s="304">
        <f t="shared" si="207"/>
        <v>0</v>
      </c>
      <c r="MT133" s="304">
        <f t="shared" si="207"/>
        <v>0</v>
      </c>
      <c r="MU133" s="304">
        <f t="shared" si="207"/>
        <v>0</v>
      </c>
      <c r="MV133" s="304">
        <f t="shared" si="207"/>
        <v>0</v>
      </c>
      <c r="MW133" s="304">
        <f t="shared" si="207"/>
        <v>0</v>
      </c>
      <c r="MX133" s="304" t="e">
        <f t="shared" si="207"/>
        <v>#N/A</v>
      </c>
      <c r="MY133" s="304">
        <f t="shared" si="207"/>
        <v>0</v>
      </c>
      <c r="MZ133" s="304">
        <f t="shared" si="207"/>
        <v>0</v>
      </c>
      <c r="NA133" s="304">
        <f t="shared" si="207"/>
        <v>0</v>
      </c>
      <c r="NB133" s="304">
        <f t="shared" si="207"/>
        <v>0</v>
      </c>
      <c r="NC133" s="304">
        <f t="shared" si="207"/>
        <v>0</v>
      </c>
      <c r="ND133" s="304">
        <f t="shared" si="207"/>
        <v>0</v>
      </c>
      <c r="NE133" s="304" t="e">
        <f t="shared" si="207"/>
        <v>#N/A</v>
      </c>
      <c r="NF133" s="304">
        <f t="shared" si="207"/>
        <v>0</v>
      </c>
      <c r="NG133" s="304">
        <f t="shared" si="207"/>
        <v>0</v>
      </c>
      <c r="NH133" s="304">
        <f t="shared" si="207"/>
        <v>0</v>
      </c>
      <c r="NI133" s="304">
        <f t="shared" si="207"/>
        <v>0</v>
      </c>
      <c r="NJ133" s="304">
        <f t="shared" si="207"/>
        <v>0</v>
      </c>
      <c r="NK133" s="304">
        <f t="shared" si="207"/>
        <v>0</v>
      </c>
      <c r="NL133" s="304" t="e">
        <f t="shared" si="207"/>
        <v>#N/A</v>
      </c>
      <c r="NM133" s="304">
        <f t="shared" si="207"/>
        <v>0</v>
      </c>
      <c r="NN133" s="304">
        <f t="shared" si="207"/>
        <v>0</v>
      </c>
      <c r="NO133" s="304">
        <f t="shared" si="207"/>
        <v>0</v>
      </c>
      <c r="NP133" s="304">
        <f t="shared" si="207"/>
        <v>0</v>
      </c>
      <c r="NQ133" s="304">
        <f t="shared" si="207"/>
        <v>0</v>
      </c>
      <c r="NR133" s="304">
        <f t="shared" si="207"/>
        <v>0</v>
      </c>
      <c r="NS133" s="304" t="e">
        <f t="shared" si="207"/>
        <v>#N/A</v>
      </c>
      <c r="NT133" s="304">
        <f t="shared" si="207"/>
        <v>0</v>
      </c>
      <c r="NU133" s="304">
        <f t="shared" si="207"/>
        <v>0</v>
      </c>
      <c r="NV133" s="304">
        <f t="shared" si="207"/>
        <v>0</v>
      </c>
      <c r="NW133" s="304">
        <f t="shared" si="207"/>
        <v>0</v>
      </c>
      <c r="NX133" s="304">
        <f t="shared" si="207"/>
        <v>0</v>
      </c>
      <c r="NY133" s="304">
        <f t="shared" si="207"/>
        <v>0</v>
      </c>
      <c r="NZ133" s="304" t="e">
        <f t="shared" ref="NZ133:QK133" si="208">IF(NZ109="MONDAY",-SUM(NX132:NY132),0)</f>
        <v>#N/A</v>
      </c>
      <c r="OA133" s="304">
        <f t="shared" si="208"/>
        <v>0</v>
      </c>
      <c r="OB133" s="304">
        <f t="shared" si="208"/>
        <v>0</v>
      </c>
      <c r="OC133" s="304">
        <f t="shared" si="208"/>
        <v>0</v>
      </c>
      <c r="OD133" s="304">
        <f t="shared" si="208"/>
        <v>0</v>
      </c>
      <c r="OE133" s="304">
        <f t="shared" si="208"/>
        <v>0</v>
      </c>
      <c r="OF133" s="304">
        <f t="shared" si="208"/>
        <v>0</v>
      </c>
      <c r="OG133" s="304" t="e">
        <f t="shared" si="208"/>
        <v>#N/A</v>
      </c>
      <c r="OH133" s="304">
        <f t="shared" si="208"/>
        <v>0</v>
      </c>
      <c r="OI133" s="304">
        <f t="shared" si="208"/>
        <v>0</v>
      </c>
      <c r="OJ133" s="304">
        <f t="shared" si="208"/>
        <v>0</v>
      </c>
      <c r="OK133" s="304">
        <f t="shared" si="208"/>
        <v>0</v>
      </c>
      <c r="OL133" s="304">
        <f t="shared" si="208"/>
        <v>0</v>
      </c>
      <c r="OM133" s="304">
        <f t="shared" si="208"/>
        <v>0</v>
      </c>
      <c r="ON133" s="304" t="e">
        <f t="shared" si="208"/>
        <v>#N/A</v>
      </c>
      <c r="OO133" s="304">
        <f t="shared" si="208"/>
        <v>0</v>
      </c>
      <c r="OP133" s="304">
        <f t="shared" si="208"/>
        <v>0</v>
      </c>
      <c r="OQ133" s="304">
        <f t="shared" si="208"/>
        <v>0</v>
      </c>
      <c r="OR133" s="304">
        <f t="shared" si="208"/>
        <v>0</v>
      </c>
      <c r="OS133" s="304">
        <f t="shared" si="208"/>
        <v>0</v>
      </c>
      <c r="OT133" s="304">
        <f t="shared" si="208"/>
        <v>0</v>
      </c>
      <c r="OU133" s="304" t="e">
        <f t="shared" si="208"/>
        <v>#N/A</v>
      </c>
      <c r="OV133" s="304">
        <f t="shared" si="208"/>
        <v>0</v>
      </c>
      <c r="OW133" s="304">
        <f t="shared" si="208"/>
        <v>0</v>
      </c>
      <c r="OX133" s="304">
        <f t="shared" si="208"/>
        <v>0</v>
      </c>
      <c r="OY133" s="304">
        <f t="shared" si="208"/>
        <v>0</v>
      </c>
      <c r="OZ133" s="304">
        <f t="shared" si="208"/>
        <v>0</v>
      </c>
      <c r="PA133" s="304">
        <f t="shared" si="208"/>
        <v>0</v>
      </c>
      <c r="PB133" s="304" t="e">
        <f t="shared" si="208"/>
        <v>#N/A</v>
      </c>
      <c r="PC133" s="304">
        <f t="shared" si="208"/>
        <v>0</v>
      </c>
      <c r="PD133" s="304">
        <f t="shared" si="208"/>
        <v>0</v>
      </c>
      <c r="PE133" s="304">
        <f t="shared" si="208"/>
        <v>0</v>
      </c>
      <c r="PF133" s="304">
        <f t="shared" si="208"/>
        <v>0</v>
      </c>
      <c r="PG133" s="304">
        <f t="shared" si="208"/>
        <v>0</v>
      </c>
      <c r="PH133" s="304">
        <f t="shared" si="208"/>
        <v>0</v>
      </c>
      <c r="PI133" s="304" t="e">
        <f t="shared" si="208"/>
        <v>#N/A</v>
      </c>
      <c r="PJ133" s="304">
        <f t="shared" si="208"/>
        <v>0</v>
      </c>
      <c r="PK133" s="304">
        <f t="shared" si="208"/>
        <v>0</v>
      </c>
      <c r="PL133" s="304">
        <f t="shared" si="208"/>
        <v>0</v>
      </c>
      <c r="PM133" s="304">
        <f t="shared" si="208"/>
        <v>0</v>
      </c>
      <c r="PN133" s="304">
        <f t="shared" si="208"/>
        <v>0</v>
      </c>
      <c r="PO133" s="304">
        <f t="shared" si="208"/>
        <v>0</v>
      </c>
      <c r="PP133" s="304" t="e">
        <f t="shared" si="208"/>
        <v>#N/A</v>
      </c>
      <c r="PQ133" s="304">
        <f t="shared" si="208"/>
        <v>0</v>
      </c>
      <c r="PR133" s="304">
        <f t="shared" si="208"/>
        <v>0</v>
      </c>
      <c r="PS133" s="304">
        <f t="shared" si="208"/>
        <v>0</v>
      </c>
      <c r="PT133" s="304">
        <f t="shared" si="208"/>
        <v>0</v>
      </c>
      <c r="PU133" s="304">
        <f t="shared" si="208"/>
        <v>0</v>
      </c>
      <c r="PV133" s="304">
        <f t="shared" si="208"/>
        <v>0</v>
      </c>
      <c r="PW133" s="304" t="e">
        <f t="shared" si="208"/>
        <v>#N/A</v>
      </c>
      <c r="PX133" s="304">
        <f t="shared" si="208"/>
        <v>0</v>
      </c>
      <c r="PY133" s="304">
        <f t="shared" si="208"/>
        <v>0</v>
      </c>
      <c r="PZ133" s="304">
        <f t="shared" si="208"/>
        <v>0</v>
      </c>
      <c r="QA133" s="304">
        <f t="shared" si="208"/>
        <v>0</v>
      </c>
      <c r="QB133" s="304">
        <f t="shared" si="208"/>
        <v>0</v>
      </c>
      <c r="QC133" s="304">
        <f t="shared" si="208"/>
        <v>0</v>
      </c>
      <c r="QD133" s="304" t="e">
        <f t="shared" si="208"/>
        <v>#N/A</v>
      </c>
      <c r="QE133" s="304">
        <f t="shared" si="208"/>
        <v>0</v>
      </c>
      <c r="QF133" s="304">
        <f t="shared" si="208"/>
        <v>0</v>
      </c>
      <c r="QG133" s="304">
        <f t="shared" si="208"/>
        <v>0</v>
      </c>
      <c r="QH133" s="304">
        <f t="shared" si="208"/>
        <v>0</v>
      </c>
      <c r="QI133" s="304">
        <f t="shared" si="208"/>
        <v>0</v>
      </c>
      <c r="QJ133" s="304">
        <f t="shared" si="208"/>
        <v>0</v>
      </c>
      <c r="QK133" s="304" t="e">
        <f t="shared" si="208"/>
        <v>#N/A</v>
      </c>
      <c r="QL133" s="304">
        <f t="shared" ref="QL133:SW133" si="209">IF(QL109="MONDAY",-SUM(QJ132:QK132),0)</f>
        <v>0</v>
      </c>
      <c r="QM133" s="304">
        <f t="shared" si="209"/>
        <v>0</v>
      </c>
      <c r="QN133" s="304">
        <f t="shared" si="209"/>
        <v>0</v>
      </c>
      <c r="QO133" s="304">
        <f t="shared" si="209"/>
        <v>0</v>
      </c>
      <c r="QP133" s="304">
        <f t="shared" si="209"/>
        <v>0</v>
      </c>
      <c r="QQ133" s="304">
        <f t="shared" si="209"/>
        <v>0</v>
      </c>
      <c r="QR133" s="304" t="e">
        <f t="shared" si="209"/>
        <v>#N/A</v>
      </c>
      <c r="QS133" s="304">
        <f t="shared" si="209"/>
        <v>0</v>
      </c>
      <c r="QT133" s="304">
        <f t="shared" si="209"/>
        <v>0</v>
      </c>
      <c r="QU133" s="304">
        <f t="shared" si="209"/>
        <v>0</v>
      </c>
      <c r="QV133" s="304">
        <f t="shared" si="209"/>
        <v>0</v>
      </c>
      <c r="QW133" s="304">
        <f t="shared" si="209"/>
        <v>0</v>
      </c>
      <c r="QX133" s="304">
        <f t="shared" si="209"/>
        <v>0</v>
      </c>
      <c r="QY133" s="304" t="e">
        <f t="shared" si="209"/>
        <v>#N/A</v>
      </c>
      <c r="QZ133" s="304">
        <f t="shared" si="209"/>
        <v>0</v>
      </c>
      <c r="RA133" s="304">
        <f t="shared" si="209"/>
        <v>0</v>
      </c>
      <c r="RB133" s="304">
        <f t="shared" si="209"/>
        <v>0</v>
      </c>
      <c r="RC133" s="304">
        <f t="shared" si="209"/>
        <v>0</v>
      </c>
      <c r="RD133" s="304">
        <f t="shared" si="209"/>
        <v>0</v>
      </c>
      <c r="RE133" s="304">
        <f t="shared" si="209"/>
        <v>0</v>
      </c>
      <c r="RF133" s="304" t="e">
        <f t="shared" si="209"/>
        <v>#N/A</v>
      </c>
      <c r="RG133" s="304">
        <f t="shared" si="209"/>
        <v>0</v>
      </c>
      <c r="RH133" s="304">
        <f t="shared" si="209"/>
        <v>0</v>
      </c>
      <c r="RI133" s="304">
        <f t="shared" si="209"/>
        <v>0</v>
      </c>
      <c r="RJ133" s="304">
        <f t="shared" si="209"/>
        <v>0</v>
      </c>
      <c r="RK133" s="304">
        <f t="shared" si="209"/>
        <v>0</v>
      </c>
      <c r="RL133" s="304">
        <f t="shared" si="209"/>
        <v>0</v>
      </c>
      <c r="RM133" s="304" t="e">
        <f t="shared" si="209"/>
        <v>#N/A</v>
      </c>
      <c r="RN133" s="304">
        <f t="shared" si="209"/>
        <v>0</v>
      </c>
      <c r="RO133" s="304">
        <f t="shared" si="209"/>
        <v>0</v>
      </c>
      <c r="RP133" s="304">
        <f t="shared" si="209"/>
        <v>0</v>
      </c>
      <c r="RQ133" s="304">
        <f t="shared" si="209"/>
        <v>0</v>
      </c>
      <c r="RR133" s="304">
        <f t="shared" si="209"/>
        <v>0</v>
      </c>
      <c r="RS133" s="304">
        <f t="shared" si="209"/>
        <v>0</v>
      </c>
      <c r="RT133" s="304" t="e">
        <f t="shared" si="209"/>
        <v>#N/A</v>
      </c>
      <c r="RU133" s="304">
        <f t="shared" si="209"/>
        <v>0</v>
      </c>
      <c r="RV133" s="304">
        <f t="shared" si="209"/>
        <v>0</v>
      </c>
      <c r="RW133" s="304">
        <f t="shared" si="209"/>
        <v>0</v>
      </c>
      <c r="RX133" s="304">
        <f t="shared" si="209"/>
        <v>0</v>
      </c>
      <c r="RY133" s="304">
        <f t="shared" si="209"/>
        <v>0</v>
      </c>
      <c r="RZ133" s="304">
        <f t="shared" si="209"/>
        <v>0</v>
      </c>
      <c r="SA133" s="304" t="e">
        <f t="shared" si="209"/>
        <v>#N/A</v>
      </c>
      <c r="SB133" s="304">
        <f t="shared" si="209"/>
        <v>0</v>
      </c>
      <c r="SC133" s="304">
        <f t="shared" si="209"/>
        <v>0</v>
      </c>
      <c r="SD133" s="304">
        <f t="shared" si="209"/>
        <v>0</v>
      </c>
      <c r="SE133" s="304">
        <f t="shared" si="209"/>
        <v>0</v>
      </c>
      <c r="SF133" s="304">
        <f t="shared" si="209"/>
        <v>0</v>
      </c>
      <c r="SG133" s="304">
        <f t="shared" si="209"/>
        <v>0</v>
      </c>
      <c r="SH133" s="304" t="e">
        <f t="shared" si="209"/>
        <v>#N/A</v>
      </c>
      <c r="SI133" s="304">
        <f t="shared" si="209"/>
        <v>0</v>
      </c>
      <c r="SJ133" s="304">
        <f t="shared" si="209"/>
        <v>0</v>
      </c>
      <c r="SK133" s="304">
        <f t="shared" si="209"/>
        <v>0</v>
      </c>
      <c r="SL133" s="304">
        <f t="shared" si="209"/>
        <v>0</v>
      </c>
      <c r="SM133" s="304">
        <f t="shared" si="209"/>
        <v>0</v>
      </c>
      <c r="SN133" s="304">
        <f t="shared" si="209"/>
        <v>0</v>
      </c>
      <c r="SO133" s="304" t="e">
        <f t="shared" si="209"/>
        <v>#N/A</v>
      </c>
      <c r="SP133" s="304">
        <f t="shared" si="209"/>
        <v>0</v>
      </c>
      <c r="SQ133" s="304">
        <f t="shared" si="209"/>
        <v>0</v>
      </c>
      <c r="SR133" s="304">
        <f t="shared" si="209"/>
        <v>0</v>
      </c>
      <c r="SS133" s="304">
        <f t="shared" si="209"/>
        <v>0</v>
      </c>
      <c r="ST133" s="304">
        <f t="shared" si="209"/>
        <v>0</v>
      </c>
      <c r="SU133" s="304">
        <f t="shared" si="209"/>
        <v>0</v>
      </c>
      <c r="SV133" s="304" t="e">
        <f t="shared" si="209"/>
        <v>#N/A</v>
      </c>
      <c r="SW133" s="304">
        <f t="shared" si="209"/>
        <v>0</v>
      </c>
      <c r="SX133" s="304">
        <f t="shared" ref="SX133:VI133" si="210">IF(SX109="MONDAY",-SUM(SV132:SW132),0)</f>
        <v>0</v>
      </c>
      <c r="SY133" s="304">
        <f t="shared" si="210"/>
        <v>0</v>
      </c>
      <c r="SZ133" s="304">
        <f t="shared" si="210"/>
        <v>0</v>
      </c>
      <c r="TA133" s="304">
        <f t="shared" si="210"/>
        <v>0</v>
      </c>
      <c r="TB133" s="304">
        <f t="shared" si="210"/>
        <v>0</v>
      </c>
      <c r="TC133" s="304" t="e">
        <f t="shared" si="210"/>
        <v>#N/A</v>
      </c>
      <c r="TD133" s="304">
        <f t="shared" si="210"/>
        <v>0</v>
      </c>
      <c r="TE133" s="304">
        <f t="shared" si="210"/>
        <v>0</v>
      </c>
      <c r="TF133" s="304">
        <f t="shared" si="210"/>
        <v>0</v>
      </c>
      <c r="TG133" s="304">
        <f t="shared" si="210"/>
        <v>0</v>
      </c>
      <c r="TH133" s="304">
        <f t="shared" si="210"/>
        <v>0</v>
      </c>
      <c r="TI133" s="304">
        <f t="shared" si="210"/>
        <v>0</v>
      </c>
      <c r="TJ133" s="304" t="e">
        <f t="shared" si="210"/>
        <v>#N/A</v>
      </c>
      <c r="TK133" s="304">
        <f t="shared" si="210"/>
        <v>0</v>
      </c>
      <c r="TL133" s="304">
        <f t="shared" si="210"/>
        <v>0</v>
      </c>
      <c r="TM133" s="304">
        <f t="shared" si="210"/>
        <v>0</v>
      </c>
      <c r="TN133" s="304">
        <f t="shared" si="210"/>
        <v>0</v>
      </c>
      <c r="TO133" s="304">
        <f t="shared" si="210"/>
        <v>0</v>
      </c>
      <c r="TP133" s="304">
        <f t="shared" si="210"/>
        <v>0</v>
      </c>
      <c r="TQ133" s="304" t="e">
        <f t="shared" si="210"/>
        <v>#N/A</v>
      </c>
      <c r="TR133" s="304">
        <f t="shared" si="210"/>
        <v>0</v>
      </c>
      <c r="TS133" s="304">
        <f t="shared" si="210"/>
        <v>0</v>
      </c>
      <c r="TT133" s="304">
        <f t="shared" si="210"/>
        <v>0</v>
      </c>
      <c r="TU133" s="304">
        <f t="shared" si="210"/>
        <v>0</v>
      </c>
      <c r="TV133" s="304">
        <f t="shared" si="210"/>
        <v>0</v>
      </c>
      <c r="TW133" s="304">
        <f t="shared" si="210"/>
        <v>0</v>
      </c>
      <c r="TX133" s="304" t="e">
        <f t="shared" si="210"/>
        <v>#N/A</v>
      </c>
      <c r="TY133" s="304">
        <f t="shared" si="210"/>
        <v>0</v>
      </c>
      <c r="TZ133" s="304">
        <f t="shared" si="210"/>
        <v>0</v>
      </c>
      <c r="UA133" s="304">
        <f t="shared" si="210"/>
        <v>0</v>
      </c>
      <c r="UB133" s="304">
        <f t="shared" si="210"/>
        <v>0</v>
      </c>
      <c r="UC133" s="304">
        <f t="shared" si="210"/>
        <v>0</v>
      </c>
      <c r="UD133" s="304">
        <f t="shared" si="210"/>
        <v>0</v>
      </c>
      <c r="UE133" s="304" t="e">
        <f t="shared" si="210"/>
        <v>#N/A</v>
      </c>
      <c r="UF133" s="304">
        <f t="shared" si="210"/>
        <v>0</v>
      </c>
      <c r="UG133" s="304">
        <f t="shared" si="210"/>
        <v>0</v>
      </c>
      <c r="UH133" s="304">
        <f t="shared" si="210"/>
        <v>0</v>
      </c>
      <c r="UI133" s="304">
        <f t="shared" si="210"/>
        <v>0</v>
      </c>
      <c r="UJ133" s="304">
        <f t="shared" si="210"/>
        <v>0</v>
      </c>
      <c r="UK133" s="304">
        <f t="shared" si="210"/>
        <v>0</v>
      </c>
      <c r="UL133" s="304" t="e">
        <f t="shared" si="210"/>
        <v>#N/A</v>
      </c>
      <c r="UM133" s="304">
        <f t="shared" si="210"/>
        <v>0</v>
      </c>
      <c r="UN133" s="304">
        <f t="shared" si="210"/>
        <v>0</v>
      </c>
      <c r="UO133" s="304">
        <f t="shared" si="210"/>
        <v>0</v>
      </c>
      <c r="UP133" s="304">
        <f t="shared" si="210"/>
        <v>0</v>
      </c>
      <c r="UQ133" s="304">
        <f t="shared" si="210"/>
        <v>0</v>
      </c>
      <c r="UR133" s="304">
        <f t="shared" si="210"/>
        <v>0</v>
      </c>
      <c r="US133" s="304" t="e">
        <f t="shared" si="210"/>
        <v>#N/A</v>
      </c>
      <c r="UT133" s="304">
        <f t="shared" si="210"/>
        <v>0</v>
      </c>
      <c r="UU133" s="304">
        <f t="shared" si="210"/>
        <v>0</v>
      </c>
      <c r="UV133" s="304">
        <f t="shared" si="210"/>
        <v>0</v>
      </c>
      <c r="UW133" s="304">
        <f t="shared" si="210"/>
        <v>0</v>
      </c>
      <c r="UX133" s="304">
        <f t="shared" si="210"/>
        <v>0</v>
      </c>
      <c r="UY133" s="304">
        <f t="shared" si="210"/>
        <v>0</v>
      </c>
      <c r="UZ133" s="304" t="e">
        <f t="shared" si="210"/>
        <v>#N/A</v>
      </c>
      <c r="VA133" s="304">
        <f t="shared" si="210"/>
        <v>0</v>
      </c>
      <c r="VB133" s="304">
        <f t="shared" si="210"/>
        <v>0</v>
      </c>
      <c r="VC133" s="304">
        <f t="shared" si="210"/>
        <v>0</v>
      </c>
      <c r="VD133" s="304">
        <f t="shared" si="210"/>
        <v>0</v>
      </c>
      <c r="VE133" s="304">
        <f t="shared" si="210"/>
        <v>0</v>
      </c>
      <c r="VF133" s="304">
        <f t="shared" si="210"/>
        <v>0</v>
      </c>
      <c r="VG133" s="304" t="e">
        <f t="shared" si="210"/>
        <v>#N/A</v>
      </c>
      <c r="VH133" s="304">
        <f t="shared" si="210"/>
        <v>0</v>
      </c>
      <c r="VI133" s="304">
        <f t="shared" si="210"/>
        <v>0</v>
      </c>
      <c r="VJ133" s="304">
        <f t="shared" ref="VJ133:XU133" si="211">IF(VJ109="MONDAY",-SUM(VH132:VI132),0)</f>
        <v>0</v>
      </c>
      <c r="VK133" s="304">
        <f t="shared" si="211"/>
        <v>0</v>
      </c>
      <c r="VL133" s="304">
        <f t="shared" si="211"/>
        <v>0</v>
      </c>
      <c r="VM133" s="304">
        <f t="shared" si="211"/>
        <v>0</v>
      </c>
      <c r="VN133" s="304" t="e">
        <f t="shared" si="211"/>
        <v>#N/A</v>
      </c>
      <c r="VO133" s="304">
        <f t="shared" si="211"/>
        <v>0</v>
      </c>
      <c r="VP133" s="304">
        <f t="shared" si="211"/>
        <v>0</v>
      </c>
      <c r="VQ133" s="304">
        <f t="shared" si="211"/>
        <v>0</v>
      </c>
      <c r="VR133" s="304">
        <f t="shared" si="211"/>
        <v>0</v>
      </c>
      <c r="VS133" s="304">
        <f t="shared" si="211"/>
        <v>0</v>
      </c>
      <c r="VT133" s="304">
        <f t="shared" si="211"/>
        <v>0</v>
      </c>
      <c r="VU133" s="304" t="e">
        <f t="shared" si="211"/>
        <v>#N/A</v>
      </c>
      <c r="VV133" s="304">
        <f t="shared" si="211"/>
        <v>0</v>
      </c>
      <c r="VW133" s="304">
        <f t="shared" si="211"/>
        <v>0</v>
      </c>
      <c r="VX133" s="304">
        <f t="shared" si="211"/>
        <v>0</v>
      </c>
      <c r="VY133" s="304">
        <f t="shared" si="211"/>
        <v>0</v>
      </c>
      <c r="VZ133" s="304">
        <f t="shared" si="211"/>
        <v>0</v>
      </c>
      <c r="WA133" s="304">
        <f t="shared" si="211"/>
        <v>0</v>
      </c>
      <c r="WB133" s="304" t="e">
        <f t="shared" si="211"/>
        <v>#N/A</v>
      </c>
      <c r="WC133" s="304">
        <f t="shared" si="211"/>
        <v>0</v>
      </c>
      <c r="WD133" s="304">
        <f t="shared" si="211"/>
        <v>0</v>
      </c>
      <c r="WE133" s="304">
        <f t="shared" si="211"/>
        <v>0</v>
      </c>
      <c r="WF133" s="304">
        <f t="shared" si="211"/>
        <v>0</v>
      </c>
      <c r="WG133" s="304">
        <f t="shared" si="211"/>
        <v>0</v>
      </c>
      <c r="WH133" s="304">
        <f t="shared" si="211"/>
        <v>0</v>
      </c>
      <c r="WI133" s="304" t="e">
        <f t="shared" si="211"/>
        <v>#N/A</v>
      </c>
      <c r="WJ133" s="304">
        <f t="shared" si="211"/>
        <v>0</v>
      </c>
      <c r="WK133" s="304">
        <f t="shared" si="211"/>
        <v>0</v>
      </c>
      <c r="WL133" s="304">
        <f t="shared" si="211"/>
        <v>0</v>
      </c>
      <c r="WM133" s="304">
        <f t="shared" si="211"/>
        <v>0</v>
      </c>
      <c r="WN133" s="304">
        <f t="shared" si="211"/>
        <v>0</v>
      </c>
      <c r="WO133" s="304">
        <f t="shared" si="211"/>
        <v>0</v>
      </c>
      <c r="WP133" s="304" t="e">
        <f t="shared" si="211"/>
        <v>#N/A</v>
      </c>
      <c r="WQ133" s="304">
        <f t="shared" si="211"/>
        <v>0</v>
      </c>
      <c r="WR133" s="304">
        <f t="shared" si="211"/>
        <v>0</v>
      </c>
      <c r="WS133" s="304">
        <f t="shared" si="211"/>
        <v>0</v>
      </c>
      <c r="WT133" s="304">
        <f t="shared" si="211"/>
        <v>0</v>
      </c>
      <c r="WU133" s="304">
        <f t="shared" si="211"/>
        <v>0</v>
      </c>
      <c r="WV133" s="304">
        <f t="shared" si="211"/>
        <v>0</v>
      </c>
      <c r="WW133" s="304" t="e">
        <f t="shared" si="211"/>
        <v>#N/A</v>
      </c>
      <c r="WX133" s="304">
        <f t="shared" si="211"/>
        <v>0</v>
      </c>
      <c r="WY133" s="304">
        <f t="shared" si="211"/>
        <v>0</v>
      </c>
      <c r="WZ133" s="304">
        <f t="shared" si="211"/>
        <v>0</v>
      </c>
      <c r="XA133" s="304">
        <f t="shared" si="211"/>
        <v>0</v>
      </c>
      <c r="XB133" s="304">
        <f t="shared" si="211"/>
        <v>0</v>
      </c>
      <c r="XC133" s="304">
        <f t="shared" si="211"/>
        <v>0</v>
      </c>
      <c r="XD133" s="304" t="e">
        <f t="shared" si="211"/>
        <v>#N/A</v>
      </c>
      <c r="XE133" s="304">
        <f t="shared" si="211"/>
        <v>0</v>
      </c>
      <c r="XF133" s="304">
        <f t="shared" si="211"/>
        <v>0</v>
      </c>
      <c r="XG133" s="304">
        <f t="shared" si="211"/>
        <v>0</v>
      </c>
      <c r="XH133" s="304">
        <f t="shared" si="211"/>
        <v>0</v>
      </c>
      <c r="XI133" s="304">
        <f t="shared" si="211"/>
        <v>0</v>
      </c>
      <c r="XJ133" s="304">
        <f t="shared" si="211"/>
        <v>0</v>
      </c>
      <c r="XK133" s="304" t="e">
        <f t="shared" si="211"/>
        <v>#N/A</v>
      </c>
      <c r="XL133" s="304">
        <f t="shared" si="211"/>
        <v>0</v>
      </c>
      <c r="XM133" s="304">
        <f t="shared" si="211"/>
        <v>0</v>
      </c>
      <c r="XN133" s="304">
        <f t="shared" si="211"/>
        <v>0</v>
      </c>
      <c r="XO133" s="304">
        <f t="shared" si="211"/>
        <v>0</v>
      </c>
      <c r="XP133" s="304">
        <f t="shared" si="211"/>
        <v>0</v>
      </c>
      <c r="XQ133" s="304">
        <f t="shared" si="211"/>
        <v>0</v>
      </c>
      <c r="XR133" s="304" t="e">
        <f t="shared" si="211"/>
        <v>#N/A</v>
      </c>
      <c r="XS133" s="304">
        <f t="shared" si="211"/>
        <v>0</v>
      </c>
      <c r="XT133" s="304">
        <f t="shared" si="211"/>
        <v>0</v>
      </c>
      <c r="XU133" s="304">
        <f t="shared" si="211"/>
        <v>0</v>
      </c>
      <c r="XV133" s="304">
        <f t="shared" ref="XV133:AAG133" si="212">IF(XV109="MONDAY",-SUM(XT132:XU132),0)</f>
        <v>0</v>
      </c>
      <c r="XW133" s="304">
        <f t="shared" si="212"/>
        <v>0</v>
      </c>
      <c r="XX133" s="304">
        <f t="shared" si="212"/>
        <v>0</v>
      </c>
      <c r="XY133" s="304" t="e">
        <f t="shared" si="212"/>
        <v>#N/A</v>
      </c>
      <c r="XZ133" s="304">
        <f t="shared" si="212"/>
        <v>0</v>
      </c>
      <c r="YA133" s="304">
        <f t="shared" si="212"/>
        <v>0</v>
      </c>
      <c r="YB133" s="304">
        <f t="shared" si="212"/>
        <v>0</v>
      </c>
      <c r="YC133" s="304">
        <f t="shared" si="212"/>
        <v>0</v>
      </c>
      <c r="YD133" s="304">
        <f t="shared" si="212"/>
        <v>0</v>
      </c>
      <c r="YE133" s="304">
        <f t="shared" si="212"/>
        <v>0</v>
      </c>
      <c r="YF133" s="304" t="e">
        <f t="shared" si="212"/>
        <v>#N/A</v>
      </c>
      <c r="YG133" s="304">
        <f t="shared" si="212"/>
        <v>0</v>
      </c>
      <c r="YH133" s="304">
        <f t="shared" si="212"/>
        <v>0</v>
      </c>
      <c r="YI133" s="304">
        <f t="shared" si="212"/>
        <v>0</v>
      </c>
      <c r="YJ133" s="304">
        <f t="shared" si="212"/>
        <v>0</v>
      </c>
      <c r="YK133" s="304">
        <f t="shared" si="212"/>
        <v>0</v>
      </c>
      <c r="YL133" s="304">
        <f t="shared" si="212"/>
        <v>0</v>
      </c>
      <c r="YM133" s="304" t="e">
        <f t="shared" si="212"/>
        <v>#N/A</v>
      </c>
      <c r="YN133" s="304">
        <f t="shared" si="212"/>
        <v>0</v>
      </c>
      <c r="YO133" s="304">
        <f t="shared" si="212"/>
        <v>0</v>
      </c>
      <c r="YP133" s="304">
        <f t="shared" si="212"/>
        <v>0</v>
      </c>
      <c r="YQ133" s="304">
        <f t="shared" si="212"/>
        <v>0</v>
      </c>
      <c r="YR133" s="304">
        <f t="shared" si="212"/>
        <v>0</v>
      </c>
      <c r="YS133" s="304">
        <f t="shared" si="212"/>
        <v>0</v>
      </c>
      <c r="YT133" s="304" t="e">
        <f t="shared" si="212"/>
        <v>#N/A</v>
      </c>
      <c r="YU133" s="304">
        <f t="shared" si="212"/>
        <v>0</v>
      </c>
      <c r="YV133" s="304">
        <f t="shared" si="212"/>
        <v>0</v>
      </c>
      <c r="YW133" s="304">
        <f t="shared" si="212"/>
        <v>0</v>
      </c>
      <c r="YX133" s="304">
        <f t="shared" si="212"/>
        <v>0</v>
      </c>
      <c r="YY133" s="304">
        <f t="shared" si="212"/>
        <v>0</v>
      </c>
      <c r="YZ133" s="304">
        <f t="shared" si="212"/>
        <v>0</v>
      </c>
      <c r="ZA133" s="304" t="e">
        <f t="shared" si="212"/>
        <v>#N/A</v>
      </c>
      <c r="ZB133" s="304">
        <f t="shared" si="212"/>
        <v>0</v>
      </c>
      <c r="ZC133" s="304">
        <f t="shared" si="212"/>
        <v>0</v>
      </c>
      <c r="ZD133" s="304">
        <f t="shared" si="212"/>
        <v>0</v>
      </c>
      <c r="ZE133" s="304">
        <f t="shared" si="212"/>
        <v>0</v>
      </c>
      <c r="ZF133" s="304">
        <f t="shared" si="212"/>
        <v>0</v>
      </c>
      <c r="ZG133" s="304">
        <f t="shared" si="212"/>
        <v>0</v>
      </c>
      <c r="ZH133" s="304" t="e">
        <f t="shared" si="212"/>
        <v>#N/A</v>
      </c>
      <c r="ZI133" s="304">
        <f t="shared" si="212"/>
        <v>0</v>
      </c>
      <c r="ZJ133" s="304">
        <f t="shared" si="212"/>
        <v>0</v>
      </c>
      <c r="ZK133" s="304">
        <f t="shared" si="212"/>
        <v>0</v>
      </c>
      <c r="ZL133" s="304">
        <f t="shared" si="212"/>
        <v>0</v>
      </c>
      <c r="ZM133" s="304">
        <f t="shared" si="212"/>
        <v>0</v>
      </c>
      <c r="ZN133" s="304">
        <f t="shared" si="212"/>
        <v>0</v>
      </c>
      <c r="ZO133" s="304" t="e">
        <f t="shared" si="212"/>
        <v>#N/A</v>
      </c>
      <c r="ZP133" s="304">
        <f t="shared" si="212"/>
        <v>0</v>
      </c>
      <c r="ZQ133" s="304">
        <f t="shared" si="212"/>
        <v>0</v>
      </c>
      <c r="ZR133" s="304">
        <f t="shared" si="212"/>
        <v>0</v>
      </c>
      <c r="ZS133" s="304">
        <f t="shared" si="212"/>
        <v>0</v>
      </c>
      <c r="ZT133" s="304">
        <f t="shared" si="212"/>
        <v>0</v>
      </c>
      <c r="ZU133" s="304">
        <f t="shared" si="212"/>
        <v>0</v>
      </c>
      <c r="ZV133" s="304" t="e">
        <f t="shared" si="212"/>
        <v>#N/A</v>
      </c>
      <c r="ZW133" s="304">
        <f t="shared" si="212"/>
        <v>0</v>
      </c>
      <c r="ZX133" s="304">
        <f t="shared" si="212"/>
        <v>0</v>
      </c>
      <c r="ZY133" s="304">
        <f t="shared" si="212"/>
        <v>0</v>
      </c>
      <c r="ZZ133" s="304">
        <f t="shared" si="212"/>
        <v>0</v>
      </c>
      <c r="AAA133" s="304">
        <f t="shared" si="212"/>
        <v>0</v>
      </c>
      <c r="AAB133" s="304">
        <f t="shared" si="212"/>
        <v>0</v>
      </c>
      <c r="AAC133" s="304" t="e">
        <f t="shared" si="212"/>
        <v>#N/A</v>
      </c>
      <c r="AAD133" s="304">
        <f t="shared" si="212"/>
        <v>0</v>
      </c>
      <c r="AAE133" s="304">
        <f t="shared" si="212"/>
        <v>0</v>
      </c>
      <c r="AAF133" s="304">
        <f t="shared" si="212"/>
        <v>0</v>
      </c>
      <c r="AAG133" s="304">
        <f t="shared" si="212"/>
        <v>0</v>
      </c>
      <c r="AAH133" s="304">
        <f t="shared" ref="AAH133:ACK133" si="213">IF(AAH109="MONDAY",-SUM(AAF132:AAG132),0)</f>
        <v>0</v>
      </c>
      <c r="AAI133" s="304">
        <f t="shared" si="213"/>
        <v>0</v>
      </c>
      <c r="AAJ133" s="304" t="e">
        <f t="shared" si="213"/>
        <v>#N/A</v>
      </c>
      <c r="AAK133" s="304">
        <f t="shared" si="213"/>
        <v>0</v>
      </c>
      <c r="AAL133" s="304">
        <f t="shared" si="213"/>
        <v>0</v>
      </c>
      <c r="AAM133" s="304">
        <f t="shared" si="213"/>
        <v>0</v>
      </c>
      <c r="AAN133" s="304">
        <f t="shared" si="213"/>
        <v>0</v>
      </c>
      <c r="AAO133" s="304">
        <f t="shared" si="213"/>
        <v>0</v>
      </c>
      <c r="AAP133" s="304">
        <f t="shared" si="213"/>
        <v>0</v>
      </c>
      <c r="AAQ133" s="304" t="e">
        <f t="shared" si="213"/>
        <v>#N/A</v>
      </c>
      <c r="AAR133" s="304">
        <f t="shared" si="213"/>
        <v>0</v>
      </c>
      <c r="AAS133" s="304">
        <f t="shared" si="213"/>
        <v>0</v>
      </c>
      <c r="AAT133" s="304">
        <f t="shared" si="213"/>
        <v>0</v>
      </c>
      <c r="AAU133" s="304">
        <f t="shared" si="213"/>
        <v>0</v>
      </c>
      <c r="AAV133" s="304">
        <f t="shared" si="213"/>
        <v>0</v>
      </c>
      <c r="AAW133" s="304">
        <f t="shared" si="213"/>
        <v>0</v>
      </c>
      <c r="AAX133" s="304" t="e">
        <f t="shared" si="213"/>
        <v>#N/A</v>
      </c>
      <c r="AAY133" s="304">
        <f t="shared" si="213"/>
        <v>0</v>
      </c>
      <c r="AAZ133" s="304">
        <f t="shared" si="213"/>
        <v>0</v>
      </c>
      <c r="ABA133" s="304">
        <f t="shared" si="213"/>
        <v>0</v>
      </c>
      <c r="ABB133" s="304">
        <f t="shared" si="213"/>
        <v>0</v>
      </c>
      <c r="ABC133" s="304">
        <f t="shared" si="213"/>
        <v>0</v>
      </c>
      <c r="ABD133" s="304">
        <f t="shared" si="213"/>
        <v>0</v>
      </c>
      <c r="ABE133" s="304" t="e">
        <f t="shared" si="213"/>
        <v>#N/A</v>
      </c>
      <c r="ABF133" s="304">
        <f t="shared" si="213"/>
        <v>0</v>
      </c>
      <c r="ABG133" s="304">
        <f t="shared" si="213"/>
        <v>0</v>
      </c>
      <c r="ABH133" s="304">
        <f t="shared" si="213"/>
        <v>0</v>
      </c>
      <c r="ABI133" s="304">
        <f t="shared" si="213"/>
        <v>0</v>
      </c>
      <c r="ABJ133" s="304">
        <f t="shared" si="213"/>
        <v>0</v>
      </c>
      <c r="ABK133" s="304">
        <f t="shared" si="213"/>
        <v>0</v>
      </c>
      <c r="ABL133" s="304" t="e">
        <f t="shared" si="213"/>
        <v>#N/A</v>
      </c>
      <c r="ABM133" s="304">
        <f t="shared" si="213"/>
        <v>0</v>
      </c>
      <c r="ABN133" s="304">
        <f t="shared" si="213"/>
        <v>0</v>
      </c>
      <c r="ABO133" s="304">
        <f t="shared" si="213"/>
        <v>0</v>
      </c>
      <c r="ABP133" s="304">
        <f t="shared" si="213"/>
        <v>0</v>
      </c>
      <c r="ABQ133" s="304">
        <f t="shared" si="213"/>
        <v>0</v>
      </c>
      <c r="ABR133" s="304">
        <f t="shared" si="213"/>
        <v>0</v>
      </c>
      <c r="ABS133" s="304" t="e">
        <f t="shared" si="213"/>
        <v>#N/A</v>
      </c>
      <c r="ABT133" s="304">
        <f t="shared" si="213"/>
        <v>0</v>
      </c>
      <c r="ABU133" s="304">
        <f t="shared" si="213"/>
        <v>0</v>
      </c>
      <c r="ABV133" s="304">
        <f t="shared" si="213"/>
        <v>0</v>
      </c>
      <c r="ABW133" s="304">
        <f t="shared" si="213"/>
        <v>0</v>
      </c>
      <c r="ABX133" s="304">
        <f t="shared" si="213"/>
        <v>0</v>
      </c>
      <c r="ABY133" s="304">
        <f t="shared" si="213"/>
        <v>0</v>
      </c>
      <c r="ABZ133" s="304" t="e">
        <f t="shared" si="213"/>
        <v>#N/A</v>
      </c>
      <c r="ACA133" s="304">
        <f t="shared" si="213"/>
        <v>0</v>
      </c>
      <c r="ACB133" s="304">
        <f t="shared" si="213"/>
        <v>0</v>
      </c>
      <c r="ACC133" s="304">
        <f t="shared" si="213"/>
        <v>0</v>
      </c>
      <c r="ACD133" s="304">
        <f t="shared" si="213"/>
        <v>0</v>
      </c>
      <c r="ACE133" s="304">
        <f t="shared" si="213"/>
        <v>0</v>
      </c>
      <c r="ACF133" s="304">
        <f t="shared" si="213"/>
        <v>0</v>
      </c>
      <c r="ACG133" s="304" t="e">
        <f t="shared" si="213"/>
        <v>#N/A</v>
      </c>
      <c r="ACH133" s="304">
        <f t="shared" si="213"/>
        <v>0</v>
      </c>
      <c r="ACI133" s="304">
        <f t="shared" si="213"/>
        <v>0</v>
      </c>
      <c r="ACJ133" s="304">
        <f t="shared" si="213"/>
        <v>0</v>
      </c>
      <c r="ACK133" s="304">
        <f t="shared" si="213"/>
        <v>0</v>
      </c>
    </row>
    <row r="134" spans="1:765" s="231" customFormat="1" ht="9.9499999999999993" customHeight="1">
      <c r="B134" s="221"/>
      <c r="C134" s="46"/>
      <c r="D134" s="46"/>
      <c r="E134" s="309"/>
      <c r="F134" s="309"/>
      <c r="G134" s="309"/>
      <c r="H134" s="309"/>
      <c r="I134" s="309"/>
      <c r="J134" s="309"/>
      <c r="K134" s="309"/>
      <c r="L134" s="309"/>
      <c r="M134" s="309"/>
      <c r="N134" s="309"/>
      <c r="O134" s="309"/>
      <c r="P134" s="309"/>
      <c r="Q134" s="309"/>
      <c r="R134" s="309"/>
      <c r="S134" s="309"/>
      <c r="T134" s="309"/>
      <c r="U134" s="309"/>
      <c r="V134" s="309"/>
      <c r="W134" s="309"/>
      <c r="X134" s="309"/>
      <c r="Y134" s="309"/>
      <c r="Z134" s="309"/>
      <c r="AA134" s="309"/>
      <c r="AB134" s="309"/>
      <c r="AC134" s="309"/>
      <c r="AD134" s="309"/>
      <c r="AE134" s="309"/>
      <c r="AF134" s="309"/>
      <c r="AG134" s="309"/>
      <c r="AH134" s="309"/>
      <c r="AI134" s="309"/>
      <c r="AJ134" s="309"/>
      <c r="AK134" s="309"/>
      <c r="AL134" s="309"/>
      <c r="AM134" s="309"/>
      <c r="AN134" s="309"/>
      <c r="AO134" s="309"/>
      <c r="AP134" s="309"/>
      <c r="AQ134" s="309"/>
      <c r="AR134" s="309"/>
      <c r="AS134" s="309"/>
      <c r="AT134" s="309"/>
      <c r="AU134" s="309"/>
      <c r="AV134" s="309"/>
      <c r="AW134" s="309"/>
      <c r="AX134" s="309"/>
      <c r="AY134" s="309"/>
      <c r="AZ134" s="309"/>
      <c r="BA134" s="309"/>
      <c r="BB134" s="309"/>
      <c r="BC134" s="309"/>
      <c r="BD134" s="309"/>
      <c r="BE134" s="309"/>
      <c r="BF134" s="309"/>
      <c r="BG134" s="309"/>
      <c r="BH134" s="309"/>
      <c r="BI134" s="309"/>
      <c r="BJ134" s="309"/>
      <c r="BK134" s="309"/>
      <c r="BL134" s="309"/>
      <c r="BM134" s="309"/>
      <c r="BN134" s="309"/>
      <c r="BO134" s="309"/>
      <c r="BP134" s="309"/>
      <c r="BQ134" s="309"/>
      <c r="BR134" s="309"/>
      <c r="BS134" s="309"/>
      <c r="BT134" s="309"/>
      <c r="BU134" s="309"/>
      <c r="BV134" s="309"/>
      <c r="BW134" s="309"/>
      <c r="BX134" s="309"/>
      <c r="BY134" s="309"/>
      <c r="BZ134" s="309"/>
      <c r="CA134" s="309"/>
      <c r="CB134" s="309"/>
      <c r="CC134" s="309"/>
      <c r="CD134" s="309"/>
      <c r="CE134" s="309"/>
      <c r="CF134" s="309"/>
      <c r="CG134" s="309"/>
      <c r="CH134" s="309"/>
      <c r="CI134" s="309"/>
      <c r="CJ134" s="309"/>
      <c r="CK134" s="309"/>
      <c r="CL134" s="309"/>
      <c r="CM134" s="309"/>
      <c r="CN134" s="309"/>
      <c r="CO134" s="309"/>
      <c r="CP134" s="309"/>
      <c r="CQ134" s="309"/>
      <c r="CR134" s="309"/>
      <c r="CS134" s="309"/>
      <c r="CT134" s="309"/>
      <c r="CU134" s="309"/>
      <c r="CV134" s="309"/>
      <c r="CW134" s="309"/>
      <c r="CX134" s="309"/>
      <c r="CY134" s="309"/>
      <c r="CZ134" s="309"/>
      <c r="DA134" s="309"/>
      <c r="DB134" s="309"/>
      <c r="DC134" s="309"/>
      <c r="DD134" s="309"/>
      <c r="DE134" s="309"/>
      <c r="DF134" s="309"/>
      <c r="DG134" s="309"/>
      <c r="DH134" s="309"/>
      <c r="DI134" s="309"/>
      <c r="DJ134" s="309"/>
      <c r="DK134" s="309"/>
      <c r="DL134" s="309"/>
      <c r="DM134" s="309"/>
      <c r="DN134" s="309"/>
      <c r="DO134" s="309"/>
      <c r="DP134" s="309"/>
      <c r="DQ134" s="309"/>
      <c r="DR134" s="309"/>
      <c r="DS134" s="309"/>
      <c r="DT134" s="309"/>
      <c r="DU134" s="309"/>
      <c r="DV134" s="309"/>
      <c r="DW134" s="309"/>
      <c r="DX134" s="309"/>
      <c r="DY134" s="309"/>
      <c r="DZ134" s="309"/>
      <c r="EA134" s="309"/>
      <c r="EB134" s="309"/>
      <c r="EC134" s="309"/>
      <c r="ED134" s="309"/>
      <c r="EE134" s="309"/>
      <c r="EF134" s="309"/>
      <c r="EG134" s="309"/>
      <c r="EH134" s="309"/>
      <c r="EI134" s="309"/>
      <c r="EJ134" s="309"/>
      <c r="EK134" s="309"/>
      <c r="EL134" s="309"/>
      <c r="EM134" s="309"/>
      <c r="EN134" s="309"/>
      <c r="EO134" s="309"/>
      <c r="EP134" s="309"/>
      <c r="EQ134" s="309"/>
      <c r="ER134" s="309"/>
      <c r="ES134" s="309"/>
      <c r="ET134" s="309"/>
      <c r="EU134" s="309"/>
      <c r="EV134" s="309"/>
      <c r="EW134" s="309"/>
      <c r="EX134" s="309"/>
      <c r="EY134" s="309"/>
      <c r="EZ134" s="309"/>
      <c r="FA134" s="309"/>
      <c r="FB134" s="309"/>
      <c r="FC134" s="309"/>
      <c r="FD134" s="309"/>
      <c r="FE134" s="309"/>
      <c r="FF134" s="309"/>
      <c r="FG134" s="309"/>
      <c r="FH134" s="309"/>
      <c r="FI134" s="309"/>
      <c r="FJ134" s="309"/>
      <c r="FK134" s="309"/>
      <c r="FL134" s="309"/>
      <c r="FM134" s="309"/>
      <c r="FN134" s="309"/>
      <c r="FO134" s="309"/>
      <c r="FP134" s="309"/>
      <c r="FQ134" s="309"/>
      <c r="FR134" s="309"/>
      <c r="FS134" s="309"/>
      <c r="FT134" s="309"/>
      <c r="FU134" s="309"/>
      <c r="FV134" s="309"/>
      <c r="FW134" s="309"/>
      <c r="FX134" s="309"/>
      <c r="FY134" s="309"/>
      <c r="FZ134" s="309"/>
      <c r="GA134" s="309"/>
      <c r="GB134" s="309"/>
      <c r="GC134" s="309"/>
      <c r="GD134" s="309"/>
      <c r="GE134" s="309"/>
      <c r="GF134" s="309"/>
      <c r="GG134" s="309"/>
      <c r="GH134" s="309"/>
      <c r="GI134" s="309"/>
      <c r="GJ134" s="309"/>
      <c r="GK134" s="309"/>
      <c r="GL134" s="309"/>
      <c r="GM134" s="309"/>
      <c r="GN134" s="309"/>
      <c r="GO134" s="309"/>
      <c r="GP134" s="309"/>
      <c r="GQ134" s="309"/>
      <c r="GR134" s="309"/>
      <c r="GS134" s="309"/>
      <c r="GT134" s="309"/>
      <c r="GU134" s="309"/>
      <c r="GV134" s="309"/>
      <c r="GW134" s="309"/>
      <c r="GX134" s="309"/>
      <c r="GY134" s="309"/>
      <c r="GZ134" s="309"/>
      <c r="HA134" s="309"/>
      <c r="HB134" s="309"/>
      <c r="HC134" s="309"/>
      <c r="HD134" s="309"/>
      <c r="HE134" s="309"/>
      <c r="HF134" s="309"/>
      <c r="HG134" s="309"/>
      <c r="HH134" s="309"/>
      <c r="HI134" s="309"/>
      <c r="HJ134" s="309"/>
      <c r="HK134" s="309"/>
      <c r="HL134" s="309"/>
      <c r="HM134" s="309"/>
      <c r="HN134" s="309"/>
      <c r="HO134" s="309"/>
      <c r="HP134" s="309"/>
      <c r="HQ134" s="309"/>
      <c r="HR134" s="309"/>
      <c r="HS134" s="309"/>
      <c r="HT134" s="309"/>
      <c r="HU134" s="309"/>
      <c r="HV134" s="309"/>
      <c r="HW134" s="309"/>
      <c r="HX134" s="309"/>
      <c r="HY134" s="309"/>
      <c r="HZ134" s="309"/>
      <c r="IA134" s="309"/>
      <c r="IB134" s="309"/>
      <c r="IC134" s="309"/>
      <c r="ID134" s="309"/>
      <c r="IE134" s="309"/>
      <c r="IF134" s="309"/>
      <c r="IG134" s="309"/>
      <c r="IH134" s="309"/>
      <c r="II134" s="309"/>
      <c r="IJ134" s="309"/>
      <c r="IK134" s="309"/>
      <c r="IL134" s="309"/>
      <c r="IM134" s="309"/>
      <c r="IN134" s="309"/>
      <c r="IO134" s="309"/>
      <c r="IP134" s="309"/>
      <c r="IQ134" s="309"/>
      <c r="IR134" s="309"/>
      <c r="IS134" s="309"/>
      <c r="IT134" s="309"/>
      <c r="IU134" s="309"/>
      <c r="IV134" s="309"/>
      <c r="IW134" s="309"/>
      <c r="IX134" s="309"/>
      <c r="IY134" s="309"/>
      <c r="IZ134" s="309"/>
      <c r="JA134" s="309"/>
      <c r="JB134" s="309"/>
      <c r="JC134" s="309"/>
      <c r="JD134" s="309"/>
      <c r="JE134" s="309"/>
      <c r="JF134" s="309"/>
      <c r="JG134" s="309"/>
      <c r="JH134" s="309"/>
      <c r="JI134" s="309"/>
      <c r="JJ134" s="309"/>
      <c r="JK134" s="309"/>
      <c r="JL134" s="309"/>
      <c r="JM134" s="309"/>
      <c r="JN134" s="309"/>
      <c r="JO134" s="309"/>
      <c r="JP134" s="309"/>
      <c r="JQ134" s="309"/>
      <c r="JR134" s="309"/>
      <c r="JS134" s="309"/>
      <c r="JT134" s="309"/>
      <c r="JU134" s="309"/>
      <c r="JV134" s="309"/>
      <c r="JW134" s="309"/>
      <c r="JX134" s="309"/>
      <c r="JY134" s="309"/>
      <c r="JZ134" s="309"/>
      <c r="KA134" s="309"/>
      <c r="KB134" s="309"/>
      <c r="KC134" s="309"/>
      <c r="KD134" s="309"/>
      <c r="KE134" s="309"/>
      <c r="KF134" s="309"/>
      <c r="KG134" s="309"/>
      <c r="KH134" s="309"/>
      <c r="KI134" s="309"/>
      <c r="KJ134" s="309"/>
      <c r="KK134" s="309"/>
      <c r="KL134" s="309"/>
      <c r="KM134" s="309"/>
      <c r="KN134" s="309"/>
      <c r="KO134" s="309"/>
      <c r="KP134" s="309"/>
      <c r="KQ134" s="309"/>
      <c r="KR134" s="309"/>
      <c r="KS134" s="309"/>
      <c r="KT134" s="309"/>
      <c r="KU134" s="309"/>
      <c r="KV134" s="309"/>
      <c r="KW134" s="309"/>
      <c r="KX134" s="309"/>
      <c r="KY134" s="309"/>
      <c r="KZ134" s="309"/>
      <c r="LA134" s="309"/>
      <c r="LB134" s="309"/>
      <c r="LC134" s="309"/>
      <c r="LD134" s="309"/>
      <c r="LE134" s="309"/>
      <c r="LF134" s="309"/>
      <c r="LG134" s="309"/>
      <c r="LH134" s="309"/>
      <c r="LI134" s="309"/>
      <c r="LJ134" s="309"/>
      <c r="LK134" s="309"/>
      <c r="LL134" s="309"/>
      <c r="LM134" s="309"/>
      <c r="LN134" s="309"/>
      <c r="LO134" s="309"/>
      <c r="LP134" s="309"/>
      <c r="LQ134" s="309"/>
      <c r="LR134" s="309"/>
      <c r="LS134" s="309"/>
      <c r="LT134" s="309"/>
      <c r="LU134" s="309"/>
      <c r="LV134" s="309"/>
      <c r="LW134" s="309"/>
      <c r="LX134" s="309"/>
      <c r="LY134" s="309"/>
      <c r="LZ134" s="309"/>
      <c r="MA134" s="309"/>
      <c r="MB134" s="309"/>
      <c r="MC134" s="309"/>
      <c r="MD134" s="309"/>
      <c r="ME134" s="309"/>
      <c r="MF134" s="309"/>
      <c r="MG134" s="309"/>
      <c r="MH134" s="309"/>
      <c r="MI134" s="309"/>
      <c r="MJ134" s="309"/>
      <c r="MK134" s="309"/>
      <c r="ML134" s="309"/>
      <c r="MM134" s="309"/>
      <c r="MN134" s="309"/>
      <c r="MO134" s="309"/>
      <c r="MP134" s="309"/>
      <c r="MQ134" s="309"/>
      <c r="MR134" s="309"/>
      <c r="MS134" s="309"/>
      <c r="MT134" s="309"/>
      <c r="MU134" s="309"/>
      <c r="MV134" s="309"/>
      <c r="MW134" s="309"/>
      <c r="MX134" s="309"/>
      <c r="MY134" s="309"/>
      <c r="MZ134" s="309"/>
      <c r="NA134" s="309"/>
      <c r="NB134" s="309"/>
      <c r="NC134" s="309"/>
      <c r="ND134" s="309"/>
      <c r="NE134" s="309"/>
      <c r="NF134" s="309"/>
      <c r="NG134" s="309"/>
      <c r="NH134" s="309"/>
      <c r="NI134" s="309"/>
      <c r="NJ134" s="309"/>
      <c r="NK134" s="309"/>
      <c r="NL134" s="309"/>
      <c r="NM134" s="309"/>
      <c r="NN134" s="309"/>
      <c r="NO134" s="309"/>
      <c r="NP134" s="309"/>
      <c r="NQ134" s="309"/>
      <c r="NR134" s="309"/>
      <c r="NS134" s="309"/>
      <c r="NT134" s="309"/>
      <c r="NU134" s="309"/>
      <c r="NV134" s="309"/>
      <c r="NW134" s="309"/>
      <c r="NX134" s="309"/>
      <c r="NY134" s="309"/>
      <c r="NZ134" s="309"/>
      <c r="OA134" s="309"/>
      <c r="OB134" s="309"/>
      <c r="OC134" s="309"/>
      <c r="OD134" s="309"/>
      <c r="OE134" s="309"/>
      <c r="OF134" s="309"/>
      <c r="OG134" s="309"/>
      <c r="OH134" s="309"/>
      <c r="OI134" s="309"/>
      <c r="OJ134" s="309"/>
      <c r="OK134" s="309"/>
      <c r="OL134" s="309"/>
      <c r="OM134" s="309"/>
      <c r="ON134" s="309"/>
      <c r="OO134" s="309"/>
      <c r="OP134" s="309"/>
      <c r="OQ134" s="309"/>
      <c r="OR134" s="309"/>
      <c r="OS134" s="309"/>
      <c r="OT134" s="309"/>
      <c r="OU134" s="309"/>
      <c r="OV134" s="309"/>
      <c r="OW134" s="309"/>
      <c r="OX134" s="309"/>
      <c r="OY134" s="309"/>
      <c r="OZ134" s="309"/>
      <c r="PA134" s="309"/>
      <c r="PB134" s="309"/>
      <c r="PC134" s="309"/>
      <c r="PD134" s="309"/>
      <c r="PE134" s="309"/>
      <c r="PF134" s="309"/>
      <c r="PG134" s="309"/>
      <c r="PH134" s="309"/>
      <c r="PI134" s="309"/>
      <c r="PJ134" s="309"/>
      <c r="PK134" s="309"/>
      <c r="PL134" s="309"/>
      <c r="PM134" s="309"/>
      <c r="PN134" s="309"/>
      <c r="PO134" s="309"/>
      <c r="PP134" s="309"/>
      <c r="PQ134" s="309"/>
      <c r="PR134" s="309"/>
      <c r="PS134" s="309"/>
      <c r="PT134" s="309"/>
      <c r="PU134" s="309"/>
      <c r="PV134" s="309"/>
      <c r="PW134" s="309"/>
      <c r="PX134" s="309"/>
      <c r="PY134" s="309"/>
      <c r="PZ134" s="309"/>
      <c r="QA134" s="309"/>
      <c r="QB134" s="309"/>
      <c r="QC134" s="309"/>
      <c r="QD134" s="309"/>
      <c r="QE134" s="309"/>
      <c r="QF134" s="309"/>
      <c r="QG134" s="309"/>
      <c r="QH134" s="309"/>
      <c r="QI134" s="309"/>
      <c r="QJ134" s="309"/>
      <c r="QK134" s="309"/>
      <c r="QL134" s="309"/>
      <c r="QM134" s="309"/>
      <c r="QN134" s="309"/>
      <c r="QO134" s="309"/>
      <c r="QP134" s="309"/>
      <c r="QQ134" s="309"/>
      <c r="QR134" s="309"/>
      <c r="QS134" s="309"/>
      <c r="QT134" s="309"/>
      <c r="QU134" s="309"/>
      <c r="QV134" s="309"/>
      <c r="QW134" s="309"/>
      <c r="QX134" s="309"/>
      <c r="QY134" s="309"/>
      <c r="QZ134" s="309"/>
      <c r="RA134" s="309"/>
      <c r="RB134" s="309"/>
      <c r="RC134" s="309"/>
      <c r="RD134" s="309"/>
      <c r="RE134" s="309"/>
      <c r="RF134" s="309"/>
      <c r="RG134" s="309"/>
      <c r="RH134" s="309"/>
      <c r="RI134" s="309"/>
      <c r="RJ134" s="309"/>
      <c r="RK134" s="309"/>
      <c r="RL134" s="309"/>
      <c r="RM134" s="309"/>
      <c r="RN134" s="309"/>
      <c r="RO134" s="309"/>
      <c r="RP134" s="309"/>
      <c r="RQ134" s="309"/>
      <c r="RR134" s="309"/>
      <c r="RS134" s="309"/>
      <c r="RT134" s="309"/>
      <c r="RU134" s="309"/>
      <c r="RV134" s="309"/>
      <c r="RW134" s="309"/>
      <c r="RX134" s="309"/>
      <c r="RY134" s="309"/>
      <c r="RZ134" s="309"/>
      <c r="SA134" s="309"/>
      <c r="SB134" s="309"/>
      <c r="SC134" s="309"/>
      <c r="SD134" s="309"/>
      <c r="SE134" s="309"/>
      <c r="SF134" s="309"/>
      <c r="SG134" s="309"/>
      <c r="SH134" s="309"/>
      <c r="SI134" s="309"/>
      <c r="SJ134" s="309"/>
      <c r="SK134" s="309"/>
      <c r="SL134" s="309"/>
      <c r="SM134" s="309"/>
      <c r="SN134" s="309"/>
      <c r="SO134" s="309"/>
      <c r="SP134" s="309"/>
      <c r="SQ134" s="309"/>
      <c r="SR134" s="309"/>
      <c r="SS134" s="309"/>
      <c r="ST134" s="309"/>
      <c r="SU134" s="309"/>
      <c r="SV134" s="309"/>
      <c r="SW134" s="309"/>
      <c r="SX134" s="309"/>
      <c r="SY134" s="309"/>
      <c r="SZ134" s="309"/>
      <c r="TA134" s="309"/>
      <c r="TB134" s="309"/>
      <c r="TC134" s="309"/>
      <c r="TD134" s="309"/>
      <c r="TE134" s="309"/>
      <c r="TF134" s="309"/>
      <c r="TG134" s="309"/>
      <c r="TH134" s="309"/>
      <c r="TI134" s="309"/>
      <c r="TJ134" s="309"/>
      <c r="TK134" s="309"/>
      <c r="TL134" s="309"/>
      <c r="TM134" s="309"/>
      <c r="TN134" s="309"/>
      <c r="TO134" s="309"/>
      <c r="TP134" s="309"/>
      <c r="TQ134" s="309"/>
      <c r="TR134" s="309"/>
      <c r="TS134" s="309"/>
      <c r="TT134" s="309"/>
      <c r="TU134" s="309"/>
      <c r="TV134" s="309"/>
      <c r="TW134" s="309"/>
      <c r="TX134" s="309"/>
      <c r="TY134" s="309"/>
      <c r="TZ134" s="309"/>
      <c r="UA134" s="309"/>
      <c r="UB134" s="309"/>
      <c r="UC134" s="309"/>
      <c r="UD134" s="309"/>
      <c r="UE134" s="309"/>
      <c r="UF134" s="309"/>
      <c r="UG134" s="309"/>
      <c r="UH134" s="309"/>
      <c r="UI134" s="309"/>
      <c r="UJ134" s="309"/>
      <c r="UK134" s="309"/>
      <c r="UL134" s="309"/>
      <c r="UM134" s="309"/>
      <c r="UN134" s="309"/>
      <c r="UO134" s="309"/>
      <c r="UP134" s="309"/>
      <c r="UQ134" s="309"/>
      <c r="UR134" s="309"/>
      <c r="US134" s="309"/>
      <c r="UT134" s="309"/>
      <c r="UU134" s="309"/>
      <c r="UV134" s="309"/>
      <c r="UW134" s="309"/>
      <c r="UX134" s="309"/>
      <c r="UY134" s="309"/>
      <c r="UZ134" s="309"/>
      <c r="VA134" s="309"/>
      <c r="VB134" s="309"/>
      <c r="VC134" s="309"/>
      <c r="VD134" s="309"/>
      <c r="VE134" s="309"/>
      <c r="VF134" s="309"/>
      <c r="VG134" s="309"/>
      <c r="VH134" s="309"/>
      <c r="VI134" s="309"/>
      <c r="VJ134" s="309"/>
      <c r="VK134" s="309"/>
      <c r="VL134" s="309"/>
      <c r="VM134" s="309"/>
      <c r="VN134" s="309"/>
      <c r="VO134" s="309"/>
      <c r="VP134" s="309"/>
      <c r="VQ134" s="309"/>
      <c r="VR134" s="309"/>
      <c r="VS134" s="309"/>
      <c r="VT134" s="309"/>
      <c r="VU134" s="309"/>
      <c r="VV134" s="309"/>
      <c r="VW134" s="309"/>
      <c r="VX134" s="309"/>
      <c r="VY134" s="309"/>
      <c r="VZ134" s="309"/>
      <c r="WA134" s="309"/>
      <c r="WB134" s="309"/>
      <c r="WC134" s="309"/>
      <c r="WD134" s="309"/>
      <c r="WE134" s="309"/>
      <c r="WF134" s="309"/>
      <c r="WG134" s="309"/>
      <c r="WH134" s="309"/>
      <c r="WI134" s="309"/>
      <c r="WJ134" s="309"/>
      <c r="WK134" s="309"/>
      <c r="WL134" s="309"/>
      <c r="WM134" s="309"/>
      <c r="WN134" s="309"/>
      <c r="WO134" s="309"/>
      <c r="WP134" s="309"/>
      <c r="WQ134" s="309"/>
      <c r="WR134" s="309"/>
      <c r="WS134" s="309"/>
      <c r="WT134" s="309"/>
      <c r="WU134" s="309"/>
      <c r="WV134" s="309"/>
      <c r="WW134" s="309"/>
      <c r="WX134" s="309"/>
      <c r="WY134" s="309"/>
      <c r="WZ134" s="309"/>
      <c r="XA134" s="309"/>
      <c r="XB134" s="309"/>
      <c r="XC134" s="309"/>
      <c r="XD134" s="309"/>
      <c r="XE134" s="309"/>
      <c r="XF134" s="309"/>
      <c r="XG134" s="309"/>
      <c r="XH134" s="309"/>
      <c r="XI134" s="309"/>
      <c r="XJ134" s="309"/>
      <c r="XK134" s="309"/>
      <c r="XL134" s="309"/>
      <c r="XM134" s="309"/>
      <c r="XN134" s="309"/>
      <c r="XO134" s="309"/>
      <c r="XP134" s="309"/>
      <c r="XQ134" s="309"/>
      <c r="XR134" s="309"/>
      <c r="XS134" s="309"/>
      <c r="XT134" s="309"/>
      <c r="XU134" s="309"/>
      <c r="XV134" s="309"/>
      <c r="XW134" s="309"/>
      <c r="XX134" s="309"/>
      <c r="XY134" s="309"/>
      <c r="XZ134" s="309"/>
      <c r="YA134" s="309"/>
      <c r="YB134" s="309"/>
      <c r="YC134" s="309"/>
      <c r="YD134" s="309"/>
      <c r="YE134" s="309"/>
      <c r="YF134" s="309"/>
      <c r="YG134" s="309"/>
      <c r="YH134" s="309"/>
      <c r="YI134" s="309"/>
      <c r="YJ134" s="309"/>
      <c r="YK134" s="309"/>
      <c r="YL134" s="309"/>
      <c r="YM134" s="309"/>
      <c r="YN134" s="309"/>
      <c r="YO134" s="309"/>
      <c r="YP134" s="309"/>
      <c r="YQ134" s="309"/>
      <c r="YR134" s="309"/>
      <c r="YS134" s="309"/>
      <c r="YT134" s="309"/>
      <c r="YU134" s="309"/>
      <c r="YV134" s="309"/>
      <c r="YW134" s="309"/>
      <c r="YX134" s="309"/>
      <c r="YY134" s="309"/>
      <c r="YZ134" s="309"/>
      <c r="ZA134" s="309"/>
      <c r="ZB134" s="309"/>
      <c r="ZC134" s="309"/>
      <c r="ZD134" s="309"/>
      <c r="ZE134" s="309"/>
      <c r="ZF134" s="309"/>
      <c r="ZG134" s="309"/>
      <c r="ZH134" s="309"/>
      <c r="ZI134" s="309"/>
      <c r="ZJ134" s="309"/>
      <c r="ZK134" s="309"/>
      <c r="ZL134" s="309"/>
      <c r="ZM134" s="309"/>
      <c r="ZN134" s="309"/>
      <c r="ZO134" s="309"/>
      <c r="ZP134" s="309"/>
      <c r="ZQ134" s="309"/>
      <c r="ZR134" s="309"/>
      <c r="ZS134" s="309"/>
      <c r="ZT134" s="309"/>
      <c r="ZU134" s="309"/>
      <c r="ZV134" s="309"/>
      <c r="ZW134" s="309"/>
      <c r="ZX134" s="309"/>
      <c r="ZY134" s="309"/>
      <c r="ZZ134" s="309"/>
      <c r="AAA134" s="309"/>
      <c r="AAB134" s="309"/>
      <c r="AAC134" s="309"/>
      <c r="AAD134" s="309"/>
      <c r="AAE134" s="309"/>
      <c r="AAF134" s="309"/>
      <c r="AAG134" s="309"/>
      <c r="AAH134" s="309"/>
      <c r="AAI134" s="309"/>
      <c r="AAJ134" s="309"/>
      <c r="AAK134" s="309"/>
      <c r="AAL134" s="309"/>
      <c r="AAM134" s="309"/>
      <c r="AAN134" s="309"/>
      <c r="AAO134" s="309"/>
      <c r="AAP134" s="309"/>
      <c r="AAQ134" s="309"/>
      <c r="AAR134" s="309"/>
      <c r="AAS134" s="309"/>
      <c r="AAT134" s="309"/>
      <c r="AAU134" s="309"/>
      <c r="AAV134" s="309"/>
      <c r="AAW134" s="309"/>
      <c r="AAX134" s="309"/>
      <c r="AAY134" s="309"/>
      <c r="AAZ134" s="309"/>
      <c r="ABA134" s="309"/>
      <c r="ABB134" s="309"/>
      <c r="ABC134" s="309"/>
      <c r="ABD134" s="309"/>
      <c r="ABE134" s="309"/>
      <c r="ABF134" s="309"/>
      <c r="ABG134" s="309"/>
      <c r="ABH134" s="309"/>
      <c r="ABI134" s="309"/>
      <c r="ABJ134" s="309"/>
      <c r="ABK134" s="309"/>
      <c r="ABL134" s="309"/>
      <c r="ABM134" s="309"/>
      <c r="ABN134" s="309"/>
      <c r="ABO134" s="309"/>
      <c r="ABP134" s="309"/>
      <c r="ABQ134" s="309"/>
      <c r="ABR134" s="309"/>
      <c r="ABS134" s="309"/>
      <c r="ABT134" s="309"/>
      <c r="ABU134" s="309"/>
      <c r="ABV134" s="309"/>
      <c r="ABW134" s="309"/>
      <c r="ABX134" s="309"/>
      <c r="ABY134" s="309"/>
      <c r="ABZ134" s="309"/>
      <c r="ACA134" s="309"/>
      <c r="ACB134" s="309"/>
      <c r="ACC134" s="309"/>
      <c r="ACD134" s="309"/>
      <c r="ACE134" s="309"/>
      <c r="ACF134" s="309"/>
      <c r="ACG134" s="309"/>
      <c r="ACH134" s="309"/>
      <c r="ACI134" s="309"/>
      <c r="ACJ134" s="309"/>
      <c r="ACK134" s="309"/>
    </row>
    <row r="135" spans="1:765" s="10" customFormat="1" ht="30" customHeight="1">
      <c r="A135" s="47"/>
      <c r="B135" s="381"/>
      <c r="C135" s="1375" t="s">
        <v>540</v>
      </c>
      <c r="D135" s="1434"/>
      <c r="E135" s="304">
        <f>IF(E$111="BH",-E130,0)</f>
        <v>0</v>
      </c>
      <c r="F135" s="304">
        <f t="shared" ref="F135:BQ135" si="214">IF(F$111="BH",-F130,0)</f>
        <v>0</v>
      </c>
      <c r="G135" s="304">
        <f t="shared" si="214"/>
        <v>0</v>
      </c>
      <c r="H135" s="304">
        <f t="shared" si="214"/>
        <v>0</v>
      </c>
      <c r="I135" s="304">
        <f t="shared" si="214"/>
        <v>0</v>
      </c>
      <c r="J135" s="304">
        <f t="shared" si="214"/>
        <v>0</v>
      </c>
      <c r="K135" s="304">
        <f t="shared" si="214"/>
        <v>0</v>
      </c>
      <c r="L135" s="304">
        <f t="shared" si="214"/>
        <v>0</v>
      </c>
      <c r="M135" s="304">
        <f t="shared" si="214"/>
        <v>0</v>
      </c>
      <c r="N135" s="304">
        <f t="shared" si="214"/>
        <v>0</v>
      </c>
      <c r="O135" s="304">
        <f t="shared" si="214"/>
        <v>0</v>
      </c>
      <c r="P135" s="304">
        <f t="shared" si="214"/>
        <v>0</v>
      </c>
      <c r="Q135" s="304">
        <f t="shared" si="214"/>
        <v>0</v>
      </c>
      <c r="R135" s="304">
        <f t="shared" si="214"/>
        <v>0</v>
      </c>
      <c r="S135" s="304">
        <f t="shared" si="214"/>
        <v>0</v>
      </c>
      <c r="T135" s="304">
        <f t="shared" si="214"/>
        <v>0</v>
      </c>
      <c r="U135" s="304">
        <f t="shared" si="214"/>
        <v>0</v>
      </c>
      <c r="V135" s="304">
        <f t="shared" si="214"/>
        <v>0</v>
      </c>
      <c r="W135" s="304" t="e">
        <f t="shared" si="214"/>
        <v>#N/A</v>
      </c>
      <c r="X135" s="304">
        <f t="shared" si="214"/>
        <v>0</v>
      </c>
      <c r="Y135" s="304">
        <f t="shared" si="214"/>
        <v>0</v>
      </c>
      <c r="Z135" s="304" t="e">
        <f t="shared" si="214"/>
        <v>#N/A</v>
      </c>
      <c r="AA135" s="304">
        <f t="shared" si="214"/>
        <v>0</v>
      </c>
      <c r="AB135" s="304">
        <f t="shared" si="214"/>
        <v>0</v>
      </c>
      <c r="AC135" s="304">
        <f t="shared" si="214"/>
        <v>0</v>
      </c>
      <c r="AD135" s="304">
        <f t="shared" si="214"/>
        <v>0</v>
      </c>
      <c r="AE135" s="304">
        <f t="shared" si="214"/>
        <v>0</v>
      </c>
      <c r="AF135" s="304">
        <f t="shared" si="214"/>
        <v>0</v>
      </c>
      <c r="AG135" s="304">
        <f t="shared" si="214"/>
        <v>0</v>
      </c>
      <c r="AH135" s="304">
        <f t="shared" si="214"/>
        <v>0</v>
      </c>
      <c r="AI135" s="304">
        <f t="shared" si="214"/>
        <v>0</v>
      </c>
      <c r="AJ135" s="304">
        <f t="shared" si="214"/>
        <v>0</v>
      </c>
      <c r="AK135" s="304">
        <f t="shared" si="214"/>
        <v>0</v>
      </c>
      <c r="AL135" s="304">
        <f t="shared" si="214"/>
        <v>0</v>
      </c>
      <c r="AM135" s="304">
        <f t="shared" si="214"/>
        <v>0</v>
      </c>
      <c r="AN135" s="304" t="e">
        <f t="shared" si="214"/>
        <v>#N/A</v>
      </c>
      <c r="AO135" s="304">
        <f t="shared" si="214"/>
        <v>0</v>
      </c>
      <c r="AP135" s="304">
        <f t="shared" si="214"/>
        <v>0</v>
      </c>
      <c r="AQ135" s="304">
        <f t="shared" si="214"/>
        <v>0</v>
      </c>
      <c r="AR135" s="304">
        <f t="shared" si="214"/>
        <v>0</v>
      </c>
      <c r="AS135" s="304">
        <f t="shared" si="214"/>
        <v>0</v>
      </c>
      <c r="AT135" s="304">
        <f t="shared" si="214"/>
        <v>0</v>
      </c>
      <c r="AU135" s="304">
        <f t="shared" si="214"/>
        <v>0</v>
      </c>
      <c r="AV135" s="304">
        <f t="shared" si="214"/>
        <v>0</v>
      </c>
      <c r="AW135" s="304">
        <f t="shared" si="214"/>
        <v>0</v>
      </c>
      <c r="AX135" s="304">
        <f t="shared" si="214"/>
        <v>0</v>
      </c>
      <c r="AY135" s="304">
        <f t="shared" si="214"/>
        <v>0</v>
      </c>
      <c r="AZ135" s="304">
        <f t="shared" si="214"/>
        <v>0</v>
      </c>
      <c r="BA135" s="304">
        <f t="shared" si="214"/>
        <v>0</v>
      </c>
      <c r="BB135" s="304">
        <f t="shared" si="214"/>
        <v>0</v>
      </c>
      <c r="BC135" s="304">
        <f t="shared" si="214"/>
        <v>0</v>
      </c>
      <c r="BD135" s="304">
        <f t="shared" si="214"/>
        <v>0</v>
      </c>
      <c r="BE135" s="304">
        <f t="shared" si="214"/>
        <v>0</v>
      </c>
      <c r="BF135" s="304">
        <f t="shared" si="214"/>
        <v>0</v>
      </c>
      <c r="BG135" s="304">
        <f t="shared" si="214"/>
        <v>0</v>
      </c>
      <c r="BH135" s="304">
        <f t="shared" si="214"/>
        <v>0</v>
      </c>
      <c r="BI135" s="304" t="e">
        <f t="shared" si="214"/>
        <v>#N/A</v>
      </c>
      <c r="BJ135" s="304">
        <f t="shared" si="214"/>
        <v>0</v>
      </c>
      <c r="BK135" s="304">
        <f t="shared" si="214"/>
        <v>0</v>
      </c>
      <c r="BL135" s="304">
        <f t="shared" si="214"/>
        <v>0</v>
      </c>
      <c r="BM135" s="304">
        <f t="shared" si="214"/>
        <v>0</v>
      </c>
      <c r="BN135" s="304">
        <f t="shared" si="214"/>
        <v>0</v>
      </c>
      <c r="BO135" s="304">
        <f t="shared" si="214"/>
        <v>0</v>
      </c>
      <c r="BP135" s="304">
        <f t="shared" si="214"/>
        <v>0</v>
      </c>
      <c r="BQ135" s="304">
        <f t="shared" si="214"/>
        <v>0</v>
      </c>
      <c r="BR135" s="304">
        <f t="shared" ref="BR135:EC135" si="215">IF(BR$111="BH",-BR130,0)</f>
        <v>0</v>
      </c>
      <c r="BS135" s="304">
        <f t="shared" si="215"/>
        <v>0</v>
      </c>
      <c r="BT135" s="304">
        <f t="shared" si="215"/>
        <v>0</v>
      </c>
      <c r="BU135" s="304">
        <f t="shared" si="215"/>
        <v>0</v>
      </c>
      <c r="BV135" s="304">
        <f t="shared" si="215"/>
        <v>0</v>
      </c>
      <c r="BW135" s="304">
        <f t="shared" si="215"/>
        <v>0</v>
      </c>
      <c r="BX135" s="304">
        <f t="shared" si="215"/>
        <v>0</v>
      </c>
      <c r="BY135" s="304">
        <f t="shared" si="215"/>
        <v>0</v>
      </c>
      <c r="BZ135" s="304">
        <f t="shared" si="215"/>
        <v>0</v>
      </c>
      <c r="CA135" s="304">
        <f t="shared" si="215"/>
        <v>0</v>
      </c>
      <c r="CB135" s="304">
        <f t="shared" si="215"/>
        <v>0</v>
      </c>
      <c r="CC135" s="304">
        <f t="shared" si="215"/>
        <v>0</v>
      </c>
      <c r="CD135" s="304">
        <f t="shared" si="215"/>
        <v>0</v>
      </c>
      <c r="CE135" s="304">
        <f t="shared" si="215"/>
        <v>0</v>
      </c>
      <c r="CF135" s="304">
        <f t="shared" si="215"/>
        <v>0</v>
      </c>
      <c r="CG135" s="304">
        <f t="shared" si="215"/>
        <v>0</v>
      </c>
      <c r="CH135" s="304">
        <f t="shared" si="215"/>
        <v>0</v>
      </c>
      <c r="CI135" s="304">
        <f t="shared" si="215"/>
        <v>0</v>
      </c>
      <c r="CJ135" s="304">
        <f t="shared" si="215"/>
        <v>0</v>
      </c>
      <c r="CK135" s="304">
        <f t="shared" si="215"/>
        <v>0</v>
      </c>
      <c r="CL135" s="304">
        <f t="shared" si="215"/>
        <v>0</v>
      </c>
      <c r="CM135" s="304">
        <f t="shared" si="215"/>
        <v>0</v>
      </c>
      <c r="CN135" s="304">
        <f t="shared" si="215"/>
        <v>0</v>
      </c>
      <c r="CO135" s="304">
        <f t="shared" si="215"/>
        <v>0</v>
      </c>
      <c r="CP135" s="304">
        <f t="shared" si="215"/>
        <v>0</v>
      </c>
      <c r="CQ135" s="304">
        <f t="shared" si="215"/>
        <v>0</v>
      </c>
      <c r="CR135" s="304">
        <f t="shared" si="215"/>
        <v>0</v>
      </c>
      <c r="CS135" s="304">
        <f t="shared" si="215"/>
        <v>0</v>
      </c>
      <c r="CT135" s="304">
        <f t="shared" si="215"/>
        <v>0</v>
      </c>
      <c r="CU135" s="304">
        <f t="shared" si="215"/>
        <v>0</v>
      </c>
      <c r="CV135" s="304">
        <f t="shared" si="215"/>
        <v>0</v>
      </c>
      <c r="CW135" s="304">
        <f t="shared" si="215"/>
        <v>0</v>
      </c>
      <c r="CX135" s="304">
        <f t="shared" si="215"/>
        <v>0</v>
      </c>
      <c r="CY135" s="304">
        <f t="shared" si="215"/>
        <v>0</v>
      </c>
      <c r="CZ135" s="304">
        <f t="shared" si="215"/>
        <v>0</v>
      </c>
      <c r="DA135" s="304">
        <f t="shared" si="215"/>
        <v>0</v>
      </c>
      <c r="DB135" s="304">
        <f t="shared" si="215"/>
        <v>0</v>
      </c>
      <c r="DC135" s="304">
        <f t="shared" si="215"/>
        <v>0</v>
      </c>
      <c r="DD135" s="304">
        <f t="shared" si="215"/>
        <v>0</v>
      </c>
      <c r="DE135" s="304">
        <f t="shared" si="215"/>
        <v>0</v>
      </c>
      <c r="DF135" s="304">
        <f t="shared" si="215"/>
        <v>0</v>
      </c>
      <c r="DG135" s="304">
        <f t="shared" si="215"/>
        <v>0</v>
      </c>
      <c r="DH135" s="304">
        <f t="shared" si="215"/>
        <v>0</v>
      </c>
      <c r="DI135" s="304">
        <f t="shared" si="215"/>
        <v>0</v>
      </c>
      <c r="DJ135" s="304">
        <f t="shared" si="215"/>
        <v>0</v>
      </c>
      <c r="DK135" s="304">
        <f t="shared" si="215"/>
        <v>0</v>
      </c>
      <c r="DL135" s="304">
        <f t="shared" si="215"/>
        <v>0</v>
      </c>
      <c r="DM135" s="304">
        <f t="shared" si="215"/>
        <v>0</v>
      </c>
      <c r="DN135" s="304">
        <f t="shared" si="215"/>
        <v>0</v>
      </c>
      <c r="DO135" s="304">
        <f t="shared" si="215"/>
        <v>0</v>
      </c>
      <c r="DP135" s="304">
        <f t="shared" si="215"/>
        <v>0</v>
      </c>
      <c r="DQ135" s="304">
        <f t="shared" si="215"/>
        <v>0</v>
      </c>
      <c r="DR135" s="304">
        <f t="shared" si="215"/>
        <v>0</v>
      </c>
      <c r="DS135" s="304">
        <f t="shared" si="215"/>
        <v>0</v>
      </c>
      <c r="DT135" s="304">
        <f t="shared" si="215"/>
        <v>0</v>
      </c>
      <c r="DU135" s="304">
        <f t="shared" si="215"/>
        <v>0</v>
      </c>
      <c r="DV135" s="304">
        <f t="shared" si="215"/>
        <v>0</v>
      </c>
      <c r="DW135" s="304">
        <f t="shared" si="215"/>
        <v>0</v>
      </c>
      <c r="DX135" s="304">
        <f t="shared" si="215"/>
        <v>0</v>
      </c>
      <c r="DY135" s="304">
        <f t="shared" si="215"/>
        <v>0</v>
      </c>
      <c r="DZ135" s="304">
        <f t="shared" si="215"/>
        <v>0</v>
      </c>
      <c r="EA135" s="304">
        <f t="shared" si="215"/>
        <v>0</v>
      </c>
      <c r="EB135" s="304">
        <f t="shared" si="215"/>
        <v>0</v>
      </c>
      <c r="EC135" s="304">
        <f t="shared" si="215"/>
        <v>0</v>
      </c>
      <c r="ED135" s="304">
        <f t="shared" ref="ED135:GO135" si="216">IF(ED$111="BH",-ED130,0)</f>
        <v>0</v>
      </c>
      <c r="EE135" s="304">
        <f t="shared" si="216"/>
        <v>0</v>
      </c>
      <c r="EF135" s="304">
        <f t="shared" si="216"/>
        <v>0</v>
      </c>
      <c r="EG135" s="304">
        <f t="shared" si="216"/>
        <v>0</v>
      </c>
      <c r="EH135" s="304">
        <f t="shared" si="216"/>
        <v>0</v>
      </c>
      <c r="EI135" s="304">
        <f t="shared" si="216"/>
        <v>0</v>
      </c>
      <c r="EJ135" s="304">
        <f t="shared" si="216"/>
        <v>0</v>
      </c>
      <c r="EK135" s="304">
        <f t="shared" si="216"/>
        <v>0</v>
      </c>
      <c r="EL135" s="304">
        <f t="shared" si="216"/>
        <v>0</v>
      </c>
      <c r="EM135" s="304">
        <f t="shared" si="216"/>
        <v>0</v>
      </c>
      <c r="EN135" s="304">
        <f t="shared" si="216"/>
        <v>0</v>
      </c>
      <c r="EO135" s="304">
        <f t="shared" si="216"/>
        <v>0</v>
      </c>
      <c r="EP135" s="304">
        <f t="shared" si="216"/>
        <v>0</v>
      </c>
      <c r="EQ135" s="304">
        <f t="shared" si="216"/>
        <v>0</v>
      </c>
      <c r="ER135" s="304">
        <f t="shared" si="216"/>
        <v>0</v>
      </c>
      <c r="ES135" s="304">
        <f t="shared" si="216"/>
        <v>0</v>
      </c>
      <c r="ET135" s="304">
        <f t="shared" si="216"/>
        <v>0</v>
      </c>
      <c r="EU135" s="304">
        <f t="shared" si="216"/>
        <v>0</v>
      </c>
      <c r="EV135" s="304" t="e">
        <f t="shared" si="216"/>
        <v>#N/A</v>
      </c>
      <c r="EW135" s="304">
        <f t="shared" si="216"/>
        <v>0</v>
      </c>
      <c r="EX135" s="304">
        <f t="shared" si="216"/>
        <v>0</v>
      </c>
      <c r="EY135" s="304">
        <f t="shared" si="216"/>
        <v>0</v>
      </c>
      <c r="EZ135" s="304">
        <f t="shared" si="216"/>
        <v>0</v>
      </c>
      <c r="FA135" s="304">
        <f t="shared" si="216"/>
        <v>0</v>
      </c>
      <c r="FB135" s="304">
        <f t="shared" si="216"/>
        <v>0</v>
      </c>
      <c r="FC135" s="304">
        <f t="shared" si="216"/>
        <v>0</v>
      </c>
      <c r="FD135" s="304">
        <f t="shared" si="216"/>
        <v>0</v>
      </c>
      <c r="FE135" s="304">
        <f t="shared" si="216"/>
        <v>0</v>
      </c>
      <c r="FF135" s="304">
        <f t="shared" si="216"/>
        <v>0</v>
      </c>
      <c r="FG135" s="304">
        <f t="shared" si="216"/>
        <v>0</v>
      </c>
      <c r="FH135" s="304">
        <f t="shared" si="216"/>
        <v>0</v>
      </c>
      <c r="FI135" s="304">
        <f t="shared" si="216"/>
        <v>0</v>
      </c>
      <c r="FJ135" s="304">
        <f t="shared" si="216"/>
        <v>0</v>
      </c>
      <c r="FK135" s="304">
        <f t="shared" si="216"/>
        <v>0</v>
      </c>
      <c r="FL135" s="304">
        <f t="shared" si="216"/>
        <v>0</v>
      </c>
      <c r="FM135" s="304">
        <f t="shared" si="216"/>
        <v>0</v>
      </c>
      <c r="FN135" s="304">
        <f t="shared" si="216"/>
        <v>0</v>
      </c>
      <c r="FO135" s="304">
        <f t="shared" si="216"/>
        <v>0</v>
      </c>
      <c r="FP135" s="304">
        <f t="shared" si="216"/>
        <v>0</v>
      </c>
      <c r="FQ135" s="304">
        <f t="shared" si="216"/>
        <v>0</v>
      </c>
      <c r="FR135" s="304">
        <f t="shared" si="216"/>
        <v>0</v>
      </c>
      <c r="FS135" s="304">
        <f t="shared" si="216"/>
        <v>0</v>
      </c>
      <c r="FT135" s="304">
        <f t="shared" si="216"/>
        <v>0</v>
      </c>
      <c r="FU135" s="304">
        <f t="shared" si="216"/>
        <v>0</v>
      </c>
      <c r="FV135" s="304">
        <f t="shared" si="216"/>
        <v>0</v>
      </c>
      <c r="FW135" s="304">
        <f t="shared" si="216"/>
        <v>0</v>
      </c>
      <c r="FX135" s="304">
        <f t="shared" si="216"/>
        <v>0</v>
      </c>
      <c r="FY135" s="304">
        <f t="shared" si="216"/>
        <v>0</v>
      </c>
      <c r="FZ135" s="304">
        <f t="shared" si="216"/>
        <v>0</v>
      </c>
      <c r="GA135" s="304">
        <f t="shared" si="216"/>
        <v>0</v>
      </c>
      <c r="GB135" s="304">
        <f t="shared" si="216"/>
        <v>0</v>
      </c>
      <c r="GC135" s="304">
        <f t="shared" si="216"/>
        <v>0</v>
      </c>
      <c r="GD135" s="304">
        <f t="shared" si="216"/>
        <v>0</v>
      </c>
      <c r="GE135" s="304">
        <f t="shared" si="216"/>
        <v>0</v>
      </c>
      <c r="GF135" s="304">
        <f t="shared" si="216"/>
        <v>0</v>
      </c>
      <c r="GG135" s="304">
        <f t="shared" si="216"/>
        <v>0</v>
      </c>
      <c r="GH135" s="304">
        <f t="shared" si="216"/>
        <v>0</v>
      </c>
      <c r="GI135" s="304">
        <f t="shared" si="216"/>
        <v>0</v>
      </c>
      <c r="GJ135" s="304">
        <f t="shared" si="216"/>
        <v>0</v>
      </c>
      <c r="GK135" s="304">
        <f t="shared" si="216"/>
        <v>0</v>
      </c>
      <c r="GL135" s="304">
        <f t="shared" si="216"/>
        <v>0</v>
      </c>
      <c r="GM135" s="304">
        <f t="shared" si="216"/>
        <v>0</v>
      </c>
      <c r="GN135" s="304">
        <f t="shared" si="216"/>
        <v>0</v>
      </c>
      <c r="GO135" s="304">
        <f t="shared" si="216"/>
        <v>0</v>
      </c>
      <c r="GP135" s="304">
        <f t="shared" ref="GP135:JA135" si="217">IF(GP$111="BH",-GP130,0)</f>
        <v>0</v>
      </c>
      <c r="GQ135" s="304">
        <f t="shared" si="217"/>
        <v>0</v>
      </c>
      <c r="GR135" s="304">
        <f t="shared" si="217"/>
        <v>0</v>
      </c>
      <c r="GS135" s="304">
        <f t="shared" si="217"/>
        <v>0</v>
      </c>
      <c r="GT135" s="304">
        <f t="shared" si="217"/>
        <v>0</v>
      </c>
      <c r="GU135" s="304">
        <f t="shared" si="217"/>
        <v>0</v>
      </c>
      <c r="GV135" s="304">
        <f t="shared" si="217"/>
        <v>0</v>
      </c>
      <c r="GW135" s="304">
        <f t="shared" si="217"/>
        <v>0</v>
      </c>
      <c r="GX135" s="304">
        <f t="shared" si="217"/>
        <v>0</v>
      </c>
      <c r="GY135" s="304">
        <f t="shared" si="217"/>
        <v>0</v>
      </c>
      <c r="GZ135" s="304">
        <f t="shared" si="217"/>
        <v>0</v>
      </c>
      <c r="HA135" s="304">
        <f t="shared" si="217"/>
        <v>0</v>
      </c>
      <c r="HB135" s="304">
        <f t="shared" si="217"/>
        <v>0</v>
      </c>
      <c r="HC135" s="304">
        <f t="shared" si="217"/>
        <v>0</v>
      </c>
      <c r="HD135" s="304">
        <f t="shared" si="217"/>
        <v>0</v>
      </c>
      <c r="HE135" s="304">
        <f t="shared" si="217"/>
        <v>0</v>
      </c>
      <c r="HF135" s="304">
        <f t="shared" si="217"/>
        <v>0</v>
      </c>
      <c r="HG135" s="304">
        <f t="shared" si="217"/>
        <v>0</v>
      </c>
      <c r="HH135" s="304">
        <f t="shared" si="217"/>
        <v>0</v>
      </c>
      <c r="HI135" s="304">
        <f t="shared" si="217"/>
        <v>0</v>
      </c>
      <c r="HJ135" s="304">
        <f t="shared" si="217"/>
        <v>0</v>
      </c>
      <c r="HK135" s="304">
        <f t="shared" si="217"/>
        <v>0</v>
      </c>
      <c r="HL135" s="304">
        <f t="shared" si="217"/>
        <v>0</v>
      </c>
      <c r="HM135" s="304">
        <f t="shared" si="217"/>
        <v>0</v>
      </c>
      <c r="HN135" s="304">
        <f t="shared" si="217"/>
        <v>0</v>
      </c>
      <c r="HO135" s="304">
        <f t="shared" si="217"/>
        <v>0</v>
      </c>
      <c r="HP135" s="304">
        <f t="shared" si="217"/>
        <v>0</v>
      </c>
      <c r="HQ135" s="304">
        <f t="shared" si="217"/>
        <v>0</v>
      </c>
      <c r="HR135" s="304">
        <f t="shared" si="217"/>
        <v>0</v>
      </c>
      <c r="HS135" s="304">
        <f t="shared" si="217"/>
        <v>0</v>
      </c>
      <c r="HT135" s="304">
        <f t="shared" si="217"/>
        <v>0</v>
      </c>
      <c r="HU135" s="304">
        <f t="shared" si="217"/>
        <v>0</v>
      </c>
      <c r="HV135" s="304">
        <f t="shared" si="217"/>
        <v>0</v>
      </c>
      <c r="HW135" s="304">
        <f t="shared" si="217"/>
        <v>0</v>
      </c>
      <c r="HX135" s="304">
        <f t="shared" si="217"/>
        <v>0</v>
      </c>
      <c r="HY135" s="304">
        <f t="shared" si="217"/>
        <v>0</v>
      </c>
      <c r="HZ135" s="304">
        <f t="shared" si="217"/>
        <v>0</v>
      </c>
      <c r="IA135" s="304">
        <f t="shared" si="217"/>
        <v>0</v>
      </c>
      <c r="IB135" s="304">
        <f t="shared" si="217"/>
        <v>0</v>
      </c>
      <c r="IC135" s="304">
        <f t="shared" si="217"/>
        <v>0</v>
      </c>
      <c r="ID135" s="304">
        <f t="shared" si="217"/>
        <v>0</v>
      </c>
      <c r="IE135" s="304">
        <f t="shared" si="217"/>
        <v>0</v>
      </c>
      <c r="IF135" s="304">
        <f t="shared" si="217"/>
        <v>0</v>
      </c>
      <c r="IG135" s="304">
        <f t="shared" si="217"/>
        <v>0</v>
      </c>
      <c r="IH135" s="304">
        <f t="shared" si="217"/>
        <v>0</v>
      </c>
      <c r="II135" s="304">
        <f t="shared" si="217"/>
        <v>0</v>
      </c>
      <c r="IJ135" s="304">
        <f t="shared" si="217"/>
        <v>0</v>
      </c>
      <c r="IK135" s="304">
        <f t="shared" si="217"/>
        <v>0</v>
      </c>
      <c r="IL135" s="304">
        <f t="shared" si="217"/>
        <v>0</v>
      </c>
      <c r="IM135" s="304">
        <f t="shared" si="217"/>
        <v>0</v>
      </c>
      <c r="IN135" s="304">
        <f t="shared" si="217"/>
        <v>0</v>
      </c>
      <c r="IO135" s="304">
        <f t="shared" si="217"/>
        <v>0</v>
      </c>
      <c r="IP135" s="304">
        <f t="shared" si="217"/>
        <v>0</v>
      </c>
      <c r="IQ135" s="304">
        <f t="shared" si="217"/>
        <v>0</v>
      </c>
      <c r="IR135" s="304">
        <f t="shared" si="217"/>
        <v>0</v>
      </c>
      <c r="IS135" s="304">
        <f t="shared" si="217"/>
        <v>0</v>
      </c>
      <c r="IT135" s="304">
        <f t="shared" si="217"/>
        <v>0</v>
      </c>
      <c r="IU135" s="304">
        <f t="shared" si="217"/>
        <v>0</v>
      </c>
      <c r="IV135" s="304">
        <f t="shared" si="217"/>
        <v>0</v>
      </c>
      <c r="IW135" s="304">
        <f t="shared" si="217"/>
        <v>0</v>
      </c>
      <c r="IX135" s="304">
        <f t="shared" si="217"/>
        <v>0</v>
      </c>
      <c r="IY135" s="304">
        <f t="shared" si="217"/>
        <v>0</v>
      </c>
      <c r="IZ135" s="304">
        <f t="shared" si="217"/>
        <v>0</v>
      </c>
      <c r="JA135" s="304">
        <f t="shared" si="217"/>
        <v>0</v>
      </c>
      <c r="JB135" s="304">
        <f t="shared" ref="JB135:LM135" si="218">IF(JB$111="BH",-JB130,0)</f>
        <v>0</v>
      </c>
      <c r="JC135" s="304">
        <f t="shared" si="218"/>
        <v>0</v>
      </c>
      <c r="JD135" s="304">
        <f t="shared" si="218"/>
        <v>0</v>
      </c>
      <c r="JE135" s="304">
        <f t="shared" si="218"/>
        <v>0</v>
      </c>
      <c r="JF135" s="304">
        <f t="shared" si="218"/>
        <v>0</v>
      </c>
      <c r="JG135" s="304">
        <f t="shared" si="218"/>
        <v>0</v>
      </c>
      <c r="JH135" s="304">
        <f t="shared" si="218"/>
        <v>0</v>
      </c>
      <c r="JI135" s="304">
        <f t="shared" si="218"/>
        <v>0</v>
      </c>
      <c r="JJ135" s="304">
        <f t="shared" si="218"/>
        <v>0</v>
      </c>
      <c r="JK135" s="304">
        <f t="shared" si="218"/>
        <v>0</v>
      </c>
      <c r="JL135" s="304">
        <f t="shared" si="218"/>
        <v>0</v>
      </c>
      <c r="JM135" s="304" t="e">
        <f t="shared" si="218"/>
        <v>#N/A</v>
      </c>
      <c r="JN135" s="304" t="e">
        <f t="shared" si="218"/>
        <v>#N/A</v>
      </c>
      <c r="JO135" s="304">
        <f t="shared" si="218"/>
        <v>0</v>
      </c>
      <c r="JP135" s="304">
        <f t="shared" si="218"/>
        <v>0</v>
      </c>
      <c r="JQ135" s="304">
        <f t="shared" si="218"/>
        <v>0</v>
      </c>
      <c r="JR135" s="304">
        <f t="shared" si="218"/>
        <v>0</v>
      </c>
      <c r="JS135" s="304">
        <f t="shared" si="218"/>
        <v>0</v>
      </c>
      <c r="JT135" s="304" t="e">
        <f t="shared" si="218"/>
        <v>#N/A</v>
      </c>
      <c r="JU135" s="304">
        <f t="shared" si="218"/>
        <v>0</v>
      </c>
      <c r="JV135" s="304">
        <f t="shared" si="218"/>
        <v>0</v>
      </c>
      <c r="JW135" s="304">
        <f t="shared" si="218"/>
        <v>0</v>
      </c>
      <c r="JX135" s="304">
        <f t="shared" si="218"/>
        <v>0</v>
      </c>
      <c r="JY135" s="304">
        <f t="shared" si="218"/>
        <v>0</v>
      </c>
      <c r="JZ135" s="304">
        <f t="shared" si="218"/>
        <v>0</v>
      </c>
      <c r="KA135" s="304">
        <f t="shared" si="218"/>
        <v>0</v>
      </c>
      <c r="KB135" s="304">
        <f t="shared" si="218"/>
        <v>0</v>
      </c>
      <c r="KC135" s="304">
        <f t="shared" si="218"/>
        <v>0</v>
      </c>
      <c r="KD135" s="304">
        <f t="shared" si="218"/>
        <v>0</v>
      </c>
      <c r="KE135" s="304">
        <f t="shared" si="218"/>
        <v>0</v>
      </c>
      <c r="KF135" s="304">
        <f t="shared" si="218"/>
        <v>0</v>
      </c>
      <c r="KG135" s="304">
        <f t="shared" si="218"/>
        <v>0</v>
      </c>
      <c r="KH135" s="304">
        <f t="shared" si="218"/>
        <v>0</v>
      </c>
      <c r="KI135" s="304">
        <f t="shared" si="218"/>
        <v>0</v>
      </c>
      <c r="KJ135" s="304">
        <f t="shared" si="218"/>
        <v>0</v>
      </c>
      <c r="KK135" s="304">
        <f t="shared" si="218"/>
        <v>0</v>
      </c>
      <c r="KL135" s="304">
        <f t="shared" si="218"/>
        <v>0</v>
      </c>
      <c r="KM135" s="304">
        <f t="shared" si="218"/>
        <v>0</v>
      </c>
      <c r="KN135" s="304">
        <f t="shared" si="218"/>
        <v>0</v>
      </c>
      <c r="KO135" s="304">
        <f t="shared" si="218"/>
        <v>0</v>
      </c>
      <c r="KP135" s="304">
        <f t="shared" si="218"/>
        <v>0</v>
      </c>
      <c r="KQ135" s="304">
        <f t="shared" si="218"/>
        <v>0</v>
      </c>
      <c r="KR135" s="304">
        <f t="shared" si="218"/>
        <v>0</v>
      </c>
      <c r="KS135" s="304">
        <f t="shared" si="218"/>
        <v>0</v>
      </c>
      <c r="KT135" s="304">
        <f t="shared" si="218"/>
        <v>0</v>
      </c>
      <c r="KU135" s="304">
        <f t="shared" si="218"/>
        <v>0</v>
      </c>
      <c r="KV135" s="304">
        <f t="shared" si="218"/>
        <v>0</v>
      </c>
      <c r="KW135" s="304">
        <f t="shared" si="218"/>
        <v>0</v>
      </c>
      <c r="KX135" s="304">
        <f t="shared" si="218"/>
        <v>0</v>
      </c>
      <c r="KY135" s="304">
        <f t="shared" si="218"/>
        <v>0</v>
      </c>
      <c r="KZ135" s="304">
        <f t="shared" si="218"/>
        <v>0</v>
      </c>
      <c r="LA135" s="304">
        <f t="shared" si="218"/>
        <v>0</v>
      </c>
      <c r="LB135" s="304">
        <f t="shared" si="218"/>
        <v>0</v>
      </c>
      <c r="LC135" s="304">
        <f t="shared" si="218"/>
        <v>0</v>
      </c>
      <c r="LD135" s="304">
        <f t="shared" si="218"/>
        <v>0</v>
      </c>
      <c r="LE135" s="304">
        <f t="shared" si="218"/>
        <v>0</v>
      </c>
      <c r="LF135" s="304">
        <f t="shared" si="218"/>
        <v>0</v>
      </c>
      <c r="LG135" s="304">
        <f t="shared" si="218"/>
        <v>0</v>
      </c>
      <c r="LH135" s="304">
        <f t="shared" si="218"/>
        <v>0</v>
      </c>
      <c r="LI135" s="304">
        <f t="shared" si="218"/>
        <v>0</v>
      </c>
      <c r="LJ135" s="304">
        <f t="shared" si="218"/>
        <v>0</v>
      </c>
      <c r="LK135" s="304">
        <f t="shared" si="218"/>
        <v>0</v>
      </c>
      <c r="LL135" s="304">
        <f t="shared" si="218"/>
        <v>0</v>
      </c>
      <c r="LM135" s="304">
        <f t="shared" si="218"/>
        <v>0</v>
      </c>
      <c r="LN135" s="304">
        <f t="shared" ref="LN135:NY135" si="219">IF(LN$111="BH",-LN130,0)</f>
        <v>0</v>
      </c>
      <c r="LO135" s="304">
        <f t="shared" si="219"/>
        <v>0</v>
      </c>
      <c r="LP135" s="304">
        <f t="shared" si="219"/>
        <v>0</v>
      </c>
      <c r="LQ135" s="304">
        <f t="shared" si="219"/>
        <v>0</v>
      </c>
      <c r="LR135" s="304">
        <f t="shared" si="219"/>
        <v>0</v>
      </c>
      <c r="LS135" s="304">
        <f t="shared" si="219"/>
        <v>0</v>
      </c>
      <c r="LT135" s="304">
        <f t="shared" si="219"/>
        <v>0</v>
      </c>
      <c r="LU135" s="304">
        <f t="shared" si="219"/>
        <v>0</v>
      </c>
      <c r="LV135" s="304">
        <f t="shared" si="219"/>
        <v>0</v>
      </c>
      <c r="LW135" s="304">
        <f t="shared" si="219"/>
        <v>0</v>
      </c>
      <c r="LX135" s="304">
        <f t="shared" si="219"/>
        <v>0</v>
      </c>
      <c r="LY135" s="304">
        <f t="shared" si="219"/>
        <v>0</v>
      </c>
      <c r="LZ135" s="304">
        <f t="shared" si="219"/>
        <v>0</v>
      </c>
      <c r="MA135" s="304">
        <f t="shared" si="219"/>
        <v>0</v>
      </c>
      <c r="MB135" s="304">
        <f t="shared" si="219"/>
        <v>0</v>
      </c>
      <c r="MC135" s="304">
        <f t="shared" si="219"/>
        <v>0</v>
      </c>
      <c r="MD135" s="304">
        <f t="shared" si="219"/>
        <v>0</v>
      </c>
      <c r="ME135" s="304">
        <f t="shared" si="219"/>
        <v>0</v>
      </c>
      <c r="MF135" s="304">
        <f t="shared" si="219"/>
        <v>0</v>
      </c>
      <c r="MG135" s="304">
        <f t="shared" si="219"/>
        <v>0</v>
      </c>
      <c r="MH135" s="304">
        <f t="shared" si="219"/>
        <v>0</v>
      </c>
      <c r="MI135" s="304">
        <f t="shared" si="219"/>
        <v>0</v>
      </c>
      <c r="MJ135" s="304">
        <f t="shared" si="219"/>
        <v>0</v>
      </c>
      <c r="MK135" s="304">
        <f t="shared" si="219"/>
        <v>0</v>
      </c>
      <c r="ML135" s="304">
        <f t="shared" si="219"/>
        <v>0</v>
      </c>
      <c r="MM135" s="304">
        <f t="shared" si="219"/>
        <v>0</v>
      </c>
      <c r="MN135" s="304">
        <f t="shared" si="219"/>
        <v>0</v>
      </c>
      <c r="MO135" s="304">
        <f t="shared" si="219"/>
        <v>0</v>
      </c>
      <c r="MP135" s="304">
        <f t="shared" si="219"/>
        <v>0</v>
      </c>
      <c r="MQ135" s="304">
        <f t="shared" si="219"/>
        <v>0</v>
      </c>
      <c r="MR135" s="304">
        <f t="shared" si="219"/>
        <v>0</v>
      </c>
      <c r="MS135" s="304">
        <f t="shared" si="219"/>
        <v>0</v>
      </c>
      <c r="MT135" s="304">
        <f t="shared" si="219"/>
        <v>0</v>
      </c>
      <c r="MU135" s="304">
        <f t="shared" si="219"/>
        <v>0</v>
      </c>
      <c r="MV135" s="304">
        <f t="shared" si="219"/>
        <v>0</v>
      </c>
      <c r="MW135" s="304">
        <f t="shared" si="219"/>
        <v>0</v>
      </c>
      <c r="MX135" s="304">
        <f t="shared" si="219"/>
        <v>0</v>
      </c>
      <c r="MY135" s="304">
        <f t="shared" si="219"/>
        <v>0</v>
      </c>
      <c r="MZ135" s="304">
        <f t="shared" si="219"/>
        <v>0</v>
      </c>
      <c r="NA135" s="304">
        <f t="shared" si="219"/>
        <v>0</v>
      </c>
      <c r="NB135" s="304">
        <f t="shared" si="219"/>
        <v>0</v>
      </c>
      <c r="NC135" s="304">
        <f t="shared" si="219"/>
        <v>0</v>
      </c>
      <c r="ND135" s="304">
        <f t="shared" si="219"/>
        <v>0</v>
      </c>
      <c r="NE135" s="304">
        <f t="shared" si="219"/>
        <v>0</v>
      </c>
      <c r="NF135" s="304">
        <f t="shared" si="219"/>
        <v>0</v>
      </c>
      <c r="NG135" s="304">
        <f t="shared" si="219"/>
        <v>0</v>
      </c>
      <c r="NH135" s="304">
        <f t="shared" si="219"/>
        <v>0</v>
      </c>
      <c r="NI135" s="304">
        <f t="shared" si="219"/>
        <v>0</v>
      </c>
      <c r="NJ135" s="304">
        <f t="shared" si="219"/>
        <v>0</v>
      </c>
      <c r="NK135" s="304">
        <f t="shared" si="219"/>
        <v>0</v>
      </c>
      <c r="NL135" s="304">
        <f t="shared" si="219"/>
        <v>0</v>
      </c>
      <c r="NM135" s="304">
        <f t="shared" si="219"/>
        <v>0</v>
      </c>
      <c r="NN135" s="304">
        <f t="shared" si="219"/>
        <v>0</v>
      </c>
      <c r="NO135" s="304">
        <f t="shared" si="219"/>
        <v>0</v>
      </c>
      <c r="NP135" s="304" t="e">
        <f t="shared" si="219"/>
        <v>#N/A</v>
      </c>
      <c r="NQ135" s="304">
        <f t="shared" si="219"/>
        <v>0</v>
      </c>
      <c r="NR135" s="304">
        <f t="shared" si="219"/>
        <v>0</v>
      </c>
      <c r="NS135" s="304" t="e">
        <f t="shared" si="219"/>
        <v>#N/A</v>
      </c>
      <c r="NT135" s="304">
        <f t="shared" si="219"/>
        <v>0</v>
      </c>
      <c r="NU135" s="304">
        <f t="shared" si="219"/>
        <v>0</v>
      </c>
      <c r="NV135" s="304">
        <f t="shared" si="219"/>
        <v>0</v>
      </c>
      <c r="NW135" s="304">
        <f t="shared" si="219"/>
        <v>0</v>
      </c>
      <c r="NX135" s="304">
        <f t="shared" si="219"/>
        <v>0</v>
      </c>
      <c r="NY135" s="304">
        <f t="shared" si="219"/>
        <v>0</v>
      </c>
      <c r="NZ135" s="304">
        <f t="shared" ref="NZ135:QK135" si="220">IF(NZ$111="BH",-NZ130,0)</f>
        <v>0</v>
      </c>
      <c r="OA135" s="304">
        <f t="shared" si="220"/>
        <v>0</v>
      </c>
      <c r="OB135" s="304">
        <f t="shared" si="220"/>
        <v>0</v>
      </c>
      <c r="OC135" s="304">
        <f t="shared" si="220"/>
        <v>0</v>
      </c>
      <c r="OD135" s="304">
        <f t="shared" si="220"/>
        <v>0</v>
      </c>
      <c r="OE135" s="304">
        <f t="shared" si="220"/>
        <v>0</v>
      </c>
      <c r="OF135" s="304">
        <f t="shared" si="220"/>
        <v>0</v>
      </c>
      <c r="OG135" s="304">
        <f t="shared" si="220"/>
        <v>0</v>
      </c>
      <c r="OH135" s="304">
        <f t="shared" si="220"/>
        <v>0</v>
      </c>
      <c r="OI135" s="304">
        <f t="shared" si="220"/>
        <v>0</v>
      </c>
      <c r="OJ135" s="304">
        <f t="shared" si="220"/>
        <v>0</v>
      </c>
      <c r="OK135" s="304">
        <f t="shared" si="220"/>
        <v>0</v>
      </c>
      <c r="OL135" s="304">
        <f t="shared" si="220"/>
        <v>0</v>
      </c>
      <c r="OM135" s="304">
        <f t="shared" si="220"/>
        <v>0</v>
      </c>
      <c r="ON135" s="304">
        <f t="shared" si="220"/>
        <v>0</v>
      </c>
      <c r="OO135" s="304">
        <f t="shared" si="220"/>
        <v>0</v>
      </c>
      <c r="OP135" s="304">
        <f t="shared" si="220"/>
        <v>0</v>
      </c>
      <c r="OQ135" s="304">
        <f t="shared" si="220"/>
        <v>0</v>
      </c>
      <c r="OR135" s="304">
        <f t="shared" si="220"/>
        <v>0</v>
      </c>
      <c r="OS135" s="304">
        <f t="shared" si="220"/>
        <v>0</v>
      </c>
      <c r="OT135" s="304">
        <f t="shared" si="220"/>
        <v>0</v>
      </c>
      <c r="OU135" s="304">
        <f t="shared" si="220"/>
        <v>0</v>
      </c>
      <c r="OV135" s="304">
        <f t="shared" si="220"/>
        <v>0</v>
      </c>
      <c r="OW135" s="304">
        <f t="shared" si="220"/>
        <v>0</v>
      </c>
      <c r="OX135" s="304">
        <f t="shared" si="220"/>
        <v>0</v>
      </c>
      <c r="OY135" s="304">
        <f t="shared" si="220"/>
        <v>0</v>
      </c>
      <c r="OZ135" s="304">
        <f t="shared" si="220"/>
        <v>0</v>
      </c>
      <c r="PA135" s="304">
        <f t="shared" si="220"/>
        <v>0</v>
      </c>
      <c r="PB135" s="304">
        <f t="shared" si="220"/>
        <v>0</v>
      </c>
      <c r="PC135" s="304">
        <f t="shared" si="220"/>
        <v>0</v>
      </c>
      <c r="PD135" s="304">
        <f t="shared" si="220"/>
        <v>0</v>
      </c>
      <c r="PE135" s="304">
        <f t="shared" si="220"/>
        <v>0</v>
      </c>
      <c r="PF135" s="304">
        <f t="shared" si="220"/>
        <v>0</v>
      </c>
      <c r="PG135" s="304">
        <f t="shared" si="220"/>
        <v>0</v>
      </c>
      <c r="PH135" s="304">
        <f t="shared" si="220"/>
        <v>0</v>
      </c>
      <c r="PI135" s="304">
        <f t="shared" si="220"/>
        <v>0</v>
      </c>
      <c r="PJ135" s="304">
        <f t="shared" si="220"/>
        <v>0</v>
      </c>
      <c r="PK135" s="304">
        <f t="shared" si="220"/>
        <v>0</v>
      </c>
      <c r="PL135" s="304">
        <f t="shared" si="220"/>
        <v>0</v>
      </c>
      <c r="PM135" s="304">
        <f t="shared" si="220"/>
        <v>0</v>
      </c>
      <c r="PN135" s="304">
        <f t="shared" si="220"/>
        <v>0</v>
      </c>
      <c r="PO135" s="304">
        <f t="shared" si="220"/>
        <v>0</v>
      </c>
      <c r="PP135" s="304">
        <f t="shared" si="220"/>
        <v>0</v>
      </c>
      <c r="PQ135" s="304">
        <f t="shared" si="220"/>
        <v>0</v>
      </c>
      <c r="PR135" s="304">
        <f t="shared" si="220"/>
        <v>0</v>
      </c>
      <c r="PS135" s="304">
        <f t="shared" si="220"/>
        <v>0</v>
      </c>
      <c r="PT135" s="304">
        <f t="shared" si="220"/>
        <v>0</v>
      </c>
      <c r="PU135" s="304">
        <f t="shared" si="220"/>
        <v>0</v>
      </c>
      <c r="PV135" s="304">
        <f t="shared" si="220"/>
        <v>0</v>
      </c>
      <c r="PW135" s="304">
        <f t="shared" si="220"/>
        <v>0</v>
      </c>
      <c r="PX135" s="304">
        <f t="shared" si="220"/>
        <v>0</v>
      </c>
      <c r="PY135" s="304">
        <f t="shared" si="220"/>
        <v>0</v>
      </c>
      <c r="PZ135" s="304">
        <f t="shared" si="220"/>
        <v>0</v>
      </c>
      <c r="QA135" s="304">
        <f t="shared" si="220"/>
        <v>0</v>
      </c>
      <c r="QB135" s="304">
        <f t="shared" si="220"/>
        <v>0</v>
      </c>
      <c r="QC135" s="304">
        <f t="shared" si="220"/>
        <v>0</v>
      </c>
      <c r="QD135" s="304">
        <f t="shared" si="220"/>
        <v>0</v>
      </c>
      <c r="QE135" s="304">
        <f t="shared" si="220"/>
        <v>0</v>
      </c>
      <c r="QF135" s="304">
        <f t="shared" si="220"/>
        <v>0</v>
      </c>
      <c r="QG135" s="304">
        <f t="shared" si="220"/>
        <v>0</v>
      </c>
      <c r="QH135" s="304">
        <f t="shared" si="220"/>
        <v>0</v>
      </c>
      <c r="QI135" s="304">
        <f t="shared" si="220"/>
        <v>0</v>
      </c>
      <c r="QJ135" s="304">
        <f t="shared" si="220"/>
        <v>0</v>
      </c>
      <c r="QK135" s="304">
        <f t="shared" si="220"/>
        <v>0</v>
      </c>
      <c r="QL135" s="304">
        <f t="shared" ref="QL135:SW135" si="221">IF(QL$111="BH",-QL130,0)</f>
        <v>0</v>
      </c>
      <c r="QM135" s="304">
        <f t="shared" si="221"/>
        <v>0</v>
      </c>
      <c r="QN135" s="304">
        <f t="shared" si="221"/>
        <v>0</v>
      </c>
      <c r="QO135" s="304">
        <f t="shared" si="221"/>
        <v>0</v>
      </c>
      <c r="QP135" s="304">
        <f t="shared" si="221"/>
        <v>0</v>
      </c>
      <c r="QQ135" s="304">
        <f t="shared" si="221"/>
        <v>0</v>
      </c>
      <c r="QR135" s="304">
        <f t="shared" si="221"/>
        <v>0</v>
      </c>
      <c r="QS135" s="304">
        <f t="shared" si="221"/>
        <v>0</v>
      </c>
      <c r="QT135" s="304">
        <f t="shared" si="221"/>
        <v>0</v>
      </c>
      <c r="QU135" s="304">
        <f t="shared" si="221"/>
        <v>0</v>
      </c>
      <c r="QV135" s="304">
        <f t="shared" si="221"/>
        <v>0</v>
      </c>
      <c r="QW135" s="304">
        <f t="shared" si="221"/>
        <v>0</v>
      </c>
      <c r="QX135" s="304">
        <f t="shared" si="221"/>
        <v>0</v>
      </c>
      <c r="QY135" s="304">
        <f t="shared" si="221"/>
        <v>0</v>
      </c>
      <c r="QZ135" s="304">
        <f t="shared" si="221"/>
        <v>0</v>
      </c>
      <c r="RA135" s="304">
        <f t="shared" si="221"/>
        <v>0</v>
      </c>
      <c r="RB135" s="304">
        <f t="shared" si="221"/>
        <v>0</v>
      </c>
      <c r="RC135" s="304">
        <f t="shared" si="221"/>
        <v>0</v>
      </c>
      <c r="RD135" s="304">
        <f t="shared" si="221"/>
        <v>0</v>
      </c>
      <c r="RE135" s="304">
        <f t="shared" si="221"/>
        <v>0</v>
      </c>
      <c r="RF135" s="304">
        <f t="shared" si="221"/>
        <v>0</v>
      </c>
      <c r="RG135" s="304">
        <f t="shared" si="221"/>
        <v>0</v>
      </c>
      <c r="RH135" s="304">
        <f t="shared" si="221"/>
        <v>0</v>
      </c>
      <c r="RI135" s="304">
        <f t="shared" si="221"/>
        <v>0</v>
      </c>
      <c r="RJ135" s="304">
        <f t="shared" si="221"/>
        <v>0</v>
      </c>
      <c r="RK135" s="304">
        <f t="shared" si="221"/>
        <v>0</v>
      </c>
      <c r="RL135" s="304">
        <f t="shared" si="221"/>
        <v>0</v>
      </c>
      <c r="RM135" s="304">
        <f t="shared" si="221"/>
        <v>0</v>
      </c>
      <c r="RN135" s="304">
        <f t="shared" si="221"/>
        <v>0</v>
      </c>
      <c r="RO135" s="304">
        <f t="shared" si="221"/>
        <v>0</v>
      </c>
      <c r="RP135" s="304">
        <f t="shared" si="221"/>
        <v>0</v>
      </c>
      <c r="RQ135" s="304">
        <f t="shared" si="221"/>
        <v>0</v>
      </c>
      <c r="RR135" s="304">
        <f t="shared" si="221"/>
        <v>0</v>
      </c>
      <c r="RS135" s="304">
        <f t="shared" si="221"/>
        <v>0</v>
      </c>
      <c r="RT135" s="304">
        <f t="shared" si="221"/>
        <v>0</v>
      </c>
      <c r="RU135" s="304">
        <f t="shared" si="221"/>
        <v>0</v>
      </c>
      <c r="RV135" s="304">
        <f t="shared" si="221"/>
        <v>0</v>
      </c>
      <c r="RW135" s="304">
        <f t="shared" si="221"/>
        <v>0</v>
      </c>
      <c r="RX135" s="304">
        <f t="shared" si="221"/>
        <v>0</v>
      </c>
      <c r="RY135" s="304">
        <f t="shared" si="221"/>
        <v>0</v>
      </c>
      <c r="RZ135" s="304">
        <f t="shared" si="221"/>
        <v>0</v>
      </c>
      <c r="SA135" s="304">
        <f t="shared" si="221"/>
        <v>0</v>
      </c>
      <c r="SB135" s="304">
        <f t="shared" si="221"/>
        <v>0</v>
      </c>
      <c r="SC135" s="304">
        <f t="shared" si="221"/>
        <v>0</v>
      </c>
      <c r="SD135" s="304">
        <f t="shared" si="221"/>
        <v>0</v>
      </c>
      <c r="SE135" s="304">
        <f t="shared" si="221"/>
        <v>0</v>
      </c>
      <c r="SF135" s="304">
        <f t="shared" si="221"/>
        <v>0</v>
      </c>
      <c r="SG135" s="304">
        <f t="shared" si="221"/>
        <v>0</v>
      </c>
      <c r="SH135" s="304">
        <f t="shared" si="221"/>
        <v>0</v>
      </c>
      <c r="SI135" s="304">
        <f t="shared" si="221"/>
        <v>0</v>
      </c>
      <c r="SJ135" s="304">
        <f t="shared" si="221"/>
        <v>0</v>
      </c>
      <c r="SK135" s="304">
        <f t="shared" si="221"/>
        <v>0</v>
      </c>
      <c r="SL135" s="304">
        <f t="shared" si="221"/>
        <v>0</v>
      </c>
      <c r="SM135" s="304">
        <f t="shared" si="221"/>
        <v>0</v>
      </c>
      <c r="SN135" s="304">
        <f t="shared" si="221"/>
        <v>0</v>
      </c>
      <c r="SO135" s="304">
        <f t="shared" si="221"/>
        <v>0</v>
      </c>
      <c r="SP135" s="304">
        <f t="shared" si="221"/>
        <v>0</v>
      </c>
      <c r="SQ135" s="304">
        <f t="shared" si="221"/>
        <v>0</v>
      </c>
      <c r="SR135" s="304">
        <f t="shared" si="221"/>
        <v>0</v>
      </c>
      <c r="SS135" s="304">
        <f t="shared" si="221"/>
        <v>0</v>
      </c>
      <c r="ST135" s="304">
        <f t="shared" si="221"/>
        <v>0</v>
      </c>
      <c r="SU135" s="304">
        <f t="shared" si="221"/>
        <v>0</v>
      </c>
      <c r="SV135" s="304">
        <f t="shared" si="221"/>
        <v>0</v>
      </c>
      <c r="SW135" s="304">
        <f t="shared" si="221"/>
        <v>0</v>
      </c>
      <c r="SX135" s="304">
        <f t="shared" ref="SX135:VI135" si="222">IF(SX$111="BH",-SX130,0)</f>
        <v>0</v>
      </c>
      <c r="SY135" s="304">
        <f t="shared" si="222"/>
        <v>0</v>
      </c>
      <c r="SZ135" s="304">
        <f t="shared" si="222"/>
        <v>0</v>
      </c>
      <c r="TA135" s="304">
        <f t="shared" si="222"/>
        <v>0</v>
      </c>
      <c r="TB135" s="304">
        <f t="shared" si="222"/>
        <v>0</v>
      </c>
      <c r="TC135" s="304">
        <f t="shared" si="222"/>
        <v>0</v>
      </c>
      <c r="TD135" s="304">
        <f t="shared" si="222"/>
        <v>0</v>
      </c>
      <c r="TE135" s="304">
        <f t="shared" si="222"/>
        <v>0</v>
      </c>
      <c r="TF135" s="304">
        <f t="shared" si="222"/>
        <v>0</v>
      </c>
      <c r="TG135" s="304">
        <f t="shared" si="222"/>
        <v>0</v>
      </c>
      <c r="TH135" s="304">
        <f t="shared" si="222"/>
        <v>0</v>
      </c>
      <c r="TI135" s="304">
        <f t="shared" si="222"/>
        <v>0</v>
      </c>
      <c r="TJ135" s="304">
        <f t="shared" si="222"/>
        <v>0</v>
      </c>
      <c r="TK135" s="304">
        <f t="shared" si="222"/>
        <v>0</v>
      </c>
      <c r="TL135" s="304">
        <f t="shared" si="222"/>
        <v>0</v>
      </c>
      <c r="TM135" s="304">
        <f t="shared" si="222"/>
        <v>0</v>
      </c>
      <c r="TN135" s="304">
        <f t="shared" si="222"/>
        <v>0</v>
      </c>
      <c r="TO135" s="304">
        <f t="shared" si="222"/>
        <v>0</v>
      </c>
      <c r="TP135" s="304">
        <f t="shared" si="222"/>
        <v>0</v>
      </c>
      <c r="TQ135" s="304">
        <f t="shared" si="222"/>
        <v>0</v>
      </c>
      <c r="TR135" s="304">
        <f t="shared" si="222"/>
        <v>0</v>
      </c>
      <c r="TS135" s="304">
        <f t="shared" si="222"/>
        <v>0</v>
      </c>
      <c r="TT135" s="304">
        <f t="shared" si="222"/>
        <v>0</v>
      </c>
      <c r="TU135" s="304">
        <f t="shared" si="222"/>
        <v>0</v>
      </c>
      <c r="TV135" s="304">
        <f t="shared" si="222"/>
        <v>0</v>
      </c>
      <c r="TW135" s="304">
        <f t="shared" si="222"/>
        <v>0</v>
      </c>
      <c r="TX135" s="304">
        <f t="shared" si="222"/>
        <v>0</v>
      </c>
      <c r="TY135" s="304">
        <f t="shared" si="222"/>
        <v>0</v>
      </c>
      <c r="TZ135" s="304">
        <f t="shared" si="222"/>
        <v>0</v>
      </c>
      <c r="UA135" s="304">
        <f t="shared" si="222"/>
        <v>0</v>
      </c>
      <c r="UB135" s="304">
        <f t="shared" si="222"/>
        <v>0</v>
      </c>
      <c r="UC135" s="304">
        <f t="shared" si="222"/>
        <v>0</v>
      </c>
      <c r="UD135" s="304">
        <f t="shared" si="222"/>
        <v>0</v>
      </c>
      <c r="UE135" s="304">
        <f t="shared" si="222"/>
        <v>0</v>
      </c>
      <c r="UF135" s="304">
        <f t="shared" si="222"/>
        <v>0</v>
      </c>
      <c r="UG135" s="304">
        <f t="shared" si="222"/>
        <v>0</v>
      </c>
      <c r="UH135" s="304">
        <f t="shared" si="222"/>
        <v>0</v>
      </c>
      <c r="UI135" s="304">
        <f t="shared" si="222"/>
        <v>0</v>
      </c>
      <c r="UJ135" s="304">
        <f t="shared" si="222"/>
        <v>0</v>
      </c>
      <c r="UK135" s="304">
        <f t="shared" si="222"/>
        <v>0</v>
      </c>
      <c r="UL135" s="304">
        <f t="shared" si="222"/>
        <v>0</v>
      </c>
      <c r="UM135" s="304">
        <f t="shared" si="222"/>
        <v>0</v>
      </c>
      <c r="UN135" s="304">
        <f t="shared" si="222"/>
        <v>0</v>
      </c>
      <c r="UO135" s="304">
        <f t="shared" si="222"/>
        <v>0</v>
      </c>
      <c r="UP135" s="304">
        <f t="shared" si="222"/>
        <v>0</v>
      </c>
      <c r="UQ135" s="304">
        <f t="shared" si="222"/>
        <v>0</v>
      </c>
      <c r="UR135" s="304">
        <f t="shared" si="222"/>
        <v>0</v>
      </c>
      <c r="US135" s="304">
        <f t="shared" si="222"/>
        <v>0</v>
      </c>
      <c r="UT135" s="304">
        <f t="shared" si="222"/>
        <v>0</v>
      </c>
      <c r="UU135" s="304">
        <f t="shared" si="222"/>
        <v>0</v>
      </c>
      <c r="UV135" s="304">
        <f t="shared" si="222"/>
        <v>0</v>
      </c>
      <c r="UW135" s="304">
        <f t="shared" si="222"/>
        <v>0</v>
      </c>
      <c r="UX135" s="304">
        <f t="shared" si="222"/>
        <v>0</v>
      </c>
      <c r="UY135" s="304">
        <f t="shared" si="222"/>
        <v>0</v>
      </c>
      <c r="UZ135" s="304">
        <f t="shared" si="222"/>
        <v>0</v>
      </c>
      <c r="VA135" s="304">
        <f t="shared" si="222"/>
        <v>0</v>
      </c>
      <c r="VB135" s="304">
        <f t="shared" si="222"/>
        <v>0</v>
      </c>
      <c r="VC135" s="304">
        <f t="shared" si="222"/>
        <v>0</v>
      </c>
      <c r="VD135" s="304">
        <f t="shared" si="222"/>
        <v>0</v>
      </c>
      <c r="VE135" s="304">
        <f t="shared" si="222"/>
        <v>0</v>
      </c>
      <c r="VF135" s="304">
        <f t="shared" si="222"/>
        <v>0</v>
      </c>
      <c r="VG135" s="304">
        <f t="shared" si="222"/>
        <v>0</v>
      </c>
      <c r="VH135" s="304">
        <f t="shared" si="222"/>
        <v>0</v>
      </c>
      <c r="VI135" s="304">
        <f t="shared" si="222"/>
        <v>0</v>
      </c>
      <c r="VJ135" s="304">
        <f t="shared" ref="VJ135:XU135" si="223">IF(VJ$111="BH",-VJ130,0)</f>
        <v>0</v>
      </c>
      <c r="VK135" s="304">
        <f t="shared" si="223"/>
        <v>0</v>
      </c>
      <c r="VL135" s="304">
        <f t="shared" si="223"/>
        <v>0</v>
      </c>
      <c r="VM135" s="304">
        <f t="shared" si="223"/>
        <v>0</v>
      </c>
      <c r="VN135" s="304">
        <f t="shared" si="223"/>
        <v>0</v>
      </c>
      <c r="VO135" s="304">
        <f t="shared" si="223"/>
        <v>0</v>
      </c>
      <c r="VP135" s="304">
        <f t="shared" si="223"/>
        <v>0</v>
      </c>
      <c r="VQ135" s="304">
        <f t="shared" si="223"/>
        <v>0</v>
      </c>
      <c r="VR135" s="304">
        <f t="shared" si="223"/>
        <v>0</v>
      </c>
      <c r="VS135" s="304">
        <f t="shared" si="223"/>
        <v>0</v>
      </c>
      <c r="VT135" s="304">
        <f t="shared" si="223"/>
        <v>0</v>
      </c>
      <c r="VU135" s="304">
        <f t="shared" si="223"/>
        <v>0</v>
      </c>
      <c r="VV135" s="304">
        <f t="shared" si="223"/>
        <v>0</v>
      </c>
      <c r="VW135" s="304">
        <f t="shared" si="223"/>
        <v>0</v>
      </c>
      <c r="VX135" s="304">
        <f t="shared" si="223"/>
        <v>0</v>
      </c>
      <c r="VY135" s="304">
        <f t="shared" si="223"/>
        <v>0</v>
      </c>
      <c r="VZ135" s="304">
        <f t="shared" si="223"/>
        <v>0</v>
      </c>
      <c r="WA135" s="304">
        <f t="shared" si="223"/>
        <v>0</v>
      </c>
      <c r="WB135" s="304">
        <f t="shared" si="223"/>
        <v>0</v>
      </c>
      <c r="WC135" s="304">
        <f t="shared" si="223"/>
        <v>0</v>
      </c>
      <c r="WD135" s="304">
        <f t="shared" si="223"/>
        <v>0</v>
      </c>
      <c r="WE135" s="304">
        <f t="shared" si="223"/>
        <v>0</v>
      </c>
      <c r="WF135" s="304">
        <f t="shared" si="223"/>
        <v>0</v>
      </c>
      <c r="WG135" s="304">
        <f t="shared" si="223"/>
        <v>0</v>
      </c>
      <c r="WH135" s="304">
        <f t="shared" si="223"/>
        <v>0</v>
      </c>
      <c r="WI135" s="304">
        <f t="shared" si="223"/>
        <v>0</v>
      </c>
      <c r="WJ135" s="304">
        <f t="shared" si="223"/>
        <v>0</v>
      </c>
      <c r="WK135" s="304">
        <f t="shared" si="223"/>
        <v>0</v>
      </c>
      <c r="WL135" s="304">
        <f t="shared" si="223"/>
        <v>0</v>
      </c>
      <c r="WM135" s="304">
        <f t="shared" si="223"/>
        <v>0</v>
      </c>
      <c r="WN135" s="304">
        <f t="shared" si="223"/>
        <v>0</v>
      </c>
      <c r="WO135" s="304">
        <f t="shared" si="223"/>
        <v>0</v>
      </c>
      <c r="WP135" s="304">
        <f t="shared" si="223"/>
        <v>0</v>
      </c>
      <c r="WQ135" s="304">
        <f t="shared" si="223"/>
        <v>0</v>
      </c>
      <c r="WR135" s="304">
        <f t="shared" si="223"/>
        <v>0</v>
      </c>
      <c r="WS135" s="304">
        <f t="shared" si="223"/>
        <v>0</v>
      </c>
      <c r="WT135" s="304">
        <f t="shared" si="223"/>
        <v>0</v>
      </c>
      <c r="WU135" s="304">
        <f t="shared" si="223"/>
        <v>0</v>
      </c>
      <c r="WV135" s="304">
        <f t="shared" si="223"/>
        <v>0</v>
      </c>
      <c r="WW135" s="304">
        <f t="shared" si="223"/>
        <v>0</v>
      </c>
      <c r="WX135" s="304">
        <f t="shared" si="223"/>
        <v>0</v>
      </c>
      <c r="WY135" s="304">
        <f t="shared" si="223"/>
        <v>0</v>
      </c>
      <c r="WZ135" s="304">
        <f t="shared" si="223"/>
        <v>0</v>
      </c>
      <c r="XA135" s="304">
        <f t="shared" si="223"/>
        <v>0</v>
      </c>
      <c r="XB135" s="304">
        <f t="shared" si="223"/>
        <v>0</v>
      </c>
      <c r="XC135" s="304">
        <f t="shared" si="223"/>
        <v>0</v>
      </c>
      <c r="XD135" s="304">
        <f t="shared" si="223"/>
        <v>0</v>
      </c>
      <c r="XE135" s="304">
        <f t="shared" si="223"/>
        <v>0</v>
      </c>
      <c r="XF135" s="304">
        <f t="shared" si="223"/>
        <v>0</v>
      </c>
      <c r="XG135" s="304">
        <f t="shared" si="223"/>
        <v>0</v>
      </c>
      <c r="XH135" s="304">
        <f t="shared" si="223"/>
        <v>0</v>
      </c>
      <c r="XI135" s="304">
        <f t="shared" si="223"/>
        <v>0</v>
      </c>
      <c r="XJ135" s="304">
        <f t="shared" si="223"/>
        <v>0</v>
      </c>
      <c r="XK135" s="304">
        <f t="shared" si="223"/>
        <v>0</v>
      </c>
      <c r="XL135" s="304">
        <f t="shared" si="223"/>
        <v>0</v>
      </c>
      <c r="XM135" s="304">
        <f t="shared" si="223"/>
        <v>0</v>
      </c>
      <c r="XN135" s="304">
        <f t="shared" si="223"/>
        <v>0</v>
      </c>
      <c r="XO135" s="304">
        <f t="shared" si="223"/>
        <v>0</v>
      </c>
      <c r="XP135" s="304">
        <f t="shared" si="223"/>
        <v>0</v>
      </c>
      <c r="XQ135" s="304">
        <f t="shared" si="223"/>
        <v>0</v>
      </c>
      <c r="XR135" s="304">
        <f t="shared" si="223"/>
        <v>0</v>
      </c>
      <c r="XS135" s="304">
        <f t="shared" si="223"/>
        <v>0</v>
      </c>
      <c r="XT135" s="304">
        <f t="shared" si="223"/>
        <v>0</v>
      </c>
      <c r="XU135" s="304">
        <f t="shared" si="223"/>
        <v>0</v>
      </c>
      <c r="XV135" s="304">
        <f t="shared" ref="XV135:AAG135" si="224">IF(XV$111="BH",-XV130,0)</f>
        <v>0</v>
      </c>
      <c r="XW135" s="304">
        <f t="shared" si="224"/>
        <v>0</v>
      </c>
      <c r="XX135" s="304">
        <f t="shared" si="224"/>
        <v>0</v>
      </c>
      <c r="XY135" s="304">
        <f t="shared" si="224"/>
        <v>0</v>
      </c>
      <c r="XZ135" s="304">
        <f t="shared" si="224"/>
        <v>0</v>
      </c>
      <c r="YA135" s="304">
        <f t="shared" si="224"/>
        <v>0</v>
      </c>
      <c r="YB135" s="304">
        <f t="shared" si="224"/>
        <v>0</v>
      </c>
      <c r="YC135" s="304">
        <f t="shared" si="224"/>
        <v>0</v>
      </c>
      <c r="YD135" s="304">
        <f t="shared" si="224"/>
        <v>0</v>
      </c>
      <c r="YE135" s="304">
        <f t="shared" si="224"/>
        <v>0</v>
      </c>
      <c r="YF135" s="304">
        <f t="shared" si="224"/>
        <v>0</v>
      </c>
      <c r="YG135" s="304">
        <f t="shared" si="224"/>
        <v>0</v>
      </c>
      <c r="YH135" s="304">
        <f t="shared" si="224"/>
        <v>0</v>
      </c>
      <c r="YI135" s="304">
        <f t="shared" si="224"/>
        <v>0</v>
      </c>
      <c r="YJ135" s="304">
        <f t="shared" si="224"/>
        <v>0</v>
      </c>
      <c r="YK135" s="304">
        <f t="shared" si="224"/>
        <v>0</v>
      </c>
      <c r="YL135" s="304">
        <f t="shared" si="224"/>
        <v>0</v>
      </c>
      <c r="YM135" s="304">
        <f t="shared" si="224"/>
        <v>0</v>
      </c>
      <c r="YN135" s="304">
        <f t="shared" si="224"/>
        <v>0</v>
      </c>
      <c r="YO135" s="304">
        <f t="shared" si="224"/>
        <v>0</v>
      </c>
      <c r="YP135" s="304">
        <f t="shared" si="224"/>
        <v>0</v>
      </c>
      <c r="YQ135" s="304">
        <f t="shared" si="224"/>
        <v>0</v>
      </c>
      <c r="YR135" s="304">
        <f t="shared" si="224"/>
        <v>0</v>
      </c>
      <c r="YS135" s="304">
        <f t="shared" si="224"/>
        <v>0</v>
      </c>
      <c r="YT135" s="304">
        <f t="shared" si="224"/>
        <v>0</v>
      </c>
      <c r="YU135" s="304">
        <f t="shared" si="224"/>
        <v>0</v>
      </c>
      <c r="YV135" s="304">
        <f t="shared" si="224"/>
        <v>0</v>
      </c>
      <c r="YW135" s="304">
        <f t="shared" si="224"/>
        <v>0</v>
      </c>
      <c r="YX135" s="304">
        <f t="shared" si="224"/>
        <v>0</v>
      </c>
      <c r="YY135" s="304">
        <f t="shared" si="224"/>
        <v>0</v>
      </c>
      <c r="YZ135" s="304">
        <f t="shared" si="224"/>
        <v>0</v>
      </c>
      <c r="ZA135" s="304">
        <f t="shared" si="224"/>
        <v>0</v>
      </c>
      <c r="ZB135" s="304">
        <f t="shared" si="224"/>
        <v>0</v>
      </c>
      <c r="ZC135" s="304">
        <f t="shared" si="224"/>
        <v>0</v>
      </c>
      <c r="ZD135" s="304">
        <f t="shared" si="224"/>
        <v>0</v>
      </c>
      <c r="ZE135" s="304">
        <f t="shared" si="224"/>
        <v>0</v>
      </c>
      <c r="ZF135" s="304">
        <f t="shared" si="224"/>
        <v>0</v>
      </c>
      <c r="ZG135" s="304">
        <f t="shared" si="224"/>
        <v>0</v>
      </c>
      <c r="ZH135" s="304">
        <f t="shared" si="224"/>
        <v>0</v>
      </c>
      <c r="ZI135" s="304">
        <f t="shared" si="224"/>
        <v>0</v>
      </c>
      <c r="ZJ135" s="304">
        <f t="shared" si="224"/>
        <v>0</v>
      </c>
      <c r="ZK135" s="304">
        <f t="shared" si="224"/>
        <v>0</v>
      </c>
      <c r="ZL135" s="304">
        <f t="shared" si="224"/>
        <v>0</v>
      </c>
      <c r="ZM135" s="304">
        <f t="shared" si="224"/>
        <v>0</v>
      </c>
      <c r="ZN135" s="304">
        <f t="shared" si="224"/>
        <v>0</v>
      </c>
      <c r="ZO135" s="304">
        <f t="shared" si="224"/>
        <v>0</v>
      </c>
      <c r="ZP135" s="304">
        <f t="shared" si="224"/>
        <v>0</v>
      </c>
      <c r="ZQ135" s="304">
        <f t="shared" si="224"/>
        <v>0</v>
      </c>
      <c r="ZR135" s="304">
        <f t="shared" si="224"/>
        <v>0</v>
      </c>
      <c r="ZS135" s="304">
        <f t="shared" si="224"/>
        <v>0</v>
      </c>
      <c r="ZT135" s="304">
        <f t="shared" si="224"/>
        <v>0</v>
      </c>
      <c r="ZU135" s="304">
        <f t="shared" si="224"/>
        <v>0</v>
      </c>
      <c r="ZV135" s="304">
        <f t="shared" si="224"/>
        <v>0</v>
      </c>
      <c r="ZW135" s="304">
        <f t="shared" si="224"/>
        <v>0</v>
      </c>
      <c r="ZX135" s="304">
        <f t="shared" si="224"/>
        <v>0</v>
      </c>
      <c r="ZY135" s="304">
        <f t="shared" si="224"/>
        <v>0</v>
      </c>
      <c r="ZZ135" s="304">
        <f t="shared" si="224"/>
        <v>0</v>
      </c>
      <c r="AAA135" s="304">
        <f t="shared" si="224"/>
        <v>0</v>
      </c>
      <c r="AAB135" s="304">
        <f t="shared" si="224"/>
        <v>0</v>
      </c>
      <c r="AAC135" s="304">
        <f t="shared" si="224"/>
        <v>0</v>
      </c>
      <c r="AAD135" s="304">
        <f t="shared" si="224"/>
        <v>0</v>
      </c>
      <c r="AAE135" s="304">
        <f t="shared" si="224"/>
        <v>0</v>
      </c>
      <c r="AAF135" s="304">
        <f t="shared" si="224"/>
        <v>0</v>
      </c>
      <c r="AAG135" s="304">
        <f t="shared" si="224"/>
        <v>0</v>
      </c>
      <c r="AAH135" s="304">
        <f t="shared" ref="AAH135:ACK135" si="225">IF(AAH$111="BH",-AAH130,0)</f>
        <v>0</v>
      </c>
      <c r="AAI135" s="304">
        <f t="shared" si="225"/>
        <v>0</v>
      </c>
      <c r="AAJ135" s="304">
        <f t="shared" si="225"/>
        <v>0</v>
      </c>
      <c r="AAK135" s="304">
        <f t="shared" si="225"/>
        <v>0</v>
      </c>
      <c r="AAL135" s="304">
        <f t="shared" si="225"/>
        <v>0</v>
      </c>
      <c r="AAM135" s="304">
        <f t="shared" si="225"/>
        <v>0</v>
      </c>
      <c r="AAN135" s="304">
        <f t="shared" si="225"/>
        <v>0</v>
      </c>
      <c r="AAO135" s="304">
        <f t="shared" si="225"/>
        <v>0</v>
      </c>
      <c r="AAP135" s="304">
        <f t="shared" si="225"/>
        <v>0</v>
      </c>
      <c r="AAQ135" s="304">
        <f t="shared" si="225"/>
        <v>0</v>
      </c>
      <c r="AAR135" s="304">
        <f t="shared" si="225"/>
        <v>0</v>
      </c>
      <c r="AAS135" s="304">
        <f t="shared" si="225"/>
        <v>0</v>
      </c>
      <c r="AAT135" s="304">
        <f t="shared" si="225"/>
        <v>0</v>
      </c>
      <c r="AAU135" s="304">
        <f t="shared" si="225"/>
        <v>0</v>
      </c>
      <c r="AAV135" s="304">
        <f t="shared" si="225"/>
        <v>0</v>
      </c>
      <c r="AAW135" s="304">
        <f t="shared" si="225"/>
        <v>0</v>
      </c>
      <c r="AAX135" s="304">
        <f t="shared" si="225"/>
        <v>0</v>
      </c>
      <c r="AAY135" s="304">
        <f t="shared" si="225"/>
        <v>0</v>
      </c>
      <c r="AAZ135" s="304">
        <f t="shared" si="225"/>
        <v>0</v>
      </c>
      <c r="ABA135" s="304">
        <f t="shared" si="225"/>
        <v>0</v>
      </c>
      <c r="ABB135" s="304">
        <f t="shared" si="225"/>
        <v>0</v>
      </c>
      <c r="ABC135" s="304">
        <f t="shared" si="225"/>
        <v>0</v>
      </c>
      <c r="ABD135" s="304">
        <f t="shared" si="225"/>
        <v>0</v>
      </c>
      <c r="ABE135" s="304">
        <f t="shared" si="225"/>
        <v>0</v>
      </c>
      <c r="ABF135" s="304">
        <f t="shared" si="225"/>
        <v>0</v>
      </c>
      <c r="ABG135" s="304">
        <f t="shared" si="225"/>
        <v>0</v>
      </c>
      <c r="ABH135" s="304">
        <f t="shared" si="225"/>
        <v>0</v>
      </c>
      <c r="ABI135" s="304">
        <f t="shared" si="225"/>
        <v>0</v>
      </c>
      <c r="ABJ135" s="304">
        <f t="shared" si="225"/>
        <v>0</v>
      </c>
      <c r="ABK135" s="304">
        <f t="shared" si="225"/>
        <v>0</v>
      </c>
      <c r="ABL135" s="304">
        <f t="shared" si="225"/>
        <v>0</v>
      </c>
      <c r="ABM135" s="304">
        <f t="shared" si="225"/>
        <v>0</v>
      </c>
      <c r="ABN135" s="304">
        <f t="shared" si="225"/>
        <v>0</v>
      </c>
      <c r="ABO135" s="304">
        <f t="shared" si="225"/>
        <v>0</v>
      </c>
      <c r="ABP135" s="304">
        <f t="shared" si="225"/>
        <v>0</v>
      </c>
      <c r="ABQ135" s="304">
        <f t="shared" si="225"/>
        <v>0</v>
      </c>
      <c r="ABR135" s="304">
        <f t="shared" si="225"/>
        <v>0</v>
      </c>
      <c r="ABS135" s="304">
        <f t="shared" si="225"/>
        <v>0</v>
      </c>
      <c r="ABT135" s="304">
        <f t="shared" si="225"/>
        <v>0</v>
      </c>
      <c r="ABU135" s="304">
        <f t="shared" si="225"/>
        <v>0</v>
      </c>
      <c r="ABV135" s="304">
        <f t="shared" si="225"/>
        <v>0</v>
      </c>
      <c r="ABW135" s="304">
        <f t="shared" si="225"/>
        <v>0</v>
      </c>
      <c r="ABX135" s="304">
        <f t="shared" si="225"/>
        <v>0</v>
      </c>
      <c r="ABY135" s="304">
        <f t="shared" si="225"/>
        <v>0</v>
      </c>
      <c r="ABZ135" s="304">
        <f t="shared" si="225"/>
        <v>0</v>
      </c>
      <c r="ACA135" s="304">
        <f t="shared" si="225"/>
        <v>0</v>
      </c>
      <c r="ACB135" s="304">
        <f t="shared" si="225"/>
        <v>0</v>
      </c>
      <c r="ACC135" s="304">
        <f t="shared" si="225"/>
        <v>0</v>
      </c>
      <c r="ACD135" s="304">
        <f t="shared" si="225"/>
        <v>0</v>
      </c>
      <c r="ACE135" s="304">
        <f t="shared" si="225"/>
        <v>0</v>
      </c>
      <c r="ACF135" s="304">
        <f t="shared" si="225"/>
        <v>0</v>
      </c>
      <c r="ACG135" s="304">
        <f t="shared" si="225"/>
        <v>0</v>
      </c>
      <c r="ACH135" s="304">
        <f t="shared" si="225"/>
        <v>0</v>
      </c>
      <c r="ACI135" s="304">
        <f t="shared" si="225"/>
        <v>0</v>
      </c>
      <c r="ACJ135" s="304">
        <f t="shared" si="225"/>
        <v>0</v>
      </c>
      <c r="ACK135" s="304">
        <f t="shared" si="225"/>
        <v>0</v>
      </c>
    </row>
    <row r="136" spans="1:765" s="10" customFormat="1" ht="30" customHeight="1">
      <c r="A136" s="47"/>
      <c r="B136" s="381"/>
      <c r="C136" s="1375" t="s">
        <v>541</v>
      </c>
      <c r="D136" s="1434"/>
      <c r="E136" s="304">
        <f t="shared" ref="E136:BP136" si="226">IFERROR(VLOOKUP(E$110,$C$141:$C$156,2,FALSE),0)</f>
        <v>0</v>
      </c>
      <c r="F136" s="304">
        <f t="shared" si="226"/>
        <v>0</v>
      </c>
      <c r="G136" s="304">
        <f t="shared" si="226"/>
        <v>0</v>
      </c>
      <c r="H136" s="304">
        <f t="shared" si="226"/>
        <v>0</v>
      </c>
      <c r="I136" s="304">
        <f t="shared" si="226"/>
        <v>0</v>
      </c>
      <c r="J136" s="304">
        <f t="shared" si="226"/>
        <v>0</v>
      </c>
      <c r="K136" s="304">
        <f t="shared" si="226"/>
        <v>0</v>
      </c>
      <c r="L136" s="304">
        <f t="shared" si="226"/>
        <v>0</v>
      </c>
      <c r="M136" s="304">
        <f t="shared" si="226"/>
        <v>0</v>
      </c>
      <c r="N136" s="304">
        <f t="shared" si="226"/>
        <v>0</v>
      </c>
      <c r="O136" s="304">
        <f t="shared" si="226"/>
        <v>0</v>
      </c>
      <c r="P136" s="304">
        <f t="shared" si="226"/>
        <v>0</v>
      </c>
      <c r="Q136" s="304">
        <f t="shared" si="226"/>
        <v>0</v>
      </c>
      <c r="R136" s="304">
        <f t="shared" si="226"/>
        <v>0</v>
      </c>
      <c r="S136" s="304">
        <f t="shared" si="226"/>
        <v>0</v>
      </c>
      <c r="T136" s="304">
        <f t="shared" si="226"/>
        <v>0</v>
      </c>
      <c r="U136" s="304">
        <f t="shared" si="226"/>
        <v>0</v>
      </c>
      <c r="V136" s="304">
        <f t="shared" si="226"/>
        <v>0</v>
      </c>
      <c r="W136" s="304">
        <f t="shared" si="226"/>
        <v>0</v>
      </c>
      <c r="X136" s="304">
        <f t="shared" si="226"/>
        <v>0</v>
      </c>
      <c r="Y136" s="304">
        <f t="shared" si="226"/>
        <v>0</v>
      </c>
      <c r="Z136" s="304">
        <f t="shared" si="226"/>
        <v>0</v>
      </c>
      <c r="AA136" s="304">
        <f t="shared" si="226"/>
        <v>0</v>
      </c>
      <c r="AB136" s="304">
        <f t="shared" si="226"/>
        <v>0</v>
      </c>
      <c r="AC136" s="304">
        <f t="shared" si="226"/>
        <v>0</v>
      </c>
      <c r="AD136" s="304">
        <f t="shared" si="226"/>
        <v>0</v>
      </c>
      <c r="AE136" s="304">
        <f t="shared" si="226"/>
        <v>0</v>
      </c>
      <c r="AF136" s="304">
        <f t="shared" si="226"/>
        <v>0</v>
      </c>
      <c r="AG136" s="304">
        <f t="shared" si="226"/>
        <v>0</v>
      </c>
      <c r="AH136" s="304">
        <f t="shared" si="226"/>
        <v>0</v>
      </c>
      <c r="AI136" s="304">
        <f t="shared" si="226"/>
        <v>0</v>
      </c>
      <c r="AJ136" s="304">
        <f t="shared" si="226"/>
        <v>0</v>
      </c>
      <c r="AK136" s="304">
        <f t="shared" si="226"/>
        <v>0</v>
      </c>
      <c r="AL136" s="304">
        <f t="shared" si="226"/>
        <v>0</v>
      </c>
      <c r="AM136" s="304">
        <f t="shared" si="226"/>
        <v>0</v>
      </c>
      <c r="AN136" s="304">
        <f t="shared" si="226"/>
        <v>0</v>
      </c>
      <c r="AO136" s="304">
        <f t="shared" si="226"/>
        <v>0</v>
      </c>
      <c r="AP136" s="304">
        <f t="shared" si="226"/>
        <v>0</v>
      </c>
      <c r="AQ136" s="304">
        <f t="shared" si="226"/>
        <v>0</v>
      </c>
      <c r="AR136" s="304">
        <f t="shared" si="226"/>
        <v>0</v>
      </c>
      <c r="AS136" s="304">
        <f t="shared" si="226"/>
        <v>0</v>
      </c>
      <c r="AT136" s="304">
        <f t="shared" si="226"/>
        <v>0</v>
      </c>
      <c r="AU136" s="304">
        <f t="shared" si="226"/>
        <v>0</v>
      </c>
      <c r="AV136" s="304">
        <f t="shared" si="226"/>
        <v>0</v>
      </c>
      <c r="AW136" s="304">
        <f t="shared" si="226"/>
        <v>0</v>
      </c>
      <c r="AX136" s="304">
        <f t="shared" si="226"/>
        <v>0</v>
      </c>
      <c r="AY136" s="304">
        <f t="shared" si="226"/>
        <v>0</v>
      </c>
      <c r="AZ136" s="304">
        <f t="shared" si="226"/>
        <v>0</v>
      </c>
      <c r="BA136" s="304">
        <f t="shared" si="226"/>
        <v>0</v>
      </c>
      <c r="BB136" s="304">
        <f t="shared" si="226"/>
        <v>0</v>
      </c>
      <c r="BC136" s="304">
        <f t="shared" si="226"/>
        <v>0</v>
      </c>
      <c r="BD136" s="304">
        <f t="shared" si="226"/>
        <v>0</v>
      </c>
      <c r="BE136" s="304">
        <f t="shared" si="226"/>
        <v>0</v>
      </c>
      <c r="BF136" s="304">
        <f t="shared" si="226"/>
        <v>0</v>
      </c>
      <c r="BG136" s="304">
        <f t="shared" si="226"/>
        <v>0</v>
      </c>
      <c r="BH136" s="304">
        <f t="shared" si="226"/>
        <v>0</v>
      </c>
      <c r="BI136" s="304">
        <f t="shared" si="226"/>
        <v>0</v>
      </c>
      <c r="BJ136" s="304">
        <f t="shared" si="226"/>
        <v>0</v>
      </c>
      <c r="BK136" s="304">
        <f t="shared" si="226"/>
        <v>0</v>
      </c>
      <c r="BL136" s="304">
        <f t="shared" si="226"/>
        <v>0</v>
      </c>
      <c r="BM136" s="304">
        <f t="shared" si="226"/>
        <v>0</v>
      </c>
      <c r="BN136" s="304">
        <f t="shared" si="226"/>
        <v>0</v>
      </c>
      <c r="BO136" s="304">
        <f t="shared" si="226"/>
        <v>0</v>
      </c>
      <c r="BP136" s="304">
        <f t="shared" si="226"/>
        <v>0</v>
      </c>
      <c r="BQ136" s="304">
        <f t="shared" ref="BQ136:EB136" si="227">IFERROR(VLOOKUP(BQ$110,$C$141:$C$156,2,FALSE),0)</f>
        <v>0</v>
      </c>
      <c r="BR136" s="304">
        <f t="shared" si="227"/>
        <v>0</v>
      </c>
      <c r="BS136" s="304">
        <f t="shared" si="227"/>
        <v>0</v>
      </c>
      <c r="BT136" s="304">
        <f t="shared" si="227"/>
        <v>0</v>
      </c>
      <c r="BU136" s="304">
        <f t="shared" si="227"/>
        <v>0</v>
      </c>
      <c r="BV136" s="304">
        <f t="shared" si="227"/>
        <v>0</v>
      </c>
      <c r="BW136" s="304">
        <f t="shared" si="227"/>
        <v>0</v>
      </c>
      <c r="BX136" s="304">
        <f t="shared" si="227"/>
        <v>0</v>
      </c>
      <c r="BY136" s="304">
        <f t="shared" si="227"/>
        <v>0</v>
      </c>
      <c r="BZ136" s="304">
        <f t="shared" si="227"/>
        <v>0</v>
      </c>
      <c r="CA136" s="304">
        <f t="shared" si="227"/>
        <v>0</v>
      </c>
      <c r="CB136" s="304">
        <f t="shared" si="227"/>
        <v>0</v>
      </c>
      <c r="CC136" s="304">
        <f t="shared" si="227"/>
        <v>0</v>
      </c>
      <c r="CD136" s="304">
        <f t="shared" si="227"/>
        <v>0</v>
      </c>
      <c r="CE136" s="304">
        <f t="shared" si="227"/>
        <v>0</v>
      </c>
      <c r="CF136" s="304">
        <f t="shared" si="227"/>
        <v>0</v>
      </c>
      <c r="CG136" s="304">
        <f t="shared" si="227"/>
        <v>0</v>
      </c>
      <c r="CH136" s="304">
        <f t="shared" si="227"/>
        <v>0</v>
      </c>
      <c r="CI136" s="304">
        <f t="shared" si="227"/>
        <v>0</v>
      </c>
      <c r="CJ136" s="304">
        <f t="shared" si="227"/>
        <v>0</v>
      </c>
      <c r="CK136" s="304">
        <f t="shared" si="227"/>
        <v>0</v>
      </c>
      <c r="CL136" s="304">
        <f t="shared" si="227"/>
        <v>0</v>
      </c>
      <c r="CM136" s="304">
        <f t="shared" si="227"/>
        <v>0</v>
      </c>
      <c r="CN136" s="304">
        <f t="shared" si="227"/>
        <v>0</v>
      </c>
      <c r="CO136" s="304">
        <f t="shared" si="227"/>
        <v>0</v>
      </c>
      <c r="CP136" s="304">
        <f t="shared" si="227"/>
        <v>0</v>
      </c>
      <c r="CQ136" s="304">
        <f t="shared" si="227"/>
        <v>0</v>
      </c>
      <c r="CR136" s="304">
        <f t="shared" si="227"/>
        <v>0</v>
      </c>
      <c r="CS136" s="304">
        <f t="shared" si="227"/>
        <v>0</v>
      </c>
      <c r="CT136" s="304">
        <f t="shared" si="227"/>
        <v>0</v>
      </c>
      <c r="CU136" s="304">
        <f t="shared" si="227"/>
        <v>0</v>
      </c>
      <c r="CV136" s="304">
        <f t="shared" si="227"/>
        <v>0</v>
      </c>
      <c r="CW136" s="304">
        <f t="shared" si="227"/>
        <v>0</v>
      </c>
      <c r="CX136" s="304">
        <f t="shared" si="227"/>
        <v>0</v>
      </c>
      <c r="CY136" s="304">
        <f t="shared" si="227"/>
        <v>0</v>
      </c>
      <c r="CZ136" s="304">
        <f t="shared" si="227"/>
        <v>0</v>
      </c>
      <c r="DA136" s="304">
        <f t="shared" si="227"/>
        <v>0</v>
      </c>
      <c r="DB136" s="304">
        <f t="shared" si="227"/>
        <v>0</v>
      </c>
      <c r="DC136" s="304">
        <f t="shared" si="227"/>
        <v>0</v>
      </c>
      <c r="DD136" s="304">
        <f t="shared" si="227"/>
        <v>0</v>
      </c>
      <c r="DE136" s="304">
        <f t="shared" si="227"/>
        <v>0</v>
      </c>
      <c r="DF136" s="304">
        <f t="shared" si="227"/>
        <v>0</v>
      </c>
      <c r="DG136" s="304">
        <f t="shared" si="227"/>
        <v>0</v>
      </c>
      <c r="DH136" s="304">
        <f t="shared" si="227"/>
        <v>0</v>
      </c>
      <c r="DI136" s="304">
        <f t="shared" si="227"/>
        <v>0</v>
      </c>
      <c r="DJ136" s="304">
        <f t="shared" si="227"/>
        <v>0</v>
      </c>
      <c r="DK136" s="304">
        <f t="shared" si="227"/>
        <v>0</v>
      </c>
      <c r="DL136" s="304">
        <f t="shared" si="227"/>
        <v>0</v>
      </c>
      <c r="DM136" s="304">
        <f t="shared" si="227"/>
        <v>0</v>
      </c>
      <c r="DN136" s="304">
        <f t="shared" si="227"/>
        <v>0</v>
      </c>
      <c r="DO136" s="304">
        <f t="shared" si="227"/>
        <v>0</v>
      </c>
      <c r="DP136" s="304">
        <f t="shared" si="227"/>
        <v>0</v>
      </c>
      <c r="DQ136" s="304">
        <f t="shared" si="227"/>
        <v>0</v>
      </c>
      <c r="DR136" s="304">
        <f t="shared" si="227"/>
        <v>0</v>
      </c>
      <c r="DS136" s="304">
        <f t="shared" si="227"/>
        <v>0</v>
      </c>
      <c r="DT136" s="304">
        <f t="shared" si="227"/>
        <v>0</v>
      </c>
      <c r="DU136" s="304">
        <f t="shared" si="227"/>
        <v>0</v>
      </c>
      <c r="DV136" s="304">
        <f t="shared" si="227"/>
        <v>0</v>
      </c>
      <c r="DW136" s="304">
        <f t="shared" si="227"/>
        <v>0</v>
      </c>
      <c r="DX136" s="304">
        <f t="shared" si="227"/>
        <v>0</v>
      </c>
      <c r="DY136" s="304">
        <f t="shared" si="227"/>
        <v>0</v>
      </c>
      <c r="DZ136" s="304">
        <f t="shared" si="227"/>
        <v>0</v>
      </c>
      <c r="EA136" s="304">
        <f t="shared" si="227"/>
        <v>0</v>
      </c>
      <c r="EB136" s="304">
        <f t="shared" si="227"/>
        <v>0</v>
      </c>
      <c r="EC136" s="304">
        <f t="shared" ref="EC136:GN136" si="228">IFERROR(VLOOKUP(EC$110,$C$141:$C$156,2,FALSE),0)</f>
        <v>0</v>
      </c>
      <c r="ED136" s="304">
        <f t="shared" si="228"/>
        <v>0</v>
      </c>
      <c r="EE136" s="304">
        <f t="shared" si="228"/>
        <v>0</v>
      </c>
      <c r="EF136" s="304">
        <f t="shared" si="228"/>
        <v>0</v>
      </c>
      <c r="EG136" s="304">
        <f t="shared" si="228"/>
        <v>0</v>
      </c>
      <c r="EH136" s="304">
        <f t="shared" si="228"/>
        <v>0</v>
      </c>
      <c r="EI136" s="304">
        <f t="shared" si="228"/>
        <v>0</v>
      </c>
      <c r="EJ136" s="304">
        <f t="shared" si="228"/>
        <v>0</v>
      </c>
      <c r="EK136" s="304">
        <f t="shared" si="228"/>
        <v>0</v>
      </c>
      <c r="EL136" s="304">
        <f t="shared" si="228"/>
        <v>0</v>
      </c>
      <c r="EM136" s="304">
        <f t="shared" si="228"/>
        <v>0</v>
      </c>
      <c r="EN136" s="304">
        <f t="shared" si="228"/>
        <v>0</v>
      </c>
      <c r="EO136" s="304">
        <f t="shared" si="228"/>
        <v>0</v>
      </c>
      <c r="EP136" s="304">
        <f t="shared" si="228"/>
        <v>0</v>
      </c>
      <c r="EQ136" s="304">
        <f t="shared" si="228"/>
        <v>0</v>
      </c>
      <c r="ER136" s="304">
        <f t="shared" si="228"/>
        <v>0</v>
      </c>
      <c r="ES136" s="304">
        <f t="shared" si="228"/>
        <v>0</v>
      </c>
      <c r="ET136" s="304">
        <f t="shared" si="228"/>
        <v>0</v>
      </c>
      <c r="EU136" s="304">
        <f t="shared" si="228"/>
        <v>0</v>
      </c>
      <c r="EV136" s="304">
        <f t="shared" si="228"/>
        <v>0</v>
      </c>
      <c r="EW136" s="304">
        <f t="shared" si="228"/>
        <v>0</v>
      </c>
      <c r="EX136" s="304">
        <f t="shared" si="228"/>
        <v>0</v>
      </c>
      <c r="EY136" s="304">
        <f t="shared" si="228"/>
        <v>0</v>
      </c>
      <c r="EZ136" s="304">
        <f t="shared" si="228"/>
        <v>0</v>
      </c>
      <c r="FA136" s="304">
        <f t="shared" si="228"/>
        <v>0</v>
      </c>
      <c r="FB136" s="304">
        <f t="shared" si="228"/>
        <v>0</v>
      </c>
      <c r="FC136" s="304">
        <f t="shared" si="228"/>
        <v>0</v>
      </c>
      <c r="FD136" s="304">
        <f t="shared" si="228"/>
        <v>0</v>
      </c>
      <c r="FE136" s="304">
        <f t="shared" si="228"/>
        <v>0</v>
      </c>
      <c r="FF136" s="304">
        <f t="shared" si="228"/>
        <v>0</v>
      </c>
      <c r="FG136" s="304">
        <f t="shared" si="228"/>
        <v>0</v>
      </c>
      <c r="FH136" s="304">
        <f t="shared" si="228"/>
        <v>0</v>
      </c>
      <c r="FI136" s="304">
        <f t="shared" si="228"/>
        <v>0</v>
      </c>
      <c r="FJ136" s="304">
        <f t="shared" si="228"/>
        <v>0</v>
      </c>
      <c r="FK136" s="304">
        <f t="shared" si="228"/>
        <v>0</v>
      </c>
      <c r="FL136" s="304">
        <f t="shared" si="228"/>
        <v>0</v>
      </c>
      <c r="FM136" s="304">
        <f t="shared" si="228"/>
        <v>0</v>
      </c>
      <c r="FN136" s="304">
        <f t="shared" si="228"/>
        <v>0</v>
      </c>
      <c r="FO136" s="304">
        <f t="shared" si="228"/>
        <v>0</v>
      </c>
      <c r="FP136" s="304">
        <f t="shared" si="228"/>
        <v>0</v>
      </c>
      <c r="FQ136" s="304">
        <f t="shared" si="228"/>
        <v>0</v>
      </c>
      <c r="FR136" s="304">
        <f t="shared" si="228"/>
        <v>0</v>
      </c>
      <c r="FS136" s="304">
        <f t="shared" si="228"/>
        <v>0</v>
      </c>
      <c r="FT136" s="304">
        <f t="shared" si="228"/>
        <v>0</v>
      </c>
      <c r="FU136" s="304">
        <f t="shared" si="228"/>
        <v>0</v>
      </c>
      <c r="FV136" s="304">
        <f t="shared" si="228"/>
        <v>0</v>
      </c>
      <c r="FW136" s="304">
        <f t="shared" si="228"/>
        <v>0</v>
      </c>
      <c r="FX136" s="304">
        <f t="shared" si="228"/>
        <v>0</v>
      </c>
      <c r="FY136" s="304">
        <f t="shared" si="228"/>
        <v>0</v>
      </c>
      <c r="FZ136" s="304">
        <f t="shared" si="228"/>
        <v>0</v>
      </c>
      <c r="GA136" s="304">
        <f t="shared" si="228"/>
        <v>0</v>
      </c>
      <c r="GB136" s="304">
        <f t="shared" si="228"/>
        <v>0</v>
      </c>
      <c r="GC136" s="304">
        <f t="shared" si="228"/>
        <v>0</v>
      </c>
      <c r="GD136" s="304">
        <f t="shared" si="228"/>
        <v>0</v>
      </c>
      <c r="GE136" s="304">
        <f t="shared" si="228"/>
        <v>0</v>
      </c>
      <c r="GF136" s="304">
        <f t="shared" si="228"/>
        <v>0</v>
      </c>
      <c r="GG136" s="304">
        <f t="shared" si="228"/>
        <v>0</v>
      </c>
      <c r="GH136" s="304">
        <f t="shared" si="228"/>
        <v>0</v>
      </c>
      <c r="GI136" s="304">
        <f t="shared" si="228"/>
        <v>0</v>
      </c>
      <c r="GJ136" s="304">
        <f t="shared" si="228"/>
        <v>0</v>
      </c>
      <c r="GK136" s="304">
        <f t="shared" si="228"/>
        <v>0</v>
      </c>
      <c r="GL136" s="304">
        <f t="shared" si="228"/>
        <v>0</v>
      </c>
      <c r="GM136" s="304">
        <f t="shared" si="228"/>
        <v>0</v>
      </c>
      <c r="GN136" s="304">
        <f t="shared" si="228"/>
        <v>0</v>
      </c>
      <c r="GO136" s="304">
        <f t="shared" ref="GO136:IZ136" si="229">IFERROR(VLOOKUP(GO$110,$C$141:$C$156,2,FALSE),0)</f>
        <v>0</v>
      </c>
      <c r="GP136" s="304">
        <f t="shared" si="229"/>
        <v>0</v>
      </c>
      <c r="GQ136" s="304">
        <f t="shared" si="229"/>
        <v>0</v>
      </c>
      <c r="GR136" s="304">
        <f t="shared" si="229"/>
        <v>0</v>
      </c>
      <c r="GS136" s="304">
        <f t="shared" si="229"/>
        <v>0</v>
      </c>
      <c r="GT136" s="304">
        <f t="shared" si="229"/>
        <v>0</v>
      </c>
      <c r="GU136" s="304">
        <f t="shared" si="229"/>
        <v>0</v>
      </c>
      <c r="GV136" s="304">
        <f t="shared" si="229"/>
        <v>0</v>
      </c>
      <c r="GW136" s="304">
        <f t="shared" si="229"/>
        <v>0</v>
      </c>
      <c r="GX136" s="304">
        <f t="shared" si="229"/>
        <v>0</v>
      </c>
      <c r="GY136" s="304">
        <f t="shared" si="229"/>
        <v>0</v>
      </c>
      <c r="GZ136" s="304">
        <f t="shared" si="229"/>
        <v>0</v>
      </c>
      <c r="HA136" s="304">
        <f t="shared" si="229"/>
        <v>0</v>
      </c>
      <c r="HB136" s="304">
        <f t="shared" si="229"/>
        <v>0</v>
      </c>
      <c r="HC136" s="304">
        <f t="shared" si="229"/>
        <v>0</v>
      </c>
      <c r="HD136" s="304">
        <f t="shared" si="229"/>
        <v>0</v>
      </c>
      <c r="HE136" s="304">
        <f t="shared" si="229"/>
        <v>0</v>
      </c>
      <c r="HF136" s="304">
        <f t="shared" si="229"/>
        <v>0</v>
      </c>
      <c r="HG136" s="304">
        <f t="shared" si="229"/>
        <v>0</v>
      </c>
      <c r="HH136" s="304">
        <f t="shared" si="229"/>
        <v>0</v>
      </c>
      <c r="HI136" s="304">
        <f t="shared" si="229"/>
        <v>0</v>
      </c>
      <c r="HJ136" s="304">
        <f t="shared" si="229"/>
        <v>0</v>
      </c>
      <c r="HK136" s="304">
        <f t="shared" si="229"/>
        <v>0</v>
      </c>
      <c r="HL136" s="304">
        <f t="shared" si="229"/>
        <v>0</v>
      </c>
      <c r="HM136" s="304">
        <f t="shared" si="229"/>
        <v>0</v>
      </c>
      <c r="HN136" s="304">
        <f t="shared" si="229"/>
        <v>0</v>
      </c>
      <c r="HO136" s="304">
        <f t="shared" si="229"/>
        <v>0</v>
      </c>
      <c r="HP136" s="304">
        <f t="shared" si="229"/>
        <v>0</v>
      </c>
      <c r="HQ136" s="304">
        <f t="shared" si="229"/>
        <v>0</v>
      </c>
      <c r="HR136" s="304">
        <f t="shared" si="229"/>
        <v>0</v>
      </c>
      <c r="HS136" s="304">
        <f t="shared" si="229"/>
        <v>0</v>
      </c>
      <c r="HT136" s="304">
        <f t="shared" si="229"/>
        <v>0</v>
      </c>
      <c r="HU136" s="304">
        <f t="shared" si="229"/>
        <v>0</v>
      </c>
      <c r="HV136" s="304">
        <f t="shared" si="229"/>
        <v>0</v>
      </c>
      <c r="HW136" s="304">
        <f t="shared" si="229"/>
        <v>0</v>
      </c>
      <c r="HX136" s="304">
        <f t="shared" si="229"/>
        <v>0</v>
      </c>
      <c r="HY136" s="304">
        <f t="shared" si="229"/>
        <v>0</v>
      </c>
      <c r="HZ136" s="304">
        <f t="shared" si="229"/>
        <v>0</v>
      </c>
      <c r="IA136" s="304">
        <f t="shared" si="229"/>
        <v>0</v>
      </c>
      <c r="IB136" s="304">
        <f t="shared" si="229"/>
        <v>0</v>
      </c>
      <c r="IC136" s="304">
        <f t="shared" si="229"/>
        <v>0</v>
      </c>
      <c r="ID136" s="304">
        <f t="shared" si="229"/>
        <v>0</v>
      </c>
      <c r="IE136" s="304">
        <f t="shared" si="229"/>
        <v>0</v>
      </c>
      <c r="IF136" s="304">
        <f t="shared" si="229"/>
        <v>0</v>
      </c>
      <c r="IG136" s="304">
        <f t="shared" si="229"/>
        <v>0</v>
      </c>
      <c r="IH136" s="304">
        <f t="shared" si="229"/>
        <v>0</v>
      </c>
      <c r="II136" s="304">
        <f t="shared" si="229"/>
        <v>0</v>
      </c>
      <c r="IJ136" s="304">
        <f t="shared" si="229"/>
        <v>0</v>
      </c>
      <c r="IK136" s="304">
        <f t="shared" si="229"/>
        <v>0</v>
      </c>
      <c r="IL136" s="304">
        <f t="shared" si="229"/>
        <v>0</v>
      </c>
      <c r="IM136" s="304">
        <f t="shared" si="229"/>
        <v>0</v>
      </c>
      <c r="IN136" s="304">
        <f t="shared" si="229"/>
        <v>0</v>
      </c>
      <c r="IO136" s="304">
        <f t="shared" si="229"/>
        <v>0</v>
      </c>
      <c r="IP136" s="304">
        <f t="shared" si="229"/>
        <v>0</v>
      </c>
      <c r="IQ136" s="304">
        <f t="shared" si="229"/>
        <v>0</v>
      </c>
      <c r="IR136" s="304">
        <f t="shared" si="229"/>
        <v>0</v>
      </c>
      <c r="IS136" s="304">
        <f t="shared" si="229"/>
        <v>0</v>
      </c>
      <c r="IT136" s="304">
        <f t="shared" si="229"/>
        <v>0</v>
      </c>
      <c r="IU136" s="304">
        <f t="shared" si="229"/>
        <v>0</v>
      </c>
      <c r="IV136" s="304">
        <f t="shared" si="229"/>
        <v>0</v>
      </c>
      <c r="IW136" s="304">
        <f t="shared" si="229"/>
        <v>0</v>
      </c>
      <c r="IX136" s="304">
        <f t="shared" si="229"/>
        <v>0</v>
      </c>
      <c r="IY136" s="304">
        <f t="shared" si="229"/>
        <v>0</v>
      </c>
      <c r="IZ136" s="304">
        <f t="shared" si="229"/>
        <v>0</v>
      </c>
      <c r="JA136" s="304">
        <f t="shared" ref="JA136:LL136" si="230">IFERROR(VLOOKUP(JA$110,$C$141:$C$156,2,FALSE),0)</f>
        <v>0</v>
      </c>
      <c r="JB136" s="304">
        <f t="shared" si="230"/>
        <v>0</v>
      </c>
      <c r="JC136" s="304">
        <f t="shared" si="230"/>
        <v>0</v>
      </c>
      <c r="JD136" s="304">
        <f t="shared" si="230"/>
        <v>0</v>
      </c>
      <c r="JE136" s="304">
        <f t="shared" si="230"/>
        <v>0</v>
      </c>
      <c r="JF136" s="304">
        <f t="shared" si="230"/>
        <v>0</v>
      </c>
      <c r="JG136" s="304">
        <f t="shared" si="230"/>
        <v>0</v>
      </c>
      <c r="JH136" s="304">
        <f t="shared" si="230"/>
        <v>0</v>
      </c>
      <c r="JI136" s="304">
        <f t="shared" si="230"/>
        <v>0</v>
      </c>
      <c r="JJ136" s="304">
        <f t="shared" si="230"/>
        <v>0</v>
      </c>
      <c r="JK136" s="304">
        <f t="shared" si="230"/>
        <v>0</v>
      </c>
      <c r="JL136" s="304">
        <f t="shared" si="230"/>
        <v>0</v>
      </c>
      <c r="JM136" s="304">
        <f t="shared" si="230"/>
        <v>0</v>
      </c>
      <c r="JN136" s="304">
        <f t="shared" si="230"/>
        <v>0</v>
      </c>
      <c r="JO136" s="304">
        <f t="shared" si="230"/>
        <v>0</v>
      </c>
      <c r="JP136" s="304">
        <f t="shared" si="230"/>
        <v>0</v>
      </c>
      <c r="JQ136" s="304">
        <f t="shared" si="230"/>
        <v>0</v>
      </c>
      <c r="JR136" s="304">
        <f t="shared" si="230"/>
        <v>0</v>
      </c>
      <c r="JS136" s="304">
        <f t="shared" si="230"/>
        <v>0</v>
      </c>
      <c r="JT136" s="304">
        <f t="shared" si="230"/>
        <v>0</v>
      </c>
      <c r="JU136" s="304">
        <f t="shared" si="230"/>
        <v>0</v>
      </c>
      <c r="JV136" s="304">
        <f t="shared" si="230"/>
        <v>0</v>
      </c>
      <c r="JW136" s="304">
        <f t="shared" si="230"/>
        <v>0</v>
      </c>
      <c r="JX136" s="304">
        <f t="shared" si="230"/>
        <v>0</v>
      </c>
      <c r="JY136" s="304">
        <f t="shared" si="230"/>
        <v>0</v>
      </c>
      <c r="JZ136" s="304">
        <f t="shared" si="230"/>
        <v>0</v>
      </c>
      <c r="KA136" s="304">
        <f t="shared" si="230"/>
        <v>0</v>
      </c>
      <c r="KB136" s="304">
        <f t="shared" si="230"/>
        <v>0</v>
      </c>
      <c r="KC136" s="304">
        <f t="shared" si="230"/>
        <v>0</v>
      </c>
      <c r="KD136" s="304">
        <f t="shared" si="230"/>
        <v>0</v>
      </c>
      <c r="KE136" s="304">
        <f t="shared" si="230"/>
        <v>0</v>
      </c>
      <c r="KF136" s="304">
        <f t="shared" si="230"/>
        <v>0</v>
      </c>
      <c r="KG136" s="304">
        <f t="shared" si="230"/>
        <v>0</v>
      </c>
      <c r="KH136" s="304">
        <f t="shared" si="230"/>
        <v>0</v>
      </c>
      <c r="KI136" s="304">
        <f t="shared" si="230"/>
        <v>0</v>
      </c>
      <c r="KJ136" s="304">
        <f t="shared" si="230"/>
        <v>0</v>
      </c>
      <c r="KK136" s="304">
        <f t="shared" si="230"/>
        <v>0</v>
      </c>
      <c r="KL136" s="304">
        <f t="shared" si="230"/>
        <v>0</v>
      </c>
      <c r="KM136" s="304">
        <f t="shared" si="230"/>
        <v>0</v>
      </c>
      <c r="KN136" s="304">
        <f t="shared" si="230"/>
        <v>0</v>
      </c>
      <c r="KO136" s="304">
        <f t="shared" si="230"/>
        <v>0</v>
      </c>
      <c r="KP136" s="304">
        <f t="shared" si="230"/>
        <v>0</v>
      </c>
      <c r="KQ136" s="304">
        <f t="shared" si="230"/>
        <v>0</v>
      </c>
      <c r="KR136" s="304">
        <f t="shared" si="230"/>
        <v>0</v>
      </c>
      <c r="KS136" s="304">
        <f t="shared" si="230"/>
        <v>0</v>
      </c>
      <c r="KT136" s="304">
        <f t="shared" si="230"/>
        <v>0</v>
      </c>
      <c r="KU136" s="304">
        <f t="shared" si="230"/>
        <v>0</v>
      </c>
      <c r="KV136" s="304">
        <f t="shared" si="230"/>
        <v>0</v>
      </c>
      <c r="KW136" s="304">
        <f t="shared" si="230"/>
        <v>0</v>
      </c>
      <c r="KX136" s="304">
        <f t="shared" si="230"/>
        <v>0</v>
      </c>
      <c r="KY136" s="304">
        <f t="shared" si="230"/>
        <v>0</v>
      </c>
      <c r="KZ136" s="304">
        <f t="shared" si="230"/>
        <v>0</v>
      </c>
      <c r="LA136" s="304">
        <f t="shared" si="230"/>
        <v>0</v>
      </c>
      <c r="LB136" s="304">
        <f t="shared" si="230"/>
        <v>0</v>
      </c>
      <c r="LC136" s="304">
        <f t="shared" si="230"/>
        <v>0</v>
      </c>
      <c r="LD136" s="304">
        <f t="shared" si="230"/>
        <v>0</v>
      </c>
      <c r="LE136" s="304">
        <f t="shared" si="230"/>
        <v>0</v>
      </c>
      <c r="LF136" s="304">
        <f t="shared" si="230"/>
        <v>0</v>
      </c>
      <c r="LG136" s="304">
        <f t="shared" si="230"/>
        <v>0</v>
      </c>
      <c r="LH136" s="304">
        <f t="shared" si="230"/>
        <v>0</v>
      </c>
      <c r="LI136" s="304">
        <f t="shared" si="230"/>
        <v>0</v>
      </c>
      <c r="LJ136" s="304">
        <f t="shared" si="230"/>
        <v>0</v>
      </c>
      <c r="LK136" s="304">
        <f t="shared" si="230"/>
        <v>0</v>
      </c>
      <c r="LL136" s="304">
        <f t="shared" si="230"/>
        <v>0</v>
      </c>
      <c r="LM136" s="304">
        <f t="shared" ref="LM136:NX136" si="231">IFERROR(VLOOKUP(LM$110,$C$141:$C$156,2,FALSE),0)</f>
        <v>0</v>
      </c>
      <c r="LN136" s="304">
        <f t="shared" si="231"/>
        <v>0</v>
      </c>
      <c r="LO136" s="304">
        <f t="shared" si="231"/>
        <v>0</v>
      </c>
      <c r="LP136" s="304">
        <f t="shared" si="231"/>
        <v>0</v>
      </c>
      <c r="LQ136" s="304">
        <f t="shared" si="231"/>
        <v>0</v>
      </c>
      <c r="LR136" s="304">
        <f t="shared" si="231"/>
        <v>0</v>
      </c>
      <c r="LS136" s="304">
        <f t="shared" si="231"/>
        <v>0</v>
      </c>
      <c r="LT136" s="304">
        <f t="shared" si="231"/>
        <v>0</v>
      </c>
      <c r="LU136" s="304">
        <f t="shared" si="231"/>
        <v>0</v>
      </c>
      <c r="LV136" s="304">
        <f t="shared" si="231"/>
        <v>0</v>
      </c>
      <c r="LW136" s="304">
        <f t="shared" si="231"/>
        <v>0</v>
      </c>
      <c r="LX136" s="304">
        <f t="shared" si="231"/>
        <v>0</v>
      </c>
      <c r="LY136" s="304">
        <f t="shared" si="231"/>
        <v>0</v>
      </c>
      <c r="LZ136" s="304">
        <f t="shared" si="231"/>
        <v>0</v>
      </c>
      <c r="MA136" s="304">
        <f t="shared" si="231"/>
        <v>0</v>
      </c>
      <c r="MB136" s="304">
        <f t="shared" si="231"/>
        <v>0</v>
      </c>
      <c r="MC136" s="304">
        <f t="shared" si="231"/>
        <v>0</v>
      </c>
      <c r="MD136" s="304">
        <f t="shared" si="231"/>
        <v>0</v>
      </c>
      <c r="ME136" s="304">
        <f t="shared" si="231"/>
        <v>0</v>
      </c>
      <c r="MF136" s="304">
        <f t="shared" si="231"/>
        <v>0</v>
      </c>
      <c r="MG136" s="304">
        <f t="shared" si="231"/>
        <v>0</v>
      </c>
      <c r="MH136" s="304">
        <f t="shared" si="231"/>
        <v>0</v>
      </c>
      <c r="MI136" s="304">
        <f t="shared" si="231"/>
        <v>0</v>
      </c>
      <c r="MJ136" s="304">
        <f t="shared" si="231"/>
        <v>0</v>
      </c>
      <c r="MK136" s="304">
        <f t="shared" si="231"/>
        <v>0</v>
      </c>
      <c r="ML136" s="304">
        <f t="shared" si="231"/>
        <v>0</v>
      </c>
      <c r="MM136" s="304">
        <f t="shared" si="231"/>
        <v>0</v>
      </c>
      <c r="MN136" s="304">
        <f t="shared" si="231"/>
        <v>0</v>
      </c>
      <c r="MO136" s="304">
        <f t="shared" si="231"/>
        <v>0</v>
      </c>
      <c r="MP136" s="304">
        <f t="shared" si="231"/>
        <v>0</v>
      </c>
      <c r="MQ136" s="304">
        <f t="shared" si="231"/>
        <v>0</v>
      </c>
      <c r="MR136" s="304">
        <f t="shared" si="231"/>
        <v>0</v>
      </c>
      <c r="MS136" s="304">
        <f t="shared" si="231"/>
        <v>0</v>
      </c>
      <c r="MT136" s="304">
        <f t="shared" si="231"/>
        <v>0</v>
      </c>
      <c r="MU136" s="304">
        <f t="shared" si="231"/>
        <v>0</v>
      </c>
      <c r="MV136" s="304">
        <f t="shared" si="231"/>
        <v>0</v>
      </c>
      <c r="MW136" s="304">
        <f t="shared" si="231"/>
        <v>0</v>
      </c>
      <c r="MX136" s="304">
        <f t="shared" si="231"/>
        <v>0</v>
      </c>
      <c r="MY136" s="304">
        <f t="shared" si="231"/>
        <v>0</v>
      </c>
      <c r="MZ136" s="304">
        <f t="shared" si="231"/>
        <v>0</v>
      </c>
      <c r="NA136" s="304">
        <f t="shared" si="231"/>
        <v>0</v>
      </c>
      <c r="NB136" s="304">
        <f t="shared" si="231"/>
        <v>0</v>
      </c>
      <c r="NC136" s="304">
        <f t="shared" si="231"/>
        <v>0</v>
      </c>
      <c r="ND136" s="304">
        <f t="shared" si="231"/>
        <v>0</v>
      </c>
      <c r="NE136" s="304">
        <f t="shared" si="231"/>
        <v>0</v>
      </c>
      <c r="NF136" s="304">
        <f t="shared" si="231"/>
        <v>0</v>
      </c>
      <c r="NG136" s="304">
        <f t="shared" si="231"/>
        <v>0</v>
      </c>
      <c r="NH136" s="304">
        <f t="shared" si="231"/>
        <v>0</v>
      </c>
      <c r="NI136" s="304">
        <f t="shared" si="231"/>
        <v>0</v>
      </c>
      <c r="NJ136" s="304">
        <f t="shared" si="231"/>
        <v>0</v>
      </c>
      <c r="NK136" s="304">
        <f t="shared" si="231"/>
        <v>0</v>
      </c>
      <c r="NL136" s="304">
        <f t="shared" si="231"/>
        <v>0</v>
      </c>
      <c r="NM136" s="304">
        <f t="shared" si="231"/>
        <v>0</v>
      </c>
      <c r="NN136" s="304">
        <f t="shared" si="231"/>
        <v>0</v>
      </c>
      <c r="NO136" s="304">
        <f t="shared" si="231"/>
        <v>0</v>
      </c>
      <c r="NP136" s="304">
        <f t="shared" si="231"/>
        <v>0</v>
      </c>
      <c r="NQ136" s="304">
        <f t="shared" si="231"/>
        <v>0</v>
      </c>
      <c r="NR136" s="304">
        <f t="shared" si="231"/>
        <v>0</v>
      </c>
      <c r="NS136" s="304">
        <f t="shared" si="231"/>
        <v>0</v>
      </c>
      <c r="NT136" s="304">
        <f t="shared" si="231"/>
        <v>0</v>
      </c>
      <c r="NU136" s="304">
        <f t="shared" si="231"/>
        <v>0</v>
      </c>
      <c r="NV136" s="304">
        <f t="shared" si="231"/>
        <v>0</v>
      </c>
      <c r="NW136" s="304">
        <f t="shared" si="231"/>
        <v>0</v>
      </c>
      <c r="NX136" s="304">
        <f t="shared" si="231"/>
        <v>0</v>
      </c>
      <c r="NY136" s="304">
        <f t="shared" ref="NY136:QJ136" si="232">IFERROR(VLOOKUP(NY$110,$C$141:$C$156,2,FALSE),0)</f>
        <v>0</v>
      </c>
      <c r="NZ136" s="304">
        <f t="shared" si="232"/>
        <v>0</v>
      </c>
      <c r="OA136" s="304">
        <f t="shared" si="232"/>
        <v>0</v>
      </c>
      <c r="OB136" s="304">
        <f t="shared" si="232"/>
        <v>0</v>
      </c>
      <c r="OC136" s="304">
        <f t="shared" si="232"/>
        <v>0</v>
      </c>
      <c r="OD136" s="304">
        <f t="shared" si="232"/>
        <v>0</v>
      </c>
      <c r="OE136" s="304">
        <f t="shared" si="232"/>
        <v>0</v>
      </c>
      <c r="OF136" s="304">
        <f t="shared" si="232"/>
        <v>0</v>
      </c>
      <c r="OG136" s="304">
        <f t="shared" si="232"/>
        <v>0</v>
      </c>
      <c r="OH136" s="304">
        <f t="shared" si="232"/>
        <v>0</v>
      </c>
      <c r="OI136" s="304">
        <f t="shared" si="232"/>
        <v>0</v>
      </c>
      <c r="OJ136" s="304">
        <f t="shared" si="232"/>
        <v>0</v>
      </c>
      <c r="OK136" s="304">
        <f t="shared" si="232"/>
        <v>0</v>
      </c>
      <c r="OL136" s="304">
        <f t="shared" si="232"/>
        <v>0</v>
      </c>
      <c r="OM136" s="304">
        <f t="shared" si="232"/>
        <v>0</v>
      </c>
      <c r="ON136" s="304">
        <f t="shared" si="232"/>
        <v>0</v>
      </c>
      <c r="OO136" s="304">
        <f t="shared" si="232"/>
        <v>0</v>
      </c>
      <c r="OP136" s="304">
        <f t="shared" si="232"/>
        <v>0</v>
      </c>
      <c r="OQ136" s="304">
        <f t="shared" si="232"/>
        <v>0</v>
      </c>
      <c r="OR136" s="304">
        <f t="shared" si="232"/>
        <v>0</v>
      </c>
      <c r="OS136" s="304">
        <f t="shared" si="232"/>
        <v>0</v>
      </c>
      <c r="OT136" s="304">
        <f t="shared" si="232"/>
        <v>0</v>
      </c>
      <c r="OU136" s="304">
        <f t="shared" si="232"/>
        <v>0</v>
      </c>
      <c r="OV136" s="304">
        <f t="shared" si="232"/>
        <v>0</v>
      </c>
      <c r="OW136" s="304">
        <f t="shared" si="232"/>
        <v>0</v>
      </c>
      <c r="OX136" s="304">
        <f t="shared" si="232"/>
        <v>0</v>
      </c>
      <c r="OY136" s="304">
        <f t="shared" si="232"/>
        <v>0</v>
      </c>
      <c r="OZ136" s="304">
        <f t="shared" si="232"/>
        <v>0</v>
      </c>
      <c r="PA136" s="304">
        <f t="shared" si="232"/>
        <v>0</v>
      </c>
      <c r="PB136" s="304">
        <f t="shared" si="232"/>
        <v>0</v>
      </c>
      <c r="PC136" s="304">
        <f t="shared" si="232"/>
        <v>0</v>
      </c>
      <c r="PD136" s="304">
        <f t="shared" si="232"/>
        <v>0</v>
      </c>
      <c r="PE136" s="304">
        <f t="shared" si="232"/>
        <v>0</v>
      </c>
      <c r="PF136" s="304">
        <f t="shared" si="232"/>
        <v>0</v>
      </c>
      <c r="PG136" s="304">
        <f t="shared" si="232"/>
        <v>0</v>
      </c>
      <c r="PH136" s="304">
        <f t="shared" si="232"/>
        <v>0</v>
      </c>
      <c r="PI136" s="304">
        <f t="shared" si="232"/>
        <v>0</v>
      </c>
      <c r="PJ136" s="304">
        <f t="shared" si="232"/>
        <v>0</v>
      </c>
      <c r="PK136" s="304">
        <f t="shared" si="232"/>
        <v>0</v>
      </c>
      <c r="PL136" s="304">
        <f t="shared" si="232"/>
        <v>0</v>
      </c>
      <c r="PM136" s="304">
        <f t="shared" si="232"/>
        <v>0</v>
      </c>
      <c r="PN136" s="304">
        <f t="shared" si="232"/>
        <v>0</v>
      </c>
      <c r="PO136" s="304">
        <f t="shared" si="232"/>
        <v>0</v>
      </c>
      <c r="PP136" s="304">
        <f t="shared" si="232"/>
        <v>0</v>
      </c>
      <c r="PQ136" s="304">
        <f t="shared" si="232"/>
        <v>0</v>
      </c>
      <c r="PR136" s="304">
        <f t="shared" si="232"/>
        <v>0</v>
      </c>
      <c r="PS136" s="304">
        <f t="shared" si="232"/>
        <v>0</v>
      </c>
      <c r="PT136" s="304">
        <f t="shared" si="232"/>
        <v>0</v>
      </c>
      <c r="PU136" s="304">
        <f t="shared" si="232"/>
        <v>0</v>
      </c>
      <c r="PV136" s="304">
        <f t="shared" si="232"/>
        <v>0</v>
      </c>
      <c r="PW136" s="304">
        <f t="shared" si="232"/>
        <v>0</v>
      </c>
      <c r="PX136" s="304">
        <f t="shared" si="232"/>
        <v>0</v>
      </c>
      <c r="PY136" s="304">
        <f t="shared" si="232"/>
        <v>0</v>
      </c>
      <c r="PZ136" s="304">
        <f t="shared" si="232"/>
        <v>0</v>
      </c>
      <c r="QA136" s="304">
        <f t="shared" si="232"/>
        <v>0</v>
      </c>
      <c r="QB136" s="304">
        <f t="shared" si="232"/>
        <v>0</v>
      </c>
      <c r="QC136" s="304">
        <f t="shared" si="232"/>
        <v>0</v>
      </c>
      <c r="QD136" s="304">
        <f t="shared" si="232"/>
        <v>0</v>
      </c>
      <c r="QE136" s="304">
        <f t="shared" si="232"/>
        <v>0</v>
      </c>
      <c r="QF136" s="304">
        <f t="shared" si="232"/>
        <v>0</v>
      </c>
      <c r="QG136" s="304">
        <f t="shared" si="232"/>
        <v>0</v>
      </c>
      <c r="QH136" s="304">
        <f t="shared" si="232"/>
        <v>0</v>
      </c>
      <c r="QI136" s="304">
        <f t="shared" si="232"/>
        <v>0</v>
      </c>
      <c r="QJ136" s="304">
        <f t="shared" si="232"/>
        <v>0</v>
      </c>
      <c r="QK136" s="304">
        <f t="shared" ref="QK136:SV136" si="233">IFERROR(VLOOKUP(QK$110,$C$141:$C$156,2,FALSE),0)</f>
        <v>0</v>
      </c>
      <c r="QL136" s="304">
        <f t="shared" si="233"/>
        <v>0</v>
      </c>
      <c r="QM136" s="304">
        <f t="shared" si="233"/>
        <v>0</v>
      </c>
      <c r="QN136" s="304">
        <f t="shared" si="233"/>
        <v>0</v>
      </c>
      <c r="QO136" s="304">
        <f t="shared" si="233"/>
        <v>0</v>
      </c>
      <c r="QP136" s="304">
        <f t="shared" si="233"/>
        <v>0</v>
      </c>
      <c r="QQ136" s="304">
        <f t="shared" si="233"/>
        <v>0</v>
      </c>
      <c r="QR136" s="304">
        <f t="shared" si="233"/>
        <v>0</v>
      </c>
      <c r="QS136" s="304">
        <f t="shared" si="233"/>
        <v>0</v>
      </c>
      <c r="QT136" s="304">
        <f t="shared" si="233"/>
        <v>0</v>
      </c>
      <c r="QU136" s="304">
        <f t="shared" si="233"/>
        <v>0</v>
      </c>
      <c r="QV136" s="304">
        <f t="shared" si="233"/>
        <v>0</v>
      </c>
      <c r="QW136" s="304">
        <f t="shared" si="233"/>
        <v>0</v>
      </c>
      <c r="QX136" s="304">
        <f t="shared" si="233"/>
        <v>0</v>
      </c>
      <c r="QY136" s="304">
        <f t="shared" si="233"/>
        <v>0</v>
      </c>
      <c r="QZ136" s="304">
        <f t="shared" si="233"/>
        <v>0</v>
      </c>
      <c r="RA136" s="304">
        <f t="shared" si="233"/>
        <v>0</v>
      </c>
      <c r="RB136" s="304">
        <f t="shared" si="233"/>
        <v>0</v>
      </c>
      <c r="RC136" s="304">
        <f t="shared" si="233"/>
        <v>0</v>
      </c>
      <c r="RD136" s="304">
        <f t="shared" si="233"/>
        <v>0</v>
      </c>
      <c r="RE136" s="304">
        <f t="shared" si="233"/>
        <v>0</v>
      </c>
      <c r="RF136" s="304">
        <f t="shared" si="233"/>
        <v>0</v>
      </c>
      <c r="RG136" s="304">
        <f t="shared" si="233"/>
        <v>0</v>
      </c>
      <c r="RH136" s="304">
        <f t="shared" si="233"/>
        <v>0</v>
      </c>
      <c r="RI136" s="304">
        <f t="shared" si="233"/>
        <v>0</v>
      </c>
      <c r="RJ136" s="304">
        <f t="shared" si="233"/>
        <v>0</v>
      </c>
      <c r="RK136" s="304">
        <f t="shared" si="233"/>
        <v>0</v>
      </c>
      <c r="RL136" s="304">
        <f t="shared" si="233"/>
        <v>0</v>
      </c>
      <c r="RM136" s="304">
        <f t="shared" si="233"/>
        <v>0</v>
      </c>
      <c r="RN136" s="304">
        <f t="shared" si="233"/>
        <v>0</v>
      </c>
      <c r="RO136" s="304">
        <f t="shared" si="233"/>
        <v>0</v>
      </c>
      <c r="RP136" s="304">
        <f t="shared" si="233"/>
        <v>0</v>
      </c>
      <c r="RQ136" s="304">
        <f t="shared" si="233"/>
        <v>0</v>
      </c>
      <c r="RR136" s="304">
        <f t="shared" si="233"/>
        <v>0</v>
      </c>
      <c r="RS136" s="304">
        <f t="shared" si="233"/>
        <v>0</v>
      </c>
      <c r="RT136" s="304">
        <f t="shared" si="233"/>
        <v>0</v>
      </c>
      <c r="RU136" s="304">
        <f t="shared" si="233"/>
        <v>0</v>
      </c>
      <c r="RV136" s="304">
        <f t="shared" si="233"/>
        <v>0</v>
      </c>
      <c r="RW136" s="304">
        <f t="shared" si="233"/>
        <v>0</v>
      </c>
      <c r="RX136" s="304">
        <f t="shared" si="233"/>
        <v>0</v>
      </c>
      <c r="RY136" s="304">
        <f t="shared" si="233"/>
        <v>0</v>
      </c>
      <c r="RZ136" s="304">
        <f t="shared" si="233"/>
        <v>0</v>
      </c>
      <c r="SA136" s="304">
        <f t="shared" si="233"/>
        <v>0</v>
      </c>
      <c r="SB136" s="304">
        <f t="shared" si="233"/>
        <v>0</v>
      </c>
      <c r="SC136" s="304">
        <f t="shared" si="233"/>
        <v>0</v>
      </c>
      <c r="SD136" s="304">
        <f t="shared" si="233"/>
        <v>0</v>
      </c>
      <c r="SE136" s="304">
        <f t="shared" si="233"/>
        <v>0</v>
      </c>
      <c r="SF136" s="304">
        <f t="shared" si="233"/>
        <v>0</v>
      </c>
      <c r="SG136" s="304">
        <f t="shared" si="233"/>
        <v>0</v>
      </c>
      <c r="SH136" s="304">
        <f t="shared" si="233"/>
        <v>0</v>
      </c>
      <c r="SI136" s="304">
        <f t="shared" si="233"/>
        <v>0</v>
      </c>
      <c r="SJ136" s="304">
        <f t="shared" si="233"/>
        <v>0</v>
      </c>
      <c r="SK136" s="304">
        <f t="shared" si="233"/>
        <v>0</v>
      </c>
      <c r="SL136" s="304">
        <f t="shared" si="233"/>
        <v>0</v>
      </c>
      <c r="SM136" s="304">
        <f t="shared" si="233"/>
        <v>0</v>
      </c>
      <c r="SN136" s="304">
        <f t="shared" si="233"/>
        <v>0</v>
      </c>
      <c r="SO136" s="304">
        <f t="shared" si="233"/>
        <v>0</v>
      </c>
      <c r="SP136" s="304">
        <f t="shared" si="233"/>
        <v>0</v>
      </c>
      <c r="SQ136" s="304">
        <f t="shared" si="233"/>
        <v>0</v>
      </c>
      <c r="SR136" s="304">
        <f t="shared" si="233"/>
        <v>0</v>
      </c>
      <c r="SS136" s="304">
        <f t="shared" si="233"/>
        <v>0</v>
      </c>
      <c r="ST136" s="304">
        <f t="shared" si="233"/>
        <v>0</v>
      </c>
      <c r="SU136" s="304">
        <f t="shared" si="233"/>
        <v>0</v>
      </c>
      <c r="SV136" s="304">
        <f t="shared" si="233"/>
        <v>0</v>
      </c>
      <c r="SW136" s="304">
        <f t="shared" ref="SW136:VH136" si="234">IFERROR(VLOOKUP(SW$110,$C$141:$C$156,2,FALSE),0)</f>
        <v>0</v>
      </c>
      <c r="SX136" s="304">
        <f t="shared" si="234"/>
        <v>0</v>
      </c>
      <c r="SY136" s="304">
        <f t="shared" si="234"/>
        <v>0</v>
      </c>
      <c r="SZ136" s="304">
        <f t="shared" si="234"/>
        <v>0</v>
      </c>
      <c r="TA136" s="304">
        <f t="shared" si="234"/>
        <v>0</v>
      </c>
      <c r="TB136" s="304">
        <f t="shared" si="234"/>
        <v>0</v>
      </c>
      <c r="TC136" s="304">
        <f t="shared" si="234"/>
        <v>0</v>
      </c>
      <c r="TD136" s="304">
        <f t="shared" si="234"/>
        <v>0</v>
      </c>
      <c r="TE136" s="304">
        <f t="shared" si="234"/>
        <v>0</v>
      </c>
      <c r="TF136" s="304">
        <f t="shared" si="234"/>
        <v>0</v>
      </c>
      <c r="TG136" s="304">
        <f t="shared" si="234"/>
        <v>0</v>
      </c>
      <c r="TH136" s="304">
        <f t="shared" si="234"/>
        <v>0</v>
      </c>
      <c r="TI136" s="304">
        <f t="shared" si="234"/>
        <v>0</v>
      </c>
      <c r="TJ136" s="304">
        <f t="shared" si="234"/>
        <v>0</v>
      </c>
      <c r="TK136" s="304">
        <f t="shared" si="234"/>
        <v>0</v>
      </c>
      <c r="TL136" s="304">
        <f t="shared" si="234"/>
        <v>0</v>
      </c>
      <c r="TM136" s="304">
        <f t="shared" si="234"/>
        <v>0</v>
      </c>
      <c r="TN136" s="304">
        <f t="shared" si="234"/>
        <v>0</v>
      </c>
      <c r="TO136" s="304">
        <f t="shared" si="234"/>
        <v>0</v>
      </c>
      <c r="TP136" s="304">
        <f t="shared" si="234"/>
        <v>0</v>
      </c>
      <c r="TQ136" s="304">
        <f t="shared" si="234"/>
        <v>0</v>
      </c>
      <c r="TR136" s="304">
        <f t="shared" si="234"/>
        <v>0</v>
      </c>
      <c r="TS136" s="304">
        <f t="shared" si="234"/>
        <v>0</v>
      </c>
      <c r="TT136" s="304">
        <f t="shared" si="234"/>
        <v>0</v>
      </c>
      <c r="TU136" s="304">
        <f t="shared" si="234"/>
        <v>0</v>
      </c>
      <c r="TV136" s="304">
        <f t="shared" si="234"/>
        <v>0</v>
      </c>
      <c r="TW136" s="304">
        <f t="shared" si="234"/>
        <v>0</v>
      </c>
      <c r="TX136" s="304">
        <f t="shared" si="234"/>
        <v>0</v>
      </c>
      <c r="TY136" s="304">
        <f t="shared" si="234"/>
        <v>0</v>
      </c>
      <c r="TZ136" s="304">
        <f t="shared" si="234"/>
        <v>0</v>
      </c>
      <c r="UA136" s="304">
        <f t="shared" si="234"/>
        <v>0</v>
      </c>
      <c r="UB136" s="304">
        <f t="shared" si="234"/>
        <v>0</v>
      </c>
      <c r="UC136" s="304">
        <f t="shared" si="234"/>
        <v>0</v>
      </c>
      <c r="UD136" s="304">
        <f t="shared" si="234"/>
        <v>0</v>
      </c>
      <c r="UE136" s="304">
        <f t="shared" si="234"/>
        <v>0</v>
      </c>
      <c r="UF136" s="304">
        <f t="shared" si="234"/>
        <v>0</v>
      </c>
      <c r="UG136" s="304">
        <f t="shared" si="234"/>
        <v>0</v>
      </c>
      <c r="UH136" s="304">
        <f t="shared" si="234"/>
        <v>0</v>
      </c>
      <c r="UI136" s="304">
        <f t="shared" si="234"/>
        <v>0</v>
      </c>
      <c r="UJ136" s="304">
        <f t="shared" si="234"/>
        <v>0</v>
      </c>
      <c r="UK136" s="304">
        <f t="shared" si="234"/>
        <v>0</v>
      </c>
      <c r="UL136" s="304">
        <f t="shared" si="234"/>
        <v>0</v>
      </c>
      <c r="UM136" s="304">
        <f t="shared" si="234"/>
        <v>0</v>
      </c>
      <c r="UN136" s="304">
        <f t="shared" si="234"/>
        <v>0</v>
      </c>
      <c r="UO136" s="304">
        <f t="shared" si="234"/>
        <v>0</v>
      </c>
      <c r="UP136" s="304">
        <f t="shared" si="234"/>
        <v>0</v>
      </c>
      <c r="UQ136" s="304">
        <f t="shared" si="234"/>
        <v>0</v>
      </c>
      <c r="UR136" s="304">
        <f t="shared" si="234"/>
        <v>0</v>
      </c>
      <c r="US136" s="304">
        <f t="shared" si="234"/>
        <v>0</v>
      </c>
      <c r="UT136" s="304">
        <f t="shared" si="234"/>
        <v>0</v>
      </c>
      <c r="UU136" s="304">
        <f t="shared" si="234"/>
        <v>0</v>
      </c>
      <c r="UV136" s="304">
        <f t="shared" si="234"/>
        <v>0</v>
      </c>
      <c r="UW136" s="304">
        <f t="shared" si="234"/>
        <v>0</v>
      </c>
      <c r="UX136" s="304">
        <f t="shared" si="234"/>
        <v>0</v>
      </c>
      <c r="UY136" s="304">
        <f t="shared" si="234"/>
        <v>0</v>
      </c>
      <c r="UZ136" s="304">
        <f t="shared" si="234"/>
        <v>0</v>
      </c>
      <c r="VA136" s="304">
        <f t="shared" si="234"/>
        <v>0</v>
      </c>
      <c r="VB136" s="304">
        <f t="shared" si="234"/>
        <v>0</v>
      </c>
      <c r="VC136" s="304">
        <f t="shared" si="234"/>
        <v>0</v>
      </c>
      <c r="VD136" s="304">
        <f t="shared" si="234"/>
        <v>0</v>
      </c>
      <c r="VE136" s="304">
        <f t="shared" si="234"/>
        <v>0</v>
      </c>
      <c r="VF136" s="304">
        <f t="shared" si="234"/>
        <v>0</v>
      </c>
      <c r="VG136" s="304">
        <f t="shared" si="234"/>
        <v>0</v>
      </c>
      <c r="VH136" s="304">
        <f t="shared" si="234"/>
        <v>0</v>
      </c>
      <c r="VI136" s="304">
        <f t="shared" ref="VI136:XT136" si="235">IFERROR(VLOOKUP(VI$110,$C$141:$C$156,2,FALSE),0)</f>
        <v>0</v>
      </c>
      <c r="VJ136" s="304">
        <f t="shared" si="235"/>
        <v>0</v>
      </c>
      <c r="VK136" s="304">
        <f t="shared" si="235"/>
        <v>0</v>
      </c>
      <c r="VL136" s="304">
        <f t="shared" si="235"/>
        <v>0</v>
      </c>
      <c r="VM136" s="304">
        <f t="shared" si="235"/>
        <v>0</v>
      </c>
      <c r="VN136" s="304">
        <f t="shared" si="235"/>
        <v>0</v>
      </c>
      <c r="VO136" s="304">
        <f t="shared" si="235"/>
        <v>0</v>
      </c>
      <c r="VP136" s="304">
        <f t="shared" si="235"/>
        <v>0</v>
      </c>
      <c r="VQ136" s="304">
        <f t="shared" si="235"/>
        <v>0</v>
      </c>
      <c r="VR136" s="304">
        <f t="shared" si="235"/>
        <v>0</v>
      </c>
      <c r="VS136" s="304">
        <f t="shared" si="235"/>
        <v>0</v>
      </c>
      <c r="VT136" s="304">
        <f t="shared" si="235"/>
        <v>0</v>
      </c>
      <c r="VU136" s="304">
        <f t="shared" si="235"/>
        <v>0</v>
      </c>
      <c r="VV136" s="304">
        <f t="shared" si="235"/>
        <v>0</v>
      </c>
      <c r="VW136" s="304">
        <f t="shared" si="235"/>
        <v>0</v>
      </c>
      <c r="VX136" s="304">
        <f t="shared" si="235"/>
        <v>0</v>
      </c>
      <c r="VY136" s="304">
        <f t="shared" si="235"/>
        <v>0</v>
      </c>
      <c r="VZ136" s="304">
        <f t="shared" si="235"/>
        <v>0</v>
      </c>
      <c r="WA136" s="304">
        <f t="shared" si="235"/>
        <v>0</v>
      </c>
      <c r="WB136" s="304">
        <f t="shared" si="235"/>
        <v>0</v>
      </c>
      <c r="WC136" s="304">
        <f t="shared" si="235"/>
        <v>0</v>
      </c>
      <c r="WD136" s="304">
        <f t="shared" si="235"/>
        <v>0</v>
      </c>
      <c r="WE136" s="304">
        <f t="shared" si="235"/>
        <v>0</v>
      </c>
      <c r="WF136" s="304">
        <f t="shared" si="235"/>
        <v>0</v>
      </c>
      <c r="WG136" s="304">
        <f t="shared" si="235"/>
        <v>0</v>
      </c>
      <c r="WH136" s="304">
        <f t="shared" si="235"/>
        <v>0</v>
      </c>
      <c r="WI136" s="304">
        <f t="shared" si="235"/>
        <v>0</v>
      </c>
      <c r="WJ136" s="304">
        <f t="shared" si="235"/>
        <v>0</v>
      </c>
      <c r="WK136" s="304">
        <f t="shared" si="235"/>
        <v>0</v>
      </c>
      <c r="WL136" s="304">
        <f t="shared" si="235"/>
        <v>0</v>
      </c>
      <c r="WM136" s="304">
        <f t="shared" si="235"/>
        <v>0</v>
      </c>
      <c r="WN136" s="304">
        <f t="shared" si="235"/>
        <v>0</v>
      </c>
      <c r="WO136" s="304">
        <f t="shared" si="235"/>
        <v>0</v>
      </c>
      <c r="WP136" s="304">
        <f t="shared" si="235"/>
        <v>0</v>
      </c>
      <c r="WQ136" s="304">
        <f t="shared" si="235"/>
        <v>0</v>
      </c>
      <c r="WR136" s="304">
        <f t="shared" si="235"/>
        <v>0</v>
      </c>
      <c r="WS136" s="304">
        <f t="shared" si="235"/>
        <v>0</v>
      </c>
      <c r="WT136" s="304">
        <f t="shared" si="235"/>
        <v>0</v>
      </c>
      <c r="WU136" s="304">
        <f t="shared" si="235"/>
        <v>0</v>
      </c>
      <c r="WV136" s="304">
        <f t="shared" si="235"/>
        <v>0</v>
      </c>
      <c r="WW136" s="304">
        <f t="shared" si="235"/>
        <v>0</v>
      </c>
      <c r="WX136" s="304">
        <f t="shared" si="235"/>
        <v>0</v>
      </c>
      <c r="WY136" s="304">
        <f t="shared" si="235"/>
        <v>0</v>
      </c>
      <c r="WZ136" s="304">
        <f t="shared" si="235"/>
        <v>0</v>
      </c>
      <c r="XA136" s="304">
        <f t="shared" si="235"/>
        <v>0</v>
      </c>
      <c r="XB136" s="304">
        <f t="shared" si="235"/>
        <v>0</v>
      </c>
      <c r="XC136" s="304">
        <f t="shared" si="235"/>
        <v>0</v>
      </c>
      <c r="XD136" s="304">
        <f t="shared" si="235"/>
        <v>0</v>
      </c>
      <c r="XE136" s="304">
        <f t="shared" si="235"/>
        <v>0</v>
      </c>
      <c r="XF136" s="304">
        <f t="shared" si="235"/>
        <v>0</v>
      </c>
      <c r="XG136" s="304">
        <f t="shared" si="235"/>
        <v>0</v>
      </c>
      <c r="XH136" s="304">
        <f t="shared" si="235"/>
        <v>0</v>
      </c>
      <c r="XI136" s="304">
        <f t="shared" si="235"/>
        <v>0</v>
      </c>
      <c r="XJ136" s="304">
        <f t="shared" si="235"/>
        <v>0</v>
      </c>
      <c r="XK136" s="304">
        <f t="shared" si="235"/>
        <v>0</v>
      </c>
      <c r="XL136" s="304">
        <f t="shared" si="235"/>
        <v>0</v>
      </c>
      <c r="XM136" s="304">
        <f t="shared" si="235"/>
        <v>0</v>
      </c>
      <c r="XN136" s="304">
        <f t="shared" si="235"/>
        <v>0</v>
      </c>
      <c r="XO136" s="304">
        <f t="shared" si="235"/>
        <v>0</v>
      </c>
      <c r="XP136" s="304">
        <f t="shared" si="235"/>
        <v>0</v>
      </c>
      <c r="XQ136" s="304">
        <f t="shared" si="235"/>
        <v>0</v>
      </c>
      <c r="XR136" s="304">
        <f t="shared" si="235"/>
        <v>0</v>
      </c>
      <c r="XS136" s="304">
        <f t="shared" si="235"/>
        <v>0</v>
      </c>
      <c r="XT136" s="304">
        <f t="shared" si="235"/>
        <v>0</v>
      </c>
      <c r="XU136" s="304">
        <f t="shared" ref="XU136:AAF136" si="236">IFERROR(VLOOKUP(XU$110,$C$141:$C$156,2,FALSE),0)</f>
        <v>0</v>
      </c>
      <c r="XV136" s="304">
        <f t="shared" si="236"/>
        <v>0</v>
      </c>
      <c r="XW136" s="304">
        <f t="shared" si="236"/>
        <v>0</v>
      </c>
      <c r="XX136" s="304">
        <f t="shared" si="236"/>
        <v>0</v>
      </c>
      <c r="XY136" s="304">
        <f t="shared" si="236"/>
        <v>0</v>
      </c>
      <c r="XZ136" s="304">
        <f t="shared" si="236"/>
        <v>0</v>
      </c>
      <c r="YA136" s="304">
        <f t="shared" si="236"/>
        <v>0</v>
      </c>
      <c r="YB136" s="304">
        <f t="shared" si="236"/>
        <v>0</v>
      </c>
      <c r="YC136" s="304">
        <f t="shared" si="236"/>
        <v>0</v>
      </c>
      <c r="YD136" s="304">
        <f t="shared" si="236"/>
        <v>0</v>
      </c>
      <c r="YE136" s="304">
        <f t="shared" si="236"/>
        <v>0</v>
      </c>
      <c r="YF136" s="304">
        <f t="shared" si="236"/>
        <v>0</v>
      </c>
      <c r="YG136" s="304">
        <f t="shared" si="236"/>
        <v>0</v>
      </c>
      <c r="YH136" s="304">
        <f t="shared" si="236"/>
        <v>0</v>
      </c>
      <c r="YI136" s="304">
        <f t="shared" si="236"/>
        <v>0</v>
      </c>
      <c r="YJ136" s="304">
        <f t="shared" si="236"/>
        <v>0</v>
      </c>
      <c r="YK136" s="304">
        <f t="shared" si="236"/>
        <v>0</v>
      </c>
      <c r="YL136" s="304">
        <f t="shared" si="236"/>
        <v>0</v>
      </c>
      <c r="YM136" s="304">
        <f t="shared" si="236"/>
        <v>0</v>
      </c>
      <c r="YN136" s="304">
        <f t="shared" si="236"/>
        <v>0</v>
      </c>
      <c r="YO136" s="304">
        <f t="shared" si="236"/>
        <v>0</v>
      </c>
      <c r="YP136" s="304">
        <f t="shared" si="236"/>
        <v>0</v>
      </c>
      <c r="YQ136" s="304">
        <f t="shared" si="236"/>
        <v>0</v>
      </c>
      <c r="YR136" s="304">
        <f t="shared" si="236"/>
        <v>0</v>
      </c>
      <c r="YS136" s="304">
        <f t="shared" si="236"/>
        <v>0</v>
      </c>
      <c r="YT136" s="304">
        <f t="shared" si="236"/>
        <v>0</v>
      </c>
      <c r="YU136" s="304">
        <f t="shared" si="236"/>
        <v>0</v>
      </c>
      <c r="YV136" s="304">
        <f t="shared" si="236"/>
        <v>0</v>
      </c>
      <c r="YW136" s="304">
        <f t="shared" si="236"/>
        <v>0</v>
      </c>
      <c r="YX136" s="304">
        <f t="shared" si="236"/>
        <v>0</v>
      </c>
      <c r="YY136" s="304">
        <f t="shared" si="236"/>
        <v>0</v>
      </c>
      <c r="YZ136" s="304">
        <f t="shared" si="236"/>
        <v>0</v>
      </c>
      <c r="ZA136" s="304">
        <f t="shared" si="236"/>
        <v>0</v>
      </c>
      <c r="ZB136" s="304">
        <f t="shared" si="236"/>
        <v>0</v>
      </c>
      <c r="ZC136" s="304">
        <f t="shared" si="236"/>
        <v>0</v>
      </c>
      <c r="ZD136" s="304">
        <f t="shared" si="236"/>
        <v>0</v>
      </c>
      <c r="ZE136" s="304">
        <f t="shared" si="236"/>
        <v>0</v>
      </c>
      <c r="ZF136" s="304">
        <f t="shared" si="236"/>
        <v>0</v>
      </c>
      <c r="ZG136" s="304">
        <f t="shared" si="236"/>
        <v>0</v>
      </c>
      <c r="ZH136" s="304">
        <f t="shared" si="236"/>
        <v>0</v>
      </c>
      <c r="ZI136" s="304">
        <f t="shared" si="236"/>
        <v>0</v>
      </c>
      <c r="ZJ136" s="304">
        <f t="shared" si="236"/>
        <v>0</v>
      </c>
      <c r="ZK136" s="304">
        <f t="shared" si="236"/>
        <v>0</v>
      </c>
      <c r="ZL136" s="304">
        <f t="shared" si="236"/>
        <v>0</v>
      </c>
      <c r="ZM136" s="304">
        <f t="shared" si="236"/>
        <v>0</v>
      </c>
      <c r="ZN136" s="304">
        <f t="shared" si="236"/>
        <v>0</v>
      </c>
      <c r="ZO136" s="304">
        <f t="shared" si="236"/>
        <v>0</v>
      </c>
      <c r="ZP136" s="304">
        <f t="shared" si="236"/>
        <v>0</v>
      </c>
      <c r="ZQ136" s="304">
        <f t="shared" si="236"/>
        <v>0</v>
      </c>
      <c r="ZR136" s="304">
        <f t="shared" si="236"/>
        <v>0</v>
      </c>
      <c r="ZS136" s="304">
        <f t="shared" si="236"/>
        <v>0</v>
      </c>
      <c r="ZT136" s="304">
        <f t="shared" si="236"/>
        <v>0</v>
      </c>
      <c r="ZU136" s="304">
        <f t="shared" si="236"/>
        <v>0</v>
      </c>
      <c r="ZV136" s="304">
        <f t="shared" si="236"/>
        <v>0</v>
      </c>
      <c r="ZW136" s="304">
        <f t="shared" si="236"/>
        <v>0</v>
      </c>
      <c r="ZX136" s="304">
        <f t="shared" si="236"/>
        <v>0</v>
      </c>
      <c r="ZY136" s="304">
        <f t="shared" si="236"/>
        <v>0</v>
      </c>
      <c r="ZZ136" s="304">
        <f t="shared" si="236"/>
        <v>0</v>
      </c>
      <c r="AAA136" s="304">
        <f t="shared" si="236"/>
        <v>0</v>
      </c>
      <c r="AAB136" s="304">
        <f t="shared" si="236"/>
        <v>0</v>
      </c>
      <c r="AAC136" s="304">
        <f t="shared" si="236"/>
        <v>0</v>
      </c>
      <c r="AAD136" s="304">
        <f t="shared" si="236"/>
        <v>0</v>
      </c>
      <c r="AAE136" s="304">
        <f t="shared" si="236"/>
        <v>0</v>
      </c>
      <c r="AAF136" s="304">
        <f t="shared" si="236"/>
        <v>0</v>
      </c>
      <c r="AAG136" s="304">
        <f t="shared" ref="AAG136:ACK136" si="237">IFERROR(VLOOKUP(AAG$110,$C$141:$C$156,2,FALSE),0)</f>
        <v>0</v>
      </c>
      <c r="AAH136" s="304">
        <f t="shared" si="237"/>
        <v>0</v>
      </c>
      <c r="AAI136" s="304">
        <f t="shared" si="237"/>
        <v>0</v>
      </c>
      <c r="AAJ136" s="304">
        <f t="shared" si="237"/>
        <v>0</v>
      </c>
      <c r="AAK136" s="304">
        <f t="shared" si="237"/>
        <v>0</v>
      </c>
      <c r="AAL136" s="304">
        <f t="shared" si="237"/>
        <v>0</v>
      </c>
      <c r="AAM136" s="304">
        <f t="shared" si="237"/>
        <v>0</v>
      </c>
      <c r="AAN136" s="304">
        <f t="shared" si="237"/>
        <v>0</v>
      </c>
      <c r="AAO136" s="304">
        <f t="shared" si="237"/>
        <v>0</v>
      </c>
      <c r="AAP136" s="304">
        <f t="shared" si="237"/>
        <v>0</v>
      </c>
      <c r="AAQ136" s="304">
        <f t="shared" si="237"/>
        <v>0</v>
      </c>
      <c r="AAR136" s="304">
        <f t="shared" si="237"/>
        <v>0</v>
      </c>
      <c r="AAS136" s="304">
        <f t="shared" si="237"/>
        <v>0</v>
      </c>
      <c r="AAT136" s="304">
        <f t="shared" si="237"/>
        <v>0</v>
      </c>
      <c r="AAU136" s="304">
        <f t="shared" si="237"/>
        <v>0</v>
      </c>
      <c r="AAV136" s="304">
        <f t="shared" si="237"/>
        <v>0</v>
      </c>
      <c r="AAW136" s="304">
        <f t="shared" si="237"/>
        <v>0</v>
      </c>
      <c r="AAX136" s="304">
        <f t="shared" si="237"/>
        <v>0</v>
      </c>
      <c r="AAY136" s="304">
        <f t="shared" si="237"/>
        <v>0</v>
      </c>
      <c r="AAZ136" s="304">
        <f t="shared" si="237"/>
        <v>0</v>
      </c>
      <c r="ABA136" s="304">
        <f t="shared" si="237"/>
        <v>0</v>
      </c>
      <c r="ABB136" s="304">
        <f t="shared" si="237"/>
        <v>0</v>
      </c>
      <c r="ABC136" s="304">
        <f t="shared" si="237"/>
        <v>0</v>
      </c>
      <c r="ABD136" s="304">
        <f t="shared" si="237"/>
        <v>0</v>
      </c>
      <c r="ABE136" s="304">
        <f t="shared" si="237"/>
        <v>0</v>
      </c>
      <c r="ABF136" s="304">
        <f t="shared" si="237"/>
        <v>0</v>
      </c>
      <c r="ABG136" s="304">
        <f t="shared" si="237"/>
        <v>0</v>
      </c>
      <c r="ABH136" s="304">
        <f t="shared" si="237"/>
        <v>0</v>
      </c>
      <c r="ABI136" s="304">
        <f t="shared" si="237"/>
        <v>0</v>
      </c>
      <c r="ABJ136" s="304">
        <f t="shared" si="237"/>
        <v>0</v>
      </c>
      <c r="ABK136" s="304">
        <f t="shared" si="237"/>
        <v>0</v>
      </c>
      <c r="ABL136" s="304">
        <f t="shared" si="237"/>
        <v>0</v>
      </c>
      <c r="ABM136" s="304">
        <f t="shared" si="237"/>
        <v>0</v>
      </c>
      <c r="ABN136" s="304">
        <f t="shared" si="237"/>
        <v>0</v>
      </c>
      <c r="ABO136" s="304">
        <f t="shared" si="237"/>
        <v>0</v>
      </c>
      <c r="ABP136" s="304">
        <f t="shared" si="237"/>
        <v>0</v>
      </c>
      <c r="ABQ136" s="304">
        <f t="shared" si="237"/>
        <v>0</v>
      </c>
      <c r="ABR136" s="304">
        <f t="shared" si="237"/>
        <v>0</v>
      </c>
      <c r="ABS136" s="304">
        <f t="shared" si="237"/>
        <v>0</v>
      </c>
      <c r="ABT136" s="304">
        <f t="shared" si="237"/>
        <v>0</v>
      </c>
      <c r="ABU136" s="304">
        <f t="shared" si="237"/>
        <v>0</v>
      </c>
      <c r="ABV136" s="304">
        <f t="shared" si="237"/>
        <v>0</v>
      </c>
      <c r="ABW136" s="304">
        <f t="shared" si="237"/>
        <v>0</v>
      </c>
      <c r="ABX136" s="304">
        <f t="shared" si="237"/>
        <v>0</v>
      </c>
      <c r="ABY136" s="304">
        <f t="shared" si="237"/>
        <v>0</v>
      </c>
      <c r="ABZ136" s="304">
        <f t="shared" si="237"/>
        <v>0</v>
      </c>
      <c r="ACA136" s="304">
        <f t="shared" si="237"/>
        <v>0</v>
      </c>
      <c r="ACB136" s="304">
        <f t="shared" si="237"/>
        <v>0</v>
      </c>
      <c r="ACC136" s="304">
        <f t="shared" si="237"/>
        <v>0</v>
      </c>
      <c r="ACD136" s="304">
        <f t="shared" si="237"/>
        <v>0</v>
      </c>
      <c r="ACE136" s="304">
        <f t="shared" si="237"/>
        <v>0</v>
      </c>
      <c r="ACF136" s="304">
        <f t="shared" si="237"/>
        <v>0</v>
      </c>
      <c r="ACG136" s="304">
        <f t="shared" si="237"/>
        <v>0</v>
      </c>
      <c r="ACH136" s="304">
        <f t="shared" si="237"/>
        <v>0</v>
      </c>
      <c r="ACI136" s="304">
        <f t="shared" si="237"/>
        <v>0</v>
      </c>
      <c r="ACJ136" s="304">
        <f t="shared" si="237"/>
        <v>0</v>
      </c>
      <c r="ACK136" s="304">
        <f t="shared" si="237"/>
        <v>0</v>
      </c>
    </row>
    <row r="137" spans="1:765" ht="9.9499999999999993" customHeight="1"/>
    <row r="138" spans="1:765" s="10" customFormat="1" ht="30" customHeight="1">
      <c r="A138" s="47"/>
      <c r="B138" s="381"/>
      <c r="C138" s="1375" t="s">
        <v>537</v>
      </c>
      <c r="D138" s="1434"/>
      <c r="E138" s="304" t="e">
        <f t="shared" ref="E138:BP138" si="238">SUM(E130:E137)</f>
        <v>#N/A</v>
      </c>
      <c r="F138" s="304" t="e">
        <f t="shared" si="238"/>
        <v>#N/A</v>
      </c>
      <c r="G138" s="304" t="e">
        <f t="shared" si="238"/>
        <v>#N/A</v>
      </c>
      <c r="H138" s="304" t="e">
        <f t="shared" si="238"/>
        <v>#N/A</v>
      </c>
      <c r="I138" s="304" t="e">
        <f t="shared" si="238"/>
        <v>#N/A</v>
      </c>
      <c r="J138" s="304" t="e">
        <f t="shared" si="238"/>
        <v>#N/A</v>
      </c>
      <c r="K138" s="304" t="e">
        <f t="shared" si="238"/>
        <v>#N/A</v>
      </c>
      <c r="L138" s="304" t="e">
        <f t="shared" si="238"/>
        <v>#N/A</v>
      </c>
      <c r="M138" s="304" t="e">
        <f t="shared" si="238"/>
        <v>#N/A</v>
      </c>
      <c r="N138" s="304" t="e">
        <f t="shared" si="238"/>
        <v>#N/A</v>
      </c>
      <c r="O138" s="304" t="e">
        <f t="shared" si="238"/>
        <v>#N/A</v>
      </c>
      <c r="P138" s="304" t="e">
        <f t="shared" si="238"/>
        <v>#N/A</v>
      </c>
      <c r="Q138" s="304" t="e">
        <f t="shared" si="238"/>
        <v>#N/A</v>
      </c>
      <c r="R138" s="304" t="e">
        <f t="shared" si="238"/>
        <v>#N/A</v>
      </c>
      <c r="S138" s="304" t="e">
        <f t="shared" si="238"/>
        <v>#N/A</v>
      </c>
      <c r="T138" s="304" t="e">
        <f t="shared" si="238"/>
        <v>#N/A</v>
      </c>
      <c r="U138" s="304" t="e">
        <f t="shared" si="238"/>
        <v>#N/A</v>
      </c>
      <c r="V138" s="304" t="e">
        <f t="shared" si="238"/>
        <v>#N/A</v>
      </c>
      <c r="W138" s="304" t="e">
        <f t="shared" si="238"/>
        <v>#N/A</v>
      </c>
      <c r="X138" s="304" t="e">
        <f t="shared" si="238"/>
        <v>#N/A</v>
      </c>
      <c r="Y138" s="304" t="e">
        <f t="shared" si="238"/>
        <v>#N/A</v>
      </c>
      <c r="Z138" s="304" t="e">
        <f t="shared" si="238"/>
        <v>#N/A</v>
      </c>
      <c r="AA138" s="304" t="e">
        <f t="shared" si="238"/>
        <v>#N/A</v>
      </c>
      <c r="AB138" s="304" t="e">
        <f t="shared" si="238"/>
        <v>#N/A</v>
      </c>
      <c r="AC138" s="304" t="e">
        <f t="shared" si="238"/>
        <v>#N/A</v>
      </c>
      <c r="AD138" s="304" t="e">
        <f t="shared" si="238"/>
        <v>#N/A</v>
      </c>
      <c r="AE138" s="304" t="e">
        <f t="shared" si="238"/>
        <v>#N/A</v>
      </c>
      <c r="AF138" s="304" t="e">
        <f t="shared" si="238"/>
        <v>#N/A</v>
      </c>
      <c r="AG138" s="304" t="e">
        <f t="shared" si="238"/>
        <v>#N/A</v>
      </c>
      <c r="AH138" s="304" t="e">
        <f t="shared" si="238"/>
        <v>#N/A</v>
      </c>
      <c r="AI138" s="304" t="e">
        <f t="shared" si="238"/>
        <v>#N/A</v>
      </c>
      <c r="AJ138" s="304" t="e">
        <f t="shared" si="238"/>
        <v>#N/A</v>
      </c>
      <c r="AK138" s="304" t="e">
        <f t="shared" si="238"/>
        <v>#N/A</v>
      </c>
      <c r="AL138" s="304" t="e">
        <f t="shared" si="238"/>
        <v>#N/A</v>
      </c>
      <c r="AM138" s="304" t="e">
        <f t="shared" si="238"/>
        <v>#N/A</v>
      </c>
      <c r="AN138" s="304" t="e">
        <f t="shared" si="238"/>
        <v>#N/A</v>
      </c>
      <c r="AO138" s="304" t="e">
        <f t="shared" si="238"/>
        <v>#N/A</v>
      </c>
      <c r="AP138" s="304" t="e">
        <f t="shared" si="238"/>
        <v>#N/A</v>
      </c>
      <c r="AQ138" s="304" t="e">
        <f t="shared" si="238"/>
        <v>#N/A</v>
      </c>
      <c r="AR138" s="304" t="e">
        <f t="shared" si="238"/>
        <v>#N/A</v>
      </c>
      <c r="AS138" s="304" t="e">
        <f t="shared" si="238"/>
        <v>#N/A</v>
      </c>
      <c r="AT138" s="304" t="e">
        <f t="shared" si="238"/>
        <v>#N/A</v>
      </c>
      <c r="AU138" s="304" t="e">
        <f t="shared" si="238"/>
        <v>#N/A</v>
      </c>
      <c r="AV138" s="304" t="e">
        <f t="shared" si="238"/>
        <v>#N/A</v>
      </c>
      <c r="AW138" s="304" t="e">
        <f t="shared" si="238"/>
        <v>#N/A</v>
      </c>
      <c r="AX138" s="304" t="e">
        <f t="shared" si="238"/>
        <v>#N/A</v>
      </c>
      <c r="AY138" s="304" t="e">
        <f t="shared" si="238"/>
        <v>#N/A</v>
      </c>
      <c r="AZ138" s="304" t="e">
        <f t="shared" si="238"/>
        <v>#N/A</v>
      </c>
      <c r="BA138" s="304" t="e">
        <f t="shared" si="238"/>
        <v>#N/A</v>
      </c>
      <c r="BB138" s="304" t="e">
        <f t="shared" si="238"/>
        <v>#N/A</v>
      </c>
      <c r="BC138" s="304" t="e">
        <f t="shared" si="238"/>
        <v>#N/A</v>
      </c>
      <c r="BD138" s="304" t="e">
        <f t="shared" si="238"/>
        <v>#N/A</v>
      </c>
      <c r="BE138" s="304" t="e">
        <f t="shared" si="238"/>
        <v>#N/A</v>
      </c>
      <c r="BF138" s="304" t="e">
        <f t="shared" si="238"/>
        <v>#N/A</v>
      </c>
      <c r="BG138" s="304" t="e">
        <f t="shared" si="238"/>
        <v>#N/A</v>
      </c>
      <c r="BH138" s="304" t="e">
        <f t="shared" si="238"/>
        <v>#N/A</v>
      </c>
      <c r="BI138" s="304" t="e">
        <f t="shared" si="238"/>
        <v>#N/A</v>
      </c>
      <c r="BJ138" s="304" t="e">
        <f t="shared" si="238"/>
        <v>#N/A</v>
      </c>
      <c r="BK138" s="304" t="e">
        <f t="shared" si="238"/>
        <v>#N/A</v>
      </c>
      <c r="BL138" s="304" t="e">
        <f t="shared" si="238"/>
        <v>#N/A</v>
      </c>
      <c r="BM138" s="304" t="e">
        <f t="shared" si="238"/>
        <v>#N/A</v>
      </c>
      <c r="BN138" s="304" t="e">
        <f t="shared" si="238"/>
        <v>#N/A</v>
      </c>
      <c r="BO138" s="304" t="e">
        <f t="shared" si="238"/>
        <v>#N/A</v>
      </c>
      <c r="BP138" s="304" t="e">
        <f t="shared" si="238"/>
        <v>#N/A</v>
      </c>
      <c r="BQ138" s="304" t="e">
        <f t="shared" ref="BQ138:EB138" si="239">SUM(BQ130:BQ137)</f>
        <v>#N/A</v>
      </c>
      <c r="BR138" s="304" t="e">
        <f t="shared" si="239"/>
        <v>#N/A</v>
      </c>
      <c r="BS138" s="304" t="e">
        <f t="shared" si="239"/>
        <v>#N/A</v>
      </c>
      <c r="BT138" s="304" t="e">
        <f t="shared" si="239"/>
        <v>#N/A</v>
      </c>
      <c r="BU138" s="304" t="e">
        <f t="shared" si="239"/>
        <v>#N/A</v>
      </c>
      <c r="BV138" s="304" t="e">
        <f t="shared" si="239"/>
        <v>#N/A</v>
      </c>
      <c r="BW138" s="304" t="e">
        <f t="shared" si="239"/>
        <v>#N/A</v>
      </c>
      <c r="BX138" s="304" t="e">
        <f t="shared" si="239"/>
        <v>#N/A</v>
      </c>
      <c r="BY138" s="304" t="e">
        <f t="shared" si="239"/>
        <v>#N/A</v>
      </c>
      <c r="BZ138" s="304" t="e">
        <f t="shared" si="239"/>
        <v>#N/A</v>
      </c>
      <c r="CA138" s="304" t="e">
        <f t="shared" si="239"/>
        <v>#N/A</v>
      </c>
      <c r="CB138" s="304" t="e">
        <f t="shared" si="239"/>
        <v>#N/A</v>
      </c>
      <c r="CC138" s="304" t="e">
        <f t="shared" si="239"/>
        <v>#N/A</v>
      </c>
      <c r="CD138" s="304" t="e">
        <f t="shared" si="239"/>
        <v>#N/A</v>
      </c>
      <c r="CE138" s="304" t="e">
        <f t="shared" si="239"/>
        <v>#N/A</v>
      </c>
      <c r="CF138" s="304" t="e">
        <f t="shared" si="239"/>
        <v>#N/A</v>
      </c>
      <c r="CG138" s="304" t="e">
        <f t="shared" si="239"/>
        <v>#N/A</v>
      </c>
      <c r="CH138" s="304" t="e">
        <f t="shared" si="239"/>
        <v>#N/A</v>
      </c>
      <c r="CI138" s="304" t="e">
        <f t="shared" si="239"/>
        <v>#N/A</v>
      </c>
      <c r="CJ138" s="304" t="e">
        <f t="shared" si="239"/>
        <v>#N/A</v>
      </c>
      <c r="CK138" s="304" t="e">
        <f t="shared" si="239"/>
        <v>#N/A</v>
      </c>
      <c r="CL138" s="304" t="e">
        <f t="shared" si="239"/>
        <v>#N/A</v>
      </c>
      <c r="CM138" s="304" t="e">
        <f t="shared" si="239"/>
        <v>#N/A</v>
      </c>
      <c r="CN138" s="304" t="e">
        <f t="shared" si="239"/>
        <v>#N/A</v>
      </c>
      <c r="CO138" s="304" t="e">
        <f t="shared" si="239"/>
        <v>#N/A</v>
      </c>
      <c r="CP138" s="304" t="e">
        <f t="shared" si="239"/>
        <v>#N/A</v>
      </c>
      <c r="CQ138" s="304" t="e">
        <f t="shared" si="239"/>
        <v>#N/A</v>
      </c>
      <c r="CR138" s="304" t="e">
        <f t="shared" si="239"/>
        <v>#N/A</v>
      </c>
      <c r="CS138" s="304" t="e">
        <f t="shared" si="239"/>
        <v>#N/A</v>
      </c>
      <c r="CT138" s="304" t="e">
        <f t="shared" si="239"/>
        <v>#N/A</v>
      </c>
      <c r="CU138" s="304" t="e">
        <f t="shared" si="239"/>
        <v>#N/A</v>
      </c>
      <c r="CV138" s="304" t="e">
        <f t="shared" si="239"/>
        <v>#N/A</v>
      </c>
      <c r="CW138" s="304" t="e">
        <f t="shared" si="239"/>
        <v>#N/A</v>
      </c>
      <c r="CX138" s="304" t="e">
        <f t="shared" si="239"/>
        <v>#N/A</v>
      </c>
      <c r="CY138" s="304" t="e">
        <f t="shared" si="239"/>
        <v>#N/A</v>
      </c>
      <c r="CZ138" s="304" t="e">
        <f t="shared" si="239"/>
        <v>#N/A</v>
      </c>
      <c r="DA138" s="304" t="e">
        <f t="shared" si="239"/>
        <v>#N/A</v>
      </c>
      <c r="DB138" s="304" t="e">
        <f t="shared" si="239"/>
        <v>#N/A</v>
      </c>
      <c r="DC138" s="304" t="e">
        <f t="shared" si="239"/>
        <v>#N/A</v>
      </c>
      <c r="DD138" s="304" t="e">
        <f t="shared" si="239"/>
        <v>#N/A</v>
      </c>
      <c r="DE138" s="304" t="e">
        <f t="shared" si="239"/>
        <v>#N/A</v>
      </c>
      <c r="DF138" s="304" t="e">
        <f t="shared" si="239"/>
        <v>#N/A</v>
      </c>
      <c r="DG138" s="304" t="e">
        <f t="shared" si="239"/>
        <v>#N/A</v>
      </c>
      <c r="DH138" s="304" t="e">
        <f t="shared" si="239"/>
        <v>#N/A</v>
      </c>
      <c r="DI138" s="304" t="e">
        <f t="shared" si="239"/>
        <v>#N/A</v>
      </c>
      <c r="DJ138" s="304" t="e">
        <f t="shared" si="239"/>
        <v>#N/A</v>
      </c>
      <c r="DK138" s="304" t="e">
        <f t="shared" si="239"/>
        <v>#N/A</v>
      </c>
      <c r="DL138" s="304" t="e">
        <f t="shared" si="239"/>
        <v>#N/A</v>
      </c>
      <c r="DM138" s="304" t="e">
        <f t="shared" si="239"/>
        <v>#N/A</v>
      </c>
      <c r="DN138" s="304" t="e">
        <f t="shared" si="239"/>
        <v>#N/A</v>
      </c>
      <c r="DO138" s="304" t="e">
        <f t="shared" si="239"/>
        <v>#N/A</v>
      </c>
      <c r="DP138" s="304" t="e">
        <f t="shared" si="239"/>
        <v>#N/A</v>
      </c>
      <c r="DQ138" s="304" t="e">
        <f t="shared" si="239"/>
        <v>#N/A</v>
      </c>
      <c r="DR138" s="304" t="e">
        <f t="shared" si="239"/>
        <v>#N/A</v>
      </c>
      <c r="DS138" s="304" t="e">
        <f t="shared" si="239"/>
        <v>#N/A</v>
      </c>
      <c r="DT138" s="304" t="e">
        <f t="shared" si="239"/>
        <v>#N/A</v>
      </c>
      <c r="DU138" s="304" t="e">
        <f t="shared" si="239"/>
        <v>#N/A</v>
      </c>
      <c r="DV138" s="304" t="e">
        <f t="shared" si="239"/>
        <v>#N/A</v>
      </c>
      <c r="DW138" s="304" t="e">
        <f t="shared" si="239"/>
        <v>#N/A</v>
      </c>
      <c r="DX138" s="304" t="e">
        <f t="shared" si="239"/>
        <v>#N/A</v>
      </c>
      <c r="DY138" s="304" t="e">
        <f t="shared" si="239"/>
        <v>#N/A</v>
      </c>
      <c r="DZ138" s="304" t="e">
        <f t="shared" si="239"/>
        <v>#N/A</v>
      </c>
      <c r="EA138" s="304" t="e">
        <f t="shared" si="239"/>
        <v>#N/A</v>
      </c>
      <c r="EB138" s="304" t="e">
        <f t="shared" si="239"/>
        <v>#N/A</v>
      </c>
      <c r="EC138" s="304" t="e">
        <f t="shared" ref="EC138:GN138" si="240">SUM(EC130:EC137)</f>
        <v>#N/A</v>
      </c>
      <c r="ED138" s="304" t="e">
        <f t="shared" si="240"/>
        <v>#N/A</v>
      </c>
      <c r="EE138" s="304" t="e">
        <f t="shared" si="240"/>
        <v>#N/A</v>
      </c>
      <c r="EF138" s="304" t="e">
        <f t="shared" si="240"/>
        <v>#N/A</v>
      </c>
      <c r="EG138" s="304" t="e">
        <f t="shared" si="240"/>
        <v>#N/A</v>
      </c>
      <c r="EH138" s="304" t="e">
        <f t="shared" si="240"/>
        <v>#N/A</v>
      </c>
      <c r="EI138" s="304" t="e">
        <f t="shared" si="240"/>
        <v>#N/A</v>
      </c>
      <c r="EJ138" s="304" t="e">
        <f t="shared" si="240"/>
        <v>#N/A</v>
      </c>
      <c r="EK138" s="304" t="e">
        <f t="shared" si="240"/>
        <v>#N/A</v>
      </c>
      <c r="EL138" s="304" t="e">
        <f t="shared" si="240"/>
        <v>#N/A</v>
      </c>
      <c r="EM138" s="304" t="e">
        <f t="shared" si="240"/>
        <v>#N/A</v>
      </c>
      <c r="EN138" s="304" t="e">
        <f t="shared" si="240"/>
        <v>#N/A</v>
      </c>
      <c r="EO138" s="304" t="e">
        <f t="shared" si="240"/>
        <v>#N/A</v>
      </c>
      <c r="EP138" s="304" t="e">
        <f t="shared" si="240"/>
        <v>#N/A</v>
      </c>
      <c r="EQ138" s="304" t="e">
        <f t="shared" si="240"/>
        <v>#N/A</v>
      </c>
      <c r="ER138" s="304" t="e">
        <f t="shared" si="240"/>
        <v>#N/A</v>
      </c>
      <c r="ES138" s="304" t="e">
        <f t="shared" si="240"/>
        <v>#N/A</v>
      </c>
      <c r="ET138" s="304" t="e">
        <f t="shared" si="240"/>
        <v>#N/A</v>
      </c>
      <c r="EU138" s="304" t="e">
        <f t="shared" si="240"/>
        <v>#N/A</v>
      </c>
      <c r="EV138" s="304" t="e">
        <f t="shared" si="240"/>
        <v>#N/A</v>
      </c>
      <c r="EW138" s="304" t="e">
        <f t="shared" si="240"/>
        <v>#N/A</v>
      </c>
      <c r="EX138" s="304" t="e">
        <f t="shared" si="240"/>
        <v>#N/A</v>
      </c>
      <c r="EY138" s="304" t="e">
        <f t="shared" si="240"/>
        <v>#N/A</v>
      </c>
      <c r="EZ138" s="304" t="e">
        <f t="shared" si="240"/>
        <v>#N/A</v>
      </c>
      <c r="FA138" s="304" t="e">
        <f t="shared" si="240"/>
        <v>#N/A</v>
      </c>
      <c r="FB138" s="304" t="e">
        <f t="shared" si="240"/>
        <v>#N/A</v>
      </c>
      <c r="FC138" s="304" t="e">
        <f t="shared" si="240"/>
        <v>#N/A</v>
      </c>
      <c r="FD138" s="304" t="e">
        <f t="shared" si="240"/>
        <v>#N/A</v>
      </c>
      <c r="FE138" s="304" t="e">
        <f t="shared" si="240"/>
        <v>#N/A</v>
      </c>
      <c r="FF138" s="304" t="e">
        <f t="shared" si="240"/>
        <v>#N/A</v>
      </c>
      <c r="FG138" s="304" t="e">
        <f t="shared" si="240"/>
        <v>#N/A</v>
      </c>
      <c r="FH138" s="304" t="e">
        <f t="shared" si="240"/>
        <v>#N/A</v>
      </c>
      <c r="FI138" s="304" t="e">
        <f t="shared" si="240"/>
        <v>#N/A</v>
      </c>
      <c r="FJ138" s="304" t="e">
        <f t="shared" si="240"/>
        <v>#N/A</v>
      </c>
      <c r="FK138" s="304" t="e">
        <f t="shared" si="240"/>
        <v>#N/A</v>
      </c>
      <c r="FL138" s="304" t="e">
        <f t="shared" si="240"/>
        <v>#N/A</v>
      </c>
      <c r="FM138" s="304" t="e">
        <f t="shared" si="240"/>
        <v>#N/A</v>
      </c>
      <c r="FN138" s="304" t="e">
        <f t="shared" si="240"/>
        <v>#N/A</v>
      </c>
      <c r="FO138" s="304" t="e">
        <f t="shared" si="240"/>
        <v>#N/A</v>
      </c>
      <c r="FP138" s="304" t="e">
        <f t="shared" si="240"/>
        <v>#N/A</v>
      </c>
      <c r="FQ138" s="304" t="e">
        <f t="shared" si="240"/>
        <v>#N/A</v>
      </c>
      <c r="FR138" s="304" t="e">
        <f t="shared" si="240"/>
        <v>#N/A</v>
      </c>
      <c r="FS138" s="304" t="e">
        <f t="shared" si="240"/>
        <v>#N/A</v>
      </c>
      <c r="FT138" s="304" t="e">
        <f t="shared" si="240"/>
        <v>#N/A</v>
      </c>
      <c r="FU138" s="304" t="e">
        <f t="shared" si="240"/>
        <v>#N/A</v>
      </c>
      <c r="FV138" s="304" t="e">
        <f t="shared" si="240"/>
        <v>#N/A</v>
      </c>
      <c r="FW138" s="304" t="e">
        <f t="shared" si="240"/>
        <v>#N/A</v>
      </c>
      <c r="FX138" s="304" t="e">
        <f t="shared" si="240"/>
        <v>#N/A</v>
      </c>
      <c r="FY138" s="304" t="e">
        <f t="shared" si="240"/>
        <v>#N/A</v>
      </c>
      <c r="FZ138" s="304" t="e">
        <f t="shared" si="240"/>
        <v>#N/A</v>
      </c>
      <c r="GA138" s="304" t="e">
        <f t="shared" si="240"/>
        <v>#N/A</v>
      </c>
      <c r="GB138" s="304" t="e">
        <f t="shared" si="240"/>
        <v>#N/A</v>
      </c>
      <c r="GC138" s="304" t="e">
        <f t="shared" si="240"/>
        <v>#N/A</v>
      </c>
      <c r="GD138" s="304" t="e">
        <f t="shared" si="240"/>
        <v>#N/A</v>
      </c>
      <c r="GE138" s="304" t="e">
        <f t="shared" si="240"/>
        <v>#N/A</v>
      </c>
      <c r="GF138" s="304" t="e">
        <f t="shared" si="240"/>
        <v>#N/A</v>
      </c>
      <c r="GG138" s="304" t="e">
        <f t="shared" si="240"/>
        <v>#N/A</v>
      </c>
      <c r="GH138" s="304" t="e">
        <f t="shared" si="240"/>
        <v>#N/A</v>
      </c>
      <c r="GI138" s="304" t="e">
        <f t="shared" si="240"/>
        <v>#N/A</v>
      </c>
      <c r="GJ138" s="304" t="e">
        <f t="shared" si="240"/>
        <v>#N/A</v>
      </c>
      <c r="GK138" s="304" t="e">
        <f t="shared" si="240"/>
        <v>#N/A</v>
      </c>
      <c r="GL138" s="304" t="e">
        <f t="shared" si="240"/>
        <v>#N/A</v>
      </c>
      <c r="GM138" s="304" t="e">
        <f t="shared" si="240"/>
        <v>#N/A</v>
      </c>
      <c r="GN138" s="304" t="e">
        <f t="shared" si="240"/>
        <v>#N/A</v>
      </c>
      <c r="GO138" s="304" t="e">
        <f t="shared" ref="GO138:IZ138" si="241">SUM(GO130:GO137)</f>
        <v>#N/A</v>
      </c>
      <c r="GP138" s="304" t="e">
        <f t="shared" si="241"/>
        <v>#N/A</v>
      </c>
      <c r="GQ138" s="304" t="e">
        <f t="shared" si="241"/>
        <v>#N/A</v>
      </c>
      <c r="GR138" s="304" t="e">
        <f t="shared" si="241"/>
        <v>#N/A</v>
      </c>
      <c r="GS138" s="304" t="e">
        <f t="shared" si="241"/>
        <v>#N/A</v>
      </c>
      <c r="GT138" s="304" t="e">
        <f t="shared" si="241"/>
        <v>#N/A</v>
      </c>
      <c r="GU138" s="304" t="e">
        <f t="shared" si="241"/>
        <v>#N/A</v>
      </c>
      <c r="GV138" s="304" t="e">
        <f t="shared" si="241"/>
        <v>#N/A</v>
      </c>
      <c r="GW138" s="304" t="e">
        <f t="shared" si="241"/>
        <v>#N/A</v>
      </c>
      <c r="GX138" s="304" t="e">
        <f t="shared" si="241"/>
        <v>#N/A</v>
      </c>
      <c r="GY138" s="304" t="e">
        <f t="shared" si="241"/>
        <v>#N/A</v>
      </c>
      <c r="GZ138" s="304" t="e">
        <f t="shared" si="241"/>
        <v>#N/A</v>
      </c>
      <c r="HA138" s="304" t="e">
        <f t="shared" si="241"/>
        <v>#N/A</v>
      </c>
      <c r="HB138" s="304" t="e">
        <f t="shared" si="241"/>
        <v>#N/A</v>
      </c>
      <c r="HC138" s="304" t="e">
        <f t="shared" si="241"/>
        <v>#N/A</v>
      </c>
      <c r="HD138" s="304" t="e">
        <f t="shared" si="241"/>
        <v>#N/A</v>
      </c>
      <c r="HE138" s="304" t="e">
        <f t="shared" si="241"/>
        <v>#N/A</v>
      </c>
      <c r="HF138" s="304" t="e">
        <f t="shared" si="241"/>
        <v>#N/A</v>
      </c>
      <c r="HG138" s="304" t="e">
        <f t="shared" si="241"/>
        <v>#N/A</v>
      </c>
      <c r="HH138" s="304" t="e">
        <f t="shared" si="241"/>
        <v>#N/A</v>
      </c>
      <c r="HI138" s="304" t="e">
        <f t="shared" si="241"/>
        <v>#N/A</v>
      </c>
      <c r="HJ138" s="304" t="e">
        <f t="shared" si="241"/>
        <v>#N/A</v>
      </c>
      <c r="HK138" s="304" t="e">
        <f t="shared" si="241"/>
        <v>#N/A</v>
      </c>
      <c r="HL138" s="304" t="e">
        <f t="shared" si="241"/>
        <v>#N/A</v>
      </c>
      <c r="HM138" s="304" t="e">
        <f t="shared" si="241"/>
        <v>#N/A</v>
      </c>
      <c r="HN138" s="304" t="e">
        <f t="shared" si="241"/>
        <v>#N/A</v>
      </c>
      <c r="HO138" s="304" t="e">
        <f t="shared" si="241"/>
        <v>#N/A</v>
      </c>
      <c r="HP138" s="304" t="e">
        <f t="shared" si="241"/>
        <v>#N/A</v>
      </c>
      <c r="HQ138" s="304" t="e">
        <f t="shared" si="241"/>
        <v>#N/A</v>
      </c>
      <c r="HR138" s="304" t="e">
        <f t="shared" si="241"/>
        <v>#N/A</v>
      </c>
      <c r="HS138" s="304" t="e">
        <f t="shared" si="241"/>
        <v>#N/A</v>
      </c>
      <c r="HT138" s="304" t="e">
        <f t="shared" si="241"/>
        <v>#N/A</v>
      </c>
      <c r="HU138" s="304" t="e">
        <f t="shared" si="241"/>
        <v>#N/A</v>
      </c>
      <c r="HV138" s="304" t="e">
        <f t="shared" si="241"/>
        <v>#N/A</v>
      </c>
      <c r="HW138" s="304" t="e">
        <f t="shared" si="241"/>
        <v>#N/A</v>
      </c>
      <c r="HX138" s="304" t="e">
        <f t="shared" si="241"/>
        <v>#N/A</v>
      </c>
      <c r="HY138" s="304" t="e">
        <f t="shared" si="241"/>
        <v>#N/A</v>
      </c>
      <c r="HZ138" s="304" t="e">
        <f t="shared" si="241"/>
        <v>#N/A</v>
      </c>
      <c r="IA138" s="304" t="e">
        <f t="shared" si="241"/>
        <v>#N/A</v>
      </c>
      <c r="IB138" s="304" t="e">
        <f t="shared" si="241"/>
        <v>#N/A</v>
      </c>
      <c r="IC138" s="304" t="e">
        <f t="shared" si="241"/>
        <v>#N/A</v>
      </c>
      <c r="ID138" s="304" t="e">
        <f t="shared" si="241"/>
        <v>#N/A</v>
      </c>
      <c r="IE138" s="304" t="e">
        <f t="shared" si="241"/>
        <v>#N/A</v>
      </c>
      <c r="IF138" s="304" t="e">
        <f t="shared" si="241"/>
        <v>#N/A</v>
      </c>
      <c r="IG138" s="304" t="e">
        <f t="shared" si="241"/>
        <v>#N/A</v>
      </c>
      <c r="IH138" s="304" t="e">
        <f t="shared" si="241"/>
        <v>#N/A</v>
      </c>
      <c r="II138" s="304" t="e">
        <f t="shared" si="241"/>
        <v>#N/A</v>
      </c>
      <c r="IJ138" s="304" t="e">
        <f t="shared" si="241"/>
        <v>#N/A</v>
      </c>
      <c r="IK138" s="304" t="e">
        <f t="shared" si="241"/>
        <v>#N/A</v>
      </c>
      <c r="IL138" s="304" t="e">
        <f t="shared" si="241"/>
        <v>#N/A</v>
      </c>
      <c r="IM138" s="304" t="e">
        <f t="shared" si="241"/>
        <v>#N/A</v>
      </c>
      <c r="IN138" s="304" t="e">
        <f t="shared" si="241"/>
        <v>#N/A</v>
      </c>
      <c r="IO138" s="304" t="e">
        <f t="shared" si="241"/>
        <v>#N/A</v>
      </c>
      <c r="IP138" s="304" t="e">
        <f t="shared" si="241"/>
        <v>#N/A</v>
      </c>
      <c r="IQ138" s="304" t="e">
        <f t="shared" si="241"/>
        <v>#N/A</v>
      </c>
      <c r="IR138" s="304" t="e">
        <f t="shared" si="241"/>
        <v>#N/A</v>
      </c>
      <c r="IS138" s="304" t="e">
        <f t="shared" si="241"/>
        <v>#N/A</v>
      </c>
      <c r="IT138" s="304" t="e">
        <f t="shared" si="241"/>
        <v>#N/A</v>
      </c>
      <c r="IU138" s="304" t="e">
        <f t="shared" si="241"/>
        <v>#N/A</v>
      </c>
      <c r="IV138" s="304" t="e">
        <f t="shared" si="241"/>
        <v>#N/A</v>
      </c>
      <c r="IW138" s="304" t="e">
        <f t="shared" si="241"/>
        <v>#N/A</v>
      </c>
      <c r="IX138" s="304" t="e">
        <f t="shared" si="241"/>
        <v>#N/A</v>
      </c>
      <c r="IY138" s="304" t="e">
        <f t="shared" si="241"/>
        <v>#N/A</v>
      </c>
      <c r="IZ138" s="304" t="e">
        <f t="shared" si="241"/>
        <v>#N/A</v>
      </c>
      <c r="JA138" s="304" t="e">
        <f t="shared" ref="JA138:LL138" si="242">SUM(JA130:JA137)</f>
        <v>#N/A</v>
      </c>
      <c r="JB138" s="304" t="e">
        <f t="shared" si="242"/>
        <v>#N/A</v>
      </c>
      <c r="JC138" s="304" t="e">
        <f t="shared" si="242"/>
        <v>#N/A</v>
      </c>
      <c r="JD138" s="304" t="e">
        <f t="shared" si="242"/>
        <v>#N/A</v>
      </c>
      <c r="JE138" s="304" t="e">
        <f t="shared" si="242"/>
        <v>#N/A</v>
      </c>
      <c r="JF138" s="304" t="e">
        <f t="shared" si="242"/>
        <v>#N/A</v>
      </c>
      <c r="JG138" s="304" t="e">
        <f t="shared" si="242"/>
        <v>#N/A</v>
      </c>
      <c r="JH138" s="304" t="e">
        <f t="shared" si="242"/>
        <v>#N/A</v>
      </c>
      <c r="JI138" s="304" t="e">
        <f t="shared" si="242"/>
        <v>#N/A</v>
      </c>
      <c r="JJ138" s="304" t="e">
        <f t="shared" si="242"/>
        <v>#N/A</v>
      </c>
      <c r="JK138" s="304" t="e">
        <f t="shared" si="242"/>
        <v>#N/A</v>
      </c>
      <c r="JL138" s="304" t="e">
        <f t="shared" si="242"/>
        <v>#N/A</v>
      </c>
      <c r="JM138" s="304" t="e">
        <f t="shared" si="242"/>
        <v>#N/A</v>
      </c>
      <c r="JN138" s="304" t="e">
        <f t="shared" si="242"/>
        <v>#N/A</v>
      </c>
      <c r="JO138" s="304" t="e">
        <f t="shared" si="242"/>
        <v>#N/A</v>
      </c>
      <c r="JP138" s="304" t="e">
        <f t="shared" si="242"/>
        <v>#N/A</v>
      </c>
      <c r="JQ138" s="304" t="e">
        <f t="shared" si="242"/>
        <v>#N/A</v>
      </c>
      <c r="JR138" s="304" t="e">
        <f t="shared" si="242"/>
        <v>#N/A</v>
      </c>
      <c r="JS138" s="304" t="e">
        <f t="shared" si="242"/>
        <v>#N/A</v>
      </c>
      <c r="JT138" s="304" t="e">
        <f t="shared" si="242"/>
        <v>#N/A</v>
      </c>
      <c r="JU138" s="304" t="e">
        <f t="shared" si="242"/>
        <v>#N/A</v>
      </c>
      <c r="JV138" s="304" t="e">
        <f t="shared" si="242"/>
        <v>#N/A</v>
      </c>
      <c r="JW138" s="304" t="e">
        <f t="shared" si="242"/>
        <v>#N/A</v>
      </c>
      <c r="JX138" s="304" t="e">
        <f t="shared" si="242"/>
        <v>#N/A</v>
      </c>
      <c r="JY138" s="304" t="e">
        <f t="shared" si="242"/>
        <v>#N/A</v>
      </c>
      <c r="JZ138" s="304" t="e">
        <f t="shared" si="242"/>
        <v>#N/A</v>
      </c>
      <c r="KA138" s="304" t="e">
        <f t="shared" si="242"/>
        <v>#N/A</v>
      </c>
      <c r="KB138" s="304" t="e">
        <f t="shared" si="242"/>
        <v>#N/A</v>
      </c>
      <c r="KC138" s="304" t="e">
        <f t="shared" si="242"/>
        <v>#N/A</v>
      </c>
      <c r="KD138" s="304" t="e">
        <f t="shared" si="242"/>
        <v>#N/A</v>
      </c>
      <c r="KE138" s="304" t="e">
        <f t="shared" si="242"/>
        <v>#N/A</v>
      </c>
      <c r="KF138" s="304" t="e">
        <f t="shared" si="242"/>
        <v>#N/A</v>
      </c>
      <c r="KG138" s="304" t="e">
        <f t="shared" si="242"/>
        <v>#N/A</v>
      </c>
      <c r="KH138" s="304" t="e">
        <f t="shared" si="242"/>
        <v>#N/A</v>
      </c>
      <c r="KI138" s="304" t="e">
        <f t="shared" si="242"/>
        <v>#N/A</v>
      </c>
      <c r="KJ138" s="304" t="e">
        <f t="shared" si="242"/>
        <v>#N/A</v>
      </c>
      <c r="KK138" s="304" t="e">
        <f t="shared" si="242"/>
        <v>#N/A</v>
      </c>
      <c r="KL138" s="304" t="e">
        <f t="shared" si="242"/>
        <v>#N/A</v>
      </c>
      <c r="KM138" s="304" t="e">
        <f t="shared" si="242"/>
        <v>#N/A</v>
      </c>
      <c r="KN138" s="304" t="e">
        <f t="shared" si="242"/>
        <v>#N/A</v>
      </c>
      <c r="KO138" s="304" t="e">
        <f t="shared" si="242"/>
        <v>#N/A</v>
      </c>
      <c r="KP138" s="304" t="e">
        <f t="shared" si="242"/>
        <v>#N/A</v>
      </c>
      <c r="KQ138" s="304" t="e">
        <f t="shared" si="242"/>
        <v>#N/A</v>
      </c>
      <c r="KR138" s="304" t="e">
        <f t="shared" si="242"/>
        <v>#N/A</v>
      </c>
      <c r="KS138" s="304" t="e">
        <f t="shared" si="242"/>
        <v>#N/A</v>
      </c>
      <c r="KT138" s="304" t="e">
        <f t="shared" si="242"/>
        <v>#N/A</v>
      </c>
      <c r="KU138" s="304" t="e">
        <f t="shared" si="242"/>
        <v>#N/A</v>
      </c>
      <c r="KV138" s="304" t="e">
        <f t="shared" si="242"/>
        <v>#N/A</v>
      </c>
      <c r="KW138" s="304" t="e">
        <f t="shared" si="242"/>
        <v>#N/A</v>
      </c>
      <c r="KX138" s="304" t="e">
        <f t="shared" si="242"/>
        <v>#N/A</v>
      </c>
      <c r="KY138" s="304" t="e">
        <f t="shared" si="242"/>
        <v>#N/A</v>
      </c>
      <c r="KZ138" s="304" t="e">
        <f t="shared" si="242"/>
        <v>#N/A</v>
      </c>
      <c r="LA138" s="304" t="e">
        <f t="shared" si="242"/>
        <v>#N/A</v>
      </c>
      <c r="LB138" s="304" t="e">
        <f t="shared" si="242"/>
        <v>#N/A</v>
      </c>
      <c r="LC138" s="304" t="e">
        <f t="shared" si="242"/>
        <v>#N/A</v>
      </c>
      <c r="LD138" s="304" t="e">
        <f t="shared" si="242"/>
        <v>#N/A</v>
      </c>
      <c r="LE138" s="304" t="e">
        <f t="shared" si="242"/>
        <v>#N/A</v>
      </c>
      <c r="LF138" s="304" t="e">
        <f t="shared" si="242"/>
        <v>#N/A</v>
      </c>
      <c r="LG138" s="304" t="e">
        <f t="shared" si="242"/>
        <v>#N/A</v>
      </c>
      <c r="LH138" s="304" t="e">
        <f t="shared" si="242"/>
        <v>#N/A</v>
      </c>
      <c r="LI138" s="304" t="e">
        <f t="shared" si="242"/>
        <v>#N/A</v>
      </c>
      <c r="LJ138" s="304" t="e">
        <f t="shared" si="242"/>
        <v>#N/A</v>
      </c>
      <c r="LK138" s="304" t="e">
        <f t="shared" si="242"/>
        <v>#N/A</v>
      </c>
      <c r="LL138" s="304" t="e">
        <f t="shared" si="242"/>
        <v>#N/A</v>
      </c>
      <c r="LM138" s="304" t="e">
        <f t="shared" ref="LM138:NX138" si="243">SUM(LM130:LM137)</f>
        <v>#N/A</v>
      </c>
      <c r="LN138" s="304" t="e">
        <f t="shared" si="243"/>
        <v>#N/A</v>
      </c>
      <c r="LO138" s="304" t="e">
        <f t="shared" si="243"/>
        <v>#N/A</v>
      </c>
      <c r="LP138" s="304" t="e">
        <f t="shared" si="243"/>
        <v>#N/A</v>
      </c>
      <c r="LQ138" s="304" t="e">
        <f t="shared" si="243"/>
        <v>#N/A</v>
      </c>
      <c r="LR138" s="304" t="e">
        <f t="shared" si="243"/>
        <v>#N/A</v>
      </c>
      <c r="LS138" s="304" t="e">
        <f t="shared" si="243"/>
        <v>#N/A</v>
      </c>
      <c r="LT138" s="304" t="e">
        <f t="shared" si="243"/>
        <v>#N/A</v>
      </c>
      <c r="LU138" s="304" t="e">
        <f t="shared" si="243"/>
        <v>#N/A</v>
      </c>
      <c r="LV138" s="304" t="e">
        <f t="shared" si="243"/>
        <v>#N/A</v>
      </c>
      <c r="LW138" s="304" t="e">
        <f t="shared" si="243"/>
        <v>#N/A</v>
      </c>
      <c r="LX138" s="304" t="e">
        <f t="shared" si="243"/>
        <v>#N/A</v>
      </c>
      <c r="LY138" s="304" t="e">
        <f t="shared" si="243"/>
        <v>#N/A</v>
      </c>
      <c r="LZ138" s="304" t="e">
        <f t="shared" si="243"/>
        <v>#N/A</v>
      </c>
      <c r="MA138" s="304" t="e">
        <f t="shared" si="243"/>
        <v>#N/A</v>
      </c>
      <c r="MB138" s="304" t="e">
        <f t="shared" si="243"/>
        <v>#N/A</v>
      </c>
      <c r="MC138" s="304" t="e">
        <f t="shared" si="243"/>
        <v>#N/A</v>
      </c>
      <c r="MD138" s="304" t="e">
        <f t="shared" si="243"/>
        <v>#N/A</v>
      </c>
      <c r="ME138" s="304" t="e">
        <f t="shared" si="243"/>
        <v>#N/A</v>
      </c>
      <c r="MF138" s="304" t="e">
        <f t="shared" si="243"/>
        <v>#N/A</v>
      </c>
      <c r="MG138" s="304" t="e">
        <f t="shared" si="243"/>
        <v>#N/A</v>
      </c>
      <c r="MH138" s="304" t="e">
        <f t="shared" si="243"/>
        <v>#N/A</v>
      </c>
      <c r="MI138" s="304" t="e">
        <f t="shared" si="243"/>
        <v>#N/A</v>
      </c>
      <c r="MJ138" s="304" t="e">
        <f t="shared" si="243"/>
        <v>#N/A</v>
      </c>
      <c r="MK138" s="304" t="e">
        <f t="shared" si="243"/>
        <v>#N/A</v>
      </c>
      <c r="ML138" s="304" t="e">
        <f t="shared" si="243"/>
        <v>#N/A</v>
      </c>
      <c r="MM138" s="304" t="e">
        <f t="shared" si="243"/>
        <v>#N/A</v>
      </c>
      <c r="MN138" s="304" t="e">
        <f t="shared" si="243"/>
        <v>#N/A</v>
      </c>
      <c r="MO138" s="304" t="e">
        <f t="shared" si="243"/>
        <v>#N/A</v>
      </c>
      <c r="MP138" s="304" t="e">
        <f t="shared" si="243"/>
        <v>#N/A</v>
      </c>
      <c r="MQ138" s="304" t="e">
        <f t="shared" si="243"/>
        <v>#N/A</v>
      </c>
      <c r="MR138" s="304" t="e">
        <f t="shared" si="243"/>
        <v>#N/A</v>
      </c>
      <c r="MS138" s="304" t="e">
        <f t="shared" si="243"/>
        <v>#N/A</v>
      </c>
      <c r="MT138" s="304" t="e">
        <f t="shared" si="243"/>
        <v>#N/A</v>
      </c>
      <c r="MU138" s="304" t="e">
        <f t="shared" si="243"/>
        <v>#N/A</v>
      </c>
      <c r="MV138" s="304" t="e">
        <f t="shared" si="243"/>
        <v>#N/A</v>
      </c>
      <c r="MW138" s="304" t="e">
        <f t="shared" si="243"/>
        <v>#N/A</v>
      </c>
      <c r="MX138" s="304" t="e">
        <f t="shared" si="243"/>
        <v>#N/A</v>
      </c>
      <c r="MY138" s="304" t="e">
        <f t="shared" si="243"/>
        <v>#N/A</v>
      </c>
      <c r="MZ138" s="304" t="e">
        <f t="shared" si="243"/>
        <v>#N/A</v>
      </c>
      <c r="NA138" s="304" t="e">
        <f t="shared" si="243"/>
        <v>#N/A</v>
      </c>
      <c r="NB138" s="304" t="e">
        <f t="shared" si="243"/>
        <v>#N/A</v>
      </c>
      <c r="NC138" s="304" t="e">
        <f t="shared" si="243"/>
        <v>#N/A</v>
      </c>
      <c r="ND138" s="304" t="e">
        <f t="shared" si="243"/>
        <v>#N/A</v>
      </c>
      <c r="NE138" s="304" t="e">
        <f t="shared" si="243"/>
        <v>#N/A</v>
      </c>
      <c r="NF138" s="304" t="e">
        <f t="shared" si="243"/>
        <v>#N/A</v>
      </c>
      <c r="NG138" s="304" t="e">
        <f t="shared" si="243"/>
        <v>#N/A</v>
      </c>
      <c r="NH138" s="304" t="e">
        <f t="shared" si="243"/>
        <v>#N/A</v>
      </c>
      <c r="NI138" s="304" t="e">
        <f t="shared" si="243"/>
        <v>#N/A</v>
      </c>
      <c r="NJ138" s="304" t="e">
        <f t="shared" si="243"/>
        <v>#N/A</v>
      </c>
      <c r="NK138" s="304" t="e">
        <f t="shared" si="243"/>
        <v>#N/A</v>
      </c>
      <c r="NL138" s="304" t="e">
        <f t="shared" si="243"/>
        <v>#N/A</v>
      </c>
      <c r="NM138" s="304" t="e">
        <f t="shared" si="243"/>
        <v>#N/A</v>
      </c>
      <c r="NN138" s="304" t="e">
        <f t="shared" si="243"/>
        <v>#N/A</v>
      </c>
      <c r="NO138" s="304" t="e">
        <f t="shared" si="243"/>
        <v>#N/A</v>
      </c>
      <c r="NP138" s="304" t="e">
        <f t="shared" si="243"/>
        <v>#N/A</v>
      </c>
      <c r="NQ138" s="304" t="e">
        <f t="shared" si="243"/>
        <v>#N/A</v>
      </c>
      <c r="NR138" s="304" t="e">
        <f t="shared" si="243"/>
        <v>#N/A</v>
      </c>
      <c r="NS138" s="304" t="e">
        <f t="shared" si="243"/>
        <v>#N/A</v>
      </c>
      <c r="NT138" s="304" t="e">
        <f t="shared" si="243"/>
        <v>#N/A</v>
      </c>
      <c r="NU138" s="304" t="e">
        <f t="shared" si="243"/>
        <v>#N/A</v>
      </c>
      <c r="NV138" s="304" t="e">
        <f t="shared" si="243"/>
        <v>#N/A</v>
      </c>
      <c r="NW138" s="304" t="e">
        <f t="shared" si="243"/>
        <v>#N/A</v>
      </c>
      <c r="NX138" s="304" t="e">
        <f t="shared" si="243"/>
        <v>#N/A</v>
      </c>
      <c r="NY138" s="304" t="e">
        <f t="shared" ref="NY138:QJ138" si="244">SUM(NY130:NY137)</f>
        <v>#N/A</v>
      </c>
      <c r="NZ138" s="304" t="e">
        <f t="shared" si="244"/>
        <v>#N/A</v>
      </c>
      <c r="OA138" s="304" t="e">
        <f t="shared" si="244"/>
        <v>#N/A</v>
      </c>
      <c r="OB138" s="304" t="e">
        <f t="shared" si="244"/>
        <v>#N/A</v>
      </c>
      <c r="OC138" s="304" t="e">
        <f t="shared" si="244"/>
        <v>#N/A</v>
      </c>
      <c r="OD138" s="304" t="e">
        <f t="shared" si="244"/>
        <v>#N/A</v>
      </c>
      <c r="OE138" s="304" t="e">
        <f t="shared" si="244"/>
        <v>#N/A</v>
      </c>
      <c r="OF138" s="304" t="e">
        <f t="shared" si="244"/>
        <v>#N/A</v>
      </c>
      <c r="OG138" s="304" t="e">
        <f t="shared" si="244"/>
        <v>#N/A</v>
      </c>
      <c r="OH138" s="304" t="e">
        <f t="shared" si="244"/>
        <v>#N/A</v>
      </c>
      <c r="OI138" s="304" t="e">
        <f t="shared" si="244"/>
        <v>#N/A</v>
      </c>
      <c r="OJ138" s="304" t="e">
        <f t="shared" si="244"/>
        <v>#N/A</v>
      </c>
      <c r="OK138" s="304" t="e">
        <f t="shared" si="244"/>
        <v>#N/A</v>
      </c>
      <c r="OL138" s="304" t="e">
        <f t="shared" si="244"/>
        <v>#N/A</v>
      </c>
      <c r="OM138" s="304" t="e">
        <f t="shared" si="244"/>
        <v>#N/A</v>
      </c>
      <c r="ON138" s="304" t="e">
        <f t="shared" si="244"/>
        <v>#N/A</v>
      </c>
      <c r="OO138" s="304" t="e">
        <f t="shared" si="244"/>
        <v>#N/A</v>
      </c>
      <c r="OP138" s="304" t="e">
        <f t="shared" si="244"/>
        <v>#N/A</v>
      </c>
      <c r="OQ138" s="304" t="e">
        <f t="shared" si="244"/>
        <v>#N/A</v>
      </c>
      <c r="OR138" s="304" t="e">
        <f t="shared" si="244"/>
        <v>#N/A</v>
      </c>
      <c r="OS138" s="304" t="e">
        <f t="shared" si="244"/>
        <v>#N/A</v>
      </c>
      <c r="OT138" s="304" t="e">
        <f t="shared" si="244"/>
        <v>#N/A</v>
      </c>
      <c r="OU138" s="304" t="e">
        <f t="shared" si="244"/>
        <v>#N/A</v>
      </c>
      <c r="OV138" s="304" t="e">
        <f t="shared" si="244"/>
        <v>#N/A</v>
      </c>
      <c r="OW138" s="304" t="e">
        <f t="shared" si="244"/>
        <v>#N/A</v>
      </c>
      <c r="OX138" s="304" t="e">
        <f t="shared" si="244"/>
        <v>#N/A</v>
      </c>
      <c r="OY138" s="304" t="e">
        <f t="shared" si="244"/>
        <v>#N/A</v>
      </c>
      <c r="OZ138" s="304" t="e">
        <f t="shared" si="244"/>
        <v>#N/A</v>
      </c>
      <c r="PA138" s="304" t="e">
        <f t="shared" si="244"/>
        <v>#N/A</v>
      </c>
      <c r="PB138" s="304" t="e">
        <f t="shared" si="244"/>
        <v>#N/A</v>
      </c>
      <c r="PC138" s="304" t="e">
        <f t="shared" si="244"/>
        <v>#N/A</v>
      </c>
      <c r="PD138" s="304" t="e">
        <f t="shared" si="244"/>
        <v>#N/A</v>
      </c>
      <c r="PE138" s="304" t="e">
        <f t="shared" si="244"/>
        <v>#N/A</v>
      </c>
      <c r="PF138" s="304" t="e">
        <f t="shared" si="244"/>
        <v>#N/A</v>
      </c>
      <c r="PG138" s="304" t="e">
        <f t="shared" si="244"/>
        <v>#N/A</v>
      </c>
      <c r="PH138" s="304" t="e">
        <f t="shared" si="244"/>
        <v>#N/A</v>
      </c>
      <c r="PI138" s="304" t="e">
        <f t="shared" si="244"/>
        <v>#N/A</v>
      </c>
      <c r="PJ138" s="304" t="e">
        <f t="shared" si="244"/>
        <v>#N/A</v>
      </c>
      <c r="PK138" s="304" t="e">
        <f t="shared" si="244"/>
        <v>#N/A</v>
      </c>
      <c r="PL138" s="304" t="e">
        <f t="shared" si="244"/>
        <v>#N/A</v>
      </c>
      <c r="PM138" s="304" t="e">
        <f t="shared" si="244"/>
        <v>#N/A</v>
      </c>
      <c r="PN138" s="304" t="e">
        <f t="shared" si="244"/>
        <v>#N/A</v>
      </c>
      <c r="PO138" s="304" t="e">
        <f t="shared" si="244"/>
        <v>#N/A</v>
      </c>
      <c r="PP138" s="304" t="e">
        <f t="shared" si="244"/>
        <v>#N/A</v>
      </c>
      <c r="PQ138" s="304" t="e">
        <f t="shared" si="244"/>
        <v>#N/A</v>
      </c>
      <c r="PR138" s="304" t="e">
        <f t="shared" si="244"/>
        <v>#N/A</v>
      </c>
      <c r="PS138" s="304" t="e">
        <f t="shared" si="244"/>
        <v>#N/A</v>
      </c>
      <c r="PT138" s="304" t="e">
        <f t="shared" si="244"/>
        <v>#N/A</v>
      </c>
      <c r="PU138" s="304" t="e">
        <f t="shared" si="244"/>
        <v>#N/A</v>
      </c>
      <c r="PV138" s="304" t="e">
        <f t="shared" si="244"/>
        <v>#N/A</v>
      </c>
      <c r="PW138" s="304" t="e">
        <f t="shared" si="244"/>
        <v>#N/A</v>
      </c>
      <c r="PX138" s="304" t="e">
        <f t="shared" si="244"/>
        <v>#N/A</v>
      </c>
      <c r="PY138" s="304" t="e">
        <f t="shared" si="244"/>
        <v>#N/A</v>
      </c>
      <c r="PZ138" s="304" t="e">
        <f t="shared" si="244"/>
        <v>#N/A</v>
      </c>
      <c r="QA138" s="304" t="e">
        <f t="shared" si="244"/>
        <v>#N/A</v>
      </c>
      <c r="QB138" s="304" t="e">
        <f t="shared" si="244"/>
        <v>#N/A</v>
      </c>
      <c r="QC138" s="304" t="e">
        <f t="shared" si="244"/>
        <v>#N/A</v>
      </c>
      <c r="QD138" s="304" t="e">
        <f t="shared" si="244"/>
        <v>#N/A</v>
      </c>
      <c r="QE138" s="304" t="e">
        <f t="shared" si="244"/>
        <v>#N/A</v>
      </c>
      <c r="QF138" s="304" t="e">
        <f t="shared" si="244"/>
        <v>#N/A</v>
      </c>
      <c r="QG138" s="304" t="e">
        <f t="shared" si="244"/>
        <v>#N/A</v>
      </c>
      <c r="QH138" s="304" t="e">
        <f t="shared" si="244"/>
        <v>#N/A</v>
      </c>
      <c r="QI138" s="304" t="e">
        <f t="shared" si="244"/>
        <v>#N/A</v>
      </c>
      <c r="QJ138" s="304" t="e">
        <f t="shared" si="244"/>
        <v>#N/A</v>
      </c>
      <c r="QK138" s="304" t="e">
        <f t="shared" ref="QK138:SV138" si="245">SUM(QK130:QK137)</f>
        <v>#N/A</v>
      </c>
      <c r="QL138" s="304" t="e">
        <f t="shared" si="245"/>
        <v>#N/A</v>
      </c>
      <c r="QM138" s="304" t="e">
        <f t="shared" si="245"/>
        <v>#N/A</v>
      </c>
      <c r="QN138" s="304" t="e">
        <f t="shared" si="245"/>
        <v>#N/A</v>
      </c>
      <c r="QO138" s="304" t="e">
        <f t="shared" si="245"/>
        <v>#N/A</v>
      </c>
      <c r="QP138" s="304" t="e">
        <f t="shared" si="245"/>
        <v>#N/A</v>
      </c>
      <c r="QQ138" s="304" t="e">
        <f t="shared" si="245"/>
        <v>#N/A</v>
      </c>
      <c r="QR138" s="304" t="e">
        <f t="shared" si="245"/>
        <v>#N/A</v>
      </c>
      <c r="QS138" s="304" t="e">
        <f t="shared" si="245"/>
        <v>#N/A</v>
      </c>
      <c r="QT138" s="304" t="e">
        <f t="shared" si="245"/>
        <v>#N/A</v>
      </c>
      <c r="QU138" s="304" t="e">
        <f t="shared" si="245"/>
        <v>#N/A</v>
      </c>
      <c r="QV138" s="304" t="e">
        <f t="shared" si="245"/>
        <v>#N/A</v>
      </c>
      <c r="QW138" s="304" t="e">
        <f t="shared" si="245"/>
        <v>#N/A</v>
      </c>
      <c r="QX138" s="304" t="e">
        <f t="shared" si="245"/>
        <v>#N/A</v>
      </c>
      <c r="QY138" s="304" t="e">
        <f t="shared" si="245"/>
        <v>#N/A</v>
      </c>
      <c r="QZ138" s="304" t="e">
        <f t="shared" si="245"/>
        <v>#N/A</v>
      </c>
      <c r="RA138" s="304" t="e">
        <f t="shared" si="245"/>
        <v>#N/A</v>
      </c>
      <c r="RB138" s="304" t="e">
        <f t="shared" si="245"/>
        <v>#N/A</v>
      </c>
      <c r="RC138" s="304" t="e">
        <f t="shared" si="245"/>
        <v>#N/A</v>
      </c>
      <c r="RD138" s="304" t="e">
        <f t="shared" si="245"/>
        <v>#N/A</v>
      </c>
      <c r="RE138" s="304" t="e">
        <f t="shared" si="245"/>
        <v>#N/A</v>
      </c>
      <c r="RF138" s="304" t="e">
        <f t="shared" si="245"/>
        <v>#N/A</v>
      </c>
      <c r="RG138" s="304" t="e">
        <f t="shared" si="245"/>
        <v>#N/A</v>
      </c>
      <c r="RH138" s="304" t="e">
        <f t="shared" si="245"/>
        <v>#N/A</v>
      </c>
      <c r="RI138" s="304" t="e">
        <f t="shared" si="245"/>
        <v>#N/A</v>
      </c>
      <c r="RJ138" s="304" t="e">
        <f t="shared" si="245"/>
        <v>#N/A</v>
      </c>
      <c r="RK138" s="304" t="e">
        <f t="shared" si="245"/>
        <v>#N/A</v>
      </c>
      <c r="RL138" s="304" t="e">
        <f t="shared" si="245"/>
        <v>#N/A</v>
      </c>
      <c r="RM138" s="304" t="e">
        <f t="shared" si="245"/>
        <v>#N/A</v>
      </c>
      <c r="RN138" s="304" t="e">
        <f t="shared" si="245"/>
        <v>#N/A</v>
      </c>
      <c r="RO138" s="304" t="e">
        <f t="shared" si="245"/>
        <v>#N/A</v>
      </c>
      <c r="RP138" s="304" t="e">
        <f t="shared" si="245"/>
        <v>#N/A</v>
      </c>
      <c r="RQ138" s="304" t="e">
        <f t="shared" si="245"/>
        <v>#N/A</v>
      </c>
      <c r="RR138" s="304" t="e">
        <f t="shared" si="245"/>
        <v>#N/A</v>
      </c>
      <c r="RS138" s="304" t="e">
        <f t="shared" si="245"/>
        <v>#N/A</v>
      </c>
      <c r="RT138" s="304" t="e">
        <f t="shared" si="245"/>
        <v>#N/A</v>
      </c>
      <c r="RU138" s="304" t="e">
        <f t="shared" si="245"/>
        <v>#N/A</v>
      </c>
      <c r="RV138" s="304" t="e">
        <f t="shared" si="245"/>
        <v>#N/A</v>
      </c>
      <c r="RW138" s="304" t="e">
        <f t="shared" si="245"/>
        <v>#N/A</v>
      </c>
      <c r="RX138" s="304" t="e">
        <f t="shared" si="245"/>
        <v>#N/A</v>
      </c>
      <c r="RY138" s="304" t="e">
        <f t="shared" si="245"/>
        <v>#N/A</v>
      </c>
      <c r="RZ138" s="304" t="e">
        <f t="shared" si="245"/>
        <v>#N/A</v>
      </c>
      <c r="SA138" s="304" t="e">
        <f t="shared" si="245"/>
        <v>#N/A</v>
      </c>
      <c r="SB138" s="304" t="e">
        <f t="shared" si="245"/>
        <v>#N/A</v>
      </c>
      <c r="SC138" s="304" t="e">
        <f t="shared" si="245"/>
        <v>#N/A</v>
      </c>
      <c r="SD138" s="304" t="e">
        <f t="shared" si="245"/>
        <v>#N/A</v>
      </c>
      <c r="SE138" s="304" t="e">
        <f t="shared" si="245"/>
        <v>#N/A</v>
      </c>
      <c r="SF138" s="304" t="e">
        <f t="shared" si="245"/>
        <v>#N/A</v>
      </c>
      <c r="SG138" s="304" t="e">
        <f t="shared" si="245"/>
        <v>#N/A</v>
      </c>
      <c r="SH138" s="304" t="e">
        <f t="shared" si="245"/>
        <v>#N/A</v>
      </c>
      <c r="SI138" s="304" t="e">
        <f t="shared" si="245"/>
        <v>#N/A</v>
      </c>
      <c r="SJ138" s="304" t="e">
        <f t="shared" si="245"/>
        <v>#N/A</v>
      </c>
      <c r="SK138" s="304" t="e">
        <f t="shared" si="245"/>
        <v>#N/A</v>
      </c>
      <c r="SL138" s="304" t="e">
        <f t="shared" si="245"/>
        <v>#N/A</v>
      </c>
      <c r="SM138" s="304" t="e">
        <f t="shared" si="245"/>
        <v>#N/A</v>
      </c>
      <c r="SN138" s="304" t="e">
        <f t="shared" si="245"/>
        <v>#N/A</v>
      </c>
      <c r="SO138" s="304" t="e">
        <f t="shared" si="245"/>
        <v>#N/A</v>
      </c>
      <c r="SP138" s="304" t="e">
        <f t="shared" si="245"/>
        <v>#N/A</v>
      </c>
      <c r="SQ138" s="304" t="e">
        <f t="shared" si="245"/>
        <v>#N/A</v>
      </c>
      <c r="SR138" s="304" t="e">
        <f t="shared" si="245"/>
        <v>#N/A</v>
      </c>
      <c r="SS138" s="304" t="e">
        <f t="shared" si="245"/>
        <v>#N/A</v>
      </c>
      <c r="ST138" s="304" t="e">
        <f t="shared" si="245"/>
        <v>#N/A</v>
      </c>
      <c r="SU138" s="304" t="e">
        <f t="shared" si="245"/>
        <v>#N/A</v>
      </c>
      <c r="SV138" s="304" t="e">
        <f t="shared" si="245"/>
        <v>#N/A</v>
      </c>
      <c r="SW138" s="304" t="e">
        <f t="shared" ref="SW138:VH138" si="246">SUM(SW130:SW137)</f>
        <v>#N/A</v>
      </c>
      <c r="SX138" s="304" t="e">
        <f t="shared" si="246"/>
        <v>#N/A</v>
      </c>
      <c r="SY138" s="304" t="e">
        <f t="shared" si="246"/>
        <v>#N/A</v>
      </c>
      <c r="SZ138" s="304" t="e">
        <f t="shared" si="246"/>
        <v>#N/A</v>
      </c>
      <c r="TA138" s="304" t="e">
        <f t="shared" si="246"/>
        <v>#N/A</v>
      </c>
      <c r="TB138" s="304" t="e">
        <f t="shared" si="246"/>
        <v>#N/A</v>
      </c>
      <c r="TC138" s="304" t="e">
        <f t="shared" si="246"/>
        <v>#N/A</v>
      </c>
      <c r="TD138" s="304" t="e">
        <f t="shared" si="246"/>
        <v>#N/A</v>
      </c>
      <c r="TE138" s="304" t="e">
        <f t="shared" si="246"/>
        <v>#N/A</v>
      </c>
      <c r="TF138" s="304" t="e">
        <f t="shared" si="246"/>
        <v>#N/A</v>
      </c>
      <c r="TG138" s="304" t="e">
        <f t="shared" si="246"/>
        <v>#N/A</v>
      </c>
      <c r="TH138" s="304" t="e">
        <f t="shared" si="246"/>
        <v>#N/A</v>
      </c>
      <c r="TI138" s="304" t="e">
        <f t="shared" si="246"/>
        <v>#N/A</v>
      </c>
      <c r="TJ138" s="304" t="e">
        <f t="shared" si="246"/>
        <v>#N/A</v>
      </c>
      <c r="TK138" s="304" t="e">
        <f t="shared" si="246"/>
        <v>#N/A</v>
      </c>
      <c r="TL138" s="304" t="e">
        <f t="shared" si="246"/>
        <v>#N/A</v>
      </c>
      <c r="TM138" s="304" t="e">
        <f t="shared" si="246"/>
        <v>#N/A</v>
      </c>
      <c r="TN138" s="304" t="e">
        <f t="shared" si="246"/>
        <v>#N/A</v>
      </c>
      <c r="TO138" s="304" t="e">
        <f t="shared" si="246"/>
        <v>#N/A</v>
      </c>
      <c r="TP138" s="304" t="e">
        <f t="shared" si="246"/>
        <v>#N/A</v>
      </c>
      <c r="TQ138" s="304" t="e">
        <f t="shared" si="246"/>
        <v>#N/A</v>
      </c>
      <c r="TR138" s="304" t="e">
        <f t="shared" si="246"/>
        <v>#N/A</v>
      </c>
      <c r="TS138" s="304" t="e">
        <f t="shared" si="246"/>
        <v>#N/A</v>
      </c>
      <c r="TT138" s="304" t="e">
        <f t="shared" si="246"/>
        <v>#N/A</v>
      </c>
      <c r="TU138" s="304" t="e">
        <f t="shared" si="246"/>
        <v>#N/A</v>
      </c>
      <c r="TV138" s="304" t="e">
        <f t="shared" si="246"/>
        <v>#N/A</v>
      </c>
      <c r="TW138" s="304" t="e">
        <f t="shared" si="246"/>
        <v>#N/A</v>
      </c>
      <c r="TX138" s="304" t="e">
        <f t="shared" si="246"/>
        <v>#N/A</v>
      </c>
      <c r="TY138" s="304" t="e">
        <f t="shared" si="246"/>
        <v>#N/A</v>
      </c>
      <c r="TZ138" s="304" t="e">
        <f t="shared" si="246"/>
        <v>#N/A</v>
      </c>
      <c r="UA138" s="304" t="e">
        <f t="shared" si="246"/>
        <v>#N/A</v>
      </c>
      <c r="UB138" s="304" t="e">
        <f t="shared" si="246"/>
        <v>#N/A</v>
      </c>
      <c r="UC138" s="304" t="e">
        <f t="shared" si="246"/>
        <v>#N/A</v>
      </c>
      <c r="UD138" s="304" t="e">
        <f t="shared" si="246"/>
        <v>#N/A</v>
      </c>
      <c r="UE138" s="304" t="e">
        <f t="shared" si="246"/>
        <v>#N/A</v>
      </c>
      <c r="UF138" s="304" t="e">
        <f t="shared" si="246"/>
        <v>#N/A</v>
      </c>
      <c r="UG138" s="304" t="e">
        <f t="shared" si="246"/>
        <v>#N/A</v>
      </c>
      <c r="UH138" s="304" t="e">
        <f t="shared" si="246"/>
        <v>#N/A</v>
      </c>
      <c r="UI138" s="304" t="e">
        <f t="shared" si="246"/>
        <v>#N/A</v>
      </c>
      <c r="UJ138" s="304" t="e">
        <f t="shared" si="246"/>
        <v>#N/A</v>
      </c>
      <c r="UK138" s="304" t="e">
        <f t="shared" si="246"/>
        <v>#N/A</v>
      </c>
      <c r="UL138" s="304" t="e">
        <f t="shared" si="246"/>
        <v>#N/A</v>
      </c>
      <c r="UM138" s="304" t="e">
        <f t="shared" si="246"/>
        <v>#N/A</v>
      </c>
      <c r="UN138" s="304" t="e">
        <f t="shared" si="246"/>
        <v>#N/A</v>
      </c>
      <c r="UO138" s="304" t="e">
        <f t="shared" si="246"/>
        <v>#N/A</v>
      </c>
      <c r="UP138" s="304" t="e">
        <f t="shared" si="246"/>
        <v>#N/A</v>
      </c>
      <c r="UQ138" s="304" t="e">
        <f t="shared" si="246"/>
        <v>#N/A</v>
      </c>
      <c r="UR138" s="304" t="e">
        <f t="shared" si="246"/>
        <v>#N/A</v>
      </c>
      <c r="US138" s="304" t="e">
        <f t="shared" si="246"/>
        <v>#N/A</v>
      </c>
      <c r="UT138" s="304" t="e">
        <f t="shared" si="246"/>
        <v>#N/A</v>
      </c>
      <c r="UU138" s="304" t="e">
        <f t="shared" si="246"/>
        <v>#N/A</v>
      </c>
      <c r="UV138" s="304" t="e">
        <f t="shared" si="246"/>
        <v>#N/A</v>
      </c>
      <c r="UW138" s="304" t="e">
        <f t="shared" si="246"/>
        <v>#N/A</v>
      </c>
      <c r="UX138" s="304" t="e">
        <f t="shared" si="246"/>
        <v>#N/A</v>
      </c>
      <c r="UY138" s="304" t="e">
        <f t="shared" si="246"/>
        <v>#N/A</v>
      </c>
      <c r="UZ138" s="304" t="e">
        <f t="shared" si="246"/>
        <v>#N/A</v>
      </c>
      <c r="VA138" s="304" t="e">
        <f t="shared" si="246"/>
        <v>#N/A</v>
      </c>
      <c r="VB138" s="304" t="e">
        <f t="shared" si="246"/>
        <v>#N/A</v>
      </c>
      <c r="VC138" s="304" t="e">
        <f t="shared" si="246"/>
        <v>#N/A</v>
      </c>
      <c r="VD138" s="304" t="e">
        <f t="shared" si="246"/>
        <v>#N/A</v>
      </c>
      <c r="VE138" s="304" t="e">
        <f t="shared" si="246"/>
        <v>#N/A</v>
      </c>
      <c r="VF138" s="304" t="e">
        <f t="shared" si="246"/>
        <v>#N/A</v>
      </c>
      <c r="VG138" s="304" t="e">
        <f t="shared" si="246"/>
        <v>#N/A</v>
      </c>
      <c r="VH138" s="304" t="e">
        <f t="shared" si="246"/>
        <v>#N/A</v>
      </c>
      <c r="VI138" s="304" t="e">
        <f t="shared" ref="VI138:XT138" si="247">SUM(VI130:VI137)</f>
        <v>#N/A</v>
      </c>
      <c r="VJ138" s="304" t="e">
        <f t="shared" si="247"/>
        <v>#N/A</v>
      </c>
      <c r="VK138" s="304" t="e">
        <f t="shared" si="247"/>
        <v>#N/A</v>
      </c>
      <c r="VL138" s="304" t="e">
        <f t="shared" si="247"/>
        <v>#N/A</v>
      </c>
      <c r="VM138" s="304" t="e">
        <f t="shared" si="247"/>
        <v>#N/A</v>
      </c>
      <c r="VN138" s="304" t="e">
        <f t="shared" si="247"/>
        <v>#N/A</v>
      </c>
      <c r="VO138" s="304" t="e">
        <f t="shared" si="247"/>
        <v>#N/A</v>
      </c>
      <c r="VP138" s="304" t="e">
        <f t="shared" si="247"/>
        <v>#N/A</v>
      </c>
      <c r="VQ138" s="304" t="e">
        <f t="shared" si="247"/>
        <v>#N/A</v>
      </c>
      <c r="VR138" s="304" t="e">
        <f t="shared" si="247"/>
        <v>#N/A</v>
      </c>
      <c r="VS138" s="304" t="e">
        <f t="shared" si="247"/>
        <v>#N/A</v>
      </c>
      <c r="VT138" s="304" t="e">
        <f t="shared" si="247"/>
        <v>#N/A</v>
      </c>
      <c r="VU138" s="304" t="e">
        <f t="shared" si="247"/>
        <v>#N/A</v>
      </c>
      <c r="VV138" s="304" t="e">
        <f t="shared" si="247"/>
        <v>#N/A</v>
      </c>
      <c r="VW138" s="304" t="e">
        <f t="shared" si="247"/>
        <v>#N/A</v>
      </c>
      <c r="VX138" s="304" t="e">
        <f t="shared" si="247"/>
        <v>#N/A</v>
      </c>
      <c r="VY138" s="304" t="e">
        <f t="shared" si="247"/>
        <v>#N/A</v>
      </c>
      <c r="VZ138" s="304" t="e">
        <f t="shared" si="247"/>
        <v>#N/A</v>
      </c>
      <c r="WA138" s="304" t="e">
        <f t="shared" si="247"/>
        <v>#N/A</v>
      </c>
      <c r="WB138" s="304" t="e">
        <f t="shared" si="247"/>
        <v>#N/A</v>
      </c>
      <c r="WC138" s="304" t="e">
        <f t="shared" si="247"/>
        <v>#N/A</v>
      </c>
      <c r="WD138" s="304" t="e">
        <f t="shared" si="247"/>
        <v>#N/A</v>
      </c>
      <c r="WE138" s="304" t="e">
        <f t="shared" si="247"/>
        <v>#N/A</v>
      </c>
      <c r="WF138" s="304" t="e">
        <f t="shared" si="247"/>
        <v>#N/A</v>
      </c>
      <c r="WG138" s="304" t="e">
        <f t="shared" si="247"/>
        <v>#N/A</v>
      </c>
      <c r="WH138" s="304" t="e">
        <f t="shared" si="247"/>
        <v>#N/A</v>
      </c>
      <c r="WI138" s="304" t="e">
        <f t="shared" si="247"/>
        <v>#N/A</v>
      </c>
      <c r="WJ138" s="304" t="e">
        <f t="shared" si="247"/>
        <v>#N/A</v>
      </c>
      <c r="WK138" s="304" t="e">
        <f t="shared" si="247"/>
        <v>#N/A</v>
      </c>
      <c r="WL138" s="304" t="e">
        <f t="shared" si="247"/>
        <v>#N/A</v>
      </c>
      <c r="WM138" s="304" t="e">
        <f t="shared" si="247"/>
        <v>#N/A</v>
      </c>
      <c r="WN138" s="304" t="e">
        <f t="shared" si="247"/>
        <v>#N/A</v>
      </c>
      <c r="WO138" s="304" t="e">
        <f t="shared" si="247"/>
        <v>#N/A</v>
      </c>
      <c r="WP138" s="304" t="e">
        <f t="shared" si="247"/>
        <v>#N/A</v>
      </c>
      <c r="WQ138" s="304" t="e">
        <f t="shared" si="247"/>
        <v>#N/A</v>
      </c>
      <c r="WR138" s="304" t="e">
        <f t="shared" si="247"/>
        <v>#N/A</v>
      </c>
      <c r="WS138" s="304" t="e">
        <f t="shared" si="247"/>
        <v>#N/A</v>
      </c>
      <c r="WT138" s="304" t="e">
        <f t="shared" si="247"/>
        <v>#N/A</v>
      </c>
      <c r="WU138" s="304" t="e">
        <f t="shared" si="247"/>
        <v>#N/A</v>
      </c>
      <c r="WV138" s="304" t="e">
        <f t="shared" si="247"/>
        <v>#N/A</v>
      </c>
      <c r="WW138" s="304" t="e">
        <f t="shared" si="247"/>
        <v>#N/A</v>
      </c>
      <c r="WX138" s="304" t="e">
        <f t="shared" si="247"/>
        <v>#N/A</v>
      </c>
      <c r="WY138" s="304" t="e">
        <f t="shared" si="247"/>
        <v>#N/A</v>
      </c>
      <c r="WZ138" s="304" t="e">
        <f t="shared" si="247"/>
        <v>#N/A</v>
      </c>
      <c r="XA138" s="304" t="e">
        <f t="shared" si="247"/>
        <v>#N/A</v>
      </c>
      <c r="XB138" s="304" t="e">
        <f t="shared" si="247"/>
        <v>#N/A</v>
      </c>
      <c r="XC138" s="304" t="e">
        <f t="shared" si="247"/>
        <v>#N/A</v>
      </c>
      <c r="XD138" s="304" t="e">
        <f t="shared" si="247"/>
        <v>#N/A</v>
      </c>
      <c r="XE138" s="304" t="e">
        <f t="shared" si="247"/>
        <v>#N/A</v>
      </c>
      <c r="XF138" s="304" t="e">
        <f t="shared" si="247"/>
        <v>#N/A</v>
      </c>
      <c r="XG138" s="304" t="e">
        <f t="shared" si="247"/>
        <v>#N/A</v>
      </c>
      <c r="XH138" s="304" t="e">
        <f t="shared" si="247"/>
        <v>#N/A</v>
      </c>
      <c r="XI138" s="304" t="e">
        <f t="shared" si="247"/>
        <v>#N/A</v>
      </c>
      <c r="XJ138" s="304" t="e">
        <f t="shared" si="247"/>
        <v>#N/A</v>
      </c>
      <c r="XK138" s="304" t="e">
        <f t="shared" si="247"/>
        <v>#N/A</v>
      </c>
      <c r="XL138" s="304" t="e">
        <f t="shared" si="247"/>
        <v>#N/A</v>
      </c>
      <c r="XM138" s="304" t="e">
        <f t="shared" si="247"/>
        <v>#N/A</v>
      </c>
      <c r="XN138" s="304" t="e">
        <f t="shared" si="247"/>
        <v>#N/A</v>
      </c>
      <c r="XO138" s="304" t="e">
        <f t="shared" si="247"/>
        <v>#N/A</v>
      </c>
      <c r="XP138" s="304" t="e">
        <f t="shared" si="247"/>
        <v>#N/A</v>
      </c>
      <c r="XQ138" s="304" t="e">
        <f t="shared" si="247"/>
        <v>#N/A</v>
      </c>
      <c r="XR138" s="304" t="e">
        <f t="shared" si="247"/>
        <v>#N/A</v>
      </c>
      <c r="XS138" s="304" t="e">
        <f t="shared" si="247"/>
        <v>#N/A</v>
      </c>
      <c r="XT138" s="304" t="e">
        <f t="shared" si="247"/>
        <v>#N/A</v>
      </c>
      <c r="XU138" s="304" t="e">
        <f t="shared" ref="XU138:AAF138" si="248">SUM(XU130:XU137)</f>
        <v>#N/A</v>
      </c>
      <c r="XV138" s="304" t="e">
        <f t="shared" si="248"/>
        <v>#N/A</v>
      </c>
      <c r="XW138" s="304" t="e">
        <f t="shared" si="248"/>
        <v>#N/A</v>
      </c>
      <c r="XX138" s="304" t="e">
        <f t="shared" si="248"/>
        <v>#N/A</v>
      </c>
      <c r="XY138" s="304" t="e">
        <f t="shared" si="248"/>
        <v>#N/A</v>
      </c>
      <c r="XZ138" s="304" t="e">
        <f t="shared" si="248"/>
        <v>#N/A</v>
      </c>
      <c r="YA138" s="304" t="e">
        <f t="shared" si="248"/>
        <v>#N/A</v>
      </c>
      <c r="YB138" s="304" t="e">
        <f t="shared" si="248"/>
        <v>#N/A</v>
      </c>
      <c r="YC138" s="304" t="e">
        <f t="shared" si="248"/>
        <v>#N/A</v>
      </c>
      <c r="YD138" s="304" t="e">
        <f t="shared" si="248"/>
        <v>#N/A</v>
      </c>
      <c r="YE138" s="304" t="e">
        <f t="shared" si="248"/>
        <v>#N/A</v>
      </c>
      <c r="YF138" s="304" t="e">
        <f t="shared" si="248"/>
        <v>#N/A</v>
      </c>
      <c r="YG138" s="304" t="e">
        <f t="shared" si="248"/>
        <v>#N/A</v>
      </c>
      <c r="YH138" s="304" t="e">
        <f t="shared" si="248"/>
        <v>#N/A</v>
      </c>
      <c r="YI138" s="304" t="e">
        <f t="shared" si="248"/>
        <v>#N/A</v>
      </c>
      <c r="YJ138" s="304" t="e">
        <f t="shared" si="248"/>
        <v>#N/A</v>
      </c>
      <c r="YK138" s="304" t="e">
        <f t="shared" si="248"/>
        <v>#N/A</v>
      </c>
      <c r="YL138" s="304" t="e">
        <f t="shared" si="248"/>
        <v>#N/A</v>
      </c>
      <c r="YM138" s="304" t="e">
        <f t="shared" si="248"/>
        <v>#N/A</v>
      </c>
      <c r="YN138" s="304" t="e">
        <f t="shared" si="248"/>
        <v>#N/A</v>
      </c>
      <c r="YO138" s="304" t="e">
        <f t="shared" si="248"/>
        <v>#N/A</v>
      </c>
      <c r="YP138" s="304" t="e">
        <f t="shared" si="248"/>
        <v>#N/A</v>
      </c>
      <c r="YQ138" s="304" t="e">
        <f t="shared" si="248"/>
        <v>#N/A</v>
      </c>
      <c r="YR138" s="304" t="e">
        <f t="shared" si="248"/>
        <v>#N/A</v>
      </c>
      <c r="YS138" s="304" t="e">
        <f t="shared" si="248"/>
        <v>#N/A</v>
      </c>
      <c r="YT138" s="304" t="e">
        <f t="shared" si="248"/>
        <v>#N/A</v>
      </c>
      <c r="YU138" s="304" t="e">
        <f t="shared" si="248"/>
        <v>#N/A</v>
      </c>
      <c r="YV138" s="304" t="e">
        <f t="shared" si="248"/>
        <v>#N/A</v>
      </c>
      <c r="YW138" s="304" t="e">
        <f t="shared" si="248"/>
        <v>#N/A</v>
      </c>
      <c r="YX138" s="304" t="e">
        <f t="shared" si="248"/>
        <v>#N/A</v>
      </c>
      <c r="YY138" s="304" t="e">
        <f t="shared" si="248"/>
        <v>#N/A</v>
      </c>
      <c r="YZ138" s="304" t="e">
        <f t="shared" si="248"/>
        <v>#N/A</v>
      </c>
      <c r="ZA138" s="304" t="e">
        <f t="shared" si="248"/>
        <v>#N/A</v>
      </c>
      <c r="ZB138" s="304" t="e">
        <f t="shared" si="248"/>
        <v>#N/A</v>
      </c>
      <c r="ZC138" s="304" t="e">
        <f t="shared" si="248"/>
        <v>#N/A</v>
      </c>
      <c r="ZD138" s="304" t="e">
        <f t="shared" si="248"/>
        <v>#N/A</v>
      </c>
      <c r="ZE138" s="304" t="e">
        <f t="shared" si="248"/>
        <v>#N/A</v>
      </c>
      <c r="ZF138" s="304" t="e">
        <f t="shared" si="248"/>
        <v>#N/A</v>
      </c>
      <c r="ZG138" s="304" t="e">
        <f t="shared" si="248"/>
        <v>#N/A</v>
      </c>
      <c r="ZH138" s="304" t="e">
        <f t="shared" si="248"/>
        <v>#N/A</v>
      </c>
      <c r="ZI138" s="304" t="e">
        <f t="shared" si="248"/>
        <v>#N/A</v>
      </c>
      <c r="ZJ138" s="304" t="e">
        <f t="shared" si="248"/>
        <v>#N/A</v>
      </c>
      <c r="ZK138" s="304" t="e">
        <f t="shared" si="248"/>
        <v>#N/A</v>
      </c>
      <c r="ZL138" s="304" t="e">
        <f t="shared" si="248"/>
        <v>#N/A</v>
      </c>
      <c r="ZM138" s="304" t="e">
        <f t="shared" si="248"/>
        <v>#N/A</v>
      </c>
      <c r="ZN138" s="304" t="e">
        <f t="shared" si="248"/>
        <v>#N/A</v>
      </c>
      <c r="ZO138" s="304" t="e">
        <f t="shared" si="248"/>
        <v>#N/A</v>
      </c>
      <c r="ZP138" s="304" t="e">
        <f t="shared" si="248"/>
        <v>#N/A</v>
      </c>
      <c r="ZQ138" s="304" t="e">
        <f t="shared" si="248"/>
        <v>#N/A</v>
      </c>
      <c r="ZR138" s="304" t="e">
        <f t="shared" si="248"/>
        <v>#N/A</v>
      </c>
      <c r="ZS138" s="304" t="e">
        <f t="shared" si="248"/>
        <v>#N/A</v>
      </c>
      <c r="ZT138" s="304" t="e">
        <f t="shared" si="248"/>
        <v>#N/A</v>
      </c>
      <c r="ZU138" s="304" t="e">
        <f t="shared" si="248"/>
        <v>#N/A</v>
      </c>
      <c r="ZV138" s="304" t="e">
        <f t="shared" si="248"/>
        <v>#N/A</v>
      </c>
      <c r="ZW138" s="304" t="e">
        <f t="shared" si="248"/>
        <v>#N/A</v>
      </c>
      <c r="ZX138" s="304" t="e">
        <f t="shared" si="248"/>
        <v>#N/A</v>
      </c>
      <c r="ZY138" s="304" t="e">
        <f t="shared" si="248"/>
        <v>#N/A</v>
      </c>
      <c r="ZZ138" s="304" t="e">
        <f t="shared" si="248"/>
        <v>#N/A</v>
      </c>
      <c r="AAA138" s="304" t="e">
        <f t="shared" si="248"/>
        <v>#N/A</v>
      </c>
      <c r="AAB138" s="304" t="e">
        <f t="shared" si="248"/>
        <v>#N/A</v>
      </c>
      <c r="AAC138" s="304" t="e">
        <f t="shared" si="248"/>
        <v>#N/A</v>
      </c>
      <c r="AAD138" s="304" t="e">
        <f t="shared" si="248"/>
        <v>#N/A</v>
      </c>
      <c r="AAE138" s="304" t="e">
        <f t="shared" si="248"/>
        <v>#N/A</v>
      </c>
      <c r="AAF138" s="304" t="e">
        <f t="shared" si="248"/>
        <v>#N/A</v>
      </c>
      <c r="AAG138" s="304" t="e">
        <f t="shared" ref="AAG138:ACJ138" si="249">SUM(AAG130:AAG137)</f>
        <v>#N/A</v>
      </c>
      <c r="AAH138" s="304" t="e">
        <f t="shared" si="249"/>
        <v>#N/A</v>
      </c>
      <c r="AAI138" s="304" t="e">
        <f t="shared" si="249"/>
        <v>#N/A</v>
      </c>
      <c r="AAJ138" s="304" t="e">
        <f t="shared" si="249"/>
        <v>#N/A</v>
      </c>
      <c r="AAK138" s="304" t="e">
        <f t="shared" si="249"/>
        <v>#N/A</v>
      </c>
      <c r="AAL138" s="304" t="e">
        <f t="shared" si="249"/>
        <v>#N/A</v>
      </c>
      <c r="AAM138" s="304" t="e">
        <f t="shared" si="249"/>
        <v>#N/A</v>
      </c>
      <c r="AAN138" s="304" t="e">
        <f t="shared" si="249"/>
        <v>#N/A</v>
      </c>
      <c r="AAO138" s="304" t="e">
        <f t="shared" si="249"/>
        <v>#N/A</v>
      </c>
      <c r="AAP138" s="304" t="e">
        <f t="shared" si="249"/>
        <v>#N/A</v>
      </c>
      <c r="AAQ138" s="304" t="e">
        <f t="shared" si="249"/>
        <v>#N/A</v>
      </c>
      <c r="AAR138" s="304" t="e">
        <f t="shared" si="249"/>
        <v>#N/A</v>
      </c>
      <c r="AAS138" s="304" t="e">
        <f t="shared" si="249"/>
        <v>#N/A</v>
      </c>
      <c r="AAT138" s="304" t="e">
        <f t="shared" si="249"/>
        <v>#N/A</v>
      </c>
      <c r="AAU138" s="304" t="e">
        <f t="shared" si="249"/>
        <v>#N/A</v>
      </c>
      <c r="AAV138" s="304" t="e">
        <f t="shared" si="249"/>
        <v>#N/A</v>
      </c>
      <c r="AAW138" s="304" t="e">
        <f t="shared" si="249"/>
        <v>#N/A</v>
      </c>
      <c r="AAX138" s="304" t="e">
        <f t="shared" si="249"/>
        <v>#N/A</v>
      </c>
      <c r="AAY138" s="304" t="e">
        <f t="shared" si="249"/>
        <v>#N/A</v>
      </c>
      <c r="AAZ138" s="304" t="e">
        <f t="shared" si="249"/>
        <v>#N/A</v>
      </c>
      <c r="ABA138" s="304" t="e">
        <f t="shared" si="249"/>
        <v>#N/A</v>
      </c>
      <c r="ABB138" s="304" t="e">
        <f t="shared" si="249"/>
        <v>#N/A</v>
      </c>
      <c r="ABC138" s="304" t="e">
        <f t="shared" si="249"/>
        <v>#N/A</v>
      </c>
      <c r="ABD138" s="304" t="e">
        <f t="shared" si="249"/>
        <v>#N/A</v>
      </c>
      <c r="ABE138" s="304" t="e">
        <f t="shared" si="249"/>
        <v>#N/A</v>
      </c>
      <c r="ABF138" s="304" t="e">
        <f t="shared" si="249"/>
        <v>#N/A</v>
      </c>
      <c r="ABG138" s="304" t="e">
        <f t="shared" si="249"/>
        <v>#N/A</v>
      </c>
      <c r="ABH138" s="304" t="e">
        <f t="shared" si="249"/>
        <v>#N/A</v>
      </c>
      <c r="ABI138" s="304" t="e">
        <f t="shared" si="249"/>
        <v>#N/A</v>
      </c>
      <c r="ABJ138" s="304" t="e">
        <f t="shared" si="249"/>
        <v>#N/A</v>
      </c>
      <c r="ABK138" s="304" t="e">
        <f t="shared" si="249"/>
        <v>#N/A</v>
      </c>
      <c r="ABL138" s="304" t="e">
        <f t="shared" si="249"/>
        <v>#N/A</v>
      </c>
      <c r="ABM138" s="304" t="e">
        <f t="shared" si="249"/>
        <v>#N/A</v>
      </c>
      <c r="ABN138" s="304" t="e">
        <f t="shared" si="249"/>
        <v>#N/A</v>
      </c>
      <c r="ABO138" s="304" t="e">
        <f t="shared" si="249"/>
        <v>#N/A</v>
      </c>
      <c r="ABP138" s="304" t="e">
        <f t="shared" si="249"/>
        <v>#N/A</v>
      </c>
      <c r="ABQ138" s="304" t="e">
        <f t="shared" si="249"/>
        <v>#N/A</v>
      </c>
      <c r="ABR138" s="304" t="e">
        <f t="shared" si="249"/>
        <v>#N/A</v>
      </c>
      <c r="ABS138" s="304" t="e">
        <f t="shared" si="249"/>
        <v>#N/A</v>
      </c>
      <c r="ABT138" s="304" t="e">
        <f t="shared" si="249"/>
        <v>#N/A</v>
      </c>
      <c r="ABU138" s="304" t="e">
        <f t="shared" si="249"/>
        <v>#N/A</v>
      </c>
      <c r="ABV138" s="304" t="e">
        <f t="shared" si="249"/>
        <v>#N/A</v>
      </c>
      <c r="ABW138" s="304" t="e">
        <f t="shared" si="249"/>
        <v>#N/A</v>
      </c>
      <c r="ABX138" s="304" t="e">
        <f t="shared" si="249"/>
        <v>#N/A</v>
      </c>
      <c r="ABY138" s="304" t="e">
        <f t="shared" si="249"/>
        <v>#N/A</v>
      </c>
      <c r="ABZ138" s="304" t="e">
        <f t="shared" si="249"/>
        <v>#N/A</v>
      </c>
      <c r="ACA138" s="304" t="e">
        <f t="shared" si="249"/>
        <v>#N/A</v>
      </c>
      <c r="ACB138" s="304" t="e">
        <f t="shared" si="249"/>
        <v>#N/A</v>
      </c>
      <c r="ACC138" s="304" t="e">
        <f t="shared" si="249"/>
        <v>#N/A</v>
      </c>
      <c r="ACD138" s="304" t="e">
        <f t="shared" si="249"/>
        <v>#N/A</v>
      </c>
      <c r="ACE138" s="304" t="e">
        <f t="shared" si="249"/>
        <v>#N/A</v>
      </c>
      <c r="ACF138" s="304" t="e">
        <f t="shared" si="249"/>
        <v>#N/A</v>
      </c>
      <c r="ACG138" s="304" t="e">
        <f t="shared" si="249"/>
        <v>#N/A</v>
      </c>
      <c r="ACH138" s="304" t="e">
        <f t="shared" si="249"/>
        <v>#N/A</v>
      </c>
      <c r="ACI138" s="304" t="e">
        <f t="shared" si="249"/>
        <v>#N/A</v>
      </c>
      <c r="ACJ138" s="304" t="e">
        <f t="shared" si="249"/>
        <v>#N/A</v>
      </c>
      <c r="ACK138" s="304" t="e">
        <f>SUM(ACK130:ACK137)</f>
        <v>#N/A</v>
      </c>
    </row>
    <row r="139" spans="1:765" ht="9.9499999999999993" customHeight="1"/>
    <row r="140" spans="1:765" ht="30" customHeight="1">
      <c r="B140" s="381" t="s">
        <v>539</v>
      </c>
      <c r="C140" s="381" t="s">
        <v>543</v>
      </c>
      <c r="D140" s="381" t="s">
        <v>542</v>
      </c>
      <c r="P140" s="384"/>
    </row>
    <row r="141" spans="1:765" ht="30" customHeight="1">
      <c r="B141" s="301">
        <v>43574</v>
      </c>
      <c r="C141" s="307">
        <f>IFERROR(-HLOOKUP(B141,$E$110:$ACJ$135,26,FALSE),0)</f>
        <v>0</v>
      </c>
      <c r="D141" s="555">
        <v>43573</v>
      </c>
      <c r="P141" s="384"/>
    </row>
    <row r="142" spans="1:765" ht="30" customHeight="1">
      <c r="B142" s="301">
        <v>43577</v>
      </c>
      <c r="C142" s="307">
        <f t="shared" ref="C142:C159" si="250">IFERROR(-HLOOKUP(B142,$E$110:$ACJ$135,26,FALSE),0)</f>
        <v>0</v>
      </c>
      <c r="D142" s="555">
        <v>43573</v>
      </c>
      <c r="P142" s="384"/>
    </row>
    <row r="143" spans="1:765" ht="30" customHeight="1">
      <c r="B143" s="301">
        <v>43591</v>
      </c>
      <c r="C143" s="307">
        <f t="shared" si="250"/>
        <v>0</v>
      </c>
      <c r="D143" s="555">
        <v>43588</v>
      </c>
      <c r="P143" s="384"/>
    </row>
    <row r="144" spans="1:765" ht="30" customHeight="1">
      <c r="B144" s="301">
        <v>43612</v>
      </c>
      <c r="C144" s="307">
        <f t="shared" si="250"/>
        <v>0</v>
      </c>
      <c r="D144" s="555">
        <v>43609</v>
      </c>
      <c r="P144" s="384"/>
    </row>
    <row r="145" spans="2:16" ht="30" customHeight="1">
      <c r="B145" s="301">
        <v>43703</v>
      </c>
      <c r="C145" s="307">
        <f t="shared" si="250"/>
        <v>0</v>
      </c>
      <c r="D145" s="555">
        <v>43700</v>
      </c>
      <c r="P145" s="384"/>
    </row>
    <row r="146" spans="2:16" ht="30" customHeight="1">
      <c r="B146" s="301">
        <v>43824</v>
      </c>
      <c r="C146" s="307">
        <f t="shared" si="250"/>
        <v>0</v>
      </c>
      <c r="D146" s="555">
        <v>43823</v>
      </c>
      <c r="P146" s="384"/>
    </row>
    <row r="147" spans="2:16" ht="30" customHeight="1">
      <c r="B147" s="301">
        <v>43825</v>
      </c>
      <c r="C147" s="307">
        <f t="shared" si="250"/>
        <v>0</v>
      </c>
      <c r="D147" s="555">
        <v>43823</v>
      </c>
      <c r="P147" s="384"/>
    </row>
    <row r="148" spans="2:16" ht="30" customHeight="1">
      <c r="B148" s="301">
        <v>43831</v>
      </c>
      <c r="C148" s="307">
        <f t="shared" si="250"/>
        <v>0</v>
      </c>
      <c r="D148" s="555">
        <v>43830</v>
      </c>
      <c r="P148" s="384"/>
    </row>
    <row r="149" spans="2:16" ht="30" customHeight="1">
      <c r="B149" s="301">
        <v>43931</v>
      </c>
      <c r="C149" s="307">
        <f t="shared" si="250"/>
        <v>0</v>
      </c>
      <c r="D149" s="555">
        <v>43564</v>
      </c>
      <c r="P149" s="384"/>
    </row>
    <row r="150" spans="2:16" ht="30" customHeight="1">
      <c r="B150" s="301">
        <v>43934</v>
      </c>
      <c r="C150" s="307">
        <f t="shared" si="250"/>
        <v>0</v>
      </c>
      <c r="D150" s="555">
        <v>43564</v>
      </c>
      <c r="P150" s="384"/>
    </row>
    <row r="151" spans="2:16" ht="30" customHeight="1">
      <c r="B151" s="301"/>
      <c r="C151" s="307"/>
      <c r="D151" s="555"/>
      <c r="P151" s="384"/>
    </row>
    <row r="152" spans="2:16" ht="30" customHeight="1">
      <c r="B152" s="301"/>
      <c r="C152" s="307"/>
      <c r="D152" s="555"/>
      <c r="P152" s="384"/>
    </row>
    <row r="153" spans="2:16" ht="30" customHeight="1">
      <c r="B153" s="301"/>
      <c r="C153" s="307">
        <f t="shared" si="250"/>
        <v>0</v>
      </c>
      <c r="D153" s="301"/>
      <c r="P153" s="384"/>
    </row>
    <row r="154" spans="2:16" ht="30" customHeight="1">
      <c r="B154" s="301"/>
      <c r="C154" s="307">
        <f t="shared" si="250"/>
        <v>0</v>
      </c>
      <c r="D154" s="301"/>
      <c r="P154" s="384"/>
    </row>
    <row r="155" spans="2:16" ht="30" customHeight="1">
      <c r="B155" s="301"/>
      <c r="C155" s="307">
        <f t="shared" si="250"/>
        <v>0</v>
      </c>
      <c r="D155" s="301"/>
      <c r="P155" s="384"/>
    </row>
    <row r="156" spans="2:16" ht="30" customHeight="1">
      <c r="B156" s="301"/>
      <c r="C156" s="307">
        <f t="shared" si="250"/>
        <v>0</v>
      </c>
      <c r="D156" s="301"/>
      <c r="P156" s="384"/>
    </row>
    <row r="157" spans="2:16" ht="30" customHeight="1">
      <c r="B157" s="301"/>
      <c r="C157" s="307">
        <f t="shared" si="250"/>
        <v>0</v>
      </c>
      <c r="D157" s="301"/>
    </row>
    <row r="158" spans="2:16" ht="30" customHeight="1">
      <c r="B158" s="301"/>
      <c r="C158" s="307">
        <f t="shared" si="250"/>
        <v>0</v>
      </c>
      <c r="D158" s="301"/>
    </row>
    <row r="159" spans="2:16" ht="30" customHeight="1">
      <c r="B159" s="301"/>
      <c r="C159" s="307">
        <f t="shared" si="250"/>
        <v>0</v>
      </c>
      <c r="D159" s="301"/>
      <c r="F159" s="332"/>
    </row>
    <row r="160" spans="2:16" ht="9.9499999999999993" customHeight="1">
      <c r="B160" s="330"/>
      <c r="C160" s="331"/>
      <c r="D160" s="330"/>
      <c r="G160" s="332"/>
    </row>
    <row r="161" spans="2:24" s="384" customFormat="1" ht="50.25" customHeight="1">
      <c r="B161" s="1431" t="s">
        <v>596</v>
      </c>
      <c r="C161" s="1432"/>
      <c r="D161" s="1433"/>
      <c r="E161" s="349">
        <v>43585</v>
      </c>
      <c r="F161" s="349">
        <v>43616</v>
      </c>
      <c r="G161" s="349">
        <v>43646</v>
      </c>
      <c r="H161" s="349">
        <v>43677</v>
      </c>
      <c r="I161" s="349">
        <v>43708</v>
      </c>
      <c r="J161" s="349">
        <v>43738</v>
      </c>
      <c r="K161" s="349">
        <v>43769</v>
      </c>
      <c r="L161" s="349">
        <v>43799</v>
      </c>
      <c r="M161" s="349">
        <v>43830</v>
      </c>
      <c r="N161" s="349">
        <v>43861</v>
      </c>
      <c r="O161" s="349">
        <v>43890</v>
      </c>
      <c r="P161" s="349">
        <v>43921</v>
      </c>
    </row>
    <row r="162" spans="2:24" s="384" customFormat="1" ht="30" customHeight="1">
      <c r="B162" s="88"/>
      <c r="C162" s="1426" t="s">
        <v>514</v>
      </c>
      <c r="D162" s="1427"/>
      <c r="E162" s="339">
        <f t="shared" ref="E162:P170" si="251">(E51/E$4)*30</f>
        <v>97659415.25999999</v>
      </c>
      <c r="F162" s="339">
        <f t="shared" si="251"/>
        <v>97666993.896773979</v>
      </c>
      <c r="G162" s="339">
        <f t="shared" si="251"/>
        <v>97701015.569999814</v>
      </c>
      <c r="H162" s="339">
        <f t="shared" si="251"/>
        <v>97734697.132257909</v>
      </c>
      <c r="I162" s="339">
        <f t="shared" si="251"/>
        <v>97723128.783870816</v>
      </c>
      <c r="J162" s="339">
        <f t="shared" si="251"/>
        <v>97831270.669999957</v>
      </c>
      <c r="K162" s="339">
        <f t="shared" si="251"/>
        <v>97848299.583870798</v>
      </c>
      <c r="L162" s="339">
        <f t="shared" si="251"/>
        <v>97954094.469999999</v>
      </c>
      <c r="M162" s="339">
        <f t="shared" si="251"/>
        <v>97965351.822580457</v>
      </c>
      <c r="N162" s="339">
        <f t="shared" si="251"/>
        <v>97976934.338709414</v>
      </c>
      <c r="O162" s="339">
        <f t="shared" si="251"/>
        <v>97982816.617241234</v>
      </c>
      <c r="P162" s="339">
        <f t="shared" si="251"/>
        <v>98048187.929032043</v>
      </c>
    </row>
    <row r="163" spans="2:24" s="384" customFormat="1" ht="30" customHeight="1">
      <c r="B163" s="88"/>
      <c r="C163" s="1426" t="s">
        <v>518</v>
      </c>
      <c r="D163" s="1427"/>
      <c r="E163" s="339">
        <f t="shared" si="251"/>
        <v>4432577.26</v>
      </c>
      <c r="F163" s="339">
        <f t="shared" si="251"/>
        <v>4473482.4290322512</v>
      </c>
      <c r="G163" s="339">
        <f t="shared" si="251"/>
        <v>4515779.5899999915</v>
      </c>
      <c r="H163" s="339">
        <f t="shared" si="251"/>
        <v>4531911.2516128961</v>
      </c>
      <c r="I163" s="339">
        <f t="shared" si="251"/>
        <v>4565658.7741935421</v>
      </c>
      <c r="J163" s="339">
        <f t="shared" si="251"/>
        <v>4605631.3399999896</v>
      </c>
      <c r="K163" s="339">
        <f t="shared" si="251"/>
        <v>4641929.961290312</v>
      </c>
      <c r="L163" s="339">
        <f t="shared" si="251"/>
        <v>4677635.9799999995</v>
      </c>
      <c r="M163" s="339">
        <f t="shared" si="251"/>
        <v>4601295.619354832</v>
      </c>
      <c r="N163" s="339">
        <f t="shared" si="251"/>
        <v>4625630.312903218</v>
      </c>
      <c r="O163" s="339">
        <f t="shared" si="251"/>
        <v>4653185.5241379216</v>
      </c>
      <c r="P163" s="339">
        <f t="shared" si="251"/>
        <v>4679062.4032257963</v>
      </c>
    </row>
    <row r="164" spans="2:24" s="384" customFormat="1" ht="30" customHeight="1">
      <c r="B164" s="88"/>
      <c r="C164" s="1426" t="s">
        <v>554</v>
      </c>
      <c r="D164" s="1427"/>
      <c r="E164" s="339">
        <f t="shared" si="251"/>
        <v>41700.939999999995</v>
      </c>
      <c r="F164" s="339">
        <f t="shared" si="251"/>
        <v>42093.019354838703</v>
      </c>
      <c r="G164" s="339">
        <f t="shared" si="251"/>
        <v>42093.019999999888</v>
      </c>
      <c r="H164" s="339">
        <f t="shared" si="251"/>
        <v>42093.019354838703</v>
      </c>
      <c r="I164" s="339">
        <f t="shared" si="251"/>
        <v>243369.52258064516</v>
      </c>
      <c r="J164" s="339">
        <f t="shared" si="251"/>
        <v>243369.52</v>
      </c>
      <c r="K164" s="339">
        <f t="shared" si="251"/>
        <v>243369.52258064516</v>
      </c>
      <c r="L164" s="339">
        <f t="shared" si="251"/>
        <v>243369.52000000002</v>
      </c>
      <c r="M164" s="339">
        <f t="shared" si="251"/>
        <v>42093.019354838703</v>
      </c>
      <c r="N164" s="339">
        <f t="shared" si="251"/>
        <v>37460.274193548379</v>
      </c>
      <c r="O164" s="339">
        <f t="shared" si="251"/>
        <v>35254.199999999888</v>
      </c>
      <c r="P164" s="339">
        <f t="shared" si="251"/>
        <v>35254.19999999999</v>
      </c>
    </row>
    <row r="165" spans="2:24" s="384" customFormat="1" ht="30" customHeight="1">
      <c r="B165" s="88"/>
      <c r="C165" s="1426" t="s">
        <v>515</v>
      </c>
      <c r="D165" s="1427"/>
      <c r="E165" s="339">
        <f t="shared" si="251"/>
        <v>42185468.549999997</v>
      </c>
      <c r="F165" s="339">
        <f t="shared" si="251"/>
        <v>42181667.245161213</v>
      </c>
      <c r="G165" s="339">
        <f t="shared" si="251"/>
        <v>42188651.659999937</v>
      </c>
      <c r="H165" s="339">
        <f t="shared" si="251"/>
        <v>42196877.090322502</v>
      </c>
      <c r="I165" s="339">
        <f t="shared" si="251"/>
        <v>42202962.319354743</v>
      </c>
      <c r="J165" s="339">
        <f t="shared" si="251"/>
        <v>42227134.899999864</v>
      </c>
      <c r="K165" s="339">
        <f t="shared" si="251"/>
        <v>42232522.587096706</v>
      </c>
      <c r="L165" s="339">
        <f t="shared" si="251"/>
        <v>42261551.380000003</v>
      </c>
      <c r="M165" s="339">
        <f t="shared" si="251"/>
        <v>42270467.293548316</v>
      </c>
      <c r="N165" s="339">
        <f t="shared" si="251"/>
        <v>42264745.180645101</v>
      </c>
      <c r="O165" s="339">
        <f t="shared" si="251"/>
        <v>42262990.72758612</v>
      </c>
      <c r="P165" s="339">
        <f t="shared" si="251"/>
        <v>42276551.370967656</v>
      </c>
    </row>
    <row r="166" spans="2:24" s="384" customFormat="1" ht="30" customHeight="1">
      <c r="B166" s="88"/>
      <c r="C166" s="1426" t="s">
        <v>517</v>
      </c>
      <c r="D166" s="1427"/>
      <c r="E166" s="339">
        <f t="shared" si="251"/>
        <v>11066.55</v>
      </c>
      <c r="F166" s="339">
        <f t="shared" si="251"/>
        <v>11066.564516129012</v>
      </c>
      <c r="G166" s="339">
        <f t="shared" si="251"/>
        <v>11066.549999999979</v>
      </c>
      <c r="H166" s="339">
        <f t="shared" si="251"/>
        <v>11066.564516129012</v>
      </c>
      <c r="I166" s="339">
        <f t="shared" si="251"/>
        <v>11480.148387096762</v>
      </c>
      <c r="J166" s="339">
        <f t="shared" si="251"/>
        <v>11480.12999999999</v>
      </c>
      <c r="K166" s="339">
        <f t="shared" si="251"/>
        <v>11480.148387096762</v>
      </c>
      <c r="L166" s="339">
        <f t="shared" si="251"/>
        <v>11480.130000000001</v>
      </c>
      <c r="M166" s="339">
        <f t="shared" si="251"/>
        <v>11410.364516129013</v>
      </c>
      <c r="N166" s="339">
        <f t="shared" si="251"/>
        <v>11308.248387096766</v>
      </c>
      <c r="O166" s="339">
        <f t="shared" si="251"/>
        <v>11084.989655172392</v>
      </c>
      <c r="P166" s="339">
        <f t="shared" si="251"/>
        <v>11084.990322580627</v>
      </c>
    </row>
    <row r="167" spans="2:24" s="384" customFormat="1" ht="30" customHeight="1">
      <c r="B167" s="24"/>
      <c r="C167" s="1422" t="s">
        <v>516</v>
      </c>
      <c r="D167" s="1372"/>
      <c r="E167" s="339">
        <f t="shared" si="251"/>
        <v>1187614.29</v>
      </c>
      <c r="F167" s="339">
        <f t="shared" si="251"/>
        <v>1186429.5387096757</v>
      </c>
      <c r="G167" s="339">
        <f t="shared" si="251"/>
        <v>1189166.7899999991</v>
      </c>
      <c r="H167" s="339">
        <f t="shared" si="251"/>
        <v>1189596.7064516111</v>
      </c>
      <c r="I167" s="339">
        <f t="shared" si="251"/>
        <v>1190899.3935483855</v>
      </c>
      <c r="J167" s="339">
        <f t="shared" si="251"/>
        <v>1194672.7299999979</v>
      </c>
      <c r="K167" s="339">
        <f t="shared" si="251"/>
        <v>1198939.799999998</v>
      </c>
      <c r="L167" s="339">
        <f t="shared" si="251"/>
        <v>1200706.1199999999</v>
      </c>
      <c r="M167" s="339">
        <f t="shared" si="251"/>
        <v>1201146.3580645141</v>
      </c>
      <c r="N167" s="339">
        <f t="shared" si="251"/>
        <v>1201881.7741935465</v>
      </c>
      <c r="O167" s="339">
        <f t="shared" si="251"/>
        <v>1202429.3896551714</v>
      </c>
      <c r="P167" s="339">
        <f t="shared" si="251"/>
        <v>1202198.9322580625</v>
      </c>
    </row>
    <row r="168" spans="2:24" s="384" customFormat="1" ht="30" customHeight="1">
      <c r="B168" s="88"/>
      <c r="C168" s="1426" t="s">
        <v>520</v>
      </c>
      <c r="D168" s="1427"/>
      <c r="E168" s="339">
        <f t="shared" si="251"/>
        <v>8474804.620000001</v>
      </c>
      <c r="F168" s="339">
        <f t="shared" si="251"/>
        <v>8477722.8967741765</v>
      </c>
      <c r="G168" s="339">
        <f t="shared" si="251"/>
        <v>8478942.2699999847</v>
      </c>
      <c r="H168" s="339">
        <f t="shared" si="251"/>
        <v>8481926.3709677253</v>
      </c>
      <c r="I168" s="339">
        <f t="shared" si="251"/>
        <v>8486834.8451612704</v>
      </c>
      <c r="J168" s="339">
        <f t="shared" si="251"/>
        <v>8496982.5299999863</v>
      </c>
      <c r="K168" s="339">
        <f t="shared" si="251"/>
        <v>8496684.5419354625</v>
      </c>
      <c r="L168" s="339">
        <f t="shared" si="251"/>
        <v>8502908.1099999994</v>
      </c>
      <c r="M168" s="339">
        <f t="shared" si="251"/>
        <v>8505887.3322580513</v>
      </c>
      <c r="N168" s="339">
        <f t="shared" si="251"/>
        <v>8509004.2064515911</v>
      </c>
      <c r="O168" s="339">
        <f t="shared" si="251"/>
        <v>8507424.8379310183</v>
      </c>
      <c r="P168" s="339">
        <f t="shared" si="251"/>
        <v>8519317.3935483713</v>
      </c>
    </row>
    <row r="169" spans="2:24" s="384" customFormat="1" ht="30" customHeight="1">
      <c r="B169" s="88"/>
      <c r="C169" s="1426" t="s">
        <v>521</v>
      </c>
      <c r="D169" s="1427"/>
      <c r="E169" s="339">
        <f t="shared" si="251"/>
        <v>552926.1</v>
      </c>
      <c r="F169" s="339">
        <f t="shared" si="251"/>
        <v>556860.53225806367</v>
      </c>
      <c r="G169" s="339">
        <f t="shared" si="251"/>
        <v>562247.03999999876</v>
      </c>
      <c r="H169" s="339">
        <f t="shared" si="251"/>
        <v>565981.73225806328</v>
      </c>
      <c r="I169" s="339">
        <f t="shared" si="251"/>
        <v>570379.53870967636</v>
      </c>
      <c r="J169" s="339">
        <f t="shared" si="251"/>
        <v>574523.65999999933</v>
      </c>
      <c r="K169" s="339">
        <f t="shared" si="251"/>
        <v>578875.20967741811</v>
      </c>
      <c r="L169" s="339">
        <f t="shared" si="251"/>
        <v>582982.7799999998</v>
      </c>
      <c r="M169" s="339">
        <f t="shared" si="251"/>
        <v>573799.81935483776</v>
      </c>
      <c r="N169" s="339">
        <f t="shared" si="251"/>
        <v>572634.29999999877</v>
      </c>
      <c r="O169" s="339">
        <f t="shared" si="251"/>
        <v>576170.42068965419</v>
      </c>
      <c r="P169" s="339">
        <f t="shared" si="251"/>
        <v>579823.59677419253</v>
      </c>
    </row>
    <row r="170" spans="2:24" s="384" customFormat="1" ht="30" customHeight="1">
      <c r="B170" s="88"/>
      <c r="C170" s="1426" t="s">
        <v>519</v>
      </c>
      <c r="D170" s="1427"/>
      <c r="E170" s="339">
        <f t="shared" si="251"/>
        <v>153389.22</v>
      </c>
      <c r="F170" s="339">
        <f t="shared" si="251"/>
        <v>153399.64838709679</v>
      </c>
      <c r="G170" s="339">
        <f t="shared" si="251"/>
        <v>153399.65999999968</v>
      </c>
      <c r="H170" s="339">
        <f t="shared" si="251"/>
        <v>153399.64838709679</v>
      </c>
      <c r="I170" s="339">
        <f t="shared" si="251"/>
        <v>153399.64838709679</v>
      </c>
      <c r="J170" s="339">
        <f t="shared" si="251"/>
        <v>153399.65999999971</v>
      </c>
      <c r="K170" s="339">
        <f t="shared" si="251"/>
        <v>153399.64838709679</v>
      </c>
      <c r="L170" s="339">
        <f t="shared" si="251"/>
        <v>153399.66</v>
      </c>
      <c r="M170" s="339">
        <f t="shared" si="251"/>
        <v>155059.96451612905</v>
      </c>
      <c r="N170" s="339">
        <f t="shared" si="251"/>
        <v>152372.75806451618</v>
      </c>
      <c r="O170" s="339">
        <f t="shared" si="251"/>
        <v>150249.79655172373</v>
      </c>
      <c r="P170" s="339">
        <f t="shared" si="251"/>
        <v>150249.80322580639</v>
      </c>
    </row>
    <row r="171" spans="2:24" s="384" customFormat="1" ht="30" customHeight="1">
      <c r="B171" s="88"/>
      <c r="C171" s="1426" t="s">
        <v>513</v>
      </c>
      <c r="D171" s="1427"/>
      <c r="E171" s="339">
        <f>(E62/E$4)*30</f>
        <v>98373.13</v>
      </c>
      <c r="F171" s="339">
        <f>(F62/F$4)*30</f>
        <v>98373.135483870676</v>
      </c>
      <c r="G171" s="339">
        <f t="shared" ref="G171:P171" si="252">(G62/G$4)*30</f>
        <v>98373.129999999597</v>
      </c>
      <c r="H171" s="339">
        <f t="shared" si="252"/>
        <v>98373.135483870676</v>
      </c>
      <c r="I171" s="339">
        <f t="shared" si="252"/>
        <v>98373.135483870676</v>
      </c>
      <c r="J171" s="339">
        <f t="shared" si="252"/>
        <v>98373.129999999597</v>
      </c>
      <c r="K171" s="339">
        <f t="shared" si="252"/>
        <v>98373.135483870676</v>
      </c>
      <c r="L171" s="339">
        <f t="shared" si="252"/>
        <v>98373.13</v>
      </c>
      <c r="M171" s="339">
        <f t="shared" si="252"/>
        <v>98373.135483870676</v>
      </c>
      <c r="N171" s="339">
        <f t="shared" si="252"/>
        <v>98373.135483870676</v>
      </c>
      <c r="O171" s="339">
        <f t="shared" si="252"/>
        <v>98373.134482758513</v>
      </c>
      <c r="P171" s="339">
        <f t="shared" si="252"/>
        <v>98373.135483870676</v>
      </c>
    </row>
    <row r="172" spans="2:24" s="384" customFormat="1" ht="30" customHeight="1">
      <c r="B172" s="1428" t="s">
        <v>81</v>
      </c>
      <c r="C172" s="1429"/>
      <c r="D172" s="1430"/>
      <c r="E172" s="351">
        <f t="shared" ref="E172:P172" si="253">SUM(E162:E171)</f>
        <v>154797335.91999999</v>
      </c>
      <c r="F172" s="351">
        <f t="shared" si="253"/>
        <v>154848088.90645128</v>
      </c>
      <c r="G172" s="351">
        <f t="shared" si="253"/>
        <v>154940735.2799997</v>
      </c>
      <c r="H172" s="351">
        <f t="shared" si="253"/>
        <v>155005922.65161264</v>
      </c>
      <c r="I172" s="351">
        <f t="shared" si="253"/>
        <v>155246486.10967714</v>
      </c>
      <c r="J172" s="351">
        <f t="shared" si="253"/>
        <v>155436838.26999974</v>
      </c>
      <c r="K172" s="351">
        <f t="shared" si="253"/>
        <v>155503874.13870943</v>
      </c>
      <c r="L172" s="351">
        <f t="shared" si="253"/>
        <v>155686501.27999997</v>
      </c>
      <c r="M172" s="351">
        <f t="shared" si="253"/>
        <v>155424884.72903195</v>
      </c>
      <c r="N172" s="351">
        <f t="shared" si="253"/>
        <v>155450344.52903193</v>
      </c>
      <c r="O172" s="351">
        <f t="shared" si="253"/>
        <v>155479979.63793075</v>
      </c>
      <c r="P172" s="351">
        <f t="shared" si="253"/>
        <v>155600103.75483838</v>
      </c>
      <c r="Q172" s="531"/>
    </row>
    <row r="173" spans="2:24" s="384" customFormat="1" ht="9.9499999999999993" customHeight="1">
      <c r="C173" s="382"/>
      <c r="D173" s="382"/>
      <c r="E173" s="383"/>
      <c r="F173" s="338"/>
      <c r="G173" s="338"/>
      <c r="H173" s="338"/>
      <c r="I173" s="383"/>
      <c r="J173" s="383"/>
      <c r="K173" s="383"/>
      <c r="L173" s="383"/>
      <c r="M173" s="383"/>
      <c r="N173" s="383"/>
      <c r="O173" s="383"/>
      <c r="P173" s="383"/>
    </row>
    <row r="174" spans="2:24" s="384" customFormat="1" ht="42" customHeight="1">
      <c r="B174" s="1431" t="s">
        <v>614</v>
      </c>
      <c r="C174" s="1432"/>
      <c r="D174" s="1433"/>
      <c r="E174" s="349">
        <v>43585</v>
      </c>
      <c r="F174" s="349">
        <v>43616</v>
      </c>
      <c r="G174" s="349">
        <v>43646</v>
      </c>
      <c r="H174" s="349">
        <v>43677</v>
      </c>
      <c r="I174" s="349">
        <v>43708</v>
      </c>
      <c r="J174" s="349">
        <v>43738</v>
      </c>
      <c r="K174" s="349">
        <v>43769</v>
      </c>
      <c r="L174" s="349">
        <v>43799</v>
      </c>
      <c r="M174" s="349">
        <v>43830</v>
      </c>
      <c r="N174" s="349">
        <v>43861</v>
      </c>
      <c r="O174" s="349">
        <v>43890</v>
      </c>
      <c r="P174" s="349">
        <v>43921</v>
      </c>
      <c r="Q174" s="531"/>
    </row>
    <row r="175" spans="2:24" s="384" customFormat="1" ht="30" customHeight="1">
      <c r="B175" s="88"/>
      <c r="C175" s="1426" t="s">
        <v>514</v>
      </c>
      <c r="D175" s="1427"/>
      <c r="E175" s="305"/>
      <c r="F175" s="340">
        <f>IF(F162=0,AVERAGE($E175:E175),(F162/E162)-1)</f>
        <v>7.7602725285785823E-5</v>
      </c>
      <c r="G175" s="340">
        <f>IF(G162=0,AVERAGE($E175:F175),(G162/F162)-1)</f>
        <v>3.4834360993851732E-4</v>
      </c>
      <c r="H175" s="340">
        <f>IF(H162=0,AVERAGE($E175:G175),(H162/G162)-1)</f>
        <v>3.4474116836546997E-4</v>
      </c>
      <c r="I175" s="340">
        <f>IF(I162=0,AVERAGE($E175:H175),(I162/H162)-1)</f>
        <v>-1.1836480519744619E-4</v>
      </c>
      <c r="J175" s="340">
        <f>IF(J162=0,AVERAGE($E175:I175),(J162/I162)-1)</f>
        <v>1.1066150610907766E-3</v>
      </c>
      <c r="K175" s="340">
        <f>IF(K162=0,AVERAGE($E175:J175),(K162/J162)-1)</f>
        <v>1.7406411829479218E-4</v>
      </c>
      <c r="L175" s="340">
        <f>IF(L162=0,AVERAGE($E175:K175),(L162/K162)-1)</f>
        <v>1.0812133330790896E-3</v>
      </c>
      <c r="M175" s="340">
        <f>IF(M162=0,AVERAGE($E175:L175),(M162/L162)-1)</f>
        <v>1.1492477819707858E-4</v>
      </c>
      <c r="N175" s="340">
        <f>IF(N162=0,AVERAGE($E175:M175),(N162/M162)-1)</f>
        <v>1.1823074090444585E-4</v>
      </c>
      <c r="O175" s="340">
        <f>IF(O162=0,AVERAGE($E175:N175),(O162/N162)-1)</f>
        <v>6.0037380956279307E-5</v>
      </c>
      <c r="P175" s="340">
        <f>IF(P162=0,AVERAGE($E175:O175),(P162/O162)-1)</f>
        <v>6.6717118416970145E-4</v>
      </c>
    </row>
    <row r="176" spans="2:24" s="384" customFormat="1" ht="30" customHeight="1">
      <c r="B176" s="88"/>
      <c r="C176" s="1426" t="s">
        <v>518</v>
      </c>
      <c r="D176" s="1427"/>
      <c r="E176" s="305"/>
      <c r="F176" s="340">
        <f>IF(F163=0,AVERAGE($E176:E176),(F163/E163)-1)</f>
        <v>9.2283036781746208E-3</v>
      </c>
      <c r="G176" s="340">
        <f>IF(G163=0,AVERAGE($E176:F176),(G163/F163)-1)</f>
        <v>9.4550859735667014E-3</v>
      </c>
      <c r="H176" s="340">
        <f>IF(H163=0,AVERAGE($E176:G176),(H163/G163)-1)</f>
        <v>3.572287196794921E-3</v>
      </c>
      <c r="I176" s="340">
        <f>IF(I163=0,AVERAGE($E176:H176),(I163/H163)-1)</f>
        <v>7.4466424223633698E-3</v>
      </c>
      <c r="J176" s="340">
        <f>IF(J163=0,AVERAGE($E176:I176),(J163/I163)-1)</f>
        <v>8.7550488951089189E-3</v>
      </c>
      <c r="K176" s="340">
        <f>IF(K163=0,AVERAGE($E176:J176),(K163/J163)-1)</f>
        <v>7.881356237757986E-3</v>
      </c>
      <c r="L176" s="340">
        <f>IF(L163=0,AVERAGE($E176:K176),(L163/K163)-1)</f>
        <v>7.6920632166890268E-3</v>
      </c>
      <c r="M176" s="340">
        <f>IF(M163=0,AVERAGE($E176:L176),(M163/L163)-1)</f>
        <v>-1.6320286779812121E-2</v>
      </c>
      <c r="N176" s="340">
        <f>IF(N163=0,AVERAGE($E176:M176),(N163/M163)-1)</f>
        <v>5.2886611862157373E-3</v>
      </c>
      <c r="O176" s="340">
        <f>IF(O163=0,AVERAGE($E176:N176),(O163/N163)-1)</f>
        <v>5.957071657421098E-3</v>
      </c>
      <c r="P176" s="340">
        <f>IF(P163=0,AVERAGE($E176:O176),(P163/O163)-1)</f>
        <v>5.5611105453761134E-3</v>
      </c>
      <c r="X176" s="549"/>
    </row>
    <row r="177" spans="2:16" ht="30" customHeight="1">
      <c r="B177" s="88"/>
      <c r="C177" s="1426" t="s">
        <v>554</v>
      </c>
      <c r="D177" s="1427"/>
      <c r="E177" s="305"/>
      <c r="F177" s="340">
        <f>IF(F164=0,AVERAGE($E177:E177),(F164/E164)-1)</f>
        <v>9.402170666625409E-3</v>
      </c>
      <c r="G177" s="340">
        <f>IF(G164=0,AVERAGE($E177:F177),(G164/F164)-1)</f>
        <v>1.5327034974532694E-8</v>
      </c>
      <c r="H177" s="340">
        <f>IF(H164=0,AVERAGE($E177:G177),(H164/G164)-1)</f>
        <v>-1.5327034863510391E-8</v>
      </c>
      <c r="I177" s="340">
        <f>IF(I164=0,AVERAGE($E177:H177),(I164/H164)-1)</f>
        <v>4.7817074258577552</v>
      </c>
      <c r="J177" s="340">
        <f>IF(J164=0,AVERAGE($E177:I177),(J164/I164)-1)</f>
        <v>-1.060381404904831E-8</v>
      </c>
      <c r="K177" s="340">
        <f>IF(K164=0,AVERAGE($E177:J177),(K164/J164)-1)</f>
        <v>1.0603814271092915E-8</v>
      </c>
      <c r="L177" s="340">
        <f>IF(L164=0,AVERAGE($E177:K177),(L164/K164)-1)</f>
        <v>-1.0603813938026008E-8</v>
      </c>
      <c r="M177" s="340">
        <f>IF(M164=0,AVERAGE($E177:L177),(M164/L164)-1)</f>
        <v>-0.82704071013149594</v>
      </c>
      <c r="N177" s="340">
        <f>IF(N164=0,AVERAGE($E177:M177),(N164/M164)-1)</f>
        <v>-0.1100597018768571</v>
      </c>
      <c r="O177" s="340">
        <f>IF(O164=0,AVERAGE($E177:N177),(O164/N164)-1)</f>
        <v>-5.8891031660639359E-2</v>
      </c>
      <c r="P177" s="340">
        <f>IF(P164=0,AVERAGE($E177:O177),(P164/O164)-1)</f>
        <v>2.886579864025407E-15</v>
      </c>
    </row>
    <row r="178" spans="2:16" ht="30" customHeight="1">
      <c r="B178" s="88"/>
      <c r="C178" s="1426" t="s">
        <v>515</v>
      </c>
      <c r="D178" s="1427"/>
      <c r="E178" s="305"/>
      <c r="F178" s="340">
        <f>IF(F165=0,AVERAGE($E178:E178),(F165/E165)-1)</f>
        <v>-9.0109342611111032E-5</v>
      </c>
      <c r="G178" s="340">
        <f>IF(G165=0,AVERAGE($E178:F178),(G165/F165)-1)</f>
        <v>1.6557939253880605E-4</v>
      </c>
      <c r="H178" s="340">
        <f>IF(H165=0,AVERAGE($E178:G178),(H165/G165)-1)</f>
        <v>1.9496784085104579E-4</v>
      </c>
      <c r="I178" s="340">
        <f>IF(I165=0,AVERAGE($E178:H178),(I165/H165)-1)</f>
        <v>1.4421041204570884E-4</v>
      </c>
      <c r="J178" s="340">
        <f>IF(J165=0,AVERAGE($E178:I178),(J165/I165)-1)</f>
        <v>5.7276976109421618E-4</v>
      </c>
      <c r="K178" s="340">
        <f>IF(K165=0,AVERAGE($E178:J178),(K165/J165)-1)</f>
        <v>1.275882701869957E-4</v>
      </c>
      <c r="L178" s="340">
        <f>IF(L165=0,AVERAGE($E178:K178),(L165/K165)-1)</f>
        <v>6.8735635773187198E-4</v>
      </c>
      <c r="M178" s="340">
        <f>IF(M165=0,AVERAGE($E178:L178),(M165/L165)-1)</f>
        <v>2.1096985929713874E-4</v>
      </c>
      <c r="N178" s="340">
        <f>IF(N165=0,AVERAGE($E178:M178),(N165/M165)-1)</f>
        <v>-1.353690476965097E-4</v>
      </c>
      <c r="O178" s="340">
        <f>IF(O165=0,AVERAGE($E178:N178),(O165/N165)-1)</f>
        <v>-4.1511028907925684E-5</v>
      </c>
      <c r="P178" s="340">
        <f>IF(P165=0,AVERAGE($E178:O178),(P165/O165)-1)</f>
        <v>3.2086331677150248E-4</v>
      </c>
    </row>
    <row r="179" spans="2:16" ht="30" customHeight="1">
      <c r="B179" s="88"/>
      <c r="C179" s="1426" t="s">
        <v>517</v>
      </c>
      <c r="D179" s="1427"/>
      <c r="E179" s="305"/>
      <c r="F179" s="340">
        <f>IF(F166=0,AVERAGE($E179:E179),(F166/E166)-1)</f>
        <v>1.311712233054152E-6</v>
      </c>
      <c r="G179" s="340">
        <f>IF(G166=0,AVERAGE($E179:F179),(G166/F166)-1)</f>
        <v>-1.3117105143178875E-6</v>
      </c>
      <c r="H179" s="340">
        <f>IF(H166=0,AVERAGE($E179:G179),(H166/G166)-1)</f>
        <v>1.3117122348305088E-6</v>
      </c>
      <c r="I179" s="340">
        <f>IF(I166=0,AVERAGE($E179:H179),(I166/H166)-1)</f>
        <v>3.7372381497886797E-2</v>
      </c>
      <c r="J179" s="340">
        <f>IF(J166=0,AVERAGE($E179:I179),(J166/I166)-1)</f>
        <v>-1.6016427795140231E-6</v>
      </c>
      <c r="K179" s="340">
        <f>IF(K166=0,AVERAGE($E179:J179),(K166/J166)-1)</f>
        <v>1.6016453447953438E-6</v>
      </c>
      <c r="L179" s="340">
        <f>IF(L166=0,AVERAGE($E179:K179),(L166/K166)-1)</f>
        <v>-1.6016427786258447E-6</v>
      </c>
      <c r="M179" s="340">
        <f>IF(M166=0,AVERAGE($E179:L179),(M166/L166)-1)</f>
        <v>-6.0770639244492886E-3</v>
      </c>
      <c r="N179" s="340">
        <f>IF(N166=0,AVERAGE($E179:M179),(N166/M166)-1)</f>
        <v>-8.9494186524805563E-3</v>
      </c>
      <c r="O179" s="340">
        <f>IF(O166=0,AVERAGE($E179:N179),(O166/N166)-1)</f>
        <v>-1.9742998586688487E-2</v>
      </c>
      <c r="P179" s="340">
        <f>IF(P166=0,AVERAGE($E179:O179),(P166/O166)-1)</f>
        <v>6.0208286578600223E-8</v>
      </c>
    </row>
    <row r="180" spans="2:16" ht="30" customHeight="1">
      <c r="B180" s="88"/>
      <c r="C180" s="1426" t="s">
        <v>516</v>
      </c>
      <c r="D180" s="1427"/>
      <c r="E180" s="305"/>
      <c r="F180" s="340">
        <f>IF(F167=0,AVERAGE($E180:E180),(F167/E167)-1)</f>
        <v>-9.9758928492210686E-4</v>
      </c>
      <c r="G180" s="340">
        <f>IF(G167=0,AVERAGE($E180:F180),(G167/F167)-1)</f>
        <v>2.3071334630628826E-3</v>
      </c>
      <c r="H180" s="340">
        <f>IF(H167=0,AVERAGE($E180:G180),(H167/G167)-1)</f>
        <v>3.6152746210826869E-4</v>
      </c>
      <c r="I180" s="340">
        <f>IF(I167=0,AVERAGE($E180:H180),(I167/H167)-1)</f>
        <v>1.0950661595727773E-3</v>
      </c>
      <c r="J180" s="340">
        <f>IF(J167=0,AVERAGE($E180:I180),(J167/I167)-1)</f>
        <v>3.1684762558905621E-3</v>
      </c>
      <c r="K180" s="340">
        <f>IF(K167=0,AVERAGE($E180:J180),(K167/J167)-1)</f>
        <v>3.5717480552184266E-3</v>
      </c>
      <c r="L180" s="340">
        <f>IF(L167=0,AVERAGE($E180:K180),(L167/K167)-1)</f>
        <v>1.4732349364012798E-3</v>
      </c>
      <c r="M180" s="340">
        <f>IF(M167=0,AVERAGE($E180:L180),(M167/L167)-1)</f>
        <v>3.6664930508911731E-4</v>
      </c>
      <c r="N180" s="340">
        <f>IF(N167=0,AVERAGE($E180:M180),(N167/M167)-1)</f>
        <v>6.1226188140595106E-4</v>
      </c>
      <c r="O180" s="340">
        <f>IF(O167=0,AVERAGE($E180:N180),(O167/N167)-1)</f>
        <v>4.5563172134155394E-4</v>
      </c>
      <c r="P180" s="340">
        <f>IF(P167=0,AVERAGE($E180:O180),(P167/O167)-1)</f>
        <v>-1.9165981727620185E-4</v>
      </c>
    </row>
    <row r="181" spans="2:16" ht="30" customHeight="1">
      <c r="B181" s="88"/>
      <c r="C181" s="1426" t="s">
        <v>520</v>
      </c>
      <c r="D181" s="1427"/>
      <c r="E181" s="305"/>
      <c r="F181" s="340">
        <f>IF(F168=0,AVERAGE($E181:E181),(F168/E168)-1)</f>
        <v>3.443473808575348E-4</v>
      </c>
      <c r="G181" s="340">
        <f>IF(G168=0,AVERAGE($E181:F181),(G168/F168)-1)</f>
        <v>1.4383263532624646E-4</v>
      </c>
      <c r="H181" s="340">
        <f>IF(H168=0,AVERAGE($E181:G181),(H168/G168)-1)</f>
        <v>3.5194259763970948E-4</v>
      </c>
      <c r="I181" s="340">
        <f>IF(I168=0,AVERAGE($E181:H181),(I168/H168)-1)</f>
        <v>5.7869804321164509E-4</v>
      </c>
      <c r="J181" s="340">
        <f>IF(J168=0,AVERAGE($E181:I181),(J168/I168)-1)</f>
        <v>1.1956972209139494E-3</v>
      </c>
      <c r="K181" s="340">
        <f>IF(K168=0,AVERAGE($E181:J181),(K168/J168)-1)</f>
        <v>-3.5069869035453394E-5</v>
      </c>
      <c r="L181" s="340">
        <f>IF(L168=0,AVERAGE($E181:K181),(L168/K168)-1)</f>
        <v>7.3247018102429173E-4</v>
      </c>
      <c r="M181" s="340">
        <f>IF(M168=0,AVERAGE($E181:L181),(M168/L168)-1)</f>
        <v>3.5037686159955506E-4</v>
      </c>
      <c r="N181" s="340">
        <f>IF(N168=0,AVERAGE($E181:M181),(N168/M168)-1)</f>
        <v>3.6643727712215579E-4</v>
      </c>
      <c r="O181" s="340">
        <f>IF(O168=0,AVERAGE($E181:N181),(O168/N168)-1)</f>
        <v>-1.8561143962947391E-4</v>
      </c>
      <c r="P181" s="340">
        <f>IF(P168=0,AVERAGE($E181:O181),(P168/O168)-1)</f>
        <v>1.3979031074513593E-3</v>
      </c>
    </row>
    <row r="182" spans="2:16" ht="30" customHeight="1">
      <c r="B182" s="88"/>
      <c r="C182" s="1426" t="s">
        <v>521</v>
      </c>
      <c r="D182" s="1427"/>
      <c r="E182" s="305"/>
      <c r="F182" s="340">
        <f>IF(F169=0,AVERAGE($E182:E182),(F169/E169)-1)</f>
        <v>7.1156566095609275E-3</v>
      </c>
      <c r="G182" s="340">
        <f>IF(G169=0,AVERAGE($E182:F182),(G169/F169)-1)</f>
        <v>9.6729924817851032E-3</v>
      </c>
      <c r="H182" s="340">
        <f>IF(H169=0,AVERAGE($E182:G182),(H169/G169)-1)</f>
        <v>6.6424400528004579E-3</v>
      </c>
      <c r="I182" s="340">
        <f>IF(I169=0,AVERAGE($E182:H182),(I169/H169)-1)</f>
        <v>7.7702268482542358E-3</v>
      </c>
      <c r="J182" s="340">
        <f>IF(J169=0,AVERAGE($E182:I182),(J169/I169)-1)</f>
        <v>7.265550408238397E-3</v>
      </c>
      <c r="K182" s="340">
        <f>IF(K169=0,AVERAGE($E182:J182),(K169/J169)-1)</f>
        <v>7.5741870707619618E-3</v>
      </c>
      <c r="L182" s="340">
        <f>IF(L169=0,AVERAGE($E182:K182),(L169/K169)-1)</f>
        <v>7.0957785959959718E-3</v>
      </c>
      <c r="M182" s="340">
        <f>IF(M169=0,AVERAGE($E182:L182),(M169/L169)-1)</f>
        <v>-1.5751684200967397E-2</v>
      </c>
      <c r="N182" s="340">
        <f>IF(N169=0,AVERAGE($E182:M182),(N169/M169)-1)</f>
        <v>-2.0312299089767505E-3</v>
      </c>
      <c r="O182" s="340">
        <f>IF(O169=0,AVERAGE($E182:N182),(O169/N169)-1)</f>
        <v>6.1751814197219534E-3</v>
      </c>
      <c r="P182" s="340">
        <f>IF(P169=0,AVERAGE($E182:O182),(P169/O169)-1)</f>
        <v>6.3404436488871951E-3</v>
      </c>
    </row>
    <row r="183" spans="2:16" ht="30" customHeight="1">
      <c r="B183" s="88"/>
      <c r="C183" s="1426" t="s">
        <v>519</v>
      </c>
      <c r="D183" s="1427"/>
      <c r="E183" s="305"/>
      <c r="F183" s="340">
        <f>IF(F170=0,AVERAGE($E183:E183),(F170/E170)-1)</f>
        <v>6.798644061678516E-5</v>
      </c>
      <c r="G183" s="340">
        <f>IF(G170=0,AVERAGE($E183:F183),(G170/F170)-1)</f>
        <v>7.5703582291808402E-8</v>
      </c>
      <c r="H183" s="340">
        <f>IF(H170=0,AVERAGE($E183:G183),(H170/G170)-1)</f>
        <v>-7.5703576407626372E-8</v>
      </c>
      <c r="I183" s="340">
        <f>IF(I170=0,AVERAGE($E183:H183),(I170/H170)-1)</f>
        <v>0</v>
      </c>
      <c r="J183" s="340">
        <f>IF(J170=0,AVERAGE($E183:I183),(J170/I170)-1)</f>
        <v>7.5703582291808402E-8</v>
      </c>
      <c r="K183" s="340">
        <f>IF(K170=0,AVERAGE($E183:J183),(K170/J170)-1)</f>
        <v>-7.5703576629670977E-8</v>
      </c>
      <c r="L183" s="340">
        <f>IF(L170=0,AVERAGE($E183:K183),(L170/K170)-1)</f>
        <v>7.5703584290209847E-8</v>
      </c>
      <c r="M183" s="340">
        <f>IF(M170=0,AVERAGE($E183:L183),(M170/L170)-1)</f>
        <v>1.0823391108748526E-2</v>
      </c>
      <c r="N183" s="340">
        <f>IF(N170=0,AVERAGE($E183:M183),(N170/M170)-1)</f>
        <v>-1.7330111354006861E-2</v>
      </c>
      <c r="O183" s="340">
        <f>IF(O170=0,AVERAGE($E183:N183),(O170/N170)-1)</f>
        <v>-1.3932684160600228E-2</v>
      </c>
      <c r="P183" s="340">
        <f>IF(P170=0,AVERAGE($E183:O183),(P170/O170)-1)</f>
        <v>4.4419911526816236E-8</v>
      </c>
    </row>
    <row r="184" spans="2:16" ht="30" customHeight="1">
      <c r="B184" s="88"/>
      <c r="C184" s="1426" t="s">
        <v>513</v>
      </c>
      <c r="D184" s="1427"/>
      <c r="E184" s="305"/>
      <c r="F184" s="340">
        <f>IF(F171=0,AVERAGE($E184:E184),(F171/E171)-1)</f>
        <v>5.574561545707013E-8</v>
      </c>
      <c r="G184" s="340">
        <f>IF(G171=0,AVERAGE($E184:F184),(G171/F171)-1)</f>
        <v>-5.5745616456270852E-8</v>
      </c>
      <c r="H184" s="340">
        <f>IF(H171=0,AVERAGE($E184:G184),(H171/G171)-1)</f>
        <v>5.5745619453873019E-8</v>
      </c>
      <c r="I184" s="340">
        <f>IF(I171=0,AVERAGE($E184:H184),(I171/H171)-1)</f>
        <v>0</v>
      </c>
      <c r="J184" s="340">
        <f>IF(J171=0,AVERAGE($E184:I184),(J171/I171)-1)</f>
        <v>-5.5745616456270852E-8</v>
      </c>
      <c r="K184" s="340">
        <f>IF(K171=0,AVERAGE($E184:J184),(K171/J171)-1)</f>
        <v>5.5745619453873019E-8</v>
      </c>
      <c r="L184" s="340">
        <f>IF(L171=0,AVERAGE($E184:K184),(L171/K171)-1)</f>
        <v>-5.5745612348445661E-8</v>
      </c>
      <c r="M184" s="340">
        <f>IF(M171=0,AVERAGE($E184:L184),(M171/L171)-1)</f>
        <v>5.574561545707013E-8</v>
      </c>
      <c r="N184" s="340">
        <f>IF(N171=0,AVERAGE($E184:M184),(N171/M171)-1)</f>
        <v>0</v>
      </c>
      <c r="O184" s="340">
        <f>IF(O171=0,AVERAGE($E184:N184),(O171/N171)-1)</f>
        <v>-1.0176682496698675E-8</v>
      </c>
      <c r="P184" s="340">
        <f>IF(P171=0,AVERAGE($E184:O184),(P171/O171)-1)</f>
        <v>1.0176682607720977E-8</v>
      </c>
    </row>
    <row r="185" spans="2:16" ht="30" customHeight="1">
      <c r="B185" s="1428" t="s">
        <v>595</v>
      </c>
      <c r="C185" s="1429"/>
      <c r="D185" s="1430"/>
      <c r="E185" s="351"/>
      <c r="F185" s="354">
        <f>IF(F172=0,AVERAGE($E185:E185),(F172/E172)-1)</f>
        <v>3.2786731211920106E-4</v>
      </c>
      <c r="G185" s="354">
        <f>IF(G172=0,AVERAGE($E185:F185),(G172/F172)-1)</f>
        <v>5.9830492066570429E-4</v>
      </c>
      <c r="H185" s="354">
        <f>IF(H172=0,AVERAGE($E185:G185),(H172/G172)-1)</f>
        <v>4.2072455313402202E-4</v>
      </c>
      <c r="I185" s="354">
        <f>IF(I172=0,AVERAGE($E185:H185),(I172/H172)-1)</f>
        <v>1.5519630085696345E-3</v>
      </c>
      <c r="J185" s="354">
        <f>IF(J172=0,AVERAGE($E185:I185),(J172/I172)-1)</f>
        <v>1.2261286235368818E-3</v>
      </c>
      <c r="K185" s="354">
        <f>IF(K172=0,AVERAGE($E185:J185),(K172/J172)-1)</f>
        <v>4.3127401107612151E-4</v>
      </c>
      <c r="L185" s="354">
        <f>IF(L172=0,AVERAGE($E185:K185),(L172/K172)-1)</f>
        <v>1.1744218097591297E-3</v>
      </c>
      <c r="M185" s="354">
        <f>IF(M172=0,AVERAGE($E185:L185),(M172/L172)-1)</f>
        <v>-1.6804061290933703E-3</v>
      </c>
      <c r="N185" s="354">
        <f>IF(N172=0,AVERAGE($E185:M185),(N172/M172)-1)</f>
        <v>1.6380774574398238E-4</v>
      </c>
      <c r="O185" s="354">
        <f>IF(O172=0,AVERAGE($E185:N185),(O172/N172)-1)</f>
        <v>1.9064035521187961E-4</v>
      </c>
      <c r="P185" s="354">
        <f>IF(P172=0,AVERAGE($E185:O185),(P172/O172)-1)</f>
        <v>7.7260183071392596E-4</v>
      </c>
    </row>
    <row r="186" spans="2:16" ht="9.9499999999999993" customHeight="1">
      <c r="F186" s="338"/>
      <c r="G186" s="338"/>
    </row>
    <row r="187" spans="2:16" ht="42" customHeight="1">
      <c r="B187" s="1431" t="s">
        <v>605</v>
      </c>
      <c r="C187" s="1432"/>
      <c r="D187" s="1433"/>
      <c r="E187" s="349">
        <v>43585</v>
      </c>
      <c r="F187" s="349">
        <v>43616</v>
      </c>
      <c r="G187" s="349">
        <v>43646</v>
      </c>
      <c r="H187" s="349">
        <v>43677</v>
      </c>
      <c r="I187" s="349">
        <v>43708</v>
      </c>
      <c r="J187" s="349">
        <v>43738</v>
      </c>
      <c r="K187" s="349">
        <v>43769</v>
      </c>
      <c r="L187" s="349">
        <v>43799</v>
      </c>
      <c r="M187" s="349">
        <v>43830</v>
      </c>
      <c r="N187" s="349">
        <v>43861</v>
      </c>
      <c r="O187" s="349">
        <v>43890</v>
      </c>
      <c r="P187" s="349">
        <v>43921</v>
      </c>
    </row>
    <row r="188" spans="2:16" ht="30" customHeight="1">
      <c r="B188" s="88"/>
      <c r="C188" s="1426" t="s">
        <v>514</v>
      </c>
      <c r="D188" s="1427"/>
      <c r="E188" s="353">
        <f>IF(E162&gt;0,E162,D188)</f>
        <v>97659415.25999999</v>
      </c>
      <c r="F188" s="353">
        <f>IF(F162&gt;0,F162,E188)</f>
        <v>97666993.896773979</v>
      </c>
      <c r="G188" s="353">
        <f>IF(G162&gt;0,G162,F188)</f>
        <v>97701015.569999814</v>
      </c>
      <c r="H188" s="353">
        <f>IF(H162&gt;0,H162,G188)</f>
        <v>97734697.132257909</v>
      </c>
      <c r="I188" s="353">
        <f t="shared" ref="I188:P188" si="254">IF(I162&gt;0,I162,H188)</f>
        <v>97723128.783870816</v>
      </c>
      <c r="J188" s="353">
        <f t="shared" si="254"/>
        <v>97831270.669999957</v>
      </c>
      <c r="K188" s="556">
        <f t="shared" si="254"/>
        <v>97848299.583870798</v>
      </c>
      <c r="L188" s="339">
        <f t="shared" si="254"/>
        <v>97954094.469999999</v>
      </c>
      <c r="M188" s="339">
        <f t="shared" si="254"/>
        <v>97965351.822580457</v>
      </c>
      <c r="N188" s="339">
        <f t="shared" si="254"/>
        <v>97976934.338709414</v>
      </c>
      <c r="O188" s="339">
        <f t="shared" si="254"/>
        <v>97982816.617241234</v>
      </c>
      <c r="P188" s="339">
        <f t="shared" si="254"/>
        <v>98048187.929032043</v>
      </c>
    </row>
    <row r="189" spans="2:16" ht="30" customHeight="1">
      <c r="B189" s="88"/>
      <c r="C189" s="1426" t="s">
        <v>518</v>
      </c>
      <c r="D189" s="1427"/>
      <c r="E189" s="353">
        <f t="shared" ref="E189:P197" si="255">IF(E163&gt;0,E163,D189)</f>
        <v>4432577.26</v>
      </c>
      <c r="F189" s="353">
        <f t="shared" si="255"/>
        <v>4473482.4290322512</v>
      </c>
      <c r="G189" s="353">
        <f t="shared" si="255"/>
        <v>4515779.5899999915</v>
      </c>
      <c r="H189" s="353">
        <f t="shared" si="255"/>
        <v>4531911.2516128961</v>
      </c>
      <c r="I189" s="353">
        <f t="shared" si="255"/>
        <v>4565658.7741935421</v>
      </c>
      <c r="J189" s="353">
        <f t="shared" si="255"/>
        <v>4605631.3399999896</v>
      </c>
      <c r="K189" s="556">
        <f t="shared" si="255"/>
        <v>4641929.961290312</v>
      </c>
      <c r="L189" s="339">
        <f t="shared" si="255"/>
        <v>4677635.9799999995</v>
      </c>
      <c r="M189" s="339">
        <f t="shared" si="255"/>
        <v>4601295.619354832</v>
      </c>
      <c r="N189" s="339">
        <f t="shared" si="255"/>
        <v>4625630.312903218</v>
      </c>
      <c r="O189" s="339">
        <f t="shared" si="255"/>
        <v>4653185.5241379216</v>
      </c>
      <c r="P189" s="339">
        <f t="shared" si="255"/>
        <v>4679062.4032257963</v>
      </c>
    </row>
    <row r="190" spans="2:16" ht="30" customHeight="1">
      <c r="B190" s="88"/>
      <c r="C190" s="1426" t="s">
        <v>554</v>
      </c>
      <c r="D190" s="1427"/>
      <c r="E190" s="353">
        <f t="shared" si="255"/>
        <v>41700.939999999995</v>
      </c>
      <c r="F190" s="353">
        <f t="shared" si="255"/>
        <v>42093.019354838703</v>
      </c>
      <c r="G190" s="353">
        <f t="shared" si="255"/>
        <v>42093.019999999888</v>
      </c>
      <c r="H190" s="353">
        <f t="shared" si="255"/>
        <v>42093.019354838703</v>
      </c>
      <c r="I190" s="353">
        <f>IF(I164&gt;0,I164,H190)</f>
        <v>243369.52258064516</v>
      </c>
      <c r="J190" s="353">
        <f t="shared" si="255"/>
        <v>243369.52</v>
      </c>
      <c r="K190" s="556">
        <f t="shared" si="255"/>
        <v>243369.52258064516</v>
      </c>
      <c r="L190" s="339">
        <f t="shared" si="255"/>
        <v>243369.52000000002</v>
      </c>
      <c r="M190" s="339">
        <f t="shared" si="255"/>
        <v>42093.019354838703</v>
      </c>
      <c r="N190" s="339">
        <f t="shared" si="255"/>
        <v>37460.274193548379</v>
      </c>
      <c r="O190" s="339">
        <f t="shared" si="255"/>
        <v>35254.199999999888</v>
      </c>
      <c r="P190" s="339">
        <f t="shared" si="255"/>
        <v>35254.19999999999</v>
      </c>
    </row>
    <row r="191" spans="2:16" ht="30" customHeight="1">
      <c r="B191" s="88"/>
      <c r="C191" s="1426" t="s">
        <v>515</v>
      </c>
      <c r="D191" s="1427"/>
      <c r="E191" s="353">
        <f t="shared" si="255"/>
        <v>42185468.549999997</v>
      </c>
      <c r="F191" s="353">
        <f t="shared" si="255"/>
        <v>42181667.245161213</v>
      </c>
      <c r="G191" s="353">
        <f t="shared" si="255"/>
        <v>42188651.659999937</v>
      </c>
      <c r="H191" s="353">
        <f t="shared" si="255"/>
        <v>42196877.090322502</v>
      </c>
      <c r="I191" s="353">
        <f t="shared" si="255"/>
        <v>42202962.319354743</v>
      </c>
      <c r="J191" s="353">
        <f t="shared" si="255"/>
        <v>42227134.899999864</v>
      </c>
      <c r="K191" s="556">
        <f t="shared" si="255"/>
        <v>42232522.587096706</v>
      </c>
      <c r="L191" s="339">
        <f t="shared" si="255"/>
        <v>42261551.380000003</v>
      </c>
      <c r="M191" s="339">
        <f t="shared" si="255"/>
        <v>42270467.293548316</v>
      </c>
      <c r="N191" s="339">
        <f t="shared" si="255"/>
        <v>42264745.180645101</v>
      </c>
      <c r="O191" s="339">
        <f t="shared" si="255"/>
        <v>42262990.72758612</v>
      </c>
      <c r="P191" s="339">
        <f t="shared" si="255"/>
        <v>42276551.370967656</v>
      </c>
    </row>
    <row r="192" spans="2:16" ht="30" customHeight="1">
      <c r="B192" s="88"/>
      <c r="C192" s="1426" t="s">
        <v>517</v>
      </c>
      <c r="D192" s="1427"/>
      <c r="E192" s="353">
        <f t="shared" si="255"/>
        <v>11066.55</v>
      </c>
      <c r="F192" s="353">
        <f t="shared" si="255"/>
        <v>11066.564516129012</v>
      </c>
      <c r="G192" s="353">
        <f t="shared" si="255"/>
        <v>11066.549999999979</v>
      </c>
      <c r="H192" s="353">
        <f t="shared" si="255"/>
        <v>11066.564516129012</v>
      </c>
      <c r="I192" s="353">
        <f t="shared" si="255"/>
        <v>11480.148387096762</v>
      </c>
      <c r="J192" s="353">
        <f t="shared" si="255"/>
        <v>11480.12999999999</v>
      </c>
      <c r="K192" s="556">
        <f t="shared" si="255"/>
        <v>11480.148387096762</v>
      </c>
      <c r="L192" s="339">
        <f t="shared" si="255"/>
        <v>11480.130000000001</v>
      </c>
      <c r="M192" s="339">
        <f t="shared" si="255"/>
        <v>11410.364516129013</v>
      </c>
      <c r="N192" s="339">
        <f t="shared" si="255"/>
        <v>11308.248387096766</v>
      </c>
      <c r="O192" s="339">
        <f t="shared" si="255"/>
        <v>11084.989655172392</v>
      </c>
      <c r="P192" s="339">
        <f t="shared" si="255"/>
        <v>11084.990322580627</v>
      </c>
    </row>
    <row r="193" spans="2:16" ht="30" customHeight="1">
      <c r="B193" s="88"/>
      <c r="C193" s="1426" t="s">
        <v>516</v>
      </c>
      <c r="D193" s="1427"/>
      <c r="E193" s="353">
        <f t="shared" si="255"/>
        <v>1187614.29</v>
      </c>
      <c r="F193" s="353">
        <f t="shared" si="255"/>
        <v>1186429.5387096757</v>
      </c>
      <c r="G193" s="353">
        <f t="shared" si="255"/>
        <v>1189166.7899999991</v>
      </c>
      <c r="H193" s="353">
        <f t="shared" si="255"/>
        <v>1189596.7064516111</v>
      </c>
      <c r="I193" s="353">
        <f t="shared" si="255"/>
        <v>1190899.3935483855</v>
      </c>
      <c r="J193" s="353">
        <f t="shared" si="255"/>
        <v>1194672.7299999979</v>
      </c>
      <c r="K193" s="556">
        <f t="shared" si="255"/>
        <v>1198939.799999998</v>
      </c>
      <c r="L193" s="339">
        <f t="shared" si="255"/>
        <v>1200706.1199999999</v>
      </c>
      <c r="M193" s="339">
        <f t="shared" si="255"/>
        <v>1201146.3580645141</v>
      </c>
      <c r="N193" s="339">
        <f t="shared" si="255"/>
        <v>1201881.7741935465</v>
      </c>
      <c r="O193" s="339">
        <f t="shared" si="255"/>
        <v>1202429.3896551714</v>
      </c>
      <c r="P193" s="339">
        <f t="shared" si="255"/>
        <v>1202198.9322580625</v>
      </c>
    </row>
    <row r="194" spans="2:16" ht="30" customHeight="1">
      <c r="B194" s="88"/>
      <c r="C194" s="1426" t="s">
        <v>520</v>
      </c>
      <c r="D194" s="1427"/>
      <c r="E194" s="353">
        <f t="shared" si="255"/>
        <v>8474804.620000001</v>
      </c>
      <c r="F194" s="353">
        <f t="shared" si="255"/>
        <v>8477722.8967741765</v>
      </c>
      <c r="G194" s="353">
        <f t="shared" si="255"/>
        <v>8478942.2699999847</v>
      </c>
      <c r="H194" s="353">
        <f t="shared" si="255"/>
        <v>8481926.3709677253</v>
      </c>
      <c r="I194" s="353">
        <f t="shared" si="255"/>
        <v>8486834.8451612704</v>
      </c>
      <c r="J194" s="353">
        <f t="shared" si="255"/>
        <v>8496982.5299999863</v>
      </c>
      <c r="K194" s="556">
        <f t="shared" si="255"/>
        <v>8496684.5419354625</v>
      </c>
      <c r="L194" s="339">
        <f t="shared" si="255"/>
        <v>8502908.1099999994</v>
      </c>
      <c r="M194" s="339">
        <f t="shared" si="255"/>
        <v>8505887.3322580513</v>
      </c>
      <c r="N194" s="339">
        <f t="shared" si="255"/>
        <v>8509004.2064515911</v>
      </c>
      <c r="O194" s="339">
        <f t="shared" si="255"/>
        <v>8507424.8379310183</v>
      </c>
      <c r="P194" s="339">
        <f t="shared" si="255"/>
        <v>8519317.3935483713</v>
      </c>
    </row>
    <row r="195" spans="2:16" ht="30" customHeight="1">
      <c r="B195" s="88"/>
      <c r="C195" s="1426" t="s">
        <v>521</v>
      </c>
      <c r="D195" s="1427"/>
      <c r="E195" s="353">
        <f t="shared" si="255"/>
        <v>552926.1</v>
      </c>
      <c r="F195" s="353">
        <f t="shared" si="255"/>
        <v>556860.53225806367</v>
      </c>
      <c r="G195" s="353">
        <f t="shared" si="255"/>
        <v>562247.03999999876</v>
      </c>
      <c r="H195" s="353">
        <f t="shared" si="255"/>
        <v>565981.73225806328</v>
      </c>
      <c r="I195" s="353">
        <f t="shared" si="255"/>
        <v>570379.53870967636</v>
      </c>
      <c r="J195" s="353">
        <f t="shared" si="255"/>
        <v>574523.65999999933</v>
      </c>
      <c r="K195" s="556">
        <f t="shared" si="255"/>
        <v>578875.20967741811</v>
      </c>
      <c r="L195" s="339">
        <f t="shared" si="255"/>
        <v>582982.7799999998</v>
      </c>
      <c r="M195" s="339">
        <f t="shared" si="255"/>
        <v>573799.81935483776</v>
      </c>
      <c r="N195" s="339">
        <f t="shared" si="255"/>
        <v>572634.29999999877</v>
      </c>
      <c r="O195" s="339">
        <f t="shared" si="255"/>
        <v>576170.42068965419</v>
      </c>
      <c r="P195" s="339">
        <f t="shared" si="255"/>
        <v>579823.59677419253</v>
      </c>
    </row>
    <row r="196" spans="2:16" ht="30" customHeight="1">
      <c r="B196" s="88"/>
      <c r="C196" s="1426" t="s">
        <v>519</v>
      </c>
      <c r="D196" s="1427"/>
      <c r="E196" s="353">
        <f t="shared" si="255"/>
        <v>153389.22</v>
      </c>
      <c r="F196" s="353">
        <f t="shared" si="255"/>
        <v>153399.64838709679</v>
      </c>
      <c r="G196" s="353">
        <f t="shared" si="255"/>
        <v>153399.65999999968</v>
      </c>
      <c r="H196" s="353">
        <f t="shared" si="255"/>
        <v>153399.64838709679</v>
      </c>
      <c r="I196" s="353">
        <f t="shared" si="255"/>
        <v>153399.64838709679</v>
      </c>
      <c r="J196" s="353">
        <f t="shared" si="255"/>
        <v>153399.65999999971</v>
      </c>
      <c r="K196" s="556">
        <f t="shared" si="255"/>
        <v>153399.64838709679</v>
      </c>
      <c r="L196" s="339">
        <f t="shared" si="255"/>
        <v>153399.66</v>
      </c>
      <c r="M196" s="339">
        <f t="shared" si="255"/>
        <v>155059.96451612905</v>
      </c>
      <c r="N196" s="339">
        <f t="shared" si="255"/>
        <v>152372.75806451618</v>
      </c>
      <c r="O196" s="339">
        <f t="shared" si="255"/>
        <v>150249.79655172373</v>
      </c>
      <c r="P196" s="339">
        <f t="shared" si="255"/>
        <v>150249.80322580639</v>
      </c>
    </row>
    <row r="197" spans="2:16" ht="30" customHeight="1">
      <c r="B197" s="88"/>
      <c r="C197" s="1426" t="s">
        <v>513</v>
      </c>
      <c r="D197" s="1427"/>
      <c r="E197" s="353">
        <f t="shared" si="255"/>
        <v>98373.13</v>
      </c>
      <c r="F197" s="353">
        <f t="shared" si="255"/>
        <v>98373.135483870676</v>
      </c>
      <c r="G197" s="353">
        <f t="shared" si="255"/>
        <v>98373.129999999597</v>
      </c>
      <c r="H197" s="353">
        <f t="shared" si="255"/>
        <v>98373.135483870676</v>
      </c>
      <c r="I197" s="353">
        <f t="shared" si="255"/>
        <v>98373.135483870676</v>
      </c>
      <c r="J197" s="353">
        <f t="shared" si="255"/>
        <v>98373.129999999597</v>
      </c>
      <c r="K197" s="556">
        <f t="shared" si="255"/>
        <v>98373.135483870676</v>
      </c>
      <c r="L197" s="339">
        <f t="shared" si="255"/>
        <v>98373.13</v>
      </c>
      <c r="M197" s="339">
        <f t="shared" si="255"/>
        <v>98373.135483870676</v>
      </c>
      <c r="N197" s="339">
        <f t="shared" si="255"/>
        <v>98373.135483870676</v>
      </c>
      <c r="O197" s="339">
        <f t="shared" si="255"/>
        <v>98373.134482758513</v>
      </c>
      <c r="P197" s="339">
        <f t="shared" si="255"/>
        <v>98373.135483870676</v>
      </c>
    </row>
    <row r="198" spans="2:16" ht="30" customHeight="1">
      <c r="B198" s="1375" t="s">
        <v>603</v>
      </c>
      <c r="C198" s="1452"/>
      <c r="D198" s="1434"/>
      <c r="E198" s="368">
        <f>SUM(E188:E197)</f>
        <v>154797335.91999999</v>
      </c>
      <c r="F198" s="368">
        <f>SUM(F188:F197)</f>
        <v>154848088.90645128</v>
      </c>
      <c r="G198" s="368">
        <f>SUM(G188:G197)</f>
        <v>154940735.2799997</v>
      </c>
      <c r="H198" s="368">
        <f t="shared" ref="H198:P198" si="256">SUM(H188:H197)</f>
        <v>155005922.65161264</v>
      </c>
      <c r="I198" s="368">
        <f t="shared" si="256"/>
        <v>155246486.10967714</v>
      </c>
      <c r="J198" s="368">
        <f t="shared" si="256"/>
        <v>155436838.26999974</v>
      </c>
      <c r="K198" s="557">
        <f t="shared" si="256"/>
        <v>155503874.13870943</v>
      </c>
      <c r="L198" s="344">
        <f t="shared" si="256"/>
        <v>155686501.27999997</v>
      </c>
      <c r="M198" s="344">
        <f t="shared" si="256"/>
        <v>155424884.72903195</v>
      </c>
      <c r="N198" s="344">
        <f t="shared" si="256"/>
        <v>155450344.52903193</v>
      </c>
      <c r="O198" s="344">
        <f t="shared" si="256"/>
        <v>155479979.63793075</v>
      </c>
      <c r="P198" s="344">
        <f t="shared" si="256"/>
        <v>155600103.75483838</v>
      </c>
    </row>
    <row r="199" spans="2:16" ht="30" customHeight="1">
      <c r="B199" s="1375" t="s">
        <v>604</v>
      </c>
      <c r="C199" s="1452"/>
      <c r="D199" s="1434"/>
      <c r="E199" s="368">
        <f>E198/30*E$4</f>
        <v>154797335.91999999</v>
      </c>
      <c r="F199" s="368">
        <f>F198/30*F$4</f>
        <v>160009691.86999968</v>
      </c>
      <c r="G199" s="368">
        <f t="shared" ref="G199:P199" si="257">G198/30*G$4</f>
        <v>154940735.2799997</v>
      </c>
      <c r="H199" s="368">
        <f t="shared" si="257"/>
        <v>160172786.73999971</v>
      </c>
      <c r="I199" s="368">
        <f t="shared" si="257"/>
        <v>160421368.97999969</v>
      </c>
      <c r="J199" s="368">
        <f t="shared" si="257"/>
        <v>155436838.26999974</v>
      </c>
      <c r="K199" s="557">
        <f t="shared" si="257"/>
        <v>160687336.60999975</v>
      </c>
      <c r="L199" s="344">
        <f t="shared" si="257"/>
        <v>155686501.27999997</v>
      </c>
      <c r="M199" s="344">
        <f t="shared" si="257"/>
        <v>160605714.2199997</v>
      </c>
      <c r="N199" s="344">
        <f t="shared" si="257"/>
        <v>160632022.67999968</v>
      </c>
      <c r="O199" s="344">
        <f t="shared" si="257"/>
        <v>150297313.64999974</v>
      </c>
      <c r="P199" s="344">
        <f t="shared" si="257"/>
        <v>160786773.87999964</v>
      </c>
    </row>
    <row r="200" spans="2:16" ht="9.75" customHeight="1">
      <c r="F200" s="338"/>
      <c r="G200" s="338"/>
    </row>
    <row r="201" spans="2:16" ht="42" customHeight="1">
      <c r="B201" s="1431" t="s">
        <v>606</v>
      </c>
      <c r="C201" s="1432"/>
      <c r="D201" s="1433"/>
      <c r="E201" s="349">
        <v>43585</v>
      </c>
      <c r="F201" s="349">
        <v>43616</v>
      </c>
      <c r="G201" s="349">
        <v>43646</v>
      </c>
      <c r="H201" s="349">
        <v>43677</v>
      </c>
      <c r="I201" s="349">
        <v>43708</v>
      </c>
      <c r="J201" s="349">
        <v>43738</v>
      </c>
      <c r="K201" s="349">
        <v>43769</v>
      </c>
      <c r="L201" s="349">
        <v>43799</v>
      </c>
      <c r="M201" s="349">
        <v>43830</v>
      </c>
      <c r="N201" s="349">
        <v>43861</v>
      </c>
      <c r="O201" s="349">
        <v>43890</v>
      </c>
      <c r="P201" s="349">
        <v>43921</v>
      </c>
    </row>
    <row r="202" spans="2:16" ht="30" customHeight="1">
      <c r="B202" s="88"/>
      <c r="C202" s="1426" t="s">
        <v>514</v>
      </c>
      <c r="D202" s="1427"/>
      <c r="E202" s="353">
        <f t="shared" ref="E202:E211" si="258">E162</f>
        <v>97659415.25999999</v>
      </c>
      <c r="F202" s="353">
        <f t="shared" ref="F202:P203" si="259">IF(F162&gt;0,F162,E202*(1+F175))</f>
        <v>97666993.896773979</v>
      </c>
      <c r="G202" s="353">
        <f t="shared" si="259"/>
        <v>97701015.569999814</v>
      </c>
      <c r="H202" s="353">
        <f t="shared" si="259"/>
        <v>97734697.132257909</v>
      </c>
      <c r="I202" s="353">
        <f t="shared" si="259"/>
        <v>97723128.783870816</v>
      </c>
      <c r="J202" s="353">
        <f t="shared" si="259"/>
        <v>97831270.669999957</v>
      </c>
      <c r="K202" s="556">
        <f t="shared" si="259"/>
        <v>97848299.583870798</v>
      </c>
      <c r="L202" s="556">
        <f t="shared" si="259"/>
        <v>97954094.469999999</v>
      </c>
      <c r="M202" s="556">
        <f t="shared" si="259"/>
        <v>97965351.822580457</v>
      </c>
      <c r="N202" s="556">
        <f t="shared" si="259"/>
        <v>97976934.338709414</v>
      </c>
      <c r="O202" s="556">
        <f t="shared" si="259"/>
        <v>97982816.617241234</v>
      </c>
      <c r="P202" s="556">
        <f t="shared" si="259"/>
        <v>98048187.929032043</v>
      </c>
    </row>
    <row r="203" spans="2:16" ht="30" customHeight="1">
      <c r="B203" s="88"/>
      <c r="C203" s="1426" t="s">
        <v>518</v>
      </c>
      <c r="D203" s="1427"/>
      <c r="E203" s="353">
        <f t="shared" si="258"/>
        <v>4432577.26</v>
      </c>
      <c r="F203" s="353">
        <f t="shared" si="259"/>
        <v>4473482.4290322512</v>
      </c>
      <c r="G203" s="353">
        <f t="shared" si="259"/>
        <v>4515779.5899999915</v>
      </c>
      <c r="H203" s="353">
        <f t="shared" si="259"/>
        <v>4531911.2516128961</v>
      </c>
      <c r="I203" s="353">
        <f t="shared" si="259"/>
        <v>4565658.7741935421</v>
      </c>
      <c r="J203" s="353">
        <f t="shared" si="259"/>
        <v>4605631.3399999896</v>
      </c>
      <c r="K203" s="556">
        <f t="shared" si="259"/>
        <v>4641929.961290312</v>
      </c>
      <c r="L203" s="556">
        <f t="shared" si="259"/>
        <v>4677635.9799999995</v>
      </c>
      <c r="M203" s="556">
        <f t="shared" si="259"/>
        <v>4601295.619354832</v>
      </c>
      <c r="N203" s="556">
        <f t="shared" si="259"/>
        <v>4625630.312903218</v>
      </c>
      <c r="O203" s="556">
        <f t="shared" si="259"/>
        <v>4653185.5241379216</v>
      </c>
      <c r="P203" s="556">
        <f t="shared" si="259"/>
        <v>4679062.4032257963</v>
      </c>
    </row>
    <row r="204" spans="2:16" ht="30" customHeight="1">
      <c r="B204" s="88"/>
      <c r="C204" s="1426" t="s">
        <v>554</v>
      </c>
      <c r="D204" s="1427"/>
      <c r="E204" s="353">
        <f t="shared" si="258"/>
        <v>41700.939999999995</v>
      </c>
      <c r="F204" s="353">
        <f t="shared" ref="F204" si="260">F190</f>
        <v>42093.019354838703</v>
      </c>
      <c r="G204" s="353">
        <f t="shared" ref="G204:O204" si="261">G190</f>
        <v>42093.019999999888</v>
      </c>
      <c r="H204" s="353">
        <f t="shared" si="261"/>
        <v>42093.019354838703</v>
      </c>
      <c r="I204" s="353">
        <f t="shared" si="261"/>
        <v>243369.52258064516</v>
      </c>
      <c r="J204" s="353">
        <f t="shared" si="261"/>
        <v>243369.52</v>
      </c>
      <c r="K204" s="556">
        <f t="shared" si="261"/>
        <v>243369.52258064516</v>
      </c>
      <c r="L204" s="556">
        <f t="shared" si="261"/>
        <v>243369.52000000002</v>
      </c>
      <c r="M204" s="556">
        <f t="shared" si="261"/>
        <v>42093.019354838703</v>
      </c>
      <c r="N204" s="556">
        <f t="shared" si="261"/>
        <v>37460.274193548379</v>
      </c>
      <c r="O204" s="556">
        <f t="shared" si="261"/>
        <v>35254.199999999888</v>
      </c>
      <c r="P204" s="556">
        <f>P190</f>
        <v>35254.19999999999</v>
      </c>
    </row>
    <row r="205" spans="2:16" ht="30" customHeight="1">
      <c r="B205" s="88"/>
      <c r="C205" s="1426" t="s">
        <v>515</v>
      </c>
      <c r="D205" s="1427"/>
      <c r="E205" s="353">
        <f t="shared" si="258"/>
        <v>42185468.549999997</v>
      </c>
      <c r="F205" s="353">
        <f t="shared" ref="F205:P205" si="262">IF(F165&gt;0,F165,E205*(1+F178))</f>
        <v>42181667.245161213</v>
      </c>
      <c r="G205" s="353">
        <f t="shared" si="262"/>
        <v>42188651.659999937</v>
      </c>
      <c r="H205" s="353">
        <f t="shared" si="262"/>
        <v>42196877.090322502</v>
      </c>
      <c r="I205" s="353">
        <f t="shared" si="262"/>
        <v>42202962.319354743</v>
      </c>
      <c r="J205" s="353">
        <f t="shared" si="262"/>
        <v>42227134.899999864</v>
      </c>
      <c r="K205" s="556">
        <f t="shared" si="262"/>
        <v>42232522.587096706</v>
      </c>
      <c r="L205" s="556">
        <f t="shared" si="262"/>
        <v>42261551.380000003</v>
      </c>
      <c r="M205" s="556">
        <f t="shared" si="262"/>
        <v>42270467.293548316</v>
      </c>
      <c r="N205" s="556">
        <f t="shared" si="262"/>
        <v>42264745.180645101</v>
      </c>
      <c r="O205" s="556">
        <f t="shared" si="262"/>
        <v>42262990.72758612</v>
      </c>
      <c r="P205" s="556">
        <f t="shared" si="262"/>
        <v>42276551.370967656</v>
      </c>
    </row>
    <row r="206" spans="2:16" ht="30" customHeight="1">
      <c r="B206" s="88"/>
      <c r="C206" s="1426" t="s">
        <v>517</v>
      </c>
      <c r="D206" s="1427"/>
      <c r="E206" s="353">
        <f t="shared" si="258"/>
        <v>11066.55</v>
      </c>
      <c r="F206" s="353">
        <f t="shared" ref="F206" si="263">F192</f>
        <v>11066.564516129012</v>
      </c>
      <c r="G206" s="353">
        <f t="shared" ref="G206:O207" si="264">G192</f>
        <v>11066.549999999979</v>
      </c>
      <c r="H206" s="353">
        <f t="shared" si="264"/>
        <v>11066.564516129012</v>
      </c>
      <c r="I206" s="353">
        <f t="shared" si="264"/>
        <v>11480.148387096762</v>
      </c>
      <c r="J206" s="353">
        <f t="shared" si="264"/>
        <v>11480.12999999999</v>
      </c>
      <c r="K206" s="556">
        <f t="shared" si="264"/>
        <v>11480.148387096762</v>
      </c>
      <c r="L206" s="556">
        <f t="shared" si="264"/>
        <v>11480.130000000001</v>
      </c>
      <c r="M206" s="556">
        <f t="shared" si="264"/>
        <v>11410.364516129013</v>
      </c>
      <c r="N206" s="556">
        <f t="shared" si="264"/>
        <v>11308.248387096766</v>
      </c>
      <c r="O206" s="556">
        <f t="shared" si="264"/>
        <v>11084.989655172392</v>
      </c>
      <c r="P206" s="556">
        <f>P192</f>
        <v>11084.990322580627</v>
      </c>
    </row>
    <row r="207" spans="2:16" ht="30" customHeight="1">
      <c r="B207" s="88"/>
      <c r="C207" s="1426" t="s">
        <v>516</v>
      </c>
      <c r="D207" s="1427"/>
      <c r="E207" s="353">
        <f t="shared" si="258"/>
        <v>1187614.29</v>
      </c>
      <c r="F207" s="353">
        <f t="shared" ref="F207" si="265">F193</f>
        <v>1186429.5387096757</v>
      </c>
      <c r="G207" s="353">
        <f t="shared" si="264"/>
        <v>1189166.7899999991</v>
      </c>
      <c r="H207" s="353">
        <f t="shared" si="264"/>
        <v>1189596.7064516111</v>
      </c>
      <c r="I207" s="353">
        <f t="shared" si="264"/>
        <v>1190899.3935483855</v>
      </c>
      <c r="J207" s="353">
        <f t="shared" si="264"/>
        <v>1194672.7299999979</v>
      </c>
      <c r="K207" s="556">
        <f t="shared" si="264"/>
        <v>1198939.799999998</v>
      </c>
      <c r="L207" s="556">
        <f t="shared" si="264"/>
        <v>1200706.1199999999</v>
      </c>
      <c r="M207" s="556">
        <f t="shared" si="264"/>
        <v>1201146.3580645141</v>
      </c>
      <c r="N207" s="556">
        <f t="shared" si="264"/>
        <v>1201881.7741935465</v>
      </c>
      <c r="O207" s="556">
        <f t="shared" si="264"/>
        <v>1202429.3896551714</v>
      </c>
      <c r="P207" s="556">
        <f>P193</f>
        <v>1202198.9322580625</v>
      </c>
    </row>
    <row r="208" spans="2:16" ht="30" customHeight="1">
      <c r="B208" s="88"/>
      <c r="C208" s="1426" t="s">
        <v>520</v>
      </c>
      <c r="D208" s="1427"/>
      <c r="E208" s="353">
        <f t="shared" si="258"/>
        <v>8474804.620000001</v>
      </c>
      <c r="F208" s="353">
        <f t="shared" ref="F208:P209" si="266">IF(F168&gt;0,F168,E208*(1+F181))</f>
        <v>8477722.8967741765</v>
      </c>
      <c r="G208" s="353">
        <f t="shared" si="266"/>
        <v>8478942.2699999847</v>
      </c>
      <c r="H208" s="353">
        <f t="shared" si="266"/>
        <v>8481926.3709677253</v>
      </c>
      <c r="I208" s="353">
        <f t="shared" si="266"/>
        <v>8486834.8451612704</v>
      </c>
      <c r="J208" s="353">
        <f t="shared" si="266"/>
        <v>8496982.5299999863</v>
      </c>
      <c r="K208" s="556">
        <f t="shared" si="266"/>
        <v>8496684.5419354625</v>
      </c>
      <c r="L208" s="556">
        <f t="shared" si="266"/>
        <v>8502908.1099999994</v>
      </c>
      <c r="M208" s="556">
        <f t="shared" si="266"/>
        <v>8505887.3322580513</v>
      </c>
      <c r="N208" s="556">
        <f t="shared" si="266"/>
        <v>8509004.2064515911</v>
      </c>
      <c r="O208" s="556">
        <f t="shared" si="266"/>
        <v>8507424.8379310183</v>
      </c>
      <c r="P208" s="556">
        <f t="shared" si="266"/>
        <v>8519317.3935483713</v>
      </c>
    </row>
    <row r="209" spans="2:28" ht="30" customHeight="1">
      <c r="B209" s="88"/>
      <c r="C209" s="1426" t="s">
        <v>521</v>
      </c>
      <c r="D209" s="1427"/>
      <c r="E209" s="353">
        <f t="shared" si="258"/>
        <v>552926.1</v>
      </c>
      <c r="F209" s="353">
        <f t="shared" si="266"/>
        <v>556860.53225806367</v>
      </c>
      <c r="G209" s="353">
        <f t="shared" si="266"/>
        <v>562247.03999999876</v>
      </c>
      <c r="H209" s="353">
        <f t="shared" si="266"/>
        <v>565981.73225806328</v>
      </c>
      <c r="I209" s="353">
        <f t="shared" si="266"/>
        <v>570379.53870967636</v>
      </c>
      <c r="J209" s="353">
        <f t="shared" si="266"/>
        <v>574523.65999999933</v>
      </c>
      <c r="K209" s="556">
        <f t="shared" si="266"/>
        <v>578875.20967741811</v>
      </c>
      <c r="L209" s="556">
        <f t="shared" si="266"/>
        <v>582982.7799999998</v>
      </c>
      <c r="M209" s="556">
        <f t="shared" si="266"/>
        <v>573799.81935483776</v>
      </c>
      <c r="N209" s="556">
        <f t="shared" si="266"/>
        <v>572634.29999999877</v>
      </c>
      <c r="O209" s="556">
        <f t="shared" si="266"/>
        <v>576170.42068965419</v>
      </c>
      <c r="P209" s="556">
        <f t="shared" si="266"/>
        <v>579823.59677419253</v>
      </c>
    </row>
    <row r="210" spans="2:28" ht="30" customHeight="1">
      <c r="B210" s="88"/>
      <c r="C210" s="1426" t="s">
        <v>519</v>
      </c>
      <c r="D210" s="1427"/>
      <c r="E210" s="353">
        <f t="shared" si="258"/>
        <v>153389.22</v>
      </c>
      <c r="F210" s="353">
        <f t="shared" ref="F210" si="267">F196</f>
        <v>153399.64838709679</v>
      </c>
      <c r="G210" s="353">
        <f t="shared" ref="G210:O210" si="268">G196</f>
        <v>153399.65999999968</v>
      </c>
      <c r="H210" s="353">
        <f t="shared" si="268"/>
        <v>153399.64838709679</v>
      </c>
      <c r="I210" s="353">
        <f t="shared" si="268"/>
        <v>153399.64838709679</v>
      </c>
      <c r="J210" s="353">
        <f t="shared" si="268"/>
        <v>153399.65999999971</v>
      </c>
      <c r="K210" s="556">
        <f t="shared" si="268"/>
        <v>153399.64838709679</v>
      </c>
      <c r="L210" s="556">
        <f t="shared" si="268"/>
        <v>153399.66</v>
      </c>
      <c r="M210" s="556">
        <f t="shared" si="268"/>
        <v>155059.96451612905</v>
      </c>
      <c r="N210" s="556">
        <f t="shared" si="268"/>
        <v>152372.75806451618</v>
      </c>
      <c r="O210" s="556">
        <f t="shared" si="268"/>
        <v>150249.79655172373</v>
      </c>
      <c r="P210" s="556">
        <f>P196</f>
        <v>150249.80322580639</v>
      </c>
    </row>
    <row r="211" spans="2:28" ht="30" customHeight="1">
      <c r="B211" s="88"/>
      <c r="C211" s="1426" t="s">
        <v>513</v>
      </c>
      <c r="D211" s="1427"/>
      <c r="E211" s="353">
        <f t="shared" si="258"/>
        <v>98373.13</v>
      </c>
      <c r="F211" s="353">
        <f t="shared" ref="F211:P211" si="269">IF(F171&gt;0,F171,E211*(1+F184))</f>
        <v>98373.135483870676</v>
      </c>
      <c r="G211" s="353">
        <f t="shared" si="269"/>
        <v>98373.129999999597</v>
      </c>
      <c r="H211" s="353">
        <f t="shared" si="269"/>
        <v>98373.135483870676</v>
      </c>
      <c r="I211" s="353">
        <f t="shared" si="269"/>
        <v>98373.135483870676</v>
      </c>
      <c r="J211" s="353">
        <f t="shared" si="269"/>
        <v>98373.129999999597</v>
      </c>
      <c r="K211" s="556">
        <f t="shared" si="269"/>
        <v>98373.135483870676</v>
      </c>
      <c r="L211" s="556">
        <f t="shared" si="269"/>
        <v>98373.13</v>
      </c>
      <c r="M211" s="556">
        <f t="shared" si="269"/>
        <v>98373.135483870676</v>
      </c>
      <c r="N211" s="556">
        <f t="shared" si="269"/>
        <v>98373.135483870676</v>
      </c>
      <c r="O211" s="556">
        <f t="shared" si="269"/>
        <v>98373.134482758513</v>
      </c>
      <c r="P211" s="556">
        <f t="shared" si="269"/>
        <v>98373.135483870676</v>
      </c>
    </row>
    <row r="212" spans="2:28" ht="30" customHeight="1">
      <c r="B212" s="1375" t="s">
        <v>603</v>
      </c>
      <c r="C212" s="1452"/>
      <c r="D212" s="1434"/>
      <c r="E212" s="368">
        <f>SUM(E202:E211)</f>
        <v>154797335.91999999</v>
      </c>
      <c r="F212" s="368">
        <f t="shared" ref="F212" si="270">SUM(F202:F211)</f>
        <v>154848088.90645128</v>
      </c>
      <c r="G212" s="368">
        <f t="shared" ref="G212:O212" si="271">SUM(G202:G211)</f>
        <v>154940735.2799997</v>
      </c>
      <c r="H212" s="368">
        <f t="shared" si="271"/>
        <v>155005922.65161264</v>
      </c>
      <c r="I212" s="368">
        <f t="shared" si="271"/>
        <v>155246486.10967714</v>
      </c>
      <c r="J212" s="368">
        <f t="shared" si="271"/>
        <v>155436838.26999974</v>
      </c>
      <c r="K212" s="557">
        <f t="shared" si="271"/>
        <v>155503874.13870943</v>
      </c>
      <c r="L212" s="557">
        <f t="shared" si="271"/>
        <v>155686501.27999997</v>
      </c>
      <c r="M212" s="557">
        <f t="shared" si="271"/>
        <v>155424884.72903195</v>
      </c>
      <c r="N212" s="557">
        <f t="shared" si="271"/>
        <v>155450344.52903193</v>
      </c>
      <c r="O212" s="557">
        <f t="shared" si="271"/>
        <v>155479979.63793075</v>
      </c>
      <c r="P212" s="557">
        <f>SUM(P202:P211)</f>
        <v>155600103.75483838</v>
      </c>
    </row>
    <row r="213" spans="2:28" ht="30" customHeight="1">
      <c r="B213" s="1375" t="s">
        <v>604</v>
      </c>
      <c r="C213" s="1452"/>
      <c r="D213" s="1434"/>
      <c r="E213" s="368">
        <f>E212/30*E$4</f>
        <v>154797335.91999999</v>
      </c>
      <c r="F213" s="368">
        <f t="shared" ref="F213" si="272">F212/30*F$4</f>
        <v>160009691.86999968</v>
      </c>
      <c r="G213" s="368">
        <f t="shared" ref="G213:O213" si="273">G212/30*G$4</f>
        <v>154940735.2799997</v>
      </c>
      <c r="H213" s="368">
        <f t="shared" si="273"/>
        <v>160172786.73999971</v>
      </c>
      <c r="I213" s="368">
        <f t="shared" si="273"/>
        <v>160421368.97999969</v>
      </c>
      <c r="J213" s="368">
        <f t="shared" si="273"/>
        <v>155436838.26999974</v>
      </c>
      <c r="K213" s="557">
        <f t="shared" si="273"/>
        <v>160687336.60999975</v>
      </c>
      <c r="L213" s="557">
        <f t="shared" si="273"/>
        <v>155686501.27999997</v>
      </c>
      <c r="M213" s="557">
        <f t="shared" si="273"/>
        <v>160605714.2199997</v>
      </c>
      <c r="N213" s="557">
        <f t="shared" si="273"/>
        <v>160632022.67999968</v>
      </c>
      <c r="O213" s="557">
        <f t="shared" si="273"/>
        <v>150297313.64999974</v>
      </c>
      <c r="P213" s="557">
        <f>P212/30*P$4</f>
        <v>160786773.87999964</v>
      </c>
    </row>
    <row r="214" spans="2:28" s="9" customFormat="1" ht="9.75" customHeight="1">
      <c r="B214" s="178"/>
      <c r="C214" s="231"/>
      <c r="D214" s="231"/>
      <c r="E214" s="309"/>
      <c r="F214" s="341"/>
      <c r="G214" s="341"/>
      <c r="H214" s="341"/>
      <c r="I214" s="341"/>
      <c r="J214" s="341"/>
      <c r="K214" s="341"/>
      <c r="L214" s="341"/>
      <c r="M214" s="341"/>
      <c r="N214" s="341"/>
      <c r="O214" s="341"/>
      <c r="P214" s="341"/>
      <c r="Q214" s="384"/>
      <c r="R214" s="384"/>
      <c r="S214" s="384"/>
      <c r="T214" s="384"/>
      <c r="U214" s="384"/>
      <c r="V214" s="384"/>
      <c r="W214" s="384"/>
      <c r="X214" s="384"/>
      <c r="Y214" s="384"/>
      <c r="Z214" s="384"/>
      <c r="AA214" s="384"/>
      <c r="AB214" s="384"/>
    </row>
    <row r="215" spans="2:28" ht="30" customHeight="1">
      <c r="B215" s="1375" t="s">
        <v>630</v>
      </c>
      <c r="C215" s="1452"/>
      <c r="D215" s="1434"/>
      <c r="E215" s="304">
        <f>AVERAGE(E199,E213)</f>
        <v>154797335.91999999</v>
      </c>
      <c r="F215" s="304">
        <f>AVERAGE(F199,F213)</f>
        <v>160009691.86999968</v>
      </c>
      <c r="G215" s="304">
        <f t="shared" ref="G215:P215" si="274">AVERAGE(G199,G213)</f>
        <v>154940735.2799997</v>
      </c>
      <c r="H215" s="304">
        <f t="shared" si="274"/>
        <v>160172786.73999971</v>
      </c>
      <c r="I215" s="304">
        <f t="shared" si="274"/>
        <v>160421368.97999969</v>
      </c>
      <c r="J215" s="304">
        <f t="shared" si="274"/>
        <v>155436838.26999974</v>
      </c>
      <c r="K215" s="304">
        <f t="shared" si="274"/>
        <v>160687336.60999975</v>
      </c>
      <c r="L215" s="304">
        <f t="shared" si="274"/>
        <v>155686501.27999997</v>
      </c>
      <c r="M215" s="304">
        <f t="shared" si="274"/>
        <v>160605714.2199997</v>
      </c>
      <c r="N215" s="304">
        <f t="shared" si="274"/>
        <v>160632022.67999968</v>
      </c>
      <c r="O215" s="304">
        <f t="shared" si="274"/>
        <v>150297313.64999974</v>
      </c>
      <c r="P215" s="304">
        <f t="shared" si="274"/>
        <v>160786773.87999964</v>
      </c>
    </row>
    <row r="216" spans="2:28" ht="30" customHeight="1">
      <c r="B216" s="1375" t="s">
        <v>348</v>
      </c>
      <c r="C216" s="1452"/>
      <c r="D216" s="1434"/>
      <c r="E216" s="304"/>
      <c r="F216" s="212">
        <f>F215/E215-1</f>
        <v>3.3672129555856634E-2</v>
      </c>
      <c r="G216" s="212">
        <f t="shared" ref="G216:P216" si="275">G215/F215-1</f>
        <v>-3.1679059754194494E-2</v>
      </c>
      <c r="H216" s="212">
        <f t="shared" si="275"/>
        <v>3.3768082038238445E-2</v>
      </c>
      <c r="I216" s="212">
        <f t="shared" si="275"/>
        <v>1.5519630085696345E-3</v>
      </c>
      <c r="J216" s="212">
        <f>J215/I215-1</f>
        <v>-3.1071488428835115E-2</v>
      </c>
      <c r="K216" s="212">
        <f t="shared" si="275"/>
        <v>3.3778983144778563E-2</v>
      </c>
      <c r="L216" s="212">
        <f t="shared" si="275"/>
        <v>-3.1121527280878247E-2</v>
      </c>
      <c r="M216" s="212">
        <f t="shared" si="275"/>
        <v>3.1596913666603665E-2</v>
      </c>
      <c r="N216" s="212">
        <f t="shared" si="275"/>
        <v>1.6380774574398238E-4</v>
      </c>
      <c r="O216" s="212">
        <f t="shared" si="275"/>
        <v>-6.4337788054801837E-2</v>
      </c>
      <c r="P216" s="212">
        <f t="shared" si="275"/>
        <v>6.9791401956969867E-2</v>
      </c>
    </row>
    <row r="217" spans="2:28" s="9" customFormat="1" ht="30" customHeight="1">
      <c r="B217" s="178"/>
      <c r="C217" s="231"/>
      <c r="D217" s="231"/>
      <c r="E217" s="309"/>
      <c r="F217" s="341"/>
      <c r="G217" s="341"/>
      <c r="H217" s="341"/>
      <c r="I217" s="341"/>
      <c r="J217" s="341"/>
      <c r="K217" s="341"/>
      <c r="L217" s="341"/>
      <c r="M217" s="341"/>
      <c r="N217" s="341"/>
      <c r="O217" s="341"/>
      <c r="P217" s="341"/>
      <c r="Q217" s="384"/>
      <c r="R217" s="384"/>
      <c r="S217" s="384"/>
      <c r="T217" s="384"/>
      <c r="U217" s="384"/>
      <c r="V217" s="384"/>
      <c r="W217" s="384"/>
      <c r="X217" s="384"/>
      <c r="Y217" s="384"/>
      <c r="Z217" s="384"/>
      <c r="AA217" s="384"/>
      <c r="AB217" s="384"/>
    </row>
    <row r="218" spans="2:28" s="9" customFormat="1" ht="30" customHeight="1">
      <c r="B218" s="1456" t="s">
        <v>374</v>
      </c>
      <c r="C218" s="1457"/>
      <c r="D218" s="1458"/>
      <c r="E218" s="356" t="s">
        <v>611</v>
      </c>
      <c r="F218" s="357" t="s">
        <v>608</v>
      </c>
      <c r="G218" s="357" t="s">
        <v>612</v>
      </c>
      <c r="H218" s="371"/>
      <c r="I218" s="341" t="s">
        <v>649</v>
      </c>
      <c r="J218" s="371">
        <f>(SUM(J188:J193)+J197+SUM(J202:J207)+J211)/2</f>
        <v>146211932.41999978</v>
      </c>
      <c r="K218" s="371">
        <f t="shared" ref="K218:P218" si="276">(SUM(K188:K193)+K197+SUM(K202:K207)+K211)/2</f>
        <v>146274914.73870942</v>
      </c>
      <c r="L218" s="371">
        <f t="shared" si="276"/>
        <v>146447210.72999999</v>
      </c>
      <c r="M218" s="371">
        <f t="shared" si="276"/>
        <v>146190137.61290294</v>
      </c>
      <c r="N218" s="371">
        <f t="shared" si="276"/>
        <v>146216333.26451582</v>
      </c>
      <c r="O218" s="371">
        <f>(SUM(O188:O193)+O197+SUM(O202:O207)+O211)/2</f>
        <v>146246134.58275837</v>
      </c>
      <c r="P218" s="371">
        <f t="shared" si="276"/>
        <v>146350712.96129</v>
      </c>
      <c r="Q218" s="384"/>
      <c r="R218" s="384"/>
      <c r="S218" s="384"/>
      <c r="T218" s="384"/>
      <c r="U218" s="384"/>
      <c r="V218" s="384"/>
      <c r="W218" s="384"/>
      <c r="X218" s="384"/>
      <c r="Y218" s="384"/>
      <c r="Z218" s="384"/>
      <c r="AA218" s="384"/>
      <c r="AB218" s="384"/>
    </row>
    <row r="219" spans="2:28" s="9" customFormat="1" ht="30" customHeight="1">
      <c r="B219" s="1453" t="s">
        <v>610</v>
      </c>
      <c r="C219" s="1454"/>
      <c r="D219" s="1455"/>
      <c r="E219" s="358">
        <f>(SUM(E213:P213)+SUM(E63:P64))/10^6</f>
        <v>1894.5250456599967</v>
      </c>
      <c r="F219" s="358">
        <f>AVERAGE(E219,G219)</f>
        <v>1894.5250456599967</v>
      </c>
      <c r="G219" s="358">
        <f>(SUM(E199:P199)+SUM(E63:P64))/10^6</f>
        <v>1894.5250456599967</v>
      </c>
      <c r="H219" s="371"/>
      <c r="I219" s="341" t="s">
        <v>361</v>
      </c>
      <c r="J219" s="371">
        <f>(SUM(J194:J196)+SUM(J208:J210))/2</f>
        <v>9224905.8499999866</v>
      </c>
      <c r="K219" s="371">
        <f t="shared" ref="K219:P219" si="277">(SUM(K194:K196)+SUM(K208:K210))/2</f>
        <v>9228959.399999978</v>
      </c>
      <c r="L219" s="371">
        <f t="shared" si="277"/>
        <v>9239290.5499999989</v>
      </c>
      <c r="M219" s="371">
        <f t="shared" si="277"/>
        <v>9234747.1161290184</v>
      </c>
      <c r="N219" s="371">
        <f t="shared" si="277"/>
        <v>9234011.2645161059</v>
      </c>
      <c r="O219" s="371">
        <f t="shared" si="277"/>
        <v>9233845.055172395</v>
      </c>
      <c r="P219" s="371">
        <f t="shared" si="277"/>
        <v>9249390.7935483698</v>
      </c>
      <c r="Q219" s="384"/>
      <c r="R219" s="384"/>
      <c r="S219" s="384"/>
      <c r="T219" s="384"/>
      <c r="U219" s="384"/>
      <c r="V219" s="384"/>
      <c r="W219" s="384"/>
      <c r="X219" s="384"/>
      <c r="Y219" s="384"/>
      <c r="Z219" s="384"/>
      <c r="AA219" s="384"/>
      <c r="AB219" s="384"/>
    </row>
    <row r="220" spans="2:28" s="9" customFormat="1" ht="30" customHeight="1">
      <c r="B220" s="1453" t="s">
        <v>615</v>
      </c>
      <c r="C220" s="1454"/>
      <c r="D220" s="1455"/>
      <c r="E220" s="359">
        <v>1891.5969770683639</v>
      </c>
      <c r="F220" s="359">
        <v>1891.5969770683639</v>
      </c>
      <c r="G220" s="359">
        <v>1891.5969770683639</v>
      </c>
      <c r="H220" s="341"/>
      <c r="I220" s="341"/>
      <c r="J220" s="341"/>
      <c r="K220" s="341"/>
      <c r="L220" s="341"/>
      <c r="M220" s="341"/>
      <c r="N220" s="341"/>
      <c r="O220" s="341"/>
      <c r="P220" s="341"/>
      <c r="Q220" s="384"/>
      <c r="R220" s="384"/>
      <c r="S220" s="384"/>
      <c r="T220" s="384"/>
      <c r="U220" s="384"/>
      <c r="V220" s="384"/>
      <c r="W220" s="384"/>
      <c r="X220" s="384"/>
      <c r="Y220" s="384"/>
      <c r="Z220" s="384"/>
      <c r="AA220" s="384"/>
      <c r="AB220" s="384"/>
    </row>
    <row r="221" spans="2:28" s="9" customFormat="1" ht="30" customHeight="1">
      <c r="B221" s="1453" t="s">
        <v>613</v>
      </c>
      <c r="C221" s="1454"/>
      <c r="D221" s="1455"/>
      <c r="E221" s="358">
        <f>E219-E220</f>
        <v>2.9280685916328366</v>
      </c>
      <c r="F221" s="358">
        <f>F219-F220</f>
        <v>2.9280685916328366</v>
      </c>
      <c r="G221" s="358">
        <f>G219-G220</f>
        <v>2.9280685916328366</v>
      </c>
      <c r="H221" s="341"/>
      <c r="I221" s="341" t="s">
        <v>649</v>
      </c>
      <c r="J221" s="371">
        <v>140333092.1089018</v>
      </c>
      <c r="K221" s="371">
        <f>K218/30*31</f>
        <v>151150745.22999975</v>
      </c>
      <c r="L221" s="371">
        <v>140439894.67549434</v>
      </c>
      <c r="M221" s="371">
        <f>M218/30*31</f>
        <v>151063142.19999972</v>
      </c>
      <c r="N221" s="371">
        <f>N218/30*31</f>
        <v>151090211.03999969</v>
      </c>
      <c r="O221" s="371">
        <f>O218/30*28</f>
        <v>136496392.27724114</v>
      </c>
      <c r="P221" s="371">
        <f>P218/30*31</f>
        <v>151229070.05999967</v>
      </c>
      <c r="Q221" s="384"/>
      <c r="R221" s="384"/>
      <c r="S221" s="384"/>
      <c r="T221" s="384"/>
      <c r="U221" s="384"/>
      <c r="V221" s="384"/>
      <c r="W221" s="384"/>
      <c r="X221" s="384"/>
      <c r="Y221" s="384"/>
      <c r="Z221" s="384"/>
      <c r="AA221" s="384"/>
      <c r="AB221" s="384"/>
    </row>
    <row r="222" spans="2:28" s="9" customFormat="1" ht="30" customHeight="1">
      <c r="B222" s="1453" t="s">
        <v>617</v>
      </c>
      <c r="C222" s="1454"/>
      <c r="D222" s="1455"/>
      <c r="E222" s="355">
        <f>E221/E220</f>
        <v>1.5479346959894268E-3</v>
      </c>
      <c r="F222" s="355">
        <f>F221/F220</f>
        <v>1.5479346959894268E-3</v>
      </c>
      <c r="G222" s="355">
        <f>G221/G220</f>
        <v>1.5479346959894268E-3</v>
      </c>
      <c r="H222" s="341"/>
      <c r="I222" s="341" t="s">
        <v>361</v>
      </c>
      <c r="J222" s="371">
        <v>8831231.3487809598</v>
      </c>
      <c r="K222" s="371">
        <f>K219/30*31</f>
        <v>9536591.3799999785</v>
      </c>
      <c r="L222" s="371">
        <v>8840750.4472268485</v>
      </c>
      <c r="M222" s="371">
        <f>M219/30*31</f>
        <v>9542572.0199999847</v>
      </c>
      <c r="N222" s="371">
        <f>N219/30*31</f>
        <v>9541811.6399999764</v>
      </c>
      <c r="O222" s="371">
        <f>O219/30*28</f>
        <v>8618255.3848275691</v>
      </c>
      <c r="P222" s="371">
        <f>P219/30*31</f>
        <v>9557703.8199999817</v>
      </c>
      <c r="Q222" s="384"/>
      <c r="R222" s="384"/>
      <c r="S222" s="384"/>
      <c r="T222" s="384"/>
      <c r="U222" s="384"/>
      <c r="V222" s="384"/>
      <c r="W222" s="384"/>
      <c r="X222" s="384"/>
      <c r="Y222" s="384"/>
      <c r="Z222" s="384"/>
      <c r="AA222" s="384"/>
      <c r="AB222" s="384"/>
    </row>
    <row r="223" spans="2:28" s="9" customFormat="1" ht="9.9499999999999993" customHeight="1">
      <c r="B223" s="178"/>
      <c r="C223" s="231"/>
      <c r="D223" s="231"/>
      <c r="E223" s="231"/>
      <c r="F223" s="231"/>
      <c r="G223" s="231"/>
      <c r="H223" s="341"/>
      <c r="I223" s="341"/>
      <c r="J223" s="341"/>
      <c r="K223" s="341"/>
      <c r="L223" s="341"/>
      <c r="M223" s="341"/>
      <c r="N223" s="341"/>
      <c r="O223" s="341"/>
      <c r="P223" s="341"/>
      <c r="Q223" s="384"/>
      <c r="R223" s="384"/>
      <c r="S223" s="384"/>
      <c r="T223" s="384"/>
      <c r="U223" s="384"/>
      <c r="V223" s="384"/>
      <c r="W223" s="384"/>
      <c r="X223" s="384"/>
      <c r="Y223" s="384"/>
      <c r="Z223" s="384"/>
      <c r="AA223" s="384"/>
      <c r="AB223" s="384"/>
    </row>
    <row r="224" spans="2:28" s="9" customFormat="1" ht="30" customHeight="1">
      <c r="B224" s="1456" t="s">
        <v>374</v>
      </c>
      <c r="C224" s="1457"/>
      <c r="D224" s="1458"/>
      <c r="E224" s="356" t="s">
        <v>607</v>
      </c>
      <c r="F224" s="357" t="s">
        <v>608</v>
      </c>
      <c r="G224" s="357" t="s">
        <v>609</v>
      </c>
      <c r="H224" s="341"/>
      <c r="I224" s="341" t="s">
        <v>649</v>
      </c>
      <c r="J224" s="371">
        <f>-J221</f>
        <v>-140333092.1089018</v>
      </c>
      <c r="K224" s="371">
        <f t="shared" ref="K224:P225" si="278">-K221</f>
        <v>-151150745.22999975</v>
      </c>
      <c r="L224" s="371">
        <f t="shared" si="278"/>
        <v>-140439894.67549434</v>
      </c>
      <c r="M224" s="371">
        <f t="shared" si="278"/>
        <v>-151063142.19999972</v>
      </c>
      <c r="N224" s="371">
        <f t="shared" si="278"/>
        <v>-151090211.03999969</v>
      </c>
      <c r="O224" s="371">
        <f t="shared" si="278"/>
        <v>-136496392.27724114</v>
      </c>
      <c r="P224" s="371">
        <f t="shared" si="278"/>
        <v>-151229070.05999967</v>
      </c>
      <c r="Q224" s="384"/>
      <c r="R224" s="384"/>
      <c r="S224" s="384"/>
      <c r="T224" s="384"/>
      <c r="U224" s="384"/>
      <c r="V224" s="384"/>
      <c r="W224" s="384"/>
      <c r="X224" s="384"/>
      <c r="Y224" s="384"/>
      <c r="Z224" s="384"/>
      <c r="AA224" s="384"/>
      <c r="AB224" s="384"/>
    </row>
    <row r="225" spans="2:28" s="9" customFormat="1" ht="30" customHeight="1">
      <c r="B225" s="1453" t="s">
        <v>762</v>
      </c>
      <c r="C225" s="1454"/>
      <c r="D225" s="1455"/>
      <c r="E225" s="358">
        <f>(E226*(1+E228))+E242</f>
        <v>1893.13943194167</v>
      </c>
      <c r="F225" s="358">
        <f>AVERAGE(E225,G225)</f>
        <v>1893.13943194167</v>
      </c>
      <c r="G225" s="358">
        <f>(G226*(1+G228))+G242</f>
        <v>1893.13943194167</v>
      </c>
      <c r="H225" s="341"/>
      <c r="I225" s="341" t="s">
        <v>361</v>
      </c>
      <c r="J225" s="371">
        <f>-J222</f>
        <v>-8831231.3487809598</v>
      </c>
      <c r="K225" s="371">
        <f t="shared" si="278"/>
        <v>-9536591.3799999785</v>
      </c>
      <c r="L225" s="371">
        <f t="shared" si="278"/>
        <v>-8840750.4472268485</v>
      </c>
      <c r="M225" s="371">
        <f t="shared" si="278"/>
        <v>-9542572.0199999847</v>
      </c>
      <c r="N225" s="371">
        <f t="shared" si="278"/>
        <v>-9541811.6399999764</v>
      </c>
      <c r="O225" s="371">
        <f t="shared" si="278"/>
        <v>-8618255.3848275691</v>
      </c>
      <c r="P225" s="371">
        <f t="shared" si="278"/>
        <v>-9557703.8199999817</v>
      </c>
      <c r="Q225" s="384"/>
      <c r="R225" s="384"/>
      <c r="S225" s="384"/>
      <c r="T225" s="384"/>
      <c r="U225" s="384"/>
      <c r="V225" s="384"/>
      <c r="W225" s="384"/>
      <c r="X225" s="384"/>
      <c r="Y225" s="384"/>
      <c r="Z225" s="384"/>
      <c r="AA225" s="384"/>
      <c r="AB225" s="384"/>
    </row>
    <row r="226" spans="2:28" s="9" customFormat="1" ht="30" customHeight="1">
      <c r="B226" s="1453" t="s">
        <v>615</v>
      </c>
      <c r="C226" s="1454"/>
      <c r="D226" s="1455"/>
      <c r="E226" s="359">
        <v>1891.5969770683639</v>
      </c>
      <c r="F226" s="359">
        <v>1891.5969770683639</v>
      </c>
      <c r="G226" s="359">
        <v>1891.5969770683639</v>
      </c>
      <c r="H226" s="341"/>
      <c r="I226" s="341"/>
      <c r="J226" s="341"/>
      <c r="K226" s="341"/>
      <c r="L226" s="341"/>
      <c r="M226" s="341"/>
      <c r="N226" s="341"/>
      <c r="O226" s="341"/>
      <c r="P226" s="341"/>
      <c r="Q226" s="384"/>
      <c r="R226" s="384"/>
      <c r="S226" s="384"/>
      <c r="T226" s="384"/>
      <c r="U226" s="384"/>
      <c r="V226" s="384"/>
      <c r="W226" s="384"/>
      <c r="X226" s="384"/>
      <c r="Y226" s="384"/>
      <c r="Z226" s="384"/>
      <c r="AA226" s="384"/>
      <c r="AB226" s="384"/>
    </row>
    <row r="227" spans="2:28" s="9" customFormat="1" ht="30" customHeight="1">
      <c r="B227" s="1453" t="s">
        <v>613</v>
      </c>
      <c r="C227" s="1454"/>
      <c r="D227" s="1455"/>
      <c r="E227" s="358">
        <f>E225-E226</f>
        <v>1.5424548733060419</v>
      </c>
      <c r="F227" s="358">
        <f>F225-F226</f>
        <v>1.5424548733060419</v>
      </c>
      <c r="G227" s="358">
        <f>G225-G226</f>
        <v>1.5424548733060419</v>
      </c>
      <c r="H227" s="341"/>
      <c r="I227" s="341"/>
      <c r="J227" s="341"/>
      <c r="K227" s="341"/>
      <c r="L227" s="341"/>
      <c r="M227" s="341"/>
      <c r="N227" s="341"/>
      <c r="O227" s="341"/>
      <c r="P227" s="341"/>
      <c r="Q227" s="384"/>
      <c r="R227" s="384"/>
      <c r="S227" s="384"/>
      <c r="T227" s="384"/>
      <c r="U227" s="384"/>
      <c r="V227" s="384"/>
      <c r="W227" s="384"/>
      <c r="X227" s="384"/>
      <c r="Y227" s="384"/>
      <c r="Z227" s="384"/>
      <c r="AA227" s="384"/>
      <c r="AB227" s="384"/>
    </row>
    <row r="228" spans="2:28" s="9" customFormat="1" ht="30" customHeight="1">
      <c r="B228" s="1453" t="s">
        <v>617</v>
      </c>
      <c r="C228" s="1454"/>
      <c r="D228" s="1455"/>
      <c r="E228" s="355">
        <f>E222/5*4</f>
        <v>1.2383477567915414E-3</v>
      </c>
      <c r="F228" s="355">
        <f>F227/F226</f>
        <v>8.1542468718498928E-4</v>
      </c>
      <c r="G228" s="355">
        <f>G222/5*4</f>
        <v>1.2383477567915414E-3</v>
      </c>
      <c r="H228" s="341"/>
      <c r="I228" s="341"/>
      <c r="J228" s="341"/>
      <c r="K228" s="341"/>
      <c r="L228" s="341"/>
      <c r="M228" s="341"/>
      <c r="N228" s="341"/>
      <c r="O228" s="341"/>
      <c r="P228" s="341"/>
      <c r="Q228" s="384"/>
      <c r="R228" s="384"/>
      <c r="S228" s="384"/>
      <c r="T228" s="384"/>
      <c r="U228" s="384"/>
      <c r="V228" s="384"/>
      <c r="W228" s="384"/>
      <c r="X228" s="384"/>
      <c r="Y228" s="384"/>
      <c r="Z228" s="384"/>
      <c r="AA228" s="384"/>
      <c r="AB228" s="384"/>
    </row>
    <row r="229" spans="2:28" s="9" customFormat="1" ht="9.9499999999999993" customHeight="1">
      <c r="B229" s="178"/>
      <c r="C229" s="231"/>
      <c r="D229" s="231"/>
      <c r="E229" s="231"/>
      <c r="F229" s="231"/>
      <c r="G229" s="231"/>
      <c r="H229" s="341"/>
      <c r="I229" s="341"/>
      <c r="J229" s="341"/>
      <c r="K229" s="341"/>
      <c r="L229" s="341"/>
      <c r="M229" s="341"/>
      <c r="N229" s="341"/>
      <c r="O229" s="341"/>
      <c r="P229" s="341"/>
      <c r="Q229" s="384"/>
      <c r="R229" s="384"/>
      <c r="S229" s="384"/>
      <c r="T229" s="384"/>
      <c r="U229" s="384"/>
      <c r="V229" s="384"/>
      <c r="W229" s="384"/>
      <c r="X229" s="384"/>
      <c r="Y229" s="384"/>
      <c r="Z229" s="384"/>
      <c r="AA229" s="384"/>
      <c r="AB229" s="384"/>
    </row>
    <row r="230" spans="2:28" s="9" customFormat="1" ht="30" customHeight="1">
      <c r="B230" s="1456" t="s">
        <v>373</v>
      </c>
      <c r="C230" s="1457"/>
      <c r="D230" s="1458"/>
      <c r="E230" s="356" t="s">
        <v>607</v>
      </c>
      <c r="F230" s="357" t="s">
        <v>608</v>
      </c>
      <c r="G230" s="357" t="s">
        <v>609</v>
      </c>
      <c r="H230" s="341"/>
      <c r="J230" s="362" t="s">
        <v>628</v>
      </c>
      <c r="K230" s="362" t="s">
        <v>629</v>
      </c>
      <c r="L230" s="362" t="s">
        <v>338</v>
      </c>
      <c r="M230" s="341"/>
      <c r="N230" s="341"/>
      <c r="Q230" s="384"/>
      <c r="R230" s="384"/>
      <c r="S230" s="384"/>
      <c r="T230" s="384"/>
      <c r="U230" s="384"/>
      <c r="V230" s="384"/>
      <c r="W230" s="384"/>
      <c r="X230" s="384"/>
      <c r="Y230" s="384"/>
      <c r="Z230" s="384"/>
      <c r="AA230" s="384"/>
      <c r="AB230" s="384"/>
    </row>
    <row r="231" spans="2:28" s="9" customFormat="1" ht="30" customHeight="1">
      <c r="B231" s="1453" t="s">
        <v>610</v>
      </c>
      <c r="C231" s="1454"/>
      <c r="D231" s="1455"/>
      <c r="E231" s="358">
        <f>K239/10^6</f>
        <v>66.338985099999888</v>
      </c>
      <c r="F231" s="358">
        <f>K238/10^6</f>
        <v>66.338985099999888</v>
      </c>
      <c r="G231" s="358">
        <f>K237/10^6</f>
        <v>66.338985099999888</v>
      </c>
      <c r="H231" s="341"/>
      <c r="I231" s="741" t="s">
        <v>754</v>
      </c>
      <c r="J231" s="363">
        <f>SUM(E47:P50)</f>
        <v>66338985.09999989</v>
      </c>
      <c r="K231" s="363" t="e">
        <f>F232*10^6*K232</f>
        <v>#REF!</v>
      </c>
      <c r="L231" s="363" t="e">
        <f>J231-K231</f>
        <v>#REF!</v>
      </c>
      <c r="M231" s="341"/>
      <c r="N231" s="341"/>
      <c r="Q231" s="554" t="e">
        <f>#REF!</f>
        <v>#REF!</v>
      </c>
      <c r="R231" s="384"/>
      <c r="S231" s="384"/>
      <c r="T231" s="384"/>
      <c r="U231" s="384"/>
      <c r="V231" s="384"/>
      <c r="W231" s="384"/>
      <c r="X231" s="384"/>
      <c r="Y231" s="384"/>
      <c r="Z231" s="384"/>
      <c r="AA231" s="384"/>
      <c r="AB231" s="384"/>
    </row>
    <row r="232" spans="2:28" s="9" customFormat="1" ht="30" customHeight="1">
      <c r="B232" s="1453" t="s">
        <v>616</v>
      </c>
      <c r="C232" s="1454"/>
      <c r="D232" s="1455"/>
      <c r="E232" s="359">
        <v>65.755790431636001</v>
      </c>
      <c r="F232" s="359">
        <v>65.755790431636001</v>
      </c>
      <c r="G232" s="359">
        <v>65.755790431636001</v>
      </c>
      <c r="H232" s="341"/>
      <c r="I232" s="741" t="s">
        <v>755</v>
      </c>
      <c r="J232" s="744">
        <f>(J231/10^6)/F232</f>
        <v>1.0088690998090915</v>
      </c>
      <c r="K232" s="759" t="e">
        <f>#REF!</f>
        <v>#REF!</v>
      </c>
      <c r="L232" s="744" t="e">
        <f>J232-K232</f>
        <v>#REF!</v>
      </c>
      <c r="M232" s="341"/>
      <c r="N232" s="341"/>
      <c r="Q232" s="384"/>
      <c r="R232" s="384"/>
      <c r="S232" s="384"/>
      <c r="T232" s="384"/>
      <c r="U232" s="384"/>
      <c r="V232" s="384"/>
      <c r="W232" s="384"/>
      <c r="X232" s="384"/>
      <c r="Y232" s="384"/>
      <c r="Z232" s="384"/>
      <c r="AA232" s="384"/>
      <c r="AB232" s="384"/>
    </row>
    <row r="233" spans="2:28" s="9" customFormat="1" ht="30" customHeight="1">
      <c r="B233" s="1453" t="s">
        <v>613</v>
      </c>
      <c r="C233" s="1454"/>
      <c r="D233" s="1455"/>
      <c r="E233" s="358">
        <f>E231-E232</f>
        <v>0.58319466836388756</v>
      </c>
      <c r="F233" s="358">
        <f>F231-F232</f>
        <v>0.58319466836388756</v>
      </c>
      <c r="G233" s="358">
        <f>G231-G232</f>
        <v>0.58319466836388756</v>
      </c>
      <c r="H233" s="341"/>
      <c r="I233" s="741" t="s">
        <v>756</v>
      </c>
      <c r="J233" s="744">
        <f>1-J232</f>
        <v>-8.8690998090914519E-3</v>
      </c>
      <c r="K233" s="744" t="e">
        <f>1-K232</f>
        <v>#REF!</v>
      </c>
      <c r="L233" s="745"/>
      <c r="M233" s="341"/>
      <c r="N233" s="341"/>
      <c r="O233" s="341"/>
      <c r="P233" s="341"/>
      <c r="Q233" s="384"/>
      <c r="R233" s="384"/>
      <c r="S233" s="384"/>
      <c r="T233" s="384"/>
      <c r="U233" s="384"/>
      <c r="V233" s="384"/>
      <c r="W233" s="384"/>
      <c r="X233" s="384"/>
      <c r="Y233" s="384"/>
      <c r="Z233" s="384"/>
      <c r="AA233" s="384"/>
      <c r="AB233" s="384"/>
    </row>
    <row r="234" spans="2:28" s="9" customFormat="1" ht="30" customHeight="1">
      <c r="B234" s="1453" t="s">
        <v>617</v>
      </c>
      <c r="C234" s="1454"/>
      <c r="D234" s="1455"/>
      <c r="E234" s="757">
        <f>E233/E232</f>
        <v>8.8690998090915612E-3</v>
      </c>
      <c r="F234" s="757">
        <f>F233/F232</f>
        <v>8.8690998090915612E-3</v>
      </c>
      <c r="G234" s="757">
        <f>G233/G232</f>
        <v>8.8690998090915612E-3</v>
      </c>
      <c r="H234" s="341"/>
      <c r="J234" s="364"/>
      <c r="K234" s="364"/>
      <c r="L234" s="364"/>
      <c r="M234" s="341"/>
      <c r="N234" s="341"/>
      <c r="O234" s="341"/>
      <c r="P234" s="341"/>
      <c r="Q234" s="384"/>
      <c r="R234" s="384"/>
      <c r="S234" s="384"/>
      <c r="T234" s="384"/>
      <c r="U234" s="384"/>
      <c r="V234" s="384"/>
      <c r="W234" s="384"/>
      <c r="X234" s="384"/>
      <c r="Y234" s="384"/>
      <c r="Z234" s="384"/>
      <c r="AA234" s="384"/>
      <c r="AB234" s="384"/>
    </row>
    <row r="235" spans="2:28" s="9" customFormat="1" ht="9.9499999999999993" customHeight="1">
      <c r="B235" s="178"/>
      <c r="C235" s="231"/>
      <c r="D235" s="231"/>
      <c r="E235" s="231"/>
      <c r="F235" s="231"/>
      <c r="G235" s="231"/>
      <c r="H235" s="341"/>
      <c r="I235" s="341"/>
      <c r="J235" s="341"/>
      <c r="K235" s="341"/>
      <c r="L235" s="341"/>
      <c r="M235" s="341"/>
      <c r="N235" s="341"/>
      <c r="O235" s="341"/>
      <c r="P235" s="341"/>
      <c r="Q235" s="384"/>
      <c r="R235" s="384"/>
      <c r="S235" s="384"/>
      <c r="T235" s="384"/>
      <c r="U235" s="384"/>
      <c r="V235" s="384"/>
      <c r="W235" s="384"/>
      <c r="X235" s="384"/>
      <c r="Y235" s="384"/>
      <c r="Z235" s="384"/>
      <c r="AA235" s="384"/>
      <c r="AB235" s="384"/>
    </row>
    <row r="236" spans="2:28" s="9" customFormat="1" ht="30" customHeight="1">
      <c r="B236" s="1456" t="s">
        <v>330</v>
      </c>
      <c r="C236" s="1457"/>
      <c r="D236" s="1458"/>
      <c r="E236" s="356" t="s">
        <v>607</v>
      </c>
      <c r="F236" s="357" t="s">
        <v>608</v>
      </c>
      <c r="G236" s="357" t="s">
        <v>609</v>
      </c>
      <c r="H236" s="341"/>
      <c r="I236" s="341"/>
      <c r="J236" s="341"/>
      <c r="K236" s="341"/>
      <c r="L236" s="341"/>
      <c r="M236" s="341"/>
      <c r="N236" s="341"/>
      <c r="O236" s="341"/>
      <c r="P236" s="341"/>
      <c r="Q236" s="384"/>
      <c r="R236" s="384"/>
      <c r="S236" s="384"/>
      <c r="T236" s="384"/>
      <c r="U236" s="384"/>
      <c r="V236" s="384"/>
      <c r="W236" s="384"/>
      <c r="X236" s="384"/>
      <c r="Y236" s="384"/>
      <c r="Z236" s="384"/>
      <c r="AA236" s="384"/>
      <c r="AB236" s="384"/>
    </row>
    <row r="237" spans="2:28" s="9" customFormat="1" ht="30" customHeight="1">
      <c r="B237" s="1453" t="s">
        <v>610</v>
      </c>
      <c r="C237" s="1454"/>
      <c r="D237" s="1455"/>
      <c r="E237" s="358">
        <f t="shared" ref="E237:G237" si="279">E225+E231</f>
        <v>1959.4784170416699</v>
      </c>
      <c r="F237" s="358">
        <f t="shared" si="279"/>
        <v>1959.4784170416699</v>
      </c>
      <c r="G237" s="358">
        <f t="shared" si="279"/>
        <v>1959.4784170416699</v>
      </c>
      <c r="H237" s="341"/>
      <c r="I237" s="341"/>
      <c r="J237" s="499">
        <f>J238*95%</f>
        <v>0</v>
      </c>
      <c r="K237" s="363">
        <f>J237+$J$231</f>
        <v>66338985.09999989</v>
      </c>
      <c r="L237" s="341"/>
      <c r="M237" s="341"/>
      <c r="N237" s="341"/>
      <c r="O237" s="341"/>
      <c r="P237" s="341"/>
      <c r="Q237" s="384"/>
      <c r="R237" s="384"/>
      <c r="S237" s="384"/>
      <c r="T237" s="384"/>
      <c r="U237" s="384"/>
      <c r="V237" s="384"/>
      <c r="W237" s="384"/>
      <c r="X237" s="384"/>
      <c r="Y237" s="384"/>
      <c r="Z237" s="384"/>
      <c r="AA237" s="384"/>
      <c r="AB237" s="384"/>
    </row>
    <row r="238" spans="2:28" s="9" customFormat="1" ht="30" customHeight="1">
      <c r="B238" s="1453" t="s">
        <v>635</v>
      </c>
      <c r="C238" s="1454"/>
      <c r="D238" s="1455"/>
      <c r="E238" s="359">
        <v>1957.3527675</v>
      </c>
      <c r="F238" s="359">
        <v>1957.3527675</v>
      </c>
      <c r="G238" s="359">
        <v>1957.3527675</v>
      </c>
      <c r="H238" s="341"/>
      <c r="I238" s="806" t="s">
        <v>806</v>
      </c>
      <c r="J238" s="758"/>
      <c r="K238" s="363">
        <f>J238+$J$231</f>
        <v>66338985.09999989</v>
      </c>
      <c r="L238" s="341"/>
      <c r="M238" s="341"/>
      <c r="N238" s="341"/>
      <c r="O238" s="341"/>
      <c r="P238" s="341"/>
      <c r="Q238" s="384"/>
      <c r="R238" s="384"/>
      <c r="S238" s="384"/>
      <c r="T238" s="384"/>
      <c r="U238" s="384"/>
      <c r="V238" s="384"/>
      <c r="W238" s="384"/>
      <c r="X238" s="384"/>
      <c r="Y238" s="384"/>
      <c r="Z238" s="384"/>
      <c r="AA238" s="384"/>
      <c r="AB238" s="384"/>
    </row>
    <row r="239" spans="2:28" s="9" customFormat="1" ht="30" customHeight="1">
      <c r="B239" s="1453" t="s">
        <v>613</v>
      </c>
      <c r="C239" s="1454"/>
      <c r="D239" s="1455"/>
      <c r="E239" s="358">
        <f>E237-E238</f>
        <v>2.1256495416698726</v>
      </c>
      <c r="F239" s="358">
        <f>F237-F238</f>
        <v>2.1256495416698726</v>
      </c>
      <c r="G239" s="358">
        <f>G237-G238</f>
        <v>2.1256495416698726</v>
      </c>
      <c r="H239" s="341"/>
      <c r="I239" s="341"/>
      <c r="J239" s="499">
        <f>J238*105%</f>
        <v>0</v>
      </c>
      <c r="K239" s="363">
        <f>J239+$J$231</f>
        <v>66338985.09999989</v>
      </c>
      <c r="L239" s="341"/>
      <c r="M239" s="341"/>
      <c r="N239" s="341"/>
      <c r="O239" s="341"/>
      <c r="P239" s="341"/>
      <c r="Q239" s="384"/>
      <c r="R239" s="384"/>
      <c r="S239" s="384"/>
      <c r="T239" s="384"/>
      <c r="U239" s="384"/>
      <c r="V239" s="384"/>
      <c r="W239" s="384"/>
      <c r="X239" s="384"/>
      <c r="Y239" s="384"/>
      <c r="Z239" s="384"/>
      <c r="AA239" s="384"/>
      <c r="AB239" s="384"/>
    </row>
    <row r="240" spans="2:28" s="9" customFormat="1" ht="30" customHeight="1">
      <c r="B240" s="1453" t="s">
        <v>617</v>
      </c>
      <c r="C240" s="1454"/>
      <c r="D240" s="1455"/>
      <c r="E240" s="355">
        <f>E239/E238</f>
        <v>1.0859818306461063E-3</v>
      </c>
      <c r="F240" s="355">
        <f>F239/F238</f>
        <v>1.0859818306461063E-3</v>
      </c>
      <c r="G240" s="355">
        <f>G239/G238</f>
        <v>1.0859818306461063E-3</v>
      </c>
      <c r="H240" s="341"/>
      <c r="I240" s="341"/>
      <c r="J240" s="341"/>
      <c r="K240" s="341"/>
      <c r="L240" s="341"/>
      <c r="M240" s="341"/>
      <c r="N240" s="341"/>
      <c r="O240" s="341"/>
      <c r="P240" s="341"/>
      <c r="Q240" s="384"/>
      <c r="R240" s="384"/>
      <c r="S240" s="384"/>
      <c r="T240" s="384"/>
      <c r="U240" s="384"/>
      <c r="V240" s="384"/>
      <c r="W240" s="384"/>
      <c r="X240" s="384"/>
      <c r="Y240" s="384"/>
      <c r="Z240" s="384"/>
      <c r="AA240" s="384"/>
      <c r="AB240" s="384"/>
    </row>
    <row r="241" spans="2:16" s="384" customFormat="1" ht="9.9499999999999993" customHeight="1">
      <c r="F241" s="360"/>
      <c r="G241" s="360"/>
      <c r="H241" s="383"/>
      <c r="I241" s="383"/>
      <c r="J241" s="383"/>
      <c r="K241" s="383"/>
      <c r="L241" s="383"/>
      <c r="M241" s="383"/>
      <c r="N241" s="383"/>
      <c r="O241" s="383"/>
      <c r="P241" s="383"/>
    </row>
    <row r="242" spans="2:16" s="384" customFormat="1" ht="30" customHeight="1">
      <c r="B242" s="753" t="s">
        <v>761</v>
      </c>
      <c r="C242" s="755"/>
      <c r="D242" s="754"/>
      <c r="E242" s="756">
        <v>-0.8</v>
      </c>
      <c r="F242" s="756">
        <v>-0.8</v>
      </c>
      <c r="G242" s="756">
        <v>-0.8</v>
      </c>
      <c r="H242" s="383"/>
      <c r="I242" s="383"/>
      <c r="J242" s="383"/>
      <c r="K242" s="383"/>
      <c r="L242" s="383"/>
      <c r="M242" s="383"/>
      <c r="N242" s="383"/>
      <c r="O242" s="383"/>
      <c r="P242" s="383"/>
    </row>
    <row r="243" spans="2:16" s="384" customFormat="1" ht="30" customHeight="1">
      <c r="F243" s="500"/>
      <c r="G243" s="383"/>
      <c r="H243" s="383"/>
      <c r="I243" s="383"/>
      <c r="J243" s="383"/>
      <c r="K243" s="383"/>
      <c r="L243" s="383"/>
      <c r="M243" s="383"/>
      <c r="N243" s="383"/>
      <c r="O243" s="383"/>
      <c r="P243" s="383"/>
    </row>
    <row r="244" spans="2:16" s="384" customFormat="1" ht="30" customHeight="1">
      <c r="F244" s="383"/>
      <c r="G244" s="383"/>
      <c r="H244" s="383"/>
      <c r="I244" s="383"/>
      <c r="J244" s="383"/>
      <c r="K244" s="383"/>
      <c r="L244" s="383"/>
      <c r="M244" s="383"/>
      <c r="N244" s="383"/>
      <c r="O244" s="383"/>
      <c r="P244" s="383"/>
    </row>
    <row r="245" spans="2:16" s="384" customFormat="1" ht="30" customHeight="1">
      <c r="F245" s="383"/>
      <c r="G245" s="383"/>
      <c r="H245" s="383"/>
      <c r="I245" s="383"/>
      <c r="J245" s="383"/>
      <c r="K245" s="383"/>
      <c r="L245" s="383"/>
      <c r="M245" s="383"/>
      <c r="N245" s="383"/>
      <c r="O245" s="383"/>
      <c r="P245" s="383"/>
    </row>
    <row r="246" spans="2:16" s="384" customFormat="1" ht="30" customHeight="1">
      <c r="F246" s="383"/>
      <c r="G246" s="383"/>
      <c r="H246" s="383"/>
      <c r="I246" s="383"/>
      <c r="J246" s="383"/>
      <c r="K246" s="383"/>
      <c r="L246" s="383"/>
      <c r="M246" s="383"/>
      <c r="N246" s="383"/>
      <c r="O246" s="383"/>
      <c r="P246" s="383"/>
    </row>
    <row r="247" spans="2:16" s="384" customFormat="1" ht="30" customHeight="1">
      <c r="F247" s="383"/>
      <c r="G247" s="383"/>
      <c r="H247" s="383"/>
      <c r="I247" s="383"/>
      <c r="J247" s="383"/>
      <c r="K247" s="383"/>
      <c r="L247" s="383"/>
      <c r="M247" s="383"/>
      <c r="N247" s="383"/>
      <c r="O247" s="383"/>
      <c r="P247" s="383"/>
    </row>
    <row r="248" spans="2:16" s="384" customFormat="1" ht="30" customHeight="1">
      <c r="F248" s="383"/>
      <c r="G248" s="383"/>
      <c r="H248" s="383"/>
      <c r="I248" s="383"/>
      <c r="J248" s="383"/>
      <c r="K248" s="383"/>
      <c r="L248" s="383"/>
      <c r="M248" s="383"/>
      <c r="N248" s="383"/>
      <c r="O248" s="383"/>
      <c r="P248" s="383"/>
    </row>
    <row r="249" spans="2:16" s="384" customFormat="1" ht="30" customHeight="1">
      <c r="F249" s="383"/>
      <c r="G249" s="383"/>
      <c r="H249" s="383"/>
      <c r="I249" s="383"/>
      <c r="J249" s="383"/>
      <c r="K249" s="383"/>
      <c r="L249" s="383"/>
      <c r="M249" s="383"/>
      <c r="N249" s="383"/>
      <c r="O249" s="383"/>
      <c r="P249" s="383"/>
    </row>
    <row r="250" spans="2:16" s="384" customFormat="1" ht="30" customHeight="1">
      <c r="F250" s="383"/>
      <c r="G250" s="383"/>
      <c r="H250" s="383"/>
      <c r="I250" s="383"/>
      <c r="J250" s="383"/>
      <c r="K250" s="383"/>
      <c r="L250" s="383"/>
      <c r="M250" s="383"/>
      <c r="N250" s="383"/>
      <c r="O250" s="383"/>
      <c r="P250" s="383"/>
    </row>
    <row r="251" spans="2:16" s="384" customFormat="1" ht="30" customHeight="1">
      <c r="F251" s="383"/>
      <c r="G251" s="383"/>
      <c r="H251" s="383"/>
      <c r="I251" s="383"/>
      <c r="J251" s="383"/>
      <c r="K251" s="383"/>
      <c r="L251" s="383"/>
      <c r="M251" s="383"/>
      <c r="N251" s="383"/>
      <c r="O251" s="383"/>
      <c r="P251" s="383"/>
    </row>
    <row r="252" spans="2:16" s="384" customFormat="1" ht="30" customHeight="1">
      <c r="F252" s="383"/>
      <c r="G252" s="383"/>
      <c r="H252" s="383"/>
      <c r="I252" s="383"/>
      <c r="J252" s="383"/>
      <c r="K252" s="383"/>
      <c r="L252" s="383"/>
      <c r="M252" s="383"/>
      <c r="N252" s="383"/>
      <c r="O252" s="383"/>
      <c r="P252" s="383"/>
    </row>
    <row r="253" spans="2:16" s="384" customFormat="1" ht="30" customHeight="1">
      <c r="F253" s="383"/>
      <c r="G253" s="383"/>
      <c r="H253" s="383"/>
      <c r="I253" s="383"/>
      <c r="J253" s="383"/>
      <c r="K253" s="383"/>
      <c r="L253" s="383"/>
      <c r="M253" s="383"/>
      <c r="N253" s="383"/>
      <c r="O253" s="383"/>
      <c r="P253" s="383"/>
    </row>
    <row r="254" spans="2:16" s="384" customFormat="1" ht="30" customHeight="1">
      <c r="F254" s="383"/>
      <c r="G254" s="383"/>
      <c r="H254" s="383"/>
      <c r="I254" s="383"/>
      <c r="J254" s="383"/>
      <c r="K254" s="383"/>
      <c r="L254" s="383"/>
      <c r="M254" s="383"/>
      <c r="N254" s="383"/>
      <c r="O254" s="383"/>
      <c r="P254" s="383"/>
    </row>
    <row r="255" spans="2:16" s="384" customFormat="1" ht="30" customHeight="1">
      <c r="F255" s="383"/>
      <c r="G255" s="383"/>
      <c r="H255" s="383"/>
      <c r="I255" s="383"/>
      <c r="J255" s="383"/>
      <c r="K255" s="383"/>
      <c r="L255" s="383"/>
      <c r="M255" s="383"/>
      <c r="N255" s="383"/>
      <c r="O255" s="383"/>
      <c r="P255" s="383"/>
    </row>
    <row r="256" spans="2:16" s="384" customFormat="1" ht="30" customHeight="1">
      <c r="F256" s="383"/>
      <c r="G256" s="383"/>
      <c r="H256" s="383"/>
      <c r="I256" s="383"/>
      <c r="J256" s="383"/>
      <c r="K256" s="383"/>
      <c r="L256" s="383"/>
      <c r="M256" s="383"/>
      <c r="N256" s="383"/>
      <c r="O256" s="383"/>
      <c r="P256" s="383"/>
    </row>
    <row r="257" s="384" customFormat="1" ht="30" customHeight="1"/>
    <row r="258" s="384" customFormat="1" ht="30" customHeight="1"/>
    <row r="259" s="384" customFormat="1" ht="30" customHeight="1"/>
    <row r="260" s="384" customFormat="1" ht="30" customHeight="1"/>
    <row r="261" s="384" customFormat="1" ht="30" customHeight="1"/>
    <row r="262" s="384" customFormat="1" ht="30" customHeight="1"/>
    <row r="263" s="384" customFormat="1" ht="30" customHeight="1"/>
    <row r="264" s="384" customFormat="1" ht="30" customHeight="1"/>
    <row r="265" s="384" customFormat="1" ht="30" customHeight="1"/>
    <row r="266" s="384" customFormat="1" ht="30" customHeight="1"/>
    <row r="267" s="384" customFormat="1" ht="30" customHeight="1"/>
    <row r="268" s="384" customFormat="1" ht="30" customHeight="1"/>
    <row r="269" s="384" customFormat="1" ht="30" customHeight="1"/>
    <row r="270" s="384" customFormat="1" ht="30" customHeight="1"/>
    <row r="271" s="384" customFormat="1" ht="30" customHeight="1"/>
    <row r="272" s="384" customFormat="1" ht="30" customHeight="1"/>
    <row r="273" s="384" customFormat="1" ht="30" customHeight="1"/>
    <row r="274" s="384" customFormat="1" ht="30" customHeight="1"/>
    <row r="275" s="384" customFormat="1" ht="30" customHeight="1"/>
    <row r="276" s="384" customFormat="1" ht="30" customHeight="1"/>
    <row r="277" s="384" customFormat="1" ht="30" customHeight="1"/>
    <row r="278" s="384" customFormat="1" ht="30" customHeight="1"/>
    <row r="279" s="384" customFormat="1" ht="30" customHeight="1"/>
    <row r="280" s="384" customFormat="1" ht="30" customHeight="1"/>
    <row r="281" s="384" customFormat="1" ht="30" customHeight="1"/>
    <row r="282" s="384" customFormat="1" ht="30" customHeight="1"/>
    <row r="283" s="384" customFormat="1" ht="30" customHeight="1"/>
    <row r="284" s="384" customFormat="1" ht="30" customHeight="1"/>
    <row r="285" s="384" customFormat="1" ht="30" customHeight="1"/>
    <row r="286" s="384" customFormat="1" ht="30" customHeight="1"/>
    <row r="287" s="384" customFormat="1" ht="30" customHeight="1"/>
    <row r="288" s="384" customFormat="1" ht="30" customHeight="1"/>
    <row r="289" s="384" customFormat="1" ht="30" customHeight="1"/>
    <row r="290" s="384" customFormat="1" ht="30" customHeight="1"/>
    <row r="291" s="384" customFormat="1" ht="30" customHeight="1"/>
    <row r="292" s="384" customFormat="1" ht="30" customHeight="1"/>
    <row r="293" s="384" customFormat="1" ht="30" customHeight="1"/>
    <row r="294" s="384" customFormat="1" ht="30" customHeight="1"/>
    <row r="295" s="384" customFormat="1" ht="30" customHeight="1"/>
    <row r="296" s="384" customFormat="1" ht="30" customHeight="1"/>
    <row r="297" s="384" customFormat="1" ht="30" customHeight="1"/>
    <row r="298" s="384" customFormat="1" ht="30" customHeight="1"/>
    <row r="299" s="384" customFormat="1" ht="30" customHeight="1"/>
    <row r="300" s="384" customFormat="1" ht="30" customHeight="1"/>
    <row r="301" s="384" customFormat="1" ht="30" customHeight="1"/>
    <row r="302" s="384" customFormat="1" ht="30" customHeight="1"/>
    <row r="303" s="384" customFormat="1" ht="30" customHeight="1"/>
    <row r="304" s="384" customFormat="1" ht="30" customHeight="1"/>
    <row r="305" s="384" customFormat="1" ht="30" customHeight="1"/>
    <row r="306" s="384" customFormat="1" ht="30" customHeight="1"/>
    <row r="307" s="384" customFormat="1" ht="30" customHeight="1"/>
    <row r="308" s="384" customFormat="1" ht="30" customHeight="1"/>
    <row r="309" s="384" customFormat="1" ht="30" customHeight="1"/>
    <row r="310" s="384" customFormat="1" ht="30" customHeight="1"/>
    <row r="311" s="384" customFormat="1" ht="30" customHeight="1"/>
    <row r="312" s="384" customFormat="1" ht="30" customHeight="1"/>
    <row r="313" s="384" customFormat="1" ht="30" customHeight="1"/>
    <row r="314" s="384" customFormat="1" ht="30" customHeight="1"/>
    <row r="315" s="384" customFormat="1" ht="30" customHeight="1"/>
    <row r="316" s="384" customFormat="1" ht="30" customHeight="1"/>
    <row r="317" s="384" customFormat="1" ht="30" customHeight="1"/>
    <row r="318" s="384" customFormat="1" ht="30" customHeight="1"/>
    <row r="319" s="384" customFormat="1" ht="30" customHeight="1"/>
    <row r="320" s="384" customFormat="1" ht="30" customHeight="1"/>
    <row r="321" s="384" customFormat="1" ht="30" customHeight="1"/>
    <row r="322" s="384" customFormat="1" ht="30" customHeight="1"/>
    <row r="323" s="384" customFormat="1" ht="30" customHeight="1"/>
    <row r="324" s="384" customFormat="1" ht="30" customHeight="1"/>
    <row r="325" s="384" customFormat="1" ht="30" customHeight="1"/>
    <row r="326" s="384" customFormat="1" ht="30" customHeight="1"/>
    <row r="327" s="384" customFormat="1" ht="30" customHeight="1"/>
    <row r="328" s="384" customFormat="1" ht="30" customHeight="1"/>
    <row r="329" s="384" customFormat="1" ht="30" customHeight="1"/>
    <row r="330" s="384" customFormat="1" ht="30" customHeight="1"/>
    <row r="331" s="384" customFormat="1" ht="30" customHeight="1"/>
    <row r="332" s="384" customFormat="1" ht="30" customHeight="1"/>
    <row r="333" s="384" customFormat="1" ht="30" customHeight="1"/>
    <row r="334" s="384" customFormat="1" ht="30" customHeight="1"/>
    <row r="335" s="384" customFormat="1" ht="30" customHeight="1"/>
    <row r="336" s="384" customFormat="1" ht="30" customHeight="1"/>
    <row r="337" s="384" customFormat="1" ht="30" customHeight="1"/>
    <row r="338" s="384" customFormat="1" ht="30" customHeight="1"/>
    <row r="339" s="384" customFormat="1" ht="30" customHeight="1"/>
    <row r="340" s="384" customFormat="1" ht="30" customHeight="1"/>
    <row r="341" s="384" customFormat="1" ht="30" customHeight="1"/>
    <row r="342" s="384" customFormat="1" ht="30" customHeight="1"/>
    <row r="343" s="384" customFormat="1" ht="30" customHeight="1"/>
    <row r="344" s="384" customFormat="1" ht="30" customHeight="1"/>
    <row r="345" s="384" customFormat="1" ht="30" customHeight="1"/>
    <row r="346" s="384" customFormat="1" ht="30" customHeight="1"/>
    <row r="347" s="384" customFormat="1" ht="30" customHeight="1"/>
    <row r="348" s="384" customFormat="1" ht="30" customHeight="1"/>
    <row r="349" s="384" customFormat="1" ht="30" customHeight="1"/>
    <row r="350" s="384" customFormat="1" ht="30" customHeight="1"/>
    <row r="351" s="384" customFormat="1" ht="30" customHeight="1"/>
    <row r="352" s="384" customFormat="1" ht="30" customHeight="1"/>
    <row r="353" s="384" customFormat="1" ht="30" customHeight="1"/>
    <row r="354" s="384" customFormat="1" ht="30" customHeight="1"/>
    <row r="355" s="384" customFormat="1" ht="30" customHeight="1"/>
    <row r="356" s="384" customFormat="1" ht="30" customHeight="1"/>
    <row r="357" s="384" customFormat="1" ht="30" customHeight="1"/>
    <row r="358" s="384" customFormat="1" ht="30" customHeight="1"/>
    <row r="359" s="384" customFormat="1" ht="30" customHeight="1"/>
    <row r="360" s="384" customFormat="1" ht="30" customHeight="1"/>
    <row r="361" s="384" customFormat="1" ht="30" customHeight="1"/>
    <row r="362" s="384" customFormat="1" ht="30" customHeight="1"/>
    <row r="363" s="384" customFormat="1" ht="30" customHeight="1"/>
    <row r="364" s="384" customFormat="1" ht="30" customHeight="1"/>
    <row r="365" s="384" customFormat="1" ht="30" customHeight="1"/>
    <row r="366" s="384" customFormat="1" ht="30" customHeight="1"/>
    <row r="367" s="384" customFormat="1" ht="30" customHeight="1"/>
    <row r="368" s="384" customFormat="1" ht="30" customHeight="1"/>
    <row r="369" s="384" customFormat="1" ht="30" customHeight="1"/>
    <row r="370" s="384" customFormat="1" ht="30" customHeight="1"/>
    <row r="371" s="384" customFormat="1" ht="30" customHeight="1"/>
    <row r="372" s="384" customFormat="1" ht="30" customHeight="1"/>
    <row r="373" s="384" customFormat="1" ht="30" customHeight="1"/>
    <row r="374" s="384" customFormat="1" ht="30" customHeight="1"/>
    <row r="375" s="384" customFormat="1" ht="30" customHeight="1"/>
    <row r="376" s="384" customFormat="1" ht="30" customHeight="1"/>
    <row r="377" s="384" customFormat="1" ht="30" customHeight="1"/>
    <row r="378" s="384" customFormat="1" ht="30" customHeight="1"/>
    <row r="379" s="384" customFormat="1" ht="30" customHeight="1"/>
    <row r="380" s="384" customFormat="1" ht="30" customHeight="1"/>
    <row r="381" s="384" customFormat="1" ht="30" customHeight="1"/>
    <row r="382" s="384" customFormat="1" ht="30" customHeight="1"/>
    <row r="383" s="384" customFormat="1" ht="30" customHeight="1"/>
    <row r="384" s="384" customFormat="1" ht="30" customHeight="1"/>
    <row r="385" s="384" customFormat="1" ht="30" customHeight="1"/>
    <row r="386" s="384" customFormat="1" ht="30" customHeight="1"/>
    <row r="387" s="384" customFormat="1" ht="30" customHeight="1"/>
    <row r="388" s="384" customFormat="1" ht="30" customHeight="1"/>
    <row r="389" s="384" customFormat="1" ht="30" customHeight="1"/>
    <row r="390" s="384" customFormat="1" ht="30" customHeight="1"/>
    <row r="391" s="384" customFormat="1" ht="30" customHeight="1"/>
    <row r="392" s="384" customFormat="1" ht="30" customHeight="1"/>
    <row r="393" s="384" customFormat="1" ht="30" customHeight="1"/>
    <row r="394" s="384" customFormat="1" ht="30" customHeight="1"/>
    <row r="395" s="384" customFormat="1" ht="30" customHeight="1"/>
    <row r="396" s="384" customFormat="1" ht="30" customHeight="1"/>
    <row r="397" s="384" customFormat="1" ht="30" customHeight="1"/>
    <row r="398" s="384" customFormat="1" ht="30" customHeight="1"/>
    <row r="399" s="384" customFormat="1" ht="30" customHeight="1"/>
    <row r="400" s="384" customFormat="1" ht="30" customHeight="1"/>
    <row r="401" s="384" customFormat="1" ht="30" customHeight="1"/>
    <row r="402" s="384" customFormat="1" ht="30" customHeight="1"/>
    <row r="403" s="384" customFormat="1" ht="30" customHeight="1"/>
    <row r="404" s="384" customFormat="1" ht="30" customHeight="1"/>
    <row r="405" s="384" customFormat="1" ht="30" customHeight="1"/>
    <row r="406" s="384" customFormat="1" ht="30" customHeight="1"/>
    <row r="407" s="384" customFormat="1" ht="30" customHeight="1"/>
    <row r="408" s="384" customFormat="1" ht="30" customHeight="1"/>
    <row r="409" s="384" customFormat="1" ht="30" customHeight="1"/>
    <row r="410" s="384" customFormat="1" ht="30" customHeight="1"/>
    <row r="411" s="384" customFormat="1" ht="30" customHeight="1"/>
    <row r="412" s="384" customFormat="1" ht="30" customHeight="1"/>
    <row r="413" s="384" customFormat="1" ht="30" customHeight="1"/>
    <row r="414" s="384" customFormat="1" ht="30" customHeight="1"/>
    <row r="415" s="384" customFormat="1" ht="30" customHeight="1"/>
    <row r="416" s="384" customFormat="1" ht="30" customHeight="1"/>
    <row r="417" s="384" customFormat="1" ht="30" customHeight="1"/>
    <row r="418" s="384" customFormat="1" ht="30" customHeight="1"/>
    <row r="419" s="384" customFormat="1" ht="30" customHeight="1"/>
    <row r="420" s="384" customFormat="1" ht="30" customHeight="1"/>
    <row r="421" s="384" customFormat="1" ht="30" customHeight="1"/>
    <row r="422" s="384" customFormat="1" ht="30" customHeight="1"/>
    <row r="423" s="384" customFormat="1" ht="30" customHeight="1"/>
    <row r="424" s="384" customFormat="1" ht="30" customHeight="1"/>
    <row r="425" s="384" customFormat="1" ht="30" customHeight="1"/>
    <row r="426" s="384" customFormat="1" ht="30" customHeight="1"/>
    <row r="427" s="384" customFormat="1" ht="30" customHeight="1"/>
    <row r="428" s="384" customFormat="1" ht="30" customHeight="1"/>
  </sheetData>
  <mergeCells count="197">
    <mergeCell ref="B222:D222"/>
    <mergeCell ref="B240:D240"/>
    <mergeCell ref="B237:D237"/>
    <mergeCell ref="B238:D238"/>
    <mergeCell ref="B239:D239"/>
    <mergeCell ref="B224:D224"/>
    <mergeCell ref="B225:D225"/>
    <mergeCell ref="B226:D226"/>
    <mergeCell ref="B227:D227"/>
    <mergeCell ref="B230:D230"/>
    <mergeCell ref="B231:D231"/>
    <mergeCell ref="B232:D232"/>
    <mergeCell ref="B233:D233"/>
    <mergeCell ref="B236:D236"/>
    <mergeCell ref="B228:D228"/>
    <mergeCell ref="B234:D234"/>
    <mergeCell ref="C209:D209"/>
    <mergeCell ref="C210:D210"/>
    <mergeCell ref="C211:D211"/>
    <mergeCell ref="B212:D212"/>
    <mergeCell ref="B213:D213"/>
    <mergeCell ref="B219:D219"/>
    <mergeCell ref="B218:D218"/>
    <mergeCell ref="B220:D220"/>
    <mergeCell ref="B221:D221"/>
    <mergeCell ref="B215:D215"/>
    <mergeCell ref="B216:D216"/>
    <mergeCell ref="C202:D202"/>
    <mergeCell ref="C203:D203"/>
    <mergeCell ref="C204:D204"/>
    <mergeCell ref="C205:D205"/>
    <mergeCell ref="C206:D206"/>
    <mergeCell ref="C207:D207"/>
    <mergeCell ref="C208:D208"/>
    <mergeCell ref="B201:D201"/>
    <mergeCell ref="B199:D199"/>
    <mergeCell ref="B198:D198"/>
    <mergeCell ref="B185:D185"/>
    <mergeCell ref="B187:D187"/>
    <mergeCell ref="C188:D188"/>
    <mergeCell ref="C189:D189"/>
    <mergeCell ref="C190:D190"/>
    <mergeCell ref="C191:D191"/>
    <mergeCell ref="C192:D192"/>
    <mergeCell ref="C193:D193"/>
    <mergeCell ref="C194:D194"/>
    <mergeCell ref="C195:D195"/>
    <mergeCell ref="C196:D196"/>
    <mergeCell ref="C197:D197"/>
    <mergeCell ref="B4:D4"/>
    <mergeCell ref="C8:D8"/>
    <mergeCell ref="C11:D11"/>
    <mergeCell ref="C14:D14"/>
    <mergeCell ref="C37:D37"/>
    <mergeCell ref="C38:D38"/>
    <mergeCell ref="C39:D39"/>
    <mergeCell ref="C40:D40"/>
    <mergeCell ref="C41:D41"/>
    <mergeCell ref="C32:D32"/>
    <mergeCell ref="C33:D33"/>
    <mergeCell ref="C34:D34"/>
    <mergeCell ref="C35:D35"/>
    <mergeCell ref="B2:C2"/>
    <mergeCell ref="B6:D6"/>
    <mergeCell ref="B26:D26"/>
    <mergeCell ref="B46:D46"/>
    <mergeCell ref="C19:D19"/>
    <mergeCell ref="C17:D17"/>
    <mergeCell ref="C18:D18"/>
    <mergeCell ref="C27:D27"/>
    <mergeCell ref="C28:D28"/>
    <mergeCell ref="C29:D29"/>
    <mergeCell ref="C30:D30"/>
    <mergeCell ref="C31:D31"/>
    <mergeCell ref="C13:D13"/>
    <mergeCell ref="C15:D15"/>
    <mergeCell ref="C22:D22"/>
    <mergeCell ref="C21:D21"/>
    <mergeCell ref="C12:D12"/>
    <mergeCell ref="C20:D20"/>
    <mergeCell ref="C16:D16"/>
    <mergeCell ref="C7:D7"/>
    <mergeCell ref="C24:D24"/>
    <mergeCell ref="C23:D23"/>
    <mergeCell ref="C10:D10"/>
    <mergeCell ref="C9:D9"/>
    <mergeCell ref="C64:D64"/>
    <mergeCell ref="B65:D65"/>
    <mergeCell ref="C60:D60"/>
    <mergeCell ref="C61:D61"/>
    <mergeCell ref="C62:D62"/>
    <mergeCell ref="C63:D63"/>
    <mergeCell ref="C36:D36"/>
    <mergeCell ref="C54:D54"/>
    <mergeCell ref="C55:D55"/>
    <mergeCell ref="C56:D56"/>
    <mergeCell ref="C57:D57"/>
    <mergeCell ref="C58:D58"/>
    <mergeCell ref="C51:D51"/>
    <mergeCell ref="C52:D52"/>
    <mergeCell ref="C53:D53"/>
    <mergeCell ref="C42:D42"/>
    <mergeCell ref="C43:D43"/>
    <mergeCell ref="C44:D44"/>
    <mergeCell ref="C47:D47"/>
    <mergeCell ref="C48:D48"/>
    <mergeCell ref="C59:D59"/>
    <mergeCell ref="C49:D49"/>
    <mergeCell ref="C50:D50"/>
    <mergeCell ref="C77:D77"/>
    <mergeCell ref="C78:D78"/>
    <mergeCell ref="C79:D79"/>
    <mergeCell ref="C80:D80"/>
    <mergeCell ref="C81:D81"/>
    <mergeCell ref="B88:D88"/>
    <mergeCell ref="C72:D72"/>
    <mergeCell ref="C73:D73"/>
    <mergeCell ref="C74:D74"/>
    <mergeCell ref="C75:D75"/>
    <mergeCell ref="C76:D76"/>
    <mergeCell ref="C90:D90"/>
    <mergeCell ref="C91:D91"/>
    <mergeCell ref="C92:D92"/>
    <mergeCell ref="C93:D93"/>
    <mergeCell ref="C94:D94"/>
    <mergeCell ref="C82:D82"/>
    <mergeCell ref="C83:D83"/>
    <mergeCell ref="C84:D84"/>
    <mergeCell ref="C85:D85"/>
    <mergeCell ref="C89:D89"/>
    <mergeCell ref="B86:D86"/>
    <mergeCell ref="C100:D100"/>
    <mergeCell ref="C101:D101"/>
    <mergeCell ref="C102:D102"/>
    <mergeCell ref="C103:D103"/>
    <mergeCell ref="C104:D104"/>
    <mergeCell ref="B109:D111"/>
    <mergeCell ref="C95:D95"/>
    <mergeCell ref="C96:D96"/>
    <mergeCell ref="C97:D97"/>
    <mergeCell ref="C98:D98"/>
    <mergeCell ref="C99:D99"/>
    <mergeCell ref="C113:D113"/>
    <mergeCell ref="C114:D114"/>
    <mergeCell ref="C115:D115"/>
    <mergeCell ref="C116:D116"/>
    <mergeCell ref="C117:D117"/>
    <mergeCell ref="C105:D105"/>
    <mergeCell ref="C106:D106"/>
    <mergeCell ref="C112:D112"/>
    <mergeCell ref="B107:D107"/>
    <mergeCell ref="C123:D123"/>
    <mergeCell ref="C124:D124"/>
    <mergeCell ref="C125:D125"/>
    <mergeCell ref="C126:D126"/>
    <mergeCell ref="C127:D127"/>
    <mergeCell ref="C118:D118"/>
    <mergeCell ref="C119:D119"/>
    <mergeCell ref="C120:D120"/>
    <mergeCell ref="C121:D121"/>
    <mergeCell ref="C122:D122"/>
    <mergeCell ref="C170:D170"/>
    <mergeCell ref="C171:D171"/>
    <mergeCell ref="B174:D174"/>
    <mergeCell ref="C135:D135"/>
    <mergeCell ref="C136:D136"/>
    <mergeCell ref="C138:D138"/>
    <mergeCell ref="C128:D128"/>
    <mergeCell ref="C129:D129"/>
    <mergeCell ref="C130:D130"/>
    <mergeCell ref="C132:D132"/>
    <mergeCell ref="C133:D133"/>
    <mergeCell ref="B161:D161"/>
    <mergeCell ref="C70:D70"/>
    <mergeCell ref="C69:D69"/>
    <mergeCell ref="C68:D68"/>
    <mergeCell ref="B67:D67"/>
    <mergeCell ref="C184:D184"/>
    <mergeCell ref="C183:D183"/>
    <mergeCell ref="C182:D182"/>
    <mergeCell ref="C181:D181"/>
    <mergeCell ref="C180:D180"/>
    <mergeCell ref="C179:D179"/>
    <mergeCell ref="C178:D178"/>
    <mergeCell ref="C177:D177"/>
    <mergeCell ref="C71:D71"/>
    <mergeCell ref="C162:D162"/>
    <mergeCell ref="C163:D163"/>
    <mergeCell ref="C164:D164"/>
    <mergeCell ref="C165:D165"/>
    <mergeCell ref="B172:D172"/>
    <mergeCell ref="C175:D175"/>
    <mergeCell ref="C176:D176"/>
    <mergeCell ref="C166:D166"/>
    <mergeCell ref="C167:D167"/>
    <mergeCell ref="C168:D168"/>
    <mergeCell ref="C169:D169"/>
  </mergeCells>
  <conditionalFormatting sqref="E111:ACJ111">
    <cfRule type="cellIs" dxfId="1" priority="2" operator="equal">
      <formula>"-"</formula>
    </cfRule>
  </conditionalFormatting>
  <conditionalFormatting sqref="ACK111">
    <cfRule type="cellIs" dxfId="0" priority="1" operator="equal">
      <formula>"-"</formula>
    </cfRule>
  </conditionalFormatting>
  <hyperlinks>
    <hyperlink ref="B2" location="Navigation!A1" display="NAVIGATION" xr:uid="{00000000-0004-0000-3300-000000000000}"/>
  </hyperlink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7">
    <tabColor rgb="FFFA4616"/>
  </sheetPr>
  <dimension ref="B1:L64"/>
  <sheetViews>
    <sheetView showGridLines="0" topLeftCell="A23" zoomScale="60" zoomScaleNormal="60" workbookViewId="0">
      <selection activeCell="AF7" sqref="AF7"/>
    </sheetView>
  </sheetViews>
  <sheetFormatPr defaultRowHeight="14.25"/>
  <cols>
    <col min="1" max="1" width="2.73046875" customWidth="1"/>
    <col min="2" max="3" width="30.73046875" style="379" customWidth="1"/>
    <col min="4" max="4" width="16.73046875" style="78" customWidth="1"/>
    <col min="5" max="12" width="12.73046875" customWidth="1"/>
  </cols>
  <sheetData>
    <row r="1" spans="2:12" s="378" customFormat="1" ht="15" customHeight="1">
      <c r="B1" s="376"/>
      <c r="C1" s="376"/>
      <c r="D1" s="377"/>
    </row>
    <row r="2" spans="2:12" s="378" customFormat="1" ht="30" customHeight="1">
      <c r="B2" s="372" t="s">
        <v>105</v>
      </c>
      <c r="C2" s="372" t="s">
        <v>307</v>
      </c>
      <c r="D2" s="373" t="s">
        <v>652</v>
      </c>
      <c r="E2" s="373">
        <v>2014</v>
      </c>
      <c r="F2" s="373">
        <v>2015</v>
      </c>
      <c r="G2" s="373">
        <v>2016</v>
      </c>
      <c r="H2" s="373">
        <v>2017</v>
      </c>
      <c r="I2" s="373">
        <v>2018</v>
      </c>
      <c r="J2" s="373">
        <v>2019</v>
      </c>
      <c r="K2" s="373">
        <v>2020</v>
      </c>
      <c r="L2" s="373">
        <v>2021</v>
      </c>
    </row>
    <row r="3" spans="2:12" s="378" customFormat="1" ht="15" customHeight="1">
      <c r="B3" s="376"/>
      <c r="C3" s="376"/>
      <c r="D3" s="377"/>
    </row>
    <row r="4" spans="2:12" s="378" customFormat="1" ht="30" customHeight="1">
      <c r="B4" s="1459" t="s">
        <v>77</v>
      </c>
      <c r="C4" s="375" t="s">
        <v>310</v>
      </c>
      <c r="D4" s="374" t="s">
        <v>653</v>
      </c>
      <c r="E4" s="188" t="e">
        <f>#REF!/10^6</f>
        <v>#REF!</v>
      </c>
      <c r="F4" s="188" t="e">
        <f>#REF!/10^6</f>
        <v>#REF!</v>
      </c>
      <c r="G4" s="188" t="e">
        <f>#REF!/10^6</f>
        <v>#REF!</v>
      </c>
      <c r="H4" s="188" t="e">
        <f>#REF!/10^6</f>
        <v>#REF!</v>
      </c>
      <c r="I4" s="188" t="e">
        <f>#REF!/10^6</f>
        <v>#REF!</v>
      </c>
      <c r="J4" s="188" t="e">
        <f>#REF!/10^6</f>
        <v>#REF!</v>
      </c>
      <c r="K4" s="188" t="e">
        <f>#REF!/10^6</f>
        <v>#REF!</v>
      </c>
      <c r="L4" s="188" t="e">
        <f>#REF!/10^6</f>
        <v>#REF!</v>
      </c>
    </row>
    <row r="5" spans="2:12" s="378" customFormat="1" ht="30" customHeight="1">
      <c r="B5" s="1459"/>
      <c r="C5" s="375" t="s">
        <v>636</v>
      </c>
      <c r="D5" s="374" t="s">
        <v>653</v>
      </c>
      <c r="E5" s="188" t="e">
        <f>#REF!/10^6</f>
        <v>#REF!</v>
      </c>
      <c r="F5" s="188" t="e">
        <f>#REF!/10^6</f>
        <v>#REF!</v>
      </c>
      <c r="G5" s="188" t="e">
        <f>#REF!/10^6</f>
        <v>#REF!</v>
      </c>
      <c r="H5" s="188" t="e">
        <f>#REF!/10^6</f>
        <v>#REF!</v>
      </c>
      <c r="I5" s="188" t="e">
        <f>#REF!/10^6</f>
        <v>#REF!</v>
      </c>
      <c r="J5" s="188" t="e">
        <f>#REF!/10^6</f>
        <v>#REF!</v>
      </c>
      <c r="K5" s="188" t="e">
        <f>#REF!/10^6</f>
        <v>#REF!</v>
      </c>
      <c r="L5" s="188" t="e">
        <f>#REF!/10^6</f>
        <v>#REF!</v>
      </c>
    </row>
    <row r="6" spans="2:12" s="378" customFormat="1" ht="30" customHeight="1">
      <c r="B6" s="1459"/>
      <c r="C6" s="375" t="s">
        <v>654</v>
      </c>
      <c r="D6" s="374" t="s">
        <v>653</v>
      </c>
      <c r="E6" s="188" t="e">
        <f>#REF!/10^6</f>
        <v>#REF!</v>
      </c>
      <c r="F6" s="188" t="e">
        <f>#REF!/10^6</f>
        <v>#REF!</v>
      </c>
      <c r="G6" s="188" t="e">
        <f>#REF!/10^6</f>
        <v>#REF!</v>
      </c>
      <c r="H6" s="188" t="e">
        <f>#REF!/10^6</f>
        <v>#REF!</v>
      </c>
      <c r="I6" s="188" t="e">
        <f>#REF!/10^6</f>
        <v>#REF!</v>
      </c>
      <c r="J6" s="188" t="e">
        <f>#REF!/10^6</f>
        <v>#REF!</v>
      </c>
      <c r="K6" s="188" t="e">
        <f>#REF!/10^6</f>
        <v>#REF!</v>
      </c>
      <c r="L6" s="188" t="e">
        <f>#REF!/10^6</f>
        <v>#REF!</v>
      </c>
    </row>
    <row r="7" spans="2:12" s="378" customFormat="1" ht="30" customHeight="1">
      <c r="B7" s="1459"/>
      <c r="C7" s="375" t="s">
        <v>353</v>
      </c>
      <c r="D7" s="374" t="s">
        <v>653</v>
      </c>
      <c r="E7" s="188" t="e">
        <f>#REF!/10^6</f>
        <v>#REF!</v>
      </c>
      <c r="F7" s="188" t="e">
        <f>#REF!/10^6</f>
        <v>#REF!</v>
      </c>
      <c r="G7" s="188" t="e">
        <f>#REF!/10^6</f>
        <v>#REF!</v>
      </c>
      <c r="H7" s="188" t="e">
        <f>#REF!/10^6</f>
        <v>#REF!</v>
      </c>
      <c r="I7" s="188" t="e">
        <f>#REF!/10^6</f>
        <v>#REF!</v>
      </c>
      <c r="J7" s="188" t="e">
        <f>#REF!/10^6</f>
        <v>#REF!</v>
      </c>
      <c r="K7" s="188" t="e">
        <f>#REF!/10^6</f>
        <v>#REF!</v>
      </c>
      <c r="L7" s="188" t="e">
        <f>#REF!/10^6</f>
        <v>#REF!</v>
      </c>
    </row>
    <row r="8" spans="2:12" s="378" customFormat="1" ht="9.9499999999999993" customHeight="1">
      <c r="B8" s="1459"/>
      <c r="C8" s="376"/>
      <c r="D8" s="377"/>
      <c r="E8" s="380"/>
      <c r="F8" s="380"/>
      <c r="G8" s="380"/>
      <c r="H8" s="380"/>
      <c r="I8" s="380"/>
      <c r="J8" s="380"/>
      <c r="K8" s="380"/>
      <c r="L8" s="380"/>
    </row>
    <row r="9" spans="2:12" s="378" customFormat="1" ht="30" customHeight="1">
      <c r="B9" s="1459"/>
      <c r="C9" s="375" t="s">
        <v>655</v>
      </c>
      <c r="D9" s="374" t="s">
        <v>312</v>
      </c>
      <c r="E9" s="188" t="e">
        <f>#REF!</f>
        <v>#REF!</v>
      </c>
      <c r="F9" s="188" t="e">
        <f>#REF!</f>
        <v>#REF!</v>
      </c>
      <c r="G9" s="188" t="e">
        <f>#REF!</f>
        <v>#REF!</v>
      </c>
      <c r="H9" s="188" t="e">
        <f>#REF!</f>
        <v>#REF!</v>
      </c>
      <c r="I9" s="188" t="e">
        <f>#REF!</f>
        <v>#REF!</v>
      </c>
      <c r="J9" s="188" t="e">
        <f>#REF!</f>
        <v>#REF!</v>
      </c>
      <c r="K9" s="188" t="e">
        <f>#REF!</f>
        <v>#REF!</v>
      </c>
      <c r="L9" s="188" t="e">
        <f>#REF!</f>
        <v>#REF!</v>
      </c>
    </row>
    <row r="10" spans="2:12" s="378" customFormat="1" ht="30" customHeight="1">
      <c r="B10" s="1459"/>
      <c r="C10" s="375" t="s">
        <v>656</v>
      </c>
      <c r="D10" s="374" t="s">
        <v>658</v>
      </c>
      <c r="E10" s="209" t="e">
        <f>#REF!</f>
        <v>#REF!</v>
      </c>
      <c r="F10" s="209" t="e">
        <f>#REF!</f>
        <v>#REF!</v>
      </c>
      <c r="G10" s="209" t="e">
        <f>#REF!</f>
        <v>#REF!</v>
      </c>
      <c r="H10" s="209" t="e">
        <f>#REF!</f>
        <v>#REF!</v>
      </c>
      <c r="I10" s="209" t="e">
        <f>#REF!</f>
        <v>#REF!</v>
      </c>
      <c r="J10" s="209" t="e">
        <f>#REF!</f>
        <v>#REF!</v>
      </c>
      <c r="K10" s="209" t="e">
        <f>#REF!</f>
        <v>#REF!</v>
      </c>
      <c r="L10" s="209" t="e">
        <f>#REF!</f>
        <v>#REF!</v>
      </c>
    </row>
    <row r="11" spans="2:12" s="378" customFormat="1" ht="30" customHeight="1">
      <c r="B11" s="1459"/>
      <c r="C11" s="375" t="s">
        <v>657</v>
      </c>
      <c r="D11" s="374" t="s">
        <v>653</v>
      </c>
      <c r="E11" s="188" t="e">
        <f>#REF!/10^6</f>
        <v>#REF!</v>
      </c>
      <c r="F11" s="188" t="e">
        <f>#REF!/10^6</f>
        <v>#REF!</v>
      </c>
      <c r="G11" s="188" t="e">
        <f>#REF!/10^6</f>
        <v>#REF!</v>
      </c>
      <c r="H11" s="188" t="e">
        <f>#REF!/10^6</f>
        <v>#REF!</v>
      </c>
      <c r="I11" s="188" t="e">
        <f>#REF!/10^6</f>
        <v>#REF!</v>
      </c>
      <c r="J11" s="188" t="e">
        <f>#REF!/10^6</f>
        <v>#REF!</v>
      </c>
      <c r="K11" s="188" t="e">
        <f>#REF!/10^6</f>
        <v>#REF!</v>
      </c>
      <c r="L11" s="188" t="e">
        <f>#REF!/10^6</f>
        <v>#REF!</v>
      </c>
    </row>
    <row r="12" spans="2:12" s="378" customFormat="1" ht="15" customHeight="1">
      <c r="B12" s="376"/>
      <c r="C12" s="376"/>
      <c r="D12" s="377"/>
    </row>
    <row r="13" spans="2:12" s="378" customFormat="1" ht="30" customHeight="1">
      <c r="B13" s="1459" t="s">
        <v>78</v>
      </c>
      <c r="C13" s="375" t="s">
        <v>310</v>
      </c>
      <c r="D13" s="374" t="s">
        <v>653</v>
      </c>
      <c r="E13" s="188" t="e">
        <f>#REF!/10^6</f>
        <v>#REF!</v>
      </c>
      <c r="F13" s="188" t="e">
        <f>#REF!/10^6</f>
        <v>#REF!</v>
      </c>
      <c r="G13" s="188" t="e">
        <f>#REF!/10^6</f>
        <v>#REF!</v>
      </c>
      <c r="H13" s="188" t="e">
        <f>#REF!/10^6</f>
        <v>#REF!</v>
      </c>
      <c r="I13" s="188" t="e">
        <f>#REF!/10^6</f>
        <v>#REF!</v>
      </c>
      <c r="J13" s="188" t="e">
        <f>#REF!/10^6</f>
        <v>#REF!</v>
      </c>
      <c r="K13" s="188" t="e">
        <f>#REF!/10^6</f>
        <v>#REF!</v>
      </c>
      <c r="L13" s="188" t="e">
        <f>#REF!/10^6</f>
        <v>#REF!</v>
      </c>
    </row>
    <row r="14" spans="2:12" s="378" customFormat="1" ht="30" customHeight="1">
      <c r="B14" s="1459"/>
      <c r="C14" s="375" t="s">
        <v>636</v>
      </c>
      <c r="D14" s="374" t="s">
        <v>653</v>
      </c>
      <c r="E14" s="188" t="e">
        <f>#REF!/10^6</f>
        <v>#REF!</v>
      </c>
      <c r="F14" s="188" t="e">
        <f>#REF!/10^6</f>
        <v>#REF!</v>
      </c>
      <c r="G14" s="188" t="e">
        <f>#REF!/10^6</f>
        <v>#REF!</v>
      </c>
      <c r="H14" s="188" t="e">
        <f>#REF!/10^6</f>
        <v>#REF!</v>
      </c>
      <c r="I14" s="188" t="e">
        <f>#REF!/10^6</f>
        <v>#REF!</v>
      </c>
      <c r="J14" s="188" t="e">
        <f>#REF!/10^6</f>
        <v>#REF!</v>
      </c>
      <c r="K14" s="188" t="e">
        <f>#REF!/10^6</f>
        <v>#REF!</v>
      </c>
      <c r="L14" s="188" t="e">
        <f>#REF!/10^6</f>
        <v>#REF!</v>
      </c>
    </row>
    <row r="15" spans="2:12" s="378" customFormat="1" ht="30" customHeight="1">
      <c r="B15" s="1459"/>
      <c r="C15" s="375" t="s">
        <v>654</v>
      </c>
      <c r="D15" s="374" t="s">
        <v>653</v>
      </c>
      <c r="E15" s="188" t="e">
        <f>#REF!/10^6</f>
        <v>#REF!</v>
      </c>
      <c r="F15" s="188" t="e">
        <f>#REF!/10^6</f>
        <v>#REF!</v>
      </c>
      <c r="G15" s="188" t="e">
        <f>#REF!/10^6</f>
        <v>#REF!</v>
      </c>
      <c r="H15" s="188" t="e">
        <f>#REF!/10^6</f>
        <v>#REF!</v>
      </c>
      <c r="I15" s="188" t="e">
        <f>#REF!/10^6</f>
        <v>#REF!</v>
      </c>
      <c r="J15" s="188" t="e">
        <f>#REF!/10^6</f>
        <v>#REF!</v>
      </c>
      <c r="K15" s="188" t="e">
        <f>#REF!/10^6</f>
        <v>#REF!</v>
      </c>
      <c r="L15" s="188" t="e">
        <f>#REF!/10^6</f>
        <v>#REF!</v>
      </c>
    </row>
    <row r="16" spans="2:12" s="378" customFormat="1" ht="30" customHeight="1">
      <c r="B16" s="1459"/>
      <c r="C16" s="375" t="s">
        <v>353</v>
      </c>
      <c r="D16" s="374" t="s">
        <v>653</v>
      </c>
      <c r="E16" s="188" t="e">
        <f>#REF!/10^6</f>
        <v>#REF!</v>
      </c>
      <c r="F16" s="188" t="e">
        <f>#REF!/10^6</f>
        <v>#REF!</v>
      </c>
      <c r="G16" s="188" t="e">
        <f>#REF!/10^6</f>
        <v>#REF!</v>
      </c>
      <c r="H16" s="188" t="e">
        <f>#REF!/10^6</f>
        <v>#REF!</v>
      </c>
      <c r="I16" s="188" t="e">
        <f>#REF!/10^6</f>
        <v>#REF!</v>
      </c>
      <c r="J16" s="188" t="e">
        <f>#REF!/10^6</f>
        <v>#REF!</v>
      </c>
      <c r="K16" s="188" t="e">
        <f>#REF!/10^6</f>
        <v>#REF!</v>
      </c>
      <c r="L16" s="188" t="e">
        <f>#REF!/10^6</f>
        <v>#REF!</v>
      </c>
    </row>
    <row r="17" spans="2:12" s="378" customFormat="1" ht="9.9499999999999993" customHeight="1">
      <c r="B17" s="1459"/>
      <c r="C17" s="376"/>
      <c r="D17" s="377"/>
      <c r="E17" s="380"/>
      <c r="F17" s="380"/>
      <c r="G17" s="380"/>
      <c r="H17" s="380"/>
      <c r="I17" s="380"/>
      <c r="J17" s="380"/>
      <c r="K17" s="380"/>
      <c r="L17" s="380"/>
    </row>
    <row r="18" spans="2:12" s="378" customFormat="1" ht="30" customHeight="1">
      <c r="B18" s="1459"/>
      <c r="C18" s="375" t="s">
        <v>655</v>
      </c>
      <c r="D18" s="374" t="s">
        <v>312</v>
      </c>
      <c r="E18" s="188" t="e">
        <f>#REF!</f>
        <v>#REF!</v>
      </c>
      <c r="F18" s="188" t="e">
        <f>#REF!</f>
        <v>#REF!</v>
      </c>
      <c r="G18" s="188" t="e">
        <f>#REF!</f>
        <v>#REF!</v>
      </c>
      <c r="H18" s="188" t="e">
        <f>#REF!</f>
        <v>#REF!</v>
      </c>
      <c r="I18" s="188" t="e">
        <f>#REF!</f>
        <v>#REF!</v>
      </c>
      <c r="J18" s="188" t="e">
        <f>#REF!</f>
        <v>#REF!</v>
      </c>
      <c r="K18" s="188" t="e">
        <f>#REF!</f>
        <v>#REF!</v>
      </c>
      <c r="L18" s="188" t="e">
        <f>#REF!</f>
        <v>#REF!</v>
      </c>
    </row>
    <row r="19" spans="2:12" s="378" customFormat="1" ht="30" customHeight="1">
      <c r="B19" s="1459"/>
      <c r="C19" s="375" t="s">
        <v>656</v>
      </c>
      <c r="D19" s="374" t="s">
        <v>658</v>
      </c>
      <c r="E19" s="209" t="e">
        <f>#REF!</f>
        <v>#REF!</v>
      </c>
      <c r="F19" s="209" t="e">
        <f>#REF!</f>
        <v>#REF!</v>
      </c>
      <c r="G19" s="209" t="e">
        <f>#REF!</f>
        <v>#REF!</v>
      </c>
      <c r="H19" s="209" t="e">
        <f>#REF!</f>
        <v>#REF!</v>
      </c>
      <c r="I19" s="209" t="e">
        <f>#REF!</f>
        <v>#REF!</v>
      </c>
      <c r="J19" s="209" t="e">
        <f>#REF!</f>
        <v>#REF!</v>
      </c>
      <c r="K19" s="209" t="e">
        <f>#REF!</f>
        <v>#REF!</v>
      </c>
      <c r="L19" s="209" t="e">
        <f>#REF!</f>
        <v>#REF!</v>
      </c>
    </row>
    <row r="20" spans="2:12" s="378" customFormat="1" ht="30" customHeight="1">
      <c r="B20" s="1459"/>
      <c r="C20" s="375" t="s">
        <v>657</v>
      </c>
      <c r="D20" s="374" t="s">
        <v>653</v>
      </c>
      <c r="E20" s="188" t="e">
        <f>#REF!/10^6</f>
        <v>#REF!</v>
      </c>
      <c r="F20" s="188" t="e">
        <f>#REF!/10^6</f>
        <v>#REF!</v>
      </c>
      <c r="G20" s="188" t="e">
        <f>#REF!/10^6</f>
        <v>#REF!</v>
      </c>
      <c r="H20" s="188" t="e">
        <f>#REF!/10^6</f>
        <v>#REF!</v>
      </c>
      <c r="I20" s="188" t="e">
        <f>#REF!/10^6</f>
        <v>#REF!</v>
      </c>
      <c r="J20" s="188" t="e">
        <f>#REF!/10^6</f>
        <v>#REF!</v>
      </c>
      <c r="K20" s="188" t="e">
        <f>#REF!/10^6</f>
        <v>#REF!</v>
      </c>
      <c r="L20" s="188" t="e">
        <f>#REF!/10^6</f>
        <v>#REF!</v>
      </c>
    </row>
    <row r="21" spans="2:12" s="378" customFormat="1" ht="15" customHeight="1">
      <c r="B21" s="376"/>
      <c r="C21" s="376"/>
      <c r="D21" s="377"/>
    </row>
    <row r="22" spans="2:12" s="378" customFormat="1" ht="30" customHeight="1">
      <c r="B22" s="1459" t="s">
        <v>79</v>
      </c>
      <c r="C22" s="375" t="s">
        <v>310</v>
      </c>
      <c r="D22" s="374" t="s">
        <v>653</v>
      </c>
      <c r="E22" s="188" t="e">
        <f>#REF!/10^6</f>
        <v>#REF!</v>
      </c>
      <c r="F22" s="188" t="e">
        <f>#REF!/10^6</f>
        <v>#REF!</v>
      </c>
      <c r="G22" s="188" t="e">
        <f>#REF!/10^6</f>
        <v>#REF!</v>
      </c>
      <c r="H22" s="188" t="e">
        <f>#REF!/10^6</f>
        <v>#REF!</v>
      </c>
      <c r="I22" s="188" t="e">
        <f>#REF!/10^6</f>
        <v>#REF!</v>
      </c>
      <c r="J22" s="188" t="e">
        <f>#REF!/10^6</f>
        <v>#REF!</v>
      </c>
      <c r="K22" s="188" t="e">
        <f>#REF!/10^6</f>
        <v>#REF!</v>
      </c>
      <c r="L22" s="188" t="e">
        <f>#REF!/10^6</f>
        <v>#REF!</v>
      </c>
    </row>
    <row r="23" spans="2:12" s="378" customFormat="1" ht="30" customHeight="1">
      <c r="B23" s="1459"/>
      <c r="C23" s="375" t="s">
        <v>636</v>
      </c>
      <c r="D23" s="374" t="s">
        <v>653</v>
      </c>
      <c r="E23" s="188" t="e">
        <f>#REF!/10^6</f>
        <v>#REF!</v>
      </c>
      <c r="F23" s="188" t="e">
        <f>#REF!/10^6</f>
        <v>#REF!</v>
      </c>
      <c r="G23" s="188" t="e">
        <f>#REF!/10^6</f>
        <v>#REF!</v>
      </c>
      <c r="H23" s="188" t="e">
        <f>#REF!/10^6</f>
        <v>#REF!</v>
      </c>
      <c r="I23" s="188" t="e">
        <f>#REF!/10^6</f>
        <v>#REF!</v>
      </c>
      <c r="J23" s="188" t="e">
        <f>#REF!/10^6</f>
        <v>#REF!</v>
      </c>
      <c r="K23" s="188" t="e">
        <f>#REF!/10^6</f>
        <v>#REF!</v>
      </c>
      <c r="L23" s="188" t="e">
        <f>#REF!/10^6</f>
        <v>#REF!</v>
      </c>
    </row>
    <row r="24" spans="2:12" s="378" customFormat="1" ht="30" customHeight="1">
      <c r="B24" s="1459"/>
      <c r="C24" s="375" t="s">
        <v>654</v>
      </c>
      <c r="D24" s="374" t="s">
        <v>653</v>
      </c>
      <c r="E24" s="188" t="e">
        <f>#REF!/10^6</f>
        <v>#REF!</v>
      </c>
      <c r="F24" s="188" t="e">
        <f>#REF!/10^6</f>
        <v>#REF!</v>
      </c>
      <c r="G24" s="188" t="e">
        <f>#REF!/10^6</f>
        <v>#REF!</v>
      </c>
      <c r="H24" s="188" t="e">
        <f>#REF!/10^6</f>
        <v>#REF!</v>
      </c>
      <c r="I24" s="188" t="e">
        <f>#REF!/10^6</f>
        <v>#REF!</v>
      </c>
      <c r="J24" s="188" t="e">
        <f>#REF!/10^6</f>
        <v>#REF!</v>
      </c>
      <c r="K24" s="188" t="e">
        <f>#REF!/10^6</f>
        <v>#REF!</v>
      </c>
      <c r="L24" s="188" t="e">
        <f>#REF!/10^6</f>
        <v>#REF!</v>
      </c>
    </row>
    <row r="25" spans="2:12" s="378" customFormat="1" ht="30" customHeight="1">
      <c r="B25" s="1459"/>
      <c r="C25" s="375" t="s">
        <v>353</v>
      </c>
      <c r="D25" s="374" t="s">
        <v>653</v>
      </c>
      <c r="E25" s="188" t="e">
        <f>#REF!/10^6</f>
        <v>#REF!</v>
      </c>
      <c r="F25" s="188" t="e">
        <f>#REF!/10^6</f>
        <v>#REF!</v>
      </c>
      <c r="G25" s="188" t="e">
        <f>#REF!/10^6</f>
        <v>#REF!</v>
      </c>
      <c r="H25" s="188" t="e">
        <f>#REF!/10^6</f>
        <v>#REF!</v>
      </c>
      <c r="I25" s="188" t="e">
        <f>#REF!/10^6</f>
        <v>#REF!</v>
      </c>
      <c r="J25" s="188" t="e">
        <f>#REF!/10^6</f>
        <v>#REF!</v>
      </c>
      <c r="K25" s="188" t="e">
        <f>#REF!/10^6</f>
        <v>#REF!</v>
      </c>
      <c r="L25" s="188" t="e">
        <f>#REF!/10^6</f>
        <v>#REF!</v>
      </c>
    </row>
    <row r="26" spans="2:12" s="378" customFormat="1" ht="9.9499999999999993" customHeight="1">
      <c r="B26" s="1459"/>
      <c r="C26" s="376"/>
      <c r="D26" s="377"/>
      <c r="E26" s="380"/>
      <c r="F26" s="380"/>
      <c r="G26" s="380"/>
      <c r="H26" s="380"/>
      <c r="I26" s="380"/>
      <c r="J26" s="380"/>
      <c r="K26" s="380"/>
      <c r="L26" s="380"/>
    </row>
    <row r="27" spans="2:12" s="378" customFormat="1" ht="30" customHeight="1">
      <c r="B27" s="1459"/>
      <c r="C27" s="375" t="s">
        <v>655</v>
      </c>
      <c r="D27" s="374" t="s">
        <v>312</v>
      </c>
      <c r="E27" s="188" t="e">
        <f>#REF!</f>
        <v>#REF!</v>
      </c>
      <c r="F27" s="188" t="e">
        <f>#REF!</f>
        <v>#REF!</v>
      </c>
      <c r="G27" s="188" t="e">
        <f>#REF!</f>
        <v>#REF!</v>
      </c>
      <c r="H27" s="188" t="e">
        <f>#REF!</f>
        <v>#REF!</v>
      </c>
      <c r="I27" s="188" t="e">
        <f>#REF!</f>
        <v>#REF!</v>
      </c>
      <c r="J27" s="188" t="e">
        <f>#REF!</f>
        <v>#REF!</v>
      </c>
      <c r="K27" s="188" t="e">
        <f>#REF!</f>
        <v>#REF!</v>
      </c>
      <c r="L27" s="188" t="e">
        <f>#REF!</f>
        <v>#REF!</v>
      </c>
    </row>
    <row r="28" spans="2:12" s="378" customFormat="1" ht="30" customHeight="1">
      <c r="B28" s="1459"/>
      <c r="C28" s="375" t="s">
        <v>656</v>
      </c>
      <c r="D28" s="374" t="s">
        <v>658</v>
      </c>
      <c r="E28" s="209" t="e">
        <f>#REF!</f>
        <v>#REF!</v>
      </c>
      <c r="F28" s="209" t="e">
        <f>#REF!</f>
        <v>#REF!</v>
      </c>
      <c r="G28" s="209" t="e">
        <f>#REF!</f>
        <v>#REF!</v>
      </c>
      <c r="H28" s="209" t="e">
        <f>#REF!</f>
        <v>#REF!</v>
      </c>
      <c r="I28" s="209" t="e">
        <f>#REF!</f>
        <v>#REF!</v>
      </c>
      <c r="J28" s="209" t="e">
        <f>#REF!</f>
        <v>#REF!</v>
      </c>
      <c r="K28" s="209" t="e">
        <f>#REF!</f>
        <v>#REF!</v>
      </c>
      <c r="L28" s="209" t="e">
        <f>#REF!</f>
        <v>#REF!</v>
      </c>
    </row>
    <row r="29" spans="2:12" s="378" customFormat="1" ht="30" customHeight="1">
      <c r="B29" s="1459"/>
      <c r="C29" s="375" t="s">
        <v>657</v>
      </c>
      <c r="D29" s="374" t="s">
        <v>653</v>
      </c>
      <c r="E29" s="188" t="e">
        <f>#REF!/10^6</f>
        <v>#REF!</v>
      </c>
      <c r="F29" s="188" t="e">
        <f>#REF!/10^6</f>
        <v>#REF!</v>
      </c>
      <c r="G29" s="188" t="e">
        <f>#REF!/10^6</f>
        <v>#REF!</v>
      </c>
      <c r="H29" s="188" t="e">
        <f>#REF!/10^6</f>
        <v>#REF!</v>
      </c>
      <c r="I29" s="188" t="e">
        <f>#REF!/10^6</f>
        <v>#REF!</v>
      </c>
      <c r="J29" s="188" t="e">
        <f>#REF!/10^6</f>
        <v>#REF!</v>
      </c>
      <c r="K29" s="188" t="e">
        <f>#REF!/10^6</f>
        <v>#REF!</v>
      </c>
      <c r="L29" s="188" t="e">
        <f>#REF!/10^6</f>
        <v>#REF!</v>
      </c>
    </row>
    <row r="30" spans="2:12" s="378" customFormat="1" ht="15" customHeight="1">
      <c r="B30" s="376"/>
      <c r="C30" s="376"/>
      <c r="D30" s="377"/>
    </row>
    <row r="31" spans="2:12" s="378" customFormat="1" ht="30" customHeight="1">
      <c r="B31" s="1459" t="s">
        <v>80</v>
      </c>
      <c r="C31" s="375" t="s">
        <v>310</v>
      </c>
      <c r="D31" s="374" t="s">
        <v>653</v>
      </c>
      <c r="E31" s="188" t="e">
        <f>#REF!/10^6</f>
        <v>#REF!</v>
      </c>
      <c r="F31" s="188" t="e">
        <f>#REF!/10^6</f>
        <v>#REF!</v>
      </c>
      <c r="G31" s="188" t="e">
        <f>#REF!/10^6</f>
        <v>#REF!</v>
      </c>
      <c r="H31" s="188" t="e">
        <f>#REF!/10^6</f>
        <v>#REF!</v>
      </c>
      <c r="I31" s="188" t="e">
        <f>#REF!/10^6</f>
        <v>#REF!</v>
      </c>
      <c r="J31" s="188" t="e">
        <f>#REF!/10^6</f>
        <v>#REF!</v>
      </c>
      <c r="K31" s="188" t="e">
        <f>#REF!/10^6</f>
        <v>#REF!</v>
      </c>
      <c r="L31" s="188" t="e">
        <f>#REF!/10^6</f>
        <v>#REF!</v>
      </c>
    </row>
    <row r="32" spans="2:12" s="378" customFormat="1" ht="30" customHeight="1">
      <c r="B32" s="1459"/>
      <c r="C32" s="375" t="s">
        <v>636</v>
      </c>
      <c r="D32" s="374" t="s">
        <v>653</v>
      </c>
      <c r="E32" s="188" t="e">
        <f>#REF!/10^6</f>
        <v>#REF!</v>
      </c>
      <c r="F32" s="188" t="e">
        <f>#REF!/10^6</f>
        <v>#REF!</v>
      </c>
      <c r="G32" s="188" t="e">
        <f>#REF!/10^6</f>
        <v>#REF!</v>
      </c>
      <c r="H32" s="188" t="e">
        <f>#REF!/10^6</f>
        <v>#REF!</v>
      </c>
      <c r="I32" s="188" t="e">
        <f>#REF!/10^6</f>
        <v>#REF!</v>
      </c>
      <c r="J32" s="188" t="e">
        <f>#REF!/10^6</f>
        <v>#REF!</v>
      </c>
      <c r="K32" s="188" t="e">
        <f>#REF!/10^6</f>
        <v>#REF!</v>
      </c>
      <c r="L32" s="188" t="e">
        <f>#REF!/10^6</f>
        <v>#REF!</v>
      </c>
    </row>
    <row r="33" spans="2:12" s="378" customFormat="1" ht="30" customHeight="1">
      <c r="B33" s="1459"/>
      <c r="C33" s="375" t="s">
        <v>654</v>
      </c>
      <c r="D33" s="374" t="s">
        <v>653</v>
      </c>
      <c r="E33" s="188" t="e">
        <f>#REF!/10^6</f>
        <v>#REF!</v>
      </c>
      <c r="F33" s="188" t="e">
        <f>#REF!/10^6</f>
        <v>#REF!</v>
      </c>
      <c r="G33" s="188" t="e">
        <f>#REF!/10^6</f>
        <v>#REF!</v>
      </c>
      <c r="H33" s="188" t="e">
        <f>#REF!/10^6</f>
        <v>#REF!</v>
      </c>
      <c r="I33" s="188" t="e">
        <f>#REF!/10^6</f>
        <v>#REF!</v>
      </c>
      <c r="J33" s="188" t="e">
        <f>#REF!/10^6</f>
        <v>#REF!</v>
      </c>
      <c r="K33" s="188" t="e">
        <f>#REF!/10^6</f>
        <v>#REF!</v>
      </c>
      <c r="L33" s="188" t="e">
        <f>#REF!/10^6</f>
        <v>#REF!</v>
      </c>
    </row>
    <row r="34" spans="2:12" s="378" customFormat="1" ht="30" customHeight="1">
      <c r="B34" s="1459"/>
      <c r="C34" s="375" t="s">
        <v>353</v>
      </c>
      <c r="D34" s="374" t="s">
        <v>653</v>
      </c>
      <c r="E34" s="188" t="e">
        <f>#REF!/10^6</f>
        <v>#REF!</v>
      </c>
      <c r="F34" s="188" t="e">
        <f>#REF!/10^6</f>
        <v>#REF!</v>
      </c>
      <c r="G34" s="188" t="e">
        <f>#REF!/10^6</f>
        <v>#REF!</v>
      </c>
      <c r="H34" s="188" t="e">
        <f>#REF!/10^6</f>
        <v>#REF!</v>
      </c>
      <c r="I34" s="188" t="e">
        <f>#REF!/10^6</f>
        <v>#REF!</v>
      </c>
      <c r="J34" s="188" t="e">
        <f>#REF!/10^6</f>
        <v>#REF!</v>
      </c>
      <c r="K34" s="188" t="e">
        <f>#REF!/10^6</f>
        <v>#REF!</v>
      </c>
      <c r="L34" s="188" t="e">
        <f>#REF!/10^6</f>
        <v>#REF!</v>
      </c>
    </row>
    <row r="35" spans="2:12" s="378" customFormat="1" ht="9.9499999999999993" customHeight="1">
      <c r="B35" s="1459"/>
      <c r="C35" s="376"/>
      <c r="D35" s="377"/>
      <c r="E35" s="380"/>
      <c r="F35" s="380"/>
      <c r="G35" s="380"/>
      <c r="H35" s="380"/>
      <c r="I35" s="380"/>
      <c r="J35" s="380"/>
      <c r="K35" s="380"/>
      <c r="L35" s="380"/>
    </row>
    <row r="36" spans="2:12" s="378" customFormat="1" ht="30" customHeight="1">
      <c r="B36" s="1459"/>
      <c r="C36" s="375" t="s">
        <v>655</v>
      </c>
      <c r="D36" s="374" t="s">
        <v>312</v>
      </c>
      <c r="E36" s="188" t="e">
        <f>#REF!</f>
        <v>#REF!</v>
      </c>
      <c r="F36" s="188" t="e">
        <f>#REF!</f>
        <v>#REF!</v>
      </c>
      <c r="G36" s="188" t="e">
        <f>#REF!</f>
        <v>#REF!</v>
      </c>
      <c r="H36" s="188" t="e">
        <f>#REF!</f>
        <v>#REF!</v>
      </c>
      <c r="I36" s="188" t="e">
        <f>#REF!</f>
        <v>#REF!</v>
      </c>
      <c r="J36" s="188" t="e">
        <f>#REF!</f>
        <v>#REF!</v>
      </c>
      <c r="K36" s="188" t="e">
        <f>#REF!</f>
        <v>#REF!</v>
      </c>
      <c r="L36" s="188" t="e">
        <f>#REF!</f>
        <v>#REF!</v>
      </c>
    </row>
    <row r="37" spans="2:12" s="378" customFormat="1" ht="30" customHeight="1">
      <c r="B37" s="1459"/>
      <c r="C37" s="375" t="s">
        <v>656</v>
      </c>
      <c r="D37" s="374" t="s">
        <v>658</v>
      </c>
      <c r="E37" s="209" t="e">
        <f>#REF!</f>
        <v>#REF!</v>
      </c>
      <c r="F37" s="209" t="e">
        <f>#REF!</f>
        <v>#REF!</v>
      </c>
      <c r="G37" s="209" t="e">
        <f>#REF!</f>
        <v>#REF!</v>
      </c>
      <c r="H37" s="209" t="e">
        <f>#REF!</f>
        <v>#REF!</v>
      </c>
      <c r="I37" s="209" t="e">
        <f>#REF!</f>
        <v>#REF!</v>
      </c>
      <c r="J37" s="209" t="e">
        <f>#REF!</f>
        <v>#REF!</v>
      </c>
      <c r="K37" s="209" t="e">
        <f>#REF!</f>
        <v>#REF!</v>
      </c>
      <c r="L37" s="209" t="e">
        <f>#REF!</f>
        <v>#REF!</v>
      </c>
    </row>
    <row r="38" spans="2:12" s="378" customFormat="1" ht="30" customHeight="1">
      <c r="B38" s="1459"/>
      <c r="C38" s="375" t="s">
        <v>657</v>
      </c>
      <c r="D38" s="374" t="s">
        <v>653</v>
      </c>
      <c r="E38" s="188" t="e">
        <f>#REF!/10^6</f>
        <v>#REF!</v>
      </c>
      <c r="F38" s="188" t="e">
        <f>#REF!/10^6</f>
        <v>#REF!</v>
      </c>
      <c r="G38" s="188" t="e">
        <f>#REF!/10^6</f>
        <v>#REF!</v>
      </c>
      <c r="H38" s="188" t="e">
        <f>#REF!/10^6</f>
        <v>#REF!</v>
      </c>
      <c r="I38" s="188" t="e">
        <f>#REF!/10^6</f>
        <v>#REF!</v>
      </c>
      <c r="J38" s="188" t="e">
        <f>#REF!/10^6</f>
        <v>#REF!</v>
      </c>
      <c r="K38" s="188" t="e">
        <f>#REF!/10^6</f>
        <v>#REF!</v>
      </c>
      <c r="L38" s="188" t="e">
        <f>#REF!/10^6</f>
        <v>#REF!</v>
      </c>
    </row>
    <row r="39" spans="2:12" s="378" customFormat="1" ht="15" customHeight="1">
      <c r="B39" s="376"/>
      <c r="C39" s="376"/>
      <c r="D39" s="377"/>
    </row>
    <row r="40" spans="2:12" s="378" customFormat="1" ht="30" customHeight="1">
      <c r="B40" s="1459" t="s">
        <v>550</v>
      </c>
      <c r="C40" s="375" t="s">
        <v>310</v>
      </c>
      <c r="D40" s="374" t="s">
        <v>653</v>
      </c>
      <c r="E40" s="188" t="e">
        <f>#REF!/10^6</f>
        <v>#REF!</v>
      </c>
      <c r="F40" s="188" t="e">
        <f>#REF!/10^6</f>
        <v>#REF!</v>
      </c>
      <c r="G40" s="188" t="e">
        <f>#REF!/10^6</f>
        <v>#REF!</v>
      </c>
      <c r="H40" s="188" t="e">
        <f>#REF!/10^6</f>
        <v>#REF!</v>
      </c>
      <c r="I40" s="188" t="e">
        <f>#REF!/10^6</f>
        <v>#REF!</v>
      </c>
      <c r="J40" s="188" t="e">
        <f>#REF!/10^6</f>
        <v>#REF!</v>
      </c>
      <c r="K40" s="188" t="e">
        <f>#REF!/10^6</f>
        <v>#REF!</v>
      </c>
      <c r="L40" s="188" t="e">
        <f>#REF!/10^6</f>
        <v>#REF!</v>
      </c>
    </row>
    <row r="41" spans="2:12" s="378" customFormat="1" ht="30" customHeight="1">
      <c r="B41" s="1459"/>
      <c r="C41" s="375" t="s">
        <v>636</v>
      </c>
      <c r="D41" s="374" t="s">
        <v>653</v>
      </c>
      <c r="E41" s="188" t="e">
        <f>#REF!/10^6</f>
        <v>#REF!</v>
      </c>
      <c r="F41" s="188" t="e">
        <f>#REF!/10^6</f>
        <v>#REF!</v>
      </c>
      <c r="G41" s="188" t="e">
        <f>#REF!/10^6</f>
        <v>#REF!</v>
      </c>
      <c r="H41" s="188" t="e">
        <f>#REF!/10^6</f>
        <v>#REF!</v>
      </c>
      <c r="I41" s="188" t="e">
        <f>#REF!/10^6</f>
        <v>#REF!</v>
      </c>
      <c r="J41" s="188" t="e">
        <f>#REF!/10^6</f>
        <v>#REF!</v>
      </c>
      <c r="K41" s="188" t="e">
        <f>#REF!/10^6</f>
        <v>#REF!</v>
      </c>
      <c r="L41" s="188" t="e">
        <f>#REF!/10^6</f>
        <v>#REF!</v>
      </c>
    </row>
    <row r="42" spans="2:12" s="378" customFormat="1" ht="30" customHeight="1">
      <c r="B42" s="1459"/>
      <c r="C42" s="375" t="s">
        <v>654</v>
      </c>
      <c r="D42" s="374" t="s">
        <v>653</v>
      </c>
      <c r="E42" s="188" t="e">
        <f>#REF!/10^6</f>
        <v>#REF!</v>
      </c>
      <c r="F42" s="188" t="e">
        <f>#REF!/10^6</f>
        <v>#REF!</v>
      </c>
      <c r="G42" s="188" t="e">
        <f>#REF!/10^6</f>
        <v>#REF!</v>
      </c>
      <c r="H42" s="188" t="e">
        <f>#REF!/10^6</f>
        <v>#REF!</v>
      </c>
      <c r="I42" s="188" t="e">
        <f>#REF!/10^6</f>
        <v>#REF!</v>
      </c>
      <c r="J42" s="188" t="e">
        <f>#REF!/10^6</f>
        <v>#REF!</v>
      </c>
      <c r="K42" s="188" t="e">
        <f>#REF!/10^6</f>
        <v>#REF!</v>
      </c>
      <c r="L42" s="188" t="e">
        <f>#REF!/10^6</f>
        <v>#REF!</v>
      </c>
    </row>
    <row r="43" spans="2:12" s="378" customFormat="1" ht="30" customHeight="1">
      <c r="B43" s="1459"/>
      <c r="C43" s="375" t="s">
        <v>353</v>
      </c>
      <c r="D43" s="374" t="s">
        <v>653</v>
      </c>
      <c r="E43" s="188" t="e">
        <f>#REF!/10^6</f>
        <v>#REF!</v>
      </c>
      <c r="F43" s="188" t="e">
        <f>#REF!/10^6</f>
        <v>#REF!</v>
      </c>
      <c r="G43" s="188" t="e">
        <f>#REF!/10^6</f>
        <v>#REF!</v>
      </c>
      <c r="H43" s="188" t="e">
        <f>#REF!/10^6</f>
        <v>#REF!</v>
      </c>
      <c r="I43" s="188" t="e">
        <f>#REF!/10^6</f>
        <v>#REF!</v>
      </c>
      <c r="J43" s="188" t="e">
        <f>#REF!/10^6</f>
        <v>#REF!</v>
      </c>
      <c r="K43" s="188" t="e">
        <f>#REF!/10^6</f>
        <v>#REF!</v>
      </c>
      <c r="L43" s="188" t="e">
        <f>#REF!/10^6</f>
        <v>#REF!</v>
      </c>
    </row>
    <row r="44" spans="2:12" s="378" customFormat="1" ht="9.9499999999999993" customHeight="1">
      <c r="B44" s="1459"/>
      <c r="C44" s="376"/>
      <c r="D44" s="377"/>
      <c r="E44" s="380"/>
      <c r="F44" s="380"/>
      <c r="G44" s="380"/>
      <c r="H44" s="380"/>
      <c r="I44" s="380"/>
      <c r="J44" s="380"/>
      <c r="K44" s="380"/>
      <c r="L44" s="380"/>
    </row>
    <row r="45" spans="2:12" s="378" customFormat="1" ht="30" customHeight="1">
      <c r="B45" s="1459"/>
      <c r="C45" s="375" t="s">
        <v>655</v>
      </c>
      <c r="D45" s="374" t="s">
        <v>312</v>
      </c>
      <c r="E45" s="188" t="e">
        <f>#REF!</f>
        <v>#REF!</v>
      </c>
      <c r="F45" s="188" t="e">
        <f>#REF!</f>
        <v>#REF!</v>
      </c>
      <c r="G45" s="188" t="e">
        <f>#REF!</f>
        <v>#REF!</v>
      </c>
      <c r="H45" s="188" t="e">
        <f>#REF!</f>
        <v>#REF!</v>
      </c>
      <c r="I45" s="188" t="e">
        <f>#REF!</f>
        <v>#REF!</v>
      </c>
      <c r="J45" s="188" t="e">
        <f>#REF!</f>
        <v>#REF!</v>
      </c>
      <c r="K45" s="188" t="e">
        <f>#REF!</f>
        <v>#REF!</v>
      </c>
      <c r="L45" s="188" t="e">
        <f>#REF!</f>
        <v>#REF!</v>
      </c>
    </row>
    <row r="46" spans="2:12" s="378" customFormat="1" ht="30" customHeight="1">
      <c r="B46" s="1459"/>
      <c r="C46" s="375" t="s">
        <v>656</v>
      </c>
      <c r="D46" s="374" t="s">
        <v>658</v>
      </c>
      <c r="E46" s="209" t="e">
        <f>#REF!</f>
        <v>#REF!</v>
      </c>
      <c r="F46" s="209" t="e">
        <f>#REF!</f>
        <v>#REF!</v>
      </c>
      <c r="G46" s="209" t="e">
        <f>#REF!</f>
        <v>#REF!</v>
      </c>
      <c r="H46" s="209" t="e">
        <f>#REF!</f>
        <v>#REF!</v>
      </c>
      <c r="I46" s="209" t="e">
        <f>#REF!</f>
        <v>#REF!</v>
      </c>
      <c r="J46" s="209" t="e">
        <f>#REF!</f>
        <v>#REF!</v>
      </c>
      <c r="K46" s="209" t="e">
        <f>#REF!</f>
        <v>#REF!</v>
      </c>
      <c r="L46" s="209" t="e">
        <f>#REF!</f>
        <v>#REF!</v>
      </c>
    </row>
    <row r="47" spans="2:12" s="378" customFormat="1" ht="30" customHeight="1">
      <c r="B47" s="1459"/>
      <c r="C47" s="375" t="s">
        <v>657</v>
      </c>
      <c r="D47" s="374" t="s">
        <v>653</v>
      </c>
      <c r="E47" s="188" t="e">
        <f>#REF!/10^6</f>
        <v>#REF!</v>
      </c>
      <c r="F47" s="188" t="e">
        <f>#REF!/10^6</f>
        <v>#REF!</v>
      </c>
      <c r="G47" s="188" t="e">
        <f>#REF!/10^6</f>
        <v>#REF!</v>
      </c>
      <c r="H47" s="188" t="e">
        <f>#REF!/10^6</f>
        <v>#REF!</v>
      </c>
      <c r="I47" s="188" t="e">
        <f>#REF!/10^6</f>
        <v>#REF!</v>
      </c>
      <c r="J47" s="188" t="e">
        <f>#REF!/10^6</f>
        <v>#REF!</v>
      </c>
      <c r="K47" s="188" t="e">
        <f>#REF!/10^6</f>
        <v>#REF!</v>
      </c>
      <c r="L47" s="188" t="e">
        <f>#REF!/10^6</f>
        <v>#REF!</v>
      </c>
    </row>
    <row r="48" spans="2:12" s="378" customFormat="1" ht="30" customHeight="1">
      <c r="B48" s="376"/>
      <c r="C48" s="376"/>
      <c r="D48" s="377"/>
    </row>
    <row r="49" spans="2:4" s="378" customFormat="1" ht="30" customHeight="1">
      <c r="B49" s="376"/>
      <c r="C49" s="376"/>
      <c r="D49" s="377"/>
    </row>
    <row r="50" spans="2:4" s="378" customFormat="1" ht="30" customHeight="1">
      <c r="B50" s="376"/>
      <c r="C50" s="376"/>
      <c r="D50" s="377"/>
    </row>
    <row r="51" spans="2:4" s="378" customFormat="1" ht="30" customHeight="1">
      <c r="B51" s="376"/>
      <c r="C51" s="376"/>
      <c r="D51" s="377"/>
    </row>
    <row r="52" spans="2:4" s="378" customFormat="1" ht="30" customHeight="1">
      <c r="B52" s="376"/>
      <c r="C52" s="376"/>
      <c r="D52" s="377"/>
    </row>
    <row r="53" spans="2:4" s="378" customFormat="1" ht="30" customHeight="1">
      <c r="B53" s="376"/>
      <c r="C53" s="376"/>
      <c r="D53" s="377"/>
    </row>
    <row r="54" spans="2:4" s="378" customFormat="1" ht="30" customHeight="1">
      <c r="B54" s="376"/>
      <c r="C54" s="376"/>
      <c r="D54" s="377"/>
    </row>
    <row r="55" spans="2:4" s="378" customFormat="1" ht="30" customHeight="1">
      <c r="B55" s="376"/>
      <c r="C55" s="376"/>
      <c r="D55" s="377"/>
    </row>
    <row r="56" spans="2:4" s="378" customFormat="1" ht="30" customHeight="1">
      <c r="B56" s="376"/>
      <c r="C56" s="376"/>
      <c r="D56" s="377"/>
    </row>
    <row r="57" spans="2:4" s="378" customFormat="1" ht="30" customHeight="1">
      <c r="B57" s="376"/>
      <c r="C57" s="376"/>
      <c r="D57" s="377"/>
    </row>
    <row r="58" spans="2:4" s="378" customFormat="1" ht="30" customHeight="1">
      <c r="B58" s="376"/>
      <c r="C58" s="376"/>
      <c r="D58" s="377"/>
    </row>
    <row r="59" spans="2:4" s="378" customFormat="1" ht="30" customHeight="1">
      <c r="B59" s="376"/>
      <c r="C59" s="376"/>
      <c r="D59" s="377"/>
    </row>
    <row r="60" spans="2:4" s="378" customFormat="1" ht="30" customHeight="1">
      <c r="B60" s="376"/>
      <c r="C60" s="376"/>
      <c r="D60" s="377"/>
    </row>
    <row r="61" spans="2:4" s="378" customFormat="1" ht="30" customHeight="1">
      <c r="B61" s="376"/>
      <c r="C61" s="376"/>
      <c r="D61" s="377"/>
    </row>
    <row r="62" spans="2:4" s="378" customFormat="1" ht="30" customHeight="1">
      <c r="B62" s="376"/>
      <c r="C62" s="376"/>
      <c r="D62" s="377"/>
    </row>
    <row r="63" spans="2:4" s="378" customFormat="1" ht="30" customHeight="1">
      <c r="B63" s="376"/>
      <c r="C63" s="376"/>
      <c r="D63" s="377"/>
    </row>
    <row r="64" spans="2:4" s="378" customFormat="1" ht="30" customHeight="1">
      <c r="B64" s="376"/>
      <c r="C64" s="376"/>
      <c r="D64" s="377"/>
    </row>
  </sheetData>
  <mergeCells count="5">
    <mergeCell ref="B4:B11"/>
    <mergeCell ref="B13:B20"/>
    <mergeCell ref="B22:B29"/>
    <mergeCell ref="B31:B38"/>
    <mergeCell ref="B40:B47"/>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028dae23-1077-43f0-af6a-f64793792108" xsi:nil="true"/>
    <Sign_x002d_off_x0020_status xmlns="028dae23-1077-43f0-af6a-f64793792108">
      <UserInfo>
        <DisplayName/>
        <AccountId xsi:nil="true"/>
        <AccountType/>
      </UserInfo>
    </Sign_x002d_off_x0020_statu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95F1071FEC59E41A820E9294AE07AB1" ma:contentTypeVersion="13" ma:contentTypeDescription="Create a new document." ma:contentTypeScope="" ma:versionID="afa430f74a32e3efa4060f383787e031">
  <xsd:schema xmlns:xsd="http://www.w3.org/2001/XMLSchema" xmlns:xs="http://www.w3.org/2001/XMLSchema" xmlns:p="http://schemas.microsoft.com/office/2006/metadata/properties" xmlns:ns2="028dae23-1077-43f0-af6a-f64793792108" xmlns:ns3="3ee84ff3-1fa2-4b0e-bbc1-9d3729ac2ba9" targetNamespace="http://schemas.microsoft.com/office/2006/metadata/properties" ma:root="true" ma:fieldsID="8dabbb055c5f64ea5c64131a36c7f1a8" ns2:_="" ns3:_="">
    <xsd:import namespace="028dae23-1077-43f0-af6a-f64793792108"/>
    <xsd:import namespace="3ee84ff3-1fa2-4b0e-bbc1-9d3729ac2ba9"/>
    <xsd:element name="properties">
      <xsd:complexType>
        <xsd:sequence>
          <xsd:element name="documentManagement">
            <xsd:complexType>
              <xsd:all>
                <xsd:element ref="ns2:Sign_x002d_off_x0020_status" minOccurs="0"/>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_Flow_SignoffStatu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8dae23-1077-43f0-af6a-f64793792108" elementFormDefault="qualified">
    <xsd:import namespace="http://schemas.microsoft.com/office/2006/documentManagement/types"/>
    <xsd:import namespace="http://schemas.microsoft.com/office/infopath/2007/PartnerControls"/>
    <xsd:element name="Sign_x002d_off_x0020_status" ma:index="8" nillable="true" ma:displayName="Sign-off status" ma:list="UserInfo" ma:SharePointGroup="0" ma:internalName="Sign_x002d_off_x0020_status"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_Flow_SignoffStatus" ma:index="18" nillable="true" ma:displayName="Sign-off status" ma:format="Dropdown" ma:internalName="Sign_x002d_off_x0020_status0">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e84ff3-1fa2-4b0e-bbc1-9d3729ac2ba9"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45F4DD-0DDD-47DB-AD0E-13563F332B33}">
  <ds:schemaRefs>
    <ds:schemaRef ds:uri="http://purl.org/dc/terms/"/>
    <ds:schemaRef ds:uri="http://schemas.microsoft.com/office/2006/metadata/properties"/>
    <ds:schemaRef ds:uri="http://schemas.microsoft.com/office/2006/documentManagement/types"/>
    <ds:schemaRef ds:uri="http://schemas.microsoft.com/sharepoint/v3"/>
    <ds:schemaRef ds:uri="http://purl.org/dc/elements/1.1/"/>
    <ds:schemaRef ds:uri="http://schemas.openxmlformats.org/package/2006/metadata/core-properties"/>
    <ds:schemaRef ds:uri="http://schemas.microsoft.com/office/infopath/2007/PartnerControls"/>
    <ds:schemaRef ds:uri="d6325b1c-dae0-4b1c-a8c6-a9944166fef9"/>
    <ds:schemaRef ds:uri="6476c719-e16a-4184-a3bb-9959b7b0f55f"/>
    <ds:schemaRef ds:uri="http://www.w3.org/XML/1998/namespace"/>
    <ds:schemaRef ds:uri="http://purl.org/dc/dcmitype/"/>
  </ds:schemaRefs>
</ds:datastoreItem>
</file>

<file path=customXml/itemProps2.xml><?xml version="1.0" encoding="utf-8"?>
<ds:datastoreItem xmlns:ds="http://schemas.openxmlformats.org/officeDocument/2006/customXml" ds:itemID="{B22E150B-3BCB-4CCC-A3E3-E6BA8BD25925}">
  <ds:schemaRefs>
    <ds:schemaRef ds:uri="http://schemas.microsoft.com/sharepoint/v3/contenttype/forms"/>
  </ds:schemaRefs>
</ds:datastoreItem>
</file>

<file path=customXml/itemProps3.xml><?xml version="1.0" encoding="utf-8"?>
<ds:datastoreItem xmlns:ds="http://schemas.openxmlformats.org/officeDocument/2006/customXml" ds:itemID="{BBF0B5B3-96BB-4F2F-BA22-151881B0CC2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Version Contol</vt:lpstr>
      <vt:lpstr>RIIO Allowances</vt:lpstr>
      <vt:lpstr>UNC Revenue Splits</vt:lpstr>
      <vt:lpstr>Common Calculations</vt:lpstr>
      <vt:lpstr>SOLR Statement</vt:lpstr>
      <vt:lpstr>Revenue RRP Narrative Tables</vt:lpstr>
      <vt:lpstr>Price Changes Analyses</vt:lpstr>
      <vt:lpstr>Cashflow Model</vt:lpstr>
      <vt:lpstr>RFPR</vt:lpstr>
      <vt:lpstr>No Shorthaul Impact</vt:lpstr>
      <vt:lpstr>MOD0186 (EE)</vt:lpstr>
      <vt:lpstr>MOD0186 (LO)</vt:lpstr>
      <vt:lpstr>MOD0186 (NW)</vt:lpstr>
      <vt:lpstr>MOD0186 (WM)</vt:lpstr>
      <vt:lpstr>Monthly Inflation</vt:lpstr>
      <vt:lpstr>'Price Changes Analyses'!Print_Area</vt:lpstr>
    </vt:vector>
  </TitlesOfParts>
  <Company>National 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National Grid</dc:creator>
  <cp:lastModifiedBy>Maurya, Shonalee</cp:lastModifiedBy>
  <cp:lastPrinted>2018-01-26T12:03:50Z</cp:lastPrinted>
  <dcterms:created xsi:type="dcterms:W3CDTF">2016-04-13T09:34:42Z</dcterms:created>
  <dcterms:modified xsi:type="dcterms:W3CDTF">2022-09-09T14:32:24Z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0x0101006FC422B22F92824EA449751783F0438B</vt:lpwstr>
  </property>
  <property fmtid="{D5CDD505-2E9C-101B-9397-08002B2CF9AE}" pid="3" name="AuthorIds_UIVersion_1536">
    <vt:lpwstr>1878</vt:lpwstr>
  </property>
  <property fmtid="{D5CDD505-2E9C-101B-9397-08002B2CF9AE}" pid="4" name="MSIP_Label_7a28ff59-1dd3-406f-be87-f82473b549be_Enabled">
    <vt:lpwstr>True</vt:lpwstr>
  </property>
  <property fmtid="{D5CDD505-2E9C-101B-9397-08002B2CF9AE}" pid="5" name="MSIP_Label_7a28ff59-1dd3-406f-be87-f82473b549be_SiteId">
    <vt:lpwstr>de0d74aa-9914-4bb9-9235-fbefe83b1769</vt:lpwstr>
  </property>
  <property fmtid="{D5CDD505-2E9C-101B-9397-08002B2CF9AE}" pid="6" name="MSIP_Label_7a28ff59-1dd3-406f-be87-f82473b549be_Owner">
    <vt:lpwstr>Craig.Neilson@cadentgas.com</vt:lpwstr>
  </property>
  <property fmtid="{D5CDD505-2E9C-101B-9397-08002B2CF9AE}" pid="7" name="MSIP_Label_7a28ff59-1dd3-406f-be87-f82473b549be_SetDate">
    <vt:lpwstr>2019-04-03T09:11:35.5665736Z</vt:lpwstr>
  </property>
  <property fmtid="{D5CDD505-2E9C-101B-9397-08002B2CF9AE}" pid="8" name="MSIP_Label_7a28ff59-1dd3-406f-be87-f82473b549be_Name">
    <vt:lpwstr>Cadent - Official</vt:lpwstr>
  </property>
  <property fmtid="{D5CDD505-2E9C-101B-9397-08002B2CF9AE}" pid="9" name="MSIP_Label_7a28ff59-1dd3-406f-be87-f82473b549be_Application">
    <vt:lpwstr>Microsoft Azure Information Protection</vt:lpwstr>
  </property>
  <property fmtid="{D5CDD505-2E9C-101B-9397-08002B2CF9AE}" pid="10" name="MSIP_Label_7a28ff59-1dd3-406f-be87-f82473b549be_Extended_MSFT_Method">
    <vt:lpwstr>Automatic</vt:lpwstr>
  </property>
  <property fmtid="{D5CDD505-2E9C-101B-9397-08002B2CF9AE}" pid="11" name="Sensitivity">
    <vt:lpwstr>Cadent - Official</vt:lpwstr>
  </property>
  <property fmtid="{D5CDD505-2E9C-101B-9397-08002B2CF9AE}" pid="12" name="AuthorIds_UIVersion_8704">
    <vt:lpwstr>47</vt:lpwstr>
  </property>
  <property fmtid="{D5CDD505-2E9C-101B-9397-08002B2CF9AE}" pid="13" name="Order">
    <vt:r8>407600</vt:r8>
  </property>
  <property fmtid="{D5CDD505-2E9C-101B-9397-08002B2CF9AE}" pid="14" name="xd_Signature">
    <vt:bool>false</vt:bool>
  </property>
  <property fmtid="{D5CDD505-2E9C-101B-9397-08002B2CF9AE}" pid="15" name="xd_ProgID">
    <vt:lpwstr/>
  </property>
  <property fmtid="{D5CDD505-2E9C-101B-9397-08002B2CF9AE}" pid="16" name="ComplianceAssetId">
    <vt:lpwstr/>
  </property>
  <property fmtid="{D5CDD505-2E9C-101B-9397-08002B2CF9AE}" pid="17" name="TemplateUrl">
    <vt:lpwstr/>
  </property>
</Properties>
</file>